
<file path=[Content_Types].xml><?xml version="1.0" encoding="utf-8"?>
<Types xmlns="http://schemas.openxmlformats.org/package/2006/content-types">
  <Default Extension="bin" ContentType="application/vnd.openxmlformats-officedocument.spreadsheetml.printerSettings"/>
  <Override PartName="/xl/tables/table3.xml" ContentType="application/vnd.openxmlformats-officedocument.spreadsheetml.table+xml"/>
  <Override PartName="/xl/tables/table4.xml" ContentType="application/vnd.openxmlformats-officedocument.spreadsheetml.table+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tables/table1.xml" ContentType="application/vnd.openxmlformats-officedocument.spreadsheetml.table+xml"/>
  <Override PartName="/xl/tables/table2.xml" ContentType="application/vnd.openxmlformats-officedocument.spreadsheetml.table+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showInkAnnotation="0" codeName="ThisWorkbook" defaultThemeVersion="124226"/>
  <bookViews>
    <workbookView xWindow="8730" yWindow="-15" windowWidth="8565" windowHeight="7170" tabRatio="793" activeTab="5"/>
  </bookViews>
  <sheets>
    <sheet name="ALL" sheetId="64" r:id="rId1"/>
    <sheet name="Master Table" sheetId="59" r:id="rId2"/>
    <sheet name="PerPupil and Pct Calcs" sheetId="70" r:id="rId3"/>
    <sheet name="Segment Totals" sheetId="111" r:id="rId4"/>
    <sheet name="Revenue" sheetId="106" r:id="rId5"/>
    <sheet name="Rev by Fund Type and Source" sheetId="103" r:id="rId6"/>
    <sheet name="Revenue and Percents by Source " sheetId="104" r:id="rId7"/>
    <sheet name="Rev Exp GF and Other" sheetId="105" r:id="rId8"/>
    <sheet name="Revenue Per Pupil" sheetId="107" r:id="rId9"/>
    <sheet name="Legend - Account Name" sheetId="102" r:id="rId10"/>
    <sheet name="Legend - Numerical by Segment" sheetId="82" r:id="rId11"/>
  </sheets>
  <externalReferences>
    <externalReference r:id="rId12"/>
  </externalReferences>
  <definedNames>
    <definedName name="_xlnm._FilterDatabase" localSheetId="9" hidden="1">'Legend - Account Name'!$B$3:$E$682</definedName>
    <definedName name="_xlnm._FilterDatabase" localSheetId="1" hidden="1">'Master Table'!$A$2:$BD$59</definedName>
    <definedName name="_xlnm._FilterDatabase" localSheetId="5" hidden="1">'Rev by Fund Type and Source'!$A$5:$D$62</definedName>
    <definedName name="_xlnm._FilterDatabase" localSheetId="7" hidden="1">'Rev Exp GF and Other'!$B$7:$G$7</definedName>
    <definedName name="_xlnm._FilterDatabase" localSheetId="6" hidden="1">'Revenue and Percents by Source '!$A$6:$J$6</definedName>
    <definedName name="_xlnm._FilterDatabase" localSheetId="8" hidden="1">'Revenue Per Pupil'!$A$6:$E$6</definedName>
    <definedName name="ALLFUNCCHILD">ALL!$A$63:$CK$79</definedName>
    <definedName name="ALLFUNCGC">ALL!$A$88:$CK$123</definedName>
    <definedName name="ALLFUNCPAR">ALL!$A$48:$CK$53</definedName>
    <definedName name="ALLJCCHILD">ALL!$A$563:$CK$591</definedName>
    <definedName name="ALLLOCPAR">ALL!$A$15:$CK$39</definedName>
    <definedName name="ALLOBJECTCHILD">ALL!$A$210:$CK$254</definedName>
    <definedName name="ALLOBJECTGC">ALL!$A$264:$CK$554</definedName>
    <definedName name="ALLOBJECTPAR">ALL!$A$191:$CK$200</definedName>
    <definedName name="ALLPROGPAR">ALL!$A$131:$CK$141</definedName>
    <definedName name="ALLSUBPAR">ALL!$A$150:$CK$181</definedName>
    <definedName name="cats">'Master Table'!$D$63:$U$71</definedName>
    <definedName name="CTRANS">'Legend - Numerical by Segment'!$A$16:$B$41</definedName>
    <definedName name="Exp">'[1]Expenditures - Master'!$C$9:$Y$418</definedName>
    <definedName name="FUNCCHILDPCT">'PerPupil and Pct Calcs'!$A$670:$CD$686</definedName>
    <definedName name="FUNCCHILDPPC">'PerPupil and Pct Calcs'!$A$65:$CD$81</definedName>
    <definedName name="FUNCGCPCT">'PerPupil and Pct Calcs'!$A$696:$CD$731</definedName>
    <definedName name="FUNCGCPPC">'PerPupil and Pct Calcs'!$A$91:$CD$127</definedName>
    <definedName name="funcparpct">'PerPupil and Pct Calcs'!$A$655:$CD$660</definedName>
    <definedName name="FUNCPARPPC">'PerPupil and Pct Calcs'!$A$50:$CD$55</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Q_INC" hidden="1">"c3498"</definedName>
    <definedName name="IQ_EBIT_EQ_INC_EXCL_SBC" hidden="1">"c3502"</definedName>
    <definedName name="IQ_EBIT_EXCL_SBC" hidden="1">"c3082"</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XCL_SBC" hidden="1">"c3081"</definedName>
    <definedName name="IQ_EBITDA_INT" hidden="1">"c373"</definedName>
    <definedName name="IQ_EBITDA_MARGIN" hidden="1">"c372"</definedName>
    <definedName name="IQ_EBITDA_OVER_TOTAL_IE" hidden="1">"c1371"</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NORM" hidden="1">"c1902"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PAYOUT_RATIO" hidden="1">"c3492"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NORMALIZED" hidden="1">"c2207"</definedName>
    <definedName name="IQ_PE_RATIO" hidden="1">"c1610"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39372.6280092593</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jcchild">ALL!$D$42:$BH$69</definedName>
    <definedName name="JCCHILDPCT">'PerPupil and Pct Calcs'!$A$1175:$CD$1203</definedName>
    <definedName name="JCCHILDPPC">'PerPupil and Pct Calcs'!$A$574:$CD$602</definedName>
    <definedName name="LOCADM">'Master Table'!$D$63:$T$68</definedName>
    <definedName name="locpar">ALL!$D$36:$BH$59</definedName>
    <definedName name="locparpct">'PerPupil and Pct Calcs'!$A$620:$CD$644</definedName>
    <definedName name="LOCPARPPC">'PerPupil and Pct Calcs'!$A$15:$CD$39</definedName>
    <definedName name="num">'Master Table'!$B$3:$AS$64</definedName>
    <definedName name="OBJECTCHILDPCT">'PerPupil and Pct Calcs'!$A$822:$CD$866</definedName>
    <definedName name="OBJECTCHILDPPC">'PerPupil and Pct Calcs'!$A$217:$CD$261</definedName>
    <definedName name="objectgcpct">'PerPupil and Pct Calcs'!$A$877:$CD$1164</definedName>
    <definedName name="objectgcppc">'PerPupil and Pct Calcs'!$A$271:$CD$562</definedName>
    <definedName name="OBJECTPARPCT">'PerPupil and Pct Calcs'!$A$803:$CD$812</definedName>
    <definedName name="OBJECTPARPPC">'PerPupil and Pct Calcs'!$A$198:$CD$207</definedName>
    <definedName name="objgc">ALL!$D$299:$BH$555</definedName>
    <definedName name="_xlnm.Print_Titles" localSheetId="10">'Legend - Numerical by Segment'!$13:$14</definedName>
    <definedName name="_xlnm.Print_Titles" localSheetId="1">'Master Table'!$2:$2</definedName>
    <definedName name="_xlnm.Print_Titles" localSheetId="5">'Rev by Fund Type and Source'!$4:$5</definedName>
    <definedName name="_xlnm.Print_Titles" localSheetId="6">'Revenue and Percents by Source '!$3:$6</definedName>
    <definedName name="_xlnm.Print_Titles" localSheetId="8">'Revenue Per Pupil'!$2:$6</definedName>
    <definedName name="PROGPARPCT">'PerPupil and Pct Calcs'!$A$742:$CD$752</definedName>
    <definedName name="PROGPARPER">'PerPupil and Pct Calcs'!$A$137:$BH$147</definedName>
    <definedName name="revexp">Revenue!$A$10:$F$64</definedName>
    <definedName name="revtype">Revenue!$A$73:$R$127</definedName>
    <definedName name="SUBPARPCT">'PerPupil and Pct Calcs'!$A$762:$CD$793</definedName>
    <definedName name="SUBPARPPC">'PerPupil and Pct Calcs'!$A$157:$CD$188</definedName>
  </definedNames>
  <calcPr calcId="145621" iterate="1"/>
</workbook>
</file>

<file path=xl/calcChain.xml><?xml version="1.0" encoding="utf-8"?>
<calcChain xmlns="http://schemas.openxmlformats.org/spreadsheetml/2006/main">
  <c r="C63" i="105"/>
  <c r="C9" i="103"/>
  <c r="C10"/>
  <c r="C11"/>
  <c r="C12"/>
  <c r="C13"/>
  <c r="C14"/>
  <c r="C15"/>
  <c r="C16"/>
  <c r="C17"/>
  <c r="C18"/>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0"/>
  <c r="C61"/>
  <c r="C62"/>
  <c r="C8"/>
  <c r="E69" i="59"/>
  <c r="X68"/>
  <c r="S68"/>
  <c r="R68"/>
  <c r="E68"/>
  <c r="U68" s="1"/>
  <c r="T67"/>
  <c r="E67"/>
  <c r="S67" s="1"/>
  <c r="X66"/>
  <c r="S66"/>
  <c r="R66"/>
  <c r="E66"/>
  <c r="U66" s="1"/>
  <c r="T65"/>
  <c r="E65"/>
  <c r="S65" s="1"/>
  <c r="X64"/>
  <c r="S64"/>
  <c r="R64"/>
  <c r="E64"/>
  <c r="U64" s="1"/>
  <c r="T63"/>
  <c r="E63"/>
  <c r="S63" s="1"/>
  <c r="S70" s="1"/>
  <c r="E61"/>
  <c r="F61" s="1"/>
  <c r="G61" s="1"/>
  <c r="H61" s="1"/>
  <c r="I61" s="1"/>
  <c r="J61" s="1"/>
  <c r="K61" s="1"/>
  <c r="L61" s="1"/>
  <c r="M61" s="1"/>
  <c r="N61" s="1"/>
  <c r="O61" s="1"/>
  <c r="P61" s="1"/>
  <c r="Q61" s="1"/>
  <c r="R61" s="1"/>
  <c r="S61" s="1"/>
  <c r="T61" s="1"/>
  <c r="U61" s="1"/>
  <c r="V61" s="1"/>
  <c r="W61" s="1"/>
  <c r="X61" s="1"/>
  <c r="X59"/>
  <c r="V59"/>
  <c r="U59"/>
  <c r="T59"/>
  <c r="S59"/>
  <c r="R59"/>
  <c r="F59"/>
  <c r="X58"/>
  <c r="U58"/>
  <c r="T58"/>
  <c r="S58"/>
  <c r="R58"/>
  <c r="F58"/>
  <c r="W57"/>
  <c r="V57"/>
  <c r="O57"/>
  <c r="N57"/>
  <c r="M57"/>
  <c r="L57"/>
  <c r="K57"/>
  <c r="W56"/>
  <c r="V56"/>
  <c r="O56"/>
  <c r="N56"/>
  <c r="M56"/>
  <c r="L56"/>
  <c r="K56"/>
  <c r="W55"/>
  <c r="V55"/>
  <c r="O55"/>
  <c r="N55"/>
  <c r="M55"/>
  <c r="L55"/>
  <c r="K55"/>
  <c r="W54"/>
  <c r="V54"/>
  <c r="V58" s="1"/>
  <c r="O54"/>
  <c r="N54"/>
  <c r="M54"/>
  <c r="L54"/>
  <c r="K54"/>
  <c r="W53"/>
  <c r="K53"/>
  <c r="W52"/>
  <c r="O52"/>
  <c r="N52"/>
  <c r="M52"/>
  <c r="L52"/>
  <c r="K52"/>
  <c r="W51"/>
  <c r="O51"/>
  <c r="N51"/>
  <c r="M51"/>
  <c r="L51"/>
  <c r="K51"/>
  <c r="W50"/>
  <c r="O50"/>
  <c r="N50"/>
  <c r="M50"/>
  <c r="L50"/>
  <c r="K50"/>
  <c r="W49"/>
  <c r="O49"/>
  <c r="N49"/>
  <c r="M49"/>
  <c r="L49"/>
  <c r="K49"/>
  <c r="W48"/>
  <c r="O48"/>
  <c r="N48"/>
  <c r="M48"/>
  <c r="L48"/>
  <c r="K48"/>
  <c r="W47"/>
  <c r="O47"/>
  <c r="N47"/>
  <c r="M47"/>
  <c r="L47"/>
  <c r="K47"/>
  <c r="W46"/>
  <c r="O46"/>
  <c r="N46"/>
  <c r="M46"/>
  <c r="L46"/>
  <c r="K46"/>
  <c r="W45"/>
  <c r="O45"/>
  <c r="N45"/>
  <c r="M45"/>
  <c r="L45"/>
  <c r="K45"/>
  <c r="W44"/>
  <c r="O44"/>
  <c r="N44"/>
  <c r="M44"/>
  <c r="L44"/>
  <c r="K44"/>
  <c r="W43"/>
  <c r="O43"/>
  <c r="N43"/>
  <c r="M43"/>
  <c r="L43"/>
  <c r="K43"/>
  <c r="W42"/>
  <c r="O42"/>
  <c r="N42"/>
  <c r="M42"/>
  <c r="L42"/>
  <c r="K42"/>
  <c r="W41"/>
  <c r="O41"/>
  <c r="N41"/>
  <c r="M41"/>
  <c r="L41"/>
  <c r="K41"/>
  <c r="W40"/>
  <c r="O40"/>
  <c r="N40"/>
  <c r="M40"/>
  <c r="L40"/>
  <c r="K40"/>
  <c r="W39"/>
  <c r="O39"/>
  <c r="N39"/>
  <c r="M39"/>
  <c r="L39"/>
  <c r="K39"/>
  <c r="W38"/>
  <c r="O38"/>
  <c r="N38"/>
  <c r="M38"/>
  <c r="L38"/>
  <c r="K38"/>
  <c r="W37"/>
  <c r="O37"/>
  <c r="N37"/>
  <c r="M37"/>
  <c r="L37"/>
  <c r="K37"/>
  <c r="W36"/>
  <c r="O36"/>
  <c r="N36"/>
  <c r="M36"/>
  <c r="L36"/>
  <c r="K36"/>
  <c r="W35"/>
  <c r="O35"/>
  <c r="N35"/>
  <c r="M35"/>
  <c r="L35"/>
  <c r="K35"/>
  <c r="W34"/>
  <c r="O34"/>
  <c r="N34"/>
  <c r="M34"/>
  <c r="L34"/>
  <c r="K34"/>
  <c r="W33"/>
  <c r="O33"/>
  <c r="N33"/>
  <c r="M33"/>
  <c r="L33"/>
  <c r="K33"/>
  <c r="W32"/>
  <c r="O32"/>
  <c r="N32"/>
  <c r="M32"/>
  <c r="L32"/>
  <c r="K32"/>
  <c r="W31"/>
  <c r="O31"/>
  <c r="N31"/>
  <c r="M31"/>
  <c r="L31"/>
  <c r="K31"/>
  <c r="W30"/>
  <c r="O30"/>
  <c r="N30"/>
  <c r="M30"/>
  <c r="L30"/>
  <c r="K30"/>
  <c r="W29"/>
  <c r="O29"/>
  <c r="N29"/>
  <c r="M29"/>
  <c r="L29"/>
  <c r="K29"/>
  <c r="W28"/>
  <c r="O28"/>
  <c r="N28"/>
  <c r="M28"/>
  <c r="L28"/>
  <c r="K28"/>
  <c r="W27"/>
  <c r="O27"/>
  <c r="N27"/>
  <c r="M27"/>
  <c r="L27"/>
  <c r="K27"/>
  <c r="W26"/>
  <c r="O26"/>
  <c r="N26"/>
  <c r="M26"/>
  <c r="L26"/>
  <c r="K26"/>
  <c r="W25"/>
  <c r="O25"/>
  <c r="N25"/>
  <c r="M25"/>
  <c r="L25"/>
  <c r="K25"/>
  <c r="W24"/>
  <c r="O24"/>
  <c r="N24"/>
  <c r="M24"/>
  <c r="L24"/>
  <c r="K24"/>
  <c r="W23"/>
  <c r="O23"/>
  <c r="N23"/>
  <c r="M23"/>
  <c r="L23"/>
  <c r="K23"/>
  <c r="W22"/>
  <c r="O22"/>
  <c r="N22"/>
  <c r="M22"/>
  <c r="L22"/>
  <c r="K22"/>
  <c r="W21"/>
  <c r="O21"/>
  <c r="N21"/>
  <c r="M21"/>
  <c r="L21"/>
  <c r="K21"/>
  <c r="W20"/>
  <c r="O20"/>
  <c r="N20"/>
  <c r="M20"/>
  <c r="L20"/>
  <c r="K20"/>
  <c r="W19"/>
  <c r="O19"/>
  <c r="N19"/>
  <c r="M19"/>
  <c r="L19"/>
  <c r="K19"/>
  <c r="W18"/>
  <c r="O18"/>
  <c r="N18"/>
  <c r="M18"/>
  <c r="L18"/>
  <c r="K18"/>
  <c r="W17"/>
  <c r="O17"/>
  <c r="N17"/>
  <c r="M17"/>
  <c r="L17"/>
  <c r="K17"/>
  <c r="W16"/>
  <c r="O16"/>
  <c r="N16"/>
  <c r="M16"/>
  <c r="L16"/>
  <c r="K16"/>
  <c r="W15"/>
  <c r="O15"/>
  <c r="N15"/>
  <c r="M15"/>
  <c r="L15"/>
  <c r="K15"/>
  <c r="W14"/>
  <c r="O14"/>
  <c r="N14"/>
  <c r="M14"/>
  <c r="L14"/>
  <c r="K14"/>
  <c r="W13"/>
  <c r="O13"/>
  <c r="N13"/>
  <c r="M13"/>
  <c r="L13"/>
  <c r="K13"/>
  <c r="W12"/>
  <c r="O12"/>
  <c r="N12"/>
  <c r="M12"/>
  <c r="L12"/>
  <c r="K12"/>
  <c r="W11"/>
  <c r="O11"/>
  <c r="N11"/>
  <c r="M11"/>
  <c r="L11"/>
  <c r="K11"/>
  <c r="W10"/>
  <c r="O10"/>
  <c r="N10"/>
  <c r="M10"/>
  <c r="L10"/>
  <c r="K10"/>
  <c r="W9"/>
  <c r="O9"/>
  <c r="N9"/>
  <c r="M9"/>
  <c r="L9"/>
  <c r="K9"/>
  <c r="W8"/>
  <c r="O8"/>
  <c r="N8"/>
  <c r="M8"/>
  <c r="L8"/>
  <c r="K8"/>
  <c r="W7"/>
  <c r="O7"/>
  <c r="N7"/>
  <c r="M7"/>
  <c r="L7"/>
  <c r="K7"/>
  <c r="W6"/>
  <c r="O6"/>
  <c r="N6"/>
  <c r="M6"/>
  <c r="L6"/>
  <c r="K6"/>
  <c r="W5"/>
  <c r="O5"/>
  <c r="N5"/>
  <c r="N58" s="1"/>
  <c r="M5"/>
  <c r="L5"/>
  <c r="K5"/>
  <c r="W4"/>
  <c r="Q4"/>
  <c r="Q5" s="1"/>
  <c r="Q6" s="1"/>
  <c r="Q7" s="1"/>
  <c r="Q8" s="1"/>
  <c r="Q9" s="1"/>
  <c r="Q10" s="1"/>
  <c r="Q11" s="1"/>
  <c r="Q12" s="1"/>
  <c r="Q13" s="1"/>
  <c r="Q14" s="1"/>
  <c r="Q15" s="1"/>
  <c r="Q16" s="1"/>
  <c r="Q17" s="1"/>
  <c r="Q18" s="1"/>
  <c r="Q19" s="1"/>
  <c r="Q20" s="1"/>
  <c r="Q21" s="1"/>
  <c r="Q22" s="1"/>
  <c r="Q23" s="1"/>
  <c r="Q24" s="1"/>
  <c r="Q25" s="1"/>
  <c r="Q26" s="1"/>
  <c r="Q27" s="1"/>
  <c r="Q28" s="1"/>
  <c r="Q29" s="1"/>
  <c r="Q30" s="1"/>
  <c r="Q31" s="1"/>
  <c r="Q32" s="1"/>
  <c r="Q33" s="1"/>
  <c r="Q34" s="1"/>
  <c r="Q35" s="1"/>
  <c r="Q36" s="1"/>
  <c r="Q37" s="1"/>
  <c r="Q38" s="1"/>
  <c r="Q39" s="1"/>
  <c r="Q40" s="1"/>
  <c r="Q41" s="1"/>
  <c r="Q42" s="1"/>
  <c r="Q43" s="1"/>
  <c r="Q44" s="1"/>
  <c r="Q45" s="1"/>
  <c r="Q46" s="1"/>
  <c r="Q47" s="1"/>
  <c r="Q48" s="1"/>
  <c r="Q49" s="1"/>
  <c r="Q50" s="1"/>
  <c r="Q51" s="1"/>
  <c r="Q52" s="1"/>
  <c r="Q53" s="1"/>
  <c r="Q54" s="1"/>
  <c r="Q55" s="1"/>
  <c r="Q56" s="1"/>
  <c r="Q57" s="1"/>
  <c r="O4"/>
  <c r="N4"/>
  <c r="M4"/>
  <c r="M59" s="1"/>
  <c r="L4"/>
  <c r="K4"/>
  <c r="W3"/>
  <c r="W58" s="1"/>
  <c r="O3"/>
  <c r="O59" s="1"/>
  <c r="N3"/>
  <c r="N59" s="1"/>
  <c r="M3"/>
  <c r="M58" s="1"/>
  <c r="L3"/>
  <c r="L59" s="1"/>
  <c r="K3"/>
  <c r="K59" s="1"/>
  <c r="C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K58" l="1"/>
  <c r="O58"/>
  <c r="U63"/>
  <c r="U65"/>
  <c r="U67"/>
  <c r="L58"/>
  <c r="R63"/>
  <c r="X63"/>
  <c r="T64"/>
  <c r="T70" s="1"/>
  <c r="R65"/>
  <c r="X65"/>
  <c r="T66"/>
  <c r="R67"/>
  <c r="X67"/>
  <c r="T68"/>
  <c r="E70"/>
  <c r="H87" i="106"/>
  <c r="R70" i="59" l="1"/>
  <c r="U70"/>
  <c r="X70"/>
  <c r="A130" i="106"/>
  <c r="BH1201" i="70" l="1"/>
  <c r="A1201"/>
  <c r="BC53" i="64"/>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E207"/>
  <c r="E208" s="1"/>
  <c r="F207"/>
  <c r="F208" s="1"/>
  <c r="G207"/>
  <c r="H207"/>
  <c r="H208" s="1"/>
  <c r="I207"/>
  <c r="I208" s="1"/>
  <c r="J207"/>
  <c r="J208" s="1"/>
  <c r="K207"/>
  <c r="K208" s="1"/>
  <c r="L207"/>
  <c r="L208" s="1"/>
  <c r="M207"/>
  <c r="N207"/>
  <c r="N208" s="1"/>
  <c r="O207"/>
  <c r="O208" s="1"/>
  <c r="P207"/>
  <c r="P208" s="1"/>
  <c r="Q207"/>
  <c r="Q208" s="1"/>
  <c r="R207"/>
  <c r="R208" s="1"/>
  <c r="S207"/>
  <c r="S208" s="1"/>
  <c r="T207"/>
  <c r="T208" s="1"/>
  <c r="U207"/>
  <c r="U208" s="1"/>
  <c r="V207"/>
  <c r="V208" s="1"/>
  <c r="W207"/>
  <c r="W208" s="1"/>
  <c r="X207"/>
  <c r="X208" s="1"/>
  <c r="Y207"/>
  <c r="Y208" s="1"/>
  <c r="Z207"/>
  <c r="Z208" s="1"/>
  <c r="AA207"/>
  <c r="AA208" s="1"/>
  <c r="AB207"/>
  <c r="AB208" s="1"/>
  <c r="AC207"/>
  <c r="AC208" s="1"/>
  <c r="AD207"/>
  <c r="AD208" s="1"/>
  <c r="AE207"/>
  <c r="AE208" s="1"/>
  <c r="AF207"/>
  <c r="AF208" s="1"/>
  <c r="AG207"/>
  <c r="AG208" s="1"/>
  <c r="AH207"/>
  <c r="AH208" s="1"/>
  <c r="AI207"/>
  <c r="AI208" s="1"/>
  <c r="AJ207"/>
  <c r="AJ208" s="1"/>
  <c r="AK207"/>
  <c r="AK208" s="1"/>
  <c r="AL207"/>
  <c r="AL208" s="1"/>
  <c r="AM207"/>
  <c r="AM208" s="1"/>
  <c r="AN207"/>
  <c r="AN208" s="1"/>
  <c r="AO207"/>
  <c r="AO208" s="1"/>
  <c r="AP207"/>
  <c r="AP208" s="1"/>
  <c r="AQ207"/>
  <c r="AQ208" s="1"/>
  <c r="AR207"/>
  <c r="AR208" s="1"/>
  <c r="AS207"/>
  <c r="AT207"/>
  <c r="AT208" s="1"/>
  <c r="AU207"/>
  <c r="AU208" s="1"/>
  <c r="AV207"/>
  <c r="AV208" s="1"/>
  <c r="AW207"/>
  <c r="AW208" s="1"/>
  <c r="AX207"/>
  <c r="AX208" s="1"/>
  <c r="AY207"/>
  <c r="AY208" s="1"/>
  <c r="AZ207"/>
  <c r="AZ208" s="1"/>
  <c r="BA207"/>
  <c r="BA208" s="1"/>
  <c r="BB207"/>
  <c r="BB208" s="1"/>
  <c r="BD207"/>
  <c r="BD208" s="1"/>
  <c r="BE207"/>
  <c r="BE208" s="1"/>
  <c r="BF207"/>
  <c r="BF208" s="1"/>
  <c r="BG207"/>
  <c r="BG208" s="1"/>
  <c r="G208"/>
  <c r="M208"/>
  <c r="AS208"/>
  <c r="BC208"/>
  <c r="BH208"/>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E261"/>
  <c r="E262" s="1"/>
  <c r="F261"/>
  <c r="F262" s="1"/>
  <c r="G261"/>
  <c r="H261"/>
  <c r="H262" s="1"/>
  <c r="I261"/>
  <c r="I262" s="1"/>
  <c r="J261"/>
  <c r="J262" s="1"/>
  <c r="K261"/>
  <c r="K262" s="1"/>
  <c r="L261"/>
  <c r="M261"/>
  <c r="M262" s="1"/>
  <c r="N261"/>
  <c r="N262" s="1"/>
  <c r="O261"/>
  <c r="O262" s="1"/>
  <c r="P261"/>
  <c r="P262" s="1"/>
  <c r="Q261"/>
  <c r="Q262" s="1"/>
  <c r="R261"/>
  <c r="R262" s="1"/>
  <c r="S261"/>
  <c r="S262" s="1"/>
  <c r="T261"/>
  <c r="T262" s="1"/>
  <c r="U261"/>
  <c r="U262" s="1"/>
  <c r="V261"/>
  <c r="V262" s="1"/>
  <c r="W261"/>
  <c r="W262" s="1"/>
  <c r="X261"/>
  <c r="X262" s="1"/>
  <c r="Y261"/>
  <c r="Y262" s="1"/>
  <c r="Z261"/>
  <c r="Z262" s="1"/>
  <c r="AA261"/>
  <c r="AA262" s="1"/>
  <c r="AB261"/>
  <c r="AB262" s="1"/>
  <c r="AC261"/>
  <c r="AC262" s="1"/>
  <c r="AD261"/>
  <c r="AD262" s="1"/>
  <c r="AE261"/>
  <c r="AE262" s="1"/>
  <c r="AF261"/>
  <c r="AF262" s="1"/>
  <c r="AG261"/>
  <c r="AG262" s="1"/>
  <c r="AH261"/>
  <c r="AH262" s="1"/>
  <c r="AI261"/>
  <c r="AI262" s="1"/>
  <c r="AJ261"/>
  <c r="AJ262" s="1"/>
  <c r="AK261"/>
  <c r="AK262" s="1"/>
  <c r="AL261"/>
  <c r="AL262" s="1"/>
  <c r="AM261"/>
  <c r="AM262" s="1"/>
  <c r="AN261"/>
  <c r="AN262" s="1"/>
  <c r="AO261"/>
  <c r="AO262" s="1"/>
  <c r="AP261"/>
  <c r="AP262" s="1"/>
  <c r="AQ261"/>
  <c r="AQ262" s="1"/>
  <c r="AR261"/>
  <c r="AR262" s="1"/>
  <c r="AS261"/>
  <c r="AS262" s="1"/>
  <c r="AT261"/>
  <c r="AT262" s="1"/>
  <c r="AU261"/>
  <c r="AU262" s="1"/>
  <c r="AV261"/>
  <c r="AV262" s="1"/>
  <c r="AW261"/>
  <c r="AW262" s="1"/>
  <c r="AX261"/>
  <c r="AX262" s="1"/>
  <c r="AY261"/>
  <c r="AY262" s="1"/>
  <c r="AZ261"/>
  <c r="AZ262" s="1"/>
  <c r="BA261"/>
  <c r="BA262" s="1"/>
  <c r="BB261"/>
  <c r="BB262" s="1"/>
  <c r="BD261"/>
  <c r="BD262" s="1"/>
  <c r="BE261"/>
  <c r="BE262" s="1"/>
  <c r="BF261"/>
  <c r="BF262" s="1"/>
  <c r="BG261"/>
  <c r="BG262" s="1"/>
  <c r="G262"/>
  <c r="L262"/>
  <c r="BC262"/>
  <c r="BH262"/>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E188"/>
  <c r="E189" s="1"/>
  <c r="F188"/>
  <c r="F189" s="1"/>
  <c r="G188"/>
  <c r="G189" s="1"/>
  <c r="H188"/>
  <c r="H189" s="1"/>
  <c r="I188"/>
  <c r="I189" s="1"/>
  <c r="J188"/>
  <c r="J189" s="1"/>
  <c r="K188"/>
  <c r="K189" s="1"/>
  <c r="L188"/>
  <c r="L189" s="1"/>
  <c r="M188"/>
  <c r="M189" s="1"/>
  <c r="N188"/>
  <c r="N189" s="1"/>
  <c r="O188"/>
  <c r="O189" s="1"/>
  <c r="P188"/>
  <c r="P189" s="1"/>
  <c r="Q188"/>
  <c r="Q189" s="1"/>
  <c r="R188"/>
  <c r="R189" s="1"/>
  <c r="S188"/>
  <c r="S189" s="1"/>
  <c r="T188"/>
  <c r="T189" s="1"/>
  <c r="U188"/>
  <c r="U189" s="1"/>
  <c r="V188"/>
  <c r="V189" s="1"/>
  <c r="W188"/>
  <c r="W189" s="1"/>
  <c r="X188"/>
  <c r="X189" s="1"/>
  <c r="Y188"/>
  <c r="Y189" s="1"/>
  <c r="Z188"/>
  <c r="Z189" s="1"/>
  <c r="AA188"/>
  <c r="AA189" s="1"/>
  <c r="AB188"/>
  <c r="AB189" s="1"/>
  <c r="AC188"/>
  <c r="AC189" s="1"/>
  <c r="AD188"/>
  <c r="AD189" s="1"/>
  <c r="AE188"/>
  <c r="AE189" s="1"/>
  <c r="AF188"/>
  <c r="AF189" s="1"/>
  <c r="AG188"/>
  <c r="AG189" s="1"/>
  <c r="AH188"/>
  <c r="AH189" s="1"/>
  <c r="AI188"/>
  <c r="AI189" s="1"/>
  <c r="AJ188"/>
  <c r="AJ189" s="1"/>
  <c r="AK188"/>
  <c r="AK189" s="1"/>
  <c r="AL188"/>
  <c r="AL189" s="1"/>
  <c r="AM188"/>
  <c r="AM189" s="1"/>
  <c r="AN188"/>
  <c r="AN189" s="1"/>
  <c r="AO188"/>
  <c r="AO189" s="1"/>
  <c r="AP188"/>
  <c r="AP189" s="1"/>
  <c r="AQ188"/>
  <c r="AQ189" s="1"/>
  <c r="AR188"/>
  <c r="AR189" s="1"/>
  <c r="AS188"/>
  <c r="AS189" s="1"/>
  <c r="AT188"/>
  <c r="AT189" s="1"/>
  <c r="AU188"/>
  <c r="AU189" s="1"/>
  <c r="AV188"/>
  <c r="AV189" s="1"/>
  <c r="AW188"/>
  <c r="AW189" s="1"/>
  <c r="AX188"/>
  <c r="AX189" s="1"/>
  <c r="AY188"/>
  <c r="AY189" s="1"/>
  <c r="AZ188"/>
  <c r="AZ189" s="1"/>
  <c r="BA188"/>
  <c r="BA189" s="1"/>
  <c r="BB188"/>
  <c r="BB189" s="1"/>
  <c r="BD188"/>
  <c r="BD189" s="1"/>
  <c r="BE188"/>
  <c r="BE189" s="1"/>
  <c r="BF188"/>
  <c r="BF189" s="1"/>
  <c r="BG188"/>
  <c r="BG189" s="1"/>
  <c r="BC189"/>
  <c r="BH189"/>
  <c r="A590"/>
  <c r="A600" i="70"/>
  <c r="CK589" i="64"/>
  <c r="CJ589"/>
  <c r="CI589"/>
  <c r="CH589"/>
  <c r="CG589"/>
  <c r="CF589"/>
  <c r="CE589"/>
  <c r="CD589"/>
  <c r="CC589"/>
  <c r="CB589"/>
  <c r="CA589"/>
  <c r="BZ589"/>
  <c r="BY589"/>
  <c r="BX589"/>
  <c r="BW589"/>
  <c r="BV589"/>
  <c r="BU589"/>
  <c r="BT589"/>
  <c r="BS589"/>
  <c r="BR589"/>
  <c r="BQ589"/>
  <c r="BP589"/>
  <c r="BO589"/>
  <c r="BN589"/>
  <c r="BM589"/>
  <c r="BL589"/>
  <c r="BK589"/>
  <c r="BJ589"/>
  <c r="C589"/>
  <c r="A589"/>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49" i="107" l="1"/>
  <c r="D49"/>
  <c r="C50" i="105"/>
  <c r="D50"/>
  <c r="E50"/>
  <c r="F50"/>
  <c r="G50"/>
  <c r="B50"/>
  <c r="B49" i="104"/>
  <c r="C49"/>
  <c r="J50" i="103"/>
  <c r="I50"/>
  <c r="H50"/>
  <c r="G50"/>
  <c r="F50"/>
  <c r="E50"/>
  <c r="D50"/>
  <c r="B50"/>
  <c r="K50" l="1"/>
  <c r="A943" i="70"/>
  <c r="A944"/>
  <c r="A337"/>
  <c r="A338"/>
  <c r="A329" i="64"/>
  <c r="C329"/>
  <c r="BJ329"/>
  <c r="BK329"/>
  <c r="BL329"/>
  <c r="BM329"/>
  <c r="BN329"/>
  <c r="BO329"/>
  <c r="BP329"/>
  <c r="BQ329"/>
  <c r="BR329"/>
  <c r="BS329"/>
  <c r="BT329"/>
  <c r="BU329"/>
  <c r="BV329"/>
  <c r="BW329"/>
  <c r="BX329"/>
  <c r="BY329"/>
  <c r="BZ329"/>
  <c r="CA329"/>
  <c r="CB329"/>
  <c r="CC329"/>
  <c r="CD329"/>
  <c r="CE329"/>
  <c r="CF329"/>
  <c r="CG329"/>
  <c r="CH329"/>
  <c r="CI329"/>
  <c r="CJ329"/>
  <c r="CK329"/>
  <c r="A330"/>
  <c r="C330"/>
  <c r="BJ330"/>
  <c r="BK330"/>
  <c r="BL330"/>
  <c r="BM330"/>
  <c r="BN330"/>
  <c r="BO330"/>
  <c r="BP330"/>
  <c r="BQ330"/>
  <c r="BR330"/>
  <c r="BS330"/>
  <c r="BT330"/>
  <c r="BU330"/>
  <c r="BV330"/>
  <c r="BW330"/>
  <c r="BX330"/>
  <c r="BY330"/>
  <c r="BZ330"/>
  <c r="CA330"/>
  <c r="CB330"/>
  <c r="CC330"/>
  <c r="CD330"/>
  <c r="CE330"/>
  <c r="CF330"/>
  <c r="CG330"/>
  <c r="CH330"/>
  <c r="CI330"/>
  <c r="CJ330"/>
  <c r="CK330"/>
  <c r="C298"/>
  <c r="C296"/>
  <c r="A298"/>
  <c r="A296"/>
  <c r="B123" i="106"/>
  <c r="J123"/>
  <c r="D49" i="104" s="1"/>
  <c r="K123" i="106"/>
  <c r="F49" i="104" s="1"/>
  <c r="L123" i="106"/>
  <c r="H49" i="104" s="1"/>
  <c r="H60" i="106"/>
  <c r="G60"/>
  <c r="N123" s="1"/>
  <c r="B60"/>
  <c r="A706" i="70"/>
  <c r="C636"/>
  <c r="C637"/>
  <c r="A32" i="64"/>
  <c r="A31"/>
  <c r="A30"/>
  <c r="A98"/>
  <c r="A101" i="70"/>
  <c r="A100"/>
  <c r="A99"/>
  <c r="C31"/>
  <c r="C32"/>
  <c r="CK98" i="64"/>
  <c r="CJ98"/>
  <c r="CI98"/>
  <c r="CH98"/>
  <c r="CG98"/>
  <c r="CF98"/>
  <c r="CE98"/>
  <c r="CD98"/>
  <c r="CC98"/>
  <c r="CB98"/>
  <c r="CA98"/>
  <c r="BZ98"/>
  <c r="BY98"/>
  <c r="BX98"/>
  <c r="BW98"/>
  <c r="BV98"/>
  <c r="BU98"/>
  <c r="BT98"/>
  <c r="BS98"/>
  <c r="BR98"/>
  <c r="BQ98"/>
  <c r="BP98"/>
  <c r="BO98"/>
  <c r="BN98"/>
  <c r="BM98"/>
  <c r="BL98"/>
  <c r="BK98"/>
  <c r="BJ98"/>
  <c r="C98"/>
  <c r="M123" i="106" l="1"/>
  <c r="J49" i="104"/>
  <c r="I49" s="1"/>
  <c r="C49" i="107" l="1"/>
  <c r="E49" s="1"/>
  <c r="I60" i="106"/>
  <c r="J60" s="1"/>
  <c r="E49" i="104"/>
  <c r="O123" i="106"/>
  <c r="G49" i="104"/>
  <c r="C31" i="64" l="1"/>
  <c r="BJ31"/>
  <c r="BK31"/>
  <c r="BL31"/>
  <c r="BM31"/>
  <c r="BN31"/>
  <c r="BO31"/>
  <c r="BP31"/>
  <c r="BQ31"/>
  <c r="BR31"/>
  <c r="BS31"/>
  <c r="BT31"/>
  <c r="BU31"/>
  <c r="BV31"/>
  <c r="BW31"/>
  <c r="BX31"/>
  <c r="BY31"/>
  <c r="BZ31"/>
  <c r="CA31"/>
  <c r="CB31"/>
  <c r="CC31"/>
  <c r="CD31"/>
  <c r="CE31"/>
  <c r="CF31"/>
  <c r="CG31"/>
  <c r="CH31"/>
  <c r="CI31"/>
  <c r="CJ31"/>
  <c r="CK31"/>
  <c r="C32"/>
  <c r="BJ32"/>
  <c r="BK32"/>
  <c r="BL32"/>
  <c r="BM32"/>
  <c r="BN32"/>
  <c r="BO32"/>
  <c r="BP32"/>
  <c r="BQ32"/>
  <c r="BR32"/>
  <c r="BS32"/>
  <c r="BT32"/>
  <c r="BU32"/>
  <c r="BV32"/>
  <c r="BW32"/>
  <c r="BX32"/>
  <c r="BY32"/>
  <c r="BZ32"/>
  <c r="CA32"/>
  <c r="CB32"/>
  <c r="CC32"/>
  <c r="CD32"/>
  <c r="CE32"/>
  <c r="CF32"/>
  <c r="CG32"/>
  <c r="CH32"/>
  <c r="CI32"/>
  <c r="CJ32"/>
  <c r="BC1174" i="70"/>
  <c r="BC876"/>
  <c r="BC874"/>
  <c r="BC821"/>
  <c r="BC802"/>
  <c r="BC761"/>
  <c r="BC741"/>
  <c r="BC695"/>
  <c r="BC669"/>
  <c r="BC654"/>
  <c r="BC619"/>
  <c r="BC573"/>
  <c r="BC571"/>
  <c r="BC270"/>
  <c r="BC268"/>
  <c r="BC216"/>
  <c r="BC214"/>
  <c r="BC260" s="1"/>
  <c r="BC197"/>
  <c r="BC195"/>
  <c r="BC204" s="1"/>
  <c r="BC156"/>
  <c r="BC154"/>
  <c r="BC185" s="1"/>
  <c r="BC136"/>
  <c r="BC134"/>
  <c r="BC90"/>
  <c r="BC88"/>
  <c r="BC64"/>
  <c r="BC62"/>
  <c r="BC76" s="1"/>
  <c r="BC49"/>
  <c r="BC47"/>
  <c r="BC51" s="1"/>
  <c r="BC14"/>
  <c r="BC12"/>
  <c r="BC5"/>
  <c r="BC4"/>
  <c r="BA7" i="111"/>
  <c r="BA4"/>
  <c r="BC592" i="70" l="1"/>
  <c r="BC600"/>
  <c r="BC337"/>
  <c r="BC338"/>
  <c r="BC125"/>
  <c r="BC101"/>
  <c r="BC73"/>
  <c r="BC198"/>
  <c r="BC593"/>
  <c r="BC199"/>
  <c r="BC34"/>
  <c r="BC31"/>
  <c r="BC32"/>
  <c r="BC37"/>
  <c r="BC585"/>
  <c r="BC16"/>
  <c r="BC203"/>
  <c r="BC576"/>
  <c r="BC597"/>
  <c r="BC20"/>
  <c r="BC74"/>
  <c r="BC205"/>
  <c r="BC584"/>
  <c r="BC577"/>
  <c r="BC589"/>
  <c r="BC601"/>
  <c r="BC581"/>
  <c r="BC201"/>
  <c r="BC206"/>
  <c r="BC202"/>
  <c r="BC163"/>
  <c r="BC173"/>
  <c r="BC184"/>
  <c r="BC157"/>
  <c r="BC168"/>
  <c r="BC179"/>
  <c r="BC167"/>
  <c r="BC177"/>
  <c r="BC161"/>
  <c r="BC172"/>
  <c r="BC183"/>
  <c r="BC93"/>
  <c r="BC98"/>
  <c r="BC104"/>
  <c r="BC110"/>
  <c r="BC115"/>
  <c r="BC120"/>
  <c r="BC94"/>
  <c r="BC99"/>
  <c r="BC111"/>
  <c r="BC116"/>
  <c r="BC95"/>
  <c r="BC102"/>
  <c r="BC107"/>
  <c r="BC112"/>
  <c r="BC118"/>
  <c r="BC123"/>
  <c r="BC106"/>
  <c r="BC122"/>
  <c r="BC91"/>
  <c r="BC97"/>
  <c r="BC103"/>
  <c r="BC108"/>
  <c r="BC114"/>
  <c r="BC119"/>
  <c r="BC124"/>
  <c r="BC68"/>
  <c r="BC78"/>
  <c r="BC69"/>
  <c r="BC80"/>
  <c r="BC53"/>
  <c r="BC24"/>
  <c r="BC29"/>
  <c r="BC220"/>
  <c r="BC231"/>
  <c r="BC241"/>
  <c r="BC559"/>
  <c r="BC555"/>
  <c r="BC551"/>
  <c r="BC547"/>
  <c r="BC543"/>
  <c r="BC539"/>
  <c r="BC535"/>
  <c r="BC531"/>
  <c r="BC527"/>
  <c r="BC523"/>
  <c r="BC519"/>
  <c r="BC515"/>
  <c r="BC511"/>
  <c r="BC507"/>
  <c r="BC503"/>
  <c r="BC499"/>
  <c r="BC558"/>
  <c r="BC554"/>
  <c r="BC550"/>
  <c r="BC546"/>
  <c r="BC542"/>
  <c r="BC538"/>
  <c r="BC534"/>
  <c r="BC530"/>
  <c r="BC526"/>
  <c r="BC522"/>
  <c r="BC518"/>
  <c r="BC514"/>
  <c r="BC510"/>
  <c r="BC506"/>
  <c r="BC502"/>
  <c r="BC498"/>
  <c r="BC494"/>
  <c r="BC490"/>
  <c r="BC486"/>
  <c r="BC482"/>
  <c r="BC557"/>
  <c r="BC549"/>
  <c r="BC541"/>
  <c r="BC533"/>
  <c r="BC525"/>
  <c r="BC517"/>
  <c r="BC509"/>
  <c r="BC501"/>
  <c r="BC495"/>
  <c r="BC489"/>
  <c r="BC484"/>
  <c r="BC479"/>
  <c r="BC475"/>
  <c r="BC471"/>
  <c r="BC467"/>
  <c r="BC463"/>
  <c r="BC459"/>
  <c r="BC455"/>
  <c r="BC451"/>
  <c r="BC447"/>
  <c r="BC443"/>
  <c r="BC439"/>
  <c r="BC435"/>
  <c r="BC431"/>
  <c r="BC427"/>
  <c r="BC423"/>
  <c r="BC419"/>
  <c r="BC415"/>
  <c r="BC411"/>
  <c r="BC407"/>
  <c r="BC403"/>
  <c r="BC399"/>
  <c r="BC395"/>
  <c r="BC391"/>
  <c r="BC387"/>
  <c r="BC383"/>
  <c r="BC379"/>
  <c r="BC375"/>
  <c r="BC371"/>
  <c r="BC367"/>
  <c r="BC363"/>
  <c r="BC359"/>
  <c r="BC355"/>
  <c r="BC351"/>
  <c r="BC347"/>
  <c r="BC343"/>
  <c r="BC339"/>
  <c r="BC333"/>
  <c r="BC329"/>
  <c r="BC325"/>
  <c r="BC321"/>
  <c r="BC317"/>
  <c r="BC313"/>
  <c r="BC309"/>
  <c r="BC305"/>
  <c r="BC301"/>
  <c r="BC556"/>
  <c r="BC548"/>
  <c r="BC540"/>
  <c r="BC532"/>
  <c r="BC524"/>
  <c r="BC516"/>
  <c r="BC508"/>
  <c r="BC500"/>
  <c r="BC493"/>
  <c r="BC488"/>
  <c r="BC483"/>
  <c r="BC478"/>
  <c r="BC474"/>
  <c r="BC470"/>
  <c r="BC466"/>
  <c r="BC462"/>
  <c r="BC458"/>
  <c r="BC454"/>
  <c r="BC450"/>
  <c r="BC446"/>
  <c r="BC442"/>
  <c r="BC438"/>
  <c r="BC434"/>
  <c r="BC430"/>
  <c r="BC426"/>
  <c r="BC422"/>
  <c r="BC418"/>
  <c r="BC414"/>
  <c r="BC410"/>
  <c r="BC406"/>
  <c r="BC402"/>
  <c r="BC398"/>
  <c r="BC394"/>
  <c r="BC390"/>
  <c r="BC386"/>
  <c r="BC382"/>
  <c r="BC378"/>
  <c r="BC374"/>
  <c r="BC370"/>
  <c r="BC366"/>
  <c r="BC362"/>
  <c r="BC358"/>
  <c r="BC354"/>
  <c r="BC350"/>
  <c r="BC346"/>
  <c r="BC342"/>
  <c r="BC336"/>
  <c r="BC332"/>
  <c r="BC328"/>
  <c r="BC324"/>
  <c r="BC320"/>
  <c r="BC316"/>
  <c r="BC312"/>
  <c r="BC308"/>
  <c r="BC304"/>
  <c r="BC300"/>
  <c r="BC296"/>
  <c r="BC292"/>
  <c r="BC288"/>
  <c r="BC284"/>
  <c r="BC280"/>
  <c r="BC276"/>
  <c r="BC272"/>
  <c r="BC279"/>
  <c r="BC290"/>
  <c r="BC295"/>
  <c r="BC302"/>
  <c r="BC318"/>
  <c r="BC326"/>
  <c r="BC344"/>
  <c r="BC360"/>
  <c r="BC368"/>
  <c r="BC384"/>
  <c r="BC392"/>
  <c r="BC408"/>
  <c r="BC424"/>
  <c r="BC432"/>
  <c r="BC448"/>
  <c r="BC456"/>
  <c r="BC472"/>
  <c r="BC491"/>
  <c r="BC504"/>
  <c r="BC536"/>
  <c r="BC552"/>
  <c r="BC17"/>
  <c r="BC21"/>
  <c r="BC38"/>
  <c r="BC221"/>
  <c r="BC227"/>
  <c r="BC232"/>
  <c r="BC237"/>
  <c r="BC243"/>
  <c r="BC248"/>
  <c r="BC253"/>
  <c r="BC259"/>
  <c r="BC281"/>
  <c r="BC297"/>
  <c r="BC311"/>
  <c r="BC327"/>
  <c r="BC345"/>
  <c r="BC361"/>
  <c r="BC369"/>
  <c r="BC385"/>
  <c r="BC401"/>
  <c r="BC417"/>
  <c r="BC425"/>
  <c r="BC433"/>
  <c r="BC449"/>
  <c r="BC457"/>
  <c r="BC465"/>
  <c r="BC473"/>
  <c r="BC481"/>
  <c r="BC492"/>
  <c r="BC521"/>
  <c r="BC537"/>
  <c r="BC553"/>
  <c r="BC18"/>
  <c r="BC22"/>
  <c r="BC27"/>
  <c r="BC65"/>
  <c r="BC70"/>
  <c r="BC159"/>
  <c r="BC164"/>
  <c r="BC169"/>
  <c r="BC175"/>
  <c r="BC180"/>
  <c r="BC217"/>
  <c r="BC223"/>
  <c r="BC228"/>
  <c r="BC233"/>
  <c r="BC239"/>
  <c r="BC244"/>
  <c r="BC249"/>
  <c r="BC255"/>
  <c r="BC271"/>
  <c r="BC277"/>
  <c r="BC282"/>
  <c r="BC287"/>
  <c r="BC293"/>
  <c r="BC298"/>
  <c r="BC306"/>
  <c r="BC314"/>
  <c r="BC322"/>
  <c r="BC330"/>
  <c r="BC340"/>
  <c r="BC348"/>
  <c r="BC356"/>
  <c r="BC364"/>
  <c r="BC372"/>
  <c r="BC380"/>
  <c r="BC388"/>
  <c r="BC396"/>
  <c r="BC404"/>
  <c r="BC412"/>
  <c r="BC420"/>
  <c r="BC428"/>
  <c r="BC436"/>
  <c r="BC444"/>
  <c r="BC452"/>
  <c r="BC460"/>
  <c r="BC468"/>
  <c r="BC476"/>
  <c r="BC485"/>
  <c r="BC496"/>
  <c r="BC512"/>
  <c r="BC528"/>
  <c r="BC544"/>
  <c r="BC560"/>
  <c r="BC258"/>
  <c r="BC254"/>
  <c r="BC250"/>
  <c r="BC246"/>
  <c r="BC242"/>
  <c r="BC238"/>
  <c r="BC234"/>
  <c r="BC230"/>
  <c r="BC226"/>
  <c r="BC222"/>
  <c r="BC218"/>
  <c r="BC225"/>
  <c r="BC236"/>
  <c r="BC247"/>
  <c r="BC252"/>
  <c r="BC257"/>
  <c r="BC274"/>
  <c r="BC285"/>
  <c r="BC310"/>
  <c r="BC334"/>
  <c r="BC352"/>
  <c r="BC376"/>
  <c r="BC400"/>
  <c r="BC416"/>
  <c r="BC440"/>
  <c r="BC464"/>
  <c r="BC480"/>
  <c r="BC520"/>
  <c r="BC36"/>
  <c r="BC30"/>
  <c r="BC26"/>
  <c r="BC25"/>
  <c r="BC33"/>
  <c r="BC275"/>
  <c r="BC286"/>
  <c r="BC291"/>
  <c r="BC303"/>
  <c r="BC319"/>
  <c r="BC335"/>
  <c r="BC353"/>
  <c r="BC377"/>
  <c r="BC393"/>
  <c r="BC409"/>
  <c r="BC441"/>
  <c r="BC505"/>
  <c r="BC15"/>
  <c r="BC19"/>
  <c r="BC23"/>
  <c r="BC28"/>
  <c r="BC35"/>
  <c r="BC54"/>
  <c r="BC50"/>
  <c r="BC52"/>
  <c r="BC79"/>
  <c r="BC75"/>
  <c r="BC71"/>
  <c r="BC67"/>
  <c r="BC66"/>
  <c r="BC72"/>
  <c r="BC77"/>
  <c r="BC186"/>
  <c r="BC182"/>
  <c r="BC178"/>
  <c r="BC174"/>
  <c r="BC170"/>
  <c r="BC166"/>
  <c r="BC162"/>
  <c r="BC158"/>
  <c r="BC160"/>
  <c r="BC165"/>
  <c r="BC171"/>
  <c r="BC176"/>
  <c r="BC181"/>
  <c r="BC187"/>
  <c r="BC219"/>
  <c r="BC224"/>
  <c r="BC229"/>
  <c r="BC235"/>
  <c r="BC240"/>
  <c r="BC245"/>
  <c r="BC251"/>
  <c r="BC256"/>
  <c r="BC273"/>
  <c r="BC278"/>
  <c r="BC283"/>
  <c r="BC289"/>
  <c r="BC294"/>
  <c r="BC299"/>
  <c r="BC307"/>
  <c r="BC315"/>
  <c r="BC323"/>
  <c r="BC331"/>
  <c r="BC341"/>
  <c r="BC349"/>
  <c r="BC357"/>
  <c r="BC365"/>
  <c r="BC373"/>
  <c r="BC381"/>
  <c r="BC389"/>
  <c r="BC397"/>
  <c r="BC405"/>
  <c r="BC413"/>
  <c r="BC421"/>
  <c r="BC429"/>
  <c r="BC437"/>
  <c r="BC445"/>
  <c r="BC453"/>
  <c r="BC461"/>
  <c r="BC469"/>
  <c r="BC477"/>
  <c r="BC487"/>
  <c r="BC497"/>
  <c r="BC513"/>
  <c r="BC529"/>
  <c r="BC545"/>
  <c r="BC561"/>
  <c r="BC92"/>
  <c r="BC96"/>
  <c r="BC100"/>
  <c r="BC105"/>
  <c r="BC109"/>
  <c r="BC113"/>
  <c r="BC117"/>
  <c r="BC121"/>
  <c r="BC200"/>
  <c r="BC599"/>
  <c r="BC595"/>
  <c r="BC591"/>
  <c r="BC587"/>
  <c r="BC583"/>
  <c r="BC579"/>
  <c r="BC575"/>
  <c r="BC598"/>
  <c r="BC594"/>
  <c r="BC590"/>
  <c r="BC586"/>
  <c r="BC582"/>
  <c r="BC578"/>
  <c r="BC574"/>
  <c r="BC580"/>
  <c r="BC588"/>
  <c r="BC596"/>
  <c r="CF590" i="64"/>
  <c r="CF588"/>
  <c r="CF587"/>
  <c r="CF586"/>
  <c r="CF585"/>
  <c r="CF584"/>
  <c r="CF583"/>
  <c r="CF582"/>
  <c r="CF581"/>
  <c r="CF580"/>
  <c r="CF579"/>
  <c r="CF578"/>
  <c r="CF577"/>
  <c r="CF576"/>
  <c r="CF575"/>
  <c r="CF574"/>
  <c r="CF573"/>
  <c r="CF572"/>
  <c r="CF571"/>
  <c r="CF570"/>
  <c r="CF569"/>
  <c r="CF568"/>
  <c r="CF567"/>
  <c r="CF566"/>
  <c r="CF565"/>
  <c r="CF564"/>
  <c r="CF563"/>
  <c r="CF553"/>
  <c r="CF552"/>
  <c r="CF551"/>
  <c r="CF550"/>
  <c r="CF549"/>
  <c r="CF548"/>
  <c r="CF547"/>
  <c r="CF546"/>
  <c r="CF545"/>
  <c r="CF544"/>
  <c r="CF543"/>
  <c r="CF542"/>
  <c r="CF541"/>
  <c r="CF540"/>
  <c r="CF539"/>
  <c r="CF538"/>
  <c r="CF537"/>
  <c r="CF536"/>
  <c r="CF535"/>
  <c r="CF534"/>
  <c r="CF533"/>
  <c r="CF532"/>
  <c r="CF531"/>
  <c r="CF530"/>
  <c r="CF529"/>
  <c r="CF528"/>
  <c r="CF527"/>
  <c r="CF526"/>
  <c r="CF525"/>
  <c r="CF524"/>
  <c r="CF523"/>
  <c r="CF522"/>
  <c r="CF521"/>
  <c r="CF520"/>
  <c r="CF519"/>
  <c r="CF518"/>
  <c r="CF517"/>
  <c r="CF516"/>
  <c r="CF515"/>
  <c r="CF514"/>
  <c r="CF513"/>
  <c r="CF512"/>
  <c r="CF511"/>
  <c r="CF510"/>
  <c r="CF509"/>
  <c r="CF508"/>
  <c r="CF507"/>
  <c r="CF506"/>
  <c r="CF505"/>
  <c r="CF504"/>
  <c r="CF503"/>
  <c r="CF502"/>
  <c r="CF501"/>
  <c r="CF500"/>
  <c r="CF499"/>
  <c r="CF498"/>
  <c r="CF497"/>
  <c r="CF496"/>
  <c r="CF495"/>
  <c r="CF494"/>
  <c r="CF493"/>
  <c r="CF492"/>
  <c r="CF491"/>
  <c r="CF490"/>
  <c r="CF489"/>
  <c r="CF488"/>
  <c r="CF487"/>
  <c r="CF486"/>
  <c r="CF485"/>
  <c r="CF484"/>
  <c r="CF483"/>
  <c r="CF482"/>
  <c r="CF481"/>
  <c r="CF480"/>
  <c r="CF479"/>
  <c r="CF478"/>
  <c r="CF477"/>
  <c r="CF476"/>
  <c r="CF475"/>
  <c r="CF474"/>
  <c r="CF473"/>
  <c r="CF472"/>
  <c r="CF471"/>
  <c r="CF470"/>
  <c r="CF469"/>
  <c r="CF468"/>
  <c r="CF467"/>
  <c r="CF466"/>
  <c r="CF465"/>
  <c r="CF464"/>
  <c r="CF463"/>
  <c r="CF462"/>
  <c r="CF461"/>
  <c r="CF460"/>
  <c r="CF459"/>
  <c r="CF458"/>
  <c r="CF457"/>
  <c r="CF456"/>
  <c r="CF455"/>
  <c r="CF454"/>
  <c r="CF453"/>
  <c r="CF452"/>
  <c r="CF451"/>
  <c r="CF450"/>
  <c r="CF449"/>
  <c r="CF448"/>
  <c r="CF447"/>
  <c r="CF446"/>
  <c r="CF445"/>
  <c r="CF444"/>
  <c r="CF443"/>
  <c r="CF442"/>
  <c r="CF441"/>
  <c r="CF440"/>
  <c r="CF439"/>
  <c r="CF438"/>
  <c r="CF437"/>
  <c r="CF436"/>
  <c r="CF435"/>
  <c r="CF434"/>
  <c r="CF433"/>
  <c r="CF432"/>
  <c r="CF431"/>
  <c r="CF430"/>
  <c r="CF429"/>
  <c r="CF428"/>
  <c r="CF427"/>
  <c r="CF426"/>
  <c r="CF425"/>
  <c r="CF424"/>
  <c r="CF423"/>
  <c r="CF422"/>
  <c r="CF421"/>
  <c r="CF420"/>
  <c r="CF419"/>
  <c r="CF418"/>
  <c r="CF417"/>
  <c r="CF416"/>
  <c r="CF415"/>
  <c r="CF414"/>
  <c r="CF413"/>
  <c r="CF412"/>
  <c r="CF411"/>
  <c r="CF410"/>
  <c r="CF409"/>
  <c r="CF408"/>
  <c r="CF407"/>
  <c r="CF406"/>
  <c r="CF405"/>
  <c r="CF404"/>
  <c r="CF403"/>
  <c r="CF402"/>
  <c r="CF401"/>
  <c r="CF400"/>
  <c r="CF399"/>
  <c r="CF398"/>
  <c r="CF397"/>
  <c r="CF396"/>
  <c r="CF395"/>
  <c r="CF394"/>
  <c r="CF393"/>
  <c r="CF392"/>
  <c r="CF391"/>
  <c r="CF390"/>
  <c r="CF389"/>
  <c r="CF388"/>
  <c r="CF387"/>
  <c r="CF386"/>
  <c r="CF385"/>
  <c r="CF384"/>
  <c r="CF383"/>
  <c r="CF382"/>
  <c r="CF381"/>
  <c r="CF380"/>
  <c r="CF379"/>
  <c r="CF378"/>
  <c r="CF377"/>
  <c r="CF376"/>
  <c r="CF375"/>
  <c r="CF374"/>
  <c r="CF373"/>
  <c r="CF372"/>
  <c r="CF371"/>
  <c r="CF370"/>
  <c r="CF369"/>
  <c r="CF368"/>
  <c r="CF367"/>
  <c r="CF366"/>
  <c r="CF365"/>
  <c r="CF364"/>
  <c r="CF363"/>
  <c r="CF362"/>
  <c r="CF361"/>
  <c r="CF360"/>
  <c r="CF359"/>
  <c r="CF358"/>
  <c r="CF357"/>
  <c r="CF356"/>
  <c r="CF355"/>
  <c r="CF354"/>
  <c r="CF353"/>
  <c r="CF352"/>
  <c r="CF351"/>
  <c r="CF350"/>
  <c r="CF349"/>
  <c r="CF348"/>
  <c r="CF347"/>
  <c r="CF346"/>
  <c r="CF345"/>
  <c r="CF344"/>
  <c r="CF343"/>
  <c r="CF342"/>
  <c r="CF341"/>
  <c r="CF340"/>
  <c r="CF339"/>
  <c r="CF338"/>
  <c r="CF337"/>
  <c r="CF336"/>
  <c r="CF335"/>
  <c r="CF334"/>
  <c r="CF333"/>
  <c r="CF332"/>
  <c r="CF331"/>
  <c r="CF328"/>
  <c r="CF327"/>
  <c r="CF326"/>
  <c r="CF325"/>
  <c r="CF324"/>
  <c r="CF323"/>
  <c r="CF322"/>
  <c r="CF321"/>
  <c r="CF320"/>
  <c r="CF319"/>
  <c r="CF318"/>
  <c r="CF317"/>
  <c r="CF316"/>
  <c r="CF315"/>
  <c r="CF314"/>
  <c r="CF313"/>
  <c r="CF312"/>
  <c r="CF311"/>
  <c r="CF310"/>
  <c r="CF309"/>
  <c r="CF308"/>
  <c r="CF307"/>
  <c r="CF306"/>
  <c r="CF305"/>
  <c r="CF304"/>
  <c r="CF303"/>
  <c r="CF302"/>
  <c r="CF301"/>
  <c r="CF300"/>
  <c r="CF299"/>
  <c r="CF297"/>
  <c r="CF295"/>
  <c r="CF294"/>
  <c r="CF293"/>
  <c r="CF292"/>
  <c r="CF291"/>
  <c r="CF290"/>
  <c r="CF289"/>
  <c r="CF288"/>
  <c r="CF287"/>
  <c r="CF286"/>
  <c r="CF285"/>
  <c r="CF284"/>
  <c r="CF283"/>
  <c r="CF282"/>
  <c r="CF281"/>
  <c r="CF280"/>
  <c r="CF279"/>
  <c r="CF278"/>
  <c r="CF277"/>
  <c r="CF276"/>
  <c r="CF275"/>
  <c r="CF274"/>
  <c r="CF273"/>
  <c r="CF272"/>
  <c r="CF271"/>
  <c r="CF270"/>
  <c r="CF269"/>
  <c r="CF268"/>
  <c r="CF267"/>
  <c r="CF266"/>
  <c r="CF265"/>
  <c r="CF264"/>
  <c r="CF253"/>
  <c r="CF252"/>
  <c r="CF251"/>
  <c r="CF250"/>
  <c r="CF249"/>
  <c r="CF248"/>
  <c r="CF247"/>
  <c r="CF246"/>
  <c r="CF245"/>
  <c r="CF244"/>
  <c r="CF243"/>
  <c r="CF242"/>
  <c r="CF241"/>
  <c r="CF240"/>
  <c r="CF239"/>
  <c r="CF238"/>
  <c r="CF237"/>
  <c r="CF236"/>
  <c r="CF235"/>
  <c r="CF234"/>
  <c r="CF233"/>
  <c r="CF232"/>
  <c r="CF231"/>
  <c r="CF230"/>
  <c r="CF229"/>
  <c r="CF228"/>
  <c r="CF227"/>
  <c r="CF226"/>
  <c r="CF225"/>
  <c r="CF224"/>
  <c r="CF223"/>
  <c r="CF222"/>
  <c r="CF221"/>
  <c r="CF220"/>
  <c r="CF219"/>
  <c r="CF218"/>
  <c r="CF217"/>
  <c r="CF216"/>
  <c r="CF215"/>
  <c r="CF214"/>
  <c r="CF213"/>
  <c r="CF212"/>
  <c r="CF211"/>
  <c r="CF210"/>
  <c r="CF199"/>
  <c r="CF198"/>
  <c r="CF197"/>
  <c r="CF196"/>
  <c r="CF195"/>
  <c r="CF194"/>
  <c r="CF193"/>
  <c r="CF192"/>
  <c r="CF191"/>
  <c r="CF180"/>
  <c r="CF179"/>
  <c r="CF178"/>
  <c r="CF177"/>
  <c r="CF176"/>
  <c r="CF175"/>
  <c r="CF174"/>
  <c r="CF173"/>
  <c r="CF172"/>
  <c r="CF171"/>
  <c r="CF170"/>
  <c r="CF169"/>
  <c r="CF168"/>
  <c r="CF167"/>
  <c r="CF166"/>
  <c r="CF165"/>
  <c r="CF164"/>
  <c r="CF163"/>
  <c r="CF162"/>
  <c r="CF161"/>
  <c r="CF160"/>
  <c r="CF159"/>
  <c r="CF158"/>
  <c r="CF157"/>
  <c r="CF156"/>
  <c r="CF155"/>
  <c r="CF154"/>
  <c r="CF153"/>
  <c r="CF152"/>
  <c r="CF151"/>
  <c r="CF150"/>
  <c r="CF140"/>
  <c r="CF139"/>
  <c r="CF138"/>
  <c r="CF137"/>
  <c r="CF136"/>
  <c r="CF135"/>
  <c r="CF134"/>
  <c r="CF133"/>
  <c r="CF132"/>
  <c r="CF131"/>
  <c r="CF122"/>
  <c r="CF121"/>
  <c r="CF120"/>
  <c r="CF119"/>
  <c r="CF118"/>
  <c r="CF117"/>
  <c r="CF116"/>
  <c r="CF115"/>
  <c r="CF114"/>
  <c r="CF113"/>
  <c r="CF112"/>
  <c r="CF111"/>
  <c r="CF110"/>
  <c r="CF109"/>
  <c r="CF108"/>
  <c r="CF107"/>
  <c r="CF106"/>
  <c r="CF105"/>
  <c r="CF104"/>
  <c r="CF103"/>
  <c r="CF102"/>
  <c r="CF101"/>
  <c r="CF100"/>
  <c r="CF99"/>
  <c r="CF97"/>
  <c r="CF96"/>
  <c r="CF95"/>
  <c r="CF94"/>
  <c r="CF93"/>
  <c r="CF92"/>
  <c r="CF91"/>
  <c r="CF90"/>
  <c r="CF89"/>
  <c r="CF88"/>
  <c r="CF78"/>
  <c r="CF77"/>
  <c r="CF76"/>
  <c r="CF75"/>
  <c r="CF74"/>
  <c r="CF73"/>
  <c r="CF72"/>
  <c r="CF71"/>
  <c r="CF70"/>
  <c r="CF69"/>
  <c r="CF68"/>
  <c r="CF67"/>
  <c r="CF66"/>
  <c r="CF65"/>
  <c r="CF64"/>
  <c r="CF63"/>
  <c r="CF52"/>
  <c r="CF51"/>
  <c r="CF50"/>
  <c r="CF49"/>
  <c r="CF48"/>
  <c r="CF16"/>
  <c r="CF17"/>
  <c r="CF18"/>
  <c r="CF19"/>
  <c r="CF20"/>
  <c r="CF21"/>
  <c r="CF22"/>
  <c r="CF23"/>
  <c r="CF24"/>
  <c r="CF25"/>
  <c r="CF26"/>
  <c r="CF27"/>
  <c r="CF28"/>
  <c r="CF29"/>
  <c r="CF30"/>
  <c r="CF33"/>
  <c r="CF34"/>
  <c r="CF35"/>
  <c r="CF36"/>
  <c r="CF37"/>
  <c r="CF38"/>
  <c r="BJ564"/>
  <c r="BK564"/>
  <c r="BL564"/>
  <c r="BJ565"/>
  <c r="BK565"/>
  <c r="BL565"/>
  <c r="BJ566"/>
  <c r="BK566"/>
  <c r="BL566"/>
  <c r="BJ567"/>
  <c r="BK567"/>
  <c r="BL567"/>
  <c r="BJ568"/>
  <c r="BK568"/>
  <c r="BL568"/>
  <c r="BJ569"/>
  <c r="BK569"/>
  <c r="BL569"/>
  <c r="BJ570"/>
  <c r="BK570"/>
  <c r="BL570"/>
  <c r="BJ571"/>
  <c r="BK571"/>
  <c r="BL571"/>
  <c r="BJ572"/>
  <c r="BK572"/>
  <c r="BL572"/>
  <c r="BJ573"/>
  <c r="BK573"/>
  <c r="BL573"/>
  <c r="BJ574"/>
  <c r="BK574"/>
  <c r="BL574"/>
  <c r="BJ575"/>
  <c r="BK575"/>
  <c r="BL575"/>
  <c r="BJ576"/>
  <c r="BK576"/>
  <c r="BL576"/>
  <c r="BJ577"/>
  <c r="BK577"/>
  <c r="BL577"/>
  <c r="BJ578"/>
  <c r="BK578"/>
  <c r="BL578"/>
  <c r="BJ579"/>
  <c r="BK579"/>
  <c r="BL579"/>
  <c r="BJ580"/>
  <c r="BK580"/>
  <c r="BL580"/>
  <c r="BJ581"/>
  <c r="BK581"/>
  <c r="BL581"/>
  <c r="BJ582"/>
  <c r="BK582"/>
  <c r="BL582"/>
  <c r="BJ583"/>
  <c r="BK583"/>
  <c r="BL583"/>
  <c r="BJ584"/>
  <c r="BK584"/>
  <c r="BL584"/>
  <c r="BJ585"/>
  <c r="BK585"/>
  <c r="BL585"/>
  <c r="BJ586"/>
  <c r="BK586"/>
  <c r="BL586"/>
  <c r="BJ587"/>
  <c r="BK587"/>
  <c r="BL587"/>
  <c r="BJ588"/>
  <c r="BK588"/>
  <c r="BL588"/>
  <c r="BJ590"/>
  <c r="BK590"/>
  <c r="BL590"/>
  <c r="BL563"/>
  <c r="BK563"/>
  <c r="BJ563"/>
  <c r="BJ265"/>
  <c r="BK265"/>
  <c r="BL265"/>
  <c r="BJ266"/>
  <c r="BK266"/>
  <c r="BL266"/>
  <c r="BJ267"/>
  <c r="BK267"/>
  <c r="BL267"/>
  <c r="BJ268"/>
  <c r="BK268"/>
  <c r="BL268"/>
  <c r="BJ269"/>
  <c r="BK269"/>
  <c r="BL269"/>
  <c r="BJ270"/>
  <c r="BK270"/>
  <c r="BL270"/>
  <c r="BJ271"/>
  <c r="BK271"/>
  <c r="BL271"/>
  <c r="BJ272"/>
  <c r="BK272"/>
  <c r="BL272"/>
  <c r="BJ273"/>
  <c r="BK273"/>
  <c r="BL273"/>
  <c r="BJ274"/>
  <c r="BK274"/>
  <c r="BL274"/>
  <c r="BJ275"/>
  <c r="BK275"/>
  <c r="BL275"/>
  <c r="BJ276"/>
  <c r="BK276"/>
  <c r="BL276"/>
  <c r="BJ277"/>
  <c r="BK277"/>
  <c r="BL277"/>
  <c r="BJ278"/>
  <c r="BK278"/>
  <c r="BL278"/>
  <c r="BJ279"/>
  <c r="BK279"/>
  <c r="BL279"/>
  <c r="BJ280"/>
  <c r="BK280"/>
  <c r="BL280"/>
  <c r="BJ281"/>
  <c r="BK281"/>
  <c r="BL281"/>
  <c r="BJ282"/>
  <c r="BK282"/>
  <c r="BL282"/>
  <c r="BJ283"/>
  <c r="BK283"/>
  <c r="BL283"/>
  <c r="BJ284"/>
  <c r="BK284"/>
  <c r="BL284"/>
  <c r="BJ285"/>
  <c r="BK285"/>
  <c r="BL285"/>
  <c r="BJ286"/>
  <c r="BK286"/>
  <c r="BL286"/>
  <c r="BJ287"/>
  <c r="BK287"/>
  <c r="BL287"/>
  <c r="BJ288"/>
  <c r="BK288"/>
  <c r="BL288"/>
  <c r="BJ289"/>
  <c r="BK289"/>
  <c r="BL289"/>
  <c r="BJ290"/>
  <c r="BK290"/>
  <c r="BL290"/>
  <c r="BJ291"/>
  <c r="BK291"/>
  <c r="BL291"/>
  <c r="BJ292"/>
  <c r="BK292"/>
  <c r="BL292"/>
  <c r="BJ293"/>
  <c r="BK293"/>
  <c r="BL293"/>
  <c r="BJ294"/>
  <c r="BK294"/>
  <c r="BL294"/>
  <c r="BJ295"/>
  <c r="BK295"/>
  <c r="BL295"/>
  <c r="BJ297"/>
  <c r="BK297"/>
  <c r="BL297"/>
  <c r="BJ299"/>
  <c r="BK299"/>
  <c r="BL299"/>
  <c r="BJ300"/>
  <c r="BK300"/>
  <c r="BL300"/>
  <c r="BJ301"/>
  <c r="BK301"/>
  <c r="BL301"/>
  <c r="BJ302"/>
  <c r="BK302"/>
  <c r="BL302"/>
  <c r="BJ303"/>
  <c r="BK303"/>
  <c r="BL303"/>
  <c r="BJ304"/>
  <c r="BK304"/>
  <c r="BL304"/>
  <c r="BJ305"/>
  <c r="BK305"/>
  <c r="BL305"/>
  <c r="BJ306"/>
  <c r="BK306"/>
  <c r="BL306"/>
  <c r="BJ307"/>
  <c r="BK307"/>
  <c r="BL307"/>
  <c r="BJ308"/>
  <c r="BK308"/>
  <c r="BL308"/>
  <c r="BJ309"/>
  <c r="BK309"/>
  <c r="BL309"/>
  <c r="BJ310"/>
  <c r="BK310"/>
  <c r="BL310"/>
  <c r="BJ311"/>
  <c r="BK311"/>
  <c r="BL311"/>
  <c r="BJ312"/>
  <c r="BK312"/>
  <c r="BL312"/>
  <c r="BJ313"/>
  <c r="BK313"/>
  <c r="BL313"/>
  <c r="BJ314"/>
  <c r="BK314"/>
  <c r="BL314"/>
  <c r="BJ315"/>
  <c r="BK315"/>
  <c r="BL315"/>
  <c r="BJ316"/>
  <c r="BK316"/>
  <c r="BL316"/>
  <c r="BJ317"/>
  <c r="BK317"/>
  <c r="BL317"/>
  <c r="BJ318"/>
  <c r="BK318"/>
  <c r="BL318"/>
  <c r="BJ319"/>
  <c r="BK319"/>
  <c r="BL319"/>
  <c r="BJ320"/>
  <c r="BK320"/>
  <c r="BL320"/>
  <c r="BJ321"/>
  <c r="BK321"/>
  <c r="BL321"/>
  <c r="BJ322"/>
  <c r="BK322"/>
  <c r="BL322"/>
  <c r="BJ323"/>
  <c r="BK323"/>
  <c r="BL323"/>
  <c r="BJ324"/>
  <c r="BK324"/>
  <c r="BL324"/>
  <c r="BJ325"/>
  <c r="BK325"/>
  <c r="BL325"/>
  <c r="BJ326"/>
  <c r="BK326"/>
  <c r="BL326"/>
  <c r="BJ327"/>
  <c r="BK327"/>
  <c r="BL327"/>
  <c r="BJ328"/>
  <c r="BK328"/>
  <c r="BL328"/>
  <c r="BJ331"/>
  <c r="BK331"/>
  <c r="BL331"/>
  <c r="BJ332"/>
  <c r="BK332"/>
  <c r="BL332"/>
  <c r="BJ333"/>
  <c r="BK333"/>
  <c r="BL333"/>
  <c r="BJ334"/>
  <c r="BK334"/>
  <c r="BL334"/>
  <c r="BJ335"/>
  <c r="BK335"/>
  <c r="BL335"/>
  <c r="BJ336"/>
  <c r="BK336"/>
  <c r="BL336"/>
  <c r="BJ337"/>
  <c r="BK337"/>
  <c r="BL337"/>
  <c r="BJ338"/>
  <c r="BK338"/>
  <c r="BL338"/>
  <c r="BJ339"/>
  <c r="BK339"/>
  <c r="BL339"/>
  <c r="BJ340"/>
  <c r="BK340"/>
  <c r="BL340"/>
  <c r="BJ341"/>
  <c r="BK341"/>
  <c r="BL341"/>
  <c r="BJ342"/>
  <c r="BK342"/>
  <c r="BL342"/>
  <c r="BJ343"/>
  <c r="BK343"/>
  <c r="BL343"/>
  <c r="BJ344"/>
  <c r="BK344"/>
  <c r="BL344"/>
  <c r="BJ345"/>
  <c r="BK345"/>
  <c r="BL345"/>
  <c r="BJ346"/>
  <c r="BK346"/>
  <c r="BL346"/>
  <c r="BJ347"/>
  <c r="BK347"/>
  <c r="BL347"/>
  <c r="BJ348"/>
  <c r="BK348"/>
  <c r="BL348"/>
  <c r="BJ349"/>
  <c r="BK349"/>
  <c r="BL349"/>
  <c r="BJ350"/>
  <c r="BK350"/>
  <c r="BL350"/>
  <c r="BJ351"/>
  <c r="BK351"/>
  <c r="BL351"/>
  <c r="BJ352"/>
  <c r="BK352"/>
  <c r="BL352"/>
  <c r="BJ353"/>
  <c r="BK353"/>
  <c r="BL353"/>
  <c r="BJ354"/>
  <c r="BK354"/>
  <c r="BL354"/>
  <c r="BJ355"/>
  <c r="BK355"/>
  <c r="BL355"/>
  <c r="BJ356"/>
  <c r="BK356"/>
  <c r="BL356"/>
  <c r="BJ357"/>
  <c r="BK357"/>
  <c r="BL357"/>
  <c r="BJ358"/>
  <c r="BK358"/>
  <c r="BL358"/>
  <c r="BJ359"/>
  <c r="BK359"/>
  <c r="BL359"/>
  <c r="BJ360"/>
  <c r="BK360"/>
  <c r="BL360"/>
  <c r="BJ361"/>
  <c r="BK361"/>
  <c r="BL361"/>
  <c r="BJ362"/>
  <c r="BK362"/>
  <c r="BL362"/>
  <c r="BJ363"/>
  <c r="BK363"/>
  <c r="BL363"/>
  <c r="BJ364"/>
  <c r="BK364"/>
  <c r="BL364"/>
  <c r="BJ365"/>
  <c r="BK365"/>
  <c r="BL365"/>
  <c r="BJ366"/>
  <c r="BK366"/>
  <c r="BL366"/>
  <c r="BJ367"/>
  <c r="BK367"/>
  <c r="BL367"/>
  <c r="BJ368"/>
  <c r="BK368"/>
  <c r="BL368"/>
  <c r="BJ369"/>
  <c r="BK369"/>
  <c r="BL369"/>
  <c r="BJ370"/>
  <c r="BK370"/>
  <c r="BL370"/>
  <c r="BJ371"/>
  <c r="BK371"/>
  <c r="BL371"/>
  <c r="BJ372"/>
  <c r="BK372"/>
  <c r="BL372"/>
  <c r="BJ373"/>
  <c r="BK373"/>
  <c r="BL373"/>
  <c r="BJ374"/>
  <c r="BK374"/>
  <c r="BL374"/>
  <c r="BJ375"/>
  <c r="BK375"/>
  <c r="BL375"/>
  <c r="BJ376"/>
  <c r="BK376"/>
  <c r="BL376"/>
  <c r="BJ377"/>
  <c r="BK377"/>
  <c r="BL377"/>
  <c r="BJ378"/>
  <c r="BK378"/>
  <c r="BL378"/>
  <c r="BJ379"/>
  <c r="BK379"/>
  <c r="BL379"/>
  <c r="BJ380"/>
  <c r="BK380"/>
  <c r="BL380"/>
  <c r="BJ381"/>
  <c r="BK381"/>
  <c r="BL381"/>
  <c r="BJ382"/>
  <c r="BK382"/>
  <c r="BL382"/>
  <c r="BJ383"/>
  <c r="BK383"/>
  <c r="BL383"/>
  <c r="BJ384"/>
  <c r="BK384"/>
  <c r="BL384"/>
  <c r="BJ385"/>
  <c r="BK385"/>
  <c r="BL385"/>
  <c r="BJ386"/>
  <c r="BK386"/>
  <c r="BL386"/>
  <c r="BJ387"/>
  <c r="BK387"/>
  <c r="BL387"/>
  <c r="BJ388"/>
  <c r="BK388"/>
  <c r="BL388"/>
  <c r="BJ389"/>
  <c r="BK389"/>
  <c r="BL389"/>
  <c r="BJ390"/>
  <c r="BK390"/>
  <c r="BL390"/>
  <c r="BJ391"/>
  <c r="BK391"/>
  <c r="BL391"/>
  <c r="BJ392"/>
  <c r="BK392"/>
  <c r="BL392"/>
  <c r="BJ393"/>
  <c r="BK393"/>
  <c r="BL393"/>
  <c r="BJ394"/>
  <c r="BK394"/>
  <c r="BL394"/>
  <c r="BJ395"/>
  <c r="BK395"/>
  <c r="BL395"/>
  <c r="BJ396"/>
  <c r="BK396"/>
  <c r="BL396"/>
  <c r="BJ397"/>
  <c r="BK397"/>
  <c r="BL397"/>
  <c r="BJ398"/>
  <c r="BK398"/>
  <c r="BL398"/>
  <c r="BJ399"/>
  <c r="BK399"/>
  <c r="BL399"/>
  <c r="BJ400"/>
  <c r="BK400"/>
  <c r="BL400"/>
  <c r="BJ401"/>
  <c r="BK401"/>
  <c r="BL401"/>
  <c r="BJ402"/>
  <c r="BK402"/>
  <c r="BL402"/>
  <c r="BJ403"/>
  <c r="BK403"/>
  <c r="BL403"/>
  <c r="BJ404"/>
  <c r="BK404"/>
  <c r="BL404"/>
  <c r="BJ405"/>
  <c r="BK405"/>
  <c r="BL405"/>
  <c r="BJ406"/>
  <c r="BK406"/>
  <c r="BL406"/>
  <c r="BJ407"/>
  <c r="BK407"/>
  <c r="BL407"/>
  <c r="BJ408"/>
  <c r="BK408"/>
  <c r="BL408"/>
  <c r="BJ409"/>
  <c r="BK409"/>
  <c r="BL409"/>
  <c r="BJ410"/>
  <c r="BK410"/>
  <c r="BL410"/>
  <c r="BJ411"/>
  <c r="BK411"/>
  <c r="BL411"/>
  <c r="BJ412"/>
  <c r="BK412"/>
  <c r="BL412"/>
  <c r="BJ413"/>
  <c r="BK413"/>
  <c r="BL413"/>
  <c r="BJ414"/>
  <c r="BK414"/>
  <c r="BL414"/>
  <c r="BJ415"/>
  <c r="BK415"/>
  <c r="BL415"/>
  <c r="BJ416"/>
  <c r="BK416"/>
  <c r="BL416"/>
  <c r="BJ417"/>
  <c r="BK417"/>
  <c r="BL417"/>
  <c r="BJ418"/>
  <c r="BK418"/>
  <c r="BL418"/>
  <c r="BJ419"/>
  <c r="BK419"/>
  <c r="BL419"/>
  <c r="BJ420"/>
  <c r="BK420"/>
  <c r="BL420"/>
  <c r="BJ421"/>
  <c r="BK421"/>
  <c r="BL421"/>
  <c r="BJ422"/>
  <c r="BK422"/>
  <c r="BL422"/>
  <c r="BJ423"/>
  <c r="BK423"/>
  <c r="BL423"/>
  <c r="BJ424"/>
  <c r="BK424"/>
  <c r="BL424"/>
  <c r="BJ425"/>
  <c r="BK425"/>
  <c r="BL425"/>
  <c r="BJ426"/>
  <c r="BK426"/>
  <c r="BL426"/>
  <c r="BJ427"/>
  <c r="BK427"/>
  <c r="BL427"/>
  <c r="BJ428"/>
  <c r="BK428"/>
  <c r="BL428"/>
  <c r="BJ429"/>
  <c r="BK429"/>
  <c r="BL429"/>
  <c r="BJ430"/>
  <c r="BK430"/>
  <c r="BL430"/>
  <c r="BJ431"/>
  <c r="BK431"/>
  <c r="BL431"/>
  <c r="BJ432"/>
  <c r="BK432"/>
  <c r="BL432"/>
  <c r="BJ433"/>
  <c r="BK433"/>
  <c r="BL433"/>
  <c r="BJ434"/>
  <c r="BK434"/>
  <c r="BL434"/>
  <c r="BJ435"/>
  <c r="BK435"/>
  <c r="BL435"/>
  <c r="BJ436"/>
  <c r="BK436"/>
  <c r="BL436"/>
  <c r="BJ437"/>
  <c r="BK437"/>
  <c r="BL437"/>
  <c r="BJ438"/>
  <c r="BK438"/>
  <c r="BL438"/>
  <c r="BJ439"/>
  <c r="BK439"/>
  <c r="BL439"/>
  <c r="BJ440"/>
  <c r="BK440"/>
  <c r="BL440"/>
  <c r="BJ441"/>
  <c r="BK441"/>
  <c r="BL441"/>
  <c r="BJ442"/>
  <c r="BK442"/>
  <c r="BL442"/>
  <c r="BJ443"/>
  <c r="BK443"/>
  <c r="BL443"/>
  <c r="BJ444"/>
  <c r="BK444"/>
  <c r="BL444"/>
  <c r="BJ445"/>
  <c r="BK445"/>
  <c r="BL445"/>
  <c r="BJ446"/>
  <c r="BK446"/>
  <c r="BL446"/>
  <c r="BJ447"/>
  <c r="BK447"/>
  <c r="BL447"/>
  <c r="BJ448"/>
  <c r="BK448"/>
  <c r="BL448"/>
  <c r="BJ449"/>
  <c r="BK449"/>
  <c r="BL449"/>
  <c r="BJ450"/>
  <c r="BK450"/>
  <c r="BL450"/>
  <c r="BJ451"/>
  <c r="BK451"/>
  <c r="BL451"/>
  <c r="BJ452"/>
  <c r="BK452"/>
  <c r="BL452"/>
  <c r="BJ453"/>
  <c r="BK453"/>
  <c r="BL453"/>
  <c r="BJ454"/>
  <c r="BK454"/>
  <c r="BL454"/>
  <c r="BJ455"/>
  <c r="BK455"/>
  <c r="BL455"/>
  <c r="BJ456"/>
  <c r="BK456"/>
  <c r="BL456"/>
  <c r="BJ457"/>
  <c r="BK457"/>
  <c r="BL457"/>
  <c r="BJ458"/>
  <c r="BK458"/>
  <c r="BL458"/>
  <c r="BJ459"/>
  <c r="BK459"/>
  <c r="BL459"/>
  <c r="BJ460"/>
  <c r="BK460"/>
  <c r="BL460"/>
  <c r="BJ461"/>
  <c r="BK461"/>
  <c r="BL461"/>
  <c r="BJ462"/>
  <c r="BK462"/>
  <c r="BL462"/>
  <c r="BJ463"/>
  <c r="BK463"/>
  <c r="BL463"/>
  <c r="BJ464"/>
  <c r="BK464"/>
  <c r="BL464"/>
  <c r="BJ465"/>
  <c r="BK465"/>
  <c r="BL465"/>
  <c r="BJ466"/>
  <c r="BK466"/>
  <c r="BL466"/>
  <c r="BJ467"/>
  <c r="BK467"/>
  <c r="BL467"/>
  <c r="BJ468"/>
  <c r="BK468"/>
  <c r="BL468"/>
  <c r="BJ469"/>
  <c r="BK469"/>
  <c r="BL469"/>
  <c r="BJ470"/>
  <c r="BK470"/>
  <c r="BL470"/>
  <c r="BJ471"/>
  <c r="BK471"/>
  <c r="BL471"/>
  <c r="BJ472"/>
  <c r="BK472"/>
  <c r="BL472"/>
  <c r="BJ473"/>
  <c r="BK473"/>
  <c r="BL473"/>
  <c r="BJ474"/>
  <c r="BK474"/>
  <c r="BL474"/>
  <c r="BJ475"/>
  <c r="BK475"/>
  <c r="BL475"/>
  <c r="BJ476"/>
  <c r="BK476"/>
  <c r="BL476"/>
  <c r="BJ477"/>
  <c r="BK477"/>
  <c r="BL477"/>
  <c r="BJ478"/>
  <c r="BK478"/>
  <c r="BL478"/>
  <c r="BJ479"/>
  <c r="BK479"/>
  <c r="BL479"/>
  <c r="BJ480"/>
  <c r="BK480"/>
  <c r="BL480"/>
  <c r="BJ481"/>
  <c r="BK481"/>
  <c r="BL481"/>
  <c r="BJ482"/>
  <c r="BK482"/>
  <c r="BL482"/>
  <c r="BJ483"/>
  <c r="BK483"/>
  <c r="BL483"/>
  <c r="BJ484"/>
  <c r="BK484"/>
  <c r="BL484"/>
  <c r="BJ485"/>
  <c r="BK485"/>
  <c r="BL485"/>
  <c r="BJ486"/>
  <c r="BK486"/>
  <c r="BL486"/>
  <c r="BJ487"/>
  <c r="BK487"/>
  <c r="BL487"/>
  <c r="BJ488"/>
  <c r="BK488"/>
  <c r="BL488"/>
  <c r="BJ489"/>
  <c r="BK489"/>
  <c r="BL489"/>
  <c r="BJ490"/>
  <c r="BK490"/>
  <c r="BL490"/>
  <c r="BJ491"/>
  <c r="BK491"/>
  <c r="BL491"/>
  <c r="BJ492"/>
  <c r="BK492"/>
  <c r="BL492"/>
  <c r="BJ493"/>
  <c r="BK493"/>
  <c r="BL493"/>
  <c r="BJ494"/>
  <c r="BK494"/>
  <c r="BL494"/>
  <c r="BJ495"/>
  <c r="BK495"/>
  <c r="BL495"/>
  <c r="BJ496"/>
  <c r="BK496"/>
  <c r="BL496"/>
  <c r="BJ497"/>
  <c r="BK497"/>
  <c r="BL497"/>
  <c r="BJ498"/>
  <c r="BK498"/>
  <c r="BL498"/>
  <c r="BJ499"/>
  <c r="BK499"/>
  <c r="BL499"/>
  <c r="BJ500"/>
  <c r="BK500"/>
  <c r="BL500"/>
  <c r="BJ501"/>
  <c r="BK501"/>
  <c r="BL501"/>
  <c r="BJ502"/>
  <c r="BK502"/>
  <c r="BL502"/>
  <c r="BJ503"/>
  <c r="BK503"/>
  <c r="BL503"/>
  <c r="BJ504"/>
  <c r="BK504"/>
  <c r="BL504"/>
  <c r="BJ505"/>
  <c r="BK505"/>
  <c r="BL505"/>
  <c r="BJ506"/>
  <c r="BK506"/>
  <c r="BL506"/>
  <c r="BJ507"/>
  <c r="BK507"/>
  <c r="BL507"/>
  <c r="BJ508"/>
  <c r="BK508"/>
  <c r="BL508"/>
  <c r="BJ509"/>
  <c r="BK509"/>
  <c r="BL509"/>
  <c r="BJ510"/>
  <c r="BK510"/>
  <c r="BL510"/>
  <c r="BJ511"/>
  <c r="BK511"/>
  <c r="BL511"/>
  <c r="BJ512"/>
  <c r="BK512"/>
  <c r="BL512"/>
  <c r="BJ513"/>
  <c r="BK513"/>
  <c r="BL513"/>
  <c r="BJ514"/>
  <c r="BK514"/>
  <c r="BL514"/>
  <c r="BJ515"/>
  <c r="BK515"/>
  <c r="BL515"/>
  <c r="BJ516"/>
  <c r="BK516"/>
  <c r="BL516"/>
  <c r="BJ517"/>
  <c r="BK517"/>
  <c r="BL517"/>
  <c r="BJ518"/>
  <c r="BK518"/>
  <c r="BL518"/>
  <c r="BJ519"/>
  <c r="BK519"/>
  <c r="BL519"/>
  <c r="BJ520"/>
  <c r="BK520"/>
  <c r="BL520"/>
  <c r="BJ521"/>
  <c r="BK521"/>
  <c r="BL521"/>
  <c r="BJ522"/>
  <c r="BK522"/>
  <c r="BL522"/>
  <c r="BJ523"/>
  <c r="BK523"/>
  <c r="BL523"/>
  <c r="BJ524"/>
  <c r="BK524"/>
  <c r="BL524"/>
  <c r="BJ525"/>
  <c r="BK525"/>
  <c r="BL525"/>
  <c r="BJ526"/>
  <c r="BK526"/>
  <c r="BL526"/>
  <c r="BJ527"/>
  <c r="BK527"/>
  <c r="BL527"/>
  <c r="BJ528"/>
  <c r="BK528"/>
  <c r="BL528"/>
  <c r="BJ529"/>
  <c r="BK529"/>
  <c r="BL529"/>
  <c r="BJ530"/>
  <c r="BK530"/>
  <c r="BL530"/>
  <c r="BJ531"/>
  <c r="BK531"/>
  <c r="BL531"/>
  <c r="BJ532"/>
  <c r="BK532"/>
  <c r="BL532"/>
  <c r="BJ533"/>
  <c r="BK533"/>
  <c r="BL533"/>
  <c r="BJ534"/>
  <c r="BK534"/>
  <c r="BL534"/>
  <c r="BJ535"/>
  <c r="BK535"/>
  <c r="BL535"/>
  <c r="BJ536"/>
  <c r="BK536"/>
  <c r="BL536"/>
  <c r="BJ537"/>
  <c r="BK537"/>
  <c r="BL537"/>
  <c r="BJ538"/>
  <c r="BK538"/>
  <c r="BL538"/>
  <c r="BJ539"/>
  <c r="BK539"/>
  <c r="BL539"/>
  <c r="BJ540"/>
  <c r="BK540"/>
  <c r="BL540"/>
  <c r="BJ541"/>
  <c r="BK541"/>
  <c r="BL541"/>
  <c r="BJ542"/>
  <c r="BK542"/>
  <c r="BL542"/>
  <c r="BJ543"/>
  <c r="BK543"/>
  <c r="BL543"/>
  <c r="BJ544"/>
  <c r="BK544"/>
  <c r="BL544"/>
  <c r="BJ545"/>
  <c r="BK545"/>
  <c r="BL545"/>
  <c r="BJ546"/>
  <c r="BK546"/>
  <c r="BL546"/>
  <c r="BJ547"/>
  <c r="BK547"/>
  <c r="BL547"/>
  <c r="BJ548"/>
  <c r="BK548"/>
  <c r="BL548"/>
  <c r="BJ549"/>
  <c r="BK549"/>
  <c r="BL549"/>
  <c r="BJ550"/>
  <c r="BK550"/>
  <c r="BL550"/>
  <c r="BJ551"/>
  <c r="BK551"/>
  <c r="BL551"/>
  <c r="BJ552"/>
  <c r="BK552"/>
  <c r="BL552"/>
  <c r="BJ553"/>
  <c r="BK553"/>
  <c r="BL553"/>
  <c r="BL264"/>
  <c r="BK264"/>
  <c r="BJ264"/>
  <c r="BJ211"/>
  <c r="BK211"/>
  <c r="BL211"/>
  <c r="BJ212"/>
  <c r="BK212"/>
  <c r="BL212"/>
  <c r="BJ213"/>
  <c r="BK213"/>
  <c r="BL213"/>
  <c r="BJ214"/>
  <c r="BK214"/>
  <c r="BL214"/>
  <c r="BJ215"/>
  <c r="BK215"/>
  <c r="BL215"/>
  <c r="BJ216"/>
  <c r="BK216"/>
  <c r="BL216"/>
  <c r="BJ217"/>
  <c r="BK217"/>
  <c r="BL217"/>
  <c r="BJ218"/>
  <c r="BK218"/>
  <c r="BL218"/>
  <c r="BJ219"/>
  <c r="BK219"/>
  <c r="BL219"/>
  <c r="BJ220"/>
  <c r="BK220"/>
  <c r="BL220"/>
  <c r="BJ221"/>
  <c r="BK221"/>
  <c r="BL221"/>
  <c r="BJ222"/>
  <c r="BK222"/>
  <c r="BL222"/>
  <c r="BJ223"/>
  <c r="BK223"/>
  <c r="BL223"/>
  <c r="BJ224"/>
  <c r="BK224"/>
  <c r="BL224"/>
  <c r="BJ225"/>
  <c r="BK225"/>
  <c r="BL225"/>
  <c r="BJ226"/>
  <c r="BK226"/>
  <c r="BL226"/>
  <c r="BJ227"/>
  <c r="BK227"/>
  <c r="BL227"/>
  <c r="BJ228"/>
  <c r="BK228"/>
  <c r="BL228"/>
  <c r="BJ229"/>
  <c r="BK229"/>
  <c r="BL229"/>
  <c r="BJ230"/>
  <c r="BK230"/>
  <c r="BL230"/>
  <c r="BJ231"/>
  <c r="BK231"/>
  <c r="BL231"/>
  <c r="BJ232"/>
  <c r="BK232"/>
  <c r="BL232"/>
  <c r="BJ233"/>
  <c r="BK233"/>
  <c r="BL233"/>
  <c r="BJ234"/>
  <c r="BK234"/>
  <c r="BL234"/>
  <c r="BJ235"/>
  <c r="BK235"/>
  <c r="BL235"/>
  <c r="BJ236"/>
  <c r="BK236"/>
  <c r="BL236"/>
  <c r="BJ237"/>
  <c r="BK237"/>
  <c r="BL237"/>
  <c r="BJ238"/>
  <c r="BK238"/>
  <c r="BL238"/>
  <c r="BJ239"/>
  <c r="BK239"/>
  <c r="BL239"/>
  <c r="BJ240"/>
  <c r="BK240"/>
  <c r="BL240"/>
  <c r="BJ241"/>
  <c r="BK241"/>
  <c r="BL241"/>
  <c r="BJ242"/>
  <c r="BK242"/>
  <c r="BL242"/>
  <c r="BJ243"/>
  <c r="BK243"/>
  <c r="BL243"/>
  <c r="BJ244"/>
  <c r="BK244"/>
  <c r="BL244"/>
  <c r="BJ245"/>
  <c r="BK245"/>
  <c r="BL245"/>
  <c r="BJ246"/>
  <c r="BK246"/>
  <c r="BL246"/>
  <c r="BJ247"/>
  <c r="BK247"/>
  <c r="BL247"/>
  <c r="BJ248"/>
  <c r="BK248"/>
  <c r="BL248"/>
  <c r="BJ249"/>
  <c r="BK249"/>
  <c r="BL249"/>
  <c r="BJ250"/>
  <c r="BK250"/>
  <c r="BL250"/>
  <c r="BJ251"/>
  <c r="BK251"/>
  <c r="BL251"/>
  <c r="BJ252"/>
  <c r="BK252"/>
  <c r="BL252"/>
  <c r="BJ253"/>
  <c r="BK253"/>
  <c r="BL253"/>
  <c r="BL210"/>
  <c r="BK210"/>
  <c r="BJ210"/>
  <c r="BL199"/>
  <c r="BK199"/>
  <c r="BJ199"/>
  <c r="BL198"/>
  <c r="BK198"/>
  <c r="BJ198"/>
  <c r="BL197"/>
  <c r="BK197"/>
  <c r="BJ197"/>
  <c r="BL196"/>
  <c r="BK196"/>
  <c r="BJ196"/>
  <c r="BL195"/>
  <c r="BK195"/>
  <c r="BJ195"/>
  <c r="BL194"/>
  <c r="BK194"/>
  <c r="BJ194"/>
  <c r="BL193"/>
  <c r="BK193"/>
  <c r="BJ193"/>
  <c r="BL192"/>
  <c r="BK192"/>
  <c r="BJ192"/>
  <c r="BL191"/>
  <c r="BK191"/>
  <c r="BJ191"/>
  <c r="BJ151"/>
  <c r="BK151"/>
  <c r="BL151"/>
  <c r="BJ152"/>
  <c r="BK152"/>
  <c r="BL152"/>
  <c r="BJ153"/>
  <c r="BK153"/>
  <c r="BL153"/>
  <c r="BJ154"/>
  <c r="BK154"/>
  <c r="BL154"/>
  <c r="BJ155"/>
  <c r="BK155"/>
  <c r="BL155"/>
  <c r="BJ156"/>
  <c r="BK156"/>
  <c r="BL156"/>
  <c r="BJ157"/>
  <c r="BK157"/>
  <c r="BL157"/>
  <c r="BJ158"/>
  <c r="BK158"/>
  <c r="BL158"/>
  <c r="BJ159"/>
  <c r="BK159"/>
  <c r="BL159"/>
  <c r="BJ160"/>
  <c r="BK160"/>
  <c r="BL160"/>
  <c r="BJ161"/>
  <c r="BK161"/>
  <c r="BL161"/>
  <c r="BJ162"/>
  <c r="BK162"/>
  <c r="BL162"/>
  <c r="BJ163"/>
  <c r="BK163"/>
  <c r="BL163"/>
  <c r="BJ164"/>
  <c r="BK164"/>
  <c r="BL164"/>
  <c r="BJ165"/>
  <c r="BK165"/>
  <c r="BL165"/>
  <c r="BJ166"/>
  <c r="BK166"/>
  <c r="BL166"/>
  <c r="BJ167"/>
  <c r="BK167"/>
  <c r="BL167"/>
  <c r="BJ168"/>
  <c r="BK168"/>
  <c r="BL168"/>
  <c r="BJ169"/>
  <c r="BK169"/>
  <c r="BL169"/>
  <c r="BJ170"/>
  <c r="BK170"/>
  <c r="BL170"/>
  <c r="BJ171"/>
  <c r="BK171"/>
  <c r="BL171"/>
  <c r="BJ172"/>
  <c r="BK172"/>
  <c r="BL172"/>
  <c r="BJ173"/>
  <c r="BK173"/>
  <c r="BL173"/>
  <c r="BJ174"/>
  <c r="BK174"/>
  <c r="BL174"/>
  <c r="BJ175"/>
  <c r="BK175"/>
  <c r="BL175"/>
  <c r="BJ176"/>
  <c r="BK176"/>
  <c r="BL176"/>
  <c r="BJ177"/>
  <c r="BK177"/>
  <c r="BL177"/>
  <c r="BJ178"/>
  <c r="BK178"/>
  <c r="BL178"/>
  <c r="BJ179"/>
  <c r="BK179"/>
  <c r="BL179"/>
  <c r="BJ180"/>
  <c r="BK180"/>
  <c r="BL180"/>
  <c r="BL150"/>
  <c r="BK150"/>
  <c r="BJ150"/>
  <c r="BJ132"/>
  <c r="BK132"/>
  <c r="BL132"/>
  <c r="BJ133"/>
  <c r="BK133"/>
  <c r="BL133"/>
  <c r="BJ134"/>
  <c r="BK134"/>
  <c r="BL134"/>
  <c r="BJ135"/>
  <c r="BK135"/>
  <c r="BL135"/>
  <c r="BJ136"/>
  <c r="BK136"/>
  <c r="BL136"/>
  <c r="BJ137"/>
  <c r="BK137"/>
  <c r="BL137"/>
  <c r="BJ138"/>
  <c r="BK138"/>
  <c r="BL138"/>
  <c r="BJ139"/>
  <c r="BK139"/>
  <c r="BL139"/>
  <c r="BJ140"/>
  <c r="BK140"/>
  <c r="BL140"/>
  <c r="BL131"/>
  <c r="BK131"/>
  <c r="BJ131"/>
  <c r="BJ88"/>
  <c r="BK88"/>
  <c r="BL88"/>
  <c r="BJ89"/>
  <c r="BK89"/>
  <c r="BL89"/>
  <c r="BJ90"/>
  <c r="BK90"/>
  <c r="BL90"/>
  <c r="BJ91"/>
  <c r="BK91"/>
  <c r="BL91"/>
  <c r="BJ92"/>
  <c r="BK92"/>
  <c r="BL92"/>
  <c r="BJ93"/>
  <c r="BK93"/>
  <c r="BL93"/>
  <c r="BJ94"/>
  <c r="BK94"/>
  <c r="BL94"/>
  <c r="BJ95"/>
  <c r="BK95"/>
  <c r="BL95"/>
  <c r="BJ96"/>
  <c r="BK96"/>
  <c r="BL96"/>
  <c r="BJ97"/>
  <c r="BK97"/>
  <c r="BL97"/>
  <c r="BJ99"/>
  <c r="BK99"/>
  <c r="BL99"/>
  <c r="BJ100"/>
  <c r="BK100"/>
  <c r="BL100"/>
  <c r="BJ101"/>
  <c r="BK101"/>
  <c r="BL101"/>
  <c r="BJ102"/>
  <c r="BK102"/>
  <c r="BL102"/>
  <c r="BJ103"/>
  <c r="BK103"/>
  <c r="BL103"/>
  <c r="BJ104"/>
  <c r="BK104"/>
  <c r="BL104"/>
  <c r="BJ105"/>
  <c r="BK105"/>
  <c r="BL105"/>
  <c r="BJ106"/>
  <c r="BK106"/>
  <c r="BL106"/>
  <c r="BJ107"/>
  <c r="BK107"/>
  <c r="BL107"/>
  <c r="BJ108"/>
  <c r="BK108"/>
  <c r="BL108"/>
  <c r="BJ109"/>
  <c r="BK109"/>
  <c r="BL109"/>
  <c r="BJ110"/>
  <c r="BK110"/>
  <c r="BL110"/>
  <c r="BJ111"/>
  <c r="BK111"/>
  <c r="BL111"/>
  <c r="BJ112"/>
  <c r="BK112"/>
  <c r="BL112"/>
  <c r="BJ113"/>
  <c r="BK113"/>
  <c r="BL113"/>
  <c r="BJ114"/>
  <c r="BK114"/>
  <c r="BL114"/>
  <c r="BJ115"/>
  <c r="BK115"/>
  <c r="BL115"/>
  <c r="BJ116"/>
  <c r="BK116"/>
  <c r="BL116"/>
  <c r="BJ117"/>
  <c r="BK117"/>
  <c r="BL117"/>
  <c r="BJ118"/>
  <c r="BK118"/>
  <c r="BL118"/>
  <c r="BJ119"/>
  <c r="BK119"/>
  <c r="BL119"/>
  <c r="BJ120"/>
  <c r="BK120"/>
  <c r="BL120"/>
  <c r="BJ121"/>
  <c r="BK121"/>
  <c r="BL121"/>
  <c r="BJ122"/>
  <c r="BK122"/>
  <c r="BL122"/>
  <c r="BJ63"/>
  <c r="BK63"/>
  <c r="BL63"/>
  <c r="BJ64"/>
  <c r="BK64"/>
  <c r="BL64"/>
  <c r="BJ65"/>
  <c r="BK65"/>
  <c r="BL65"/>
  <c r="BJ66"/>
  <c r="BK66"/>
  <c r="BL66"/>
  <c r="BJ67"/>
  <c r="BK67"/>
  <c r="BL67"/>
  <c r="BJ68"/>
  <c r="BK68"/>
  <c r="BL68"/>
  <c r="BJ69"/>
  <c r="BK69"/>
  <c r="BL69"/>
  <c r="BJ70"/>
  <c r="BK70"/>
  <c r="BL70"/>
  <c r="BJ71"/>
  <c r="BK71"/>
  <c r="BL71"/>
  <c r="BJ72"/>
  <c r="BK72"/>
  <c r="BL72"/>
  <c r="BJ73"/>
  <c r="BK73"/>
  <c r="BL73"/>
  <c r="BJ74"/>
  <c r="BK74"/>
  <c r="BL74"/>
  <c r="BJ75"/>
  <c r="BK75"/>
  <c r="BL75"/>
  <c r="BJ76"/>
  <c r="BK76"/>
  <c r="BL76"/>
  <c r="BJ77"/>
  <c r="BK77"/>
  <c r="BL77"/>
  <c r="BJ78"/>
  <c r="BK78"/>
  <c r="BL78"/>
  <c r="BJ48"/>
  <c r="BK48"/>
  <c r="BL48"/>
  <c r="BJ49"/>
  <c r="BK49"/>
  <c r="BL49"/>
  <c r="BJ50"/>
  <c r="BK50"/>
  <c r="BL50"/>
  <c r="BJ51"/>
  <c r="BK51"/>
  <c r="BL51"/>
  <c r="BJ52"/>
  <c r="BK52"/>
  <c r="BL52"/>
  <c r="CF15"/>
  <c r="BJ16"/>
  <c r="BK16"/>
  <c r="BL16"/>
  <c r="BJ17"/>
  <c r="BK17"/>
  <c r="BL17"/>
  <c r="BJ18"/>
  <c r="BK18"/>
  <c r="BL18"/>
  <c r="BJ19"/>
  <c r="BK19"/>
  <c r="BL19"/>
  <c r="BJ20"/>
  <c r="BK20"/>
  <c r="BL20"/>
  <c r="BJ21"/>
  <c r="BK21"/>
  <c r="BL21"/>
  <c r="BJ22"/>
  <c r="BK22"/>
  <c r="BL22"/>
  <c r="BJ23"/>
  <c r="BK23"/>
  <c r="BL23"/>
  <c r="BJ24"/>
  <c r="BK24"/>
  <c r="BL24"/>
  <c r="BJ25"/>
  <c r="BK25"/>
  <c r="BL25"/>
  <c r="BJ26"/>
  <c r="BK26"/>
  <c r="BL26"/>
  <c r="BJ27"/>
  <c r="BK27"/>
  <c r="BL27"/>
  <c r="BJ28"/>
  <c r="BK28"/>
  <c r="BL28"/>
  <c r="BJ29"/>
  <c r="BK29"/>
  <c r="BL29"/>
  <c r="BJ30"/>
  <c r="BK30"/>
  <c r="BL30"/>
  <c r="BJ33"/>
  <c r="BK33"/>
  <c r="BL33"/>
  <c r="BJ34"/>
  <c r="BK34"/>
  <c r="BL34"/>
  <c r="BJ35"/>
  <c r="BK35"/>
  <c r="BL35"/>
  <c r="BJ36"/>
  <c r="BK36"/>
  <c r="BL36"/>
  <c r="BJ37"/>
  <c r="BK37"/>
  <c r="BL37"/>
  <c r="BJ38"/>
  <c r="BK38"/>
  <c r="BL38"/>
  <c r="BL15"/>
  <c r="BK15"/>
  <c r="BJ15"/>
  <c r="BC561"/>
  <c r="BC148"/>
  <c r="BC129"/>
  <c r="BC86"/>
  <c r="BC61"/>
  <c r="BC13"/>
  <c r="BC46"/>
  <c r="BC39"/>
  <c r="BC79"/>
  <c r="BC123"/>
  <c r="BC141"/>
  <c r="BC554"/>
  <c r="BC4"/>
  <c r="BC55" i="70" l="1"/>
  <c r="BC39"/>
  <c r="BC126"/>
  <c r="BC207"/>
  <c r="BC562"/>
  <c r="BA15" i="111"/>
  <c r="BC602" i="70"/>
  <c r="BC944"/>
  <c r="BC943"/>
  <c r="BA13" i="111"/>
  <c r="BC261" i="70"/>
  <c r="BA12" i="111"/>
  <c r="BC188" i="70"/>
  <c r="BA11" i="111"/>
  <c r="BA9"/>
  <c r="BA8"/>
  <c r="BA18" s="1"/>
  <c r="BC81" i="70"/>
  <c r="BA6" i="111"/>
  <c r="BA17" s="1"/>
  <c r="BC1163" i="70"/>
  <c r="BC1159"/>
  <c r="BC1155"/>
  <c r="BC1151"/>
  <c r="BC1147"/>
  <c r="BC1143"/>
  <c r="BC1139"/>
  <c r="BC1135"/>
  <c r="BC1131"/>
  <c r="BC1127"/>
  <c r="BC1123"/>
  <c r="BC1119"/>
  <c r="BC1115"/>
  <c r="BC1111"/>
  <c r="BC1107"/>
  <c r="BC1103"/>
  <c r="BC1099"/>
  <c r="BC1095"/>
  <c r="BC1091"/>
  <c r="BC1087"/>
  <c r="BC1083"/>
  <c r="BC1079"/>
  <c r="BC1075"/>
  <c r="BC1071"/>
  <c r="BC1067"/>
  <c r="BC1063"/>
  <c r="BC1059"/>
  <c r="BC1055"/>
  <c r="BC1051"/>
  <c r="BC1047"/>
  <c r="BC1043"/>
  <c r="BC1039"/>
  <c r="BC1035"/>
  <c r="BC1031"/>
  <c r="BC1027"/>
  <c r="BC1023"/>
  <c r="BC1019"/>
  <c r="BC1015"/>
  <c r="BC1011"/>
  <c r="BC1007"/>
  <c r="BC1003"/>
  <c r="BC999"/>
  <c r="BC995"/>
  <c r="BC991"/>
  <c r="BC987"/>
  <c r="BC983"/>
  <c r="BC979"/>
  <c r="BC975"/>
  <c r="BC971"/>
  <c r="BC967"/>
  <c r="BC963"/>
  <c r="BC959"/>
  <c r="BC955"/>
  <c r="BC951"/>
  <c r="BC947"/>
  <c r="BC941"/>
  <c r="BC937"/>
  <c r="BC933"/>
  <c r="BC929"/>
  <c r="BC925"/>
  <c r="BC921"/>
  <c r="BC917"/>
  <c r="BC913"/>
  <c r="BC909"/>
  <c r="BC905"/>
  <c r="BC901"/>
  <c r="BC897"/>
  <c r="BC893"/>
  <c r="BC889"/>
  <c r="BC885"/>
  <c r="BC881"/>
  <c r="BC877"/>
  <c r="BC1160"/>
  <c r="BC1156"/>
  <c r="BC1152"/>
  <c r="BC1148"/>
  <c r="BC1144"/>
  <c r="BC1140"/>
  <c r="BC1132"/>
  <c r="BC1124"/>
  <c r="BC1116"/>
  <c r="BC1162"/>
  <c r="BC1158"/>
  <c r="BC1154"/>
  <c r="BC1150"/>
  <c r="BC1146"/>
  <c r="BC1142"/>
  <c r="BC1138"/>
  <c r="BC1134"/>
  <c r="BC1130"/>
  <c r="BC1126"/>
  <c r="BC1122"/>
  <c r="BC1118"/>
  <c r="BC1114"/>
  <c r="BC1110"/>
  <c r="BC1106"/>
  <c r="BC1102"/>
  <c r="BC1098"/>
  <c r="BC1094"/>
  <c r="BC1090"/>
  <c r="BC1086"/>
  <c r="BC1082"/>
  <c r="BC1078"/>
  <c r="BC1074"/>
  <c r="BC1070"/>
  <c r="BC1066"/>
  <c r="BC1062"/>
  <c r="BC1058"/>
  <c r="BC1054"/>
  <c r="BC1050"/>
  <c r="BC1046"/>
  <c r="BC1042"/>
  <c r="BC1038"/>
  <c r="BC1034"/>
  <c r="BC1030"/>
  <c r="BC1026"/>
  <c r="BC1022"/>
  <c r="BC1018"/>
  <c r="BC1014"/>
  <c r="BC1010"/>
  <c r="BC1006"/>
  <c r="BC1002"/>
  <c r="BC998"/>
  <c r="BC994"/>
  <c r="BC990"/>
  <c r="BC986"/>
  <c r="BC982"/>
  <c r="BC978"/>
  <c r="BC974"/>
  <c r="BC970"/>
  <c r="BC966"/>
  <c r="BC962"/>
  <c r="BC958"/>
  <c r="BC954"/>
  <c r="BC950"/>
  <c r="BC946"/>
  <c r="BC940"/>
  <c r="BC936"/>
  <c r="BC932"/>
  <c r="BC928"/>
  <c r="BC924"/>
  <c r="BC920"/>
  <c r="BC916"/>
  <c r="BC912"/>
  <c r="BC908"/>
  <c r="BC904"/>
  <c r="BC900"/>
  <c r="BC896"/>
  <c r="BC892"/>
  <c r="BC888"/>
  <c r="BC884"/>
  <c r="BC880"/>
  <c r="BA14" i="111"/>
  <c r="BC1136" i="70"/>
  <c r="BC1128"/>
  <c r="BC1120"/>
  <c r="BC1112"/>
  <c r="BC1161"/>
  <c r="BC1157"/>
  <c r="BC1153"/>
  <c r="BC1149"/>
  <c r="BC1145"/>
  <c r="BC1141"/>
  <c r="BC1137"/>
  <c r="BC1133"/>
  <c r="BC1129"/>
  <c r="BC1125"/>
  <c r="BC1121"/>
  <c r="BC1117"/>
  <c r="BC1113"/>
  <c r="BC1109"/>
  <c r="BC1105"/>
  <c r="BC1101"/>
  <c r="BC1097"/>
  <c r="BC1093"/>
  <c r="BC1089"/>
  <c r="BC1085"/>
  <c r="BC1081"/>
  <c r="BC1077"/>
  <c r="BC1073"/>
  <c r="BC1069"/>
  <c r="BC1065"/>
  <c r="BC1061"/>
  <c r="BC1057"/>
  <c r="BC1053"/>
  <c r="BC1049"/>
  <c r="BC1045"/>
  <c r="BC1041"/>
  <c r="BC1037"/>
  <c r="BC1033"/>
  <c r="BC1029"/>
  <c r="BC1025"/>
  <c r="BC1021"/>
  <c r="BC1017"/>
  <c r="BC1013"/>
  <c r="BC1009"/>
  <c r="BC1005"/>
  <c r="BC1001"/>
  <c r="BC997"/>
  <c r="BC993"/>
  <c r="BC989"/>
  <c r="BC985"/>
  <c r="BC981"/>
  <c r="BC977"/>
  <c r="BC973"/>
  <c r="BC969"/>
  <c r="BC965"/>
  <c r="BC961"/>
  <c r="BC957"/>
  <c r="BC953"/>
  <c r="BC949"/>
  <c r="BC945"/>
  <c r="BC939"/>
  <c r="BC935"/>
  <c r="BC931"/>
  <c r="BC927"/>
  <c r="BC923"/>
  <c r="BC919"/>
  <c r="BC915"/>
  <c r="BC911"/>
  <c r="BC907"/>
  <c r="BC903"/>
  <c r="BC899"/>
  <c r="BC895"/>
  <c r="BC891"/>
  <c r="BC887"/>
  <c r="BC883"/>
  <c r="BC879"/>
  <c r="BC1104"/>
  <c r="BC1088"/>
  <c r="BC1072"/>
  <c r="BC1056"/>
  <c r="BC1040"/>
  <c r="BC1024"/>
  <c r="BC1008"/>
  <c r="BC992"/>
  <c r="BC976"/>
  <c r="BC960"/>
  <c r="BC942"/>
  <c r="BC926"/>
  <c r="BC910"/>
  <c r="BC894"/>
  <c r="BC878"/>
  <c r="BC1012"/>
  <c r="BC948"/>
  <c r="BC898"/>
  <c r="BC1100"/>
  <c r="BC1084"/>
  <c r="BC1068"/>
  <c r="BC1052"/>
  <c r="BC1036"/>
  <c r="BC1020"/>
  <c r="BC1004"/>
  <c r="BC988"/>
  <c r="BC972"/>
  <c r="BC956"/>
  <c r="BC938"/>
  <c r="BC922"/>
  <c r="BC906"/>
  <c r="BC890"/>
  <c r="BC1092"/>
  <c r="BC1060"/>
  <c r="BC1028"/>
  <c r="BC980"/>
  <c r="BC930"/>
  <c r="BC1096"/>
  <c r="BC1080"/>
  <c r="BC1064"/>
  <c r="BC1048"/>
  <c r="BC1032"/>
  <c r="BC1016"/>
  <c r="BC1000"/>
  <c r="BC984"/>
  <c r="BC968"/>
  <c r="BC952"/>
  <c r="BC934"/>
  <c r="BC918"/>
  <c r="BC902"/>
  <c r="BC886"/>
  <c r="BC1108"/>
  <c r="BC1076"/>
  <c r="BC1044"/>
  <c r="BC996"/>
  <c r="BC964"/>
  <c r="BC914"/>
  <c r="BC882"/>
  <c r="BC144"/>
  <c r="BC140"/>
  <c r="BC143"/>
  <c r="BC139"/>
  <c r="BA10" i="111"/>
  <c r="BC146" i="70"/>
  <c r="BC142"/>
  <c r="BC138"/>
  <c r="BC137"/>
  <c r="BC141"/>
  <c r="BC145"/>
  <c r="F554" i="6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D554"/>
  <c r="BE554"/>
  <c r="BF554"/>
  <c r="BG554"/>
  <c r="BH554"/>
  <c r="E554"/>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D141"/>
  <c r="BE141"/>
  <c r="BF141"/>
  <c r="BG141"/>
  <c r="BH141"/>
  <c r="E141"/>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D79"/>
  <c r="BE79"/>
  <c r="BF79"/>
  <c r="BG79"/>
  <c r="BH79"/>
  <c r="E79"/>
  <c r="Z123"/>
  <c r="F123"/>
  <c r="G123"/>
  <c r="H123"/>
  <c r="I123"/>
  <c r="J123"/>
  <c r="K123"/>
  <c r="L123"/>
  <c r="M123"/>
  <c r="N123"/>
  <c r="O123"/>
  <c r="P123"/>
  <c r="Q123"/>
  <c r="R123"/>
  <c r="S123"/>
  <c r="T123"/>
  <c r="U123"/>
  <c r="V123"/>
  <c r="W123"/>
  <c r="X123"/>
  <c r="Y123"/>
  <c r="AA123"/>
  <c r="AB123"/>
  <c r="AC123"/>
  <c r="AD123"/>
  <c r="AE123"/>
  <c r="AF123"/>
  <c r="AG123"/>
  <c r="AH123"/>
  <c r="AI123"/>
  <c r="AJ123"/>
  <c r="AK123"/>
  <c r="AL123"/>
  <c r="AM123"/>
  <c r="AN123"/>
  <c r="AO123"/>
  <c r="AP123"/>
  <c r="AQ123"/>
  <c r="AR123"/>
  <c r="AS123"/>
  <c r="AT123"/>
  <c r="AU123"/>
  <c r="AV123"/>
  <c r="AW123"/>
  <c r="AX123"/>
  <c r="AY123"/>
  <c r="AZ123"/>
  <c r="BA123"/>
  <c r="BB123"/>
  <c r="BD123"/>
  <c r="BE123"/>
  <c r="BF123"/>
  <c r="BG123"/>
  <c r="BH123"/>
  <c r="E12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D53"/>
  <c r="BE53"/>
  <c r="BF53"/>
  <c r="BG53"/>
  <c r="BH53"/>
  <c r="E53"/>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D39"/>
  <c r="BE39"/>
  <c r="BF39"/>
  <c r="BG39"/>
  <c r="BH39"/>
  <c r="E39"/>
  <c r="BC1164" i="70" l="1"/>
  <c r="BA23" i="111"/>
  <c r="BA26"/>
  <c r="BA25"/>
  <c r="BA22"/>
  <c r="BA19"/>
  <c r="BD943" i="70"/>
  <c r="BD944"/>
  <c r="AU944"/>
  <c r="AU943"/>
  <c r="AM943"/>
  <c r="AM944"/>
  <c r="AE944"/>
  <c r="AE943"/>
  <c r="W943"/>
  <c r="W944"/>
  <c r="O943"/>
  <c r="O944"/>
  <c r="G943"/>
  <c r="G944"/>
  <c r="BB944"/>
  <c r="BB943"/>
  <c r="AT944"/>
  <c r="AT943"/>
  <c r="AP944"/>
  <c r="AP943"/>
  <c r="AH944"/>
  <c r="AH943"/>
  <c r="Z944"/>
  <c r="Z943"/>
  <c r="R944"/>
  <c r="R943"/>
  <c r="J944"/>
  <c r="J943"/>
  <c r="E944"/>
  <c r="E943"/>
  <c r="BE943"/>
  <c r="BE944"/>
  <c r="AZ943"/>
  <c r="AZ944"/>
  <c r="AV943"/>
  <c r="AV944"/>
  <c r="AR943"/>
  <c r="AR944"/>
  <c r="AN943"/>
  <c r="AN944"/>
  <c r="AJ943"/>
  <c r="AJ944"/>
  <c r="AF943"/>
  <c r="AF944"/>
  <c r="AB943"/>
  <c r="AB944"/>
  <c r="X943"/>
  <c r="X944"/>
  <c r="T943"/>
  <c r="T944"/>
  <c r="P943"/>
  <c r="P944"/>
  <c r="L943"/>
  <c r="L944"/>
  <c r="H943"/>
  <c r="H944"/>
  <c r="BH943"/>
  <c r="BH944"/>
  <c r="AY944"/>
  <c r="AY943"/>
  <c r="AQ943"/>
  <c r="AQ944"/>
  <c r="AI944"/>
  <c r="AI943"/>
  <c r="AA943"/>
  <c r="AA944"/>
  <c r="S944"/>
  <c r="S943"/>
  <c r="K943"/>
  <c r="K944"/>
  <c r="BG944"/>
  <c r="BG943"/>
  <c r="AX944"/>
  <c r="AX943"/>
  <c r="AL943"/>
  <c r="AL944"/>
  <c r="AD944"/>
  <c r="AD943"/>
  <c r="V943"/>
  <c r="V944"/>
  <c r="N944"/>
  <c r="N943"/>
  <c r="F944"/>
  <c r="F943"/>
  <c r="BF944"/>
  <c r="BF943"/>
  <c r="BA943"/>
  <c r="BA944"/>
  <c r="AW943"/>
  <c r="AW944"/>
  <c r="AS943"/>
  <c r="AS944"/>
  <c r="AO943"/>
  <c r="AO944"/>
  <c r="AK943"/>
  <c r="AK944"/>
  <c r="AG943"/>
  <c r="AG944"/>
  <c r="AC943"/>
  <c r="AC944"/>
  <c r="Y943"/>
  <c r="Y944"/>
  <c r="U944"/>
  <c r="U943"/>
  <c r="Q943"/>
  <c r="Q944"/>
  <c r="M943"/>
  <c r="M944"/>
  <c r="I943"/>
  <c r="I944"/>
  <c r="BC147"/>
  <c r="CK32" i="64"/>
  <c r="BA20" i="111"/>
  <c r="BA21"/>
  <c r="BA24"/>
  <c r="J121" i="106"/>
  <c r="K121"/>
  <c r="L121"/>
  <c r="J122"/>
  <c r="K122"/>
  <c r="L122"/>
  <c r="CC944" i="70" l="1"/>
  <c r="CD943"/>
  <c r="CB943"/>
  <c r="CD944"/>
  <c r="CB944"/>
  <c r="CC943"/>
  <c r="M121" i="106"/>
  <c r="M122"/>
  <c r="BM564" i="64"/>
  <c r="BN564"/>
  <c r="BO564"/>
  <c r="BP564"/>
  <c r="BQ564"/>
  <c r="BR564"/>
  <c r="BS564"/>
  <c r="BT564"/>
  <c r="BU564"/>
  <c r="BV564"/>
  <c r="BW564"/>
  <c r="BX564"/>
  <c r="BY564"/>
  <c r="BZ564"/>
  <c r="CA564"/>
  <c r="CB564"/>
  <c r="CC564"/>
  <c r="CD564"/>
  <c r="CE564"/>
  <c r="CG564"/>
  <c r="CH564"/>
  <c r="CI564"/>
  <c r="CJ564"/>
  <c r="CK564"/>
  <c r="BM565"/>
  <c r="BN565"/>
  <c r="BO565"/>
  <c r="BP565"/>
  <c r="BQ565"/>
  <c r="BR565"/>
  <c r="BS565"/>
  <c r="BT565"/>
  <c r="BU565"/>
  <c r="BV565"/>
  <c r="BW565"/>
  <c r="BX565"/>
  <c r="BY565"/>
  <c r="BZ565"/>
  <c r="CA565"/>
  <c r="CB565"/>
  <c r="CC565"/>
  <c r="CD565"/>
  <c r="CE565"/>
  <c r="CG565"/>
  <c r="CH565"/>
  <c r="CI565"/>
  <c r="CJ565"/>
  <c r="CK565"/>
  <c r="BM566"/>
  <c r="BN566"/>
  <c r="BO566"/>
  <c r="BP566"/>
  <c r="BQ566"/>
  <c r="BR566"/>
  <c r="BS566"/>
  <c r="BT566"/>
  <c r="BU566"/>
  <c r="BV566"/>
  <c r="BW566"/>
  <c r="BX566"/>
  <c r="BY566"/>
  <c r="BZ566"/>
  <c r="CA566"/>
  <c r="CB566"/>
  <c r="CC566"/>
  <c r="CD566"/>
  <c r="CE566"/>
  <c r="CG566"/>
  <c r="CH566"/>
  <c r="CI566"/>
  <c r="CJ566"/>
  <c r="CK566"/>
  <c r="BM567"/>
  <c r="BN567"/>
  <c r="BO567"/>
  <c r="BP567"/>
  <c r="BQ567"/>
  <c r="BR567"/>
  <c r="BS567"/>
  <c r="BT567"/>
  <c r="BU567"/>
  <c r="BV567"/>
  <c r="BW567"/>
  <c r="BX567"/>
  <c r="BY567"/>
  <c r="BZ567"/>
  <c r="CA567"/>
  <c r="CB567"/>
  <c r="CC567"/>
  <c r="CD567"/>
  <c r="CE567"/>
  <c r="CG567"/>
  <c r="CH567"/>
  <c r="CI567"/>
  <c r="CJ567"/>
  <c r="CK567"/>
  <c r="BM568"/>
  <c r="BN568"/>
  <c r="BO568"/>
  <c r="BP568"/>
  <c r="BQ568"/>
  <c r="BR568"/>
  <c r="BS568"/>
  <c r="BT568"/>
  <c r="BU568"/>
  <c r="BV568"/>
  <c r="BW568"/>
  <c r="BX568"/>
  <c r="BY568"/>
  <c r="BZ568"/>
  <c r="CA568"/>
  <c r="CB568"/>
  <c r="CC568"/>
  <c r="CD568"/>
  <c r="CE568"/>
  <c r="CG568"/>
  <c r="CH568"/>
  <c r="CI568"/>
  <c r="CJ568"/>
  <c r="CK568"/>
  <c r="BM569"/>
  <c r="BN569"/>
  <c r="BO569"/>
  <c r="BP569"/>
  <c r="BQ569"/>
  <c r="BR569"/>
  <c r="BS569"/>
  <c r="BT569"/>
  <c r="BU569"/>
  <c r="BV569"/>
  <c r="BW569"/>
  <c r="BX569"/>
  <c r="BY569"/>
  <c r="BZ569"/>
  <c r="CA569"/>
  <c r="CB569"/>
  <c r="CC569"/>
  <c r="CD569"/>
  <c r="CE569"/>
  <c r="CG569"/>
  <c r="CH569"/>
  <c r="CI569"/>
  <c r="CJ569"/>
  <c r="CK569"/>
  <c r="BM570"/>
  <c r="BN570"/>
  <c r="BO570"/>
  <c r="BP570"/>
  <c r="BQ570"/>
  <c r="BR570"/>
  <c r="BS570"/>
  <c r="BT570"/>
  <c r="BU570"/>
  <c r="BV570"/>
  <c r="BW570"/>
  <c r="BX570"/>
  <c r="BY570"/>
  <c r="BZ570"/>
  <c r="CA570"/>
  <c r="CB570"/>
  <c r="CC570"/>
  <c r="CD570"/>
  <c r="CE570"/>
  <c r="CG570"/>
  <c r="CH570"/>
  <c r="CI570"/>
  <c r="CJ570"/>
  <c r="CK570"/>
  <c r="BM571"/>
  <c r="BN571"/>
  <c r="BO571"/>
  <c r="BP571"/>
  <c r="BQ571"/>
  <c r="BR571"/>
  <c r="BS571"/>
  <c r="BT571"/>
  <c r="BU571"/>
  <c r="BV571"/>
  <c r="BW571"/>
  <c r="BX571"/>
  <c r="BY571"/>
  <c r="BZ571"/>
  <c r="CA571"/>
  <c r="CB571"/>
  <c r="CC571"/>
  <c r="CD571"/>
  <c r="CE571"/>
  <c r="CG571"/>
  <c r="CH571"/>
  <c r="CI571"/>
  <c r="CJ571"/>
  <c r="CK571"/>
  <c r="BM572"/>
  <c r="BN572"/>
  <c r="BO572"/>
  <c r="BP572"/>
  <c r="BQ572"/>
  <c r="BR572"/>
  <c r="BS572"/>
  <c r="BT572"/>
  <c r="BU572"/>
  <c r="BV572"/>
  <c r="BW572"/>
  <c r="BX572"/>
  <c r="BY572"/>
  <c r="BZ572"/>
  <c r="CA572"/>
  <c r="CB572"/>
  <c r="CC572"/>
  <c r="CD572"/>
  <c r="CE572"/>
  <c r="CG572"/>
  <c r="CH572"/>
  <c r="CI572"/>
  <c r="CJ572"/>
  <c r="CK572"/>
  <c r="BM573"/>
  <c r="BN573"/>
  <c r="BO573"/>
  <c r="BP573"/>
  <c r="BQ573"/>
  <c r="BR573"/>
  <c r="BS573"/>
  <c r="BT573"/>
  <c r="BU573"/>
  <c r="BV573"/>
  <c r="BW573"/>
  <c r="BX573"/>
  <c r="BY573"/>
  <c r="BZ573"/>
  <c r="CA573"/>
  <c r="CB573"/>
  <c r="CC573"/>
  <c r="CD573"/>
  <c r="CE573"/>
  <c r="CG573"/>
  <c r="CH573"/>
  <c r="CI573"/>
  <c r="CJ573"/>
  <c r="CK573"/>
  <c r="BM574"/>
  <c r="BN574"/>
  <c r="BO574"/>
  <c r="BP574"/>
  <c r="BQ574"/>
  <c r="BR574"/>
  <c r="BS574"/>
  <c r="BT574"/>
  <c r="BU574"/>
  <c r="BV574"/>
  <c r="BW574"/>
  <c r="BX574"/>
  <c r="BY574"/>
  <c r="BZ574"/>
  <c r="CA574"/>
  <c r="CB574"/>
  <c r="CC574"/>
  <c r="CD574"/>
  <c r="CE574"/>
  <c r="CG574"/>
  <c r="CH574"/>
  <c r="CI574"/>
  <c r="CJ574"/>
  <c r="CK574"/>
  <c r="BM575"/>
  <c r="BN575"/>
  <c r="BO575"/>
  <c r="BP575"/>
  <c r="BQ575"/>
  <c r="BR575"/>
  <c r="BS575"/>
  <c r="BT575"/>
  <c r="BU575"/>
  <c r="BV575"/>
  <c r="BW575"/>
  <c r="BX575"/>
  <c r="BY575"/>
  <c r="BZ575"/>
  <c r="CA575"/>
  <c r="CB575"/>
  <c r="CC575"/>
  <c r="CD575"/>
  <c r="CE575"/>
  <c r="CG575"/>
  <c r="CH575"/>
  <c r="CI575"/>
  <c r="CJ575"/>
  <c r="CK575"/>
  <c r="BM576"/>
  <c r="BN576"/>
  <c r="BO576"/>
  <c r="BP576"/>
  <c r="BQ576"/>
  <c r="BR576"/>
  <c r="BS576"/>
  <c r="BT576"/>
  <c r="BU576"/>
  <c r="BV576"/>
  <c r="BW576"/>
  <c r="BX576"/>
  <c r="BY576"/>
  <c r="BZ576"/>
  <c r="CA576"/>
  <c r="CB576"/>
  <c r="CC576"/>
  <c r="CD576"/>
  <c r="CE576"/>
  <c r="CG576"/>
  <c r="CH576"/>
  <c r="CI576"/>
  <c r="CJ576"/>
  <c r="CK576"/>
  <c r="BM577"/>
  <c r="BN577"/>
  <c r="BO577"/>
  <c r="BP577"/>
  <c r="BQ577"/>
  <c r="BR577"/>
  <c r="BS577"/>
  <c r="BT577"/>
  <c r="BU577"/>
  <c r="BV577"/>
  <c r="BW577"/>
  <c r="BX577"/>
  <c r="BY577"/>
  <c r="BZ577"/>
  <c r="CA577"/>
  <c r="CB577"/>
  <c r="CC577"/>
  <c r="CD577"/>
  <c r="CE577"/>
  <c r="CG577"/>
  <c r="CH577"/>
  <c r="CI577"/>
  <c r="CJ577"/>
  <c r="CK577"/>
  <c r="BM578"/>
  <c r="BN578"/>
  <c r="BO578"/>
  <c r="BP578"/>
  <c r="BQ578"/>
  <c r="BR578"/>
  <c r="BS578"/>
  <c r="BT578"/>
  <c r="BU578"/>
  <c r="BV578"/>
  <c r="BW578"/>
  <c r="BX578"/>
  <c r="BY578"/>
  <c r="BZ578"/>
  <c r="CA578"/>
  <c r="CB578"/>
  <c r="CC578"/>
  <c r="CD578"/>
  <c r="CE578"/>
  <c r="CG578"/>
  <c r="CH578"/>
  <c r="CI578"/>
  <c r="CJ578"/>
  <c r="CK578"/>
  <c r="BM579"/>
  <c r="BN579"/>
  <c r="BO579"/>
  <c r="BP579"/>
  <c r="BQ579"/>
  <c r="BR579"/>
  <c r="BS579"/>
  <c r="BT579"/>
  <c r="BU579"/>
  <c r="BV579"/>
  <c r="BW579"/>
  <c r="BX579"/>
  <c r="BY579"/>
  <c r="BZ579"/>
  <c r="CA579"/>
  <c r="CB579"/>
  <c r="CC579"/>
  <c r="CD579"/>
  <c r="CE579"/>
  <c r="CG579"/>
  <c r="CH579"/>
  <c r="CI579"/>
  <c r="CJ579"/>
  <c r="CK579"/>
  <c r="BM580"/>
  <c r="BN580"/>
  <c r="BO580"/>
  <c r="BP580"/>
  <c r="BQ580"/>
  <c r="BR580"/>
  <c r="BS580"/>
  <c r="BT580"/>
  <c r="BU580"/>
  <c r="BV580"/>
  <c r="BW580"/>
  <c r="BX580"/>
  <c r="BY580"/>
  <c r="BZ580"/>
  <c r="CA580"/>
  <c r="CB580"/>
  <c r="CC580"/>
  <c r="CD580"/>
  <c r="CE580"/>
  <c r="CG580"/>
  <c r="CH580"/>
  <c r="CI580"/>
  <c r="CJ580"/>
  <c r="CK580"/>
  <c r="BM581"/>
  <c r="BN581"/>
  <c r="BO581"/>
  <c r="BP581"/>
  <c r="BQ581"/>
  <c r="BR581"/>
  <c r="BS581"/>
  <c r="BT581"/>
  <c r="BU581"/>
  <c r="BV581"/>
  <c r="BW581"/>
  <c r="BX581"/>
  <c r="BY581"/>
  <c r="BZ581"/>
  <c r="CA581"/>
  <c r="CB581"/>
  <c r="CC581"/>
  <c r="CD581"/>
  <c r="CE581"/>
  <c r="CG581"/>
  <c r="CH581"/>
  <c r="CI581"/>
  <c r="CJ581"/>
  <c r="CK581"/>
  <c r="BM582"/>
  <c r="BN582"/>
  <c r="BO582"/>
  <c r="BP582"/>
  <c r="BQ582"/>
  <c r="BR582"/>
  <c r="BS582"/>
  <c r="BT582"/>
  <c r="BU582"/>
  <c r="BV582"/>
  <c r="BW582"/>
  <c r="BX582"/>
  <c r="BY582"/>
  <c r="BZ582"/>
  <c r="CA582"/>
  <c r="CB582"/>
  <c r="CC582"/>
  <c r="CD582"/>
  <c r="CE582"/>
  <c r="CG582"/>
  <c r="CH582"/>
  <c r="CI582"/>
  <c r="CJ582"/>
  <c r="CK582"/>
  <c r="BM583"/>
  <c r="BN583"/>
  <c r="BO583"/>
  <c r="BP583"/>
  <c r="BQ583"/>
  <c r="BR583"/>
  <c r="BS583"/>
  <c r="BT583"/>
  <c r="BU583"/>
  <c r="BV583"/>
  <c r="BW583"/>
  <c r="BX583"/>
  <c r="BY583"/>
  <c r="BZ583"/>
  <c r="CA583"/>
  <c r="CB583"/>
  <c r="CC583"/>
  <c r="CD583"/>
  <c r="CE583"/>
  <c r="CG583"/>
  <c r="CH583"/>
  <c r="CI583"/>
  <c r="CJ583"/>
  <c r="CK583"/>
  <c r="BM584"/>
  <c r="BN584"/>
  <c r="BO584"/>
  <c r="BP584"/>
  <c r="BQ584"/>
  <c r="BR584"/>
  <c r="BS584"/>
  <c r="BT584"/>
  <c r="BU584"/>
  <c r="BV584"/>
  <c r="BW584"/>
  <c r="BX584"/>
  <c r="BY584"/>
  <c r="BZ584"/>
  <c r="CA584"/>
  <c r="CB584"/>
  <c r="CC584"/>
  <c r="CD584"/>
  <c r="CE584"/>
  <c r="CG584"/>
  <c r="CH584"/>
  <c r="CI584"/>
  <c r="CJ584"/>
  <c r="CK584"/>
  <c r="BM585"/>
  <c r="BN585"/>
  <c r="BO585"/>
  <c r="BP585"/>
  <c r="BQ585"/>
  <c r="BR585"/>
  <c r="BS585"/>
  <c r="BT585"/>
  <c r="BU585"/>
  <c r="BV585"/>
  <c r="BW585"/>
  <c r="BX585"/>
  <c r="BY585"/>
  <c r="BZ585"/>
  <c r="CA585"/>
  <c r="CB585"/>
  <c r="CC585"/>
  <c r="CD585"/>
  <c r="CE585"/>
  <c r="CG585"/>
  <c r="CH585"/>
  <c r="CI585"/>
  <c r="CJ585"/>
  <c r="CK585"/>
  <c r="BM586"/>
  <c r="BN586"/>
  <c r="BO586"/>
  <c r="BP586"/>
  <c r="BQ586"/>
  <c r="BR586"/>
  <c r="BS586"/>
  <c r="BT586"/>
  <c r="BU586"/>
  <c r="BV586"/>
  <c r="BW586"/>
  <c r="BX586"/>
  <c r="BY586"/>
  <c r="BZ586"/>
  <c r="CA586"/>
  <c r="CB586"/>
  <c r="CC586"/>
  <c r="CD586"/>
  <c r="CE586"/>
  <c r="CG586"/>
  <c r="CH586"/>
  <c r="CI586"/>
  <c r="CJ586"/>
  <c r="CK586"/>
  <c r="BM587"/>
  <c r="BN587"/>
  <c r="BO587"/>
  <c r="BP587"/>
  <c r="BQ587"/>
  <c r="BR587"/>
  <c r="BS587"/>
  <c r="BT587"/>
  <c r="BU587"/>
  <c r="BV587"/>
  <c r="BW587"/>
  <c r="BX587"/>
  <c r="BY587"/>
  <c r="BZ587"/>
  <c r="CA587"/>
  <c r="CB587"/>
  <c r="CC587"/>
  <c r="CD587"/>
  <c r="CE587"/>
  <c r="CG587"/>
  <c r="CH587"/>
  <c r="CI587"/>
  <c r="CJ587"/>
  <c r="CK587"/>
  <c r="BM588"/>
  <c r="BN588"/>
  <c r="BO588"/>
  <c r="BP588"/>
  <c r="BQ588"/>
  <c r="BR588"/>
  <c r="BS588"/>
  <c r="BT588"/>
  <c r="BU588"/>
  <c r="BV588"/>
  <c r="BW588"/>
  <c r="BX588"/>
  <c r="BY588"/>
  <c r="BZ588"/>
  <c r="CA588"/>
  <c r="CB588"/>
  <c r="CC588"/>
  <c r="CD588"/>
  <c r="CE588"/>
  <c r="CG588"/>
  <c r="CH588"/>
  <c r="CI588"/>
  <c r="CJ588"/>
  <c r="CK588"/>
  <c r="BM590"/>
  <c r="BN590"/>
  <c r="BO590"/>
  <c r="BP590"/>
  <c r="BQ590"/>
  <c r="BR590"/>
  <c r="BS590"/>
  <c r="BT590"/>
  <c r="BU590"/>
  <c r="BV590"/>
  <c r="BW590"/>
  <c r="BX590"/>
  <c r="BY590"/>
  <c r="BZ590"/>
  <c r="CA590"/>
  <c r="CB590"/>
  <c r="CC590"/>
  <c r="CD590"/>
  <c r="CE590"/>
  <c r="CG590"/>
  <c r="CH590"/>
  <c r="CI590"/>
  <c r="CJ590"/>
  <c r="CK590"/>
  <c r="CK563"/>
  <c r="CJ563"/>
  <c r="CI563"/>
  <c r="CH563"/>
  <c r="CG563"/>
  <c r="CE563"/>
  <c r="CD563"/>
  <c r="CC563"/>
  <c r="CB563"/>
  <c r="CA563"/>
  <c r="BZ563"/>
  <c r="BY563"/>
  <c r="BX563"/>
  <c r="BW563"/>
  <c r="BV563"/>
  <c r="BU563"/>
  <c r="BT563"/>
  <c r="BS563"/>
  <c r="BR563"/>
  <c r="BQ563"/>
  <c r="BP563"/>
  <c r="BO563"/>
  <c r="BN563"/>
  <c r="BM563"/>
  <c r="BM265"/>
  <c r="BN265"/>
  <c r="BO265"/>
  <c r="BP265"/>
  <c r="BQ265"/>
  <c r="BR265"/>
  <c r="BS265"/>
  <c r="BT265"/>
  <c r="BU265"/>
  <c r="BV265"/>
  <c r="BW265"/>
  <c r="BX265"/>
  <c r="BY265"/>
  <c r="BZ265"/>
  <c r="CA265"/>
  <c r="CB265"/>
  <c r="CC265"/>
  <c r="CD265"/>
  <c r="CE265"/>
  <c r="CG265"/>
  <c r="CH265"/>
  <c r="CI265"/>
  <c r="CJ265"/>
  <c r="CK265"/>
  <c r="BM266"/>
  <c r="BN266"/>
  <c r="BO266"/>
  <c r="BP266"/>
  <c r="BQ266"/>
  <c r="BR266"/>
  <c r="BS266"/>
  <c r="BT266"/>
  <c r="BU266"/>
  <c r="BV266"/>
  <c r="BW266"/>
  <c r="BX266"/>
  <c r="BY266"/>
  <c r="BZ266"/>
  <c r="CA266"/>
  <c r="CB266"/>
  <c r="CC266"/>
  <c r="CD266"/>
  <c r="CE266"/>
  <c r="CG266"/>
  <c r="CH266"/>
  <c r="CI266"/>
  <c r="CJ266"/>
  <c r="CK266"/>
  <c r="BM267"/>
  <c r="BN267"/>
  <c r="BO267"/>
  <c r="BP267"/>
  <c r="BQ267"/>
  <c r="BR267"/>
  <c r="BS267"/>
  <c r="BT267"/>
  <c r="BU267"/>
  <c r="BV267"/>
  <c r="BW267"/>
  <c r="BX267"/>
  <c r="BY267"/>
  <c r="BZ267"/>
  <c r="CA267"/>
  <c r="CB267"/>
  <c r="CC267"/>
  <c r="CD267"/>
  <c r="CE267"/>
  <c r="CG267"/>
  <c r="CH267"/>
  <c r="CI267"/>
  <c r="CJ267"/>
  <c r="CK267"/>
  <c r="BM268"/>
  <c r="BN268"/>
  <c r="BO268"/>
  <c r="BP268"/>
  <c r="BQ268"/>
  <c r="BR268"/>
  <c r="BS268"/>
  <c r="BT268"/>
  <c r="BU268"/>
  <c r="BV268"/>
  <c r="BW268"/>
  <c r="BX268"/>
  <c r="BY268"/>
  <c r="BZ268"/>
  <c r="CA268"/>
  <c r="CB268"/>
  <c r="CC268"/>
  <c r="CD268"/>
  <c r="CE268"/>
  <c r="CG268"/>
  <c r="CH268"/>
  <c r="CI268"/>
  <c r="CJ268"/>
  <c r="CK268"/>
  <c r="BM269"/>
  <c r="BN269"/>
  <c r="BO269"/>
  <c r="BP269"/>
  <c r="BQ269"/>
  <c r="BR269"/>
  <c r="BS269"/>
  <c r="BT269"/>
  <c r="BU269"/>
  <c r="BV269"/>
  <c r="BW269"/>
  <c r="BX269"/>
  <c r="BY269"/>
  <c r="BZ269"/>
  <c r="CA269"/>
  <c r="CB269"/>
  <c r="CC269"/>
  <c r="CD269"/>
  <c r="CE269"/>
  <c r="CG269"/>
  <c r="CH269"/>
  <c r="CI269"/>
  <c r="CJ269"/>
  <c r="CK269"/>
  <c r="BM270"/>
  <c r="BN270"/>
  <c r="BO270"/>
  <c r="BP270"/>
  <c r="BQ270"/>
  <c r="BR270"/>
  <c r="BS270"/>
  <c r="BT270"/>
  <c r="BU270"/>
  <c r="BV270"/>
  <c r="BW270"/>
  <c r="BX270"/>
  <c r="BY270"/>
  <c r="BZ270"/>
  <c r="CA270"/>
  <c r="CB270"/>
  <c r="CC270"/>
  <c r="CD270"/>
  <c r="CE270"/>
  <c r="CG270"/>
  <c r="CH270"/>
  <c r="CI270"/>
  <c r="CJ270"/>
  <c r="CK270"/>
  <c r="BM271"/>
  <c r="BN271"/>
  <c r="BO271"/>
  <c r="BP271"/>
  <c r="BQ271"/>
  <c r="BR271"/>
  <c r="BS271"/>
  <c r="BT271"/>
  <c r="BU271"/>
  <c r="BV271"/>
  <c r="BW271"/>
  <c r="BX271"/>
  <c r="BY271"/>
  <c r="BZ271"/>
  <c r="CA271"/>
  <c r="CB271"/>
  <c r="CC271"/>
  <c r="CD271"/>
  <c r="CE271"/>
  <c r="CG271"/>
  <c r="CH271"/>
  <c r="CI271"/>
  <c r="CJ271"/>
  <c r="CK271"/>
  <c r="BM272"/>
  <c r="BN272"/>
  <c r="BO272"/>
  <c r="BP272"/>
  <c r="BQ272"/>
  <c r="BR272"/>
  <c r="BS272"/>
  <c r="BT272"/>
  <c r="BU272"/>
  <c r="BV272"/>
  <c r="BW272"/>
  <c r="BX272"/>
  <c r="BY272"/>
  <c r="BZ272"/>
  <c r="CA272"/>
  <c r="CB272"/>
  <c r="CC272"/>
  <c r="CD272"/>
  <c r="CE272"/>
  <c r="CG272"/>
  <c r="CH272"/>
  <c r="CI272"/>
  <c r="CJ272"/>
  <c r="CK272"/>
  <c r="BM273"/>
  <c r="BN273"/>
  <c r="BO273"/>
  <c r="BP273"/>
  <c r="BQ273"/>
  <c r="BR273"/>
  <c r="BS273"/>
  <c r="BT273"/>
  <c r="BU273"/>
  <c r="BV273"/>
  <c r="BW273"/>
  <c r="BX273"/>
  <c r="BY273"/>
  <c r="BZ273"/>
  <c r="CA273"/>
  <c r="CB273"/>
  <c r="CC273"/>
  <c r="CD273"/>
  <c r="CE273"/>
  <c r="CG273"/>
  <c r="CH273"/>
  <c r="CI273"/>
  <c r="CJ273"/>
  <c r="CK273"/>
  <c r="BM274"/>
  <c r="BN274"/>
  <c r="BO274"/>
  <c r="BP274"/>
  <c r="BQ274"/>
  <c r="BR274"/>
  <c r="BS274"/>
  <c r="BT274"/>
  <c r="BU274"/>
  <c r="BV274"/>
  <c r="BW274"/>
  <c r="BX274"/>
  <c r="BY274"/>
  <c r="BZ274"/>
  <c r="CA274"/>
  <c r="CB274"/>
  <c r="CC274"/>
  <c r="CD274"/>
  <c r="CE274"/>
  <c r="CG274"/>
  <c r="CH274"/>
  <c r="CI274"/>
  <c r="CJ274"/>
  <c r="CK274"/>
  <c r="BM275"/>
  <c r="BN275"/>
  <c r="BO275"/>
  <c r="BP275"/>
  <c r="BQ275"/>
  <c r="BR275"/>
  <c r="BS275"/>
  <c r="BT275"/>
  <c r="BU275"/>
  <c r="BV275"/>
  <c r="BW275"/>
  <c r="BX275"/>
  <c r="BY275"/>
  <c r="BZ275"/>
  <c r="CA275"/>
  <c r="CB275"/>
  <c r="CC275"/>
  <c r="CD275"/>
  <c r="CE275"/>
  <c r="CG275"/>
  <c r="CH275"/>
  <c r="CI275"/>
  <c r="CJ275"/>
  <c r="CK275"/>
  <c r="BM276"/>
  <c r="BN276"/>
  <c r="BO276"/>
  <c r="BP276"/>
  <c r="BQ276"/>
  <c r="BR276"/>
  <c r="BS276"/>
  <c r="BT276"/>
  <c r="BU276"/>
  <c r="BV276"/>
  <c r="BW276"/>
  <c r="BX276"/>
  <c r="BY276"/>
  <c r="BZ276"/>
  <c r="CA276"/>
  <c r="CB276"/>
  <c r="CC276"/>
  <c r="CD276"/>
  <c r="CE276"/>
  <c r="CG276"/>
  <c r="CH276"/>
  <c r="CI276"/>
  <c r="CJ276"/>
  <c r="CK276"/>
  <c r="BM277"/>
  <c r="BN277"/>
  <c r="BO277"/>
  <c r="BP277"/>
  <c r="BQ277"/>
  <c r="BR277"/>
  <c r="BS277"/>
  <c r="BT277"/>
  <c r="BU277"/>
  <c r="BV277"/>
  <c r="BW277"/>
  <c r="BX277"/>
  <c r="BY277"/>
  <c r="BZ277"/>
  <c r="CA277"/>
  <c r="CB277"/>
  <c r="CC277"/>
  <c r="CD277"/>
  <c r="CE277"/>
  <c r="CG277"/>
  <c r="CH277"/>
  <c r="CI277"/>
  <c r="CJ277"/>
  <c r="CK277"/>
  <c r="BM278"/>
  <c r="BN278"/>
  <c r="BO278"/>
  <c r="BP278"/>
  <c r="BQ278"/>
  <c r="BR278"/>
  <c r="BS278"/>
  <c r="BT278"/>
  <c r="BU278"/>
  <c r="BV278"/>
  <c r="BW278"/>
  <c r="BX278"/>
  <c r="BY278"/>
  <c r="BZ278"/>
  <c r="CA278"/>
  <c r="CB278"/>
  <c r="CC278"/>
  <c r="CD278"/>
  <c r="CE278"/>
  <c r="CG278"/>
  <c r="CH278"/>
  <c r="CI278"/>
  <c r="CJ278"/>
  <c r="CK278"/>
  <c r="BM279"/>
  <c r="BN279"/>
  <c r="BO279"/>
  <c r="BP279"/>
  <c r="BQ279"/>
  <c r="BR279"/>
  <c r="BS279"/>
  <c r="BT279"/>
  <c r="BU279"/>
  <c r="BV279"/>
  <c r="BW279"/>
  <c r="BX279"/>
  <c r="BY279"/>
  <c r="BZ279"/>
  <c r="CA279"/>
  <c r="CB279"/>
  <c r="CC279"/>
  <c r="CD279"/>
  <c r="CE279"/>
  <c r="CG279"/>
  <c r="CH279"/>
  <c r="CI279"/>
  <c r="CJ279"/>
  <c r="CK279"/>
  <c r="BM280"/>
  <c r="BN280"/>
  <c r="BO280"/>
  <c r="BP280"/>
  <c r="BQ280"/>
  <c r="BR280"/>
  <c r="BS280"/>
  <c r="BT280"/>
  <c r="BU280"/>
  <c r="BV280"/>
  <c r="BW280"/>
  <c r="BX280"/>
  <c r="BY280"/>
  <c r="BZ280"/>
  <c r="CA280"/>
  <c r="CB280"/>
  <c r="CC280"/>
  <c r="CD280"/>
  <c r="CE280"/>
  <c r="CG280"/>
  <c r="CH280"/>
  <c r="CI280"/>
  <c r="CJ280"/>
  <c r="CK280"/>
  <c r="BM281"/>
  <c r="BN281"/>
  <c r="BO281"/>
  <c r="BP281"/>
  <c r="BQ281"/>
  <c r="BR281"/>
  <c r="BS281"/>
  <c r="BT281"/>
  <c r="BU281"/>
  <c r="BV281"/>
  <c r="BW281"/>
  <c r="BX281"/>
  <c r="BY281"/>
  <c r="BZ281"/>
  <c r="CA281"/>
  <c r="CB281"/>
  <c r="CC281"/>
  <c r="CD281"/>
  <c r="CE281"/>
  <c r="CG281"/>
  <c r="CH281"/>
  <c r="CI281"/>
  <c r="CJ281"/>
  <c r="CK281"/>
  <c r="BM282"/>
  <c r="BN282"/>
  <c r="BO282"/>
  <c r="BP282"/>
  <c r="BQ282"/>
  <c r="BR282"/>
  <c r="BS282"/>
  <c r="BT282"/>
  <c r="BU282"/>
  <c r="BV282"/>
  <c r="BW282"/>
  <c r="BX282"/>
  <c r="BY282"/>
  <c r="BZ282"/>
  <c r="CA282"/>
  <c r="CB282"/>
  <c r="CC282"/>
  <c r="CD282"/>
  <c r="CE282"/>
  <c r="CG282"/>
  <c r="CH282"/>
  <c r="CI282"/>
  <c r="CJ282"/>
  <c r="CK282"/>
  <c r="BM283"/>
  <c r="BN283"/>
  <c r="BO283"/>
  <c r="BP283"/>
  <c r="BQ283"/>
  <c r="BR283"/>
  <c r="BS283"/>
  <c r="BT283"/>
  <c r="BU283"/>
  <c r="BV283"/>
  <c r="BW283"/>
  <c r="BX283"/>
  <c r="BY283"/>
  <c r="BZ283"/>
  <c r="CA283"/>
  <c r="CB283"/>
  <c r="CC283"/>
  <c r="CD283"/>
  <c r="CE283"/>
  <c r="CG283"/>
  <c r="CH283"/>
  <c r="CI283"/>
  <c r="CJ283"/>
  <c r="CK283"/>
  <c r="BM284"/>
  <c r="BN284"/>
  <c r="BO284"/>
  <c r="BP284"/>
  <c r="BQ284"/>
  <c r="BR284"/>
  <c r="BS284"/>
  <c r="BT284"/>
  <c r="BU284"/>
  <c r="BV284"/>
  <c r="BW284"/>
  <c r="BX284"/>
  <c r="BY284"/>
  <c r="BZ284"/>
  <c r="CA284"/>
  <c r="CB284"/>
  <c r="CC284"/>
  <c r="CD284"/>
  <c r="CE284"/>
  <c r="CG284"/>
  <c r="CH284"/>
  <c r="CI284"/>
  <c r="CJ284"/>
  <c r="CK284"/>
  <c r="BM285"/>
  <c r="BN285"/>
  <c r="BO285"/>
  <c r="BP285"/>
  <c r="BQ285"/>
  <c r="BR285"/>
  <c r="BS285"/>
  <c r="BT285"/>
  <c r="BU285"/>
  <c r="BV285"/>
  <c r="BW285"/>
  <c r="BX285"/>
  <c r="BY285"/>
  <c r="BZ285"/>
  <c r="CA285"/>
  <c r="CB285"/>
  <c r="CC285"/>
  <c r="CD285"/>
  <c r="CE285"/>
  <c r="CG285"/>
  <c r="CH285"/>
  <c r="CI285"/>
  <c r="CJ285"/>
  <c r="CK285"/>
  <c r="BM286"/>
  <c r="BN286"/>
  <c r="BO286"/>
  <c r="BP286"/>
  <c r="BQ286"/>
  <c r="BR286"/>
  <c r="BS286"/>
  <c r="BT286"/>
  <c r="BU286"/>
  <c r="BV286"/>
  <c r="BW286"/>
  <c r="BX286"/>
  <c r="BY286"/>
  <c r="BZ286"/>
  <c r="CA286"/>
  <c r="CB286"/>
  <c r="CC286"/>
  <c r="CD286"/>
  <c r="CE286"/>
  <c r="CG286"/>
  <c r="CH286"/>
  <c r="CI286"/>
  <c r="CJ286"/>
  <c r="CK286"/>
  <c r="BM287"/>
  <c r="BN287"/>
  <c r="BO287"/>
  <c r="BP287"/>
  <c r="BQ287"/>
  <c r="BR287"/>
  <c r="BS287"/>
  <c r="BT287"/>
  <c r="BU287"/>
  <c r="BV287"/>
  <c r="BW287"/>
  <c r="BX287"/>
  <c r="BY287"/>
  <c r="BZ287"/>
  <c r="CA287"/>
  <c r="CB287"/>
  <c r="CC287"/>
  <c r="CD287"/>
  <c r="CE287"/>
  <c r="CG287"/>
  <c r="CH287"/>
  <c r="CI287"/>
  <c r="CJ287"/>
  <c r="CK287"/>
  <c r="BM288"/>
  <c r="BN288"/>
  <c r="BO288"/>
  <c r="BP288"/>
  <c r="BQ288"/>
  <c r="BR288"/>
  <c r="BS288"/>
  <c r="BT288"/>
  <c r="BU288"/>
  <c r="BV288"/>
  <c r="BW288"/>
  <c r="BX288"/>
  <c r="BY288"/>
  <c r="BZ288"/>
  <c r="CA288"/>
  <c r="CB288"/>
  <c r="CC288"/>
  <c r="CD288"/>
  <c r="CE288"/>
  <c r="CG288"/>
  <c r="CH288"/>
  <c r="CI288"/>
  <c r="CJ288"/>
  <c r="CK288"/>
  <c r="BM289"/>
  <c r="BN289"/>
  <c r="BO289"/>
  <c r="BP289"/>
  <c r="BQ289"/>
  <c r="BR289"/>
  <c r="BS289"/>
  <c r="BT289"/>
  <c r="BU289"/>
  <c r="BV289"/>
  <c r="BW289"/>
  <c r="BX289"/>
  <c r="BY289"/>
  <c r="BZ289"/>
  <c r="CA289"/>
  <c r="CB289"/>
  <c r="CC289"/>
  <c r="CD289"/>
  <c r="CE289"/>
  <c r="CG289"/>
  <c r="CH289"/>
  <c r="CI289"/>
  <c r="CJ289"/>
  <c r="CK289"/>
  <c r="BM290"/>
  <c r="BN290"/>
  <c r="BO290"/>
  <c r="BP290"/>
  <c r="BQ290"/>
  <c r="BR290"/>
  <c r="BS290"/>
  <c r="BT290"/>
  <c r="BU290"/>
  <c r="BV290"/>
  <c r="BW290"/>
  <c r="BX290"/>
  <c r="BY290"/>
  <c r="BZ290"/>
  <c r="CA290"/>
  <c r="CB290"/>
  <c r="CC290"/>
  <c r="CD290"/>
  <c r="CE290"/>
  <c r="CG290"/>
  <c r="CH290"/>
  <c r="CI290"/>
  <c r="CJ290"/>
  <c r="CK290"/>
  <c r="BM291"/>
  <c r="BN291"/>
  <c r="BO291"/>
  <c r="BP291"/>
  <c r="BQ291"/>
  <c r="BR291"/>
  <c r="BS291"/>
  <c r="BT291"/>
  <c r="BU291"/>
  <c r="BV291"/>
  <c r="BW291"/>
  <c r="BX291"/>
  <c r="BY291"/>
  <c r="BZ291"/>
  <c r="CA291"/>
  <c r="CB291"/>
  <c r="CC291"/>
  <c r="CD291"/>
  <c r="CE291"/>
  <c r="CG291"/>
  <c r="CH291"/>
  <c r="CI291"/>
  <c r="CJ291"/>
  <c r="CK291"/>
  <c r="BM292"/>
  <c r="BN292"/>
  <c r="BO292"/>
  <c r="BP292"/>
  <c r="BQ292"/>
  <c r="BR292"/>
  <c r="BS292"/>
  <c r="BT292"/>
  <c r="BU292"/>
  <c r="BV292"/>
  <c r="BW292"/>
  <c r="BX292"/>
  <c r="BY292"/>
  <c r="BZ292"/>
  <c r="CA292"/>
  <c r="CB292"/>
  <c r="CC292"/>
  <c r="CD292"/>
  <c r="CE292"/>
  <c r="CG292"/>
  <c r="CH292"/>
  <c r="CI292"/>
  <c r="CJ292"/>
  <c r="CK292"/>
  <c r="BM293"/>
  <c r="BN293"/>
  <c r="BO293"/>
  <c r="BP293"/>
  <c r="BQ293"/>
  <c r="BR293"/>
  <c r="BS293"/>
  <c r="BT293"/>
  <c r="BU293"/>
  <c r="BV293"/>
  <c r="BW293"/>
  <c r="BX293"/>
  <c r="BY293"/>
  <c r="BZ293"/>
  <c r="CA293"/>
  <c r="CB293"/>
  <c r="CC293"/>
  <c r="CD293"/>
  <c r="CE293"/>
  <c r="CG293"/>
  <c r="CH293"/>
  <c r="CI293"/>
  <c r="CJ293"/>
  <c r="CK293"/>
  <c r="BM294"/>
  <c r="BN294"/>
  <c r="BO294"/>
  <c r="BP294"/>
  <c r="BQ294"/>
  <c r="BR294"/>
  <c r="BS294"/>
  <c r="BT294"/>
  <c r="BU294"/>
  <c r="BV294"/>
  <c r="BW294"/>
  <c r="BX294"/>
  <c r="BY294"/>
  <c r="BZ294"/>
  <c r="CA294"/>
  <c r="CB294"/>
  <c r="CC294"/>
  <c r="CD294"/>
  <c r="CE294"/>
  <c r="CG294"/>
  <c r="CH294"/>
  <c r="CI294"/>
  <c r="CJ294"/>
  <c r="CK294"/>
  <c r="BM295"/>
  <c r="BN295"/>
  <c r="BO295"/>
  <c r="BP295"/>
  <c r="BQ295"/>
  <c r="BR295"/>
  <c r="BS295"/>
  <c r="BT295"/>
  <c r="BU295"/>
  <c r="BV295"/>
  <c r="BW295"/>
  <c r="BX295"/>
  <c r="BY295"/>
  <c r="BZ295"/>
  <c r="CA295"/>
  <c r="CB295"/>
  <c r="CC295"/>
  <c r="CD295"/>
  <c r="CE295"/>
  <c r="CG295"/>
  <c r="CH295"/>
  <c r="CI295"/>
  <c r="CJ295"/>
  <c r="CK295"/>
  <c r="BM297"/>
  <c r="BN297"/>
  <c r="BO297"/>
  <c r="BP297"/>
  <c r="BQ297"/>
  <c r="BR297"/>
  <c r="BS297"/>
  <c r="BT297"/>
  <c r="BU297"/>
  <c r="BV297"/>
  <c r="BW297"/>
  <c r="BX297"/>
  <c r="BY297"/>
  <c r="BZ297"/>
  <c r="CA297"/>
  <c r="CB297"/>
  <c r="CC297"/>
  <c r="CD297"/>
  <c r="CE297"/>
  <c r="CG297"/>
  <c r="CH297"/>
  <c r="CI297"/>
  <c r="CJ297"/>
  <c r="CK297"/>
  <c r="BM299"/>
  <c r="BN299"/>
  <c r="BO299"/>
  <c r="BP299"/>
  <c r="BQ299"/>
  <c r="BR299"/>
  <c r="BS299"/>
  <c r="BT299"/>
  <c r="BU299"/>
  <c r="BV299"/>
  <c r="BW299"/>
  <c r="BX299"/>
  <c r="BY299"/>
  <c r="BZ299"/>
  <c r="CA299"/>
  <c r="CB299"/>
  <c r="CC299"/>
  <c r="CD299"/>
  <c r="CE299"/>
  <c r="CG299"/>
  <c r="CH299"/>
  <c r="CI299"/>
  <c r="CJ299"/>
  <c r="CK299"/>
  <c r="BM300"/>
  <c r="BN300"/>
  <c r="BO300"/>
  <c r="BP300"/>
  <c r="BQ300"/>
  <c r="BR300"/>
  <c r="BS300"/>
  <c r="BT300"/>
  <c r="BU300"/>
  <c r="BV300"/>
  <c r="BW300"/>
  <c r="BX300"/>
  <c r="BY300"/>
  <c r="BZ300"/>
  <c r="CA300"/>
  <c r="CB300"/>
  <c r="CC300"/>
  <c r="CD300"/>
  <c r="CE300"/>
  <c r="CG300"/>
  <c r="CH300"/>
  <c r="CI300"/>
  <c r="CJ300"/>
  <c r="CK300"/>
  <c r="BM301"/>
  <c r="BN301"/>
  <c r="BO301"/>
  <c r="BP301"/>
  <c r="BQ301"/>
  <c r="BR301"/>
  <c r="BS301"/>
  <c r="BT301"/>
  <c r="BU301"/>
  <c r="BV301"/>
  <c r="BW301"/>
  <c r="BX301"/>
  <c r="BY301"/>
  <c r="BZ301"/>
  <c r="CA301"/>
  <c r="CB301"/>
  <c r="CC301"/>
  <c r="CD301"/>
  <c r="CE301"/>
  <c r="CG301"/>
  <c r="CH301"/>
  <c r="CI301"/>
  <c r="CJ301"/>
  <c r="CK301"/>
  <c r="BM302"/>
  <c r="BN302"/>
  <c r="BO302"/>
  <c r="BP302"/>
  <c r="BQ302"/>
  <c r="BR302"/>
  <c r="BS302"/>
  <c r="BT302"/>
  <c r="BU302"/>
  <c r="BV302"/>
  <c r="BW302"/>
  <c r="BX302"/>
  <c r="BY302"/>
  <c r="BZ302"/>
  <c r="CA302"/>
  <c r="CB302"/>
  <c r="CC302"/>
  <c r="CD302"/>
  <c r="CE302"/>
  <c r="CG302"/>
  <c r="CH302"/>
  <c r="CI302"/>
  <c r="CJ302"/>
  <c r="CK302"/>
  <c r="BM303"/>
  <c r="BN303"/>
  <c r="BO303"/>
  <c r="BP303"/>
  <c r="BQ303"/>
  <c r="BR303"/>
  <c r="BS303"/>
  <c r="BT303"/>
  <c r="BU303"/>
  <c r="BV303"/>
  <c r="BW303"/>
  <c r="BX303"/>
  <c r="BY303"/>
  <c r="BZ303"/>
  <c r="CA303"/>
  <c r="CB303"/>
  <c r="CC303"/>
  <c r="CD303"/>
  <c r="CE303"/>
  <c r="CG303"/>
  <c r="CH303"/>
  <c r="CI303"/>
  <c r="CJ303"/>
  <c r="CK303"/>
  <c r="BM304"/>
  <c r="BN304"/>
  <c r="BO304"/>
  <c r="BP304"/>
  <c r="BQ304"/>
  <c r="BR304"/>
  <c r="BS304"/>
  <c r="BT304"/>
  <c r="BU304"/>
  <c r="BV304"/>
  <c r="BW304"/>
  <c r="BX304"/>
  <c r="BY304"/>
  <c r="BZ304"/>
  <c r="CA304"/>
  <c r="CB304"/>
  <c r="CC304"/>
  <c r="CD304"/>
  <c r="CE304"/>
  <c r="CG304"/>
  <c r="CH304"/>
  <c r="CI304"/>
  <c r="CJ304"/>
  <c r="CK304"/>
  <c r="BM305"/>
  <c r="BN305"/>
  <c r="BO305"/>
  <c r="BP305"/>
  <c r="BQ305"/>
  <c r="BR305"/>
  <c r="BS305"/>
  <c r="BT305"/>
  <c r="BU305"/>
  <c r="BV305"/>
  <c r="BW305"/>
  <c r="BX305"/>
  <c r="BY305"/>
  <c r="BZ305"/>
  <c r="CA305"/>
  <c r="CB305"/>
  <c r="CC305"/>
  <c r="CD305"/>
  <c r="CE305"/>
  <c r="CG305"/>
  <c r="CH305"/>
  <c r="CI305"/>
  <c r="CJ305"/>
  <c r="CK305"/>
  <c r="BM306"/>
  <c r="BN306"/>
  <c r="BO306"/>
  <c r="BP306"/>
  <c r="BQ306"/>
  <c r="BR306"/>
  <c r="BS306"/>
  <c r="BT306"/>
  <c r="BU306"/>
  <c r="BV306"/>
  <c r="BW306"/>
  <c r="BX306"/>
  <c r="BY306"/>
  <c r="BZ306"/>
  <c r="CA306"/>
  <c r="CB306"/>
  <c r="CC306"/>
  <c r="CD306"/>
  <c r="CE306"/>
  <c r="CG306"/>
  <c r="CH306"/>
  <c r="CI306"/>
  <c r="CJ306"/>
  <c r="CK306"/>
  <c r="BM307"/>
  <c r="BN307"/>
  <c r="BO307"/>
  <c r="BP307"/>
  <c r="BQ307"/>
  <c r="BR307"/>
  <c r="BS307"/>
  <c r="BT307"/>
  <c r="BU307"/>
  <c r="BV307"/>
  <c r="BW307"/>
  <c r="BX307"/>
  <c r="BY307"/>
  <c r="BZ307"/>
  <c r="CA307"/>
  <c r="CB307"/>
  <c r="CC307"/>
  <c r="CD307"/>
  <c r="CE307"/>
  <c r="CG307"/>
  <c r="CH307"/>
  <c r="CI307"/>
  <c r="CJ307"/>
  <c r="CK307"/>
  <c r="BM308"/>
  <c r="BN308"/>
  <c r="BO308"/>
  <c r="BP308"/>
  <c r="BQ308"/>
  <c r="BR308"/>
  <c r="BS308"/>
  <c r="BT308"/>
  <c r="BU308"/>
  <c r="BV308"/>
  <c r="BW308"/>
  <c r="BX308"/>
  <c r="BY308"/>
  <c r="BZ308"/>
  <c r="CA308"/>
  <c r="CB308"/>
  <c r="CC308"/>
  <c r="CD308"/>
  <c r="CE308"/>
  <c r="CG308"/>
  <c r="CH308"/>
  <c r="CI308"/>
  <c r="CJ308"/>
  <c r="CK308"/>
  <c r="BM309"/>
  <c r="BN309"/>
  <c r="BO309"/>
  <c r="BP309"/>
  <c r="BQ309"/>
  <c r="BR309"/>
  <c r="BS309"/>
  <c r="BT309"/>
  <c r="BU309"/>
  <c r="BV309"/>
  <c r="BW309"/>
  <c r="BX309"/>
  <c r="BY309"/>
  <c r="BZ309"/>
  <c r="CA309"/>
  <c r="CB309"/>
  <c r="CC309"/>
  <c r="CD309"/>
  <c r="CE309"/>
  <c r="CG309"/>
  <c r="CH309"/>
  <c r="CI309"/>
  <c r="CJ309"/>
  <c r="CK309"/>
  <c r="BM310"/>
  <c r="BN310"/>
  <c r="BO310"/>
  <c r="BP310"/>
  <c r="BQ310"/>
  <c r="BR310"/>
  <c r="BS310"/>
  <c r="BT310"/>
  <c r="BU310"/>
  <c r="BV310"/>
  <c r="BW310"/>
  <c r="BX310"/>
  <c r="BY310"/>
  <c r="BZ310"/>
  <c r="CA310"/>
  <c r="CB310"/>
  <c r="CC310"/>
  <c r="CD310"/>
  <c r="CE310"/>
  <c r="CG310"/>
  <c r="CH310"/>
  <c r="CI310"/>
  <c r="CJ310"/>
  <c r="CK310"/>
  <c r="BM311"/>
  <c r="BN311"/>
  <c r="BO311"/>
  <c r="BP311"/>
  <c r="BQ311"/>
  <c r="BR311"/>
  <c r="BS311"/>
  <c r="BT311"/>
  <c r="BU311"/>
  <c r="BV311"/>
  <c r="BW311"/>
  <c r="BX311"/>
  <c r="BY311"/>
  <c r="BZ311"/>
  <c r="CA311"/>
  <c r="CB311"/>
  <c r="CC311"/>
  <c r="CD311"/>
  <c r="CE311"/>
  <c r="CG311"/>
  <c r="CH311"/>
  <c r="CI311"/>
  <c r="CJ311"/>
  <c r="CK311"/>
  <c r="BM312"/>
  <c r="BN312"/>
  <c r="BO312"/>
  <c r="BP312"/>
  <c r="BQ312"/>
  <c r="BR312"/>
  <c r="BS312"/>
  <c r="BT312"/>
  <c r="BU312"/>
  <c r="BV312"/>
  <c r="BW312"/>
  <c r="BX312"/>
  <c r="BY312"/>
  <c r="BZ312"/>
  <c r="CA312"/>
  <c r="CB312"/>
  <c r="CC312"/>
  <c r="CD312"/>
  <c r="CE312"/>
  <c r="CG312"/>
  <c r="CH312"/>
  <c r="CI312"/>
  <c r="CJ312"/>
  <c r="CK312"/>
  <c r="BM313"/>
  <c r="BN313"/>
  <c r="BO313"/>
  <c r="BP313"/>
  <c r="BQ313"/>
  <c r="BR313"/>
  <c r="BS313"/>
  <c r="BT313"/>
  <c r="BU313"/>
  <c r="BV313"/>
  <c r="BW313"/>
  <c r="BX313"/>
  <c r="BY313"/>
  <c r="BZ313"/>
  <c r="CA313"/>
  <c r="CB313"/>
  <c r="CC313"/>
  <c r="CD313"/>
  <c r="CE313"/>
  <c r="CG313"/>
  <c r="CH313"/>
  <c r="CI313"/>
  <c r="CJ313"/>
  <c r="CK313"/>
  <c r="BM314"/>
  <c r="BN314"/>
  <c r="BO314"/>
  <c r="BP314"/>
  <c r="BQ314"/>
  <c r="BR314"/>
  <c r="BS314"/>
  <c r="BT314"/>
  <c r="BU314"/>
  <c r="BV314"/>
  <c r="BW314"/>
  <c r="BX314"/>
  <c r="BY314"/>
  <c r="BZ314"/>
  <c r="CA314"/>
  <c r="CB314"/>
  <c r="CC314"/>
  <c r="CD314"/>
  <c r="CE314"/>
  <c r="CG314"/>
  <c r="CH314"/>
  <c r="CI314"/>
  <c r="CJ314"/>
  <c r="CK314"/>
  <c r="BM315"/>
  <c r="BN315"/>
  <c r="BO315"/>
  <c r="BP315"/>
  <c r="BQ315"/>
  <c r="BR315"/>
  <c r="BS315"/>
  <c r="BT315"/>
  <c r="BU315"/>
  <c r="BV315"/>
  <c r="BW315"/>
  <c r="BX315"/>
  <c r="BY315"/>
  <c r="BZ315"/>
  <c r="CA315"/>
  <c r="CB315"/>
  <c r="CC315"/>
  <c r="CD315"/>
  <c r="CE315"/>
  <c r="CG315"/>
  <c r="CH315"/>
  <c r="CI315"/>
  <c r="CJ315"/>
  <c r="CK315"/>
  <c r="BM316"/>
  <c r="BN316"/>
  <c r="BO316"/>
  <c r="BP316"/>
  <c r="BQ316"/>
  <c r="BR316"/>
  <c r="BS316"/>
  <c r="BT316"/>
  <c r="BU316"/>
  <c r="BV316"/>
  <c r="BW316"/>
  <c r="BX316"/>
  <c r="BY316"/>
  <c r="BZ316"/>
  <c r="CA316"/>
  <c r="CB316"/>
  <c r="CC316"/>
  <c r="CD316"/>
  <c r="CE316"/>
  <c r="CG316"/>
  <c r="CH316"/>
  <c r="CI316"/>
  <c r="CJ316"/>
  <c r="CK316"/>
  <c r="BM317"/>
  <c r="BN317"/>
  <c r="BO317"/>
  <c r="BP317"/>
  <c r="BQ317"/>
  <c r="BR317"/>
  <c r="BS317"/>
  <c r="BT317"/>
  <c r="BU317"/>
  <c r="BV317"/>
  <c r="BW317"/>
  <c r="BX317"/>
  <c r="BY317"/>
  <c r="BZ317"/>
  <c r="CA317"/>
  <c r="CB317"/>
  <c r="CC317"/>
  <c r="CD317"/>
  <c r="CE317"/>
  <c r="CG317"/>
  <c r="CH317"/>
  <c r="CI317"/>
  <c r="CJ317"/>
  <c r="CK317"/>
  <c r="BM318"/>
  <c r="BN318"/>
  <c r="BO318"/>
  <c r="BP318"/>
  <c r="BQ318"/>
  <c r="BR318"/>
  <c r="BS318"/>
  <c r="BT318"/>
  <c r="BU318"/>
  <c r="BV318"/>
  <c r="BW318"/>
  <c r="BX318"/>
  <c r="BY318"/>
  <c r="BZ318"/>
  <c r="CA318"/>
  <c r="CB318"/>
  <c r="CC318"/>
  <c r="CD318"/>
  <c r="CE318"/>
  <c r="CG318"/>
  <c r="CH318"/>
  <c r="CI318"/>
  <c r="CJ318"/>
  <c r="CK318"/>
  <c r="BM319"/>
  <c r="BN319"/>
  <c r="BO319"/>
  <c r="BP319"/>
  <c r="BQ319"/>
  <c r="BR319"/>
  <c r="BS319"/>
  <c r="BT319"/>
  <c r="BU319"/>
  <c r="BV319"/>
  <c r="BW319"/>
  <c r="BX319"/>
  <c r="BY319"/>
  <c r="BZ319"/>
  <c r="CA319"/>
  <c r="CB319"/>
  <c r="CC319"/>
  <c r="CD319"/>
  <c r="CE319"/>
  <c r="CG319"/>
  <c r="CH319"/>
  <c r="CI319"/>
  <c r="CJ319"/>
  <c r="CK319"/>
  <c r="BM320"/>
  <c r="BN320"/>
  <c r="BO320"/>
  <c r="BP320"/>
  <c r="BQ320"/>
  <c r="BR320"/>
  <c r="BS320"/>
  <c r="BT320"/>
  <c r="BU320"/>
  <c r="BV320"/>
  <c r="BW320"/>
  <c r="BX320"/>
  <c r="BY320"/>
  <c r="BZ320"/>
  <c r="CA320"/>
  <c r="CB320"/>
  <c r="CC320"/>
  <c r="CD320"/>
  <c r="CE320"/>
  <c r="CG320"/>
  <c r="CH320"/>
  <c r="CI320"/>
  <c r="CJ320"/>
  <c r="CK320"/>
  <c r="BM321"/>
  <c r="BN321"/>
  <c r="BO321"/>
  <c r="BP321"/>
  <c r="BQ321"/>
  <c r="BR321"/>
  <c r="BS321"/>
  <c r="BT321"/>
  <c r="BU321"/>
  <c r="BV321"/>
  <c r="BW321"/>
  <c r="BX321"/>
  <c r="BY321"/>
  <c r="BZ321"/>
  <c r="CA321"/>
  <c r="CB321"/>
  <c r="CC321"/>
  <c r="CD321"/>
  <c r="CE321"/>
  <c r="CG321"/>
  <c r="CH321"/>
  <c r="CI321"/>
  <c r="CJ321"/>
  <c r="CK321"/>
  <c r="BM322"/>
  <c r="BN322"/>
  <c r="BO322"/>
  <c r="BP322"/>
  <c r="BQ322"/>
  <c r="BR322"/>
  <c r="BS322"/>
  <c r="BT322"/>
  <c r="BU322"/>
  <c r="BV322"/>
  <c r="BW322"/>
  <c r="BX322"/>
  <c r="BY322"/>
  <c r="BZ322"/>
  <c r="CA322"/>
  <c r="CB322"/>
  <c r="CC322"/>
  <c r="CD322"/>
  <c r="CE322"/>
  <c r="CG322"/>
  <c r="CH322"/>
  <c r="CI322"/>
  <c r="CJ322"/>
  <c r="CK322"/>
  <c r="BM323"/>
  <c r="BN323"/>
  <c r="BO323"/>
  <c r="BP323"/>
  <c r="BQ323"/>
  <c r="BR323"/>
  <c r="BS323"/>
  <c r="BT323"/>
  <c r="BU323"/>
  <c r="BV323"/>
  <c r="BW323"/>
  <c r="BX323"/>
  <c r="BY323"/>
  <c r="BZ323"/>
  <c r="CA323"/>
  <c r="CB323"/>
  <c r="CC323"/>
  <c r="CD323"/>
  <c r="CE323"/>
  <c r="CG323"/>
  <c r="CH323"/>
  <c r="CI323"/>
  <c r="CJ323"/>
  <c r="CK323"/>
  <c r="BM324"/>
  <c r="BN324"/>
  <c r="BO324"/>
  <c r="BP324"/>
  <c r="BQ324"/>
  <c r="BR324"/>
  <c r="BS324"/>
  <c r="BT324"/>
  <c r="BU324"/>
  <c r="BV324"/>
  <c r="BW324"/>
  <c r="BX324"/>
  <c r="BY324"/>
  <c r="BZ324"/>
  <c r="CA324"/>
  <c r="CB324"/>
  <c r="CC324"/>
  <c r="CD324"/>
  <c r="CE324"/>
  <c r="CG324"/>
  <c r="CH324"/>
  <c r="CI324"/>
  <c r="CJ324"/>
  <c r="CK324"/>
  <c r="BM325"/>
  <c r="BN325"/>
  <c r="BO325"/>
  <c r="BP325"/>
  <c r="BQ325"/>
  <c r="BR325"/>
  <c r="BS325"/>
  <c r="BT325"/>
  <c r="BU325"/>
  <c r="BV325"/>
  <c r="BW325"/>
  <c r="BX325"/>
  <c r="BY325"/>
  <c r="BZ325"/>
  <c r="CA325"/>
  <c r="CB325"/>
  <c r="CC325"/>
  <c r="CD325"/>
  <c r="CE325"/>
  <c r="CG325"/>
  <c r="CH325"/>
  <c r="CI325"/>
  <c r="CJ325"/>
  <c r="CK325"/>
  <c r="BM326"/>
  <c r="BN326"/>
  <c r="BO326"/>
  <c r="BP326"/>
  <c r="BQ326"/>
  <c r="BR326"/>
  <c r="BS326"/>
  <c r="BT326"/>
  <c r="BU326"/>
  <c r="BV326"/>
  <c r="BW326"/>
  <c r="BX326"/>
  <c r="BY326"/>
  <c r="BZ326"/>
  <c r="CA326"/>
  <c r="CB326"/>
  <c r="CC326"/>
  <c r="CD326"/>
  <c r="CE326"/>
  <c r="CG326"/>
  <c r="CH326"/>
  <c r="CI326"/>
  <c r="CJ326"/>
  <c r="CK326"/>
  <c r="BM327"/>
  <c r="BN327"/>
  <c r="BO327"/>
  <c r="BP327"/>
  <c r="BQ327"/>
  <c r="BR327"/>
  <c r="BS327"/>
  <c r="BT327"/>
  <c r="BU327"/>
  <c r="BV327"/>
  <c r="BW327"/>
  <c r="BX327"/>
  <c r="BY327"/>
  <c r="BZ327"/>
  <c r="CA327"/>
  <c r="CB327"/>
  <c r="CC327"/>
  <c r="CD327"/>
  <c r="CE327"/>
  <c r="CG327"/>
  <c r="CH327"/>
  <c r="CI327"/>
  <c r="CJ327"/>
  <c r="CK327"/>
  <c r="BM328"/>
  <c r="BN328"/>
  <c r="BO328"/>
  <c r="BP328"/>
  <c r="BQ328"/>
  <c r="BR328"/>
  <c r="BS328"/>
  <c r="BT328"/>
  <c r="BU328"/>
  <c r="BV328"/>
  <c r="BW328"/>
  <c r="BX328"/>
  <c r="BY328"/>
  <c r="BZ328"/>
  <c r="CA328"/>
  <c r="CB328"/>
  <c r="CC328"/>
  <c r="CD328"/>
  <c r="CE328"/>
  <c r="CG328"/>
  <c r="CH328"/>
  <c r="CI328"/>
  <c r="CJ328"/>
  <c r="CK328"/>
  <c r="BM331"/>
  <c r="BN331"/>
  <c r="BO331"/>
  <c r="BP331"/>
  <c r="BQ331"/>
  <c r="BR331"/>
  <c r="BS331"/>
  <c r="BT331"/>
  <c r="BU331"/>
  <c r="BV331"/>
  <c r="BW331"/>
  <c r="BX331"/>
  <c r="BY331"/>
  <c r="BZ331"/>
  <c r="CA331"/>
  <c r="CB331"/>
  <c r="CC331"/>
  <c r="CD331"/>
  <c r="CE331"/>
  <c r="CG331"/>
  <c r="CH331"/>
  <c r="CI331"/>
  <c r="CJ331"/>
  <c r="CK331"/>
  <c r="BM332"/>
  <c r="BN332"/>
  <c r="BO332"/>
  <c r="BP332"/>
  <c r="BQ332"/>
  <c r="BR332"/>
  <c r="BS332"/>
  <c r="BT332"/>
  <c r="BU332"/>
  <c r="BV332"/>
  <c r="BW332"/>
  <c r="BX332"/>
  <c r="BY332"/>
  <c r="BZ332"/>
  <c r="CA332"/>
  <c r="CB332"/>
  <c r="CC332"/>
  <c r="CD332"/>
  <c r="CE332"/>
  <c r="CG332"/>
  <c r="CH332"/>
  <c r="CI332"/>
  <c r="CJ332"/>
  <c r="CK332"/>
  <c r="BM333"/>
  <c r="BN333"/>
  <c r="BO333"/>
  <c r="BP333"/>
  <c r="BQ333"/>
  <c r="BR333"/>
  <c r="BS333"/>
  <c r="BT333"/>
  <c r="BU333"/>
  <c r="BV333"/>
  <c r="BW333"/>
  <c r="BX333"/>
  <c r="BY333"/>
  <c r="BZ333"/>
  <c r="CA333"/>
  <c r="CB333"/>
  <c r="CC333"/>
  <c r="CD333"/>
  <c r="CE333"/>
  <c r="CG333"/>
  <c r="CH333"/>
  <c r="CI333"/>
  <c r="CJ333"/>
  <c r="CK333"/>
  <c r="BM334"/>
  <c r="BN334"/>
  <c r="BO334"/>
  <c r="BP334"/>
  <c r="BQ334"/>
  <c r="BR334"/>
  <c r="BS334"/>
  <c r="BT334"/>
  <c r="BU334"/>
  <c r="BV334"/>
  <c r="BW334"/>
  <c r="BX334"/>
  <c r="BY334"/>
  <c r="BZ334"/>
  <c r="CA334"/>
  <c r="CB334"/>
  <c r="CC334"/>
  <c r="CD334"/>
  <c r="CE334"/>
  <c r="CG334"/>
  <c r="CH334"/>
  <c r="CI334"/>
  <c r="CJ334"/>
  <c r="CK334"/>
  <c r="BM335"/>
  <c r="BN335"/>
  <c r="BO335"/>
  <c r="BP335"/>
  <c r="BQ335"/>
  <c r="BR335"/>
  <c r="BS335"/>
  <c r="BT335"/>
  <c r="BU335"/>
  <c r="BV335"/>
  <c r="BW335"/>
  <c r="BX335"/>
  <c r="BY335"/>
  <c r="BZ335"/>
  <c r="CA335"/>
  <c r="CB335"/>
  <c r="CC335"/>
  <c r="CD335"/>
  <c r="CE335"/>
  <c r="CG335"/>
  <c r="CH335"/>
  <c r="CI335"/>
  <c r="CJ335"/>
  <c r="CK335"/>
  <c r="BM336"/>
  <c r="BN336"/>
  <c r="BO336"/>
  <c r="BP336"/>
  <c r="BQ336"/>
  <c r="BR336"/>
  <c r="BS336"/>
  <c r="BT336"/>
  <c r="BU336"/>
  <c r="BV336"/>
  <c r="BW336"/>
  <c r="BX336"/>
  <c r="BY336"/>
  <c r="BZ336"/>
  <c r="CA336"/>
  <c r="CB336"/>
  <c r="CC336"/>
  <c r="CD336"/>
  <c r="CE336"/>
  <c r="CG336"/>
  <c r="CH336"/>
  <c r="CI336"/>
  <c r="CJ336"/>
  <c r="CK336"/>
  <c r="BM337"/>
  <c r="BN337"/>
  <c r="BO337"/>
  <c r="BP337"/>
  <c r="BQ337"/>
  <c r="BR337"/>
  <c r="BS337"/>
  <c r="BT337"/>
  <c r="BU337"/>
  <c r="BV337"/>
  <c r="BW337"/>
  <c r="BX337"/>
  <c r="BY337"/>
  <c r="BZ337"/>
  <c r="CA337"/>
  <c r="CB337"/>
  <c r="CC337"/>
  <c r="CD337"/>
  <c r="CE337"/>
  <c r="CG337"/>
  <c r="CH337"/>
  <c r="CI337"/>
  <c r="CJ337"/>
  <c r="CK337"/>
  <c r="BM338"/>
  <c r="BN338"/>
  <c r="BO338"/>
  <c r="BP338"/>
  <c r="BQ338"/>
  <c r="BR338"/>
  <c r="BS338"/>
  <c r="BT338"/>
  <c r="BU338"/>
  <c r="BV338"/>
  <c r="BW338"/>
  <c r="BX338"/>
  <c r="BY338"/>
  <c r="BZ338"/>
  <c r="CA338"/>
  <c r="CB338"/>
  <c r="CC338"/>
  <c r="CD338"/>
  <c r="CE338"/>
  <c r="CG338"/>
  <c r="CH338"/>
  <c r="CI338"/>
  <c r="CJ338"/>
  <c r="CK338"/>
  <c r="BM339"/>
  <c r="BN339"/>
  <c r="BO339"/>
  <c r="BP339"/>
  <c r="BQ339"/>
  <c r="BR339"/>
  <c r="BS339"/>
  <c r="BT339"/>
  <c r="BU339"/>
  <c r="BV339"/>
  <c r="BW339"/>
  <c r="BX339"/>
  <c r="BY339"/>
  <c r="BZ339"/>
  <c r="CA339"/>
  <c r="CB339"/>
  <c r="CC339"/>
  <c r="CD339"/>
  <c r="CE339"/>
  <c r="CG339"/>
  <c r="CH339"/>
  <c r="CI339"/>
  <c r="CJ339"/>
  <c r="CK339"/>
  <c r="BM340"/>
  <c r="BN340"/>
  <c r="BO340"/>
  <c r="BP340"/>
  <c r="BQ340"/>
  <c r="BR340"/>
  <c r="BS340"/>
  <c r="BT340"/>
  <c r="BU340"/>
  <c r="BV340"/>
  <c r="BW340"/>
  <c r="BX340"/>
  <c r="BY340"/>
  <c r="BZ340"/>
  <c r="CA340"/>
  <c r="CB340"/>
  <c r="CC340"/>
  <c r="CD340"/>
  <c r="CE340"/>
  <c r="CG340"/>
  <c r="CH340"/>
  <c r="CI340"/>
  <c r="CJ340"/>
  <c r="CK340"/>
  <c r="BM341"/>
  <c r="BN341"/>
  <c r="BO341"/>
  <c r="BP341"/>
  <c r="BQ341"/>
  <c r="BR341"/>
  <c r="BS341"/>
  <c r="BT341"/>
  <c r="BU341"/>
  <c r="BV341"/>
  <c r="BW341"/>
  <c r="BX341"/>
  <c r="BY341"/>
  <c r="BZ341"/>
  <c r="CA341"/>
  <c r="CB341"/>
  <c r="CC341"/>
  <c r="CD341"/>
  <c r="CE341"/>
  <c r="CG341"/>
  <c r="CH341"/>
  <c r="CI341"/>
  <c r="CJ341"/>
  <c r="CK341"/>
  <c r="BM342"/>
  <c r="BN342"/>
  <c r="BO342"/>
  <c r="BP342"/>
  <c r="BQ342"/>
  <c r="BR342"/>
  <c r="BS342"/>
  <c r="BT342"/>
  <c r="BU342"/>
  <c r="BV342"/>
  <c r="BW342"/>
  <c r="BX342"/>
  <c r="BY342"/>
  <c r="BZ342"/>
  <c r="CA342"/>
  <c r="CB342"/>
  <c r="CC342"/>
  <c r="CD342"/>
  <c r="CE342"/>
  <c r="CG342"/>
  <c r="CH342"/>
  <c r="CI342"/>
  <c r="CJ342"/>
  <c r="CK342"/>
  <c r="BM343"/>
  <c r="BN343"/>
  <c r="BO343"/>
  <c r="BP343"/>
  <c r="BQ343"/>
  <c r="BR343"/>
  <c r="BS343"/>
  <c r="BT343"/>
  <c r="BU343"/>
  <c r="BV343"/>
  <c r="BW343"/>
  <c r="BX343"/>
  <c r="BY343"/>
  <c r="BZ343"/>
  <c r="CA343"/>
  <c r="CB343"/>
  <c r="CC343"/>
  <c r="CD343"/>
  <c r="CE343"/>
  <c r="CG343"/>
  <c r="CH343"/>
  <c r="CI343"/>
  <c r="CJ343"/>
  <c r="CK343"/>
  <c r="BM344"/>
  <c r="BN344"/>
  <c r="BO344"/>
  <c r="BP344"/>
  <c r="BQ344"/>
  <c r="BR344"/>
  <c r="BS344"/>
  <c r="BT344"/>
  <c r="BU344"/>
  <c r="BV344"/>
  <c r="BW344"/>
  <c r="BX344"/>
  <c r="BY344"/>
  <c r="BZ344"/>
  <c r="CA344"/>
  <c r="CB344"/>
  <c r="CC344"/>
  <c r="CD344"/>
  <c r="CE344"/>
  <c r="CG344"/>
  <c r="CH344"/>
  <c r="CI344"/>
  <c r="CJ344"/>
  <c r="CK344"/>
  <c r="BM345"/>
  <c r="BN345"/>
  <c r="BO345"/>
  <c r="BP345"/>
  <c r="BQ345"/>
  <c r="BR345"/>
  <c r="BS345"/>
  <c r="BT345"/>
  <c r="BU345"/>
  <c r="BV345"/>
  <c r="BW345"/>
  <c r="BX345"/>
  <c r="BY345"/>
  <c r="BZ345"/>
  <c r="CA345"/>
  <c r="CB345"/>
  <c r="CC345"/>
  <c r="CD345"/>
  <c r="CE345"/>
  <c r="CG345"/>
  <c r="CH345"/>
  <c r="CI345"/>
  <c r="CJ345"/>
  <c r="CK345"/>
  <c r="BM346"/>
  <c r="BN346"/>
  <c r="BO346"/>
  <c r="BP346"/>
  <c r="BQ346"/>
  <c r="BR346"/>
  <c r="BS346"/>
  <c r="BT346"/>
  <c r="BU346"/>
  <c r="BV346"/>
  <c r="BW346"/>
  <c r="BX346"/>
  <c r="BY346"/>
  <c r="BZ346"/>
  <c r="CA346"/>
  <c r="CB346"/>
  <c r="CC346"/>
  <c r="CD346"/>
  <c r="CE346"/>
  <c r="CG346"/>
  <c r="CH346"/>
  <c r="CI346"/>
  <c r="CJ346"/>
  <c r="CK346"/>
  <c r="BM347"/>
  <c r="BN347"/>
  <c r="BO347"/>
  <c r="BP347"/>
  <c r="BQ347"/>
  <c r="BR347"/>
  <c r="BS347"/>
  <c r="BT347"/>
  <c r="BU347"/>
  <c r="BV347"/>
  <c r="BW347"/>
  <c r="BX347"/>
  <c r="BY347"/>
  <c r="BZ347"/>
  <c r="CA347"/>
  <c r="CB347"/>
  <c r="CC347"/>
  <c r="CD347"/>
  <c r="CE347"/>
  <c r="CG347"/>
  <c r="CH347"/>
  <c r="CI347"/>
  <c r="CJ347"/>
  <c r="CK347"/>
  <c r="BM348"/>
  <c r="BN348"/>
  <c r="BO348"/>
  <c r="BP348"/>
  <c r="BQ348"/>
  <c r="BR348"/>
  <c r="BS348"/>
  <c r="BT348"/>
  <c r="BU348"/>
  <c r="BV348"/>
  <c r="BW348"/>
  <c r="BX348"/>
  <c r="BY348"/>
  <c r="BZ348"/>
  <c r="CA348"/>
  <c r="CB348"/>
  <c r="CC348"/>
  <c r="CD348"/>
  <c r="CE348"/>
  <c r="CG348"/>
  <c r="CH348"/>
  <c r="CI348"/>
  <c r="CJ348"/>
  <c r="CK348"/>
  <c r="BM349"/>
  <c r="BN349"/>
  <c r="BO349"/>
  <c r="BP349"/>
  <c r="BQ349"/>
  <c r="BR349"/>
  <c r="BS349"/>
  <c r="BT349"/>
  <c r="BU349"/>
  <c r="BV349"/>
  <c r="BW349"/>
  <c r="BX349"/>
  <c r="BY349"/>
  <c r="BZ349"/>
  <c r="CA349"/>
  <c r="CB349"/>
  <c r="CC349"/>
  <c r="CD349"/>
  <c r="CE349"/>
  <c r="CG349"/>
  <c r="CH349"/>
  <c r="CI349"/>
  <c r="CJ349"/>
  <c r="CK349"/>
  <c r="BM350"/>
  <c r="BN350"/>
  <c r="BO350"/>
  <c r="BP350"/>
  <c r="BQ350"/>
  <c r="BR350"/>
  <c r="BS350"/>
  <c r="BT350"/>
  <c r="BU350"/>
  <c r="BV350"/>
  <c r="BW350"/>
  <c r="BX350"/>
  <c r="BY350"/>
  <c r="BZ350"/>
  <c r="CA350"/>
  <c r="CB350"/>
  <c r="CC350"/>
  <c r="CD350"/>
  <c r="CE350"/>
  <c r="CG350"/>
  <c r="CH350"/>
  <c r="CI350"/>
  <c r="CJ350"/>
  <c r="CK350"/>
  <c r="BM351"/>
  <c r="BN351"/>
  <c r="BO351"/>
  <c r="BP351"/>
  <c r="BQ351"/>
  <c r="BR351"/>
  <c r="BS351"/>
  <c r="BT351"/>
  <c r="BU351"/>
  <c r="BV351"/>
  <c r="BW351"/>
  <c r="BX351"/>
  <c r="BY351"/>
  <c r="BZ351"/>
  <c r="CA351"/>
  <c r="CB351"/>
  <c r="CC351"/>
  <c r="CD351"/>
  <c r="CE351"/>
  <c r="CG351"/>
  <c r="CH351"/>
  <c r="CI351"/>
  <c r="CJ351"/>
  <c r="CK351"/>
  <c r="BM352"/>
  <c r="BN352"/>
  <c r="BO352"/>
  <c r="BP352"/>
  <c r="BQ352"/>
  <c r="BR352"/>
  <c r="BS352"/>
  <c r="BT352"/>
  <c r="BU352"/>
  <c r="BV352"/>
  <c r="BW352"/>
  <c r="BX352"/>
  <c r="BY352"/>
  <c r="BZ352"/>
  <c r="CA352"/>
  <c r="CB352"/>
  <c r="CC352"/>
  <c r="CD352"/>
  <c r="CE352"/>
  <c r="CG352"/>
  <c r="CH352"/>
  <c r="CI352"/>
  <c r="CJ352"/>
  <c r="CK352"/>
  <c r="BM353"/>
  <c r="BN353"/>
  <c r="BO353"/>
  <c r="BP353"/>
  <c r="BQ353"/>
  <c r="BR353"/>
  <c r="BS353"/>
  <c r="BT353"/>
  <c r="BU353"/>
  <c r="BV353"/>
  <c r="BW353"/>
  <c r="BX353"/>
  <c r="BY353"/>
  <c r="BZ353"/>
  <c r="CA353"/>
  <c r="CB353"/>
  <c r="CC353"/>
  <c r="CD353"/>
  <c r="CE353"/>
  <c r="CG353"/>
  <c r="CH353"/>
  <c r="CI353"/>
  <c r="CJ353"/>
  <c r="CK353"/>
  <c r="BM354"/>
  <c r="BN354"/>
  <c r="BO354"/>
  <c r="BP354"/>
  <c r="BQ354"/>
  <c r="BR354"/>
  <c r="BS354"/>
  <c r="BT354"/>
  <c r="BU354"/>
  <c r="BV354"/>
  <c r="BW354"/>
  <c r="BX354"/>
  <c r="BY354"/>
  <c r="BZ354"/>
  <c r="CA354"/>
  <c r="CB354"/>
  <c r="CC354"/>
  <c r="CD354"/>
  <c r="CE354"/>
  <c r="CG354"/>
  <c r="CH354"/>
  <c r="CI354"/>
  <c r="CJ354"/>
  <c r="CK354"/>
  <c r="BM355"/>
  <c r="BN355"/>
  <c r="BO355"/>
  <c r="BP355"/>
  <c r="BQ355"/>
  <c r="BR355"/>
  <c r="BS355"/>
  <c r="BT355"/>
  <c r="BU355"/>
  <c r="BV355"/>
  <c r="BW355"/>
  <c r="BX355"/>
  <c r="BY355"/>
  <c r="BZ355"/>
  <c r="CA355"/>
  <c r="CB355"/>
  <c r="CC355"/>
  <c r="CD355"/>
  <c r="CE355"/>
  <c r="CG355"/>
  <c r="CH355"/>
  <c r="CI355"/>
  <c r="CJ355"/>
  <c r="CK355"/>
  <c r="BM356"/>
  <c r="BN356"/>
  <c r="BO356"/>
  <c r="BP356"/>
  <c r="BQ356"/>
  <c r="BR356"/>
  <c r="BS356"/>
  <c r="BT356"/>
  <c r="BU356"/>
  <c r="BV356"/>
  <c r="BW356"/>
  <c r="BX356"/>
  <c r="BY356"/>
  <c r="BZ356"/>
  <c r="CA356"/>
  <c r="CB356"/>
  <c r="CC356"/>
  <c r="CD356"/>
  <c r="CE356"/>
  <c r="CG356"/>
  <c r="CH356"/>
  <c r="CI356"/>
  <c r="CJ356"/>
  <c r="CK356"/>
  <c r="BM357"/>
  <c r="BN357"/>
  <c r="BO357"/>
  <c r="BP357"/>
  <c r="BQ357"/>
  <c r="BR357"/>
  <c r="BS357"/>
  <c r="BT357"/>
  <c r="BU357"/>
  <c r="BV357"/>
  <c r="BW357"/>
  <c r="BX357"/>
  <c r="BY357"/>
  <c r="BZ357"/>
  <c r="CA357"/>
  <c r="CB357"/>
  <c r="CC357"/>
  <c r="CD357"/>
  <c r="CE357"/>
  <c r="CG357"/>
  <c r="CH357"/>
  <c r="CI357"/>
  <c r="CJ357"/>
  <c r="CK357"/>
  <c r="BM358"/>
  <c r="BN358"/>
  <c r="BO358"/>
  <c r="BP358"/>
  <c r="BQ358"/>
  <c r="BR358"/>
  <c r="BS358"/>
  <c r="BT358"/>
  <c r="BU358"/>
  <c r="BV358"/>
  <c r="BW358"/>
  <c r="BX358"/>
  <c r="BY358"/>
  <c r="BZ358"/>
  <c r="CA358"/>
  <c r="CB358"/>
  <c r="CC358"/>
  <c r="CD358"/>
  <c r="CE358"/>
  <c r="CG358"/>
  <c r="CH358"/>
  <c r="CI358"/>
  <c r="CJ358"/>
  <c r="CK358"/>
  <c r="BM359"/>
  <c r="BN359"/>
  <c r="BO359"/>
  <c r="BP359"/>
  <c r="BQ359"/>
  <c r="BR359"/>
  <c r="BS359"/>
  <c r="BT359"/>
  <c r="BU359"/>
  <c r="BV359"/>
  <c r="BW359"/>
  <c r="BX359"/>
  <c r="BY359"/>
  <c r="BZ359"/>
  <c r="CA359"/>
  <c r="CB359"/>
  <c r="CC359"/>
  <c r="CD359"/>
  <c r="CE359"/>
  <c r="CG359"/>
  <c r="CH359"/>
  <c r="CI359"/>
  <c r="CJ359"/>
  <c r="CK359"/>
  <c r="BM360"/>
  <c r="BN360"/>
  <c r="BO360"/>
  <c r="BP360"/>
  <c r="BQ360"/>
  <c r="BR360"/>
  <c r="BS360"/>
  <c r="BT360"/>
  <c r="BU360"/>
  <c r="BV360"/>
  <c r="BW360"/>
  <c r="BX360"/>
  <c r="BY360"/>
  <c r="BZ360"/>
  <c r="CA360"/>
  <c r="CB360"/>
  <c r="CC360"/>
  <c r="CD360"/>
  <c r="CE360"/>
  <c r="CG360"/>
  <c r="CH360"/>
  <c r="CI360"/>
  <c r="CJ360"/>
  <c r="CK360"/>
  <c r="BM361"/>
  <c r="BN361"/>
  <c r="BO361"/>
  <c r="BP361"/>
  <c r="BQ361"/>
  <c r="BR361"/>
  <c r="BS361"/>
  <c r="BT361"/>
  <c r="BU361"/>
  <c r="BV361"/>
  <c r="BW361"/>
  <c r="BX361"/>
  <c r="BY361"/>
  <c r="BZ361"/>
  <c r="CA361"/>
  <c r="CB361"/>
  <c r="CC361"/>
  <c r="CD361"/>
  <c r="CE361"/>
  <c r="CG361"/>
  <c r="CH361"/>
  <c r="CI361"/>
  <c r="CJ361"/>
  <c r="CK361"/>
  <c r="BM362"/>
  <c r="BN362"/>
  <c r="BO362"/>
  <c r="BP362"/>
  <c r="BQ362"/>
  <c r="BR362"/>
  <c r="BS362"/>
  <c r="BT362"/>
  <c r="BU362"/>
  <c r="BV362"/>
  <c r="BW362"/>
  <c r="BX362"/>
  <c r="BY362"/>
  <c r="BZ362"/>
  <c r="CA362"/>
  <c r="CB362"/>
  <c r="CC362"/>
  <c r="CD362"/>
  <c r="CE362"/>
  <c r="CG362"/>
  <c r="CH362"/>
  <c r="CI362"/>
  <c r="CJ362"/>
  <c r="CK362"/>
  <c r="BM363"/>
  <c r="BN363"/>
  <c r="BO363"/>
  <c r="BP363"/>
  <c r="BQ363"/>
  <c r="BR363"/>
  <c r="BS363"/>
  <c r="BT363"/>
  <c r="BU363"/>
  <c r="BV363"/>
  <c r="BW363"/>
  <c r="BX363"/>
  <c r="BY363"/>
  <c r="BZ363"/>
  <c r="CA363"/>
  <c r="CB363"/>
  <c r="CC363"/>
  <c r="CD363"/>
  <c r="CE363"/>
  <c r="CG363"/>
  <c r="CH363"/>
  <c r="CI363"/>
  <c r="CJ363"/>
  <c r="CK363"/>
  <c r="BM364"/>
  <c r="BN364"/>
  <c r="BO364"/>
  <c r="BP364"/>
  <c r="BQ364"/>
  <c r="BR364"/>
  <c r="BS364"/>
  <c r="BT364"/>
  <c r="BU364"/>
  <c r="BV364"/>
  <c r="BW364"/>
  <c r="BX364"/>
  <c r="BY364"/>
  <c r="BZ364"/>
  <c r="CA364"/>
  <c r="CB364"/>
  <c r="CC364"/>
  <c r="CD364"/>
  <c r="CE364"/>
  <c r="CG364"/>
  <c r="CH364"/>
  <c r="CI364"/>
  <c r="CJ364"/>
  <c r="CK364"/>
  <c r="BM365"/>
  <c r="BN365"/>
  <c r="BO365"/>
  <c r="BP365"/>
  <c r="BQ365"/>
  <c r="BR365"/>
  <c r="BS365"/>
  <c r="BT365"/>
  <c r="BU365"/>
  <c r="BV365"/>
  <c r="BW365"/>
  <c r="BX365"/>
  <c r="BY365"/>
  <c r="BZ365"/>
  <c r="CA365"/>
  <c r="CB365"/>
  <c r="CC365"/>
  <c r="CD365"/>
  <c r="CE365"/>
  <c r="CG365"/>
  <c r="CH365"/>
  <c r="CI365"/>
  <c r="CJ365"/>
  <c r="CK365"/>
  <c r="BM366"/>
  <c r="BN366"/>
  <c r="BO366"/>
  <c r="BP366"/>
  <c r="BQ366"/>
  <c r="BR366"/>
  <c r="BS366"/>
  <c r="BT366"/>
  <c r="BU366"/>
  <c r="BV366"/>
  <c r="BW366"/>
  <c r="BX366"/>
  <c r="BY366"/>
  <c r="BZ366"/>
  <c r="CA366"/>
  <c r="CB366"/>
  <c r="CC366"/>
  <c r="CD366"/>
  <c r="CE366"/>
  <c r="CG366"/>
  <c r="CH366"/>
  <c r="CI366"/>
  <c r="CJ366"/>
  <c r="CK366"/>
  <c r="BM367"/>
  <c r="BN367"/>
  <c r="BO367"/>
  <c r="BP367"/>
  <c r="BQ367"/>
  <c r="BR367"/>
  <c r="BS367"/>
  <c r="BT367"/>
  <c r="BU367"/>
  <c r="BV367"/>
  <c r="BW367"/>
  <c r="BX367"/>
  <c r="BY367"/>
  <c r="BZ367"/>
  <c r="CA367"/>
  <c r="CB367"/>
  <c r="CC367"/>
  <c r="CD367"/>
  <c r="CE367"/>
  <c r="CG367"/>
  <c r="CH367"/>
  <c r="CI367"/>
  <c r="CJ367"/>
  <c r="CK367"/>
  <c r="BM368"/>
  <c r="BN368"/>
  <c r="BO368"/>
  <c r="BP368"/>
  <c r="BQ368"/>
  <c r="BR368"/>
  <c r="BS368"/>
  <c r="BT368"/>
  <c r="BU368"/>
  <c r="BV368"/>
  <c r="BW368"/>
  <c r="BX368"/>
  <c r="BY368"/>
  <c r="BZ368"/>
  <c r="CA368"/>
  <c r="CB368"/>
  <c r="CC368"/>
  <c r="CD368"/>
  <c r="CE368"/>
  <c r="CG368"/>
  <c r="CH368"/>
  <c r="CI368"/>
  <c r="CJ368"/>
  <c r="CK368"/>
  <c r="BM369"/>
  <c r="BN369"/>
  <c r="BO369"/>
  <c r="BP369"/>
  <c r="BQ369"/>
  <c r="BR369"/>
  <c r="BS369"/>
  <c r="BT369"/>
  <c r="BU369"/>
  <c r="BV369"/>
  <c r="BW369"/>
  <c r="BX369"/>
  <c r="BY369"/>
  <c r="BZ369"/>
  <c r="CA369"/>
  <c r="CB369"/>
  <c r="CC369"/>
  <c r="CD369"/>
  <c r="CE369"/>
  <c r="CG369"/>
  <c r="CH369"/>
  <c r="CI369"/>
  <c r="CJ369"/>
  <c r="CK369"/>
  <c r="BM370"/>
  <c r="BN370"/>
  <c r="BO370"/>
  <c r="BP370"/>
  <c r="BQ370"/>
  <c r="BR370"/>
  <c r="BS370"/>
  <c r="BT370"/>
  <c r="BU370"/>
  <c r="BV370"/>
  <c r="BW370"/>
  <c r="BX370"/>
  <c r="BY370"/>
  <c r="BZ370"/>
  <c r="CA370"/>
  <c r="CB370"/>
  <c r="CC370"/>
  <c r="CD370"/>
  <c r="CE370"/>
  <c r="CG370"/>
  <c r="CH370"/>
  <c r="CI370"/>
  <c r="CJ370"/>
  <c r="CK370"/>
  <c r="BM371"/>
  <c r="BN371"/>
  <c r="BO371"/>
  <c r="BP371"/>
  <c r="BQ371"/>
  <c r="BR371"/>
  <c r="BS371"/>
  <c r="BT371"/>
  <c r="BU371"/>
  <c r="BV371"/>
  <c r="BW371"/>
  <c r="BX371"/>
  <c r="BY371"/>
  <c r="BZ371"/>
  <c r="CA371"/>
  <c r="CB371"/>
  <c r="CC371"/>
  <c r="CD371"/>
  <c r="CE371"/>
  <c r="CG371"/>
  <c r="CH371"/>
  <c r="CI371"/>
  <c r="CJ371"/>
  <c r="CK371"/>
  <c r="BM372"/>
  <c r="BN372"/>
  <c r="BO372"/>
  <c r="BP372"/>
  <c r="BQ372"/>
  <c r="BR372"/>
  <c r="BS372"/>
  <c r="BT372"/>
  <c r="BU372"/>
  <c r="BV372"/>
  <c r="BW372"/>
  <c r="BX372"/>
  <c r="BY372"/>
  <c r="BZ372"/>
  <c r="CA372"/>
  <c r="CB372"/>
  <c r="CC372"/>
  <c r="CD372"/>
  <c r="CE372"/>
  <c r="CG372"/>
  <c r="CH372"/>
  <c r="CI372"/>
  <c r="CJ372"/>
  <c r="CK372"/>
  <c r="BM373"/>
  <c r="BN373"/>
  <c r="BO373"/>
  <c r="BP373"/>
  <c r="BQ373"/>
  <c r="BR373"/>
  <c r="BS373"/>
  <c r="BT373"/>
  <c r="BU373"/>
  <c r="BV373"/>
  <c r="BW373"/>
  <c r="BX373"/>
  <c r="BY373"/>
  <c r="BZ373"/>
  <c r="CA373"/>
  <c r="CB373"/>
  <c r="CC373"/>
  <c r="CD373"/>
  <c r="CE373"/>
  <c r="CG373"/>
  <c r="CH373"/>
  <c r="CI373"/>
  <c r="CJ373"/>
  <c r="CK373"/>
  <c r="BM374"/>
  <c r="BN374"/>
  <c r="BO374"/>
  <c r="BP374"/>
  <c r="BQ374"/>
  <c r="BR374"/>
  <c r="BS374"/>
  <c r="BT374"/>
  <c r="BU374"/>
  <c r="BV374"/>
  <c r="BW374"/>
  <c r="BX374"/>
  <c r="BY374"/>
  <c r="BZ374"/>
  <c r="CA374"/>
  <c r="CB374"/>
  <c r="CC374"/>
  <c r="CD374"/>
  <c r="CE374"/>
  <c r="CG374"/>
  <c r="CH374"/>
  <c r="CI374"/>
  <c r="CJ374"/>
  <c r="CK374"/>
  <c r="BM375"/>
  <c r="BN375"/>
  <c r="BO375"/>
  <c r="BP375"/>
  <c r="BQ375"/>
  <c r="BR375"/>
  <c r="BS375"/>
  <c r="BT375"/>
  <c r="BU375"/>
  <c r="BV375"/>
  <c r="BW375"/>
  <c r="BX375"/>
  <c r="BY375"/>
  <c r="BZ375"/>
  <c r="CA375"/>
  <c r="CB375"/>
  <c r="CC375"/>
  <c r="CD375"/>
  <c r="CE375"/>
  <c r="CG375"/>
  <c r="CH375"/>
  <c r="CI375"/>
  <c r="CJ375"/>
  <c r="CK375"/>
  <c r="BM376"/>
  <c r="BN376"/>
  <c r="BO376"/>
  <c r="BP376"/>
  <c r="BQ376"/>
  <c r="BR376"/>
  <c r="BS376"/>
  <c r="BT376"/>
  <c r="BU376"/>
  <c r="BV376"/>
  <c r="BW376"/>
  <c r="BX376"/>
  <c r="BY376"/>
  <c r="BZ376"/>
  <c r="CA376"/>
  <c r="CB376"/>
  <c r="CC376"/>
  <c r="CD376"/>
  <c r="CE376"/>
  <c r="CG376"/>
  <c r="CH376"/>
  <c r="CI376"/>
  <c r="CJ376"/>
  <c r="CK376"/>
  <c r="BM377"/>
  <c r="BN377"/>
  <c r="BO377"/>
  <c r="BP377"/>
  <c r="BQ377"/>
  <c r="BR377"/>
  <c r="BS377"/>
  <c r="BT377"/>
  <c r="BU377"/>
  <c r="BV377"/>
  <c r="BW377"/>
  <c r="BX377"/>
  <c r="BY377"/>
  <c r="BZ377"/>
  <c r="CA377"/>
  <c r="CB377"/>
  <c r="CC377"/>
  <c r="CD377"/>
  <c r="CE377"/>
  <c r="CG377"/>
  <c r="CH377"/>
  <c r="CI377"/>
  <c r="CJ377"/>
  <c r="CK377"/>
  <c r="BM378"/>
  <c r="BN378"/>
  <c r="BO378"/>
  <c r="BP378"/>
  <c r="BQ378"/>
  <c r="BR378"/>
  <c r="BS378"/>
  <c r="BT378"/>
  <c r="BU378"/>
  <c r="BV378"/>
  <c r="BW378"/>
  <c r="BX378"/>
  <c r="BY378"/>
  <c r="BZ378"/>
  <c r="CA378"/>
  <c r="CB378"/>
  <c r="CC378"/>
  <c r="CD378"/>
  <c r="CE378"/>
  <c r="CG378"/>
  <c r="CH378"/>
  <c r="CI378"/>
  <c r="CJ378"/>
  <c r="CK378"/>
  <c r="BM379"/>
  <c r="BN379"/>
  <c r="BO379"/>
  <c r="BP379"/>
  <c r="BQ379"/>
  <c r="BR379"/>
  <c r="BS379"/>
  <c r="BT379"/>
  <c r="BU379"/>
  <c r="BV379"/>
  <c r="BW379"/>
  <c r="BX379"/>
  <c r="BY379"/>
  <c r="BZ379"/>
  <c r="CA379"/>
  <c r="CB379"/>
  <c r="CC379"/>
  <c r="CD379"/>
  <c r="CE379"/>
  <c r="CG379"/>
  <c r="CH379"/>
  <c r="CI379"/>
  <c r="CJ379"/>
  <c r="CK379"/>
  <c r="BM380"/>
  <c r="BN380"/>
  <c r="BO380"/>
  <c r="BP380"/>
  <c r="BQ380"/>
  <c r="BR380"/>
  <c r="BS380"/>
  <c r="BT380"/>
  <c r="BU380"/>
  <c r="BV380"/>
  <c r="BW380"/>
  <c r="BX380"/>
  <c r="BY380"/>
  <c r="BZ380"/>
  <c r="CA380"/>
  <c r="CB380"/>
  <c r="CC380"/>
  <c r="CD380"/>
  <c r="CE380"/>
  <c r="CG380"/>
  <c r="CH380"/>
  <c r="CI380"/>
  <c r="CJ380"/>
  <c r="CK380"/>
  <c r="BM381"/>
  <c r="BN381"/>
  <c r="BO381"/>
  <c r="BP381"/>
  <c r="BQ381"/>
  <c r="BR381"/>
  <c r="BS381"/>
  <c r="BT381"/>
  <c r="BU381"/>
  <c r="BV381"/>
  <c r="BW381"/>
  <c r="BX381"/>
  <c r="BY381"/>
  <c r="BZ381"/>
  <c r="CA381"/>
  <c r="CB381"/>
  <c r="CC381"/>
  <c r="CD381"/>
  <c r="CE381"/>
  <c r="CG381"/>
  <c r="CH381"/>
  <c r="CI381"/>
  <c r="CJ381"/>
  <c r="CK381"/>
  <c r="BM382"/>
  <c r="BN382"/>
  <c r="BO382"/>
  <c r="BP382"/>
  <c r="BQ382"/>
  <c r="BR382"/>
  <c r="BS382"/>
  <c r="BT382"/>
  <c r="BU382"/>
  <c r="BV382"/>
  <c r="BW382"/>
  <c r="BX382"/>
  <c r="BY382"/>
  <c r="BZ382"/>
  <c r="CA382"/>
  <c r="CB382"/>
  <c r="CC382"/>
  <c r="CD382"/>
  <c r="CE382"/>
  <c r="CG382"/>
  <c r="CH382"/>
  <c r="CI382"/>
  <c r="CJ382"/>
  <c r="CK382"/>
  <c r="BM383"/>
  <c r="BN383"/>
  <c r="BO383"/>
  <c r="BP383"/>
  <c r="BQ383"/>
  <c r="BR383"/>
  <c r="BS383"/>
  <c r="BT383"/>
  <c r="BU383"/>
  <c r="BV383"/>
  <c r="BW383"/>
  <c r="BX383"/>
  <c r="BY383"/>
  <c r="BZ383"/>
  <c r="CA383"/>
  <c r="CB383"/>
  <c r="CC383"/>
  <c r="CD383"/>
  <c r="CE383"/>
  <c r="CG383"/>
  <c r="CH383"/>
  <c r="CI383"/>
  <c r="CJ383"/>
  <c r="CK383"/>
  <c r="BM384"/>
  <c r="BN384"/>
  <c r="BO384"/>
  <c r="BP384"/>
  <c r="BQ384"/>
  <c r="BR384"/>
  <c r="BS384"/>
  <c r="BT384"/>
  <c r="BU384"/>
  <c r="BV384"/>
  <c r="BW384"/>
  <c r="BX384"/>
  <c r="BY384"/>
  <c r="BZ384"/>
  <c r="CA384"/>
  <c r="CB384"/>
  <c r="CC384"/>
  <c r="CD384"/>
  <c r="CE384"/>
  <c r="CG384"/>
  <c r="CH384"/>
  <c r="CI384"/>
  <c r="CJ384"/>
  <c r="CK384"/>
  <c r="BM385"/>
  <c r="BN385"/>
  <c r="BO385"/>
  <c r="BP385"/>
  <c r="BQ385"/>
  <c r="BR385"/>
  <c r="BS385"/>
  <c r="BT385"/>
  <c r="BU385"/>
  <c r="BV385"/>
  <c r="BW385"/>
  <c r="BX385"/>
  <c r="BY385"/>
  <c r="BZ385"/>
  <c r="CA385"/>
  <c r="CB385"/>
  <c r="CC385"/>
  <c r="CD385"/>
  <c r="CE385"/>
  <c r="CG385"/>
  <c r="CH385"/>
  <c r="CI385"/>
  <c r="CJ385"/>
  <c r="CK385"/>
  <c r="BM386"/>
  <c r="BN386"/>
  <c r="BO386"/>
  <c r="BP386"/>
  <c r="BQ386"/>
  <c r="BR386"/>
  <c r="BS386"/>
  <c r="BT386"/>
  <c r="BU386"/>
  <c r="BV386"/>
  <c r="BW386"/>
  <c r="BX386"/>
  <c r="BY386"/>
  <c r="BZ386"/>
  <c r="CA386"/>
  <c r="CB386"/>
  <c r="CC386"/>
  <c r="CD386"/>
  <c r="CE386"/>
  <c r="CG386"/>
  <c r="CH386"/>
  <c r="CI386"/>
  <c r="CJ386"/>
  <c r="CK386"/>
  <c r="BM387"/>
  <c r="BN387"/>
  <c r="BO387"/>
  <c r="BP387"/>
  <c r="BQ387"/>
  <c r="BR387"/>
  <c r="BS387"/>
  <c r="BT387"/>
  <c r="BU387"/>
  <c r="BV387"/>
  <c r="BW387"/>
  <c r="BX387"/>
  <c r="BY387"/>
  <c r="BZ387"/>
  <c r="CA387"/>
  <c r="CB387"/>
  <c r="CC387"/>
  <c r="CD387"/>
  <c r="CE387"/>
  <c r="CG387"/>
  <c r="CH387"/>
  <c r="CI387"/>
  <c r="CJ387"/>
  <c r="CK387"/>
  <c r="BM388"/>
  <c r="BN388"/>
  <c r="BO388"/>
  <c r="BP388"/>
  <c r="BQ388"/>
  <c r="BR388"/>
  <c r="BS388"/>
  <c r="BT388"/>
  <c r="BU388"/>
  <c r="BV388"/>
  <c r="BW388"/>
  <c r="BX388"/>
  <c r="BY388"/>
  <c r="BZ388"/>
  <c r="CA388"/>
  <c r="CB388"/>
  <c r="CC388"/>
  <c r="CD388"/>
  <c r="CE388"/>
  <c r="CG388"/>
  <c r="CH388"/>
  <c r="CI388"/>
  <c r="CJ388"/>
  <c r="CK388"/>
  <c r="BM389"/>
  <c r="BN389"/>
  <c r="BO389"/>
  <c r="BP389"/>
  <c r="BQ389"/>
  <c r="BR389"/>
  <c r="BS389"/>
  <c r="BT389"/>
  <c r="BU389"/>
  <c r="BV389"/>
  <c r="BW389"/>
  <c r="BX389"/>
  <c r="BY389"/>
  <c r="BZ389"/>
  <c r="CA389"/>
  <c r="CB389"/>
  <c r="CC389"/>
  <c r="CD389"/>
  <c r="CE389"/>
  <c r="CG389"/>
  <c r="CH389"/>
  <c r="CI389"/>
  <c r="CJ389"/>
  <c r="CK389"/>
  <c r="BM390"/>
  <c r="BN390"/>
  <c r="BO390"/>
  <c r="BP390"/>
  <c r="BQ390"/>
  <c r="BR390"/>
  <c r="BS390"/>
  <c r="BT390"/>
  <c r="BU390"/>
  <c r="BV390"/>
  <c r="BW390"/>
  <c r="BX390"/>
  <c r="BY390"/>
  <c r="BZ390"/>
  <c r="CA390"/>
  <c r="CB390"/>
  <c r="CC390"/>
  <c r="CD390"/>
  <c r="CE390"/>
  <c r="CG390"/>
  <c r="CH390"/>
  <c r="CI390"/>
  <c r="CJ390"/>
  <c r="BM391"/>
  <c r="BN391"/>
  <c r="BO391"/>
  <c r="BP391"/>
  <c r="BQ391"/>
  <c r="BR391"/>
  <c r="BS391"/>
  <c r="BT391"/>
  <c r="BU391"/>
  <c r="BV391"/>
  <c r="BW391"/>
  <c r="BX391"/>
  <c r="BY391"/>
  <c r="BZ391"/>
  <c r="CA391"/>
  <c r="CB391"/>
  <c r="CC391"/>
  <c r="CD391"/>
  <c r="CE391"/>
  <c r="CG391"/>
  <c r="CH391"/>
  <c r="CI391"/>
  <c r="CJ391"/>
  <c r="CK391"/>
  <c r="BM392"/>
  <c r="BN392"/>
  <c r="BO392"/>
  <c r="BP392"/>
  <c r="BQ392"/>
  <c r="BR392"/>
  <c r="BS392"/>
  <c r="BT392"/>
  <c r="BU392"/>
  <c r="BV392"/>
  <c r="BW392"/>
  <c r="BX392"/>
  <c r="BY392"/>
  <c r="BZ392"/>
  <c r="CA392"/>
  <c r="CB392"/>
  <c r="CC392"/>
  <c r="CD392"/>
  <c r="CE392"/>
  <c r="CG392"/>
  <c r="CH392"/>
  <c r="CI392"/>
  <c r="CJ392"/>
  <c r="BM393"/>
  <c r="BN393"/>
  <c r="BO393"/>
  <c r="BP393"/>
  <c r="BQ393"/>
  <c r="BR393"/>
  <c r="BS393"/>
  <c r="BT393"/>
  <c r="BU393"/>
  <c r="BV393"/>
  <c r="BW393"/>
  <c r="BX393"/>
  <c r="BY393"/>
  <c r="BZ393"/>
  <c r="CA393"/>
  <c r="CB393"/>
  <c r="CC393"/>
  <c r="CD393"/>
  <c r="CE393"/>
  <c r="CG393"/>
  <c r="CH393"/>
  <c r="CI393"/>
  <c r="CJ393"/>
  <c r="BM394"/>
  <c r="BN394"/>
  <c r="BO394"/>
  <c r="BP394"/>
  <c r="BQ394"/>
  <c r="BR394"/>
  <c r="BS394"/>
  <c r="BT394"/>
  <c r="BU394"/>
  <c r="BV394"/>
  <c r="BW394"/>
  <c r="BX394"/>
  <c r="BY394"/>
  <c r="BZ394"/>
  <c r="CA394"/>
  <c r="CB394"/>
  <c r="CC394"/>
  <c r="CD394"/>
  <c r="CE394"/>
  <c r="CG394"/>
  <c r="CH394"/>
  <c r="CI394"/>
  <c r="CJ394"/>
  <c r="CK394"/>
  <c r="BM395"/>
  <c r="BN395"/>
  <c r="BO395"/>
  <c r="BP395"/>
  <c r="BQ395"/>
  <c r="BR395"/>
  <c r="BS395"/>
  <c r="BT395"/>
  <c r="BU395"/>
  <c r="BV395"/>
  <c r="BW395"/>
  <c r="BX395"/>
  <c r="BY395"/>
  <c r="BZ395"/>
  <c r="CA395"/>
  <c r="CB395"/>
  <c r="CC395"/>
  <c r="CD395"/>
  <c r="CE395"/>
  <c r="CG395"/>
  <c r="CH395"/>
  <c r="CI395"/>
  <c r="CJ395"/>
  <c r="CK395"/>
  <c r="BM396"/>
  <c r="BN396"/>
  <c r="BO396"/>
  <c r="BP396"/>
  <c r="BQ396"/>
  <c r="BR396"/>
  <c r="BS396"/>
  <c r="BT396"/>
  <c r="BU396"/>
  <c r="BV396"/>
  <c r="BW396"/>
  <c r="BX396"/>
  <c r="BY396"/>
  <c r="BZ396"/>
  <c r="CA396"/>
  <c r="CB396"/>
  <c r="CC396"/>
  <c r="CD396"/>
  <c r="CE396"/>
  <c r="CG396"/>
  <c r="CH396"/>
  <c r="CI396"/>
  <c r="CJ396"/>
  <c r="CK396"/>
  <c r="BM397"/>
  <c r="BN397"/>
  <c r="BO397"/>
  <c r="BP397"/>
  <c r="BQ397"/>
  <c r="BR397"/>
  <c r="BS397"/>
  <c r="BT397"/>
  <c r="BU397"/>
  <c r="BV397"/>
  <c r="BW397"/>
  <c r="BX397"/>
  <c r="BY397"/>
  <c r="BZ397"/>
  <c r="CA397"/>
  <c r="CB397"/>
  <c r="CC397"/>
  <c r="CD397"/>
  <c r="CE397"/>
  <c r="CG397"/>
  <c r="CH397"/>
  <c r="CI397"/>
  <c r="CJ397"/>
  <c r="CK397"/>
  <c r="BM398"/>
  <c r="BN398"/>
  <c r="BO398"/>
  <c r="BP398"/>
  <c r="BQ398"/>
  <c r="BR398"/>
  <c r="BS398"/>
  <c r="BT398"/>
  <c r="BU398"/>
  <c r="BV398"/>
  <c r="BW398"/>
  <c r="BX398"/>
  <c r="BY398"/>
  <c r="BZ398"/>
  <c r="CA398"/>
  <c r="CB398"/>
  <c r="CC398"/>
  <c r="CD398"/>
  <c r="CE398"/>
  <c r="CG398"/>
  <c r="CH398"/>
  <c r="CI398"/>
  <c r="CJ398"/>
  <c r="CK398"/>
  <c r="BM399"/>
  <c r="BN399"/>
  <c r="BO399"/>
  <c r="BP399"/>
  <c r="BQ399"/>
  <c r="BR399"/>
  <c r="BS399"/>
  <c r="BT399"/>
  <c r="BU399"/>
  <c r="BV399"/>
  <c r="BW399"/>
  <c r="BX399"/>
  <c r="BY399"/>
  <c r="BZ399"/>
  <c r="CA399"/>
  <c r="CB399"/>
  <c r="CC399"/>
  <c r="CD399"/>
  <c r="CE399"/>
  <c r="CG399"/>
  <c r="CH399"/>
  <c r="CI399"/>
  <c r="CJ399"/>
  <c r="CK399"/>
  <c r="BM400"/>
  <c r="BN400"/>
  <c r="BO400"/>
  <c r="BP400"/>
  <c r="BQ400"/>
  <c r="BR400"/>
  <c r="BS400"/>
  <c r="BT400"/>
  <c r="BU400"/>
  <c r="BV400"/>
  <c r="BW400"/>
  <c r="BX400"/>
  <c r="BY400"/>
  <c r="BZ400"/>
  <c r="CA400"/>
  <c r="CB400"/>
  <c r="CC400"/>
  <c r="CD400"/>
  <c r="CE400"/>
  <c r="CG400"/>
  <c r="CH400"/>
  <c r="CI400"/>
  <c r="CJ400"/>
  <c r="CK400"/>
  <c r="BM401"/>
  <c r="BN401"/>
  <c r="BO401"/>
  <c r="BP401"/>
  <c r="BQ401"/>
  <c r="BR401"/>
  <c r="BS401"/>
  <c r="BT401"/>
  <c r="BU401"/>
  <c r="BV401"/>
  <c r="BW401"/>
  <c r="BX401"/>
  <c r="BY401"/>
  <c r="BZ401"/>
  <c r="CA401"/>
  <c r="CB401"/>
  <c r="CC401"/>
  <c r="CD401"/>
  <c r="CE401"/>
  <c r="CG401"/>
  <c r="CH401"/>
  <c r="CI401"/>
  <c r="CJ401"/>
  <c r="CK401"/>
  <c r="BM402"/>
  <c r="BN402"/>
  <c r="BO402"/>
  <c r="BP402"/>
  <c r="BQ402"/>
  <c r="BR402"/>
  <c r="BS402"/>
  <c r="BT402"/>
  <c r="BU402"/>
  <c r="BV402"/>
  <c r="BW402"/>
  <c r="BX402"/>
  <c r="BY402"/>
  <c r="BZ402"/>
  <c r="CA402"/>
  <c r="CB402"/>
  <c r="CC402"/>
  <c r="CD402"/>
  <c r="CE402"/>
  <c r="CG402"/>
  <c r="CH402"/>
  <c r="CI402"/>
  <c r="CJ402"/>
  <c r="CK402"/>
  <c r="BM403"/>
  <c r="BN403"/>
  <c r="BO403"/>
  <c r="BP403"/>
  <c r="BQ403"/>
  <c r="BR403"/>
  <c r="BS403"/>
  <c r="BT403"/>
  <c r="BU403"/>
  <c r="BV403"/>
  <c r="BW403"/>
  <c r="BX403"/>
  <c r="BY403"/>
  <c r="BZ403"/>
  <c r="CA403"/>
  <c r="CB403"/>
  <c r="CC403"/>
  <c r="CD403"/>
  <c r="CE403"/>
  <c r="CG403"/>
  <c r="CH403"/>
  <c r="CI403"/>
  <c r="CJ403"/>
  <c r="CK403"/>
  <c r="BM404"/>
  <c r="BN404"/>
  <c r="BO404"/>
  <c r="BP404"/>
  <c r="BQ404"/>
  <c r="BR404"/>
  <c r="BS404"/>
  <c r="BT404"/>
  <c r="BU404"/>
  <c r="BV404"/>
  <c r="BW404"/>
  <c r="BX404"/>
  <c r="BY404"/>
  <c r="BZ404"/>
  <c r="CA404"/>
  <c r="CB404"/>
  <c r="CC404"/>
  <c r="CD404"/>
  <c r="CE404"/>
  <c r="CG404"/>
  <c r="CH404"/>
  <c r="CI404"/>
  <c r="CJ404"/>
  <c r="CK404"/>
  <c r="BM405"/>
  <c r="BN405"/>
  <c r="BO405"/>
  <c r="BP405"/>
  <c r="BQ405"/>
  <c r="BR405"/>
  <c r="BS405"/>
  <c r="BT405"/>
  <c r="BU405"/>
  <c r="BV405"/>
  <c r="BW405"/>
  <c r="BX405"/>
  <c r="BY405"/>
  <c r="BZ405"/>
  <c r="CA405"/>
  <c r="CB405"/>
  <c r="CC405"/>
  <c r="CD405"/>
  <c r="CE405"/>
  <c r="CG405"/>
  <c r="CH405"/>
  <c r="CI405"/>
  <c r="CJ405"/>
  <c r="CK405"/>
  <c r="BM406"/>
  <c r="BN406"/>
  <c r="BO406"/>
  <c r="BP406"/>
  <c r="BQ406"/>
  <c r="BR406"/>
  <c r="BS406"/>
  <c r="BT406"/>
  <c r="BU406"/>
  <c r="BV406"/>
  <c r="BW406"/>
  <c r="BX406"/>
  <c r="BY406"/>
  <c r="BZ406"/>
  <c r="CA406"/>
  <c r="CB406"/>
  <c r="CC406"/>
  <c r="CD406"/>
  <c r="CE406"/>
  <c r="CG406"/>
  <c r="CH406"/>
  <c r="CI406"/>
  <c r="CJ406"/>
  <c r="CK406"/>
  <c r="BM407"/>
  <c r="BN407"/>
  <c r="BO407"/>
  <c r="BP407"/>
  <c r="BQ407"/>
  <c r="BR407"/>
  <c r="BS407"/>
  <c r="BT407"/>
  <c r="BU407"/>
  <c r="BV407"/>
  <c r="BW407"/>
  <c r="BX407"/>
  <c r="BY407"/>
  <c r="BZ407"/>
  <c r="CA407"/>
  <c r="CB407"/>
  <c r="CC407"/>
  <c r="CD407"/>
  <c r="CE407"/>
  <c r="CG407"/>
  <c r="CH407"/>
  <c r="CI407"/>
  <c r="CJ407"/>
  <c r="CK407"/>
  <c r="BM408"/>
  <c r="BN408"/>
  <c r="BO408"/>
  <c r="BP408"/>
  <c r="BQ408"/>
  <c r="BR408"/>
  <c r="BS408"/>
  <c r="BT408"/>
  <c r="BU408"/>
  <c r="BV408"/>
  <c r="BW408"/>
  <c r="BX408"/>
  <c r="BY408"/>
  <c r="BZ408"/>
  <c r="CA408"/>
  <c r="CB408"/>
  <c r="CC408"/>
  <c r="CD408"/>
  <c r="CE408"/>
  <c r="CG408"/>
  <c r="CH408"/>
  <c r="CI408"/>
  <c r="CJ408"/>
  <c r="CK408"/>
  <c r="BM409"/>
  <c r="BN409"/>
  <c r="BO409"/>
  <c r="BP409"/>
  <c r="BQ409"/>
  <c r="BR409"/>
  <c r="BS409"/>
  <c r="BT409"/>
  <c r="BU409"/>
  <c r="BV409"/>
  <c r="BW409"/>
  <c r="BX409"/>
  <c r="BY409"/>
  <c r="BZ409"/>
  <c r="CA409"/>
  <c r="CB409"/>
  <c r="CC409"/>
  <c r="CD409"/>
  <c r="CE409"/>
  <c r="CG409"/>
  <c r="CH409"/>
  <c r="CI409"/>
  <c r="CJ409"/>
  <c r="CK409"/>
  <c r="BM410"/>
  <c r="BN410"/>
  <c r="BO410"/>
  <c r="BP410"/>
  <c r="BQ410"/>
  <c r="BR410"/>
  <c r="BS410"/>
  <c r="BT410"/>
  <c r="BU410"/>
  <c r="BV410"/>
  <c r="BW410"/>
  <c r="BX410"/>
  <c r="BY410"/>
  <c r="BZ410"/>
  <c r="CA410"/>
  <c r="CB410"/>
  <c r="CC410"/>
  <c r="CD410"/>
  <c r="CE410"/>
  <c r="CG410"/>
  <c r="CH410"/>
  <c r="CI410"/>
  <c r="CJ410"/>
  <c r="CK410"/>
  <c r="BM411"/>
  <c r="BN411"/>
  <c r="BO411"/>
  <c r="BP411"/>
  <c r="BQ411"/>
  <c r="BR411"/>
  <c r="BS411"/>
  <c r="BT411"/>
  <c r="BU411"/>
  <c r="BV411"/>
  <c r="BW411"/>
  <c r="BX411"/>
  <c r="BY411"/>
  <c r="BZ411"/>
  <c r="CA411"/>
  <c r="CB411"/>
  <c r="CC411"/>
  <c r="CD411"/>
  <c r="CE411"/>
  <c r="CG411"/>
  <c r="CH411"/>
  <c r="CI411"/>
  <c r="CJ411"/>
  <c r="CK411"/>
  <c r="BM412"/>
  <c r="BN412"/>
  <c r="BO412"/>
  <c r="BP412"/>
  <c r="BQ412"/>
  <c r="BR412"/>
  <c r="BS412"/>
  <c r="BT412"/>
  <c r="BU412"/>
  <c r="BV412"/>
  <c r="BW412"/>
  <c r="BX412"/>
  <c r="BY412"/>
  <c r="BZ412"/>
  <c r="CA412"/>
  <c r="CB412"/>
  <c r="CC412"/>
  <c r="CD412"/>
  <c r="CE412"/>
  <c r="CG412"/>
  <c r="CH412"/>
  <c r="CI412"/>
  <c r="CJ412"/>
  <c r="CK412"/>
  <c r="BM413"/>
  <c r="BN413"/>
  <c r="BO413"/>
  <c r="BP413"/>
  <c r="BQ413"/>
  <c r="BR413"/>
  <c r="BS413"/>
  <c r="BT413"/>
  <c r="BU413"/>
  <c r="BV413"/>
  <c r="BW413"/>
  <c r="BX413"/>
  <c r="BY413"/>
  <c r="BZ413"/>
  <c r="CA413"/>
  <c r="CB413"/>
  <c r="CC413"/>
  <c r="CD413"/>
  <c r="CE413"/>
  <c r="CG413"/>
  <c r="CH413"/>
  <c r="CI413"/>
  <c r="CJ413"/>
  <c r="CK413"/>
  <c r="BM414"/>
  <c r="BN414"/>
  <c r="BO414"/>
  <c r="BP414"/>
  <c r="BQ414"/>
  <c r="BR414"/>
  <c r="BS414"/>
  <c r="BT414"/>
  <c r="BU414"/>
  <c r="BV414"/>
  <c r="BW414"/>
  <c r="BX414"/>
  <c r="BY414"/>
  <c r="BZ414"/>
  <c r="CA414"/>
  <c r="CB414"/>
  <c r="CC414"/>
  <c r="CD414"/>
  <c r="CE414"/>
  <c r="CG414"/>
  <c r="CH414"/>
  <c r="CI414"/>
  <c r="CJ414"/>
  <c r="CK414"/>
  <c r="BM415"/>
  <c r="BN415"/>
  <c r="BO415"/>
  <c r="BP415"/>
  <c r="BQ415"/>
  <c r="BR415"/>
  <c r="BS415"/>
  <c r="BT415"/>
  <c r="BU415"/>
  <c r="BV415"/>
  <c r="BW415"/>
  <c r="BX415"/>
  <c r="BY415"/>
  <c r="BZ415"/>
  <c r="CA415"/>
  <c r="CB415"/>
  <c r="CC415"/>
  <c r="CD415"/>
  <c r="CE415"/>
  <c r="CG415"/>
  <c r="CH415"/>
  <c r="CI415"/>
  <c r="CJ415"/>
  <c r="CK415"/>
  <c r="BM416"/>
  <c r="BN416"/>
  <c r="BO416"/>
  <c r="BP416"/>
  <c r="BQ416"/>
  <c r="BR416"/>
  <c r="BS416"/>
  <c r="BT416"/>
  <c r="BU416"/>
  <c r="BV416"/>
  <c r="BW416"/>
  <c r="BX416"/>
  <c r="BY416"/>
  <c r="BZ416"/>
  <c r="CA416"/>
  <c r="CB416"/>
  <c r="CC416"/>
  <c r="CD416"/>
  <c r="CE416"/>
  <c r="CG416"/>
  <c r="CH416"/>
  <c r="CI416"/>
  <c r="CJ416"/>
  <c r="CK416"/>
  <c r="BM417"/>
  <c r="BN417"/>
  <c r="BO417"/>
  <c r="BP417"/>
  <c r="BQ417"/>
  <c r="BR417"/>
  <c r="BS417"/>
  <c r="BT417"/>
  <c r="BU417"/>
  <c r="BV417"/>
  <c r="BW417"/>
  <c r="BX417"/>
  <c r="BY417"/>
  <c r="BZ417"/>
  <c r="CA417"/>
  <c r="CB417"/>
  <c r="CC417"/>
  <c r="CD417"/>
  <c r="CE417"/>
  <c r="CG417"/>
  <c r="CH417"/>
  <c r="CI417"/>
  <c r="CJ417"/>
  <c r="CK417"/>
  <c r="BM418"/>
  <c r="BN418"/>
  <c r="BO418"/>
  <c r="BP418"/>
  <c r="BQ418"/>
  <c r="BR418"/>
  <c r="BS418"/>
  <c r="BT418"/>
  <c r="BU418"/>
  <c r="BV418"/>
  <c r="BW418"/>
  <c r="BX418"/>
  <c r="BY418"/>
  <c r="BZ418"/>
  <c r="CA418"/>
  <c r="CB418"/>
  <c r="CC418"/>
  <c r="CD418"/>
  <c r="CE418"/>
  <c r="CG418"/>
  <c r="CH418"/>
  <c r="CI418"/>
  <c r="CJ418"/>
  <c r="CK418"/>
  <c r="BM419"/>
  <c r="BN419"/>
  <c r="BO419"/>
  <c r="BP419"/>
  <c r="BQ419"/>
  <c r="BR419"/>
  <c r="BS419"/>
  <c r="BT419"/>
  <c r="BU419"/>
  <c r="BV419"/>
  <c r="BW419"/>
  <c r="BX419"/>
  <c r="BY419"/>
  <c r="BZ419"/>
  <c r="CA419"/>
  <c r="CB419"/>
  <c r="CC419"/>
  <c r="CD419"/>
  <c r="CE419"/>
  <c r="CG419"/>
  <c r="CH419"/>
  <c r="CI419"/>
  <c r="CJ419"/>
  <c r="CK419"/>
  <c r="BM420"/>
  <c r="BN420"/>
  <c r="BO420"/>
  <c r="BP420"/>
  <c r="BQ420"/>
  <c r="BR420"/>
  <c r="BS420"/>
  <c r="BT420"/>
  <c r="BU420"/>
  <c r="BV420"/>
  <c r="BW420"/>
  <c r="BX420"/>
  <c r="BY420"/>
  <c r="BZ420"/>
  <c r="CA420"/>
  <c r="CB420"/>
  <c r="CC420"/>
  <c r="CD420"/>
  <c r="CE420"/>
  <c r="CG420"/>
  <c r="CH420"/>
  <c r="CI420"/>
  <c r="CJ420"/>
  <c r="CK420"/>
  <c r="BM421"/>
  <c r="BN421"/>
  <c r="BO421"/>
  <c r="BP421"/>
  <c r="BQ421"/>
  <c r="BR421"/>
  <c r="BS421"/>
  <c r="BT421"/>
  <c r="BU421"/>
  <c r="BV421"/>
  <c r="BW421"/>
  <c r="BX421"/>
  <c r="BY421"/>
  <c r="BZ421"/>
  <c r="CA421"/>
  <c r="CB421"/>
  <c r="CC421"/>
  <c r="CD421"/>
  <c r="CE421"/>
  <c r="CG421"/>
  <c r="CH421"/>
  <c r="CI421"/>
  <c r="CJ421"/>
  <c r="CK421"/>
  <c r="BM422"/>
  <c r="BN422"/>
  <c r="BO422"/>
  <c r="BP422"/>
  <c r="BQ422"/>
  <c r="BR422"/>
  <c r="BS422"/>
  <c r="BT422"/>
  <c r="BU422"/>
  <c r="BV422"/>
  <c r="BW422"/>
  <c r="BX422"/>
  <c r="BY422"/>
  <c r="BZ422"/>
  <c r="CA422"/>
  <c r="CB422"/>
  <c r="CC422"/>
  <c r="CD422"/>
  <c r="CE422"/>
  <c r="CG422"/>
  <c r="CH422"/>
  <c r="CI422"/>
  <c r="CJ422"/>
  <c r="CK422"/>
  <c r="BM423"/>
  <c r="BN423"/>
  <c r="BO423"/>
  <c r="BP423"/>
  <c r="BQ423"/>
  <c r="BR423"/>
  <c r="BS423"/>
  <c r="BT423"/>
  <c r="BU423"/>
  <c r="BV423"/>
  <c r="BW423"/>
  <c r="BX423"/>
  <c r="BY423"/>
  <c r="BZ423"/>
  <c r="CA423"/>
  <c r="CB423"/>
  <c r="CC423"/>
  <c r="CD423"/>
  <c r="CE423"/>
  <c r="CG423"/>
  <c r="CH423"/>
  <c r="CI423"/>
  <c r="CJ423"/>
  <c r="CK423"/>
  <c r="BM424"/>
  <c r="BN424"/>
  <c r="BO424"/>
  <c r="BP424"/>
  <c r="BQ424"/>
  <c r="BR424"/>
  <c r="BS424"/>
  <c r="BT424"/>
  <c r="BU424"/>
  <c r="BV424"/>
  <c r="BW424"/>
  <c r="BX424"/>
  <c r="BY424"/>
  <c r="BZ424"/>
  <c r="CA424"/>
  <c r="CB424"/>
  <c r="CC424"/>
  <c r="CD424"/>
  <c r="CE424"/>
  <c r="CG424"/>
  <c r="CH424"/>
  <c r="CI424"/>
  <c r="CJ424"/>
  <c r="CK424"/>
  <c r="BM425"/>
  <c r="BN425"/>
  <c r="BO425"/>
  <c r="BP425"/>
  <c r="BQ425"/>
  <c r="BR425"/>
  <c r="BS425"/>
  <c r="BT425"/>
  <c r="BU425"/>
  <c r="BV425"/>
  <c r="BW425"/>
  <c r="BX425"/>
  <c r="BY425"/>
  <c r="BZ425"/>
  <c r="CA425"/>
  <c r="CB425"/>
  <c r="CC425"/>
  <c r="CD425"/>
  <c r="CE425"/>
  <c r="CG425"/>
  <c r="CH425"/>
  <c r="CI425"/>
  <c r="CJ425"/>
  <c r="CK425"/>
  <c r="BM426"/>
  <c r="BN426"/>
  <c r="BO426"/>
  <c r="BP426"/>
  <c r="BQ426"/>
  <c r="BR426"/>
  <c r="BS426"/>
  <c r="BT426"/>
  <c r="BU426"/>
  <c r="BV426"/>
  <c r="BW426"/>
  <c r="BX426"/>
  <c r="BY426"/>
  <c r="BZ426"/>
  <c r="CA426"/>
  <c r="CB426"/>
  <c r="CC426"/>
  <c r="CD426"/>
  <c r="CE426"/>
  <c r="CG426"/>
  <c r="CH426"/>
  <c r="CI426"/>
  <c r="CJ426"/>
  <c r="CK426"/>
  <c r="BM427"/>
  <c r="BN427"/>
  <c r="BO427"/>
  <c r="BP427"/>
  <c r="BQ427"/>
  <c r="BR427"/>
  <c r="BS427"/>
  <c r="BT427"/>
  <c r="BU427"/>
  <c r="BV427"/>
  <c r="BW427"/>
  <c r="BX427"/>
  <c r="BY427"/>
  <c r="BZ427"/>
  <c r="CA427"/>
  <c r="CB427"/>
  <c r="CC427"/>
  <c r="CD427"/>
  <c r="CE427"/>
  <c r="CG427"/>
  <c r="CH427"/>
  <c r="CI427"/>
  <c r="CJ427"/>
  <c r="CK427"/>
  <c r="BM428"/>
  <c r="BN428"/>
  <c r="BO428"/>
  <c r="BP428"/>
  <c r="BQ428"/>
  <c r="BR428"/>
  <c r="BS428"/>
  <c r="BT428"/>
  <c r="BU428"/>
  <c r="BV428"/>
  <c r="BW428"/>
  <c r="BX428"/>
  <c r="BY428"/>
  <c r="BZ428"/>
  <c r="CA428"/>
  <c r="CB428"/>
  <c r="CC428"/>
  <c r="CD428"/>
  <c r="CE428"/>
  <c r="CG428"/>
  <c r="CH428"/>
  <c r="CI428"/>
  <c r="CJ428"/>
  <c r="CK428"/>
  <c r="BM429"/>
  <c r="BN429"/>
  <c r="BO429"/>
  <c r="BP429"/>
  <c r="BQ429"/>
  <c r="BR429"/>
  <c r="BS429"/>
  <c r="BT429"/>
  <c r="BU429"/>
  <c r="BV429"/>
  <c r="BW429"/>
  <c r="BX429"/>
  <c r="BY429"/>
  <c r="BZ429"/>
  <c r="CA429"/>
  <c r="CB429"/>
  <c r="CC429"/>
  <c r="CD429"/>
  <c r="CE429"/>
  <c r="CG429"/>
  <c r="CH429"/>
  <c r="CI429"/>
  <c r="CJ429"/>
  <c r="CK429"/>
  <c r="BM430"/>
  <c r="BN430"/>
  <c r="BO430"/>
  <c r="BP430"/>
  <c r="BQ430"/>
  <c r="BR430"/>
  <c r="BS430"/>
  <c r="BT430"/>
  <c r="BU430"/>
  <c r="BV430"/>
  <c r="BW430"/>
  <c r="BX430"/>
  <c r="BY430"/>
  <c r="BZ430"/>
  <c r="CA430"/>
  <c r="CB430"/>
  <c r="CC430"/>
  <c r="CD430"/>
  <c r="CE430"/>
  <c r="CG430"/>
  <c r="CH430"/>
  <c r="CI430"/>
  <c r="CJ430"/>
  <c r="CK430"/>
  <c r="BM431"/>
  <c r="BN431"/>
  <c r="BO431"/>
  <c r="BP431"/>
  <c r="BQ431"/>
  <c r="BR431"/>
  <c r="BS431"/>
  <c r="BT431"/>
  <c r="BU431"/>
  <c r="BV431"/>
  <c r="BW431"/>
  <c r="BX431"/>
  <c r="BY431"/>
  <c r="BZ431"/>
  <c r="CA431"/>
  <c r="CB431"/>
  <c r="CC431"/>
  <c r="CD431"/>
  <c r="CE431"/>
  <c r="CG431"/>
  <c r="CH431"/>
  <c r="CI431"/>
  <c r="CJ431"/>
  <c r="CK431"/>
  <c r="BM432"/>
  <c r="BN432"/>
  <c r="BO432"/>
  <c r="BP432"/>
  <c r="BQ432"/>
  <c r="BR432"/>
  <c r="BS432"/>
  <c r="BT432"/>
  <c r="BU432"/>
  <c r="BV432"/>
  <c r="BW432"/>
  <c r="BX432"/>
  <c r="BY432"/>
  <c r="BZ432"/>
  <c r="CA432"/>
  <c r="CB432"/>
  <c r="CC432"/>
  <c r="CD432"/>
  <c r="CE432"/>
  <c r="CG432"/>
  <c r="CH432"/>
  <c r="CI432"/>
  <c r="CJ432"/>
  <c r="CK432"/>
  <c r="BM433"/>
  <c r="BN433"/>
  <c r="BO433"/>
  <c r="BP433"/>
  <c r="BQ433"/>
  <c r="BR433"/>
  <c r="BS433"/>
  <c r="BT433"/>
  <c r="BU433"/>
  <c r="BV433"/>
  <c r="BW433"/>
  <c r="BX433"/>
  <c r="BY433"/>
  <c r="BZ433"/>
  <c r="CA433"/>
  <c r="CB433"/>
  <c r="CC433"/>
  <c r="CD433"/>
  <c r="CE433"/>
  <c r="CG433"/>
  <c r="CH433"/>
  <c r="CI433"/>
  <c r="CJ433"/>
  <c r="CK433"/>
  <c r="BM434"/>
  <c r="BN434"/>
  <c r="BO434"/>
  <c r="BP434"/>
  <c r="BQ434"/>
  <c r="BR434"/>
  <c r="BS434"/>
  <c r="BT434"/>
  <c r="BU434"/>
  <c r="BV434"/>
  <c r="BW434"/>
  <c r="BX434"/>
  <c r="BY434"/>
  <c r="BZ434"/>
  <c r="CA434"/>
  <c r="CB434"/>
  <c r="CC434"/>
  <c r="CD434"/>
  <c r="CE434"/>
  <c r="CG434"/>
  <c r="CH434"/>
  <c r="CI434"/>
  <c r="CJ434"/>
  <c r="CK434"/>
  <c r="BM435"/>
  <c r="BN435"/>
  <c r="BO435"/>
  <c r="BP435"/>
  <c r="BQ435"/>
  <c r="BR435"/>
  <c r="BS435"/>
  <c r="BT435"/>
  <c r="BU435"/>
  <c r="BV435"/>
  <c r="BW435"/>
  <c r="BX435"/>
  <c r="BY435"/>
  <c r="BZ435"/>
  <c r="CA435"/>
  <c r="CB435"/>
  <c r="CC435"/>
  <c r="CD435"/>
  <c r="CE435"/>
  <c r="CG435"/>
  <c r="CH435"/>
  <c r="CI435"/>
  <c r="CJ435"/>
  <c r="CK435"/>
  <c r="BM436"/>
  <c r="BN436"/>
  <c r="BO436"/>
  <c r="BP436"/>
  <c r="BQ436"/>
  <c r="BR436"/>
  <c r="BS436"/>
  <c r="BT436"/>
  <c r="BU436"/>
  <c r="BV436"/>
  <c r="BW436"/>
  <c r="BX436"/>
  <c r="BY436"/>
  <c r="BZ436"/>
  <c r="CA436"/>
  <c r="CB436"/>
  <c r="CC436"/>
  <c r="CD436"/>
  <c r="CE436"/>
  <c r="CG436"/>
  <c r="CH436"/>
  <c r="CI436"/>
  <c r="CJ436"/>
  <c r="CK436"/>
  <c r="BM437"/>
  <c r="BN437"/>
  <c r="BO437"/>
  <c r="BP437"/>
  <c r="BQ437"/>
  <c r="BR437"/>
  <c r="BS437"/>
  <c r="BT437"/>
  <c r="BU437"/>
  <c r="BV437"/>
  <c r="BW437"/>
  <c r="BX437"/>
  <c r="BY437"/>
  <c r="BZ437"/>
  <c r="CA437"/>
  <c r="CB437"/>
  <c r="CC437"/>
  <c r="CD437"/>
  <c r="CE437"/>
  <c r="CG437"/>
  <c r="CH437"/>
  <c r="CI437"/>
  <c r="CJ437"/>
  <c r="CK437"/>
  <c r="BM438"/>
  <c r="BN438"/>
  <c r="BO438"/>
  <c r="BP438"/>
  <c r="BQ438"/>
  <c r="BR438"/>
  <c r="BS438"/>
  <c r="BT438"/>
  <c r="BU438"/>
  <c r="BV438"/>
  <c r="BW438"/>
  <c r="BX438"/>
  <c r="BY438"/>
  <c r="BZ438"/>
  <c r="CA438"/>
  <c r="CB438"/>
  <c r="CC438"/>
  <c r="CD438"/>
  <c r="CE438"/>
  <c r="CG438"/>
  <c r="CH438"/>
  <c r="CI438"/>
  <c r="CJ438"/>
  <c r="CK438"/>
  <c r="BM439"/>
  <c r="BN439"/>
  <c r="BO439"/>
  <c r="BP439"/>
  <c r="BQ439"/>
  <c r="BR439"/>
  <c r="BS439"/>
  <c r="BT439"/>
  <c r="BU439"/>
  <c r="BV439"/>
  <c r="BW439"/>
  <c r="BX439"/>
  <c r="BY439"/>
  <c r="BZ439"/>
  <c r="CA439"/>
  <c r="CB439"/>
  <c r="CC439"/>
  <c r="CD439"/>
  <c r="CE439"/>
  <c r="CG439"/>
  <c r="CH439"/>
  <c r="CI439"/>
  <c r="CJ439"/>
  <c r="CK439"/>
  <c r="BM440"/>
  <c r="BN440"/>
  <c r="BO440"/>
  <c r="BP440"/>
  <c r="BQ440"/>
  <c r="BR440"/>
  <c r="BS440"/>
  <c r="BT440"/>
  <c r="BU440"/>
  <c r="BV440"/>
  <c r="BW440"/>
  <c r="BX440"/>
  <c r="BY440"/>
  <c r="BZ440"/>
  <c r="CA440"/>
  <c r="CB440"/>
  <c r="CC440"/>
  <c r="CD440"/>
  <c r="CE440"/>
  <c r="CG440"/>
  <c r="CH440"/>
  <c r="CI440"/>
  <c r="CJ440"/>
  <c r="CK440"/>
  <c r="BM441"/>
  <c r="BN441"/>
  <c r="BO441"/>
  <c r="BP441"/>
  <c r="BQ441"/>
  <c r="BR441"/>
  <c r="BS441"/>
  <c r="BT441"/>
  <c r="BU441"/>
  <c r="BV441"/>
  <c r="BW441"/>
  <c r="BX441"/>
  <c r="BY441"/>
  <c r="BZ441"/>
  <c r="CA441"/>
  <c r="CB441"/>
  <c r="CC441"/>
  <c r="CD441"/>
  <c r="CE441"/>
  <c r="CG441"/>
  <c r="CH441"/>
  <c r="CI441"/>
  <c r="CJ441"/>
  <c r="CK441"/>
  <c r="BM442"/>
  <c r="BN442"/>
  <c r="BO442"/>
  <c r="BP442"/>
  <c r="BQ442"/>
  <c r="BR442"/>
  <c r="BS442"/>
  <c r="BT442"/>
  <c r="BU442"/>
  <c r="BV442"/>
  <c r="BW442"/>
  <c r="BX442"/>
  <c r="BY442"/>
  <c r="BZ442"/>
  <c r="CA442"/>
  <c r="CB442"/>
  <c r="CC442"/>
  <c r="CD442"/>
  <c r="CE442"/>
  <c r="CG442"/>
  <c r="CH442"/>
  <c r="CI442"/>
  <c r="CJ442"/>
  <c r="CK442"/>
  <c r="BM443"/>
  <c r="BN443"/>
  <c r="BO443"/>
  <c r="BP443"/>
  <c r="BQ443"/>
  <c r="BR443"/>
  <c r="BS443"/>
  <c r="BT443"/>
  <c r="BU443"/>
  <c r="BV443"/>
  <c r="BW443"/>
  <c r="BX443"/>
  <c r="BY443"/>
  <c r="BZ443"/>
  <c r="CA443"/>
  <c r="CB443"/>
  <c r="CC443"/>
  <c r="CD443"/>
  <c r="CE443"/>
  <c r="CG443"/>
  <c r="CH443"/>
  <c r="CI443"/>
  <c r="CJ443"/>
  <c r="CK443"/>
  <c r="BM444"/>
  <c r="BN444"/>
  <c r="BO444"/>
  <c r="BP444"/>
  <c r="BQ444"/>
  <c r="BR444"/>
  <c r="BS444"/>
  <c r="BT444"/>
  <c r="BU444"/>
  <c r="BV444"/>
  <c r="BW444"/>
  <c r="BX444"/>
  <c r="BY444"/>
  <c r="BZ444"/>
  <c r="CA444"/>
  <c r="CB444"/>
  <c r="CC444"/>
  <c r="CD444"/>
  <c r="CE444"/>
  <c r="CG444"/>
  <c r="CH444"/>
  <c r="CI444"/>
  <c r="CJ444"/>
  <c r="CK444"/>
  <c r="BM445"/>
  <c r="BN445"/>
  <c r="BO445"/>
  <c r="BP445"/>
  <c r="BQ445"/>
  <c r="BR445"/>
  <c r="BS445"/>
  <c r="BT445"/>
  <c r="BU445"/>
  <c r="BV445"/>
  <c r="BW445"/>
  <c r="BX445"/>
  <c r="BY445"/>
  <c r="BZ445"/>
  <c r="CA445"/>
  <c r="CB445"/>
  <c r="CC445"/>
  <c r="CD445"/>
  <c r="CE445"/>
  <c r="CG445"/>
  <c r="CH445"/>
  <c r="CI445"/>
  <c r="CJ445"/>
  <c r="CK445"/>
  <c r="BM446"/>
  <c r="BN446"/>
  <c r="BO446"/>
  <c r="BP446"/>
  <c r="BQ446"/>
  <c r="BR446"/>
  <c r="BS446"/>
  <c r="BT446"/>
  <c r="BU446"/>
  <c r="BV446"/>
  <c r="BW446"/>
  <c r="BX446"/>
  <c r="BY446"/>
  <c r="BZ446"/>
  <c r="CA446"/>
  <c r="CB446"/>
  <c r="CC446"/>
  <c r="CD446"/>
  <c r="CE446"/>
  <c r="CG446"/>
  <c r="CH446"/>
  <c r="CI446"/>
  <c r="CJ446"/>
  <c r="CK446"/>
  <c r="BM447"/>
  <c r="BN447"/>
  <c r="BO447"/>
  <c r="BP447"/>
  <c r="BQ447"/>
  <c r="BR447"/>
  <c r="BS447"/>
  <c r="BT447"/>
  <c r="BU447"/>
  <c r="BV447"/>
  <c r="BW447"/>
  <c r="BX447"/>
  <c r="BY447"/>
  <c r="BZ447"/>
  <c r="CA447"/>
  <c r="CB447"/>
  <c r="CC447"/>
  <c r="CD447"/>
  <c r="CE447"/>
  <c r="CG447"/>
  <c r="CH447"/>
  <c r="CI447"/>
  <c r="CJ447"/>
  <c r="CK447"/>
  <c r="BM448"/>
  <c r="BN448"/>
  <c r="BO448"/>
  <c r="BP448"/>
  <c r="BQ448"/>
  <c r="BR448"/>
  <c r="BS448"/>
  <c r="BT448"/>
  <c r="BU448"/>
  <c r="BV448"/>
  <c r="BW448"/>
  <c r="BX448"/>
  <c r="BY448"/>
  <c r="BZ448"/>
  <c r="CA448"/>
  <c r="CB448"/>
  <c r="CC448"/>
  <c r="CD448"/>
  <c r="CE448"/>
  <c r="CG448"/>
  <c r="CH448"/>
  <c r="CI448"/>
  <c r="CJ448"/>
  <c r="CK448"/>
  <c r="BM449"/>
  <c r="BN449"/>
  <c r="BO449"/>
  <c r="BP449"/>
  <c r="BQ449"/>
  <c r="BR449"/>
  <c r="BS449"/>
  <c r="BT449"/>
  <c r="BU449"/>
  <c r="BV449"/>
  <c r="BW449"/>
  <c r="BX449"/>
  <c r="BY449"/>
  <c r="BZ449"/>
  <c r="CA449"/>
  <c r="CB449"/>
  <c r="CC449"/>
  <c r="CD449"/>
  <c r="CE449"/>
  <c r="CG449"/>
  <c r="CH449"/>
  <c r="CI449"/>
  <c r="CJ449"/>
  <c r="CK449"/>
  <c r="BM450"/>
  <c r="BN450"/>
  <c r="BO450"/>
  <c r="BP450"/>
  <c r="BQ450"/>
  <c r="BR450"/>
  <c r="BS450"/>
  <c r="BT450"/>
  <c r="BU450"/>
  <c r="BV450"/>
  <c r="BW450"/>
  <c r="BX450"/>
  <c r="BY450"/>
  <c r="BZ450"/>
  <c r="CA450"/>
  <c r="CB450"/>
  <c r="CC450"/>
  <c r="CD450"/>
  <c r="CE450"/>
  <c r="CG450"/>
  <c r="CH450"/>
  <c r="CI450"/>
  <c r="CJ450"/>
  <c r="CK450"/>
  <c r="BM451"/>
  <c r="BN451"/>
  <c r="BO451"/>
  <c r="BP451"/>
  <c r="BQ451"/>
  <c r="BR451"/>
  <c r="BS451"/>
  <c r="BT451"/>
  <c r="BU451"/>
  <c r="BV451"/>
  <c r="BW451"/>
  <c r="BX451"/>
  <c r="BY451"/>
  <c r="BZ451"/>
  <c r="CA451"/>
  <c r="CB451"/>
  <c r="CC451"/>
  <c r="CD451"/>
  <c r="CE451"/>
  <c r="CG451"/>
  <c r="CH451"/>
  <c r="CI451"/>
  <c r="CJ451"/>
  <c r="CK451"/>
  <c r="BM452"/>
  <c r="BN452"/>
  <c r="BO452"/>
  <c r="BP452"/>
  <c r="BQ452"/>
  <c r="BR452"/>
  <c r="BS452"/>
  <c r="BT452"/>
  <c r="BU452"/>
  <c r="BV452"/>
  <c r="BW452"/>
  <c r="BX452"/>
  <c r="BY452"/>
  <c r="BZ452"/>
  <c r="CA452"/>
  <c r="CB452"/>
  <c r="CC452"/>
  <c r="CD452"/>
  <c r="CE452"/>
  <c r="CG452"/>
  <c r="CH452"/>
  <c r="CI452"/>
  <c r="CJ452"/>
  <c r="CK452"/>
  <c r="BM453"/>
  <c r="BN453"/>
  <c r="BO453"/>
  <c r="BP453"/>
  <c r="BQ453"/>
  <c r="BR453"/>
  <c r="BS453"/>
  <c r="BT453"/>
  <c r="BU453"/>
  <c r="BV453"/>
  <c r="BW453"/>
  <c r="BX453"/>
  <c r="BY453"/>
  <c r="BZ453"/>
  <c r="CA453"/>
  <c r="CB453"/>
  <c r="CC453"/>
  <c r="CD453"/>
  <c r="CE453"/>
  <c r="CG453"/>
  <c r="CH453"/>
  <c r="CI453"/>
  <c r="CJ453"/>
  <c r="CK453"/>
  <c r="BM454"/>
  <c r="BN454"/>
  <c r="BO454"/>
  <c r="BP454"/>
  <c r="BQ454"/>
  <c r="BR454"/>
  <c r="BS454"/>
  <c r="BT454"/>
  <c r="BU454"/>
  <c r="BV454"/>
  <c r="BW454"/>
  <c r="BX454"/>
  <c r="BY454"/>
  <c r="BZ454"/>
  <c r="CA454"/>
  <c r="CB454"/>
  <c r="CC454"/>
  <c r="CD454"/>
  <c r="CE454"/>
  <c r="CG454"/>
  <c r="CH454"/>
  <c r="CI454"/>
  <c r="CJ454"/>
  <c r="CK454"/>
  <c r="BM455"/>
  <c r="BN455"/>
  <c r="BO455"/>
  <c r="BP455"/>
  <c r="BQ455"/>
  <c r="BR455"/>
  <c r="BS455"/>
  <c r="BT455"/>
  <c r="BU455"/>
  <c r="BV455"/>
  <c r="BW455"/>
  <c r="BX455"/>
  <c r="BY455"/>
  <c r="BZ455"/>
  <c r="CA455"/>
  <c r="CB455"/>
  <c r="CC455"/>
  <c r="CD455"/>
  <c r="CE455"/>
  <c r="CG455"/>
  <c r="CH455"/>
  <c r="CI455"/>
  <c r="CJ455"/>
  <c r="CK455"/>
  <c r="BM456"/>
  <c r="BN456"/>
  <c r="BO456"/>
  <c r="BP456"/>
  <c r="BQ456"/>
  <c r="BR456"/>
  <c r="BS456"/>
  <c r="BT456"/>
  <c r="BU456"/>
  <c r="BV456"/>
  <c r="BW456"/>
  <c r="BX456"/>
  <c r="BY456"/>
  <c r="BZ456"/>
  <c r="CA456"/>
  <c r="CB456"/>
  <c r="CC456"/>
  <c r="CD456"/>
  <c r="CE456"/>
  <c r="CG456"/>
  <c r="CH456"/>
  <c r="CI456"/>
  <c r="CJ456"/>
  <c r="CK456"/>
  <c r="BM457"/>
  <c r="BN457"/>
  <c r="BO457"/>
  <c r="BP457"/>
  <c r="BQ457"/>
  <c r="BR457"/>
  <c r="BS457"/>
  <c r="BT457"/>
  <c r="BU457"/>
  <c r="BV457"/>
  <c r="BW457"/>
  <c r="BX457"/>
  <c r="BY457"/>
  <c r="BZ457"/>
  <c r="CA457"/>
  <c r="CB457"/>
  <c r="CC457"/>
  <c r="CD457"/>
  <c r="CE457"/>
  <c r="CG457"/>
  <c r="CH457"/>
  <c r="CI457"/>
  <c r="CJ457"/>
  <c r="CK457"/>
  <c r="BM458"/>
  <c r="BN458"/>
  <c r="BO458"/>
  <c r="BP458"/>
  <c r="BQ458"/>
  <c r="BR458"/>
  <c r="BS458"/>
  <c r="BT458"/>
  <c r="BU458"/>
  <c r="BV458"/>
  <c r="BW458"/>
  <c r="BX458"/>
  <c r="BY458"/>
  <c r="BZ458"/>
  <c r="CA458"/>
  <c r="CB458"/>
  <c r="CC458"/>
  <c r="CD458"/>
  <c r="CE458"/>
  <c r="CG458"/>
  <c r="CH458"/>
  <c r="CI458"/>
  <c r="CJ458"/>
  <c r="CK458"/>
  <c r="BM459"/>
  <c r="BN459"/>
  <c r="BO459"/>
  <c r="BP459"/>
  <c r="BQ459"/>
  <c r="BR459"/>
  <c r="BS459"/>
  <c r="BT459"/>
  <c r="BU459"/>
  <c r="BV459"/>
  <c r="BW459"/>
  <c r="BX459"/>
  <c r="BY459"/>
  <c r="BZ459"/>
  <c r="CA459"/>
  <c r="CB459"/>
  <c r="CC459"/>
  <c r="CD459"/>
  <c r="CE459"/>
  <c r="CG459"/>
  <c r="CH459"/>
  <c r="CI459"/>
  <c r="CJ459"/>
  <c r="CK459"/>
  <c r="BM460"/>
  <c r="BN460"/>
  <c r="BO460"/>
  <c r="BP460"/>
  <c r="BQ460"/>
  <c r="BR460"/>
  <c r="BS460"/>
  <c r="BT460"/>
  <c r="BU460"/>
  <c r="BV460"/>
  <c r="BW460"/>
  <c r="BX460"/>
  <c r="BY460"/>
  <c r="BZ460"/>
  <c r="CA460"/>
  <c r="CB460"/>
  <c r="CC460"/>
  <c r="CD460"/>
  <c r="CE460"/>
  <c r="CG460"/>
  <c r="CH460"/>
  <c r="CI460"/>
  <c r="CJ460"/>
  <c r="CK460"/>
  <c r="BM461"/>
  <c r="BN461"/>
  <c r="BO461"/>
  <c r="BP461"/>
  <c r="BQ461"/>
  <c r="BR461"/>
  <c r="BS461"/>
  <c r="BT461"/>
  <c r="BU461"/>
  <c r="BV461"/>
  <c r="BW461"/>
  <c r="BX461"/>
  <c r="BY461"/>
  <c r="BZ461"/>
  <c r="CA461"/>
  <c r="CB461"/>
  <c r="CC461"/>
  <c r="CD461"/>
  <c r="CE461"/>
  <c r="CG461"/>
  <c r="CH461"/>
  <c r="CI461"/>
  <c r="CJ461"/>
  <c r="CK461"/>
  <c r="BM462"/>
  <c r="BN462"/>
  <c r="BO462"/>
  <c r="BP462"/>
  <c r="BQ462"/>
  <c r="BR462"/>
  <c r="BS462"/>
  <c r="BT462"/>
  <c r="BU462"/>
  <c r="BV462"/>
  <c r="BW462"/>
  <c r="BX462"/>
  <c r="BY462"/>
  <c r="BZ462"/>
  <c r="CA462"/>
  <c r="CB462"/>
  <c r="CC462"/>
  <c r="CD462"/>
  <c r="CE462"/>
  <c r="CG462"/>
  <c r="CH462"/>
  <c r="CI462"/>
  <c r="CJ462"/>
  <c r="CK462"/>
  <c r="BM463"/>
  <c r="BN463"/>
  <c r="BO463"/>
  <c r="BP463"/>
  <c r="BQ463"/>
  <c r="BR463"/>
  <c r="BS463"/>
  <c r="BT463"/>
  <c r="BU463"/>
  <c r="BV463"/>
  <c r="BW463"/>
  <c r="BX463"/>
  <c r="BY463"/>
  <c r="BZ463"/>
  <c r="CA463"/>
  <c r="CB463"/>
  <c r="CC463"/>
  <c r="CD463"/>
  <c r="CE463"/>
  <c r="CG463"/>
  <c r="CH463"/>
  <c r="CI463"/>
  <c r="CJ463"/>
  <c r="CK463"/>
  <c r="BM464"/>
  <c r="BN464"/>
  <c r="BO464"/>
  <c r="BP464"/>
  <c r="BQ464"/>
  <c r="BR464"/>
  <c r="BS464"/>
  <c r="BT464"/>
  <c r="BU464"/>
  <c r="BV464"/>
  <c r="BW464"/>
  <c r="BX464"/>
  <c r="BY464"/>
  <c r="BZ464"/>
  <c r="CA464"/>
  <c r="CB464"/>
  <c r="CC464"/>
  <c r="CD464"/>
  <c r="CE464"/>
  <c r="CG464"/>
  <c r="CH464"/>
  <c r="CI464"/>
  <c r="CJ464"/>
  <c r="CK464"/>
  <c r="BM465"/>
  <c r="BN465"/>
  <c r="BO465"/>
  <c r="BP465"/>
  <c r="BQ465"/>
  <c r="BR465"/>
  <c r="BS465"/>
  <c r="BT465"/>
  <c r="BU465"/>
  <c r="BV465"/>
  <c r="BW465"/>
  <c r="BX465"/>
  <c r="BY465"/>
  <c r="BZ465"/>
  <c r="CA465"/>
  <c r="CB465"/>
  <c r="CC465"/>
  <c r="CD465"/>
  <c r="CE465"/>
  <c r="CG465"/>
  <c r="CH465"/>
  <c r="CI465"/>
  <c r="CJ465"/>
  <c r="CK465"/>
  <c r="BM466"/>
  <c r="BN466"/>
  <c r="BO466"/>
  <c r="BP466"/>
  <c r="BQ466"/>
  <c r="BR466"/>
  <c r="BS466"/>
  <c r="BT466"/>
  <c r="BU466"/>
  <c r="BV466"/>
  <c r="BW466"/>
  <c r="BX466"/>
  <c r="BY466"/>
  <c r="BZ466"/>
  <c r="CA466"/>
  <c r="CB466"/>
  <c r="CC466"/>
  <c r="CD466"/>
  <c r="CE466"/>
  <c r="CG466"/>
  <c r="CH466"/>
  <c r="CI466"/>
  <c r="CJ466"/>
  <c r="CK466"/>
  <c r="BM467"/>
  <c r="BN467"/>
  <c r="BO467"/>
  <c r="BP467"/>
  <c r="BQ467"/>
  <c r="BR467"/>
  <c r="BS467"/>
  <c r="BT467"/>
  <c r="BU467"/>
  <c r="BV467"/>
  <c r="BW467"/>
  <c r="BX467"/>
  <c r="BY467"/>
  <c r="BZ467"/>
  <c r="CA467"/>
  <c r="CB467"/>
  <c r="CC467"/>
  <c r="CD467"/>
  <c r="CE467"/>
  <c r="CG467"/>
  <c r="CH467"/>
  <c r="CI467"/>
  <c r="CJ467"/>
  <c r="CK467"/>
  <c r="BM468"/>
  <c r="BN468"/>
  <c r="BO468"/>
  <c r="BP468"/>
  <c r="BQ468"/>
  <c r="BR468"/>
  <c r="BS468"/>
  <c r="BT468"/>
  <c r="BU468"/>
  <c r="BV468"/>
  <c r="BW468"/>
  <c r="BX468"/>
  <c r="BY468"/>
  <c r="BZ468"/>
  <c r="CA468"/>
  <c r="CB468"/>
  <c r="CC468"/>
  <c r="CD468"/>
  <c r="CE468"/>
  <c r="CG468"/>
  <c r="CH468"/>
  <c r="CI468"/>
  <c r="CJ468"/>
  <c r="CK468"/>
  <c r="BM469"/>
  <c r="BN469"/>
  <c r="BO469"/>
  <c r="BP469"/>
  <c r="BQ469"/>
  <c r="BR469"/>
  <c r="BS469"/>
  <c r="BT469"/>
  <c r="BU469"/>
  <c r="BV469"/>
  <c r="BW469"/>
  <c r="BX469"/>
  <c r="BY469"/>
  <c r="BZ469"/>
  <c r="CA469"/>
  <c r="CB469"/>
  <c r="CC469"/>
  <c r="CD469"/>
  <c r="CE469"/>
  <c r="CG469"/>
  <c r="CH469"/>
  <c r="CI469"/>
  <c r="CJ469"/>
  <c r="CK469"/>
  <c r="BM470"/>
  <c r="BN470"/>
  <c r="BO470"/>
  <c r="BP470"/>
  <c r="BQ470"/>
  <c r="BR470"/>
  <c r="BS470"/>
  <c r="BT470"/>
  <c r="BU470"/>
  <c r="BV470"/>
  <c r="BW470"/>
  <c r="BX470"/>
  <c r="BY470"/>
  <c r="BZ470"/>
  <c r="CA470"/>
  <c r="CB470"/>
  <c r="CC470"/>
  <c r="CD470"/>
  <c r="CE470"/>
  <c r="CG470"/>
  <c r="CH470"/>
  <c r="CI470"/>
  <c r="CJ470"/>
  <c r="CK470"/>
  <c r="BM471"/>
  <c r="BN471"/>
  <c r="BO471"/>
  <c r="BP471"/>
  <c r="BQ471"/>
  <c r="BR471"/>
  <c r="BS471"/>
  <c r="BT471"/>
  <c r="BU471"/>
  <c r="BV471"/>
  <c r="BW471"/>
  <c r="BX471"/>
  <c r="BY471"/>
  <c r="BZ471"/>
  <c r="CA471"/>
  <c r="CB471"/>
  <c r="CC471"/>
  <c r="CD471"/>
  <c r="CE471"/>
  <c r="CG471"/>
  <c r="CH471"/>
  <c r="CI471"/>
  <c r="CJ471"/>
  <c r="CK471"/>
  <c r="BM472"/>
  <c r="BN472"/>
  <c r="BO472"/>
  <c r="BP472"/>
  <c r="BQ472"/>
  <c r="BR472"/>
  <c r="BS472"/>
  <c r="BT472"/>
  <c r="BU472"/>
  <c r="BV472"/>
  <c r="BW472"/>
  <c r="BX472"/>
  <c r="BY472"/>
  <c r="BZ472"/>
  <c r="CA472"/>
  <c r="CB472"/>
  <c r="CC472"/>
  <c r="CD472"/>
  <c r="CE472"/>
  <c r="CG472"/>
  <c r="CH472"/>
  <c r="CI472"/>
  <c r="CJ472"/>
  <c r="CK472"/>
  <c r="BM473"/>
  <c r="BN473"/>
  <c r="BO473"/>
  <c r="BP473"/>
  <c r="BQ473"/>
  <c r="BR473"/>
  <c r="BS473"/>
  <c r="BT473"/>
  <c r="BU473"/>
  <c r="BV473"/>
  <c r="BW473"/>
  <c r="BX473"/>
  <c r="BY473"/>
  <c r="BZ473"/>
  <c r="CA473"/>
  <c r="CB473"/>
  <c r="CC473"/>
  <c r="CD473"/>
  <c r="CE473"/>
  <c r="CG473"/>
  <c r="CH473"/>
  <c r="CI473"/>
  <c r="CJ473"/>
  <c r="CK473"/>
  <c r="BM474"/>
  <c r="BN474"/>
  <c r="BO474"/>
  <c r="BP474"/>
  <c r="BQ474"/>
  <c r="BR474"/>
  <c r="BS474"/>
  <c r="BT474"/>
  <c r="BU474"/>
  <c r="BV474"/>
  <c r="BW474"/>
  <c r="BX474"/>
  <c r="BY474"/>
  <c r="BZ474"/>
  <c r="CA474"/>
  <c r="CB474"/>
  <c r="CC474"/>
  <c r="CD474"/>
  <c r="CE474"/>
  <c r="CG474"/>
  <c r="CH474"/>
  <c r="CI474"/>
  <c r="CJ474"/>
  <c r="CK474"/>
  <c r="BM475"/>
  <c r="BN475"/>
  <c r="BO475"/>
  <c r="BP475"/>
  <c r="BQ475"/>
  <c r="BR475"/>
  <c r="BS475"/>
  <c r="BT475"/>
  <c r="BU475"/>
  <c r="BV475"/>
  <c r="BW475"/>
  <c r="BX475"/>
  <c r="BY475"/>
  <c r="BZ475"/>
  <c r="CA475"/>
  <c r="CB475"/>
  <c r="CC475"/>
  <c r="CD475"/>
  <c r="CE475"/>
  <c r="CG475"/>
  <c r="CH475"/>
  <c r="CI475"/>
  <c r="CJ475"/>
  <c r="CK475"/>
  <c r="BM476"/>
  <c r="BN476"/>
  <c r="BO476"/>
  <c r="BP476"/>
  <c r="BQ476"/>
  <c r="BR476"/>
  <c r="BS476"/>
  <c r="BT476"/>
  <c r="BU476"/>
  <c r="BV476"/>
  <c r="BW476"/>
  <c r="BX476"/>
  <c r="BY476"/>
  <c r="BZ476"/>
  <c r="CA476"/>
  <c r="CB476"/>
  <c r="CC476"/>
  <c r="CD476"/>
  <c r="CE476"/>
  <c r="CG476"/>
  <c r="CH476"/>
  <c r="CI476"/>
  <c r="CJ476"/>
  <c r="CK476"/>
  <c r="BM477"/>
  <c r="BN477"/>
  <c r="BO477"/>
  <c r="BP477"/>
  <c r="BQ477"/>
  <c r="BR477"/>
  <c r="BS477"/>
  <c r="BT477"/>
  <c r="BU477"/>
  <c r="BV477"/>
  <c r="BW477"/>
  <c r="BX477"/>
  <c r="BY477"/>
  <c r="BZ477"/>
  <c r="CA477"/>
  <c r="CB477"/>
  <c r="CC477"/>
  <c r="CD477"/>
  <c r="CE477"/>
  <c r="CG477"/>
  <c r="CH477"/>
  <c r="CI477"/>
  <c r="CJ477"/>
  <c r="CK477"/>
  <c r="BM478"/>
  <c r="BN478"/>
  <c r="BO478"/>
  <c r="BP478"/>
  <c r="BQ478"/>
  <c r="BR478"/>
  <c r="BS478"/>
  <c r="BT478"/>
  <c r="BU478"/>
  <c r="BV478"/>
  <c r="BW478"/>
  <c r="BX478"/>
  <c r="BY478"/>
  <c r="BZ478"/>
  <c r="CA478"/>
  <c r="CB478"/>
  <c r="CC478"/>
  <c r="CD478"/>
  <c r="CE478"/>
  <c r="CG478"/>
  <c r="CH478"/>
  <c r="CI478"/>
  <c r="CJ478"/>
  <c r="CK478"/>
  <c r="BM479"/>
  <c r="BN479"/>
  <c r="BO479"/>
  <c r="BP479"/>
  <c r="BQ479"/>
  <c r="BR479"/>
  <c r="BS479"/>
  <c r="BT479"/>
  <c r="BU479"/>
  <c r="BV479"/>
  <c r="BW479"/>
  <c r="BX479"/>
  <c r="BY479"/>
  <c r="BZ479"/>
  <c r="CA479"/>
  <c r="CB479"/>
  <c r="CC479"/>
  <c r="CD479"/>
  <c r="CE479"/>
  <c r="CG479"/>
  <c r="CH479"/>
  <c r="CI479"/>
  <c r="CJ479"/>
  <c r="CK479"/>
  <c r="BM480"/>
  <c r="BN480"/>
  <c r="BO480"/>
  <c r="BP480"/>
  <c r="BQ480"/>
  <c r="BR480"/>
  <c r="BS480"/>
  <c r="BT480"/>
  <c r="BU480"/>
  <c r="BV480"/>
  <c r="BW480"/>
  <c r="BX480"/>
  <c r="BY480"/>
  <c r="BZ480"/>
  <c r="CA480"/>
  <c r="CB480"/>
  <c r="CC480"/>
  <c r="CD480"/>
  <c r="CE480"/>
  <c r="CG480"/>
  <c r="CH480"/>
  <c r="CI480"/>
  <c r="CJ480"/>
  <c r="CK480"/>
  <c r="BM481"/>
  <c r="BN481"/>
  <c r="BO481"/>
  <c r="BP481"/>
  <c r="BQ481"/>
  <c r="BR481"/>
  <c r="BS481"/>
  <c r="BT481"/>
  <c r="BU481"/>
  <c r="BV481"/>
  <c r="BW481"/>
  <c r="BX481"/>
  <c r="BY481"/>
  <c r="BZ481"/>
  <c r="CA481"/>
  <c r="CB481"/>
  <c r="CC481"/>
  <c r="CD481"/>
  <c r="CE481"/>
  <c r="CG481"/>
  <c r="CH481"/>
  <c r="CI481"/>
  <c r="CJ481"/>
  <c r="CK481"/>
  <c r="BM482"/>
  <c r="BN482"/>
  <c r="BO482"/>
  <c r="BP482"/>
  <c r="BQ482"/>
  <c r="BR482"/>
  <c r="BS482"/>
  <c r="BT482"/>
  <c r="BU482"/>
  <c r="BV482"/>
  <c r="BW482"/>
  <c r="BX482"/>
  <c r="BY482"/>
  <c r="BZ482"/>
  <c r="CA482"/>
  <c r="CB482"/>
  <c r="CC482"/>
  <c r="CD482"/>
  <c r="CE482"/>
  <c r="CG482"/>
  <c r="CH482"/>
  <c r="CI482"/>
  <c r="CJ482"/>
  <c r="CK482"/>
  <c r="BM483"/>
  <c r="BN483"/>
  <c r="BO483"/>
  <c r="BP483"/>
  <c r="BQ483"/>
  <c r="BR483"/>
  <c r="BS483"/>
  <c r="BT483"/>
  <c r="BU483"/>
  <c r="BV483"/>
  <c r="BW483"/>
  <c r="BX483"/>
  <c r="BY483"/>
  <c r="BZ483"/>
  <c r="CA483"/>
  <c r="CB483"/>
  <c r="CC483"/>
  <c r="CD483"/>
  <c r="CE483"/>
  <c r="CG483"/>
  <c r="CH483"/>
  <c r="CI483"/>
  <c r="CJ483"/>
  <c r="CK483"/>
  <c r="BM484"/>
  <c r="BN484"/>
  <c r="BO484"/>
  <c r="BP484"/>
  <c r="BQ484"/>
  <c r="BR484"/>
  <c r="BS484"/>
  <c r="BT484"/>
  <c r="BU484"/>
  <c r="BV484"/>
  <c r="BW484"/>
  <c r="BX484"/>
  <c r="BY484"/>
  <c r="BZ484"/>
  <c r="CA484"/>
  <c r="CB484"/>
  <c r="CC484"/>
  <c r="CD484"/>
  <c r="CE484"/>
  <c r="CG484"/>
  <c r="CH484"/>
  <c r="CI484"/>
  <c r="CJ484"/>
  <c r="CK484"/>
  <c r="BM485"/>
  <c r="BN485"/>
  <c r="BO485"/>
  <c r="BP485"/>
  <c r="BQ485"/>
  <c r="BR485"/>
  <c r="BS485"/>
  <c r="BT485"/>
  <c r="BU485"/>
  <c r="BV485"/>
  <c r="BW485"/>
  <c r="BX485"/>
  <c r="BY485"/>
  <c r="BZ485"/>
  <c r="CA485"/>
  <c r="CB485"/>
  <c r="CC485"/>
  <c r="CD485"/>
  <c r="CE485"/>
  <c r="CG485"/>
  <c r="CH485"/>
  <c r="CI485"/>
  <c r="CJ485"/>
  <c r="CK485"/>
  <c r="BM486"/>
  <c r="BN486"/>
  <c r="BO486"/>
  <c r="BP486"/>
  <c r="BQ486"/>
  <c r="BR486"/>
  <c r="BS486"/>
  <c r="BT486"/>
  <c r="BU486"/>
  <c r="BV486"/>
  <c r="BW486"/>
  <c r="BX486"/>
  <c r="BY486"/>
  <c r="BZ486"/>
  <c r="CA486"/>
  <c r="CB486"/>
  <c r="CC486"/>
  <c r="CD486"/>
  <c r="CE486"/>
  <c r="CG486"/>
  <c r="CH486"/>
  <c r="CI486"/>
  <c r="CJ486"/>
  <c r="CK486"/>
  <c r="BM487"/>
  <c r="BN487"/>
  <c r="BO487"/>
  <c r="BP487"/>
  <c r="BQ487"/>
  <c r="BR487"/>
  <c r="BS487"/>
  <c r="BT487"/>
  <c r="BU487"/>
  <c r="BV487"/>
  <c r="BW487"/>
  <c r="BX487"/>
  <c r="BY487"/>
  <c r="BZ487"/>
  <c r="CA487"/>
  <c r="CB487"/>
  <c r="CC487"/>
  <c r="CD487"/>
  <c r="CE487"/>
  <c r="CG487"/>
  <c r="CH487"/>
  <c r="CI487"/>
  <c r="CJ487"/>
  <c r="CK487"/>
  <c r="BM488"/>
  <c r="BN488"/>
  <c r="BO488"/>
  <c r="BP488"/>
  <c r="BQ488"/>
  <c r="BR488"/>
  <c r="BS488"/>
  <c r="BT488"/>
  <c r="BU488"/>
  <c r="BV488"/>
  <c r="BW488"/>
  <c r="BX488"/>
  <c r="BY488"/>
  <c r="BZ488"/>
  <c r="CA488"/>
  <c r="CB488"/>
  <c r="CC488"/>
  <c r="CD488"/>
  <c r="CE488"/>
  <c r="CG488"/>
  <c r="CH488"/>
  <c r="CI488"/>
  <c r="CJ488"/>
  <c r="CK488"/>
  <c r="BM489"/>
  <c r="BN489"/>
  <c r="BO489"/>
  <c r="BP489"/>
  <c r="BQ489"/>
  <c r="BR489"/>
  <c r="BS489"/>
  <c r="BT489"/>
  <c r="BU489"/>
  <c r="BV489"/>
  <c r="BW489"/>
  <c r="BX489"/>
  <c r="BY489"/>
  <c r="BZ489"/>
  <c r="CA489"/>
  <c r="CB489"/>
  <c r="CC489"/>
  <c r="CD489"/>
  <c r="CE489"/>
  <c r="CG489"/>
  <c r="CH489"/>
  <c r="CI489"/>
  <c r="CJ489"/>
  <c r="CK489"/>
  <c r="BM490"/>
  <c r="BN490"/>
  <c r="BO490"/>
  <c r="BP490"/>
  <c r="BQ490"/>
  <c r="BR490"/>
  <c r="BS490"/>
  <c r="BT490"/>
  <c r="BU490"/>
  <c r="BV490"/>
  <c r="BW490"/>
  <c r="BX490"/>
  <c r="BY490"/>
  <c r="BZ490"/>
  <c r="CA490"/>
  <c r="CB490"/>
  <c r="CC490"/>
  <c r="CD490"/>
  <c r="CE490"/>
  <c r="CG490"/>
  <c r="CH490"/>
  <c r="CI490"/>
  <c r="CJ490"/>
  <c r="CK490"/>
  <c r="BM491"/>
  <c r="BN491"/>
  <c r="BO491"/>
  <c r="BP491"/>
  <c r="BQ491"/>
  <c r="BR491"/>
  <c r="BS491"/>
  <c r="BT491"/>
  <c r="BU491"/>
  <c r="BV491"/>
  <c r="BW491"/>
  <c r="BX491"/>
  <c r="BY491"/>
  <c r="BZ491"/>
  <c r="CA491"/>
  <c r="CB491"/>
  <c r="CC491"/>
  <c r="CD491"/>
  <c r="CE491"/>
  <c r="CG491"/>
  <c r="CH491"/>
  <c r="CI491"/>
  <c r="CJ491"/>
  <c r="CK491"/>
  <c r="BM492"/>
  <c r="BN492"/>
  <c r="BO492"/>
  <c r="BP492"/>
  <c r="BQ492"/>
  <c r="BR492"/>
  <c r="BS492"/>
  <c r="BT492"/>
  <c r="BU492"/>
  <c r="BV492"/>
  <c r="BW492"/>
  <c r="BX492"/>
  <c r="BY492"/>
  <c r="BZ492"/>
  <c r="CA492"/>
  <c r="CB492"/>
  <c r="CC492"/>
  <c r="CD492"/>
  <c r="CE492"/>
  <c r="CG492"/>
  <c r="CH492"/>
  <c r="CI492"/>
  <c r="CJ492"/>
  <c r="CK492"/>
  <c r="BM493"/>
  <c r="BN493"/>
  <c r="BO493"/>
  <c r="BP493"/>
  <c r="BQ493"/>
  <c r="BR493"/>
  <c r="BS493"/>
  <c r="BT493"/>
  <c r="BU493"/>
  <c r="BV493"/>
  <c r="BW493"/>
  <c r="BX493"/>
  <c r="BY493"/>
  <c r="BZ493"/>
  <c r="CA493"/>
  <c r="CB493"/>
  <c r="CC493"/>
  <c r="CD493"/>
  <c r="CE493"/>
  <c r="CG493"/>
  <c r="CH493"/>
  <c r="CI493"/>
  <c r="CJ493"/>
  <c r="CK493"/>
  <c r="BM494"/>
  <c r="BN494"/>
  <c r="BO494"/>
  <c r="BP494"/>
  <c r="BQ494"/>
  <c r="BR494"/>
  <c r="BS494"/>
  <c r="BT494"/>
  <c r="BU494"/>
  <c r="BV494"/>
  <c r="BW494"/>
  <c r="BX494"/>
  <c r="BY494"/>
  <c r="BZ494"/>
  <c r="CA494"/>
  <c r="CB494"/>
  <c r="CC494"/>
  <c r="CD494"/>
  <c r="CE494"/>
  <c r="CG494"/>
  <c r="CH494"/>
  <c r="CI494"/>
  <c r="CJ494"/>
  <c r="CK494"/>
  <c r="BM495"/>
  <c r="BN495"/>
  <c r="BO495"/>
  <c r="BP495"/>
  <c r="BQ495"/>
  <c r="BR495"/>
  <c r="BS495"/>
  <c r="BT495"/>
  <c r="BU495"/>
  <c r="BV495"/>
  <c r="BW495"/>
  <c r="BX495"/>
  <c r="BY495"/>
  <c r="BZ495"/>
  <c r="CA495"/>
  <c r="CB495"/>
  <c r="CC495"/>
  <c r="CD495"/>
  <c r="CE495"/>
  <c r="CG495"/>
  <c r="CH495"/>
  <c r="CI495"/>
  <c r="CJ495"/>
  <c r="CK495"/>
  <c r="BM496"/>
  <c r="BN496"/>
  <c r="BO496"/>
  <c r="BP496"/>
  <c r="BQ496"/>
  <c r="BR496"/>
  <c r="BS496"/>
  <c r="BT496"/>
  <c r="BU496"/>
  <c r="BV496"/>
  <c r="BW496"/>
  <c r="BX496"/>
  <c r="BY496"/>
  <c r="BZ496"/>
  <c r="CA496"/>
  <c r="CB496"/>
  <c r="CC496"/>
  <c r="CD496"/>
  <c r="CE496"/>
  <c r="CG496"/>
  <c r="CH496"/>
  <c r="CI496"/>
  <c r="CJ496"/>
  <c r="CK496"/>
  <c r="BM497"/>
  <c r="BN497"/>
  <c r="BO497"/>
  <c r="BP497"/>
  <c r="BQ497"/>
  <c r="BR497"/>
  <c r="BS497"/>
  <c r="BT497"/>
  <c r="BU497"/>
  <c r="BV497"/>
  <c r="BW497"/>
  <c r="BX497"/>
  <c r="BY497"/>
  <c r="BZ497"/>
  <c r="CA497"/>
  <c r="CB497"/>
  <c r="CC497"/>
  <c r="CD497"/>
  <c r="CE497"/>
  <c r="CG497"/>
  <c r="CH497"/>
  <c r="CI497"/>
  <c r="CJ497"/>
  <c r="CK497"/>
  <c r="BM498"/>
  <c r="BN498"/>
  <c r="BO498"/>
  <c r="BP498"/>
  <c r="BQ498"/>
  <c r="BR498"/>
  <c r="BS498"/>
  <c r="BT498"/>
  <c r="BU498"/>
  <c r="BV498"/>
  <c r="BW498"/>
  <c r="BX498"/>
  <c r="BY498"/>
  <c r="BZ498"/>
  <c r="CA498"/>
  <c r="CB498"/>
  <c r="CC498"/>
  <c r="CD498"/>
  <c r="CE498"/>
  <c r="CG498"/>
  <c r="CH498"/>
  <c r="CI498"/>
  <c r="CJ498"/>
  <c r="CK498"/>
  <c r="BM499"/>
  <c r="BN499"/>
  <c r="BO499"/>
  <c r="BP499"/>
  <c r="BQ499"/>
  <c r="BR499"/>
  <c r="BS499"/>
  <c r="BT499"/>
  <c r="BU499"/>
  <c r="BV499"/>
  <c r="BW499"/>
  <c r="BX499"/>
  <c r="BY499"/>
  <c r="BZ499"/>
  <c r="CA499"/>
  <c r="CB499"/>
  <c r="CC499"/>
  <c r="CD499"/>
  <c r="CE499"/>
  <c r="CG499"/>
  <c r="CH499"/>
  <c r="CI499"/>
  <c r="CJ499"/>
  <c r="CK499"/>
  <c r="BM500"/>
  <c r="BN500"/>
  <c r="BO500"/>
  <c r="BP500"/>
  <c r="BQ500"/>
  <c r="BR500"/>
  <c r="BS500"/>
  <c r="BT500"/>
  <c r="BU500"/>
  <c r="BV500"/>
  <c r="BW500"/>
  <c r="BX500"/>
  <c r="BY500"/>
  <c r="BZ500"/>
  <c r="CA500"/>
  <c r="CB500"/>
  <c r="CC500"/>
  <c r="CD500"/>
  <c r="CE500"/>
  <c r="CG500"/>
  <c r="CH500"/>
  <c r="CI500"/>
  <c r="CJ500"/>
  <c r="CK500"/>
  <c r="BM501"/>
  <c r="BN501"/>
  <c r="BO501"/>
  <c r="BP501"/>
  <c r="BQ501"/>
  <c r="BR501"/>
  <c r="BS501"/>
  <c r="BT501"/>
  <c r="BU501"/>
  <c r="BV501"/>
  <c r="BW501"/>
  <c r="BX501"/>
  <c r="BY501"/>
  <c r="BZ501"/>
  <c r="CA501"/>
  <c r="CB501"/>
  <c r="CC501"/>
  <c r="CD501"/>
  <c r="CE501"/>
  <c r="CG501"/>
  <c r="CH501"/>
  <c r="CI501"/>
  <c r="CJ501"/>
  <c r="CK501"/>
  <c r="BM502"/>
  <c r="BN502"/>
  <c r="BO502"/>
  <c r="BP502"/>
  <c r="BQ502"/>
  <c r="BR502"/>
  <c r="BS502"/>
  <c r="BT502"/>
  <c r="BU502"/>
  <c r="BV502"/>
  <c r="BW502"/>
  <c r="BX502"/>
  <c r="BY502"/>
  <c r="BZ502"/>
  <c r="CA502"/>
  <c r="CB502"/>
  <c r="CC502"/>
  <c r="CD502"/>
  <c r="CE502"/>
  <c r="CG502"/>
  <c r="CH502"/>
  <c r="CI502"/>
  <c r="CJ502"/>
  <c r="CK502"/>
  <c r="BM503"/>
  <c r="BN503"/>
  <c r="BO503"/>
  <c r="BP503"/>
  <c r="BQ503"/>
  <c r="BR503"/>
  <c r="BS503"/>
  <c r="BT503"/>
  <c r="BU503"/>
  <c r="BV503"/>
  <c r="BW503"/>
  <c r="BX503"/>
  <c r="BY503"/>
  <c r="BZ503"/>
  <c r="CA503"/>
  <c r="CB503"/>
  <c r="CC503"/>
  <c r="CD503"/>
  <c r="CE503"/>
  <c r="CG503"/>
  <c r="CH503"/>
  <c r="CI503"/>
  <c r="CJ503"/>
  <c r="CK503"/>
  <c r="BM504"/>
  <c r="BN504"/>
  <c r="BO504"/>
  <c r="BP504"/>
  <c r="BQ504"/>
  <c r="BR504"/>
  <c r="BS504"/>
  <c r="BT504"/>
  <c r="BU504"/>
  <c r="BV504"/>
  <c r="BW504"/>
  <c r="BX504"/>
  <c r="BY504"/>
  <c r="BZ504"/>
  <c r="CA504"/>
  <c r="CB504"/>
  <c r="CC504"/>
  <c r="CD504"/>
  <c r="CE504"/>
  <c r="CG504"/>
  <c r="CH504"/>
  <c r="CI504"/>
  <c r="CJ504"/>
  <c r="CK504"/>
  <c r="BM505"/>
  <c r="BN505"/>
  <c r="BO505"/>
  <c r="BP505"/>
  <c r="BQ505"/>
  <c r="BR505"/>
  <c r="BS505"/>
  <c r="BT505"/>
  <c r="BU505"/>
  <c r="BV505"/>
  <c r="BW505"/>
  <c r="BX505"/>
  <c r="BY505"/>
  <c r="BZ505"/>
  <c r="CA505"/>
  <c r="CB505"/>
  <c r="CC505"/>
  <c r="CD505"/>
  <c r="CE505"/>
  <c r="CG505"/>
  <c r="CH505"/>
  <c r="CI505"/>
  <c r="CJ505"/>
  <c r="CK505"/>
  <c r="BM506"/>
  <c r="BN506"/>
  <c r="BO506"/>
  <c r="BP506"/>
  <c r="BQ506"/>
  <c r="BR506"/>
  <c r="BS506"/>
  <c r="BT506"/>
  <c r="BU506"/>
  <c r="BV506"/>
  <c r="BW506"/>
  <c r="BX506"/>
  <c r="BY506"/>
  <c r="BZ506"/>
  <c r="CA506"/>
  <c r="CB506"/>
  <c r="CC506"/>
  <c r="CD506"/>
  <c r="CE506"/>
  <c r="CG506"/>
  <c r="CH506"/>
  <c r="CI506"/>
  <c r="CJ506"/>
  <c r="CK506"/>
  <c r="BM507"/>
  <c r="BN507"/>
  <c r="BO507"/>
  <c r="BP507"/>
  <c r="BQ507"/>
  <c r="BR507"/>
  <c r="BS507"/>
  <c r="BT507"/>
  <c r="BU507"/>
  <c r="BV507"/>
  <c r="BW507"/>
  <c r="BX507"/>
  <c r="BY507"/>
  <c r="BZ507"/>
  <c r="CA507"/>
  <c r="CB507"/>
  <c r="CC507"/>
  <c r="CD507"/>
  <c r="CE507"/>
  <c r="CG507"/>
  <c r="CH507"/>
  <c r="CI507"/>
  <c r="CJ507"/>
  <c r="CK507"/>
  <c r="BM508"/>
  <c r="BN508"/>
  <c r="BO508"/>
  <c r="BP508"/>
  <c r="BQ508"/>
  <c r="BR508"/>
  <c r="BS508"/>
  <c r="BT508"/>
  <c r="BU508"/>
  <c r="BV508"/>
  <c r="BW508"/>
  <c r="BX508"/>
  <c r="BY508"/>
  <c r="BZ508"/>
  <c r="CA508"/>
  <c r="CB508"/>
  <c r="CC508"/>
  <c r="CD508"/>
  <c r="CE508"/>
  <c r="CG508"/>
  <c r="CH508"/>
  <c r="CI508"/>
  <c r="CJ508"/>
  <c r="CK508"/>
  <c r="BM509"/>
  <c r="BN509"/>
  <c r="BO509"/>
  <c r="BP509"/>
  <c r="BQ509"/>
  <c r="BR509"/>
  <c r="BS509"/>
  <c r="BT509"/>
  <c r="BU509"/>
  <c r="BV509"/>
  <c r="BW509"/>
  <c r="BX509"/>
  <c r="BY509"/>
  <c r="BZ509"/>
  <c r="CA509"/>
  <c r="CB509"/>
  <c r="CC509"/>
  <c r="CD509"/>
  <c r="CE509"/>
  <c r="CG509"/>
  <c r="CH509"/>
  <c r="CI509"/>
  <c r="CJ509"/>
  <c r="CK509"/>
  <c r="BM510"/>
  <c r="BN510"/>
  <c r="BO510"/>
  <c r="BP510"/>
  <c r="BQ510"/>
  <c r="BR510"/>
  <c r="BS510"/>
  <c r="BT510"/>
  <c r="BU510"/>
  <c r="BV510"/>
  <c r="BW510"/>
  <c r="BX510"/>
  <c r="BY510"/>
  <c r="BZ510"/>
  <c r="CA510"/>
  <c r="CB510"/>
  <c r="CC510"/>
  <c r="CD510"/>
  <c r="CE510"/>
  <c r="CG510"/>
  <c r="CH510"/>
  <c r="CI510"/>
  <c r="CJ510"/>
  <c r="CK510"/>
  <c r="BM511"/>
  <c r="BN511"/>
  <c r="BO511"/>
  <c r="BP511"/>
  <c r="BQ511"/>
  <c r="BR511"/>
  <c r="BS511"/>
  <c r="BT511"/>
  <c r="BU511"/>
  <c r="BV511"/>
  <c r="BW511"/>
  <c r="BX511"/>
  <c r="BY511"/>
  <c r="BZ511"/>
  <c r="CA511"/>
  <c r="CB511"/>
  <c r="CC511"/>
  <c r="CD511"/>
  <c r="CE511"/>
  <c r="CG511"/>
  <c r="CH511"/>
  <c r="CI511"/>
  <c r="CJ511"/>
  <c r="CK511"/>
  <c r="BM512"/>
  <c r="BN512"/>
  <c r="BO512"/>
  <c r="BP512"/>
  <c r="BQ512"/>
  <c r="BR512"/>
  <c r="BS512"/>
  <c r="BT512"/>
  <c r="BU512"/>
  <c r="BV512"/>
  <c r="BW512"/>
  <c r="BX512"/>
  <c r="BY512"/>
  <c r="BZ512"/>
  <c r="CA512"/>
  <c r="CB512"/>
  <c r="CC512"/>
  <c r="CD512"/>
  <c r="CE512"/>
  <c r="CG512"/>
  <c r="CH512"/>
  <c r="CI512"/>
  <c r="CJ512"/>
  <c r="CK512"/>
  <c r="BM513"/>
  <c r="BN513"/>
  <c r="BO513"/>
  <c r="BP513"/>
  <c r="BQ513"/>
  <c r="BR513"/>
  <c r="BS513"/>
  <c r="BT513"/>
  <c r="BU513"/>
  <c r="BV513"/>
  <c r="BW513"/>
  <c r="BX513"/>
  <c r="BY513"/>
  <c r="BZ513"/>
  <c r="CA513"/>
  <c r="CB513"/>
  <c r="CC513"/>
  <c r="CD513"/>
  <c r="CE513"/>
  <c r="CG513"/>
  <c r="CH513"/>
  <c r="CI513"/>
  <c r="CJ513"/>
  <c r="CK513"/>
  <c r="BM514"/>
  <c r="BN514"/>
  <c r="BO514"/>
  <c r="BP514"/>
  <c r="BQ514"/>
  <c r="BR514"/>
  <c r="BS514"/>
  <c r="BT514"/>
  <c r="BU514"/>
  <c r="BV514"/>
  <c r="BW514"/>
  <c r="BX514"/>
  <c r="BY514"/>
  <c r="BZ514"/>
  <c r="CA514"/>
  <c r="CB514"/>
  <c r="CC514"/>
  <c r="CD514"/>
  <c r="CE514"/>
  <c r="CG514"/>
  <c r="CH514"/>
  <c r="CI514"/>
  <c r="CJ514"/>
  <c r="CK514"/>
  <c r="BM515"/>
  <c r="BN515"/>
  <c r="BO515"/>
  <c r="BP515"/>
  <c r="BQ515"/>
  <c r="BR515"/>
  <c r="BS515"/>
  <c r="BT515"/>
  <c r="BU515"/>
  <c r="BV515"/>
  <c r="BW515"/>
  <c r="BX515"/>
  <c r="BY515"/>
  <c r="BZ515"/>
  <c r="CA515"/>
  <c r="CB515"/>
  <c r="CC515"/>
  <c r="CD515"/>
  <c r="CE515"/>
  <c r="CG515"/>
  <c r="CH515"/>
  <c r="CI515"/>
  <c r="CJ515"/>
  <c r="CK515"/>
  <c r="BM516"/>
  <c r="BN516"/>
  <c r="BO516"/>
  <c r="BP516"/>
  <c r="BQ516"/>
  <c r="BR516"/>
  <c r="BS516"/>
  <c r="BT516"/>
  <c r="BU516"/>
  <c r="BV516"/>
  <c r="BW516"/>
  <c r="BX516"/>
  <c r="BY516"/>
  <c r="BZ516"/>
  <c r="CA516"/>
  <c r="CB516"/>
  <c r="CC516"/>
  <c r="CD516"/>
  <c r="CE516"/>
  <c r="CG516"/>
  <c r="CH516"/>
  <c r="CI516"/>
  <c r="CJ516"/>
  <c r="CK516"/>
  <c r="BM517"/>
  <c r="BN517"/>
  <c r="BO517"/>
  <c r="BP517"/>
  <c r="BQ517"/>
  <c r="BR517"/>
  <c r="BS517"/>
  <c r="BT517"/>
  <c r="BU517"/>
  <c r="BV517"/>
  <c r="BW517"/>
  <c r="BX517"/>
  <c r="BY517"/>
  <c r="BZ517"/>
  <c r="CA517"/>
  <c r="CB517"/>
  <c r="CC517"/>
  <c r="CD517"/>
  <c r="CE517"/>
  <c r="CG517"/>
  <c r="CH517"/>
  <c r="CI517"/>
  <c r="CJ517"/>
  <c r="CK517"/>
  <c r="BM518"/>
  <c r="BN518"/>
  <c r="BO518"/>
  <c r="BP518"/>
  <c r="BQ518"/>
  <c r="BR518"/>
  <c r="BS518"/>
  <c r="BT518"/>
  <c r="BU518"/>
  <c r="BV518"/>
  <c r="BW518"/>
  <c r="BX518"/>
  <c r="BY518"/>
  <c r="BZ518"/>
  <c r="CA518"/>
  <c r="CB518"/>
  <c r="CC518"/>
  <c r="CD518"/>
  <c r="CE518"/>
  <c r="CG518"/>
  <c r="CH518"/>
  <c r="CI518"/>
  <c r="CJ518"/>
  <c r="CK518"/>
  <c r="BM519"/>
  <c r="BN519"/>
  <c r="BO519"/>
  <c r="BP519"/>
  <c r="BQ519"/>
  <c r="BR519"/>
  <c r="BS519"/>
  <c r="BT519"/>
  <c r="BU519"/>
  <c r="BV519"/>
  <c r="BW519"/>
  <c r="BX519"/>
  <c r="BY519"/>
  <c r="BZ519"/>
  <c r="CA519"/>
  <c r="CB519"/>
  <c r="CC519"/>
  <c r="CD519"/>
  <c r="CE519"/>
  <c r="CG519"/>
  <c r="CH519"/>
  <c r="CI519"/>
  <c r="CJ519"/>
  <c r="CK519"/>
  <c r="BM520"/>
  <c r="BN520"/>
  <c r="BO520"/>
  <c r="BP520"/>
  <c r="BQ520"/>
  <c r="BR520"/>
  <c r="BS520"/>
  <c r="BT520"/>
  <c r="BU520"/>
  <c r="BV520"/>
  <c r="BW520"/>
  <c r="BX520"/>
  <c r="BY520"/>
  <c r="BZ520"/>
  <c r="CA520"/>
  <c r="CB520"/>
  <c r="CC520"/>
  <c r="CD520"/>
  <c r="CE520"/>
  <c r="CG520"/>
  <c r="CH520"/>
  <c r="CI520"/>
  <c r="CJ520"/>
  <c r="CK520"/>
  <c r="BM521"/>
  <c r="BN521"/>
  <c r="BO521"/>
  <c r="BP521"/>
  <c r="BQ521"/>
  <c r="BR521"/>
  <c r="BS521"/>
  <c r="BT521"/>
  <c r="BU521"/>
  <c r="BV521"/>
  <c r="BW521"/>
  <c r="BX521"/>
  <c r="BY521"/>
  <c r="BZ521"/>
  <c r="CA521"/>
  <c r="CB521"/>
  <c r="CC521"/>
  <c r="CD521"/>
  <c r="CE521"/>
  <c r="CG521"/>
  <c r="CH521"/>
  <c r="CI521"/>
  <c r="CJ521"/>
  <c r="CK521"/>
  <c r="BM522"/>
  <c r="BN522"/>
  <c r="BO522"/>
  <c r="BP522"/>
  <c r="BQ522"/>
  <c r="BR522"/>
  <c r="BS522"/>
  <c r="BT522"/>
  <c r="BU522"/>
  <c r="BV522"/>
  <c r="BW522"/>
  <c r="BX522"/>
  <c r="BY522"/>
  <c r="BZ522"/>
  <c r="CA522"/>
  <c r="CB522"/>
  <c r="CC522"/>
  <c r="CD522"/>
  <c r="CE522"/>
  <c r="CG522"/>
  <c r="CH522"/>
  <c r="CI522"/>
  <c r="CJ522"/>
  <c r="CK522"/>
  <c r="BM523"/>
  <c r="BN523"/>
  <c r="BO523"/>
  <c r="BP523"/>
  <c r="BQ523"/>
  <c r="BR523"/>
  <c r="BS523"/>
  <c r="BT523"/>
  <c r="BU523"/>
  <c r="BV523"/>
  <c r="BW523"/>
  <c r="BX523"/>
  <c r="BY523"/>
  <c r="BZ523"/>
  <c r="CA523"/>
  <c r="CB523"/>
  <c r="CC523"/>
  <c r="CD523"/>
  <c r="CE523"/>
  <c r="CG523"/>
  <c r="CH523"/>
  <c r="CI523"/>
  <c r="CJ523"/>
  <c r="CK523"/>
  <c r="BM524"/>
  <c r="BN524"/>
  <c r="BO524"/>
  <c r="BP524"/>
  <c r="BQ524"/>
  <c r="BR524"/>
  <c r="BS524"/>
  <c r="BT524"/>
  <c r="BU524"/>
  <c r="BV524"/>
  <c r="BW524"/>
  <c r="BX524"/>
  <c r="BY524"/>
  <c r="BZ524"/>
  <c r="CA524"/>
  <c r="CB524"/>
  <c r="CC524"/>
  <c r="CD524"/>
  <c r="CE524"/>
  <c r="CG524"/>
  <c r="CH524"/>
  <c r="CI524"/>
  <c r="CJ524"/>
  <c r="CK524"/>
  <c r="BM525"/>
  <c r="BN525"/>
  <c r="BO525"/>
  <c r="BP525"/>
  <c r="BQ525"/>
  <c r="BR525"/>
  <c r="BS525"/>
  <c r="BT525"/>
  <c r="BU525"/>
  <c r="BV525"/>
  <c r="BW525"/>
  <c r="BX525"/>
  <c r="BY525"/>
  <c r="BZ525"/>
  <c r="CA525"/>
  <c r="CB525"/>
  <c r="CC525"/>
  <c r="CD525"/>
  <c r="CE525"/>
  <c r="CG525"/>
  <c r="CH525"/>
  <c r="CI525"/>
  <c r="CJ525"/>
  <c r="CK525"/>
  <c r="BM526"/>
  <c r="BN526"/>
  <c r="BO526"/>
  <c r="BP526"/>
  <c r="BQ526"/>
  <c r="BR526"/>
  <c r="BS526"/>
  <c r="BT526"/>
  <c r="BU526"/>
  <c r="BV526"/>
  <c r="BW526"/>
  <c r="BX526"/>
  <c r="BY526"/>
  <c r="BZ526"/>
  <c r="CA526"/>
  <c r="CB526"/>
  <c r="CC526"/>
  <c r="CD526"/>
  <c r="CE526"/>
  <c r="CG526"/>
  <c r="CH526"/>
  <c r="CI526"/>
  <c r="CJ526"/>
  <c r="CK526"/>
  <c r="BM527"/>
  <c r="BN527"/>
  <c r="BO527"/>
  <c r="BP527"/>
  <c r="BQ527"/>
  <c r="BR527"/>
  <c r="BS527"/>
  <c r="BT527"/>
  <c r="BU527"/>
  <c r="BV527"/>
  <c r="BW527"/>
  <c r="BX527"/>
  <c r="BY527"/>
  <c r="BZ527"/>
  <c r="CA527"/>
  <c r="CB527"/>
  <c r="CC527"/>
  <c r="CD527"/>
  <c r="CE527"/>
  <c r="CG527"/>
  <c r="CH527"/>
  <c r="CI527"/>
  <c r="CJ527"/>
  <c r="CK527"/>
  <c r="BM528"/>
  <c r="BN528"/>
  <c r="BO528"/>
  <c r="BP528"/>
  <c r="BQ528"/>
  <c r="BR528"/>
  <c r="BS528"/>
  <c r="BT528"/>
  <c r="BU528"/>
  <c r="BV528"/>
  <c r="BW528"/>
  <c r="BX528"/>
  <c r="BY528"/>
  <c r="BZ528"/>
  <c r="CA528"/>
  <c r="CB528"/>
  <c r="CC528"/>
  <c r="CD528"/>
  <c r="CE528"/>
  <c r="CG528"/>
  <c r="CH528"/>
  <c r="CI528"/>
  <c r="CJ528"/>
  <c r="CK528"/>
  <c r="BM529"/>
  <c r="BN529"/>
  <c r="BO529"/>
  <c r="BP529"/>
  <c r="BQ529"/>
  <c r="BR529"/>
  <c r="BS529"/>
  <c r="BT529"/>
  <c r="BU529"/>
  <c r="BV529"/>
  <c r="BW529"/>
  <c r="BX529"/>
  <c r="BY529"/>
  <c r="BZ529"/>
  <c r="CA529"/>
  <c r="CB529"/>
  <c r="CC529"/>
  <c r="CD529"/>
  <c r="CE529"/>
  <c r="CG529"/>
  <c r="CH529"/>
  <c r="CI529"/>
  <c r="CJ529"/>
  <c r="CK529"/>
  <c r="BM530"/>
  <c r="BN530"/>
  <c r="BO530"/>
  <c r="BP530"/>
  <c r="BQ530"/>
  <c r="BR530"/>
  <c r="BS530"/>
  <c r="BT530"/>
  <c r="BU530"/>
  <c r="BV530"/>
  <c r="BW530"/>
  <c r="BX530"/>
  <c r="BY530"/>
  <c r="BZ530"/>
  <c r="CA530"/>
  <c r="CB530"/>
  <c r="CC530"/>
  <c r="CD530"/>
  <c r="CE530"/>
  <c r="CG530"/>
  <c r="CH530"/>
  <c r="CI530"/>
  <c r="CJ530"/>
  <c r="CK530"/>
  <c r="BM531"/>
  <c r="BN531"/>
  <c r="BO531"/>
  <c r="BP531"/>
  <c r="BQ531"/>
  <c r="BR531"/>
  <c r="BS531"/>
  <c r="BT531"/>
  <c r="BU531"/>
  <c r="BV531"/>
  <c r="BW531"/>
  <c r="BX531"/>
  <c r="BY531"/>
  <c r="BZ531"/>
  <c r="CA531"/>
  <c r="CB531"/>
  <c r="CC531"/>
  <c r="CD531"/>
  <c r="CE531"/>
  <c r="CG531"/>
  <c r="CH531"/>
  <c r="CI531"/>
  <c r="CJ531"/>
  <c r="CK531"/>
  <c r="BM532"/>
  <c r="BN532"/>
  <c r="BO532"/>
  <c r="BP532"/>
  <c r="BQ532"/>
  <c r="BR532"/>
  <c r="BS532"/>
  <c r="BT532"/>
  <c r="BU532"/>
  <c r="BV532"/>
  <c r="BW532"/>
  <c r="BX532"/>
  <c r="BY532"/>
  <c r="BZ532"/>
  <c r="CA532"/>
  <c r="CB532"/>
  <c r="CC532"/>
  <c r="CD532"/>
  <c r="CE532"/>
  <c r="CG532"/>
  <c r="CH532"/>
  <c r="CI532"/>
  <c r="CJ532"/>
  <c r="CK532"/>
  <c r="BM533"/>
  <c r="BN533"/>
  <c r="BO533"/>
  <c r="BP533"/>
  <c r="BQ533"/>
  <c r="BR533"/>
  <c r="BS533"/>
  <c r="BT533"/>
  <c r="BU533"/>
  <c r="BV533"/>
  <c r="BW533"/>
  <c r="BX533"/>
  <c r="BY533"/>
  <c r="BZ533"/>
  <c r="CA533"/>
  <c r="CB533"/>
  <c r="CC533"/>
  <c r="CD533"/>
  <c r="CE533"/>
  <c r="CG533"/>
  <c r="CH533"/>
  <c r="CI533"/>
  <c r="CJ533"/>
  <c r="CK533"/>
  <c r="BM534"/>
  <c r="BN534"/>
  <c r="BO534"/>
  <c r="BP534"/>
  <c r="BQ534"/>
  <c r="BR534"/>
  <c r="BS534"/>
  <c r="BT534"/>
  <c r="BU534"/>
  <c r="BV534"/>
  <c r="BW534"/>
  <c r="BX534"/>
  <c r="BY534"/>
  <c r="BZ534"/>
  <c r="CA534"/>
  <c r="CB534"/>
  <c r="CC534"/>
  <c r="CD534"/>
  <c r="CE534"/>
  <c r="CG534"/>
  <c r="CH534"/>
  <c r="CI534"/>
  <c r="CJ534"/>
  <c r="CK534"/>
  <c r="BM535"/>
  <c r="BN535"/>
  <c r="BO535"/>
  <c r="BP535"/>
  <c r="BQ535"/>
  <c r="BR535"/>
  <c r="BS535"/>
  <c r="BT535"/>
  <c r="BU535"/>
  <c r="BV535"/>
  <c r="BW535"/>
  <c r="BX535"/>
  <c r="BY535"/>
  <c r="BZ535"/>
  <c r="CA535"/>
  <c r="CB535"/>
  <c r="CC535"/>
  <c r="CD535"/>
  <c r="CE535"/>
  <c r="CG535"/>
  <c r="CH535"/>
  <c r="CI535"/>
  <c r="CJ535"/>
  <c r="CK535"/>
  <c r="BM536"/>
  <c r="BN536"/>
  <c r="BO536"/>
  <c r="BP536"/>
  <c r="BQ536"/>
  <c r="BR536"/>
  <c r="BS536"/>
  <c r="BT536"/>
  <c r="BU536"/>
  <c r="BV536"/>
  <c r="BW536"/>
  <c r="BX536"/>
  <c r="BY536"/>
  <c r="BZ536"/>
  <c r="CA536"/>
  <c r="CB536"/>
  <c r="CC536"/>
  <c r="CD536"/>
  <c r="CE536"/>
  <c r="CG536"/>
  <c r="CH536"/>
  <c r="CI536"/>
  <c r="CJ536"/>
  <c r="CK536"/>
  <c r="BM537"/>
  <c r="BN537"/>
  <c r="BO537"/>
  <c r="BP537"/>
  <c r="BQ537"/>
  <c r="BR537"/>
  <c r="BS537"/>
  <c r="BT537"/>
  <c r="BU537"/>
  <c r="BV537"/>
  <c r="BW537"/>
  <c r="BX537"/>
  <c r="BY537"/>
  <c r="BZ537"/>
  <c r="CA537"/>
  <c r="CB537"/>
  <c r="CC537"/>
  <c r="CD537"/>
  <c r="CE537"/>
  <c r="CG537"/>
  <c r="CH537"/>
  <c r="CI537"/>
  <c r="CJ537"/>
  <c r="CK537"/>
  <c r="BM538"/>
  <c r="BN538"/>
  <c r="BO538"/>
  <c r="BP538"/>
  <c r="BQ538"/>
  <c r="BR538"/>
  <c r="BS538"/>
  <c r="BT538"/>
  <c r="BU538"/>
  <c r="BV538"/>
  <c r="BW538"/>
  <c r="BX538"/>
  <c r="BY538"/>
  <c r="BZ538"/>
  <c r="CA538"/>
  <c r="CB538"/>
  <c r="CC538"/>
  <c r="CD538"/>
  <c r="CE538"/>
  <c r="CG538"/>
  <c r="CH538"/>
  <c r="CI538"/>
  <c r="CJ538"/>
  <c r="CK538"/>
  <c r="BM539"/>
  <c r="BN539"/>
  <c r="BO539"/>
  <c r="BP539"/>
  <c r="BQ539"/>
  <c r="BR539"/>
  <c r="BS539"/>
  <c r="BT539"/>
  <c r="BU539"/>
  <c r="BV539"/>
  <c r="BW539"/>
  <c r="BX539"/>
  <c r="BY539"/>
  <c r="BZ539"/>
  <c r="CA539"/>
  <c r="CB539"/>
  <c r="CC539"/>
  <c r="CD539"/>
  <c r="CE539"/>
  <c r="CG539"/>
  <c r="CH539"/>
  <c r="CI539"/>
  <c r="CJ539"/>
  <c r="CK539"/>
  <c r="BM540"/>
  <c r="BN540"/>
  <c r="BO540"/>
  <c r="BP540"/>
  <c r="BQ540"/>
  <c r="BR540"/>
  <c r="BS540"/>
  <c r="BT540"/>
  <c r="BU540"/>
  <c r="BV540"/>
  <c r="BW540"/>
  <c r="BX540"/>
  <c r="BY540"/>
  <c r="BZ540"/>
  <c r="CA540"/>
  <c r="CB540"/>
  <c r="CC540"/>
  <c r="CD540"/>
  <c r="CE540"/>
  <c r="CG540"/>
  <c r="CH540"/>
  <c r="CI540"/>
  <c r="CJ540"/>
  <c r="CK540"/>
  <c r="BM541"/>
  <c r="BN541"/>
  <c r="BO541"/>
  <c r="BP541"/>
  <c r="BQ541"/>
  <c r="BR541"/>
  <c r="BS541"/>
  <c r="BT541"/>
  <c r="BU541"/>
  <c r="BV541"/>
  <c r="BW541"/>
  <c r="BX541"/>
  <c r="BY541"/>
  <c r="BZ541"/>
  <c r="CA541"/>
  <c r="CB541"/>
  <c r="CC541"/>
  <c r="CD541"/>
  <c r="CE541"/>
  <c r="CG541"/>
  <c r="CH541"/>
  <c r="CI541"/>
  <c r="CJ541"/>
  <c r="CK541"/>
  <c r="BM542"/>
  <c r="BN542"/>
  <c r="BO542"/>
  <c r="BP542"/>
  <c r="BQ542"/>
  <c r="BR542"/>
  <c r="BS542"/>
  <c r="BT542"/>
  <c r="BU542"/>
  <c r="BV542"/>
  <c r="BW542"/>
  <c r="BX542"/>
  <c r="BY542"/>
  <c r="BZ542"/>
  <c r="CA542"/>
  <c r="CB542"/>
  <c r="CC542"/>
  <c r="CD542"/>
  <c r="CE542"/>
  <c r="CG542"/>
  <c r="CH542"/>
  <c r="CI542"/>
  <c r="CJ542"/>
  <c r="CK542"/>
  <c r="BM543"/>
  <c r="BN543"/>
  <c r="BO543"/>
  <c r="BP543"/>
  <c r="BQ543"/>
  <c r="BR543"/>
  <c r="BS543"/>
  <c r="BT543"/>
  <c r="BU543"/>
  <c r="BV543"/>
  <c r="BW543"/>
  <c r="BX543"/>
  <c r="BY543"/>
  <c r="BZ543"/>
  <c r="CA543"/>
  <c r="CB543"/>
  <c r="CC543"/>
  <c r="CD543"/>
  <c r="CE543"/>
  <c r="CG543"/>
  <c r="CH543"/>
  <c r="CI543"/>
  <c r="CJ543"/>
  <c r="CK543"/>
  <c r="BM544"/>
  <c r="BN544"/>
  <c r="BO544"/>
  <c r="BP544"/>
  <c r="BQ544"/>
  <c r="BR544"/>
  <c r="BS544"/>
  <c r="BT544"/>
  <c r="BU544"/>
  <c r="BV544"/>
  <c r="BW544"/>
  <c r="BX544"/>
  <c r="BY544"/>
  <c r="BZ544"/>
  <c r="CA544"/>
  <c r="CB544"/>
  <c r="CC544"/>
  <c r="CD544"/>
  <c r="CE544"/>
  <c r="CG544"/>
  <c r="CH544"/>
  <c r="CI544"/>
  <c r="CJ544"/>
  <c r="CK544"/>
  <c r="BM545"/>
  <c r="BN545"/>
  <c r="BO545"/>
  <c r="BP545"/>
  <c r="BQ545"/>
  <c r="BR545"/>
  <c r="BS545"/>
  <c r="BT545"/>
  <c r="BU545"/>
  <c r="BV545"/>
  <c r="BW545"/>
  <c r="BX545"/>
  <c r="BY545"/>
  <c r="BZ545"/>
  <c r="CA545"/>
  <c r="CB545"/>
  <c r="CC545"/>
  <c r="CD545"/>
  <c r="CE545"/>
  <c r="CG545"/>
  <c r="CH545"/>
  <c r="CI545"/>
  <c r="CJ545"/>
  <c r="CK545"/>
  <c r="BM546"/>
  <c r="BN546"/>
  <c r="BO546"/>
  <c r="BP546"/>
  <c r="BQ546"/>
  <c r="BR546"/>
  <c r="BS546"/>
  <c r="BT546"/>
  <c r="BU546"/>
  <c r="BV546"/>
  <c r="BW546"/>
  <c r="BX546"/>
  <c r="BY546"/>
  <c r="BZ546"/>
  <c r="CA546"/>
  <c r="CB546"/>
  <c r="CC546"/>
  <c r="CD546"/>
  <c r="CE546"/>
  <c r="CG546"/>
  <c r="CH546"/>
  <c r="CI546"/>
  <c r="CJ546"/>
  <c r="CK546"/>
  <c r="BM547"/>
  <c r="BN547"/>
  <c r="BO547"/>
  <c r="BP547"/>
  <c r="BQ547"/>
  <c r="BR547"/>
  <c r="BS547"/>
  <c r="BT547"/>
  <c r="BU547"/>
  <c r="BV547"/>
  <c r="BW547"/>
  <c r="BX547"/>
  <c r="BY547"/>
  <c r="BZ547"/>
  <c r="CA547"/>
  <c r="CB547"/>
  <c r="CC547"/>
  <c r="CD547"/>
  <c r="CE547"/>
  <c r="CG547"/>
  <c r="CH547"/>
  <c r="CI547"/>
  <c r="CJ547"/>
  <c r="CK547"/>
  <c r="BM548"/>
  <c r="BN548"/>
  <c r="BO548"/>
  <c r="BP548"/>
  <c r="BQ548"/>
  <c r="BR548"/>
  <c r="BS548"/>
  <c r="BT548"/>
  <c r="BU548"/>
  <c r="BV548"/>
  <c r="BW548"/>
  <c r="BX548"/>
  <c r="BY548"/>
  <c r="BZ548"/>
  <c r="CA548"/>
  <c r="CB548"/>
  <c r="CC548"/>
  <c r="CD548"/>
  <c r="CE548"/>
  <c r="CG548"/>
  <c r="CH548"/>
  <c r="CI548"/>
  <c r="CJ548"/>
  <c r="CK548"/>
  <c r="BM549"/>
  <c r="BN549"/>
  <c r="BO549"/>
  <c r="BP549"/>
  <c r="BQ549"/>
  <c r="BR549"/>
  <c r="BS549"/>
  <c r="BT549"/>
  <c r="BU549"/>
  <c r="BV549"/>
  <c r="BW549"/>
  <c r="BX549"/>
  <c r="BY549"/>
  <c r="BZ549"/>
  <c r="CA549"/>
  <c r="CB549"/>
  <c r="CC549"/>
  <c r="CD549"/>
  <c r="CE549"/>
  <c r="CG549"/>
  <c r="CH549"/>
  <c r="CI549"/>
  <c r="CJ549"/>
  <c r="CK549"/>
  <c r="BM550"/>
  <c r="BN550"/>
  <c r="BO550"/>
  <c r="BP550"/>
  <c r="BQ550"/>
  <c r="BR550"/>
  <c r="BS550"/>
  <c r="BT550"/>
  <c r="BU550"/>
  <c r="BV550"/>
  <c r="BW550"/>
  <c r="BX550"/>
  <c r="BY550"/>
  <c r="BZ550"/>
  <c r="CA550"/>
  <c r="CB550"/>
  <c r="CC550"/>
  <c r="CD550"/>
  <c r="CE550"/>
  <c r="CG550"/>
  <c r="CH550"/>
  <c r="CI550"/>
  <c r="CJ550"/>
  <c r="CK550"/>
  <c r="BM551"/>
  <c r="BN551"/>
  <c r="BO551"/>
  <c r="BP551"/>
  <c r="BQ551"/>
  <c r="BR551"/>
  <c r="BS551"/>
  <c r="BT551"/>
  <c r="BU551"/>
  <c r="BV551"/>
  <c r="BW551"/>
  <c r="BX551"/>
  <c r="BY551"/>
  <c r="BZ551"/>
  <c r="CA551"/>
  <c r="CB551"/>
  <c r="CC551"/>
  <c r="CD551"/>
  <c r="CE551"/>
  <c r="CG551"/>
  <c r="CH551"/>
  <c r="CI551"/>
  <c r="CJ551"/>
  <c r="CK551"/>
  <c r="BM552"/>
  <c r="BN552"/>
  <c r="BO552"/>
  <c r="BP552"/>
  <c r="BQ552"/>
  <c r="BR552"/>
  <c r="BS552"/>
  <c r="BT552"/>
  <c r="BU552"/>
  <c r="BV552"/>
  <c r="BW552"/>
  <c r="BX552"/>
  <c r="BY552"/>
  <c r="BZ552"/>
  <c r="CA552"/>
  <c r="CB552"/>
  <c r="CC552"/>
  <c r="CD552"/>
  <c r="CE552"/>
  <c r="CG552"/>
  <c r="CH552"/>
  <c r="CI552"/>
  <c r="CJ552"/>
  <c r="CK552"/>
  <c r="BM553"/>
  <c r="BN553"/>
  <c r="BO553"/>
  <c r="BP553"/>
  <c r="BQ553"/>
  <c r="BR553"/>
  <c r="BS553"/>
  <c r="BT553"/>
  <c r="BU553"/>
  <c r="BV553"/>
  <c r="BW553"/>
  <c r="BX553"/>
  <c r="BY553"/>
  <c r="BZ553"/>
  <c r="CA553"/>
  <c r="CB553"/>
  <c r="CC553"/>
  <c r="CD553"/>
  <c r="CE553"/>
  <c r="CG553"/>
  <c r="CH553"/>
  <c r="CI553"/>
  <c r="CJ553"/>
  <c r="CK553"/>
  <c r="CK264"/>
  <c r="CJ264"/>
  <c r="CI264"/>
  <c r="CH264"/>
  <c r="CG264"/>
  <c r="CE264"/>
  <c r="CD264"/>
  <c r="CC264"/>
  <c r="CB264"/>
  <c r="CA264"/>
  <c r="BZ264"/>
  <c r="BY264"/>
  <c r="BX264"/>
  <c r="BW264"/>
  <c r="BV264"/>
  <c r="BU264"/>
  <c r="BT264"/>
  <c r="BS264"/>
  <c r="BR264"/>
  <c r="BQ264"/>
  <c r="BP264"/>
  <c r="BO264"/>
  <c r="BN264"/>
  <c r="BM264"/>
  <c r="BM211"/>
  <c r="BN211"/>
  <c r="BO211"/>
  <c r="BP211"/>
  <c r="BQ211"/>
  <c r="BR211"/>
  <c r="BS211"/>
  <c r="BT211"/>
  <c r="BU211"/>
  <c r="BV211"/>
  <c r="BW211"/>
  <c r="BX211"/>
  <c r="BY211"/>
  <c r="BZ211"/>
  <c r="CA211"/>
  <c r="CB211"/>
  <c r="CC211"/>
  <c r="CD211"/>
  <c r="CE211"/>
  <c r="CG211"/>
  <c r="CH211"/>
  <c r="CI211"/>
  <c r="CJ211"/>
  <c r="CK211"/>
  <c r="BM212"/>
  <c r="BN212"/>
  <c r="BO212"/>
  <c r="BP212"/>
  <c r="BQ212"/>
  <c r="BR212"/>
  <c r="BS212"/>
  <c r="BT212"/>
  <c r="BU212"/>
  <c r="BV212"/>
  <c r="BW212"/>
  <c r="BX212"/>
  <c r="BY212"/>
  <c r="BZ212"/>
  <c r="CA212"/>
  <c r="CB212"/>
  <c r="CC212"/>
  <c r="CD212"/>
  <c r="CE212"/>
  <c r="CG212"/>
  <c r="CH212"/>
  <c r="CI212"/>
  <c r="CJ212"/>
  <c r="CK212"/>
  <c r="BM213"/>
  <c r="BN213"/>
  <c r="BO213"/>
  <c r="BP213"/>
  <c r="BQ213"/>
  <c r="BR213"/>
  <c r="BS213"/>
  <c r="BT213"/>
  <c r="BU213"/>
  <c r="BV213"/>
  <c r="BW213"/>
  <c r="BX213"/>
  <c r="BY213"/>
  <c r="BZ213"/>
  <c r="CA213"/>
  <c r="CB213"/>
  <c r="CC213"/>
  <c r="CD213"/>
  <c r="CE213"/>
  <c r="CG213"/>
  <c r="CH213"/>
  <c r="CI213"/>
  <c r="CJ213"/>
  <c r="CK213"/>
  <c r="BM214"/>
  <c r="BN214"/>
  <c r="BO214"/>
  <c r="BP214"/>
  <c r="BQ214"/>
  <c r="BR214"/>
  <c r="BS214"/>
  <c r="BT214"/>
  <c r="BU214"/>
  <c r="BV214"/>
  <c r="BW214"/>
  <c r="BX214"/>
  <c r="BY214"/>
  <c r="BZ214"/>
  <c r="CA214"/>
  <c r="CB214"/>
  <c r="CC214"/>
  <c r="CD214"/>
  <c r="CE214"/>
  <c r="CG214"/>
  <c r="CH214"/>
  <c r="CI214"/>
  <c r="CJ214"/>
  <c r="CK214"/>
  <c r="BM215"/>
  <c r="BN215"/>
  <c r="BO215"/>
  <c r="BP215"/>
  <c r="BQ215"/>
  <c r="BR215"/>
  <c r="BS215"/>
  <c r="BT215"/>
  <c r="BU215"/>
  <c r="BV215"/>
  <c r="BW215"/>
  <c r="BX215"/>
  <c r="BY215"/>
  <c r="BZ215"/>
  <c r="CA215"/>
  <c r="CB215"/>
  <c r="CC215"/>
  <c r="CD215"/>
  <c r="CE215"/>
  <c r="CG215"/>
  <c r="CH215"/>
  <c r="CI215"/>
  <c r="CJ215"/>
  <c r="CK215"/>
  <c r="BM216"/>
  <c r="BN216"/>
  <c r="BO216"/>
  <c r="BP216"/>
  <c r="BQ216"/>
  <c r="BR216"/>
  <c r="BS216"/>
  <c r="BT216"/>
  <c r="BU216"/>
  <c r="BV216"/>
  <c r="BW216"/>
  <c r="BX216"/>
  <c r="BY216"/>
  <c r="BZ216"/>
  <c r="CA216"/>
  <c r="CB216"/>
  <c r="CC216"/>
  <c r="CD216"/>
  <c r="CE216"/>
  <c r="CG216"/>
  <c r="CH216"/>
  <c r="CI216"/>
  <c r="CJ216"/>
  <c r="CK216"/>
  <c r="BM217"/>
  <c r="BN217"/>
  <c r="BO217"/>
  <c r="BP217"/>
  <c r="BQ217"/>
  <c r="BR217"/>
  <c r="BS217"/>
  <c r="BT217"/>
  <c r="BU217"/>
  <c r="BV217"/>
  <c r="BW217"/>
  <c r="BX217"/>
  <c r="BY217"/>
  <c r="BZ217"/>
  <c r="CA217"/>
  <c r="CB217"/>
  <c r="CC217"/>
  <c r="CD217"/>
  <c r="CE217"/>
  <c r="CG217"/>
  <c r="CH217"/>
  <c r="CI217"/>
  <c r="CJ217"/>
  <c r="CK217"/>
  <c r="BM218"/>
  <c r="BN218"/>
  <c r="BO218"/>
  <c r="BP218"/>
  <c r="BQ218"/>
  <c r="BR218"/>
  <c r="BS218"/>
  <c r="BT218"/>
  <c r="BU218"/>
  <c r="BV218"/>
  <c r="BW218"/>
  <c r="BX218"/>
  <c r="BY218"/>
  <c r="BZ218"/>
  <c r="CA218"/>
  <c r="CB218"/>
  <c r="CC218"/>
  <c r="CD218"/>
  <c r="CE218"/>
  <c r="CG218"/>
  <c r="CH218"/>
  <c r="CI218"/>
  <c r="CJ218"/>
  <c r="CK218"/>
  <c r="BM219"/>
  <c r="BN219"/>
  <c r="BO219"/>
  <c r="BP219"/>
  <c r="BQ219"/>
  <c r="BR219"/>
  <c r="BS219"/>
  <c r="BT219"/>
  <c r="BU219"/>
  <c r="BV219"/>
  <c r="BW219"/>
  <c r="BX219"/>
  <c r="BY219"/>
  <c r="BZ219"/>
  <c r="CA219"/>
  <c r="CB219"/>
  <c r="CC219"/>
  <c r="CD219"/>
  <c r="CE219"/>
  <c r="CG219"/>
  <c r="CH219"/>
  <c r="CI219"/>
  <c r="CJ219"/>
  <c r="CK219"/>
  <c r="BM220"/>
  <c r="BN220"/>
  <c r="BO220"/>
  <c r="BP220"/>
  <c r="BQ220"/>
  <c r="BR220"/>
  <c r="BS220"/>
  <c r="BT220"/>
  <c r="BU220"/>
  <c r="BV220"/>
  <c r="BW220"/>
  <c r="BX220"/>
  <c r="BY220"/>
  <c r="BZ220"/>
  <c r="CA220"/>
  <c r="CB220"/>
  <c r="CC220"/>
  <c r="CD220"/>
  <c r="CE220"/>
  <c r="CG220"/>
  <c r="CH220"/>
  <c r="CI220"/>
  <c r="CJ220"/>
  <c r="CK220"/>
  <c r="BM221"/>
  <c r="BN221"/>
  <c r="BO221"/>
  <c r="BP221"/>
  <c r="BQ221"/>
  <c r="BR221"/>
  <c r="BS221"/>
  <c r="BT221"/>
  <c r="BU221"/>
  <c r="BV221"/>
  <c r="BW221"/>
  <c r="BX221"/>
  <c r="BY221"/>
  <c r="BZ221"/>
  <c r="CA221"/>
  <c r="CB221"/>
  <c r="CC221"/>
  <c r="CD221"/>
  <c r="CE221"/>
  <c r="CG221"/>
  <c r="CH221"/>
  <c r="CI221"/>
  <c r="CJ221"/>
  <c r="CK221"/>
  <c r="BM222"/>
  <c r="BN222"/>
  <c r="BO222"/>
  <c r="BP222"/>
  <c r="BQ222"/>
  <c r="BR222"/>
  <c r="BS222"/>
  <c r="BT222"/>
  <c r="BU222"/>
  <c r="BV222"/>
  <c r="BW222"/>
  <c r="BX222"/>
  <c r="BY222"/>
  <c r="BZ222"/>
  <c r="CA222"/>
  <c r="CB222"/>
  <c r="CC222"/>
  <c r="CD222"/>
  <c r="CE222"/>
  <c r="CG222"/>
  <c r="CH222"/>
  <c r="CI222"/>
  <c r="CJ222"/>
  <c r="CK222"/>
  <c r="BM223"/>
  <c r="BN223"/>
  <c r="BO223"/>
  <c r="BP223"/>
  <c r="BQ223"/>
  <c r="BR223"/>
  <c r="BS223"/>
  <c r="BT223"/>
  <c r="BU223"/>
  <c r="BV223"/>
  <c r="BW223"/>
  <c r="BX223"/>
  <c r="BY223"/>
  <c r="BZ223"/>
  <c r="CA223"/>
  <c r="CB223"/>
  <c r="CC223"/>
  <c r="CD223"/>
  <c r="CE223"/>
  <c r="CG223"/>
  <c r="CH223"/>
  <c r="CI223"/>
  <c r="CJ223"/>
  <c r="CK223"/>
  <c r="BM224"/>
  <c r="BN224"/>
  <c r="BO224"/>
  <c r="BP224"/>
  <c r="BQ224"/>
  <c r="BR224"/>
  <c r="BS224"/>
  <c r="BT224"/>
  <c r="BU224"/>
  <c r="BV224"/>
  <c r="BW224"/>
  <c r="BX224"/>
  <c r="BY224"/>
  <c r="BZ224"/>
  <c r="CA224"/>
  <c r="CB224"/>
  <c r="CC224"/>
  <c r="CD224"/>
  <c r="CE224"/>
  <c r="CG224"/>
  <c r="CH224"/>
  <c r="CI224"/>
  <c r="CJ224"/>
  <c r="CK224"/>
  <c r="BM225"/>
  <c r="BN225"/>
  <c r="BO225"/>
  <c r="BP225"/>
  <c r="BQ225"/>
  <c r="BR225"/>
  <c r="BS225"/>
  <c r="BT225"/>
  <c r="BU225"/>
  <c r="BV225"/>
  <c r="BW225"/>
  <c r="BX225"/>
  <c r="BY225"/>
  <c r="BZ225"/>
  <c r="CA225"/>
  <c r="CB225"/>
  <c r="CC225"/>
  <c r="CD225"/>
  <c r="CE225"/>
  <c r="CG225"/>
  <c r="CH225"/>
  <c r="CI225"/>
  <c r="CJ225"/>
  <c r="CK225"/>
  <c r="BM226"/>
  <c r="BN226"/>
  <c r="BO226"/>
  <c r="BP226"/>
  <c r="BQ226"/>
  <c r="BR226"/>
  <c r="BS226"/>
  <c r="BT226"/>
  <c r="BU226"/>
  <c r="BV226"/>
  <c r="BW226"/>
  <c r="BX226"/>
  <c r="BY226"/>
  <c r="BZ226"/>
  <c r="CA226"/>
  <c r="CB226"/>
  <c r="CC226"/>
  <c r="CD226"/>
  <c r="CE226"/>
  <c r="CG226"/>
  <c r="CH226"/>
  <c r="CI226"/>
  <c r="CJ226"/>
  <c r="CK226"/>
  <c r="BM227"/>
  <c r="BN227"/>
  <c r="BO227"/>
  <c r="BP227"/>
  <c r="BQ227"/>
  <c r="BR227"/>
  <c r="BS227"/>
  <c r="BT227"/>
  <c r="BU227"/>
  <c r="BV227"/>
  <c r="BW227"/>
  <c r="BX227"/>
  <c r="BY227"/>
  <c r="BZ227"/>
  <c r="CA227"/>
  <c r="CB227"/>
  <c r="CC227"/>
  <c r="CD227"/>
  <c r="CE227"/>
  <c r="CG227"/>
  <c r="CH227"/>
  <c r="CI227"/>
  <c r="CJ227"/>
  <c r="CK227"/>
  <c r="BM228"/>
  <c r="BN228"/>
  <c r="BO228"/>
  <c r="BP228"/>
  <c r="BQ228"/>
  <c r="BR228"/>
  <c r="BS228"/>
  <c r="BT228"/>
  <c r="BU228"/>
  <c r="BV228"/>
  <c r="BW228"/>
  <c r="BX228"/>
  <c r="BY228"/>
  <c r="BZ228"/>
  <c r="CA228"/>
  <c r="CB228"/>
  <c r="CC228"/>
  <c r="CD228"/>
  <c r="CE228"/>
  <c r="CG228"/>
  <c r="CH228"/>
  <c r="CI228"/>
  <c r="CJ228"/>
  <c r="CK228"/>
  <c r="BM229"/>
  <c r="BN229"/>
  <c r="BO229"/>
  <c r="BP229"/>
  <c r="BQ229"/>
  <c r="BR229"/>
  <c r="BS229"/>
  <c r="BT229"/>
  <c r="BU229"/>
  <c r="BV229"/>
  <c r="BW229"/>
  <c r="BX229"/>
  <c r="BY229"/>
  <c r="BZ229"/>
  <c r="CA229"/>
  <c r="CB229"/>
  <c r="CC229"/>
  <c r="CD229"/>
  <c r="CE229"/>
  <c r="CG229"/>
  <c r="CH229"/>
  <c r="CI229"/>
  <c r="CJ229"/>
  <c r="CK229"/>
  <c r="BM230"/>
  <c r="BN230"/>
  <c r="BO230"/>
  <c r="BP230"/>
  <c r="BQ230"/>
  <c r="BR230"/>
  <c r="BS230"/>
  <c r="BT230"/>
  <c r="BU230"/>
  <c r="BV230"/>
  <c r="BW230"/>
  <c r="BX230"/>
  <c r="BY230"/>
  <c r="BZ230"/>
  <c r="CA230"/>
  <c r="CB230"/>
  <c r="CC230"/>
  <c r="CD230"/>
  <c r="CE230"/>
  <c r="CG230"/>
  <c r="CH230"/>
  <c r="CI230"/>
  <c r="CJ230"/>
  <c r="CK230"/>
  <c r="BM231"/>
  <c r="BN231"/>
  <c r="BO231"/>
  <c r="BP231"/>
  <c r="BQ231"/>
  <c r="BR231"/>
  <c r="BS231"/>
  <c r="BT231"/>
  <c r="BU231"/>
  <c r="BV231"/>
  <c r="BW231"/>
  <c r="BX231"/>
  <c r="BY231"/>
  <c r="BZ231"/>
  <c r="CA231"/>
  <c r="CB231"/>
  <c r="CC231"/>
  <c r="CD231"/>
  <c r="CE231"/>
  <c r="CG231"/>
  <c r="CH231"/>
  <c r="CI231"/>
  <c r="CJ231"/>
  <c r="CK231"/>
  <c r="BM232"/>
  <c r="BN232"/>
  <c r="BO232"/>
  <c r="BP232"/>
  <c r="BQ232"/>
  <c r="BR232"/>
  <c r="BS232"/>
  <c r="BT232"/>
  <c r="BU232"/>
  <c r="BV232"/>
  <c r="BW232"/>
  <c r="BX232"/>
  <c r="BY232"/>
  <c r="BZ232"/>
  <c r="CA232"/>
  <c r="CB232"/>
  <c r="CC232"/>
  <c r="CD232"/>
  <c r="CE232"/>
  <c r="CG232"/>
  <c r="CH232"/>
  <c r="CI232"/>
  <c r="CJ232"/>
  <c r="CK232"/>
  <c r="BM233"/>
  <c r="BN233"/>
  <c r="BO233"/>
  <c r="BP233"/>
  <c r="BQ233"/>
  <c r="BR233"/>
  <c r="BS233"/>
  <c r="BT233"/>
  <c r="BU233"/>
  <c r="BV233"/>
  <c r="BW233"/>
  <c r="BX233"/>
  <c r="BY233"/>
  <c r="BZ233"/>
  <c r="CA233"/>
  <c r="CB233"/>
  <c r="CC233"/>
  <c r="CD233"/>
  <c r="CE233"/>
  <c r="CG233"/>
  <c r="CH233"/>
  <c r="CI233"/>
  <c r="CJ233"/>
  <c r="CK233"/>
  <c r="BM234"/>
  <c r="BN234"/>
  <c r="BO234"/>
  <c r="BP234"/>
  <c r="BQ234"/>
  <c r="BR234"/>
  <c r="BS234"/>
  <c r="BT234"/>
  <c r="BU234"/>
  <c r="BV234"/>
  <c r="BW234"/>
  <c r="BX234"/>
  <c r="BY234"/>
  <c r="BZ234"/>
  <c r="CA234"/>
  <c r="CB234"/>
  <c r="CC234"/>
  <c r="CD234"/>
  <c r="CE234"/>
  <c r="CG234"/>
  <c r="CH234"/>
  <c r="CI234"/>
  <c r="CJ234"/>
  <c r="CK234"/>
  <c r="BM235"/>
  <c r="BN235"/>
  <c r="BO235"/>
  <c r="BP235"/>
  <c r="BQ235"/>
  <c r="BR235"/>
  <c r="BS235"/>
  <c r="BT235"/>
  <c r="BU235"/>
  <c r="BV235"/>
  <c r="BW235"/>
  <c r="BX235"/>
  <c r="BY235"/>
  <c r="BZ235"/>
  <c r="CA235"/>
  <c r="CB235"/>
  <c r="CC235"/>
  <c r="CD235"/>
  <c r="CE235"/>
  <c r="CG235"/>
  <c r="CH235"/>
  <c r="CI235"/>
  <c r="CJ235"/>
  <c r="CK235"/>
  <c r="BM236"/>
  <c r="BN236"/>
  <c r="BO236"/>
  <c r="BP236"/>
  <c r="BQ236"/>
  <c r="BR236"/>
  <c r="BS236"/>
  <c r="BT236"/>
  <c r="BU236"/>
  <c r="BV236"/>
  <c r="BW236"/>
  <c r="BX236"/>
  <c r="BY236"/>
  <c r="BZ236"/>
  <c r="CA236"/>
  <c r="CB236"/>
  <c r="CC236"/>
  <c r="CD236"/>
  <c r="CE236"/>
  <c r="CG236"/>
  <c r="CH236"/>
  <c r="CI236"/>
  <c r="CJ236"/>
  <c r="CK236"/>
  <c r="BM237"/>
  <c r="BN237"/>
  <c r="BO237"/>
  <c r="BP237"/>
  <c r="BQ237"/>
  <c r="BR237"/>
  <c r="BS237"/>
  <c r="BT237"/>
  <c r="BU237"/>
  <c r="BV237"/>
  <c r="BW237"/>
  <c r="BX237"/>
  <c r="BY237"/>
  <c r="BZ237"/>
  <c r="CA237"/>
  <c r="CB237"/>
  <c r="CC237"/>
  <c r="CD237"/>
  <c r="CE237"/>
  <c r="CG237"/>
  <c r="CH237"/>
  <c r="CI237"/>
  <c r="CJ237"/>
  <c r="CK237"/>
  <c r="BM238"/>
  <c r="BN238"/>
  <c r="BO238"/>
  <c r="BP238"/>
  <c r="BQ238"/>
  <c r="BR238"/>
  <c r="BS238"/>
  <c r="BT238"/>
  <c r="BU238"/>
  <c r="BV238"/>
  <c r="BW238"/>
  <c r="BX238"/>
  <c r="BY238"/>
  <c r="BZ238"/>
  <c r="CA238"/>
  <c r="CB238"/>
  <c r="CC238"/>
  <c r="CD238"/>
  <c r="CE238"/>
  <c r="CG238"/>
  <c r="CH238"/>
  <c r="CI238"/>
  <c r="CJ238"/>
  <c r="CK238"/>
  <c r="BM239"/>
  <c r="BN239"/>
  <c r="BO239"/>
  <c r="BP239"/>
  <c r="BQ239"/>
  <c r="BR239"/>
  <c r="BS239"/>
  <c r="BT239"/>
  <c r="BU239"/>
  <c r="BV239"/>
  <c r="BW239"/>
  <c r="BX239"/>
  <c r="BY239"/>
  <c r="BZ239"/>
  <c r="CA239"/>
  <c r="CB239"/>
  <c r="CC239"/>
  <c r="CD239"/>
  <c r="CE239"/>
  <c r="CG239"/>
  <c r="CH239"/>
  <c r="CI239"/>
  <c r="CJ239"/>
  <c r="CK239"/>
  <c r="BM240"/>
  <c r="BN240"/>
  <c r="BO240"/>
  <c r="BP240"/>
  <c r="BQ240"/>
  <c r="BR240"/>
  <c r="BS240"/>
  <c r="BT240"/>
  <c r="BU240"/>
  <c r="BV240"/>
  <c r="BW240"/>
  <c r="BX240"/>
  <c r="BY240"/>
  <c r="BZ240"/>
  <c r="CA240"/>
  <c r="CB240"/>
  <c r="CC240"/>
  <c r="CD240"/>
  <c r="CE240"/>
  <c r="CG240"/>
  <c r="CH240"/>
  <c r="CI240"/>
  <c r="CJ240"/>
  <c r="CK240"/>
  <c r="BM241"/>
  <c r="BN241"/>
  <c r="BO241"/>
  <c r="BP241"/>
  <c r="BQ241"/>
  <c r="BR241"/>
  <c r="BS241"/>
  <c r="BT241"/>
  <c r="BU241"/>
  <c r="BV241"/>
  <c r="BW241"/>
  <c r="BX241"/>
  <c r="BY241"/>
  <c r="BZ241"/>
  <c r="CA241"/>
  <c r="CB241"/>
  <c r="CC241"/>
  <c r="CD241"/>
  <c r="CE241"/>
  <c r="CG241"/>
  <c r="CH241"/>
  <c r="CI241"/>
  <c r="CJ241"/>
  <c r="CK241"/>
  <c r="BM242"/>
  <c r="BN242"/>
  <c r="BO242"/>
  <c r="BP242"/>
  <c r="BQ242"/>
  <c r="BR242"/>
  <c r="BS242"/>
  <c r="BT242"/>
  <c r="BU242"/>
  <c r="BV242"/>
  <c r="BW242"/>
  <c r="BX242"/>
  <c r="BY242"/>
  <c r="BZ242"/>
  <c r="CA242"/>
  <c r="CB242"/>
  <c r="CC242"/>
  <c r="CD242"/>
  <c r="CE242"/>
  <c r="CG242"/>
  <c r="CH242"/>
  <c r="CI242"/>
  <c r="CJ242"/>
  <c r="CK242"/>
  <c r="BM243"/>
  <c r="BN243"/>
  <c r="BO243"/>
  <c r="BP243"/>
  <c r="BQ243"/>
  <c r="BR243"/>
  <c r="BS243"/>
  <c r="BT243"/>
  <c r="BU243"/>
  <c r="BV243"/>
  <c r="BW243"/>
  <c r="BX243"/>
  <c r="BY243"/>
  <c r="BZ243"/>
  <c r="CA243"/>
  <c r="CB243"/>
  <c r="CC243"/>
  <c r="CD243"/>
  <c r="CE243"/>
  <c r="CG243"/>
  <c r="CH243"/>
  <c r="CI243"/>
  <c r="CJ243"/>
  <c r="CK243"/>
  <c r="BM244"/>
  <c r="BN244"/>
  <c r="BO244"/>
  <c r="BP244"/>
  <c r="BQ244"/>
  <c r="BR244"/>
  <c r="BS244"/>
  <c r="BT244"/>
  <c r="BU244"/>
  <c r="BV244"/>
  <c r="BW244"/>
  <c r="BX244"/>
  <c r="BY244"/>
  <c r="BZ244"/>
  <c r="CA244"/>
  <c r="CB244"/>
  <c r="CC244"/>
  <c r="CD244"/>
  <c r="CE244"/>
  <c r="CG244"/>
  <c r="CH244"/>
  <c r="CI244"/>
  <c r="CJ244"/>
  <c r="CK244"/>
  <c r="BM245"/>
  <c r="BN245"/>
  <c r="BO245"/>
  <c r="BP245"/>
  <c r="BQ245"/>
  <c r="BR245"/>
  <c r="BS245"/>
  <c r="BT245"/>
  <c r="BU245"/>
  <c r="BV245"/>
  <c r="BW245"/>
  <c r="BX245"/>
  <c r="BY245"/>
  <c r="BZ245"/>
  <c r="CA245"/>
  <c r="CB245"/>
  <c r="CC245"/>
  <c r="CD245"/>
  <c r="CE245"/>
  <c r="CG245"/>
  <c r="CH245"/>
  <c r="CI245"/>
  <c r="CJ245"/>
  <c r="CK245"/>
  <c r="BM246"/>
  <c r="BN246"/>
  <c r="BO246"/>
  <c r="BP246"/>
  <c r="BQ246"/>
  <c r="BR246"/>
  <c r="BS246"/>
  <c r="BT246"/>
  <c r="BU246"/>
  <c r="BV246"/>
  <c r="BW246"/>
  <c r="BX246"/>
  <c r="BY246"/>
  <c r="BZ246"/>
  <c r="CA246"/>
  <c r="CB246"/>
  <c r="CC246"/>
  <c r="CD246"/>
  <c r="CE246"/>
  <c r="CG246"/>
  <c r="CH246"/>
  <c r="CI246"/>
  <c r="CJ246"/>
  <c r="CK246"/>
  <c r="BM247"/>
  <c r="BN247"/>
  <c r="BO247"/>
  <c r="BP247"/>
  <c r="BQ247"/>
  <c r="BR247"/>
  <c r="BS247"/>
  <c r="BT247"/>
  <c r="BU247"/>
  <c r="BV247"/>
  <c r="BW247"/>
  <c r="BX247"/>
  <c r="BY247"/>
  <c r="BZ247"/>
  <c r="CA247"/>
  <c r="CB247"/>
  <c r="CC247"/>
  <c r="CD247"/>
  <c r="CE247"/>
  <c r="CG247"/>
  <c r="CH247"/>
  <c r="CI247"/>
  <c r="CJ247"/>
  <c r="CK247"/>
  <c r="BM248"/>
  <c r="BN248"/>
  <c r="BO248"/>
  <c r="BP248"/>
  <c r="BQ248"/>
  <c r="BR248"/>
  <c r="BS248"/>
  <c r="BT248"/>
  <c r="BU248"/>
  <c r="BV248"/>
  <c r="BW248"/>
  <c r="BX248"/>
  <c r="BY248"/>
  <c r="BZ248"/>
  <c r="CA248"/>
  <c r="CB248"/>
  <c r="CC248"/>
  <c r="CD248"/>
  <c r="CE248"/>
  <c r="CG248"/>
  <c r="CH248"/>
  <c r="CI248"/>
  <c r="CJ248"/>
  <c r="CK248"/>
  <c r="BM249"/>
  <c r="BN249"/>
  <c r="BO249"/>
  <c r="BP249"/>
  <c r="BQ249"/>
  <c r="BR249"/>
  <c r="BS249"/>
  <c r="BT249"/>
  <c r="BU249"/>
  <c r="BV249"/>
  <c r="BW249"/>
  <c r="BX249"/>
  <c r="BY249"/>
  <c r="BZ249"/>
  <c r="CA249"/>
  <c r="CB249"/>
  <c r="CC249"/>
  <c r="CD249"/>
  <c r="CE249"/>
  <c r="CG249"/>
  <c r="CH249"/>
  <c r="CI249"/>
  <c r="CJ249"/>
  <c r="CK249"/>
  <c r="BM250"/>
  <c r="BN250"/>
  <c r="BO250"/>
  <c r="BP250"/>
  <c r="BQ250"/>
  <c r="BR250"/>
  <c r="BS250"/>
  <c r="BT250"/>
  <c r="BU250"/>
  <c r="BV250"/>
  <c r="BW250"/>
  <c r="BX250"/>
  <c r="BY250"/>
  <c r="BZ250"/>
  <c r="CA250"/>
  <c r="CB250"/>
  <c r="CC250"/>
  <c r="CD250"/>
  <c r="CE250"/>
  <c r="CG250"/>
  <c r="CH250"/>
  <c r="CI250"/>
  <c r="CJ250"/>
  <c r="CK250"/>
  <c r="BM251"/>
  <c r="BN251"/>
  <c r="BO251"/>
  <c r="BP251"/>
  <c r="BQ251"/>
  <c r="BR251"/>
  <c r="BS251"/>
  <c r="BT251"/>
  <c r="BU251"/>
  <c r="BV251"/>
  <c r="BW251"/>
  <c r="BX251"/>
  <c r="BY251"/>
  <c r="BZ251"/>
  <c r="CA251"/>
  <c r="CB251"/>
  <c r="CC251"/>
  <c r="CD251"/>
  <c r="CE251"/>
  <c r="CG251"/>
  <c r="CH251"/>
  <c r="CI251"/>
  <c r="CJ251"/>
  <c r="CK251"/>
  <c r="BM252"/>
  <c r="BN252"/>
  <c r="BO252"/>
  <c r="BP252"/>
  <c r="BQ252"/>
  <c r="BR252"/>
  <c r="BS252"/>
  <c r="BT252"/>
  <c r="BU252"/>
  <c r="BV252"/>
  <c r="BW252"/>
  <c r="BX252"/>
  <c r="BY252"/>
  <c r="BZ252"/>
  <c r="CA252"/>
  <c r="CB252"/>
  <c r="CC252"/>
  <c r="CD252"/>
  <c r="CE252"/>
  <c r="CG252"/>
  <c r="CH252"/>
  <c r="CI252"/>
  <c r="CJ252"/>
  <c r="CK252"/>
  <c r="BM253"/>
  <c r="BN253"/>
  <c r="BO253"/>
  <c r="BP253"/>
  <c r="BQ253"/>
  <c r="BR253"/>
  <c r="BS253"/>
  <c r="BT253"/>
  <c r="BU253"/>
  <c r="BV253"/>
  <c r="BW253"/>
  <c r="BX253"/>
  <c r="BY253"/>
  <c r="BZ253"/>
  <c r="CA253"/>
  <c r="CB253"/>
  <c r="CC253"/>
  <c r="CD253"/>
  <c r="CE253"/>
  <c r="CG253"/>
  <c r="CH253"/>
  <c r="CI253"/>
  <c r="CJ253"/>
  <c r="CK253"/>
  <c r="CK210"/>
  <c r="CJ210"/>
  <c r="CI210"/>
  <c r="CH210"/>
  <c r="CG210"/>
  <c r="CE210"/>
  <c r="CD210"/>
  <c r="CC210"/>
  <c r="CB210"/>
  <c r="CA210"/>
  <c r="BZ210"/>
  <c r="BY210"/>
  <c r="BX210"/>
  <c r="BW210"/>
  <c r="BV210"/>
  <c r="BU210"/>
  <c r="BT210"/>
  <c r="BS210"/>
  <c r="BR210"/>
  <c r="BQ210"/>
  <c r="BP210"/>
  <c r="BO210"/>
  <c r="BN210"/>
  <c r="BM210"/>
  <c r="BM192"/>
  <c r="BN192"/>
  <c r="BO192"/>
  <c r="BP192"/>
  <c r="BQ192"/>
  <c r="BR192"/>
  <c r="BS192"/>
  <c r="BT192"/>
  <c r="BU192"/>
  <c r="BV192"/>
  <c r="BW192"/>
  <c r="BX192"/>
  <c r="BY192"/>
  <c r="BZ192"/>
  <c r="CA192"/>
  <c r="CB192"/>
  <c r="CC192"/>
  <c r="CD192"/>
  <c r="CE192"/>
  <c r="CF200"/>
  <c r="CG192"/>
  <c r="CH192"/>
  <c r="CI192"/>
  <c r="CJ192"/>
  <c r="CK192"/>
  <c r="BM193"/>
  <c r="BN193"/>
  <c r="BO193"/>
  <c r="BP193"/>
  <c r="BQ193"/>
  <c r="BR193"/>
  <c r="BS193"/>
  <c r="BT193"/>
  <c r="BU193"/>
  <c r="BV193"/>
  <c r="BW193"/>
  <c r="BX193"/>
  <c r="BY193"/>
  <c r="BZ193"/>
  <c r="CA193"/>
  <c r="CB193"/>
  <c r="CC193"/>
  <c r="CD193"/>
  <c r="CE193"/>
  <c r="CG193"/>
  <c r="CH193"/>
  <c r="CI193"/>
  <c r="CJ193"/>
  <c r="CK193"/>
  <c r="BM194"/>
  <c r="BN194"/>
  <c r="BO194"/>
  <c r="BP194"/>
  <c r="BQ194"/>
  <c r="BR194"/>
  <c r="BS194"/>
  <c r="BT194"/>
  <c r="BU194"/>
  <c r="BV194"/>
  <c r="BW194"/>
  <c r="BX194"/>
  <c r="BY194"/>
  <c r="BZ194"/>
  <c r="CA194"/>
  <c r="CB194"/>
  <c r="CC194"/>
  <c r="CD194"/>
  <c r="CE194"/>
  <c r="CG194"/>
  <c r="CH194"/>
  <c r="CI194"/>
  <c r="CJ194"/>
  <c r="CK194"/>
  <c r="BM195"/>
  <c r="BN195"/>
  <c r="BO195"/>
  <c r="BP195"/>
  <c r="BQ195"/>
  <c r="BR195"/>
  <c r="BS195"/>
  <c r="BT195"/>
  <c r="BU195"/>
  <c r="BV195"/>
  <c r="BW195"/>
  <c r="BX195"/>
  <c r="BY195"/>
  <c r="BZ195"/>
  <c r="CA195"/>
  <c r="CB195"/>
  <c r="CC195"/>
  <c r="CD195"/>
  <c r="CE195"/>
  <c r="CG195"/>
  <c r="CH195"/>
  <c r="CI195"/>
  <c r="CJ195"/>
  <c r="CK195"/>
  <c r="BM196"/>
  <c r="BN196"/>
  <c r="BO196"/>
  <c r="BP196"/>
  <c r="BQ196"/>
  <c r="BR196"/>
  <c r="BS196"/>
  <c r="BT196"/>
  <c r="BU196"/>
  <c r="BV196"/>
  <c r="BW196"/>
  <c r="BX196"/>
  <c r="BY196"/>
  <c r="BZ196"/>
  <c r="CA196"/>
  <c r="CB196"/>
  <c r="CC196"/>
  <c r="CD196"/>
  <c r="CE196"/>
  <c r="CG196"/>
  <c r="CH196"/>
  <c r="CI196"/>
  <c r="CJ196"/>
  <c r="CK196"/>
  <c r="BM197"/>
  <c r="BN197"/>
  <c r="BO197"/>
  <c r="BP197"/>
  <c r="BQ197"/>
  <c r="BR197"/>
  <c r="BS197"/>
  <c r="BT197"/>
  <c r="BU197"/>
  <c r="BV197"/>
  <c r="BW197"/>
  <c r="BX197"/>
  <c r="BY197"/>
  <c r="BZ197"/>
  <c r="CA197"/>
  <c r="CB197"/>
  <c r="CC197"/>
  <c r="CD197"/>
  <c r="CE197"/>
  <c r="CG197"/>
  <c r="CH197"/>
  <c r="CI197"/>
  <c r="CJ197"/>
  <c r="CK197"/>
  <c r="BM198"/>
  <c r="BN198"/>
  <c r="BO198"/>
  <c r="BP198"/>
  <c r="BQ198"/>
  <c r="BR198"/>
  <c r="BS198"/>
  <c r="BT198"/>
  <c r="BU198"/>
  <c r="BV198"/>
  <c r="BW198"/>
  <c r="BX198"/>
  <c r="BY198"/>
  <c r="BZ198"/>
  <c r="CA198"/>
  <c r="CB198"/>
  <c r="CC198"/>
  <c r="CD198"/>
  <c r="CE198"/>
  <c r="CG198"/>
  <c r="CH198"/>
  <c r="CI198"/>
  <c r="CJ198"/>
  <c r="CK198"/>
  <c r="BM199"/>
  <c r="BN199"/>
  <c r="BO199"/>
  <c r="BP199"/>
  <c r="BQ199"/>
  <c r="BR199"/>
  <c r="BS199"/>
  <c r="BT199"/>
  <c r="BU199"/>
  <c r="BV199"/>
  <c r="BW199"/>
  <c r="BX199"/>
  <c r="BY199"/>
  <c r="BZ199"/>
  <c r="CA199"/>
  <c r="CB199"/>
  <c r="CC199"/>
  <c r="CD199"/>
  <c r="CE199"/>
  <c r="CG199"/>
  <c r="CH199"/>
  <c r="CI199"/>
  <c r="CJ199"/>
  <c r="CK199"/>
  <c r="CK191"/>
  <c r="CJ191"/>
  <c r="CI191"/>
  <c r="CH191"/>
  <c r="CG191"/>
  <c r="CE191"/>
  <c r="CD191"/>
  <c r="CC191"/>
  <c r="CB191"/>
  <c r="CA191"/>
  <c r="BZ191"/>
  <c r="BY191"/>
  <c r="BX191"/>
  <c r="BW191"/>
  <c r="BV191"/>
  <c r="BU191"/>
  <c r="BT191"/>
  <c r="BS191"/>
  <c r="BR191"/>
  <c r="BQ191"/>
  <c r="BP191"/>
  <c r="BO191"/>
  <c r="BN191"/>
  <c r="BM191"/>
  <c r="BJ200"/>
  <c r="BL200"/>
  <c r="BM151"/>
  <c r="BN151"/>
  <c r="BO151"/>
  <c r="BP151"/>
  <c r="BQ151"/>
  <c r="BR151"/>
  <c r="BS151"/>
  <c r="BT151"/>
  <c r="BU151"/>
  <c r="BV151"/>
  <c r="BW151"/>
  <c r="BX151"/>
  <c r="BY151"/>
  <c r="BZ151"/>
  <c r="CA151"/>
  <c r="CB151"/>
  <c r="CC151"/>
  <c r="CD151"/>
  <c r="CE151"/>
  <c r="CG151"/>
  <c r="CH151"/>
  <c r="CI151"/>
  <c r="CJ151"/>
  <c r="CK151"/>
  <c r="BM152"/>
  <c r="BN152"/>
  <c r="BO152"/>
  <c r="BP152"/>
  <c r="BQ152"/>
  <c r="BR152"/>
  <c r="BS152"/>
  <c r="BT152"/>
  <c r="BU152"/>
  <c r="BV152"/>
  <c r="BW152"/>
  <c r="BX152"/>
  <c r="BY152"/>
  <c r="BZ152"/>
  <c r="CA152"/>
  <c r="CB152"/>
  <c r="CC152"/>
  <c r="CD152"/>
  <c r="CE152"/>
  <c r="CG152"/>
  <c r="CH152"/>
  <c r="CI152"/>
  <c r="CJ152"/>
  <c r="CK152"/>
  <c r="BM153"/>
  <c r="BN153"/>
  <c r="BO153"/>
  <c r="BP153"/>
  <c r="BQ153"/>
  <c r="BR153"/>
  <c r="BS153"/>
  <c r="BT153"/>
  <c r="BU153"/>
  <c r="BV153"/>
  <c r="BW153"/>
  <c r="BX153"/>
  <c r="BY153"/>
  <c r="BZ153"/>
  <c r="CA153"/>
  <c r="CB153"/>
  <c r="CC153"/>
  <c r="CD153"/>
  <c r="CE153"/>
  <c r="CG153"/>
  <c r="CH153"/>
  <c r="CI153"/>
  <c r="CJ153"/>
  <c r="CK153"/>
  <c r="BM154"/>
  <c r="BN154"/>
  <c r="BO154"/>
  <c r="BP154"/>
  <c r="BQ154"/>
  <c r="BR154"/>
  <c r="BS154"/>
  <c r="BT154"/>
  <c r="BU154"/>
  <c r="BV154"/>
  <c r="BW154"/>
  <c r="BX154"/>
  <c r="BY154"/>
  <c r="BZ154"/>
  <c r="CA154"/>
  <c r="CB154"/>
  <c r="CC154"/>
  <c r="CD154"/>
  <c r="CE154"/>
  <c r="CG154"/>
  <c r="CH154"/>
  <c r="CI154"/>
  <c r="CJ154"/>
  <c r="CK154"/>
  <c r="BM155"/>
  <c r="BN155"/>
  <c r="BO155"/>
  <c r="BP155"/>
  <c r="BQ155"/>
  <c r="BR155"/>
  <c r="BS155"/>
  <c r="BT155"/>
  <c r="BU155"/>
  <c r="BV155"/>
  <c r="BW155"/>
  <c r="BX155"/>
  <c r="BY155"/>
  <c r="BZ155"/>
  <c r="CA155"/>
  <c r="CB155"/>
  <c r="CC155"/>
  <c r="CD155"/>
  <c r="CE155"/>
  <c r="CG155"/>
  <c r="CH155"/>
  <c r="CI155"/>
  <c r="CJ155"/>
  <c r="CK155"/>
  <c r="BM156"/>
  <c r="BN156"/>
  <c r="BO156"/>
  <c r="BP156"/>
  <c r="BQ156"/>
  <c r="BR156"/>
  <c r="BS156"/>
  <c r="BT156"/>
  <c r="BU156"/>
  <c r="BV156"/>
  <c r="BW156"/>
  <c r="BX156"/>
  <c r="BY156"/>
  <c r="BZ156"/>
  <c r="CA156"/>
  <c r="CB156"/>
  <c r="CC156"/>
  <c r="CD156"/>
  <c r="CE156"/>
  <c r="CG156"/>
  <c r="CH156"/>
  <c r="CI156"/>
  <c r="CJ156"/>
  <c r="CK156"/>
  <c r="BM157"/>
  <c r="BN157"/>
  <c r="BO157"/>
  <c r="BP157"/>
  <c r="BQ157"/>
  <c r="BR157"/>
  <c r="BS157"/>
  <c r="BT157"/>
  <c r="BU157"/>
  <c r="BV157"/>
  <c r="BW157"/>
  <c r="BX157"/>
  <c r="BY157"/>
  <c r="BZ157"/>
  <c r="CA157"/>
  <c r="CB157"/>
  <c r="CC157"/>
  <c r="CD157"/>
  <c r="CE157"/>
  <c r="CG157"/>
  <c r="CH157"/>
  <c r="CI157"/>
  <c r="CJ157"/>
  <c r="CK157"/>
  <c r="BM158"/>
  <c r="BN158"/>
  <c r="BO158"/>
  <c r="BP158"/>
  <c r="BQ158"/>
  <c r="BR158"/>
  <c r="BS158"/>
  <c r="BT158"/>
  <c r="BU158"/>
  <c r="BV158"/>
  <c r="BW158"/>
  <c r="BX158"/>
  <c r="BY158"/>
  <c r="BZ158"/>
  <c r="CA158"/>
  <c r="CB158"/>
  <c r="CC158"/>
  <c r="CD158"/>
  <c r="CE158"/>
  <c r="CG158"/>
  <c r="CH158"/>
  <c r="CI158"/>
  <c r="CJ158"/>
  <c r="CK158"/>
  <c r="BM159"/>
  <c r="BN159"/>
  <c r="BO159"/>
  <c r="BP159"/>
  <c r="BQ159"/>
  <c r="BR159"/>
  <c r="BS159"/>
  <c r="BT159"/>
  <c r="BU159"/>
  <c r="BV159"/>
  <c r="BW159"/>
  <c r="BX159"/>
  <c r="BY159"/>
  <c r="BZ159"/>
  <c r="CA159"/>
  <c r="CB159"/>
  <c r="CC159"/>
  <c r="CD159"/>
  <c r="CE159"/>
  <c r="CG159"/>
  <c r="CH159"/>
  <c r="CI159"/>
  <c r="CJ159"/>
  <c r="CK159"/>
  <c r="BM160"/>
  <c r="BN160"/>
  <c r="BO160"/>
  <c r="BP160"/>
  <c r="BQ160"/>
  <c r="BR160"/>
  <c r="BS160"/>
  <c r="BT160"/>
  <c r="BU160"/>
  <c r="BV160"/>
  <c r="BW160"/>
  <c r="BX160"/>
  <c r="BY160"/>
  <c r="BZ160"/>
  <c r="CA160"/>
  <c r="CB160"/>
  <c r="CC160"/>
  <c r="CD160"/>
  <c r="CE160"/>
  <c r="CG160"/>
  <c r="CH160"/>
  <c r="CI160"/>
  <c r="CJ160"/>
  <c r="CK160"/>
  <c r="BM161"/>
  <c r="BN161"/>
  <c r="BO161"/>
  <c r="BP161"/>
  <c r="BQ161"/>
  <c r="BR161"/>
  <c r="BS161"/>
  <c r="BT161"/>
  <c r="BU161"/>
  <c r="BV161"/>
  <c r="BW161"/>
  <c r="BX161"/>
  <c r="BY161"/>
  <c r="BZ161"/>
  <c r="CA161"/>
  <c r="CB161"/>
  <c r="CC161"/>
  <c r="CD161"/>
  <c r="CE161"/>
  <c r="CG161"/>
  <c r="CH161"/>
  <c r="CI161"/>
  <c r="CJ161"/>
  <c r="CK161"/>
  <c r="BM162"/>
  <c r="BN162"/>
  <c r="BO162"/>
  <c r="BP162"/>
  <c r="BQ162"/>
  <c r="BR162"/>
  <c r="BS162"/>
  <c r="BT162"/>
  <c r="BU162"/>
  <c r="BV162"/>
  <c r="BW162"/>
  <c r="BX162"/>
  <c r="BY162"/>
  <c r="BZ162"/>
  <c r="CA162"/>
  <c r="CB162"/>
  <c r="CC162"/>
  <c r="CD162"/>
  <c r="CE162"/>
  <c r="CG162"/>
  <c r="CH162"/>
  <c r="CI162"/>
  <c r="CJ162"/>
  <c r="CK162"/>
  <c r="BM163"/>
  <c r="BN163"/>
  <c r="BO163"/>
  <c r="BP163"/>
  <c r="BQ163"/>
  <c r="BR163"/>
  <c r="BS163"/>
  <c r="BT163"/>
  <c r="BU163"/>
  <c r="BV163"/>
  <c r="BW163"/>
  <c r="BX163"/>
  <c r="BY163"/>
  <c r="BZ163"/>
  <c r="CA163"/>
  <c r="CB163"/>
  <c r="CC163"/>
  <c r="CD163"/>
  <c r="CE163"/>
  <c r="CG163"/>
  <c r="CH163"/>
  <c r="CI163"/>
  <c r="CJ163"/>
  <c r="CK163"/>
  <c r="BM164"/>
  <c r="BN164"/>
  <c r="BO164"/>
  <c r="BP164"/>
  <c r="BQ164"/>
  <c r="BR164"/>
  <c r="BS164"/>
  <c r="BT164"/>
  <c r="BU164"/>
  <c r="BV164"/>
  <c r="BW164"/>
  <c r="BX164"/>
  <c r="BY164"/>
  <c r="BZ164"/>
  <c r="CA164"/>
  <c r="CB164"/>
  <c r="CC164"/>
  <c r="CD164"/>
  <c r="CE164"/>
  <c r="CG164"/>
  <c r="CH164"/>
  <c r="CI164"/>
  <c r="CJ164"/>
  <c r="CK164"/>
  <c r="BM165"/>
  <c r="BN165"/>
  <c r="BO165"/>
  <c r="BP165"/>
  <c r="BQ165"/>
  <c r="BR165"/>
  <c r="BS165"/>
  <c r="BT165"/>
  <c r="BU165"/>
  <c r="BV165"/>
  <c r="BW165"/>
  <c r="BX165"/>
  <c r="BY165"/>
  <c r="BZ165"/>
  <c r="CA165"/>
  <c r="CB165"/>
  <c r="CC165"/>
  <c r="CD165"/>
  <c r="CE165"/>
  <c r="CG165"/>
  <c r="CH165"/>
  <c r="CI165"/>
  <c r="CJ165"/>
  <c r="CK165"/>
  <c r="BM166"/>
  <c r="BN166"/>
  <c r="BO166"/>
  <c r="BP166"/>
  <c r="BQ166"/>
  <c r="BR166"/>
  <c r="BS166"/>
  <c r="BT166"/>
  <c r="BU166"/>
  <c r="BV166"/>
  <c r="BW166"/>
  <c r="BX166"/>
  <c r="BY166"/>
  <c r="BZ166"/>
  <c r="CA166"/>
  <c r="CB166"/>
  <c r="CC166"/>
  <c r="CD166"/>
  <c r="CE166"/>
  <c r="CG166"/>
  <c r="CH166"/>
  <c r="CI166"/>
  <c r="CJ166"/>
  <c r="CK166"/>
  <c r="BM167"/>
  <c r="BN167"/>
  <c r="BO167"/>
  <c r="BP167"/>
  <c r="BQ167"/>
  <c r="BR167"/>
  <c r="BS167"/>
  <c r="BT167"/>
  <c r="BU167"/>
  <c r="BV167"/>
  <c r="BW167"/>
  <c r="BX167"/>
  <c r="BY167"/>
  <c r="BZ167"/>
  <c r="CA167"/>
  <c r="CB167"/>
  <c r="CC167"/>
  <c r="CD167"/>
  <c r="CE167"/>
  <c r="CG167"/>
  <c r="CH167"/>
  <c r="CI167"/>
  <c r="CJ167"/>
  <c r="CK167"/>
  <c r="BM168"/>
  <c r="BN168"/>
  <c r="BO168"/>
  <c r="BP168"/>
  <c r="BQ168"/>
  <c r="BR168"/>
  <c r="BS168"/>
  <c r="BT168"/>
  <c r="BU168"/>
  <c r="BV168"/>
  <c r="BW168"/>
  <c r="BX168"/>
  <c r="BY168"/>
  <c r="BZ168"/>
  <c r="CA168"/>
  <c r="CB168"/>
  <c r="CC168"/>
  <c r="CD168"/>
  <c r="CE168"/>
  <c r="CG168"/>
  <c r="CH168"/>
  <c r="CI168"/>
  <c r="CJ168"/>
  <c r="CK168"/>
  <c r="BM169"/>
  <c r="BN169"/>
  <c r="BO169"/>
  <c r="BP169"/>
  <c r="BQ169"/>
  <c r="BR169"/>
  <c r="BS169"/>
  <c r="BT169"/>
  <c r="BU169"/>
  <c r="BV169"/>
  <c r="BW169"/>
  <c r="BX169"/>
  <c r="BY169"/>
  <c r="BZ169"/>
  <c r="CA169"/>
  <c r="CB169"/>
  <c r="CC169"/>
  <c r="CD169"/>
  <c r="CE169"/>
  <c r="CG169"/>
  <c r="CH169"/>
  <c r="CI169"/>
  <c r="CJ169"/>
  <c r="CK169"/>
  <c r="BM170"/>
  <c r="BN170"/>
  <c r="BO170"/>
  <c r="BP170"/>
  <c r="BQ170"/>
  <c r="BR170"/>
  <c r="BS170"/>
  <c r="BT170"/>
  <c r="BU170"/>
  <c r="BV170"/>
  <c r="BW170"/>
  <c r="BX170"/>
  <c r="BY170"/>
  <c r="BZ170"/>
  <c r="CA170"/>
  <c r="CB170"/>
  <c r="CC170"/>
  <c r="CD170"/>
  <c r="CE170"/>
  <c r="CG170"/>
  <c r="CH170"/>
  <c r="CI170"/>
  <c r="CJ170"/>
  <c r="CK170"/>
  <c r="BM171"/>
  <c r="BN171"/>
  <c r="BO171"/>
  <c r="BP171"/>
  <c r="BQ171"/>
  <c r="BR171"/>
  <c r="BS171"/>
  <c r="BT171"/>
  <c r="BU171"/>
  <c r="BV171"/>
  <c r="BW171"/>
  <c r="BX171"/>
  <c r="BY171"/>
  <c r="BZ171"/>
  <c r="CA171"/>
  <c r="CB171"/>
  <c r="CC171"/>
  <c r="CD171"/>
  <c r="CE171"/>
  <c r="CG171"/>
  <c r="CH171"/>
  <c r="CI171"/>
  <c r="CJ171"/>
  <c r="CK171"/>
  <c r="BM172"/>
  <c r="BN172"/>
  <c r="BO172"/>
  <c r="BP172"/>
  <c r="BQ172"/>
  <c r="BR172"/>
  <c r="BS172"/>
  <c r="BT172"/>
  <c r="BU172"/>
  <c r="BV172"/>
  <c r="BW172"/>
  <c r="BX172"/>
  <c r="BY172"/>
  <c r="BZ172"/>
  <c r="CA172"/>
  <c r="CB172"/>
  <c r="CC172"/>
  <c r="CD172"/>
  <c r="CE172"/>
  <c r="CG172"/>
  <c r="CH172"/>
  <c r="CI172"/>
  <c r="CJ172"/>
  <c r="CK172"/>
  <c r="BM173"/>
  <c r="BN173"/>
  <c r="BO173"/>
  <c r="BP173"/>
  <c r="BQ173"/>
  <c r="BR173"/>
  <c r="BS173"/>
  <c r="BT173"/>
  <c r="BU173"/>
  <c r="BV173"/>
  <c r="BW173"/>
  <c r="BX173"/>
  <c r="BY173"/>
  <c r="BZ173"/>
  <c r="CA173"/>
  <c r="CB173"/>
  <c r="CC173"/>
  <c r="CD173"/>
  <c r="CE173"/>
  <c r="CG173"/>
  <c r="CH173"/>
  <c r="CI173"/>
  <c r="CJ173"/>
  <c r="CK173"/>
  <c r="BM174"/>
  <c r="BN174"/>
  <c r="BO174"/>
  <c r="BP174"/>
  <c r="BQ174"/>
  <c r="BR174"/>
  <c r="BS174"/>
  <c r="BT174"/>
  <c r="BU174"/>
  <c r="BV174"/>
  <c r="BW174"/>
  <c r="BX174"/>
  <c r="BY174"/>
  <c r="BZ174"/>
  <c r="CA174"/>
  <c r="CB174"/>
  <c r="CC174"/>
  <c r="CD174"/>
  <c r="CE174"/>
  <c r="CG174"/>
  <c r="CH174"/>
  <c r="CI174"/>
  <c r="CJ174"/>
  <c r="CK174"/>
  <c r="BM175"/>
  <c r="BN175"/>
  <c r="BO175"/>
  <c r="BP175"/>
  <c r="BQ175"/>
  <c r="BR175"/>
  <c r="BS175"/>
  <c r="BT175"/>
  <c r="BU175"/>
  <c r="BV175"/>
  <c r="BW175"/>
  <c r="BX175"/>
  <c r="BY175"/>
  <c r="BZ175"/>
  <c r="CA175"/>
  <c r="CB175"/>
  <c r="CC175"/>
  <c r="CD175"/>
  <c r="CE175"/>
  <c r="CG175"/>
  <c r="CH175"/>
  <c r="CI175"/>
  <c r="CJ175"/>
  <c r="CK175"/>
  <c r="BM176"/>
  <c r="BN176"/>
  <c r="BO176"/>
  <c r="BP176"/>
  <c r="BQ176"/>
  <c r="BR176"/>
  <c r="BS176"/>
  <c r="BT176"/>
  <c r="BU176"/>
  <c r="BV176"/>
  <c r="BW176"/>
  <c r="BX176"/>
  <c r="BY176"/>
  <c r="BZ176"/>
  <c r="CA176"/>
  <c r="CB176"/>
  <c r="CC176"/>
  <c r="CD176"/>
  <c r="CE176"/>
  <c r="CG176"/>
  <c r="CH176"/>
  <c r="CI176"/>
  <c r="CJ176"/>
  <c r="CK176"/>
  <c r="BM177"/>
  <c r="BN177"/>
  <c r="BO177"/>
  <c r="BP177"/>
  <c r="BQ177"/>
  <c r="BR177"/>
  <c r="BS177"/>
  <c r="BT177"/>
  <c r="BU177"/>
  <c r="BV177"/>
  <c r="BW177"/>
  <c r="BX177"/>
  <c r="BY177"/>
  <c r="BZ177"/>
  <c r="CA177"/>
  <c r="CB177"/>
  <c r="CC177"/>
  <c r="CD177"/>
  <c r="CE177"/>
  <c r="CG177"/>
  <c r="CH177"/>
  <c r="CI177"/>
  <c r="CJ177"/>
  <c r="CK177"/>
  <c r="BM178"/>
  <c r="BN178"/>
  <c r="BO178"/>
  <c r="BP178"/>
  <c r="BQ178"/>
  <c r="BR178"/>
  <c r="BS178"/>
  <c r="BT178"/>
  <c r="BU178"/>
  <c r="BV178"/>
  <c r="BW178"/>
  <c r="BX178"/>
  <c r="BY178"/>
  <c r="BZ178"/>
  <c r="CA178"/>
  <c r="CB178"/>
  <c r="CC178"/>
  <c r="CD178"/>
  <c r="CE178"/>
  <c r="CG178"/>
  <c r="CH178"/>
  <c r="CI178"/>
  <c r="CJ178"/>
  <c r="CK178"/>
  <c r="BM179"/>
  <c r="BN179"/>
  <c r="BO179"/>
  <c r="BP179"/>
  <c r="BQ179"/>
  <c r="BR179"/>
  <c r="BS179"/>
  <c r="BT179"/>
  <c r="BU179"/>
  <c r="BV179"/>
  <c r="BW179"/>
  <c r="BX179"/>
  <c r="BY179"/>
  <c r="BZ179"/>
  <c r="CA179"/>
  <c r="CB179"/>
  <c r="CC179"/>
  <c r="CD179"/>
  <c r="CE179"/>
  <c r="CG179"/>
  <c r="CH179"/>
  <c r="CI179"/>
  <c r="CJ179"/>
  <c r="CK179"/>
  <c r="BM180"/>
  <c r="BN180"/>
  <c r="BO180"/>
  <c r="BP180"/>
  <c r="BQ180"/>
  <c r="BR180"/>
  <c r="BS180"/>
  <c r="BT180"/>
  <c r="BU180"/>
  <c r="BV180"/>
  <c r="BW180"/>
  <c r="BX180"/>
  <c r="BY180"/>
  <c r="BZ180"/>
  <c r="CA180"/>
  <c r="CB180"/>
  <c r="CC180"/>
  <c r="CD180"/>
  <c r="CE180"/>
  <c r="CG180"/>
  <c r="CH180"/>
  <c r="CI180"/>
  <c r="CJ180"/>
  <c r="CK180"/>
  <c r="CK150"/>
  <c r="CJ150"/>
  <c r="CI150"/>
  <c r="CH150"/>
  <c r="CG150"/>
  <c r="CE150"/>
  <c r="CD150"/>
  <c r="CC150"/>
  <c r="CB150"/>
  <c r="CA150"/>
  <c r="BZ150"/>
  <c r="BY150"/>
  <c r="BX150"/>
  <c r="BW150"/>
  <c r="BV150"/>
  <c r="BU150"/>
  <c r="BT150"/>
  <c r="BS150"/>
  <c r="BR150"/>
  <c r="BQ150"/>
  <c r="BP150"/>
  <c r="BO150"/>
  <c r="BN150"/>
  <c r="BM150"/>
  <c r="BM132"/>
  <c r="BN132"/>
  <c r="BO132"/>
  <c r="BP132"/>
  <c r="BQ132"/>
  <c r="BR132"/>
  <c r="BS132"/>
  <c r="BT132"/>
  <c r="BU132"/>
  <c r="BV132"/>
  <c r="BW132"/>
  <c r="BX132"/>
  <c r="BY132"/>
  <c r="BZ132"/>
  <c r="CA132"/>
  <c r="CB132"/>
  <c r="CC132"/>
  <c r="CD132"/>
  <c r="CE132"/>
  <c r="CG132"/>
  <c r="CH132"/>
  <c r="CI132"/>
  <c r="CJ132"/>
  <c r="CK132"/>
  <c r="BM133"/>
  <c r="BN133"/>
  <c r="BO133"/>
  <c r="BP133"/>
  <c r="BQ133"/>
  <c r="BR133"/>
  <c r="BS133"/>
  <c r="BT133"/>
  <c r="BU133"/>
  <c r="BV133"/>
  <c r="BW133"/>
  <c r="BX133"/>
  <c r="BY133"/>
  <c r="BZ133"/>
  <c r="CA133"/>
  <c r="CB133"/>
  <c r="CC133"/>
  <c r="CD133"/>
  <c r="CE133"/>
  <c r="CG133"/>
  <c r="CH133"/>
  <c r="CI133"/>
  <c r="CJ133"/>
  <c r="CK133"/>
  <c r="BM134"/>
  <c r="BN134"/>
  <c r="BO134"/>
  <c r="BP134"/>
  <c r="BQ134"/>
  <c r="BR134"/>
  <c r="BS134"/>
  <c r="BT134"/>
  <c r="BU134"/>
  <c r="BV134"/>
  <c r="BW134"/>
  <c r="BX134"/>
  <c r="BY134"/>
  <c r="BZ134"/>
  <c r="CA134"/>
  <c r="CB134"/>
  <c r="CC134"/>
  <c r="CD134"/>
  <c r="CE134"/>
  <c r="CG134"/>
  <c r="CH134"/>
  <c r="CI134"/>
  <c r="CJ134"/>
  <c r="CK134"/>
  <c r="BM135"/>
  <c r="BN135"/>
  <c r="BO135"/>
  <c r="BP135"/>
  <c r="BQ135"/>
  <c r="BR135"/>
  <c r="BS135"/>
  <c r="BT135"/>
  <c r="BU135"/>
  <c r="BV135"/>
  <c r="BW135"/>
  <c r="BX135"/>
  <c r="BY135"/>
  <c r="BZ135"/>
  <c r="CA135"/>
  <c r="CB135"/>
  <c r="CC135"/>
  <c r="CD135"/>
  <c r="CE135"/>
  <c r="CG135"/>
  <c r="CH135"/>
  <c r="CI135"/>
  <c r="CJ135"/>
  <c r="CK135"/>
  <c r="BM136"/>
  <c r="BN136"/>
  <c r="BO136"/>
  <c r="BP136"/>
  <c r="BQ136"/>
  <c r="BR136"/>
  <c r="BS136"/>
  <c r="BT136"/>
  <c r="BU136"/>
  <c r="BV136"/>
  <c r="BW136"/>
  <c r="BX136"/>
  <c r="BY136"/>
  <c r="BZ136"/>
  <c r="CA136"/>
  <c r="CB136"/>
  <c r="CC136"/>
  <c r="CD136"/>
  <c r="CE136"/>
  <c r="CG136"/>
  <c r="CH136"/>
  <c r="CI136"/>
  <c r="CJ136"/>
  <c r="CK136"/>
  <c r="BM137"/>
  <c r="BN137"/>
  <c r="BO137"/>
  <c r="BP137"/>
  <c r="BQ137"/>
  <c r="BR137"/>
  <c r="BS137"/>
  <c r="BT137"/>
  <c r="BU137"/>
  <c r="BV137"/>
  <c r="BW137"/>
  <c r="BX137"/>
  <c r="BY137"/>
  <c r="BZ137"/>
  <c r="CA137"/>
  <c r="CB137"/>
  <c r="CC137"/>
  <c r="CD137"/>
  <c r="CE137"/>
  <c r="CG137"/>
  <c r="CH137"/>
  <c r="CI137"/>
  <c r="CJ137"/>
  <c r="CK137"/>
  <c r="BM138"/>
  <c r="BN138"/>
  <c r="BO138"/>
  <c r="BP138"/>
  <c r="BQ138"/>
  <c r="BR138"/>
  <c r="BS138"/>
  <c r="BT138"/>
  <c r="BU138"/>
  <c r="BV138"/>
  <c r="BW138"/>
  <c r="BX138"/>
  <c r="BY138"/>
  <c r="BZ138"/>
  <c r="CA138"/>
  <c r="CB138"/>
  <c r="CC138"/>
  <c r="CD138"/>
  <c r="CE138"/>
  <c r="CG138"/>
  <c r="CH138"/>
  <c r="CI138"/>
  <c r="CJ138"/>
  <c r="CK138"/>
  <c r="BM139"/>
  <c r="BN139"/>
  <c r="BO139"/>
  <c r="BP139"/>
  <c r="BQ139"/>
  <c r="BR139"/>
  <c r="BS139"/>
  <c r="BT139"/>
  <c r="BU139"/>
  <c r="BV139"/>
  <c r="BW139"/>
  <c r="BX139"/>
  <c r="BY139"/>
  <c r="BZ139"/>
  <c r="CA139"/>
  <c r="CB139"/>
  <c r="CC139"/>
  <c r="CD139"/>
  <c r="CE139"/>
  <c r="CG139"/>
  <c r="CH139"/>
  <c r="CI139"/>
  <c r="CJ139"/>
  <c r="CK139"/>
  <c r="BM140"/>
  <c r="BN140"/>
  <c r="BO140"/>
  <c r="BP140"/>
  <c r="BQ140"/>
  <c r="BR140"/>
  <c r="BS140"/>
  <c r="BT140"/>
  <c r="BU140"/>
  <c r="BV140"/>
  <c r="BW140"/>
  <c r="BX140"/>
  <c r="BY140"/>
  <c r="BZ140"/>
  <c r="CA140"/>
  <c r="CB140"/>
  <c r="CC140"/>
  <c r="CD140"/>
  <c r="CE140"/>
  <c r="CG140"/>
  <c r="CH140"/>
  <c r="CI140"/>
  <c r="CJ140"/>
  <c r="CK140"/>
  <c r="CK131"/>
  <c r="CJ131"/>
  <c r="CI131"/>
  <c r="CH131"/>
  <c r="CG131"/>
  <c r="CE131"/>
  <c r="CD131"/>
  <c r="CC131"/>
  <c r="CB131"/>
  <c r="CA131"/>
  <c r="BZ131"/>
  <c r="BY131"/>
  <c r="BX131"/>
  <c r="BW131"/>
  <c r="BV131"/>
  <c r="BU131"/>
  <c r="BT131"/>
  <c r="BS131"/>
  <c r="BR131"/>
  <c r="BQ131"/>
  <c r="BP131"/>
  <c r="BO131"/>
  <c r="BN131"/>
  <c r="BM131"/>
  <c r="BM16"/>
  <c r="BN16"/>
  <c r="BO16"/>
  <c r="BP16"/>
  <c r="BQ16"/>
  <c r="BR16"/>
  <c r="BS16"/>
  <c r="BT16"/>
  <c r="BU16"/>
  <c r="BV16"/>
  <c r="BW16"/>
  <c r="BX16"/>
  <c r="BY16"/>
  <c r="BZ16"/>
  <c r="CA16"/>
  <c r="CB16"/>
  <c r="CC16"/>
  <c r="CD16"/>
  <c r="CE16"/>
  <c r="CG16"/>
  <c r="CH16"/>
  <c r="CI16"/>
  <c r="CJ16"/>
  <c r="CK16"/>
  <c r="BM17"/>
  <c r="BN17"/>
  <c r="BO17"/>
  <c r="BP17"/>
  <c r="BQ17"/>
  <c r="BR17"/>
  <c r="BS17"/>
  <c r="BT17"/>
  <c r="BU17"/>
  <c r="BV17"/>
  <c r="BW17"/>
  <c r="BX17"/>
  <c r="BY17"/>
  <c r="BZ17"/>
  <c r="CA17"/>
  <c r="CB17"/>
  <c r="CC17"/>
  <c r="CD17"/>
  <c r="CE17"/>
  <c r="CG17"/>
  <c r="CH17"/>
  <c r="CI17"/>
  <c r="CJ17"/>
  <c r="CK17"/>
  <c r="BM18"/>
  <c r="BN18"/>
  <c r="BO18"/>
  <c r="BP18"/>
  <c r="BQ18"/>
  <c r="BR18"/>
  <c r="BS18"/>
  <c r="BT18"/>
  <c r="BU18"/>
  <c r="BV18"/>
  <c r="BW18"/>
  <c r="BX18"/>
  <c r="BY18"/>
  <c r="BZ18"/>
  <c r="CA18"/>
  <c r="CB18"/>
  <c r="CC18"/>
  <c r="CD18"/>
  <c r="CE18"/>
  <c r="CG18"/>
  <c r="CH18"/>
  <c r="CI18"/>
  <c r="CJ18"/>
  <c r="BM19"/>
  <c r="BN19"/>
  <c r="BO19"/>
  <c r="BP19"/>
  <c r="BQ19"/>
  <c r="BR19"/>
  <c r="BS19"/>
  <c r="BT19"/>
  <c r="BU19"/>
  <c r="BV19"/>
  <c r="BW19"/>
  <c r="BX19"/>
  <c r="BY19"/>
  <c r="BZ19"/>
  <c r="CA19"/>
  <c r="CB19"/>
  <c r="CC19"/>
  <c r="CD19"/>
  <c r="CE19"/>
  <c r="CG19"/>
  <c r="CH19"/>
  <c r="CI19"/>
  <c r="CJ19"/>
  <c r="CK19"/>
  <c r="BM20"/>
  <c r="BN20"/>
  <c r="BO20"/>
  <c r="BP20"/>
  <c r="BQ20"/>
  <c r="BR20"/>
  <c r="BS20"/>
  <c r="BT20"/>
  <c r="BU20"/>
  <c r="BV20"/>
  <c r="BW20"/>
  <c r="BX20"/>
  <c r="BY20"/>
  <c r="BZ20"/>
  <c r="CA20"/>
  <c r="CB20"/>
  <c r="CC20"/>
  <c r="CD20"/>
  <c r="CE20"/>
  <c r="CG20"/>
  <c r="CH20"/>
  <c r="CI20"/>
  <c r="CJ20"/>
  <c r="BM21"/>
  <c r="BN21"/>
  <c r="BO21"/>
  <c r="BP21"/>
  <c r="BQ21"/>
  <c r="BR21"/>
  <c r="BS21"/>
  <c r="BT21"/>
  <c r="BU21"/>
  <c r="BV21"/>
  <c r="BW21"/>
  <c r="BX21"/>
  <c r="BY21"/>
  <c r="BZ21"/>
  <c r="CA21"/>
  <c r="CB21"/>
  <c r="CC21"/>
  <c r="CD21"/>
  <c r="CE21"/>
  <c r="CG21"/>
  <c r="CH21"/>
  <c r="CI21"/>
  <c r="CJ21"/>
  <c r="BM22"/>
  <c r="BN22"/>
  <c r="BO22"/>
  <c r="BP22"/>
  <c r="BQ22"/>
  <c r="BR22"/>
  <c r="BS22"/>
  <c r="BT22"/>
  <c r="BU22"/>
  <c r="BV22"/>
  <c r="BW22"/>
  <c r="BX22"/>
  <c r="BY22"/>
  <c r="BZ22"/>
  <c r="CA22"/>
  <c r="CB22"/>
  <c r="CC22"/>
  <c r="CD22"/>
  <c r="CE22"/>
  <c r="CG22"/>
  <c r="CH22"/>
  <c r="CI22"/>
  <c r="CJ22"/>
  <c r="CK22"/>
  <c r="BM23"/>
  <c r="BN23"/>
  <c r="BO23"/>
  <c r="BP23"/>
  <c r="BQ23"/>
  <c r="BR23"/>
  <c r="BS23"/>
  <c r="BT23"/>
  <c r="BU23"/>
  <c r="BV23"/>
  <c r="BW23"/>
  <c r="BX23"/>
  <c r="BY23"/>
  <c r="BZ23"/>
  <c r="CA23"/>
  <c r="CB23"/>
  <c r="CC23"/>
  <c r="CD23"/>
  <c r="CE23"/>
  <c r="CG23"/>
  <c r="CH23"/>
  <c r="CI23"/>
  <c r="CJ23"/>
  <c r="CK23"/>
  <c r="BM24"/>
  <c r="BN24"/>
  <c r="BO24"/>
  <c r="BP24"/>
  <c r="BQ24"/>
  <c r="BR24"/>
  <c r="BS24"/>
  <c r="BT24"/>
  <c r="BU24"/>
  <c r="BV24"/>
  <c r="BW24"/>
  <c r="BX24"/>
  <c r="BY24"/>
  <c r="BZ24"/>
  <c r="CA24"/>
  <c r="CB24"/>
  <c r="CC24"/>
  <c r="CD24"/>
  <c r="CE24"/>
  <c r="CG24"/>
  <c r="CH24"/>
  <c r="CI24"/>
  <c r="CJ24"/>
  <c r="CK24"/>
  <c r="BM25"/>
  <c r="BN25"/>
  <c r="BO25"/>
  <c r="BP25"/>
  <c r="BQ25"/>
  <c r="BR25"/>
  <c r="BS25"/>
  <c r="BT25"/>
  <c r="BU25"/>
  <c r="BV25"/>
  <c r="BW25"/>
  <c r="BX25"/>
  <c r="BY25"/>
  <c r="BZ25"/>
  <c r="CA25"/>
  <c r="CB25"/>
  <c r="CC25"/>
  <c r="CD25"/>
  <c r="CE25"/>
  <c r="CG25"/>
  <c r="CH25"/>
  <c r="CI25"/>
  <c r="CJ25"/>
  <c r="CK25"/>
  <c r="BM26"/>
  <c r="BN26"/>
  <c r="BO26"/>
  <c r="BP26"/>
  <c r="BQ26"/>
  <c r="BR26"/>
  <c r="BS26"/>
  <c r="BT26"/>
  <c r="BU26"/>
  <c r="BV26"/>
  <c r="BW26"/>
  <c r="BX26"/>
  <c r="BY26"/>
  <c r="BZ26"/>
  <c r="CA26"/>
  <c r="CB26"/>
  <c r="CC26"/>
  <c r="CD26"/>
  <c r="CE26"/>
  <c r="CG26"/>
  <c r="CH26"/>
  <c r="CI26"/>
  <c r="CJ26"/>
  <c r="CK26"/>
  <c r="BM27"/>
  <c r="BN27"/>
  <c r="BO27"/>
  <c r="BP27"/>
  <c r="BQ27"/>
  <c r="BR27"/>
  <c r="BS27"/>
  <c r="BT27"/>
  <c r="BU27"/>
  <c r="BV27"/>
  <c r="BW27"/>
  <c r="BX27"/>
  <c r="BY27"/>
  <c r="BZ27"/>
  <c r="CA27"/>
  <c r="CB27"/>
  <c r="CC27"/>
  <c r="CD27"/>
  <c r="CE27"/>
  <c r="CG27"/>
  <c r="CH27"/>
  <c r="CI27"/>
  <c r="CJ27"/>
  <c r="CK27"/>
  <c r="BM28"/>
  <c r="BN28"/>
  <c r="BO28"/>
  <c r="BP28"/>
  <c r="BQ28"/>
  <c r="BR28"/>
  <c r="BS28"/>
  <c r="BT28"/>
  <c r="BU28"/>
  <c r="BV28"/>
  <c r="BW28"/>
  <c r="BX28"/>
  <c r="BY28"/>
  <c r="BZ28"/>
  <c r="CA28"/>
  <c r="CB28"/>
  <c r="CC28"/>
  <c r="CD28"/>
  <c r="CE28"/>
  <c r="CG28"/>
  <c r="CH28"/>
  <c r="CI28"/>
  <c r="CJ28"/>
  <c r="CK28"/>
  <c r="BM29"/>
  <c r="BN29"/>
  <c r="BO29"/>
  <c r="BP29"/>
  <c r="BQ29"/>
  <c r="BR29"/>
  <c r="BS29"/>
  <c r="BT29"/>
  <c r="BU29"/>
  <c r="BV29"/>
  <c r="BW29"/>
  <c r="BX29"/>
  <c r="BY29"/>
  <c r="BZ29"/>
  <c r="CA29"/>
  <c r="CB29"/>
  <c r="CC29"/>
  <c r="CD29"/>
  <c r="CE29"/>
  <c r="CG29"/>
  <c r="CH29"/>
  <c r="CI29"/>
  <c r="CJ29"/>
  <c r="CK29"/>
  <c r="BM30"/>
  <c r="BN30"/>
  <c r="BO30"/>
  <c r="BP30"/>
  <c r="BQ30"/>
  <c r="BR30"/>
  <c r="BS30"/>
  <c r="BT30"/>
  <c r="BU30"/>
  <c r="BV30"/>
  <c r="BW30"/>
  <c r="BX30"/>
  <c r="BY30"/>
  <c r="BZ30"/>
  <c r="CA30"/>
  <c r="CB30"/>
  <c r="CC30"/>
  <c r="CD30"/>
  <c r="CE30"/>
  <c r="CG30"/>
  <c r="CH30"/>
  <c r="CI30"/>
  <c r="CJ30"/>
  <c r="CK30"/>
  <c r="BM33"/>
  <c r="BN33"/>
  <c r="BO33"/>
  <c r="BP33"/>
  <c r="BQ33"/>
  <c r="BR33"/>
  <c r="BS33"/>
  <c r="BT33"/>
  <c r="BU33"/>
  <c r="BV33"/>
  <c r="BW33"/>
  <c r="BX33"/>
  <c r="BY33"/>
  <c r="BZ33"/>
  <c r="CA33"/>
  <c r="CB33"/>
  <c r="CC33"/>
  <c r="CD33"/>
  <c r="CE33"/>
  <c r="CG33"/>
  <c r="CH33"/>
  <c r="CI33"/>
  <c r="CJ33"/>
  <c r="CK33"/>
  <c r="BM34"/>
  <c r="BN34"/>
  <c r="BO34"/>
  <c r="BP34"/>
  <c r="BQ34"/>
  <c r="BR34"/>
  <c r="BS34"/>
  <c r="BT34"/>
  <c r="BU34"/>
  <c r="BV34"/>
  <c r="BW34"/>
  <c r="BX34"/>
  <c r="BY34"/>
  <c r="BZ34"/>
  <c r="CA34"/>
  <c r="CB34"/>
  <c r="CC34"/>
  <c r="CD34"/>
  <c r="CE34"/>
  <c r="CG34"/>
  <c r="CH34"/>
  <c r="CI34"/>
  <c r="CJ34"/>
  <c r="CK34"/>
  <c r="BM35"/>
  <c r="BN35"/>
  <c r="BO35"/>
  <c r="BP35"/>
  <c r="BQ35"/>
  <c r="BR35"/>
  <c r="BS35"/>
  <c r="BT35"/>
  <c r="BU35"/>
  <c r="BV35"/>
  <c r="BW35"/>
  <c r="BX35"/>
  <c r="BY35"/>
  <c r="BZ35"/>
  <c r="CA35"/>
  <c r="CB35"/>
  <c r="CC35"/>
  <c r="CD35"/>
  <c r="CE35"/>
  <c r="CG35"/>
  <c r="CH35"/>
  <c r="CI35"/>
  <c r="CJ35"/>
  <c r="CK35"/>
  <c r="BM36"/>
  <c r="BN36"/>
  <c r="BO36"/>
  <c r="BP36"/>
  <c r="BQ36"/>
  <c r="BR36"/>
  <c r="BS36"/>
  <c r="BT36"/>
  <c r="BU36"/>
  <c r="BV36"/>
  <c r="BW36"/>
  <c r="BX36"/>
  <c r="BY36"/>
  <c r="BZ36"/>
  <c r="CA36"/>
  <c r="CB36"/>
  <c r="CC36"/>
  <c r="CD36"/>
  <c r="CE36"/>
  <c r="CG36"/>
  <c r="CH36"/>
  <c r="CI36"/>
  <c r="CJ36"/>
  <c r="CK36"/>
  <c r="BM37"/>
  <c r="BN37"/>
  <c r="BO37"/>
  <c r="BP37"/>
  <c r="BQ37"/>
  <c r="BR37"/>
  <c r="BS37"/>
  <c r="BT37"/>
  <c r="BU37"/>
  <c r="BV37"/>
  <c r="BW37"/>
  <c r="BX37"/>
  <c r="BY37"/>
  <c r="BZ37"/>
  <c r="CA37"/>
  <c r="CB37"/>
  <c r="CC37"/>
  <c r="CD37"/>
  <c r="CE37"/>
  <c r="CG37"/>
  <c r="CH37"/>
  <c r="CI37"/>
  <c r="CJ37"/>
  <c r="CK37"/>
  <c r="BM38"/>
  <c r="BN38"/>
  <c r="BO38"/>
  <c r="BP38"/>
  <c r="BQ38"/>
  <c r="BR38"/>
  <c r="BS38"/>
  <c r="BT38"/>
  <c r="BU38"/>
  <c r="BV38"/>
  <c r="BW38"/>
  <c r="BX38"/>
  <c r="BY38"/>
  <c r="BZ38"/>
  <c r="CA38"/>
  <c r="CB38"/>
  <c r="CC38"/>
  <c r="CD38"/>
  <c r="CE38"/>
  <c r="CG38"/>
  <c r="CH38"/>
  <c r="CI38"/>
  <c r="CJ38"/>
  <c r="CK38"/>
  <c r="CK15"/>
  <c r="CJ15"/>
  <c r="CI15"/>
  <c r="CH15"/>
  <c r="CG15"/>
  <c r="CE15"/>
  <c r="CD15"/>
  <c r="CC15"/>
  <c r="CB15"/>
  <c r="CA15"/>
  <c r="BZ15"/>
  <c r="BY15"/>
  <c r="BX15"/>
  <c r="BW15"/>
  <c r="BV15"/>
  <c r="BU15"/>
  <c r="BT15"/>
  <c r="BS15"/>
  <c r="BR15"/>
  <c r="BQ15"/>
  <c r="BP15"/>
  <c r="BO15"/>
  <c r="BN15"/>
  <c r="BM15"/>
  <c r="BY200" l="1"/>
  <c r="CH200"/>
  <c r="CJ200"/>
  <c r="BN200"/>
  <c r="BR200"/>
  <c r="BV200"/>
  <c r="BZ200"/>
  <c r="CD200"/>
  <c r="BM200"/>
  <c r="BO200"/>
  <c r="CE200"/>
  <c r="CB200"/>
  <c r="CK200"/>
  <c r="CG200"/>
  <c r="CC200"/>
  <c r="BP200"/>
  <c r="BT200"/>
  <c r="BX200"/>
  <c r="CA200"/>
  <c r="BS200"/>
  <c r="CI200"/>
  <c r="BW200"/>
  <c r="BK200"/>
  <c r="BU200"/>
  <c r="BQ200"/>
  <c r="BM88"/>
  <c r="BN88"/>
  <c r="BO88"/>
  <c r="BP88"/>
  <c r="BQ88"/>
  <c r="BR88"/>
  <c r="BS88"/>
  <c r="BT88"/>
  <c r="BU88"/>
  <c r="BV88"/>
  <c r="BW88"/>
  <c r="BX88"/>
  <c r="BY88"/>
  <c r="BZ88"/>
  <c r="CA88"/>
  <c r="CB88"/>
  <c r="CC88"/>
  <c r="CD88"/>
  <c r="CE88"/>
  <c r="CG88"/>
  <c r="CH88"/>
  <c r="CI88"/>
  <c r="CJ88"/>
  <c r="CK88"/>
  <c r="BM89"/>
  <c r="BN89"/>
  <c r="BO89"/>
  <c r="BP89"/>
  <c r="BQ89"/>
  <c r="BR89"/>
  <c r="BS89"/>
  <c r="BT89"/>
  <c r="BU89"/>
  <c r="BV89"/>
  <c r="BW89"/>
  <c r="BX89"/>
  <c r="BY89"/>
  <c r="BZ89"/>
  <c r="CA89"/>
  <c r="CB89"/>
  <c r="CC89"/>
  <c r="CD89"/>
  <c r="CE89"/>
  <c r="CG89"/>
  <c r="CH89"/>
  <c r="CI89"/>
  <c r="CJ89"/>
  <c r="CK89"/>
  <c r="BM90"/>
  <c r="BN90"/>
  <c r="BO90"/>
  <c r="BP90"/>
  <c r="BQ90"/>
  <c r="BR90"/>
  <c r="BS90"/>
  <c r="BT90"/>
  <c r="BU90"/>
  <c r="BV90"/>
  <c r="BW90"/>
  <c r="BX90"/>
  <c r="BY90"/>
  <c r="BZ90"/>
  <c r="CA90"/>
  <c r="CB90"/>
  <c r="CC90"/>
  <c r="CD90"/>
  <c r="CE90"/>
  <c r="CG90"/>
  <c r="CH90"/>
  <c r="CI90"/>
  <c r="CJ90"/>
  <c r="BM91"/>
  <c r="BN91"/>
  <c r="BO91"/>
  <c r="BP91"/>
  <c r="BQ91"/>
  <c r="BR91"/>
  <c r="BS91"/>
  <c r="BT91"/>
  <c r="BU91"/>
  <c r="BV91"/>
  <c r="BW91"/>
  <c r="BX91"/>
  <c r="BY91"/>
  <c r="BZ91"/>
  <c r="CA91"/>
  <c r="CB91"/>
  <c r="CC91"/>
  <c r="CD91"/>
  <c r="CE91"/>
  <c r="CG91"/>
  <c r="CH91"/>
  <c r="CI91"/>
  <c r="CJ91"/>
  <c r="CK91"/>
  <c r="BM92"/>
  <c r="BN92"/>
  <c r="BO92"/>
  <c r="BP92"/>
  <c r="BQ92"/>
  <c r="BR92"/>
  <c r="BS92"/>
  <c r="BT92"/>
  <c r="BU92"/>
  <c r="BV92"/>
  <c r="BW92"/>
  <c r="BX92"/>
  <c r="BY92"/>
  <c r="BZ92"/>
  <c r="CA92"/>
  <c r="CB92"/>
  <c r="CC92"/>
  <c r="CD92"/>
  <c r="CE92"/>
  <c r="CG92"/>
  <c r="CH92"/>
  <c r="CI92"/>
  <c r="CJ92"/>
  <c r="BM93"/>
  <c r="BN93"/>
  <c r="BO93"/>
  <c r="BP93"/>
  <c r="BQ93"/>
  <c r="BR93"/>
  <c r="BS93"/>
  <c r="BT93"/>
  <c r="BU93"/>
  <c r="BV93"/>
  <c r="BW93"/>
  <c r="BX93"/>
  <c r="BY93"/>
  <c r="BZ93"/>
  <c r="CA93"/>
  <c r="CB93"/>
  <c r="CC93"/>
  <c r="CD93"/>
  <c r="CE93"/>
  <c r="CG93"/>
  <c r="CH93"/>
  <c r="CI93"/>
  <c r="CJ93"/>
  <c r="BM94"/>
  <c r="BN94"/>
  <c r="BO94"/>
  <c r="BP94"/>
  <c r="BQ94"/>
  <c r="BR94"/>
  <c r="BS94"/>
  <c r="BT94"/>
  <c r="BU94"/>
  <c r="BV94"/>
  <c r="BW94"/>
  <c r="BX94"/>
  <c r="BY94"/>
  <c r="BZ94"/>
  <c r="CA94"/>
  <c r="CB94"/>
  <c r="CC94"/>
  <c r="CD94"/>
  <c r="CE94"/>
  <c r="CG94"/>
  <c r="CH94"/>
  <c r="CI94"/>
  <c r="CJ94"/>
  <c r="CK94"/>
  <c r="BM95"/>
  <c r="BN95"/>
  <c r="BO95"/>
  <c r="BP95"/>
  <c r="BQ95"/>
  <c r="BR95"/>
  <c r="BS95"/>
  <c r="BT95"/>
  <c r="BU95"/>
  <c r="BV95"/>
  <c r="BW95"/>
  <c r="BX95"/>
  <c r="BY95"/>
  <c r="BZ95"/>
  <c r="CA95"/>
  <c r="CB95"/>
  <c r="CC95"/>
  <c r="CD95"/>
  <c r="CE95"/>
  <c r="CG95"/>
  <c r="CH95"/>
  <c r="CI95"/>
  <c r="CJ95"/>
  <c r="CK95"/>
  <c r="BM96"/>
  <c r="BN96"/>
  <c r="BO96"/>
  <c r="BP96"/>
  <c r="BQ96"/>
  <c r="BR96"/>
  <c r="BS96"/>
  <c r="BT96"/>
  <c r="BU96"/>
  <c r="BV96"/>
  <c r="BW96"/>
  <c r="BX96"/>
  <c r="BY96"/>
  <c r="BZ96"/>
  <c r="CA96"/>
  <c r="CB96"/>
  <c r="CC96"/>
  <c r="CD96"/>
  <c r="CE96"/>
  <c r="CG96"/>
  <c r="CH96"/>
  <c r="CI96"/>
  <c r="CJ96"/>
  <c r="CK96"/>
  <c r="BM97"/>
  <c r="BN97"/>
  <c r="BO97"/>
  <c r="BP97"/>
  <c r="BQ97"/>
  <c r="BR97"/>
  <c r="BS97"/>
  <c r="BT97"/>
  <c r="BU97"/>
  <c r="BV97"/>
  <c r="BW97"/>
  <c r="BX97"/>
  <c r="BY97"/>
  <c r="BZ97"/>
  <c r="CA97"/>
  <c r="CB97"/>
  <c r="CC97"/>
  <c r="CD97"/>
  <c r="CE97"/>
  <c r="CG97"/>
  <c r="CH97"/>
  <c r="CI97"/>
  <c r="CJ97"/>
  <c r="CK97"/>
  <c r="BM99"/>
  <c r="BN99"/>
  <c r="BO99"/>
  <c r="BP99"/>
  <c r="BQ99"/>
  <c r="BR99"/>
  <c r="BS99"/>
  <c r="BT99"/>
  <c r="BU99"/>
  <c r="BV99"/>
  <c r="BW99"/>
  <c r="BX99"/>
  <c r="BY99"/>
  <c r="BZ99"/>
  <c r="CA99"/>
  <c r="CB99"/>
  <c r="CC99"/>
  <c r="CD99"/>
  <c r="CE99"/>
  <c r="CG99"/>
  <c r="CH99"/>
  <c r="CI99"/>
  <c r="CJ99"/>
  <c r="CK99"/>
  <c r="BM100"/>
  <c r="BN100"/>
  <c r="BO100"/>
  <c r="BP100"/>
  <c r="BQ100"/>
  <c r="BR100"/>
  <c r="BS100"/>
  <c r="BT100"/>
  <c r="BU100"/>
  <c r="BV100"/>
  <c r="BW100"/>
  <c r="BX100"/>
  <c r="BY100"/>
  <c r="BZ100"/>
  <c r="CA100"/>
  <c r="CB100"/>
  <c r="CC100"/>
  <c r="CD100"/>
  <c r="CE100"/>
  <c r="CG100"/>
  <c r="CH100"/>
  <c r="CI100"/>
  <c r="CJ100"/>
  <c r="CK100"/>
  <c r="BM101"/>
  <c r="BN101"/>
  <c r="BO101"/>
  <c r="BP101"/>
  <c r="BQ101"/>
  <c r="BR101"/>
  <c r="BS101"/>
  <c r="BT101"/>
  <c r="BU101"/>
  <c r="BV101"/>
  <c r="BW101"/>
  <c r="BX101"/>
  <c r="BY101"/>
  <c r="BZ101"/>
  <c r="CA101"/>
  <c r="CB101"/>
  <c r="CC101"/>
  <c r="CD101"/>
  <c r="CE101"/>
  <c r="CG101"/>
  <c r="CH101"/>
  <c r="CI101"/>
  <c r="CJ101"/>
  <c r="CK101"/>
  <c r="BM102"/>
  <c r="BN102"/>
  <c r="BO102"/>
  <c r="BP102"/>
  <c r="BQ102"/>
  <c r="BR102"/>
  <c r="BS102"/>
  <c r="BT102"/>
  <c r="BU102"/>
  <c r="BV102"/>
  <c r="BW102"/>
  <c r="BX102"/>
  <c r="BY102"/>
  <c r="BZ102"/>
  <c r="CA102"/>
  <c r="CB102"/>
  <c r="CC102"/>
  <c r="CD102"/>
  <c r="CE102"/>
  <c r="CG102"/>
  <c r="CH102"/>
  <c r="CI102"/>
  <c r="CJ102"/>
  <c r="CK102"/>
  <c r="BM103"/>
  <c r="BN103"/>
  <c r="BO103"/>
  <c r="BP103"/>
  <c r="BQ103"/>
  <c r="BR103"/>
  <c r="BS103"/>
  <c r="BT103"/>
  <c r="BU103"/>
  <c r="BV103"/>
  <c r="BW103"/>
  <c r="BX103"/>
  <c r="BY103"/>
  <c r="BZ103"/>
  <c r="CA103"/>
  <c r="CB103"/>
  <c r="CC103"/>
  <c r="CD103"/>
  <c r="CE103"/>
  <c r="CG103"/>
  <c r="CH103"/>
  <c r="CI103"/>
  <c r="CJ103"/>
  <c r="CK103"/>
  <c r="BM104"/>
  <c r="BN104"/>
  <c r="BO104"/>
  <c r="BP104"/>
  <c r="BQ104"/>
  <c r="BR104"/>
  <c r="BS104"/>
  <c r="BT104"/>
  <c r="BU104"/>
  <c r="BV104"/>
  <c r="BW104"/>
  <c r="BX104"/>
  <c r="BY104"/>
  <c r="BZ104"/>
  <c r="CA104"/>
  <c r="CB104"/>
  <c r="CC104"/>
  <c r="CD104"/>
  <c r="CE104"/>
  <c r="CG104"/>
  <c r="CH104"/>
  <c r="CI104"/>
  <c r="CJ104"/>
  <c r="CK104"/>
  <c r="BM105"/>
  <c r="BN105"/>
  <c r="BO105"/>
  <c r="BP105"/>
  <c r="BQ105"/>
  <c r="BR105"/>
  <c r="BS105"/>
  <c r="BT105"/>
  <c r="BU105"/>
  <c r="BV105"/>
  <c r="BW105"/>
  <c r="BX105"/>
  <c r="BY105"/>
  <c r="BZ105"/>
  <c r="CA105"/>
  <c r="CB105"/>
  <c r="CC105"/>
  <c r="CD105"/>
  <c r="CE105"/>
  <c r="CG105"/>
  <c r="CH105"/>
  <c r="CI105"/>
  <c r="CJ105"/>
  <c r="CK105"/>
  <c r="BM106"/>
  <c r="BN106"/>
  <c r="BO106"/>
  <c r="BP106"/>
  <c r="BQ106"/>
  <c r="BR106"/>
  <c r="BS106"/>
  <c r="BT106"/>
  <c r="BU106"/>
  <c r="BV106"/>
  <c r="BW106"/>
  <c r="BX106"/>
  <c r="BY106"/>
  <c r="BZ106"/>
  <c r="CA106"/>
  <c r="CB106"/>
  <c r="CC106"/>
  <c r="CD106"/>
  <c r="CE106"/>
  <c r="CG106"/>
  <c r="CH106"/>
  <c r="CI106"/>
  <c r="CJ106"/>
  <c r="CK106"/>
  <c r="BM107"/>
  <c r="BN107"/>
  <c r="BO107"/>
  <c r="BP107"/>
  <c r="BQ107"/>
  <c r="BR107"/>
  <c r="BS107"/>
  <c r="BT107"/>
  <c r="BU107"/>
  <c r="BV107"/>
  <c r="BW107"/>
  <c r="BX107"/>
  <c r="BY107"/>
  <c r="BZ107"/>
  <c r="CA107"/>
  <c r="CB107"/>
  <c r="CC107"/>
  <c r="CD107"/>
  <c r="CE107"/>
  <c r="CG107"/>
  <c r="CH107"/>
  <c r="CI107"/>
  <c r="CJ107"/>
  <c r="CK107"/>
  <c r="BM108"/>
  <c r="BN108"/>
  <c r="BO108"/>
  <c r="BP108"/>
  <c r="BQ108"/>
  <c r="BR108"/>
  <c r="BS108"/>
  <c r="BT108"/>
  <c r="BU108"/>
  <c r="BV108"/>
  <c r="BW108"/>
  <c r="BX108"/>
  <c r="BY108"/>
  <c r="BZ108"/>
  <c r="CA108"/>
  <c r="CB108"/>
  <c r="CC108"/>
  <c r="CD108"/>
  <c r="CE108"/>
  <c r="CG108"/>
  <c r="CH108"/>
  <c r="CI108"/>
  <c r="CJ108"/>
  <c r="CK108"/>
  <c r="BM109"/>
  <c r="BN109"/>
  <c r="BO109"/>
  <c r="BP109"/>
  <c r="BQ109"/>
  <c r="BR109"/>
  <c r="BS109"/>
  <c r="BT109"/>
  <c r="BU109"/>
  <c r="BV109"/>
  <c r="BW109"/>
  <c r="BX109"/>
  <c r="BY109"/>
  <c r="BZ109"/>
  <c r="CA109"/>
  <c r="CB109"/>
  <c r="CC109"/>
  <c r="CD109"/>
  <c r="CE109"/>
  <c r="CG109"/>
  <c r="CH109"/>
  <c r="CI109"/>
  <c r="CJ109"/>
  <c r="CK109"/>
  <c r="BM110"/>
  <c r="BN110"/>
  <c r="BO110"/>
  <c r="BP110"/>
  <c r="BQ110"/>
  <c r="BR110"/>
  <c r="BS110"/>
  <c r="BT110"/>
  <c r="BU110"/>
  <c r="BV110"/>
  <c r="BW110"/>
  <c r="BX110"/>
  <c r="BY110"/>
  <c r="BZ110"/>
  <c r="CA110"/>
  <c r="CB110"/>
  <c r="CC110"/>
  <c r="CD110"/>
  <c r="CE110"/>
  <c r="CG110"/>
  <c r="CH110"/>
  <c r="CI110"/>
  <c r="CJ110"/>
  <c r="CK110"/>
  <c r="BM111"/>
  <c r="BN111"/>
  <c r="BO111"/>
  <c r="BP111"/>
  <c r="BQ111"/>
  <c r="BR111"/>
  <c r="BS111"/>
  <c r="BT111"/>
  <c r="BU111"/>
  <c r="BV111"/>
  <c r="BW111"/>
  <c r="BX111"/>
  <c r="BY111"/>
  <c r="BZ111"/>
  <c r="CA111"/>
  <c r="CB111"/>
  <c r="CC111"/>
  <c r="CD111"/>
  <c r="CE111"/>
  <c r="CG111"/>
  <c r="CH111"/>
  <c r="CI111"/>
  <c r="CJ111"/>
  <c r="CK111"/>
  <c r="BM112"/>
  <c r="BN112"/>
  <c r="BO112"/>
  <c r="BP112"/>
  <c r="BQ112"/>
  <c r="BR112"/>
  <c r="BS112"/>
  <c r="BT112"/>
  <c r="BU112"/>
  <c r="BV112"/>
  <c r="BW112"/>
  <c r="BX112"/>
  <c r="BY112"/>
  <c r="BZ112"/>
  <c r="CA112"/>
  <c r="CB112"/>
  <c r="CC112"/>
  <c r="CD112"/>
  <c r="CE112"/>
  <c r="CG112"/>
  <c r="CH112"/>
  <c r="CI112"/>
  <c r="CJ112"/>
  <c r="CK112"/>
  <c r="BM113"/>
  <c r="BN113"/>
  <c r="BO113"/>
  <c r="BP113"/>
  <c r="BQ113"/>
  <c r="BR113"/>
  <c r="BS113"/>
  <c r="BT113"/>
  <c r="BU113"/>
  <c r="BV113"/>
  <c r="BW113"/>
  <c r="BX113"/>
  <c r="BY113"/>
  <c r="BZ113"/>
  <c r="CA113"/>
  <c r="CB113"/>
  <c r="CC113"/>
  <c r="CD113"/>
  <c r="CE113"/>
  <c r="CG113"/>
  <c r="CH113"/>
  <c r="CI113"/>
  <c r="CJ113"/>
  <c r="CK113"/>
  <c r="BM114"/>
  <c r="BN114"/>
  <c r="BO114"/>
  <c r="BP114"/>
  <c r="BQ114"/>
  <c r="BR114"/>
  <c r="BS114"/>
  <c r="BT114"/>
  <c r="BU114"/>
  <c r="BV114"/>
  <c r="BW114"/>
  <c r="BX114"/>
  <c r="BY114"/>
  <c r="BZ114"/>
  <c r="CA114"/>
  <c r="CB114"/>
  <c r="CC114"/>
  <c r="CD114"/>
  <c r="CE114"/>
  <c r="CG114"/>
  <c r="CH114"/>
  <c r="CI114"/>
  <c r="CJ114"/>
  <c r="CK114"/>
  <c r="BM115"/>
  <c r="BN115"/>
  <c r="BO115"/>
  <c r="BP115"/>
  <c r="BQ115"/>
  <c r="BR115"/>
  <c r="BS115"/>
  <c r="BT115"/>
  <c r="BU115"/>
  <c r="BV115"/>
  <c r="BW115"/>
  <c r="BX115"/>
  <c r="BY115"/>
  <c r="BZ115"/>
  <c r="CA115"/>
  <c r="CB115"/>
  <c r="CC115"/>
  <c r="CD115"/>
  <c r="CE115"/>
  <c r="CG115"/>
  <c r="CH115"/>
  <c r="CI115"/>
  <c r="CJ115"/>
  <c r="CK115"/>
  <c r="BM116"/>
  <c r="BN116"/>
  <c r="BO116"/>
  <c r="BP116"/>
  <c r="BQ116"/>
  <c r="BR116"/>
  <c r="BS116"/>
  <c r="BT116"/>
  <c r="BU116"/>
  <c r="BV116"/>
  <c r="BW116"/>
  <c r="BX116"/>
  <c r="BY116"/>
  <c r="BZ116"/>
  <c r="CA116"/>
  <c r="CB116"/>
  <c r="CC116"/>
  <c r="CD116"/>
  <c r="CE116"/>
  <c r="CG116"/>
  <c r="CH116"/>
  <c r="CI116"/>
  <c r="CJ116"/>
  <c r="CK116"/>
  <c r="BM117"/>
  <c r="BN117"/>
  <c r="BO117"/>
  <c r="BP117"/>
  <c r="BQ117"/>
  <c r="BR117"/>
  <c r="BS117"/>
  <c r="BT117"/>
  <c r="BU117"/>
  <c r="BV117"/>
  <c r="BW117"/>
  <c r="BX117"/>
  <c r="BY117"/>
  <c r="BZ117"/>
  <c r="CA117"/>
  <c r="CB117"/>
  <c r="CC117"/>
  <c r="CD117"/>
  <c r="CE117"/>
  <c r="CG117"/>
  <c r="CH117"/>
  <c r="CI117"/>
  <c r="CJ117"/>
  <c r="CK117"/>
  <c r="BM118"/>
  <c r="BN118"/>
  <c r="BO118"/>
  <c r="BP118"/>
  <c r="BQ118"/>
  <c r="BR118"/>
  <c r="BS118"/>
  <c r="BT118"/>
  <c r="BU118"/>
  <c r="BV118"/>
  <c r="BW118"/>
  <c r="BX118"/>
  <c r="BY118"/>
  <c r="BZ118"/>
  <c r="CA118"/>
  <c r="CB118"/>
  <c r="CC118"/>
  <c r="CD118"/>
  <c r="CE118"/>
  <c r="CG118"/>
  <c r="CH118"/>
  <c r="CI118"/>
  <c r="CJ118"/>
  <c r="CK118"/>
  <c r="BM119"/>
  <c r="BN119"/>
  <c r="BO119"/>
  <c r="BP119"/>
  <c r="BQ119"/>
  <c r="BR119"/>
  <c r="BS119"/>
  <c r="BT119"/>
  <c r="BU119"/>
  <c r="BV119"/>
  <c r="BW119"/>
  <c r="BX119"/>
  <c r="BY119"/>
  <c r="BZ119"/>
  <c r="CA119"/>
  <c r="CB119"/>
  <c r="CC119"/>
  <c r="CD119"/>
  <c r="CE119"/>
  <c r="CG119"/>
  <c r="CH119"/>
  <c r="CI119"/>
  <c r="CJ119"/>
  <c r="CK119"/>
  <c r="BM120"/>
  <c r="BN120"/>
  <c r="BO120"/>
  <c r="BP120"/>
  <c r="BQ120"/>
  <c r="BR120"/>
  <c r="BS120"/>
  <c r="BT120"/>
  <c r="BU120"/>
  <c r="BV120"/>
  <c r="BW120"/>
  <c r="BX120"/>
  <c r="BY120"/>
  <c r="BZ120"/>
  <c r="CA120"/>
  <c r="CB120"/>
  <c r="CC120"/>
  <c r="CD120"/>
  <c r="CE120"/>
  <c r="CG120"/>
  <c r="CH120"/>
  <c r="CI120"/>
  <c r="CJ120"/>
  <c r="CK120"/>
  <c r="BM121"/>
  <c r="BN121"/>
  <c r="BO121"/>
  <c r="BP121"/>
  <c r="BQ121"/>
  <c r="BR121"/>
  <c r="BS121"/>
  <c r="BT121"/>
  <c r="BU121"/>
  <c r="BV121"/>
  <c r="BW121"/>
  <c r="BX121"/>
  <c r="BY121"/>
  <c r="BZ121"/>
  <c r="CA121"/>
  <c r="CB121"/>
  <c r="CC121"/>
  <c r="CD121"/>
  <c r="CE121"/>
  <c r="CG121"/>
  <c r="CH121"/>
  <c r="CI121"/>
  <c r="CJ121"/>
  <c r="CK121"/>
  <c r="BM122"/>
  <c r="BN122"/>
  <c r="BO122"/>
  <c r="BP122"/>
  <c r="BQ122"/>
  <c r="BR122"/>
  <c r="BS122"/>
  <c r="BT122"/>
  <c r="BU122"/>
  <c r="BV122"/>
  <c r="BW122"/>
  <c r="BX122"/>
  <c r="BY122"/>
  <c r="BZ122"/>
  <c r="CA122"/>
  <c r="CB122"/>
  <c r="CC122"/>
  <c r="CD122"/>
  <c r="CE122"/>
  <c r="CG122"/>
  <c r="CH122"/>
  <c r="CI122"/>
  <c r="CJ122"/>
  <c r="CK122"/>
  <c r="CK52"/>
  <c r="CJ52"/>
  <c r="CI52"/>
  <c r="CH52"/>
  <c r="CG52"/>
  <c r="CE52"/>
  <c r="CD52"/>
  <c r="CC52"/>
  <c r="CB52"/>
  <c r="CA52"/>
  <c r="BZ52"/>
  <c r="BY52"/>
  <c r="BX52"/>
  <c r="BW52"/>
  <c r="BV52"/>
  <c r="BU52"/>
  <c r="BT52"/>
  <c r="BS52"/>
  <c r="BR52"/>
  <c r="BQ52"/>
  <c r="BP52"/>
  <c r="BO52"/>
  <c r="BN52"/>
  <c r="BM52"/>
  <c r="CK51"/>
  <c r="CJ51"/>
  <c r="CI51"/>
  <c r="CH51"/>
  <c r="CG51"/>
  <c r="CE51"/>
  <c r="CD51"/>
  <c r="CC51"/>
  <c r="CB51"/>
  <c r="CA51"/>
  <c r="BZ51"/>
  <c r="BY51"/>
  <c r="BX51"/>
  <c r="BW51"/>
  <c r="BV51"/>
  <c r="BU51"/>
  <c r="BT51"/>
  <c r="BS51"/>
  <c r="BR51"/>
  <c r="BQ51"/>
  <c r="BP51"/>
  <c r="BO51"/>
  <c r="BN51"/>
  <c r="BM51"/>
  <c r="CK50"/>
  <c r="CJ50"/>
  <c r="CI50"/>
  <c r="CH50"/>
  <c r="CG50"/>
  <c r="CE50"/>
  <c r="CD50"/>
  <c r="CC50"/>
  <c r="CB50"/>
  <c r="CA50"/>
  <c r="BZ50"/>
  <c r="BY50"/>
  <c r="BX50"/>
  <c r="BW50"/>
  <c r="BV50"/>
  <c r="BU50"/>
  <c r="BT50"/>
  <c r="BS50"/>
  <c r="BR50"/>
  <c r="BQ50"/>
  <c r="BP50"/>
  <c r="BO50"/>
  <c r="BN50"/>
  <c r="BM50"/>
  <c r="CK49"/>
  <c r="CJ49"/>
  <c r="CI49"/>
  <c r="CH49"/>
  <c r="CG49"/>
  <c r="CE49"/>
  <c r="CD49"/>
  <c r="CC49"/>
  <c r="CB49"/>
  <c r="CA49"/>
  <c r="BZ49"/>
  <c r="BY49"/>
  <c r="BX49"/>
  <c r="BW49"/>
  <c r="BV49"/>
  <c r="BU49"/>
  <c r="BT49"/>
  <c r="BS49"/>
  <c r="BR49"/>
  <c r="BQ49"/>
  <c r="BP49"/>
  <c r="BO49"/>
  <c r="BN49"/>
  <c r="BM49"/>
  <c r="CK48"/>
  <c r="CJ48"/>
  <c r="CI48"/>
  <c r="CH48"/>
  <c r="CG48"/>
  <c r="CE48"/>
  <c r="CD48"/>
  <c r="CC48"/>
  <c r="CB48"/>
  <c r="CA48"/>
  <c r="BZ48"/>
  <c r="BY48"/>
  <c r="BX48"/>
  <c r="BW48"/>
  <c r="BV48"/>
  <c r="BU48"/>
  <c r="BT48"/>
  <c r="BS48"/>
  <c r="BR48"/>
  <c r="BQ48"/>
  <c r="BP48"/>
  <c r="BO48"/>
  <c r="BN48"/>
  <c r="BM48"/>
  <c r="BM63"/>
  <c r="BN63"/>
  <c r="BO63"/>
  <c r="BP63"/>
  <c r="BQ63"/>
  <c r="BR63"/>
  <c r="BS63"/>
  <c r="BT63"/>
  <c r="BU63"/>
  <c r="BV63"/>
  <c r="BW63"/>
  <c r="BX63"/>
  <c r="BY63"/>
  <c r="BZ63"/>
  <c r="CA63"/>
  <c r="CB63"/>
  <c r="CC63"/>
  <c r="CD63"/>
  <c r="CE63"/>
  <c r="CG63"/>
  <c r="CH63"/>
  <c r="CI63"/>
  <c r="CJ63"/>
  <c r="CK63"/>
  <c r="BM64"/>
  <c r="BN64"/>
  <c r="BO64"/>
  <c r="BP64"/>
  <c r="BQ64"/>
  <c r="BR64"/>
  <c r="BS64"/>
  <c r="BT64"/>
  <c r="BU64"/>
  <c r="BV64"/>
  <c r="BW64"/>
  <c r="BX64"/>
  <c r="BY64"/>
  <c r="BZ64"/>
  <c r="CA64"/>
  <c r="CB64"/>
  <c r="CC64"/>
  <c r="CD64"/>
  <c r="CE64"/>
  <c r="CG64"/>
  <c r="CH64"/>
  <c r="CI64"/>
  <c r="CJ64"/>
  <c r="CK64"/>
  <c r="BM65"/>
  <c r="BN65"/>
  <c r="BO65"/>
  <c r="BP65"/>
  <c r="BQ65"/>
  <c r="BR65"/>
  <c r="BS65"/>
  <c r="BT65"/>
  <c r="BU65"/>
  <c r="BV65"/>
  <c r="BW65"/>
  <c r="BX65"/>
  <c r="BY65"/>
  <c r="BZ65"/>
  <c r="CA65"/>
  <c r="CB65"/>
  <c r="CC65"/>
  <c r="CD65"/>
  <c r="CE65"/>
  <c r="CG65"/>
  <c r="CH65"/>
  <c r="CI65"/>
  <c r="CJ65"/>
  <c r="CK65"/>
  <c r="BM66"/>
  <c r="BN66"/>
  <c r="BO66"/>
  <c r="BP66"/>
  <c r="BQ66"/>
  <c r="BR66"/>
  <c r="BS66"/>
  <c r="BT66"/>
  <c r="BU66"/>
  <c r="BV66"/>
  <c r="BW66"/>
  <c r="BX66"/>
  <c r="BY66"/>
  <c r="BZ66"/>
  <c r="CA66"/>
  <c r="CB66"/>
  <c r="CC66"/>
  <c r="CD66"/>
  <c r="CE66"/>
  <c r="CG66"/>
  <c r="CH66"/>
  <c r="CI66"/>
  <c r="CJ66"/>
  <c r="CK66"/>
  <c r="BM67"/>
  <c r="BN67"/>
  <c r="BO67"/>
  <c r="BP67"/>
  <c r="BQ67"/>
  <c r="BR67"/>
  <c r="BS67"/>
  <c r="BT67"/>
  <c r="BU67"/>
  <c r="BV67"/>
  <c r="BW67"/>
  <c r="BX67"/>
  <c r="BY67"/>
  <c r="BZ67"/>
  <c r="CA67"/>
  <c r="CB67"/>
  <c r="CC67"/>
  <c r="CD67"/>
  <c r="CE67"/>
  <c r="CG67"/>
  <c r="CH67"/>
  <c r="CI67"/>
  <c r="CJ67"/>
  <c r="CK67"/>
  <c r="BM68"/>
  <c r="BN68"/>
  <c r="BO68"/>
  <c r="BP68"/>
  <c r="BQ68"/>
  <c r="BR68"/>
  <c r="BS68"/>
  <c r="BT68"/>
  <c r="BU68"/>
  <c r="BV68"/>
  <c r="BW68"/>
  <c r="BX68"/>
  <c r="BY68"/>
  <c r="BZ68"/>
  <c r="CA68"/>
  <c r="CB68"/>
  <c r="CC68"/>
  <c r="CD68"/>
  <c r="CE68"/>
  <c r="CG68"/>
  <c r="CH68"/>
  <c r="CI68"/>
  <c r="CJ68"/>
  <c r="CK68"/>
  <c r="BM69"/>
  <c r="BN69"/>
  <c r="BO69"/>
  <c r="BP69"/>
  <c r="BQ69"/>
  <c r="BR69"/>
  <c r="BS69"/>
  <c r="BT69"/>
  <c r="BU69"/>
  <c r="BV69"/>
  <c r="BW69"/>
  <c r="BX69"/>
  <c r="BY69"/>
  <c r="BZ69"/>
  <c r="CA69"/>
  <c r="CB69"/>
  <c r="CC69"/>
  <c r="CD69"/>
  <c r="CE69"/>
  <c r="CG69"/>
  <c r="CH69"/>
  <c r="CI69"/>
  <c r="CJ69"/>
  <c r="CK69"/>
  <c r="BM70"/>
  <c r="BN70"/>
  <c r="BO70"/>
  <c r="BP70"/>
  <c r="BQ70"/>
  <c r="BR70"/>
  <c r="BS70"/>
  <c r="BT70"/>
  <c r="BU70"/>
  <c r="BV70"/>
  <c r="BW70"/>
  <c r="BX70"/>
  <c r="BY70"/>
  <c r="BZ70"/>
  <c r="CA70"/>
  <c r="CB70"/>
  <c r="CC70"/>
  <c r="CD70"/>
  <c r="CE70"/>
  <c r="CG70"/>
  <c r="CH70"/>
  <c r="CI70"/>
  <c r="CJ70"/>
  <c r="CK70"/>
  <c r="BM71"/>
  <c r="BN71"/>
  <c r="BO71"/>
  <c r="BP71"/>
  <c r="BQ71"/>
  <c r="BR71"/>
  <c r="BS71"/>
  <c r="BT71"/>
  <c r="BU71"/>
  <c r="BV71"/>
  <c r="BW71"/>
  <c r="BX71"/>
  <c r="BY71"/>
  <c r="BZ71"/>
  <c r="CA71"/>
  <c r="CB71"/>
  <c r="CC71"/>
  <c r="CD71"/>
  <c r="CE71"/>
  <c r="CG71"/>
  <c r="CH71"/>
  <c r="CI71"/>
  <c r="CJ71"/>
  <c r="CK71"/>
  <c r="BM72"/>
  <c r="BN72"/>
  <c r="BO72"/>
  <c r="BP72"/>
  <c r="BQ72"/>
  <c r="BR72"/>
  <c r="BS72"/>
  <c r="BT72"/>
  <c r="BU72"/>
  <c r="BV72"/>
  <c r="BW72"/>
  <c r="BX72"/>
  <c r="BY72"/>
  <c r="BZ72"/>
  <c r="CA72"/>
  <c r="CB72"/>
  <c r="CC72"/>
  <c r="CD72"/>
  <c r="CE72"/>
  <c r="CG72"/>
  <c r="CH72"/>
  <c r="CI72"/>
  <c r="CJ72"/>
  <c r="CK72"/>
  <c r="BM73"/>
  <c r="BN73"/>
  <c r="BO73"/>
  <c r="BP73"/>
  <c r="BQ73"/>
  <c r="BR73"/>
  <c r="BS73"/>
  <c r="BT73"/>
  <c r="BU73"/>
  <c r="BV73"/>
  <c r="BW73"/>
  <c r="BX73"/>
  <c r="BY73"/>
  <c r="BZ73"/>
  <c r="CA73"/>
  <c r="CB73"/>
  <c r="CC73"/>
  <c r="CD73"/>
  <c r="CE73"/>
  <c r="CG73"/>
  <c r="CH73"/>
  <c r="CI73"/>
  <c r="CJ73"/>
  <c r="CK73"/>
  <c r="BM74"/>
  <c r="BN74"/>
  <c r="BO74"/>
  <c r="BP74"/>
  <c r="BQ74"/>
  <c r="BR74"/>
  <c r="BS74"/>
  <c r="BT74"/>
  <c r="BU74"/>
  <c r="BV74"/>
  <c r="BW74"/>
  <c r="BX74"/>
  <c r="BY74"/>
  <c r="BZ74"/>
  <c r="CA74"/>
  <c r="CB74"/>
  <c r="CC74"/>
  <c r="CD74"/>
  <c r="CE74"/>
  <c r="CG74"/>
  <c r="CH74"/>
  <c r="CI74"/>
  <c r="CJ74"/>
  <c r="CK74"/>
  <c r="BM75"/>
  <c r="BN75"/>
  <c r="BO75"/>
  <c r="BP75"/>
  <c r="BQ75"/>
  <c r="BR75"/>
  <c r="BS75"/>
  <c r="BT75"/>
  <c r="BU75"/>
  <c r="BV75"/>
  <c r="BW75"/>
  <c r="BX75"/>
  <c r="BY75"/>
  <c r="BZ75"/>
  <c r="CA75"/>
  <c r="CB75"/>
  <c r="CC75"/>
  <c r="CD75"/>
  <c r="CE75"/>
  <c r="CG75"/>
  <c r="CH75"/>
  <c r="CI75"/>
  <c r="CJ75"/>
  <c r="CK75"/>
  <c r="BM76"/>
  <c r="BN76"/>
  <c r="BO76"/>
  <c r="BP76"/>
  <c r="BQ76"/>
  <c r="BR76"/>
  <c r="BS76"/>
  <c r="BT76"/>
  <c r="BU76"/>
  <c r="BV76"/>
  <c r="BW76"/>
  <c r="BX76"/>
  <c r="BY76"/>
  <c r="BZ76"/>
  <c r="CA76"/>
  <c r="CB76"/>
  <c r="CC76"/>
  <c r="CD76"/>
  <c r="CE76"/>
  <c r="CG76"/>
  <c r="CH76"/>
  <c r="CI76"/>
  <c r="CJ76"/>
  <c r="CK76"/>
  <c r="BM77"/>
  <c r="BN77"/>
  <c r="BO77"/>
  <c r="BP77"/>
  <c r="BQ77"/>
  <c r="BR77"/>
  <c r="BS77"/>
  <c r="BT77"/>
  <c r="BU77"/>
  <c r="BV77"/>
  <c r="BW77"/>
  <c r="BX77"/>
  <c r="BY77"/>
  <c r="BZ77"/>
  <c r="CA77"/>
  <c r="CB77"/>
  <c r="CC77"/>
  <c r="CD77"/>
  <c r="CE77"/>
  <c r="CG77"/>
  <c r="CH77"/>
  <c r="CI77"/>
  <c r="CJ77"/>
  <c r="CK77"/>
  <c r="BM78"/>
  <c r="BN78"/>
  <c r="BO78"/>
  <c r="BP78"/>
  <c r="BQ78"/>
  <c r="BR78"/>
  <c r="BS78"/>
  <c r="BT78"/>
  <c r="BU78"/>
  <c r="BV78"/>
  <c r="BW78"/>
  <c r="BX78"/>
  <c r="BY78"/>
  <c r="BZ78"/>
  <c r="CA78"/>
  <c r="CB78"/>
  <c r="CC78"/>
  <c r="CD78"/>
  <c r="CE78"/>
  <c r="CG78"/>
  <c r="CH78"/>
  <c r="CI78"/>
  <c r="CJ78"/>
  <c r="CK78"/>
  <c r="BT123" l="1"/>
  <c r="BS123"/>
  <c r="BU123"/>
  <c r="CK20" l="1"/>
  <c r="CK21"/>
  <c r="A186" i="70"/>
  <c r="C180" i="64"/>
  <c r="C63" l="1"/>
  <c r="C64"/>
  <c r="C65"/>
  <c r="C66"/>
  <c r="C67"/>
  <c r="C68"/>
  <c r="C69"/>
  <c r="C70"/>
  <c r="C71"/>
  <c r="C72"/>
  <c r="C73"/>
  <c r="C74"/>
  <c r="C75"/>
  <c r="C76"/>
  <c r="C77"/>
  <c r="C78"/>
  <c r="D57" i="107" l="1"/>
  <c r="C57"/>
  <c r="B57"/>
  <c r="D54"/>
  <c r="C54"/>
  <c r="B54"/>
  <c r="B54" i="104"/>
  <c r="C54"/>
  <c r="D54"/>
  <c r="F54"/>
  <c r="H54"/>
  <c r="B57"/>
  <c r="C57"/>
  <c r="D57"/>
  <c r="F57"/>
  <c r="H57"/>
  <c r="B55" i="103"/>
  <c r="B58"/>
  <c r="E57" i="107" l="1"/>
  <c r="E54"/>
  <c r="J57" i="104"/>
  <c r="E57" s="1"/>
  <c r="J54"/>
  <c r="G54" s="1"/>
  <c r="G57" l="1"/>
  <c r="I57"/>
  <c r="E54"/>
  <c r="I54"/>
  <c r="G58" i="105"/>
  <c r="F58"/>
  <c r="E58"/>
  <c r="D58"/>
  <c r="C58"/>
  <c r="B58"/>
  <c r="G55"/>
  <c r="F55"/>
  <c r="E55"/>
  <c r="D55"/>
  <c r="C55"/>
  <c r="B55"/>
  <c r="A547" i="70"/>
  <c r="A520"/>
  <c r="A379"/>
  <c r="C543" i="64"/>
  <c r="C539"/>
  <c r="A539"/>
  <c r="C371"/>
  <c r="C512"/>
  <c r="A512"/>
  <c r="A371"/>
  <c r="I59" i="106" l="1"/>
  <c r="I58"/>
  <c r="H59"/>
  <c r="H58"/>
  <c r="G59"/>
  <c r="G58"/>
  <c r="B11"/>
  <c r="B12"/>
  <c r="B13"/>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1"/>
  <c r="B62"/>
  <c r="B63"/>
  <c r="B64"/>
  <c r="K2" a="1"/>
  <c r="K2" s="1"/>
  <c r="B10"/>
  <c r="B74"/>
  <c r="B75"/>
  <c r="B76"/>
  <c r="B77"/>
  <c r="B78"/>
  <c r="B79"/>
  <c r="B80"/>
  <c r="B81"/>
  <c r="B82"/>
  <c r="B83"/>
  <c r="B84"/>
  <c r="B85"/>
  <c r="B86"/>
  <c r="B87"/>
  <c r="B88"/>
  <c r="B89"/>
  <c r="B90"/>
  <c r="B91"/>
  <c r="B92"/>
  <c r="B93"/>
  <c r="B94"/>
  <c r="B95"/>
  <c r="B96"/>
  <c r="B97"/>
  <c r="B98"/>
  <c r="B99"/>
  <c r="B100"/>
  <c r="B101"/>
  <c r="B102"/>
  <c r="B103"/>
  <c r="B104"/>
  <c r="B105"/>
  <c r="B106"/>
  <c r="B107"/>
  <c r="B108"/>
  <c r="B109"/>
  <c r="B110"/>
  <c r="B111"/>
  <c r="B112"/>
  <c r="B113"/>
  <c r="B114"/>
  <c r="B115"/>
  <c r="B116"/>
  <c r="B117"/>
  <c r="B118"/>
  <c r="B119"/>
  <c r="B120"/>
  <c r="B121"/>
  <c r="B122"/>
  <c r="B124"/>
  <c r="B125"/>
  <c r="B126"/>
  <c r="B127"/>
  <c r="B73"/>
  <c r="BB1174" i="70"/>
  <c r="BB1163"/>
  <c r="BB1162"/>
  <c r="BB1161"/>
  <c r="BB1160"/>
  <c r="BB1159"/>
  <c r="BB1158"/>
  <c r="BB1157"/>
  <c r="BB1156"/>
  <c r="BB1155"/>
  <c r="BB1154"/>
  <c r="BB1153"/>
  <c r="BB1152"/>
  <c r="BB1151"/>
  <c r="BB1150"/>
  <c r="BB1149"/>
  <c r="BB1148"/>
  <c r="BB1147"/>
  <c r="BB1146"/>
  <c r="BB1145"/>
  <c r="BB1144"/>
  <c r="BB1143"/>
  <c r="BB1142"/>
  <c r="BB1141"/>
  <c r="BB1140"/>
  <c r="BB1139"/>
  <c r="BB1138"/>
  <c r="BB1137"/>
  <c r="BB1136"/>
  <c r="BB1135"/>
  <c r="BB1134"/>
  <c r="BB1133"/>
  <c r="BB1132"/>
  <c r="BB1131"/>
  <c r="BB1130"/>
  <c r="BB1129"/>
  <c r="BB1128"/>
  <c r="BB1127"/>
  <c r="BB1126"/>
  <c r="BB1125"/>
  <c r="BB1124"/>
  <c r="BB1123"/>
  <c r="BB1122"/>
  <c r="BB1121"/>
  <c r="BB1120"/>
  <c r="BB1119"/>
  <c r="BB1118"/>
  <c r="BB1117"/>
  <c r="BB1116"/>
  <c r="BB1115"/>
  <c r="BB1114"/>
  <c r="BB1113"/>
  <c r="BB1112"/>
  <c r="BB1111"/>
  <c r="BB1110"/>
  <c r="BB1109"/>
  <c r="BB1108"/>
  <c r="BB1107"/>
  <c r="BB1106"/>
  <c r="BB1105"/>
  <c r="BB1104"/>
  <c r="BB1103"/>
  <c r="BB1102"/>
  <c r="BB1101"/>
  <c r="BB1100"/>
  <c r="BB1099"/>
  <c r="BB1098"/>
  <c r="BB1097"/>
  <c r="BB1096"/>
  <c r="BB1095"/>
  <c r="BB1094"/>
  <c r="BB1093"/>
  <c r="BB1092"/>
  <c r="BB1091"/>
  <c r="BB1090"/>
  <c r="BB1089"/>
  <c r="BB1088"/>
  <c r="BB1087"/>
  <c r="BB1086"/>
  <c r="BB1085"/>
  <c r="BB1084"/>
  <c r="BB1083"/>
  <c r="BB1082"/>
  <c r="BB1081"/>
  <c r="BB1080"/>
  <c r="BB1079"/>
  <c r="BB1078"/>
  <c r="BB1077"/>
  <c r="BB1076"/>
  <c r="BB1075"/>
  <c r="BB1074"/>
  <c r="BB1073"/>
  <c r="BB1072"/>
  <c r="BB1071"/>
  <c r="BB1070"/>
  <c r="BB1069"/>
  <c r="BB1068"/>
  <c r="BB1067"/>
  <c r="BB1066"/>
  <c r="BB1065"/>
  <c r="BB1064"/>
  <c r="BB1063"/>
  <c r="BB1062"/>
  <c r="BB1061"/>
  <c r="BB1060"/>
  <c r="BB1059"/>
  <c r="BB1058"/>
  <c r="BB1057"/>
  <c r="BB1056"/>
  <c r="BB1055"/>
  <c r="BB1054"/>
  <c r="BB1053"/>
  <c r="BB1052"/>
  <c r="BB1051"/>
  <c r="BB1050"/>
  <c r="BB1049"/>
  <c r="BB1048"/>
  <c r="BB1047"/>
  <c r="BB1046"/>
  <c r="BB1045"/>
  <c r="BB1044"/>
  <c r="BB1043"/>
  <c r="BB1042"/>
  <c r="BB1041"/>
  <c r="BB1040"/>
  <c r="BB1039"/>
  <c r="BB1038"/>
  <c r="BB1037"/>
  <c r="BB1036"/>
  <c r="BB1035"/>
  <c r="BB1034"/>
  <c r="BB1033"/>
  <c r="BB1032"/>
  <c r="BB1031"/>
  <c r="BB1030"/>
  <c r="BB1029"/>
  <c r="BB1028"/>
  <c r="BB1027"/>
  <c r="BB1026"/>
  <c r="BB1025"/>
  <c r="BB1024"/>
  <c r="BB1023"/>
  <c r="BB1022"/>
  <c r="BB1021"/>
  <c r="BB1020"/>
  <c r="BB1019"/>
  <c r="BB1018"/>
  <c r="BB1017"/>
  <c r="BB1016"/>
  <c r="BB1015"/>
  <c r="BB1014"/>
  <c r="BB1013"/>
  <c r="BB1012"/>
  <c r="BB1011"/>
  <c r="BB1010"/>
  <c r="BB1009"/>
  <c r="BB1008"/>
  <c r="BB1007"/>
  <c r="BB1006"/>
  <c r="BB1005"/>
  <c r="BB1004"/>
  <c r="BB1003"/>
  <c r="BB1002"/>
  <c r="BB1001"/>
  <c r="BB1000"/>
  <c r="BB999"/>
  <c r="BB998"/>
  <c r="BB997"/>
  <c r="BB996"/>
  <c r="BB995"/>
  <c r="BB994"/>
  <c r="BB993"/>
  <c r="BB992"/>
  <c r="BB991"/>
  <c r="BB990"/>
  <c r="BB989"/>
  <c r="BB988"/>
  <c r="BB987"/>
  <c r="BB986"/>
  <c r="BB985"/>
  <c r="BB984"/>
  <c r="BB983"/>
  <c r="BB982"/>
  <c r="BB981"/>
  <c r="BB980"/>
  <c r="BB979"/>
  <c r="BB978"/>
  <c r="BB977"/>
  <c r="BB976"/>
  <c r="BB975"/>
  <c r="BB974"/>
  <c r="BB973"/>
  <c r="BB972"/>
  <c r="BB971"/>
  <c r="BB970"/>
  <c r="BB969"/>
  <c r="BB968"/>
  <c r="BB967"/>
  <c r="BB966"/>
  <c r="BB965"/>
  <c r="BB964"/>
  <c r="BB963"/>
  <c r="BB962"/>
  <c r="BB961"/>
  <c r="BB960"/>
  <c r="BB959"/>
  <c r="BB958"/>
  <c r="BB957"/>
  <c r="BB956"/>
  <c r="BB955"/>
  <c r="BB954"/>
  <c r="BB953"/>
  <c r="BB952"/>
  <c r="BB951"/>
  <c r="BB950"/>
  <c r="BB949"/>
  <c r="BB948"/>
  <c r="BB947"/>
  <c r="BB946"/>
  <c r="BB945"/>
  <c r="BB942"/>
  <c r="BB941"/>
  <c r="BB940"/>
  <c r="BB939"/>
  <c r="BB938"/>
  <c r="BB937"/>
  <c r="BB936"/>
  <c r="BB935"/>
  <c r="BB934"/>
  <c r="BB933"/>
  <c r="BB932"/>
  <c r="BB931"/>
  <c r="BB930"/>
  <c r="BB929"/>
  <c r="BB928"/>
  <c r="BB927"/>
  <c r="BB926"/>
  <c r="BB925"/>
  <c r="BB924"/>
  <c r="BB923"/>
  <c r="BB922"/>
  <c r="BB921"/>
  <c r="BB920"/>
  <c r="BB919"/>
  <c r="BB918"/>
  <c r="BB917"/>
  <c r="BB916"/>
  <c r="BB915"/>
  <c r="BB914"/>
  <c r="BB913"/>
  <c r="BB912"/>
  <c r="BB911"/>
  <c r="BB910"/>
  <c r="BB909"/>
  <c r="BB908"/>
  <c r="BB907"/>
  <c r="BB906"/>
  <c r="BB905"/>
  <c r="BB904"/>
  <c r="BB903"/>
  <c r="BB902"/>
  <c r="BB901"/>
  <c r="BB900"/>
  <c r="BB899"/>
  <c r="BB898"/>
  <c r="BB897"/>
  <c r="BB896"/>
  <c r="BB895"/>
  <c r="BB894"/>
  <c r="BB893"/>
  <c r="BB892"/>
  <c r="BB891"/>
  <c r="BB890"/>
  <c r="BB889"/>
  <c r="BB888"/>
  <c r="BB887"/>
  <c r="BB886"/>
  <c r="BB885"/>
  <c r="BB884"/>
  <c r="BB883"/>
  <c r="BB882"/>
  <c r="BB881"/>
  <c r="BB880"/>
  <c r="BB879"/>
  <c r="BB878"/>
  <c r="BB877"/>
  <c r="BB876"/>
  <c r="BB874"/>
  <c r="BB821"/>
  <c r="BB802"/>
  <c r="BB761"/>
  <c r="BB741"/>
  <c r="BB695"/>
  <c r="BB669"/>
  <c r="BB654"/>
  <c r="BB619"/>
  <c r="BB573"/>
  <c r="BB571"/>
  <c r="BB270"/>
  <c r="BB268"/>
  <c r="BB216"/>
  <c r="BB214"/>
  <c r="BB254" s="1"/>
  <c r="BB197"/>
  <c r="BB195"/>
  <c r="BB200" s="1"/>
  <c r="BB156"/>
  <c r="BB154"/>
  <c r="BB146"/>
  <c r="BB145"/>
  <c r="BB144"/>
  <c r="BB143"/>
  <c r="BB142"/>
  <c r="BB141"/>
  <c r="BB140"/>
  <c r="BB139"/>
  <c r="BB138"/>
  <c r="BB137"/>
  <c r="BB136"/>
  <c r="BB134"/>
  <c r="BB90"/>
  <c r="BB88"/>
  <c r="BB64"/>
  <c r="BB62"/>
  <c r="BB78" s="1"/>
  <c r="BB49"/>
  <c r="BB47"/>
  <c r="BB54" s="1"/>
  <c r="BB14"/>
  <c r="BB12"/>
  <c r="BB5"/>
  <c r="BB4"/>
  <c r="BA1174"/>
  <c r="BA1163"/>
  <c r="BA1162"/>
  <c r="BA1161"/>
  <c r="BA1160"/>
  <c r="BA1159"/>
  <c r="BA1158"/>
  <c r="BA1157"/>
  <c r="BA1156"/>
  <c r="BA1155"/>
  <c r="BA1154"/>
  <c r="BA1153"/>
  <c r="BA1152"/>
  <c r="BA1151"/>
  <c r="BA1150"/>
  <c r="BA1149"/>
  <c r="BA1148"/>
  <c r="BA1147"/>
  <c r="BA1146"/>
  <c r="BA1145"/>
  <c r="BA1144"/>
  <c r="BA1143"/>
  <c r="BA1142"/>
  <c r="BA1141"/>
  <c r="BA1140"/>
  <c r="BA1139"/>
  <c r="BA1138"/>
  <c r="BA1137"/>
  <c r="BA1136"/>
  <c r="BA1135"/>
  <c r="BA1134"/>
  <c r="BA1133"/>
  <c r="BA1132"/>
  <c r="BA1131"/>
  <c r="BA1130"/>
  <c r="BA1129"/>
  <c r="BA1128"/>
  <c r="BA1127"/>
  <c r="BA1126"/>
  <c r="BA1125"/>
  <c r="BA1124"/>
  <c r="BA1123"/>
  <c r="BA1122"/>
  <c r="BA1121"/>
  <c r="BA1120"/>
  <c r="BA1119"/>
  <c r="BA1118"/>
  <c r="BA1117"/>
  <c r="BA1116"/>
  <c r="BA1115"/>
  <c r="BA1114"/>
  <c r="BA1113"/>
  <c r="BA1112"/>
  <c r="BA1111"/>
  <c r="BA1110"/>
  <c r="BA1109"/>
  <c r="BA1108"/>
  <c r="BA1107"/>
  <c r="BA1106"/>
  <c r="BA1105"/>
  <c r="BA1104"/>
  <c r="BA1103"/>
  <c r="BA1102"/>
  <c r="BA1101"/>
  <c r="BA1100"/>
  <c r="BA1099"/>
  <c r="BA1098"/>
  <c r="BA1097"/>
  <c r="BA1096"/>
  <c r="BA1095"/>
  <c r="BA1094"/>
  <c r="BA1093"/>
  <c r="BA1092"/>
  <c r="BA1091"/>
  <c r="BA1090"/>
  <c r="BA1089"/>
  <c r="BA1088"/>
  <c r="BA1087"/>
  <c r="BA1086"/>
  <c r="BA1085"/>
  <c r="BA1084"/>
  <c r="BA1083"/>
  <c r="BA1082"/>
  <c r="BA1081"/>
  <c r="BA1080"/>
  <c r="BA1079"/>
  <c r="BA1078"/>
  <c r="BA1077"/>
  <c r="BA1076"/>
  <c r="BA1075"/>
  <c r="BA1074"/>
  <c r="BA1073"/>
  <c r="BA1072"/>
  <c r="BA1071"/>
  <c r="BA1070"/>
  <c r="BA1069"/>
  <c r="BA1068"/>
  <c r="BA1067"/>
  <c r="BA1066"/>
  <c r="BA1065"/>
  <c r="BA1064"/>
  <c r="BA1063"/>
  <c r="BA1062"/>
  <c r="BA1061"/>
  <c r="BA1060"/>
  <c r="BA1059"/>
  <c r="BA1058"/>
  <c r="BA1057"/>
  <c r="BA1056"/>
  <c r="BA1055"/>
  <c r="BA1054"/>
  <c r="BA1053"/>
  <c r="BA1052"/>
  <c r="BA1051"/>
  <c r="BA1050"/>
  <c r="BA1049"/>
  <c r="BA1048"/>
  <c r="BA1047"/>
  <c r="BA1046"/>
  <c r="BA1045"/>
  <c r="BA1044"/>
  <c r="BA1043"/>
  <c r="BA1042"/>
  <c r="BA1041"/>
  <c r="BA1040"/>
  <c r="BA1039"/>
  <c r="BA1038"/>
  <c r="BA1037"/>
  <c r="BA1036"/>
  <c r="BA1035"/>
  <c r="BA1034"/>
  <c r="BA1033"/>
  <c r="BA1032"/>
  <c r="BA1031"/>
  <c r="BA1030"/>
  <c r="BA1029"/>
  <c r="BA1028"/>
  <c r="BA1027"/>
  <c r="BA1026"/>
  <c r="BA1025"/>
  <c r="BA1024"/>
  <c r="BA1023"/>
  <c r="BA1022"/>
  <c r="BA1021"/>
  <c r="BA1020"/>
  <c r="BA1019"/>
  <c r="BA1018"/>
  <c r="BA1017"/>
  <c r="BA1016"/>
  <c r="BA1015"/>
  <c r="BA1014"/>
  <c r="BA1013"/>
  <c r="BA1012"/>
  <c r="BA1011"/>
  <c r="BA1010"/>
  <c r="BA1009"/>
  <c r="BA1008"/>
  <c r="BA1007"/>
  <c r="BA1006"/>
  <c r="BA1005"/>
  <c r="BA1004"/>
  <c r="BA1003"/>
  <c r="BA1002"/>
  <c r="BA1001"/>
  <c r="BA1000"/>
  <c r="BA999"/>
  <c r="BA998"/>
  <c r="BA997"/>
  <c r="BA996"/>
  <c r="BA995"/>
  <c r="BA994"/>
  <c r="BA993"/>
  <c r="BA992"/>
  <c r="BA991"/>
  <c r="BA990"/>
  <c r="BA989"/>
  <c r="BA988"/>
  <c r="BA987"/>
  <c r="BA986"/>
  <c r="BA985"/>
  <c r="BA984"/>
  <c r="BA983"/>
  <c r="BA982"/>
  <c r="BA981"/>
  <c r="BA980"/>
  <c r="BA979"/>
  <c r="BA978"/>
  <c r="BA977"/>
  <c r="BA976"/>
  <c r="BA975"/>
  <c r="BA974"/>
  <c r="BA973"/>
  <c r="BA972"/>
  <c r="BA971"/>
  <c r="BA970"/>
  <c r="BA969"/>
  <c r="BA968"/>
  <c r="BA967"/>
  <c r="BA966"/>
  <c r="BA965"/>
  <c r="BA964"/>
  <c r="BA963"/>
  <c r="BA962"/>
  <c r="BA961"/>
  <c r="BA960"/>
  <c r="BA959"/>
  <c r="BA958"/>
  <c r="BA957"/>
  <c r="BA956"/>
  <c r="BA955"/>
  <c r="BA954"/>
  <c r="BA953"/>
  <c r="BA952"/>
  <c r="BA951"/>
  <c r="BA950"/>
  <c r="BA949"/>
  <c r="BA948"/>
  <c r="BA947"/>
  <c r="BA946"/>
  <c r="BA945"/>
  <c r="BA942"/>
  <c r="BA941"/>
  <c r="BA940"/>
  <c r="BA939"/>
  <c r="BA938"/>
  <c r="BA937"/>
  <c r="BA936"/>
  <c r="BA935"/>
  <c r="BA934"/>
  <c r="BA933"/>
  <c r="BA932"/>
  <c r="BA931"/>
  <c r="BA930"/>
  <c r="BA929"/>
  <c r="BA928"/>
  <c r="BA927"/>
  <c r="BA926"/>
  <c r="BA925"/>
  <c r="BA924"/>
  <c r="BA923"/>
  <c r="BA922"/>
  <c r="BA921"/>
  <c r="BA920"/>
  <c r="BA919"/>
  <c r="BA918"/>
  <c r="BA917"/>
  <c r="BA916"/>
  <c r="BA915"/>
  <c r="BA914"/>
  <c r="BA913"/>
  <c r="BA912"/>
  <c r="BA911"/>
  <c r="BA910"/>
  <c r="BA909"/>
  <c r="BA908"/>
  <c r="BA907"/>
  <c r="BA906"/>
  <c r="BA905"/>
  <c r="BA904"/>
  <c r="BA903"/>
  <c r="BA902"/>
  <c r="BA901"/>
  <c r="BA900"/>
  <c r="BA899"/>
  <c r="BA898"/>
  <c r="BA897"/>
  <c r="BA896"/>
  <c r="BA895"/>
  <c r="BA894"/>
  <c r="BA893"/>
  <c r="BA892"/>
  <c r="BA891"/>
  <c r="BA890"/>
  <c r="BA889"/>
  <c r="BA888"/>
  <c r="BA887"/>
  <c r="BA886"/>
  <c r="BA885"/>
  <c r="BA884"/>
  <c r="BA883"/>
  <c r="BA882"/>
  <c r="BA881"/>
  <c r="BA880"/>
  <c r="BA879"/>
  <c r="BA878"/>
  <c r="BA877"/>
  <c r="BA876"/>
  <c r="BA874"/>
  <c r="BA821"/>
  <c r="BA802"/>
  <c r="BA761"/>
  <c r="BA741"/>
  <c r="BA695"/>
  <c r="BA669"/>
  <c r="BA654"/>
  <c r="BA619"/>
  <c r="BA573"/>
  <c r="BA571"/>
  <c r="BA270"/>
  <c r="BA268"/>
  <c r="BA216"/>
  <c r="BA214"/>
  <c r="BA252" s="1"/>
  <c r="BA197"/>
  <c r="BA195"/>
  <c r="BA203" s="1"/>
  <c r="BA156"/>
  <c r="BA154"/>
  <c r="BA146"/>
  <c r="BA145"/>
  <c r="BA144"/>
  <c r="BA143"/>
  <c r="BA142"/>
  <c r="BA141"/>
  <c r="BA140"/>
  <c r="BA139"/>
  <c r="BA138"/>
  <c r="BA137"/>
  <c r="BA136"/>
  <c r="BA134"/>
  <c r="BA90"/>
  <c r="BA88"/>
  <c r="BA64"/>
  <c r="BA62"/>
  <c r="BA78" s="1"/>
  <c r="BA49"/>
  <c r="BA47"/>
  <c r="BA50" s="1"/>
  <c r="BA14"/>
  <c r="BA12"/>
  <c r="BA5"/>
  <c r="BA4"/>
  <c r="AZ15" i="111"/>
  <c r="AZ14"/>
  <c r="AZ13"/>
  <c r="AZ12"/>
  <c r="AZ11"/>
  <c r="AZ10"/>
  <c r="AZ9"/>
  <c r="AZ8"/>
  <c r="AZ7"/>
  <c r="AZ4"/>
  <c r="AY15"/>
  <c r="AY14"/>
  <c r="AY13"/>
  <c r="AY12"/>
  <c r="AY11"/>
  <c r="AY10"/>
  <c r="AY9"/>
  <c r="AY8"/>
  <c r="AY7"/>
  <c r="AY4"/>
  <c r="BB560" i="64"/>
  <c r="BB561" s="1"/>
  <c r="BB147"/>
  <c r="BB148" s="1"/>
  <c r="BB128"/>
  <c r="BB129" s="1"/>
  <c r="BB85"/>
  <c r="BB86" s="1"/>
  <c r="BB60"/>
  <c r="BB61" s="1"/>
  <c r="BB45"/>
  <c r="BB46" s="1"/>
  <c r="AZ6" i="111"/>
  <c r="BB12" i="64"/>
  <c r="BB13" s="1"/>
  <c r="BB5"/>
  <c r="BB4"/>
  <c r="BA560"/>
  <c r="BA561" s="1"/>
  <c r="BA147"/>
  <c r="BA148" s="1"/>
  <c r="BA128"/>
  <c r="BA129" s="1"/>
  <c r="BA85"/>
  <c r="BA86" s="1"/>
  <c r="BA60"/>
  <c r="BA61" s="1"/>
  <c r="BA45"/>
  <c r="BA46" s="1"/>
  <c r="AY6" i="111"/>
  <c r="BA12" i="64"/>
  <c r="BA13" s="1"/>
  <c r="BA5"/>
  <c r="BA4"/>
  <c r="BA601" i="70" l="1"/>
  <c r="BA600"/>
  <c r="BB599"/>
  <c r="BB600"/>
  <c r="N122" i="106"/>
  <c r="O122" s="1"/>
  <c r="J59"/>
  <c r="BA338" i="70"/>
  <c r="BA337"/>
  <c r="BB338"/>
  <c r="BB337"/>
  <c r="BA102"/>
  <c r="BA101"/>
  <c r="BB123"/>
  <c r="BB101"/>
  <c r="BA24"/>
  <c r="BA32"/>
  <c r="BA31"/>
  <c r="BB18"/>
  <c r="BB32"/>
  <c r="BB31"/>
  <c r="J58" i="106"/>
  <c r="N121"/>
  <c r="O121" s="1"/>
  <c r="BA163" i="70"/>
  <c r="BA186"/>
  <c r="BB162"/>
  <c r="BB186"/>
  <c r="AY23" i="111"/>
  <c r="AZ24"/>
  <c r="AZ20"/>
  <c r="AZ19"/>
  <c r="BA502" i="70"/>
  <c r="BA520"/>
  <c r="BA549"/>
  <c r="BA550"/>
  <c r="BA551"/>
  <c r="BA547"/>
  <c r="BA548"/>
  <c r="BA379"/>
  <c r="BB522"/>
  <c r="BB379"/>
  <c r="BB549"/>
  <c r="BB551"/>
  <c r="BB547"/>
  <c r="BB548"/>
  <c r="BB550"/>
  <c r="BB520"/>
  <c r="AZ23" i="111"/>
  <c r="AY19"/>
  <c r="AY17"/>
  <c r="AY21"/>
  <c r="AY25"/>
  <c r="AZ18"/>
  <c r="AZ22"/>
  <c r="AZ26"/>
  <c r="BA147" i="70"/>
  <c r="BB147"/>
  <c r="AY18" i="111"/>
  <c r="AY22"/>
  <c r="AY26"/>
  <c r="BB1164" i="70"/>
  <c r="BA513"/>
  <c r="BA107"/>
  <c r="BB575"/>
  <c r="BA333"/>
  <c r="BB304"/>
  <c r="BB165"/>
  <c r="BB416"/>
  <c r="BA420"/>
  <c r="BA71"/>
  <c r="BB389"/>
  <c r="BB474"/>
  <c r="BA79"/>
  <c r="BA378"/>
  <c r="BB327"/>
  <c r="BB512"/>
  <c r="BA80"/>
  <c r="BB272"/>
  <c r="BB345"/>
  <c r="BB432"/>
  <c r="BB545"/>
  <c r="BA69"/>
  <c r="BA289"/>
  <c r="BA464"/>
  <c r="BB292"/>
  <c r="BB372"/>
  <c r="BB458"/>
  <c r="BA304"/>
  <c r="BA347"/>
  <c r="BA435"/>
  <c r="BA476"/>
  <c r="BA539"/>
  <c r="BB257"/>
  <c r="BB222"/>
  <c r="BA182"/>
  <c r="BA175"/>
  <c r="BA179"/>
  <c r="BA159"/>
  <c r="BA204"/>
  <c r="BA198"/>
  <c r="BA199"/>
  <c r="BA281"/>
  <c r="BA325"/>
  <c r="BA370"/>
  <c r="BA412"/>
  <c r="BA456"/>
  <c r="BB238"/>
  <c r="BA35"/>
  <c r="BA38"/>
  <c r="BA26"/>
  <c r="BA15"/>
  <c r="BA30"/>
  <c r="BA19"/>
  <c r="BA33"/>
  <c r="BA37"/>
  <c r="BA546"/>
  <c r="BA514"/>
  <c r="BA488"/>
  <c r="BA467"/>
  <c r="BA444"/>
  <c r="BA424"/>
  <c r="BA403"/>
  <c r="BA380"/>
  <c r="BA359"/>
  <c r="BA336"/>
  <c r="BA313"/>
  <c r="BA293"/>
  <c r="BA272"/>
  <c r="BA531"/>
  <c r="BA498"/>
  <c r="BA475"/>
  <c r="BA452"/>
  <c r="BA432"/>
  <c r="BA411"/>
  <c r="BA388"/>
  <c r="BA367"/>
  <c r="BA346"/>
  <c r="BA321"/>
  <c r="BA301"/>
  <c r="BA280"/>
  <c r="BA392"/>
  <c r="BB184"/>
  <c r="BB187"/>
  <c r="BB170"/>
  <c r="BB173"/>
  <c r="BB157"/>
  <c r="BB178"/>
  <c r="BA20"/>
  <c r="BA171"/>
  <c r="BA205"/>
  <c r="BA312"/>
  <c r="BA355"/>
  <c r="BA400"/>
  <c r="BA443"/>
  <c r="BA484"/>
  <c r="BA557"/>
  <c r="BB52"/>
  <c r="BB181"/>
  <c r="BA68"/>
  <c r="BA75"/>
  <c r="BB288"/>
  <c r="BB322"/>
  <c r="BB367"/>
  <c r="BB410"/>
  <c r="BB453"/>
  <c r="BB502"/>
  <c r="BB595"/>
  <c r="BA65"/>
  <c r="BA73"/>
  <c r="BA114"/>
  <c r="BB276"/>
  <c r="BB308"/>
  <c r="BB351"/>
  <c r="BB394"/>
  <c r="BB437"/>
  <c r="BB481"/>
  <c r="BB556"/>
  <c r="BB592"/>
  <c r="BB583"/>
  <c r="BB584"/>
  <c r="BA277"/>
  <c r="BA288"/>
  <c r="BA297"/>
  <c r="BA309"/>
  <c r="BA320"/>
  <c r="BA329"/>
  <c r="BA343"/>
  <c r="BA354"/>
  <c r="BA363"/>
  <c r="BA375"/>
  <c r="BA387"/>
  <c r="BA396"/>
  <c r="BA408"/>
  <c r="BA419"/>
  <c r="BA428"/>
  <c r="BA440"/>
  <c r="BA451"/>
  <c r="BA460"/>
  <c r="BA472"/>
  <c r="BA483"/>
  <c r="BA493"/>
  <c r="BA509"/>
  <c r="BA530"/>
  <c r="BB284"/>
  <c r="BB300"/>
  <c r="BB317"/>
  <c r="BB340"/>
  <c r="BB361"/>
  <c r="BB384"/>
  <c r="BB405"/>
  <c r="BB426"/>
  <c r="BB448"/>
  <c r="BB469"/>
  <c r="BB494"/>
  <c r="BB534"/>
  <c r="BA273"/>
  <c r="BA285"/>
  <c r="BA296"/>
  <c r="BA305"/>
  <c r="BA317"/>
  <c r="BA328"/>
  <c r="BA339"/>
  <c r="BA351"/>
  <c r="BA362"/>
  <c r="BA371"/>
  <c r="BA384"/>
  <c r="BA395"/>
  <c r="BA404"/>
  <c r="BA416"/>
  <c r="BA427"/>
  <c r="BA436"/>
  <c r="BA448"/>
  <c r="BA459"/>
  <c r="BA468"/>
  <c r="BA480"/>
  <c r="BA491"/>
  <c r="BA503"/>
  <c r="BA523"/>
  <c r="BB280"/>
  <c r="BB296"/>
  <c r="BB312"/>
  <c r="BB333"/>
  <c r="BB356"/>
  <c r="BB377"/>
  <c r="BB400"/>
  <c r="BB421"/>
  <c r="BB442"/>
  <c r="BB464"/>
  <c r="BB488"/>
  <c r="BB226"/>
  <c r="BB242"/>
  <c r="BB258"/>
  <c r="BB230"/>
  <c r="BB246"/>
  <c r="BB218"/>
  <c r="BB234"/>
  <c r="BB250"/>
  <c r="BA202"/>
  <c r="BB204"/>
  <c r="BA201"/>
  <c r="BA206"/>
  <c r="BA167"/>
  <c r="BA183"/>
  <c r="BB158"/>
  <c r="BB166"/>
  <c r="BB174"/>
  <c r="BB182"/>
  <c r="BB161"/>
  <c r="BB169"/>
  <c r="BB177"/>
  <c r="BB185"/>
  <c r="BB104"/>
  <c r="BB120"/>
  <c r="BA96"/>
  <c r="BA122"/>
  <c r="BB91"/>
  <c r="BB108"/>
  <c r="BB124"/>
  <c r="BB99"/>
  <c r="BB116"/>
  <c r="BB95"/>
  <c r="BB112"/>
  <c r="BA76"/>
  <c r="BA67"/>
  <c r="BA72"/>
  <c r="BA77"/>
  <c r="BB70"/>
  <c r="BB50"/>
  <c r="BB53"/>
  <c r="BB25"/>
  <c r="BB29"/>
  <c r="BB17"/>
  <c r="BB35"/>
  <c r="BA18"/>
  <c r="BA23"/>
  <c r="BA28"/>
  <c r="BA36"/>
  <c r="BA16"/>
  <c r="BA22"/>
  <c r="BA27"/>
  <c r="BA34"/>
  <c r="BB38"/>
  <c r="BB34"/>
  <c r="BB28"/>
  <c r="BB24"/>
  <c r="BB20"/>
  <c r="BB16"/>
  <c r="BB36"/>
  <c r="BB26"/>
  <c r="BB37"/>
  <c r="BB33"/>
  <c r="BB27"/>
  <c r="BB23"/>
  <c r="BB19"/>
  <c r="BB15"/>
  <c r="BB30"/>
  <c r="BB22"/>
  <c r="BB21"/>
  <c r="BB203"/>
  <c r="BB199"/>
  <c r="BB206"/>
  <c r="BB202"/>
  <c r="BB198"/>
  <c r="BB205"/>
  <c r="BB201"/>
  <c r="BB77"/>
  <c r="BB73"/>
  <c r="BB69"/>
  <c r="BB65"/>
  <c r="BB79"/>
  <c r="BB75"/>
  <c r="BB71"/>
  <c r="BB80"/>
  <c r="BB76"/>
  <c r="BB72"/>
  <c r="BB68"/>
  <c r="BB67"/>
  <c r="BB74"/>
  <c r="BB66"/>
  <c r="BB96"/>
  <c r="BB100"/>
  <c r="BB109"/>
  <c r="BB113"/>
  <c r="BB117"/>
  <c r="BB121"/>
  <c r="BB125"/>
  <c r="BB219"/>
  <c r="BB227"/>
  <c r="BB239"/>
  <c r="BB558"/>
  <c r="BB554"/>
  <c r="BB544"/>
  <c r="BB540"/>
  <c r="BB536"/>
  <c r="BB532"/>
  <c r="BB528"/>
  <c r="BB524"/>
  <c r="BB519"/>
  <c r="BB515"/>
  <c r="BB511"/>
  <c r="BB507"/>
  <c r="BB503"/>
  <c r="BB499"/>
  <c r="BB495"/>
  <c r="BB491"/>
  <c r="BB487"/>
  <c r="BB483"/>
  <c r="BB479"/>
  <c r="BB561"/>
  <c r="BB557"/>
  <c r="BB553"/>
  <c r="BB543"/>
  <c r="BB539"/>
  <c r="BB535"/>
  <c r="BB531"/>
  <c r="BB527"/>
  <c r="BB523"/>
  <c r="BB518"/>
  <c r="BB514"/>
  <c r="BB510"/>
  <c r="BB506"/>
  <c r="BB559"/>
  <c r="BB541"/>
  <c r="BB533"/>
  <c r="BB525"/>
  <c r="BB516"/>
  <c r="BB508"/>
  <c r="BB501"/>
  <c r="BB496"/>
  <c r="BB490"/>
  <c r="BB485"/>
  <c r="BB480"/>
  <c r="BB475"/>
  <c r="BB471"/>
  <c r="BB467"/>
  <c r="BB463"/>
  <c r="BB459"/>
  <c r="BB455"/>
  <c r="BB451"/>
  <c r="BB447"/>
  <c r="BB443"/>
  <c r="BB439"/>
  <c r="BB435"/>
  <c r="BB431"/>
  <c r="BB427"/>
  <c r="BB423"/>
  <c r="BB419"/>
  <c r="BB415"/>
  <c r="BB411"/>
  <c r="BB407"/>
  <c r="BB403"/>
  <c r="BB399"/>
  <c r="BB395"/>
  <c r="BB391"/>
  <c r="BB387"/>
  <c r="BB383"/>
  <c r="BB378"/>
  <c r="BB374"/>
  <c r="BB370"/>
  <c r="BB366"/>
  <c r="BB362"/>
  <c r="BB358"/>
  <c r="BB354"/>
  <c r="BB350"/>
  <c r="BB346"/>
  <c r="BB342"/>
  <c r="BB336"/>
  <c r="BB332"/>
  <c r="BB328"/>
  <c r="BB324"/>
  <c r="BB320"/>
  <c r="BB316"/>
  <c r="BB277"/>
  <c r="BB285"/>
  <c r="BB297"/>
  <c r="BB305"/>
  <c r="BB313"/>
  <c r="BB323"/>
  <c r="BB334"/>
  <c r="BB347"/>
  <c r="BB357"/>
  <c r="BB363"/>
  <c r="BB373"/>
  <c r="BB385"/>
  <c r="BB396"/>
  <c r="BB406"/>
  <c r="BB417"/>
  <c r="BB428"/>
  <c r="BB438"/>
  <c r="BB454"/>
  <c r="BB465"/>
  <c r="BB476"/>
  <c r="BB489"/>
  <c r="BB504"/>
  <c r="BB526"/>
  <c r="BB546"/>
  <c r="BB51"/>
  <c r="BB93"/>
  <c r="BB97"/>
  <c r="BB102"/>
  <c r="BB106"/>
  <c r="BB110"/>
  <c r="BB114"/>
  <c r="BB118"/>
  <c r="BB122"/>
  <c r="BB159"/>
  <c r="BB163"/>
  <c r="BB167"/>
  <c r="BB171"/>
  <c r="BB175"/>
  <c r="BB179"/>
  <c r="BB183"/>
  <c r="BB220"/>
  <c r="BB224"/>
  <c r="BB228"/>
  <c r="BB232"/>
  <c r="BB236"/>
  <c r="BB240"/>
  <c r="BB244"/>
  <c r="BB248"/>
  <c r="BB252"/>
  <c r="BB256"/>
  <c r="BB260"/>
  <c r="BB274"/>
  <c r="BB278"/>
  <c r="BB282"/>
  <c r="BB286"/>
  <c r="BB290"/>
  <c r="BB294"/>
  <c r="BB298"/>
  <c r="BB302"/>
  <c r="BB306"/>
  <c r="BB310"/>
  <c r="BB314"/>
  <c r="BB319"/>
  <c r="BB325"/>
  <c r="BB330"/>
  <c r="BB335"/>
  <c r="BB343"/>
  <c r="BB348"/>
  <c r="BB353"/>
  <c r="BB359"/>
  <c r="BB364"/>
  <c r="BB369"/>
  <c r="BB375"/>
  <c r="BB381"/>
  <c r="BB386"/>
  <c r="BB392"/>
  <c r="BB397"/>
  <c r="BB402"/>
  <c r="BB408"/>
  <c r="BB413"/>
  <c r="BB418"/>
  <c r="BB424"/>
  <c r="BB429"/>
  <c r="BB434"/>
  <c r="BB440"/>
  <c r="BB445"/>
  <c r="BB450"/>
  <c r="BB456"/>
  <c r="BB461"/>
  <c r="BB466"/>
  <c r="BB472"/>
  <c r="BB477"/>
  <c r="BB484"/>
  <c r="BB492"/>
  <c r="BB498"/>
  <c r="BB505"/>
  <c r="BB517"/>
  <c r="BB529"/>
  <c r="BB538"/>
  <c r="BB552"/>
  <c r="BB576"/>
  <c r="BB587"/>
  <c r="BB92"/>
  <c r="BB105"/>
  <c r="BB223"/>
  <c r="BB231"/>
  <c r="BB235"/>
  <c r="BB243"/>
  <c r="BB247"/>
  <c r="BB251"/>
  <c r="BB255"/>
  <c r="BB259"/>
  <c r="BB273"/>
  <c r="BB281"/>
  <c r="BB289"/>
  <c r="BB293"/>
  <c r="BB301"/>
  <c r="BB309"/>
  <c r="BB318"/>
  <c r="BB329"/>
  <c r="BB341"/>
  <c r="BB352"/>
  <c r="BB368"/>
  <c r="BB380"/>
  <c r="BB390"/>
  <c r="BB401"/>
  <c r="BB412"/>
  <c r="BB422"/>
  <c r="BB433"/>
  <c r="BB444"/>
  <c r="BB449"/>
  <c r="BB460"/>
  <c r="BB470"/>
  <c r="BB482"/>
  <c r="BB497"/>
  <c r="BB513"/>
  <c r="BB537"/>
  <c r="BB560"/>
  <c r="BB94"/>
  <c r="BB98"/>
  <c r="BB103"/>
  <c r="BB107"/>
  <c r="BB111"/>
  <c r="BB115"/>
  <c r="BB119"/>
  <c r="BB160"/>
  <c r="BB164"/>
  <c r="BB168"/>
  <c r="BB172"/>
  <c r="BB176"/>
  <c r="BB180"/>
  <c r="BB217"/>
  <c r="BB221"/>
  <c r="BB225"/>
  <c r="BB229"/>
  <c r="BB233"/>
  <c r="BB237"/>
  <c r="BB241"/>
  <c r="BB245"/>
  <c r="BB249"/>
  <c r="BB253"/>
  <c r="BB271"/>
  <c r="BB275"/>
  <c r="BB279"/>
  <c r="BB283"/>
  <c r="BB287"/>
  <c r="BB291"/>
  <c r="BB295"/>
  <c r="BB299"/>
  <c r="BB303"/>
  <c r="BB307"/>
  <c r="BB311"/>
  <c r="BB315"/>
  <c r="BB321"/>
  <c r="BB326"/>
  <c r="BB331"/>
  <c r="BB339"/>
  <c r="BB344"/>
  <c r="BB349"/>
  <c r="BB355"/>
  <c r="BB360"/>
  <c r="BB365"/>
  <c r="BB371"/>
  <c r="BB376"/>
  <c r="BB382"/>
  <c r="BB388"/>
  <c r="BB393"/>
  <c r="BB398"/>
  <c r="BB404"/>
  <c r="BB409"/>
  <c r="BB414"/>
  <c r="BB420"/>
  <c r="BB425"/>
  <c r="BB430"/>
  <c r="BB436"/>
  <c r="BB441"/>
  <c r="BB446"/>
  <c r="BB452"/>
  <c r="BB457"/>
  <c r="BB462"/>
  <c r="BB468"/>
  <c r="BB473"/>
  <c r="BB478"/>
  <c r="BB486"/>
  <c r="BB493"/>
  <c r="BB500"/>
  <c r="BB509"/>
  <c r="BB521"/>
  <c r="BB530"/>
  <c r="BB542"/>
  <c r="BB555"/>
  <c r="BB598"/>
  <c r="BB594"/>
  <c r="BB590"/>
  <c r="BB586"/>
  <c r="BB582"/>
  <c r="BB578"/>
  <c r="BB574"/>
  <c r="BB597"/>
  <c r="BB593"/>
  <c r="BB589"/>
  <c r="BB585"/>
  <c r="BB581"/>
  <c r="BB577"/>
  <c r="BB596"/>
  <c r="BB588"/>
  <c r="BB580"/>
  <c r="BB579"/>
  <c r="BB591"/>
  <c r="BB601"/>
  <c r="BA53"/>
  <c r="BA52"/>
  <c r="BA124"/>
  <c r="BA120"/>
  <c r="BA116"/>
  <c r="BA112"/>
  <c r="BA108"/>
  <c r="BA104"/>
  <c r="BA99"/>
  <c r="BA95"/>
  <c r="BA91"/>
  <c r="BA119"/>
  <c r="BA115"/>
  <c r="BA123"/>
  <c r="BA111"/>
  <c r="BA93"/>
  <c r="BA98"/>
  <c r="BA105"/>
  <c r="BA110"/>
  <c r="BA118"/>
  <c r="BA219"/>
  <c r="BA227"/>
  <c r="BA235"/>
  <c r="BA243"/>
  <c r="BA251"/>
  <c r="BA588"/>
  <c r="BA54"/>
  <c r="BA94"/>
  <c r="BA100"/>
  <c r="BA106"/>
  <c r="BA113"/>
  <c r="BA121"/>
  <c r="BA158"/>
  <c r="BA166"/>
  <c r="BA174"/>
  <c r="BA220"/>
  <c r="BA228"/>
  <c r="BA236"/>
  <c r="BA244"/>
  <c r="BA257"/>
  <c r="BA253"/>
  <c r="BA260"/>
  <c r="BA256"/>
  <c r="BA255"/>
  <c r="BA250"/>
  <c r="BA246"/>
  <c r="BA242"/>
  <c r="BA238"/>
  <c r="BA234"/>
  <c r="BA230"/>
  <c r="BA226"/>
  <c r="BA222"/>
  <c r="BA218"/>
  <c r="BA254"/>
  <c r="BA249"/>
  <c r="BA245"/>
  <c r="BA241"/>
  <c r="BA237"/>
  <c r="BA233"/>
  <c r="BA229"/>
  <c r="BA225"/>
  <c r="BA221"/>
  <c r="BA217"/>
  <c r="BA223"/>
  <c r="BA231"/>
  <c r="BA239"/>
  <c r="BA247"/>
  <c r="BA258"/>
  <c r="BA598"/>
  <c r="BA594"/>
  <c r="BA590"/>
  <c r="BA586"/>
  <c r="BA582"/>
  <c r="BA578"/>
  <c r="BA574"/>
  <c r="BA597"/>
  <c r="BA593"/>
  <c r="BA589"/>
  <c r="BA585"/>
  <c r="BA581"/>
  <c r="BA577"/>
  <c r="BA599"/>
  <c r="BA595"/>
  <c r="BA591"/>
  <c r="BA587"/>
  <c r="BA583"/>
  <c r="BA579"/>
  <c r="BA575"/>
  <c r="BA596"/>
  <c r="BA580"/>
  <c r="BA592"/>
  <c r="BA576"/>
  <c r="BA584"/>
  <c r="BA51"/>
  <c r="BA92"/>
  <c r="BA97"/>
  <c r="BA103"/>
  <c r="BA109"/>
  <c r="BA117"/>
  <c r="BA125"/>
  <c r="BA185"/>
  <c r="BA181"/>
  <c r="BA177"/>
  <c r="BA173"/>
  <c r="BA169"/>
  <c r="BA165"/>
  <c r="BA161"/>
  <c r="BA157"/>
  <c r="BA184"/>
  <c r="BA180"/>
  <c r="BA176"/>
  <c r="BA172"/>
  <c r="BA168"/>
  <c r="BA164"/>
  <c r="BA160"/>
  <c r="BA162"/>
  <c r="BA170"/>
  <c r="BA178"/>
  <c r="BA187"/>
  <c r="BA224"/>
  <c r="BA232"/>
  <c r="BA240"/>
  <c r="BA248"/>
  <c r="BA259"/>
  <c r="BA17"/>
  <c r="BA21"/>
  <c r="BA25"/>
  <c r="BA29"/>
  <c r="BA66"/>
  <c r="BA70"/>
  <c r="BA74"/>
  <c r="BA200"/>
  <c r="BA558"/>
  <c r="BA554"/>
  <c r="BA544"/>
  <c r="BA540"/>
  <c r="BA536"/>
  <c r="BA532"/>
  <c r="BA528"/>
  <c r="BA524"/>
  <c r="BA519"/>
  <c r="BA515"/>
  <c r="BA559"/>
  <c r="BA555"/>
  <c r="BA545"/>
  <c r="BA541"/>
  <c r="BA537"/>
  <c r="BA533"/>
  <c r="BA529"/>
  <c r="BA525"/>
  <c r="BA521"/>
  <c r="BA516"/>
  <c r="BA512"/>
  <c r="BA508"/>
  <c r="BA504"/>
  <c r="BA500"/>
  <c r="BA496"/>
  <c r="BA492"/>
  <c r="BA561"/>
  <c r="BA553"/>
  <c r="BA543"/>
  <c r="BA535"/>
  <c r="BA527"/>
  <c r="BA518"/>
  <c r="BA511"/>
  <c r="BA506"/>
  <c r="BA501"/>
  <c r="BA495"/>
  <c r="BA490"/>
  <c r="BA486"/>
  <c r="BA482"/>
  <c r="BA478"/>
  <c r="BA474"/>
  <c r="BA470"/>
  <c r="BA466"/>
  <c r="BA462"/>
  <c r="BA458"/>
  <c r="BA454"/>
  <c r="BA450"/>
  <c r="BA446"/>
  <c r="BA442"/>
  <c r="BA438"/>
  <c r="BA434"/>
  <c r="BA430"/>
  <c r="BA426"/>
  <c r="BA422"/>
  <c r="BA418"/>
  <c r="BA414"/>
  <c r="BA410"/>
  <c r="BA406"/>
  <c r="BA402"/>
  <c r="BA398"/>
  <c r="BA394"/>
  <c r="BA390"/>
  <c r="BA386"/>
  <c r="BA382"/>
  <c r="BA377"/>
  <c r="BA373"/>
  <c r="BA369"/>
  <c r="BA365"/>
  <c r="BA361"/>
  <c r="BA357"/>
  <c r="BA353"/>
  <c r="BA349"/>
  <c r="BA345"/>
  <c r="BA341"/>
  <c r="BA335"/>
  <c r="BA331"/>
  <c r="BA327"/>
  <c r="BA323"/>
  <c r="BA319"/>
  <c r="BA315"/>
  <c r="BA311"/>
  <c r="BA307"/>
  <c r="BA303"/>
  <c r="BA299"/>
  <c r="BA295"/>
  <c r="BA291"/>
  <c r="BA287"/>
  <c r="BA283"/>
  <c r="BA279"/>
  <c r="BA275"/>
  <c r="BA271"/>
  <c r="BA560"/>
  <c r="BA552"/>
  <c r="BA542"/>
  <c r="BA534"/>
  <c r="BA526"/>
  <c r="BA517"/>
  <c r="BA510"/>
  <c r="BA505"/>
  <c r="BA499"/>
  <c r="BA494"/>
  <c r="BA489"/>
  <c r="BA485"/>
  <c r="BA481"/>
  <c r="BA477"/>
  <c r="BA473"/>
  <c r="BA469"/>
  <c r="BA465"/>
  <c r="BA461"/>
  <c r="BA457"/>
  <c r="BA453"/>
  <c r="BA449"/>
  <c r="BA445"/>
  <c r="BA441"/>
  <c r="BA437"/>
  <c r="BA433"/>
  <c r="BA429"/>
  <c r="BA425"/>
  <c r="BA421"/>
  <c r="BA417"/>
  <c r="BA413"/>
  <c r="BA409"/>
  <c r="BA405"/>
  <c r="BA401"/>
  <c r="BA397"/>
  <c r="BA393"/>
  <c r="BA389"/>
  <c r="BA385"/>
  <c r="BA381"/>
  <c r="BA376"/>
  <c r="BA372"/>
  <c r="BA368"/>
  <c r="BA364"/>
  <c r="BA360"/>
  <c r="BA356"/>
  <c r="BA352"/>
  <c r="BA348"/>
  <c r="BA344"/>
  <c r="BA340"/>
  <c r="BA334"/>
  <c r="BA330"/>
  <c r="BA326"/>
  <c r="BA322"/>
  <c r="BA318"/>
  <c r="BA314"/>
  <c r="BA310"/>
  <c r="BA306"/>
  <c r="BA302"/>
  <c r="BA298"/>
  <c r="BA294"/>
  <c r="BA290"/>
  <c r="BA286"/>
  <c r="BA282"/>
  <c r="BA278"/>
  <c r="BA274"/>
  <c r="BA276"/>
  <c r="BA284"/>
  <c r="BA292"/>
  <c r="BA300"/>
  <c r="BA308"/>
  <c r="BA316"/>
  <c r="BA324"/>
  <c r="BA332"/>
  <c r="BA342"/>
  <c r="BA350"/>
  <c r="BA358"/>
  <c r="BA366"/>
  <c r="BA374"/>
  <c r="BA383"/>
  <c r="BA391"/>
  <c r="BA399"/>
  <c r="BA407"/>
  <c r="BA415"/>
  <c r="BA423"/>
  <c r="BA431"/>
  <c r="BA439"/>
  <c r="BA447"/>
  <c r="BA455"/>
  <c r="BA463"/>
  <c r="BA471"/>
  <c r="BA479"/>
  <c r="BA487"/>
  <c r="BA497"/>
  <c r="BA507"/>
  <c r="BA522"/>
  <c r="BA538"/>
  <c r="BA556"/>
  <c r="BA1164"/>
  <c r="AZ17" i="111"/>
  <c r="AZ21"/>
  <c r="AZ25"/>
  <c r="AY20"/>
  <c r="AY24"/>
  <c r="BB207" i="70" l="1"/>
  <c r="BB39"/>
  <c r="BA207"/>
  <c r="BA55"/>
  <c r="BB55"/>
  <c r="BB81"/>
  <c r="BA126"/>
  <c r="BA39"/>
  <c r="BA81"/>
  <c r="BA562"/>
  <c r="BB261"/>
  <c r="BB188"/>
  <c r="BA188"/>
  <c r="BA602"/>
  <c r="BA261"/>
  <c r="BB602"/>
  <c r="BB562"/>
  <c r="BB126"/>
  <c r="D7" i="111" l="1"/>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BB7"/>
  <c r="BC7"/>
  <c r="BD7"/>
  <c r="BE7"/>
  <c r="BF7"/>
  <c r="D8"/>
  <c r="E8"/>
  <c r="F8"/>
  <c r="G8"/>
  <c r="H8"/>
  <c r="I8"/>
  <c r="J8"/>
  <c r="K8"/>
  <c r="L8"/>
  <c r="M8"/>
  <c r="N8"/>
  <c r="O8"/>
  <c r="P8"/>
  <c r="Q8"/>
  <c r="R8"/>
  <c r="S8"/>
  <c r="T8"/>
  <c r="U8"/>
  <c r="V8"/>
  <c r="W8"/>
  <c r="X8"/>
  <c r="Y8"/>
  <c r="Y18" s="1"/>
  <c r="Z8"/>
  <c r="AA8"/>
  <c r="AB8"/>
  <c r="AC8"/>
  <c r="AD8"/>
  <c r="AE8"/>
  <c r="AF8"/>
  <c r="AG8"/>
  <c r="AG18" s="1"/>
  <c r="AH8"/>
  <c r="AI8"/>
  <c r="AJ8"/>
  <c r="AK8"/>
  <c r="AL8"/>
  <c r="AM8"/>
  <c r="AN8"/>
  <c r="AO8"/>
  <c r="AP8"/>
  <c r="AQ8"/>
  <c r="AR8"/>
  <c r="AS8"/>
  <c r="AT8"/>
  <c r="AU8"/>
  <c r="AV8"/>
  <c r="AW8"/>
  <c r="AX8"/>
  <c r="BB8"/>
  <c r="BC8"/>
  <c r="BD8"/>
  <c r="BE8"/>
  <c r="BF8"/>
  <c r="D9"/>
  <c r="E9"/>
  <c r="E19" s="1"/>
  <c r="F9"/>
  <c r="G9"/>
  <c r="H9"/>
  <c r="I9"/>
  <c r="J9"/>
  <c r="K9"/>
  <c r="L9"/>
  <c r="M9"/>
  <c r="N9"/>
  <c r="O9"/>
  <c r="P9"/>
  <c r="Q9"/>
  <c r="R9"/>
  <c r="S9"/>
  <c r="T9"/>
  <c r="U9"/>
  <c r="V9"/>
  <c r="W9"/>
  <c r="X9"/>
  <c r="Y9"/>
  <c r="Z9"/>
  <c r="AA9"/>
  <c r="AB9"/>
  <c r="AC9"/>
  <c r="AD9"/>
  <c r="AE9"/>
  <c r="AF9"/>
  <c r="AG9"/>
  <c r="AH9"/>
  <c r="AI9"/>
  <c r="AJ9"/>
  <c r="AK9"/>
  <c r="AK19" s="1"/>
  <c r="AL9"/>
  <c r="AM9"/>
  <c r="AN9"/>
  <c r="AO9"/>
  <c r="AP9"/>
  <c r="AQ9"/>
  <c r="AR9"/>
  <c r="AS9"/>
  <c r="AT9"/>
  <c r="AU9"/>
  <c r="AV9"/>
  <c r="AW9"/>
  <c r="AX9"/>
  <c r="BB9"/>
  <c r="BC9"/>
  <c r="BD9"/>
  <c r="BE9"/>
  <c r="BF9"/>
  <c r="D10"/>
  <c r="E10"/>
  <c r="F10"/>
  <c r="G10"/>
  <c r="H10"/>
  <c r="I10"/>
  <c r="I20" s="1"/>
  <c r="J10"/>
  <c r="K10"/>
  <c r="L10"/>
  <c r="M10"/>
  <c r="N10"/>
  <c r="O10"/>
  <c r="P10"/>
  <c r="Q10"/>
  <c r="Q20" s="1"/>
  <c r="R10"/>
  <c r="S10"/>
  <c r="T10"/>
  <c r="U10"/>
  <c r="V10"/>
  <c r="W10"/>
  <c r="X10"/>
  <c r="Y10"/>
  <c r="Z10"/>
  <c r="AA10"/>
  <c r="AB10"/>
  <c r="AC10"/>
  <c r="AD10"/>
  <c r="AE10"/>
  <c r="AF10"/>
  <c r="AG10"/>
  <c r="AH10"/>
  <c r="AI10"/>
  <c r="AJ10"/>
  <c r="AK10"/>
  <c r="AL10"/>
  <c r="AM10"/>
  <c r="AN10"/>
  <c r="AO10"/>
  <c r="AP10"/>
  <c r="AQ10"/>
  <c r="AR10"/>
  <c r="AS10"/>
  <c r="AT10"/>
  <c r="AU10"/>
  <c r="AV10"/>
  <c r="AW10"/>
  <c r="AX10"/>
  <c r="BB10"/>
  <c r="BC10"/>
  <c r="BD10"/>
  <c r="BE10"/>
  <c r="BF10"/>
  <c r="D11"/>
  <c r="E11"/>
  <c r="F11"/>
  <c r="G11"/>
  <c r="H11"/>
  <c r="I11"/>
  <c r="J11"/>
  <c r="K11"/>
  <c r="L11"/>
  <c r="M11"/>
  <c r="N11"/>
  <c r="O11"/>
  <c r="P11"/>
  <c r="Q11"/>
  <c r="R11"/>
  <c r="S11"/>
  <c r="T11"/>
  <c r="U11"/>
  <c r="V11"/>
  <c r="W11"/>
  <c r="X11"/>
  <c r="Y11"/>
  <c r="Z11"/>
  <c r="AA11"/>
  <c r="AB11"/>
  <c r="AC11"/>
  <c r="AC21" s="1"/>
  <c r="AD11"/>
  <c r="AE11"/>
  <c r="AF11"/>
  <c r="AG11"/>
  <c r="AH11"/>
  <c r="AI11"/>
  <c r="AJ11"/>
  <c r="AK11"/>
  <c r="AL11"/>
  <c r="AM11"/>
  <c r="AN11"/>
  <c r="AO11"/>
  <c r="AP11"/>
  <c r="AQ11"/>
  <c r="AR11"/>
  <c r="AS11"/>
  <c r="AT11"/>
  <c r="AU11"/>
  <c r="AV11"/>
  <c r="AW11"/>
  <c r="AX11"/>
  <c r="BB11"/>
  <c r="BC11"/>
  <c r="BD11"/>
  <c r="BD21" s="1"/>
  <c r="BE11"/>
  <c r="BF11"/>
  <c r="D12"/>
  <c r="E12"/>
  <c r="F12"/>
  <c r="G12"/>
  <c r="H12"/>
  <c r="I12"/>
  <c r="J12"/>
  <c r="K12"/>
  <c r="L12"/>
  <c r="M12"/>
  <c r="N12"/>
  <c r="O12"/>
  <c r="P12"/>
  <c r="Q12"/>
  <c r="R12"/>
  <c r="S12"/>
  <c r="T12"/>
  <c r="U12"/>
  <c r="V12"/>
  <c r="W12"/>
  <c r="X12"/>
  <c r="Y12"/>
  <c r="Z12"/>
  <c r="AA12"/>
  <c r="AB12"/>
  <c r="AC12"/>
  <c r="AD12"/>
  <c r="AD22" s="1"/>
  <c r="AE12"/>
  <c r="AF12"/>
  <c r="AG12"/>
  <c r="AH12"/>
  <c r="AI12"/>
  <c r="AJ12"/>
  <c r="AK12"/>
  <c r="AL12"/>
  <c r="AM12"/>
  <c r="AN12"/>
  <c r="AO12"/>
  <c r="AP12"/>
  <c r="AP22" s="1"/>
  <c r="AQ12"/>
  <c r="AR12"/>
  <c r="AS12"/>
  <c r="AT12"/>
  <c r="AU12"/>
  <c r="AV12"/>
  <c r="AW12"/>
  <c r="AX12"/>
  <c r="BB12"/>
  <c r="BC12"/>
  <c r="BD12"/>
  <c r="BE12"/>
  <c r="BF12"/>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BB15"/>
  <c r="BC15"/>
  <c r="BD15"/>
  <c r="BE15"/>
  <c r="C15"/>
  <c r="C13"/>
  <c r="C12"/>
  <c r="C11"/>
  <c r="C10"/>
  <c r="C9"/>
  <c r="C8"/>
  <c r="C7"/>
  <c r="BE4"/>
  <c r="BD4"/>
  <c r="BC4"/>
  <c r="BB4"/>
  <c r="AX4"/>
  <c r="AW4"/>
  <c r="AV4"/>
  <c r="AU4"/>
  <c r="AT4"/>
  <c r="AS4"/>
  <c r="AR4"/>
  <c r="AQ4"/>
  <c r="AP4"/>
  <c r="AO4"/>
  <c r="AN4"/>
  <c r="AM4"/>
  <c r="AL4"/>
  <c r="AK4"/>
  <c r="AJ4"/>
  <c r="AI4"/>
  <c r="AH4"/>
  <c r="AG4"/>
  <c r="AF4"/>
  <c r="AE4"/>
  <c r="AD4"/>
  <c r="AC4"/>
  <c r="AB4"/>
  <c r="AA4"/>
  <c r="Z4"/>
  <c r="Y4"/>
  <c r="X4"/>
  <c r="W4"/>
  <c r="V4"/>
  <c r="U4"/>
  <c r="T4"/>
  <c r="S4"/>
  <c r="R4"/>
  <c r="Q4"/>
  <c r="P4"/>
  <c r="O4"/>
  <c r="N4"/>
  <c r="M4"/>
  <c r="L4"/>
  <c r="K4"/>
  <c r="J4"/>
  <c r="I4"/>
  <c r="H4"/>
  <c r="G4"/>
  <c r="F4"/>
  <c r="E4"/>
  <c r="D4"/>
  <c r="C4"/>
  <c r="BE22" l="1"/>
  <c r="Q22"/>
  <c r="BD22"/>
  <c r="U21"/>
  <c r="AO20"/>
  <c r="AW20"/>
  <c r="C23"/>
  <c r="AK22"/>
  <c r="I22"/>
  <c r="AB22"/>
  <c r="AO22"/>
  <c r="Y22"/>
  <c r="AS21"/>
  <c r="M21"/>
  <c r="AC22"/>
  <c r="AK21"/>
  <c r="E21"/>
  <c r="AG20"/>
  <c r="Y20"/>
  <c r="BD19"/>
  <c r="M19"/>
  <c r="AS19"/>
  <c r="AC19"/>
  <c r="U19"/>
  <c r="AW18"/>
  <c r="AO18"/>
  <c r="Q18"/>
  <c r="I18"/>
  <c r="AR22"/>
  <c r="AV22"/>
  <c r="AN22"/>
  <c r="AF22"/>
  <c r="AT22"/>
  <c r="AL22"/>
  <c r="Z22"/>
  <c r="V22"/>
  <c r="N22"/>
  <c r="F22"/>
  <c r="AX21"/>
  <c r="AP21"/>
  <c r="AH21"/>
  <c r="Z21"/>
  <c r="R21"/>
  <c r="J21"/>
  <c r="BE20"/>
  <c r="AT20"/>
  <c r="AL20"/>
  <c r="AD20"/>
  <c r="V20"/>
  <c r="N20"/>
  <c r="F20"/>
  <c r="AX19"/>
  <c r="AP19"/>
  <c r="AH19"/>
  <c r="Z19"/>
  <c r="R19"/>
  <c r="J19"/>
  <c r="F19"/>
  <c r="AX18"/>
  <c r="AL18"/>
  <c r="AD18"/>
  <c r="Z18"/>
  <c r="R18"/>
  <c r="N18"/>
  <c r="F18"/>
  <c r="AW22"/>
  <c r="AS22"/>
  <c r="AG22"/>
  <c r="U22"/>
  <c r="M22"/>
  <c r="E22"/>
  <c r="AW21"/>
  <c r="AO21"/>
  <c r="AG21"/>
  <c r="Y21"/>
  <c r="Q21"/>
  <c r="I21"/>
  <c r="BD20"/>
  <c r="AS20"/>
  <c r="AK20"/>
  <c r="AC20"/>
  <c r="U20"/>
  <c r="M20"/>
  <c r="E20"/>
  <c r="AW19"/>
  <c r="AO19"/>
  <c r="AG19"/>
  <c r="Y19"/>
  <c r="Q19"/>
  <c r="I19"/>
  <c r="BD18"/>
  <c r="AS18"/>
  <c r="AK18"/>
  <c r="AC18"/>
  <c r="U18"/>
  <c r="M18"/>
  <c r="E18"/>
  <c r="AX22"/>
  <c r="AH22"/>
  <c r="R22"/>
  <c r="J22"/>
  <c r="BE21"/>
  <c r="AT21"/>
  <c r="AL21"/>
  <c r="AD21"/>
  <c r="V21"/>
  <c r="N21"/>
  <c r="F21"/>
  <c r="AX20"/>
  <c r="AP20"/>
  <c r="AH20"/>
  <c r="Z20"/>
  <c r="R20"/>
  <c r="J20"/>
  <c r="BE19"/>
  <c r="AT19"/>
  <c r="AL19"/>
  <c r="AD19"/>
  <c r="V19"/>
  <c r="N19"/>
  <c r="BE18"/>
  <c r="AT18"/>
  <c r="AP18"/>
  <c r="AH18"/>
  <c r="V18"/>
  <c r="J18"/>
  <c r="C22"/>
  <c r="C19"/>
  <c r="BC22"/>
  <c r="AJ22"/>
  <c r="BF22"/>
  <c r="BB22"/>
  <c r="AU22"/>
  <c r="AQ22"/>
  <c r="AM22"/>
  <c r="AI22"/>
  <c r="AE22"/>
  <c r="AA22"/>
  <c r="W22"/>
  <c r="S22"/>
  <c r="O22"/>
  <c r="K22"/>
  <c r="G22"/>
  <c r="BF21"/>
  <c r="BB21"/>
  <c r="AU21"/>
  <c r="AQ21"/>
  <c r="AM21"/>
  <c r="AI21"/>
  <c r="AE21"/>
  <c r="AA21"/>
  <c r="W21"/>
  <c r="S21"/>
  <c r="O21"/>
  <c r="K21"/>
  <c r="G21"/>
  <c r="BF20"/>
  <c r="BB20"/>
  <c r="AU20"/>
  <c r="AQ20"/>
  <c r="AM20"/>
  <c r="AI20"/>
  <c r="AE20"/>
  <c r="AA20"/>
  <c r="W20"/>
  <c r="S20"/>
  <c r="O20"/>
  <c r="K20"/>
  <c r="G20"/>
  <c r="BF19"/>
  <c r="BB19"/>
  <c r="AU19"/>
  <c r="AQ19"/>
  <c r="AM19"/>
  <c r="AI19"/>
  <c r="AE19"/>
  <c r="AA19"/>
  <c r="W19"/>
  <c r="S19"/>
  <c r="O19"/>
  <c r="K19"/>
  <c r="G19"/>
  <c r="BF18"/>
  <c r="BB18"/>
  <c r="AU18"/>
  <c r="AQ18"/>
  <c r="AM18"/>
  <c r="AI18"/>
  <c r="AE18"/>
  <c r="AA18"/>
  <c r="W18"/>
  <c r="S18"/>
  <c r="O18"/>
  <c r="K18"/>
  <c r="G18"/>
  <c r="X22"/>
  <c r="T22"/>
  <c r="P22"/>
  <c r="L22"/>
  <c r="H22"/>
  <c r="D22"/>
  <c r="BC21"/>
  <c r="AV21"/>
  <c r="AR21"/>
  <c r="AN21"/>
  <c r="AJ21"/>
  <c r="AF21"/>
  <c r="AB21"/>
  <c r="X21"/>
  <c r="T21"/>
  <c r="P21"/>
  <c r="L21"/>
  <c r="H21"/>
  <c r="D21"/>
  <c r="BC20"/>
  <c r="AV20"/>
  <c r="AR20"/>
  <c r="AN20"/>
  <c r="AJ20"/>
  <c r="AF20"/>
  <c r="AB20"/>
  <c r="X20"/>
  <c r="T20"/>
  <c r="P20"/>
  <c r="L20"/>
  <c r="H20"/>
  <c r="D20"/>
  <c r="BC19"/>
  <c r="AV19"/>
  <c r="AR19"/>
  <c r="AN19"/>
  <c r="AJ19"/>
  <c r="AF19"/>
  <c r="AB19"/>
  <c r="X19"/>
  <c r="T19"/>
  <c r="P19"/>
  <c r="L19"/>
  <c r="H19"/>
  <c r="D19"/>
  <c r="BC18"/>
  <c r="AV18"/>
  <c r="AR18"/>
  <c r="AN18"/>
  <c r="AJ18"/>
  <c r="AF18"/>
  <c r="AB18"/>
  <c r="X18"/>
  <c r="T18"/>
  <c r="P18"/>
  <c r="L18"/>
  <c r="H18"/>
  <c r="D18"/>
  <c r="C18"/>
  <c r="C21"/>
  <c r="C20"/>
  <c r="C14"/>
  <c r="C25" s="1"/>
  <c r="D14"/>
  <c r="D25" s="1"/>
  <c r="E14"/>
  <c r="E25" s="1"/>
  <c r="F14"/>
  <c r="F25" s="1"/>
  <c r="G14"/>
  <c r="G25" s="1"/>
  <c r="H14"/>
  <c r="H25" s="1"/>
  <c r="I14"/>
  <c r="I25" s="1"/>
  <c r="J14"/>
  <c r="J25" s="1"/>
  <c r="K14"/>
  <c r="K25" s="1"/>
  <c r="L14"/>
  <c r="L25" s="1"/>
  <c r="M14"/>
  <c r="M25" s="1"/>
  <c r="N14"/>
  <c r="N25" s="1"/>
  <c r="O14"/>
  <c r="O25" s="1"/>
  <c r="P14"/>
  <c r="P25" s="1"/>
  <c r="Q14"/>
  <c r="Q25" s="1"/>
  <c r="R14"/>
  <c r="R25" s="1"/>
  <c r="S14"/>
  <c r="S25" s="1"/>
  <c r="T14"/>
  <c r="T25" s="1"/>
  <c r="U14"/>
  <c r="U25" s="1"/>
  <c r="V14"/>
  <c r="V25" s="1"/>
  <c r="W14"/>
  <c r="W25" s="1"/>
  <c r="X14"/>
  <c r="X25" s="1"/>
  <c r="Y14"/>
  <c r="Y25" s="1"/>
  <c r="Z14"/>
  <c r="Z25" s="1"/>
  <c r="AA14"/>
  <c r="AA25" s="1"/>
  <c r="AB14"/>
  <c r="AB25" s="1"/>
  <c r="AC14"/>
  <c r="AC25" s="1"/>
  <c r="AD14"/>
  <c r="AD25" s="1"/>
  <c r="AE14"/>
  <c r="AE25" s="1"/>
  <c r="AF14"/>
  <c r="AF25" s="1"/>
  <c r="AG14"/>
  <c r="AG25" s="1"/>
  <c r="AH14"/>
  <c r="AH25" s="1"/>
  <c r="AI14"/>
  <c r="AI25" s="1"/>
  <c r="AJ14"/>
  <c r="AJ25" s="1"/>
  <c r="AK14"/>
  <c r="AK25" s="1"/>
  <c r="AL14"/>
  <c r="AL25" s="1"/>
  <c r="AM14"/>
  <c r="AM25" s="1"/>
  <c r="AN14"/>
  <c r="AN25" s="1"/>
  <c r="AO14"/>
  <c r="AO25" s="1"/>
  <c r="AP14"/>
  <c r="AP25" s="1"/>
  <c r="AQ14"/>
  <c r="AQ25" s="1"/>
  <c r="AR14"/>
  <c r="AR25" s="1"/>
  <c r="AS14"/>
  <c r="AS25" s="1"/>
  <c r="AT14"/>
  <c r="AT25" s="1"/>
  <c r="AU14"/>
  <c r="AU25" s="1"/>
  <c r="AV14"/>
  <c r="AV25" s="1"/>
  <c r="AW14"/>
  <c r="AW25" s="1"/>
  <c r="AX14"/>
  <c r="AX25" s="1"/>
  <c r="BB14"/>
  <c r="BB25" s="1"/>
  <c r="BC14"/>
  <c r="BC25" s="1"/>
  <c r="BD14"/>
  <c r="BD25" s="1"/>
  <c r="BE14"/>
  <c r="BE25" s="1"/>
  <c r="BF14"/>
  <c r="E560" i="64"/>
  <c r="F560"/>
  <c r="G560"/>
  <c r="H560"/>
  <c r="I560"/>
  <c r="J560"/>
  <c r="K560"/>
  <c r="L560"/>
  <c r="M560"/>
  <c r="N560"/>
  <c r="O560"/>
  <c r="P560"/>
  <c r="Q560"/>
  <c r="R560"/>
  <c r="S560"/>
  <c r="T560"/>
  <c r="U560"/>
  <c r="V560"/>
  <c r="W560"/>
  <c r="X560"/>
  <c r="Y560"/>
  <c r="Z560"/>
  <c r="Z561" s="1"/>
  <c r="AA560"/>
  <c r="AA561" s="1"/>
  <c r="AB560"/>
  <c r="AB561" s="1"/>
  <c r="AC560"/>
  <c r="AC561" s="1"/>
  <c r="AD560"/>
  <c r="AD561" s="1"/>
  <c r="AE560"/>
  <c r="AE561" s="1"/>
  <c r="AF560"/>
  <c r="AF561" s="1"/>
  <c r="AG560"/>
  <c r="AG561" s="1"/>
  <c r="AH560"/>
  <c r="AH561" s="1"/>
  <c r="AI560"/>
  <c r="AI561" s="1"/>
  <c r="AJ560"/>
  <c r="AJ561" s="1"/>
  <c r="AK560"/>
  <c r="AK561" s="1"/>
  <c r="AL560"/>
  <c r="AL561" s="1"/>
  <c r="AM560"/>
  <c r="AM561" s="1"/>
  <c r="AN560"/>
  <c r="AN561" s="1"/>
  <c r="AO560"/>
  <c r="AO561" s="1"/>
  <c r="AP560"/>
  <c r="AP561" s="1"/>
  <c r="AQ560"/>
  <c r="AQ561" s="1"/>
  <c r="AR560"/>
  <c r="AR561" s="1"/>
  <c r="AS560"/>
  <c r="AS561" s="1"/>
  <c r="AT560"/>
  <c r="AT561" s="1"/>
  <c r="AU560"/>
  <c r="AU561" s="1"/>
  <c r="AV560"/>
  <c r="AV561" s="1"/>
  <c r="AW560"/>
  <c r="AW561" s="1"/>
  <c r="AX560"/>
  <c r="AX561" s="1"/>
  <c r="AY560"/>
  <c r="AY561" s="1"/>
  <c r="AZ560"/>
  <c r="AZ561" s="1"/>
  <c r="BD560"/>
  <c r="BD561" s="1"/>
  <c r="BE560"/>
  <c r="BE561" s="1"/>
  <c r="BF560"/>
  <c r="BF561" s="1"/>
  <c r="BG560"/>
  <c r="BG561" s="1"/>
  <c r="E561"/>
  <c r="F561"/>
  <c r="G561"/>
  <c r="H561"/>
  <c r="I561"/>
  <c r="J561"/>
  <c r="K561"/>
  <c r="L561"/>
  <c r="M561"/>
  <c r="N561"/>
  <c r="O561"/>
  <c r="P561"/>
  <c r="Q561"/>
  <c r="R561"/>
  <c r="S561"/>
  <c r="T561"/>
  <c r="U561"/>
  <c r="V561"/>
  <c r="W561"/>
  <c r="X561"/>
  <c r="Y561"/>
  <c r="BH561"/>
  <c r="BF15" i="111"/>
  <c r="CK392" i="64" l="1"/>
  <c r="CK393"/>
  <c r="C24" i="111"/>
  <c r="BF25"/>
  <c r="B18"/>
  <c r="B19"/>
  <c r="B22"/>
  <c r="B20"/>
  <c r="B21"/>
  <c r="B25"/>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BB13"/>
  <c r="BC13"/>
  <c r="BD13"/>
  <c r="BE13"/>
  <c r="BF13"/>
  <c r="AX23" l="1"/>
  <c r="AX24"/>
  <c r="AP23"/>
  <c r="AP24"/>
  <c r="AH23"/>
  <c r="AH24"/>
  <c r="Z23"/>
  <c r="Z24"/>
  <c r="R23"/>
  <c r="R24"/>
  <c r="N23"/>
  <c r="N24"/>
  <c r="F23"/>
  <c r="F24"/>
  <c r="BD23"/>
  <c r="BD24"/>
  <c r="AS23"/>
  <c r="AS24"/>
  <c r="AK23"/>
  <c r="AK24"/>
  <c r="AC23"/>
  <c r="AC24"/>
  <c r="U23"/>
  <c r="U24"/>
  <c r="M23"/>
  <c r="M24"/>
  <c r="E23"/>
  <c r="E24"/>
  <c r="BF24"/>
  <c r="BF23"/>
  <c r="BB24"/>
  <c r="BB23"/>
  <c r="AU24"/>
  <c r="AU23"/>
  <c r="AQ24"/>
  <c r="AQ23"/>
  <c r="AM24"/>
  <c r="AM23"/>
  <c r="AI24"/>
  <c r="AI23"/>
  <c r="AE24"/>
  <c r="AE23"/>
  <c r="AA24"/>
  <c r="AA23"/>
  <c r="W24"/>
  <c r="W23"/>
  <c r="S24"/>
  <c r="S23"/>
  <c r="O24"/>
  <c r="O23"/>
  <c r="K24"/>
  <c r="K23"/>
  <c r="G24"/>
  <c r="G23"/>
  <c r="BE23"/>
  <c r="BE24"/>
  <c r="AT23"/>
  <c r="AT24"/>
  <c r="AL23"/>
  <c r="AL24"/>
  <c r="AD23"/>
  <c r="AD24"/>
  <c r="V23"/>
  <c r="V24"/>
  <c r="J23"/>
  <c r="J24"/>
  <c r="AW23"/>
  <c r="AW24"/>
  <c r="AO23"/>
  <c r="AO24"/>
  <c r="AG23"/>
  <c r="AG24"/>
  <c r="Y23"/>
  <c r="Y24"/>
  <c r="Q23"/>
  <c r="Q24"/>
  <c r="I23"/>
  <c r="I24"/>
  <c r="BC24"/>
  <c r="BC23"/>
  <c r="AV24"/>
  <c r="AV23"/>
  <c r="AR24"/>
  <c r="AR23"/>
  <c r="AN24"/>
  <c r="AN23"/>
  <c r="AJ23"/>
  <c r="AJ24"/>
  <c r="AF24"/>
  <c r="AF23"/>
  <c r="AB24"/>
  <c r="AB23"/>
  <c r="X23"/>
  <c r="X24"/>
  <c r="T23"/>
  <c r="T24"/>
  <c r="P24"/>
  <c r="P23"/>
  <c r="L23"/>
  <c r="L24"/>
  <c r="H24"/>
  <c r="H23"/>
  <c r="D23"/>
  <c r="D24"/>
  <c r="BH61" i="64"/>
  <c r="BG60"/>
  <c r="BG61" s="1"/>
  <c r="BF60"/>
  <c r="BF61" s="1"/>
  <c r="BE60"/>
  <c r="BE61" s="1"/>
  <c r="BD60"/>
  <c r="BD61" s="1"/>
  <c r="AZ60"/>
  <c r="AZ61" s="1"/>
  <c r="AY60"/>
  <c r="AY61" s="1"/>
  <c r="AX60"/>
  <c r="AX61" s="1"/>
  <c r="AW60"/>
  <c r="AW61" s="1"/>
  <c r="AV60"/>
  <c r="AV61" s="1"/>
  <c r="AU60"/>
  <c r="AU61" s="1"/>
  <c r="AT60"/>
  <c r="AT61" s="1"/>
  <c r="AS60"/>
  <c r="AS61" s="1"/>
  <c r="AR60"/>
  <c r="AR61" s="1"/>
  <c r="AQ60"/>
  <c r="AQ61" s="1"/>
  <c r="AP60"/>
  <c r="AP61" s="1"/>
  <c r="AO60"/>
  <c r="AO61" s="1"/>
  <c r="AN60"/>
  <c r="AN61" s="1"/>
  <c r="AM60"/>
  <c r="AM61" s="1"/>
  <c r="AL60"/>
  <c r="AL61" s="1"/>
  <c r="AK60"/>
  <c r="AK61" s="1"/>
  <c r="AJ60"/>
  <c r="AJ61" s="1"/>
  <c r="AI60"/>
  <c r="AI61" s="1"/>
  <c r="AH60"/>
  <c r="AH61" s="1"/>
  <c r="AG60"/>
  <c r="AG61" s="1"/>
  <c r="AF60"/>
  <c r="AF61" s="1"/>
  <c r="AE60"/>
  <c r="AE61" s="1"/>
  <c r="AD60"/>
  <c r="AD61" s="1"/>
  <c r="AC60"/>
  <c r="AC61" s="1"/>
  <c r="AB60"/>
  <c r="AB61" s="1"/>
  <c r="AA60"/>
  <c r="AA61" s="1"/>
  <c r="Z60"/>
  <c r="Z61" s="1"/>
  <c r="Y60"/>
  <c r="Y61" s="1"/>
  <c r="X60"/>
  <c r="W60"/>
  <c r="W61" s="1"/>
  <c r="V60"/>
  <c r="V61" s="1"/>
  <c r="U60"/>
  <c r="U61" s="1"/>
  <c r="T60"/>
  <c r="T61" s="1"/>
  <c r="S60"/>
  <c r="S61" s="1"/>
  <c r="R60"/>
  <c r="R61" s="1"/>
  <c r="Q60"/>
  <c r="Q61" s="1"/>
  <c r="P60"/>
  <c r="P61" s="1"/>
  <c r="O60"/>
  <c r="O61" s="1"/>
  <c r="N60"/>
  <c r="N61" s="1"/>
  <c r="M60"/>
  <c r="M61" s="1"/>
  <c r="L60"/>
  <c r="L61" s="1"/>
  <c r="K60"/>
  <c r="K61" s="1"/>
  <c r="J60"/>
  <c r="J61" s="1"/>
  <c r="I60"/>
  <c r="I61" s="1"/>
  <c r="H60"/>
  <c r="H61" s="1"/>
  <c r="G60"/>
  <c r="G61" s="1"/>
  <c r="F60"/>
  <c r="F61" s="1"/>
  <c r="E60"/>
  <c r="E61" s="1"/>
  <c r="B24" i="111" l="1"/>
  <c r="B23"/>
  <c r="A1163" i="70" l="1"/>
  <c r="A1162"/>
  <c r="A1161"/>
  <c r="A1160"/>
  <c r="A1159"/>
  <c r="A1158"/>
  <c r="A1157"/>
  <c r="A1156"/>
  <c r="A1155"/>
  <c r="A1154"/>
  <c r="A1153"/>
  <c r="A1152"/>
  <c r="A1151"/>
  <c r="A1150"/>
  <c r="A1149"/>
  <c r="A1148"/>
  <c r="A1147"/>
  <c r="A1146"/>
  <c r="A1145"/>
  <c r="A1144"/>
  <c r="A1143"/>
  <c r="A1142"/>
  <c r="A1141"/>
  <c r="A1140"/>
  <c r="A1139"/>
  <c r="A1138"/>
  <c r="A1137"/>
  <c r="A1136"/>
  <c r="A1135"/>
  <c r="A1134"/>
  <c r="A1133"/>
  <c r="A1132"/>
  <c r="A1131"/>
  <c r="A1130"/>
  <c r="A1129"/>
  <c r="A1128"/>
  <c r="A1127"/>
  <c r="A1126"/>
  <c r="A1125"/>
  <c r="A1124"/>
  <c r="A1123"/>
  <c r="A1122"/>
  <c r="A1121"/>
  <c r="A1120"/>
  <c r="A1119"/>
  <c r="A1118"/>
  <c r="A1117"/>
  <c r="A1116"/>
  <c r="A1115"/>
  <c r="A1114"/>
  <c r="A1113"/>
  <c r="A1112"/>
  <c r="A1111"/>
  <c r="A1110"/>
  <c r="A1109"/>
  <c r="A1108"/>
  <c r="A1107"/>
  <c r="A1106"/>
  <c r="A1105"/>
  <c r="A1104"/>
  <c r="A1103"/>
  <c r="A1102"/>
  <c r="A1101"/>
  <c r="A1100"/>
  <c r="A1099"/>
  <c r="A1098"/>
  <c r="A1097"/>
  <c r="A1096"/>
  <c r="A1095"/>
  <c r="A1094"/>
  <c r="A1093"/>
  <c r="A1092"/>
  <c r="A1091"/>
  <c r="A1090"/>
  <c r="A1089"/>
  <c r="A1088"/>
  <c r="A1087"/>
  <c r="A1086"/>
  <c r="A1085"/>
  <c r="A1084"/>
  <c r="A1083"/>
  <c r="A1082"/>
  <c r="A1081"/>
  <c r="A1080"/>
  <c r="A1079"/>
  <c r="A1078"/>
  <c r="A1077"/>
  <c r="A1076"/>
  <c r="A1075"/>
  <c r="A1074"/>
  <c r="A1073"/>
  <c r="A1072"/>
  <c r="A1071"/>
  <c r="A1070"/>
  <c r="A1069"/>
  <c r="A1068"/>
  <c r="A1067"/>
  <c r="A1066"/>
  <c r="A1065"/>
  <c r="A1064"/>
  <c r="A1063"/>
  <c r="A1062"/>
  <c r="A1061"/>
  <c r="A1060"/>
  <c r="A1059"/>
  <c r="A1058"/>
  <c r="A1057"/>
  <c r="A1056"/>
  <c r="A1055"/>
  <c r="A1054"/>
  <c r="A1053"/>
  <c r="A1052"/>
  <c r="A1051"/>
  <c r="A1050"/>
  <c r="A1049"/>
  <c r="A1048"/>
  <c r="A1047"/>
  <c r="A1046"/>
  <c r="A1045"/>
  <c r="A1044"/>
  <c r="A1043"/>
  <c r="A1042"/>
  <c r="A1041"/>
  <c r="A1040"/>
  <c r="A1039"/>
  <c r="A1038"/>
  <c r="A1037"/>
  <c r="A1036"/>
  <c r="A1035"/>
  <c r="A1034"/>
  <c r="A1033"/>
  <c r="A1032"/>
  <c r="A1031"/>
  <c r="A1030"/>
  <c r="A1029"/>
  <c r="A1028"/>
  <c r="A1027"/>
  <c r="A1026"/>
  <c r="A1025"/>
  <c r="A1024"/>
  <c r="A1023"/>
  <c r="A1022"/>
  <c r="A1021"/>
  <c r="A1020"/>
  <c r="A1019"/>
  <c r="A1018"/>
  <c r="A1017"/>
  <c r="A1016"/>
  <c r="A1015"/>
  <c r="A1014"/>
  <c r="A1013"/>
  <c r="A1012"/>
  <c r="A1011"/>
  <c r="A1010"/>
  <c r="A1009"/>
  <c r="A1008"/>
  <c r="A1007"/>
  <c r="A1006"/>
  <c r="A1005"/>
  <c r="A1004"/>
  <c r="A1003"/>
  <c r="A1002"/>
  <c r="A1001"/>
  <c r="A1000"/>
  <c r="A999"/>
  <c r="A998"/>
  <c r="A997"/>
  <c r="A996"/>
  <c r="A995"/>
  <c r="A994"/>
  <c r="A993"/>
  <c r="A992"/>
  <c r="A991"/>
  <c r="A990"/>
  <c r="A989"/>
  <c r="A988"/>
  <c r="A987"/>
  <c r="A986"/>
  <c r="A985"/>
  <c r="A984"/>
  <c r="A983"/>
  <c r="A982"/>
  <c r="A981"/>
  <c r="A980"/>
  <c r="A979"/>
  <c r="A978"/>
  <c r="A977"/>
  <c r="A976"/>
  <c r="A975"/>
  <c r="A974"/>
  <c r="A973"/>
  <c r="A972"/>
  <c r="A971"/>
  <c r="A970"/>
  <c r="A969"/>
  <c r="A968"/>
  <c r="A967"/>
  <c r="A966"/>
  <c r="A965"/>
  <c r="A964"/>
  <c r="A963"/>
  <c r="A962"/>
  <c r="A961"/>
  <c r="A960"/>
  <c r="A959"/>
  <c r="A958"/>
  <c r="A957"/>
  <c r="A956"/>
  <c r="A955"/>
  <c r="A954"/>
  <c r="A953"/>
  <c r="A952"/>
  <c r="A951"/>
  <c r="A950"/>
  <c r="A949"/>
  <c r="A948"/>
  <c r="A947"/>
  <c r="A946"/>
  <c r="A945"/>
  <c r="A942"/>
  <c r="A941"/>
  <c r="A940"/>
  <c r="A939"/>
  <c r="A938"/>
  <c r="A937"/>
  <c r="A936"/>
  <c r="A935"/>
  <c r="A934"/>
  <c r="A933"/>
  <c r="A932"/>
  <c r="A931"/>
  <c r="A930"/>
  <c r="A929"/>
  <c r="A928"/>
  <c r="A927"/>
  <c r="A926"/>
  <c r="A925"/>
  <c r="A924"/>
  <c r="A923"/>
  <c r="A922"/>
  <c r="A921"/>
  <c r="A920"/>
  <c r="A919"/>
  <c r="A918"/>
  <c r="A917"/>
  <c r="A916"/>
  <c r="A915"/>
  <c r="A914"/>
  <c r="A913"/>
  <c r="A912"/>
  <c r="A911"/>
  <c r="A910"/>
  <c r="A909"/>
  <c r="A908"/>
  <c r="A907"/>
  <c r="A906"/>
  <c r="A905"/>
  <c r="A904"/>
  <c r="A903"/>
  <c r="A902"/>
  <c r="A901"/>
  <c r="A900"/>
  <c r="A899"/>
  <c r="A898"/>
  <c r="A897"/>
  <c r="A896"/>
  <c r="A895"/>
  <c r="A894"/>
  <c r="A893"/>
  <c r="A892"/>
  <c r="A891"/>
  <c r="A890"/>
  <c r="A889"/>
  <c r="A888"/>
  <c r="A887"/>
  <c r="A886"/>
  <c r="A885"/>
  <c r="A884"/>
  <c r="A883"/>
  <c r="A882"/>
  <c r="A881"/>
  <c r="A880"/>
  <c r="A879"/>
  <c r="A878"/>
  <c r="A877"/>
  <c r="BG876"/>
  <c r="BF876"/>
  <c r="BE876"/>
  <c r="BD876"/>
  <c r="AZ876"/>
  <c r="AY876"/>
  <c r="AX876"/>
  <c r="AW876"/>
  <c r="AV876"/>
  <c r="AU876"/>
  <c r="AT876"/>
  <c r="AS876"/>
  <c r="AR876"/>
  <c r="AQ876"/>
  <c r="AP876"/>
  <c r="AO876"/>
  <c r="AN876"/>
  <c r="AM876"/>
  <c r="AL876"/>
  <c r="AK876"/>
  <c r="AJ876"/>
  <c r="AI876"/>
  <c r="AH876"/>
  <c r="AG876"/>
  <c r="AF876"/>
  <c r="AE876"/>
  <c r="AD876"/>
  <c r="AC876"/>
  <c r="AB876"/>
  <c r="AA876"/>
  <c r="Z876"/>
  <c r="Y876"/>
  <c r="X876"/>
  <c r="W876"/>
  <c r="V876"/>
  <c r="U876"/>
  <c r="T876"/>
  <c r="S876"/>
  <c r="R876"/>
  <c r="Q876"/>
  <c r="P876"/>
  <c r="O876"/>
  <c r="N876"/>
  <c r="M876"/>
  <c r="L876"/>
  <c r="K876"/>
  <c r="J876"/>
  <c r="I876"/>
  <c r="H876"/>
  <c r="G876"/>
  <c r="F876"/>
  <c r="E876"/>
  <c r="BG874"/>
  <c r="BF874"/>
  <c r="BE874"/>
  <c r="BD874"/>
  <c r="AZ874"/>
  <c r="AY874"/>
  <c r="AX874"/>
  <c r="AW874"/>
  <c r="AV874"/>
  <c r="AU874"/>
  <c r="AT874"/>
  <c r="AS874"/>
  <c r="AR874"/>
  <c r="AQ874"/>
  <c r="AP874"/>
  <c r="AO874"/>
  <c r="AN874"/>
  <c r="AM874"/>
  <c r="AL874"/>
  <c r="AK874"/>
  <c r="AJ874"/>
  <c r="AI874"/>
  <c r="AH874"/>
  <c r="AG874"/>
  <c r="AF874"/>
  <c r="AE874"/>
  <c r="AD874"/>
  <c r="AC874"/>
  <c r="AA874"/>
  <c r="Z874"/>
  <c r="Y874"/>
  <c r="X874"/>
  <c r="W874"/>
  <c r="V874"/>
  <c r="U874"/>
  <c r="T874"/>
  <c r="S874"/>
  <c r="R874"/>
  <c r="Q874"/>
  <c r="P874"/>
  <c r="O874"/>
  <c r="N874"/>
  <c r="M874"/>
  <c r="L874"/>
  <c r="K874"/>
  <c r="J874"/>
  <c r="H874"/>
  <c r="G874"/>
  <c r="F874"/>
  <c r="E874"/>
  <c r="A561"/>
  <c r="A560"/>
  <c r="A559"/>
  <c r="A558"/>
  <c r="A557"/>
  <c r="A556"/>
  <c r="A555"/>
  <c r="A554"/>
  <c r="A553"/>
  <c r="A552"/>
  <c r="A550"/>
  <c r="A549"/>
  <c r="A548"/>
  <c r="A546"/>
  <c r="A545"/>
  <c r="A544"/>
  <c r="A543"/>
  <c r="A542"/>
  <c r="A541"/>
  <c r="A540"/>
  <c r="A539"/>
  <c r="A538"/>
  <c r="A537"/>
  <c r="A536"/>
  <c r="A535"/>
  <c r="A534"/>
  <c r="A533"/>
  <c r="A532"/>
  <c r="A531"/>
  <c r="A530"/>
  <c r="A529"/>
  <c r="A528"/>
  <c r="A527"/>
  <c r="A526"/>
  <c r="A525"/>
  <c r="A524"/>
  <c r="A523"/>
  <c r="A522"/>
  <c r="A521"/>
  <c r="A519"/>
  <c r="A518"/>
  <c r="A517"/>
  <c r="A516"/>
  <c r="A515"/>
  <c r="A514"/>
  <c r="A513"/>
  <c r="A512"/>
  <c r="A511"/>
  <c r="A510"/>
  <c r="A509"/>
  <c r="A508"/>
  <c r="A507"/>
  <c r="A506"/>
  <c r="A505"/>
  <c r="A504"/>
  <c r="A503"/>
  <c r="A502"/>
  <c r="A501"/>
  <c r="A500"/>
  <c r="A499"/>
  <c r="A498"/>
  <c r="A497"/>
  <c r="A496"/>
  <c r="A495"/>
  <c r="A494"/>
  <c r="A493"/>
  <c r="A492"/>
  <c r="A491"/>
  <c r="A490"/>
  <c r="A489"/>
  <c r="A488"/>
  <c r="A487"/>
  <c r="A486"/>
  <c r="A485"/>
  <c r="A484"/>
  <c r="A483"/>
  <c r="A482"/>
  <c r="A481"/>
  <c r="A480"/>
  <c r="A479"/>
  <c r="A478"/>
  <c r="A477"/>
  <c r="A476"/>
  <c r="A475"/>
  <c r="A474"/>
  <c r="A473"/>
  <c r="A472"/>
  <c r="A471"/>
  <c r="A470"/>
  <c r="A469"/>
  <c r="A468"/>
  <c r="A467"/>
  <c r="A466"/>
  <c r="A465"/>
  <c r="A464"/>
  <c r="A463"/>
  <c r="A462"/>
  <c r="A461"/>
  <c r="A460"/>
  <c r="A459"/>
  <c r="A458"/>
  <c r="A457"/>
  <c r="A456"/>
  <c r="A455"/>
  <c r="A454"/>
  <c r="A453"/>
  <c r="A452"/>
  <c r="A451"/>
  <c r="A450"/>
  <c r="A449"/>
  <c r="A448"/>
  <c r="A447"/>
  <c r="A446"/>
  <c r="A445"/>
  <c r="A444"/>
  <c r="A443"/>
  <c r="A442"/>
  <c r="A441"/>
  <c r="A440"/>
  <c r="A439"/>
  <c r="A438"/>
  <c r="A437"/>
  <c r="A436"/>
  <c r="A435"/>
  <c r="A434"/>
  <c r="A433"/>
  <c r="A432"/>
  <c r="A431"/>
  <c r="A430"/>
  <c r="A429"/>
  <c r="A428"/>
  <c r="A427"/>
  <c r="A426"/>
  <c r="A425"/>
  <c r="A424"/>
  <c r="A423"/>
  <c r="A422"/>
  <c r="A421"/>
  <c r="A420"/>
  <c r="A419"/>
  <c r="A418"/>
  <c r="A417"/>
  <c r="A416"/>
  <c r="A415"/>
  <c r="A414"/>
  <c r="A413"/>
  <c r="A412"/>
  <c r="A411"/>
  <c r="A410"/>
  <c r="A409"/>
  <c r="A408"/>
  <c r="A407"/>
  <c r="A406"/>
  <c r="A405"/>
  <c r="A404"/>
  <c r="A403"/>
  <c r="A402"/>
  <c r="A401"/>
  <c r="A400"/>
  <c r="A399"/>
  <c r="A398"/>
  <c r="A397"/>
  <c r="A396"/>
  <c r="A395"/>
  <c r="A394"/>
  <c r="A393"/>
  <c r="A392"/>
  <c r="A391"/>
  <c r="A390"/>
  <c r="A389"/>
  <c r="A388"/>
  <c r="A387"/>
  <c r="A386"/>
  <c r="A385"/>
  <c r="A384"/>
  <c r="A383"/>
  <c r="A382"/>
  <c r="A381"/>
  <c r="A380"/>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BG270"/>
  <c r="BF270"/>
  <c r="BE270"/>
  <c r="BD270"/>
  <c r="AZ270"/>
  <c r="AY270"/>
  <c r="AX270"/>
  <c r="AW270"/>
  <c r="AV270"/>
  <c r="AU270"/>
  <c r="AT270"/>
  <c r="AS270"/>
  <c r="AR270"/>
  <c r="AQ270"/>
  <c r="AP270"/>
  <c r="AO270"/>
  <c r="AN270"/>
  <c r="AM270"/>
  <c r="AL270"/>
  <c r="AK270"/>
  <c r="AJ270"/>
  <c r="AI270"/>
  <c r="AH270"/>
  <c r="AG270"/>
  <c r="AF270"/>
  <c r="AE270"/>
  <c r="AD270"/>
  <c r="AC270"/>
  <c r="AB270"/>
  <c r="AA270"/>
  <c r="Z270"/>
  <c r="Y270"/>
  <c r="X270"/>
  <c r="W270"/>
  <c r="V270"/>
  <c r="U270"/>
  <c r="T270"/>
  <c r="S270"/>
  <c r="R270"/>
  <c r="Q270"/>
  <c r="P270"/>
  <c r="O270"/>
  <c r="N270"/>
  <c r="M270"/>
  <c r="L270"/>
  <c r="K270"/>
  <c r="J270"/>
  <c r="I270"/>
  <c r="H270"/>
  <c r="G270"/>
  <c r="F270"/>
  <c r="E270"/>
  <c r="BG268"/>
  <c r="BF268"/>
  <c r="BE268"/>
  <c r="BD268"/>
  <c r="AZ268"/>
  <c r="AY268"/>
  <c r="AX268"/>
  <c r="AW268"/>
  <c r="AV268"/>
  <c r="AU268"/>
  <c r="AT268"/>
  <c r="AS268"/>
  <c r="AR268"/>
  <c r="AQ268"/>
  <c r="AP268"/>
  <c r="AO268"/>
  <c r="AN268"/>
  <c r="AM268"/>
  <c r="AL268"/>
  <c r="AK268"/>
  <c r="AJ268"/>
  <c r="AI268"/>
  <c r="AH268"/>
  <c r="AG268"/>
  <c r="AF268"/>
  <c r="AE268"/>
  <c r="AD268"/>
  <c r="AC268"/>
  <c r="AA268"/>
  <c r="Z268"/>
  <c r="Y268"/>
  <c r="X268"/>
  <c r="W268"/>
  <c r="V268"/>
  <c r="U268"/>
  <c r="T268"/>
  <c r="S268"/>
  <c r="R268"/>
  <c r="Q268"/>
  <c r="P268"/>
  <c r="O268"/>
  <c r="N268"/>
  <c r="M268"/>
  <c r="L268"/>
  <c r="K268"/>
  <c r="J268"/>
  <c r="H268"/>
  <c r="G268"/>
  <c r="F268"/>
  <c r="E268"/>
  <c r="BG4"/>
  <c r="BF4"/>
  <c r="BE4"/>
  <c r="BD4"/>
  <c r="AZ4"/>
  <c r="AY4"/>
  <c r="AX4"/>
  <c r="AW4"/>
  <c r="AV4"/>
  <c r="AU4"/>
  <c r="AT4"/>
  <c r="AS4"/>
  <c r="AR4"/>
  <c r="AQ4"/>
  <c r="AP4"/>
  <c r="AO4"/>
  <c r="AN4"/>
  <c r="AM4"/>
  <c r="AL4"/>
  <c r="AK4"/>
  <c r="AJ4"/>
  <c r="AI4"/>
  <c r="AH4"/>
  <c r="AG4"/>
  <c r="AF4"/>
  <c r="AE4"/>
  <c r="AD4"/>
  <c r="AC4"/>
  <c r="AB4"/>
  <c r="AA4"/>
  <c r="Z4"/>
  <c r="Y4"/>
  <c r="X4"/>
  <c r="W4"/>
  <c r="V4"/>
  <c r="U4"/>
  <c r="T4"/>
  <c r="S4"/>
  <c r="R4"/>
  <c r="Q4"/>
  <c r="P4"/>
  <c r="O4"/>
  <c r="N4"/>
  <c r="M4"/>
  <c r="L4"/>
  <c r="K4"/>
  <c r="J4"/>
  <c r="I4"/>
  <c r="H4"/>
  <c r="G4"/>
  <c r="F4"/>
  <c r="E4"/>
  <c r="P338" l="1"/>
  <c r="P337"/>
  <c r="AC337"/>
  <c r="AC338"/>
  <c r="AK338"/>
  <c r="AK337"/>
  <c r="AS338"/>
  <c r="AS337"/>
  <c r="BD338"/>
  <c r="BD337"/>
  <c r="H338"/>
  <c r="H337"/>
  <c r="M338"/>
  <c r="M337"/>
  <c r="Q337"/>
  <c r="Q338"/>
  <c r="U337"/>
  <c r="U338"/>
  <c r="Y338"/>
  <c r="Y337"/>
  <c r="AD338"/>
  <c r="AD337"/>
  <c r="AH338"/>
  <c r="AH337"/>
  <c r="AL338"/>
  <c r="AL337"/>
  <c r="AP338"/>
  <c r="AP337"/>
  <c r="AT338"/>
  <c r="AT337"/>
  <c r="AX338"/>
  <c r="AX337"/>
  <c r="BE337"/>
  <c r="BE338"/>
  <c r="G337"/>
  <c r="G338"/>
  <c r="T338"/>
  <c r="T337"/>
  <c r="AO337"/>
  <c r="AO338"/>
  <c r="BK943" a="1"/>
  <c r="BK943" s="1"/>
  <c r="BS943" a="1"/>
  <c r="BS943" s="1"/>
  <c r="CA943" a="1"/>
  <c r="CA943" s="1"/>
  <c r="BM944" a="1"/>
  <c r="BM944" s="1"/>
  <c r="BU944" a="1"/>
  <c r="BU944" s="1"/>
  <c r="BO943" a="1"/>
  <c r="BO943" s="1"/>
  <c r="BQ944" a="1"/>
  <c r="BQ944" s="1"/>
  <c r="BM943" a="1"/>
  <c r="BM943" s="1"/>
  <c r="BU943" a="1"/>
  <c r="BU943" s="1"/>
  <c r="BO944" a="1"/>
  <c r="BO944" s="1"/>
  <c r="BW944" a="1"/>
  <c r="BW944" s="1"/>
  <c r="BW943" a="1"/>
  <c r="BW943" s="1"/>
  <c r="BY944" a="1"/>
  <c r="BY944" s="1"/>
  <c r="BY943" a="1"/>
  <c r="BY943" s="1"/>
  <c r="BS944" a="1"/>
  <c r="BS944" s="1"/>
  <c r="CA944" a="1"/>
  <c r="CA944" s="1"/>
  <c r="BQ943" a="1"/>
  <c r="BQ943" s="1"/>
  <c r="BK944" a="1"/>
  <c r="BK944" s="1"/>
  <c r="BZ944" a="1"/>
  <c r="BZ944" s="1"/>
  <c r="BJ944" a="1"/>
  <c r="BJ944" s="1"/>
  <c r="BP943" a="1"/>
  <c r="BP943" s="1"/>
  <c r="BX944" a="1"/>
  <c r="BX944" s="1"/>
  <c r="BX943" a="1"/>
  <c r="BX943" s="1"/>
  <c r="BL944" a="1"/>
  <c r="BL944" s="1"/>
  <c r="BV943" a="1"/>
  <c r="BV943" s="1"/>
  <c r="BP944" a="1"/>
  <c r="BP944" s="1"/>
  <c r="BN944" a="1"/>
  <c r="BN944" s="1"/>
  <c r="BV944" a="1"/>
  <c r="BV944" s="1"/>
  <c r="BZ943" a="1"/>
  <c r="BZ943" s="1"/>
  <c r="BL943" a="1"/>
  <c r="BL943" s="1"/>
  <c r="BT944" a="1"/>
  <c r="BT944" s="1"/>
  <c r="BT943" a="1"/>
  <c r="BT943" s="1"/>
  <c r="BN943" a="1"/>
  <c r="BN943" s="1"/>
  <c r="BR944" a="1"/>
  <c r="BR944" s="1"/>
  <c r="BJ943" a="1"/>
  <c r="BJ943" s="1"/>
  <c r="BR943" a="1"/>
  <c r="BR943" s="1"/>
  <c r="E337"/>
  <c r="E338"/>
  <c r="J338"/>
  <c r="J337"/>
  <c r="N338"/>
  <c r="N337"/>
  <c r="R338"/>
  <c r="R337"/>
  <c r="V338"/>
  <c r="V337"/>
  <c r="Z338"/>
  <c r="Z337"/>
  <c r="AE337"/>
  <c r="AE338"/>
  <c r="AI337"/>
  <c r="AI338"/>
  <c r="AM337"/>
  <c r="AM338"/>
  <c r="AQ337"/>
  <c r="AQ338"/>
  <c r="AU337"/>
  <c r="AU338"/>
  <c r="AY337"/>
  <c r="AY338"/>
  <c r="BF338"/>
  <c r="BF337"/>
  <c r="L338"/>
  <c r="L337"/>
  <c r="X338"/>
  <c r="X337"/>
  <c r="AG338"/>
  <c r="AG337"/>
  <c r="AW337"/>
  <c r="AW338"/>
  <c r="F338"/>
  <c r="F337"/>
  <c r="K337"/>
  <c r="K338"/>
  <c r="O337"/>
  <c r="O338"/>
  <c r="S337"/>
  <c r="S338"/>
  <c r="W337"/>
  <c r="W338"/>
  <c r="AA337"/>
  <c r="AA338"/>
  <c r="AF338"/>
  <c r="AF337"/>
  <c r="AJ338"/>
  <c r="AJ337"/>
  <c r="AN338"/>
  <c r="AN337"/>
  <c r="AR338"/>
  <c r="AR337"/>
  <c r="AV338"/>
  <c r="AV337"/>
  <c r="AZ338"/>
  <c r="AZ337"/>
  <c r="BG337"/>
  <c r="BG338"/>
  <c r="M315"/>
  <c r="M547"/>
  <c r="M549"/>
  <c r="M550"/>
  <c r="M551"/>
  <c r="M548"/>
  <c r="M520"/>
  <c r="M379"/>
  <c r="U299"/>
  <c r="U547"/>
  <c r="U520"/>
  <c r="U549"/>
  <c r="U550"/>
  <c r="U551"/>
  <c r="U548"/>
  <c r="U379"/>
  <c r="AD283"/>
  <c r="AD379"/>
  <c r="AD549"/>
  <c r="AD550"/>
  <c r="AD551"/>
  <c r="AD547"/>
  <c r="AD548"/>
  <c r="AD520"/>
  <c r="AL304"/>
  <c r="AL379"/>
  <c r="AL549"/>
  <c r="AL551"/>
  <c r="AL547"/>
  <c r="AL548"/>
  <c r="AL550"/>
  <c r="AL520"/>
  <c r="AT317"/>
  <c r="AT379"/>
  <c r="AT549"/>
  <c r="AT551"/>
  <c r="AT547"/>
  <c r="AT548"/>
  <c r="AT550"/>
  <c r="AT520"/>
  <c r="J286"/>
  <c r="J379"/>
  <c r="J551"/>
  <c r="J548"/>
  <c r="J520"/>
  <c r="J549"/>
  <c r="J550"/>
  <c r="J547"/>
  <c r="R294"/>
  <c r="R379"/>
  <c r="R551"/>
  <c r="R549"/>
  <c r="R550"/>
  <c r="R547"/>
  <c r="R548"/>
  <c r="R520"/>
  <c r="Z316"/>
  <c r="Z379"/>
  <c r="Z551"/>
  <c r="Z520"/>
  <c r="Z549"/>
  <c r="Z550"/>
  <c r="Z547"/>
  <c r="Z548"/>
  <c r="AI326"/>
  <c r="AI547"/>
  <c r="AI548"/>
  <c r="AI520"/>
  <c r="AI549"/>
  <c r="AI550"/>
  <c r="AI551"/>
  <c r="AI379"/>
  <c r="AQ284"/>
  <c r="AQ547"/>
  <c r="AQ548"/>
  <c r="AQ520"/>
  <c r="AQ550"/>
  <c r="AQ551"/>
  <c r="AQ379"/>
  <c r="AQ549"/>
  <c r="AU547"/>
  <c r="AU548"/>
  <c r="AU520"/>
  <c r="AU549"/>
  <c r="AU551"/>
  <c r="AU379"/>
  <c r="AU550"/>
  <c r="BF547"/>
  <c r="BF548"/>
  <c r="BF549"/>
  <c r="BF550"/>
  <c r="BF551"/>
  <c r="BF520"/>
  <c r="BF379"/>
  <c r="F304"/>
  <c r="F379"/>
  <c r="F549"/>
  <c r="F551"/>
  <c r="F547"/>
  <c r="F520"/>
  <c r="F550"/>
  <c r="F548"/>
  <c r="K284"/>
  <c r="K547"/>
  <c r="K548"/>
  <c r="K520"/>
  <c r="K550"/>
  <c r="K551"/>
  <c r="K379"/>
  <c r="K549"/>
  <c r="O348"/>
  <c r="O547"/>
  <c r="O548"/>
  <c r="O520"/>
  <c r="O551"/>
  <c r="O379"/>
  <c r="O549"/>
  <c r="O550"/>
  <c r="S547"/>
  <c r="S548"/>
  <c r="S520"/>
  <c r="S549"/>
  <c r="S550"/>
  <c r="S551"/>
  <c r="S379"/>
  <c r="W546"/>
  <c r="W547"/>
  <c r="W548"/>
  <c r="W520"/>
  <c r="W551"/>
  <c r="W379"/>
  <c r="W549"/>
  <c r="W550"/>
  <c r="AA422"/>
  <c r="AA547"/>
  <c r="AA548"/>
  <c r="AA520"/>
  <c r="AA549"/>
  <c r="AA550"/>
  <c r="AA551"/>
  <c r="AA379"/>
  <c r="AF319"/>
  <c r="AF549"/>
  <c r="AF550"/>
  <c r="AF551"/>
  <c r="AF547"/>
  <c r="AF548"/>
  <c r="AF520"/>
  <c r="AF379"/>
  <c r="AJ323"/>
  <c r="AJ549"/>
  <c r="AJ550"/>
  <c r="AJ551"/>
  <c r="AJ379"/>
  <c r="AJ547"/>
  <c r="AJ548"/>
  <c r="AJ520"/>
  <c r="AN297"/>
  <c r="AN549"/>
  <c r="AN550"/>
  <c r="AN551"/>
  <c r="AN547"/>
  <c r="AN548"/>
  <c r="AN520"/>
  <c r="AN379"/>
  <c r="AR549"/>
  <c r="AR550"/>
  <c r="AR551"/>
  <c r="AR379"/>
  <c r="AR547"/>
  <c r="AR548"/>
  <c r="AR520"/>
  <c r="AV549"/>
  <c r="AV550"/>
  <c r="AV551"/>
  <c r="AV547"/>
  <c r="AV548"/>
  <c r="AV520"/>
  <c r="AV379"/>
  <c r="AZ315"/>
  <c r="AZ549"/>
  <c r="AZ550"/>
  <c r="AZ551"/>
  <c r="AZ379"/>
  <c r="AZ547"/>
  <c r="AZ548"/>
  <c r="AZ520"/>
  <c r="BG379"/>
  <c r="BG550"/>
  <c r="BG551"/>
  <c r="BG520"/>
  <c r="BG549"/>
  <c r="BG547"/>
  <c r="BG548"/>
  <c r="H423"/>
  <c r="H549"/>
  <c r="H550"/>
  <c r="H551"/>
  <c r="H547"/>
  <c r="H548"/>
  <c r="H520"/>
  <c r="H379"/>
  <c r="Q303"/>
  <c r="Q547"/>
  <c r="Q548"/>
  <c r="Q520"/>
  <c r="Q549"/>
  <c r="Q550"/>
  <c r="Q551"/>
  <c r="Q379"/>
  <c r="Y300"/>
  <c r="Y547"/>
  <c r="Y548"/>
  <c r="Y549"/>
  <c r="Y550"/>
  <c r="Y551"/>
  <c r="Y520"/>
  <c r="Y379"/>
  <c r="AH271"/>
  <c r="AH379"/>
  <c r="AH551"/>
  <c r="AH520"/>
  <c r="AH549"/>
  <c r="AH550"/>
  <c r="AH547"/>
  <c r="AH548"/>
  <c r="AP279"/>
  <c r="AP379"/>
  <c r="AP550"/>
  <c r="AP551"/>
  <c r="AP520"/>
  <c r="AP549"/>
  <c r="AP547"/>
  <c r="AP548"/>
  <c r="AX287"/>
  <c r="AX379"/>
  <c r="AX550"/>
  <c r="AX551"/>
  <c r="AX520"/>
  <c r="AX549"/>
  <c r="AX547"/>
  <c r="AX548"/>
  <c r="BE304"/>
  <c r="BE549"/>
  <c r="BE550"/>
  <c r="BE551"/>
  <c r="BE547"/>
  <c r="BE548"/>
  <c r="BE520"/>
  <c r="BE379"/>
  <c r="E275"/>
  <c r="E547"/>
  <c r="E548"/>
  <c r="E520"/>
  <c r="E549"/>
  <c r="E550"/>
  <c r="E551"/>
  <c r="E379"/>
  <c r="N317"/>
  <c r="N379"/>
  <c r="N549"/>
  <c r="N551"/>
  <c r="N547"/>
  <c r="N520"/>
  <c r="N550"/>
  <c r="N548"/>
  <c r="V275"/>
  <c r="V379"/>
  <c r="V549"/>
  <c r="V551"/>
  <c r="V547"/>
  <c r="V548"/>
  <c r="V520"/>
  <c r="V550"/>
  <c r="AE547"/>
  <c r="AE548"/>
  <c r="AE520"/>
  <c r="AE551"/>
  <c r="AE379"/>
  <c r="AE549"/>
  <c r="AE550"/>
  <c r="AM296"/>
  <c r="AM547"/>
  <c r="AM548"/>
  <c r="AM520"/>
  <c r="AM551"/>
  <c r="AM379"/>
  <c r="AM549"/>
  <c r="AM550"/>
  <c r="AY547"/>
  <c r="AY548"/>
  <c r="AY520"/>
  <c r="AY551"/>
  <c r="AY379"/>
  <c r="AY549"/>
  <c r="AY550"/>
  <c r="G546"/>
  <c r="G547"/>
  <c r="G548"/>
  <c r="G520"/>
  <c r="G550"/>
  <c r="G551"/>
  <c r="G379"/>
  <c r="G549"/>
  <c r="L289"/>
  <c r="L549"/>
  <c r="L550"/>
  <c r="L551"/>
  <c r="L379"/>
  <c r="L547"/>
  <c r="L548"/>
  <c r="L520"/>
  <c r="P549"/>
  <c r="P550"/>
  <c r="P551"/>
  <c r="P547"/>
  <c r="P548"/>
  <c r="P520"/>
  <c r="P379"/>
  <c r="T299"/>
  <c r="T549"/>
  <c r="T550"/>
  <c r="T551"/>
  <c r="T379"/>
  <c r="T547"/>
  <c r="T548"/>
  <c r="T520"/>
  <c r="X549"/>
  <c r="X550"/>
  <c r="X551"/>
  <c r="X547"/>
  <c r="X548"/>
  <c r="X520"/>
  <c r="X379"/>
  <c r="AC278"/>
  <c r="AC547"/>
  <c r="AC520"/>
  <c r="AC549"/>
  <c r="AC550"/>
  <c r="AC551"/>
  <c r="AC548"/>
  <c r="AC379"/>
  <c r="AG353"/>
  <c r="AG547"/>
  <c r="AG548"/>
  <c r="AG549"/>
  <c r="AG550"/>
  <c r="AG551"/>
  <c r="AG520"/>
  <c r="AG379"/>
  <c r="AK286"/>
  <c r="AK520"/>
  <c r="AK549"/>
  <c r="AK550"/>
  <c r="AK551"/>
  <c r="AK547"/>
  <c r="AK548"/>
  <c r="AK379"/>
  <c r="AO297"/>
  <c r="AO547"/>
  <c r="AO548"/>
  <c r="AO549"/>
  <c r="AO550"/>
  <c r="AO551"/>
  <c r="AO520"/>
  <c r="AO379"/>
  <c r="AS294"/>
  <c r="AS547"/>
  <c r="AS520"/>
  <c r="AS549"/>
  <c r="AS550"/>
  <c r="AS551"/>
  <c r="AS548"/>
  <c r="AS379"/>
  <c r="AW282"/>
  <c r="AW547"/>
  <c r="AW548"/>
  <c r="AW549"/>
  <c r="AW550"/>
  <c r="AW551"/>
  <c r="AW520"/>
  <c r="AW379"/>
  <c r="BD320"/>
  <c r="BD547"/>
  <c r="BD548"/>
  <c r="BD520"/>
  <c r="BD549"/>
  <c r="BD550"/>
  <c r="BD551"/>
  <c r="BD379"/>
  <c r="AR561"/>
  <c r="L561"/>
  <c r="AD560"/>
  <c r="AX559"/>
  <c r="AH559"/>
  <c r="R559"/>
  <c r="BG558"/>
  <c r="P558"/>
  <c r="AF557"/>
  <c r="AT556"/>
  <c r="N556"/>
  <c r="AT555"/>
  <c r="AD555"/>
  <c r="N555"/>
  <c r="AR554"/>
  <c r="AZ553"/>
  <c r="T553"/>
  <c r="AH552"/>
  <c r="Z546"/>
  <c r="AX545"/>
  <c r="AH545"/>
  <c r="R545"/>
  <c r="AZ544"/>
  <c r="L544"/>
  <c r="AT542"/>
  <c r="J542"/>
  <c r="AP541"/>
  <c r="Z541"/>
  <c r="J541"/>
  <c r="AF540"/>
  <c r="AP538"/>
  <c r="J538"/>
  <c r="AP537"/>
  <c r="Z537"/>
  <c r="J537"/>
  <c r="AF536"/>
  <c r="AP534"/>
  <c r="J534"/>
  <c r="AP533"/>
  <c r="Z533"/>
  <c r="J533"/>
  <c r="AF532"/>
  <c r="AP530"/>
  <c r="J530"/>
  <c r="AP529"/>
  <c r="Z529"/>
  <c r="J529"/>
  <c r="AF528"/>
  <c r="AP526"/>
  <c r="J526"/>
  <c r="AP525"/>
  <c r="Z525"/>
  <c r="J525"/>
  <c r="AF524"/>
  <c r="AP522"/>
  <c r="J522"/>
  <c r="AP521"/>
  <c r="Z521"/>
  <c r="J521"/>
  <c r="AF519"/>
  <c r="AP517"/>
  <c r="J517"/>
  <c r="AP516"/>
  <c r="Z516"/>
  <c r="J516"/>
  <c r="AF515"/>
  <c r="AP513"/>
  <c r="J513"/>
  <c r="AP512"/>
  <c r="Z512"/>
  <c r="J512"/>
  <c r="AF511"/>
  <c r="AP509"/>
  <c r="J509"/>
  <c r="AP508"/>
  <c r="Z508"/>
  <c r="J508"/>
  <c r="AF507"/>
  <c r="AP505"/>
  <c r="J505"/>
  <c r="AP504"/>
  <c r="Z504"/>
  <c r="J504"/>
  <c r="AF503"/>
  <c r="AP501"/>
  <c r="J501"/>
  <c r="AP500"/>
  <c r="Z500"/>
  <c r="J500"/>
  <c r="AF499"/>
  <c r="AP497"/>
  <c r="J497"/>
  <c r="AP496"/>
  <c r="Z496"/>
  <c r="J496"/>
  <c r="AF495"/>
  <c r="AP493"/>
  <c r="J493"/>
  <c r="AP492"/>
  <c r="Z492"/>
  <c r="J492"/>
  <c r="AF491"/>
  <c r="AP489"/>
  <c r="J489"/>
  <c r="AP488"/>
  <c r="Z488"/>
  <c r="J488"/>
  <c r="AF487"/>
  <c r="AH485"/>
  <c r="BE484"/>
  <c r="AL484"/>
  <c r="V484"/>
  <c r="F484"/>
  <c r="P483"/>
  <c r="Z481"/>
  <c r="AX480"/>
  <c r="AH480"/>
  <c r="R480"/>
  <c r="AV479"/>
  <c r="AP477"/>
  <c r="J477"/>
  <c r="AP476"/>
  <c r="Z476"/>
  <c r="J476"/>
  <c r="P475"/>
  <c r="Z473"/>
  <c r="AX472"/>
  <c r="AH472"/>
  <c r="R472"/>
  <c r="AV471"/>
  <c r="AP469"/>
  <c r="J469"/>
  <c r="AP468"/>
  <c r="Z468"/>
  <c r="J468"/>
  <c r="P467"/>
  <c r="Z465"/>
  <c r="AX464"/>
  <c r="AH464"/>
  <c r="R464"/>
  <c r="AV463"/>
  <c r="AP461"/>
  <c r="J461"/>
  <c r="AP460"/>
  <c r="Z460"/>
  <c r="J460"/>
  <c r="P459"/>
  <c r="Z457"/>
  <c r="AX456"/>
  <c r="AH456"/>
  <c r="R456"/>
  <c r="AV455"/>
  <c r="AP453"/>
  <c r="J453"/>
  <c r="AP452"/>
  <c r="Z452"/>
  <c r="J452"/>
  <c r="P451"/>
  <c r="Z449"/>
  <c r="AX448"/>
  <c r="AH448"/>
  <c r="R448"/>
  <c r="AV447"/>
  <c r="AP445"/>
  <c r="J445"/>
  <c r="AP444"/>
  <c r="Z444"/>
  <c r="J444"/>
  <c r="P443"/>
  <c r="Z441"/>
  <c r="AX440"/>
  <c r="AH440"/>
  <c r="R440"/>
  <c r="AV439"/>
  <c r="AP437"/>
  <c r="J437"/>
  <c r="AP436"/>
  <c r="Z436"/>
  <c r="J436"/>
  <c r="P435"/>
  <c r="Z433"/>
  <c r="AX432"/>
  <c r="AH432"/>
  <c r="R432"/>
  <c r="AV431"/>
  <c r="AP429"/>
  <c r="J429"/>
  <c r="AP428"/>
  <c r="Z428"/>
  <c r="J428"/>
  <c r="P427"/>
  <c r="Z425"/>
  <c r="AX424"/>
  <c r="AH424"/>
  <c r="R424"/>
  <c r="AV423"/>
  <c r="AP421"/>
  <c r="J421"/>
  <c r="BE419"/>
  <c r="V419"/>
  <c r="P418"/>
  <c r="AX415"/>
  <c r="R415"/>
  <c r="Z412"/>
  <c r="AL408"/>
  <c r="T406"/>
  <c r="BE403"/>
  <c r="V403"/>
  <c r="P402"/>
  <c r="AX399"/>
  <c r="R399"/>
  <c r="Z396"/>
  <c r="AL392"/>
  <c r="T390"/>
  <c r="BE387"/>
  <c r="V387"/>
  <c r="P386"/>
  <c r="AX383"/>
  <c r="R383"/>
  <c r="Z380"/>
  <c r="AL375"/>
  <c r="AX371"/>
  <c r="AT370"/>
  <c r="AV369"/>
  <c r="N367"/>
  <c r="Z366"/>
  <c r="J363"/>
  <c r="AZ357"/>
  <c r="BE354"/>
  <c r="P353"/>
  <c r="R350"/>
  <c r="BE343"/>
  <c r="AX339"/>
  <c r="P335"/>
  <c r="AP329"/>
  <c r="T323"/>
  <c r="AX316"/>
  <c r="AZ307"/>
  <c r="AJ299"/>
  <c r="AZ561"/>
  <c r="T561"/>
  <c r="AH560"/>
  <c r="BE559"/>
  <c r="AL559"/>
  <c r="V559"/>
  <c r="F559"/>
  <c r="X558"/>
  <c r="AN557"/>
  <c r="H557"/>
  <c r="Z556"/>
  <c r="AX555"/>
  <c r="AH555"/>
  <c r="R555"/>
  <c r="AZ554"/>
  <c r="L554"/>
  <c r="AT552"/>
  <c r="N552"/>
  <c r="AD546"/>
  <c r="BE545"/>
  <c r="AL545"/>
  <c r="V545"/>
  <c r="F545"/>
  <c r="T544"/>
  <c r="AJ543"/>
  <c r="AX542"/>
  <c r="R542"/>
  <c r="AT541"/>
  <c r="AD541"/>
  <c r="N541"/>
  <c r="AN540"/>
  <c r="AX538"/>
  <c r="R538"/>
  <c r="AT537"/>
  <c r="AD537"/>
  <c r="N537"/>
  <c r="AN536"/>
  <c r="AX534"/>
  <c r="R534"/>
  <c r="AT533"/>
  <c r="AD533"/>
  <c r="N533"/>
  <c r="AN532"/>
  <c r="AX530"/>
  <c r="R530"/>
  <c r="AT529"/>
  <c r="AD529"/>
  <c r="N529"/>
  <c r="AN528"/>
  <c r="AX526"/>
  <c r="R526"/>
  <c r="AT525"/>
  <c r="AD525"/>
  <c r="N525"/>
  <c r="AN524"/>
  <c r="AX522"/>
  <c r="R522"/>
  <c r="AT521"/>
  <c r="AD521"/>
  <c r="N521"/>
  <c r="AN519"/>
  <c r="AX517"/>
  <c r="R517"/>
  <c r="AT516"/>
  <c r="AD516"/>
  <c r="N516"/>
  <c r="AN515"/>
  <c r="AX513"/>
  <c r="R513"/>
  <c r="AT512"/>
  <c r="AD512"/>
  <c r="N512"/>
  <c r="AN511"/>
  <c r="AX509"/>
  <c r="R509"/>
  <c r="AT508"/>
  <c r="AD508"/>
  <c r="N508"/>
  <c r="AN507"/>
  <c r="AX505"/>
  <c r="R505"/>
  <c r="AT504"/>
  <c r="AD504"/>
  <c r="N504"/>
  <c r="AN503"/>
  <c r="AX501"/>
  <c r="R501"/>
  <c r="AT500"/>
  <c r="AD500"/>
  <c r="N500"/>
  <c r="AN499"/>
  <c r="AX497"/>
  <c r="R497"/>
  <c r="AT496"/>
  <c r="AD496"/>
  <c r="N496"/>
  <c r="AN495"/>
  <c r="AX493"/>
  <c r="R493"/>
  <c r="AT492"/>
  <c r="AD492"/>
  <c r="N492"/>
  <c r="AN491"/>
  <c r="AX489"/>
  <c r="R489"/>
  <c r="AT488"/>
  <c r="AD488"/>
  <c r="N488"/>
  <c r="AN487"/>
  <c r="AP485"/>
  <c r="J485"/>
  <c r="AP484"/>
  <c r="Z484"/>
  <c r="J484"/>
  <c r="AF483"/>
  <c r="AH481"/>
  <c r="BE480"/>
  <c r="AL480"/>
  <c r="V480"/>
  <c r="F480"/>
  <c r="AX477"/>
  <c r="R477"/>
  <c r="AT476"/>
  <c r="AD476"/>
  <c r="N476"/>
  <c r="AF475"/>
  <c r="AH473"/>
  <c r="BE472"/>
  <c r="AL472"/>
  <c r="V472"/>
  <c r="F472"/>
  <c r="AX469"/>
  <c r="R469"/>
  <c r="AT468"/>
  <c r="AD468"/>
  <c r="N468"/>
  <c r="AF467"/>
  <c r="AH465"/>
  <c r="BE464"/>
  <c r="AL464"/>
  <c r="V464"/>
  <c r="F464"/>
  <c r="AX461"/>
  <c r="R461"/>
  <c r="AT460"/>
  <c r="AD460"/>
  <c r="N460"/>
  <c r="AF459"/>
  <c r="AH457"/>
  <c r="BE456"/>
  <c r="AL456"/>
  <c r="V456"/>
  <c r="F456"/>
  <c r="AX453"/>
  <c r="R453"/>
  <c r="AT452"/>
  <c r="AD452"/>
  <c r="N452"/>
  <c r="AF451"/>
  <c r="AH449"/>
  <c r="BE448"/>
  <c r="AL448"/>
  <c r="V448"/>
  <c r="F448"/>
  <c r="AX445"/>
  <c r="R445"/>
  <c r="AT444"/>
  <c r="AD444"/>
  <c r="N444"/>
  <c r="AF443"/>
  <c r="AH441"/>
  <c r="BE440"/>
  <c r="AL440"/>
  <c r="V440"/>
  <c r="F440"/>
  <c r="AX437"/>
  <c r="R437"/>
  <c r="AT436"/>
  <c r="AD436"/>
  <c r="N436"/>
  <c r="AF435"/>
  <c r="AH433"/>
  <c r="BE432"/>
  <c r="AL432"/>
  <c r="V432"/>
  <c r="F432"/>
  <c r="AX429"/>
  <c r="R429"/>
  <c r="AT428"/>
  <c r="AD428"/>
  <c r="N428"/>
  <c r="AF427"/>
  <c r="AH425"/>
  <c r="BE424"/>
  <c r="AL424"/>
  <c r="V424"/>
  <c r="F424"/>
  <c r="AX421"/>
  <c r="R421"/>
  <c r="R420"/>
  <c r="AD419"/>
  <c r="AV418"/>
  <c r="N416"/>
  <c r="Z415"/>
  <c r="AP412"/>
  <c r="BE408"/>
  <c r="AZ406"/>
  <c r="R404"/>
  <c r="AD403"/>
  <c r="AV402"/>
  <c r="N400"/>
  <c r="Z399"/>
  <c r="AP396"/>
  <c r="BE392"/>
  <c r="AZ390"/>
  <c r="R388"/>
  <c r="AD387"/>
  <c r="AV386"/>
  <c r="N384"/>
  <c r="Z383"/>
  <c r="AP380"/>
  <c r="BE375"/>
  <c r="T373"/>
  <c r="BE370"/>
  <c r="N370"/>
  <c r="AD367"/>
  <c r="AH366"/>
  <c r="AP363"/>
  <c r="AL359"/>
  <c r="AH355"/>
  <c r="AV353"/>
  <c r="AH350"/>
  <c r="AF345"/>
  <c r="T341"/>
  <c r="AV335"/>
  <c r="AJ331"/>
  <c r="AZ323"/>
  <c r="P319"/>
  <c r="BE309"/>
  <c r="P303"/>
  <c r="AT560"/>
  <c r="N560"/>
  <c r="AP559"/>
  <c r="Z559"/>
  <c r="J559"/>
  <c r="AF558"/>
  <c r="AV557"/>
  <c r="P557"/>
  <c r="AD556"/>
  <c r="BE555"/>
  <c r="AL555"/>
  <c r="V555"/>
  <c r="F555"/>
  <c r="T554"/>
  <c r="AJ553"/>
  <c r="AX552"/>
  <c r="R552"/>
  <c r="AP546"/>
  <c r="J546"/>
  <c r="AP545"/>
  <c r="Z545"/>
  <c r="J545"/>
  <c r="AJ544"/>
  <c r="AR543"/>
  <c r="L543"/>
  <c r="AD542"/>
  <c r="AX541"/>
  <c r="AH541"/>
  <c r="R541"/>
  <c r="AV540"/>
  <c r="H540"/>
  <c r="Z538"/>
  <c r="AX537"/>
  <c r="AH537"/>
  <c r="R537"/>
  <c r="AV536"/>
  <c r="H536"/>
  <c r="Z534"/>
  <c r="AX533"/>
  <c r="AH533"/>
  <c r="R533"/>
  <c r="AV532"/>
  <c r="H532"/>
  <c r="Z530"/>
  <c r="AX529"/>
  <c r="AH529"/>
  <c r="R529"/>
  <c r="AV528"/>
  <c r="H528"/>
  <c r="Z526"/>
  <c r="AX525"/>
  <c r="AH525"/>
  <c r="R525"/>
  <c r="AV524"/>
  <c r="H524"/>
  <c r="Z522"/>
  <c r="AX521"/>
  <c r="AH521"/>
  <c r="R521"/>
  <c r="AV519"/>
  <c r="H519"/>
  <c r="Z517"/>
  <c r="AX516"/>
  <c r="AH516"/>
  <c r="R516"/>
  <c r="AV515"/>
  <c r="H515"/>
  <c r="Z513"/>
  <c r="AX512"/>
  <c r="AH512"/>
  <c r="R512"/>
  <c r="AV511"/>
  <c r="H511"/>
  <c r="Z509"/>
  <c r="AX508"/>
  <c r="AH508"/>
  <c r="R508"/>
  <c r="AV507"/>
  <c r="H507"/>
  <c r="Z505"/>
  <c r="AX504"/>
  <c r="AH504"/>
  <c r="R504"/>
  <c r="AV503"/>
  <c r="H503"/>
  <c r="Z501"/>
  <c r="AX500"/>
  <c r="AH500"/>
  <c r="R500"/>
  <c r="AV499"/>
  <c r="H499"/>
  <c r="Z497"/>
  <c r="AX496"/>
  <c r="AH496"/>
  <c r="R496"/>
  <c r="AV495"/>
  <c r="H495"/>
  <c r="Z493"/>
  <c r="AX492"/>
  <c r="AH492"/>
  <c r="R492"/>
  <c r="AV491"/>
  <c r="H491"/>
  <c r="Z489"/>
  <c r="AX488"/>
  <c r="AH488"/>
  <c r="R488"/>
  <c r="AV487"/>
  <c r="AX485"/>
  <c r="R485"/>
  <c r="AT484"/>
  <c r="AD484"/>
  <c r="N484"/>
  <c r="AN483"/>
  <c r="AP481"/>
  <c r="J481"/>
  <c r="AP480"/>
  <c r="Z480"/>
  <c r="J480"/>
  <c r="P479"/>
  <c r="Z477"/>
  <c r="AX476"/>
  <c r="AH476"/>
  <c r="R476"/>
  <c r="AV475"/>
  <c r="AP473"/>
  <c r="J473"/>
  <c r="AP472"/>
  <c r="Z472"/>
  <c r="J472"/>
  <c r="P471"/>
  <c r="Z469"/>
  <c r="AX468"/>
  <c r="AH468"/>
  <c r="R468"/>
  <c r="AV467"/>
  <c r="AP465"/>
  <c r="J465"/>
  <c r="AP464"/>
  <c r="Z464"/>
  <c r="J464"/>
  <c r="P463"/>
  <c r="Z461"/>
  <c r="AX460"/>
  <c r="AH460"/>
  <c r="R460"/>
  <c r="AV459"/>
  <c r="AP457"/>
  <c r="J457"/>
  <c r="AP456"/>
  <c r="Z456"/>
  <c r="J456"/>
  <c r="P455"/>
  <c r="Z453"/>
  <c r="AX452"/>
  <c r="AH452"/>
  <c r="R452"/>
  <c r="AV451"/>
  <c r="AP449"/>
  <c r="J449"/>
  <c r="AP448"/>
  <c r="Z448"/>
  <c r="J448"/>
  <c r="P447"/>
  <c r="Z445"/>
  <c r="AX444"/>
  <c r="AH444"/>
  <c r="R444"/>
  <c r="AV443"/>
  <c r="AP441"/>
  <c r="J441"/>
  <c r="AP440"/>
  <c r="Z440"/>
  <c r="J440"/>
  <c r="P439"/>
  <c r="Z437"/>
  <c r="AX436"/>
  <c r="AH436"/>
  <c r="R436"/>
  <c r="AV435"/>
  <c r="AP433"/>
  <c r="J433"/>
  <c r="AP432"/>
  <c r="Z432"/>
  <c r="J432"/>
  <c r="P431"/>
  <c r="Z429"/>
  <c r="AX428"/>
  <c r="AH428"/>
  <c r="R428"/>
  <c r="AV427"/>
  <c r="AP425"/>
  <c r="J425"/>
  <c r="AP424"/>
  <c r="Z424"/>
  <c r="J424"/>
  <c r="P423"/>
  <c r="Z421"/>
  <c r="AH420"/>
  <c r="AL419"/>
  <c r="F419"/>
  <c r="AD416"/>
  <c r="AH415"/>
  <c r="AJ414"/>
  <c r="AF410"/>
  <c r="F408"/>
  <c r="AH404"/>
  <c r="AL403"/>
  <c r="F403"/>
  <c r="AD400"/>
  <c r="AH399"/>
  <c r="AJ398"/>
  <c r="AF394"/>
  <c r="F392"/>
  <c r="AH388"/>
  <c r="AL387"/>
  <c r="F387"/>
  <c r="AD384"/>
  <c r="AH383"/>
  <c r="AJ382"/>
  <c r="AF377"/>
  <c r="AZ373"/>
  <c r="R371"/>
  <c r="AD370"/>
  <c r="AT367"/>
  <c r="AP366"/>
  <c r="AJ365"/>
  <c r="BE359"/>
  <c r="AX355"/>
  <c r="V354"/>
  <c r="AX350"/>
  <c r="Z347"/>
  <c r="AZ341"/>
  <c r="AD336"/>
  <c r="AP332"/>
  <c r="AL325"/>
  <c r="AV319"/>
  <c r="AF311"/>
  <c r="AV303"/>
  <c r="AJ561"/>
  <c r="AX560"/>
  <c r="R560"/>
  <c r="AT559"/>
  <c r="AD559"/>
  <c r="N559"/>
  <c r="AV558"/>
  <c r="BG557"/>
  <c r="X557"/>
  <c r="AP556"/>
  <c r="J556"/>
  <c r="AP555"/>
  <c r="Z555"/>
  <c r="J555"/>
  <c r="AJ554"/>
  <c r="AR553"/>
  <c r="L553"/>
  <c r="AD552"/>
  <c r="AT546"/>
  <c r="N546"/>
  <c r="AT545"/>
  <c r="AD545"/>
  <c r="N545"/>
  <c r="AR544"/>
  <c r="AZ543"/>
  <c r="T543"/>
  <c r="AH542"/>
  <c r="BE541"/>
  <c r="AL541"/>
  <c r="V541"/>
  <c r="F541"/>
  <c r="P540"/>
  <c r="AH538"/>
  <c r="BE537"/>
  <c r="AL537"/>
  <c r="V537"/>
  <c r="F537"/>
  <c r="P536"/>
  <c r="AH534"/>
  <c r="BE533"/>
  <c r="AL533"/>
  <c r="V533"/>
  <c r="F533"/>
  <c r="P532"/>
  <c r="AH530"/>
  <c r="BE529"/>
  <c r="AL529"/>
  <c r="V529"/>
  <c r="F529"/>
  <c r="P528"/>
  <c r="AH526"/>
  <c r="BE525"/>
  <c r="AL525"/>
  <c r="V525"/>
  <c r="F525"/>
  <c r="P524"/>
  <c r="AH522"/>
  <c r="BE521"/>
  <c r="AL521"/>
  <c r="V521"/>
  <c r="F521"/>
  <c r="P519"/>
  <c r="AH517"/>
  <c r="BE516"/>
  <c r="AL516"/>
  <c r="V516"/>
  <c r="F516"/>
  <c r="P515"/>
  <c r="AH513"/>
  <c r="BE512"/>
  <c r="AL512"/>
  <c r="V512"/>
  <c r="F512"/>
  <c r="P511"/>
  <c r="AH509"/>
  <c r="BE508"/>
  <c r="AL508"/>
  <c r="V508"/>
  <c r="F508"/>
  <c r="P507"/>
  <c r="AH505"/>
  <c r="BE504"/>
  <c r="AL504"/>
  <c r="V504"/>
  <c r="F504"/>
  <c r="P503"/>
  <c r="AH501"/>
  <c r="BE500"/>
  <c r="AL500"/>
  <c r="V500"/>
  <c r="F500"/>
  <c r="P499"/>
  <c r="AH497"/>
  <c r="BE496"/>
  <c r="AL496"/>
  <c r="V496"/>
  <c r="F496"/>
  <c r="P495"/>
  <c r="AH493"/>
  <c r="BE492"/>
  <c r="AL492"/>
  <c r="V492"/>
  <c r="F492"/>
  <c r="P491"/>
  <c r="AH489"/>
  <c r="BE488"/>
  <c r="AL488"/>
  <c r="V488"/>
  <c r="F488"/>
  <c r="P487"/>
  <c r="Z485"/>
  <c r="AX484"/>
  <c r="AH484"/>
  <c r="R484"/>
  <c r="AV483"/>
  <c r="AX481"/>
  <c r="R481"/>
  <c r="AT480"/>
  <c r="AD480"/>
  <c r="N480"/>
  <c r="AF479"/>
  <c r="AH477"/>
  <c r="BE476"/>
  <c r="AL476"/>
  <c r="V476"/>
  <c r="F476"/>
  <c r="AX473"/>
  <c r="R473"/>
  <c r="AT472"/>
  <c r="AD472"/>
  <c r="N472"/>
  <c r="AF471"/>
  <c r="AH469"/>
  <c r="BE468"/>
  <c r="AL468"/>
  <c r="V468"/>
  <c r="F468"/>
  <c r="AX465"/>
  <c r="R465"/>
  <c r="AT464"/>
  <c r="AD464"/>
  <c r="N464"/>
  <c r="AF463"/>
  <c r="AH461"/>
  <c r="BE460"/>
  <c r="AL460"/>
  <c r="V460"/>
  <c r="F460"/>
  <c r="AX457"/>
  <c r="R457"/>
  <c r="AT456"/>
  <c r="AD456"/>
  <c r="N456"/>
  <c r="AF455"/>
  <c r="AH453"/>
  <c r="BE452"/>
  <c r="AL452"/>
  <c r="V452"/>
  <c r="F452"/>
  <c r="AX449"/>
  <c r="R449"/>
  <c r="AT448"/>
  <c r="AD448"/>
  <c r="N448"/>
  <c r="AF447"/>
  <c r="AH445"/>
  <c r="BE444"/>
  <c r="AL444"/>
  <c r="V444"/>
  <c r="F444"/>
  <c r="AX441"/>
  <c r="R441"/>
  <c r="AT440"/>
  <c r="AD440"/>
  <c r="N440"/>
  <c r="AF439"/>
  <c r="AH437"/>
  <c r="BE436"/>
  <c r="AL436"/>
  <c r="V436"/>
  <c r="F436"/>
  <c r="AX433"/>
  <c r="R433"/>
  <c r="AT432"/>
  <c r="AD432"/>
  <c r="N432"/>
  <c r="AF431"/>
  <c r="AH429"/>
  <c r="BE428"/>
  <c r="AL428"/>
  <c r="V428"/>
  <c r="F428"/>
  <c r="AX425"/>
  <c r="R425"/>
  <c r="AT424"/>
  <c r="AD424"/>
  <c r="N424"/>
  <c r="AF423"/>
  <c r="AH421"/>
  <c r="AX420"/>
  <c r="AT419"/>
  <c r="N419"/>
  <c r="AT416"/>
  <c r="AP415"/>
  <c r="J415"/>
  <c r="J412"/>
  <c r="V408"/>
  <c r="AX404"/>
  <c r="AT403"/>
  <c r="N403"/>
  <c r="AT400"/>
  <c r="AP399"/>
  <c r="J399"/>
  <c r="J396"/>
  <c r="V392"/>
  <c r="AX388"/>
  <c r="AT387"/>
  <c r="N387"/>
  <c r="AT384"/>
  <c r="AP383"/>
  <c r="J383"/>
  <c r="J380"/>
  <c r="V375"/>
  <c r="AH371"/>
  <c r="AL370"/>
  <c r="P369"/>
  <c r="AX366"/>
  <c r="J366"/>
  <c r="AF361"/>
  <c r="T357"/>
  <c r="AL354"/>
  <c r="AD351"/>
  <c r="AJ349"/>
  <c r="V343"/>
  <c r="AT336"/>
  <c r="AT333"/>
  <c r="AF327"/>
  <c r="BE320"/>
  <c r="AJ315"/>
  <c r="T307"/>
  <c r="AE298"/>
  <c r="AU422"/>
  <c r="E552"/>
  <c r="E534"/>
  <c r="E517"/>
  <c r="E501"/>
  <c r="E485"/>
  <c r="E469"/>
  <c r="E453"/>
  <c r="E437"/>
  <c r="E421"/>
  <c r="E405"/>
  <c r="E389"/>
  <c r="E372"/>
  <c r="E348"/>
  <c r="E330"/>
  <c r="E314"/>
  <c r="E290"/>
  <c r="E274"/>
  <c r="G560"/>
  <c r="AO558"/>
  <c r="U558"/>
  <c r="S556"/>
  <c r="AC554"/>
  <c r="G552"/>
  <c r="S546"/>
  <c r="AC544"/>
  <c r="AK540"/>
  <c r="Y540"/>
  <c r="BF539"/>
  <c r="AK536"/>
  <c r="W535"/>
  <c r="Y532"/>
  <c r="BF531"/>
  <c r="Y528"/>
  <c r="BF527"/>
  <c r="AK524"/>
  <c r="W523"/>
  <c r="AK519"/>
  <c r="Y519"/>
  <c r="BF518"/>
  <c r="Y515"/>
  <c r="BF514"/>
  <c r="Y511"/>
  <c r="BF510"/>
  <c r="AK507"/>
  <c r="W506"/>
  <c r="Y503"/>
  <c r="BF502"/>
  <c r="Y499"/>
  <c r="BF498"/>
  <c r="Y495"/>
  <c r="BF494"/>
  <c r="Y491"/>
  <c r="BF490"/>
  <c r="W486"/>
  <c r="AK483"/>
  <c r="Y483"/>
  <c r="BF482"/>
  <c r="Y479"/>
  <c r="BF478"/>
  <c r="Y475"/>
  <c r="BF474"/>
  <c r="AK471"/>
  <c r="BF470"/>
  <c r="W470"/>
  <c r="AK467"/>
  <c r="Y467"/>
  <c r="BF466"/>
  <c r="W466"/>
  <c r="AK463"/>
  <c r="Y463"/>
  <c r="BF462"/>
  <c r="W462"/>
  <c r="AK459"/>
  <c r="Y459"/>
  <c r="BF458"/>
  <c r="W458"/>
  <c r="AK455"/>
  <c r="Y455"/>
  <c r="BF454"/>
  <c r="W454"/>
  <c r="AK451"/>
  <c r="Y451"/>
  <c r="BF450"/>
  <c r="W450"/>
  <c r="AK447"/>
  <c r="Y447"/>
  <c r="BF446"/>
  <c r="W446"/>
  <c r="AK443"/>
  <c r="Y443"/>
  <c r="BF442"/>
  <c r="W442"/>
  <c r="AK439"/>
  <c r="Y439"/>
  <c r="BF438"/>
  <c r="W438"/>
  <c r="AK435"/>
  <c r="Y435"/>
  <c r="BF434"/>
  <c r="W434"/>
  <c r="AK431"/>
  <c r="Y431"/>
  <c r="BF430"/>
  <c r="W430"/>
  <c r="AK427"/>
  <c r="Y427"/>
  <c r="BF426"/>
  <c r="W426"/>
  <c r="AK423"/>
  <c r="Y423"/>
  <c r="BF422"/>
  <c r="W422"/>
  <c r="Y418"/>
  <c r="AQ417"/>
  <c r="AS414"/>
  <c r="U414"/>
  <c r="AU413"/>
  <c r="AS411"/>
  <c r="AC411"/>
  <c r="M411"/>
  <c r="AO410"/>
  <c r="Q410"/>
  <c r="AI409"/>
  <c r="AO407"/>
  <c r="Y407"/>
  <c r="AK406"/>
  <c r="W405"/>
  <c r="AG402"/>
  <c r="K401"/>
  <c r="BD398"/>
  <c r="M398"/>
  <c r="O397"/>
  <c r="BD395"/>
  <c r="AK395"/>
  <c r="U395"/>
  <c r="AW394"/>
  <c r="AW391"/>
  <c r="AG391"/>
  <c r="Q391"/>
  <c r="AC390"/>
  <c r="BF389"/>
  <c r="Y386"/>
  <c r="AQ385"/>
  <c r="AS382"/>
  <c r="U382"/>
  <c r="AU381"/>
  <c r="AS378"/>
  <c r="AC378"/>
  <c r="M378"/>
  <c r="AO377"/>
  <c r="Q377"/>
  <c r="AI376"/>
  <c r="F375"/>
  <c r="AO374"/>
  <c r="Y374"/>
  <c r="AK373"/>
  <c r="W372"/>
  <c r="V370"/>
  <c r="F370"/>
  <c r="AG369"/>
  <c r="K368"/>
  <c r="R366"/>
  <c r="BD365"/>
  <c r="M365"/>
  <c r="O364"/>
  <c r="Z363"/>
  <c r="BD362"/>
  <c r="AK362"/>
  <c r="U362"/>
  <c r="AW361"/>
  <c r="V359"/>
  <c r="AW358"/>
  <c r="AG358"/>
  <c r="Q358"/>
  <c r="AC357"/>
  <c r="BF356"/>
  <c r="R355"/>
  <c r="AT354"/>
  <c r="AD354"/>
  <c r="N354"/>
  <c r="Y353"/>
  <c r="AQ352"/>
  <c r="AT351"/>
  <c r="N351"/>
  <c r="AP350"/>
  <c r="Z350"/>
  <c r="J350"/>
  <c r="AS349"/>
  <c r="U349"/>
  <c r="AU348"/>
  <c r="AP347"/>
  <c r="J347"/>
  <c r="AS346"/>
  <c r="AC346"/>
  <c r="M346"/>
  <c r="AO345"/>
  <c r="Q345"/>
  <c r="AI344"/>
  <c r="AL343"/>
  <c r="F343"/>
  <c r="AO342"/>
  <c r="Y342"/>
  <c r="AK341"/>
  <c r="W340"/>
  <c r="AH339"/>
  <c r="BE336"/>
  <c r="AL336"/>
  <c r="V336"/>
  <c r="F336"/>
  <c r="AG335"/>
  <c r="K334"/>
  <c r="AD333"/>
  <c r="AX332"/>
  <c r="AH332"/>
  <c r="R332"/>
  <c r="BD331"/>
  <c r="M331"/>
  <c r="O330"/>
  <c r="Z329"/>
  <c r="BD328"/>
  <c r="AK328"/>
  <c r="U328"/>
  <c r="AW327"/>
  <c r="BE325"/>
  <c r="V325"/>
  <c r="AW324"/>
  <c r="AG324"/>
  <c r="Q324"/>
  <c r="AC323"/>
  <c r="BF322"/>
  <c r="AX321"/>
  <c r="R321"/>
  <c r="AT320"/>
  <c r="AD320"/>
  <c r="N320"/>
  <c r="Y319"/>
  <c r="AQ318"/>
  <c r="AP316"/>
  <c r="J316"/>
  <c r="AS315"/>
  <c r="U315"/>
  <c r="AU314"/>
  <c r="AP313"/>
  <c r="J313"/>
  <c r="AS312"/>
  <c r="AC312"/>
  <c r="M312"/>
  <c r="AO311"/>
  <c r="Q311"/>
  <c r="AI310"/>
  <c r="AL309"/>
  <c r="F309"/>
  <c r="AO308"/>
  <c r="Y308"/>
  <c r="AK307"/>
  <c r="W306"/>
  <c r="AH305"/>
  <c r="V304"/>
  <c r="AG303"/>
  <c r="K302"/>
  <c r="AD301"/>
  <c r="AX300"/>
  <c r="AH300"/>
  <c r="R300"/>
  <c r="BD299"/>
  <c r="M299"/>
  <c r="O298"/>
  <c r="G296"/>
  <c r="S292"/>
  <c r="Y290"/>
  <c r="Q282"/>
  <c r="BD277"/>
  <c r="AY302"/>
  <c r="E560"/>
  <c r="E542"/>
  <c r="E526"/>
  <c r="E509"/>
  <c r="E493"/>
  <c r="E477"/>
  <c r="E461"/>
  <c r="E445"/>
  <c r="E429"/>
  <c r="E413"/>
  <c r="E397"/>
  <c r="E381"/>
  <c r="E364"/>
  <c r="E356"/>
  <c r="E340"/>
  <c r="E322"/>
  <c r="E306"/>
  <c r="E298"/>
  <c r="E282"/>
  <c r="AM560"/>
  <c r="BD558"/>
  <c r="AY556"/>
  <c r="AO554"/>
  <c r="AM552"/>
  <c r="AY546"/>
  <c r="AO544"/>
  <c r="AM542"/>
  <c r="W539"/>
  <c r="Y536"/>
  <c r="BF535"/>
  <c r="AK532"/>
  <c r="W531"/>
  <c r="AK528"/>
  <c r="W527"/>
  <c r="Y524"/>
  <c r="BF523"/>
  <c r="W518"/>
  <c r="AK515"/>
  <c r="W514"/>
  <c r="AK511"/>
  <c r="W510"/>
  <c r="Y507"/>
  <c r="BF506"/>
  <c r="AK503"/>
  <c r="W502"/>
  <c r="AK499"/>
  <c r="W498"/>
  <c r="AK495"/>
  <c r="W494"/>
  <c r="AK491"/>
  <c r="W490"/>
  <c r="AK487"/>
  <c r="Y487"/>
  <c r="BF486"/>
  <c r="W482"/>
  <c r="AK479"/>
  <c r="W478"/>
  <c r="AK475"/>
  <c r="W474"/>
  <c r="Y471"/>
  <c r="E561"/>
  <c r="E553"/>
  <c r="E543"/>
  <c r="E535"/>
  <c r="E527"/>
  <c r="E518"/>
  <c r="E510"/>
  <c r="E502"/>
  <c r="E494"/>
  <c r="E486"/>
  <c r="E478"/>
  <c r="E470"/>
  <c r="E462"/>
  <c r="E454"/>
  <c r="E446"/>
  <c r="E438"/>
  <c r="E430"/>
  <c r="E422"/>
  <c r="E414"/>
  <c r="E406"/>
  <c r="E398"/>
  <c r="E390"/>
  <c r="E382"/>
  <c r="E373"/>
  <c r="E365"/>
  <c r="E357"/>
  <c r="E349"/>
  <c r="E341"/>
  <c r="E331"/>
  <c r="E323"/>
  <c r="E315"/>
  <c r="E307"/>
  <c r="E299"/>
  <c r="E291"/>
  <c r="E283"/>
  <c r="AU561"/>
  <c r="AE561"/>
  <c r="O561"/>
  <c r="BE560"/>
  <c r="AP560"/>
  <c r="AE560"/>
  <c r="V560"/>
  <c r="J560"/>
  <c r="BD559"/>
  <c r="AS559"/>
  <c r="AK559"/>
  <c r="AC559"/>
  <c r="U559"/>
  <c r="M559"/>
  <c r="AS558"/>
  <c r="AG558"/>
  <c r="M558"/>
  <c r="AY557"/>
  <c r="AI557"/>
  <c r="S557"/>
  <c r="BE556"/>
  <c r="AQ556"/>
  <c r="AH556"/>
  <c r="V556"/>
  <c r="K556"/>
  <c r="BD555"/>
  <c r="AS555"/>
  <c r="AK555"/>
  <c r="AC555"/>
  <c r="U555"/>
  <c r="M555"/>
  <c r="BD554"/>
  <c r="AG554"/>
  <c r="U554"/>
  <c r="AU553"/>
  <c r="AE553"/>
  <c r="O553"/>
  <c r="BE552"/>
  <c r="AP552"/>
  <c r="AE552"/>
  <c r="V552"/>
  <c r="J552"/>
  <c r="BE546"/>
  <c r="AQ546"/>
  <c r="AH546"/>
  <c r="V546"/>
  <c r="K546"/>
  <c r="BD545"/>
  <c r="AS545"/>
  <c r="AK545"/>
  <c r="AC545"/>
  <c r="U545"/>
  <c r="M545"/>
  <c r="BD544"/>
  <c r="AG544"/>
  <c r="U544"/>
  <c r="AU543"/>
  <c r="AE543"/>
  <c r="O543"/>
  <c r="BE542"/>
  <c r="AP542"/>
  <c r="AE542"/>
  <c r="V542"/>
  <c r="F542"/>
  <c r="AW541"/>
  <c r="AO541"/>
  <c r="AG541"/>
  <c r="Y541"/>
  <c r="Q541"/>
  <c r="AW540"/>
  <c r="AC540"/>
  <c r="Q540"/>
  <c r="AA539"/>
  <c r="BE538"/>
  <c r="AL538"/>
  <c r="V538"/>
  <c r="F538"/>
  <c r="AW537"/>
  <c r="AO537"/>
  <c r="AG537"/>
  <c r="Y537"/>
  <c r="Q537"/>
  <c r="AW536"/>
  <c r="AC536"/>
  <c r="Q536"/>
  <c r="AA535"/>
  <c r="BE534"/>
  <c r="AL534"/>
  <c r="V534"/>
  <c r="F534"/>
  <c r="AW533"/>
  <c r="AO533"/>
  <c r="AG533"/>
  <c r="Y533"/>
  <c r="Q533"/>
  <c r="AW532"/>
  <c r="AC532"/>
  <c r="Q532"/>
  <c r="AA531"/>
  <c r="BE530"/>
  <c r="AL530"/>
  <c r="V530"/>
  <c r="F530"/>
  <c r="AW529"/>
  <c r="AO529"/>
  <c r="AG529"/>
  <c r="Y529"/>
  <c r="Q529"/>
  <c r="AW528"/>
  <c r="AC528"/>
  <c r="Q528"/>
  <c r="AA527"/>
  <c r="BE526"/>
  <c r="AL526"/>
  <c r="V526"/>
  <c r="F526"/>
  <c r="AW525"/>
  <c r="AO525"/>
  <c r="AG525"/>
  <c r="Y525"/>
  <c r="Q525"/>
  <c r="AW524"/>
  <c r="AC524"/>
  <c r="Q524"/>
  <c r="AA523"/>
  <c r="BE522"/>
  <c r="AL522"/>
  <c r="V522"/>
  <c r="F522"/>
  <c r="AW521"/>
  <c r="AO521"/>
  <c r="AG521"/>
  <c r="Y521"/>
  <c r="Q521"/>
  <c r="AW519"/>
  <c r="AC519"/>
  <c r="Q519"/>
  <c r="AA518"/>
  <c r="BE517"/>
  <c r="AL517"/>
  <c r="V517"/>
  <c r="F517"/>
  <c r="AW516"/>
  <c r="AO516"/>
  <c r="AG516"/>
  <c r="Y516"/>
  <c r="Q516"/>
  <c r="AW515"/>
  <c r="AC515"/>
  <c r="Q515"/>
  <c r="AA514"/>
  <c r="BE513"/>
  <c r="AL513"/>
  <c r="V513"/>
  <c r="F513"/>
  <c r="AW512"/>
  <c r="AO512"/>
  <c r="AG512"/>
  <c r="Y512"/>
  <c r="Q512"/>
  <c r="AW511"/>
  <c r="AC511"/>
  <c r="Q511"/>
  <c r="AA510"/>
  <c r="BE509"/>
  <c r="AL509"/>
  <c r="V509"/>
  <c r="F509"/>
  <c r="AW508"/>
  <c r="AO508"/>
  <c r="AG508"/>
  <c r="Y508"/>
  <c r="Q508"/>
  <c r="AW507"/>
  <c r="AC507"/>
  <c r="Q507"/>
  <c r="AA506"/>
  <c r="BE505"/>
  <c r="AL505"/>
  <c r="V505"/>
  <c r="F505"/>
  <c r="AW504"/>
  <c r="AO504"/>
  <c r="AG504"/>
  <c r="Y504"/>
  <c r="Q504"/>
  <c r="AW503"/>
  <c r="AC503"/>
  <c r="Q503"/>
  <c r="AA502"/>
  <c r="BE501"/>
  <c r="AL501"/>
  <c r="V501"/>
  <c r="F501"/>
  <c r="AW500"/>
  <c r="AO500"/>
  <c r="AG500"/>
  <c r="Y500"/>
  <c r="Q500"/>
  <c r="AW499"/>
  <c r="AC499"/>
  <c r="Q499"/>
  <c r="AA498"/>
  <c r="BE497"/>
  <c r="AL497"/>
  <c r="V497"/>
  <c r="F497"/>
  <c r="AW496"/>
  <c r="AO496"/>
  <c r="AG496"/>
  <c r="Y496"/>
  <c r="Q496"/>
  <c r="AW495"/>
  <c r="AC495"/>
  <c r="Q495"/>
  <c r="AA494"/>
  <c r="BE493"/>
  <c r="AL493"/>
  <c r="V493"/>
  <c r="F493"/>
  <c r="AW492"/>
  <c r="AO492"/>
  <c r="AG492"/>
  <c r="Y492"/>
  <c r="Q492"/>
  <c r="AW491"/>
  <c r="AC491"/>
  <c r="Q491"/>
  <c r="AA490"/>
  <c r="BE489"/>
  <c r="AL489"/>
  <c r="V489"/>
  <c r="F489"/>
  <c r="AW488"/>
  <c r="AO488"/>
  <c r="AG488"/>
  <c r="Y488"/>
  <c r="Q488"/>
  <c r="AW487"/>
  <c r="AC487"/>
  <c r="Q487"/>
  <c r="H487"/>
  <c r="AA486"/>
  <c r="BE485"/>
  <c r="AL485"/>
  <c r="V485"/>
  <c r="F485"/>
  <c r="AW484"/>
  <c r="AO484"/>
  <c r="AG484"/>
  <c r="Y484"/>
  <c r="Q484"/>
  <c r="AW483"/>
  <c r="AC483"/>
  <c r="Q483"/>
  <c r="H483"/>
  <c r="AA482"/>
  <c r="BE481"/>
  <c r="AL481"/>
  <c r="V481"/>
  <c r="F481"/>
  <c r="AW480"/>
  <c r="AO480"/>
  <c r="AG480"/>
  <c r="Y480"/>
  <c r="Q480"/>
  <c r="AW479"/>
  <c r="AN479"/>
  <c r="AC479"/>
  <c r="Q479"/>
  <c r="H479"/>
  <c r="AA478"/>
  <c r="BE477"/>
  <c r="AL477"/>
  <c r="V477"/>
  <c r="F477"/>
  <c r="AW476"/>
  <c r="AO476"/>
  <c r="AG476"/>
  <c r="Y476"/>
  <c r="Q476"/>
  <c r="AW475"/>
  <c r="AN475"/>
  <c r="AC475"/>
  <c r="Q475"/>
  <c r="H475"/>
  <c r="AA474"/>
  <c r="BE473"/>
  <c r="AL473"/>
  <c r="V473"/>
  <c r="F473"/>
  <c r="AW472"/>
  <c r="AO472"/>
  <c r="AG472"/>
  <c r="Y472"/>
  <c r="Q472"/>
  <c r="AW471"/>
  <c r="AN471"/>
  <c r="AC471"/>
  <c r="Q471"/>
  <c r="H471"/>
  <c r="AA470"/>
  <c r="BE469"/>
  <c r="AL469"/>
  <c r="V469"/>
  <c r="F469"/>
  <c r="AW468"/>
  <c r="AO468"/>
  <c r="AG468"/>
  <c r="Y468"/>
  <c r="Q468"/>
  <c r="AW467"/>
  <c r="AN467"/>
  <c r="AC467"/>
  <c r="Q467"/>
  <c r="H467"/>
  <c r="AA466"/>
  <c r="BE465"/>
  <c r="AL465"/>
  <c r="V465"/>
  <c r="F465"/>
  <c r="AW464"/>
  <c r="AO464"/>
  <c r="AG464"/>
  <c r="Y464"/>
  <c r="Q464"/>
  <c r="AW463"/>
  <c r="AN463"/>
  <c r="AC463"/>
  <c r="Q463"/>
  <c r="H463"/>
  <c r="AA462"/>
  <c r="BE461"/>
  <c r="AL461"/>
  <c r="V461"/>
  <c r="F461"/>
  <c r="AW460"/>
  <c r="AO460"/>
  <c r="AG460"/>
  <c r="Y460"/>
  <c r="Q460"/>
  <c r="AW459"/>
  <c r="AN459"/>
  <c r="AC459"/>
  <c r="Q459"/>
  <c r="H459"/>
  <c r="AA458"/>
  <c r="BE457"/>
  <c r="AL457"/>
  <c r="V457"/>
  <c r="F457"/>
  <c r="AW456"/>
  <c r="AO456"/>
  <c r="AG456"/>
  <c r="Y456"/>
  <c r="Q456"/>
  <c r="AW455"/>
  <c r="AN455"/>
  <c r="AC455"/>
  <c r="Q455"/>
  <c r="H455"/>
  <c r="AA454"/>
  <c r="BE453"/>
  <c r="AL453"/>
  <c r="V453"/>
  <c r="F453"/>
  <c r="AW452"/>
  <c r="AO452"/>
  <c r="AG452"/>
  <c r="Y452"/>
  <c r="Q452"/>
  <c r="AW451"/>
  <c r="AN451"/>
  <c r="AC451"/>
  <c r="Q451"/>
  <c r="H451"/>
  <c r="AA450"/>
  <c r="BE449"/>
  <c r="AL449"/>
  <c r="V449"/>
  <c r="F449"/>
  <c r="AW448"/>
  <c r="AO448"/>
  <c r="AG448"/>
  <c r="Y448"/>
  <c r="Q448"/>
  <c r="AW447"/>
  <c r="AN447"/>
  <c r="AC447"/>
  <c r="Q447"/>
  <c r="H447"/>
  <c r="AA446"/>
  <c r="BE445"/>
  <c r="AL445"/>
  <c r="V445"/>
  <c r="F445"/>
  <c r="AW444"/>
  <c r="AO444"/>
  <c r="AG444"/>
  <c r="Y444"/>
  <c r="Q444"/>
  <c r="AW443"/>
  <c r="AN443"/>
  <c r="AC443"/>
  <c r="Q443"/>
  <c r="H443"/>
  <c r="AA442"/>
  <c r="BE441"/>
  <c r="AL441"/>
  <c r="V441"/>
  <c r="F441"/>
  <c r="AW440"/>
  <c r="AO440"/>
  <c r="AG440"/>
  <c r="Y440"/>
  <c r="Q440"/>
  <c r="AW439"/>
  <c r="AN439"/>
  <c r="AC439"/>
  <c r="Q439"/>
  <c r="H439"/>
  <c r="AA438"/>
  <c r="BE437"/>
  <c r="AL437"/>
  <c r="V437"/>
  <c r="F437"/>
  <c r="AW436"/>
  <c r="AO436"/>
  <c r="AG436"/>
  <c r="Y436"/>
  <c r="Q436"/>
  <c r="AW435"/>
  <c r="AN435"/>
  <c r="AC435"/>
  <c r="Q435"/>
  <c r="H435"/>
  <c r="AA434"/>
  <c r="BE433"/>
  <c r="AL433"/>
  <c r="V433"/>
  <c r="F433"/>
  <c r="AW432"/>
  <c r="AO432"/>
  <c r="AG432"/>
  <c r="Y432"/>
  <c r="Q432"/>
  <c r="AW431"/>
  <c r="AN431"/>
  <c r="AC431"/>
  <c r="Q431"/>
  <c r="H431"/>
  <c r="AA430"/>
  <c r="BE429"/>
  <c r="AL429"/>
  <c r="V429"/>
  <c r="F429"/>
  <c r="AW428"/>
  <c r="AO428"/>
  <c r="AG428"/>
  <c r="Y428"/>
  <c r="Q428"/>
  <c r="AW427"/>
  <c r="AN427"/>
  <c r="AC427"/>
  <c r="Q427"/>
  <c r="H427"/>
  <c r="AA426"/>
  <c r="BE425"/>
  <c r="AL425"/>
  <c r="V425"/>
  <c r="F425"/>
  <c r="AW424"/>
  <c r="AO424"/>
  <c r="AG424"/>
  <c r="Y424"/>
  <c r="Q424"/>
  <c r="AW423"/>
  <c r="AN423"/>
  <c r="AC423"/>
  <c r="Q423"/>
  <c r="BE421"/>
  <c r="AL421"/>
  <c r="V421"/>
  <c r="F421"/>
  <c r="Z420"/>
  <c r="BD419"/>
  <c r="AK419"/>
  <c r="U419"/>
  <c r="AW418"/>
  <c r="AF418"/>
  <c r="BE416"/>
  <c r="V416"/>
  <c r="AW415"/>
  <c r="AG415"/>
  <c r="Q415"/>
  <c r="AZ414"/>
  <c r="AC414"/>
  <c r="BF413"/>
  <c r="AX412"/>
  <c r="R412"/>
  <c r="AT411"/>
  <c r="AD411"/>
  <c r="N411"/>
  <c r="AV410"/>
  <c r="Y410"/>
  <c r="AQ409"/>
  <c r="AT408"/>
  <c r="N408"/>
  <c r="AP407"/>
  <c r="Z407"/>
  <c r="J407"/>
  <c r="AS406"/>
  <c r="U406"/>
  <c r="AU405"/>
  <c r="AP404"/>
  <c r="J404"/>
  <c r="AS403"/>
  <c r="AC403"/>
  <c r="M403"/>
  <c r="AO402"/>
  <c r="Q402"/>
  <c r="AI401"/>
  <c r="AL400"/>
  <c r="F400"/>
  <c r="AO399"/>
  <c r="Y399"/>
  <c r="AK398"/>
  <c r="T398"/>
  <c r="W397"/>
  <c r="AH396"/>
  <c r="BE395"/>
  <c r="AL395"/>
  <c r="V395"/>
  <c r="F395"/>
  <c r="AG394"/>
  <c r="P394"/>
  <c r="K393"/>
  <c r="AD392"/>
  <c r="AX391"/>
  <c r="AH391"/>
  <c r="R391"/>
  <c r="BD390"/>
  <c r="AJ390"/>
  <c r="M390"/>
  <c r="O389"/>
  <c r="Z388"/>
  <c r="BD387"/>
  <c r="AK387"/>
  <c r="U387"/>
  <c r="AW386"/>
  <c r="AF386"/>
  <c r="BE384"/>
  <c r="V384"/>
  <c r="AW383"/>
  <c r="AG383"/>
  <c r="Q383"/>
  <c r="AZ382"/>
  <c r="AC382"/>
  <c r="BF381"/>
  <c r="AX380"/>
  <c r="R380"/>
  <c r="AT378"/>
  <c r="AD378"/>
  <c r="N378"/>
  <c r="AV377"/>
  <c r="Y377"/>
  <c r="AQ376"/>
  <c r="AT375"/>
  <c r="N375"/>
  <c r="AP374"/>
  <c r="Z374"/>
  <c r="J374"/>
  <c r="AS373"/>
  <c r="U373"/>
  <c r="AU372"/>
  <c r="AP371"/>
  <c r="J371"/>
  <c r="AS370"/>
  <c r="AC370"/>
  <c r="M370"/>
  <c r="AO369"/>
  <c r="Q369"/>
  <c r="AI368"/>
  <c r="AL367"/>
  <c r="F367"/>
  <c r="AO366"/>
  <c r="Y366"/>
  <c r="AK365"/>
  <c r="T365"/>
  <c r="W364"/>
  <c r="AH363"/>
  <c r="BE362"/>
  <c r="AL362"/>
  <c r="V362"/>
  <c r="F362"/>
  <c r="AG361"/>
  <c r="P361"/>
  <c r="K360"/>
  <c r="AD359"/>
  <c r="AX358"/>
  <c r="AH358"/>
  <c r="R358"/>
  <c r="BD357"/>
  <c r="AJ357"/>
  <c r="M357"/>
  <c r="O356"/>
  <c r="Z355"/>
  <c r="BD354"/>
  <c r="AK354"/>
  <c r="U354"/>
  <c r="AW353"/>
  <c r="AF353"/>
  <c r="BE351"/>
  <c r="V351"/>
  <c r="AW350"/>
  <c r="AG350"/>
  <c r="Q350"/>
  <c r="AZ349"/>
  <c r="AC349"/>
  <c r="BF348"/>
  <c r="AX347"/>
  <c r="R347"/>
  <c r="AT346"/>
  <c r="AD346"/>
  <c r="N346"/>
  <c r="AV345"/>
  <c r="Y345"/>
  <c r="AQ344"/>
  <c r="AT343"/>
  <c r="N343"/>
  <c r="AP342"/>
  <c r="Z342"/>
  <c r="J342"/>
  <c r="AS341"/>
  <c r="U341"/>
  <c r="AU340"/>
  <c r="AP339"/>
  <c r="J339"/>
  <c r="AS336"/>
  <c r="AC336"/>
  <c r="M336"/>
  <c r="AO335"/>
  <c r="Q335"/>
  <c r="AI334"/>
  <c r="AL333"/>
  <c r="F333"/>
  <c r="AO332"/>
  <c r="Y332"/>
  <c r="AK331"/>
  <c r="T331"/>
  <c r="W330"/>
  <c r="AH329"/>
  <c r="BE328"/>
  <c r="AL328"/>
  <c r="V328"/>
  <c r="F328"/>
  <c r="AG327"/>
  <c r="P327"/>
  <c r="K326"/>
  <c r="AD325"/>
  <c r="AX324"/>
  <c r="AH324"/>
  <c r="R324"/>
  <c r="BD323"/>
  <c r="M323"/>
  <c r="O322"/>
  <c r="Z321"/>
  <c r="AK320"/>
  <c r="U320"/>
  <c r="AW319"/>
  <c r="BE317"/>
  <c r="V317"/>
  <c r="AW316"/>
  <c r="AG316"/>
  <c r="Q316"/>
  <c r="AC315"/>
  <c r="BF314"/>
  <c r="AX313"/>
  <c r="R313"/>
  <c r="AT312"/>
  <c r="AD312"/>
  <c r="N312"/>
  <c r="AV311"/>
  <c r="Y311"/>
  <c r="AQ310"/>
  <c r="AT309"/>
  <c r="N309"/>
  <c r="AP308"/>
  <c r="Z308"/>
  <c r="J308"/>
  <c r="AS307"/>
  <c r="U307"/>
  <c r="AU306"/>
  <c r="AP305"/>
  <c r="J305"/>
  <c r="AS304"/>
  <c r="AC304"/>
  <c r="M304"/>
  <c r="AO303"/>
  <c r="AI302"/>
  <c r="AL301"/>
  <c r="F301"/>
  <c r="AO300"/>
  <c r="AK299"/>
  <c r="W298"/>
  <c r="AY292"/>
  <c r="AD290"/>
  <c r="V282"/>
  <c r="BF280"/>
  <c r="BE275"/>
  <c r="N274"/>
  <c r="O272"/>
  <c r="K552"/>
  <c r="E556"/>
  <c r="E538"/>
  <c r="E522"/>
  <c r="E505"/>
  <c r="E489"/>
  <c r="E473"/>
  <c r="E457"/>
  <c r="E441"/>
  <c r="E425"/>
  <c r="E409"/>
  <c r="E393"/>
  <c r="E376"/>
  <c r="E360"/>
  <c r="E344"/>
  <c r="E326"/>
  <c r="E310"/>
  <c r="E294"/>
  <c r="E278"/>
  <c r="BF560"/>
  <c r="Y558"/>
  <c r="M554"/>
  <c r="BF552"/>
  <c r="M544"/>
  <c r="BF542"/>
  <c r="G539"/>
  <c r="AO536"/>
  <c r="U536"/>
  <c r="AM535"/>
  <c r="AO532"/>
  <c r="U532"/>
  <c r="AM531"/>
  <c r="AO528"/>
  <c r="U528"/>
  <c r="AM527"/>
  <c r="G523"/>
  <c r="AO519"/>
  <c r="U519"/>
  <c r="AM518"/>
  <c r="AO515"/>
  <c r="U515"/>
  <c r="AM514"/>
  <c r="AO511"/>
  <c r="U511"/>
  <c r="AM510"/>
  <c r="G506"/>
  <c r="BD503"/>
  <c r="G502"/>
  <c r="BD499"/>
  <c r="G498"/>
  <c r="BD495"/>
  <c r="G494"/>
  <c r="AO491"/>
  <c r="U491"/>
  <c r="AM490"/>
  <c r="AO487"/>
  <c r="U487"/>
  <c r="AM486"/>
  <c r="AO483"/>
  <c r="U483"/>
  <c r="AM482"/>
  <c r="AO479"/>
  <c r="U479"/>
  <c r="AM478"/>
  <c r="AO475"/>
  <c r="U475"/>
  <c r="AM474"/>
  <c r="G470"/>
  <c r="BD467"/>
  <c r="AO467"/>
  <c r="U467"/>
  <c r="AM466"/>
  <c r="G462"/>
  <c r="AO459"/>
  <c r="U459"/>
  <c r="AM458"/>
  <c r="AO455"/>
  <c r="U455"/>
  <c r="AM454"/>
  <c r="AO451"/>
  <c r="U451"/>
  <c r="AM450"/>
  <c r="AO447"/>
  <c r="U447"/>
  <c r="AM446"/>
  <c r="AO443"/>
  <c r="U443"/>
  <c r="AM442"/>
  <c r="AO439"/>
  <c r="U439"/>
  <c r="AM438"/>
  <c r="AO435"/>
  <c r="G434"/>
  <c r="BD431"/>
  <c r="G430"/>
  <c r="BD427"/>
  <c r="AO427"/>
  <c r="U427"/>
  <c r="AM426"/>
  <c r="AO423"/>
  <c r="U423"/>
  <c r="AM422"/>
  <c r="AG418"/>
  <c r="K417"/>
  <c r="O413"/>
  <c r="BD411"/>
  <c r="U411"/>
  <c r="AW407"/>
  <c r="Q407"/>
  <c r="BF405"/>
  <c r="AQ401"/>
  <c r="AS398"/>
  <c r="AU397"/>
  <c r="AC395"/>
  <c r="AO394"/>
  <c r="AI393"/>
  <c r="Y391"/>
  <c r="BD382"/>
  <c r="M382"/>
  <c r="O381"/>
  <c r="AK378"/>
  <c r="AW377"/>
  <c r="AG374"/>
  <c r="BF372"/>
  <c r="AQ368"/>
  <c r="AS365"/>
  <c r="AU364"/>
  <c r="AC362"/>
  <c r="AO361"/>
  <c r="AI360"/>
  <c r="F359"/>
  <c r="Y358"/>
  <c r="AK357"/>
  <c r="W356"/>
  <c r="K352"/>
  <c r="BD346"/>
  <c r="U346"/>
  <c r="AW342"/>
  <c r="Q342"/>
  <c r="AC341"/>
  <c r="R339"/>
  <c r="J332"/>
  <c r="U331"/>
  <c r="AS328"/>
  <c r="M328"/>
  <c r="Q327"/>
  <c r="AO324"/>
  <c r="AH321"/>
  <c r="AL320"/>
  <c r="F320"/>
  <c r="AD317"/>
  <c r="AH316"/>
  <c r="BD315"/>
  <c r="Z313"/>
  <c r="AK312"/>
  <c r="AW311"/>
  <c r="V309"/>
  <c r="BF306"/>
  <c r="R305"/>
  <c r="AD304"/>
  <c r="N304"/>
  <c r="Y303"/>
  <c r="AT301"/>
  <c r="AP300"/>
  <c r="J300"/>
  <c r="AK293"/>
  <c r="Q289"/>
  <c r="AC285"/>
  <c r="AH278"/>
  <c r="AU272"/>
  <c r="AI276"/>
  <c r="E546"/>
  <c r="E530"/>
  <c r="E513"/>
  <c r="E497"/>
  <c r="E481"/>
  <c r="E465"/>
  <c r="E449"/>
  <c r="E433"/>
  <c r="E417"/>
  <c r="E401"/>
  <c r="E385"/>
  <c r="E368"/>
  <c r="E352"/>
  <c r="E334"/>
  <c r="E318"/>
  <c r="E302"/>
  <c r="E286"/>
  <c r="W560"/>
  <c r="AK558"/>
  <c r="AI556"/>
  <c r="AS554"/>
  <c r="Y554"/>
  <c r="W552"/>
  <c r="AI546"/>
  <c r="AS544"/>
  <c r="Y544"/>
  <c r="W542"/>
  <c r="BD540"/>
  <c r="AO540"/>
  <c r="U540"/>
  <c r="AM539"/>
  <c r="BD536"/>
  <c r="G535"/>
  <c r="BD532"/>
  <c r="G531"/>
  <c r="BD528"/>
  <c r="G527"/>
  <c r="BD524"/>
  <c r="AO524"/>
  <c r="U524"/>
  <c r="AM523"/>
  <c r="BD519"/>
  <c r="G518"/>
  <c r="BD515"/>
  <c r="G514"/>
  <c r="BD511"/>
  <c r="G510"/>
  <c r="BD507"/>
  <c r="AO507"/>
  <c r="U507"/>
  <c r="AM506"/>
  <c r="AO503"/>
  <c r="U503"/>
  <c r="AM502"/>
  <c r="AO499"/>
  <c r="U499"/>
  <c r="AM498"/>
  <c r="AO495"/>
  <c r="U495"/>
  <c r="AM494"/>
  <c r="BD491"/>
  <c r="G490"/>
  <c r="BD487"/>
  <c r="G486"/>
  <c r="BD483"/>
  <c r="G482"/>
  <c r="BD479"/>
  <c r="G478"/>
  <c r="BD475"/>
  <c r="G474"/>
  <c r="BD471"/>
  <c r="AO471"/>
  <c r="U471"/>
  <c r="AM470"/>
  <c r="G466"/>
  <c r="BD463"/>
  <c r="AO463"/>
  <c r="U463"/>
  <c r="AM462"/>
  <c r="BD459"/>
  <c r="G458"/>
  <c r="BD455"/>
  <c r="G454"/>
  <c r="BD451"/>
  <c r="G450"/>
  <c r="BD447"/>
  <c r="G446"/>
  <c r="BD443"/>
  <c r="G442"/>
  <c r="BD439"/>
  <c r="G438"/>
  <c r="BD435"/>
  <c r="U435"/>
  <c r="AM434"/>
  <c r="AO431"/>
  <c r="U431"/>
  <c r="AM430"/>
  <c r="G426"/>
  <c r="BD423"/>
  <c r="G422"/>
  <c r="BD414"/>
  <c r="M414"/>
  <c r="AK411"/>
  <c r="AW410"/>
  <c r="AG407"/>
  <c r="AC406"/>
  <c r="Y402"/>
  <c r="U398"/>
  <c r="AS395"/>
  <c r="M395"/>
  <c r="Q394"/>
  <c r="AO391"/>
  <c r="AK390"/>
  <c r="W389"/>
  <c r="AG386"/>
  <c r="K385"/>
  <c r="BD378"/>
  <c r="U378"/>
  <c r="AW374"/>
  <c r="Q374"/>
  <c r="AC373"/>
  <c r="Y369"/>
  <c r="U365"/>
  <c r="AS362"/>
  <c r="M362"/>
  <c r="Q361"/>
  <c r="AO358"/>
  <c r="F354"/>
  <c r="BD349"/>
  <c r="M349"/>
  <c r="AK346"/>
  <c r="AW345"/>
  <c r="AG342"/>
  <c r="BF340"/>
  <c r="N336"/>
  <c r="Y335"/>
  <c r="AQ334"/>
  <c r="N333"/>
  <c r="Z332"/>
  <c r="AS331"/>
  <c r="AU330"/>
  <c r="J329"/>
  <c r="AC328"/>
  <c r="AO327"/>
  <c r="F325"/>
  <c r="Y324"/>
  <c r="AK323"/>
  <c r="W322"/>
  <c r="V320"/>
  <c r="AG319"/>
  <c r="K318"/>
  <c r="R316"/>
  <c r="O314"/>
  <c r="BD312"/>
  <c r="U312"/>
  <c r="AW308"/>
  <c r="AG308"/>
  <c r="Q308"/>
  <c r="AC307"/>
  <c r="AX305"/>
  <c r="AT304"/>
  <c r="AQ302"/>
  <c r="N301"/>
  <c r="Z300"/>
  <c r="AS299"/>
  <c r="AU298"/>
  <c r="AX294"/>
  <c r="F291"/>
  <c r="AP286"/>
  <c r="U277"/>
  <c r="AO274"/>
  <c r="E557"/>
  <c r="E539"/>
  <c r="E531"/>
  <c r="E523"/>
  <c r="E514"/>
  <c r="E506"/>
  <c r="E498"/>
  <c r="E490"/>
  <c r="E482"/>
  <c r="E474"/>
  <c r="E466"/>
  <c r="E458"/>
  <c r="E450"/>
  <c r="E442"/>
  <c r="E434"/>
  <c r="E426"/>
  <c r="E418"/>
  <c r="E410"/>
  <c r="E402"/>
  <c r="E394"/>
  <c r="E386"/>
  <c r="E377"/>
  <c r="E369"/>
  <c r="E361"/>
  <c r="E353"/>
  <c r="E345"/>
  <c r="E335"/>
  <c r="E327"/>
  <c r="E319"/>
  <c r="E311"/>
  <c r="E303"/>
  <c r="E295"/>
  <c r="E287"/>
  <c r="E279"/>
  <c r="BF561"/>
  <c r="AM561"/>
  <c r="W561"/>
  <c r="G561"/>
  <c r="AU560"/>
  <c r="AL560"/>
  <c r="Z560"/>
  <c r="O560"/>
  <c r="F560"/>
  <c r="AW559"/>
  <c r="AO559"/>
  <c r="AG559"/>
  <c r="Y559"/>
  <c r="Q559"/>
  <c r="AW558"/>
  <c r="AN558"/>
  <c r="AC558"/>
  <c r="Q558"/>
  <c r="H558"/>
  <c r="AQ557"/>
  <c r="AA557"/>
  <c r="K557"/>
  <c r="AX556"/>
  <c r="AL556"/>
  <c r="AA556"/>
  <c r="R556"/>
  <c r="F556"/>
  <c r="AW555"/>
  <c r="AO555"/>
  <c r="AG555"/>
  <c r="Y555"/>
  <c r="Q555"/>
  <c r="AW554"/>
  <c r="AK554"/>
  <c r="Q554"/>
  <c r="BF553"/>
  <c r="AM553"/>
  <c r="W553"/>
  <c r="G553"/>
  <c r="AU552"/>
  <c r="AL552"/>
  <c r="Z552"/>
  <c r="O552"/>
  <c r="F552"/>
  <c r="AX546"/>
  <c r="AL546"/>
  <c r="AA546"/>
  <c r="R546"/>
  <c r="F546"/>
  <c r="AW545"/>
  <c r="AO545"/>
  <c r="AG545"/>
  <c r="Y545"/>
  <c r="Q545"/>
  <c r="AW544"/>
  <c r="AK544"/>
  <c r="Q544"/>
  <c r="BF543"/>
  <c r="AM543"/>
  <c r="W543"/>
  <c r="G543"/>
  <c r="AU542"/>
  <c r="AL542"/>
  <c r="Z542"/>
  <c r="N542"/>
  <c r="BD541"/>
  <c r="AS541"/>
  <c r="AK541"/>
  <c r="AC541"/>
  <c r="U541"/>
  <c r="M541"/>
  <c r="BG540"/>
  <c r="AS540"/>
  <c r="AG540"/>
  <c r="X540"/>
  <c r="M540"/>
  <c r="AQ539"/>
  <c r="K539"/>
  <c r="AT538"/>
  <c r="AD538"/>
  <c r="N538"/>
  <c r="BD537"/>
  <c r="AS537"/>
  <c r="AK537"/>
  <c r="AC537"/>
  <c r="U537"/>
  <c r="M537"/>
  <c r="BG536"/>
  <c r="AS536"/>
  <c r="AG536"/>
  <c r="X536"/>
  <c r="M536"/>
  <c r="AQ535"/>
  <c r="K535"/>
  <c r="AT534"/>
  <c r="AD534"/>
  <c r="N534"/>
  <c r="BD533"/>
  <c r="AS533"/>
  <c r="AK533"/>
  <c r="AC533"/>
  <c r="U533"/>
  <c r="M533"/>
  <c r="BG532"/>
  <c r="AS532"/>
  <c r="AG532"/>
  <c r="X532"/>
  <c r="M532"/>
  <c r="AQ531"/>
  <c r="K531"/>
  <c r="AT530"/>
  <c r="AD530"/>
  <c r="N530"/>
  <c r="BD529"/>
  <c r="AS529"/>
  <c r="AK529"/>
  <c r="AC529"/>
  <c r="U529"/>
  <c r="M529"/>
  <c r="BG528"/>
  <c r="AS528"/>
  <c r="AG528"/>
  <c r="X528"/>
  <c r="M528"/>
  <c r="AQ527"/>
  <c r="K527"/>
  <c r="AT526"/>
  <c r="AD526"/>
  <c r="N526"/>
  <c r="BD525"/>
  <c r="AS525"/>
  <c r="AK525"/>
  <c r="AC525"/>
  <c r="U525"/>
  <c r="M525"/>
  <c r="BG524"/>
  <c r="AS524"/>
  <c r="AG524"/>
  <c r="X524"/>
  <c r="M524"/>
  <c r="AQ523"/>
  <c r="K523"/>
  <c r="AT522"/>
  <c r="AD522"/>
  <c r="N522"/>
  <c r="BD521"/>
  <c r="AS521"/>
  <c r="AK521"/>
  <c r="AC521"/>
  <c r="U521"/>
  <c r="M521"/>
  <c r="BG519"/>
  <c r="AS519"/>
  <c r="AG519"/>
  <c r="X519"/>
  <c r="M519"/>
  <c r="AQ518"/>
  <c r="K518"/>
  <c r="AT517"/>
  <c r="AD517"/>
  <c r="N517"/>
  <c r="BD516"/>
  <c r="AS516"/>
  <c r="AK516"/>
  <c r="AC516"/>
  <c r="U516"/>
  <c r="M516"/>
  <c r="BG515"/>
  <c r="AS515"/>
  <c r="AG515"/>
  <c r="X515"/>
  <c r="M515"/>
  <c r="AQ514"/>
  <c r="K514"/>
  <c r="AT513"/>
  <c r="AD513"/>
  <c r="N513"/>
  <c r="BD512"/>
  <c r="AS512"/>
  <c r="AK512"/>
  <c r="AC512"/>
  <c r="U512"/>
  <c r="M512"/>
  <c r="BG511"/>
  <c r="AS511"/>
  <c r="AG511"/>
  <c r="X511"/>
  <c r="M511"/>
  <c r="AQ510"/>
  <c r="K510"/>
  <c r="AT509"/>
  <c r="AD509"/>
  <c r="N509"/>
  <c r="BD508"/>
  <c r="AS508"/>
  <c r="AK508"/>
  <c r="AC508"/>
  <c r="U508"/>
  <c r="M508"/>
  <c r="BG507"/>
  <c r="AS507"/>
  <c r="AG507"/>
  <c r="X507"/>
  <c r="M507"/>
  <c r="AQ506"/>
  <c r="K506"/>
  <c r="AT505"/>
  <c r="AD505"/>
  <c r="N505"/>
  <c r="BD504"/>
  <c r="AS504"/>
  <c r="AK504"/>
  <c r="AC504"/>
  <c r="U504"/>
  <c r="M504"/>
  <c r="BG503"/>
  <c r="AS503"/>
  <c r="AG503"/>
  <c r="X503"/>
  <c r="M503"/>
  <c r="AQ502"/>
  <c r="K502"/>
  <c r="AT501"/>
  <c r="AD501"/>
  <c r="N501"/>
  <c r="BD500"/>
  <c r="AS500"/>
  <c r="AK500"/>
  <c r="AC500"/>
  <c r="U500"/>
  <c r="M500"/>
  <c r="BG499"/>
  <c r="AS499"/>
  <c r="AG499"/>
  <c r="X499"/>
  <c r="M499"/>
  <c r="AQ498"/>
  <c r="K498"/>
  <c r="AT497"/>
  <c r="AD497"/>
  <c r="N497"/>
  <c r="BD496"/>
  <c r="AS496"/>
  <c r="AK496"/>
  <c r="AC496"/>
  <c r="U496"/>
  <c r="M496"/>
  <c r="BG495"/>
  <c r="AS495"/>
  <c r="AG495"/>
  <c r="X495"/>
  <c r="M495"/>
  <c r="AQ494"/>
  <c r="K494"/>
  <c r="AT493"/>
  <c r="AD493"/>
  <c r="N493"/>
  <c r="BD492"/>
  <c r="AS492"/>
  <c r="AK492"/>
  <c r="AC492"/>
  <c r="U492"/>
  <c r="M492"/>
  <c r="BG491"/>
  <c r="AS491"/>
  <c r="AG491"/>
  <c r="X491"/>
  <c r="M491"/>
  <c r="AQ490"/>
  <c r="K490"/>
  <c r="AT489"/>
  <c r="AD489"/>
  <c r="N489"/>
  <c r="BD488"/>
  <c r="AS488"/>
  <c r="AK488"/>
  <c r="AC488"/>
  <c r="U488"/>
  <c r="M488"/>
  <c r="BG487"/>
  <c r="AS487"/>
  <c r="AG487"/>
  <c r="X487"/>
  <c r="M487"/>
  <c r="AQ486"/>
  <c r="K486"/>
  <c r="AT485"/>
  <c r="AD485"/>
  <c r="N485"/>
  <c r="BD484"/>
  <c r="AS484"/>
  <c r="AK484"/>
  <c r="AC484"/>
  <c r="U484"/>
  <c r="M484"/>
  <c r="BG483"/>
  <c r="AS483"/>
  <c r="AG483"/>
  <c r="X483"/>
  <c r="M483"/>
  <c r="AQ482"/>
  <c r="K482"/>
  <c r="AT481"/>
  <c r="AD481"/>
  <c r="N481"/>
  <c r="BD480"/>
  <c r="AS480"/>
  <c r="AK480"/>
  <c r="AC480"/>
  <c r="U480"/>
  <c r="M480"/>
  <c r="BG479"/>
  <c r="AS479"/>
  <c r="AG479"/>
  <c r="X479"/>
  <c r="M479"/>
  <c r="AQ478"/>
  <c r="K478"/>
  <c r="AT477"/>
  <c r="AD477"/>
  <c r="N477"/>
  <c r="BD476"/>
  <c r="AS476"/>
  <c r="AK476"/>
  <c r="AC476"/>
  <c r="U476"/>
  <c r="M476"/>
  <c r="BG475"/>
  <c r="AS475"/>
  <c r="AG475"/>
  <c r="X475"/>
  <c r="M475"/>
  <c r="AQ474"/>
  <c r="K474"/>
  <c r="AT473"/>
  <c r="AD473"/>
  <c r="N473"/>
  <c r="BD472"/>
  <c r="AS472"/>
  <c r="AK472"/>
  <c r="AC472"/>
  <c r="U472"/>
  <c r="M472"/>
  <c r="BG471"/>
  <c r="AS471"/>
  <c r="AG471"/>
  <c r="X471"/>
  <c r="M471"/>
  <c r="AQ470"/>
  <c r="K470"/>
  <c r="AT469"/>
  <c r="AD469"/>
  <c r="N469"/>
  <c r="BD468"/>
  <c r="AS468"/>
  <c r="AK468"/>
  <c r="AC468"/>
  <c r="U468"/>
  <c r="M468"/>
  <c r="BG467"/>
  <c r="AS467"/>
  <c r="AG467"/>
  <c r="X467"/>
  <c r="M467"/>
  <c r="AQ466"/>
  <c r="K466"/>
  <c r="AT465"/>
  <c r="AD465"/>
  <c r="N465"/>
  <c r="BD464"/>
  <c r="AS464"/>
  <c r="AK464"/>
  <c r="AC464"/>
  <c r="U464"/>
  <c r="M464"/>
  <c r="BG463"/>
  <c r="AS463"/>
  <c r="AG463"/>
  <c r="X463"/>
  <c r="M463"/>
  <c r="AQ462"/>
  <c r="K462"/>
  <c r="AT461"/>
  <c r="AD461"/>
  <c r="N461"/>
  <c r="BD460"/>
  <c r="AS460"/>
  <c r="AK460"/>
  <c r="AC460"/>
  <c r="U460"/>
  <c r="M460"/>
  <c r="BG459"/>
  <c r="AS459"/>
  <c r="AG459"/>
  <c r="X459"/>
  <c r="M459"/>
  <c r="AQ458"/>
  <c r="K458"/>
  <c r="AT457"/>
  <c r="AD457"/>
  <c r="N457"/>
  <c r="BD456"/>
  <c r="AS456"/>
  <c r="AK456"/>
  <c r="AC456"/>
  <c r="U456"/>
  <c r="M456"/>
  <c r="BG455"/>
  <c r="AS455"/>
  <c r="AG455"/>
  <c r="X455"/>
  <c r="M455"/>
  <c r="AQ454"/>
  <c r="K454"/>
  <c r="AT453"/>
  <c r="AD453"/>
  <c r="N453"/>
  <c r="BD452"/>
  <c r="AS452"/>
  <c r="AK452"/>
  <c r="AC452"/>
  <c r="U452"/>
  <c r="M452"/>
  <c r="BG451"/>
  <c r="AS451"/>
  <c r="AG451"/>
  <c r="X451"/>
  <c r="M451"/>
  <c r="AQ450"/>
  <c r="K450"/>
  <c r="AT449"/>
  <c r="AD449"/>
  <c r="N449"/>
  <c r="BD448"/>
  <c r="AS448"/>
  <c r="AK448"/>
  <c r="AC448"/>
  <c r="U448"/>
  <c r="M448"/>
  <c r="BG447"/>
  <c r="AS447"/>
  <c r="AG447"/>
  <c r="X447"/>
  <c r="M447"/>
  <c r="AQ446"/>
  <c r="K446"/>
  <c r="AT445"/>
  <c r="AD445"/>
  <c r="N445"/>
  <c r="BD444"/>
  <c r="AS444"/>
  <c r="AK444"/>
  <c r="AC444"/>
  <c r="U444"/>
  <c r="M444"/>
  <c r="BG443"/>
  <c r="AS443"/>
  <c r="AG443"/>
  <c r="X443"/>
  <c r="M443"/>
  <c r="AQ442"/>
  <c r="K442"/>
  <c r="AT441"/>
  <c r="AD441"/>
  <c r="N441"/>
  <c r="BD440"/>
  <c r="AS440"/>
  <c r="AK440"/>
  <c r="AC440"/>
  <c r="U440"/>
  <c r="M440"/>
  <c r="BG439"/>
  <c r="AS439"/>
  <c r="AG439"/>
  <c r="X439"/>
  <c r="M439"/>
  <c r="AQ438"/>
  <c r="K438"/>
  <c r="AT437"/>
  <c r="AD437"/>
  <c r="N437"/>
  <c r="BD436"/>
  <c r="AS436"/>
  <c r="AK436"/>
  <c r="AC436"/>
  <c r="U436"/>
  <c r="M436"/>
  <c r="BG435"/>
  <c r="AS435"/>
  <c r="AG435"/>
  <c r="X435"/>
  <c r="M435"/>
  <c r="AQ434"/>
  <c r="K434"/>
  <c r="AT433"/>
  <c r="AD433"/>
  <c r="N433"/>
  <c r="BD432"/>
  <c r="AS432"/>
  <c r="AK432"/>
  <c r="AC432"/>
  <c r="U432"/>
  <c r="M432"/>
  <c r="BG431"/>
  <c r="AS431"/>
  <c r="AG431"/>
  <c r="X431"/>
  <c r="M431"/>
  <c r="AQ430"/>
  <c r="K430"/>
  <c r="AT429"/>
  <c r="AD429"/>
  <c r="N429"/>
  <c r="BD428"/>
  <c r="AS428"/>
  <c r="AK428"/>
  <c r="AC428"/>
  <c r="U428"/>
  <c r="M428"/>
  <c r="BG427"/>
  <c r="AS427"/>
  <c r="AG427"/>
  <c r="X427"/>
  <c r="M427"/>
  <c r="AQ426"/>
  <c r="K426"/>
  <c r="AT425"/>
  <c r="AD425"/>
  <c r="N425"/>
  <c r="BD424"/>
  <c r="AS424"/>
  <c r="AK424"/>
  <c r="AC424"/>
  <c r="U424"/>
  <c r="M424"/>
  <c r="BG423"/>
  <c r="AS423"/>
  <c r="AG423"/>
  <c r="X423"/>
  <c r="M423"/>
  <c r="AQ422"/>
  <c r="K422"/>
  <c r="AT421"/>
  <c r="AD421"/>
  <c r="N421"/>
  <c r="AP420"/>
  <c r="J420"/>
  <c r="AS419"/>
  <c r="AC419"/>
  <c r="M419"/>
  <c r="AO418"/>
  <c r="Q418"/>
  <c r="AI417"/>
  <c r="AL416"/>
  <c r="F416"/>
  <c r="AO415"/>
  <c r="Y415"/>
  <c r="AK414"/>
  <c r="T414"/>
  <c r="W413"/>
  <c r="AH412"/>
  <c r="BE411"/>
  <c r="AL411"/>
  <c r="V411"/>
  <c r="F411"/>
  <c r="AG410"/>
  <c r="P410"/>
  <c r="K409"/>
  <c r="AD408"/>
  <c r="AX407"/>
  <c r="AH407"/>
  <c r="R407"/>
  <c r="BD406"/>
  <c r="AJ406"/>
  <c r="M406"/>
  <c r="O405"/>
  <c r="Z404"/>
  <c r="BD403"/>
  <c r="AK403"/>
  <c r="U403"/>
  <c r="AW402"/>
  <c r="AF402"/>
  <c r="BE400"/>
  <c r="V400"/>
  <c r="AW399"/>
  <c r="AG399"/>
  <c r="Q399"/>
  <c r="AZ398"/>
  <c r="AC398"/>
  <c r="BF397"/>
  <c r="AX396"/>
  <c r="R396"/>
  <c r="AT395"/>
  <c r="AD395"/>
  <c r="N395"/>
  <c r="AV394"/>
  <c r="Y394"/>
  <c r="AQ393"/>
  <c r="AT392"/>
  <c r="N392"/>
  <c r="AP391"/>
  <c r="Z391"/>
  <c r="J391"/>
  <c r="AS390"/>
  <c r="U390"/>
  <c r="AU389"/>
  <c r="AP388"/>
  <c r="J388"/>
  <c r="AS387"/>
  <c r="AC387"/>
  <c r="M387"/>
  <c r="AO386"/>
  <c r="Q386"/>
  <c r="AI385"/>
  <c r="AL384"/>
  <c r="F384"/>
  <c r="AO383"/>
  <c r="Y383"/>
  <c r="AK382"/>
  <c r="T382"/>
  <c r="W381"/>
  <c r="AH380"/>
  <c r="BE378"/>
  <c r="AL378"/>
  <c r="V378"/>
  <c r="F378"/>
  <c r="AG377"/>
  <c r="P377"/>
  <c r="K376"/>
  <c r="AD375"/>
  <c r="AX374"/>
  <c r="AH374"/>
  <c r="R374"/>
  <c r="BD373"/>
  <c r="AJ373"/>
  <c r="M373"/>
  <c r="O372"/>
  <c r="Z371"/>
  <c r="BD370"/>
  <c r="AK370"/>
  <c r="U370"/>
  <c r="AW369"/>
  <c r="AF369"/>
  <c r="BE367"/>
  <c r="V367"/>
  <c r="AW366"/>
  <c r="AG366"/>
  <c r="Q366"/>
  <c r="AZ365"/>
  <c r="AC365"/>
  <c r="BF364"/>
  <c r="AX363"/>
  <c r="R363"/>
  <c r="AT362"/>
  <c r="AD362"/>
  <c r="N362"/>
  <c r="AV361"/>
  <c r="Y361"/>
  <c r="AQ360"/>
  <c r="AT359"/>
  <c r="N359"/>
  <c r="AP358"/>
  <c r="Z358"/>
  <c r="J358"/>
  <c r="AS357"/>
  <c r="U357"/>
  <c r="AU356"/>
  <c r="AP355"/>
  <c r="J355"/>
  <c r="AS354"/>
  <c r="AC354"/>
  <c r="M354"/>
  <c r="AO353"/>
  <c r="Q353"/>
  <c r="AI352"/>
  <c r="AL351"/>
  <c r="F351"/>
  <c r="AO350"/>
  <c r="Y350"/>
  <c r="AK349"/>
  <c r="T349"/>
  <c r="W348"/>
  <c r="AH347"/>
  <c r="BE346"/>
  <c r="AL346"/>
  <c r="V346"/>
  <c r="F346"/>
  <c r="AG345"/>
  <c r="P345"/>
  <c r="K344"/>
  <c r="AD343"/>
  <c r="AX342"/>
  <c r="AH342"/>
  <c r="R342"/>
  <c r="BD341"/>
  <c r="AJ341"/>
  <c r="M341"/>
  <c r="O340"/>
  <c r="Z339"/>
  <c r="BD336"/>
  <c r="AK336"/>
  <c r="U336"/>
  <c r="AW335"/>
  <c r="AF335"/>
  <c r="BE333"/>
  <c r="V333"/>
  <c r="AW332"/>
  <c r="AG332"/>
  <c r="Q332"/>
  <c r="AZ331"/>
  <c r="AC331"/>
  <c r="BF330"/>
  <c r="AX329"/>
  <c r="R329"/>
  <c r="AT328"/>
  <c r="AD328"/>
  <c r="N328"/>
  <c r="AV327"/>
  <c r="Y327"/>
  <c r="AQ326"/>
  <c r="AT325"/>
  <c r="N325"/>
  <c r="AP324"/>
  <c r="Z324"/>
  <c r="J324"/>
  <c r="AS323"/>
  <c r="U323"/>
  <c r="AU322"/>
  <c r="AP321"/>
  <c r="J321"/>
  <c r="AS320"/>
  <c r="AC320"/>
  <c r="M320"/>
  <c r="AO319"/>
  <c r="Q319"/>
  <c r="AI318"/>
  <c r="AL317"/>
  <c r="F317"/>
  <c r="AO316"/>
  <c r="Y316"/>
  <c r="AK315"/>
  <c r="T315"/>
  <c r="W314"/>
  <c r="AH313"/>
  <c r="BE312"/>
  <c r="AL312"/>
  <c r="V312"/>
  <c r="F312"/>
  <c r="AG311"/>
  <c r="P311"/>
  <c r="K310"/>
  <c r="AD309"/>
  <c r="AX308"/>
  <c r="AH308"/>
  <c r="R308"/>
  <c r="BD307"/>
  <c r="AJ307"/>
  <c r="M307"/>
  <c r="O306"/>
  <c r="Z305"/>
  <c r="BD304"/>
  <c r="AK304"/>
  <c r="U304"/>
  <c r="AW303"/>
  <c r="AF303"/>
  <c r="BE301"/>
  <c r="V301"/>
  <c r="AW300"/>
  <c r="AG300"/>
  <c r="Q300"/>
  <c r="AZ299"/>
  <c r="AC299"/>
  <c r="BF298"/>
  <c r="F298"/>
  <c r="Z295"/>
  <c r="M294"/>
  <c r="AL291"/>
  <c r="AW289"/>
  <c r="R287"/>
  <c r="BG285"/>
  <c r="BE282"/>
  <c r="AO281"/>
  <c r="J279"/>
  <c r="AV277"/>
  <c r="AT274"/>
  <c r="AG273"/>
  <c r="H274"/>
  <c r="H278"/>
  <c r="H282"/>
  <c r="H286"/>
  <c r="H290"/>
  <c r="H294"/>
  <c r="H298"/>
  <c r="H271"/>
  <c r="H275"/>
  <c r="H279"/>
  <c r="H283"/>
  <c r="H287"/>
  <c r="H291"/>
  <c r="H295"/>
  <c r="H272"/>
  <c r="H280"/>
  <c r="H288"/>
  <c r="H296"/>
  <c r="H273"/>
  <c r="H281"/>
  <c r="H289"/>
  <c r="H297"/>
  <c r="H277"/>
  <c r="H293"/>
  <c r="H301"/>
  <c r="H305"/>
  <c r="H309"/>
  <c r="H313"/>
  <c r="H317"/>
  <c r="H321"/>
  <c r="H325"/>
  <c r="H329"/>
  <c r="H333"/>
  <c r="H339"/>
  <c r="H343"/>
  <c r="H347"/>
  <c r="H351"/>
  <c r="H355"/>
  <c r="H359"/>
  <c r="H363"/>
  <c r="H367"/>
  <c r="H371"/>
  <c r="H375"/>
  <c r="H380"/>
  <c r="H384"/>
  <c r="H388"/>
  <c r="H392"/>
  <c r="H396"/>
  <c r="H400"/>
  <c r="H404"/>
  <c r="H408"/>
  <c r="H412"/>
  <c r="H416"/>
  <c r="H420"/>
  <c r="H284"/>
  <c r="H300"/>
  <c r="H304"/>
  <c r="H308"/>
  <c r="H312"/>
  <c r="H316"/>
  <c r="H320"/>
  <c r="H324"/>
  <c r="H328"/>
  <c r="H332"/>
  <c r="H336"/>
  <c r="H342"/>
  <c r="H346"/>
  <c r="H350"/>
  <c r="H354"/>
  <c r="H358"/>
  <c r="H362"/>
  <c r="H366"/>
  <c r="H370"/>
  <c r="H374"/>
  <c r="H378"/>
  <c r="H383"/>
  <c r="H387"/>
  <c r="H391"/>
  <c r="H395"/>
  <c r="H399"/>
  <c r="H403"/>
  <c r="H407"/>
  <c r="H411"/>
  <c r="H415"/>
  <c r="H419"/>
  <c r="H285"/>
  <c r="H299"/>
  <c r="H307"/>
  <c r="H315"/>
  <c r="H323"/>
  <c r="H331"/>
  <c r="H341"/>
  <c r="H349"/>
  <c r="H357"/>
  <c r="H365"/>
  <c r="H373"/>
  <c r="H382"/>
  <c r="H390"/>
  <c r="H398"/>
  <c r="H406"/>
  <c r="H414"/>
  <c r="H421"/>
  <c r="H425"/>
  <c r="H429"/>
  <c r="H433"/>
  <c r="H437"/>
  <c r="H441"/>
  <c r="H445"/>
  <c r="H449"/>
  <c r="H453"/>
  <c r="H457"/>
  <c r="H461"/>
  <c r="H465"/>
  <c r="H469"/>
  <c r="H473"/>
  <c r="H477"/>
  <c r="H481"/>
  <c r="H485"/>
  <c r="H489"/>
  <c r="H493"/>
  <c r="H497"/>
  <c r="H501"/>
  <c r="H505"/>
  <c r="H509"/>
  <c r="H513"/>
  <c r="H517"/>
  <c r="H522"/>
  <c r="H526"/>
  <c r="H530"/>
  <c r="H534"/>
  <c r="H538"/>
  <c r="H542"/>
  <c r="H546"/>
  <c r="H552"/>
  <c r="H556"/>
  <c r="H560"/>
  <c r="H292"/>
  <c r="H302"/>
  <c r="H310"/>
  <c r="H318"/>
  <c r="H326"/>
  <c r="H334"/>
  <c r="H344"/>
  <c r="H352"/>
  <c r="H360"/>
  <c r="H368"/>
  <c r="H376"/>
  <c r="H385"/>
  <c r="H393"/>
  <c r="H401"/>
  <c r="H409"/>
  <c r="H417"/>
  <c r="H424"/>
  <c r="H428"/>
  <c r="H432"/>
  <c r="H436"/>
  <c r="H440"/>
  <c r="H444"/>
  <c r="H448"/>
  <c r="H452"/>
  <c r="H456"/>
  <c r="H460"/>
  <c r="H464"/>
  <c r="H468"/>
  <c r="H472"/>
  <c r="H476"/>
  <c r="H480"/>
  <c r="H484"/>
  <c r="H488"/>
  <c r="H492"/>
  <c r="H496"/>
  <c r="H500"/>
  <c r="H504"/>
  <c r="H508"/>
  <c r="H512"/>
  <c r="H516"/>
  <c r="H521"/>
  <c r="H525"/>
  <c r="H529"/>
  <c r="H533"/>
  <c r="H537"/>
  <c r="H541"/>
  <c r="H545"/>
  <c r="H555"/>
  <c r="H559"/>
  <c r="H276"/>
  <c r="H306"/>
  <c r="H314"/>
  <c r="H322"/>
  <c r="H330"/>
  <c r="H340"/>
  <c r="H348"/>
  <c r="H356"/>
  <c r="H364"/>
  <c r="H372"/>
  <c r="H381"/>
  <c r="H389"/>
  <c r="H397"/>
  <c r="H405"/>
  <c r="H413"/>
  <c r="H422"/>
  <c r="H426"/>
  <c r="H430"/>
  <c r="H434"/>
  <c r="H438"/>
  <c r="H442"/>
  <c r="H446"/>
  <c r="H450"/>
  <c r="H454"/>
  <c r="H458"/>
  <c r="H462"/>
  <c r="H466"/>
  <c r="H470"/>
  <c r="H474"/>
  <c r="H478"/>
  <c r="H482"/>
  <c r="H486"/>
  <c r="H490"/>
  <c r="H494"/>
  <c r="H498"/>
  <c r="H502"/>
  <c r="H506"/>
  <c r="H510"/>
  <c r="H514"/>
  <c r="H518"/>
  <c r="H523"/>
  <c r="H527"/>
  <c r="H531"/>
  <c r="H535"/>
  <c r="H539"/>
  <c r="L274"/>
  <c r="L278"/>
  <c r="L282"/>
  <c r="L286"/>
  <c r="L290"/>
  <c r="L294"/>
  <c r="L271"/>
  <c r="L275"/>
  <c r="L279"/>
  <c r="L283"/>
  <c r="L287"/>
  <c r="L291"/>
  <c r="L295"/>
  <c r="L276"/>
  <c r="L284"/>
  <c r="L292"/>
  <c r="L277"/>
  <c r="L285"/>
  <c r="L293"/>
  <c r="L281"/>
  <c r="L297"/>
  <c r="L301"/>
  <c r="L305"/>
  <c r="L309"/>
  <c r="L313"/>
  <c r="L317"/>
  <c r="L321"/>
  <c r="L325"/>
  <c r="L329"/>
  <c r="L333"/>
  <c r="L339"/>
  <c r="L343"/>
  <c r="L347"/>
  <c r="L351"/>
  <c r="L355"/>
  <c r="L359"/>
  <c r="L363"/>
  <c r="L367"/>
  <c r="L371"/>
  <c r="L375"/>
  <c r="L380"/>
  <c r="L384"/>
  <c r="L388"/>
  <c r="L392"/>
  <c r="L396"/>
  <c r="L400"/>
  <c r="L404"/>
  <c r="L408"/>
  <c r="L412"/>
  <c r="L416"/>
  <c r="L420"/>
  <c r="L272"/>
  <c r="L288"/>
  <c r="L300"/>
  <c r="L304"/>
  <c r="L308"/>
  <c r="L312"/>
  <c r="L316"/>
  <c r="L320"/>
  <c r="L324"/>
  <c r="L328"/>
  <c r="L332"/>
  <c r="L336"/>
  <c r="L342"/>
  <c r="L346"/>
  <c r="L350"/>
  <c r="L354"/>
  <c r="L358"/>
  <c r="L362"/>
  <c r="L366"/>
  <c r="L370"/>
  <c r="L374"/>
  <c r="L378"/>
  <c r="L383"/>
  <c r="L387"/>
  <c r="L391"/>
  <c r="L395"/>
  <c r="L399"/>
  <c r="L403"/>
  <c r="L407"/>
  <c r="L411"/>
  <c r="L415"/>
  <c r="L419"/>
  <c r="L273"/>
  <c r="L303"/>
  <c r="L311"/>
  <c r="L319"/>
  <c r="L327"/>
  <c r="L335"/>
  <c r="L345"/>
  <c r="L353"/>
  <c r="L361"/>
  <c r="L369"/>
  <c r="L377"/>
  <c r="L386"/>
  <c r="L394"/>
  <c r="L402"/>
  <c r="L410"/>
  <c r="L418"/>
  <c r="L421"/>
  <c r="L425"/>
  <c r="L429"/>
  <c r="L433"/>
  <c r="L437"/>
  <c r="L441"/>
  <c r="L445"/>
  <c r="L449"/>
  <c r="L453"/>
  <c r="L457"/>
  <c r="L461"/>
  <c r="L465"/>
  <c r="L469"/>
  <c r="L473"/>
  <c r="L477"/>
  <c r="L481"/>
  <c r="L485"/>
  <c r="L489"/>
  <c r="L493"/>
  <c r="L497"/>
  <c r="L501"/>
  <c r="L505"/>
  <c r="L509"/>
  <c r="L513"/>
  <c r="L517"/>
  <c r="L522"/>
  <c r="L526"/>
  <c r="L530"/>
  <c r="L534"/>
  <c r="L538"/>
  <c r="L542"/>
  <c r="L546"/>
  <c r="L552"/>
  <c r="L556"/>
  <c r="L560"/>
  <c r="L280"/>
  <c r="L298"/>
  <c r="L306"/>
  <c r="L314"/>
  <c r="L322"/>
  <c r="L330"/>
  <c r="L340"/>
  <c r="L348"/>
  <c r="L356"/>
  <c r="L364"/>
  <c r="L372"/>
  <c r="L381"/>
  <c r="L389"/>
  <c r="L397"/>
  <c r="L405"/>
  <c r="L413"/>
  <c r="L424"/>
  <c r="L428"/>
  <c r="L432"/>
  <c r="L436"/>
  <c r="L440"/>
  <c r="L444"/>
  <c r="L448"/>
  <c r="L452"/>
  <c r="L456"/>
  <c r="L460"/>
  <c r="L464"/>
  <c r="L468"/>
  <c r="L472"/>
  <c r="L476"/>
  <c r="L480"/>
  <c r="L484"/>
  <c r="L488"/>
  <c r="L492"/>
  <c r="L496"/>
  <c r="L500"/>
  <c r="L504"/>
  <c r="L508"/>
  <c r="L512"/>
  <c r="L516"/>
  <c r="L521"/>
  <c r="L525"/>
  <c r="L529"/>
  <c r="L533"/>
  <c r="L537"/>
  <c r="L541"/>
  <c r="L545"/>
  <c r="L555"/>
  <c r="L559"/>
  <c r="L296"/>
  <c r="L302"/>
  <c r="L310"/>
  <c r="L318"/>
  <c r="L326"/>
  <c r="L334"/>
  <c r="L344"/>
  <c r="L352"/>
  <c r="L360"/>
  <c r="L368"/>
  <c r="L376"/>
  <c r="L385"/>
  <c r="L393"/>
  <c r="L401"/>
  <c r="L409"/>
  <c r="L417"/>
  <c r="L422"/>
  <c r="L426"/>
  <c r="L430"/>
  <c r="L434"/>
  <c r="L438"/>
  <c r="L442"/>
  <c r="L446"/>
  <c r="L450"/>
  <c r="L454"/>
  <c r="L458"/>
  <c r="L462"/>
  <c r="L466"/>
  <c r="L470"/>
  <c r="L474"/>
  <c r="L478"/>
  <c r="L482"/>
  <c r="L486"/>
  <c r="L490"/>
  <c r="L494"/>
  <c r="L498"/>
  <c r="L502"/>
  <c r="L506"/>
  <c r="L510"/>
  <c r="L514"/>
  <c r="L518"/>
  <c r="L523"/>
  <c r="L527"/>
  <c r="L531"/>
  <c r="L535"/>
  <c r="L539"/>
  <c r="P274"/>
  <c r="P278"/>
  <c r="P282"/>
  <c r="P286"/>
  <c r="P290"/>
  <c r="P294"/>
  <c r="P271"/>
  <c r="P275"/>
  <c r="P279"/>
  <c r="P283"/>
  <c r="P287"/>
  <c r="P291"/>
  <c r="P295"/>
  <c r="P272"/>
  <c r="P280"/>
  <c r="P288"/>
  <c r="P296"/>
  <c r="P273"/>
  <c r="P281"/>
  <c r="P289"/>
  <c r="P297"/>
  <c r="P285"/>
  <c r="P301"/>
  <c r="P305"/>
  <c r="P309"/>
  <c r="P313"/>
  <c r="P317"/>
  <c r="P321"/>
  <c r="P325"/>
  <c r="P329"/>
  <c r="P333"/>
  <c r="P339"/>
  <c r="P343"/>
  <c r="P347"/>
  <c r="P351"/>
  <c r="P355"/>
  <c r="P359"/>
  <c r="P363"/>
  <c r="P367"/>
  <c r="P371"/>
  <c r="P375"/>
  <c r="P380"/>
  <c r="P384"/>
  <c r="P388"/>
  <c r="P392"/>
  <c r="P396"/>
  <c r="P400"/>
  <c r="P404"/>
  <c r="P408"/>
  <c r="P412"/>
  <c r="P416"/>
  <c r="P420"/>
  <c r="P276"/>
  <c r="P292"/>
  <c r="P300"/>
  <c r="P304"/>
  <c r="P308"/>
  <c r="P312"/>
  <c r="P316"/>
  <c r="P320"/>
  <c r="P324"/>
  <c r="P328"/>
  <c r="P332"/>
  <c r="P336"/>
  <c r="P342"/>
  <c r="P346"/>
  <c r="P350"/>
  <c r="P354"/>
  <c r="P358"/>
  <c r="P362"/>
  <c r="P366"/>
  <c r="P370"/>
  <c r="P374"/>
  <c r="P378"/>
  <c r="P383"/>
  <c r="P387"/>
  <c r="P391"/>
  <c r="P395"/>
  <c r="P399"/>
  <c r="P403"/>
  <c r="P407"/>
  <c r="P411"/>
  <c r="P415"/>
  <c r="P419"/>
  <c r="P293"/>
  <c r="P299"/>
  <c r="P307"/>
  <c r="P315"/>
  <c r="P323"/>
  <c r="P331"/>
  <c r="P341"/>
  <c r="P349"/>
  <c r="P357"/>
  <c r="P365"/>
  <c r="P373"/>
  <c r="P382"/>
  <c r="P390"/>
  <c r="P398"/>
  <c r="P406"/>
  <c r="P414"/>
  <c r="P421"/>
  <c r="P425"/>
  <c r="P429"/>
  <c r="P433"/>
  <c r="P437"/>
  <c r="P441"/>
  <c r="P445"/>
  <c r="P449"/>
  <c r="P453"/>
  <c r="P457"/>
  <c r="P461"/>
  <c r="P465"/>
  <c r="P469"/>
  <c r="P473"/>
  <c r="P477"/>
  <c r="P481"/>
  <c r="P485"/>
  <c r="P489"/>
  <c r="P493"/>
  <c r="P497"/>
  <c r="P501"/>
  <c r="P505"/>
  <c r="P509"/>
  <c r="P513"/>
  <c r="P517"/>
  <c r="P522"/>
  <c r="P526"/>
  <c r="P530"/>
  <c r="P534"/>
  <c r="P538"/>
  <c r="P542"/>
  <c r="P546"/>
  <c r="P552"/>
  <c r="P556"/>
  <c r="P560"/>
  <c r="P302"/>
  <c r="P310"/>
  <c r="P318"/>
  <c r="P326"/>
  <c r="P334"/>
  <c r="P344"/>
  <c r="P352"/>
  <c r="P360"/>
  <c r="P368"/>
  <c r="P376"/>
  <c r="P385"/>
  <c r="P393"/>
  <c r="P401"/>
  <c r="P409"/>
  <c r="P417"/>
  <c r="P424"/>
  <c r="P428"/>
  <c r="P432"/>
  <c r="P436"/>
  <c r="P440"/>
  <c r="P444"/>
  <c r="P448"/>
  <c r="P452"/>
  <c r="P456"/>
  <c r="P460"/>
  <c r="P464"/>
  <c r="P468"/>
  <c r="P472"/>
  <c r="P476"/>
  <c r="P480"/>
  <c r="P484"/>
  <c r="P488"/>
  <c r="P492"/>
  <c r="P496"/>
  <c r="P500"/>
  <c r="P504"/>
  <c r="P508"/>
  <c r="P512"/>
  <c r="P516"/>
  <c r="P521"/>
  <c r="P525"/>
  <c r="P529"/>
  <c r="P533"/>
  <c r="P537"/>
  <c r="P541"/>
  <c r="P545"/>
  <c r="P555"/>
  <c r="P559"/>
  <c r="P284"/>
  <c r="P298"/>
  <c r="P306"/>
  <c r="P314"/>
  <c r="P322"/>
  <c r="P330"/>
  <c r="P340"/>
  <c r="P348"/>
  <c r="P356"/>
  <c r="P364"/>
  <c r="P372"/>
  <c r="P381"/>
  <c r="P389"/>
  <c r="P397"/>
  <c r="P405"/>
  <c r="P413"/>
  <c r="P422"/>
  <c r="P426"/>
  <c r="P430"/>
  <c r="P434"/>
  <c r="P438"/>
  <c r="P442"/>
  <c r="P446"/>
  <c r="P450"/>
  <c r="P454"/>
  <c r="P458"/>
  <c r="P462"/>
  <c r="P466"/>
  <c r="P470"/>
  <c r="P474"/>
  <c r="P478"/>
  <c r="P482"/>
  <c r="P486"/>
  <c r="P490"/>
  <c r="P494"/>
  <c r="P498"/>
  <c r="P502"/>
  <c r="P506"/>
  <c r="P510"/>
  <c r="P514"/>
  <c r="P518"/>
  <c r="P523"/>
  <c r="P527"/>
  <c r="P531"/>
  <c r="P535"/>
  <c r="P539"/>
  <c r="T274"/>
  <c r="T278"/>
  <c r="T282"/>
  <c r="T286"/>
  <c r="T290"/>
  <c r="T294"/>
  <c r="T271"/>
  <c r="T275"/>
  <c r="T279"/>
  <c r="T283"/>
  <c r="T287"/>
  <c r="T291"/>
  <c r="T295"/>
  <c r="T276"/>
  <c r="T284"/>
  <c r="T292"/>
  <c r="T277"/>
  <c r="T285"/>
  <c r="T293"/>
  <c r="T273"/>
  <c r="T289"/>
  <c r="T301"/>
  <c r="T305"/>
  <c r="T309"/>
  <c r="T313"/>
  <c r="T317"/>
  <c r="T321"/>
  <c r="T325"/>
  <c r="T329"/>
  <c r="T333"/>
  <c r="T339"/>
  <c r="T343"/>
  <c r="T347"/>
  <c r="T351"/>
  <c r="T355"/>
  <c r="T359"/>
  <c r="T363"/>
  <c r="T367"/>
  <c r="T371"/>
  <c r="T375"/>
  <c r="T380"/>
  <c r="T384"/>
  <c r="T388"/>
  <c r="T392"/>
  <c r="T396"/>
  <c r="T400"/>
  <c r="T404"/>
  <c r="T408"/>
  <c r="T412"/>
  <c r="T416"/>
  <c r="T420"/>
  <c r="T280"/>
  <c r="T296"/>
  <c r="T300"/>
  <c r="T304"/>
  <c r="T308"/>
  <c r="T312"/>
  <c r="T316"/>
  <c r="T320"/>
  <c r="T324"/>
  <c r="T328"/>
  <c r="T332"/>
  <c r="T336"/>
  <c r="T342"/>
  <c r="T346"/>
  <c r="T350"/>
  <c r="T354"/>
  <c r="T358"/>
  <c r="T362"/>
  <c r="T366"/>
  <c r="T370"/>
  <c r="T374"/>
  <c r="T378"/>
  <c r="T383"/>
  <c r="T387"/>
  <c r="T391"/>
  <c r="T395"/>
  <c r="T399"/>
  <c r="T403"/>
  <c r="T407"/>
  <c r="T411"/>
  <c r="T415"/>
  <c r="T419"/>
  <c r="T281"/>
  <c r="T303"/>
  <c r="T311"/>
  <c r="T319"/>
  <c r="T327"/>
  <c r="T335"/>
  <c r="T345"/>
  <c r="T353"/>
  <c r="T361"/>
  <c r="T369"/>
  <c r="T377"/>
  <c r="T386"/>
  <c r="T394"/>
  <c r="T402"/>
  <c r="T410"/>
  <c r="T418"/>
  <c r="T421"/>
  <c r="T425"/>
  <c r="T429"/>
  <c r="T433"/>
  <c r="T437"/>
  <c r="T441"/>
  <c r="T445"/>
  <c r="T449"/>
  <c r="T453"/>
  <c r="T457"/>
  <c r="T461"/>
  <c r="T465"/>
  <c r="T469"/>
  <c r="T473"/>
  <c r="T477"/>
  <c r="T481"/>
  <c r="T485"/>
  <c r="T489"/>
  <c r="T493"/>
  <c r="T497"/>
  <c r="T501"/>
  <c r="T505"/>
  <c r="T509"/>
  <c r="T513"/>
  <c r="T517"/>
  <c r="T522"/>
  <c r="T526"/>
  <c r="T530"/>
  <c r="T534"/>
  <c r="T538"/>
  <c r="T542"/>
  <c r="T546"/>
  <c r="T552"/>
  <c r="T556"/>
  <c r="T560"/>
  <c r="T288"/>
  <c r="T298"/>
  <c r="T306"/>
  <c r="T314"/>
  <c r="T322"/>
  <c r="T330"/>
  <c r="T340"/>
  <c r="T348"/>
  <c r="T356"/>
  <c r="T364"/>
  <c r="T372"/>
  <c r="T381"/>
  <c r="T389"/>
  <c r="T397"/>
  <c r="T405"/>
  <c r="T413"/>
  <c r="T424"/>
  <c r="T428"/>
  <c r="T432"/>
  <c r="T436"/>
  <c r="T440"/>
  <c r="T444"/>
  <c r="T448"/>
  <c r="T452"/>
  <c r="T456"/>
  <c r="T460"/>
  <c r="T464"/>
  <c r="T468"/>
  <c r="T472"/>
  <c r="T476"/>
  <c r="T480"/>
  <c r="T484"/>
  <c r="T488"/>
  <c r="T492"/>
  <c r="T496"/>
  <c r="T500"/>
  <c r="T504"/>
  <c r="T508"/>
  <c r="T512"/>
  <c r="T516"/>
  <c r="T521"/>
  <c r="T525"/>
  <c r="T529"/>
  <c r="T533"/>
  <c r="T537"/>
  <c r="T541"/>
  <c r="T545"/>
  <c r="T555"/>
  <c r="T559"/>
  <c r="T272"/>
  <c r="T302"/>
  <c r="T310"/>
  <c r="T318"/>
  <c r="T326"/>
  <c r="T334"/>
  <c r="T344"/>
  <c r="T352"/>
  <c r="T360"/>
  <c r="T368"/>
  <c r="T376"/>
  <c r="T385"/>
  <c r="T393"/>
  <c r="T401"/>
  <c r="T409"/>
  <c r="T417"/>
  <c r="T422"/>
  <c r="T426"/>
  <c r="T430"/>
  <c r="T434"/>
  <c r="T438"/>
  <c r="T442"/>
  <c r="T446"/>
  <c r="T450"/>
  <c r="T454"/>
  <c r="T458"/>
  <c r="T462"/>
  <c r="T466"/>
  <c r="T470"/>
  <c r="T474"/>
  <c r="T478"/>
  <c r="T482"/>
  <c r="T486"/>
  <c r="T490"/>
  <c r="T494"/>
  <c r="T498"/>
  <c r="T502"/>
  <c r="T506"/>
  <c r="T510"/>
  <c r="T514"/>
  <c r="T518"/>
  <c r="T523"/>
  <c r="T527"/>
  <c r="T531"/>
  <c r="T535"/>
  <c r="T539"/>
  <c r="X274"/>
  <c r="X278"/>
  <c r="X282"/>
  <c r="X286"/>
  <c r="X290"/>
  <c r="X294"/>
  <c r="X271"/>
  <c r="X275"/>
  <c r="X279"/>
  <c r="X283"/>
  <c r="X287"/>
  <c r="X291"/>
  <c r="X295"/>
  <c r="X272"/>
  <c r="X280"/>
  <c r="X288"/>
  <c r="X296"/>
  <c r="X273"/>
  <c r="X281"/>
  <c r="X289"/>
  <c r="X277"/>
  <c r="X293"/>
  <c r="X301"/>
  <c r="X305"/>
  <c r="X309"/>
  <c r="X313"/>
  <c r="X317"/>
  <c r="X321"/>
  <c r="X325"/>
  <c r="X329"/>
  <c r="X333"/>
  <c r="X339"/>
  <c r="X343"/>
  <c r="X347"/>
  <c r="X351"/>
  <c r="X355"/>
  <c r="X359"/>
  <c r="X363"/>
  <c r="X367"/>
  <c r="X371"/>
  <c r="X375"/>
  <c r="X380"/>
  <c r="X384"/>
  <c r="X388"/>
  <c r="X392"/>
  <c r="X396"/>
  <c r="X400"/>
  <c r="X404"/>
  <c r="X408"/>
  <c r="X412"/>
  <c r="X416"/>
  <c r="X420"/>
  <c r="X284"/>
  <c r="X300"/>
  <c r="X304"/>
  <c r="X308"/>
  <c r="X312"/>
  <c r="X316"/>
  <c r="X320"/>
  <c r="X324"/>
  <c r="X328"/>
  <c r="X332"/>
  <c r="X336"/>
  <c r="X342"/>
  <c r="X346"/>
  <c r="X350"/>
  <c r="X354"/>
  <c r="X358"/>
  <c r="X362"/>
  <c r="X366"/>
  <c r="X370"/>
  <c r="X374"/>
  <c r="X378"/>
  <c r="X383"/>
  <c r="X387"/>
  <c r="X391"/>
  <c r="X395"/>
  <c r="X399"/>
  <c r="X403"/>
  <c r="X407"/>
  <c r="X411"/>
  <c r="X415"/>
  <c r="X419"/>
  <c r="X299"/>
  <c r="X307"/>
  <c r="X315"/>
  <c r="X323"/>
  <c r="X331"/>
  <c r="X341"/>
  <c r="X349"/>
  <c r="X357"/>
  <c r="X365"/>
  <c r="X373"/>
  <c r="X382"/>
  <c r="X390"/>
  <c r="X398"/>
  <c r="X406"/>
  <c r="X414"/>
  <c r="X421"/>
  <c r="X425"/>
  <c r="X429"/>
  <c r="X433"/>
  <c r="X437"/>
  <c r="X441"/>
  <c r="X445"/>
  <c r="X449"/>
  <c r="X453"/>
  <c r="X457"/>
  <c r="X461"/>
  <c r="X465"/>
  <c r="X469"/>
  <c r="X473"/>
  <c r="X477"/>
  <c r="X481"/>
  <c r="X485"/>
  <c r="X489"/>
  <c r="X493"/>
  <c r="X497"/>
  <c r="X501"/>
  <c r="X505"/>
  <c r="X509"/>
  <c r="X513"/>
  <c r="X517"/>
  <c r="X522"/>
  <c r="X526"/>
  <c r="X530"/>
  <c r="X534"/>
  <c r="X538"/>
  <c r="X542"/>
  <c r="X546"/>
  <c r="X552"/>
  <c r="X556"/>
  <c r="X560"/>
  <c r="X276"/>
  <c r="X302"/>
  <c r="X310"/>
  <c r="X318"/>
  <c r="X326"/>
  <c r="X334"/>
  <c r="X344"/>
  <c r="X352"/>
  <c r="X360"/>
  <c r="X368"/>
  <c r="X376"/>
  <c r="X385"/>
  <c r="X393"/>
  <c r="X401"/>
  <c r="X409"/>
  <c r="X417"/>
  <c r="X424"/>
  <c r="X428"/>
  <c r="X432"/>
  <c r="X436"/>
  <c r="X440"/>
  <c r="X444"/>
  <c r="X448"/>
  <c r="X452"/>
  <c r="X456"/>
  <c r="X460"/>
  <c r="X464"/>
  <c r="X468"/>
  <c r="X472"/>
  <c r="X476"/>
  <c r="X480"/>
  <c r="X484"/>
  <c r="X488"/>
  <c r="X492"/>
  <c r="X496"/>
  <c r="X500"/>
  <c r="X504"/>
  <c r="X508"/>
  <c r="X512"/>
  <c r="X516"/>
  <c r="X521"/>
  <c r="X525"/>
  <c r="X529"/>
  <c r="X533"/>
  <c r="X537"/>
  <c r="X541"/>
  <c r="X545"/>
  <c r="X555"/>
  <c r="X559"/>
  <c r="X292"/>
  <c r="X297"/>
  <c r="X298"/>
  <c r="X306"/>
  <c r="X314"/>
  <c r="X322"/>
  <c r="X330"/>
  <c r="X340"/>
  <c r="X348"/>
  <c r="X356"/>
  <c r="X364"/>
  <c r="X372"/>
  <c r="X381"/>
  <c r="X389"/>
  <c r="X397"/>
  <c r="X405"/>
  <c r="X413"/>
  <c r="X422"/>
  <c r="X426"/>
  <c r="X430"/>
  <c r="X434"/>
  <c r="X438"/>
  <c r="X442"/>
  <c r="X446"/>
  <c r="X450"/>
  <c r="X454"/>
  <c r="X458"/>
  <c r="X462"/>
  <c r="X466"/>
  <c r="X470"/>
  <c r="X474"/>
  <c r="X478"/>
  <c r="X482"/>
  <c r="X486"/>
  <c r="X490"/>
  <c r="X494"/>
  <c r="X498"/>
  <c r="X502"/>
  <c r="X506"/>
  <c r="X510"/>
  <c r="X514"/>
  <c r="X518"/>
  <c r="X523"/>
  <c r="X527"/>
  <c r="X531"/>
  <c r="X535"/>
  <c r="X539"/>
  <c r="AF274"/>
  <c r="AF278"/>
  <c r="AF282"/>
  <c r="AF286"/>
  <c r="AF290"/>
  <c r="AF294"/>
  <c r="AF271"/>
  <c r="AF275"/>
  <c r="AF279"/>
  <c r="AF283"/>
  <c r="AF287"/>
  <c r="AF291"/>
  <c r="AF295"/>
  <c r="AF272"/>
  <c r="AF280"/>
  <c r="AF288"/>
  <c r="AF296"/>
  <c r="AF273"/>
  <c r="AF281"/>
  <c r="AF289"/>
  <c r="AF285"/>
  <c r="AF301"/>
  <c r="AF305"/>
  <c r="AF309"/>
  <c r="AF313"/>
  <c r="AF317"/>
  <c r="AF321"/>
  <c r="AF325"/>
  <c r="AF329"/>
  <c r="AF333"/>
  <c r="AF339"/>
  <c r="AF343"/>
  <c r="AF347"/>
  <c r="AF351"/>
  <c r="AF355"/>
  <c r="AF359"/>
  <c r="AF363"/>
  <c r="AF367"/>
  <c r="AF371"/>
  <c r="AF375"/>
  <c r="AF380"/>
  <c r="AF384"/>
  <c r="AF388"/>
  <c r="AF392"/>
  <c r="AF396"/>
  <c r="AF400"/>
  <c r="AF404"/>
  <c r="AF408"/>
  <c r="AF412"/>
  <c r="AF416"/>
  <c r="AF420"/>
  <c r="AF276"/>
  <c r="AF292"/>
  <c r="AF300"/>
  <c r="AF304"/>
  <c r="AF308"/>
  <c r="AF312"/>
  <c r="AF316"/>
  <c r="AF320"/>
  <c r="AF324"/>
  <c r="AF328"/>
  <c r="AF332"/>
  <c r="AF336"/>
  <c r="AF342"/>
  <c r="AF346"/>
  <c r="AF350"/>
  <c r="AF354"/>
  <c r="AF358"/>
  <c r="AF362"/>
  <c r="AF366"/>
  <c r="AF370"/>
  <c r="AF374"/>
  <c r="AF378"/>
  <c r="AF383"/>
  <c r="AF387"/>
  <c r="AF391"/>
  <c r="AF395"/>
  <c r="AF399"/>
  <c r="AF403"/>
  <c r="AF407"/>
  <c r="AF411"/>
  <c r="AF415"/>
  <c r="AF419"/>
  <c r="AF277"/>
  <c r="AF297"/>
  <c r="AF299"/>
  <c r="AF307"/>
  <c r="AF315"/>
  <c r="AF323"/>
  <c r="AF331"/>
  <c r="AF341"/>
  <c r="AF349"/>
  <c r="AF357"/>
  <c r="AF365"/>
  <c r="AF373"/>
  <c r="AF382"/>
  <c r="AF390"/>
  <c r="AF398"/>
  <c r="AF406"/>
  <c r="AF414"/>
  <c r="AF421"/>
  <c r="AF425"/>
  <c r="AF429"/>
  <c r="AF433"/>
  <c r="AF437"/>
  <c r="AF441"/>
  <c r="AF445"/>
  <c r="AF449"/>
  <c r="AF453"/>
  <c r="AF457"/>
  <c r="AF461"/>
  <c r="AF465"/>
  <c r="AF469"/>
  <c r="AF473"/>
  <c r="AF477"/>
  <c r="AF481"/>
  <c r="AF485"/>
  <c r="AF489"/>
  <c r="AF493"/>
  <c r="AF497"/>
  <c r="AF501"/>
  <c r="AF505"/>
  <c r="AF509"/>
  <c r="AF513"/>
  <c r="AF517"/>
  <c r="AF522"/>
  <c r="AF526"/>
  <c r="AF530"/>
  <c r="AF534"/>
  <c r="AF538"/>
  <c r="AF542"/>
  <c r="AF546"/>
  <c r="AF552"/>
  <c r="AF556"/>
  <c r="AF560"/>
  <c r="AF284"/>
  <c r="AF302"/>
  <c r="AF310"/>
  <c r="AF318"/>
  <c r="AF326"/>
  <c r="AF334"/>
  <c r="AF344"/>
  <c r="AF352"/>
  <c r="AF360"/>
  <c r="AF368"/>
  <c r="AF376"/>
  <c r="AF385"/>
  <c r="AF393"/>
  <c r="AF401"/>
  <c r="AF409"/>
  <c r="AF417"/>
  <c r="AF424"/>
  <c r="AF428"/>
  <c r="AF432"/>
  <c r="AF436"/>
  <c r="AF440"/>
  <c r="AF444"/>
  <c r="AF448"/>
  <c r="AF452"/>
  <c r="AF456"/>
  <c r="AF460"/>
  <c r="AF464"/>
  <c r="AF468"/>
  <c r="AF472"/>
  <c r="AF476"/>
  <c r="AF480"/>
  <c r="AF484"/>
  <c r="AF488"/>
  <c r="AF492"/>
  <c r="AF496"/>
  <c r="AF500"/>
  <c r="AF504"/>
  <c r="AF508"/>
  <c r="AF512"/>
  <c r="AF516"/>
  <c r="AF521"/>
  <c r="AF525"/>
  <c r="AF529"/>
  <c r="AF533"/>
  <c r="AF537"/>
  <c r="AF541"/>
  <c r="AF545"/>
  <c r="AF555"/>
  <c r="AF559"/>
  <c r="AF298"/>
  <c r="AF306"/>
  <c r="AF314"/>
  <c r="AF322"/>
  <c r="AF330"/>
  <c r="AF340"/>
  <c r="AF348"/>
  <c r="AF356"/>
  <c r="AF364"/>
  <c r="AF372"/>
  <c r="AF381"/>
  <c r="AF389"/>
  <c r="AF397"/>
  <c r="AF405"/>
  <c r="AF413"/>
  <c r="AF422"/>
  <c r="AF426"/>
  <c r="AF430"/>
  <c r="AF434"/>
  <c r="AF438"/>
  <c r="AF442"/>
  <c r="AF446"/>
  <c r="AF450"/>
  <c r="AF454"/>
  <c r="AF458"/>
  <c r="AF462"/>
  <c r="AF466"/>
  <c r="AF470"/>
  <c r="AF474"/>
  <c r="AF478"/>
  <c r="AF482"/>
  <c r="AF486"/>
  <c r="AF490"/>
  <c r="AF494"/>
  <c r="AF498"/>
  <c r="AF502"/>
  <c r="AF506"/>
  <c r="AF510"/>
  <c r="AF514"/>
  <c r="AF518"/>
  <c r="AF523"/>
  <c r="AF527"/>
  <c r="AF531"/>
  <c r="AF535"/>
  <c r="AF539"/>
  <c r="AJ274"/>
  <c r="AJ278"/>
  <c r="AJ282"/>
  <c r="AJ286"/>
  <c r="AJ290"/>
  <c r="AJ294"/>
  <c r="AJ271"/>
  <c r="AJ275"/>
  <c r="AJ279"/>
  <c r="AJ283"/>
  <c r="AJ287"/>
  <c r="AJ291"/>
  <c r="AJ295"/>
  <c r="AJ276"/>
  <c r="AJ284"/>
  <c r="AJ292"/>
  <c r="AJ277"/>
  <c r="AJ285"/>
  <c r="AJ293"/>
  <c r="AJ273"/>
  <c r="AJ289"/>
  <c r="AJ297"/>
  <c r="AJ301"/>
  <c r="AJ305"/>
  <c r="AJ309"/>
  <c r="AJ313"/>
  <c r="AJ317"/>
  <c r="AJ321"/>
  <c r="AJ325"/>
  <c r="AJ329"/>
  <c r="AJ333"/>
  <c r="AJ339"/>
  <c r="AJ343"/>
  <c r="AJ347"/>
  <c r="AJ351"/>
  <c r="AJ355"/>
  <c r="AJ359"/>
  <c r="AJ363"/>
  <c r="AJ367"/>
  <c r="AJ371"/>
  <c r="AJ375"/>
  <c r="AJ380"/>
  <c r="AJ384"/>
  <c r="AJ388"/>
  <c r="AJ392"/>
  <c r="AJ396"/>
  <c r="AJ400"/>
  <c r="AJ404"/>
  <c r="AJ408"/>
  <c r="AJ412"/>
  <c r="AJ416"/>
  <c r="AJ420"/>
  <c r="AJ280"/>
  <c r="AJ296"/>
  <c r="AJ300"/>
  <c r="AJ304"/>
  <c r="AJ308"/>
  <c r="AJ312"/>
  <c r="AJ316"/>
  <c r="AJ320"/>
  <c r="AJ324"/>
  <c r="AJ328"/>
  <c r="AJ332"/>
  <c r="AJ336"/>
  <c r="AJ342"/>
  <c r="AJ346"/>
  <c r="AJ350"/>
  <c r="AJ354"/>
  <c r="AJ358"/>
  <c r="AJ362"/>
  <c r="AJ366"/>
  <c r="AJ370"/>
  <c r="AJ374"/>
  <c r="AJ378"/>
  <c r="AJ383"/>
  <c r="AJ387"/>
  <c r="AJ391"/>
  <c r="AJ395"/>
  <c r="AJ399"/>
  <c r="AJ403"/>
  <c r="AJ407"/>
  <c r="AJ411"/>
  <c r="AJ415"/>
  <c r="AJ419"/>
  <c r="AJ303"/>
  <c r="AJ311"/>
  <c r="AJ319"/>
  <c r="AJ327"/>
  <c r="AJ335"/>
  <c r="AJ345"/>
  <c r="AJ353"/>
  <c r="AJ361"/>
  <c r="AJ369"/>
  <c r="AJ377"/>
  <c r="AJ386"/>
  <c r="AJ394"/>
  <c r="AJ402"/>
  <c r="AJ410"/>
  <c r="AJ418"/>
  <c r="AJ421"/>
  <c r="AJ425"/>
  <c r="AJ429"/>
  <c r="AJ433"/>
  <c r="AJ437"/>
  <c r="AJ441"/>
  <c r="AJ445"/>
  <c r="AJ449"/>
  <c r="AJ453"/>
  <c r="AJ457"/>
  <c r="AJ461"/>
  <c r="AJ465"/>
  <c r="AJ469"/>
  <c r="AJ473"/>
  <c r="AJ477"/>
  <c r="AJ481"/>
  <c r="AJ485"/>
  <c r="AJ489"/>
  <c r="AJ493"/>
  <c r="AJ497"/>
  <c r="AJ501"/>
  <c r="AJ505"/>
  <c r="AJ509"/>
  <c r="AJ513"/>
  <c r="AJ517"/>
  <c r="AJ522"/>
  <c r="AJ526"/>
  <c r="AJ530"/>
  <c r="AJ534"/>
  <c r="AJ538"/>
  <c r="AJ542"/>
  <c r="AJ546"/>
  <c r="AJ552"/>
  <c r="AJ556"/>
  <c r="AJ560"/>
  <c r="AJ272"/>
  <c r="AJ298"/>
  <c r="AJ306"/>
  <c r="AJ314"/>
  <c r="AJ322"/>
  <c r="AJ330"/>
  <c r="AJ340"/>
  <c r="AJ348"/>
  <c r="AJ356"/>
  <c r="AJ364"/>
  <c r="AJ372"/>
  <c r="AJ381"/>
  <c r="AJ389"/>
  <c r="AJ397"/>
  <c r="AJ405"/>
  <c r="AJ413"/>
  <c r="AJ424"/>
  <c r="AJ428"/>
  <c r="AJ432"/>
  <c r="AJ436"/>
  <c r="AJ440"/>
  <c r="AJ444"/>
  <c r="AJ448"/>
  <c r="AJ452"/>
  <c r="AJ456"/>
  <c r="AJ460"/>
  <c r="AJ464"/>
  <c r="AJ468"/>
  <c r="AJ472"/>
  <c r="AJ476"/>
  <c r="AJ480"/>
  <c r="AJ484"/>
  <c r="AJ488"/>
  <c r="AJ492"/>
  <c r="AJ496"/>
  <c r="AJ500"/>
  <c r="AJ504"/>
  <c r="AJ508"/>
  <c r="AJ512"/>
  <c r="AJ516"/>
  <c r="AJ521"/>
  <c r="AJ525"/>
  <c r="AJ529"/>
  <c r="AJ533"/>
  <c r="AJ537"/>
  <c r="AJ541"/>
  <c r="AJ545"/>
  <c r="AJ555"/>
  <c r="AJ559"/>
  <c r="AJ288"/>
  <c r="AJ302"/>
  <c r="AJ310"/>
  <c r="AJ318"/>
  <c r="AJ326"/>
  <c r="AJ334"/>
  <c r="AJ344"/>
  <c r="AJ352"/>
  <c r="AJ360"/>
  <c r="AJ368"/>
  <c r="AJ376"/>
  <c r="AJ385"/>
  <c r="AJ393"/>
  <c r="AJ401"/>
  <c r="AJ409"/>
  <c r="AJ417"/>
  <c r="AJ422"/>
  <c r="AJ426"/>
  <c r="AJ430"/>
  <c r="AJ434"/>
  <c r="AJ438"/>
  <c r="AJ442"/>
  <c r="AJ446"/>
  <c r="AJ450"/>
  <c r="AJ454"/>
  <c r="AJ458"/>
  <c r="AJ462"/>
  <c r="AJ466"/>
  <c r="AJ470"/>
  <c r="AJ474"/>
  <c r="AJ478"/>
  <c r="AJ482"/>
  <c r="AJ486"/>
  <c r="AJ490"/>
  <c r="AJ494"/>
  <c r="AJ498"/>
  <c r="AJ502"/>
  <c r="AJ506"/>
  <c r="AJ510"/>
  <c r="AJ514"/>
  <c r="AJ518"/>
  <c r="AJ523"/>
  <c r="AJ527"/>
  <c r="AJ531"/>
  <c r="AJ535"/>
  <c r="AJ539"/>
  <c r="AN274"/>
  <c r="AN278"/>
  <c r="AN282"/>
  <c r="AN286"/>
  <c r="AN290"/>
  <c r="AN294"/>
  <c r="AN271"/>
  <c r="AN275"/>
  <c r="AN279"/>
  <c r="AN283"/>
  <c r="AN287"/>
  <c r="AN291"/>
  <c r="AN295"/>
  <c r="AN272"/>
  <c r="AN280"/>
  <c r="AN288"/>
  <c r="AN296"/>
  <c r="AN273"/>
  <c r="AN281"/>
  <c r="AN289"/>
  <c r="AN277"/>
  <c r="AN293"/>
  <c r="AN301"/>
  <c r="AN305"/>
  <c r="AN309"/>
  <c r="AN313"/>
  <c r="AN317"/>
  <c r="AN321"/>
  <c r="AN325"/>
  <c r="AN329"/>
  <c r="AN333"/>
  <c r="AN339"/>
  <c r="AN343"/>
  <c r="AN347"/>
  <c r="AN351"/>
  <c r="AN355"/>
  <c r="AN359"/>
  <c r="AN363"/>
  <c r="AN367"/>
  <c r="AN371"/>
  <c r="AN375"/>
  <c r="AN380"/>
  <c r="AN384"/>
  <c r="AN388"/>
  <c r="AN392"/>
  <c r="AN396"/>
  <c r="AN400"/>
  <c r="AN404"/>
  <c r="AN408"/>
  <c r="AN412"/>
  <c r="AN416"/>
  <c r="AN420"/>
  <c r="AN284"/>
  <c r="AN300"/>
  <c r="AN304"/>
  <c r="AN308"/>
  <c r="AN312"/>
  <c r="AN316"/>
  <c r="AN320"/>
  <c r="AN324"/>
  <c r="AN328"/>
  <c r="AN332"/>
  <c r="AN336"/>
  <c r="AN342"/>
  <c r="AN346"/>
  <c r="AN350"/>
  <c r="AN354"/>
  <c r="AN358"/>
  <c r="AN362"/>
  <c r="AN366"/>
  <c r="AN370"/>
  <c r="AN374"/>
  <c r="AN378"/>
  <c r="AN383"/>
  <c r="AN387"/>
  <c r="AN391"/>
  <c r="AN395"/>
  <c r="AN399"/>
  <c r="AN403"/>
  <c r="AN407"/>
  <c r="AN411"/>
  <c r="AN415"/>
  <c r="AN419"/>
  <c r="AN285"/>
  <c r="AN299"/>
  <c r="AN307"/>
  <c r="AN315"/>
  <c r="AN323"/>
  <c r="AN331"/>
  <c r="AN341"/>
  <c r="AN349"/>
  <c r="AN357"/>
  <c r="AN365"/>
  <c r="AN373"/>
  <c r="AN382"/>
  <c r="AN390"/>
  <c r="AN398"/>
  <c r="AN406"/>
  <c r="AN414"/>
  <c r="AN421"/>
  <c r="AN425"/>
  <c r="AN429"/>
  <c r="AN433"/>
  <c r="AN437"/>
  <c r="AN441"/>
  <c r="AN445"/>
  <c r="AN449"/>
  <c r="AN453"/>
  <c r="AN457"/>
  <c r="AN461"/>
  <c r="AN465"/>
  <c r="AN469"/>
  <c r="AN473"/>
  <c r="AN477"/>
  <c r="AN481"/>
  <c r="AN485"/>
  <c r="AN489"/>
  <c r="AN493"/>
  <c r="AN497"/>
  <c r="AN501"/>
  <c r="AN505"/>
  <c r="AN509"/>
  <c r="AN513"/>
  <c r="AN517"/>
  <c r="AN522"/>
  <c r="AN526"/>
  <c r="AN530"/>
  <c r="AN534"/>
  <c r="AN538"/>
  <c r="AN542"/>
  <c r="AN546"/>
  <c r="AN552"/>
  <c r="AN556"/>
  <c r="AN560"/>
  <c r="AN292"/>
  <c r="AN302"/>
  <c r="AN310"/>
  <c r="AN318"/>
  <c r="AN326"/>
  <c r="AN334"/>
  <c r="AN344"/>
  <c r="AN352"/>
  <c r="AN360"/>
  <c r="AN368"/>
  <c r="AN376"/>
  <c r="AN385"/>
  <c r="AN393"/>
  <c r="AN401"/>
  <c r="AN409"/>
  <c r="AN417"/>
  <c r="AN424"/>
  <c r="AN428"/>
  <c r="AN432"/>
  <c r="AN436"/>
  <c r="AN440"/>
  <c r="AN444"/>
  <c r="AN448"/>
  <c r="AN452"/>
  <c r="AN456"/>
  <c r="AN460"/>
  <c r="AN464"/>
  <c r="AN468"/>
  <c r="AN472"/>
  <c r="AN476"/>
  <c r="AN480"/>
  <c r="AN484"/>
  <c r="AN488"/>
  <c r="AN492"/>
  <c r="AN496"/>
  <c r="AN500"/>
  <c r="AN504"/>
  <c r="AN508"/>
  <c r="AN512"/>
  <c r="AN516"/>
  <c r="AN521"/>
  <c r="AN525"/>
  <c r="AN529"/>
  <c r="AN533"/>
  <c r="AN537"/>
  <c r="AN541"/>
  <c r="AN545"/>
  <c r="AN555"/>
  <c r="AN559"/>
  <c r="AN276"/>
  <c r="AN298"/>
  <c r="AN306"/>
  <c r="AN314"/>
  <c r="AN322"/>
  <c r="AN330"/>
  <c r="AN340"/>
  <c r="AN348"/>
  <c r="AN356"/>
  <c r="AN364"/>
  <c r="AN372"/>
  <c r="AN381"/>
  <c r="AN389"/>
  <c r="AN397"/>
  <c r="AN405"/>
  <c r="AN413"/>
  <c r="AN422"/>
  <c r="AN426"/>
  <c r="AN430"/>
  <c r="AN434"/>
  <c r="AN438"/>
  <c r="AN442"/>
  <c r="AN446"/>
  <c r="AN450"/>
  <c r="AN454"/>
  <c r="AN458"/>
  <c r="AN462"/>
  <c r="AN466"/>
  <c r="AN470"/>
  <c r="AN474"/>
  <c r="AN478"/>
  <c r="AN482"/>
  <c r="AN486"/>
  <c r="AN490"/>
  <c r="AN494"/>
  <c r="AN498"/>
  <c r="AN502"/>
  <c r="AN506"/>
  <c r="AN510"/>
  <c r="AN514"/>
  <c r="AN518"/>
  <c r="AN523"/>
  <c r="AN527"/>
  <c r="AN531"/>
  <c r="AN535"/>
  <c r="AN539"/>
  <c r="AR274"/>
  <c r="AR278"/>
  <c r="AR282"/>
  <c r="AR286"/>
  <c r="AR290"/>
  <c r="AR294"/>
  <c r="AR271"/>
  <c r="AR275"/>
  <c r="AR279"/>
  <c r="AR283"/>
  <c r="AR287"/>
  <c r="AR291"/>
  <c r="AR295"/>
  <c r="AR276"/>
  <c r="AR284"/>
  <c r="AR292"/>
  <c r="AR277"/>
  <c r="AR285"/>
  <c r="AR293"/>
  <c r="AR281"/>
  <c r="AR297"/>
  <c r="AR301"/>
  <c r="AR305"/>
  <c r="AR309"/>
  <c r="AR313"/>
  <c r="AR317"/>
  <c r="AR321"/>
  <c r="AR325"/>
  <c r="AR329"/>
  <c r="AR333"/>
  <c r="AR339"/>
  <c r="AR343"/>
  <c r="AR347"/>
  <c r="AR351"/>
  <c r="AR355"/>
  <c r="AR359"/>
  <c r="AR363"/>
  <c r="AR367"/>
  <c r="AR371"/>
  <c r="AR375"/>
  <c r="AR380"/>
  <c r="AR384"/>
  <c r="AR388"/>
  <c r="AR392"/>
  <c r="AR396"/>
  <c r="AR400"/>
  <c r="AR404"/>
  <c r="AR408"/>
  <c r="AR412"/>
  <c r="AR416"/>
  <c r="AR420"/>
  <c r="AR272"/>
  <c r="AR288"/>
  <c r="AR300"/>
  <c r="AR304"/>
  <c r="AR308"/>
  <c r="AR312"/>
  <c r="AR316"/>
  <c r="AR320"/>
  <c r="AR324"/>
  <c r="AR328"/>
  <c r="AR332"/>
  <c r="AR336"/>
  <c r="AR342"/>
  <c r="AR346"/>
  <c r="AR350"/>
  <c r="AR354"/>
  <c r="AR358"/>
  <c r="AR362"/>
  <c r="AR366"/>
  <c r="AR370"/>
  <c r="AR374"/>
  <c r="AR378"/>
  <c r="AR383"/>
  <c r="AR387"/>
  <c r="AR391"/>
  <c r="AR395"/>
  <c r="AR399"/>
  <c r="AR403"/>
  <c r="AR407"/>
  <c r="AR411"/>
  <c r="AR415"/>
  <c r="AR419"/>
  <c r="AR273"/>
  <c r="AR303"/>
  <c r="AR311"/>
  <c r="AR319"/>
  <c r="AR327"/>
  <c r="AR335"/>
  <c r="AR345"/>
  <c r="AR353"/>
  <c r="AR361"/>
  <c r="AR369"/>
  <c r="AR377"/>
  <c r="AR386"/>
  <c r="AR394"/>
  <c r="AR402"/>
  <c r="AR410"/>
  <c r="AR418"/>
  <c r="AR421"/>
  <c r="AR425"/>
  <c r="AR429"/>
  <c r="AR433"/>
  <c r="AR437"/>
  <c r="AR441"/>
  <c r="AR445"/>
  <c r="AR449"/>
  <c r="AR453"/>
  <c r="AR457"/>
  <c r="AR461"/>
  <c r="AR465"/>
  <c r="AR469"/>
  <c r="AR473"/>
  <c r="AR477"/>
  <c r="AR481"/>
  <c r="AR485"/>
  <c r="AR489"/>
  <c r="AR493"/>
  <c r="AR497"/>
  <c r="AR501"/>
  <c r="AR505"/>
  <c r="AR509"/>
  <c r="AR513"/>
  <c r="AR517"/>
  <c r="AR522"/>
  <c r="AR526"/>
  <c r="AR530"/>
  <c r="AR534"/>
  <c r="AR538"/>
  <c r="AR542"/>
  <c r="AR546"/>
  <c r="AR552"/>
  <c r="AR556"/>
  <c r="AR560"/>
  <c r="AR280"/>
  <c r="AR298"/>
  <c r="AR306"/>
  <c r="AR314"/>
  <c r="AR322"/>
  <c r="AR330"/>
  <c r="AR340"/>
  <c r="AR348"/>
  <c r="AR356"/>
  <c r="AR364"/>
  <c r="AR372"/>
  <c r="AR381"/>
  <c r="AR389"/>
  <c r="AR397"/>
  <c r="AR405"/>
  <c r="AR413"/>
  <c r="AR424"/>
  <c r="AR428"/>
  <c r="AR432"/>
  <c r="AR436"/>
  <c r="AR440"/>
  <c r="AR444"/>
  <c r="AR448"/>
  <c r="AR452"/>
  <c r="AR456"/>
  <c r="AR460"/>
  <c r="AR464"/>
  <c r="AR468"/>
  <c r="AR472"/>
  <c r="AR476"/>
  <c r="AR480"/>
  <c r="AR484"/>
  <c r="AR488"/>
  <c r="AR492"/>
  <c r="AR496"/>
  <c r="AR500"/>
  <c r="AR504"/>
  <c r="AR508"/>
  <c r="AR512"/>
  <c r="AR516"/>
  <c r="AR521"/>
  <c r="AR525"/>
  <c r="AR529"/>
  <c r="AR533"/>
  <c r="AR537"/>
  <c r="AR541"/>
  <c r="AR545"/>
  <c r="AR555"/>
  <c r="AR559"/>
  <c r="AR296"/>
  <c r="AR302"/>
  <c r="AR310"/>
  <c r="AR318"/>
  <c r="AR326"/>
  <c r="AR334"/>
  <c r="AR344"/>
  <c r="AR352"/>
  <c r="AR360"/>
  <c r="AR368"/>
  <c r="AR376"/>
  <c r="AR385"/>
  <c r="AR393"/>
  <c r="AR401"/>
  <c r="AR409"/>
  <c r="AR417"/>
  <c r="AR422"/>
  <c r="AR426"/>
  <c r="AR430"/>
  <c r="AR434"/>
  <c r="AR438"/>
  <c r="AR442"/>
  <c r="AR446"/>
  <c r="AR450"/>
  <c r="AR454"/>
  <c r="AR458"/>
  <c r="AR462"/>
  <c r="AR466"/>
  <c r="AR470"/>
  <c r="AR474"/>
  <c r="AR478"/>
  <c r="AR482"/>
  <c r="AR486"/>
  <c r="AR490"/>
  <c r="AR494"/>
  <c r="AR498"/>
  <c r="AR502"/>
  <c r="AR506"/>
  <c r="AR510"/>
  <c r="AR514"/>
  <c r="AR518"/>
  <c r="AR523"/>
  <c r="AR527"/>
  <c r="AR531"/>
  <c r="AR535"/>
  <c r="AR539"/>
  <c r="AV274"/>
  <c r="AV278"/>
  <c r="AV282"/>
  <c r="AV286"/>
  <c r="AV290"/>
  <c r="AV294"/>
  <c r="AV271"/>
  <c r="AV275"/>
  <c r="AV279"/>
  <c r="AV283"/>
  <c r="AV287"/>
  <c r="AV291"/>
  <c r="AV295"/>
  <c r="AV272"/>
  <c r="AV280"/>
  <c r="AV288"/>
  <c r="AV296"/>
  <c r="AV273"/>
  <c r="AV281"/>
  <c r="AV289"/>
  <c r="AV285"/>
  <c r="AV301"/>
  <c r="AV305"/>
  <c r="AV309"/>
  <c r="AV313"/>
  <c r="AV317"/>
  <c r="AV321"/>
  <c r="AV325"/>
  <c r="AV329"/>
  <c r="AV333"/>
  <c r="AV339"/>
  <c r="AV343"/>
  <c r="AV347"/>
  <c r="AV351"/>
  <c r="AV355"/>
  <c r="AV359"/>
  <c r="AV363"/>
  <c r="AV367"/>
  <c r="AV371"/>
  <c r="AV375"/>
  <c r="AV380"/>
  <c r="AV384"/>
  <c r="AV388"/>
  <c r="AV392"/>
  <c r="AV396"/>
  <c r="AV400"/>
  <c r="AV404"/>
  <c r="AV408"/>
  <c r="AV412"/>
  <c r="AV416"/>
  <c r="AV420"/>
  <c r="AV276"/>
  <c r="AV292"/>
  <c r="AV300"/>
  <c r="AV304"/>
  <c r="AV308"/>
  <c r="AV312"/>
  <c r="AV316"/>
  <c r="AV320"/>
  <c r="AV324"/>
  <c r="AV328"/>
  <c r="AV332"/>
  <c r="AV336"/>
  <c r="AV342"/>
  <c r="AV346"/>
  <c r="AV350"/>
  <c r="AV354"/>
  <c r="AV358"/>
  <c r="AV362"/>
  <c r="AV366"/>
  <c r="AV370"/>
  <c r="AV374"/>
  <c r="AV378"/>
  <c r="AV383"/>
  <c r="AV387"/>
  <c r="AV391"/>
  <c r="AV395"/>
  <c r="AV399"/>
  <c r="AV403"/>
  <c r="AV407"/>
  <c r="AV411"/>
  <c r="AV415"/>
  <c r="AV419"/>
  <c r="AV293"/>
  <c r="AV297"/>
  <c r="AV299"/>
  <c r="AV307"/>
  <c r="AV315"/>
  <c r="AV323"/>
  <c r="AV331"/>
  <c r="AV341"/>
  <c r="AV349"/>
  <c r="AV357"/>
  <c r="AV365"/>
  <c r="AV373"/>
  <c r="AV382"/>
  <c r="AV390"/>
  <c r="AV398"/>
  <c r="AV406"/>
  <c r="AV414"/>
  <c r="AV421"/>
  <c r="AV425"/>
  <c r="AV429"/>
  <c r="AV433"/>
  <c r="AV437"/>
  <c r="AV441"/>
  <c r="AV445"/>
  <c r="AV449"/>
  <c r="AV453"/>
  <c r="AV457"/>
  <c r="AV461"/>
  <c r="AV465"/>
  <c r="AV469"/>
  <c r="AV473"/>
  <c r="AV477"/>
  <c r="AV481"/>
  <c r="AV485"/>
  <c r="AV489"/>
  <c r="AV493"/>
  <c r="AV497"/>
  <c r="AV501"/>
  <c r="AV505"/>
  <c r="AV509"/>
  <c r="AV513"/>
  <c r="AV517"/>
  <c r="AV522"/>
  <c r="AV526"/>
  <c r="AV530"/>
  <c r="AV534"/>
  <c r="AV538"/>
  <c r="AV542"/>
  <c r="AV546"/>
  <c r="AV552"/>
  <c r="AV556"/>
  <c r="AV560"/>
  <c r="AV302"/>
  <c r="AV310"/>
  <c r="AV318"/>
  <c r="AV326"/>
  <c r="AV334"/>
  <c r="AV344"/>
  <c r="AV352"/>
  <c r="AV360"/>
  <c r="AV368"/>
  <c r="AV376"/>
  <c r="AV385"/>
  <c r="AV393"/>
  <c r="AV401"/>
  <c r="AV409"/>
  <c r="AV417"/>
  <c r="AV424"/>
  <c r="AV428"/>
  <c r="AV432"/>
  <c r="AV436"/>
  <c r="AV440"/>
  <c r="AV444"/>
  <c r="AV448"/>
  <c r="AV452"/>
  <c r="AV456"/>
  <c r="AV460"/>
  <c r="AV464"/>
  <c r="AV468"/>
  <c r="AV472"/>
  <c r="AV476"/>
  <c r="AV480"/>
  <c r="AV484"/>
  <c r="AV488"/>
  <c r="AV492"/>
  <c r="AV496"/>
  <c r="AV500"/>
  <c r="AV504"/>
  <c r="AV508"/>
  <c r="AV512"/>
  <c r="AV516"/>
  <c r="AV521"/>
  <c r="AV525"/>
  <c r="AV529"/>
  <c r="AV533"/>
  <c r="AV537"/>
  <c r="AV541"/>
  <c r="AV545"/>
  <c r="AV555"/>
  <c r="AV559"/>
  <c r="AV284"/>
  <c r="AV298"/>
  <c r="AV306"/>
  <c r="AV314"/>
  <c r="AV322"/>
  <c r="AV330"/>
  <c r="AV340"/>
  <c r="AV348"/>
  <c r="AV356"/>
  <c r="AV364"/>
  <c r="AV372"/>
  <c r="AV381"/>
  <c r="AV389"/>
  <c r="AV397"/>
  <c r="AV405"/>
  <c r="AV413"/>
  <c r="AV422"/>
  <c r="AV426"/>
  <c r="AV430"/>
  <c r="AV434"/>
  <c r="AV438"/>
  <c r="AV442"/>
  <c r="AV446"/>
  <c r="AV450"/>
  <c r="AV454"/>
  <c r="AV458"/>
  <c r="AV462"/>
  <c r="AV466"/>
  <c r="AV470"/>
  <c r="AV474"/>
  <c r="AV478"/>
  <c r="AV482"/>
  <c r="AV486"/>
  <c r="AV490"/>
  <c r="AV494"/>
  <c r="AV498"/>
  <c r="AV502"/>
  <c r="AV506"/>
  <c r="AV510"/>
  <c r="AV514"/>
  <c r="AV518"/>
  <c r="AV523"/>
  <c r="AV527"/>
  <c r="AV531"/>
  <c r="AV535"/>
  <c r="AV539"/>
  <c r="AZ274"/>
  <c r="AZ278"/>
  <c r="AZ282"/>
  <c r="AZ286"/>
  <c r="AZ290"/>
  <c r="AZ294"/>
  <c r="AZ271"/>
  <c r="AZ275"/>
  <c r="AZ279"/>
  <c r="AZ283"/>
  <c r="AZ287"/>
  <c r="AZ291"/>
  <c r="AZ295"/>
  <c r="AZ276"/>
  <c r="AZ284"/>
  <c r="AZ292"/>
  <c r="AZ277"/>
  <c r="AZ285"/>
  <c r="AZ293"/>
  <c r="AZ273"/>
  <c r="AZ289"/>
  <c r="AZ297"/>
  <c r="AZ301"/>
  <c r="AZ305"/>
  <c r="AZ309"/>
  <c r="AZ313"/>
  <c r="AZ317"/>
  <c r="AZ321"/>
  <c r="AZ325"/>
  <c r="AZ329"/>
  <c r="AZ333"/>
  <c r="AZ339"/>
  <c r="AZ343"/>
  <c r="AZ347"/>
  <c r="AZ351"/>
  <c r="AZ355"/>
  <c r="AZ359"/>
  <c r="AZ363"/>
  <c r="AZ367"/>
  <c r="AZ371"/>
  <c r="AZ375"/>
  <c r="AZ380"/>
  <c r="AZ384"/>
  <c r="AZ388"/>
  <c r="AZ392"/>
  <c r="AZ396"/>
  <c r="AZ400"/>
  <c r="AZ404"/>
  <c r="AZ408"/>
  <c r="AZ412"/>
  <c r="AZ416"/>
  <c r="AZ420"/>
  <c r="AZ280"/>
  <c r="AZ296"/>
  <c r="AZ300"/>
  <c r="AZ304"/>
  <c r="AZ308"/>
  <c r="AZ312"/>
  <c r="AZ316"/>
  <c r="AZ320"/>
  <c r="AZ324"/>
  <c r="AZ328"/>
  <c r="AZ332"/>
  <c r="AZ336"/>
  <c r="AZ342"/>
  <c r="AZ346"/>
  <c r="AZ350"/>
  <c r="AZ354"/>
  <c r="AZ358"/>
  <c r="AZ362"/>
  <c r="AZ366"/>
  <c r="AZ370"/>
  <c r="AZ374"/>
  <c r="AZ378"/>
  <c r="AZ383"/>
  <c r="AZ387"/>
  <c r="AZ391"/>
  <c r="AZ395"/>
  <c r="AZ399"/>
  <c r="AZ403"/>
  <c r="AZ407"/>
  <c r="AZ411"/>
  <c r="AZ415"/>
  <c r="AZ419"/>
  <c r="AZ281"/>
  <c r="AZ303"/>
  <c r="AZ311"/>
  <c r="AZ319"/>
  <c r="AZ327"/>
  <c r="AZ335"/>
  <c r="AZ345"/>
  <c r="AZ353"/>
  <c r="AZ361"/>
  <c r="AZ369"/>
  <c r="AZ377"/>
  <c r="AZ386"/>
  <c r="AZ394"/>
  <c r="AZ402"/>
  <c r="AZ410"/>
  <c r="AZ418"/>
  <c r="AZ421"/>
  <c r="AZ425"/>
  <c r="AZ429"/>
  <c r="AZ433"/>
  <c r="AZ437"/>
  <c r="AZ441"/>
  <c r="AZ445"/>
  <c r="AZ449"/>
  <c r="AZ453"/>
  <c r="AZ457"/>
  <c r="AZ461"/>
  <c r="AZ465"/>
  <c r="AZ469"/>
  <c r="AZ473"/>
  <c r="AZ477"/>
  <c r="AZ481"/>
  <c r="AZ485"/>
  <c r="AZ489"/>
  <c r="AZ493"/>
  <c r="AZ497"/>
  <c r="AZ501"/>
  <c r="AZ505"/>
  <c r="AZ509"/>
  <c r="AZ513"/>
  <c r="AZ517"/>
  <c r="AZ522"/>
  <c r="AZ526"/>
  <c r="AZ530"/>
  <c r="AZ534"/>
  <c r="AZ538"/>
  <c r="AZ542"/>
  <c r="AZ546"/>
  <c r="AZ552"/>
  <c r="AZ556"/>
  <c r="AZ560"/>
  <c r="AZ288"/>
  <c r="AZ298"/>
  <c r="AZ306"/>
  <c r="AZ314"/>
  <c r="AZ322"/>
  <c r="AZ330"/>
  <c r="AZ340"/>
  <c r="AZ348"/>
  <c r="AZ356"/>
  <c r="AZ364"/>
  <c r="AZ372"/>
  <c r="AZ381"/>
  <c r="AZ389"/>
  <c r="AZ397"/>
  <c r="AZ405"/>
  <c r="AZ413"/>
  <c r="AZ424"/>
  <c r="AZ428"/>
  <c r="AZ432"/>
  <c r="AZ436"/>
  <c r="AZ440"/>
  <c r="AZ444"/>
  <c r="AZ448"/>
  <c r="AZ452"/>
  <c r="AZ456"/>
  <c r="AZ460"/>
  <c r="AZ464"/>
  <c r="AZ468"/>
  <c r="AZ472"/>
  <c r="AZ476"/>
  <c r="AZ480"/>
  <c r="AZ484"/>
  <c r="AZ488"/>
  <c r="AZ492"/>
  <c r="AZ496"/>
  <c r="AZ500"/>
  <c r="AZ504"/>
  <c r="AZ508"/>
  <c r="AZ512"/>
  <c r="AZ516"/>
  <c r="AZ521"/>
  <c r="AZ525"/>
  <c r="AZ529"/>
  <c r="AZ533"/>
  <c r="AZ537"/>
  <c r="AZ541"/>
  <c r="AZ545"/>
  <c r="AZ555"/>
  <c r="AZ559"/>
  <c r="AZ272"/>
  <c r="AZ302"/>
  <c r="AZ310"/>
  <c r="AZ318"/>
  <c r="AZ326"/>
  <c r="AZ334"/>
  <c r="AZ344"/>
  <c r="AZ352"/>
  <c r="AZ360"/>
  <c r="AZ368"/>
  <c r="AZ376"/>
  <c r="AZ385"/>
  <c r="AZ393"/>
  <c r="AZ401"/>
  <c r="AZ409"/>
  <c r="AZ417"/>
  <c r="AZ422"/>
  <c r="AZ426"/>
  <c r="AZ430"/>
  <c r="AZ434"/>
  <c r="AZ438"/>
  <c r="AZ442"/>
  <c r="AZ446"/>
  <c r="AZ450"/>
  <c r="AZ454"/>
  <c r="AZ458"/>
  <c r="AZ462"/>
  <c r="AZ466"/>
  <c r="AZ470"/>
  <c r="AZ474"/>
  <c r="AZ478"/>
  <c r="AZ482"/>
  <c r="AZ486"/>
  <c r="AZ490"/>
  <c r="AZ494"/>
  <c r="AZ498"/>
  <c r="AZ502"/>
  <c r="AZ506"/>
  <c r="AZ510"/>
  <c r="AZ514"/>
  <c r="AZ518"/>
  <c r="AZ523"/>
  <c r="AZ527"/>
  <c r="AZ531"/>
  <c r="AZ535"/>
  <c r="AZ539"/>
  <c r="BG274"/>
  <c r="BG278"/>
  <c r="BG282"/>
  <c r="BG286"/>
  <c r="BG290"/>
  <c r="BG294"/>
  <c r="BG271"/>
  <c r="BG275"/>
  <c r="BG279"/>
  <c r="BG283"/>
  <c r="BG287"/>
  <c r="BG291"/>
  <c r="BG295"/>
  <c r="BG272"/>
  <c r="BG280"/>
  <c r="BG288"/>
  <c r="BG296"/>
  <c r="BG273"/>
  <c r="BG281"/>
  <c r="BG289"/>
  <c r="BG277"/>
  <c r="BG293"/>
  <c r="BG301"/>
  <c r="BG305"/>
  <c r="BG309"/>
  <c r="BG313"/>
  <c r="BG317"/>
  <c r="BG321"/>
  <c r="BG325"/>
  <c r="BG329"/>
  <c r="BG333"/>
  <c r="BG339"/>
  <c r="BG343"/>
  <c r="BG347"/>
  <c r="BG351"/>
  <c r="BG355"/>
  <c r="BG359"/>
  <c r="BG363"/>
  <c r="BG367"/>
  <c r="BG371"/>
  <c r="BG375"/>
  <c r="BG380"/>
  <c r="BG384"/>
  <c r="BG388"/>
  <c r="BG392"/>
  <c r="BG396"/>
  <c r="BG400"/>
  <c r="BG404"/>
  <c r="BG408"/>
  <c r="BG412"/>
  <c r="BG416"/>
  <c r="BG420"/>
  <c r="BG284"/>
  <c r="BG300"/>
  <c r="BG304"/>
  <c r="BG308"/>
  <c r="BG312"/>
  <c r="BG316"/>
  <c r="BG320"/>
  <c r="BG324"/>
  <c r="BG328"/>
  <c r="BG332"/>
  <c r="BG336"/>
  <c r="BG342"/>
  <c r="BG346"/>
  <c r="BG350"/>
  <c r="BG354"/>
  <c r="BG358"/>
  <c r="BG362"/>
  <c r="BG366"/>
  <c r="BG370"/>
  <c r="BG374"/>
  <c r="BG378"/>
  <c r="BG383"/>
  <c r="BG387"/>
  <c r="BG391"/>
  <c r="BG395"/>
  <c r="BG399"/>
  <c r="BG403"/>
  <c r="BG407"/>
  <c r="BG411"/>
  <c r="BG415"/>
  <c r="BG419"/>
  <c r="BG299"/>
  <c r="BG307"/>
  <c r="BG315"/>
  <c r="BG323"/>
  <c r="BG331"/>
  <c r="BG341"/>
  <c r="BG349"/>
  <c r="BG357"/>
  <c r="BG365"/>
  <c r="BG373"/>
  <c r="BG382"/>
  <c r="BG390"/>
  <c r="BG398"/>
  <c r="BG406"/>
  <c r="BG414"/>
  <c r="BG421"/>
  <c r="BG425"/>
  <c r="BG429"/>
  <c r="BG433"/>
  <c r="BG437"/>
  <c r="BG441"/>
  <c r="BG445"/>
  <c r="BG449"/>
  <c r="BG453"/>
  <c r="BG457"/>
  <c r="BG461"/>
  <c r="BG465"/>
  <c r="BG469"/>
  <c r="BG473"/>
  <c r="BG477"/>
  <c r="BG481"/>
  <c r="BG485"/>
  <c r="BG489"/>
  <c r="BG493"/>
  <c r="BG497"/>
  <c r="BG501"/>
  <c r="BG505"/>
  <c r="BG509"/>
  <c r="BG513"/>
  <c r="BG517"/>
  <c r="BG522"/>
  <c r="BG526"/>
  <c r="BG530"/>
  <c r="BG534"/>
  <c r="BG538"/>
  <c r="BG542"/>
  <c r="BG546"/>
  <c r="BG552"/>
  <c r="BG556"/>
  <c r="BG560"/>
  <c r="BG276"/>
  <c r="BG302"/>
  <c r="BG310"/>
  <c r="BG318"/>
  <c r="BG326"/>
  <c r="BG334"/>
  <c r="BG344"/>
  <c r="BG352"/>
  <c r="BG360"/>
  <c r="BG368"/>
  <c r="BG376"/>
  <c r="BG385"/>
  <c r="BG393"/>
  <c r="BG401"/>
  <c r="BG409"/>
  <c r="BG417"/>
  <c r="BG424"/>
  <c r="BG428"/>
  <c r="BG432"/>
  <c r="BG436"/>
  <c r="BG440"/>
  <c r="BG444"/>
  <c r="BG448"/>
  <c r="BG452"/>
  <c r="BG456"/>
  <c r="BG460"/>
  <c r="BG464"/>
  <c r="BG468"/>
  <c r="BG472"/>
  <c r="BG476"/>
  <c r="BG480"/>
  <c r="BG484"/>
  <c r="BG488"/>
  <c r="BG492"/>
  <c r="BG496"/>
  <c r="BG500"/>
  <c r="BG504"/>
  <c r="BG508"/>
  <c r="BG512"/>
  <c r="BG516"/>
  <c r="BG521"/>
  <c r="BG525"/>
  <c r="BG529"/>
  <c r="BG533"/>
  <c r="BG537"/>
  <c r="BG541"/>
  <c r="BG545"/>
  <c r="BG555"/>
  <c r="BG559"/>
  <c r="BG292"/>
  <c r="BG298"/>
  <c r="BG306"/>
  <c r="BG314"/>
  <c r="BG322"/>
  <c r="BG330"/>
  <c r="BG340"/>
  <c r="BG348"/>
  <c r="BG356"/>
  <c r="BG364"/>
  <c r="BG372"/>
  <c r="BG381"/>
  <c r="BG389"/>
  <c r="BG397"/>
  <c r="BG405"/>
  <c r="BG413"/>
  <c r="BG422"/>
  <c r="BG426"/>
  <c r="BG430"/>
  <c r="BG434"/>
  <c r="BG438"/>
  <c r="BG442"/>
  <c r="BG446"/>
  <c r="BG450"/>
  <c r="BG454"/>
  <c r="BG458"/>
  <c r="BG462"/>
  <c r="BG466"/>
  <c r="BG470"/>
  <c r="BG474"/>
  <c r="BG478"/>
  <c r="BG482"/>
  <c r="BG486"/>
  <c r="BG490"/>
  <c r="BG494"/>
  <c r="BG498"/>
  <c r="BG502"/>
  <c r="BG506"/>
  <c r="BG510"/>
  <c r="BG514"/>
  <c r="BG518"/>
  <c r="BG523"/>
  <c r="BG527"/>
  <c r="BG531"/>
  <c r="BG535"/>
  <c r="BG539"/>
  <c r="BG561"/>
  <c r="AV561"/>
  <c r="AN561"/>
  <c r="AF561"/>
  <c r="X561"/>
  <c r="P561"/>
  <c r="H561"/>
  <c r="AY560"/>
  <c r="AQ560"/>
  <c r="AI560"/>
  <c r="AA560"/>
  <c r="S560"/>
  <c r="K560"/>
  <c r="AZ557"/>
  <c r="AR557"/>
  <c r="AJ557"/>
  <c r="T557"/>
  <c r="L557"/>
  <c r="BF556"/>
  <c r="AU556"/>
  <c r="AM556"/>
  <c r="AE556"/>
  <c r="W556"/>
  <c r="O556"/>
  <c r="G556"/>
  <c r="BG553"/>
  <c r="AV553"/>
  <c r="AN553"/>
  <c r="AF553"/>
  <c r="X553"/>
  <c r="P553"/>
  <c r="H553"/>
  <c r="AY552"/>
  <c r="AQ552"/>
  <c r="AI552"/>
  <c r="AA552"/>
  <c r="S552"/>
  <c r="BF546"/>
  <c r="AU546"/>
  <c r="AM546"/>
  <c r="AE546"/>
  <c r="O546"/>
  <c r="BG543"/>
  <c r="AV543"/>
  <c r="AN543"/>
  <c r="AF543"/>
  <c r="X543"/>
  <c r="P543"/>
  <c r="H543"/>
  <c r="AY542"/>
  <c r="AQ542"/>
  <c r="AI542"/>
  <c r="AA542"/>
  <c r="AU539"/>
  <c r="AE539"/>
  <c r="O539"/>
  <c r="AU535"/>
  <c r="AE535"/>
  <c r="O535"/>
  <c r="AU531"/>
  <c r="AE531"/>
  <c r="O531"/>
  <c r="AU527"/>
  <c r="AE527"/>
  <c r="O527"/>
  <c r="AU523"/>
  <c r="AE523"/>
  <c r="O523"/>
  <c r="AU518"/>
  <c r="AE518"/>
  <c r="O518"/>
  <c r="AU514"/>
  <c r="AE514"/>
  <c r="O514"/>
  <c r="AU510"/>
  <c r="AE510"/>
  <c r="O510"/>
  <c r="AU506"/>
  <c r="AE506"/>
  <c r="O506"/>
  <c r="AU502"/>
  <c r="AE502"/>
  <c r="O502"/>
  <c r="AU498"/>
  <c r="AE498"/>
  <c r="O498"/>
  <c r="AU494"/>
  <c r="AE494"/>
  <c r="O494"/>
  <c r="AU490"/>
  <c r="AE490"/>
  <c r="O490"/>
  <c r="AU486"/>
  <c r="AE486"/>
  <c r="O486"/>
  <c r="AU482"/>
  <c r="AE482"/>
  <c r="O482"/>
  <c r="AU478"/>
  <c r="AE478"/>
  <c r="O478"/>
  <c r="AU474"/>
  <c r="AE474"/>
  <c r="O474"/>
  <c r="AU470"/>
  <c r="AE470"/>
  <c r="O470"/>
  <c r="AU466"/>
  <c r="AE466"/>
  <c r="O466"/>
  <c r="AU462"/>
  <c r="AE462"/>
  <c r="O462"/>
  <c r="AU458"/>
  <c r="AE458"/>
  <c r="O458"/>
  <c r="AU454"/>
  <c r="AE454"/>
  <c r="O454"/>
  <c r="AU450"/>
  <c r="AE450"/>
  <c r="O450"/>
  <c r="AU446"/>
  <c r="AE446"/>
  <c r="O446"/>
  <c r="AU442"/>
  <c r="AE442"/>
  <c r="O442"/>
  <c r="AU438"/>
  <c r="AE438"/>
  <c r="O438"/>
  <c r="AU434"/>
  <c r="AE434"/>
  <c r="O434"/>
  <c r="AU430"/>
  <c r="AE430"/>
  <c r="O430"/>
  <c r="AU426"/>
  <c r="AE426"/>
  <c r="O426"/>
  <c r="AE422"/>
  <c r="O422"/>
  <c r="AY417"/>
  <c r="S417"/>
  <c r="AR414"/>
  <c r="L414"/>
  <c r="AE413"/>
  <c r="AY409"/>
  <c r="S409"/>
  <c r="AR406"/>
  <c r="L406"/>
  <c r="AE405"/>
  <c r="AY401"/>
  <c r="S401"/>
  <c r="AR398"/>
  <c r="L398"/>
  <c r="AE397"/>
  <c r="AY393"/>
  <c r="S393"/>
  <c r="AR390"/>
  <c r="L390"/>
  <c r="AE389"/>
  <c r="AY385"/>
  <c r="S385"/>
  <c r="AR382"/>
  <c r="L382"/>
  <c r="AE381"/>
  <c r="AY376"/>
  <c r="S376"/>
  <c r="AR373"/>
  <c r="L373"/>
  <c r="AE372"/>
  <c r="AY368"/>
  <c r="S368"/>
  <c r="AR365"/>
  <c r="L365"/>
  <c r="AE364"/>
  <c r="AY360"/>
  <c r="S360"/>
  <c r="AR357"/>
  <c r="L357"/>
  <c r="AE356"/>
  <c r="AY352"/>
  <c r="S352"/>
  <c r="AR349"/>
  <c r="L349"/>
  <c r="AE348"/>
  <c r="AY344"/>
  <c r="S344"/>
  <c r="AR341"/>
  <c r="L341"/>
  <c r="AE340"/>
  <c r="AY334"/>
  <c r="S334"/>
  <c r="AR331"/>
  <c r="L331"/>
  <c r="AE330"/>
  <c r="AY326"/>
  <c r="S326"/>
  <c r="AR323"/>
  <c r="L323"/>
  <c r="AE322"/>
  <c r="AY318"/>
  <c r="S318"/>
  <c r="AR315"/>
  <c r="L315"/>
  <c r="AE314"/>
  <c r="AY310"/>
  <c r="S310"/>
  <c r="AR307"/>
  <c r="L307"/>
  <c r="AE306"/>
  <c r="S302"/>
  <c r="AR299"/>
  <c r="L299"/>
  <c r="BG297"/>
  <c r="AF293"/>
  <c r="AR289"/>
  <c r="AJ281"/>
  <c r="G273"/>
  <c r="G277"/>
  <c r="G281"/>
  <c r="G285"/>
  <c r="G289"/>
  <c r="G293"/>
  <c r="G297"/>
  <c r="G274"/>
  <c r="G278"/>
  <c r="G282"/>
  <c r="G286"/>
  <c r="G290"/>
  <c r="G294"/>
  <c r="G298"/>
  <c r="G275"/>
  <c r="G283"/>
  <c r="G291"/>
  <c r="G276"/>
  <c r="G284"/>
  <c r="G292"/>
  <c r="G272"/>
  <c r="G288"/>
  <c r="G300"/>
  <c r="G304"/>
  <c r="G308"/>
  <c r="G312"/>
  <c r="G316"/>
  <c r="G320"/>
  <c r="G324"/>
  <c r="G328"/>
  <c r="G332"/>
  <c r="G336"/>
  <c r="G342"/>
  <c r="G346"/>
  <c r="G350"/>
  <c r="G354"/>
  <c r="G358"/>
  <c r="G362"/>
  <c r="G366"/>
  <c r="G370"/>
  <c r="G374"/>
  <c r="G378"/>
  <c r="G383"/>
  <c r="G387"/>
  <c r="G391"/>
  <c r="G395"/>
  <c r="G399"/>
  <c r="G403"/>
  <c r="G407"/>
  <c r="G411"/>
  <c r="G415"/>
  <c r="G419"/>
  <c r="G279"/>
  <c r="G295"/>
  <c r="G299"/>
  <c r="G303"/>
  <c r="G307"/>
  <c r="G311"/>
  <c r="G315"/>
  <c r="G319"/>
  <c r="G323"/>
  <c r="G327"/>
  <c r="G331"/>
  <c r="G335"/>
  <c r="G341"/>
  <c r="G345"/>
  <c r="G349"/>
  <c r="G353"/>
  <c r="G357"/>
  <c r="G361"/>
  <c r="G365"/>
  <c r="G369"/>
  <c r="G373"/>
  <c r="G377"/>
  <c r="G382"/>
  <c r="G386"/>
  <c r="G390"/>
  <c r="G394"/>
  <c r="G398"/>
  <c r="G402"/>
  <c r="G406"/>
  <c r="G410"/>
  <c r="G414"/>
  <c r="G418"/>
  <c r="G280"/>
  <c r="G302"/>
  <c r="G310"/>
  <c r="G318"/>
  <c r="G326"/>
  <c r="G334"/>
  <c r="G344"/>
  <c r="G352"/>
  <c r="G360"/>
  <c r="G368"/>
  <c r="G376"/>
  <c r="G385"/>
  <c r="G393"/>
  <c r="G401"/>
  <c r="G409"/>
  <c r="G417"/>
  <c r="G424"/>
  <c r="G428"/>
  <c r="G432"/>
  <c r="G436"/>
  <c r="G440"/>
  <c r="G444"/>
  <c r="G448"/>
  <c r="G452"/>
  <c r="G456"/>
  <c r="G460"/>
  <c r="G464"/>
  <c r="G468"/>
  <c r="G472"/>
  <c r="G476"/>
  <c r="G480"/>
  <c r="G484"/>
  <c r="G488"/>
  <c r="G492"/>
  <c r="G496"/>
  <c r="G500"/>
  <c r="G504"/>
  <c r="G508"/>
  <c r="G512"/>
  <c r="G516"/>
  <c r="G521"/>
  <c r="G525"/>
  <c r="G529"/>
  <c r="G533"/>
  <c r="G537"/>
  <c r="G541"/>
  <c r="G545"/>
  <c r="G555"/>
  <c r="G559"/>
  <c r="G287"/>
  <c r="G305"/>
  <c r="G313"/>
  <c r="G321"/>
  <c r="G329"/>
  <c r="G339"/>
  <c r="G347"/>
  <c r="G355"/>
  <c r="G363"/>
  <c r="G371"/>
  <c r="G380"/>
  <c r="G388"/>
  <c r="G396"/>
  <c r="G404"/>
  <c r="G412"/>
  <c r="G420"/>
  <c r="G423"/>
  <c r="G427"/>
  <c r="G431"/>
  <c r="G435"/>
  <c r="G439"/>
  <c r="G443"/>
  <c r="G447"/>
  <c r="G451"/>
  <c r="G455"/>
  <c r="G459"/>
  <c r="G463"/>
  <c r="G467"/>
  <c r="G471"/>
  <c r="G475"/>
  <c r="G479"/>
  <c r="G483"/>
  <c r="G487"/>
  <c r="G491"/>
  <c r="G495"/>
  <c r="G499"/>
  <c r="G503"/>
  <c r="G507"/>
  <c r="G511"/>
  <c r="G515"/>
  <c r="G519"/>
  <c r="G524"/>
  <c r="G528"/>
  <c r="G532"/>
  <c r="G536"/>
  <c r="G540"/>
  <c r="G544"/>
  <c r="G554"/>
  <c r="G558"/>
  <c r="G271"/>
  <c r="G301"/>
  <c r="G309"/>
  <c r="G317"/>
  <c r="G325"/>
  <c r="G333"/>
  <c r="G343"/>
  <c r="G351"/>
  <c r="G359"/>
  <c r="G367"/>
  <c r="G375"/>
  <c r="G384"/>
  <c r="G392"/>
  <c r="G400"/>
  <c r="G408"/>
  <c r="G416"/>
  <c r="G421"/>
  <c r="G425"/>
  <c r="G429"/>
  <c r="G433"/>
  <c r="G437"/>
  <c r="G441"/>
  <c r="G445"/>
  <c r="G449"/>
  <c r="G453"/>
  <c r="G457"/>
  <c r="G461"/>
  <c r="G465"/>
  <c r="G469"/>
  <c r="G473"/>
  <c r="G477"/>
  <c r="G481"/>
  <c r="G485"/>
  <c r="G489"/>
  <c r="G493"/>
  <c r="G497"/>
  <c r="G501"/>
  <c r="G505"/>
  <c r="G509"/>
  <c r="G513"/>
  <c r="G517"/>
  <c r="G522"/>
  <c r="G526"/>
  <c r="G530"/>
  <c r="G534"/>
  <c r="G538"/>
  <c r="G542"/>
  <c r="K273"/>
  <c r="K277"/>
  <c r="K281"/>
  <c r="K285"/>
  <c r="K289"/>
  <c r="K293"/>
  <c r="K297"/>
  <c r="K274"/>
  <c r="K278"/>
  <c r="K282"/>
  <c r="K286"/>
  <c r="K290"/>
  <c r="K294"/>
  <c r="K271"/>
  <c r="K279"/>
  <c r="K287"/>
  <c r="K295"/>
  <c r="K272"/>
  <c r="K280"/>
  <c r="K288"/>
  <c r="K296"/>
  <c r="K276"/>
  <c r="K292"/>
  <c r="K300"/>
  <c r="K304"/>
  <c r="K308"/>
  <c r="K312"/>
  <c r="K316"/>
  <c r="K320"/>
  <c r="K324"/>
  <c r="K328"/>
  <c r="K332"/>
  <c r="K336"/>
  <c r="K342"/>
  <c r="K346"/>
  <c r="K350"/>
  <c r="K354"/>
  <c r="K358"/>
  <c r="K362"/>
  <c r="K366"/>
  <c r="K370"/>
  <c r="K374"/>
  <c r="K378"/>
  <c r="K383"/>
  <c r="K387"/>
  <c r="K391"/>
  <c r="K395"/>
  <c r="K399"/>
  <c r="K403"/>
  <c r="K407"/>
  <c r="K411"/>
  <c r="K415"/>
  <c r="K419"/>
  <c r="K283"/>
  <c r="K299"/>
  <c r="K303"/>
  <c r="K307"/>
  <c r="K311"/>
  <c r="K315"/>
  <c r="K319"/>
  <c r="K323"/>
  <c r="K327"/>
  <c r="K331"/>
  <c r="K335"/>
  <c r="K341"/>
  <c r="K345"/>
  <c r="K349"/>
  <c r="K353"/>
  <c r="K357"/>
  <c r="K361"/>
  <c r="K365"/>
  <c r="K369"/>
  <c r="K373"/>
  <c r="K377"/>
  <c r="K382"/>
  <c r="K386"/>
  <c r="K390"/>
  <c r="K394"/>
  <c r="K398"/>
  <c r="K402"/>
  <c r="K406"/>
  <c r="K410"/>
  <c r="K414"/>
  <c r="K418"/>
  <c r="K298"/>
  <c r="K306"/>
  <c r="K314"/>
  <c r="K322"/>
  <c r="K330"/>
  <c r="K340"/>
  <c r="K348"/>
  <c r="K356"/>
  <c r="K364"/>
  <c r="K372"/>
  <c r="K381"/>
  <c r="K389"/>
  <c r="K397"/>
  <c r="K405"/>
  <c r="K413"/>
  <c r="K424"/>
  <c r="K428"/>
  <c r="K432"/>
  <c r="K436"/>
  <c r="K440"/>
  <c r="K444"/>
  <c r="K448"/>
  <c r="K452"/>
  <c r="K456"/>
  <c r="K460"/>
  <c r="K464"/>
  <c r="K468"/>
  <c r="K472"/>
  <c r="K476"/>
  <c r="K480"/>
  <c r="K484"/>
  <c r="K488"/>
  <c r="K492"/>
  <c r="K496"/>
  <c r="K500"/>
  <c r="K504"/>
  <c r="K508"/>
  <c r="K512"/>
  <c r="K516"/>
  <c r="K521"/>
  <c r="K525"/>
  <c r="K529"/>
  <c r="K533"/>
  <c r="K537"/>
  <c r="K541"/>
  <c r="K545"/>
  <c r="K555"/>
  <c r="K559"/>
  <c r="K275"/>
  <c r="K301"/>
  <c r="K309"/>
  <c r="K317"/>
  <c r="K325"/>
  <c r="K333"/>
  <c r="K343"/>
  <c r="K351"/>
  <c r="K359"/>
  <c r="K367"/>
  <c r="K375"/>
  <c r="K384"/>
  <c r="K392"/>
  <c r="K400"/>
  <c r="K408"/>
  <c r="K416"/>
  <c r="K423"/>
  <c r="K427"/>
  <c r="K431"/>
  <c r="K435"/>
  <c r="K439"/>
  <c r="K443"/>
  <c r="K447"/>
  <c r="K451"/>
  <c r="K455"/>
  <c r="K459"/>
  <c r="K463"/>
  <c r="K467"/>
  <c r="K471"/>
  <c r="K475"/>
  <c r="K479"/>
  <c r="K483"/>
  <c r="K487"/>
  <c r="K491"/>
  <c r="K495"/>
  <c r="K499"/>
  <c r="K503"/>
  <c r="K507"/>
  <c r="K511"/>
  <c r="K515"/>
  <c r="K519"/>
  <c r="K524"/>
  <c r="K528"/>
  <c r="K532"/>
  <c r="K536"/>
  <c r="K540"/>
  <c r="K544"/>
  <c r="K554"/>
  <c r="K558"/>
  <c r="K291"/>
  <c r="K305"/>
  <c r="K313"/>
  <c r="K321"/>
  <c r="K329"/>
  <c r="K339"/>
  <c r="K347"/>
  <c r="K355"/>
  <c r="K363"/>
  <c r="K371"/>
  <c r="K380"/>
  <c r="K388"/>
  <c r="K396"/>
  <c r="K404"/>
  <c r="K412"/>
  <c r="K420"/>
  <c r="K421"/>
  <c r="K425"/>
  <c r="K429"/>
  <c r="K433"/>
  <c r="K437"/>
  <c r="K441"/>
  <c r="K445"/>
  <c r="K449"/>
  <c r="K453"/>
  <c r="K457"/>
  <c r="K461"/>
  <c r="K465"/>
  <c r="K469"/>
  <c r="K473"/>
  <c r="K477"/>
  <c r="K481"/>
  <c r="K485"/>
  <c r="K489"/>
  <c r="K493"/>
  <c r="K497"/>
  <c r="K501"/>
  <c r="K505"/>
  <c r="K509"/>
  <c r="K513"/>
  <c r="K517"/>
  <c r="K522"/>
  <c r="K526"/>
  <c r="K530"/>
  <c r="K534"/>
  <c r="K538"/>
  <c r="K542"/>
  <c r="O273"/>
  <c r="O277"/>
  <c r="O281"/>
  <c r="O285"/>
  <c r="O289"/>
  <c r="O293"/>
  <c r="O297"/>
  <c r="O274"/>
  <c r="O278"/>
  <c r="O282"/>
  <c r="O286"/>
  <c r="O290"/>
  <c r="O294"/>
  <c r="O275"/>
  <c r="O283"/>
  <c r="O291"/>
  <c r="O276"/>
  <c r="O284"/>
  <c r="O292"/>
  <c r="O280"/>
  <c r="O296"/>
  <c r="O300"/>
  <c r="O304"/>
  <c r="O308"/>
  <c r="O312"/>
  <c r="O316"/>
  <c r="O320"/>
  <c r="O324"/>
  <c r="O328"/>
  <c r="O332"/>
  <c r="O336"/>
  <c r="O342"/>
  <c r="O346"/>
  <c r="O350"/>
  <c r="O354"/>
  <c r="O358"/>
  <c r="O362"/>
  <c r="O366"/>
  <c r="O370"/>
  <c r="O374"/>
  <c r="O378"/>
  <c r="O383"/>
  <c r="O387"/>
  <c r="O391"/>
  <c r="O395"/>
  <c r="O399"/>
  <c r="O403"/>
  <c r="O407"/>
  <c r="O411"/>
  <c r="O415"/>
  <c r="O419"/>
  <c r="O271"/>
  <c r="O287"/>
  <c r="O299"/>
  <c r="O303"/>
  <c r="O307"/>
  <c r="O311"/>
  <c r="O315"/>
  <c r="O319"/>
  <c r="O323"/>
  <c r="O327"/>
  <c r="O331"/>
  <c r="O335"/>
  <c r="O341"/>
  <c r="O345"/>
  <c r="O349"/>
  <c r="O353"/>
  <c r="O357"/>
  <c r="O361"/>
  <c r="O365"/>
  <c r="O369"/>
  <c r="O373"/>
  <c r="O377"/>
  <c r="O382"/>
  <c r="O386"/>
  <c r="O390"/>
  <c r="O394"/>
  <c r="O398"/>
  <c r="O402"/>
  <c r="O406"/>
  <c r="O410"/>
  <c r="O414"/>
  <c r="O418"/>
  <c r="O288"/>
  <c r="O302"/>
  <c r="O310"/>
  <c r="O318"/>
  <c r="O326"/>
  <c r="O334"/>
  <c r="O344"/>
  <c r="O352"/>
  <c r="O360"/>
  <c r="O368"/>
  <c r="O376"/>
  <c r="O385"/>
  <c r="O393"/>
  <c r="O401"/>
  <c r="O409"/>
  <c r="O417"/>
  <c r="O424"/>
  <c r="O428"/>
  <c r="O432"/>
  <c r="O436"/>
  <c r="O440"/>
  <c r="O444"/>
  <c r="O448"/>
  <c r="O452"/>
  <c r="O456"/>
  <c r="O460"/>
  <c r="O464"/>
  <c r="O468"/>
  <c r="O472"/>
  <c r="O476"/>
  <c r="O480"/>
  <c r="O484"/>
  <c r="O488"/>
  <c r="O492"/>
  <c r="O496"/>
  <c r="O500"/>
  <c r="O504"/>
  <c r="O508"/>
  <c r="O512"/>
  <c r="O516"/>
  <c r="O521"/>
  <c r="O525"/>
  <c r="O529"/>
  <c r="O533"/>
  <c r="O537"/>
  <c r="O541"/>
  <c r="O545"/>
  <c r="O555"/>
  <c r="O559"/>
  <c r="O295"/>
  <c r="O305"/>
  <c r="O313"/>
  <c r="O321"/>
  <c r="O329"/>
  <c r="O339"/>
  <c r="O347"/>
  <c r="O355"/>
  <c r="O363"/>
  <c r="O371"/>
  <c r="O380"/>
  <c r="O388"/>
  <c r="O396"/>
  <c r="O404"/>
  <c r="O412"/>
  <c r="O420"/>
  <c r="O423"/>
  <c r="O427"/>
  <c r="O431"/>
  <c r="O435"/>
  <c r="O439"/>
  <c r="O443"/>
  <c r="O447"/>
  <c r="O451"/>
  <c r="O455"/>
  <c r="O459"/>
  <c r="O463"/>
  <c r="O467"/>
  <c r="O471"/>
  <c r="O475"/>
  <c r="O479"/>
  <c r="O483"/>
  <c r="O487"/>
  <c r="O491"/>
  <c r="O495"/>
  <c r="O499"/>
  <c r="O503"/>
  <c r="O507"/>
  <c r="O511"/>
  <c r="O515"/>
  <c r="O519"/>
  <c r="O524"/>
  <c r="O528"/>
  <c r="O532"/>
  <c r="O536"/>
  <c r="O540"/>
  <c r="O544"/>
  <c r="O554"/>
  <c r="O558"/>
  <c r="O279"/>
  <c r="O301"/>
  <c r="O309"/>
  <c r="O317"/>
  <c r="O325"/>
  <c r="O333"/>
  <c r="O343"/>
  <c r="O351"/>
  <c r="O359"/>
  <c r="O367"/>
  <c r="O375"/>
  <c r="O384"/>
  <c r="O392"/>
  <c r="O400"/>
  <c r="O408"/>
  <c r="O416"/>
  <c r="O421"/>
  <c r="O425"/>
  <c r="O429"/>
  <c r="O433"/>
  <c r="O437"/>
  <c r="O441"/>
  <c r="O445"/>
  <c r="O449"/>
  <c r="O453"/>
  <c r="O457"/>
  <c r="O461"/>
  <c r="O465"/>
  <c r="O469"/>
  <c r="O473"/>
  <c r="O477"/>
  <c r="O481"/>
  <c r="O485"/>
  <c r="O489"/>
  <c r="O493"/>
  <c r="O497"/>
  <c r="O501"/>
  <c r="O505"/>
  <c r="O509"/>
  <c r="O513"/>
  <c r="O517"/>
  <c r="O522"/>
  <c r="O526"/>
  <c r="O530"/>
  <c r="O534"/>
  <c r="O538"/>
  <c r="O542"/>
  <c r="S273"/>
  <c r="S277"/>
  <c r="S281"/>
  <c r="S285"/>
  <c r="S289"/>
  <c r="S293"/>
  <c r="S297"/>
  <c r="S274"/>
  <c r="S278"/>
  <c r="S282"/>
  <c r="S286"/>
  <c r="S290"/>
  <c r="S294"/>
  <c r="S271"/>
  <c r="S279"/>
  <c r="S287"/>
  <c r="S295"/>
  <c r="S272"/>
  <c r="S280"/>
  <c r="S288"/>
  <c r="S296"/>
  <c r="S284"/>
  <c r="S300"/>
  <c r="S304"/>
  <c r="S308"/>
  <c r="S312"/>
  <c r="S316"/>
  <c r="S320"/>
  <c r="S324"/>
  <c r="S328"/>
  <c r="S332"/>
  <c r="S336"/>
  <c r="S342"/>
  <c r="S346"/>
  <c r="S350"/>
  <c r="S354"/>
  <c r="S358"/>
  <c r="S362"/>
  <c r="S366"/>
  <c r="S370"/>
  <c r="S374"/>
  <c r="S378"/>
  <c r="S383"/>
  <c r="S387"/>
  <c r="S391"/>
  <c r="S395"/>
  <c r="S399"/>
  <c r="S403"/>
  <c r="S407"/>
  <c r="S411"/>
  <c r="S415"/>
  <c r="S419"/>
  <c r="S275"/>
  <c r="S291"/>
  <c r="S299"/>
  <c r="S303"/>
  <c r="S307"/>
  <c r="S311"/>
  <c r="S315"/>
  <c r="S319"/>
  <c r="S323"/>
  <c r="S327"/>
  <c r="S331"/>
  <c r="S335"/>
  <c r="S341"/>
  <c r="S345"/>
  <c r="S349"/>
  <c r="S353"/>
  <c r="S357"/>
  <c r="S361"/>
  <c r="S365"/>
  <c r="S369"/>
  <c r="S373"/>
  <c r="S377"/>
  <c r="S382"/>
  <c r="S386"/>
  <c r="S390"/>
  <c r="S394"/>
  <c r="S398"/>
  <c r="S402"/>
  <c r="S406"/>
  <c r="S410"/>
  <c r="S414"/>
  <c r="S418"/>
  <c r="S276"/>
  <c r="S298"/>
  <c r="S306"/>
  <c r="S314"/>
  <c r="S322"/>
  <c r="S330"/>
  <c r="S340"/>
  <c r="S348"/>
  <c r="S356"/>
  <c r="S364"/>
  <c r="S372"/>
  <c r="S381"/>
  <c r="S389"/>
  <c r="S397"/>
  <c r="S405"/>
  <c r="S413"/>
  <c r="S424"/>
  <c r="S428"/>
  <c r="S432"/>
  <c r="S436"/>
  <c r="S440"/>
  <c r="S444"/>
  <c r="S448"/>
  <c r="S452"/>
  <c r="S456"/>
  <c r="S460"/>
  <c r="S464"/>
  <c r="S468"/>
  <c r="S472"/>
  <c r="S476"/>
  <c r="S480"/>
  <c r="S484"/>
  <c r="S488"/>
  <c r="S492"/>
  <c r="S496"/>
  <c r="S500"/>
  <c r="S504"/>
  <c r="S508"/>
  <c r="S512"/>
  <c r="S516"/>
  <c r="S521"/>
  <c r="S525"/>
  <c r="S529"/>
  <c r="S533"/>
  <c r="S537"/>
  <c r="S541"/>
  <c r="S545"/>
  <c r="S555"/>
  <c r="S559"/>
  <c r="S283"/>
  <c r="S301"/>
  <c r="S309"/>
  <c r="S317"/>
  <c r="S325"/>
  <c r="S333"/>
  <c r="S343"/>
  <c r="S351"/>
  <c r="S359"/>
  <c r="S367"/>
  <c r="S375"/>
  <c r="S384"/>
  <c r="S392"/>
  <c r="S400"/>
  <c r="S408"/>
  <c r="S416"/>
  <c r="S423"/>
  <c r="S427"/>
  <c r="S431"/>
  <c r="S435"/>
  <c r="S439"/>
  <c r="S443"/>
  <c r="S447"/>
  <c r="S451"/>
  <c r="S455"/>
  <c r="S459"/>
  <c r="S463"/>
  <c r="S467"/>
  <c r="S471"/>
  <c r="S475"/>
  <c r="S479"/>
  <c r="S483"/>
  <c r="S487"/>
  <c r="S491"/>
  <c r="S495"/>
  <c r="S499"/>
  <c r="S503"/>
  <c r="S507"/>
  <c r="S511"/>
  <c r="S515"/>
  <c r="S519"/>
  <c r="S524"/>
  <c r="S528"/>
  <c r="S532"/>
  <c r="S536"/>
  <c r="S540"/>
  <c r="S544"/>
  <c r="S554"/>
  <c r="S558"/>
  <c r="S305"/>
  <c r="S313"/>
  <c r="S321"/>
  <c r="S329"/>
  <c r="S339"/>
  <c r="S347"/>
  <c r="S355"/>
  <c r="S363"/>
  <c r="S371"/>
  <c r="S380"/>
  <c r="S388"/>
  <c r="S396"/>
  <c r="S404"/>
  <c r="S412"/>
  <c r="S420"/>
  <c r="S421"/>
  <c r="S425"/>
  <c r="S429"/>
  <c r="S433"/>
  <c r="S437"/>
  <c r="S441"/>
  <c r="S445"/>
  <c r="S449"/>
  <c r="S453"/>
  <c r="S457"/>
  <c r="S461"/>
  <c r="S465"/>
  <c r="S469"/>
  <c r="S473"/>
  <c r="S477"/>
  <c r="S481"/>
  <c r="S485"/>
  <c r="S489"/>
  <c r="S493"/>
  <c r="S497"/>
  <c r="S501"/>
  <c r="S505"/>
  <c r="S509"/>
  <c r="S513"/>
  <c r="S517"/>
  <c r="S522"/>
  <c r="S526"/>
  <c r="S530"/>
  <c r="S534"/>
  <c r="S538"/>
  <c r="S542"/>
  <c r="W273"/>
  <c r="W277"/>
  <c r="W281"/>
  <c r="W285"/>
  <c r="W289"/>
  <c r="W293"/>
  <c r="W297"/>
  <c r="W274"/>
  <c r="W278"/>
  <c r="W282"/>
  <c r="W286"/>
  <c r="W290"/>
  <c r="W294"/>
  <c r="W275"/>
  <c r="W283"/>
  <c r="W291"/>
  <c r="W276"/>
  <c r="W284"/>
  <c r="W292"/>
  <c r="W272"/>
  <c r="W288"/>
  <c r="W300"/>
  <c r="W304"/>
  <c r="W308"/>
  <c r="W312"/>
  <c r="W316"/>
  <c r="W320"/>
  <c r="W324"/>
  <c r="W328"/>
  <c r="W332"/>
  <c r="W336"/>
  <c r="W342"/>
  <c r="W346"/>
  <c r="W350"/>
  <c r="W354"/>
  <c r="W358"/>
  <c r="W362"/>
  <c r="W366"/>
  <c r="W370"/>
  <c r="W374"/>
  <c r="W378"/>
  <c r="W383"/>
  <c r="W387"/>
  <c r="W391"/>
  <c r="W395"/>
  <c r="W399"/>
  <c r="W403"/>
  <c r="W407"/>
  <c r="W411"/>
  <c r="W415"/>
  <c r="W419"/>
  <c r="W279"/>
  <c r="W295"/>
  <c r="W299"/>
  <c r="W303"/>
  <c r="W307"/>
  <c r="W311"/>
  <c r="W315"/>
  <c r="W319"/>
  <c r="W323"/>
  <c r="W327"/>
  <c r="W331"/>
  <c r="W335"/>
  <c r="W341"/>
  <c r="W345"/>
  <c r="W349"/>
  <c r="W353"/>
  <c r="W357"/>
  <c r="W361"/>
  <c r="W365"/>
  <c r="W369"/>
  <c r="W373"/>
  <c r="W377"/>
  <c r="W382"/>
  <c r="W386"/>
  <c r="W390"/>
  <c r="W394"/>
  <c r="W398"/>
  <c r="W402"/>
  <c r="W406"/>
  <c r="W410"/>
  <c r="W414"/>
  <c r="W418"/>
  <c r="W296"/>
  <c r="W302"/>
  <c r="W310"/>
  <c r="W318"/>
  <c r="W326"/>
  <c r="W334"/>
  <c r="W344"/>
  <c r="W352"/>
  <c r="W360"/>
  <c r="W368"/>
  <c r="W376"/>
  <c r="W385"/>
  <c r="W393"/>
  <c r="W401"/>
  <c r="W409"/>
  <c r="W417"/>
  <c r="W424"/>
  <c r="W428"/>
  <c r="W432"/>
  <c r="W436"/>
  <c r="W440"/>
  <c r="W444"/>
  <c r="W448"/>
  <c r="W452"/>
  <c r="W456"/>
  <c r="W460"/>
  <c r="W464"/>
  <c r="W468"/>
  <c r="W472"/>
  <c r="W476"/>
  <c r="W480"/>
  <c r="W484"/>
  <c r="W488"/>
  <c r="W492"/>
  <c r="W496"/>
  <c r="W500"/>
  <c r="W504"/>
  <c r="W508"/>
  <c r="W512"/>
  <c r="W516"/>
  <c r="W521"/>
  <c r="W525"/>
  <c r="W529"/>
  <c r="W533"/>
  <c r="W537"/>
  <c r="W541"/>
  <c r="W545"/>
  <c r="W555"/>
  <c r="W559"/>
  <c r="W271"/>
  <c r="W305"/>
  <c r="W313"/>
  <c r="W321"/>
  <c r="W329"/>
  <c r="W339"/>
  <c r="W347"/>
  <c r="W355"/>
  <c r="W363"/>
  <c r="W371"/>
  <c r="W380"/>
  <c r="W388"/>
  <c r="W396"/>
  <c r="W404"/>
  <c r="W412"/>
  <c r="W420"/>
  <c r="W423"/>
  <c r="W427"/>
  <c r="W431"/>
  <c r="W435"/>
  <c r="W439"/>
  <c r="W443"/>
  <c r="W447"/>
  <c r="W451"/>
  <c r="W455"/>
  <c r="W459"/>
  <c r="W463"/>
  <c r="W467"/>
  <c r="W471"/>
  <c r="W475"/>
  <c r="W479"/>
  <c r="W483"/>
  <c r="W487"/>
  <c r="W491"/>
  <c r="W495"/>
  <c r="W499"/>
  <c r="W503"/>
  <c r="W507"/>
  <c r="W511"/>
  <c r="W515"/>
  <c r="W519"/>
  <c r="W524"/>
  <c r="W528"/>
  <c r="W532"/>
  <c r="W536"/>
  <c r="W540"/>
  <c r="W544"/>
  <c r="W554"/>
  <c r="W558"/>
  <c r="W287"/>
  <c r="W301"/>
  <c r="W309"/>
  <c r="W317"/>
  <c r="W325"/>
  <c r="W333"/>
  <c r="W343"/>
  <c r="W351"/>
  <c r="W359"/>
  <c r="W367"/>
  <c r="W375"/>
  <c r="W384"/>
  <c r="W392"/>
  <c r="W400"/>
  <c r="W408"/>
  <c r="W416"/>
  <c r="W421"/>
  <c r="W425"/>
  <c r="W429"/>
  <c r="W433"/>
  <c r="W437"/>
  <c r="W441"/>
  <c r="W445"/>
  <c r="W449"/>
  <c r="W453"/>
  <c r="W457"/>
  <c r="W461"/>
  <c r="W465"/>
  <c r="W469"/>
  <c r="W473"/>
  <c r="W477"/>
  <c r="W481"/>
  <c r="W485"/>
  <c r="W489"/>
  <c r="W493"/>
  <c r="W497"/>
  <c r="W501"/>
  <c r="W505"/>
  <c r="W509"/>
  <c r="W513"/>
  <c r="W517"/>
  <c r="W522"/>
  <c r="W526"/>
  <c r="W530"/>
  <c r="W534"/>
  <c r="W538"/>
  <c r="AA273"/>
  <c r="AA277"/>
  <c r="AA281"/>
  <c r="AA285"/>
  <c r="AA289"/>
  <c r="AA293"/>
  <c r="AA297"/>
  <c r="AA274"/>
  <c r="AA278"/>
  <c r="AA282"/>
  <c r="AA286"/>
  <c r="AA290"/>
  <c r="AA294"/>
  <c r="AA271"/>
  <c r="AA279"/>
  <c r="AA287"/>
  <c r="AA295"/>
  <c r="AA272"/>
  <c r="AA280"/>
  <c r="AA288"/>
  <c r="AA296"/>
  <c r="AA276"/>
  <c r="AA292"/>
  <c r="AA300"/>
  <c r="AA304"/>
  <c r="AA308"/>
  <c r="AA312"/>
  <c r="AA316"/>
  <c r="AA320"/>
  <c r="AA324"/>
  <c r="AA328"/>
  <c r="AA332"/>
  <c r="AA336"/>
  <c r="AA342"/>
  <c r="AA346"/>
  <c r="AA350"/>
  <c r="AA354"/>
  <c r="AA358"/>
  <c r="AA362"/>
  <c r="AA366"/>
  <c r="AA370"/>
  <c r="AA374"/>
  <c r="AA378"/>
  <c r="AA383"/>
  <c r="AA387"/>
  <c r="AA391"/>
  <c r="AA395"/>
  <c r="AA399"/>
  <c r="AA403"/>
  <c r="AA407"/>
  <c r="AA411"/>
  <c r="AA415"/>
  <c r="AA419"/>
  <c r="AA283"/>
  <c r="AA299"/>
  <c r="AA303"/>
  <c r="AA307"/>
  <c r="AA311"/>
  <c r="AA315"/>
  <c r="AA319"/>
  <c r="AA323"/>
  <c r="AA327"/>
  <c r="AA331"/>
  <c r="AA335"/>
  <c r="AA341"/>
  <c r="AA345"/>
  <c r="AA349"/>
  <c r="AA353"/>
  <c r="AA357"/>
  <c r="AA361"/>
  <c r="AA365"/>
  <c r="AA369"/>
  <c r="AA373"/>
  <c r="AA377"/>
  <c r="AA382"/>
  <c r="AA386"/>
  <c r="AA390"/>
  <c r="AA394"/>
  <c r="AA398"/>
  <c r="AA402"/>
  <c r="AA406"/>
  <c r="AA410"/>
  <c r="AA414"/>
  <c r="AA418"/>
  <c r="AA284"/>
  <c r="AA298"/>
  <c r="AA306"/>
  <c r="AA314"/>
  <c r="AA322"/>
  <c r="AA330"/>
  <c r="AA340"/>
  <c r="AA348"/>
  <c r="AA356"/>
  <c r="AA364"/>
  <c r="AA372"/>
  <c r="AA381"/>
  <c r="AA389"/>
  <c r="AA397"/>
  <c r="AA405"/>
  <c r="AA413"/>
  <c r="AA424"/>
  <c r="AA428"/>
  <c r="AA432"/>
  <c r="AA436"/>
  <c r="AA440"/>
  <c r="AA444"/>
  <c r="AA448"/>
  <c r="AA452"/>
  <c r="AA456"/>
  <c r="AA460"/>
  <c r="AA464"/>
  <c r="AA468"/>
  <c r="AA472"/>
  <c r="AA476"/>
  <c r="AA480"/>
  <c r="AA484"/>
  <c r="AA488"/>
  <c r="AA492"/>
  <c r="AA496"/>
  <c r="AA500"/>
  <c r="AA504"/>
  <c r="AA508"/>
  <c r="AA512"/>
  <c r="AA516"/>
  <c r="AA521"/>
  <c r="AA525"/>
  <c r="AA529"/>
  <c r="AA533"/>
  <c r="AA537"/>
  <c r="AA541"/>
  <c r="AA545"/>
  <c r="AA555"/>
  <c r="AA559"/>
  <c r="AA291"/>
  <c r="AA301"/>
  <c r="AA309"/>
  <c r="AA317"/>
  <c r="AA325"/>
  <c r="AA333"/>
  <c r="AA343"/>
  <c r="AA351"/>
  <c r="AA359"/>
  <c r="AA367"/>
  <c r="AA375"/>
  <c r="AA384"/>
  <c r="AA392"/>
  <c r="AA400"/>
  <c r="AA408"/>
  <c r="AA416"/>
  <c r="AA423"/>
  <c r="AA427"/>
  <c r="AA431"/>
  <c r="AA435"/>
  <c r="AA439"/>
  <c r="AA443"/>
  <c r="AA447"/>
  <c r="AA451"/>
  <c r="AA455"/>
  <c r="AA459"/>
  <c r="AA463"/>
  <c r="AA467"/>
  <c r="AA471"/>
  <c r="AA475"/>
  <c r="AA479"/>
  <c r="AA483"/>
  <c r="AA487"/>
  <c r="AA491"/>
  <c r="AA495"/>
  <c r="AA499"/>
  <c r="AA503"/>
  <c r="AA507"/>
  <c r="AA511"/>
  <c r="AA515"/>
  <c r="AA519"/>
  <c r="AA524"/>
  <c r="AA528"/>
  <c r="AA532"/>
  <c r="AA536"/>
  <c r="AA540"/>
  <c r="AA544"/>
  <c r="AA554"/>
  <c r="AA558"/>
  <c r="AA275"/>
  <c r="AA305"/>
  <c r="AA313"/>
  <c r="AA321"/>
  <c r="AA329"/>
  <c r="AA339"/>
  <c r="AA347"/>
  <c r="AA355"/>
  <c r="AA363"/>
  <c r="AA371"/>
  <c r="AA380"/>
  <c r="AA388"/>
  <c r="AA396"/>
  <c r="AA404"/>
  <c r="AA412"/>
  <c r="AA420"/>
  <c r="AA421"/>
  <c r="AA425"/>
  <c r="AA429"/>
  <c r="AA433"/>
  <c r="AA437"/>
  <c r="AA441"/>
  <c r="AA445"/>
  <c r="AA449"/>
  <c r="AA453"/>
  <c r="AA457"/>
  <c r="AA461"/>
  <c r="AA465"/>
  <c r="AA469"/>
  <c r="AA473"/>
  <c r="AA477"/>
  <c r="AA481"/>
  <c r="AA485"/>
  <c r="AA489"/>
  <c r="AA493"/>
  <c r="AA497"/>
  <c r="AA501"/>
  <c r="AA505"/>
  <c r="AA509"/>
  <c r="AA513"/>
  <c r="AA517"/>
  <c r="AA522"/>
  <c r="AA526"/>
  <c r="AA530"/>
  <c r="AA534"/>
  <c r="AA538"/>
  <c r="AE273"/>
  <c r="AE277"/>
  <c r="AE281"/>
  <c r="AE285"/>
  <c r="AE289"/>
  <c r="AE293"/>
  <c r="AE297"/>
  <c r="AE274"/>
  <c r="AE278"/>
  <c r="AE282"/>
  <c r="AE286"/>
  <c r="AE290"/>
  <c r="AE294"/>
  <c r="AE275"/>
  <c r="AE283"/>
  <c r="AE291"/>
  <c r="AE276"/>
  <c r="AE284"/>
  <c r="AE292"/>
  <c r="AE280"/>
  <c r="AE296"/>
  <c r="AE300"/>
  <c r="AE304"/>
  <c r="AE308"/>
  <c r="AE312"/>
  <c r="AE316"/>
  <c r="AE320"/>
  <c r="AE324"/>
  <c r="AE328"/>
  <c r="AE332"/>
  <c r="AE336"/>
  <c r="AE342"/>
  <c r="AE346"/>
  <c r="AE350"/>
  <c r="AE354"/>
  <c r="AE358"/>
  <c r="AE362"/>
  <c r="AE366"/>
  <c r="AE370"/>
  <c r="AE374"/>
  <c r="AE378"/>
  <c r="AE383"/>
  <c r="AE387"/>
  <c r="AE391"/>
  <c r="AE395"/>
  <c r="AE399"/>
  <c r="AE403"/>
  <c r="AE407"/>
  <c r="AE411"/>
  <c r="AE415"/>
  <c r="AE419"/>
  <c r="AE271"/>
  <c r="AE287"/>
  <c r="AE299"/>
  <c r="AE303"/>
  <c r="AE307"/>
  <c r="AE311"/>
  <c r="AE315"/>
  <c r="AE319"/>
  <c r="AE323"/>
  <c r="AE327"/>
  <c r="AE331"/>
  <c r="AE335"/>
  <c r="AE341"/>
  <c r="AE345"/>
  <c r="AE349"/>
  <c r="AE353"/>
  <c r="AE357"/>
  <c r="AE361"/>
  <c r="AE365"/>
  <c r="AE369"/>
  <c r="AE373"/>
  <c r="AE377"/>
  <c r="AE382"/>
  <c r="AE386"/>
  <c r="AE390"/>
  <c r="AE394"/>
  <c r="AE398"/>
  <c r="AE402"/>
  <c r="AE406"/>
  <c r="AE410"/>
  <c r="AE414"/>
  <c r="AE418"/>
  <c r="AE272"/>
  <c r="AE302"/>
  <c r="AE310"/>
  <c r="AE318"/>
  <c r="AE326"/>
  <c r="AE334"/>
  <c r="AE344"/>
  <c r="AE352"/>
  <c r="AE360"/>
  <c r="AE368"/>
  <c r="AE376"/>
  <c r="AE385"/>
  <c r="AE393"/>
  <c r="AE401"/>
  <c r="AE409"/>
  <c r="AE417"/>
  <c r="AE424"/>
  <c r="AE428"/>
  <c r="AE432"/>
  <c r="AE436"/>
  <c r="AE440"/>
  <c r="AE444"/>
  <c r="AE448"/>
  <c r="AE452"/>
  <c r="AE456"/>
  <c r="AE460"/>
  <c r="AE464"/>
  <c r="AE468"/>
  <c r="AE472"/>
  <c r="AE476"/>
  <c r="AE480"/>
  <c r="AE484"/>
  <c r="AE488"/>
  <c r="AE492"/>
  <c r="AE496"/>
  <c r="AE500"/>
  <c r="AE504"/>
  <c r="AE508"/>
  <c r="AE512"/>
  <c r="AE516"/>
  <c r="AE521"/>
  <c r="AE525"/>
  <c r="AE529"/>
  <c r="AE533"/>
  <c r="AE537"/>
  <c r="AE541"/>
  <c r="AE545"/>
  <c r="AE555"/>
  <c r="AE559"/>
  <c r="AE279"/>
  <c r="AE305"/>
  <c r="AE313"/>
  <c r="AE321"/>
  <c r="AE329"/>
  <c r="AE339"/>
  <c r="AE347"/>
  <c r="AE355"/>
  <c r="AE363"/>
  <c r="AE371"/>
  <c r="AE380"/>
  <c r="AE388"/>
  <c r="AE396"/>
  <c r="AE404"/>
  <c r="AE412"/>
  <c r="AE420"/>
  <c r="AE423"/>
  <c r="AE427"/>
  <c r="AE431"/>
  <c r="AE435"/>
  <c r="AE439"/>
  <c r="AE443"/>
  <c r="AE447"/>
  <c r="AE451"/>
  <c r="AE455"/>
  <c r="AE459"/>
  <c r="AE463"/>
  <c r="AE467"/>
  <c r="AE471"/>
  <c r="AE475"/>
  <c r="AE479"/>
  <c r="AE483"/>
  <c r="AE487"/>
  <c r="AE491"/>
  <c r="AE495"/>
  <c r="AE499"/>
  <c r="AE503"/>
  <c r="AE507"/>
  <c r="AE511"/>
  <c r="AE515"/>
  <c r="AE519"/>
  <c r="AE524"/>
  <c r="AE528"/>
  <c r="AE532"/>
  <c r="AE536"/>
  <c r="AE540"/>
  <c r="AE544"/>
  <c r="AE554"/>
  <c r="AE558"/>
  <c r="AE295"/>
  <c r="AE301"/>
  <c r="AE309"/>
  <c r="AE317"/>
  <c r="AE325"/>
  <c r="AE333"/>
  <c r="AE343"/>
  <c r="AE351"/>
  <c r="AE359"/>
  <c r="AE367"/>
  <c r="AE375"/>
  <c r="AE384"/>
  <c r="AE392"/>
  <c r="AE400"/>
  <c r="AE408"/>
  <c r="AE416"/>
  <c r="AE421"/>
  <c r="AE425"/>
  <c r="AE429"/>
  <c r="AE433"/>
  <c r="AE437"/>
  <c r="AE441"/>
  <c r="AE445"/>
  <c r="AE449"/>
  <c r="AE453"/>
  <c r="AE457"/>
  <c r="AE461"/>
  <c r="AE465"/>
  <c r="AE469"/>
  <c r="AE473"/>
  <c r="AE477"/>
  <c r="AE481"/>
  <c r="AE485"/>
  <c r="AE489"/>
  <c r="AE493"/>
  <c r="AE497"/>
  <c r="AE501"/>
  <c r="AE505"/>
  <c r="AE509"/>
  <c r="AE513"/>
  <c r="AE517"/>
  <c r="AE522"/>
  <c r="AE526"/>
  <c r="AE530"/>
  <c r="AE534"/>
  <c r="AE538"/>
  <c r="AI273"/>
  <c r="AI277"/>
  <c r="AI281"/>
  <c r="AI285"/>
  <c r="AI289"/>
  <c r="AI293"/>
  <c r="AI297"/>
  <c r="AI274"/>
  <c r="AI278"/>
  <c r="AI282"/>
  <c r="AI286"/>
  <c r="AI290"/>
  <c r="AI294"/>
  <c r="AI271"/>
  <c r="AI279"/>
  <c r="AI287"/>
  <c r="AI295"/>
  <c r="AI272"/>
  <c r="AI280"/>
  <c r="AI288"/>
  <c r="AI296"/>
  <c r="AI284"/>
  <c r="AI300"/>
  <c r="AI304"/>
  <c r="AI308"/>
  <c r="AI312"/>
  <c r="AI316"/>
  <c r="AI320"/>
  <c r="AI324"/>
  <c r="AI328"/>
  <c r="AI332"/>
  <c r="AI336"/>
  <c r="AI342"/>
  <c r="AI346"/>
  <c r="AI350"/>
  <c r="AI354"/>
  <c r="AI358"/>
  <c r="AI362"/>
  <c r="AI366"/>
  <c r="AI370"/>
  <c r="AI374"/>
  <c r="AI378"/>
  <c r="AI383"/>
  <c r="AI387"/>
  <c r="AI391"/>
  <c r="AI395"/>
  <c r="AI399"/>
  <c r="AI403"/>
  <c r="AI407"/>
  <c r="AI411"/>
  <c r="AI415"/>
  <c r="AI419"/>
  <c r="AI275"/>
  <c r="AI291"/>
  <c r="AI299"/>
  <c r="AI303"/>
  <c r="AI307"/>
  <c r="AI311"/>
  <c r="AI315"/>
  <c r="AI319"/>
  <c r="AI323"/>
  <c r="AI327"/>
  <c r="AI331"/>
  <c r="AI335"/>
  <c r="AI341"/>
  <c r="AI345"/>
  <c r="AI349"/>
  <c r="AI353"/>
  <c r="AI357"/>
  <c r="AI361"/>
  <c r="AI365"/>
  <c r="AI369"/>
  <c r="AI373"/>
  <c r="AI377"/>
  <c r="AI382"/>
  <c r="AI386"/>
  <c r="AI390"/>
  <c r="AI394"/>
  <c r="AI398"/>
  <c r="AI402"/>
  <c r="AI406"/>
  <c r="AI410"/>
  <c r="AI414"/>
  <c r="AI418"/>
  <c r="AI292"/>
  <c r="AI298"/>
  <c r="AI306"/>
  <c r="AI314"/>
  <c r="AI322"/>
  <c r="AI330"/>
  <c r="AI340"/>
  <c r="AI348"/>
  <c r="AI356"/>
  <c r="AI364"/>
  <c r="AI372"/>
  <c r="AI381"/>
  <c r="AI389"/>
  <c r="AI397"/>
  <c r="AI405"/>
  <c r="AI413"/>
  <c r="AI424"/>
  <c r="AI428"/>
  <c r="AI432"/>
  <c r="AI436"/>
  <c r="AI440"/>
  <c r="AI444"/>
  <c r="AI448"/>
  <c r="AI452"/>
  <c r="AI456"/>
  <c r="AI460"/>
  <c r="AI464"/>
  <c r="AI468"/>
  <c r="AI472"/>
  <c r="AI476"/>
  <c r="AI480"/>
  <c r="AI484"/>
  <c r="AI488"/>
  <c r="AI492"/>
  <c r="AI496"/>
  <c r="AI500"/>
  <c r="AI504"/>
  <c r="AI508"/>
  <c r="AI512"/>
  <c r="AI516"/>
  <c r="AI521"/>
  <c r="AI525"/>
  <c r="AI529"/>
  <c r="AI533"/>
  <c r="AI537"/>
  <c r="AI541"/>
  <c r="AI545"/>
  <c r="AI555"/>
  <c r="AI559"/>
  <c r="AI301"/>
  <c r="AI309"/>
  <c r="AI317"/>
  <c r="AI325"/>
  <c r="AI333"/>
  <c r="AI343"/>
  <c r="AI351"/>
  <c r="AI359"/>
  <c r="AI367"/>
  <c r="AI375"/>
  <c r="AI384"/>
  <c r="AI392"/>
  <c r="AI400"/>
  <c r="AI408"/>
  <c r="AI416"/>
  <c r="AI423"/>
  <c r="AI427"/>
  <c r="AI431"/>
  <c r="AI435"/>
  <c r="AI439"/>
  <c r="AI443"/>
  <c r="AI447"/>
  <c r="AI451"/>
  <c r="AI455"/>
  <c r="AI459"/>
  <c r="AI463"/>
  <c r="AI467"/>
  <c r="AI471"/>
  <c r="AI475"/>
  <c r="AI479"/>
  <c r="AI483"/>
  <c r="AI487"/>
  <c r="AI491"/>
  <c r="AI495"/>
  <c r="AI499"/>
  <c r="AI503"/>
  <c r="AI507"/>
  <c r="AI511"/>
  <c r="AI515"/>
  <c r="AI519"/>
  <c r="AI524"/>
  <c r="AI528"/>
  <c r="AI532"/>
  <c r="AI536"/>
  <c r="AI540"/>
  <c r="AI544"/>
  <c r="AI554"/>
  <c r="AI558"/>
  <c r="AI283"/>
  <c r="AI305"/>
  <c r="AI313"/>
  <c r="AI321"/>
  <c r="AI329"/>
  <c r="AI339"/>
  <c r="AI347"/>
  <c r="AI355"/>
  <c r="AI363"/>
  <c r="AI371"/>
  <c r="AI380"/>
  <c r="AI388"/>
  <c r="AI396"/>
  <c r="AI404"/>
  <c r="AI412"/>
  <c r="AI420"/>
  <c r="AI421"/>
  <c r="AI425"/>
  <c r="AI429"/>
  <c r="AI433"/>
  <c r="AI437"/>
  <c r="AI441"/>
  <c r="AI445"/>
  <c r="AI449"/>
  <c r="AI453"/>
  <c r="AI457"/>
  <c r="AI461"/>
  <c r="AI465"/>
  <c r="AI469"/>
  <c r="AI473"/>
  <c r="AI477"/>
  <c r="AI481"/>
  <c r="AI485"/>
  <c r="AI489"/>
  <c r="AI493"/>
  <c r="AI497"/>
  <c r="AI501"/>
  <c r="AI505"/>
  <c r="AI509"/>
  <c r="AI513"/>
  <c r="AI517"/>
  <c r="AI522"/>
  <c r="AI526"/>
  <c r="AI530"/>
  <c r="AI534"/>
  <c r="AI538"/>
  <c r="AM273"/>
  <c r="AM277"/>
  <c r="AM281"/>
  <c r="AM285"/>
  <c r="AM289"/>
  <c r="AM293"/>
  <c r="AM297"/>
  <c r="AM274"/>
  <c r="AM278"/>
  <c r="AM282"/>
  <c r="AM286"/>
  <c r="AM290"/>
  <c r="AM294"/>
  <c r="AM275"/>
  <c r="AM283"/>
  <c r="AM291"/>
  <c r="AM276"/>
  <c r="AM284"/>
  <c r="AM292"/>
  <c r="AM272"/>
  <c r="AM288"/>
  <c r="AM300"/>
  <c r="AM304"/>
  <c r="AM308"/>
  <c r="AM312"/>
  <c r="AM316"/>
  <c r="AM320"/>
  <c r="AM324"/>
  <c r="AM328"/>
  <c r="AM332"/>
  <c r="AM336"/>
  <c r="AM342"/>
  <c r="AM346"/>
  <c r="AM350"/>
  <c r="AM354"/>
  <c r="AM358"/>
  <c r="AM362"/>
  <c r="AM366"/>
  <c r="AM370"/>
  <c r="AM374"/>
  <c r="AM378"/>
  <c r="AM383"/>
  <c r="AM387"/>
  <c r="AM391"/>
  <c r="AM395"/>
  <c r="AM399"/>
  <c r="AM403"/>
  <c r="AM407"/>
  <c r="AM411"/>
  <c r="AM415"/>
  <c r="AM419"/>
  <c r="AM279"/>
  <c r="AM295"/>
  <c r="AM299"/>
  <c r="AM303"/>
  <c r="AM307"/>
  <c r="AM311"/>
  <c r="AM315"/>
  <c r="AM319"/>
  <c r="AM323"/>
  <c r="AM327"/>
  <c r="AM331"/>
  <c r="AM335"/>
  <c r="AM341"/>
  <c r="AM345"/>
  <c r="AM349"/>
  <c r="AM353"/>
  <c r="AM357"/>
  <c r="AM361"/>
  <c r="AM365"/>
  <c r="AM369"/>
  <c r="AM373"/>
  <c r="AM377"/>
  <c r="AM382"/>
  <c r="AM386"/>
  <c r="AM390"/>
  <c r="AM394"/>
  <c r="AM398"/>
  <c r="AM402"/>
  <c r="AM406"/>
  <c r="AM410"/>
  <c r="AM414"/>
  <c r="AM418"/>
  <c r="AM280"/>
  <c r="AM302"/>
  <c r="AM310"/>
  <c r="AM318"/>
  <c r="AM326"/>
  <c r="AM334"/>
  <c r="AM344"/>
  <c r="AM352"/>
  <c r="AM360"/>
  <c r="AM368"/>
  <c r="AM376"/>
  <c r="AM385"/>
  <c r="AM393"/>
  <c r="AM401"/>
  <c r="AM409"/>
  <c r="AM417"/>
  <c r="AM424"/>
  <c r="AM428"/>
  <c r="AM432"/>
  <c r="AM436"/>
  <c r="AM440"/>
  <c r="AM444"/>
  <c r="AM448"/>
  <c r="AM452"/>
  <c r="AM456"/>
  <c r="AM460"/>
  <c r="AM464"/>
  <c r="AM468"/>
  <c r="AM472"/>
  <c r="AM476"/>
  <c r="AM480"/>
  <c r="AM484"/>
  <c r="AM488"/>
  <c r="AM492"/>
  <c r="AM496"/>
  <c r="AM500"/>
  <c r="AM504"/>
  <c r="AM508"/>
  <c r="AM512"/>
  <c r="AM516"/>
  <c r="AM521"/>
  <c r="AM525"/>
  <c r="AM529"/>
  <c r="AM533"/>
  <c r="AM537"/>
  <c r="AM541"/>
  <c r="AM545"/>
  <c r="AM555"/>
  <c r="AM559"/>
  <c r="AM287"/>
  <c r="AM305"/>
  <c r="AM313"/>
  <c r="AM321"/>
  <c r="AM329"/>
  <c r="AM339"/>
  <c r="AM347"/>
  <c r="AM355"/>
  <c r="AM363"/>
  <c r="AM371"/>
  <c r="AM380"/>
  <c r="AM388"/>
  <c r="AM396"/>
  <c r="AM404"/>
  <c r="AM412"/>
  <c r="AM420"/>
  <c r="AM423"/>
  <c r="AM427"/>
  <c r="AM431"/>
  <c r="AM435"/>
  <c r="AM439"/>
  <c r="AM443"/>
  <c r="AM447"/>
  <c r="AM451"/>
  <c r="AM455"/>
  <c r="AM459"/>
  <c r="AM463"/>
  <c r="AM467"/>
  <c r="AM471"/>
  <c r="AM475"/>
  <c r="AM479"/>
  <c r="AM483"/>
  <c r="AM487"/>
  <c r="AM491"/>
  <c r="AM495"/>
  <c r="AM499"/>
  <c r="AM503"/>
  <c r="AM507"/>
  <c r="AM511"/>
  <c r="AM515"/>
  <c r="AM519"/>
  <c r="AM524"/>
  <c r="AM528"/>
  <c r="AM532"/>
  <c r="AM536"/>
  <c r="AM540"/>
  <c r="AM544"/>
  <c r="AM554"/>
  <c r="AM558"/>
  <c r="AM271"/>
  <c r="AM301"/>
  <c r="AM309"/>
  <c r="AM317"/>
  <c r="AM325"/>
  <c r="AM333"/>
  <c r="AM343"/>
  <c r="AM351"/>
  <c r="AM359"/>
  <c r="AM367"/>
  <c r="AM375"/>
  <c r="AM384"/>
  <c r="AM392"/>
  <c r="AM400"/>
  <c r="AM408"/>
  <c r="AM416"/>
  <c r="AM421"/>
  <c r="AM425"/>
  <c r="AM429"/>
  <c r="AM433"/>
  <c r="AM437"/>
  <c r="AM441"/>
  <c r="AM445"/>
  <c r="AM449"/>
  <c r="AM453"/>
  <c r="AM457"/>
  <c r="AM461"/>
  <c r="AM465"/>
  <c r="AM469"/>
  <c r="AM473"/>
  <c r="AM477"/>
  <c r="AM481"/>
  <c r="AM485"/>
  <c r="AM489"/>
  <c r="AM493"/>
  <c r="AM497"/>
  <c r="AM501"/>
  <c r="AM505"/>
  <c r="AM509"/>
  <c r="AM513"/>
  <c r="AM517"/>
  <c r="AM522"/>
  <c r="AM526"/>
  <c r="AM530"/>
  <c r="AM534"/>
  <c r="AM538"/>
  <c r="AQ273"/>
  <c r="AQ277"/>
  <c r="AQ281"/>
  <c r="AQ285"/>
  <c r="AQ289"/>
  <c r="AQ293"/>
  <c r="AQ297"/>
  <c r="AQ274"/>
  <c r="AQ278"/>
  <c r="AQ282"/>
  <c r="AQ286"/>
  <c r="AQ290"/>
  <c r="AQ294"/>
  <c r="AQ271"/>
  <c r="AQ279"/>
  <c r="AQ287"/>
  <c r="AQ295"/>
  <c r="AQ272"/>
  <c r="AQ280"/>
  <c r="AQ288"/>
  <c r="AQ296"/>
  <c r="AQ276"/>
  <c r="AQ292"/>
  <c r="AQ300"/>
  <c r="AQ304"/>
  <c r="AQ308"/>
  <c r="AQ312"/>
  <c r="AQ316"/>
  <c r="AQ320"/>
  <c r="AQ324"/>
  <c r="AQ328"/>
  <c r="AQ332"/>
  <c r="AQ336"/>
  <c r="AQ342"/>
  <c r="AQ346"/>
  <c r="AQ350"/>
  <c r="AQ354"/>
  <c r="AQ358"/>
  <c r="AQ362"/>
  <c r="AQ366"/>
  <c r="AQ370"/>
  <c r="AQ374"/>
  <c r="AQ378"/>
  <c r="AQ383"/>
  <c r="AQ387"/>
  <c r="AQ391"/>
  <c r="AQ395"/>
  <c r="AQ399"/>
  <c r="AQ403"/>
  <c r="AQ407"/>
  <c r="AQ411"/>
  <c r="AQ415"/>
  <c r="AQ419"/>
  <c r="AQ283"/>
  <c r="AQ299"/>
  <c r="AQ303"/>
  <c r="AQ307"/>
  <c r="AQ311"/>
  <c r="AQ315"/>
  <c r="AQ319"/>
  <c r="AQ323"/>
  <c r="AQ327"/>
  <c r="AQ331"/>
  <c r="AQ335"/>
  <c r="AQ341"/>
  <c r="AQ345"/>
  <c r="AQ349"/>
  <c r="AQ353"/>
  <c r="AQ357"/>
  <c r="AQ361"/>
  <c r="AQ365"/>
  <c r="AQ369"/>
  <c r="AQ373"/>
  <c r="AQ377"/>
  <c r="AQ382"/>
  <c r="AQ386"/>
  <c r="AQ390"/>
  <c r="AQ394"/>
  <c r="AQ398"/>
  <c r="AQ402"/>
  <c r="AQ406"/>
  <c r="AQ410"/>
  <c r="AQ414"/>
  <c r="AQ418"/>
  <c r="AQ298"/>
  <c r="AQ306"/>
  <c r="AQ314"/>
  <c r="AQ322"/>
  <c r="AQ330"/>
  <c r="AQ340"/>
  <c r="AQ348"/>
  <c r="AQ356"/>
  <c r="AQ364"/>
  <c r="AQ372"/>
  <c r="AQ381"/>
  <c r="AQ389"/>
  <c r="AQ397"/>
  <c r="AQ405"/>
  <c r="AQ413"/>
  <c r="AQ424"/>
  <c r="AQ428"/>
  <c r="AQ432"/>
  <c r="AQ436"/>
  <c r="AQ440"/>
  <c r="AQ444"/>
  <c r="AQ448"/>
  <c r="AQ452"/>
  <c r="AQ456"/>
  <c r="AQ460"/>
  <c r="AQ464"/>
  <c r="AQ468"/>
  <c r="AQ472"/>
  <c r="AQ476"/>
  <c r="AQ480"/>
  <c r="AQ484"/>
  <c r="AQ488"/>
  <c r="AQ492"/>
  <c r="AQ496"/>
  <c r="AQ500"/>
  <c r="AQ504"/>
  <c r="AQ508"/>
  <c r="AQ512"/>
  <c r="AQ516"/>
  <c r="AQ521"/>
  <c r="AQ525"/>
  <c r="AQ529"/>
  <c r="AQ533"/>
  <c r="AQ537"/>
  <c r="AQ541"/>
  <c r="AQ545"/>
  <c r="AQ555"/>
  <c r="AQ559"/>
  <c r="AQ275"/>
  <c r="AQ301"/>
  <c r="AQ309"/>
  <c r="AQ317"/>
  <c r="AQ325"/>
  <c r="AQ333"/>
  <c r="AQ343"/>
  <c r="AQ351"/>
  <c r="AQ359"/>
  <c r="AQ367"/>
  <c r="AQ375"/>
  <c r="AQ384"/>
  <c r="AQ392"/>
  <c r="AQ400"/>
  <c r="AQ408"/>
  <c r="AQ416"/>
  <c r="AQ423"/>
  <c r="AQ427"/>
  <c r="AQ431"/>
  <c r="AQ435"/>
  <c r="AQ439"/>
  <c r="AQ443"/>
  <c r="AQ447"/>
  <c r="AQ451"/>
  <c r="AQ455"/>
  <c r="AQ459"/>
  <c r="AQ463"/>
  <c r="AQ467"/>
  <c r="AQ471"/>
  <c r="AQ475"/>
  <c r="AQ479"/>
  <c r="AQ483"/>
  <c r="AQ487"/>
  <c r="AQ491"/>
  <c r="AQ495"/>
  <c r="AQ499"/>
  <c r="AQ503"/>
  <c r="AQ507"/>
  <c r="AQ511"/>
  <c r="AQ515"/>
  <c r="AQ519"/>
  <c r="AQ524"/>
  <c r="AQ528"/>
  <c r="AQ532"/>
  <c r="AQ536"/>
  <c r="AQ540"/>
  <c r="AQ544"/>
  <c r="AQ554"/>
  <c r="AQ558"/>
  <c r="AQ291"/>
  <c r="AQ305"/>
  <c r="AQ313"/>
  <c r="AQ321"/>
  <c r="AQ329"/>
  <c r="AQ339"/>
  <c r="AQ347"/>
  <c r="AQ355"/>
  <c r="AQ363"/>
  <c r="AQ371"/>
  <c r="AQ380"/>
  <c r="AQ388"/>
  <c r="AQ396"/>
  <c r="AQ404"/>
  <c r="AQ412"/>
  <c r="AQ420"/>
  <c r="AQ421"/>
  <c r="AQ425"/>
  <c r="AQ429"/>
  <c r="AQ433"/>
  <c r="AQ437"/>
  <c r="AQ441"/>
  <c r="AQ445"/>
  <c r="AQ449"/>
  <c r="AQ453"/>
  <c r="AQ457"/>
  <c r="AQ461"/>
  <c r="AQ465"/>
  <c r="AQ469"/>
  <c r="AQ473"/>
  <c r="AQ477"/>
  <c r="AQ481"/>
  <c r="AQ485"/>
  <c r="AQ489"/>
  <c r="AQ493"/>
  <c r="AQ497"/>
  <c r="AQ501"/>
  <c r="AQ505"/>
  <c r="AQ509"/>
  <c r="AQ513"/>
  <c r="AQ517"/>
  <c r="AQ522"/>
  <c r="AQ526"/>
  <c r="AQ530"/>
  <c r="AQ534"/>
  <c r="AQ538"/>
  <c r="AU273"/>
  <c r="AU277"/>
  <c r="AU281"/>
  <c r="AU285"/>
  <c r="AU289"/>
  <c r="AU293"/>
  <c r="AU297"/>
  <c r="AU274"/>
  <c r="AU278"/>
  <c r="AU282"/>
  <c r="AU286"/>
  <c r="AU290"/>
  <c r="AU294"/>
  <c r="AU275"/>
  <c r="AU283"/>
  <c r="AU291"/>
  <c r="AU276"/>
  <c r="AU284"/>
  <c r="AU292"/>
  <c r="AU280"/>
  <c r="AU296"/>
  <c r="AU300"/>
  <c r="AU304"/>
  <c r="AU308"/>
  <c r="AU312"/>
  <c r="AU316"/>
  <c r="AU320"/>
  <c r="AU324"/>
  <c r="AU328"/>
  <c r="AU332"/>
  <c r="AU336"/>
  <c r="AU342"/>
  <c r="AU346"/>
  <c r="AU350"/>
  <c r="AU354"/>
  <c r="AU358"/>
  <c r="AU362"/>
  <c r="AU366"/>
  <c r="AU370"/>
  <c r="AU374"/>
  <c r="AU378"/>
  <c r="AU383"/>
  <c r="AU387"/>
  <c r="AU391"/>
  <c r="AU395"/>
  <c r="AU399"/>
  <c r="AU403"/>
  <c r="AU407"/>
  <c r="AU411"/>
  <c r="AU415"/>
  <c r="AU419"/>
  <c r="AU271"/>
  <c r="AU287"/>
  <c r="AU299"/>
  <c r="AU303"/>
  <c r="AU307"/>
  <c r="AU311"/>
  <c r="AU315"/>
  <c r="AU319"/>
  <c r="AU323"/>
  <c r="AU327"/>
  <c r="AU331"/>
  <c r="AU335"/>
  <c r="AU341"/>
  <c r="AU345"/>
  <c r="AU349"/>
  <c r="AU353"/>
  <c r="AU357"/>
  <c r="AU361"/>
  <c r="AU365"/>
  <c r="AU369"/>
  <c r="AU373"/>
  <c r="AU377"/>
  <c r="AU382"/>
  <c r="AU386"/>
  <c r="AU390"/>
  <c r="AU394"/>
  <c r="AU398"/>
  <c r="AU402"/>
  <c r="AU406"/>
  <c r="AU410"/>
  <c r="AU414"/>
  <c r="AU418"/>
  <c r="AU288"/>
  <c r="AU302"/>
  <c r="AU310"/>
  <c r="AU318"/>
  <c r="AU326"/>
  <c r="AU334"/>
  <c r="AU344"/>
  <c r="AU352"/>
  <c r="AU360"/>
  <c r="AU368"/>
  <c r="AU376"/>
  <c r="AU385"/>
  <c r="AU393"/>
  <c r="AU401"/>
  <c r="AU409"/>
  <c r="AU417"/>
  <c r="AU424"/>
  <c r="AU428"/>
  <c r="AU432"/>
  <c r="AU436"/>
  <c r="AU440"/>
  <c r="AU444"/>
  <c r="AU448"/>
  <c r="AU452"/>
  <c r="AU456"/>
  <c r="AU460"/>
  <c r="AU464"/>
  <c r="AU468"/>
  <c r="AU472"/>
  <c r="AU476"/>
  <c r="AU480"/>
  <c r="AU484"/>
  <c r="AU488"/>
  <c r="AU492"/>
  <c r="AU496"/>
  <c r="AU500"/>
  <c r="AU504"/>
  <c r="AU508"/>
  <c r="AU512"/>
  <c r="AU516"/>
  <c r="AU521"/>
  <c r="AU525"/>
  <c r="AU529"/>
  <c r="AU533"/>
  <c r="AU537"/>
  <c r="AU541"/>
  <c r="AU545"/>
  <c r="AU555"/>
  <c r="AU559"/>
  <c r="AU295"/>
  <c r="AU305"/>
  <c r="AU313"/>
  <c r="AU321"/>
  <c r="AU329"/>
  <c r="AU339"/>
  <c r="AU347"/>
  <c r="AU355"/>
  <c r="AU363"/>
  <c r="AU371"/>
  <c r="AU380"/>
  <c r="AU388"/>
  <c r="AU396"/>
  <c r="AU404"/>
  <c r="AU412"/>
  <c r="AU420"/>
  <c r="AU423"/>
  <c r="AU427"/>
  <c r="AU431"/>
  <c r="AU435"/>
  <c r="AU439"/>
  <c r="AU443"/>
  <c r="AU447"/>
  <c r="AU451"/>
  <c r="AU455"/>
  <c r="AU459"/>
  <c r="AU463"/>
  <c r="AU467"/>
  <c r="AU471"/>
  <c r="AU475"/>
  <c r="AU479"/>
  <c r="AU483"/>
  <c r="AU487"/>
  <c r="AU491"/>
  <c r="AU495"/>
  <c r="AU499"/>
  <c r="AU503"/>
  <c r="AU507"/>
  <c r="AU511"/>
  <c r="AU515"/>
  <c r="AU519"/>
  <c r="AU524"/>
  <c r="AU528"/>
  <c r="AU532"/>
  <c r="AU536"/>
  <c r="AU540"/>
  <c r="AU544"/>
  <c r="AU554"/>
  <c r="AU558"/>
  <c r="AU279"/>
  <c r="AU301"/>
  <c r="AU309"/>
  <c r="AU317"/>
  <c r="AU325"/>
  <c r="AU333"/>
  <c r="AU343"/>
  <c r="AU351"/>
  <c r="AU359"/>
  <c r="AU367"/>
  <c r="AU375"/>
  <c r="AU384"/>
  <c r="AU392"/>
  <c r="AU400"/>
  <c r="AU408"/>
  <c r="AU416"/>
  <c r="AU421"/>
  <c r="AU425"/>
  <c r="AU429"/>
  <c r="AU433"/>
  <c r="AU437"/>
  <c r="AU441"/>
  <c r="AU445"/>
  <c r="AU449"/>
  <c r="AU453"/>
  <c r="AU457"/>
  <c r="AU461"/>
  <c r="AU465"/>
  <c r="AU469"/>
  <c r="AU473"/>
  <c r="AU477"/>
  <c r="AU481"/>
  <c r="AU485"/>
  <c r="AU489"/>
  <c r="AU493"/>
  <c r="AU497"/>
  <c r="AU501"/>
  <c r="AU505"/>
  <c r="AU509"/>
  <c r="AU513"/>
  <c r="AU517"/>
  <c r="AU522"/>
  <c r="AU526"/>
  <c r="AU530"/>
  <c r="AU534"/>
  <c r="AU538"/>
  <c r="AY273"/>
  <c r="AY277"/>
  <c r="AY281"/>
  <c r="AY285"/>
  <c r="AY289"/>
  <c r="AY293"/>
  <c r="AY297"/>
  <c r="AY274"/>
  <c r="AY278"/>
  <c r="AY282"/>
  <c r="AY286"/>
  <c r="AY290"/>
  <c r="AY294"/>
  <c r="AY271"/>
  <c r="AY279"/>
  <c r="AY287"/>
  <c r="AY295"/>
  <c r="AY272"/>
  <c r="AY280"/>
  <c r="AY288"/>
  <c r="AY296"/>
  <c r="AY284"/>
  <c r="AY300"/>
  <c r="AY304"/>
  <c r="AY308"/>
  <c r="AY312"/>
  <c r="AY316"/>
  <c r="AY320"/>
  <c r="AY324"/>
  <c r="AY328"/>
  <c r="AY332"/>
  <c r="AY336"/>
  <c r="AY342"/>
  <c r="AY346"/>
  <c r="AY350"/>
  <c r="AY354"/>
  <c r="AY358"/>
  <c r="AY362"/>
  <c r="AY366"/>
  <c r="AY370"/>
  <c r="AY374"/>
  <c r="AY378"/>
  <c r="AY383"/>
  <c r="AY387"/>
  <c r="AY391"/>
  <c r="AY395"/>
  <c r="AY399"/>
  <c r="AY403"/>
  <c r="AY407"/>
  <c r="AY411"/>
  <c r="AY415"/>
  <c r="AY419"/>
  <c r="AY275"/>
  <c r="AY291"/>
  <c r="AY299"/>
  <c r="AY303"/>
  <c r="AY307"/>
  <c r="AY311"/>
  <c r="AY315"/>
  <c r="AY319"/>
  <c r="AY323"/>
  <c r="AY327"/>
  <c r="AY331"/>
  <c r="AY335"/>
  <c r="AY341"/>
  <c r="AY345"/>
  <c r="AY349"/>
  <c r="AY353"/>
  <c r="AY357"/>
  <c r="AY361"/>
  <c r="AY365"/>
  <c r="AY369"/>
  <c r="AY373"/>
  <c r="AY377"/>
  <c r="AY382"/>
  <c r="AY386"/>
  <c r="AY390"/>
  <c r="AY394"/>
  <c r="AY398"/>
  <c r="AY402"/>
  <c r="AY406"/>
  <c r="AY410"/>
  <c r="AY414"/>
  <c r="AY418"/>
  <c r="AY276"/>
  <c r="AY298"/>
  <c r="AY306"/>
  <c r="AY314"/>
  <c r="AY322"/>
  <c r="AY330"/>
  <c r="AY340"/>
  <c r="AY348"/>
  <c r="AY356"/>
  <c r="AY364"/>
  <c r="AY372"/>
  <c r="AY381"/>
  <c r="AY389"/>
  <c r="AY397"/>
  <c r="AY405"/>
  <c r="AY413"/>
  <c r="AY424"/>
  <c r="AY428"/>
  <c r="AY432"/>
  <c r="AY436"/>
  <c r="AY440"/>
  <c r="AY444"/>
  <c r="AY448"/>
  <c r="AY452"/>
  <c r="AY456"/>
  <c r="AY460"/>
  <c r="AY464"/>
  <c r="AY468"/>
  <c r="AY472"/>
  <c r="AY476"/>
  <c r="AY480"/>
  <c r="AY484"/>
  <c r="AY488"/>
  <c r="AY492"/>
  <c r="AY496"/>
  <c r="AY500"/>
  <c r="AY504"/>
  <c r="AY508"/>
  <c r="AY512"/>
  <c r="AY516"/>
  <c r="AY521"/>
  <c r="AY525"/>
  <c r="AY529"/>
  <c r="AY533"/>
  <c r="AY537"/>
  <c r="AY541"/>
  <c r="AY545"/>
  <c r="AY555"/>
  <c r="AY559"/>
  <c r="AY283"/>
  <c r="AY301"/>
  <c r="AY309"/>
  <c r="AY317"/>
  <c r="AY325"/>
  <c r="AY333"/>
  <c r="AY343"/>
  <c r="AY351"/>
  <c r="AY359"/>
  <c r="AY367"/>
  <c r="AY375"/>
  <c r="AY384"/>
  <c r="AY392"/>
  <c r="AY400"/>
  <c r="AY408"/>
  <c r="AY416"/>
  <c r="AY423"/>
  <c r="AY427"/>
  <c r="AY431"/>
  <c r="AY435"/>
  <c r="AY439"/>
  <c r="AY443"/>
  <c r="AY447"/>
  <c r="AY451"/>
  <c r="AY455"/>
  <c r="AY459"/>
  <c r="AY463"/>
  <c r="AY467"/>
  <c r="AY471"/>
  <c r="AY475"/>
  <c r="AY479"/>
  <c r="AY483"/>
  <c r="AY487"/>
  <c r="AY491"/>
  <c r="AY495"/>
  <c r="AY499"/>
  <c r="AY503"/>
  <c r="AY507"/>
  <c r="AY511"/>
  <c r="AY515"/>
  <c r="AY519"/>
  <c r="AY524"/>
  <c r="AY528"/>
  <c r="AY532"/>
  <c r="AY536"/>
  <c r="AY540"/>
  <c r="AY544"/>
  <c r="AY554"/>
  <c r="AY558"/>
  <c r="AY305"/>
  <c r="AY313"/>
  <c r="AY321"/>
  <c r="AY329"/>
  <c r="AY339"/>
  <c r="AY347"/>
  <c r="AY355"/>
  <c r="AY363"/>
  <c r="AY371"/>
  <c r="AY380"/>
  <c r="AY388"/>
  <c r="AY396"/>
  <c r="AY404"/>
  <c r="AY412"/>
  <c r="AY420"/>
  <c r="AY421"/>
  <c r="AY425"/>
  <c r="AY429"/>
  <c r="AY433"/>
  <c r="AY437"/>
  <c r="AY441"/>
  <c r="AY445"/>
  <c r="AY449"/>
  <c r="AY453"/>
  <c r="AY457"/>
  <c r="AY461"/>
  <c r="AY465"/>
  <c r="AY469"/>
  <c r="AY473"/>
  <c r="AY477"/>
  <c r="AY481"/>
  <c r="AY485"/>
  <c r="AY489"/>
  <c r="AY493"/>
  <c r="AY497"/>
  <c r="AY501"/>
  <c r="AY505"/>
  <c r="AY509"/>
  <c r="AY513"/>
  <c r="AY517"/>
  <c r="AY522"/>
  <c r="AY526"/>
  <c r="AY530"/>
  <c r="AY534"/>
  <c r="AY538"/>
  <c r="BF273"/>
  <c r="BF277"/>
  <c r="BF281"/>
  <c r="BF285"/>
  <c r="BF289"/>
  <c r="BF293"/>
  <c r="BF297"/>
  <c r="BF274"/>
  <c r="BF278"/>
  <c r="BF282"/>
  <c r="BF286"/>
  <c r="BF290"/>
  <c r="BF294"/>
  <c r="BF275"/>
  <c r="BF283"/>
  <c r="BF291"/>
  <c r="BF276"/>
  <c r="BF284"/>
  <c r="BF292"/>
  <c r="BF272"/>
  <c r="BF288"/>
  <c r="BF300"/>
  <c r="BF304"/>
  <c r="BF308"/>
  <c r="BF312"/>
  <c r="BF316"/>
  <c r="BF320"/>
  <c r="BF324"/>
  <c r="BF328"/>
  <c r="BF332"/>
  <c r="BF336"/>
  <c r="BF342"/>
  <c r="BF346"/>
  <c r="BF350"/>
  <c r="BF354"/>
  <c r="BF358"/>
  <c r="BF362"/>
  <c r="BF366"/>
  <c r="BF370"/>
  <c r="BF374"/>
  <c r="BF378"/>
  <c r="BF383"/>
  <c r="BF387"/>
  <c r="BF391"/>
  <c r="BF395"/>
  <c r="BF399"/>
  <c r="BF403"/>
  <c r="BF407"/>
  <c r="BF411"/>
  <c r="BF415"/>
  <c r="BF419"/>
  <c r="BF279"/>
  <c r="BF295"/>
  <c r="BF299"/>
  <c r="BF303"/>
  <c r="BF307"/>
  <c r="BF311"/>
  <c r="BF315"/>
  <c r="BF319"/>
  <c r="BF323"/>
  <c r="BF327"/>
  <c r="BF331"/>
  <c r="BF335"/>
  <c r="BF341"/>
  <c r="BF345"/>
  <c r="BF349"/>
  <c r="BF353"/>
  <c r="BF357"/>
  <c r="BF361"/>
  <c r="BF365"/>
  <c r="BF369"/>
  <c r="BF373"/>
  <c r="BF377"/>
  <c r="BF382"/>
  <c r="BF386"/>
  <c r="BF390"/>
  <c r="BF394"/>
  <c r="BF398"/>
  <c r="BF402"/>
  <c r="BF406"/>
  <c r="BF410"/>
  <c r="BF414"/>
  <c r="BF418"/>
  <c r="BF296"/>
  <c r="BF302"/>
  <c r="BF310"/>
  <c r="BF318"/>
  <c r="BF326"/>
  <c r="BF334"/>
  <c r="BF344"/>
  <c r="BF352"/>
  <c r="BF360"/>
  <c r="BF368"/>
  <c r="BF376"/>
  <c r="BF385"/>
  <c r="BF393"/>
  <c r="BF401"/>
  <c r="BF409"/>
  <c r="BF417"/>
  <c r="BF424"/>
  <c r="BF428"/>
  <c r="BF432"/>
  <c r="BF436"/>
  <c r="BF440"/>
  <c r="BF444"/>
  <c r="BF448"/>
  <c r="BF452"/>
  <c r="BF456"/>
  <c r="BF460"/>
  <c r="BF464"/>
  <c r="BF468"/>
  <c r="BF472"/>
  <c r="BF476"/>
  <c r="BF480"/>
  <c r="BF484"/>
  <c r="BF488"/>
  <c r="BF492"/>
  <c r="BF496"/>
  <c r="BF500"/>
  <c r="BF504"/>
  <c r="BF508"/>
  <c r="BF512"/>
  <c r="BF516"/>
  <c r="BF521"/>
  <c r="BF525"/>
  <c r="BF529"/>
  <c r="BF533"/>
  <c r="BF537"/>
  <c r="BF541"/>
  <c r="BF545"/>
  <c r="BF555"/>
  <c r="BF559"/>
  <c r="BF271"/>
  <c r="BF305"/>
  <c r="BF313"/>
  <c r="BF321"/>
  <c r="BF329"/>
  <c r="BF339"/>
  <c r="BF347"/>
  <c r="BF355"/>
  <c r="BF363"/>
  <c r="BF371"/>
  <c r="BF380"/>
  <c r="BF388"/>
  <c r="BF396"/>
  <c r="BF404"/>
  <c r="BF412"/>
  <c r="BF420"/>
  <c r="BF423"/>
  <c r="BF427"/>
  <c r="BF431"/>
  <c r="BF435"/>
  <c r="BF439"/>
  <c r="BF443"/>
  <c r="BF447"/>
  <c r="BF451"/>
  <c r="BF455"/>
  <c r="BF459"/>
  <c r="BF463"/>
  <c r="BF467"/>
  <c r="BF471"/>
  <c r="BF475"/>
  <c r="BF479"/>
  <c r="BF483"/>
  <c r="BF487"/>
  <c r="BF491"/>
  <c r="BF495"/>
  <c r="BF499"/>
  <c r="BF503"/>
  <c r="BF507"/>
  <c r="BF511"/>
  <c r="BF515"/>
  <c r="BF519"/>
  <c r="BF524"/>
  <c r="BF528"/>
  <c r="BF532"/>
  <c r="BF536"/>
  <c r="BF540"/>
  <c r="BF544"/>
  <c r="BF554"/>
  <c r="BF558"/>
  <c r="BF287"/>
  <c r="BF301"/>
  <c r="BF309"/>
  <c r="BF317"/>
  <c r="BF325"/>
  <c r="BF333"/>
  <c r="BF343"/>
  <c r="BF351"/>
  <c r="BF359"/>
  <c r="BF367"/>
  <c r="BF375"/>
  <c r="BF384"/>
  <c r="BF392"/>
  <c r="BF400"/>
  <c r="BF408"/>
  <c r="BF416"/>
  <c r="BF421"/>
  <c r="BF425"/>
  <c r="BF429"/>
  <c r="BF433"/>
  <c r="BF437"/>
  <c r="BF441"/>
  <c r="BF445"/>
  <c r="BF449"/>
  <c r="BF453"/>
  <c r="BF457"/>
  <c r="BF461"/>
  <c r="BF465"/>
  <c r="BF469"/>
  <c r="BF473"/>
  <c r="BF477"/>
  <c r="BF481"/>
  <c r="BF485"/>
  <c r="BF489"/>
  <c r="BF493"/>
  <c r="BF497"/>
  <c r="BF501"/>
  <c r="BF505"/>
  <c r="BF509"/>
  <c r="BF513"/>
  <c r="BF517"/>
  <c r="BF522"/>
  <c r="BF526"/>
  <c r="BF530"/>
  <c r="BF534"/>
  <c r="BF538"/>
  <c r="AY561"/>
  <c r="AQ561"/>
  <c r="AI561"/>
  <c r="AA561"/>
  <c r="S561"/>
  <c r="K561"/>
  <c r="AZ558"/>
  <c r="AR558"/>
  <c r="AJ558"/>
  <c r="T558"/>
  <c r="L558"/>
  <c r="BF557"/>
  <c r="AU557"/>
  <c r="AM557"/>
  <c r="AE557"/>
  <c r="W557"/>
  <c r="O557"/>
  <c r="G557"/>
  <c r="BG554"/>
  <c r="AV554"/>
  <c r="AN554"/>
  <c r="AF554"/>
  <c r="X554"/>
  <c r="P554"/>
  <c r="H554"/>
  <c r="AY553"/>
  <c r="AQ553"/>
  <c r="AI553"/>
  <c r="AA553"/>
  <c r="S553"/>
  <c r="K553"/>
  <c r="BG544"/>
  <c r="AV544"/>
  <c r="AN544"/>
  <c r="AF544"/>
  <c r="X544"/>
  <c r="P544"/>
  <c r="H544"/>
  <c r="AY543"/>
  <c r="AQ543"/>
  <c r="AI543"/>
  <c r="AA543"/>
  <c r="S543"/>
  <c r="K543"/>
  <c r="AZ540"/>
  <c r="AR540"/>
  <c r="AJ540"/>
  <c r="T540"/>
  <c r="L540"/>
  <c r="AY539"/>
  <c r="AI539"/>
  <c r="S539"/>
  <c r="AZ536"/>
  <c r="AR536"/>
  <c r="AJ536"/>
  <c r="T536"/>
  <c r="L536"/>
  <c r="AY535"/>
  <c r="AI535"/>
  <c r="S535"/>
  <c r="AZ532"/>
  <c r="AR532"/>
  <c r="AJ532"/>
  <c r="T532"/>
  <c r="L532"/>
  <c r="AY531"/>
  <c r="AI531"/>
  <c r="S531"/>
  <c r="AZ528"/>
  <c r="AR528"/>
  <c r="AJ528"/>
  <c r="T528"/>
  <c r="L528"/>
  <c r="AY527"/>
  <c r="AI527"/>
  <c r="S527"/>
  <c r="AZ524"/>
  <c r="AR524"/>
  <c r="AJ524"/>
  <c r="T524"/>
  <c r="L524"/>
  <c r="AY523"/>
  <c r="AI523"/>
  <c r="S523"/>
  <c r="AZ519"/>
  <c r="AR519"/>
  <c r="AJ519"/>
  <c r="T519"/>
  <c r="L519"/>
  <c r="AY518"/>
  <c r="AI518"/>
  <c r="S518"/>
  <c r="AZ515"/>
  <c r="AR515"/>
  <c r="AJ515"/>
  <c r="T515"/>
  <c r="L515"/>
  <c r="AY514"/>
  <c r="AI514"/>
  <c r="S514"/>
  <c r="AZ511"/>
  <c r="AR511"/>
  <c r="AJ511"/>
  <c r="T511"/>
  <c r="L511"/>
  <c r="AY510"/>
  <c r="AI510"/>
  <c r="S510"/>
  <c r="AZ507"/>
  <c r="AR507"/>
  <c r="AJ507"/>
  <c r="T507"/>
  <c r="L507"/>
  <c r="AY506"/>
  <c r="AI506"/>
  <c r="S506"/>
  <c r="AZ503"/>
  <c r="AR503"/>
  <c r="AJ503"/>
  <c r="T503"/>
  <c r="L503"/>
  <c r="AY502"/>
  <c r="AI502"/>
  <c r="S502"/>
  <c r="AZ499"/>
  <c r="AR499"/>
  <c r="AJ499"/>
  <c r="T499"/>
  <c r="L499"/>
  <c r="AY498"/>
  <c r="AI498"/>
  <c r="S498"/>
  <c r="AZ495"/>
  <c r="AR495"/>
  <c r="AJ495"/>
  <c r="T495"/>
  <c r="L495"/>
  <c r="AY494"/>
  <c r="AI494"/>
  <c r="S494"/>
  <c r="AZ491"/>
  <c r="AR491"/>
  <c r="AJ491"/>
  <c r="T491"/>
  <c r="L491"/>
  <c r="AY490"/>
  <c r="AI490"/>
  <c r="S490"/>
  <c r="AZ487"/>
  <c r="AR487"/>
  <c r="AJ487"/>
  <c r="T487"/>
  <c r="L487"/>
  <c r="AY486"/>
  <c r="AI486"/>
  <c r="S486"/>
  <c r="AZ483"/>
  <c r="AR483"/>
  <c r="AJ483"/>
  <c r="T483"/>
  <c r="L483"/>
  <c r="AY482"/>
  <c r="AI482"/>
  <c r="S482"/>
  <c r="AZ479"/>
  <c r="AR479"/>
  <c r="AJ479"/>
  <c r="T479"/>
  <c r="L479"/>
  <c r="AY478"/>
  <c r="AI478"/>
  <c r="S478"/>
  <c r="AZ475"/>
  <c r="AR475"/>
  <c r="AJ475"/>
  <c r="T475"/>
  <c r="L475"/>
  <c r="AY474"/>
  <c r="AI474"/>
  <c r="S474"/>
  <c r="AZ471"/>
  <c r="AR471"/>
  <c r="AJ471"/>
  <c r="T471"/>
  <c r="L471"/>
  <c r="AY470"/>
  <c r="AI470"/>
  <c r="S470"/>
  <c r="AZ467"/>
  <c r="AR467"/>
  <c r="AJ467"/>
  <c r="T467"/>
  <c r="L467"/>
  <c r="AY466"/>
  <c r="AI466"/>
  <c r="S466"/>
  <c r="AZ463"/>
  <c r="AR463"/>
  <c r="AJ463"/>
  <c r="T463"/>
  <c r="L463"/>
  <c r="AY462"/>
  <c r="AI462"/>
  <c r="S462"/>
  <c r="AZ459"/>
  <c r="AR459"/>
  <c r="AJ459"/>
  <c r="T459"/>
  <c r="L459"/>
  <c r="AY458"/>
  <c r="AI458"/>
  <c r="S458"/>
  <c r="AZ455"/>
  <c r="AR455"/>
  <c r="AJ455"/>
  <c r="T455"/>
  <c r="L455"/>
  <c r="AY454"/>
  <c r="AI454"/>
  <c r="S454"/>
  <c r="AZ451"/>
  <c r="AR451"/>
  <c r="AJ451"/>
  <c r="T451"/>
  <c r="L451"/>
  <c r="AY450"/>
  <c r="AI450"/>
  <c r="S450"/>
  <c r="AZ447"/>
  <c r="AR447"/>
  <c r="AJ447"/>
  <c r="T447"/>
  <c r="L447"/>
  <c r="AY446"/>
  <c r="AI446"/>
  <c r="S446"/>
  <c r="AZ443"/>
  <c r="AR443"/>
  <c r="AJ443"/>
  <c r="T443"/>
  <c r="L443"/>
  <c r="AY442"/>
  <c r="AI442"/>
  <c r="S442"/>
  <c r="AZ439"/>
  <c r="AR439"/>
  <c r="AJ439"/>
  <c r="T439"/>
  <c r="L439"/>
  <c r="AY438"/>
  <c r="AI438"/>
  <c r="S438"/>
  <c r="AZ435"/>
  <c r="AR435"/>
  <c r="AJ435"/>
  <c r="T435"/>
  <c r="L435"/>
  <c r="AY434"/>
  <c r="AI434"/>
  <c r="S434"/>
  <c r="AZ431"/>
  <c r="AR431"/>
  <c r="AJ431"/>
  <c r="T431"/>
  <c r="L431"/>
  <c r="AY430"/>
  <c r="AI430"/>
  <c r="S430"/>
  <c r="AZ427"/>
  <c r="AR427"/>
  <c r="AJ427"/>
  <c r="T427"/>
  <c r="L427"/>
  <c r="AY426"/>
  <c r="AI426"/>
  <c r="S426"/>
  <c r="AZ423"/>
  <c r="AR423"/>
  <c r="AJ423"/>
  <c r="T423"/>
  <c r="L423"/>
  <c r="AY422"/>
  <c r="AI422"/>
  <c r="S422"/>
  <c r="BG418"/>
  <c r="AN418"/>
  <c r="X418"/>
  <c r="H418"/>
  <c r="AA417"/>
  <c r="AM413"/>
  <c r="G413"/>
  <c r="BG410"/>
  <c r="AN410"/>
  <c r="X410"/>
  <c r="H410"/>
  <c r="AA409"/>
  <c r="AM405"/>
  <c r="G405"/>
  <c r="BG402"/>
  <c r="AN402"/>
  <c r="X402"/>
  <c r="H402"/>
  <c r="AA401"/>
  <c r="AM397"/>
  <c r="G397"/>
  <c r="BG394"/>
  <c r="AN394"/>
  <c r="X394"/>
  <c r="H394"/>
  <c r="AA393"/>
  <c r="AM389"/>
  <c r="G389"/>
  <c r="BG386"/>
  <c r="AN386"/>
  <c r="X386"/>
  <c r="H386"/>
  <c r="AA385"/>
  <c r="AM381"/>
  <c r="G381"/>
  <c r="BG377"/>
  <c r="AN377"/>
  <c r="X377"/>
  <c r="H377"/>
  <c r="AA376"/>
  <c r="AM372"/>
  <c r="G372"/>
  <c r="BG369"/>
  <c r="AN369"/>
  <c r="X369"/>
  <c r="H369"/>
  <c r="AA368"/>
  <c r="AM364"/>
  <c r="G364"/>
  <c r="BG361"/>
  <c r="AN361"/>
  <c r="X361"/>
  <c r="H361"/>
  <c r="AA360"/>
  <c r="AM356"/>
  <c r="G356"/>
  <c r="BG353"/>
  <c r="AN353"/>
  <c r="X353"/>
  <c r="H353"/>
  <c r="AA352"/>
  <c r="AM348"/>
  <c r="G348"/>
  <c r="BG345"/>
  <c r="AN345"/>
  <c r="X345"/>
  <c r="H345"/>
  <c r="AA344"/>
  <c r="AM340"/>
  <c r="G340"/>
  <c r="BG335"/>
  <c r="AN335"/>
  <c r="X335"/>
  <c r="H335"/>
  <c r="AA334"/>
  <c r="AM330"/>
  <c r="G330"/>
  <c r="BG327"/>
  <c r="AN327"/>
  <c r="X327"/>
  <c r="H327"/>
  <c r="AA326"/>
  <c r="AM322"/>
  <c r="G322"/>
  <c r="BG319"/>
  <c r="AN319"/>
  <c r="X319"/>
  <c r="H319"/>
  <c r="AA318"/>
  <c r="AM314"/>
  <c r="G314"/>
  <c r="BG311"/>
  <c r="AN311"/>
  <c r="X311"/>
  <c r="H311"/>
  <c r="AA310"/>
  <c r="AM306"/>
  <c r="G306"/>
  <c r="BG303"/>
  <c r="AN303"/>
  <c r="X303"/>
  <c r="H303"/>
  <c r="AA302"/>
  <c r="AM298"/>
  <c r="T297"/>
  <c r="AE288"/>
  <c r="X285"/>
  <c r="W280"/>
  <c r="P277"/>
  <c r="M271"/>
  <c r="M275"/>
  <c r="M279"/>
  <c r="M283"/>
  <c r="M287"/>
  <c r="M291"/>
  <c r="M295"/>
  <c r="M272"/>
  <c r="M276"/>
  <c r="M280"/>
  <c r="M284"/>
  <c r="M288"/>
  <c r="M292"/>
  <c r="M296"/>
  <c r="M273"/>
  <c r="M281"/>
  <c r="M289"/>
  <c r="M297"/>
  <c r="M274"/>
  <c r="M282"/>
  <c r="M290"/>
  <c r="M286"/>
  <c r="M298"/>
  <c r="M302"/>
  <c r="M306"/>
  <c r="M310"/>
  <c r="M314"/>
  <c r="M318"/>
  <c r="M322"/>
  <c r="M326"/>
  <c r="M330"/>
  <c r="M334"/>
  <c r="M340"/>
  <c r="M344"/>
  <c r="M348"/>
  <c r="M352"/>
  <c r="M356"/>
  <c r="M360"/>
  <c r="M364"/>
  <c r="M368"/>
  <c r="M372"/>
  <c r="M376"/>
  <c r="M381"/>
  <c r="M385"/>
  <c r="M389"/>
  <c r="M393"/>
  <c r="M397"/>
  <c r="M401"/>
  <c r="M405"/>
  <c r="M409"/>
  <c r="M413"/>
  <c r="M417"/>
  <c r="M277"/>
  <c r="M293"/>
  <c r="M301"/>
  <c r="M305"/>
  <c r="M309"/>
  <c r="M313"/>
  <c r="M317"/>
  <c r="M321"/>
  <c r="M325"/>
  <c r="M329"/>
  <c r="M333"/>
  <c r="M339"/>
  <c r="M343"/>
  <c r="M347"/>
  <c r="M351"/>
  <c r="M355"/>
  <c r="M359"/>
  <c r="M363"/>
  <c r="M367"/>
  <c r="M371"/>
  <c r="M375"/>
  <c r="M380"/>
  <c r="M384"/>
  <c r="M388"/>
  <c r="M392"/>
  <c r="M396"/>
  <c r="M400"/>
  <c r="M404"/>
  <c r="M408"/>
  <c r="M412"/>
  <c r="M416"/>
  <c r="M420"/>
  <c r="Q271"/>
  <c r="Q275"/>
  <c r="Q279"/>
  <c r="Q283"/>
  <c r="Q287"/>
  <c r="Q291"/>
  <c r="Q295"/>
  <c r="Q272"/>
  <c r="Q276"/>
  <c r="Q280"/>
  <c r="Q284"/>
  <c r="Q288"/>
  <c r="Q292"/>
  <c r="Q296"/>
  <c r="Q277"/>
  <c r="Q285"/>
  <c r="Q293"/>
  <c r="Q278"/>
  <c r="Q286"/>
  <c r="Q294"/>
  <c r="Q274"/>
  <c r="Q290"/>
  <c r="Q298"/>
  <c r="Q302"/>
  <c r="Q306"/>
  <c r="Q310"/>
  <c r="Q314"/>
  <c r="Q318"/>
  <c r="Q322"/>
  <c r="Q326"/>
  <c r="Q330"/>
  <c r="Q334"/>
  <c r="Q340"/>
  <c r="Q344"/>
  <c r="Q348"/>
  <c r="Q352"/>
  <c r="Q356"/>
  <c r="Q360"/>
  <c r="Q364"/>
  <c r="Q368"/>
  <c r="Q372"/>
  <c r="Q376"/>
  <c r="Q381"/>
  <c r="Q385"/>
  <c r="Q389"/>
  <c r="Q393"/>
  <c r="Q397"/>
  <c r="Q401"/>
  <c r="Q405"/>
  <c r="Q409"/>
  <c r="Q413"/>
  <c r="Q417"/>
  <c r="Q281"/>
  <c r="Q297"/>
  <c r="Q301"/>
  <c r="Q305"/>
  <c r="Q309"/>
  <c r="Q313"/>
  <c r="Q317"/>
  <c r="Q321"/>
  <c r="Q325"/>
  <c r="Q329"/>
  <c r="Q333"/>
  <c r="Q339"/>
  <c r="Q343"/>
  <c r="Q347"/>
  <c r="Q351"/>
  <c r="Q355"/>
  <c r="Q359"/>
  <c r="Q363"/>
  <c r="Q367"/>
  <c r="Q371"/>
  <c r="Q375"/>
  <c r="Q380"/>
  <c r="Q384"/>
  <c r="Q388"/>
  <c r="Q392"/>
  <c r="Q396"/>
  <c r="Q400"/>
  <c r="Q404"/>
  <c r="Q408"/>
  <c r="Q412"/>
  <c r="Q416"/>
  <c r="Q420"/>
  <c r="U271"/>
  <c r="U275"/>
  <c r="U279"/>
  <c r="U283"/>
  <c r="U287"/>
  <c r="U291"/>
  <c r="U295"/>
  <c r="U272"/>
  <c r="U276"/>
  <c r="U280"/>
  <c r="U284"/>
  <c r="U288"/>
  <c r="U292"/>
  <c r="U296"/>
  <c r="U273"/>
  <c r="U281"/>
  <c r="U289"/>
  <c r="U297"/>
  <c r="U274"/>
  <c r="U282"/>
  <c r="U290"/>
  <c r="U278"/>
  <c r="U294"/>
  <c r="U298"/>
  <c r="U302"/>
  <c r="U306"/>
  <c r="U310"/>
  <c r="U314"/>
  <c r="U318"/>
  <c r="U322"/>
  <c r="U326"/>
  <c r="U330"/>
  <c r="U334"/>
  <c r="U340"/>
  <c r="U344"/>
  <c r="U348"/>
  <c r="U352"/>
  <c r="U356"/>
  <c r="U360"/>
  <c r="U364"/>
  <c r="U368"/>
  <c r="U372"/>
  <c r="U376"/>
  <c r="U381"/>
  <c r="U385"/>
  <c r="U389"/>
  <c r="U393"/>
  <c r="U397"/>
  <c r="U401"/>
  <c r="U405"/>
  <c r="U409"/>
  <c r="U413"/>
  <c r="U417"/>
  <c r="U285"/>
  <c r="U301"/>
  <c r="U305"/>
  <c r="U309"/>
  <c r="U313"/>
  <c r="U317"/>
  <c r="U321"/>
  <c r="U325"/>
  <c r="U329"/>
  <c r="U333"/>
  <c r="U339"/>
  <c r="U343"/>
  <c r="U347"/>
  <c r="U351"/>
  <c r="U355"/>
  <c r="U359"/>
  <c r="U363"/>
  <c r="U367"/>
  <c r="U371"/>
  <c r="U375"/>
  <c r="U380"/>
  <c r="U384"/>
  <c r="U388"/>
  <c r="U392"/>
  <c r="U396"/>
  <c r="U400"/>
  <c r="U404"/>
  <c r="U408"/>
  <c r="U412"/>
  <c r="U416"/>
  <c r="U420"/>
  <c r="Y271"/>
  <c r="Y275"/>
  <c r="Y279"/>
  <c r="Y283"/>
  <c r="Y287"/>
  <c r="Y291"/>
  <c r="Y295"/>
  <c r="Y272"/>
  <c r="Y276"/>
  <c r="Y280"/>
  <c r="Y284"/>
  <c r="Y288"/>
  <c r="Y292"/>
  <c r="Y296"/>
  <c r="Y277"/>
  <c r="Y285"/>
  <c r="Y293"/>
  <c r="Y278"/>
  <c r="Y286"/>
  <c r="Y294"/>
  <c r="Y282"/>
  <c r="Y297"/>
  <c r="Y298"/>
  <c r="Y302"/>
  <c r="Y306"/>
  <c r="Y310"/>
  <c r="Y314"/>
  <c r="Y318"/>
  <c r="Y322"/>
  <c r="Y326"/>
  <c r="Y330"/>
  <c r="Y334"/>
  <c r="Y340"/>
  <c r="Y344"/>
  <c r="Y348"/>
  <c r="Y352"/>
  <c r="Y356"/>
  <c r="Y360"/>
  <c r="Y364"/>
  <c r="Y368"/>
  <c r="Y372"/>
  <c r="Y376"/>
  <c r="Y381"/>
  <c r="Y385"/>
  <c r="Y389"/>
  <c r="Y393"/>
  <c r="Y397"/>
  <c r="Y401"/>
  <c r="Y405"/>
  <c r="Y409"/>
  <c r="Y413"/>
  <c r="Y417"/>
  <c r="Y273"/>
  <c r="Y289"/>
  <c r="Y301"/>
  <c r="Y305"/>
  <c r="Y309"/>
  <c r="Y313"/>
  <c r="Y317"/>
  <c r="Y321"/>
  <c r="Y325"/>
  <c r="Y329"/>
  <c r="Y333"/>
  <c r="Y339"/>
  <c r="Y343"/>
  <c r="Y347"/>
  <c r="Y351"/>
  <c r="Y355"/>
  <c r="Y359"/>
  <c r="Y363"/>
  <c r="Y367"/>
  <c r="Y371"/>
  <c r="Y375"/>
  <c r="Y380"/>
  <c r="Y384"/>
  <c r="Y388"/>
  <c r="Y392"/>
  <c r="Y396"/>
  <c r="Y400"/>
  <c r="Y404"/>
  <c r="Y408"/>
  <c r="Y412"/>
  <c r="Y416"/>
  <c r="Y420"/>
  <c r="AC271"/>
  <c r="AC275"/>
  <c r="AC279"/>
  <c r="AC283"/>
  <c r="AC287"/>
  <c r="AC291"/>
  <c r="AC295"/>
  <c r="AC272"/>
  <c r="AC276"/>
  <c r="AC280"/>
  <c r="AC284"/>
  <c r="AC288"/>
  <c r="AC292"/>
  <c r="AC296"/>
  <c r="AC273"/>
  <c r="AC281"/>
  <c r="AC289"/>
  <c r="AC297"/>
  <c r="AC274"/>
  <c r="AC282"/>
  <c r="AC290"/>
  <c r="AC286"/>
  <c r="AC298"/>
  <c r="AC302"/>
  <c r="AC306"/>
  <c r="AC310"/>
  <c r="AC314"/>
  <c r="AC318"/>
  <c r="AC322"/>
  <c r="AC326"/>
  <c r="AC330"/>
  <c r="AC334"/>
  <c r="AC340"/>
  <c r="AC344"/>
  <c r="AC348"/>
  <c r="AC352"/>
  <c r="AC356"/>
  <c r="AC360"/>
  <c r="AC364"/>
  <c r="AC368"/>
  <c r="AC372"/>
  <c r="AC376"/>
  <c r="AC381"/>
  <c r="AC385"/>
  <c r="AC389"/>
  <c r="AC393"/>
  <c r="AC397"/>
  <c r="AC401"/>
  <c r="AC405"/>
  <c r="AC409"/>
  <c r="AC413"/>
  <c r="AC417"/>
  <c r="AC277"/>
  <c r="AC293"/>
  <c r="AC301"/>
  <c r="AC305"/>
  <c r="AC309"/>
  <c r="AC313"/>
  <c r="AC317"/>
  <c r="AC321"/>
  <c r="AC325"/>
  <c r="AC329"/>
  <c r="AC333"/>
  <c r="AC339"/>
  <c r="AC343"/>
  <c r="AC347"/>
  <c r="AC351"/>
  <c r="AC355"/>
  <c r="AC359"/>
  <c r="AC363"/>
  <c r="AC367"/>
  <c r="AC371"/>
  <c r="AC375"/>
  <c r="AC380"/>
  <c r="AC384"/>
  <c r="AC388"/>
  <c r="AC392"/>
  <c r="AC396"/>
  <c r="AC400"/>
  <c r="AC404"/>
  <c r="AC408"/>
  <c r="AC412"/>
  <c r="AC416"/>
  <c r="AC420"/>
  <c r="AG271"/>
  <c r="AG275"/>
  <c r="AG279"/>
  <c r="AG283"/>
  <c r="AG287"/>
  <c r="AG291"/>
  <c r="AG295"/>
  <c r="AG272"/>
  <c r="AG276"/>
  <c r="AG280"/>
  <c r="AG284"/>
  <c r="AG288"/>
  <c r="AG292"/>
  <c r="AG296"/>
  <c r="AG277"/>
  <c r="AG285"/>
  <c r="AG293"/>
  <c r="AG278"/>
  <c r="AG286"/>
  <c r="AG294"/>
  <c r="AG274"/>
  <c r="AG290"/>
  <c r="AG298"/>
  <c r="AG302"/>
  <c r="AG306"/>
  <c r="AG310"/>
  <c r="AG314"/>
  <c r="AG318"/>
  <c r="AG322"/>
  <c r="AG326"/>
  <c r="AG330"/>
  <c r="AG334"/>
  <c r="AG340"/>
  <c r="AG344"/>
  <c r="AG348"/>
  <c r="AG352"/>
  <c r="AG356"/>
  <c r="AG360"/>
  <c r="AG364"/>
  <c r="AG368"/>
  <c r="AG372"/>
  <c r="AG376"/>
  <c r="AG381"/>
  <c r="AG385"/>
  <c r="AG389"/>
  <c r="AG393"/>
  <c r="AG397"/>
  <c r="AG401"/>
  <c r="AG405"/>
  <c r="AG409"/>
  <c r="AG413"/>
  <c r="AG417"/>
  <c r="AG281"/>
  <c r="AG301"/>
  <c r="AG305"/>
  <c r="AG309"/>
  <c r="AG313"/>
  <c r="AG317"/>
  <c r="AG321"/>
  <c r="AG325"/>
  <c r="AG329"/>
  <c r="AG333"/>
  <c r="AG339"/>
  <c r="AG343"/>
  <c r="AG347"/>
  <c r="AG351"/>
  <c r="AG355"/>
  <c r="AG359"/>
  <c r="AG363"/>
  <c r="AG367"/>
  <c r="AG371"/>
  <c r="AG375"/>
  <c r="AG380"/>
  <c r="AG384"/>
  <c r="AG388"/>
  <c r="AG392"/>
  <c r="AG396"/>
  <c r="AG400"/>
  <c r="AG404"/>
  <c r="AG408"/>
  <c r="AG412"/>
  <c r="AG416"/>
  <c r="AG420"/>
  <c r="AK271"/>
  <c r="AK275"/>
  <c r="AK279"/>
  <c r="AK283"/>
  <c r="AK287"/>
  <c r="AK291"/>
  <c r="AK295"/>
  <c r="AK272"/>
  <c r="AK276"/>
  <c r="AK280"/>
  <c r="AK284"/>
  <c r="AK288"/>
  <c r="AK292"/>
  <c r="AK296"/>
  <c r="AK273"/>
  <c r="AK281"/>
  <c r="AK289"/>
  <c r="AK274"/>
  <c r="AK282"/>
  <c r="AK290"/>
  <c r="AK278"/>
  <c r="AK294"/>
  <c r="AK298"/>
  <c r="AK302"/>
  <c r="AK306"/>
  <c r="AK310"/>
  <c r="AK314"/>
  <c r="AK318"/>
  <c r="AK322"/>
  <c r="AK326"/>
  <c r="AK330"/>
  <c r="AK334"/>
  <c r="AK340"/>
  <c r="AK344"/>
  <c r="AK348"/>
  <c r="AK352"/>
  <c r="AK356"/>
  <c r="AK360"/>
  <c r="AK364"/>
  <c r="AK368"/>
  <c r="AK372"/>
  <c r="AK376"/>
  <c r="AK381"/>
  <c r="AK385"/>
  <c r="AK389"/>
  <c r="AK393"/>
  <c r="AK397"/>
  <c r="AK401"/>
  <c r="AK405"/>
  <c r="AK409"/>
  <c r="AK413"/>
  <c r="AK417"/>
  <c r="AK285"/>
  <c r="AK297"/>
  <c r="AK301"/>
  <c r="AK305"/>
  <c r="AK309"/>
  <c r="AK313"/>
  <c r="AK317"/>
  <c r="AK321"/>
  <c r="AK325"/>
  <c r="AK329"/>
  <c r="AK333"/>
  <c r="AK339"/>
  <c r="AK343"/>
  <c r="AK347"/>
  <c r="AK351"/>
  <c r="AK355"/>
  <c r="AK359"/>
  <c r="AK363"/>
  <c r="AK367"/>
  <c r="AK371"/>
  <c r="AK375"/>
  <c r="AK380"/>
  <c r="AK384"/>
  <c r="AK388"/>
  <c r="AK392"/>
  <c r="AK396"/>
  <c r="AK400"/>
  <c r="AK404"/>
  <c r="AK408"/>
  <c r="AK412"/>
  <c r="AK416"/>
  <c r="AK420"/>
  <c r="AO271"/>
  <c r="AO275"/>
  <c r="AO279"/>
  <c r="AO283"/>
  <c r="AO287"/>
  <c r="AO291"/>
  <c r="AO295"/>
  <c r="AO272"/>
  <c r="AO276"/>
  <c r="AO280"/>
  <c r="AO284"/>
  <c r="AO288"/>
  <c r="AO292"/>
  <c r="AO296"/>
  <c r="AO277"/>
  <c r="AO285"/>
  <c r="AO293"/>
  <c r="AO278"/>
  <c r="AO286"/>
  <c r="AO294"/>
  <c r="AO282"/>
  <c r="AO298"/>
  <c r="AO302"/>
  <c r="AO306"/>
  <c r="AO310"/>
  <c r="AO314"/>
  <c r="AO318"/>
  <c r="AO322"/>
  <c r="AO326"/>
  <c r="AO330"/>
  <c r="AO334"/>
  <c r="AO340"/>
  <c r="AO344"/>
  <c r="AO348"/>
  <c r="AO352"/>
  <c r="AO356"/>
  <c r="AO360"/>
  <c r="AO364"/>
  <c r="AO368"/>
  <c r="AO372"/>
  <c r="AO376"/>
  <c r="AO381"/>
  <c r="AO385"/>
  <c r="AO389"/>
  <c r="AO393"/>
  <c r="AO397"/>
  <c r="AO401"/>
  <c r="AO405"/>
  <c r="AO409"/>
  <c r="AO413"/>
  <c r="AO417"/>
  <c r="AO273"/>
  <c r="AO289"/>
  <c r="AO301"/>
  <c r="AO305"/>
  <c r="AO309"/>
  <c r="AO313"/>
  <c r="AO317"/>
  <c r="AO321"/>
  <c r="AO325"/>
  <c r="AO329"/>
  <c r="AO333"/>
  <c r="AO339"/>
  <c r="AO343"/>
  <c r="AO347"/>
  <c r="AO351"/>
  <c r="AO355"/>
  <c r="AO359"/>
  <c r="AO363"/>
  <c r="AO367"/>
  <c r="AO371"/>
  <c r="AO375"/>
  <c r="AO380"/>
  <c r="AO384"/>
  <c r="AO388"/>
  <c r="AO392"/>
  <c r="AO396"/>
  <c r="AO400"/>
  <c r="AO404"/>
  <c r="AO408"/>
  <c r="AO412"/>
  <c r="AO416"/>
  <c r="AO420"/>
  <c r="AS271"/>
  <c r="AS275"/>
  <c r="AS279"/>
  <c r="AS283"/>
  <c r="AS287"/>
  <c r="AS291"/>
  <c r="AS295"/>
  <c r="AS272"/>
  <c r="AS276"/>
  <c r="AS280"/>
  <c r="AS284"/>
  <c r="AS288"/>
  <c r="AS292"/>
  <c r="AS296"/>
  <c r="AS273"/>
  <c r="AS281"/>
  <c r="AS289"/>
  <c r="AS274"/>
  <c r="AS282"/>
  <c r="AS290"/>
  <c r="AS286"/>
  <c r="AS298"/>
  <c r="AS302"/>
  <c r="AS306"/>
  <c r="AS310"/>
  <c r="AS314"/>
  <c r="AS318"/>
  <c r="AS322"/>
  <c r="AS326"/>
  <c r="AS330"/>
  <c r="AS334"/>
  <c r="AS340"/>
  <c r="AS344"/>
  <c r="AS348"/>
  <c r="AS352"/>
  <c r="AS356"/>
  <c r="AS360"/>
  <c r="AS364"/>
  <c r="AS368"/>
  <c r="AS372"/>
  <c r="AS376"/>
  <c r="AS381"/>
  <c r="AS385"/>
  <c r="AS389"/>
  <c r="AS393"/>
  <c r="AS397"/>
  <c r="AS401"/>
  <c r="AS405"/>
  <c r="AS409"/>
  <c r="AS413"/>
  <c r="AS417"/>
  <c r="AS277"/>
  <c r="AS293"/>
  <c r="AS297"/>
  <c r="AS301"/>
  <c r="AS305"/>
  <c r="AS309"/>
  <c r="AS313"/>
  <c r="AS317"/>
  <c r="AS321"/>
  <c r="AS325"/>
  <c r="AS329"/>
  <c r="AS333"/>
  <c r="AS339"/>
  <c r="AS343"/>
  <c r="AS347"/>
  <c r="AS351"/>
  <c r="AS355"/>
  <c r="AS359"/>
  <c r="AS363"/>
  <c r="AS367"/>
  <c r="AS371"/>
  <c r="AS375"/>
  <c r="AS380"/>
  <c r="AS384"/>
  <c r="AS388"/>
  <c r="AS392"/>
  <c r="AS396"/>
  <c r="AS400"/>
  <c r="AS404"/>
  <c r="AS408"/>
  <c r="AS412"/>
  <c r="AS416"/>
  <c r="AS420"/>
  <c r="AW271"/>
  <c r="AW275"/>
  <c r="AW279"/>
  <c r="AW283"/>
  <c r="AW287"/>
  <c r="AW291"/>
  <c r="AW295"/>
  <c r="AW272"/>
  <c r="AW276"/>
  <c r="AW280"/>
  <c r="AW284"/>
  <c r="AW288"/>
  <c r="AW292"/>
  <c r="AW296"/>
  <c r="AW277"/>
  <c r="AW285"/>
  <c r="AW293"/>
  <c r="AW278"/>
  <c r="AW286"/>
  <c r="AW294"/>
  <c r="AW274"/>
  <c r="AW290"/>
  <c r="AW298"/>
  <c r="AW302"/>
  <c r="AW306"/>
  <c r="AW310"/>
  <c r="AW314"/>
  <c r="AW318"/>
  <c r="AW322"/>
  <c r="AW326"/>
  <c r="AW330"/>
  <c r="AW334"/>
  <c r="AW340"/>
  <c r="AW344"/>
  <c r="AW348"/>
  <c r="AW352"/>
  <c r="AW356"/>
  <c r="AW360"/>
  <c r="AW364"/>
  <c r="AW368"/>
  <c r="AW372"/>
  <c r="AW376"/>
  <c r="AW381"/>
  <c r="AW385"/>
  <c r="AW389"/>
  <c r="AW393"/>
  <c r="AW397"/>
  <c r="AW401"/>
  <c r="AW405"/>
  <c r="AW409"/>
  <c r="AW413"/>
  <c r="AW417"/>
  <c r="AW281"/>
  <c r="AW301"/>
  <c r="AW305"/>
  <c r="AW309"/>
  <c r="AW313"/>
  <c r="AW317"/>
  <c r="AW321"/>
  <c r="AW325"/>
  <c r="AW329"/>
  <c r="AW333"/>
  <c r="AW339"/>
  <c r="AW343"/>
  <c r="AW347"/>
  <c r="AW351"/>
  <c r="AW355"/>
  <c r="AW359"/>
  <c r="AW363"/>
  <c r="AW367"/>
  <c r="AW371"/>
  <c r="AW375"/>
  <c r="AW380"/>
  <c r="AW384"/>
  <c r="AW388"/>
  <c r="AW392"/>
  <c r="AW396"/>
  <c r="AW400"/>
  <c r="AW404"/>
  <c r="AW408"/>
  <c r="AW412"/>
  <c r="AW416"/>
  <c r="AW420"/>
  <c r="BD271"/>
  <c r="BD275"/>
  <c r="BD279"/>
  <c r="BD283"/>
  <c r="BD287"/>
  <c r="BD291"/>
  <c r="BD295"/>
  <c r="BD272"/>
  <c r="BD276"/>
  <c r="BD280"/>
  <c r="BD284"/>
  <c r="BD288"/>
  <c r="BD292"/>
  <c r="BD296"/>
  <c r="BD273"/>
  <c r="BD281"/>
  <c r="BD289"/>
  <c r="BD274"/>
  <c r="BD282"/>
  <c r="BD290"/>
  <c r="BD278"/>
  <c r="BD294"/>
  <c r="BD298"/>
  <c r="BD302"/>
  <c r="BD306"/>
  <c r="BD310"/>
  <c r="BD314"/>
  <c r="BD318"/>
  <c r="BD322"/>
  <c r="BD326"/>
  <c r="BD330"/>
  <c r="BD334"/>
  <c r="BD340"/>
  <c r="BD344"/>
  <c r="BD348"/>
  <c r="BD352"/>
  <c r="BD356"/>
  <c r="BD360"/>
  <c r="BD364"/>
  <c r="BD368"/>
  <c r="BD372"/>
  <c r="BD376"/>
  <c r="BD381"/>
  <c r="BD385"/>
  <c r="BD389"/>
  <c r="BD393"/>
  <c r="BD397"/>
  <c r="BD401"/>
  <c r="BD405"/>
  <c r="BD409"/>
  <c r="BD413"/>
  <c r="BD417"/>
  <c r="BD285"/>
  <c r="BD297"/>
  <c r="BD301"/>
  <c r="BD305"/>
  <c r="BD309"/>
  <c r="BD313"/>
  <c r="BD317"/>
  <c r="BD321"/>
  <c r="BD325"/>
  <c r="BD329"/>
  <c r="BD333"/>
  <c r="BD339"/>
  <c r="BD343"/>
  <c r="BD347"/>
  <c r="BD351"/>
  <c r="BD355"/>
  <c r="BD359"/>
  <c r="BD363"/>
  <c r="BD367"/>
  <c r="BD371"/>
  <c r="BD375"/>
  <c r="BD380"/>
  <c r="BD384"/>
  <c r="BD388"/>
  <c r="BD392"/>
  <c r="BD396"/>
  <c r="BD400"/>
  <c r="BD404"/>
  <c r="BD408"/>
  <c r="BD412"/>
  <c r="BD416"/>
  <c r="BD420"/>
  <c r="E559"/>
  <c r="E555"/>
  <c r="E545"/>
  <c r="E541"/>
  <c r="E537"/>
  <c r="E533"/>
  <c r="E529"/>
  <c r="E525"/>
  <c r="E521"/>
  <c r="E516"/>
  <c r="E512"/>
  <c r="E508"/>
  <c r="E504"/>
  <c r="E500"/>
  <c r="E496"/>
  <c r="E492"/>
  <c r="E488"/>
  <c r="E484"/>
  <c r="E480"/>
  <c r="E476"/>
  <c r="E472"/>
  <c r="E468"/>
  <c r="E464"/>
  <c r="E460"/>
  <c r="E456"/>
  <c r="E452"/>
  <c r="E448"/>
  <c r="E444"/>
  <c r="E440"/>
  <c r="E436"/>
  <c r="E432"/>
  <c r="E428"/>
  <c r="E424"/>
  <c r="E420"/>
  <c r="E416"/>
  <c r="E412"/>
  <c r="E408"/>
  <c r="E404"/>
  <c r="E400"/>
  <c r="E396"/>
  <c r="E392"/>
  <c r="E388"/>
  <c r="E384"/>
  <c r="E380"/>
  <c r="E375"/>
  <c r="E371"/>
  <c r="E367"/>
  <c r="E363"/>
  <c r="E359"/>
  <c r="E355"/>
  <c r="E351"/>
  <c r="E347"/>
  <c r="E343"/>
  <c r="E339"/>
  <c r="E333"/>
  <c r="E329"/>
  <c r="E325"/>
  <c r="E321"/>
  <c r="E317"/>
  <c r="E313"/>
  <c r="E309"/>
  <c r="E305"/>
  <c r="E301"/>
  <c r="E297"/>
  <c r="E293"/>
  <c r="E289"/>
  <c r="E285"/>
  <c r="E281"/>
  <c r="E277"/>
  <c r="E273"/>
  <c r="BE561"/>
  <c r="AX561"/>
  <c r="AT561"/>
  <c r="AP561"/>
  <c r="AL561"/>
  <c r="AH561"/>
  <c r="AD561"/>
  <c r="Z561"/>
  <c r="V561"/>
  <c r="R561"/>
  <c r="N561"/>
  <c r="J561"/>
  <c r="F561"/>
  <c r="BD560"/>
  <c r="AW560"/>
  <c r="AS560"/>
  <c r="AO560"/>
  <c r="AK560"/>
  <c r="AG560"/>
  <c r="AC560"/>
  <c r="Y560"/>
  <c r="U560"/>
  <c r="Q560"/>
  <c r="M560"/>
  <c r="BE557"/>
  <c r="AX557"/>
  <c r="AT557"/>
  <c r="AP557"/>
  <c r="AL557"/>
  <c r="AH557"/>
  <c r="AD557"/>
  <c r="Z557"/>
  <c r="V557"/>
  <c r="R557"/>
  <c r="N557"/>
  <c r="J557"/>
  <c r="F557"/>
  <c r="BD556"/>
  <c r="AW556"/>
  <c r="AS556"/>
  <c r="AO556"/>
  <c r="AK556"/>
  <c r="AG556"/>
  <c r="AC556"/>
  <c r="Y556"/>
  <c r="U556"/>
  <c r="Q556"/>
  <c r="M556"/>
  <c r="BE553"/>
  <c r="AX553"/>
  <c r="AT553"/>
  <c r="AP553"/>
  <c r="AL553"/>
  <c r="AH553"/>
  <c r="AD553"/>
  <c r="Z553"/>
  <c r="V553"/>
  <c r="R553"/>
  <c r="N553"/>
  <c r="J553"/>
  <c r="F553"/>
  <c r="BD552"/>
  <c r="AW552"/>
  <c r="AS552"/>
  <c r="AO552"/>
  <c r="AK552"/>
  <c r="AG552"/>
  <c r="AC552"/>
  <c r="Y552"/>
  <c r="U552"/>
  <c r="Q552"/>
  <c r="M552"/>
  <c r="BD546"/>
  <c r="AW546"/>
  <c r="AS546"/>
  <c r="AO546"/>
  <c r="AK546"/>
  <c r="AG546"/>
  <c r="AC546"/>
  <c r="Y546"/>
  <c r="U546"/>
  <c r="Q546"/>
  <c r="M546"/>
  <c r="BE543"/>
  <c r="AX543"/>
  <c r="AT543"/>
  <c r="AP543"/>
  <c r="AL543"/>
  <c r="AH543"/>
  <c r="AD543"/>
  <c r="Z543"/>
  <c r="V543"/>
  <c r="R543"/>
  <c r="N543"/>
  <c r="J543"/>
  <c r="F543"/>
  <c r="BD542"/>
  <c r="AW542"/>
  <c r="AS542"/>
  <c r="AO542"/>
  <c r="AK542"/>
  <c r="AG542"/>
  <c r="AC542"/>
  <c r="Y542"/>
  <c r="U542"/>
  <c r="Q542"/>
  <c r="M542"/>
  <c r="BE539"/>
  <c r="AX539"/>
  <c r="AT539"/>
  <c r="AP539"/>
  <c r="AL539"/>
  <c r="AH539"/>
  <c r="AD539"/>
  <c r="Z539"/>
  <c r="V539"/>
  <c r="R539"/>
  <c r="N539"/>
  <c r="J539"/>
  <c r="F539"/>
  <c r="BD538"/>
  <c r="AW538"/>
  <c r="AS538"/>
  <c r="AO538"/>
  <c r="AK538"/>
  <c r="AG538"/>
  <c r="AC538"/>
  <c r="Y538"/>
  <c r="U538"/>
  <c r="Q538"/>
  <c r="M538"/>
  <c r="BE535"/>
  <c r="AX535"/>
  <c r="AT535"/>
  <c r="AP535"/>
  <c r="AL535"/>
  <c r="AH535"/>
  <c r="AD535"/>
  <c r="Z535"/>
  <c r="V535"/>
  <c r="R535"/>
  <c r="N535"/>
  <c r="J535"/>
  <c r="F535"/>
  <c r="BD534"/>
  <c r="AW534"/>
  <c r="AS534"/>
  <c r="AO534"/>
  <c r="AK534"/>
  <c r="AG534"/>
  <c r="AC534"/>
  <c r="Y534"/>
  <c r="U534"/>
  <c r="Q534"/>
  <c r="M534"/>
  <c r="BE531"/>
  <c r="AX531"/>
  <c r="AT531"/>
  <c r="AP531"/>
  <c r="AL531"/>
  <c r="AH531"/>
  <c r="AD531"/>
  <c r="Z531"/>
  <c r="V531"/>
  <c r="R531"/>
  <c r="N531"/>
  <c r="J531"/>
  <c r="F531"/>
  <c r="BD530"/>
  <c r="AW530"/>
  <c r="AS530"/>
  <c r="AO530"/>
  <c r="AK530"/>
  <c r="AG530"/>
  <c r="AC530"/>
  <c r="Y530"/>
  <c r="U530"/>
  <c r="Q530"/>
  <c r="M530"/>
  <c r="BE527"/>
  <c r="AX527"/>
  <c r="AT527"/>
  <c r="AP527"/>
  <c r="AL527"/>
  <c r="AH527"/>
  <c r="AD527"/>
  <c r="Z527"/>
  <c r="V527"/>
  <c r="R527"/>
  <c r="N527"/>
  <c r="J527"/>
  <c r="F527"/>
  <c r="BD526"/>
  <c r="AW526"/>
  <c r="AS526"/>
  <c r="AO526"/>
  <c r="AK526"/>
  <c r="AG526"/>
  <c r="AC526"/>
  <c r="Y526"/>
  <c r="U526"/>
  <c r="Q526"/>
  <c r="M526"/>
  <c r="BE523"/>
  <c r="AX523"/>
  <c r="AT523"/>
  <c r="AP523"/>
  <c r="AL523"/>
  <c r="AH523"/>
  <c r="AD523"/>
  <c r="Z523"/>
  <c r="V523"/>
  <c r="R523"/>
  <c r="N523"/>
  <c r="J523"/>
  <c r="F523"/>
  <c r="BD522"/>
  <c r="AW522"/>
  <c r="AS522"/>
  <c r="AO522"/>
  <c r="AK522"/>
  <c r="AG522"/>
  <c r="AC522"/>
  <c r="Y522"/>
  <c r="U522"/>
  <c r="Q522"/>
  <c r="M522"/>
  <c r="BE518"/>
  <c r="AX518"/>
  <c r="AT518"/>
  <c r="AP518"/>
  <c r="AL518"/>
  <c r="AH518"/>
  <c r="AD518"/>
  <c r="Z518"/>
  <c r="V518"/>
  <c r="R518"/>
  <c r="N518"/>
  <c r="J518"/>
  <c r="F518"/>
  <c r="BD517"/>
  <c r="AW517"/>
  <c r="AS517"/>
  <c r="AO517"/>
  <c r="AK517"/>
  <c r="AG517"/>
  <c r="AC517"/>
  <c r="Y517"/>
  <c r="U517"/>
  <c r="Q517"/>
  <c r="M517"/>
  <c r="BE514"/>
  <c r="AX514"/>
  <c r="AT514"/>
  <c r="AP514"/>
  <c r="AL514"/>
  <c r="AH514"/>
  <c r="AD514"/>
  <c r="Z514"/>
  <c r="V514"/>
  <c r="R514"/>
  <c r="N514"/>
  <c r="J514"/>
  <c r="F514"/>
  <c r="BD513"/>
  <c r="AW513"/>
  <c r="AS513"/>
  <c r="AO513"/>
  <c r="AK513"/>
  <c r="AG513"/>
  <c r="AC513"/>
  <c r="Y513"/>
  <c r="U513"/>
  <c r="Q513"/>
  <c r="M513"/>
  <c r="BE510"/>
  <c r="AX510"/>
  <c r="AT510"/>
  <c r="AP510"/>
  <c r="AL510"/>
  <c r="AH510"/>
  <c r="AD510"/>
  <c r="Z510"/>
  <c r="V510"/>
  <c r="R510"/>
  <c r="N510"/>
  <c r="J510"/>
  <c r="F510"/>
  <c r="BD509"/>
  <c r="AW509"/>
  <c r="AS509"/>
  <c r="AO509"/>
  <c r="AK509"/>
  <c r="AG509"/>
  <c r="AC509"/>
  <c r="Y509"/>
  <c r="U509"/>
  <c r="Q509"/>
  <c r="M509"/>
  <c r="BE506"/>
  <c r="AX506"/>
  <c r="AT506"/>
  <c r="AP506"/>
  <c r="AL506"/>
  <c r="AH506"/>
  <c r="AD506"/>
  <c r="Z506"/>
  <c r="V506"/>
  <c r="R506"/>
  <c r="N506"/>
  <c r="J506"/>
  <c r="F506"/>
  <c r="BD505"/>
  <c r="AW505"/>
  <c r="AS505"/>
  <c r="AO505"/>
  <c r="AK505"/>
  <c r="AG505"/>
  <c r="AC505"/>
  <c r="Y505"/>
  <c r="U505"/>
  <c r="Q505"/>
  <c r="M505"/>
  <c r="BE502"/>
  <c r="AX502"/>
  <c r="AT502"/>
  <c r="AP502"/>
  <c r="AL502"/>
  <c r="AH502"/>
  <c r="AD502"/>
  <c r="Z502"/>
  <c r="V502"/>
  <c r="R502"/>
  <c r="N502"/>
  <c r="J502"/>
  <c r="F502"/>
  <c r="BD501"/>
  <c r="AW501"/>
  <c r="AS501"/>
  <c r="AO501"/>
  <c r="AK501"/>
  <c r="AG501"/>
  <c r="AC501"/>
  <c r="Y501"/>
  <c r="U501"/>
  <c r="Q501"/>
  <c r="M501"/>
  <c r="BE498"/>
  <c r="AX498"/>
  <c r="AT498"/>
  <c r="AP498"/>
  <c r="AL498"/>
  <c r="AH498"/>
  <c r="AD498"/>
  <c r="Z498"/>
  <c r="V498"/>
  <c r="R498"/>
  <c r="N498"/>
  <c r="J498"/>
  <c r="F498"/>
  <c r="BD497"/>
  <c r="AW497"/>
  <c r="AS497"/>
  <c r="AO497"/>
  <c r="AK497"/>
  <c r="AG497"/>
  <c r="AC497"/>
  <c r="Y497"/>
  <c r="U497"/>
  <c r="Q497"/>
  <c r="M497"/>
  <c r="BE494"/>
  <c r="AX494"/>
  <c r="AT494"/>
  <c r="AP494"/>
  <c r="AL494"/>
  <c r="AH494"/>
  <c r="AD494"/>
  <c r="Z494"/>
  <c r="V494"/>
  <c r="R494"/>
  <c r="N494"/>
  <c r="J494"/>
  <c r="F494"/>
  <c r="BD493"/>
  <c r="AW493"/>
  <c r="AS493"/>
  <c r="AO493"/>
  <c r="AK493"/>
  <c r="AG493"/>
  <c r="AC493"/>
  <c r="Y493"/>
  <c r="U493"/>
  <c r="Q493"/>
  <c r="M493"/>
  <c r="BE490"/>
  <c r="AX490"/>
  <c r="AT490"/>
  <c r="AP490"/>
  <c r="AL490"/>
  <c r="AH490"/>
  <c r="AD490"/>
  <c r="Z490"/>
  <c r="V490"/>
  <c r="R490"/>
  <c r="N490"/>
  <c r="J490"/>
  <c r="F490"/>
  <c r="BD489"/>
  <c r="AW489"/>
  <c r="AS489"/>
  <c r="AO489"/>
  <c r="AK489"/>
  <c r="AG489"/>
  <c r="AC489"/>
  <c r="Y489"/>
  <c r="U489"/>
  <c r="Q489"/>
  <c r="M489"/>
  <c r="BE486"/>
  <c r="AX486"/>
  <c r="AT486"/>
  <c r="AP486"/>
  <c r="AL486"/>
  <c r="AH486"/>
  <c r="AD486"/>
  <c r="Z486"/>
  <c r="V486"/>
  <c r="R486"/>
  <c r="N486"/>
  <c r="J486"/>
  <c r="F486"/>
  <c r="BD485"/>
  <c r="AW485"/>
  <c r="AS485"/>
  <c r="AO485"/>
  <c r="AK485"/>
  <c r="AG485"/>
  <c r="AC485"/>
  <c r="Y485"/>
  <c r="U485"/>
  <c r="Q485"/>
  <c r="M485"/>
  <c r="BE482"/>
  <c r="AX482"/>
  <c r="AT482"/>
  <c r="AP482"/>
  <c r="AL482"/>
  <c r="AH482"/>
  <c r="AD482"/>
  <c r="Z482"/>
  <c r="V482"/>
  <c r="R482"/>
  <c r="N482"/>
  <c r="J482"/>
  <c r="F482"/>
  <c r="BD481"/>
  <c r="AW481"/>
  <c r="AS481"/>
  <c r="AO481"/>
  <c r="AK481"/>
  <c r="AG481"/>
  <c r="AC481"/>
  <c r="Y481"/>
  <c r="U481"/>
  <c r="Q481"/>
  <c r="M481"/>
  <c r="BE478"/>
  <c r="AX478"/>
  <c r="AT478"/>
  <c r="AP478"/>
  <c r="AL478"/>
  <c r="AH478"/>
  <c r="AD478"/>
  <c r="Z478"/>
  <c r="V478"/>
  <c r="R478"/>
  <c r="N478"/>
  <c r="J478"/>
  <c r="F478"/>
  <c r="BD477"/>
  <c r="AW477"/>
  <c r="AS477"/>
  <c r="AO477"/>
  <c r="AK477"/>
  <c r="AG477"/>
  <c r="AC477"/>
  <c r="Y477"/>
  <c r="U477"/>
  <c r="Q477"/>
  <c r="M477"/>
  <c r="BE474"/>
  <c r="AX474"/>
  <c r="AT474"/>
  <c r="AP474"/>
  <c r="AL474"/>
  <c r="AH474"/>
  <c r="AD474"/>
  <c r="Z474"/>
  <c r="V474"/>
  <c r="R474"/>
  <c r="N474"/>
  <c r="J474"/>
  <c r="F474"/>
  <c r="BD473"/>
  <c r="AW473"/>
  <c r="AS473"/>
  <c r="AO473"/>
  <c r="AK473"/>
  <c r="AG473"/>
  <c r="AC473"/>
  <c r="Y473"/>
  <c r="U473"/>
  <c r="Q473"/>
  <c r="M473"/>
  <c r="BE470"/>
  <c r="AX470"/>
  <c r="AT470"/>
  <c r="AP470"/>
  <c r="AL470"/>
  <c r="AH470"/>
  <c r="AD470"/>
  <c r="Z470"/>
  <c r="V470"/>
  <c r="R470"/>
  <c r="N470"/>
  <c r="J470"/>
  <c r="F470"/>
  <c r="BD469"/>
  <c r="AW469"/>
  <c r="AS469"/>
  <c r="AO469"/>
  <c r="AK469"/>
  <c r="AG469"/>
  <c r="AC469"/>
  <c r="Y469"/>
  <c r="U469"/>
  <c r="Q469"/>
  <c r="M469"/>
  <c r="BE466"/>
  <c r="AX466"/>
  <c r="AT466"/>
  <c r="AP466"/>
  <c r="AL466"/>
  <c r="AH466"/>
  <c r="AD466"/>
  <c r="Z466"/>
  <c r="V466"/>
  <c r="R466"/>
  <c r="N466"/>
  <c r="J466"/>
  <c r="F466"/>
  <c r="BD465"/>
  <c r="AW465"/>
  <c r="AS465"/>
  <c r="AO465"/>
  <c r="AK465"/>
  <c r="AG465"/>
  <c r="AC465"/>
  <c r="Y465"/>
  <c r="U465"/>
  <c r="Q465"/>
  <c r="M465"/>
  <c r="BE462"/>
  <c r="AX462"/>
  <c r="AT462"/>
  <c r="AP462"/>
  <c r="AL462"/>
  <c r="AH462"/>
  <c r="AD462"/>
  <c r="Z462"/>
  <c r="V462"/>
  <c r="R462"/>
  <c r="N462"/>
  <c r="J462"/>
  <c r="F462"/>
  <c r="BD461"/>
  <c r="AW461"/>
  <c r="AS461"/>
  <c r="AO461"/>
  <c r="AK461"/>
  <c r="AG461"/>
  <c r="AC461"/>
  <c r="Y461"/>
  <c r="U461"/>
  <c r="Q461"/>
  <c r="M461"/>
  <c r="BE458"/>
  <c r="AX458"/>
  <c r="AT458"/>
  <c r="AP458"/>
  <c r="AL458"/>
  <c r="AH458"/>
  <c r="AD458"/>
  <c r="Z458"/>
  <c r="V458"/>
  <c r="R458"/>
  <c r="N458"/>
  <c r="J458"/>
  <c r="F458"/>
  <c r="BD457"/>
  <c r="AW457"/>
  <c r="AS457"/>
  <c r="AO457"/>
  <c r="AK457"/>
  <c r="AG457"/>
  <c r="AC457"/>
  <c r="Y457"/>
  <c r="U457"/>
  <c r="Q457"/>
  <c r="M457"/>
  <c r="BE454"/>
  <c r="AX454"/>
  <c r="AT454"/>
  <c r="AP454"/>
  <c r="AL454"/>
  <c r="AH454"/>
  <c r="AD454"/>
  <c r="Z454"/>
  <c r="V454"/>
  <c r="R454"/>
  <c r="N454"/>
  <c r="J454"/>
  <c r="F454"/>
  <c r="BD453"/>
  <c r="AW453"/>
  <c r="AS453"/>
  <c r="AO453"/>
  <c r="AK453"/>
  <c r="AG453"/>
  <c r="AC453"/>
  <c r="Y453"/>
  <c r="U453"/>
  <c r="Q453"/>
  <c r="M453"/>
  <c r="BE450"/>
  <c r="AX450"/>
  <c r="AT450"/>
  <c r="AP450"/>
  <c r="AL450"/>
  <c r="AH450"/>
  <c r="AD450"/>
  <c r="Z450"/>
  <c r="V450"/>
  <c r="R450"/>
  <c r="N450"/>
  <c r="J450"/>
  <c r="F450"/>
  <c r="BD449"/>
  <c r="AW449"/>
  <c r="AS449"/>
  <c r="AO449"/>
  <c r="AK449"/>
  <c r="AG449"/>
  <c r="AC449"/>
  <c r="Y449"/>
  <c r="U449"/>
  <c r="Q449"/>
  <c r="M449"/>
  <c r="BE446"/>
  <c r="AX446"/>
  <c r="AT446"/>
  <c r="AP446"/>
  <c r="AL446"/>
  <c r="AH446"/>
  <c r="AD446"/>
  <c r="Z446"/>
  <c r="V446"/>
  <c r="R446"/>
  <c r="N446"/>
  <c r="J446"/>
  <c r="F446"/>
  <c r="BD445"/>
  <c r="AW445"/>
  <c r="AS445"/>
  <c r="AO445"/>
  <c r="AK445"/>
  <c r="AG445"/>
  <c r="AC445"/>
  <c r="Y445"/>
  <c r="U445"/>
  <c r="Q445"/>
  <c r="M445"/>
  <c r="BE442"/>
  <c r="AX442"/>
  <c r="AT442"/>
  <c r="AP442"/>
  <c r="AL442"/>
  <c r="AH442"/>
  <c r="AD442"/>
  <c r="Z442"/>
  <c r="V442"/>
  <c r="R442"/>
  <c r="N442"/>
  <c r="J442"/>
  <c r="F442"/>
  <c r="BD441"/>
  <c r="AW441"/>
  <c r="AS441"/>
  <c r="AO441"/>
  <c r="AK441"/>
  <c r="AG441"/>
  <c r="AC441"/>
  <c r="Y441"/>
  <c r="U441"/>
  <c r="Q441"/>
  <c r="M441"/>
  <c r="BE438"/>
  <c r="AX438"/>
  <c r="AT438"/>
  <c r="AP438"/>
  <c r="AL438"/>
  <c r="AH438"/>
  <c r="AD438"/>
  <c r="Z438"/>
  <c r="V438"/>
  <c r="R438"/>
  <c r="N438"/>
  <c r="J438"/>
  <c r="F438"/>
  <c r="BD437"/>
  <c r="AW437"/>
  <c r="AS437"/>
  <c r="AO437"/>
  <c r="AK437"/>
  <c r="AG437"/>
  <c r="AC437"/>
  <c r="Y437"/>
  <c r="U437"/>
  <c r="Q437"/>
  <c r="M437"/>
  <c r="BE434"/>
  <c r="AX434"/>
  <c r="AT434"/>
  <c r="AP434"/>
  <c r="AL434"/>
  <c r="AH434"/>
  <c r="AD434"/>
  <c r="Z434"/>
  <c r="V434"/>
  <c r="R434"/>
  <c r="N434"/>
  <c r="J434"/>
  <c r="F434"/>
  <c r="BD433"/>
  <c r="AW433"/>
  <c r="AS433"/>
  <c r="AO433"/>
  <c r="AK433"/>
  <c r="AG433"/>
  <c r="AC433"/>
  <c r="Y433"/>
  <c r="U433"/>
  <c r="Q433"/>
  <c r="M433"/>
  <c r="BE430"/>
  <c r="AX430"/>
  <c r="AT430"/>
  <c r="AP430"/>
  <c r="AL430"/>
  <c r="AH430"/>
  <c r="AD430"/>
  <c r="Z430"/>
  <c r="V430"/>
  <c r="R430"/>
  <c r="N430"/>
  <c r="J430"/>
  <c r="F430"/>
  <c r="BD429"/>
  <c r="AW429"/>
  <c r="AS429"/>
  <c r="AO429"/>
  <c r="AK429"/>
  <c r="AG429"/>
  <c r="AC429"/>
  <c r="Y429"/>
  <c r="U429"/>
  <c r="Q429"/>
  <c r="M429"/>
  <c r="BE426"/>
  <c r="AX426"/>
  <c r="AT426"/>
  <c r="AP426"/>
  <c r="AL426"/>
  <c r="AH426"/>
  <c r="AD426"/>
  <c r="Z426"/>
  <c r="V426"/>
  <c r="R426"/>
  <c r="N426"/>
  <c r="J426"/>
  <c r="F426"/>
  <c r="BD425"/>
  <c r="AW425"/>
  <c r="AS425"/>
  <c r="AO425"/>
  <c r="AK425"/>
  <c r="AG425"/>
  <c r="AC425"/>
  <c r="Y425"/>
  <c r="U425"/>
  <c r="Q425"/>
  <c r="M425"/>
  <c r="BE422"/>
  <c r="AX422"/>
  <c r="AT422"/>
  <c r="AP422"/>
  <c r="AL422"/>
  <c r="AH422"/>
  <c r="AD422"/>
  <c r="Z422"/>
  <c r="V422"/>
  <c r="R422"/>
  <c r="N422"/>
  <c r="J422"/>
  <c r="F422"/>
  <c r="BD421"/>
  <c r="AW421"/>
  <c r="AS421"/>
  <c r="AO421"/>
  <c r="AK421"/>
  <c r="AG421"/>
  <c r="AC421"/>
  <c r="Y421"/>
  <c r="U421"/>
  <c r="Q421"/>
  <c r="M421"/>
  <c r="AX419"/>
  <c r="AP419"/>
  <c r="AH419"/>
  <c r="Z419"/>
  <c r="R419"/>
  <c r="J419"/>
  <c r="BD418"/>
  <c r="AS418"/>
  <c r="AK418"/>
  <c r="AC418"/>
  <c r="U418"/>
  <c r="M418"/>
  <c r="BE415"/>
  <c r="AT415"/>
  <c r="AL415"/>
  <c r="AD415"/>
  <c r="V415"/>
  <c r="N415"/>
  <c r="F415"/>
  <c r="AW414"/>
  <c r="AO414"/>
  <c r="AG414"/>
  <c r="Y414"/>
  <c r="Q414"/>
  <c r="AX411"/>
  <c r="AP411"/>
  <c r="AH411"/>
  <c r="Z411"/>
  <c r="R411"/>
  <c r="J411"/>
  <c r="BD410"/>
  <c r="AS410"/>
  <c r="AK410"/>
  <c r="AC410"/>
  <c r="U410"/>
  <c r="M410"/>
  <c r="BE407"/>
  <c r="AT407"/>
  <c r="AL407"/>
  <c r="AD407"/>
  <c r="V407"/>
  <c r="N407"/>
  <c r="F407"/>
  <c r="AW406"/>
  <c r="AO406"/>
  <c r="AG406"/>
  <c r="Y406"/>
  <c r="Q406"/>
  <c r="AX403"/>
  <c r="AP403"/>
  <c r="AH403"/>
  <c r="Z403"/>
  <c r="R403"/>
  <c r="J403"/>
  <c r="BD402"/>
  <c r="AS402"/>
  <c r="AK402"/>
  <c r="AC402"/>
  <c r="U402"/>
  <c r="M402"/>
  <c r="BE399"/>
  <c r="AT399"/>
  <c r="AL399"/>
  <c r="AD399"/>
  <c r="V399"/>
  <c r="N399"/>
  <c r="F399"/>
  <c r="AW398"/>
  <c r="AO398"/>
  <c r="AG398"/>
  <c r="Y398"/>
  <c r="Q398"/>
  <c r="AX395"/>
  <c r="AP395"/>
  <c r="AH395"/>
  <c r="Z395"/>
  <c r="R395"/>
  <c r="J395"/>
  <c r="BD394"/>
  <c r="AS394"/>
  <c r="AK394"/>
  <c r="AC394"/>
  <c r="U394"/>
  <c r="M394"/>
  <c r="BE391"/>
  <c r="AT391"/>
  <c r="AL391"/>
  <c r="AD391"/>
  <c r="V391"/>
  <c r="N391"/>
  <c r="F391"/>
  <c r="AW390"/>
  <c r="AO390"/>
  <c r="AG390"/>
  <c r="Y390"/>
  <c r="Q390"/>
  <c r="AX387"/>
  <c r="AP387"/>
  <c r="AH387"/>
  <c r="Z387"/>
  <c r="R387"/>
  <c r="J387"/>
  <c r="BD386"/>
  <c r="AS386"/>
  <c r="AK386"/>
  <c r="AC386"/>
  <c r="U386"/>
  <c r="M386"/>
  <c r="BE383"/>
  <c r="AT383"/>
  <c r="AL383"/>
  <c r="AD383"/>
  <c r="V383"/>
  <c r="N383"/>
  <c r="F383"/>
  <c r="AW382"/>
  <c r="AO382"/>
  <c r="AG382"/>
  <c r="Y382"/>
  <c r="Q382"/>
  <c r="AX378"/>
  <c r="AP378"/>
  <c r="AH378"/>
  <c r="Z378"/>
  <c r="R378"/>
  <c r="J378"/>
  <c r="BD377"/>
  <c r="AS377"/>
  <c r="AK377"/>
  <c r="AC377"/>
  <c r="U377"/>
  <c r="M377"/>
  <c r="BE374"/>
  <c r="AT374"/>
  <c r="AL374"/>
  <c r="AD374"/>
  <c r="V374"/>
  <c r="N374"/>
  <c r="F374"/>
  <c r="AW373"/>
  <c r="AO373"/>
  <c r="AG373"/>
  <c r="Y373"/>
  <c r="Q373"/>
  <c r="AX370"/>
  <c r="AP370"/>
  <c r="AH370"/>
  <c r="Z370"/>
  <c r="R370"/>
  <c r="J370"/>
  <c r="BD369"/>
  <c r="AS369"/>
  <c r="AK369"/>
  <c r="AC369"/>
  <c r="U369"/>
  <c r="M369"/>
  <c r="BE366"/>
  <c r="AT366"/>
  <c r="AL366"/>
  <c r="AD366"/>
  <c r="V366"/>
  <c r="N366"/>
  <c r="F366"/>
  <c r="AW365"/>
  <c r="AO365"/>
  <c r="AG365"/>
  <c r="Y365"/>
  <c r="Q365"/>
  <c r="AX362"/>
  <c r="AP362"/>
  <c r="AH362"/>
  <c r="Z362"/>
  <c r="R362"/>
  <c r="J362"/>
  <c r="BD361"/>
  <c r="AS361"/>
  <c r="AK361"/>
  <c r="AC361"/>
  <c r="U361"/>
  <c r="M361"/>
  <c r="BE358"/>
  <c r="AT358"/>
  <c r="AL358"/>
  <c r="AD358"/>
  <c r="V358"/>
  <c r="N358"/>
  <c r="F358"/>
  <c r="AW357"/>
  <c r="AO357"/>
  <c r="AG357"/>
  <c r="Y357"/>
  <c r="Q357"/>
  <c r="AX354"/>
  <c r="AP354"/>
  <c r="AH354"/>
  <c r="Z354"/>
  <c r="R354"/>
  <c r="J354"/>
  <c r="BD353"/>
  <c r="AS353"/>
  <c r="AK353"/>
  <c r="AC353"/>
  <c r="U353"/>
  <c r="M353"/>
  <c r="BE350"/>
  <c r="AT350"/>
  <c r="AL350"/>
  <c r="AD350"/>
  <c r="V350"/>
  <c r="N350"/>
  <c r="F350"/>
  <c r="AW349"/>
  <c r="AO349"/>
  <c r="AG349"/>
  <c r="Y349"/>
  <c r="Q349"/>
  <c r="AX346"/>
  <c r="AP346"/>
  <c r="AH346"/>
  <c r="Z346"/>
  <c r="R346"/>
  <c r="J346"/>
  <c r="BD345"/>
  <c r="AS345"/>
  <c r="AK345"/>
  <c r="AC345"/>
  <c r="U345"/>
  <c r="M345"/>
  <c r="BE342"/>
  <c r="AT342"/>
  <c r="AL342"/>
  <c r="AD342"/>
  <c r="V342"/>
  <c r="N342"/>
  <c r="F342"/>
  <c r="AW341"/>
  <c r="AO341"/>
  <c r="AG341"/>
  <c r="Y341"/>
  <c r="Q341"/>
  <c r="AX336"/>
  <c r="AP336"/>
  <c r="AH336"/>
  <c r="Z336"/>
  <c r="R336"/>
  <c r="J336"/>
  <c r="BD335"/>
  <c r="AS335"/>
  <c r="AK335"/>
  <c r="AC335"/>
  <c r="U335"/>
  <c r="M335"/>
  <c r="BE332"/>
  <c r="AT332"/>
  <c r="AL332"/>
  <c r="AD332"/>
  <c r="V332"/>
  <c r="N332"/>
  <c r="F332"/>
  <c r="AW331"/>
  <c r="AO331"/>
  <c r="AG331"/>
  <c r="Y331"/>
  <c r="Q331"/>
  <c r="AX328"/>
  <c r="AP328"/>
  <c r="AH328"/>
  <c r="Z328"/>
  <c r="R328"/>
  <c r="J328"/>
  <c r="BD327"/>
  <c r="AS327"/>
  <c r="AK327"/>
  <c r="AC327"/>
  <c r="U327"/>
  <c r="M327"/>
  <c r="BE324"/>
  <c r="AT324"/>
  <c r="AL324"/>
  <c r="AD324"/>
  <c r="V324"/>
  <c r="N324"/>
  <c r="F324"/>
  <c r="AW323"/>
  <c r="AO323"/>
  <c r="AG323"/>
  <c r="Y323"/>
  <c r="Q323"/>
  <c r="AX320"/>
  <c r="AP320"/>
  <c r="AH320"/>
  <c r="Z320"/>
  <c r="R320"/>
  <c r="J320"/>
  <c r="BD319"/>
  <c r="AS319"/>
  <c r="AK319"/>
  <c r="AC319"/>
  <c r="U319"/>
  <c r="M319"/>
  <c r="BE316"/>
  <c r="AT316"/>
  <c r="AL316"/>
  <c r="AD316"/>
  <c r="V316"/>
  <c r="N316"/>
  <c r="F316"/>
  <c r="AW315"/>
  <c r="AO315"/>
  <c r="AG315"/>
  <c r="Y315"/>
  <c r="Q315"/>
  <c r="AX312"/>
  <c r="AP312"/>
  <c r="AH312"/>
  <c r="Z312"/>
  <c r="R312"/>
  <c r="J312"/>
  <c r="BD311"/>
  <c r="AS311"/>
  <c r="AK311"/>
  <c r="AC311"/>
  <c r="U311"/>
  <c r="M311"/>
  <c r="BE308"/>
  <c r="AT308"/>
  <c r="AL308"/>
  <c r="AD308"/>
  <c r="V308"/>
  <c r="N308"/>
  <c r="F308"/>
  <c r="AW307"/>
  <c r="AO307"/>
  <c r="AG307"/>
  <c r="Y307"/>
  <c r="Q307"/>
  <c r="AX304"/>
  <c r="AP304"/>
  <c r="AH304"/>
  <c r="Z304"/>
  <c r="R304"/>
  <c r="J304"/>
  <c r="BD303"/>
  <c r="AS303"/>
  <c r="AK303"/>
  <c r="AC303"/>
  <c r="U303"/>
  <c r="M303"/>
  <c r="BE300"/>
  <c r="AT300"/>
  <c r="AL300"/>
  <c r="AD300"/>
  <c r="V300"/>
  <c r="N300"/>
  <c r="F300"/>
  <c r="AW299"/>
  <c r="AO299"/>
  <c r="AG299"/>
  <c r="Y299"/>
  <c r="Q299"/>
  <c r="AW297"/>
  <c r="AG297"/>
  <c r="AH294"/>
  <c r="BD293"/>
  <c r="U293"/>
  <c r="AT290"/>
  <c r="N290"/>
  <c r="AG289"/>
  <c r="Z286"/>
  <c r="AS285"/>
  <c r="M285"/>
  <c r="AL282"/>
  <c r="F282"/>
  <c r="Y281"/>
  <c r="AX278"/>
  <c r="R278"/>
  <c r="AK277"/>
  <c r="AD274"/>
  <c r="AW273"/>
  <c r="Q273"/>
  <c r="F272"/>
  <c r="F276"/>
  <c r="F280"/>
  <c r="F284"/>
  <c r="F288"/>
  <c r="F292"/>
  <c r="F296"/>
  <c r="F273"/>
  <c r="F277"/>
  <c r="F281"/>
  <c r="F285"/>
  <c r="F289"/>
  <c r="F293"/>
  <c r="F297"/>
  <c r="F278"/>
  <c r="F286"/>
  <c r="F294"/>
  <c r="F271"/>
  <c r="F279"/>
  <c r="F287"/>
  <c r="F295"/>
  <c r="F283"/>
  <c r="F299"/>
  <c r="F303"/>
  <c r="F307"/>
  <c r="F311"/>
  <c r="F315"/>
  <c r="F319"/>
  <c r="F323"/>
  <c r="F327"/>
  <c r="F331"/>
  <c r="F335"/>
  <c r="F341"/>
  <c r="F345"/>
  <c r="F349"/>
  <c r="F353"/>
  <c r="F357"/>
  <c r="F361"/>
  <c r="F365"/>
  <c r="F369"/>
  <c r="F373"/>
  <c r="F377"/>
  <c r="F382"/>
  <c r="F386"/>
  <c r="F390"/>
  <c r="F394"/>
  <c r="F398"/>
  <c r="F402"/>
  <c r="F406"/>
  <c r="F410"/>
  <c r="F414"/>
  <c r="F418"/>
  <c r="F274"/>
  <c r="F290"/>
  <c r="F302"/>
  <c r="F306"/>
  <c r="F310"/>
  <c r="F314"/>
  <c r="F318"/>
  <c r="F322"/>
  <c r="F326"/>
  <c r="F330"/>
  <c r="F334"/>
  <c r="F340"/>
  <c r="F344"/>
  <c r="F348"/>
  <c r="F352"/>
  <c r="F356"/>
  <c r="F360"/>
  <c r="F364"/>
  <c r="F368"/>
  <c r="F372"/>
  <c r="F376"/>
  <c r="F381"/>
  <c r="F385"/>
  <c r="F389"/>
  <c r="F393"/>
  <c r="F397"/>
  <c r="F401"/>
  <c r="F405"/>
  <c r="F409"/>
  <c r="F413"/>
  <c r="F417"/>
  <c r="J272"/>
  <c r="J276"/>
  <c r="J280"/>
  <c r="J284"/>
  <c r="J288"/>
  <c r="J292"/>
  <c r="J296"/>
  <c r="J273"/>
  <c r="J277"/>
  <c r="J281"/>
  <c r="J285"/>
  <c r="J289"/>
  <c r="J293"/>
  <c r="J297"/>
  <c r="J274"/>
  <c r="J282"/>
  <c r="J290"/>
  <c r="J275"/>
  <c r="J283"/>
  <c r="J291"/>
  <c r="J271"/>
  <c r="J287"/>
  <c r="J299"/>
  <c r="J303"/>
  <c r="J307"/>
  <c r="J311"/>
  <c r="J315"/>
  <c r="J319"/>
  <c r="J323"/>
  <c r="J327"/>
  <c r="J331"/>
  <c r="J335"/>
  <c r="J341"/>
  <c r="J345"/>
  <c r="J349"/>
  <c r="J353"/>
  <c r="J357"/>
  <c r="J361"/>
  <c r="J365"/>
  <c r="J369"/>
  <c r="J373"/>
  <c r="J377"/>
  <c r="J382"/>
  <c r="J386"/>
  <c r="J390"/>
  <c r="J394"/>
  <c r="J398"/>
  <c r="J402"/>
  <c r="J406"/>
  <c r="J410"/>
  <c r="J414"/>
  <c r="J418"/>
  <c r="J278"/>
  <c r="J294"/>
  <c r="J298"/>
  <c r="J302"/>
  <c r="J306"/>
  <c r="J310"/>
  <c r="J314"/>
  <c r="J318"/>
  <c r="J322"/>
  <c r="J326"/>
  <c r="J330"/>
  <c r="J334"/>
  <c r="J340"/>
  <c r="J344"/>
  <c r="J348"/>
  <c r="J352"/>
  <c r="J356"/>
  <c r="J360"/>
  <c r="J364"/>
  <c r="J368"/>
  <c r="J372"/>
  <c r="J376"/>
  <c r="J381"/>
  <c r="J385"/>
  <c r="J389"/>
  <c r="J393"/>
  <c r="J397"/>
  <c r="J401"/>
  <c r="J405"/>
  <c r="J409"/>
  <c r="J413"/>
  <c r="J417"/>
  <c r="N272"/>
  <c r="N276"/>
  <c r="N280"/>
  <c r="N284"/>
  <c r="N288"/>
  <c r="N292"/>
  <c r="N296"/>
  <c r="N273"/>
  <c r="N277"/>
  <c r="N281"/>
  <c r="N285"/>
  <c r="N289"/>
  <c r="N293"/>
  <c r="N297"/>
  <c r="N278"/>
  <c r="N286"/>
  <c r="N294"/>
  <c r="N271"/>
  <c r="N279"/>
  <c r="N287"/>
  <c r="N295"/>
  <c r="N275"/>
  <c r="N291"/>
  <c r="N299"/>
  <c r="N303"/>
  <c r="N307"/>
  <c r="N311"/>
  <c r="N315"/>
  <c r="N319"/>
  <c r="N323"/>
  <c r="N327"/>
  <c r="N331"/>
  <c r="N335"/>
  <c r="N341"/>
  <c r="N345"/>
  <c r="N349"/>
  <c r="N353"/>
  <c r="N357"/>
  <c r="N361"/>
  <c r="N365"/>
  <c r="N369"/>
  <c r="N373"/>
  <c r="N377"/>
  <c r="N382"/>
  <c r="N386"/>
  <c r="N390"/>
  <c r="N394"/>
  <c r="N398"/>
  <c r="N402"/>
  <c r="N406"/>
  <c r="N410"/>
  <c r="N414"/>
  <c r="N418"/>
  <c r="N282"/>
  <c r="N298"/>
  <c r="N302"/>
  <c r="N306"/>
  <c r="N310"/>
  <c r="N314"/>
  <c r="N318"/>
  <c r="N322"/>
  <c r="N326"/>
  <c r="N330"/>
  <c r="N334"/>
  <c r="N340"/>
  <c r="N344"/>
  <c r="N348"/>
  <c r="N352"/>
  <c r="N356"/>
  <c r="N360"/>
  <c r="N364"/>
  <c r="N368"/>
  <c r="N372"/>
  <c r="N376"/>
  <c r="N381"/>
  <c r="N385"/>
  <c r="N389"/>
  <c r="N393"/>
  <c r="N397"/>
  <c r="N401"/>
  <c r="N405"/>
  <c r="N409"/>
  <c r="N413"/>
  <c r="N417"/>
  <c r="R272"/>
  <c r="R276"/>
  <c r="R280"/>
  <c r="R284"/>
  <c r="R288"/>
  <c r="R292"/>
  <c r="R296"/>
  <c r="R273"/>
  <c r="R277"/>
  <c r="R281"/>
  <c r="R285"/>
  <c r="R289"/>
  <c r="R293"/>
  <c r="R297"/>
  <c r="R274"/>
  <c r="R282"/>
  <c r="R290"/>
  <c r="R275"/>
  <c r="R283"/>
  <c r="R291"/>
  <c r="R279"/>
  <c r="R295"/>
  <c r="R299"/>
  <c r="R303"/>
  <c r="R307"/>
  <c r="R311"/>
  <c r="R315"/>
  <c r="R319"/>
  <c r="R323"/>
  <c r="R327"/>
  <c r="R331"/>
  <c r="R335"/>
  <c r="R341"/>
  <c r="R345"/>
  <c r="R349"/>
  <c r="R353"/>
  <c r="R357"/>
  <c r="R361"/>
  <c r="R365"/>
  <c r="R369"/>
  <c r="R373"/>
  <c r="R377"/>
  <c r="R382"/>
  <c r="R386"/>
  <c r="R390"/>
  <c r="R394"/>
  <c r="R398"/>
  <c r="R402"/>
  <c r="R406"/>
  <c r="R410"/>
  <c r="R414"/>
  <c r="R418"/>
  <c r="R286"/>
  <c r="R298"/>
  <c r="R302"/>
  <c r="R306"/>
  <c r="R310"/>
  <c r="R314"/>
  <c r="R318"/>
  <c r="R322"/>
  <c r="R326"/>
  <c r="R330"/>
  <c r="R334"/>
  <c r="R340"/>
  <c r="R344"/>
  <c r="R348"/>
  <c r="R352"/>
  <c r="R356"/>
  <c r="R360"/>
  <c r="R364"/>
  <c r="R368"/>
  <c r="R372"/>
  <c r="R376"/>
  <c r="R381"/>
  <c r="R385"/>
  <c r="R389"/>
  <c r="R393"/>
  <c r="R397"/>
  <c r="R401"/>
  <c r="R405"/>
  <c r="R409"/>
  <c r="R413"/>
  <c r="R417"/>
  <c r="V272"/>
  <c r="V276"/>
  <c r="V280"/>
  <c r="V284"/>
  <c r="V288"/>
  <c r="V292"/>
  <c r="V296"/>
  <c r="V273"/>
  <c r="V277"/>
  <c r="V281"/>
  <c r="V285"/>
  <c r="V289"/>
  <c r="V293"/>
  <c r="V297"/>
  <c r="V278"/>
  <c r="V286"/>
  <c r="V294"/>
  <c r="V271"/>
  <c r="V279"/>
  <c r="V287"/>
  <c r="V295"/>
  <c r="V283"/>
  <c r="V299"/>
  <c r="V303"/>
  <c r="V307"/>
  <c r="V311"/>
  <c r="V315"/>
  <c r="V319"/>
  <c r="V323"/>
  <c r="V327"/>
  <c r="V331"/>
  <c r="V335"/>
  <c r="V341"/>
  <c r="V345"/>
  <c r="V349"/>
  <c r="V353"/>
  <c r="V357"/>
  <c r="V361"/>
  <c r="V365"/>
  <c r="V369"/>
  <c r="V373"/>
  <c r="V377"/>
  <c r="V382"/>
  <c r="V386"/>
  <c r="V390"/>
  <c r="V394"/>
  <c r="V398"/>
  <c r="V402"/>
  <c r="V406"/>
  <c r="V410"/>
  <c r="V414"/>
  <c r="V418"/>
  <c r="V274"/>
  <c r="V290"/>
  <c r="V298"/>
  <c r="V302"/>
  <c r="V306"/>
  <c r="V310"/>
  <c r="V314"/>
  <c r="V318"/>
  <c r="V322"/>
  <c r="V326"/>
  <c r="V330"/>
  <c r="V334"/>
  <c r="V340"/>
  <c r="V344"/>
  <c r="V348"/>
  <c r="V352"/>
  <c r="V356"/>
  <c r="V360"/>
  <c r="V364"/>
  <c r="V368"/>
  <c r="V372"/>
  <c r="V376"/>
  <c r="V381"/>
  <c r="V385"/>
  <c r="V389"/>
  <c r="V393"/>
  <c r="V397"/>
  <c r="V401"/>
  <c r="V405"/>
  <c r="V409"/>
  <c r="V413"/>
  <c r="V417"/>
  <c r="Z272"/>
  <c r="Z276"/>
  <c r="Z280"/>
  <c r="Z284"/>
  <c r="Z288"/>
  <c r="Z292"/>
  <c r="Z296"/>
  <c r="Z273"/>
  <c r="Z277"/>
  <c r="Z281"/>
  <c r="Z285"/>
  <c r="Z289"/>
  <c r="Z293"/>
  <c r="Z297"/>
  <c r="Z274"/>
  <c r="Z282"/>
  <c r="Z290"/>
  <c r="Z275"/>
  <c r="Z283"/>
  <c r="Z291"/>
  <c r="Z271"/>
  <c r="Z287"/>
  <c r="Z299"/>
  <c r="Z303"/>
  <c r="Z307"/>
  <c r="Z311"/>
  <c r="Z315"/>
  <c r="Z319"/>
  <c r="Z323"/>
  <c r="Z327"/>
  <c r="Z331"/>
  <c r="Z335"/>
  <c r="Z341"/>
  <c r="Z345"/>
  <c r="Z349"/>
  <c r="Z353"/>
  <c r="Z357"/>
  <c r="Z361"/>
  <c r="Z365"/>
  <c r="Z369"/>
  <c r="Z373"/>
  <c r="Z377"/>
  <c r="Z382"/>
  <c r="Z386"/>
  <c r="Z390"/>
  <c r="Z394"/>
  <c r="Z398"/>
  <c r="Z402"/>
  <c r="Z406"/>
  <c r="Z410"/>
  <c r="Z414"/>
  <c r="Z418"/>
  <c r="Z278"/>
  <c r="Z294"/>
  <c r="Z298"/>
  <c r="Z302"/>
  <c r="Z306"/>
  <c r="Z310"/>
  <c r="Z314"/>
  <c r="Z318"/>
  <c r="Z322"/>
  <c r="Z326"/>
  <c r="Z330"/>
  <c r="Z334"/>
  <c r="Z340"/>
  <c r="Z344"/>
  <c r="Z348"/>
  <c r="Z352"/>
  <c r="Z356"/>
  <c r="Z360"/>
  <c r="Z364"/>
  <c r="Z368"/>
  <c r="Z372"/>
  <c r="Z376"/>
  <c r="Z381"/>
  <c r="Z385"/>
  <c r="Z389"/>
  <c r="Z393"/>
  <c r="Z397"/>
  <c r="Z401"/>
  <c r="Z405"/>
  <c r="Z409"/>
  <c r="Z413"/>
  <c r="Z417"/>
  <c r="AD272"/>
  <c r="AD276"/>
  <c r="AD280"/>
  <c r="AD284"/>
  <c r="AD288"/>
  <c r="AD292"/>
  <c r="AD296"/>
  <c r="AD273"/>
  <c r="AD277"/>
  <c r="AD281"/>
  <c r="AD285"/>
  <c r="AD289"/>
  <c r="AD293"/>
  <c r="AD297"/>
  <c r="AD278"/>
  <c r="AD286"/>
  <c r="AD294"/>
  <c r="AD271"/>
  <c r="AD279"/>
  <c r="AD287"/>
  <c r="AD295"/>
  <c r="AD275"/>
  <c r="AD291"/>
  <c r="AD299"/>
  <c r="AD303"/>
  <c r="AD307"/>
  <c r="AD311"/>
  <c r="AD315"/>
  <c r="AD319"/>
  <c r="AD323"/>
  <c r="AD327"/>
  <c r="AD331"/>
  <c r="AD335"/>
  <c r="AD341"/>
  <c r="AD345"/>
  <c r="AD349"/>
  <c r="AD353"/>
  <c r="AD357"/>
  <c r="AD361"/>
  <c r="AD365"/>
  <c r="AD369"/>
  <c r="AD373"/>
  <c r="AD377"/>
  <c r="AD382"/>
  <c r="AD386"/>
  <c r="AD390"/>
  <c r="AD394"/>
  <c r="AD398"/>
  <c r="AD402"/>
  <c r="AD406"/>
  <c r="AD410"/>
  <c r="AD414"/>
  <c r="AD418"/>
  <c r="AD282"/>
  <c r="AD298"/>
  <c r="AD302"/>
  <c r="AD306"/>
  <c r="AD310"/>
  <c r="AD314"/>
  <c r="AD318"/>
  <c r="AD322"/>
  <c r="AD326"/>
  <c r="AD330"/>
  <c r="AD334"/>
  <c r="AD340"/>
  <c r="AD344"/>
  <c r="AD348"/>
  <c r="AD352"/>
  <c r="AD356"/>
  <c r="AD360"/>
  <c r="AD364"/>
  <c r="AD368"/>
  <c r="AD372"/>
  <c r="AD376"/>
  <c r="AD381"/>
  <c r="AD385"/>
  <c r="AD389"/>
  <c r="AD393"/>
  <c r="AD397"/>
  <c r="AD401"/>
  <c r="AD405"/>
  <c r="AD409"/>
  <c r="AD413"/>
  <c r="AD417"/>
  <c r="AH272"/>
  <c r="AH276"/>
  <c r="AH280"/>
  <c r="AH284"/>
  <c r="AH288"/>
  <c r="AH292"/>
  <c r="AH296"/>
  <c r="AH273"/>
  <c r="AH277"/>
  <c r="AH281"/>
  <c r="AH285"/>
  <c r="AH289"/>
  <c r="AH293"/>
  <c r="AH297"/>
  <c r="AH274"/>
  <c r="AH282"/>
  <c r="AH290"/>
  <c r="AH275"/>
  <c r="AH283"/>
  <c r="AH291"/>
  <c r="AH279"/>
  <c r="AH295"/>
  <c r="AH299"/>
  <c r="AH303"/>
  <c r="AH307"/>
  <c r="AH311"/>
  <c r="AH315"/>
  <c r="AH319"/>
  <c r="AH323"/>
  <c r="AH327"/>
  <c r="AH331"/>
  <c r="AH335"/>
  <c r="AH341"/>
  <c r="AH345"/>
  <c r="AH349"/>
  <c r="AH353"/>
  <c r="AH357"/>
  <c r="AH361"/>
  <c r="AH365"/>
  <c r="AH369"/>
  <c r="AH373"/>
  <c r="AH377"/>
  <c r="AH382"/>
  <c r="AH386"/>
  <c r="AH390"/>
  <c r="AH394"/>
  <c r="AH398"/>
  <c r="AH402"/>
  <c r="AH406"/>
  <c r="AH410"/>
  <c r="AH414"/>
  <c r="AH418"/>
  <c r="AH286"/>
  <c r="AH298"/>
  <c r="AH302"/>
  <c r="AH306"/>
  <c r="AH310"/>
  <c r="AH314"/>
  <c r="AH318"/>
  <c r="AH322"/>
  <c r="AH326"/>
  <c r="AH330"/>
  <c r="AH334"/>
  <c r="AH340"/>
  <c r="AH344"/>
  <c r="AH348"/>
  <c r="AH352"/>
  <c r="AH356"/>
  <c r="AH360"/>
  <c r="AH364"/>
  <c r="AH368"/>
  <c r="AH372"/>
  <c r="AH376"/>
  <c r="AH381"/>
  <c r="AH385"/>
  <c r="AH389"/>
  <c r="AH393"/>
  <c r="AH397"/>
  <c r="AH401"/>
  <c r="AH405"/>
  <c r="AH409"/>
  <c r="AH413"/>
  <c r="AH417"/>
  <c r="AL272"/>
  <c r="AL276"/>
  <c r="AL280"/>
  <c r="AL284"/>
  <c r="AL288"/>
  <c r="AL292"/>
  <c r="AL296"/>
  <c r="AL273"/>
  <c r="AL277"/>
  <c r="AL281"/>
  <c r="AL285"/>
  <c r="AL289"/>
  <c r="AL293"/>
  <c r="AL297"/>
  <c r="AL278"/>
  <c r="AL286"/>
  <c r="AL294"/>
  <c r="AL271"/>
  <c r="AL279"/>
  <c r="AL287"/>
  <c r="AL295"/>
  <c r="AL283"/>
  <c r="AL299"/>
  <c r="AL303"/>
  <c r="AL307"/>
  <c r="AL311"/>
  <c r="AL315"/>
  <c r="AL319"/>
  <c r="AL323"/>
  <c r="AL327"/>
  <c r="AL331"/>
  <c r="AL335"/>
  <c r="AL341"/>
  <c r="AL345"/>
  <c r="AL349"/>
  <c r="AL353"/>
  <c r="AL357"/>
  <c r="AL361"/>
  <c r="AL365"/>
  <c r="AL369"/>
  <c r="AL373"/>
  <c r="AL377"/>
  <c r="AL382"/>
  <c r="AL386"/>
  <c r="AL390"/>
  <c r="AL394"/>
  <c r="AL398"/>
  <c r="AL402"/>
  <c r="AL406"/>
  <c r="AL410"/>
  <c r="AL414"/>
  <c r="AL418"/>
  <c r="AL274"/>
  <c r="AL290"/>
  <c r="AL298"/>
  <c r="AL302"/>
  <c r="AL306"/>
  <c r="AL310"/>
  <c r="AL314"/>
  <c r="AL318"/>
  <c r="AL322"/>
  <c r="AL326"/>
  <c r="AL330"/>
  <c r="AL334"/>
  <c r="AL340"/>
  <c r="AL344"/>
  <c r="AL348"/>
  <c r="AL352"/>
  <c r="AL356"/>
  <c r="AL360"/>
  <c r="AL364"/>
  <c r="AL368"/>
  <c r="AL372"/>
  <c r="AL376"/>
  <c r="AL381"/>
  <c r="AL385"/>
  <c r="AL389"/>
  <c r="AL393"/>
  <c r="AL397"/>
  <c r="AL401"/>
  <c r="AL405"/>
  <c r="AL409"/>
  <c r="AL413"/>
  <c r="AL417"/>
  <c r="AP272"/>
  <c r="AP276"/>
  <c r="AP280"/>
  <c r="AP284"/>
  <c r="AP288"/>
  <c r="AP292"/>
  <c r="AP296"/>
  <c r="AP273"/>
  <c r="AP277"/>
  <c r="AP281"/>
  <c r="AP285"/>
  <c r="AP289"/>
  <c r="AP293"/>
  <c r="AP297"/>
  <c r="AP274"/>
  <c r="AP282"/>
  <c r="AP290"/>
  <c r="AP275"/>
  <c r="AP283"/>
  <c r="AP291"/>
  <c r="AP271"/>
  <c r="AP287"/>
  <c r="AP299"/>
  <c r="AP303"/>
  <c r="AP307"/>
  <c r="AP311"/>
  <c r="AP315"/>
  <c r="AP319"/>
  <c r="AP323"/>
  <c r="AP327"/>
  <c r="AP331"/>
  <c r="AP335"/>
  <c r="AP341"/>
  <c r="AP345"/>
  <c r="AP349"/>
  <c r="AP353"/>
  <c r="AP357"/>
  <c r="AP361"/>
  <c r="AP365"/>
  <c r="AP369"/>
  <c r="AP373"/>
  <c r="AP377"/>
  <c r="AP382"/>
  <c r="AP386"/>
  <c r="AP390"/>
  <c r="AP394"/>
  <c r="AP398"/>
  <c r="AP402"/>
  <c r="AP406"/>
  <c r="AP410"/>
  <c r="AP414"/>
  <c r="AP418"/>
  <c r="AP278"/>
  <c r="AP294"/>
  <c r="AP298"/>
  <c r="AP302"/>
  <c r="AP306"/>
  <c r="AP310"/>
  <c r="AP314"/>
  <c r="AP318"/>
  <c r="AP322"/>
  <c r="AP326"/>
  <c r="AP330"/>
  <c r="AP334"/>
  <c r="AP340"/>
  <c r="AP344"/>
  <c r="AP348"/>
  <c r="AP352"/>
  <c r="AP356"/>
  <c r="AP360"/>
  <c r="AP364"/>
  <c r="AP368"/>
  <c r="AP372"/>
  <c r="AP376"/>
  <c r="AP381"/>
  <c r="AP385"/>
  <c r="AP389"/>
  <c r="AP393"/>
  <c r="AP397"/>
  <c r="AP401"/>
  <c r="AP405"/>
  <c r="AP409"/>
  <c r="AP413"/>
  <c r="AP417"/>
  <c r="AT272"/>
  <c r="AT276"/>
  <c r="AT280"/>
  <c r="AT284"/>
  <c r="AT288"/>
  <c r="AT292"/>
  <c r="AT296"/>
  <c r="AT273"/>
  <c r="AT277"/>
  <c r="AT281"/>
  <c r="AT285"/>
  <c r="AT289"/>
  <c r="AT293"/>
  <c r="AT297"/>
  <c r="AT278"/>
  <c r="AT286"/>
  <c r="AT294"/>
  <c r="AT271"/>
  <c r="AT279"/>
  <c r="AT287"/>
  <c r="AT295"/>
  <c r="AT275"/>
  <c r="AT291"/>
  <c r="AT299"/>
  <c r="AT303"/>
  <c r="AT307"/>
  <c r="AT311"/>
  <c r="AT315"/>
  <c r="AT319"/>
  <c r="AT323"/>
  <c r="AT327"/>
  <c r="AT331"/>
  <c r="AT335"/>
  <c r="AT341"/>
  <c r="AT345"/>
  <c r="AT349"/>
  <c r="AT353"/>
  <c r="AT357"/>
  <c r="AT361"/>
  <c r="AT365"/>
  <c r="AT369"/>
  <c r="AT373"/>
  <c r="AT377"/>
  <c r="AT382"/>
  <c r="AT386"/>
  <c r="AT390"/>
  <c r="AT394"/>
  <c r="AT398"/>
  <c r="AT402"/>
  <c r="AT406"/>
  <c r="AT410"/>
  <c r="AT414"/>
  <c r="AT418"/>
  <c r="AT282"/>
  <c r="AT298"/>
  <c r="AT302"/>
  <c r="AT306"/>
  <c r="AT310"/>
  <c r="AT314"/>
  <c r="AT318"/>
  <c r="AT322"/>
  <c r="AT326"/>
  <c r="AT330"/>
  <c r="AT334"/>
  <c r="AT340"/>
  <c r="AT344"/>
  <c r="AT348"/>
  <c r="AT352"/>
  <c r="AT356"/>
  <c r="AT360"/>
  <c r="AT364"/>
  <c r="AT368"/>
  <c r="AT372"/>
  <c r="AT376"/>
  <c r="AT381"/>
  <c r="AT385"/>
  <c r="AT389"/>
  <c r="AT393"/>
  <c r="AT397"/>
  <c r="AT401"/>
  <c r="AT405"/>
  <c r="AT409"/>
  <c r="AT413"/>
  <c r="AT417"/>
  <c r="AX272"/>
  <c r="AX276"/>
  <c r="AX280"/>
  <c r="AX284"/>
  <c r="AX288"/>
  <c r="AX292"/>
  <c r="AX296"/>
  <c r="AX273"/>
  <c r="AX277"/>
  <c r="AX281"/>
  <c r="AX285"/>
  <c r="AX289"/>
  <c r="AX293"/>
  <c r="AX297"/>
  <c r="AX274"/>
  <c r="AX282"/>
  <c r="AX290"/>
  <c r="AX275"/>
  <c r="AX283"/>
  <c r="AX291"/>
  <c r="AX279"/>
  <c r="AX295"/>
  <c r="AX299"/>
  <c r="AX303"/>
  <c r="AX307"/>
  <c r="AX311"/>
  <c r="AX315"/>
  <c r="AX319"/>
  <c r="AX323"/>
  <c r="AX327"/>
  <c r="AX331"/>
  <c r="AX335"/>
  <c r="AX341"/>
  <c r="AX345"/>
  <c r="AX349"/>
  <c r="AX353"/>
  <c r="AX357"/>
  <c r="AX361"/>
  <c r="AX365"/>
  <c r="AX369"/>
  <c r="AX373"/>
  <c r="AX377"/>
  <c r="AX382"/>
  <c r="AX386"/>
  <c r="AX390"/>
  <c r="AX394"/>
  <c r="AX398"/>
  <c r="AX402"/>
  <c r="AX406"/>
  <c r="AX410"/>
  <c r="AX414"/>
  <c r="AX418"/>
  <c r="AX286"/>
  <c r="AX298"/>
  <c r="AX302"/>
  <c r="AX306"/>
  <c r="AX310"/>
  <c r="AX314"/>
  <c r="AX318"/>
  <c r="AX322"/>
  <c r="AX326"/>
  <c r="AX330"/>
  <c r="AX334"/>
  <c r="AX340"/>
  <c r="AX344"/>
  <c r="AX348"/>
  <c r="AX352"/>
  <c r="AX356"/>
  <c r="AX360"/>
  <c r="AX364"/>
  <c r="AX368"/>
  <c r="AX372"/>
  <c r="AX376"/>
  <c r="AX381"/>
  <c r="AX385"/>
  <c r="AX389"/>
  <c r="AX393"/>
  <c r="AX397"/>
  <c r="AX401"/>
  <c r="AX405"/>
  <c r="AX409"/>
  <c r="AX413"/>
  <c r="AX417"/>
  <c r="BE272"/>
  <c r="BE276"/>
  <c r="BE280"/>
  <c r="BE284"/>
  <c r="BE288"/>
  <c r="BE292"/>
  <c r="BE296"/>
  <c r="BE273"/>
  <c r="BE277"/>
  <c r="BE281"/>
  <c r="BE285"/>
  <c r="BE289"/>
  <c r="BE293"/>
  <c r="BE297"/>
  <c r="BE278"/>
  <c r="BE286"/>
  <c r="BE294"/>
  <c r="BE271"/>
  <c r="BE279"/>
  <c r="BE287"/>
  <c r="BE295"/>
  <c r="BE283"/>
  <c r="BE299"/>
  <c r="BE303"/>
  <c r="BE307"/>
  <c r="BE311"/>
  <c r="BE315"/>
  <c r="BE319"/>
  <c r="BE323"/>
  <c r="BE327"/>
  <c r="BE331"/>
  <c r="BE335"/>
  <c r="BE341"/>
  <c r="BE345"/>
  <c r="BE349"/>
  <c r="BE353"/>
  <c r="BE357"/>
  <c r="BE361"/>
  <c r="BE365"/>
  <c r="BE369"/>
  <c r="BE373"/>
  <c r="BE377"/>
  <c r="BE382"/>
  <c r="BE386"/>
  <c r="BE390"/>
  <c r="BE394"/>
  <c r="BE398"/>
  <c r="BE402"/>
  <c r="BE406"/>
  <c r="BE410"/>
  <c r="BE414"/>
  <c r="BE418"/>
  <c r="BE274"/>
  <c r="BE290"/>
  <c r="BE298"/>
  <c r="BE302"/>
  <c r="BE306"/>
  <c r="BE310"/>
  <c r="BE314"/>
  <c r="BE318"/>
  <c r="BE322"/>
  <c r="BE326"/>
  <c r="BE330"/>
  <c r="BE334"/>
  <c r="BE340"/>
  <c r="BE344"/>
  <c r="BE348"/>
  <c r="BE352"/>
  <c r="BE356"/>
  <c r="BE360"/>
  <c r="BE364"/>
  <c r="BE368"/>
  <c r="BE372"/>
  <c r="BE376"/>
  <c r="BE381"/>
  <c r="BE385"/>
  <c r="BE389"/>
  <c r="BE393"/>
  <c r="BE397"/>
  <c r="BE401"/>
  <c r="BE405"/>
  <c r="BE409"/>
  <c r="BE413"/>
  <c r="BE417"/>
  <c r="E271"/>
  <c r="E558"/>
  <c r="E554"/>
  <c r="E544"/>
  <c r="E540"/>
  <c r="E536"/>
  <c r="E532"/>
  <c r="E528"/>
  <c r="E524"/>
  <c r="E519"/>
  <c r="E515"/>
  <c r="E511"/>
  <c r="E507"/>
  <c r="E503"/>
  <c r="E499"/>
  <c r="E495"/>
  <c r="E491"/>
  <c r="E487"/>
  <c r="E483"/>
  <c r="E479"/>
  <c r="E475"/>
  <c r="E471"/>
  <c r="E467"/>
  <c r="E463"/>
  <c r="E459"/>
  <c r="E455"/>
  <c r="E451"/>
  <c r="E447"/>
  <c r="E443"/>
  <c r="E439"/>
  <c r="E435"/>
  <c r="E431"/>
  <c r="E427"/>
  <c r="E423"/>
  <c r="E419"/>
  <c r="E415"/>
  <c r="E411"/>
  <c r="E407"/>
  <c r="E403"/>
  <c r="E399"/>
  <c r="E395"/>
  <c r="E391"/>
  <c r="E387"/>
  <c r="E383"/>
  <c r="E378"/>
  <c r="E374"/>
  <c r="E370"/>
  <c r="E366"/>
  <c r="E362"/>
  <c r="E358"/>
  <c r="E354"/>
  <c r="E350"/>
  <c r="E346"/>
  <c r="E342"/>
  <c r="E336"/>
  <c r="E332"/>
  <c r="E328"/>
  <c r="E324"/>
  <c r="E320"/>
  <c r="E316"/>
  <c r="E312"/>
  <c r="E308"/>
  <c r="E304"/>
  <c r="E300"/>
  <c r="E296"/>
  <c r="E292"/>
  <c r="E288"/>
  <c r="E284"/>
  <c r="E280"/>
  <c r="E276"/>
  <c r="E272"/>
  <c r="BD561"/>
  <c r="AW561"/>
  <c r="AS561"/>
  <c r="AO561"/>
  <c r="AK561"/>
  <c r="AG561"/>
  <c r="AC561"/>
  <c r="Y561"/>
  <c r="U561"/>
  <c r="Q561"/>
  <c r="M561"/>
  <c r="BE558"/>
  <c r="AX558"/>
  <c r="AT558"/>
  <c r="AP558"/>
  <c r="AL558"/>
  <c r="AH558"/>
  <c r="AD558"/>
  <c r="Z558"/>
  <c r="V558"/>
  <c r="R558"/>
  <c r="N558"/>
  <c r="J558"/>
  <c r="F558"/>
  <c r="BD557"/>
  <c r="AW557"/>
  <c r="AS557"/>
  <c r="AO557"/>
  <c r="AK557"/>
  <c r="AG557"/>
  <c r="AC557"/>
  <c r="Y557"/>
  <c r="U557"/>
  <c r="Q557"/>
  <c r="M557"/>
  <c r="BE554"/>
  <c r="AX554"/>
  <c r="AT554"/>
  <c r="AP554"/>
  <c r="AL554"/>
  <c r="AH554"/>
  <c r="AD554"/>
  <c r="Z554"/>
  <c r="V554"/>
  <c r="R554"/>
  <c r="N554"/>
  <c r="J554"/>
  <c r="F554"/>
  <c r="BD553"/>
  <c r="AW553"/>
  <c r="AS553"/>
  <c r="AO553"/>
  <c r="AK553"/>
  <c r="AG553"/>
  <c r="AC553"/>
  <c r="Y553"/>
  <c r="U553"/>
  <c r="Q553"/>
  <c r="M553"/>
  <c r="BE544"/>
  <c r="AX544"/>
  <c r="AT544"/>
  <c r="AP544"/>
  <c r="AL544"/>
  <c r="AH544"/>
  <c r="AD544"/>
  <c r="Z544"/>
  <c r="V544"/>
  <c r="R544"/>
  <c r="N544"/>
  <c r="J544"/>
  <c r="F544"/>
  <c r="BD543"/>
  <c r="AW543"/>
  <c r="AS543"/>
  <c r="AO543"/>
  <c r="AK543"/>
  <c r="AG543"/>
  <c r="AC543"/>
  <c r="Y543"/>
  <c r="U543"/>
  <c r="Q543"/>
  <c r="M543"/>
  <c r="BE540"/>
  <c r="AX540"/>
  <c r="AT540"/>
  <c r="AP540"/>
  <c r="AL540"/>
  <c r="AH540"/>
  <c r="AD540"/>
  <c r="Z540"/>
  <c r="V540"/>
  <c r="R540"/>
  <c r="N540"/>
  <c r="J540"/>
  <c r="F540"/>
  <c r="BD539"/>
  <c r="AW539"/>
  <c r="AS539"/>
  <c r="AO539"/>
  <c r="AK539"/>
  <c r="AG539"/>
  <c r="AC539"/>
  <c r="Y539"/>
  <c r="U539"/>
  <c r="Q539"/>
  <c r="M539"/>
  <c r="BE536"/>
  <c r="AX536"/>
  <c r="AT536"/>
  <c r="AP536"/>
  <c r="AL536"/>
  <c r="AH536"/>
  <c r="AD536"/>
  <c r="Z536"/>
  <c r="V536"/>
  <c r="R536"/>
  <c r="N536"/>
  <c r="J536"/>
  <c r="F536"/>
  <c r="BD535"/>
  <c r="AW535"/>
  <c r="AS535"/>
  <c r="AO535"/>
  <c r="AK535"/>
  <c r="AG535"/>
  <c r="AC535"/>
  <c r="Y535"/>
  <c r="U535"/>
  <c r="Q535"/>
  <c r="M535"/>
  <c r="BE532"/>
  <c r="AX532"/>
  <c r="AT532"/>
  <c r="AP532"/>
  <c r="AL532"/>
  <c r="AH532"/>
  <c r="AD532"/>
  <c r="Z532"/>
  <c r="V532"/>
  <c r="R532"/>
  <c r="N532"/>
  <c r="J532"/>
  <c r="F532"/>
  <c r="BD531"/>
  <c r="AW531"/>
  <c r="AS531"/>
  <c r="AO531"/>
  <c r="AK531"/>
  <c r="AG531"/>
  <c r="AC531"/>
  <c r="Y531"/>
  <c r="U531"/>
  <c r="Q531"/>
  <c r="M531"/>
  <c r="BE528"/>
  <c r="AX528"/>
  <c r="AT528"/>
  <c r="AP528"/>
  <c r="AL528"/>
  <c r="AH528"/>
  <c r="AD528"/>
  <c r="Z528"/>
  <c r="V528"/>
  <c r="R528"/>
  <c r="N528"/>
  <c r="J528"/>
  <c r="F528"/>
  <c r="BD527"/>
  <c r="AW527"/>
  <c r="AS527"/>
  <c r="AO527"/>
  <c r="AK527"/>
  <c r="AG527"/>
  <c r="AC527"/>
  <c r="Y527"/>
  <c r="U527"/>
  <c r="Q527"/>
  <c r="M527"/>
  <c r="BE524"/>
  <c r="AX524"/>
  <c r="AT524"/>
  <c r="AP524"/>
  <c r="AL524"/>
  <c r="AH524"/>
  <c r="AD524"/>
  <c r="Z524"/>
  <c r="V524"/>
  <c r="R524"/>
  <c r="N524"/>
  <c r="J524"/>
  <c r="F524"/>
  <c r="BD523"/>
  <c r="AW523"/>
  <c r="AS523"/>
  <c r="AO523"/>
  <c r="AK523"/>
  <c r="AG523"/>
  <c r="AC523"/>
  <c r="Y523"/>
  <c r="U523"/>
  <c r="Q523"/>
  <c r="M523"/>
  <c r="BE519"/>
  <c r="AX519"/>
  <c r="AT519"/>
  <c r="AP519"/>
  <c r="AL519"/>
  <c r="AH519"/>
  <c r="AD519"/>
  <c r="Z519"/>
  <c r="V519"/>
  <c r="R519"/>
  <c r="N519"/>
  <c r="J519"/>
  <c r="F519"/>
  <c r="BD518"/>
  <c r="AW518"/>
  <c r="AS518"/>
  <c r="AO518"/>
  <c r="AK518"/>
  <c r="AG518"/>
  <c r="AC518"/>
  <c r="Y518"/>
  <c r="U518"/>
  <c r="Q518"/>
  <c r="M518"/>
  <c r="BE515"/>
  <c r="AX515"/>
  <c r="AT515"/>
  <c r="AP515"/>
  <c r="AL515"/>
  <c r="AH515"/>
  <c r="AD515"/>
  <c r="Z515"/>
  <c r="V515"/>
  <c r="R515"/>
  <c r="N515"/>
  <c r="J515"/>
  <c r="F515"/>
  <c r="BD514"/>
  <c r="AW514"/>
  <c r="AS514"/>
  <c r="AO514"/>
  <c r="AK514"/>
  <c r="AG514"/>
  <c r="AC514"/>
  <c r="Y514"/>
  <c r="U514"/>
  <c r="Q514"/>
  <c r="M514"/>
  <c r="BE511"/>
  <c r="AX511"/>
  <c r="AT511"/>
  <c r="AP511"/>
  <c r="AL511"/>
  <c r="AH511"/>
  <c r="AD511"/>
  <c r="Z511"/>
  <c r="V511"/>
  <c r="R511"/>
  <c r="N511"/>
  <c r="J511"/>
  <c r="F511"/>
  <c r="BD510"/>
  <c r="AW510"/>
  <c r="AS510"/>
  <c r="AO510"/>
  <c r="AK510"/>
  <c r="AG510"/>
  <c r="AC510"/>
  <c r="Y510"/>
  <c r="U510"/>
  <c r="Q510"/>
  <c r="M510"/>
  <c r="BE507"/>
  <c r="AX507"/>
  <c r="AT507"/>
  <c r="AP507"/>
  <c r="AL507"/>
  <c r="AH507"/>
  <c r="AD507"/>
  <c r="Z507"/>
  <c r="V507"/>
  <c r="R507"/>
  <c r="N507"/>
  <c r="J507"/>
  <c r="F507"/>
  <c r="BD506"/>
  <c r="AW506"/>
  <c r="AS506"/>
  <c r="AO506"/>
  <c r="AK506"/>
  <c r="AG506"/>
  <c r="AC506"/>
  <c r="Y506"/>
  <c r="U506"/>
  <c r="Q506"/>
  <c r="M506"/>
  <c r="BE503"/>
  <c r="AX503"/>
  <c r="AT503"/>
  <c r="AP503"/>
  <c r="AL503"/>
  <c r="AH503"/>
  <c r="AD503"/>
  <c r="Z503"/>
  <c r="V503"/>
  <c r="R503"/>
  <c r="N503"/>
  <c r="J503"/>
  <c r="F503"/>
  <c r="BD502"/>
  <c r="AW502"/>
  <c r="AS502"/>
  <c r="AO502"/>
  <c r="AK502"/>
  <c r="AG502"/>
  <c r="AC502"/>
  <c r="Y502"/>
  <c r="U502"/>
  <c r="Q502"/>
  <c r="M502"/>
  <c r="BE499"/>
  <c r="AX499"/>
  <c r="AT499"/>
  <c r="AP499"/>
  <c r="AL499"/>
  <c r="AH499"/>
  <c r="AD499"/>
  <c r="Z499"/>
  <c r="V499"/>
  <c r="R499"/>
  <c r="N499"/>
  <c r="J499"/>
  <c r="F499"/>
  <c r="BD498"/>
  <c r="AW498"/>
  <c r="AS498"/>
  <c r="AO498"/>
  <c r="AK498"/>
  <c r="AG498"/>
  <c r="AC498"/>
  <c r="Y498"/>
  <c r="U498"/>
  <c r="Q498"/>
  <c r="M498"/>
  <c r="BE495"/>
  <c r="AX495"/>
  <c r="AT495"/>
  <c r="AP495"/>
  <c r="AL495"/>
  <c r="AH495"/>
  <c r="AD495"/>
  <c r="Z495"/>
  <c r="V495"/>
  <c r="R495"/>
  <c r="N495"/>
  <c r="J495"/>
  <c r="F495"/>
  <c r="BD494"/>
  <c r="AW494"/>
  <c r="AS494"/>
  <c r="AO494"/>
  <c r="AK494"/>
  <c r="AG494"/>
  <c r="AC494"/>
  <c r="Y494"/>
  <c r="U494"/>
  <c r="Q494"/>
  <c r="M494"/>
  <c r="BE491"/>
  <c r="AX491"/>
  <c r="AT491"/>
  <c r="AP491"/>
  <c r="AL491"/>
  <c r="AH491"/>
  <c r="AD491"/>
  <c r="Z491"/>
  <c r="V491"/>
  <c r="R491"/>
  <c r="N491"/>
  <c r="J491"/>
  <c r="F491"/>
  <c r="BD490"/>
  <c r="AW490"/>
  <c r="AS490"/>
  <c r="AO490"/>
  <c r="AK490"/>
  <c r="AG490"/>
  <c r="AC490"/>
  <c r="Y490"/>
  <c r="U490"/>
  <c r="Q490"/>
  <c r="M490"/>
  <c r="BE487"/>
  <c r="AX487"/>
  <c r="AT487"/>
  <c r="AP487"/>
  <c r="AL487"/>
  <c r="AH487"/>
  <c r="AD487"/>
  <c r="Z487"/>
  <c r="V487"/>
  <c r="R487"/>
  <c r="N487"/>
  <c r="J487"/>
  <c r="F487"/>
  <c r="BD486"/>
  <c r="AW486"/>
  <c r="AS486"/>
  <c r="AO486"/>
  <c r="AK486"/>
  <c r="AG486"/>
  <c r="AC486"/>
  <c r="Y486"/>
  <c r="U486"/>
  <c r="Q486"/>
  <c r="M486"/>
  <c r="BE483"/>
  <c r="AX483"/>
  <c r="AT483"/>
  <c r="AP483"/>
  <c r="AL483"/>
  <c r="AH483"/>
  <c r="AD483"/>
  <c r="Z483"/>
  <c r="V483"/>
  <c r="R483"/>
  <c r="N483"/>
  <c r="J483"/>
  <c r="F483"/>
  <c r="BD482"/>
  <c r="AW482"/>
  <c r="AS482"/>
  <c r="AO482"/>
  <c r="AK482"/>
  <c r="AG482"/>
  <c r="AC482"/>
  <c r="Y482"/>
  <c r="U482"/>
  <c r="Q482"/>
  <c r="M482"/>
  <c r="BE479"/>
  <c r="AX479"/>
  <c r="AT479"/>
  <c r="AP479"/>
  <c r="AL479"/>
  <c r="AH479"/>
  <c r="AD479"/>
  <c r="Z479"/>
  <c r="V479"/>
  <c r="R479"/>
  <c r="N479"/>
  <c r="J479"/>
  <c r="F479"/>
  <c r="BD478"/>
  <c r="AW478"/>
  <c r="AS478"/>
  <c r="AO478"/>
  <c r="AK478"/>
  <c r="AG478"/>
  <c r="AC478"/>
  <c r="Y478"/>
  <c r="U478"/>
  <c r="Q478"/>
  <c r="M478"/>
  <c r="BE475"/>
  <c r="AX475"/>
  <c r="AT475"/>
  <c r="AP475"/>
  <c r="AL475"/>
  <c r="AH475"/>
  <c r="AD475"/>
  <c r="Z475"/>
  <c r="V475"/>
  <c r="R475"/>
  <c r="N475"/>
  <c r="J475"/>
  <c r="F475"/>
  <c r="BD474"/>
  <c r="AW474"/>
  <c r="AS474"/>
  <c r="AO474"/>
  <c r="AK474"/>
  <c r="AG474"/>
  <c r="AC474"/>
  <c r="Y474"/>
  <c r="U474"/>
  <c r="Q474"/>
  <c r="M474"/>
  <c r="BE471"/>
  <c r="AX471"/>
  <c r="AT471"/>
  <c r="AP471"/>
  <c r="AL471"/>
  <c r="AH471"/>
  <c r="AD471"/>
  <c r="Z471"/>
  <c r="V471"/>
  <c r="R471"/>
  <c r="N471"/>
  <c r="J471"/>
  <c r="F471"/>
  <c r="BD470"/>
  <c r="AW470"/>
  <c r="AS470"/>
  <c r="AO470"/>
  <c r="AK470"/>
  <c r="AG470"/>
  <c r="AC470"/>
  <c r="Y470"/>
  <c r="U470"/>
  <c r="Q470"/>
  <c r="M470"/>
  <c r="BE467"/>
  <c r="AX467"/>
  <c r="AT467"/>
  <c r="AP467"/>
  <c r="AL467"/>
  <c r="AH467"/>
  <c r="AD467"/>
  <c r="Z467"/>
  <c r="V467"/>
  <c r="R467"/>
  <c r="N467"/>
  <c r="J467"/>
  <c r="F467"/>
  <c r="BD466"/>
  <c r="AW466"/>
  <c r="AS466"/>
  <c r="AO466"/>
  <c r="AK466"/>
  <c r="AG466"/>
  <c r="AC466"/>
  <c r="Y466"/>
  <c r="U466"/>
  <c r="Q466"/>
  <c r="M466"/>
  <c r="BE463"/>
  <c r="AX463"/>
  <c r="AT463"/>
  <c r="AP463"/>
  <c r="AL463"/>
  <c r="AH463"/>
  <c r="AD463"/>
  <c r="Z463"/>
  <c r="V463"/>
  <c r="R463"/>
  <c r="N463"/>
  <c r="J463"/>
  <c r="F463"/>
  <c r="BD462"/>
  <c r="AW462"/>
  <c r="AS462"/>
  <c r="AO462"/>
  <c r="AK462"/>
  <c r="AG462"/>
  <c r="AC462"/>
  <c r="Y462"/>
  <c r="U462"/>
  <c r="Q462"/>
  <c r="M462"/>
  <c r="BE459"/>
  <c r="AX459"/>
  <c r="AT459"/>
  <c r="AP459"/>
  <c r="AL459"/>
  <c r="AH459"/>
  <c r="AD459"/>
  <c r="Z459"/>
  <c r="V459"/>
  <c r="R459"/>
  <c r="N459"/>
  <c r="J459"/>
  <c r="F459"/>
  <c r="BD458"/>
  <c r="AW458"/>
  <c r="AS458"/>
  <c r="AO458"/>
  <c r="AK458"/>
  <c r="AG458"/>
  <c r="AC458"/>
  <c r="Y458"/>
  <c r="U458"/>
  <c r="Q458"/>
  <c r="M458"/>
  <c r="BE455"/>
  <c r="AX455"/>
  <c r="AT455"/>
  <c r="AP455"/>
  <c r="AL455"/>
  <c r="AH455"/>
  <c r="AD455"/>
  <c r="Z455"/>
  <c r="V455"/>
  <c r="R455"/>
  <c r="N455"/>
  <c r="J455"/>
  <c r="F455"/>
  <c r="BD454"/>
  <c r="AW454"/>
  <c r="AS454"/>
  <c r="AO454"/>
  <c r="AK454"/>
  <c r="AG454"/>
  <c r="AC454"/>
  <c r="Y454"/>
  <c r="U454"/>
  <c r="Q454"/>
  <c r="M454"/>
  <c r="BE451"/>
  <c r="AX451"/>
  <c r="AT451"/>
  <c r="AP451"/>
  <c r="AL451"/>
  <c r="AH451"/>
  <c r="AD451"/>
  <c r="Z451"/>
  <c r="V451"/>
  <c r="R451"/>
  <c r="N451"/>
  <c r="J451"/>
  <c r="F451"/>
  <c r="BD450"/>
  <c r="AW450"/>
  <c r="AS450"/>
  <c r="AO450"/>
  <c r="AK450"/>
  <c r="AG450"/>
  <c r="AC450"/>
  <c r="Y450"/>
  <c r="U450"/>
  <c r="Q450"/>
  <c r="M450"/>
  <c r="BE447"/>
  <c r="AX447"/>
  <c r="AT447"/>
  <c r="AP447"/>
  <c r="AL447"/>
  <c r="AH447"/>
  <c r="AD447"/>
  <c r="Z447"/>
  <c r="V447"/>
  <c r="R447"/>
  <c r="N447"/>
  <c r="J447"/>
  <c r="F447"/>
  <c r="BD446"/>
  <c r="AW446"/>
  <c r="AS446"/>
  <c r="AO446"/>
  <c r="AK446"/>
  <c r="AG446"/>
  <c r="AC446"/>
  <c r="Y446"/>
  <c r="U446"/>
  <c r="Q446"/>
  <c r="M446"/>
  <c r="BE443"/>
  <c r="AX443"/>
  <c r="AT443"/>
  <c r="AP443"/>
  <c r="AL443"/>
  <c r="AH443"/>
  <c r="AD443"/>
  <c r="Z443"/>
  <c r="V443"/>
  <c r="R443"/>
  <c r="N443"/>
  <c r="J443"/>
  <c r="F443"/>
  <c r="BD442"/>
  <c r="AW442"/>
  <c r="AS442"/>
  <c r="AO442"/>
  <c r="AK442"/>
  <c r="AG442"/>
  <c r="AC442"/>
  <c r="Y442"/>
  <c r="U442"/>
  <c r="Q442"/>
  <c r="M442"/>
  <c r="BE439"/>
  <c r="AX439"/>
  <c r="AT439"/>
  <c r="AP439"/>
  <c r="AL439"/>
  <c r="AH439"/>
  <c r="AD439"/>
  <c r="Z439"/>
  <c r="V439"/>
  <c r="R439"/>
  <c r="N439"/>
  <c r="J439"/>
  <c r="F439"/>
  <c r="BD438"/>
  <c r="AW438"/>
  <c r="AS438"/>
  <c r="AO438"/>
  <c r="AK438"/>
  <c r="AG438"/>
  <c r="AC438"/>
  <c r="Y438"/>
  <c r="U438"/>
  <c r="Q438"/>
  <c r="M438"/>
  <c r="BE435"/>
  <c r="AX435"/>
  <c r="AT435"/>
  <c r="AP435"/>
  <c r="AL435"/>
  <c r="AH435"/>
  <c r="AD435"/>
  <c r="Z435"/>
  <c r="V435"/>
  <c r="R435"/>
  <c r="N435"/>
  <c r="J435"/>
  <c r="F435"/>
  <c r="BD434"/>
  <c r="AW434"/>
  <c r="AS434"/>
  <c r="AO434"/>
  <c r="AK434"/>
  <c r="AG434"/>
  <c r="AC434"/>
  <c r="Y434"/>
  <c r="U434"/>
  <c r="Q434"/>
  <c r="M434"/>
  <c r="BE431"/>
  <c r="AX431"/>
  <c r="AT431"/>
  <c r="AP431"/>
  <c r="AL431"/>
  <c r="AH431"/>
  <c r="AD431"/>
  <c r="Z431"/>
  <c r="V431"/>
  <c r="R431"/>
  <c r="N431"/>
  <c r="J431"/>
  <c r="F431"/>
  <c r="BD430"/>
  <c r="AW430"/>
  <c r="AS430"/>
  <c r="AO430"/>
  <c r="AK430"/>
  <c r="AG430"/>
  <c r="AC430"/>
  <c r="Y430"/>
  <c r="U430"/>
  <c r="Q430"/>
  <c r="M430"/>
  <c r="BE427"/>
  <c r="AX427"/>
  <c r="AT427"/>
  <c r="AP427"/>
  <c r="AL427"/>
  <c r="AH427"/>
  <c r="AD427"/>
  <c r="Z427"/>
  <c r="V427"/>
  <c r="R427"/>
  <c r="N427"/>
  <c r="J427"/>
  <c r="F427"/>
  <c r="BD426"/>
  <c r="AW426"/>
  <c r="AS426"/>
  <c r="AO426"/>
  <c r="AK426"/>
  <c r="AG426"/>
  <c r="AC426"/>
  <c r="Y426"/>
  <c r="U426"/>
  <c r="Q426"/>
  <c r="M426"/>
  <c r="BE423"/>
  <c r="AX423"/>
  <c r="AT423"/>
  <c r="AP423"/>
  <c r="AL423"/>
  <c r="AH423"/>
  <c r="AD423"/>
  <c r="Z423"/>
  <c r="V423"/>
  <c r="R423"/>
  <c r="N423"/>
  <c r="J423"/>
  <c r="F423"/>
  <c r="BD422"/>
  <c r="AW422"/>
  <c r="AS422"/>
  <c r="AO422"/>
  <c r="AK422"/>
  <c r="AG422"/>
  <c r="AC422"/>
  <c r="Y422"/>
  <c r="U422"/>
  <c r="Q422"/>
  <c r="M422"/>
  <c r="BE420"/>
  <c r="AT420"/>
  <c r="AL420"/>
  <c r="AD420"/>
  <c r="V420"/>
  <c r="N420"/>
  <c r="F420"/>
  <c r="AW419"/>
  <c r="AO419"/>
  <c r="AG419"/>
  <c r="Y419"/>
  <c r="Q419"/>
  <c r="AX416"/>
  <c r="AP416"/>
  <c r="AH416"/>
  <c r="Z416"/>
  <c r="R416"/>
  <c r="J416"/>
  <c r="BD415"/>
  <c r="AS415"/>
  <c r="AK415"/>
  <c r="AC415"/>
  <c r="U415"/>
  <c r="M415"/>
  <c r="BE412"/>
  <c r="AT412"/>
  <c r="AL412"/>
  <c r="AD412"/>
  <c r="V412"/>
  <c r="N412"/>
  <c r="F412"/>
  <c r="AW411"/>
  <c r="AO411"/>
  <c r="AG411"/>
  <c r="Y411"/>
  <c r="Q411"/>
  <c r="AX408"/>
  <c r="AP408"/>
  <c r="AH408"/>
  <c r="Z408"/>
  <c r="R408"/>
  <c r="J408"/>
  <c r="BD407"/>
  <c r="AS407"/>
  <c r="AK407"/>
  <c r="AC407"/>
  <c r="U407"/>
  <c r="M407"/>
  <c r="BE404"/>
  <c r="AT404"/>
  <c r="AL404"/>
  <c r="AD404"/>
  <c r="V404"/>
  <c r="N404"/>
  <c r="F404"/>
  <c r="AW403"/>
  <c r="AO403"/>
  <c r="AG403"/>
  <c r="Y403"/>
  <c r="Q403"/>
  <c r="AX400"/>
  <c r="AP400"/>
  <c r="AH400"/>
  <c r="Z400"/>
  <c r="R400"/>
  <c r="J400"/>
  <c r="BD399"/>
  <c r="AS399"/>
  <c r="AK399"/>
  <c r="AC399"/>
  <c r="U399"/>
  <c r="M399"/>
  <c r="BE396"/>
  <c r="AT396"/>
  <c r="AL396"/>
  <c r="AD396"/>
  <c r="V396"/>
  <c r="N396"/>
  <c r="F396"/>
  <c r="AW395"/>
  <c r="AO395"/>
  <c r="AG395"/>
  <c r="Y395"/>
  <c r="Q395"/>
  <c r="AX392"/>
  <c r="AP392"/>
  <c r="AH392"/>
  <c r="Z392"/>
  <c r="R392"/>
  <c r="J392"/>
  <c r="BD391"/>
  <c r="AS391"/>
  <c r="AK391"/>
  <c r="AC391"/>
  <c r="U391"/>
  <c r="M391"/>
  <c r="BE388"/>
  <c r="AT388"/>
  <c r="AL388"/>
  <c r="AD388"/>
  <c r="V388"/>
  <c r="N388"/>
  <c r="F388"/>
  <c r="AW387"/>
  <c r="AO387"/>
  <c r="AG387"/>
  <c r="Y387"/>
  <c r="Q387"/>
  <c r="AX384"/>
  <c r="AP384"/>
  <c r="AH384"/>
  <c r="Z384"/>
  <c r="R384"/>
  <c r="J384"/>
  <c r="BD383"/>
  <c r="AS383"/>
  <c r="AK383"/>
  <c r="AC383"/>
  <c r="U383"/>
  <c r="M383"/>
  <c r="BE380"/>
  <c r="AT380"/>
  <c r="AL380"/>
  <c r="AD380"/>
  <c r="V380"/>
  <c r="N380"/>
  <c r="F380"/>
  <c r="AW378"/>
  <c r="AO378"/>
  <c r="AG378"/>
  <c r="Y378"/>
  <c r="Q378"/>
  <c r="AX375"/>
  <c r="AP375"/>
  <c r="AH375"/>
  <c r="Z375"/>
  <c r="R375"/>
  <c r="J375"/>
  <c r="BD374"/>
  <c r="AS374"/>
  <c r="AK374"/>
  <c r="AC374"/>
  <c r="U374"/>
  <c r="M374"/>
  <c r="BE371"/>
  <c r="AT371"/>
  <c r="AL371"/>
  <c r="AD371"/>
  <c r="V371"/>
  <c r="N371"/>
  <c r="F371"/>
  <c r="AW370"/>
  <c r="AO370"/>
  <c r="AG370"/>
  <c r="Y370"/>
  <c r="Q370"/>
  <c r="AX367"/>
  <c r="AP367"/>
  <c r="AH367"/>
  <c r="Z367"/>
  <c r="R367"/>
  <c r="J367"/>
  <c r="BD366"/>
  <c r="AS366"/>
  <c r="AK366"/>
  <c r="AC366"/>
  <c r="U366"/>
  <c r="M366"/>
  <c r="BE363"/>
  <c r="AT363"/>
  <c r="AL363"/>
  <c r="AD363"/>
  <c r="V363"/>
  <c r="N363"/>
  <c r="F363"/>
  <c r="AW362"/>
  <c r="AO362"/>
  <c r="AG362"/>
  <c r="Y362"/>
  <c r="Q362"/>
  <c r="AX359"/>
  <c r="AP359"/>
  <c r="AH359"/>
  <c r="Z359"/>
  <c r="R359"/>
  <c r="J359"/>
  <c r="BD358"/>
  <c r="AS358"/>
  <c r="AK358"/>
  <c r="AC358"/>
  <c r="U358"/>
  <c r="M358"/>
  <c r="BE355"/>
  <c r="AT355"/>
  <c r="AL355"/>
  <c r="AD355"/>
  <c r="V355"/>
  <c r="N355"/>
  <c r="F355"/>
  <c r="AW354"/>
  <c r="AO354"/>
  <c r="AG354"/>
  <c r="Y354"/>
  <c r="Q354"/>
  <c r="AX351"/>
  <c r="AP351"/>
  <c r="AH351"/>
  <c r="Z351"/>
  <c r="R351"/>
  <c r="J351"/>
  <c r="BD350"/>
  <c r="AS350"/>
  <c r="AK350"/>
  <c r="AC350"/>
  <c r="U350"/>
  <c r="M350"/>
  <c r="BE347"/>
  <c r="AT347"/>
  <c r="AL347"/>
  <c r="AD347"/>
  <c r="V347"/>
  <c r="N347"/>
  <c r="F347"/>
  <c r="AW346"/>
  <c r="AO346"/>
  <c r="AG346"/>
  <c r="Y346"/>
  <c r="Q346"/>
  <c r="AX343"/>
  <c r="AP343"/>
  <c r="AH343"/>
  <c r="Z343"/>
  <c r="R343"/>
  <c r="J343"/>
  <c r="BD342"/>
  <c r="AS342"/>
  <c r="AK342"/>
  <c r="AC342"/>
  <c r="U342"/>
  <c r="M342"/>
  <c r="BE339"/>
  <c r="AT339"/>
  <c r="AL339"/>
  <c r="AD339"/>
  <c r="V339"/>
  <c r="N339"/>
  <c r="F339"/>
  <c r="AW336"/>
  <c r="AO336"/>
  <c r="AG336"/>
  <c r="Y336"/>
  <c r="Q336"/>
  <c r="AX333"/>
  <c r="AP333"/>
  <c r="AH333"/>
  <c r="Z333"/>
  <c r="R333"/>
  <c r="J333"/>
  <c r="BD332"/>
  <c r="AS332"/>
  <c r="AK332"/>
  <c r="AC332"/>
  <c r="U332"/>
  <c r="M332"/>
  <c r="BE329"/>
  <c r="AT329"/>
  <c r="AL329"/>
  <c r="AD329"/>
  <c r="V329"/>
  <c r="N329"/>
  <c r="F329"/>
  <c r="AW328"/>
  <c r="AO328"/>
  <c r="AG328"/>
  <c r="Y328"/>
  <c r="Q328"/>
  <c r="AX325"/>
  <c r="AP325"/>
  <c r="AH325"/>
  <c r="Z325"/>
  <c r="R325"/>
  <c r="J325"/>
  <c r="BD324"/>
  <c r="AS324"/>
  <c r="AK324"/>
  <c r="AC324"/>
  <c r="U324"/>
  <c r="M324"/>
  <c r="BE321"/>
  <c r="AT321"/>
  <c r="AL321"/>
  <c r="AD321"/>
  <c r="V321"/>
  <c r="N321"/>
  <c r="F321"/>
  <c r="AW320"/>
  <c r="AO320"/>
  <c r="AG320"/>
  <c r="Y320"/>
  <c r="Q320"/>
  <c r="AX317"/>
  <c r="AP317"/>
  <c r="AH317"/>
  <c r="Z317"/>
  <c r="R317"/>
  <c r="J317"/>
  <c r="BD316"/>
  <c r="AS316"/>
  <c r="AK316"/>
  <c r="AC316"/>
  <c r="U316"/>
  <c r="M316"/>
  <c r="BE313"/>
  <c r="AT313"/>
  <c r="AL313"/>
  <c r="AD313"/>
  <c r="V313"/>
  <c r="N313"/>
  <c r="F313"/>
  <c r="AW312"/>
  <c r="AO312"/>
  <c r="AG312"/>
  <c r="Y312"/>
  <c r="Q312"/>
  <c r="AX309"/>
  <c r="AP309"/>
  <c r="AH309"/>
  <c r="Z309"/>
  <c r="R309"/>
  <c r="J309"/>
  <c r="BD308"/>
  <c r="AS308"/>
  <c r="AK308"/>
  <c r="AC308"/>
  <c r="U308"/>
  <c r="M308"/>
  <c r="BE305"/>
  <c r="AT305"/>
  <c r="AL305"/>
  <c r="AD305"/>
  <c r="V305"/>
  <c r="N305"/>
  <c r="F305"/>
  <c r="AW304"/>
  <c r="AO304"/>
  <c r="AG304"/>
  <c r="Y304"/>
  <c r="Q304"/>
  <c r="AX301"/>
  <c r="AP301"/>
  <c r="AH301"/>
  <c r="Z301"/>
  <c r="R301"/>
  <c r="J301"/>
  <c r="BD300"/>
  <c r="AS300"/>
  <c r="AK300"/>
  <c r="AC300"/>
  <c r="U300"/>
  <c r="M300"/>
  <c r="AP295"/>
  <c r="J295"/>
  <c r="AC294"/>
  <c r="BE291"/>
  <c r="V291"/>
  <c r="AO290"/>
  <c r="AH287"/>
  <c r="BD286"/>
  <c r="U286"/>
  <c r="AT283"/>
  <c r="N283"/>
  <c r="AG282"/>
  <c r="Z279"/>
  <c r="AS278"/>
  <c r="M278"/>
  <c r="AL275"/>
  <c r="F275"/>
  <c r="Y274"/>
  <c r="AX271"/>
  <c r="R271"/>
  <c r="B10" i="103"/>
  <c r="B11"/>
  <c r="B12"/>
  <c r="B13"/>
  <c r="B14"/>
  <c r="B15"/>
  <c r="B16"/>
  <c r="B17"/>
  <c r="B18"/>
  <c r="B19"/>
  <c r="B20"/>
  <c r="B49"/>
  <c r="B21"/>
  <c r="B22"/>
  <c r="B23"/>
  <c r="B24"/>
  <c r="B25"/>
  <c r="B26"/>
  <c r="B27"/>
  <c r="B28"/>
  <c r="B29"/>
  <c r="B30"/>
  <c r="B31"/>
  <c r="B32"/>
  <c r="B33"/>
  <c r="B34"/>
  <c r="B35"/>
  <c r="B36"/>
  <c r="B37"/>
  <c r="B38"/>
  <c r="B39"/>
  <c r="B40"/>
  <c r="B41"/>
  <c r="B42"/>
  <c r="B43"/>
  <c r="B44"/>
  <c r="B45"/>
  <c r="B46"/>
  <c r="B47"/>
  <c r="B48"/>
  <c r="B51"/>
  <c r="B52"/>
  <c r="B53"/>
  <c r="B54"/>
  <c r="B8"/>
  <c r="B56"/>
  <c r="B57"/>
  <c r="B59"/>
  <c r="B60"/>
  <c r="B61"/>
  <c r="B62"/>
  <c r="B9"/>
  <c r="E562" i="70" l="1"/>
  <c r="AQ562"/>
  <c r="K562"/>
  <c r="BG562"/>
  <c r="AN562"/>
  <c r="X562"/>
  <c r="H562"/>
  <c r="AK562"/>
  <c r="J562"/>
  <c r="U562"/>
  <c r="BD562"/>
  <c r="BE562"/>
  <c r="AT562"/>
  <c r="F562"/>
  <c r="N562"/>
  <c r="G562"/>
  <c r="BF562"/>
  <c r="AY562"/>
  <c r="AU562"/>
  <c r="AM562"/>
  <c r="AI562"/>
  <c r="AE562"/>
  <c r="AA562"/>
  <c r="W562"/>
  <c r="S562"/>
  <c r="O562"/>
  <c r="AX562"/>
  <c r="AP562"/>
  <c r="AL562"/>
  <c r="AH562"/>
  <c r="AD562"/>
  <c r="Z562"/>
  <c r="V562"/>
  <c r="R562"/>
  <c r="AZ562"/>
  <c r="AV562"/>
  <c r="AR562"/>
  <c r="AJ562"/>
  <c r="AF562"/>
  <c r="T562"/>
  <c r="P562"/>
  <c r="L562"/>
  <c r="AW562"/>
  <c r="AS562"/>
  <c r="AO562"/>
  <c r="AG562"/>
  <c r="AC562"/>
  <c r="Y562"/>
  <c r="Q562"/>
  <c r="M562"/>
  <c r="B62" i="105"/>
  <c r="B61"/>
  <c r="B60"/>
  <c r="B59"/>
  <c r="B57"/>
  <c r="B56"/>
  <c r="B8"/>
  <c r="B54"/>
  <c r="B53"/>
  <c r="B52"/>
  <c r="B51"/>
  <c r="B48"/>
  <c r="B47"/>
  <c r="B46"/>
  <c r="B45"/>
  <c r="B44"/>
  <c r="B43"/>
  <c r="B42"/>
  <c r="B41"/>
  <c r="B40"/>
  <c r="B39"/>
  <c r="B38"/>
  <c r="B37"/>
  <c r="B36"/>
  <c r="B35"/>
  <c r="B34"/>
  <c r="B33"/>
  <c r="B32"/>
  <c r="B31"/>
  <c r="B30"/>
  <c r="B29"/>
  <c r="B28"/>
  <c r="B27"/>
  <c r="B26"/>
  <c r="B25"/>
  <c r="B24"/>
  <c r="B23"/>
  <c r="B22"/>
  <c r="B21"/>
  <c r="B49"/>
  <c r="B20"/>
  <c r="B19"/>
  <c r="B18"/>
  <c r="B17"/>
  <c r="B16"/>
  <c r="B15"/>
  <c r="B14"/>
  <c r="B13"/>
  <c r="B12"/>
  <c r="B11"/>
  <c r="B10"/>
  <c r="B9"/>
  <c r="B61" i="104"/>
  <c r="B60"/>
  <c r="B59"/>
  <c r="B58"/>
  <c r="B56"/>
  <c r="B55"/>
  <c r="B7"/>
  <c r="B53"/>
  <c r="B52"/>
  <c r="B51"/>
  <c r="B50"/>
  <c r="B47"/>
  <c r="B46"/>
  <c r="B45"/>
  <c r="B44"/>
  <c r="B43"/>
  <c r="B42"/>
  <c r="B41"/>
  <c r="B40"/>
  <c r="B39"/>
  <c r="B38"/>
  <c r="B37"/>
  <c r="B36"/>
  <c r="B35"/>
  <c r="B34"/>
  <c r="B33"/>
  <c r="B32"/>
  <c r="B31"/>
  <c r="B30"/>
  <c r="B29"/>
  <c r="B28"/>
  <c r="B27"/>
  <c r="B26"/>
  <c r="B25"/>
  <c r="B24"/>
  <c r="B23"/>
  <c r="B22"/>
  <c r="B21"/>
  <c r="B20"/>
  <c r="B48"/>
  <c r="B19"/>
  <c r="B18"/>
  <c r="B17"/>
  <c r="B16"/>
  <c r="B15"/>
  <c r="B14"/>
  <c r="B13"/>
  <c r="B12"/>
  <c r="B11"/>
  <c r="B10"/>
  <c r="B9"/>
  <c r="B8"/>
  <c r="CD53" i="64" l="1"/>
  <c r="CC141"/>
  <c r="CD254"/>
  <c r="CD591"/>
  <c r="CD39"/>
  <c r="CB39"/>
  <c r="CB53"/>
  <c r="CD79"/>
  <c r="CC123"/>
  <c r="CD123"/>
  <c r="CD141"/>
  <c r="CB141"/>
  <c r="CB181"/>
  <c r="CC254"/>
  <c r="CC554"/>
  <c r="CB554"/>
  <c r="CB79"/>
  <c r="CD181"/>
  <c r="CC591"/>
  <c r="CC39"/>
  <c r="CC79"/>
  <c r="CD554"/>
  <c r="CC53"/>
  <c r="CB123"/>
  <c r="CC181"/>
  <c r="CB254"/>
  <c r="CB591"/>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D4"/>
  <c r="BE4"/>
  <c r="BF4"/>
  <c r="BG4"/>
  <c r="E4"/>
  <c r="BK79" l="1"/>
  <c r="BO123"/>
  <c r="BR141"/>
  <c r="BS53"/>
  <c r="BW141"/>
  <c r="BU53"/>
  <c r="BU591"/>
  <c r="BV39"/>
  <c r="BJ254"/>
  <c r="BZ141"/>
  <c r="BY53"/>
  <c r="BN79"/>
  <c r="BP141"/>
  <c r="BT39"/>
  <c r="BJ39"/>
  <c r="BZ79"/>
  <c r="BL123"/>
  <c r="BK123"/>
  <c r="BU254"/>
  <c r="BN591"/>
  <c r="BJ591"/>
  <c r="BR554"/>
  <c r="BM554"/>
  <c r="BY181"/>
  <c r="BP53"/>
  <c r="CA254"/>
  <c r="BM141"/>
  <c r="BS79"/>
  <c r="BS80" s="1"/>
  <c r="BY123"/>
  <c r="BO53"/>
  <c r="BK181"/>
  <c r="BM123"/>
  <c r="BV591"/>
  <c r="BX591"/>
  <c r="BW591"/>
  <c r="BQ591"/>
  <c r="BZ554"/>
  <c r="BO554"/>
  <c r="BL554"/>
  <c r="BS554"/>
  <c r="BQ554"/>
  <c r="BP39"/>
  <c r="BR123"/>
  <c r="BZ123"/>
  <c r="BX79"/>
  <c r="BR53"/>
  <c r="BW79"/>
  <c r="BP181"/>
  <c r="BV254"/>
  <c r="CA123"/>
  <c r="BR181"/>
  <c r="BP123"/>
  <c r="BR254"/>
  <c r="BZ591"/>
  <c r="BT591"/>
  <c r="BX554"/>
  <c r="BV554"/>
  <c r="BQ39"/>
  <c r="BO39"/>
  <c r="BU39"/>
  <c r="BU79"/>
  <c r="BU141"/>
  <c r="BQ53"/>
  <c r="CA53"/>
  <c r="BT79"/>
  <c r="BK254"/>
  <c r="BV123"/>
  <c r="BQ141"/>
  <c r="BM181"/>
  <c r="BK141"/>
  <c r="CA141"/>
  <c r="BT181"/>
  <c r="BT254"/>
  <c r="BP254"/>
  <c r="BY39"/>
  <c r="BM39"/>
  <c r="CA39"/>
  <c r="BR39"/>
  <c r="BY79"/>
  <c r="CA79"/>
  <c r="BM53"/>
  <c r="BR79"/>
  <c r="BJ141"/>
  <c r="BV181"/>
  <c r="BL53"/>
  <c r="BN181"/>
  <c r="BV53"/>
  <c r="BJ79"/>
  <c r="BZ53"/>
  <c r="BO79"/>
  <c r="BT141"/>
  <c r="BO254"/>
  <c r="BN141"/>
  <c r="BJ181"/>
  <c r="BZ181"/>
  <c r="BJ123"/>
  <c r="BX123"/>
  <c r="BX141"/>
  <c r="BO181"/>
  <c r="BQ254"/>
  <c r="BM254"/>
  <c r="BK591"/>
  <c r="BM591"/>
  <c r="BR591"/>
  <c r="BL591"/>
  <c r="BW554"/>
  <c r="BP554"/>
  <c r="CA554"/>
  <c r="BU554"/>
  <c r="BZ39"/>
  <c r="BX39"/>
  <c r="BV141"/>
  <c r="BN254"/>
  <c r="BW181"/>
  <c r="BY254"/>
  <c r="BK554"/>
  <c r="BT53"/>
  <c r="BN53"/>
  <c r="BS181"/>
  <c r="BZ254"/>
  <c r="BL39"/>
  <c r="BS39"/>
  <c r="BK39"/>
  <c r="BW39"/>
  <c r="BN39"/>
  <c r="BQ79"/>
  <c r="BP79"/>
  <c r="BJ53"/>
  <c r="BX53"/>
  <c r="BM79"/>
  <c r="BW123"/>
  <c r="BQ181"/>
  <c r="BV79"/>
  <c r="BK53"/>
  <c r="BL141"/>
  <c r="BX181"/>
  <c r="BW53"/>
  <c r="BL79"/>
  <c r="BQ123"/>
  <c r="BO141"/>
  <c r="CA181"/>
  <c r="BN123"/>
  <c r="BY141"/>
  <c r="BU181"/>
  <c r="BS254"/>
  <c r="BS141"/>
  <c r="BL181"/>
  <c r="BW254"/>
  <c r="BL254"/>
  <c r="BX254"/>
  <c r="CA591"/>
  <c r="BP591"/>
  <c r="BS591"/>
  <c r="BO591"/>
  <c r="BY591"/>
  <c r="BJ554"/>
  <c r="BT554"/>
  <c r="BN554"/>
  <c r="BY554"/>
  <c r="C61" i="104"/>
  <c r="C60"/>
  <c r="C59"/>
  <c r="C58"/>
  <c r="C56"/>
  <c r="C55"/>
  <c r="C7"/>
  <c r="C53"/>
  <c r="C52"/>
  <c r="C51"/>
  <c r="C50"/>
  <c r="C47"/>
  <c r="C45"/>
  <c r="C44"/>
  <c r="C43"/>
  <c r="C42"/>
  <c r="C41"/>
  <c r="C40"/>
  <c r="C39"/>
  <c r="C38"/>
  <c r="C37"/>
  <c r="C36"/>
  <c r="C35"/>
  <c r="C34"/>
  <c r="C33"/>
  <c r="C32"/>
  <c r="C31"/>
  <c r="C30"/>
  <c r="C29"/>
  <c r="C28"/>
  <c r="C27"/>
  <c r="C26"/>
  <c r="C25"/>
  <c r="C24"/>
  <c r="C23"/>
  <c r="C22"/>
  <c r="C21"/>
  <c r="C20"/>
  <c r="C48"/>
  <c r="C19"/>
  <c r="C18"/>
  <c r="C16"/>
  <c r="C15"/>
  <c r="C14"/>
  <c r="C13"/>
  <c r="C12"/>
  <c r="C11"/>
  <c r="C10"/>
  <c r="C9"/>
  <c r="C8"/>
  <c r="C62" i="105"/>
  <c r="C61"/>
  <c r="C60"/>
  <c r="C59"/>
  <c r="C57"/>
  <c r="C56"/>
  <c r="C8"/>
  <c r="C54"/>
  <c r="C53"/>
  <c r="C52"/>
  <c r="C51"/>
  <c r="C48"/>
  <c r="C46"/>
  <c r="C45"/>
  <c r="C44"/>
  <c r="C43"/>
  <c r="C42"/>
  <c r="C41"/>
  <c r="C40"/>
  <c r="C39"/>
  <c r="C38"/>
  <c r="C37"/>
  <c r="C36"/>
  <c r="C35"/>
  <c r="C34"/>
  <c r="C33"/>
  <c r="C32"/>
  <c r="C31"/>
  <c r="C30"/>
  <c r="C29"/>
  <c r="C28"/>
  <c r="C27"/>
  <c r="C26"/>
  <c r="C25"/>
  <c r="C24"/>
  <c r="C23"/>
  <c r="C22"/>
  <c r="C21"/>
  <c r="C49"/>
  <c r="C20"/>
  <c r="C19"/>
  <c r="C17"/>
  <c r="C16"/>
  <c r="C15"/>
  <c r="C14"/>
  <c r="C13"/>
  <c r="C12"/>
  <c r="C11"/>
  <c r="C10"/>
  <c r="C9"/>
  <c r="BG5" i="70" l="1"/>
  <c r="BF5"/>
  <c r="BE5"/>
  <c r="BD5"/>
  <c r="AZ5"/>
  <c r="AY5"/>
  <c r="AX5"/>
  <c r="AW5"/>
  <c r="AV5"/>
  <c r="AU5"/>
  <c r="AT5"/>
  <c r="AS5"/>
  <c r="AR5"/>
  <c r="AQ5"/>
  <c r="AP5"/>
  <c r="AO5"/>
  <c r="AN5"/>
  <c r="AM5"/>
  <c r="AL5"/>
  <c r="AK5"/>
  <c r="AJ5"/>
  <c r="AI5"/>
  <c r="AH5"/>
  <c r="AG5"/>
  <c r="AF5"/>
  <c r="AE5"/>
  <c r="AD5"/>
  <c r="AC5"/>
  <c r="AB5"/>
  <c r="AA5"/>
  <c r="Z5"/>
  <c r="Y5"/>
  <c r="X5"/>
  <c r="W5"/>
  <c r="V5"/>
  <c r="U5"/>
  <c r="T5"/>
  <c r="S5"/>
  <c r="R5"/>
  <c r="Q5"/>
  <c r="P5"/>
  <c r="O5"/>
  <c r="N5"/>
  <c r="M5"/>
  <c r="L5"/>
  <c r="K5"/>
  <c r="J5"/>
  <c r="I5"/>
  <c r="H5"/>
  <c r="G5"/>
  <c r="F5"/>
  <c r="E5"/>
  <c r="BG5" i="64"/>
  <c r="BF5"/>
  <c r="BE5"/>
  <c r="BD5"/>
  <c r="AZ5"/>
  <c r="AY5"/>
  <c r="AX5"/>
  <c r="AW5"/>
  <c r="AV5"/>
  <c r="AU5"/>
  <c r="AT5"/>
  <c r="AS5"/>
  <c r="AR5"/>
  <c r="AQ5"/>
  <c r="AP5"/>
  <c r="AO5"/>
  <c r="AN5"/>
  <c r="AM5"/>
  <c r="AL5"/>
  <c r="AK5"/>
  <c r="AJ5"/>
  <c r="AI5"/>
  <c r="AH5"/>
  <c r="AG5"/>
  <c r="AF5"/>
  <c r="AE5"/>
  <c r="AD5"/>
  <c r="AC5"/>
  <c r="AB5"/>
  <c r="AA5"/>
  <c r="Z5"/>
  <c r="Y5"/>
  <c r="X5"/>
  <c r="W5"/>
  <c r="V5"/>
  <c r="U5"/>
  <c r="T5"/>
  <c r="S5"/>
  <c r="R5"/>
  <c r="Q5"/>
  <c r="P5"/>
  <c r="O5"/>
  <c r="N5"/>
  <c r="M5"/>
  <c r="L5"/>
  <c r="K5"/>
  <c r="J5"/>
  <c r="I5"/>
  <c r="H5"/>
  <c r="G5"/>
  <c r="F5"/>
  <c r="E5"/>
  <c r="E85" l="1"/>
  <c r="F85"/>
  <c r="G85"/>
  <c r="H85"/>
  <c r="I85"/>
  <c r="J85"/>
  <c r="K85"/>
  <c r="L85"/>
  <c r="L86" s="1"/>
  <c r="M85"/>
  <c r="M86" s="1"/>
  <c r="N85"/>
  <c r="O85"/>
  <c r="O86" s="1"/>
  <c r="P85"/>
  <c r="P86" s="1"/>
  <c r="Q85"/>
  <c r="Q86" s="1"/>
  <c r="R85"/>
  <c r="S85"/>
  <c r="T85"/>
  <c r="T86" s="1"/>
  <c r="U85"/>
  <c r="U86" s="1"/>
  <c r="V85"/>
  <c r="W85"/>
  <c r="W86" s="1"/>
  <c r="X85"/>
  <c r="X86" s="1"/>
  <c r="Y85"/>
  <c r="Y86" s="1"/>
  <c r="Z85"/>
  <c r="AA85"/>
  <c r="AA86" s="1"/>
  <c r="AB85"/>
  <c r="AB86" s="1"/>
  <c r="AC85"/>
  <c r="AC86" s="1"/>
  <c r="AD85"/>
  <c r="AE85"/>
  <c r="AE86" s="1"/>
  <c r="AF85"/>
  <c r="AF86" s="1"/>
  <c r="AG85"/>
  <c r="AG86" s="1"/>
  <c r="AH85"/>
  <c r="AI85"/>
  <c r="AI86" s="1"/>
  <c r="AJ85"/>
  <c r="AJ86" s="1"/>
  <c r="AK85"/>
  <c r="AK86" s="1"/>
  <c r="AL85"/>
  <c r="AM85"/>
  <c r="AM86" s="1"/>
  <c r="AN85"/>
  <c r="AN86" s="1"/>
  <c r="AO85"/>
  <c r="AO86" s="1"/>
  <c r="AP85"/>
  <c r="AP86" s="1"/>
  <c r="AQ85"/>
  <c r="AQ86" s="1"/>
  <c r="AR85"/>
  <c r="AR86" s="1"/>
  <c r="AS85"/>
  <c r="AS86" s="1"/>
  <c r="AT85"/>
  <c r="AT86" s="1"/>
  <c r="AU85"/>
  <c r="AU86" s="1"/>
  <c r="AV85"/>
  <c r="AV86" s="1"/>
  <c r="AW85"/>
  <c r="AW86" s="1"/>
  <c r="AX85"/>
  <c r="AX86" s="1"/>
  <c r="AY85"/>
  <c r="AY86" s="1"/>
  <c r="AZ85"/>
  <c r="AZ86" s="1"/>
  <c r="BD85"/>
  <c r="BD86" s="1"/>
  <c r="BE85"/>
  <c r="BE86" s="1"/>
  <c r="BF85"/>
  <c r="BF86" s="1"/>
  <c r="BG85"/>
  <c r="BG86" s="1"/>
  <c r="E86"/>
  <c r="F86"/>
  <c r="G86"/>
  <c r="H86"/>
  <c r="I86"/>
  <c r="J86"/>
  <c r="K86"/>
  <c r="N86"/>
  <c r="R86"/>
  <c r="S86"/>
  <c r="V86"/>
  <c r="Z86"/>
  <c r="AD86"/>
  <c r="AH86"/>
  <c r="AL86"/>
  <c r="BH86"/>
  <c r="BH13" l="1"/>
  <c r="C9" i="82" l="1"/>
  <c r="AB874" i="70" l="1"/>
  <c r="AB268"/>
  <c r="C46" i="104"/>
  <c r="C47" i="105"/>
  <c r="BO3" i="70"/>
  <c r="BO600" s="1" a="1"/>
  <c r="BO600" s="1"/>
  <c r="I874"/>
  <c r="I268"/>
  <c r="C17" i="104"/>
  <c r="C62" s="1"/>
  <c r="C18" i="105"/>
  <c r="C63" i="103"/>
  <c r="G11" i="106"/>
  <c r="N74" s="1"/>
  <c r="H11"/>
  <c r="G12"/>
  <c r="N75" s="1"/>
  <c r="H12"/>
  <c r="G13"/>
  <c r="N76" s="1"/>
  <c r="H13"/>
  <c r="G14"/>
  <c r="N77" s="1"/>
  <c r="H14"/>
  <c r="G15"/>
  <c r="N78" s="1"/>
  <c r="H15"/>
  <c r="G16"/>
  <c r="N79" s="1"/>
  <c r="H16"/>
  <c r="G17"/>
  <c r="N80" s="1"/>
  <c r="H17"/>
  <c r="G18"/>
  <c r="N81" s="1"/>
  <c r="H18"/>
  <c r="G19"/>
  <c r="N82" s="1"/>
  <c r="H19"/>
  <c r="G20"/>
  <c r="N83" s="1"/>
  <c r="H20"/>
  <c r="G21"/>
  <c r="N84" s="1"/>
  <c r="H21"/>
  <c r="G22"/>
  <c r="N85" s="1"/>
  <c r="H22"/>
  <c r="G23"/>
  <c r="N86" s="1"/>
  <c r="H23"/>
  <c r="G24"/>
  <c r="N87" s="1"/>
  <c r="H24"/>
  <c r="G25"/>
  <c r="N88" s="1"/>
  <c r="H25"/>
  <c r="G26"/>
  <c r="N89" s="1"/>
  <c r="H26"/>
  <c r="G27"/>
  <c r="N90" s="1"/>
  <c r="H27"/>
  <c r="G28"/>
  <c r="N91" s="1"/>
  <c r="H28"/>
  <c r="G29"/>
  <c r="N92" s="1"/>
  <c r="H29"/>
  <c r="G30"/>
  <c r="N93" s="1"/>
  <c r="H30"/>
  <c r="G31"/>
  <c r="N94" s="1"/>
  <c r="H31"/>
  <c r="G32"/>
  <c r="N95" s="1"/>
  <c r="H32"/>
  <c r="G33"/>
  <c r="N96" s="1"/>
  <c r="H33"/>
  <c r="G34"/>
  <c r="N97" s="1"/>
  <c r="H34"/>
  <c r="G35"/>
  <c r="N98" s="1"/>
  <c r="H35"/>
  <c r="G36"/>
  <c r="N99" s="1"/>
  <c r="H36"/>
  <c r="G37"/>
  <c r="N100" s="1"/>
  <c r="H37"/>
  <c r="G38"/>
  <c r="N101" s="1"/>
  <c r="H38"/>
  <c r="G39"/>
  <c r="N102" s="1"/>
  <c r="H39"/>
  <c r="G40"/>
  <c r="N103" s="1"/>
  <c r="H40"/>
  <c r="G41"/>
  <c r="N104" s="1"/>
  <c r="H41"/>
  <c r="G42"/>
  <c r="N105" s="1"/>
  <c r="H42"/>
  <c r="G43"/>
  <c r="N106" s="1"/>
  <c r="H43"/>
  <c r="G44"/>
  <c r="N107" s="1"/>
  <c r="H44"/>
  <c r="G45"/>
  <c r="N108" s="1"/>
  <c r="H45"/>
  <c r="G46"/>
  <c r="N109" s="1"/>
  <c r="H46"/>
  <c r="G47"/>
  <c r="N110" s="1"/>
  <c r="H47"/>
  <c r="G48"/>
  <c r="N111" s="1"/>
  <c r="H48"/>
  <c r="G49"/>
  <c r="N112" s="1"/>
  <c r="H49"/>
  <c r="G50"/>
  <c r="N113" s="1"/>
  <c r="H50"/>
  <c r="G51"/>
  <c r="N114" s="1"/>
  <c r="H51"/>
  <c r="G52"/>
  <c r="N115" s="1"/>
  <c r="H52"/>
  <c r="G53"/>
  <c r="N116" s="1"/>
  <c r="H53"/>
  <c r="G54"/>
  <c r="N117" s="1"/>
  <c r="H54"/>
  <c r="G55"/>
  <c r="N118" s="1"/>
  <c r="H55"/>
  <c r="G56"/>
  <c r="N119" s="1"/>
  <c r="H56"/>
  <c r="G57"/>
  <c r="N120" s="1"/>
  <c r="H57"/>
  <c r="G61"/>
  <c r="H61"/>
  <c r="G62"/>
  <c r="H62"/>
  <c r="G63"/>
  <c r="H63"/>
  <c r="G64"/>
  <c r="H64"/>
  <c r="H10"/>
  <c r="G10"/>
  <c r="N73" s="1"/>
  <c r="N126" l="1"/>
  <c r="N124"/>
  <c r="N127"/>
  <c r="N125"/>
  <c r="I337" i="70"/>
  <c r="I338"/>
  <c r="AB338"/>
  <c r="AB337"/>
  <c r="BO337" a="1"/>
  <c r="BO337" s="1"/>
  <c r="BO338" a="1"/>
  <c r="BO338" s="1"/>
  <c r="BO186" a="1"/>
  <c r="BO186" s="1"/>
  <c r="BO101" a="1"/>
  <c r="BO101" s="1"/>
  <c r="BO550" a="1"/>
  <c r="BO550" s="1"/>
  <c r="BO551" a="1"/>
  <c r="BO551" s="1"/>
  <c r="BO548" a="1"/>
  <c r="BO548" s="1"/>
  <c r="BO547" a="1"/>
  <c r="BO547" s="1"/>
  <c r="BO549" a="1"/>
  <c r="BO549" s="1"/>
  <c r="I547"/>
  <c r="I520"/>
  <c r="I379"/>
  <c r="I549"/>
  <c r="I550"/>
  <c r="I551"/>
  <c r="I548"/>
  <c r="AB549"/>
  <c r="AB550"/>
  <c r="AB551"/>
  <c r="AB379"/>
  <c r="AB547"/>
  <c r="AB548"/>
  <c r="AB520"/>
  <c r="BO379" a="1"/>
  <c r="BO379" s="1"/>
  <c r="BO520" a="1"/>
  <c r="BO520" s="1"/>
  <c r="BO575" a="1"/>
  <c r="BO575" s="1"/>
  <c r="BO583" a="1"/>
  <c r="BO583" s="1"/>
  <c r="BO590" a="1"/>
  <c r="BO590" s="1"/>
  <c r="BO585" a="1"/>
  <c r="BO585" s="1"/>
  <c r="BO591" a="1"/>
  <c r="BO591" s="1"/>
  <c r="BO594" a="1"/>
  <c r="BO594" s="1"/>
  <c r="BO596" a="1"/>
  <c r="BO596" s="1"/>
  <c r="BO597" a="1"/>
  <c r="BO597" s="1"/>
  <c r="BO272" a="1"/>
  <c r="BO272" s="1"/>
  <c r="BO589" a="1"/>
  <c r="BO589" s="1"/>
  <c r="BO275" a="1"/>
  <c r="BO275" s="1"/>
  <c r="BO301" a="1"/>
  <c r="BO301" s="1"/>
  <c r="BO299" a="1"/>
  <c r="BO299" s="1"/>
  <c r="BO326" a="1"/>
  <c r="BO326" s="1"/>
  <c r="BO325" a="1"/>
  <c r="BO325" s="1"/>
  <c r="BO331" a="1"/>
  <c r="BO331" s="1"/>
  <c r="BO280" a="1"/>
  <c r="BO280" s="1"/>
  <c r="BO314" a="1"/>
  <c r="BO314" s="1"/>
  <c r="BO333" a="1"/>
  <c r="BO333" s="1"/>
  <c r="BO334" a="1"/>
  <c r="BO334" s="1"/>
  <c r="BO335" a="1"/>
  <c r="BO335" s="1"/>
  <c r="BO336" a="1"/>
  <c r="BO336" s="1"/>
  <c r="BO324" a="1"/>
  <c r="BO324" s="1"/>
  <c r="BO354" a="1"/>
  <c r="BO354" s="1"/>
  <c r="BO355" a="1"/>
  <c r="BO355" s="1"/>
  <c r="BO580" a="1"/>
  <c r="BO580" s="1"/>
  <c r="BO581" a="1"/>
  <c r="BO581" s="1"/>
  <c r="BO582" a="1"/>
  <c r="BO582" s="1"/>
  <c r="BO588" a="1"/>
  <c r="BO588" s="1"/>
  <c r="BO577" a="1"/>
  <c r="BO577" s="1"/>
  <c r="BO282" a="1"/>
  <c r="BO282" s="1"/>
  <c r="BO273" a="1"/>
  <c r="BO273" s="1"/>
  <c r="BO274" a="1"/>
  <c r="BO274" s="1"/>
  <c r="BO294" a="1"/>
  <c r="BO294" s="1"/>
  <c r="BO276" a="1"/>
  <c r="BO276" s="1"/>
  <c r="BO330" a="1"/>
  <c r="BO330" s="1"/>
  <c r="BO291" a="1"/>
  <c r="BO291" s="1"/>
  <c r="BO305" a="1"/>
  <c r="BO305" s="1"/>
  <c r="BO356" a="1"/>
  <c r="BO356" s="1"/>
  <c r="BO360" a="1"/>
  <c r="BO360" s="1"/>
  <c r="BO366" a="1"/>
  <c r="BO366" s="1"/>
  <c r="BO584" a="1"/>
  <c r="BO584" s="1"/>
  <c r="BO586" a="1"/>
  <c r="BO586" s="1"/>
  <c r="BO592" a="1"/>
  <c r="BO592" s="1"/>
  <c r="BO595" a="1"/>
  <c r="BO595" s="1"/>
  <c r="BO281" a="1"/>
  <c r="BO281" s="1"/>
  <c r="BO284" a="1"/>
  <c r="BO284" s="1"/>
  <c r="BO285" a="1"/>
  <c r="BO285" s="1"/>
  <c r="BO293" a="1"/>
  <c r="BO293" s="1"/>
  <c r="BO298" a="1"/>
  <c r="BO298" s="1"/>
  <c r="BO593" a="1"/>
  <c r="BO593" s="1"/>
  <c r="BO277" a="1"/>
  <c r="BO277" s="1"/>
  <c r="BO290" a="1"/>
  <c r="BO290" s="1"/>
  <c r="BO296" a="1"/>
  <c r="BO296" s="1"/>
  <c r="BO303" a="1"/>
  <c r="BO303" s="1"/>
  <c r="BO304" a="1"/>
  <c r="BO304" s="1"/>
  <c r="BO309" a="1"/>
  <c r="BO309" s="1"/>
  <c r="BO310" a="1"/>
  <c r="BO310" s="1"/>
  <c r="BO315" a="1"/>
  <c r="BO315" s="1"/>
  <c r="BO316" a="1"/>
  <c r="BO316" s="1"/>
  <c r="BO317" a="1"/>
  <c r="BO317" s="1"/>
  <c r="BO318" a="1"/>
  <c r="BO318" s="1"/>
  <c r="BO319" a="1"/>
  <c r="BO319" s="1"/>
  <c r="BO320" a="1"/>
  <c r="BO320" s="1"/>
  <c r="BO321" a="1"/>
  <c r="BO321" s="1"/>
  <c r="BO322" a="1"/>
  <c r="BO322" s="1"/>
  <c r="BO308" a="1"/>
  <c r="BO308" s="1"/>
  <c r="BO313" a="1"/>
  <c r="BO313" s="1"/>
  <c r="BO328" a="1"/>
  <c r="BO328" s="1"/>
  <c r="BO329" a="1"/>
  <c r="BO329" s="1"/>
  <c r="BO374" a="1"/>
  <c r="BO374" s="1"/>
  <c r="BO353" a="1"/>
  <c r="BO353" s="1"/>
  <c r="BO358" a="1"/>
  <c r="BO358" s="1"/>
  <c r="BO365" a="1"/>
  <c r="BO365" s="1"/>
  <c r="BO348" a="1"/>
  <c r="BO348" s="1"/>
  <c r="BO352" a="1"/>
  <c r="BO352" s="1"/>
  <c r="BO362" a="1"/>
  <c r="BO362" s="1"/>
  <c r="BO363" a="1"/>
  <c r="BO363" s="1"/>
  <c r="BO367" a="1"/>
  <c r="BO367" s="1"/>
  <c r="BO332" a="1"/>
  <c r="BO332" s="1"/>
  <c r="BO387" a="1"/>
  <c r="BO387" s="1"/>
  <c r="BO397" a="1"/>
  <c r="BO397" s="1"/>
  <c r="BO410" a="1"/>
  <c r="BO410" s="1"/>
  <c r="BO437" a="1"/>
  <c r="BO437" s="1"/>
  <c r="BO350" a="1"/>
  <c r="BO350" s="1"/>
  <c r="BO361" a="1"/>
  <c r="BO361" s="1"/>
  <c r="BO384" a="1"/>
  <c r="BO384" s="1"/>
  <c r="BO396" a="1"/>
  <c r="BO396" s="1"/>
  <c r="BO407" a="1"/>
  <c r="BO407" s="1"/>
  <c r="BO578" a="1"/>
  <c r="BO578" s="1"/>
  <c r="BO576" a="1"/>
  <c r="BO576" s="1"/>
  <c r="BO602" a="1"/>
  <c r="BO602" s="1"/>
  <c r="BO288" a="1"/>
  <c r="BO288" s="1"/>
  <c r="BO302" a="1"/>
  <c r="BO302" s="1"/>
  <c r="BO279" a="1"/>
  <c r="BO279" s="1"/>
  <c r="BO286" a="1"/>
  <c r="BO286" s="1"/>
  <c r="BO311" a="1"/>
  <c r="BO311" s="1"/>
  <c r="BO383" a="1"/>
  <c r="BO383" s="1"/>
  <c r="BO306" a="1"/>
  <c r="BO306" s="1"/>
  <c r="BO327" a="1"/>
  <c r="BO327" s="1"/>
  <c r="BO340" a="1"/>
  <c r="BO340" s="1"/>
  <c r="BO344" a="1"/>
  <c r="BO344" s="1"/>
  <c r="BO405" a="1"/>
  <c r="BO405" s="1"/>
  <c r="BO421" a="1"/>
  <c r="BO421" s="1"/>
  <c r="BO426" a="1"/>
  <c r="BO426" s="1"/>
  <c r="BO378" a="1"/>
  <c r="BO378" s="1"/>
  <c r="BO423" a="1"/>
  <c r="BO423" s="1"/>
  <c r="BO398" a="1"/>
  <c r="BO398" s="1"/>
  <c r="BO417" a="1"/>
  <c r="BO417" s="1"/>
  <c r="BO369" a="1"/>
  <c r="BO369" s="1"/>
  <c r="BO427" a="1"/>
  <c r="BO427" s="1"/>
  <c r="BO445" a="1"/>
  <c r="BO445" s="1"/>
  <c r="BO382" a="1"/>
  <c r="BO382" s="1"/>
  <c r="BO429" a="1"/>
  <c r="BO429" s="1"/>
  <c r="BO351" a="1"/>
  <c r="BO351" s="1"/>
  <c r="BO392" a="1"/>
  <c r="BO392" s="1"/>
  <c r="BO419" a="1"/>
  <c r="BO419" s="1"/>
  <c r="BO443" a="1"/>
  <c r="BO443" s="1"/>
  <c r="BO448" a="1"/>
  <c r="BO448" s="1"/>
  <c r="BO451" a="1"/>
  <c r="BO451" s="1"/>
  <c r="BO455" a="1"/>
  <c r="BO455" s="1"/>
  <c r="BO459" a="1"/>
  <c r="BO459" s="1"/>
  <c r="BO463" a="1"/>
  <c r="BO463" s="1"/>
  <c r="BO467" a="1"/>
  <c r="BO467" s="1"/>
  <c r="BO482" a="1"/>
  <c r="BO482" s="1"/>
  <c r="BO510" a="1"/>
  <c r="BO510" s="1"/>
  <c r="BO526" a="1"/>
  <c r="BO526" s="1"/>
  <c r="BO560" a="1"/>
  <c r="BO560" s="1"/>
  <c r="BO227" a="1"/>
  <c r="BO227" s="1"/>
  <c r="BO228" a="1"/>
  <c r="BO228" s="1"/>
  <c r="BO235" a="1"/>
  <c r="BO235" s="1"/>
  <c r="BO440" a="1"/>
  <c r="BO440" s="1"/>
  <c r="BO536" a="1"/>
  <c r="BO536" s="1"/>
  <c r="BO400" a="1"/>
  <c r="BO400" s="1"/>
  <c r="BO473" a="1"/>
  <c r="BO473" s="1"/>
  <c r="BO480" a="1"/>
  <c r="BO480" s="1"/>
  <c r="BO527" a="1"/>
  <c r="BO527" s="1"/>
  <c r="BO538" a="1"/>
  <c r="BO538" s="1"/>
  <c r="BO490" a="1"/>
  <c r="BO490" s="1"/>
  <c r="BO506" a="1"/>
  <c r="BO506" s="1"/>
  <c r="BO554" a="1"/>
  <c r="BO554" s="1"/>
  <c r="BO561" a="1"/>
  <c r="BO561" s="1"/>
  <c r="BO231" a="1"/>
  <c r="BO231" s="1"/>
  <c r="BO250" a="1"/>
  <c r="BO250" s="1"/>
  <c r="BO260" a="1"/>
  <c r="BO260" s="1"/>
  <c r="BO491" a="1"/>
  <c r="BO491" s="1"/>
  <c r="BO507" a="1"/>
  <c r="BO507" s="1"/>
  <c r="BO524" a="1"/>
  <c r="BO524" s="1"/>
  <c r="BO579" a="1"/>
  <c r="BO579" s="1"/>
  <c r="BO599" a="1"/>
  <c r="BO599" s="1"/>
  <c r="BO587" a="1"/>
  <c r="BO587" s="1"/>
  <c r="BO598" a="1"/>
  <c r="BO598" s="1"/>
  <c r="BO289" a="1"/>
  <c r="BO289" s="1"/>
  <c r="BO371" a="1"/>
  <c r="BO371" s="1"/>
  <c r="BO380" a="1"/>
  <c r="BO380" s="1"/>
  <c r="BO339" a="1"/>
  <c r="BO339" s="1"/>
  <c r="BO343" a="1"/>
  <c r="BO343" s="1"/>
  <c r="BO347" a="1"/>
  <c r="BO347" s="1"/>
  <c r="BO278" a="1"/>
  <c r="BO278" s="1"/>
  <c r="BO402" a="1"/>
  <c r="BO402" s="1"/>
  <c r="BO433" a="1"/>
  <c r="BO433" s="1"/>
  <c r="BO434" a="1"/>
  <c r="BO434" s="1"/>
  <c r="BO415" a="1"/>
  <c r="BO415" s="1"/>
  <c r="BO420" a="1"/>
  <c r="BO420" s="1"/>
  <c r="BO385" a="1"/>
  <c r="BO385" s="1"/>
  <c r="BO390" a="1"/>
  <c r="BO390" s="1"/>
  <c r="BO409" a="1"/>
  <c r="BO409" s="1"/>
  <c r="BO422" a="1"/>
  <c r="BO422" s="1"/>
  <c r="BO403" a="1"/>
  <c r="BO403" s="1"/>
  <c r="BO441" a="1"/>
  <c r="BO441" s="1"/>
  <c r="BO446" a="1"/>
  <c r="BO446" s="1"/>
  <c r="BO411" a="1"/>
  <c r="BO411" s="1"/>
  <c r="BO424" a="1"/>
  <c r="BO424" s="1"/>
  <c r="BO444" a="1"/>
  <c r="BO444" s="1"/>
  <c r="BO452" a="1"/>
  <c r="BO452" s="1"/>
  <c r="BO456" a="1"/>
  <c r="BO456" s="1"/>
  <c r="BO460" a="1"/>
  <c r="BO460" s="1"/>
  <c r="BO464" a="1"/>
  <c r="BO464" s="1"/>
  <c r="BO468" a="1"/>
  <c r="BO468" s="1"/>
  <c r="BO472" a="1"/>
  <c r="BO472" s="1"/>
  <c r="BO474" a="1"/>
  <c r="BO474" s="1"/>
  <c r="BO486" a="1"/>
  <c r="BO486" s="1"/>
  <c r="BO509" a="1"/>
  <c r="BO509" s="1"/>
  <c r="BO514" a="1"/>
  <c r="BO514" s="1"/>
  <c r="BO523" a="1"/>
  <c r="BO523" s="1"/>
  <c r="BO534" a="1"/>
  <c r="BO534" s="1"/>
  <c r="BO601" a="1"/>
  <c r="BO601" s="1"/>
  <c r="BO574" a="1"/>
  <c r="BO574" s="1"/>
  <c r="BO287" a="1"/>
  <c r="BO287" s="1"/>
  <c r="BO292" a="1"/>
  <c r="BO292" s="1"/>
  <c r="BO295" a="1"/>
  <c r="BO295" s="1"/>
  <c r="BO312" a="1"/>
  <c r="BO312" s="1"/>
  <c r="BO323" a="1"/>
  <c r="BO323" s="1"/>
  <c r="BO342" a="1"/>
  <c r="BO342" s="1"/>
  <c r="BO346" a="1"/>
  <c r="BO346" s="1"/>
  <c r="BO357" a="1"/>
  <c r="BO357" s="1"/>
  <c r="BO370" a="1"/>
  <c r="BO370" s="1"/>
  <c r="BO413" a="1"/>
  <c r="BO413" s="1"/>
  <c r="BO418" a="1"/>
  <c r="BO418" s="1"/>
  <c r="BO391" a="1"/>
  <c r="BO391" s="1"/>
  <c r="BO399" a="1"/>
  <c r="BO399" s="1"/>
  <c r="BO404" a="1"/>
  <c r="BO404" s="1"/>
  <c r="BO412" a="1"/>
  <c r="BO412" s="1"/>
  <c r="BO401" a="1"/>
  <c r="BO401" s="1"/>
  <c r="BO414" a="1"/>
  <c r="BO414" s="1"/>
  <c r="BO408" a="1"/>
  <c r="BO408" s="1"/>
  <c r="BO442" a="1"/>
  <c r="BO442" s="1"/>
  <c r="BO375" a="1"/>
  <c r="BO375" s="1"/>
  <c r="BO416" a="1"/>
  <c r="BO416" s="1"/>
  <c r="BO432" a="1"/>
  <c r="BO432" s="1"/>
  <c r="BO386" a="1"/>
  <c r="BO386" s="1"/>
  <c r="BO453" a="1"/>
  <c r="BO453" s="1"/>
  <c r="BO457" a="1"/>
  <c r="BO457" s="1"/>
  <c r="BO461" a="1"/>
  <c r="BO461" s="1"/>
  <c r="BO465" a="1"/>
  <c r="BO465" s="1"/>
  <c r="BO470" a="1"/>
  <c r="BO470" s="1"/>
  <c r="BO469" a="1"/>
  <c r="BO469" s="1"/>
  <c r="BO476" a="1"/>
  <c r="BO476" s="1"/>
  <c r="BO513" a="1"/>
  <c r="BO513" s="1"/>
  <c r="BO518" a="1"/>
  <c r="BO518" s="1"/>
  <c r="BO531" a="1"/>
  <c r="BO531" s="1"/>
  <c r="BO297" a="1"/>
  <c r="BO297" s="1"/>
  <c r="BO283" a="1"/>
  <c r="BO283" s="1"/>
  <c r="BO300" a="1"/>
  <c r="BO300" s="1"/>
  <c r="BO307" a="1"/>
  <c r="BO307" s="1"/>
  <c r="BO349" a="1"/>
  <c r="BO349" s="1"/>
  <c r="BO345" a="1"/>
  <c r="BO345" s="1"/>
  <c r="BO364" a="1"/>
  <c r="BO364" s="1"/>
  <c r="BO377" a="1"/>
  <c r="BO377" s="1"/>
  <c r="BO425" a="1"/>
  <c r="BO425" s="1"/>
  <c r="BO458" a="1"/>
  <c r="BO458" s="1"/>
  <c r="BO271" a="1"/>
  <c r="BO271" s="1"/>
  <c r="BO428" a="1"/>
  <c r="BO428" s="1"/>
  <c r="BO449" a="1"/>
  <c r="BO449" s="1"/>
  <c r="BO477" a="1"/>
  <c r="BO477" s="1"/>
  <c r="BO485" a="1"/>
  <c r="BO485" s="1"/>
  <c r="BO430" a="1"/>
  <c r="BO430" s="1"/>
  <c r="BO435" a="1"/>
  <c r="BO435" s="1"/>
  <c r="BO475" a="1"/>
  <c r="BO475" s="1"/>
  <c r="BO512" a="1"/>
  <c r="BO512" s="1"/>
  <c r="BO233" a="1"/>
  <c r="BO233" s="1"/>
  <c r="BO244" a="1"/>
  <c r="BO244" s="1"/>
  <c r="BO217" a="1"/>
  <c r="BO217" s="1"/>
  <c r="BO203" a="1"/>
  <c r="BO203" s="1"/>
  <c r="BO395" a="1"/>
  <c r="BO395" s="1"/>
  <c r="BO229" a="1"/>
  <c r="BO229" s="1"/>
  <c r="BO493" a="1"/>
  <c r="BO493" s="1"/>
  <c r="BO555" a="1"/>
  <c r="BO555" s="1"/>
  <c r="BO255" a="1"/>
  <c r="BO255" s="1"/>
  <c r="BO483" a="1"/>
  <c r="BO483" s="1"/>
  <c r="BO222" a="1"/>
  <c r="BO222" s="1"/>
  <c r="BO242" a="1"/>
  <c r="BO242" s="1"/>
  <c r="BO254" a="1"/>
  <c r="BO254" s="1"/>
  <c r="BO205" a="1"/>
  <c r="BO205" s="1"/>
  <c r="BO164" a="1"/>
  <c r="BO164" s="1"/>
  <c r="BO112" a="1"/>
  <c r="BO112" s="1"/>
  <c r="BO95" a="1"/>
  <c r="BO95" s="1"/>
  <c r="BO200" a="1"/>
  <c r="BO200" s="1"/>
  <c r="BO179" a="1"/>
  <c r="BO179" s="1"/>
  <c r="BO125" a="1"/>
  <c r="BO125" s="1"/>
  <c r="BO109" a="1"/>
  <c r="BO109" s="1"/>
  <c r="BO92" a="1"/>
  <c r="BO92" s="1"/>
  <c r="BO257" a="1"/>
  <c r="BO257" s="1"/>
  <c r="BO175" a="1"/>
  <c r="BO175" s="1"/>
  <c r="BO116" a="1"/>
  <c r="BO116" s="1"/>
  <c r="BO99" a="1"/>
  <c r="BO99" s="1"/>
  <c r="BO102" a="1"/>
  <c r="BO102" s="1"/>
  <c r="BO65" a="1"/>
  <c r="BO65" s="1"/>
  <c r="BO67" a="1"/>
  <c r="BO67" s="1"/>
  <c r="BO167" a="1"/>
  <c r="BO167" s="1"/>
  <c r="BO121" a="1"/>
  <c r="BO121" s="1"/>
  <c r="BO93" a="1"/>
  <c r="BO93" s="1"/>
  <c r="BO70" a="1"/>
  <c r="BO70" s="1"/>
  <c r="BO71" a="1"/>
  <c r="BO71" s="1"/>
  <c r="BO50" a="1"/>
  <c r="BO50" s="1"/>
  <c r="BO96" a="1"/>
  <c r="BO96" s="1"/>
  <c r="BO185" a="1"/>
  <c r="BO185" s="1"/>
  <c r="BO118" a="1"/>
  <c r="BO118" s="1"/>
  <c r="BO341" a="1"/>
  <c r="BO341" s="1"/>
  <c r="BO438" a="1"/>
  <c r="BO438" s="1"/>
  <c r="BO388" a="1"/>
  <c r="BO388" s="1"/>
  <c r="BO393" a="1"/>
  <c r="BO393" s="1"/>
  <c r="BO381" a="1"/>
  <c r="BO381" s="1"/>
  <c r="BO462" a="1"/>
  <c r="BO462" s="1"/>
  <c r="BO478" a="1"/>
  <c r="BO478" s="1"/>
  <c r="BO220" a="1"/>
  <c r="BO220" s="1"/>
  <c r="BO528" a="1"/>
  <c r="BO528" s="1"/>
  <c r="BO533" a="1"/>
  <c r="BO533" s="1"/>
  <c r="BO484" a="1"/>
  <c r="BO484" s="1"/>
  <c r="BO516" a="1"/>
  <c r="BO516" s="1"/>
  <c r="BO494" a="1"/>
  <c r="BO494" s="1"/>
  <c r="BO498" a="1"/>
  <c r="BO498" s="1"/>
  <c r="BO502" a="1"/>
  <c r="BO502" s="1"/>
  <c r="BO521" a="1"/>
  <c r="BO521" s="1"/>
  <c r="BO247" a="1"/>
  <c r="BO247" s="1"/>
  <c r="BO258" a="1"/>
  <c r="BO258" s="1"/>
  <c r="BO495" a="1"/>
  <c r="BO495" s="1"/>
  <c r="BO499" a="1"/>
  <c r="BO499" s="1"/>
  <c r="BO503" a="1"/>
  <c r="BO503" s="1"/>
  <c r="BO529" a="1"/>
  <c r="BO529" s="1"/>
  <c r="BO545" a="1"/>
  <c r="BO545" s="1"/>
  <c r="BO223" a="1"/>
  <c r="BO223" s="1"/>
  <c r="BO226" a="1"/>
  <c r="BO226" s="1"/>
  <c r="BO246" a="1"/>
  <c r="BO246" s="1"/>
  <c r="BO479" a="1"/>
  <c r="BO479" s="1"/>
  <c r="BO497" a="1"/>
  <c r="BO497" s="1"/>
  <c r="BO471" a="1"/>
  <c r="BO471" s="1"/>
  <c r="BO236" a="1"/>
  <c r="BO236" s="1"/>
  <c r="BO251" a="1"/>
  <c r="BO251" s="1"/>
  <c r="BO253" a="1"/>
  <c r="BO253" s="1"/>
  <c r="BO500" a="1"/>
  <c r="BO500" s="1"/>
  <c r="BO558" a="1"/>
  <c r="BO558" s="1"/>
  <c r="BO239" a="1"/>
  <c r="BO239" s="1"/>
  <c r="BO492" a="1"/>
  <c r="BO492" s="1"/>
  <c r="BO218" a="1"/>
  <c r="BO218" s="1"/>
  <c r="BO249" a="1"/>
  <c r="BO249" s="1"/>
  <c r="BO158" a="1"/>
  <c r="BO158" s="1"/>
  <c r="BO165" a="1"/>
  <c r="BO165" s="1"/>
  <c r="BO166" a="1"/>
  <c r="BO166" s="1"/>
  <c r="BO123" a="1"/>
  <c r="BO123" s="1"/>
  <c r="BO107" a="1"/>
  <c r="BO107" s="1"/>
  <c r="BO504" a="1"/>
  <c r="BO504" s="1"/>
  <c r="BO180" a="1"/>
  <c r="BO180" s="1"/>
  <c r="BO181" a="1"/>
  <c r="BO181" s="1"/>
  <c r="BO122" a="1"/>
  <c r="BO122" s="1"/>
  <c r="BO106" a="1"/>
  <c r="BO106" s="1"/>
  <c r="BO168" a="1"/>
  <c r="BO168" s="1"/>
  <c r="BO111" a="1"/>
  <c r="BO111" s="1"/>
  <c r="BO94" a="1"/>
  <c r="BO94" s="1"/>
  <c r="BO80" a="1"/>
  <c r="BO80" s="1"/>
  <c r="BO73" a="1"/>
  <c r="BO73" s="1"/>
  <c r="BO160" a="1"/>
  <c r="BO160" s="1"/>
  <c r="BO172" a="1"/>
  <c r="BO172" s="1"/>
  <c r="BO183" a="1"/>
  <c r="BO183" s="1"/>
  <c r="BO110" a="1"/>
  <c r="BO110" s="1"/>
  <c r="BO75" a="1"/>
  <c r="BO75" s="1"/>
  <c r="BO79" a="1"/>
  <c r="BO79" s="1"/>
  <c r="BO78" a="1"/>
  <c r="BO78" s="1"/>
  <c r="BO174" a="1"/>
  <c r="BO174" s="1"/>
  <c r="BO368" a="1"/>
  <c r="BO368" s="1"/>
  <c r="BO373" a="1"/>
  <c r="BO373" s="1"/>
  <c r="BO372" a="1"/>
  <c r="BO372" s="1"/>
  <c r="BO376" a="1"/>
  <c r="BO376" s="1"/>
  <c r="BO436" a="1"/>
  <c r="BO436" s="1"/>
  <c r="BO439" a="1"/>
  <c r="BO439" s="1"/>
  <c r="BO466" a="1"/>
  <c r="BO466" s="1"/>
  <c r="BO542" a="1"/>
  <c r="BO542" s="1"/>
  <c r="BO552" a="1"/>
  <c r="BO552" s="1"/>
  <c r="BO557" a="1"/>
  <c r="BO557" s="1"/>
  <c r="BO219" a="1"/>
  <c r="BO219" s="1"/>
  <c r="BO481" a="1"/>
  <c r="BO481" s="1"/>
  <c r="BO544" a="1"/>
  <c r="BO544" s="1"/>
  <c r="BO511" a="1"/>
  <c r="BO511" s="1"/>
  <c r="BO546" a="1"/>
  <c r="BO546" s="1"/>
  <c r="BO556" a="1"/>
  <c r="BO556" s="1"/>
  <c r="BO241" a="1"/>
  <c r="BO241" s="1"/>
  <c r="BO201" a="1"/>
  <c r="BO201" s="1"/>
  <c r="BO202" a="1"/>
  <c r="BO202" s="1"/>
  <c r="BO487" a="1"/>
  <c r="BO487" s="1"/>
  <c r="BO225" a="1"/>
  <c r="BO225" s="1"/>
  <c r="BO232" a="1"/>
  <c r="BO232" s="1"/>
  <c r="BO237" a="1"/>
  <c r="BO237" s="1"/>
  <c r="BO450" a="1"/>
  <c r="BO450" s="1"/>
  <c r="BO501" a="1"/>
  <c r="BO501" s="1"/>
  <c r="BO496" a="1"/>
  <c r="BO496" s="1"/>
  <c r="BO540" a="1"/>
  <c r="BO540" s="1"/>
  <c r="BO238" a="1"/>
  <c r="BO238" s="1"/>
  <c r="BO532" a="1"/>
  <c r="BO532" s="1"/>
  <c r="BO221" a="1"/>
  <c r="BO221" s="1"/>
  <c r="BO508" a="1"/>
  <c r="BO508" s="1"/>
  <c r="BO537" a="1"/>
  <c r="BO537" s="1"/>
  <c r="BO159" a="1"/>
  <c r="BO159" s="1"/>
  <c r="BO120" a="1"/>
  <c r="BO120" s="1"/>
  <c r="BO104" a="1"/>
  <c r="BO104" s="1"/>
  <c r="BO252" a="1"/>
  <c r="BO252" s="1"/>
  <c r="BO198" a="1"/>
  <c r="BO198" s="1"/>
  <c r="BO117" a="1"/>
  <c r="BO117" s="1"/>
  <c r="BO100" a="1"/>
  <c r="BO100" s="1"/>
  <c r="BO199" a="1"/>
  <c r="BO199" s="1"/>
  <c r="BO169" a="1"/>
  <c r="BO169" s="1"/>
  <c r="BO170" a="1"/>
  <c r="BO170" s="1"/>
  <c r="BO187" a="1"/>
  <c r="BO187" s="1"/>
  <c r="BO124" a="1"/>
  <c r="BO124" s="1"/>
  <c r="BO108" a="1"/>
  <c r="BO108" s="1"/>
  <c r="BO91" a="1"/>
  <c r="BO91" s="1"/>
  <c r="BO72" a="1"/>
  <c r="BO72" s="1"/>
  <c r="BO52" a="1"/>
  <c r="BO52" s="1"/>
  <c r="BO259" a="1"/>
  <c r="BO259" s="1"/>
  <c r="BO161" a="1"/>
  <c r="BO161" s="1"/>
  <c r="BO173" a="1"/>
  <c r="BO173" s="1"/>
  <c r="BO184" a="1"/>
  <c r="BO184" s="1"/>
  <c r="BO157" a="1"/>
  <c r="BO157" s="1"/>
  <c r="BO66" a="1"/>
  <c r="BO66" s="1"/>
  <c r="BO74" a="1"/>
  <c r="BO74" s="1"/>
  <c r="BO177" a="1"/>
  <c r="BO177" s="1"/>
  <c r="BO69" a="1"/>
  <c r="BO69" s="1"/>
  <c r="BO171" a="1"/>
  <c r="BO171" s="1"/>
  <c r="BO68" a="1"/>
  <c r="BO68" s="1"/>
  <c r="BO76" a="1"/>
  <c r="BO76" s="1"/>
  <c r="BO162" a="1"/>
  <c r="BO162" s="1"/>
  <c r="BO359" a="1"/>
  <c r="BO359" s="1"/>
  <c r="BO389" a="1"/>
  <c r="BO389" s="1"/>
  <c r="BO394" a="1"/>
  <c r="BO394" s="1"/>
  <c r="BO406" a="1"/>
  <c r="BO406" s="1"/>
  <c r="BO447" a="1"/>
  <c r="BO447" s="1"/>
  <c r="BO454" a="1"/>
  <c r="BO454" s="1"/>
  <c r="BO517" a="1"/>
  <c r="BO517" s="1"/>
  <c r="BO539" a="1"/>
  <c r="BO539" s="1"/>
  <c r="BO519" a="1"/>
  <c r="BO519" s="1"/>
  <c r="BO525" a="1"/>
  <c r="BO525" s="1"/>
  <c r="BO541" a="1"/>
  <c r="BO541" s="1"/>
  <c r="BO515" a="1"/>
  <c r="BO515" s="1"/>
  <c r="BO522" a="1"/>
  <c r="BO522" s="1"/>
  <c r="BO530" a="1"/>
  <c r="BO530" s="1"/>
  <c r="BO535" a="1"/>
  <c r="BO535" s="1"/>
  <c r="BO543" a="1"/>
  <c r="BO543" s="1"/>
  <c r="BO553" a="1"/>
  <c r="BO553" s="1"/>
  <c r="BO234" a="1"/>
  <c r="BO234" s="1"/>
  <c r="BO431" a="1"/>
  <c r="BO431" s="1"/>
  <c r="BO224" a="1"/>
  <c r="BO224" s="1"/>
  <c r="BO230" a="1"/>
  <c r="BO230" s="1"/>
  <c r="BO240" a="1"/>
  <c r="BO240" s="1"/>
  <c r="BO243" a="1"/>
  <c r="BO243" s="1"/>
  <c r="BO489" a="1"/>
  <c r="BO489" s="1"/>
  <c r="BO505" a="1"/>
  <c r="BO505" s="1"/>
  <c r="BO245" a="1"/>
  <c r="BO245" s="1"/>
  <c r="BO559" a="1"/>
  <c r="BO559" s="1"/>
  <c r="BO488" a="1"/>
  <c r="BO488" s="1"/>
  <c r="BO256" a="1"/>
  <c r="BO256" s="1"/>
  <c r="BO206" a="1"/>
  <c r="BO206" s="1"/>
  <c r="BO163" a="1"/>
  <c r="BO163" s="1"/>
  <c r="BO176" a="1"/>
  <c r="BO176" s="1"/>
  <c r="BO182" a="1"/>
  <c r="BO182" s="1"/>
  <c r="BO115" a="1"/>
  <c r="BO115" s="1"/>
  <c r="BO98" a="1"/>
  <c r="BO98" s="1"/>
  <c r="BO114" a="1"/>
  <c r="BO114" s="1"/>
  <c r="BO97" a="1"/>
  <c r="BO97" s="1"/>
  <c r="BO204" a="1"/>
  <c r="BO204" s="1"/>
  <c r="BO178" a="1"/>
  <c r="BO178" s="1"/>
  <c r="BO119" a="1"/>
  <c r="BO119" s="1"/>
  <c r="BO103" a="1"/>
  <c r="BO103" s="1"/>
  <c r="BO113" a="1"/>
  <c r="BO113" s="1"/>
  <c r="BO248" a="1"/>
  <c r="BO248" s="1"/>
  <c r="BO105" a="1"/>
  <c r="BO105" s="1"/>
  <c r="BO81" a="1"/>
  <c r="BO81" s="1"/>
  <c r="BO53" a="1"/>
  <c r="BO53" s="1"/>
  <c r="BO54" a="1"/>
  <c r="BO54" s="1"/>
  <c r="BO77" a="1"/>
  <c r="BO77" s="1"/>
  <c r="BO51" a="1"/>
  <c r="BO51" s="1"/>
  <c r="I311"/>
  <c r="I554"/>
  <c r="I342"/>
  <c r="I558"/>
  <c r="I537"/>
  <c r="I529"/>
  <c r="I521"/>
  <c r="I512"/>
  <c r="I504"/>
  <c r="I496"/>
  <c r="I488"/>
  <c r="I386"/>
  <c r="I332"/>
  <c r="I524"/>
  <c r="I495"/>
  <c r="I435"/>
  <c r="I377"/>
  <c r="I536"/>
  <c r="I515"/>
  <c r="I479"/>
  <c r="I459"/>
  <c r="I443"/>
  <c r="I410"/>
  <c r="I555"/>
  <c r="I402"/>
  <c r="I350"/>
  <c r="I271"/>
  <c r="I287"/>
  <c r="I276"/>
  <c r="I292"/>
  <c r="I293"/>
  <c r="I282"/>
  <c r="I310"/>
  <c r="I326"/>
  <c r="I344"/>
  <c r="I360"/>
  <c r="I376"/>
  <c r="I393"/>
  <c r="I409"/>
  <c r="I289"/>
  <c r="I313"/>
  <c r="I329"/>
  <c r="I347"/>
  <c r="I363"/>
  <c r="I380"/>
  <c r="I396"/>
  <c r="I412"/>
  <c r="I556"/>
  <c r="I538"/>
  <c r="I522"/>
  <c r="I505"/>
  <c r="I489"/>
  <c r="I473"/>
  <c r="I457"/>
  <c r="I441"/>
  <c r="I425"/>
  <c r="I398"/>
  <c r="I365"/>
  <c r="I331"/>
  <c r="I299"/>
  <c r="I531"/>
  <c r="I514"/>
  <c r="I498"/>
  <c r="I482"/>
  <c r="I466"/>
  <c r="I450"/>
  <c r="I434"/>
  <c r="I419"/>
  <c r="I274"/>
  <c r="I418"/>
  <c r="I366"/>
  <c r="I300"/>
  <c r="I540"/>
  <c r="I499"/>
  <c r="I471"/>
  <c r="I519"/>
  <c r="I483"/>
  <c r="I467"/>
  <c r="I447"/>
  <c r="I391"/>
  <c r="I358"/>
  <c r="I281"/>
  <c r="I559"/>
  <c r="I383"/>
  <c r="I303"/>
  <c r="I275"/>
  <c r="I291"/>
  <c r="I280"/>
  <c r="I296"/>
  <c r="I278"/>
  <c r="I298"/>
  <c r="I314"/>
  <c r="I330"/>
  <c r="I348"/>
  <c r="I364"/>
  <c r="I381"/>
  <c r="I397"/>
  <c r="I413"/>
  <c r="I301"/>
  <c r="I317"/>
  <c r="I333"/>
  <c r="I351"/>
  <c r="I367"/>
  <c r="I384"/>
  <c r="I400"/>
  <c r="I416"/>
  <c r="I552"/>
  <c r="I534"/>
  <c r="I517"/>
  <c r="I501"/>
  <c r="I485"/>
  <c r="I469"/>
  <c r="I453"/>
  <c r="I437"/>
  <c r="I421"/>
  <c r="I390"/>
  <c r="I357"/>
  <c r="I323"/>
  <c r="I561"/>
  <c r="I543"/>
  <c r="I527"/>
  <c r="I510"/>
  <c r="I494"/>
  <c r="I478"/>
  <c r="I462"/>
  <c r="I446"/>
  <c r="I430"/>
  <c r="I411"/>
  <c r="I378"/>
  <c r="I346"/>
  <c r="I312"/>
  <c r="I290"/>
  <c r="I544"/>
  <c r="I327"/>
  <c r="I308"/>
  <c r="I541"/>
  <c r="I533"/>
  <c r="I525"/>
  <c r="I516"/>
  <c r="I508"/>
  <c r="I500"/>
  <c r="I492"/>
  <c r="I480"/>
  <c r="I476"/>
  <c r="I472"/>
  <c r="I468"/>
  <c r="I464"/>
  <c r="I460"/>
  <c r="I456"/>
  <c r="I452"/>
  <c r="I448"/>
  <c r="I444"/>
  <c r="I440"/>
  <c r="I436"/>
  <c r="I432"/>
  <c r="I428"/>
  <c r="I424"/>
  <c r="I399"/>
  <c r="I503"/>
  <c r="I324"/>
  <c r="I528"/>
  <c r="I487"/>
  <c r="I451"/>
  <c r="I423"/>
  <c r="I545"/>
  <c r="I415"/>
  <c r="I335"/>
  <c r="I279"/>
  <c r="I295"/>
  <c r="I284"/>
  <c r="I277"/>
  <c r="I286"/>
  <c r="I302"/>
  <c r="I318"/>
  <c r="I334"/>
  <c r="I352"/>
  <c r="I368"/>
  <c r="I385"/>
  <c r="I401"/>
  <c r="I417"/>
  <c r="I305"/>
  <c r="I321"/>
  <c r="I339"/>
  <c r="I355"/>
  <c r="I371"/>
  <c r="I388"/>
  <c r="I404"/>
  <c r="I420"/>
  <c r="I546"/>
  <c r="I530"/>
  <c r="I513"/>
  <c r="I497"/>
  <c r="I481"/>
  <c r="I465"/>
  <c r="I449"/>
  <c r="I433"/>
  <c r="I414"/>
  <c r="I382"/>
  <c r="I349"/>
  <c r="I315"/>
  <c r="I557"/>
  <c r="I539"/>
  <c r="I523"/>
  <c r="I506"/>
  <c r="I490"/>
  <c r="I474"/>
  <c r="I458"/>
  <c r="I442"/>
  <c r="I426"/>
  <c r="I403"/>
  <c r="I370"/>
  <c r="I336"/>
  <c r="I304"/>
  <c r="I407"/>
  <c r="I394"/>
  <c r="I374"/>
  <c r="I361"/>
  <c r="I484"/>
  <c r="I353"/>
  <c r="I319"/>
  <c r="I507"/>
  <c r="I463"/>
  <c r="I431"/>
  <c r="I532"/>
  <c r="I511"/>
  <c r="I491"/>
  <c r="I475"/>
  <c r="I455"/>
  <c r="I439"/>
  <c r="I427"/>
  <c r="I345"/>
  <c r="I369"/>
  <c r="I316"/>
  <c r="I283"/>
  <c r="I272"/>
  <c r="I288"/>
  <c r="I285"/>
  <c r="I294"/>
  <c r="I306"/>
  <c r="I322"/>
  <c r="I340"/>
  <c r="I356"/>
  <c r="I372"/>
  <c r="I389"/>
  <c r="I405"/>
  <c r="I273"/>
  <c r="I309"/>
  <c r="I325"/>
  <c r="I343"/>
  <c r="I359"/>
  <c r="I375"/>
  <c r="I392"/>
  <c r="I408"/>
  <c r="I560"/>
  <c r="I542"/>
  <c r="I526"/>
  <c r="I509"/>
  <c r="I493"/>
  <c r="I477"/>
  <c r="I461"/>
  <c r="I445"/>
  <c r="I429"/>
  <c r="I406"/>
  <c r="I373"/>
  <c r="I341"/>
  <c r="I307"/>
  <c r="I297"/>
  <c r="I553"/>
  <c r="I535"/>
  <c r="I518"/>
  <c r="I502"/>
  <c r="I486"/>
  <c r="I470"/>
  <c r="I454"/>
  <c r="I438"/>
  <c r="I422"/>
  <c r="I395"/>
  <c r="I362"/>
  <c r="I328"/>
  <c r="I387"/>
  <c r="I354"/>
  <c r="I320"/>
  <c r="AB544"/>
  <c r="AB561"/>
  <c r="AB282"/>
  <c r="AB271"/>
  <c r="AB287"/>
  <c r="AB284"/>
  <c r="AB293"/>
  <c r="AB309"/>
  <c r="AB325"/>
  <c r="AB343"/>
  <c r="AB359"/>
  <c r="AB375"/>
  <c r="AB392"/>
  <c r="AB408"/>
  <c r="AB272"/>
  <c r="AB304"/>
  <c r="AB320"/>
  <c r="AB336"/>
  <c r="AB354"/>
  <c r="AB370"/>
  <c r="AB387"/>
  <c r="AB403"/>
  <c r="AB419"/>
  <c r="AB319"/>
  <c r="AB353"/>
  <c r="AB386"/>
  <c r="AB418"/>
  <c r="AB433"/>
  <c r="AB449"/>
  <c r="AB465"/>
  <c r="AB481"/>
  <c r="AB497"/>
  <c r="AB513"/>
  <c r="AB530"/>
  <c r="AB546"/>
  <c r="AB296"/>
  <c r="AB322"/>
  <c r="AB356"/>
  <c r="AB389"/>
  <c r="AB424"/>
  <c r="AB440"/>
  <c r="AB456"/>
  <c r="AB472"/>
  <c r="AB488"/>
  <c r="AB504"/>
  <c r="AB521"/>
  <c r="AB537"/>
  <c r="AB555"/>
  <c r="AB310"/>
  <c r="AB344"/>
  <c r="AB376"/>
  <c r="AB409"/>
  <c r="AB430"/>
  <c r="AB446"/>
  <c r="AB462"/>
  <c r="AB478"/>
  <c r="AB494"/>
  <c r="AB510"/>
  <c r="AB527"/>
  <c r="AB406"/>
  <c r="AB390"/>
  <c r="AB373"/>
  <c r="AB357"/>
  <c r="AB341"/>
  <c r="AB323"/>
  <c r="AB307"/>
  <c r="AB558"/>
  <c r="AB540"/>
  <c r="AB524"/>
  <c r="AB507"/>
  <c r="AB491"/>
  <c r="AB475"/>
  <c r="AB459"/>
  <c r="AB443"/>
  <c r="AB427"/>
  <c r="AB543"/>
  <c r="AB553"/>
  <c r="AB286"/>
  <c r="AB275"/>
  <c r="AB291"/>
  <c r="AB292"/>
  <c r="AB281"/>
  <c r="AB313"/>
  <c r="AB329"/>
  <c r="AB347"/>
  <c r="AB363"/>
  <c r="AB380"/>
  <c r="AB396"/>
  <c r="AB412"/>
  <c r="AB288"/>
  <c r="AB308"/>
  <c r="AB324"/>
  <c r="AB342"/>
  <c r="AB358"/>
  <c r="AB374"/>
  <c r="AB391"/>
  <c r="AB407"/>
  <c r="AB289"/>
  <c r="AB327"/>
  <c r="AB361"/>
  <c r="AB394"/>
  <c r="AB421"/>
  <c r="AB437"/>
  <c r="AB453"/>
  <c r="AB469"/>
  <c r="AB485"/>
  <c r="AB501"/>
  <c r="AB517"/>
  <c r="AB534"/>
  <c r="AB552"/>
  <c r="AB298"/>
  <c r="AB330"/>
  <c r="AB364"/>
  <c r="AB397"/>
  <c r="AB428"/>
  <c r="AB444"/>
  <c r="AB460"/>
  <c r="AB476"/>
  <c r="AB492"/>
  <c r="AB508"/>
  <c r="AB525"/>
  <c r="AB541"/>
  <c r="AB559"/>
  <c r="AB318"/>
  <c r="AB352"/>
  <c r="AB385"/>
  <c r="AB417"/>
  <c r="AB434"/>
  <c r="AB450"/>
  <c r="AB466"/>
  <c r="AB482"/>
  <c r="AB498"/>
  <c r="AB514"/>
  <c r="AB531"/>
  <c r="AB299"/>
  <c r="AB536"/>
  <c r="AB519"/>
  <c r="AB503"/>
  <c r="AB487"/>
  <c r="AB471"/>
  <c r="AB455"/>
  <c r="AB439"/>
  <c r="AB423"/>
  <c r="AB274"/>
  <c r="AB290"/>
  <c r="AB279"/>
  <c r="AB295"/>
  <c r="AB277"/>
  <c r="AB301"/>
  <c r="AB317"/>
  <c r="AB333"/>
  <c r="AB351"/>
  <c r="AB367"/>
  <c r="AB384"/>
  <c r="AB400"/>
  <c r="AB416"/>
  <c r="AB297"/>
  <c r="AB312"/>
  <c r="AB328"/>
  <c r="AB346"/>
  <c r="AB362"/>
  <c r="AB378"/>
  <c r="AB395"/>
  <c r="AB411"/>
  <c r="AB303"/>
  <c r="AB335"/>
  <c r="AB369"/>
  <c r="AB402"/>
  <c r="AB425"/>
  <c r="AB441"/>
  <c r="AB457"/>
  <c r="AB473"/>
  <c r="AB489"/>
  <c r="AB505"/>
  <c r="AB522"/>
  <c r="AB538"/>
  <c r="AB556"/>
  <c r="AB306"/>
  <c r="AB340"/>
  <c r="AB372"/>
  <c r="AB405"/>
  <c r="AB432"/>
  <c r="AB448"/>
  <c r="AB464"/>
  <c r="AB480"/>
  <c r="AB496"/>
  <c r="AB512"/>
  <c r="AB529"/>
  <c r="AB545"/>
  <c r="AB280"/>
  <c r="AB326"/>
  <c r="AB360"/>
  <c r="AB393"/>
  <c r="AB422"/>
  <c r="AB438"/>
  <c r="AB454"/>
  <c r="AB470"/>
  <c r="AB486"/>
  <c r="AB502"/>
  <c r="AB518"/>
  <c r="AB535"/>
  <c r="AB557"/>
  <c r="AB414"/>
  <c r="AB398"/>
  <c r="AB382"/>
  <c r="AB365"/>
  <c r="AB349"/>
  <c r="AB331"/>
  <c r="AB315"/>
  <c r="AB532"/>
  <c r="AB515"/>
  <c r="AB499"/>
  <c r="AB483"/>
  <c r="AB467"/>
  <c r="AB451"/>
  <c r="AB435"/>
  <c r="AB554"/>
  <c r="AB278"/>
  <c r="AB294"/>
  <c r="AB283"/>
  <c r="AB276"/>
  <c r="AB285"/>
  <c r="AB305"/>
  <c r="AB321"/>
  <c r="AB339"/>
  <c r="AB355"/>
  <c r="AB371"/>
  <c r="AB388"/>
  <c r="AB404"/>
  <c r="AB420"/>
  <c r="AB300"/>
  <c r="AB316"/>
  <c r="AB332"/>
  <c r="AB350"/>
  <c r="AB366"/>
  <c r="AB383"/>
  <c r="AB399"/>
  <c r="AB415"/>
  <c r="AB311"/>
  <c r="AB345"/>
  <c r="AB377"/>
  <c r="AB410"/>
  <c r="AB429"/>
  <c r="AB445"/>
  <c r="AB461"/>
  <c r="AB477"/>
  <c r="AB493"/>
  <c r="AB509"/>
  <c r="AB526"/>
  <c r="AB542"/>
  <c r="AB560"/>
  <c r="AB314"/>
  <c r="AB348"/>
  <c r="AB381"/>
  <c r="AB413"/>
  <c r="AB436"/>
  <c r="AB452"/>
  <c r="AB468"/>
  <c r="AB484"/>
  <c r="AB500"/>
  <c r="AB516"/>
  <c r="AB533"/>
  <c r="AB302"/>
  <c r="AB334"/>
  <c r="AB368"/>
  <c r="AB401"/>
  <c r="AB426"/>
  <c r="AB442"/>
  <c r="AB458"/>
  <c r="AB474"/>
  <c r="AB490"/>
  <c r="AB506"/>
  <c r="AB523"/>
  <c r="AB539"/>
  <c r="AB273"/>
  <c r="AB528"/>
  <c r="AB511"/>
  <c r="AB495"/>
  <c r="AB479"/>
  <c r="AB463"/>
  <c r="AB447"/>
  <c r="AB431"/>
  <c r="H65" i="106"/>
  <c r="G65"/>
  <c r="CB338" i="70" l="1"/>
  <c r="BT338" a="1"/>
  <c r="BT338" s="1"/>
  <c r="BS338" a="1"/>
  <c r="BS338" s="1"/>
  <c r="BH338"/>
  <c r="BW338" a="1"/>
  <c r="BW338" s="1"/>
  <c r="CC338"/>
  <c r="BV338" a="1"/>
  <c r="BV338" s="1"/>
  <c r="CC337"/>
  <c r="BT337" a="1"/>
  <c r="BT337" s="1"/>
  <c r="CB337"/>
  <c r="BV337" a="1"/>
  <c r="BV337" s="1"/>
  <c r="BW337" a="1"/>
  <c r="BW337" s="1"/>
  <c r="BH337"/>
  <c r="BS337" a="1"/>
  <c r="BS337" s="1"/>
  <c r="BP338" a="1"/>
  <c r="BP338" s="1"/>
  <c r="BZ338" a="1"/>
  <c r="BZ338" s="1"/>
  <c r="BJ338" a="1"/>
  <c r="BJ338" s="1"/>
  <c r="BN338" a="1"/>
  <c r="BN338" s="1"/>
  <c r="BQ338" a="1"/>
  <c r="BQ338" s="1"/>
  <c r="BK338" a="1"/>
  <c r="BK338" s="1"/>
  <c r="BM338" a="1"/>
  <c r="BM338" s="1"/>
  <c r="BY338" a="1"/>
  <c r="BY338" s="1"/>
  <c r="BZ337" a="1"/>
  <c r="BZ337" s="1"/>
  <c r="BP337" a="1"/>
  <c r="BP337" s="1"/>
  <c r="BQ337" a="1"/>
  <c r="BQ337" s="1"/>
  <c r="BJ337" a="1"/>
  <c r="BJ337" s="1"/>
  <c r="BY337" a="1"/>
  <c r="BY337" s="1"/>
  <c r="BK337" a="1"/>
  <c r="BK337" s="1"/>
  <c r="BM337" a="1"/>
  <c r="BM337" s="1"/>
  <c r="BN337" a="1"/>
  <c r="BN337" s="1"/>
  <c r="BH551"/>
  <c r="BK551" a="1"/>
  <c r="BK551" s="1"/>
  <c r="CB551"/>
  <c r="BW551" a="1"/>
  <c r="BW551" s="1"/>
  <c r="BV551" a="1"/>
  <c r="BV551" s="1"/>
  <c r="BQ551" a="1"/>
  <c r="BQ551" s="1"/>
  <c r="BP551" a="1"/>
  <c r="BP551" s="1"/>
  <c r="BT551" a="1"/>
  <c r="BT551" s="1"/>
  <c r="BN551" a="1"/>
  <c r="BN551" s="1"/>
  <c r="BY551" a="1"/>
  <c r="BY551" s="1"/>
  <c r="BZ551" a="1"/>
  <c r="BZ551" s="1"/>
  <c r="BM551" a="1"/>
  <c r="BM551" s="1"/>
  <c r="BJ551" a="1"/>
  <c r="BJ551" s="1"/>
  <c r="CC551"/>
  <c r="BS551" a="1"/>
  <c r="BS551" s="1"/>
  <c r="BS520" a="1"/>
  <c r="BS520" s="1"/>
  <c r="BM520" a="1"/>
  <c r="BM520" s="1"/>
  <c r="BQ520" a="1"/>
  <c r="BQ520" s="1"/>
  <c r="BZ520" a="1"/>
  <c r="BZ520" s="1"/>
  <c r="BH520"/>
  <c r="BY520" a="1"/>
  <c r="BY520" s="1"/>
  <c r="BT520" a="1"/>
  <c r="BT520" s="1"/>
  <c r="CB520"/>
  <c r="BN520" a="1"/>
  <c r="BN520" s="1"/>
  <c r="BV520" a="1"/>
  <c r="BV520" s="1"/>
  <c r="BJ520" a="1"/>
  <c r="BJ520" s="1"/>
  <c r="CC520"/>
  <c r="BP520" a="1"/>
  <c r="BP520" s="1"/>
  <c r="BK520" a="1"/>
  <c r="BK520" s="1"/>
  <c r="BW520" a="1"/>
  <c r="BW520" s="1"/>
  <c r="BJ548" a="1"/>
  <c r="BJ548" s="1"/>
  <c r="BK548" a="1"/>
  <c r="BK548" s="1"/>
  <c r="BQ548" a="1"/>
  <c r="BQ548" s="1"/>
  <c r="CB548"/>
  <c r="BM548" a="1"/>
  <c r="BM548" s="1"/>
  <c r="BN548" a="1"/>
  <c r="BN548" s="1"/>
  <c r="BT548" a="1"/>
  <c r="BT548" s="1"/>
  <c r="BS548" a="1"/>
  <c r="BS548" s="1"/>
  <c r="BH548"/>
  <c r="BP548" a="1"/>
  <c r="BP548" s="1"/>
  <c r="BZ548" a="1"/>
  <c r="BZ548" s="1"/>
  <c r="BY548" a="1"/>
  <c r="BY548" s="1"/>
  <c r="BW548" a="1"/>
  <c r="BW548" s="1"/>
  <c r="CC548"/>
  <c r="BV548" a="1"/>
  <c r="BV548" s="1"/>
  <c r="BH379"/>
  <c r="BN379" a="1"/>
  <c r="BN379" s="1"/>
  <c r="BS379" a="1"/>
  <c r="BS379" s="1"/>
  <c r="BK379" a="1"/>
  <c r="BK379" s="1"/>
  <c r="BJ379" a="1"/>
  <c r="BJ379" s="1"/>
  <c r="BW379" a="1"/>
  <c r="BW379" s="1"/>
  <c r="BM379" a="1"/>
  <c r="BM379" s="1"/>
  <c r="BT379" a="1"/>
  <c r="BT379" s="1"/>
  <c r="CB379"/>
  <c r="BP379" a="1"/>
  <c r="BP379" s="1"/>
  <c r="BV379" a="1"/>
  <c r="BV379" s="1"/>
  <c r="CC379"/>
  <c r="BY379" a="1"/>
  <c r="BY379" s="1"/>
  <c r="BQ379" a="1"/>
  <c r="BQ379" s="1"/>
  <c r="BZ379" a="1"/>
  <c r="BZ379" s="1"/>
  <c r="BN550" a="1"/>
  <c r="BN550" s="1"/>
  <c r="BQ550" a="1"/>
  <c r="BQ550" s="1"/>
  <c r="BT550" a="1"/>
  <c r="BT550" s="1"/>
  <c r="BM550" a="1"/>
  <c r="BM550" s="1"/>
  <c r="BP550" a="1"/>
  <c r="BP550" s="1"/>
  <c r="BV550" a="1"/>
  <c r="BV550" s="1"/>
  <c r="BJ550" a="1"/>
  <c r="BJ550" s="1"/>
  <c r="BK550" a="1"/>
  <c r="BK550" s="1"/>
  <c r="BH550"/>
  <c r="BW550" a="1"/>
  <c r="BW550" s="1"/>
  <c r="CB550"/>
  <c r="BZ550" a="1"/>
  <c r="BZ550" s="1"/>
  <c r="CC550"/>
  <c r="BS550" a="1"/>
  <c r="BS550" s="1"/>
  <c r="BY550" a="1"/>
  <c r="BY550" s="1"/>
  <c r="BS547" a="1"/>
  <c r="BS547" s="1"/>
  <c r="BJ547" a="1"/>
  <c r="BJ547" s="1"/>
  <c r="CB547"/>
  <c r="BQ547" a="1"/>
  <c r="BQ547" s="1"/>
  <c r="BP547" a="1"/>
  <c r="BP547" s="1"/>
  <c r="BW547" a="1"/>
  <c r="BW547" s="1"/>
  <c r="BM547" a="1"/>
  <c r="BM547" s="1"/>
  <c r="CC547"/>
  <c r="BY547" a="1"/>
  <c r="BY547" s="1"/>
  <c r="BH547"/>
  <c r="BN547" a="1"/>
  <c r="BN547" s="1"/>
  <c r="BT547" a="1"/>
  <c r="BT547" s="1"/>
  <c r="BK547" a="1"/>
  <c r="BK547" s="1"/>
  <c r="BV547" a="1"/>
  <c r="BV547" s="1"/>
  <c r="BZ547" a="1"/>
  <c r="BZ547" s="1"/>
  <c r="BT549" a="1"/>
  <c r="BT549" s="1"/>
  <c r="BK549" a="1"/>
  <c r="BK549" s="1"/>
  <c r="BJ549" a="1"/>
  <c r="BJ549" s="1"/>
  <c r="BZ549" a="1"/>
  <c r="BZ549" s="1"/>
  <c r="BM549" a="1"/>
  <c r="BM549" s="1"/>
  <c r="BW549" a="1"/>
  <c r="BW549" s="1"/>
  <c r="BQ549" a="1"/>
  <c r="BQ549" s="1"/>
  <c r="CB549"/>
  <c r="BP549" a="1"/>
  <c r="BP549" s="1"/>
  <c r="CC549"/>
  <c r="BV549" a="1"/>
  <c r="BV549" s="1"/>
  <c r="BS549" a="1"/>
  <c r="BS549" s="1"/>
  <c r="BN549" a="1"/>
  <c r="BN549" s="1"/>
  <c r="BY549" a="1"/>
  <c r="BY549" s="1"/>
  <c r="BH549"/>
  <c r="BM297" a="1"/>
  <c r="BM297" s="1"/>
  <c r="BP297" a="1"/>
  <c r="BP297" s="1"/>
  <c r="BZ297" a="1"/>
  <c r="BZ297" s="1"/>
  <c r="CB297"/>
  <c r="BT297" a="1"/>
  <c r="BT297" s="1"/>
  <c r="BW297" a="1"/>
  <c r="BW297" s="1"/>
  <c r="BQ297" a="1"/>
  <c r="BQ297" s="1"/>
  <c r="CC297"/>
  <c r="BK297" a="1"/>
  <c r="BK297" s="1"/>
  <c r="BS297" a="1"/>
  <c r="BS297" s="1"/>
  <c r="BJ297" a="1"/>
  <c r="BJ297" s="1"/>
  <c r="BV297" a="1"/>
  <c r="BV297" s="1"/>
  <c r="BY297" a="1"/>
  <c r="BY297" s="1"/>
  <c r="BN297" a="1"/>
  <c r="BN297" s="1"/>
  <c r="CB375"/>
  <c r="BK375" a="1"/>
  <c r="BK375" s="1"/>
  <c r="BV375" a="1"/>
  <c r="BV375" s="1"/>
  <c r="BM375" a="1"/>
  <c r="BM375" s="1"/>
  <c r="CC375"/>
  <c r="BT375" a="1"/>
  <c r="BT375" s="1"/>
  <c r="BQ375" a="1"/>
  <c r="BQ375" s="1"/>
  <c r="BP375" a="1"/>
  <c r="BP375" s="1"/>
  <c r="BJ375" a="1"/>
  <c r="BJ375" s="1"/>
  <c r="BW375" a="1"/>
  <c r="BW375" s="1"/>
  <c r="BY375" a="1"/>
  <c r="BY375" s="1"/>
  <c r="BN375" a="1"/>
  <c r="BN375" s="1"/>
  <c r="BS375" a="1"/>
  <c r="BS375" s="1"/>
  <c r="BZ375" a="1"/>
  <c r="BZ375" s="1"/>
  <c r="CC272"/>
  <c r="BN272" a="1"/>
  <c r="BN272" s="1"/>
  <c r="BJ272" a="1"/>
  <c r="BJ272" s="1"/>
  <c r="BQ272" a="1"/>
  <c r="BQ272" s="1"/>
  <c r="BT272" a="1"/>
  <c r="BT272" s="1"/>
  <c r="BV272" a="1"/>
  <c r="BV272" s="1"/>
  <c r="BP272" a="1"/>
  <c r="BP272" s="1"/>
  <c r="BK272" a="1"/>
  <c r="BK272" s="1"/>
  <c r="BM272" a="1"/>
  <c r="BM272" s="1"/>
  <c r="BS272" a="1"/>
  <c r="BS272" s="1"/>
  <c r="CB272"/>
  <c r="BW272" a="1"/>
  <c r="BW272" s="1"/>
  <c r="BZ272" a="1"/>
  <c r="BZ272" s="1"/>
  <c r="BY272" a="1"/>
  <c r="BY272" s="1"/>
  <c r="CC319"/>
  <c r="BW319" a="1"/>
  <c r="BW319" s="1"/>
  <c r="BQ319" a="1"/>
  <c r="BQ319" s="1"/>
  <c r="BM319" a="1"/>
  <c r="BM319" s="1"/>
  <c r="BS319" a="1"/>
  <c r="BS319" s="1"/>
  <c r="BY319" a="1"/>
  <c r="BY319" s="1"/>
  <c r="BK319" a="1"/>
  <c r="BK319" s="1"/>
  <c r="BT319" a="1"/>
  <c r="BT319" s="1"/>
  <c r="BJ319" a="1"/>
  <c r="BJ319" s="1"/>
  <c r="BP319" a="1"/>
  <c r="BP319" s="1"/>
  <c r="CB319"/>
  <c r="BV319" a="1"/>
  <c r="BV319" s="1"/>
  <c r="BZ319" a="1"/>
  <c r="BZ319" s="1"/>
  <c r="BN319" a="1"/>
  <c r="BN319" s="1"/>
  <c r="BS315" a="1"/>
  <c r="BS315" s="1"/>
  <c r="BW315" a="1"/>
  <c r="BW315" s="1"/>
  <c r="BQ315" a="1"/>
  <c r="BQ315" s="1"/>
  <c r="BT315" a="1"/>
  <c r="BT315" s="1"/>
  <c r="BY315" a="1"/>
  <c r="BY315" s="1"/>
  <c r="BP315" a="1"/>
  <c r="BP315" s="1"/>
  <c r="CB315"/>
  <c r="BK315" a="1"/>
  <c r="BK315" s="1"/>
  <c r="BZ315" a="1"/>
  <c r="BZ315" s="1"/>
  <c r="BM315" a="1"/>
  <c r="BM315" s="1"/>
  <c r="CC315"/>
  <c r="BV315" a="1"/>
  <c r="BV315" s="1"/>
  <c r="BN315" a="1"/>
  <c r="BN315" s="1"/>
  <c r="BJ315" a="1"/>
  <c r="BJ315" s="1"/>
  <c r="BZ420" a="1"/>
  <c r="BZ420" s="1"/>
  <c r="BJ420" a="1"/>
  <c r="BJ420" s="1"/>
  <c r="BS420" a="1"/>
  <c r="BS420" s="1"/>
  <c r="BP420" a="1"/>
  <c r="BP420" s="1"/>
  <c r="CB420"/>
  <c r="BK420" a="1"/>
  <c r="BK420" s="1"/>
  <c r="BW420" a="1"/>
  <c r="BW420" s="1"/>
  <c r="CC420"/>
  <c r="BY420" a="1"/>
  <c r="BY420" s="1"/>
  <c r="BT420" a="1"/>
  <c r="BT420" s="1"/>
  <c r="BV420" a="1"/>
  <c r="BV420" s="1"/>
  <c r="BM420" a="1"/>
  <c r="BM420" s="1"/>
  <c r="BN420" a="1"/>
  <c r="BN420" s="1"/>
  <c r="BQ420" a="1"/>
  <c r="BQ420" s="1"/>
  <c r="CB286"/>
  <c r="BN286" a="1"/>
  <c r="BN286" s="1"/>
  <c r="BJ286" a="1"/>
  <c r="BJ286" s="1"/>
  <c r="BW286" a="1"/>
  <c r="BW286" s="1"/>
  <c r="CC286"/>
  <c r="BZ286" a="1"/>
  <c r="BZ286" s="1"/>
  <c r="BY286" a="1"/>
  <c r="BY286" s="1"/>
  <c r="BK286" a="1"/>
  <c r="BK286" s="1"/>
  <c r="BS286" a="1"/>
  <c r="BS286" s="1"/>
  <c r="BV286" a="1"/>
  <c r="BV286" s="1"/>
  <c r="BT286" a="1"/>
  <c r="BT286" s="1"/>
  <c r="BP286" a="1"/>
  <c r="BP286" s="1"/>
  <c r="BQ286" a="1"/>
  <c r="BQ286" s="1"/>
  <c r="BM286" a="1"/>
  <c r="BM286" s="1"/>
  <c r="BN428" a="1"/>
  <c r="BN428" s="1"/>
  <c r="CB428"/>
  <c r="BY428" a="1"/>
  <c r="BY428" s="1"/>
  <c r="BZ428" a="1"/>
  <c r="BZ428" s="1"/>
  <c r="BQ428" a="1"/>
  <c r="BQ428" s="1"/>
  <c r="BV428" a="1"/>
  <c r="BV428" s="1"/>
  <c r="BS428" a="1"/>
  <c r="BS428" s="1"/>
  <c r="BK428" a="1"/>
  <c r="BK428" s="1"/>
  <c r="BT428" a="1"/>
  <c r="BT428" s="1"/>
  <c r="BW428" a="1"/>
  <c r="BW428" s="1"/>
  <c r="CC428"/>
  <c r="BP428" a="1"/>
  <c r="BP428" s="1"/>
  <c r="BJ428" a="1"/>
  <c r="BJ428" s="1"/>
  <c r="BM428" a="1"/>
  <c r="BM428" s="1"/>
  <c r="CC476"/>
  <c r="BP476" a="1"/>
  <c r="BP476" s="1"/>
  <c r="BY476" a="1"/>
  <c r="BY476" s="1"/>
  <c r="BQ476" a="1"/>
  <c r="BQ476" s="1"/>
  <c r="BN476" a="1"/>
  <c r="BN476" s="1"/>
  <c r="BV476" a="1"/>
  <c r="BV476" s="1"/>
  <c r="BK476" a="1"/>
  <c r="BK476" s="1"/>
  <c r="BZ476" a="1"/>
  <c r="BZ476" s="1"/>
  <c r="BS476" a="1"/>
  <c r="BS476" s="1"/>
  <c r="BT476" a="1"/>
  <c r="BT476" s="1"/>
  <c r="CB476"/>
  <c r="BM476" a="1"/>
  <c r="BM476" s="1"/>
  <c r="BJ476" a="1"/>
  <c r="BJ476" s="1"/>
  <c r="BW476" a="1"/>
  <c r="BW476" s="1"/>
  <c r="CC290"/>
  <c r="BT290" a="1"/>
  <c r="BT290" s="1"/>
  <c r="BY290" a="1"/>
  <c r="BY290" s="1"/>
  <c r="BS290" a="1"/>
  <c r="BS290" s="1"/>
  <c r="BP290" a="1"/>
  <c r="BP290" s="1"/>
  <c r="BW290" a="1"/>
  <c r="BW290" s="1"/>
  <c r="BN290" a="1"/>
  <c r="BN290" s="1"/>
  <c r="BQ290" a="1"/>
  <c r="BQ290" s="1"/>
  <c r="BV290" a="1"/>
  <c r="BV290" s="1"/>
  <c r="BK290" a="1"/>
  <c r="BK290" s="1"/>
  <c r="CB290"/>
  <c r="BZ290" a="1"/>
  <c r="BZ290" s="1"/>
  <c r="BJ290" a="1"/>
  <c r="BJ290" s="1"/>
  <c r="BM290" a="1"/>
  <c r="BM290" s="1"/>
  <c r="BV390" a="1"/>
  <c r="BV390" s="1"/>
  <c r="CB390"/>
  <c r="BY390" a="1"/>
  <c r="BY390" s="1"/>
  <c r="BM390" a="1"/>
  <c r="BM390" s="1"/>
  <c r="CC390"/>
  <c r="BT390" a="1"/>
  <c r="BT390" s="1"/>
  <c r="BN390" a="1"/>
  <c r="BN390" s="1"/>
  <c r="BJ390" a="1"/>
  <c r="BJ390" s="1"/>
  <c r="BZ390" a="1"/>
  <c r="BZ390" s="1"/>
  <c r="BS390" a="1"/>
  <c r="BS390" s="1"/>
  <c r="BQ390" a="1"/>
  <c r="BQ390" s="1"/>
  <c r="BW390" a="1"/>
  <c r="BW390" s="1"/>
  <c r="BK390" a="1"/>
  <c r="BK390" s="1"/>
  <c r="BP390" a="1"/>
  <c r="BP390" s="1"/>
  <c r="CC384"/>
  <c r="BQ384" a="1"/>
  <c r="BQ384" s="1"/>
  <c r="BY384" a="1"/>
  <c r="BY384" s="1"/>
  <c r="BM384" a="1"/>
  <c r="BM384" s="1"/>
  <c r="BK384" a="1"/>
  <c r="BK384" s="1"/>
  <c r="BJ384" a="1"/>
  <c r="BJ384" s="1"/>
  <c r="BT384" a="1"/>
  <c r="BT384" s="1"/>
  <c r="BN384" a="1"/>
  <c r="BN384" s="1"/>
  <c r="BP384" a="1"/>
  <c r="BP384" s="1"/>
  <c r="BV384" a="1"/>
  <c r="BV384" s="1"/>
  <c r="CB384"/>
  <c r="BS384" a="1"/>
  <c r="BS384" s="1"/>
  <c r="BZ384" a="1"/>
  <c r="BZ384" s="1"/>
  <c r="BW384" a="1"/>
  <c r="BW384" s="1"/>
  <c r="CB314"/>
  <c r="BY314" a="1"/>
  <c r="BY314" s="1"/>
  <c r="BZ314" a="1"/>
  <c r="BZ314" s="1"/>
  <c r="BK314" a="1"/>
  <c r="BK314" s="1"/>
  <c r="CC314"/>
  <c r="BT314" a="1"/>
  <c r="BT314" s="1"/>
  <c r="BS314" a="1"/>
  <c r="BS314" s="1"/>
  <c r="BP314" a="1"/>
  <c r="BP314" s="1"/>
  <c r="BM314" a="1"/>
  <c r="BM314" s="1"/>
  <c r="BJ314" a="1"/>
  <c r="BJ314" s="1"/>
  <c r="BW314" a="1"/>
  <c r="BW314" s="1"/>
  <c r="BQ314" a="1"/>
  <c r="BQ314" s="1"/>
  <c r="BV314" a="1"/>
  <c r="BV314" s="1"/>
  <c r="BN314" a="1"/>
  <c r="BN314" s="1"/>
  <c r="CB391"/>
  <c r="BW391" a="1"/>
  <c r="BW391" s="1"/>
  <c r="BM391" a="1"/>
  <c r="BM391" s="1"/>
  <c r="BV391" a="1"/>
  <c r="BV391" s="1"/>
  <c r="CC391"/>
  <c r="BQ391" a="1"/>
  <c r="BQ391" s="1"/>
  <c r="BP391" a="1"/>
  <c r="BP391" s="1"/>
  <c r="BT391" a="1"/>
  <c r="BT391" s="1"/>
  <c r="BY391" a="1"/>
  <c r="BY391" s="1"/>
  <c r="BN391" a="1"/>
  <c r="BN391" s="1"/>
  <c r="BS391" a="1"/>
  <c r="BS391" s="1"/>
  <c r="BJ391" a="1"/>
  <c r="BJ391" s="1"/>
  <c r="BZ391" a="1"/>
  <c r="BZ391" s="1"/>
  <c r="BK391" a="1"/>
  <c r="BK391" s="1"/>
  <c r="BJ274" a="1"/>
  <c r="BJ274" s="1"/>
  <c r="BQ274" a="1"/>
  <c r="BQ274" s="1"/>
  <c r="BY274" a="1"/>
  <c r="BY274" s="1"/>
  <c r="BN274" a="1"/>
  <c r="BN274" s="1"/>
  <c r="BT274" a="1"/>
  <c r="BT274" s="1"/>
  <c r="BV274" a="1"/>
  <c r="BV274" s="1"/>
  <c r="CB274"/>
  <c r="BP274" a="1"/>
  <c r="BP274" s="1"/>
  <c r="BM274" a="1"/>
  <c r="BM274" s="1"/>
  <c r="BK274" a="1"/>
  <c r="BK274" s="1"/>
  <c r="CC274"/>
  <c r="BS274" a="1"/>
  <c r="BS274" s="1"/>
  <c r="BZ274" a="1"/>
  <c r="BZ274" s="1"/>
  <c r="BW274" a="1"/>
  <c r="BW274" s="1"/>
  <c r="CB365"/>
  <c r="BK365" a="1"/>
  <c r="BK365" s="1"/>
  <c r="BY365" a="1"/>
  <c r="BY365" s="1"/>
  <c r="CC365"/>
  <c r="BS365" a="1"/>
  <c r="BS365" s="1"/>
  <c r="BV365" a="1"/>
  <c r="BV365" s="1"/>
  <c r="BT365" a="1"/>
  <c r="BT365" s="1"/>
  <c r="BZ365" a="1"/>
  <c r="BZ365" s="1"/>
  <c r="BN365" a="1"/>
  <c r="BN365" s="1"/>
  <c r="BQ365" a="1"/>
  <c r="BQ365" s="1"/>
  <c r="BM365" a="1"/>
  <c r="BM365" s="1"/>
  <c r="BW365" a="1"/>
  <c r="BW365" s="1"/>
  <c r="BJ365" a="1"/>
  <c r="BJ365" s="1"/>
  <c r="BP365" a="1"/>
  <c r="BP365" s="1"/>
  <c r="CB396"/>
  <c r="BS396" a="1"/>
  <c r="BS396" s="1"/>
  <c r="BT396" a="1"/>
  <c r="BT396" s="1"/>
  <c r="BP396" a="1"/>
  <c r="BP396" s="1"/>
  <c r="CC396"/>
  <c r="BJ396" a="1"/>
  <c r="BJ396" s="1"/>
  <c r="BN396" a="1"/>
  <c r="BN396" s="1"/>
  <c r="BQ396" a="1"/>
  <c r="BQ396" s="1"/>
  <c r="BY396" a="1"/>
  <c r="BY396" s="1"/>
  <c r="BK396" a="1"/>
  <c r="BK396" s="1"/>
  <c r="BM396" a="1"/>
  <c r="BM396" s="1"/>
  <c r="BV396" a="1"/>
  <c r="BV396" s="1"/>
  <c r="BW396" a="1"/>
  <c r="BW396" s="1"/>
  <c r="BZ396" a="1"/>
  <c r="BZ396" s="1"/>
  <c r="BZ292" a="1"/>
  <c r="BZ292" s="1"/>
  <c r="BQ292" a="1"/>
  <c r="BQ292" s="1"/>
  <c r="BK292" a="1"/>
  <c r="BK292" s="1"/>
  <c r="BY292" a="1"/>
  <c r="BY292" s="1"/>
  <c r="BN292" a="1"/>
  <c r="BN292" s="1"/>
  <c r="BJ292" a="1"/>
  <c r="BJ292" s="1"/>
  <c r="CC292"/>
  <c r="BV292" a="1"/>
  <c r="BV292" s="1"/>
  <c r="BS292" a="1"/>
  <c r="BS292" s="1"/>
  <c r="BM292" a="1"/>
  <c r="BM292" s="1"/>
  <c r="CB292"/>
  <c r="BP292" a="1"/>
  <c r="BP292" s="1"/>
  <c r="BT292" a="1"/>
  <c r="BT292" s="1"/>
  <c r="BW292" a="1"/>
  <c r="BW292" s="1"/>
  <c r="BJ496" a="1"/>
  <c r="BJ496" s="1"/>
  <c r="BN496" a="1"/>
  <c r="BN496" s="1"/>
  <c r="BY496" a="1"/>
  <c r="BY496" s="1"/>
  <c r="BK496" a="1"/>
  <c r="BK496" s="1"/>
  <c r="BW496" a="1"/>
  <c r="BW496" s="1"/>
  <c r="BV496" a="1"/>
  <c r="BV496" s="1"/>
  <c r="CB496"/>
  <c r="BP496" a="1"/>
  <c r="BP496" s="1"/>
  <c r="BZ496" a="1"/>
  <c r="BZ496" s="1"/>
  <c r="BQ496" a="1"/>
  <c r="BQ496" s="1"/>
  <c r="CC496"/>
  <c r="BT496" a="1"/>
  <c r="BT496" s="1"/>
  <c r="BS496" a="1"/>
  <c r="BS496" s="1"/>
  <c r="BM496" a="1"/>
  <c r="BM496" s="1"/>
  <c r="CC502"/>
  <c r="BM502" a="1"/>
  <c r="BM502" s="1"/>
  <c r="BJ502" a="1"/>
  <c r="BJ502" s="1"/>
  <c r="BK502" a="1"/>
  <c r="BK502" s="1"/>
  <c r="BV502" a="1"/>
  <c r="BV502" s="1"/>
  <c r="BN502" a="1"/>
  <c r="BN502" s="1"/>
  <c r="BW502" a="1"/>
  <c r="BW502" s="1"/>
  <c r="BS502" a="1"/>
  <c r="BS502" s="1"/>
  <c r="BP502" a="1"/>
  <c r="BP502" s="1"/>
  <c r="BY502" a="1"/>
  <c r="BY502" s="1"/>
  <c r="BQ502" a="1"/>
  <c r="BQ502" s="1"/>
  <c r="BZ502" a="1"/>
  <c r="BZ502" s="1"/>
  <c r="CB502"/>
  <c r="BT502" a="1"/>
  <c r="BT502" s="1"/>
  <c r="CB542"/>
  <c r="BY542" a="1"/>
  <c r="BY542" s="1"/>
  <c r="BN542" a="1"/>
  <c r="BN542" s="1"/>
  <c r="BZ542" a="1"/>
  <c r="BZ542" s="1"/>
  <c r="BK542" a="1"/>
  <c r="BK542" s="1"/>
  <c r="BJ542" a="1"/>
  <c r="BJ542" s="1"/>
  <c r="BT542" a="1"/>
  <c r="BT542" s="1"/>
  <c r="BS542" a="1"/>
  <c r="BS542" s="1"/>
  <c r="BW542" a="1"/>
  <c r="BW542" s="1"/>
  <c r="BQ542" a="1"/>
  <c r="BQ542" s="1"/>
  <c r="CC542"/>
  <c r="BM542" a="1"/>
  <c r="BM542" s="1"/>
  <c r="BP542" a="1"/>
  <c r="BP542" s="1"/>
  <c r="BV542" a="1"/>
  <c r="BV542" s="1"/>
  <c r="CB306"/>
  <c r="BQ306" a="1"/>
  <c r="BQ306" s="1"/>
  <c r="BJ306" a="1"/>
  <c r="BJ306" s="1"/>
  <c r="BN306" a="1"/>
  <c r="BN306" s="1"/>
  <c r="CC306"/>
  <c r="BY306" a="1"/>
  <c r="BY306" s="1"/>
  <c r="BZ306" a="1"/>
  <c r="BZ306" s="1"/>
  <c r="BK306" a="1"/>
  <c r="BK306" s="1"/>
  <c r="BV306" a="1"/>
  <c r="BV306" s="1"/>
  <c r="BP306" a="1"/>
  <c r="BP306" s="1"/>
  <c r="BS306" a="1"/>
  <c r="BS306" s="1"/>
  <c r="BM306" a="1"/>
  <c r="BM306" s="1"/>
  <c r="BT306" a="1"/>
  <c r="BT306" s="1"/>
  <c r="BW306" a="1"/>
  <c r="BW306" s="1"/>
  <c r="BJ532" a="1"/>
  <c r="BJ532" s="1"/>
  <c r="BP532" a="1"/>
  <c r="BP532" s="1"/>
  <c r="BY532" a="1"/>
  <c r="BY532" s="1"/>
  <c r="BN532" a="1"/>
  <c r="BN532" s="1"/>
  <c r="BT532" a="1"/>
  <c r="BT532" s="1"/>
  <c r="BS532" a="1"/>
  <c r="BS532" s="1"/>
  <c r="BK532" a="1"/>
  <c r="BK532" s="1"/>
  <c r="BV532" a="1"/>
  <c r="BV532" s="1"/>
  <c r="CB532"/>
  <c r="BW532" a="1"/>
  <c r="BW532" s="1"/>
  <c r="BQ532" a="1"/>
  <c r="BQ532" s="1"/>
  <c r="CC532"/>
  <c r="BM532" a="1"/>
  <c r="BM532" s="1"/>
  <c r="BZ532" a="1"/>
  <c r="BZ532" s="1"/>
  <c r="BY442" a="1"/>
  <c r="BY442" s="1"/>
  <c r="BV442" a="1"/>
  <c r="BV442" s="1"/>
  <c r="BJ442" a="1"/>
  <c r="BJ442" s="1"/>
  <c r="BM442" a="1"/>
  <c r="BM442" s="1"/>
  <c r="BP442" a="1"/>
  <c r="BP442" s="1"/>
  <c r="CB442"/>
  <c r="BS442" a="1"/>
  <c r="BS442" s="1"/>
  <c r="BQ442" a="1"/>
  <c r="BQ442" s="1"/>
  <c r="CC442"/>
  <c r="BK442" a="1"/>
  <c r="BK442" s="1"/>
  <c r="BN442" a="1"/>
  <c r="BN442" s="1"/>
  <c r="BW442" a="1"/>
  <c r="BW442" s="1"/>
  <c r="BZ442" a="1"/>
  <c r="BZ442" s="1"/>
  <c r="BT442" a="1"/>
  <c r="BT442" s="1"/>
  <c r="CC497"/>
  <c r="BP497" a="1"/>
  <c r="BP497" s="1"/>
  <c r="BV497" a="1"/>
  <c r="BV497" s="1"/>
  <c r="BN497" a="1"/>
  <c r="BN497" s="1"/>
  <c r="BJ497" a="1"/>
  <c r="BJ497" s="1"/>
  <c r="BT497" a="1"/>
  <c r="BT497" s="1"/>
  <c r="BY497" a="1"/>
  <c r="BY497" s="1"/>
  <c r="BS497" a="1"/>
  <c r="BS497" s="1"/>
  <c r="BM497" a="1"/>
  <c r="BM497" s="1"/>
  <c r="BZ497" a="1"/>
  <c r="BZ497" s="1"/>
  <c r="BK497" a="1"/>
  <c r="BK497" s="1"/>
  <c r="BQ497" a="1"/>
  <c r="BQ497" s="1"/>
  <c r="CB497"/>
  <c r="BW497" a="1"/>
  <c r="BW497" s="1"/>
  <c r="BQ352" a="1"/>
  <c r="BQ352" s="1"/>
  <c r="BS352" a="1"/>
  <c r="BS352" s="1"/>
  <c r="BT352" a="1"/>
  <c r="BT352" s="1"/>
  <c r="BJ352" a="1"/>
  <c r="BJ352" s="1"/>
  <c r="BP352" a="1"/>
  <c r="BP352" s="1"/>
  <c r="BM352" a="1"/>
  <c r="BM352" s="1"/>
  <c r="BZ352" a="1"/>
  <c r="BZ352" s="1"/>
  <c r="BW352" a="1"/>
  <c r="BW352" s="1"/>
  <c r="CB352"/>
  <c r="BY352" a="1"/>
  <c r="BY352" s="1"/>
  <c r="BN352" a="1"/>
  <c r="BN352" s="1"/>
  <c r="CC352"/>
  <c r="BK352" a="1"/>
  <c r="BK352" s="1"/>
  <c r="BV352" a="1"/>
  <c r="BV352" s="1"/>
  <c r="BY423" a="1"/>
  <c r="BY423" s="1"/>
  <c r="BQ423" a="1"/>
  <c r="BQ423" s="1"/>
  <c r="BM423" a="1"/>
  <c r="BM423" s="1"/>
  <c r="BS423" a="1"/>
  <c r="BS423" s="1"/>
  <c r="BK423" a="1"/>
  <c r="BK423" s="1"/>
  <c r="BW423" a="1"/>
  <c r="BW423" s="1"/>
  <c r="BN423" a="1"/>
  <c r="BN423" s="1"/>
  <c r="CB423"/>
  <c r="BT423" a="1"/>
  <c r="BT423" s="1"/>
  <c r="BZ423" a="1"/>
  <c r="BZ423" s="1"/>
  <c r="BJ423" a="1"/>
  <c r="BJ423" s="1"/>
  <c r="CC423"/>
  <c r="BV423" a="1"/>
  <c r="BV423" s="1"/>
  <c r="BP423" a="1"/>
  <c r="BP423" s="1"/>
  <c r="BM460" a="1"/>
  <c r="BM460" s="1"/>
  <c r="BT460" a="1"/>
  <c r="BT460" s="1"/>
  <c r="BZ460" a="1"/>
  <c r="BZ460" s="1"/>
  <c r="BW460" a="1"/>
  <c r="BW460" s="1"/>
  <c r="BN460" a="1"/>
  <c r="BN460" s="1"/>
  <c r="BV460" a="1"/>
  <c r="BV460" s="1"/>
  <c r="BP460" a="1"/>
  <c r="BP460" s="1"/>
  <c r="CC460"/>
  <c r="BK460" a="1"/>
  <c r="BK460" s="1"/>
  <c r="BS460" a="1"/>
  <c r="BS460" s="1"/>
  <c r="BY460" a="1"/>
  <c r="BY460" s="1"/>
  <c r="CB460"/>
  <c r="BQ460" a="1"/>
  <c r="BQ460" s="1"/>
  <c r="BJ460" a="1"/>
  <c r="BJ460" s="1"/>
  <c r="BJ508" a="1"/>
  <c r="BJ508" s="1"/>
  <c r="BS508" a="1"/>
  <c r="BS508" s="1"/>
  <c r="CB508"/>
  <c r="BW508" a="1"/>
  <c r="BW508" s="1"/>
  <c r="BT508" a="1"/>
  <c r="BT508" s="1"/>
  <c r="BZ508" a="1"/>
  <c r="BZ508" s="1"/>
  <c r="BN508" a="1"/>
  <c r="BN508" s="1"/>
  <c r="BM508" a="1"/>
  <c r="BM508" s="1"/>
  <c r="BV508" a="1"/>
  <c r="BV508" s="1"/>
  <c r="CC508"/>
  <c r="BP508" a="1"/>
  <c r="BP508" s="1"/>
  <c r="BY508" a="1"/>
  <c r="BY508" s="1"/>
  <c r="BK508" a="1"/>
  <c r="BK508" s="1"/>
  <c r="BQ508" a="1"/>
  <c r="BQ508" s="1"/>
  <c r="BM411" a="1"/>
  <c r="BM411" s="1"/>
  <c r="BJ411" a="1"/>
  <c r="BJ411" s="1"/>
  <c r="BZ411" a="1"/>
  <c r="BZ411" s="1"/>
  <c r="BS411" a="1"/>
  <c r="BS411" s="1"/>
  <c r="BN411" a="1"/>
  <c r="BN411" s="1"/>
  <c r="CB411"/>
  <c r="BY411" a="1"/>
  <c r="BY411" s="1"/>
  <c r="BK411" a="1"/>
  <c r="BK411" s="1"/>
  <c r="BV411" a="1"/>
  <c r="BV411" s="1"/>
  <c r="BT411" a="1"/>
  <c r="BT411" s="1"/>
  <c r="BP411" a="1"/>
  <c r="BP411" s="1"/>
  <c r="CC411"/>
  <c r="BW411" a="1"/>
  <c r="BW411" s="1"/>
  <c r="BQ411" a="1"/>
  <c r="BQ411" s="1"/>
  <c r="BW469" a="1"/>
  <c r="BW469" s="1"/>
  <c r="CB469"/>
  <c r="BP469" a="1"/>
  <c r="BP469" s="1"/>
  <c r="BQ469" a="1"/>
  <c r="BQ469" s="1"/>
  <c r="BV469" a="1"/>
  <c r="BV469" s="1"/>
  <c r="CC469"/>
  <c r="BJ469" a="1"/>
  <c r="BJ469" s="1"/>
  <c r="BK469" a="1"/>
  <c r="BK469" s="1"/>
  <c r="BM469" a="1"/>
  <c r="BM469" s="1"/>
  <c r="BZ469" a="1"/>
  <c r="BZ469" s="1"/>
  <c r="BS469" a="1"/>
  <c r="BS469" s="1"/>
  <c r="BY469" a="1"/>
  <c r="BY469" s="1"/>
  <c r="BT469" a="1"/>
  <c r="BT469" s="1"/>
  <c r="BN469" a="1"/>
  <c r="BN469" s="1"/>
  <c r="BY381" a="1"/>
  <c r="BY381" s="1"/>
  <c r="CC381"/>
  <c r="BN381" a="1"/>
  <c r="BN381" s="1"/>
  <c r="BW381" a="1"/>
  <c r="BW381" s="1"/>
  <c r="BK381" a="1"/>
  <c r="BK381" s="1"/>
  <c r="BT381" a="1"/>
  <c r="BT381" s="1"/>
  <c r="BJ381" a="1"/>
  <c r="BJ381" s="1"/>
  <c r="BQ381" a="1"/>
  <c r="BQ381" s="1"/>
  <c r="BM381" a="1"/>
  <c r="BM381" s="1"/>
  <c r="BP381" a="1"/>
  <c r="BP381" s="1"/>
  <c r="BV381" a="1"/>
  <c r="BV381" s="1"/>
  <c r="CB381"/>
  <c r="BZ381" a="1"/>
  <c r="BZ381" s="1"/>
  <c r="BS381" a="1"/>
  <c r="BS381" s="1"/>
  <c r="BQ383" a="1"/>
  <c r="BQ383" s="1"/>
  <c r="BK383" a="1"/>
  <c r="BK383" s="1"/>
  <c r="BV383" a="1"/>
  <c r="BV383" s="1"/>
  <c r="BY383" a="1"/>
  <c r="BY383" s="1"/>
  <c r="BN383" a="1"/>
  <c r="BN383" s="1"/>
  <c r="BT383" a="1"/>
  <c r="BT383" s="1"/>
  <c r="BW383" a="1"/>
  <c r="BW383" s="1"/>
  <c r="BJ383" a="1"/>
  <c r="BJ383" s="1"/>
  <c r="CC383"/>
  <c r="BP383" a="1"/>
  <c r="BP383" s="1"/>
  <c r="BM383" a="1"/>
  <c r="BM383" s="1"/>
  <c r="CB383"/>
  <c r="BS383" a="1"/>
  <c r="BS383" s="1"/>
  <c r="BZ383" a="1"/>
  <c r="BZ383" s="1"/>
  <c r="BT300" a="1"/>
  <c r="BT300" s="1"/>
  <c r="BS300" a="1"/>
  <c r="BS300" s="1"/>
  <c r="BV300" a="1"/>
  <c r="BV300" s="1"/>
  <c r="CC300"/>
  <c r="BY300" a="1"/>
  <c r="BY300" s="1"/>
  <c r="BJ300" a="1"/>
  <c r="BJ300" s="1"/>
  <c r="BM300" a="1"/>
  <c r="BM300" s="1"/>
  <c r="CB300"/>
  <c r="BW300" a="1"/>
  <c r="BW300" s="1"/>
  <c r="BZ300" a="1"/>
  <c r="BZ300" s="1"/>
  <c r="BQ300" a="1"/>
  <c r="BQ300" s="1"/>
  <c r="BP300" a="1"/>
  <c r="BP300" s="1"/>
  <c r="BK300" a="1"/>
  <c r="BK300" s="1"/>
  <c r="BN300" a="1"/>
  <c r="BN300" s="1"/>
  <c r="BS531" a="1"/>
  <c r="BS531" s="1"/>
  <c r="CC531"/>
  <c r="BT531" a="1"/>
  <c r="BT531" s="1"/>
  <c r="BM531" a="1"/>
  <c r="BM531" s="1"/>
  <c r="BW531" a="1"/>
  <c r="BW531" s="1"/>
  <c r="CB531"/>
  <c r="BN531" a="1"/>
  <c r="BN531" s="1"/>
  <c r="BJ531" a="1"/>
  <c r="BJ531" s="1"/>
  <c r="BQ531" a="1"/>
  <c r="BQ531" s="1"/>
  <c r="BV531" a="1"/>
  <c r="BV531" s="1"/>
  <c r="BK531" a="1"/>
  <c r="BK531" s="1"/>
  <c r="BP531" a="1"/>
  <c r="BP531" s="1"/>
  <c r="BZ531" a="1"/>
  <c r="BZ531" s="1"/>
  <c r="BY531" a="1"/>
  <c r="BY531" s="1"/>
  <c r="BK522" a="1"/>
  <c r="BK522" s="1"/>
  <c r="BY522" a="1"/>
  <c r="BY522" s="1"/>
  <c r="BQ522" a="1"/>
  <c r="BQ522" s="1"/>
  <c r="BM522" a="1"/>
  <c r="BM522" s="1"/>
  <c r="BW522" a="1"/>
  <c r="BW522" s="1"/>
  <c r="BZ522" a="1"/>
  <c r="BZ522" s="1"/>
  <c r="BP522" a="1"/>
  <c r="BP522" s="1"/>
  <c r="BS522" a="1"/>
  <c r="BS522" s="1"/>
  <c r="CB522"/>
  <c r="BT522" a="1"/>
  <c r="BT522" s="1"/>
  <c r="BN522" a="1"/>
  <c r="BN522" s="1"/>
  <c r="BV522" a="1"/>
  <c r="BV522" s="1"/>
  <c r="CC522"/>
  <c r="BJ522" a="1"/>
  <c r="BJ522" s="1"/>
  <c r="CB393"/>
  <c r="BS393" a="1"/>
  <c r="BS393" s="1"/>
  <c r="BZ393" a="1"/>
  <c r="BZ393" s="1"/>
  <c r="BK393" a="1"/>
  <c r="BK393" s="1"/>
  <c r="BT393" a="1"/>
  <c r="BT393" s="1"/>
  <c r="CC393"/>
  <c r="BP393" a="1"/>
  <c r="BP393" s="1"/>
  <c r="BW393" a="1"/>
  <c r="BW393" s="1"/>
  <c r="BJ393" a="1"/>
  <c r="BJ393" s="1"/>
  <c r="BY393" a="1"/>
  <c r="BY393" s="1"/>
  <c r="BQ393" a="1"/>
  <c r="BQ393" s="1"/>
  <c r="BM393" a="1"/>
  <c r="BM393" s="1"/>
  <c r="BN393" a="1"/>
  <c r="BN393" s="1"/>
  <c r="BV393" a="1"/>
  <c r="BV393" s="1"/>
  <c r="CC350"/>
  <c r="BJ350" a="1"/>
  <c r="BJ350" s="1"/>
  <c r="BM350" a="1"/>
  <c r="BM350" s="1"/>
  <c r="BT350" a="1"/>
  <c r="BT350" s="1"/>
  <c r="BP350" a="1"/>
  <c r="BP350" s="1"/>
  <c r="BY350" a="1"/>
  <c r="BY350" s="1"/>
  <c r="BV350" a="1"/>
  <c r="BV350" s="1"/>
  <c r="BS350" a="1"/>
  <c r="BS350" s="1"/>
  <c r="BQ350" a="1"/>
  <c r="BQ350" s="1"/>
  <c r="BK350" a="1"/>
  <c r="BK350" s="1"/>
  <c r="BN350" a="1"/>
  <c r="BN350" s="1"/>
  <c r="CB350"/>
  <c r="BW350" a="1"/>
  <c r="BW350" s="1"/>
  <c r="BZ350" a="1"/>
  <c r="BZ350" s="1"/>
  <c r="CB536"/>
  <c r="BK536" a="1"/>
  <c r="BK536" s="1"/>
  <c r="BQ536" a="1"/>
  <c r="BQ536" s="1"/>
  <c r="BP536" a="1"/>
  <c r="BP536" s="1"/>
  <c r="BZ536" a="1"/>
  <c r="BZ536" s="1"/>
  <c r="BY536" a="1"/>
  <c r="BY536" s="1"/>
  <c r="BT536" a="1"/>
  <c r="BT536" s="1"/>
  <c r="BW536" a="1"/>
  <c r="BW536" s="1"/>
  <c r="BM536" a="1"/>
  <c r="BM536" s="1"/>
  <c r="BJ536" a="1"/>
  <c r="BJ536" s="1"/>
  <c r="BS536" a="1"/>
  <c r="BS536" s="1"/>
  <c r="BV536" a="1"/>
  <c r="BV536" s="1"/>
  <c r="CC536"/>
  <c r="BN536" a="1"/>
  <c r="BN536" s="1"/>
  <c r="CB529"/>
  <c r="BW529" a="1"/>
  <c r="BW529" s="1"/>
  <c r="BS529" a="1"/>
  <c r="BS529" s="1"/>
  <c r="BZ529" a="1"/>
  <c r="BZ529" s="1"/>
  <c r="CC529"/>
  <c r="BY529" a="1"/>
  <c r="BY529" s="1"/>
  <c r="BM529" a="1"/>
  <c r="BM529" s="1"/>
  <c r="BK529" a="1"/>
  <c r="BK529" s="1"/>
  <c r="BP529" a="1"/>
  <c r="BP529" s="1"/>
  <c r="BQ529" a="1"/>
  <c r="BQ529" s="1"/>
  <c r="BT529" a="1"/>
  <c r="BT529" s="1"/>
  <c r="BV529" a="1"/>
  <c r="BV529" s="1"/>
  <c r="BN529" a="1"/>
  <c r="BN529" s="1"/>
  <c r="BJ529" a="1"/>
  <c r="BJ529" s="1"/>
  <c r="BT362" a="1"/>
  <c r="BT362" s="1"/>
  <c r="BK362" a="1"/>
  <c r="BK362" s="1"/>
  <c r="BN362" a="1"/>
  <c r="BN362" s="1"/>
  <c r="BS362" a="1"/>
  <c r="BS362" s="1"/>
  <c r="BW362" a="1"/>
  <c r="BW362" s="1"/>
  <c r="BQ362" a="1"/>
  <c r="BQ362" s="1"/>
  <c r="BV362" a="1"/>
  <c r="BV362" s="1"/>
  <c r="BM362" a="1"/>
  <c r="BM362" s="1"/>
  <c r="CB362"/>
  <c r="BJ362" a="1"/>
  <c r="BJ362" s="1"/>
  <c r="BY362" a="1"/>
  <c r="BY362" s="1"/>
  <c r="CC362"/>
  <c r="BZ362" a="1"/>
  <c r="BZ362" s="1"/>
  <c r="BP362" a="1"/>
  <c r="BP362" s="1"/>
  <c r="BY307" a="1"/>
  <c r="BY307" s="1"/>
  <c r="BQ307" a="1"/>
  <c r="BQ307" s="1"/>
  <c r="BZ307" a="1"/>
  <c r="BZ307" s="1"/>
  <c r="CC307"/>
  <c r="BV307" a="1"/>
  <c r="BV307" s="1"/>
  <c r="BK307" a="1"/>
  <c r="BK307" s="1"/>
  <c r="BJ307" a="1"/>
  <c r="BJ307" s="1"/>
  <c r="CB307"/>
  <c r="BS307" a="1"/>
  <c r="BS307" s="1"/>
  <c r="BT307" a="1"/>
  <c r="BT307" s="1"/>
  <c r="BN307" a="1"/>
  <c r="BN307" s="1"/>
  <c r="BM307" a="1"/>
  <c r="BM307" s="1"/>
  <c r="BP307" a="1"/>
  <c r="BP307" s="1"/>
  <c r="BW307" a="1"/>
  <c r="BW307" s="1"/>
  <c r="BZ493" a="1"/>
  <c r="BZ493" s="1"/>
  <c r="BK493" a="1"/>
  <c r="BK493" s="1"/>
  <c r="BY493" a="1"/>
  <c r="BY493" s="1"/>
  <c r="BN493" a="1"/>
  <c r="BN493" s="1"/>
  <c r="CB493"/>
  <c r="BS493" a="1"/>
  <c r="BS493" s="1"/>
  <c r="BV493" a="1"/>
  <c r="BV493" s="1"/>
  <c r="BQ493" a="1"/>
  <c r="BQ493" s="1"/>
  <c r="CC493"/>
  <c r="BP493" a="1"/>
  <c r="BP493" s="1"/>
  <c r="BM493" a="1"/>
  <c r="BM493" s="1"/>
  <c r="BJ493" a="1"/>
  <c r="BJ493" s="1"/>
  <c r="BT493" a="1"/>
  <c r="BT493" s="1"/>
  <c r="BW493" a="1"/>
  <c r="BW493" s="1"/>
  <c r="BJ359" a="1"/>
  <c r="BJ359" s="1"/>
  <c r="BY359" a="1"/>
  <c r="BY359" s="1"/>
  <c r="BS359" a="1"/>
  <c r="BS359" s="1"/>
  <c r="CB359"/>
  <c r="BV359" a="1"/>
  <c r="BV359" s="1"/>
  <c r="BM359" a="1"/>
  <c r="BM359" s="1"/>
  <c r="BT359" a="1"/>
  <c r="BT359" s="1"/>
  <c r="BQ359" a="1"/>
  <c r="BQ359" s="1"/>
  <c r="CC359"/>
  <c r="BZ359" a="1"/>
  <c r="BZ359" s="1"/>
  <c r="BW359" a="1"/>
  <c r="BW359" s="1"/>
  <c r="BN359" a="1"/>
  <c r="BN359" s="1"/>
  <c r="BK359" a="1"/>
  <c r="BK359" s="1"/>
  <c r="BP359" a="1"/>
  <c r="BP359" s="1"/>
  <c r="BY294" a="1"/>
  <c r="BY294" s="1"/>
  <c r="BQ294" a="1"/>
  <c r="BQ294" s="1"/>
  <c r="BV294" a="1"/>
  <c r="BV294" s="1"/>
  <c r="CB294"/>
  <c r="BW294" a="1"/>
  <c r="BW294" s="1"/>
  <c r="BS294" a="1"/>
  <c r="BS294" s="1"/>
  <c r="BP294" a="1"/>
  <c r="BP294" s="1"/>
  <c r="CC294"/>
  <c r="BT294" a="1"/>
  <c r="BT294" s="1"/>
  <c r="BM294" a="1"/>
  <c r="BM294" s="1"/>
  <c r="BJ294" a="1"/>
  <c r="BJ294" s="1"/>
  <c r="BK294" a="1"/>
  <c r="BK294" s="1"/>
  <c r="BZ294" a="1"/>
  <c r="BZ294" s="1"/>
  <c r="BN294" a="1"/>
  <c r="BN294" s="1"/>
  <c r="CC345"/>
  <c r="BT345" a="1"/>
  <c r="BT345" s="1"/>
  <c r="BS345" a="1"/>
  <c r="BS345" s="1"/>
  <c r="BJ345" a="1"/>
  <c r="BJ345" s="1"/>
  <c r="BN345" a="1"/>
  <c r="BN345" s="1"/>
  <c r="BV345" a="1"/>
  <c r="BV345" s="1"/>
  <c r="BZ345" a="1"/>
  <c r="BZ345" s="1"/>
  <c r="BY345" a="1"/>
  <c r="BY345" s="1"/>
  <c r="BK345" a="1"/>
  <c r="BK345" s="1"/>
  <c r="BP345" a="1"/>
  <c r="BP345" s="1"/>
  <c r="CB345"/>
  <c r="BQ345" a="1"/>
  <c r="BQ345" s="1"/>
  <c r="BM345" a="1"/>
  <c r="BM345" s="1"/>
  <c r="BW345" a="1"/>
  <c r="BW345" s="1"/>
  <c r="BY353" a="1"/>
  <c r="BY353" s="1"/>
  <c r="BP353" a="1"/>
  <c r="BP353" s="1"/>
  <c r="BJ353" a="1"/>
  <c r="BJ353" s="1"/>
  <c r="BQ353" a="1"/>
  <c r="BQ353" s="1"/>
  <c r="CB353"/>
  <c r="BM353" a="1"/>
  <c r="BM353" s="1"/>
  <c r="BS353" a="1"/>
  <c r="BS353" s="1"/>
  <c r="CC353"/>
  <c r="BZ353" a="1"/>
  <c r="BZ353" s="1"/>
  <c r="BT353" a="1"/>
  <c r="BT353" s="1"/>
  <c r="BN353" a="1"/>
  <c r="BN353" s="1"/>
  <c r="BK353" a="1"/>
  <c r="BK353" s="1"/>
  <c r="BW353" a="1"/>
  <c r="BW353" s="1"/>
  <c r="BV353" a="1"/>
  <c r="BV353" s="1"/>
  <c r="BZ370" a="1"/>
  <c r="BZ370" s="1"/>
  <c r="CC370"/>
  <c r="BS370" a="1"/>
  <c r="BS370" s="1"/>
  <c r="BP370" a="1"/>
  <c r="BP370" s="1"/>
  <c r="BY370" a="1"/>
  <c r="BY370" s="1"/>
  <c r="BQ370" a="1"/>
  <c r="BQ370" s="1"/>
  <c r="BM370" a="1"/>
  <c r="BM370" s="1"/>
  <c r="BT370" a="1"/>
  <c r="BT370" s="1"/>
  <c r="BW370" a="1"/>
  <c r="BW370" s="1"/>
  <c r="BV370" a="1"/>
  <c r="BV370" s="1"/>
  <c r="BN370" a="1"/>
  <c r="BN370" s="1"/>
  <c r="CB370"/>
  <c r="BJ370" a="1"/>
  <c r="BJ370" s="1"/>
  <c r="BK370" a="1"/>
  <c r="BK370" s="1"/>
  <c r="BT523" a="1"/>
  <c r="BT523" s="1"/>
  <c r="BN523" a="1"/>
  <c r="BN523" s="1"/>
  <c r="BQ523" a="1"/>
  <c r="BQ523" s="1"/>
  <c r="BY523" a="1"/>
  <c r="BY523" s="1"/>
  <c r="BM523" a="1"/>
  <c r="BM523" s="1"/>
  <c r="CC523"/>
  <c r="BW523" a="1"/>
  <c r="BW523" s="1"/>
  <c r="BP523" a="1"/>
  <c r="BP523" s="1"/>
  <c r="BS523" a="1"/>
  <c r="BS523" s="1"/>
  <c r="CB523"/>
  <c r="BK523" a="1"/>
  <c r="BK523" s="1"/>
  <c r="BJ523" a="1"/>
  <c r="BJ523" s="1"/>
  <c r="BZ523" a="1"/>
  <c r="BZ523" s="1"/>
  <c r="BV523" a="1"/>
  <c r="BV523" s="1"/>
  <c r="BS513" a="1"/>
  <c r="BS513" s="1"/>
  <c r="BQ513" a="1"/>
  <c r="BQ513" s="1"/>
  <c r="BT513" a="1"/>
  <c r="BT513" s="1"/>
  <c r="CB513"/>
  <c r="BW513" a="1"/>
  <c r="BW513" s="1"/>
  <c r="BK513" a="1"/>
  <c r="BK513" s="1"/>
  <c r="BV513" a="1"/>
  <c r="BV513" s="1"/>
  <c r="CC513"/>
  <c r="BZ513" a="1"/>
  <c r="BZ513" s="1"/>
  <c r="BJ513" a="1"/>
  <c r="BJ513" s="1"/>
  <c r="BN513" a="1"/>
  <c r="BN513" s="1"/>
  <c r="BP513" a="1"/>
  <c r="BP513" s="1"/>
  <c r="BM513" a="1"/>
  <c r="BM513" s="1"/>
  <c r="BY513" a="1"/>
  <c r="BY513" s="1"/>
  <c r="BW339" a="1"/>
  <c r="BW339" s="1"/>
  <c r="BN339" a="1"/>
  <c r="BN339" s="1"/>
  <c r="BK339" a="1"/>
  <c r="BK339" s="1"/>
  <c r="CB339"/>
  <c r="BJ339" a="1"/>
  <c r="BJ339" s="1"/>
  <c r="BS339" a="1"/>
  <c r="BS339" s="1"/>
  <c r="BM339" a="1"/>
  <c r="BM339" s="1"/>
  <c r="CC339"/>
  <c r="BZ339" a="1"/>
  <c r="BZ339" s="1"/>
  <c r="BY339" a="1"/>
  <c r="BY339" s="1"/>
  <c r="BV339" a="1"/>
  <c r="BV339" s="1"/>
  <c r="BT339" a="1"/>
  <c r="BT339" s="1"/>
  <c r="BP339" a="1"/>
  <c r="BP339" s="1"/>
  <c r="BQ339" a="1"/>
  <c r="BQ339" s="1"/>
  <c r="CC277"/>
  <c r="BY277" a="1"/>
  <c r="BY277" s="1"/>
  <c r="BP277" a="1"/>
  <c r="BP277" s="1"/>
  <c r="BT277" a="1"/>
  <c r="BT277" s="1"/>
  <c r="CB277"/>
  <c r="BJ277" a="1"/>
  <c r="BJ277" s="1"/>
  <c r="BM277" a="1"/>
  <c r="BM277" s="1"/>
  <c r="BQ277" a="1"/>
  <c r="BQ277" s="1"/>
  <c r="BV277" a="1"/>
  <c r="BV277" s="1"/>
  <c r="BZ277" a="1"/>
  <c r="BZ277" s="1"/>
  <c r="BN277" a="1"/>
  <c r="BN277" s="1"/>
  <c r="BW277" a="1"/>
  <c r="BW277" s="1"/>
  <c r="BK277" a="1"/>
  <c r="BK277" s="1"/>
  <c r="BS277" a="1"/>
  <c r="BS277" s="1"/>
  <c r="CC503"/>
  <c r="BN503" a="1"/>
  <c r="BN503" s="1"/>
  <c r="BK503" a="1"/>
  <c r="BK503" s="1"/>
  <c r="BV503" a="1"/>
  <c r="BV503" s="1"/>
  <c r="BW503" a="1"/>
  <c r="BW503" s="1"/>
  <c r="BP503" a="1"/>
  <c r="BP503" s="1"/>
  <c r="BZ503" a="1"/>
  <c r="BZ503" s="1"/>
  <c r="BS503" a="1"/>
  <c r="BS503" s="1"/>
  <c r="CB503"/>
  <c r="BT503" a="1"/>
  <c r="BT503" s="1"/>
  <c r="BY503" a="1"/>
  <c r="BY503" s="1"/>
  <c r="BQ503" a="1"/>
  <c r="BQ503" s="1"/>
  <c r="BM503" a="1"/>
  <c r="BM503" s="1"/>
  <c r="BJ503" a="1"/>
  <c r="BJ503" s="1"/>
  <c r="BM448" a="1"/>
  <c r="BM448" s="1"/>
  <c r="BP448" a="1"/>
  <c r="BP448" s="1"/>
  <c r="CB448"/>
  <c r="BK448" a="1"/>
  <c r="BK448" s="1"/>
  <c r="BQ448" a="1"/>
  <c r="BQ448" s="1"/>
  <c r="BV448" a="1"/>
  <c r="BV448" s="1"/>
  <c r="BS448" a="1"/>
  <c r="BS448" s="1"/>
  <c r="CC448"/>
  <c r="BN448" a="1"/>
  <c r="BN448" s="1"/>
  <c r="BW448" a="1"/>
  <c r="BW448" s="1"/>
  <c r="BJ448" a="1"/>
  <c r="BJ448" s="1"/>
  <c r="BY448" a="1"/>
  <c r="BY448" s="1"/>
  <c r="BT448" a="1"/>
  <c r="BT448" s="1"/>
  <c r="BZ448" a="1"/>
  <c r="BZ448" s="1"/>
  <c r="BP480" a="1"/>
  <c r="BP480" s="1"/>
  <c r="CB480"/>
  <c r="BS480" a="1"/>
  <c r="BS480" s="1"/>
  <c r="BM480" a="1"/>
  <c r="BM480" s="1"/>
  <c r="BQ480" a="1"/>
  <c r="BQ480" s="1"/>
  <c r="CC480"/>
  <c r="BV480" a="1"/>
  <c r="BV480" s="1"/>
  <c r="BY480" a="1"/>
  <c r="BY480" s="1"/>
  <c r="BJ480" a="1"/>
  <c r="BJ480" s="1"/>
  <c r="BN480" a="1"/>
  <c r="BN480" s="1"/>
  <c r="BK480" a="1"/>
  <c r="BK480" s="1"/>
  <c r="BT480" a="1"/>
  <c r="BT480" s="1"/>
  <c r="BZ480" a="1"/>
  <c r="BZ480" s="1"/>
  <c r="BW480" a="1"/>
  <c r="BW480" s="1"/>
  <c r="CC312"/>
  <c r="BJ312" a="1"/>
  <c r="BJ312" s="1"/>
  <c r="BZ312" a="1"/>
  <c r="BZ312" s="1"/>
  <c r="BK312" a="1"/>
  <c r="BK312" s="1"/>
  <c r="BT312" a="1"/>
  <c r="BT312" s="1"/>
  <c r="BM312" a="1"/>
  <c r="BM312" s="1"/>
  <c r="BS312" a="1"/>
  <c r="BS312" s="1"/>
  <c r="BN312" a="1"/>
  <c r="BN312" s="1"/>
  <c r="BQ312" a="1"/>
  <c r="BQ312" s="1"/>
  <c r="BV312" a="1"/>
  <c r="BV312" s="1"/>
  <c r="CB312"/>
  <c r="BW312" a="1"/>
  <c r="BW312" s="1"/>
  <c r="BY312" a="1"/>
  <c r="BY312" s="1"/>
  <c r="BP312" a="1"/>
  <c r="BP312" s="1"/>
  <c r="BS494" a="1"/>
  <c r="BS494" s="1"/>
  <c r="BN494" a="1"/>
  <c r="BN494" s="1"/>
  <c r="BM494" a="1"/>
  <c r="BM494" s="1"/>
  <c r="BZ494" a="1"/>
  <c r="BZ494" s="1"/>
  <c r="BY494" a="1"/>
  <c r="BY494" s="1"/>
  <c r="CB494"/>
  <c r="BP494" a="1"/>
  <c r="BP494" s="1"/>
  <c r="CC494"/>
  <c r="BT494" a="1"/>
  <c r="BT494" s="1"/>
  <c r="BJ494" a="1"/>
  <c r="BJ494" s="1"/>
  <c r="BV494" a="1"/>
  <c r="BV494" s="1"/>
  <c r="BQ494" a="1"/>
  <c r="BQ494" s="1"/>
  <c r="BW494" a="1"/>
  <c r="BW494" s="1"/>
  <c r="BK494" a="1"/>
  <c r="BK494" s="1"/>
  <c r="CC485"/>
  <c r="BT485" a="1"/>
  <c r="BT485" s="1"/>
  <c r="BQ485" a="1"/>
  <c r="BQ485" s="1"/>
  <c r="BW485" a="1"/>
  <c r="BW485" s="1"/>
  <c r="BS485" a="1"/>
  <c r="BS485" s="1"/>
  <c r="BP485" a="1"/>
  <c r="BP485" s="1"/>
  <c r="CB485"/>
  <c r="BK485" a="1"/>
  <c r="BK485" s="1"/>
  <c r="BV485" a="1"/>
  <c r="BV485" s="1"/>
  <c r="BY485" a="1"/>
  <c r="BY485" s="1"/>
  <c r="BJ485" a="1"/>
  <c r="BJ485" s="1"/>
  <c r="BN485" a="1"/>
  <c r="BN485" s="1"/>
  <c r="BZ485" a="1"/>
  <c r="BZ485" s="1"/>
  <c r="BM485" a="1"/>
  <c r="BM485" s="1"/>
  <c r="CC367"/>
  <c r="BQ367" a="1"/>
  <c r="BQ367" s="1"/>
  <c r="BW367" a="1"/>
  <c r="BW367" s="1"/>
  <c r="BN367" a="1"/>
  <c r="BN367" s="1"/>
  <c r="BP367" a="1"/>
  <c r="BP367" s="1"/>
  <c r="BV367" a="1"/>
  <c r="BV367" s="1"/>
  <c r="BK367" a="1"/>
  <c r="BK367" s="1"/>
  <c r="BT367" a="1"/>
  <c r="BT367" s="1"/>
  <c r="BM367" a="1"/>
  <c r="BM367" s="1"/>
  <c r="BZ367" a="1"/>
  <c r="BZ367" s="1"/>
  <c r="CB367"/>
  <c r="BJ367" a="1"/>
  <c r="BJ367" s="1"/>
  <c r="BY367" a="1"/>
  <c r="BY367" s="1"/>
  <c r="BS367" a="1"/>
  <c r="BS367" s="1"/>
  <c r="BP364" a="1"/>
  <c r="BP364" s="1"/>
  <c r="BT364" a="1"/>
  <c r="BT364" s="1"/>
  <c r="BV364" a="1"/>
  <c r="BV364" s="1"/>
  <c r="BN364" a="1"/>
  <c r="BN364" s="1"/>
  <c r="BQ364" a="1"/>
  <c r="BQ364" s="1"/>
  <c r="BW364" a="1"/>
  <c r="BW364" s="1"/>
  <c r="BM364" a="1"/>
  <c r="BM364" s="1"/>
  <c r="BZ364" a="1"/>
  <c r="BZ364" s="1"/>
  <c r="CB364"/>
  <c r="BK364" a="1"/>
  <c r="BK364" s="1"/>
  <c r="BJ364" a="1"/>
  <c r="BJ364" s="1"/>
  <c r="CC364"/>
  <c r="BY364" a="1"/>
  <c r="BY364" s="1"/>
  <c r="BS364" a="1"/>
  <c r="BS364" s="1"/>
  <c r="BM291" a="1"/>
  <c r="BM291" s="1"/>
  <c r="BP291" a="1"/>
  <c r="BP291" s="1"/>
  <c r="BQ291" a="1"/>
  <c r="BQ291" s="1"/>
  <c r="BT291" a="1"/>
  <c r="BT291" s="1"/>
  <c r="BN291" a="1"/>
  <c r="BN291" s="1"/>
  <c r="BV291" a="1"/>
  <c r="BV291" s="1"/>
  <c r="CC291"/>
  <c r="BK291" a="1"/>
  <c r="BK291" s="1"/>
  <c r="BZ291" a="1"/>
  <c r="BZ291" s="1"/>
  <c r="BJ291" a="1"/>
  <c r="BJ291" s="1"/>
  <c r="CB291"/>
  <c r="BS291" a="1"/>
  <c r="BS291" s="1"/>
  <c r="BW291" a="1"/>
  <c r="BW291" s="1"/>
  <c r="BY291" a="1"/>
  <c r="BY291" s="1"/>
  <c r="CB471"/>
  <c r="BV471" a="1"/>
  <c r="BV471" s="1"/>
  <c r="BZ471" a="1"/>
  <c r="BZ471" s="1"/>
  <c r="BN471" a="1"/>
  <c r="BN471" s="1"/>
  <c r="CC471"/>
  <c r="BP471" a="1"/>
  <c r="BP471" s="1"/>
  <c r="BT471" a="1"/>
  <c r="BT471" s="1"/>
  <c r="BQ471" a="1"/>
  <c r="BQ471" s="1"/>
  <c r="BY471" a="1"/>
  <c r="BY471" s="1"/>
  <c r="BW471" a="1"/>
  <c r="BW471" s="1"/>
  <c r="BM471" a="1"/>
  <c r="BM471" s="1"/>
  <c r="BS471" a="1"/>
  <c r="BS471" s="1"/>
  <c r="BJ471" a="1"/>
  <c r="BJ471" s="1"/>
  <c r="BK471" a="1"/>
  <c r="BK471" s="1"/>
  <c r="BV482" a="1"/>
  <c r="BV482" s="1"/>
  <c r="BT482" a="1"/>
  <c r="BT482" s="1"/>
  <c r="BQ482" a="1"/>
  <c r="BQ482" s="1"/>
  <c r="BN482" a="1"/>
  <c r="BN482" s="1"/>
  <c r="BM482" a="1"/>
  <c r="BM482" s="1"/>
  <c r="BS482" a="1"/>
  <c r="BS482" s="1"/>
  <c r="CB482"/>
  <c r="BJ482" a="1"/>
  <c r="BJ482" s="1"/>
  <c r="BY482" a="1"/>
  <c r="BY482" s="1"/>
  <c r="BW482" a="1"/>
  <c r="BW482" s="1"/>
  <c r="CC482"/>
  <c r="BZ482" a="1"/>
  <c r="BZ482" s="1"/>
  <c r="BP482" a="1"/>
  <c r="BP482" s="1"/>
  <c r="BK482" a="1"/>
  <c r="BK482" s="1"/>
  <c r="CC398"/>
  <c r="BQ398" a="1"/>
  <c r="BQ398" s="1"/>
  <c r="BN398" a="1"/>
  <c r="BN398" s="1"/>
  <c r="BZ398" a="1"/>
  <c r="BZ398" s="1"/>
  <c r="BM398" a="1"/>
  <c r="BM398" s="1"/>
  <c r="BK398" a="1"/>
  <c r="BK398" s="1"/>
  <c r="BV398" a="1"/>
  <c r="BV398" s="1"/>
  <c r="BJ398" a="1"/>
  <c r="BJ398" s="1"/>
  <c r="BS398" a="1"/>
  <c r="BS398" s="1"/>
  <c r="BP398" a="1"/>
  <c r="BP398" s="1"/>
  <c r="CB398"/>
  <c r="BY398" a="1"/>
  <c r="BY398" s="1"/>
  <c r="BT398" a="1"/>
  <c r="BT398" s="1"/>
  <c r="BW398" a="1"/>
  <c r="BW398" s="1"/>
  <c r="BV380" a="1"/>
  <c r="BV380" s="1"/>
  <c r="BW380" a="1"/>
  <c r="BW380" s="1"/>
  <c r="BZ380" a="1"/>
  <c r="BZ380" s="1"/>
  <c r="BY380" a="1"/>
  <c r="BY380" s="1"/>
  <c r="BM380" a="1"/>
  <c r="BM380" s="1"/>
  <c r="BJ380" a="1"/>
  <c r="BJ380" s="1"/>
  <c r="BQ380" a="1"/>
  <c r="BQ380" s="1"/>
  <c r="CC380"/>
  <c r="BN380" a="1"/>
  <c r="BN380" s="1"/>
  <c r="BT380" a="1"/>
  <c r="BT380" s="1"/>
  <c r="BS380" a="1"/>
  <c r="BS380" s="1"/>
  <c r="CB380"/>
  <c r="BK380" a="1"/>
  <c r="BK380" s="1"/>
  <c r="BP380" a="1"/>
  <c r="BP380" s="1"/>
  <c r="BQ376" a="1"/>
  <c r="BQ376" s="1"/>
  <c r="BS376" a="1"/>
  <c r="BS376" s="1"/>
  <c r="BV376" a="1"/>
  <c r="BV376" s="1"/>
  <c r="BN376" a="1"/>
  <c r="BN376" s="1"/>
  <c r="BJ376" a="1"/>
  <c r="BJ376" s="1"/>
  <c r="BY376" a="1"/>
  <c r="BY376" s="1"/>
  <c r="BZ376" a="1"/>
  <c r="BZ376" s="1"/>
  <c r="BT376" a="1"/>
  <c r="BT376" s="1"/>
  <c r="CC376"/>
  <c r="BP376" a="1"/>
  <c r="BP376" s="1"/>
  <c r="BW376" a="1"/>
  <c r="BW376" s="1"/>
  <c r="CB376"/>
  <c r="BM376" a="1"/>
  <c r="BM376" s="1"/>
  <c r="BK376" a="1"/>
  <c r="BK376" s="1"/>
  <c r="CC276"/>
  <c r="BZ276" a="1"/>
  <c r="BZ276" s="1"/>
  <c r="BN276" a="1"/>
  <c r="BN276" s="1"/>
  <c r="BP276" a="1"/>
  <c r="BP276" s="1"/>
  <c r="CB276"/>
  <c r="BK276" a="1"/>
  <c r="BK276" s="1"/>
  <c r="BM276" a="1"/>
  <c r="BM276" s="1"/>
  <c r="BW276" a="1"/>
  <c r="BW276" s="1"/>
  <c r="BS276" a="1"/>
  <c r="BS276" s="1"/>
  <c r="BV276" a="1"/>
  <c r="BV276" s="1"/>
  <c r="BT276" a="1"/>
  <c r="BT276" s="1"/>
  <c r="BJ276" a="1"/>
  <c r="BJ276" s="1"/>
  <c r="BQ276" a="1"/>
  <c r="BQ276" s="1"/>
  <c r="BY276" a="1"/>
  <c r="BY276" s="1"/>
  <c r="CB402"/>
  <c r="BJ402" a="1"/>
  <c r="BJ402" s="1"/>
  <c r="BY402" a="1"/>
  <c r="BY402" s="1"/>
  <c r="BN402" a="1"/>
  <c r="BN402" s="1"/>
  <c r="BZ402" a="1"/>
  <c r="BZ402" s="1"/>
  <c r="BK402" a="1"/>
  <c r="BK402" s="1"/>
  <c r="BW402" a="1"/>
  <c r="BW402" s="1"/>
  <c r="BS402" a="1"/>
  <c r="BS402" s="1"/>
  <c r="BV402" a="1"/>
  <c r="BV402" s="1"/>
  <c r="BQ402" a="1"/>
  <c r="BQ402" s="1"/>
  <c r="CC402"/>
  <c r="BT402" a="1"/>
  <c r="BT402" s="1"/>
  <c r="BM402" a="1"/>
  <c r="BM402" s="1"/>
  <c r="BP402" a="1"/>
  <c r="BP402" s="1"/>
  <c r="BJ377" a="1"/>
  <c r="BJ377" s="1"/>
  <c r="CC377"/>
  <c r="BZ377" a="1"/>
  <c r="BZ377" s="1"/>
  <c r="BS377" a="1"/>
  <c r="BS377" s="1"/>
  <c r="BM377" a="1"/>
  <c r="BM377" s="1"/>
  <c r="CB377"/>
  <c r="BY377" a="1"/>
  <c r="BY377" s="1"/>
  <c r="BW377" a="1"/>
  <c r="BW377" s="1"/>
  <c r="BP377" a="1"/>
  <c r="BP377" s="1"/>
  <c r="BV377" a="1"/>
  <c r="BV377" s="1"/>
  <c r="BK377" a="1"/>
  <c r="BK377" s="1"/>
  <c r="BT377" a="1"/>
  <c r="BT377" s="1"/>
  <c r="BN377" a="1"/>
  <c r="BN377" s="1"/>
  <c r="BQ377" a="1"/>
  <c r="BQ377" s="1"/>
  <c r="BK332" a="1"/>
  <c r="BK332" s="1"/>
  <c r="BZ332" a="1"/>
  <c r="BZ332" s="1"/>
  <c r="BM332" a="1"/>
  <c r="BM332" s="1"/>
  <c r="CB332"/>
  <c r="BQ332" a="1"/>
  <c r="BQ332" s="1"/>
  <c r="BS332" a="1"/>
  <c r="BS332" s="1"/>
  <c r="BY332" a="1"/>
  <c r="BY332" s="1"/>
  <c r="CC332"/>
  <c r="BP332" a="1"/>
  <c r="BP332" s="1"/>
  <c r="BJ332" a="1"/>
  <c r="BJ332" s="1"/>
  <c r="BN332" a="1"/>
  <c r="BN332" s="1"/>
  <c r="BT332" a="1"/>
  <c r="BT332" s="1"/>
  <c r="BV332" a="1"/>
  <c r="BV332" s="1"/>
  <c r="BW332" a="1"/>
  <c r="BW332" s="1"/>
  <c r="CC504"/>
  <c r="BT504" a="1"/>
  <c r="BT504" s="1"/>
  <c r="BW504" a="1"/>
  <c r="BW504" s="1"/>
  <c r="BV504" a="1"/>
  <c r="BV504" s="1"/>
  <c r="BN504" a="1"/>
  <c r="BN504" s="1"/>
  <c r="BZ504" a="1"/>
  <c r="BZ504" s="1"/>
  <c r="BS504" a="1"/>
  <c r="BS504" s="1"/>
  <c r="BM504" a="1"/>
  <c r="BM504" s="1"/>
  <c r="BK504" a="1"/>
  <c r="BK504" s="1"/>
  <c r="BY504" a="1"/>
  <c r="BY504" s="1"/>
  <c r="BQ504" a="1"/>
  <c r="BQ504" s="1"/>
  <c r="BJ504" a="1"/>
  <c r="BJ504" s="1"/>
  <c r="CB504"/>
  <c r="BP504" a="1"/>
  <c r="BP504" s="1"/>
  <c r="CC537"/>
  <c r="BN537" a="1"/>
  <c r="BN537" s="1"/>
  <c r="BM537" a="1"/>
  <c r="BM537" s="1"/>
  <c r="BQ537" a="1"/>
  <c r="BQ537" s="1"/>
  <c r="BK537" a="1"/>
  <c r="BK537" s="1"/>
  <c r="BJ537" a="1"/>
  <c r="BJ537" s="1"/>
  <c r="BV537" a="1"/>
  <c r="BV537" s="1"/>
  <c r="BT537" a="1"/>
  <c r="BT537" s="1"/>
  <c r="BZ537" a="1"/>
  <c r="BZ537" s="1"/>
  <c r="BS537" a="1"/>
  <c r="BS537" s="1"/>
  <c r="BY537" a="1"/>
  <c r="BY537" s="1"/>
  <c r="CB537"/>
  <c r="BP537" a="1"/>
  <c r="BP537" s="1"/>
  <c r="BW537" a="1"/>
  <c r="BW537" s="1"/>
  <c r="BK311" a="1"/>
  <c r="BK311" s="1"/>
  <c r="BM311" a="1"/>
  <c r="BM311" s="1"/>
  <c r="BJ311" a="1"/>
  <c r="BJ311" s="1"/>
  <c r="CC311"/>
  <c r="BZ311" a="1"/>
  <c r="BZ311" s="1"/>
  <c r="BW311" a="1"/>
  <c r="BW311" s="1"/>
  <c r="BT311" a="1"/>
  <c r="BT311" s="1"/>
  <c r="CB311"/>
  <c r="BV311" a="1"/>
  <c r="BV311" s="1"/>
  <c r="BY311" a="1"/>
  <c r="BY311" s="1"/>
  <c r="BN311" a="1"/>
  <c r="BN311" s="1"/>
  <c r="BS311" a="1"/>
  <c r="BS311" s="1"/>
  <c r="BP311" a="1"/>
  <c r="BP311" s="1"/>
  <c r="BQ311" a="1"/>
  <c r="BQ311" s="1"/>
  <c r="BK328" a="1"/>
  <c r="BK328" s="1"/>
  <c r="BW328" a="1"/>
  <c r="BW328" s="1"/>
  <c r="BZ328" a="1"/>
  <c r="BZ328" s="1"/>
  <c r="CB328"/>
  <c r="BY328" a="1"/>
  <c r="BY328" s="1"/>
  <c r="BV328" a="1"/>
  <c r="BV328" s="1"/>
  <c r="BS328" a="1"/>
  <c r="BS328" s="1"/>
  <c r="BM328" a="1"/>
  <c r="BM328" s="1"/>
  <c r="CC328"/>
  <c r="BT328" a="1"/>
  <c r="BT328" s="1"/>
  <c r="BJ328" a="1"/>
  <c r="BJ328" s="1"/>
  <c r="BQ328" a="1"/>
  <c r="BQ328" s="1"/>
  <c r="BN328" a="1"/>
  <c r="BN328" s="1"/>
  <c r="BP328" a="1"/>
  <c r="BP328" s="1"/>
  <c r="BT406" a="1"/>
  <c r="BT406" s="1"/>
  <c r="BK406" a="1"/>
  <c r="BK406" s="1"/>
  <c r="BZ406" a="1"/>
  <c r="BZ406" s="1"/>
  <c r="CB406"/>
  <c r="BY406" a="1"/>
  <c r="BY406" s="1"/>
  <c r="BV406" a="1"/>
  <c r="BV406" s="1"/>
  <c r="BP406" a="1"/>
  <c r="BP406" s="1"/>
  <c r="CC406"/>
  <c r="BS406" a="1"/>
  <c r="BS406" s="1"/>
  <c r="BJ406" a="1"/>
  <c r="BJ406" s="1"/>
  <c r="BQ406" a="1"/>
  <c r="BQ406" s="1"/>
  <c r="BW406" a="1"/>
  <c r="BW406" s="1"/>
  <c r="BN406" a="1"/>
  <c r="BN406" s="1"/>
  <c r="BM406" a="1"/>
  <c r="BM406" s="1"/>
  <c r="CC309"/>
  <c r="BQ309" a="1"/>
  <c r="BQ309" s="1"/>
  <c r="BP309" a="1"/>
  <c r="BP309" s="1"/>
  <c r="BS309" a="1"/>
  <c r="BS309" s="1"/>
  <c r="CB309"/>
  <c r="BK309" a="1"/>
  <c r="BK309" s="1"/>
  <c r="BM309" a="1"/>
  <c r="BM309" s="1"/>
  <c r="BZ309" a="1"/>
  <c r="BZ309" s="1"/>
  <c r="BW309" a="1"/>
  <c r="BW309" s="1"/>
  <c r="BT309" a="1"/>
  <c r="BT309" s="1"/>
  <c r="BY309" a="1"/>
  <c r="BY309" s="1"/>
  <c r="BN309" a="1"/>
  <c r="BN309" s="1"/>
  <c r="BV309" a="1"/>
  <c r="BV309" s="1"/>
  <c r="BJ309" a="1"/>
  <c r="BJ309" s="1"/>
  <c r="BQ374" a="1"/>
  <c r="BQ374" s="1"/>
  <c r="BJ374" a="1"/>
  <c r="BJ374" s="1"/>
  <c r="BY374" a="1"/>
  <c r="BY374" s="1"/>
  <c r="CC374"/>
  <c r="BK374" a="1"/>
  <c r="BK374" s="1"/>
  <c r="BZ374" a="1"/>
  <c r="BZ374" s="1"/>
  <c r="CB374"/>
  <c r="BW374" a="1"/>
  <c r="BW374" s="1"/>
  <c r="BM374" a="1"/>
  <c r="BM374" s="1"/>
  <c r="BT374" a="1"/>
  <c r="BT374" s="1"/>
  <c r="BP374" a="1"/>
  <c r="BP374" s="1"/>
  <c r="BV374" a="1"/>
  <c r="BV374" s="1"/>
  <c r="BN374" a="1"/>
  <c r="BN374" s="1"/>
  <c r="BS374" a="1"/>
  <c r="BS374" s="1"/>
  <c r="BJ506" a="1"/>
  <c r="BJ506" s="1"/>
  <c r="CB506"/>
  <c r="BT506" a="1"/>
  <c r="BT506" s="1"/>
  <c r="BS506" a="1"/>
  <c r="BS506" s="1"/>
  <c r="BN506" a="1"/>
  <c r="BN506" s="1"/>
  <c r="CC506"/>
  <c r="BK506" a="1"/>
  <c r="BK506" s="1"/>
  <c r="BQ506" a="1"/>
  <c r="BQ506" s="1"/>
  <c r="BZ506" a="1"/>
  <c r="BZ506" s="1"/>
  <c r="BV506" a="1"/>
  <c r="BV506" s="1"/>
  <c r="BM506" a="1"/>
  <c r="BM506" s="1"/>
  <c r="BW506" a="1"/>
  <c r="BW506" s="1"/>
  <c r="BP506" a="1"/>
  <c r="BP506" s="1"/>
  <c r="BY506" a="1"/>
  <c r="BY506" s="1"/>
  <c r="CC355"/>
  <c r="BM355" a="1"/>
  <c r="BM355" s="1"/>
  <c r="BN355" a="1"/>
  <c r="BN355" s="1"/>
  <c r="BZ355" a="1"/>
  <c r="BZ355" s="1"/>
  <c r="CB355"/>
  <c r="BP355" a="1"/>
  <c r="BP355" s="1"/>
  <c r="BT355" a="1"/>
  <c r="BT355" s="1"/>
  <c r="BJ355" a="1"/>
  <c r="BJ355" s="1"/>
  <c r="BS355" a="1"/>
  <c r="BS355" s="1"/>
  <c r="BQ355" a="1"/>
  <c r="BQ355" s="1"/>
  <c r="BY355" a="1"/>
  <c r="BY355" s="1"/>
  <c r="BV355" a="1"/>
  <c r="BV355" s="1"/>
  <c r="BK355" a="1"/>
  <c r="BK355" s="1"/>
  <c r="BW355" a="1"/>
  <c r="BW355" s="1"/>
  <c r="BQ324" a="1"/>
  <c r="BQ324" s="1"/>
  <c r="BP324" a="1"/>
  <c r="BP324" s="1"/>
  <c r="BY324" a="1"/>
  <c r="BY324" s="1"/>
  <c r="CB324"/>
  <c r="BK324" a="1"/>
  <c r="BK324" s="1"/>
  <c r="BT324" a="1"/>
  <c r="BT324" s="1"/>
  <c r="BJ324" a="1"/>
  <c r="BJ324" s="1"/>
  <c r="CC324"/>
  <c r="BM324" a="1"/>
  <c r="BM324" s="1"/>
  <c r="BS324" a="1"/>
  <c r="BS324" s="1"/>
  <c r="BW324" a="1"/>
  <c r="BW324" s="1"/>
  <c r="BN324" a="1"/>
  <c r="BN324" s="1"/>
  <c r="BZ324" a="1"/>
  <c r="BZ324" s="1"/>
  <c r="BV324" a="1"/>
  <c r="BV324" s="1"/>
  <c r="BS543" a="1"/>
  <c r="BS543" s="1"/>
  <c r="BK543" a="1"/>
  <c r="BK543" s="1"/>
  <c r="BV543" a="1"/>
  <c r="BV543" s="1"/>
  <c r="BT543" a="1"/>
  <c r="BT543" s="1"/>
  <c r="BQ543" a="1"/>
  <c r="BQ543" s="1"/>
  <c r="BZ543" a="1"/>
  <c r="BZ543" s="1"/>
  <c r="CB543"/>
  <c r="BJ543" a="1"/>
  <c r="BJ543" s="1"/>
  <c r="BN543" a="1"/>
  <c r="BN543" s="1"/>
  <c r="CC543"/>
  <c r="BW543" a="1"/>
  <c r="BW543" s="1"/>
  <c r="BY543" a="1"/>
  <c r="BY543" s="1"/>
  <c r="BP543" a="1"/>
  <c r="BP543" s="1"/>
  <c r="BM543" a="1"/>
  <c r="BM543" s="1"/>
  <c r="BP320" a="1"/>
  <c r="BP320" s="1"/>
  <c r="BV320" a="1"/>
  <c r="BV320" s="1"/>
  <c r="BZ320" a="1"/>
  <c r="BZ320" s="1"/>
  <c r="CB320"/>
  <c r="BQ320" a="1"/>
  <c r="BQ320" s="1"/>
  <c r="BW320" a="1"/>
  <c r="BW320" s="1"/>
  <c r="BM320" a="1"/>
  <c r="BM320" s="1"/>
  <c r="CC320"/>
  <c r="BS320" a="1"/>
  <c r="BS320" s="1"/>
  <c r="BK320" a="1"/>
  <c r="BK320" s="1"/>
  <c r="BN320" a="1"/>
  <c r="BN320" s="1"/>
  <c r="BY320" a="1"/>
  <c r="BY320" s="1"/>
  <c r="BT320" a="1"/>
  <c r="BT320" s="1"/>
  <c r="BJ320" a="1"/>
  <c r="BJ320" s="1"/>
  <c r="BY454" a="1"/>
  <c r="BY454" s="1"/>
  <c r="BM454" a="1"/>
  <c r="BM454" s="1"/>
  <c r="BJ454" a="1"/>
  <c r="BJ454" s="1"/>
  <c r="BK454" a="1"/>
  <c r="BK454" s="1"/>
  <c r="BV454" a="1"/>
  <c r="BV454" s="1"/>
  <c r="BZ454" a="1"/>
  <c r="BZ454" s="1"/>
  <c r="BT454" a="1"/>
  <c r="BT454" s="1"/>
  <c r="CC454"/>
  <c r="BS454" a="1"/>
  <c r="BS454" s="1"/>
  <c r="BW454" a="1"/>
  <c r="BW454" s="1"/>
  <c r="BP454" a="1"/>
  <c r="BP454" s="1"/>
  <c r="CB454"/>
  <c r="BQ454" a="1"/>
  <c r="BQ454" s="1"/>
  <c r="BN454" a="1"/>
  <c r="BN454" s="1"/>
  <c r="BV518" a="1"/>
  <c r="BV518" s="1"/>
  <c r="CB518"/>
  <c r="BM518" a="1"/>
  <c r="BM518" s="1"/>
  <c r="BK518" a="1"/>
  <c r="BK518" s="1"/>
  <c r="BN518" a="1"/>
  <c r="BN518" s="1"/>
  <c r="BJ518" a="1"/>
  <c r="BJ518" s="1"/>
  <c r="CC518"/>
  <c r="BZ518" a="1"/>
  <c r="BZ518" s="1"/>
  <c r="BT518" a="1"/>
  <c r="BT518" s="1"/>
  <c r="BW518" a="1"/>
  <c r="BW518" s="1"/>
  <c r="BY518" a="1"/>
  <c r="BY518" s="1"/>
  <c r="BS518" a="1"/>
  <c r="BS518" s="1"/>
  <c r="BQ518" a="1"/>
  <c r="BQ518" s="1"/>
  <c r="BP518" a="1"/>
  <c r="BP518" s="1"/>
  <c r="BP429" a="1"/>
  <c r="BP429" s="1"/>
  <c r="BZ429" a="1"/>
  <c r="BZ429" s="1"/>
  <c r="BY429" a="1"/>
  <c r="BY429" s="1"/>
  <c r="BM429" a="1"/>
  <c r="BM429" s="1"/>
  <c r="BK429" a="1"/>
  <c r="BK429" s="1"/>
  <c r="BJ429" a="1"/>
  <c r="BJ429" s="1"/>
  <c r="BQ429" a="1"/>
  <c r="BQ429" s="1"/>
  <c r="CB429"/>
  <c r="BS429" a="1"/>
  <c r="BS429" s="1"/>
  <c r="BN429" a="1"/>
  <c r="BN429" s="1"/>
  <c r="BV429" a="1"/>
  <c r="BV429" s="1"/>
  <c r="CC429"/>
  <c r="BT429" a="1"/>
  <c r="BT429" s="1"/>
  <c r="BW429" a="1"/>
  <c r="BW429" s="1"/>
  <c r="BZ560" a="1"/>
  <c r="BZ560" s="1"/>
  <c r="BT560" a="1"/>
  <c r="BT560" s="1"/>
  <c r="CC560"/>
  <c r="BN560" a="1"/>
  <c r="BN560" s="1"/>
  <c r="BW560" a="1"/>
  <c r="BW560" s="1"/>
  <c r="BM560" a="1"/>
  <c r="BM560" s="1"/>
  <c r="CB560"/>
  <c r="BS560" a="1"/>
  <c r="BS560" s="1"/>
  <c r="BV560" a="1"/>
  <c r="BV560" s="1"/>
  <c r="BP560" a="1"/>
  <c r="BP560" s="1"/>
  <c r="BK560" a="1"/>
  <c r="BK560" s="1"/>
  <c r="BQ560" a="1"/>
  <c r="BQ560" s="1"/>
  <c r="BJ560" a="1"/>
  <c r="BJ560" s="1"/>
  <c r="BY560" a="1"/>
  <c r="BY560" s="1"/>
  <c r="BM273" a="1"/>
  <c r="BM273" s="1"/>
  <c r="BW273" a="1"/>
  <c r="BW273" s="1"/>
  <c r="BN273" a="1"/>
  <c r="BN273" s="1"/>
  <c r="BQ273" a="1"/>
  <c r="BQ273" s="1"/>
  <c r="BK273" a="1"/>
  <c r="BK273" s="1"/>
  <c r="BZ273" a="1"/>
  <c r="BZ273" s="1"/>
  <c r="CB273"/>
  <c r="BS273" a="1"/>
  <c r="BS273" s="1"/>
  <c r="BP273" a="1"/>
  <c r="BP273" s="1"/>
  <c r="BV273" a="1"/>
  <c r="BV273" s="1"/>
  <c r="CC273"/>
  <c r="BT273" a="1"/>
  <c r="BT273" s="1"/>
  <c r="BJ273" a="1"/>
  <c r="BJ273" s="1"/>
  <c r="BY273" a="1"/>
  <c r="BY273" s="1"/>
  <c r="BY356" a="1"/>
  <c r="BY356" s="1"/>
  <c r="BP356" a="1"/>
  <c r="BP356" s="1"/>
  <c r="BM356" a="1"/>
  <c r="BM356" s="1"/>
  <c r="BT356" a="1"/>
  <c r="BT356" s="1"/>
  <c r="BV356" a="1"/>
  <c r="BV356" s="1"/>
  <c r="BK356" a="1"/>
  <c r="BK356" s="1"/>
  <c r="BQ356" a="1"/>
  <c r="BQ356" s="1"/>
  <c r="CC356"/>
  <c r="BW356" a="1"/>
  <c r="BW356" s="1"/>
  <c r="BS356" a="1"/>
  <c r="BS356" s="1"/>
  <c r="CB356"/>
  <c r="BN356" a="1"/>
  <c r="BN356" s="1"/>
  <c r="BZ356" a="1"/>
  <c r="BZ356" s="1"/>
  <c r="BJ356" a="1"/>
  <c r="BJ356" s="1"/>
  <c r="CB283"/>
  <c r="BZ283" a="1"/>
  <c r="BZ283" s="1"/>
  <c r="BP283" a="1"/>
  <c r="BP283" s="1"/>
  <c r="BJ283" a="1"/>
  <c r="BJ283" s="1"/>
  <c r="CC283"/>
  <c r="BM283" a="1"/>
  <c r="BM283" s="1"/>
  <c r="BQ283" a="1"/>
  <c r="BQ283" s="1"/>
  <c r="BS283" a="1"/>
  <c r="BS283" s="1"/>
  <c r="BV283" a="1"/>
  <c r="BV283" s="1"/>
  <c r="BY283" a="1"/>
  <c r="BY283" s="1"/>
  <c r="BW283" a="1"/>
  <c r="BW283" s="1"/>
  <c r="BK283" a="1"/>
  <c r="BK283" s="1"/>
  <c r="BN283" a="1"/>
  <c r="BN283" s="1"/>
  <c r="BT283" a="1"/>
  <c r="BT283" s="1"/>
  <c r="BQ475" a="1"/>
  <c r="BQ475" s="1"/>
  <c r="BV475" a="1"/>
  <c r="BV475" s="1"/>
  <c r="BN475" a="1"/>
  <c r="BN475" s="1"/>
  <c r="CB475"/>
  <c r="BP475" a="1"/>
  <c r="BP475" s="1"/>
  <c r="BY475" a="1"/>
  <c r="BY475" s="1"/>
  <c r="BM475" a="1"/>
  <c r="BM475" s="1"/>
  <c r="BK475" a="1"/>
  <c r="BK475" s="1"/>
  <c r="CC475"/>
  <c r="BJ475" a="1"/>
  <c r="BJ475" s="1"/>
  <c r="BT475" a="1"/>
  <c r="BT475" s="1"/>
  <c r="BS475" a="1"/>
  <c r="BS475" s="1"/>
  <c r="BZ475" a="1"/>
  <c r="BZ475" s="1"/>
  <c r="BW475" a="1"/>
  <c r="BW475" s="1"/>
  <c r="BK431" a="1"/>
  <c r="BK431" s="1"/>
  <c r="BZ431" a="1"/>
  <c r="BZ431" s="1"/>
  <c r="BV431" a="1"/>
  <c r="BV431" s="1"/>
  <c r="CB431"/>
  <c r="BJ431" a="1"/>
  <c r="BJ431" s="1"/>
  <c r="BM431" a="1"/>
  <c r="BM431" s="1"/>
  <c r="BP431" a="1"/>
  <c r="BP431" s="1"/>
  <c r="BN431" a="1"/>
  <c r="BN431" s="1"/>
  <c r="CC431"/>
  <c r="BW431" a="1"/>
  <c r="BW431" s="1"/>
  <c r="BY431" a="1"/>
  <c r="BY431" s="1"/>
  <c r="BS431" a="1"/>
  <c r="BS431" s="1"/>
  <c r="BQ431" a="1"/>
  <c r="BQ431" s="1"/>
  <c r="BT431" a="1"/>
  <c r="BT431" s="1"/>
  <c r="CC394"/>
  <c r="BW394" a="1"/>
  <c r="BW394" s="1"/>
  <c r="BT394" a="1"/>
  <c r="BT394" s="1"/>
  <c r="CB394"/>
  <c r="BQ394" a="1"/>
  <c r="BQ394" s="1"/>
  <c r="BK394" a="1"/>
  <c r="BK394" s="1"/>
  <c r="BP394" a="1"/>
  <c r="BP394" s="1"/>
  <c r="BV394" a="1"/>
  <c r="BV394" s="1"/>
  <c r="BN394" a="1"/>
  <c r="BN394" s="1"/>
  <c r="BJ394" a="1"/>
  <c r="BJ394" s="1"/>
  <c r="BS394" a="1"/>
  <c r="BS394" s="1"/>
  <c r="BZ394" a="1"/>
  <c r="BZ394" s="1"/>
  <c r="BY394" a="1"/>
  <c r="BY394" s="1"/>
  <c r="BM394" a="1"/>
  <c r="BM394" s="1"/>
  <c r="BV458" a="1"/>
  <c r="BV458" s="1"/>
  <c r="BZ458" a="1"/>
  <c r="BZ458" s="1"/>
  <c r="CC458"/>
  <c r="BS458" a="1"/>
  <c r="BS458" s="1"/>
  <c r="BW458" a="1"/>
  <c r="BW458" s="1"/>
  <c r="CB458"/>
  <c r="BQ458" a="1"/>
  <c r="BQ458" s="1"/>
  <c r="BN458" a="1"/>
  <c r="BN458" s="1"/>
  <c r="BT458" a="1"/>
  <c r="BT458" s="1"/>
  <c r="BM458" a="1"/>
  <c r="BM458" s="1"/>
  <c r="BJ458" a="1"/>
  <c r="BJ458" s="1"/>
  <c r="BK458" a="1"/>
  <c r="BK458" s="1"/>
  <c r="BP458" a="1"/>
  <c r="BP458" s="1"/>
  <c r="BY458" a="1"/>
  <c r="BY458" s="1"/>
  <c r="CB349"/>
  <c r="BY349" a="1"/>
  <c r="BY349" s="1"/>
  <c r="BQ349" a="1"/>
  <c r="BQ349" s="1"/>
  <c r="BZ349" a="1"/>
  <c r="BZ349" s="1"/>
  <c r="BN349" a="1"/>
  <c r="BN349" s="1"/>
  <c r="CC349"/>
  <c r="BW349" a="1"/>
  <c r="BW349" s="1"/>
  <c r="BS349" a="1"/>
  <c r="BS349" s="1"/>
  <c r="BV349" a="1"/>
  <c r="BV349" s="1"/>
  <c r="BM349" a="1"/>
  <c r="BM349" s="1"/>
  <c r="BT349" a="1"/>
  <c r="BT349" s="1"/>
  <c r="BK349" a="1"/>
  <c r="BK349" s="1"/>
  <c r="BP349" a="1"/>
  <c r="BP349" s="1"/>
  <c r="BJ349" a="1"/>
  <c r="BJ349" s="1"/>
  <c r="BS449" a="1"/>
  <c r="BS449" s="1"/>
  <c r="BM449" a="1"/>
  <c r="BM449" s="1"/>
  <c r="BY449" a="1"/>
  <c r="BY449" s="1"/>
  <c r="BW449" a="1"/>
  <c r="BW449" s="1"/>
  <c r="BJ449" a="1"/>
  <c r="BJ449" s="1"/>
  <c r="BP449" a="1"/>
  <c r="BP449" s="1"/>
  <c r="BK449" a="1"/>
  <c r="BK449" s="1"/>
  <c r="CC449"/>
  <c r="BN449" a="1"/>
  <c r="BN449" s="1"/>
  <c r="BZ449" a="1"/>
  <c r="BZ449" s="1"/>
  <c r="BT449" a="1"/>
  <c r="BT449" s="1"/>
  <c r="CB449"/>
  <c r="BV449" a="1"/>
  <c r="BV449" s="1"/>
  <c r="BQ449" a="1"/>
  <c r="BQ449" s="1"/>
  <c r="BS404" a="1"/>
  <c r="BS404" s="1"/>
  <c r="BK404" a="1"/>
  <c r="BK404" s="1"/>
  <c r="BW404" a="1"/>
  <c r="BW404" s="1"/>
  <c r="BP404" a="1"/>
  <c r="BP404" s="1"/>
  <c r="BJ404" a="1"/>
  <c r="BJ404" s="1"/>
  <c r="BY404" a="1"/>
  <c r="BY404" s="1"/>
  <c r="BT404" a="1"/>
  <c r="BT404" s="1"/>
  <c r="BM404" a="1"/>
  <c r="BM404" s="1"/>
  <c r="CB404"/>
  <c r="BN404" a="1"/>
  <c r="BN404" s="1"/>
  <c r="BQ404" a="1"/>
  <c r="BQ404" s="1"/>
  <c r="CC404"/>
  <c r="BV404" a="1"/>
  <c r="BV404" s="1"/>
  <c r="BZ404" a="1"/>
  <c r="BZ404" s="1"/>
  <c r="CB401"/>
  <c r="BZ401" a="1"/>
  <c r="BZ401" s="1"/>
  <c r="BM401" a="1"/>
  <c r="BM401" s="1"/>
  <c r="BW401" a="1"/>
  <c r="BW401" s="1"/>
  <c r="BQ401" a="1"/>
  <c r="BQ401" s="1"/>
  <c r="CC401"/>
  <c r="BP401" a="1"/>
  <c r="BP401" s="1"/>
  <c r="BT401" a="1"/>
  <c r="BT401" s="1"/>
  <c r="BJ401" a="1"/>
  <c r="BJ401" s="1"/>
  <c r="BY401" a="1"/>
  <c r="BY401" s="1"/>
  <c r="BS401" a="1"/>
  <c r="BS401" s="1"/>
  <c r="BV401" a="1"/>
  <c r="BV401" s="1"/>
  <c r="BN401" a="1"/>
  <c r="BN401" s="1"/>
  <c r="BK401" a="1"/>
  <c r="BK401" s="1"/>
  <c r="CB334"/>
  <c r="BS334" a="1"/>
  <c r="BS334" s="1"/>
  <c r="BW334" a="1"/>
  <c r="BW334" s="1"/>
  <c r="BQ334" a="1"/>
  <c r="BQ334" s="1"/>
  <c r="CC334"/>
  <c r="BV334" a="1"/>
  <c r="BV334" s="1"/>
  <c r="BT334" a="1"/>
  <c r="BT334" s="1"/>
  <c r="BJ334" a="1"/>
  <c r="BJ334" s="1"/>
  <c r="BY334" a="1"/>
  <c r="BY334" s="1"/>
  <c r="BN334" a="1"/>
  <c r="BN334" s="1"/>
  <c r="BM334" a="1"/>
  <c r="BM334" s="1"/>
  <c r="BZ334" a="1"/>
  <c r="BZ334" s="1"/>
  <c r="BK334" a="1"/>
  <c r="BK334" s="1"/>
  <c r="BP334" a="1"/>
  <c r="BP334" s="1"/>
  <c r="CC335"/>
  <c r="BJ335" a="1"/>
  <c r="BJ335" s="1"/>
  <c r="BK335" a="1"/>
  <c r="BK335" s="1"/>
  <c r="BM335" a="1"/>
  <c r="BM335" s="1"/>
  <c r="BS335" a="1"/>
  <c r="BS335" s="1"/>
  <c r="BQ335" a="1"/>
  <c r="BQ335" s="1"/>
  <c r="BZ335" a="1"/>
  <c r="BZ335" s="1"/>
  <c r="BW335" a="1"/>
  <c r="BW335" s="1"/>
  <c r="BV335" a="1"/>
  <c r="BV335" s="1"/>
  <c r="BP335" a="1"/>
  <c r="BP335" s="1"/>
  <c r="CB335"/>
  <c r="BY335" a="1"/>
  <c r="BY335" s="1"/>
  <c r="BN335" a="1"/>
  <c r="BN335" s="1"/>
  <c r="BT335" a="1"/>
  <c r="BT335" s="1"/>
  <c r="CB451"/>
  <c r="BQ451" a="1"/>
  <c r="BQ451" s="1"/>
  <c r="BZ451" a="1"/>
  <c r="BZ451" s="1"/>
  <c r="BN451" a="1"/>
  <c r="BN451" s="1"/>
  <c r="BY451" a="1"/>
  <c r="BY451" s="1"/>
  <c r="BJ451" a="1"/>
  <c r="BJ451" s="1"/>
  <c r="BM451" a="1"/>
  <c r="BM451" s="1"/>
  <c r="BV451" a="1"/>
  <c r="BV451" s="1"/>
  <c r="BW451" a="1"/>
  <c r="BW451" s="1"/>
  <c r="BP451" a="1"/>
  <c r="BP451" s="1"/>
  <c r="BS451" a="1"/>
  <c r="BS451" s="1"/>
  <c r="CC451"/>
  <c r="BT451" a="1"/>
  <c r="BT451" s="1"/>
  <c r="BK451" a="1"/>
  <c r="BK451" s="1"/>
  <c r="CC432"/>
  <c r="BM432" a="1"/>
  <c r="BM432" s="1"/>
  <c r="BZ432" a="1"/>
  <c r="BZ432" s="1"/>
  <c r="BJ432" a="1"/>
  <c r="BJ432" s="1"/>
  <c r="BP432" a="1"/>
  <c r="BP432" s="1"/>
  <c r="BN432" a="1"/>
  <c r="BN432" s="1"/>
  <c r="BT432" a="1"/>
  <c r="BT432" s="1"/>
  <c r="BY432" a="1"/>
  <c r="BY432" s="1"/>
  <c r="BW432" a="1"/>
  <c r="BW432" s="1"/>
  <c r="BK432" a="1"/>
  <c r="BK432" s="1"/>
  <c r="CB432"/>
  <c r="BV432" a="1"/>
  <c r="BV432" s="1"/>
  <c r="BS432" a="1"/>
  <c r="BS432" s="1"/>
  <c r="BQ432" a="1"/>
  <c r="BQ432" s="1"/>
  <c r="CB464"/>
  <c r="BQ464" a="1"/>
  <c r="BQ464" s="1"/>
  <c r="BM464" a="1"/>
  <c r="BM464" s="1"/>
  <c r="BT464" a="1"/>
  <c r="BT464" s="1"/>
  <c r="BP464" a="1"/>
  <c r="BP464" s="1"/>
  <c r="BW464" a="1"/>
  <c r="BW464" s="1"/>
  <c r="BY464" a="1"/>
  <c r="BY464" s="1"/>
  <c r="BN464" a="1"/>
  <c r="BN464" s="1"/>
  <c r="BV464" a="1"/>
  <c r="BV464" s="1"/>
  <c r="BZ464" a="1"/>
  <c r="BZ464" s="1"/>
  <c r="CC464"/>
  <c r="BK464" a="1"/>
  <c r="BK464" s="1"/>
  <c r="BS464" a="1"/>
  <c r="BS464" s="1"/>
  <c r="BJ464" a="1"/>
  <c r="BJ464" s="1"/>
  <c r="BP516" a="1"/>
  <c r="BP516" s="1"/>
  <c r="CC516"/>
  <c r="BJ516" a="1"/>
  <c r="BJ516" s="1"/>
  <c r="BV516" a="1"/>
  <c r="BV516" s="1"/>
  <c r="BK516" a="1"/>
  <c r="BK516" s="1"/>
  <c r="BQ516" a="1"/>
  <c r="BQ516" s="1"/>
  <c r="BT516" a="1"/>
  <c r="BT516" s="1"/>
  <c r="BS516" a="1"/>
  <c r="BS516" s="1"/>
  <c r="CB516"/>
  <c r="BZ516" a="1"/>
  <c r="BZ516" s="1"/>
  <c r="BW516" a="1"/>
  <c r="BW516" s="1"/>
  <c r="BM516" a="1"/>
  <c r="BM516" s="1"/>
  <c r="BY516" a="1"/>
  <c r="BY516" s="1"/>
  <c r="BN516" a="1"/>
  <c r="BN516" s="1"/>
  <c r="CB308"/>
  <c r="BQ308" a="1"/>
  <c r="BQ308" s="1"/>
  <c r="BT308" a="1"/>
  <c r="BT308" s="1"/>
  <c r="BV308" a="1"/>
  <c r="BV308" s="1"/>
  <c r="BZ308" a="1"/>
  <c r="BZ308" s="1"/>
  <c r="CC308"/>
  <c r="BP308" a="1"/>
  <c r="BP308" s="1"/>
  <c r="BS308" a="1"/>
  <c r="BS308" s="1"/>
  <c r="BY308" a="1"/>
  <c r="BY308" s="1"/>
  <c r="BJ308" a="1"/>
  <c r="BJ308" s="1"/>
  <c r="BN308" a="1"/>
  <c r="BN308" s="1"/>
  <c r="BW308" a="1"/>
  <c r="BW308" s="1"/>
  <c r="BK308" a="1"/>
  <c r="BK308" s="1"/>
  <c r="BM308" a="1"/>
  <c r="BM308" s="1"/>
  <c r="CB430"/>
  <c r="BP430" a="1"/>
  <c r="BP430" s="1"/>
  <c r="BZ430" a="1"/>
  <c r="BZ430" s="1"/>
  <c r="BS430" a="1"/>
  <c r="BS430" s="1"/>
  <c r="CC430"/>
  <c r="BV430" a="1"/>
  <c r="BV430" s="1"/>
  <c r="BW430" a="1"/>
  <c r="BW430" s="1"/>
  <c r="BQ430" a="1"/>
  <c r="BQ430" s="1"/>
  <c r="BK430" a="1"/>
  <c r="BK430" s="1"/>
  <c r="BN430" a="1"/>
  <c r="BN430" s="1"/>
  <c r="BJ430" a="1"/>
  <c r="BJ430" s="1"/>
  <c r="BT430" a="1"/>
  <c r="BT430" s="1"/>
  <c r="BY430" a="1"/>
  <c r="BY430" s="1"/>
  <c r="BM430" a="1"/>
  <c r="BM430" s="1"/>
  <c r="BW561" a="1"/>
  <c r="BW561" s="1"/>
  <c r="CC561"/>
  <c r="BY561" a="1"/>
  <c r="BY561" s="1"/>
  <c r="BT561" a="1"/>
  <c r="BT561" s="1"/>
  <c r="BZ561" a="1"/>
  <c r="BZ561" s="1"/>
  <c r="BV561" a="1"/>
  <c r="BV561" s="1"/>
  <c r="CB561"/>
  <c r="BP561" a="1"/>
  <c r="BP561" s="1"/>
  <c r="BQ561" a="1"/>
  <c r="BQ561" s="1"/>
  <c r="BN561" a="1"/>
  <c r="BN561" s="1"/>
  <c r="BS561" a="1"/>
  <c r="BS561" s="1"/>
  <c r="BJ561" a="1"/>
  <c r="BJ561" s="1"/>
  <c r="BK561" a="1"/>
  <c r="BK561" s="1"/>
  <c r="BM561" a="1"/>
  <c r="BM561" s="1"/>
  <c r="CC421"/>
  <c r="BS421" a="1"/>
  <c r="BS421" s="1"/>
  <c r="BZ421" a="1"/>
  <c r="BZ421" s="1"/>
  <c r="BW421" a="1"/>
  <c r="BW421" s="1"/>
  <c r="BM421" a="1"/>
  <c r="BM421" s="1"/>
  <c r="BP421" a="1"/>
  <c r="BP421" s="1"/>
  <c r="BJ421" a="1"/>
  <c r="BJ421" s="1"/>
  <c r="BN421" a="1"/>
  <c r="BN421" s="1"/>
  <c r="BQ421" a="1"/>
  <c r="BQ421" s="1"/>
  <c r="CB421"/>
  <c r="BK421" a="1"/>
  <c r="BK421" s="1"/>
  <c r="BY421" a="1"/>
  <c r="BY421" s="1"/>
  <c r="BV421" a="1"/>
  <c r="BV421" s="1"/>
  <c r="BT421" a="1"/>
  <c r="BT421" s="1"/>
  <c r="CC552"/>
  <c r="BZ552" a="1"/>
  <c r="BZ552" s="1"/>
  <c r="BY552" a="1"/>
  <c r="BY552" s="1"/>
  <c r="BM552" a="1"/>
  <c r="BM552" s="1"/>
  <c r="BP552" a="1"/>
  <c r="BP552" s="1"/>
  <c r="CB552"/>
  <c r="BT552" a="1"/>
  <c r="BT552" s="1"/>
  <c r="BV552" a="1"/>
  <c r="BV552" s="1"/>
  <c r="BQ552" a="1"/>
  <c r="BQ552" s="1"/>
  <c r="BN552" a="1"/>
  <c r="BN552" s="1"/>
  <c r="BW552" a="1"/>
  <c r="BW552" s="1"/>
  <c r="BJ552" a="1"/>
  <c r="BJ552" s="1"/>
  <c r="BK552" a="1"/>
  <c r="BK552" s="1"/>
  <c r="BS552" a="1"/>
  <c r="BS552" s="1"/>
  <c r="BP301" a="1"/>
  <c r="BP301" s="1"/>
  <c r="BT301" a="1"/>
  <c r="BT301" s="1"/>
  <c r="BW301" a="1"/>
  <c r="BW301" s="1"/>
  <c r="BK301" a="1"/>
  <c r="BK301" s="1"/>
  <c r="BQ301" a="1"/>
  <c r="BQ301" s="1"/>
  <c r="BY301" a="1"/>
  <c r="BY301" s="1"/>
  <c r="BM301" a="1"/>
  <c r="BM301" s="1"/>
  <c r="CB301"/>
  <c r="BV301" a="1"/>
  <c r="BV301" s="1"/>
  <c r="BJ301" a="1"/>
  <c r="BJ301" s="1"/>
  <c r="BN301" a="1"/>
  <c r="BN301" s="1"/>
  <c r="CC301"/>
  <c r="BS301" a="1"/>
  <c r="BS301" s="1"/>
  <c r="BZ301" a="1"/>
  <c r="BZ301" s="1"/>
  <c r="CB298"/>
  <c r="BN298" a="1"/>
  <c r="BN298" s="1"/>
  <c r="BJ298" a="1"/>
  <c r="BJ298" s="1"/>
  <c r="BY298" a="1"/>
  <c r="BY298" s="1"/>
  <c r="CC298"/>
  <c r="BS298" a="1"/>
  <c r="BS298" s="1"/>
  <c r="BZ298" a="1"/>
  <c r="BZ298" s="1"/>
  <c r="BM298" a="1"/>
  <c r="BM298" s="1"/>
  <c r="BP298" a="1"/>
  <c r="BP298" s="1"/>
  <c r="BW298" a="1"/>
  <c r="BW298" s="1"/>
  <c r="BQ298" a="1"/>
  <c r="BQ298" s="1"/>
  <c r="BK298" a="1"/>
  <c r="BK298" s="1"/>
  <c r="BV298" a="1"/>
  <c r="BV298" s="1"/>
  <c r="BT298" a="1"/>
  <c r="BT298" s="1"/>
  <c r="BV559" a="1"/>
  <c r="BV559" s="1"/>
  <c r="BT559" a="1"/>
  <c r="BT559" s="1"/>
  <c r="BS559" a="1"/>
  <c r="BS559" s="1"/>
  <c r="BQ559" a="1"/>
  <c r="BQ559" s="1"/>
  <c r="BY559" a="1"/>
  <c r="BY559" s="1"/>
  <c r="CB559"/>
  <c r="BM559" a="1"/>
  <c r="BM559" s="1"/>
  <c r="CC559"/>
  <c r="BN559" a="1"/>
  <c r="BN559" s="1"/>
  <c r="BP559" a="1"/>
  <c r="BP559" s="1"/>
  <c r="BW559" a="1"/>
  <c r="BW559" s="1"/>
  <c r="BJ559" a="1"/>
  <c r="BJ559" s="1"/>
  <c r="BK559" a="1"/>
  <c r="BK559" s="1"/>
  <c r="BZ559" a="1"/>
  <c r="BZ559" s="1"/>
  <c r="CC447"/>
  <c r="BW447" a="1"/>
  <c r="BW447" s="1"/>
  <c r="BZ447" a="1"/>
  <c r="BZ447" s="1"/>
  <c r="BM447" a="1"/>
  <c r="BM447" s="1"/>
  <c r="BK447" a="1"/>
  <c r="BK447" s="1"/>
  <c r="BS447" a="1"/>
  <c r="BS447" s="1"/>
  <c r="BY447" a="1"/>
  <c r="BY447" s="1"/>
  <c r="BQ447" a="1"/>
  <c r="BQ447" s="1"/>
  <c r="BV447" a="1"/>
  <c r="BV447" s="1"/>
  <c r="BT447" a="1"/>
  <c r="BT447" s="1"/>
  <c r="BP447" a="1"/>
  <c r="BP447" s="1"/>
  <c r="CB447"/>
  <c r="BN447" a="1"/>
  <c r="BN447" s="1"/>
  <c r="BJ447" a="1"/>
  <c r="BJ447" s="1"/>
  <c r="BQ366" a="1"/>
  <c r="BQ366" s="1"/>
  <c r="CB366"/>
  <c r="BP366" a="1"/>
  <c r="BP366" s="1"/>
  <c r="BW366" a="1"/>
  <c r="BW366" s="1"/>
  <c r="BV366" a="1"/>
  <c r="BV366" s="1"/>
  <c r="BN366" a="1"/>
  <c r="BN366" s="1"/>
  <c r="BM366" a="1"/>
  <c r="BM366" s="1"/>
  <c r="BT366" a="1"/>
  <c r="BT366" s="1"/>
  <c r="BS366" a="1"/>
  <c r="BS366" s="1"/>
  <c r="BY366" a="1"/>
  <c r="BY366" s="1"/>
  <c r="CC366"/>
  <c r="BZ366" a="1"/>
  <c r="BZ366" s="1"/>
  <c r="BJ366" a="1"/>
  <c r="BJ366" s="1"/>
  <c r="BK366" a="1"/>
  <c r="BK366" s="1"/>
  <c r="BQ419" a="1"/>
  <c r="BQ419" s="1"/>
  <c r="BS419" a="1"/>
  <c r="BS419" s="1"/>
  <c r="BM419" a="1"/>
  <c r="BM419" s="1"/>
  <c r="BY419" a="1"/>
  <c r="BY419" s="1"/>
  <c r="CB419"/>
  <c r="BN419" a="1"/>
  <c r="BN419" s="1"/>
  <c r="BJ419" a="1"/>
  <c r="BJ419" s="1"/>
  <c r="CC419"/>
  <c r="BT419" a="1"/>
  <c r="BT419" s="1"/>
  <c r="BV419" a="1"/>
  <c r="BV419" s="1"/>
  <c r="BP419" a="1"/>
  <c r="BP419" s="1"/>
  <c r="BK419" a="1"/>
  <c r="BK419" s="1"/>
  <c r="BZ419" a="1"/>
  <c r="BZ419" s="1"/>
  <c r="BW419" a="1"/>
  <c r="BW419" s="1"/>
  <c r="BY473" a="1"/>
  <c r="BY473" s="1"/>
  <c r="BW473" a="1"/>
  <c r="BW473" s="1"/>
  <c r="BJ473" a="1"/>
  <c r="BJ473" s="1"/>
  <c r="BK473" a="1"/>
  <c r="BK473" s="1"/>
  <c r="BT473" a="1"/>
  <c r="BT473" s="1"/>
  <c r="BZ473" a="1"/>
  <c r="BZ473" s="1"/>
  <c r="BM473" a="1"/>
  <c r="BM473" s="1"/>
  <c r="CB473"/>
  <c r="BN473" a="1"/>
  <c r="BN473" s="1"/>
  <c r="BQ473" a="1"/>
  <c r="BQ473" s="1"/>
  <c r="BV473" a="1"/>
  <c r="BV473" s="1"/>
  <c r="BS473" a="1"/>
  <c r="BS473" s="1"/>
  <c r="CC473"/>
  <c r="BP473" a="1"/>
  <c r="BP473" s="1"/>
  <c r="BW538" a="1"/>
  <c r="BW538" s="1"/>
  <c r="BK538" a="1"/>
  <c r="BK538" s="1"/>
  <c r="BN538" a="1"/>
  <c r="BN538" s="1"/>
  <c r="BZ538" a="1"/>
  <c r="BZ538" s="1"/>
  <c r="BY538" a="1"/>
  <c r="BY538" s="1"/>
  <c r="CB538"/>
  <c r="BM538" a="1"/>
  <c r="BM538" s="1"/>
  <c r="BQ538" a="1"/>
  <c r="BQ538" s="1"/>
  <c r="BT538" a="1"/>
  <c r="BT538" s="1"/>
  <c r="BP538" a="1"/>
  <c r="BP538" s="1"/>
  <c r="CC538"/>
  <c r="BS538" a="1"/>
  <c r="BS538" s="1"/>
  <c r="BV538" a="1"/>
  <c r="BV538" s="1"/>
  <c r="BJ538" a="1"/>
  <c r="BJ538" s="1"/>
  <c r="CB313"/>
  <c r="BQ313" a="1"/>
  <c r="BQ313" s="1"/>
  <c r="BS313" a="1"/>
  <c r="BS313" s="1"/>
  <c r="BJ313" a="1"/>
  <c r="BJ313" s="1"/>
  <c r="BN313" a="1"/>
  <c r="BN313" s="1"/>
  <c r="BZ313" a="1"/>
  <c r="BZ313" s="1"/>
  <c r="BP313" a="1"/>
  <c r="BP313" s="1"/>
  <c r="BV313" a="1"/>
  <c r="BV313" s="1"/>
  <c r="BW313" a="1"/>
  <c r="BW313" s="1"/>
  <c r="BM313" a="1"/>
  <c r="BM313" s="1"/>
  <c r="CC313"/>
  <c r="BT313" a="1"/>
  <c r="BT313" s="1"/>
  <c r="BK313" a="1"/>
  <c r="BK313" s="1"/>
  <c r="BY313" a="1"/>
  <c r="BY313" s="1"/>
  <c r="CC310"/>
  <c r="BM310" a="1"/>
  <c r="BM310" s="1"/>
  <c r="BP310" a="1"/>
  <c r="BP310" s="1"/>
  <c r="BS310" a="1"/>
  <c r="BS310" s="1"/>
  <c r="CB310"/>
  <c r="BZ310" a="1"/>
  <c r="BZ310" s="1"/>
  <c r="BK310" a="1"/>
  <c r="BK310" s="1"/>
  <c r="BT310" a="1"/>
  <c r="BT310" s="1"/>
  <c r="BW310" a="1"/>
  <c r="BW310" s="1"/>
  <c r="BJ310" a="1"/>
  <c r="BJ310" s="1"/>
  <c r="BN310" a="1"/>
  <c r="BN310" s="1"/>
  <c r="BQ310" a="1"/>
  <c r="BQ310" s="1"/>
  <c r="BY310" a="1"/>
  <c r="BY310" s="1"/>
  <c r="BV310" a="1"/>
  <c r="BV310" s="1"/>
  <c r="BN459" a="1"/>
  <c r="BN459" s="1"/>
  <c r="CB459"/>
  <c r="BV459" a="1"/>
  <c r="BV459" s="1"/>
  <c r="BW459" a="1"/>
  <c r="BW459" s="1"/>
  <c r="BM459" a="1"/>
  <c r="BM459" s="1"/>
  <c r="BS459" a="1"/>
  <c r="BS459" s="1"/>
  <c r="BY459" a="1"/>
  <c r="BY459" s="1"/>
  <c r="BP459" a="1"/>
  <c r="BP459" s="1"/>
  <c r="BJ459" a="1"/>
  <c r="BJ459" s="1"/>
  <c r="BT459" a="1"/>
  <c r="BT459" s="1"/>
  <c r="CC459"/>
  <c r="BQ459" a="1"/>
  <c r="BQ459" s="1"/>
  <c r="BZ459" a="1"/>
  <c r="BZ459" s="1"/>
  <c r="BK459" a="1"/>
  <c r="BK459" s="1"/>
  <c r="CC354"/>
  <c r="BM354" a="1"/>
  <c r="BM354" s="1"/>
  <c r="BK354" a="1"/>
  <c r="BK354" s="1"/>
  <c r="BJ354" a="1"/>
  <c r="BJ354" s="1"/>
  <c r="BP354" a="1"/>
  <c r="BP354" s="1"/>
  <c r="BN354" a="1"/>
  <c r="BN354" s="1"/>
  <c r="BV354" a="1"/>
  <c r="BV354" s="1"/>
  <c r="BW354" a="1"/>
  <c r="BW354" s="1"/>
  <c r="BS354" a="1"/>
  <c r="BS354" s="1"/>
  <c r="BZ354" a="1"/>
  <c r="BZ354" s="1"/>
  <c r="BY354" a="1"/>
  <c r="BY354" s="1"/>
  <c r="CB354"/>
  <c r="BQ354" a="1"/>
  <c r="BQ354" s="1"/>
  <c r="BT354" a="1"/>
  <c r="BT354" s="1"/>
  <c r="CB395"/>
  <c r="BW395" a="1"/>
  <c r="BW395" s="1"/>
  <c r="BM395" a="1"/>
  <c r="BM395" s="1"/>
  <c r="BK395" a="1"/>
  <c r="BK395" s="1"/>
  <c r="BN395" a="1"/>
  <c r="BN395" s="1"/>
  <c r="CC395"/>
  <c r="BZ395" a="1"/>
  <c r="BZ395" s="1"/>
  <c r="BY395" a="1"/>
  <c r="BY395" s="1"/>
  <c r="BP395" a="1"/>
  <c r="BP395" s="1"/>
  <c r="BS395" a="1"/>
  <c r="BS395" s="1"/>
  <c r="BJ395" a="1"/>
  <c r="BJ395" s="1"/>
  <c r="BQ395" a="1"/>
  <c r="BQ395" s="1"/>
  <c r="BT395" a="1"/>
  <c r="BT395" s="1"/>
  <c r="BV395" a="1"/>
  <c r="BV395" s="1"/>
  <c r="BN470" a="1"/>
  <c r="BN470" s="1"/>
  <c r="BZ470" a="1"/>
  <c r="BZ470" s="1"/>
  <c r="BT470" a="1"/>
  <c r="BT470" s="1"/>
  <c r="BV470" a="1"/>
  <c r="BV470" s="1"/>
  <c r="BQ470" a="1"/>
  <c r="BQ470" s="1"/>
  <c r="BW470" a="1"/>
  <c r="BW470" s="1"/>
  <c r="BK470" a="1"/>
  <c r="BK470" s="1"/>
  <c r="BS470" a="1"/>
  <c r="BS470" s="1"/>
  <c r="BM470" a="1"/>
  <c r="BM470" s="1"/>
  <c r="CB470"/>
  <c r="BP470" a="1"/>
  <c r="BP470" s="1"/>
  <c r="BY470" a="1"/>
  <c r="BY470" s="1"/>
  <c r="CC470"/>
  <c r="BJ470" a="1"/>
  <c r="BJ470" s="1"/>
  <c r="BJ535" a="1"/>
  <c r="BJ535" s="1"/>
  <c r="CB535"/>
  <c r="BK535" a="1"/>
  <c r="BK535" s="1"/>
  <c r="CC535"/>
  <c r="BY535" a="1"/>
  <c r="BY535" s="1"/>
  <c r="BW535" a="1"/>
  <c r="BW535" s="1"/>
  <c r="BZ535" a="1"/>
  <c r="BZ535" s="1"/>
  <c r="BM535" a="1"/>
  <c r="BM535" s="1"/>
  <c r="BP535" a="1"/>
  <c r="BP535" s="1"/>
  <c r="BQ535" a="1"/>
  <c r="BQ535" s="1"/>
  <c r="BT535" a="1"/>
  <c r="BT535" s="1"/>
  <c r="BV535" a="1"/>
  <c r="BV535" s="1"/>
  <c r="BS535" a="1"/>
  <c r="BS535" s="1"/>
  <c r="BN535" a="1"/>
  <c r="BN535" s="1"/>
  <c r="BK341" a="1"/>
  <c r="BK341" s="1"/>
  <c r="CC341"/>
  <c r="BT341" a="1"/>
  <c r="BT341" s="1"/>
  <c r="BV341" a="1"/>
  <c r="BV341" s="1"/>
  <c r="BJ341" a="1"/>
  <c r="BJ341" s="1"/>
  <c r="BN341" a="1"/>
  <c r="BN341" s="1"/>
  <c r="BM341" a="1"/>
  <c r="BM341" s="1"/>
  <c r="BZ341" a="1"/>
  <c r="BZ341" s="1"/>
  <c r="BY341" a="1"/>
  <c r="BY341" s="1"/>
  <c r="BW341" a="1"/>
  <c r="BW341" s="1"/>
  <c r="CB341"/>
  <c r="BQ341" a="1"/>
  <c r="BQ341" s="1"/>
  <c r="BP341" a="1"/>
  <c r="BP341" s="1"/>
  <c r="BS341" a="1"/>
  <c r="BS341" s="1"/>
  <c r="BQ445" a="1"/>
  <c r="BQ445" s="1"/>
  <c r="BM445" a="1"/>
  <c r="BM445" s="1"/>
  <c r="BY445" a="1"/>
  <c r="BY445" s="1"/>
  <c r="BV445" a="1"/>
  <c r="BV445" s="1"/>
  <c r="BK445" a="1"/>
  <c r="BK445" s="1"/>
  <c r="BW445" a="1"/>
  <c r="BW445" s="1"/>
  <c r="CC445"/>
  <c r="BP445" a="1"/>
  <c r="BP445" s="1"/>
  <c r="BS445" a="1"/>
  <c r="BS445" s="1"/>
  <c r="BT445" a="1"/>
  <c r="BT445" s="1"/>
  <c r="BZ445" a="1"/>
  <c r="BZ445" s="1"/>
  <c r="BJ445" a="1"/>
  <c r="BJ445" s="1"/>
  <c r="CB445"/>
  <c r="BN445" a="1"/>
  <c r="BN445" s="1"/>
  <c r="CC509"/>
  <c r="BK509" a="1"/>
  <c r="BK509" s="1"/>
  <c r="BZ509" a="1"/>
  <c r="BZ509" s="1"/>
  <c r="BJ509" a="1"/>
  <c r="BJ509" s="1"/>
  <c r="BP509" a="1"/>
  <c r="BP509" s="1"/>
  <c r="BM509" a="1"/>
  <c r="BM509" s="1"/>
  <c r="BQ509" a="1"/>
  <c r="BQ509" s="1"/>
  <c r="BN509" a="1"/>
  <c r="BN509" s="1"/>
  <c r="BW509" a="1"/>
  <c r="BW509" s="1"/>
  <c r="BS509" a="1"/>
  <c r="BS509" s="1"/>
  <c r="BT509" a="1"/>
  <c r="BT509" s="1"/>
  <c r="BY509" a="1"/>
  <c r="BY509" s="1"/>
  <c r="CB509"/>
  <c r="BV509" a="1"/>
  <c r="BV509" s="1"/>
  <c r="BP408" a="1"/>
  <c r="BP408" s="1"/>
  <c r="BQ408" a="1"/>
  <c r="BQ408" s="1"/>
  <c r="BZ408" a="1"/>
  <c r="BZ408" s="1"/>
  <c r="BY408" a="1"/>
  <c r="BY408" s="1"/>
  <c r="CB408"/>
  <c r="BM408" a="1"/>
  <c r="BM408" s="1"/>
  <c r="BW408" a="1"/>
  <c r="BW408" s="1"/>
  <c r="CC408"/>
  <c r="BN408" a="1"/>
  <c r="BN408" s="1"/>
  <c r="BV408" a="1"/>
  <c r="BV408" s="1"/>
  <c r="BK408" a="1"/>
  <c r="BK408" s="1"/>
  <c r="BJ408" a="1"/>
  <c r="BJ408" s="1"/>
  <c r="BS408" a="1"/>
  <c r="BS408" s="1"/>
  <c r="BT408" a="1"/>
  <c r="BT408" s="1"/>
  <c r="BT343" a="1"/>
  <c r="BT343" s="1"/>
  <c r="BP343" a="1"/>
  <c r="BP343" s="1"/>
  <c r="BM343" a="1"/>
  <c r="BM343" s="1"/>
  <c r="BW343" a="1"/>
  <c r="BW343" s="1"/>
  <c r="BQ343" a="1"/>
  <c r="BQ343" s="1"/>
  <c r="BN343" a="1"/>
  <c r="BN343" s="1"/>
  <c r="CB343"/>
  <c r="BJ343" a="1"/>
  <c r="BJ343" s="1"/>
  <c r="BK343" a="1"/>
  <c r="BK343" s="1"/>
  <c r="BV343" a="1"/>
  <c r="BV343" s="1"/>
  <c r="CC343"/>
  <c r="BZ343" a="1"/>
  <c r="BZ343" s="1"/>
  <c r="BY343" a="1"/>
  <c r="BY343" s="1"/>
  <c r="BS343" a="1"/>
  <c r="BS343" s="1"/>
  <c r="BY405" a="1"/>
  <c r="BY405" s="1"/>
  <c r="BW405" a="1"/>
  <c r="BW405" s="1"/>
  <c r="BV405" a="1"/>
  <c r="BV405" s="1"/>
  <c r="CB405"/>
  <c r="BQ405" a="1"/>
  <c r="BQ405" s="1"/>
  <c r="BP405" a="1"/>
  <c r="BP405" s="1"/>
  <c r="CC405"/>
  <c r="BZ405" a="1"/>
  <c r="BZ405" s="1"/>
  <c r="BJ405" a="1"/>
  <c r="BJ405" s="1"/>
  <c r="BT405" a="1"/>
  <c r="BT405" s="1"/>
  <c r="BN405" a="1"/>
  <c r="BN405" s="1"/>
  <c r="BS405" a="1"/>
  <c r="BS405" s="1"/>
  <c r="BM405" a="1"/>
  <c r="BM405" s="1"/>
  <c r="BK405" a="1"/>
  <c r="BK405" s="1"/>
  <c r="BT340" a="1"/>
  <c r="BT340" s="1"/>
  <c r="BN340" a="1"/>
  <c r="BN340" s="1"/>
  <c r="BS340" a="1"/>
  <c r="BS340" s="1"/>
  <c r="CB340"/>
  <c r="BW340" a="1"/>
  <c r="BW340" s="1"/>
  <c r="BP340" a="1"/>
  <c r="BP340" s="1"/>
  <c r="BV340" a="1"/>
  <c r="BV340" s="1"/>
  <c r="BK340" a="1"/>
  <c r="BK340" s="1"/>
  <c r="CC340"/>
  <c r="BQ340" a="1"/>
  <c r="BQ340" s="1"/>
  <c r="BZ340" a="1"/>
  <c r="BZ340" s="1"/>
  <c r="BM340" a="1"/>
  <c r="BM340" s="1"/>
  <c r="BJ340" a="1"/>
  <c r="BJ340" s="1"/>
  <c r="BY340" a="1"/>
  <c r="BY340" s="1"/>
  <c r="CB285"/>
  <c r="BN285" a="1"/>
  <c r="BN285" s="1"/>
  <c r="BS285" a="1"/>
  <c r="BS285" s="1"/>
  <c r="BZ285" a="1"/>
  <c r="BZ285" s="1"/>
  <c r="CC285"/>
  <c r="BT285" a="1"/>
  <c r="BT285" s="1"/>
  <c r="BQ285" a="1"/>
  <c r="BQ285" s="1"/>
  <c r="BM285" a="1"/>
  <c r="BM285" s="1"/>
  <c r="BP285" a="1"/>
  <c r="BP285" s="1"/>
  <c r="BK285" a="1"/>
  <c r="BK285" s="1"/>
  <c r="BW285" a="1"/>
  <c r="BW285" s="1"/>
  <c r="BV285" a="1"/>
  <c r="BV285" s="1"/>
  <c r="BJ285" a="1"/>
  <c r="BJ285" s="1"/>
  <c r="BY285" a="1"/>
  <c r="BY285" s="1"/>
  <c r="BP316" a="1"/>
  <c r="BP316" s="1"/>
  <c r="BV316" a="1"/>
  <c r="BV316" s="1"/>
  <c r="BN316" a="1"/>
  <c r="BN316" s="1"/>
  <c r="CB316"/>
  <c r="BQ316" a="1"/>
  <c r="BQ316" s="1"/>
  <c r="BW316" a="1"/>
  <c r="BW316" s="1"/>
  <c r="BM316" a="1"/>
  <c r="BM316" s="1"/>
  <c r="CC316"/>
  <c r="BS316" a="1"/>
  <c r="BS316" s="1"/>
  <c r="BZ316" a="1"/>
  <c r="BZ316" s="1"/>
  <c r="BJ316" a="1"/>
  <c r="BJ316" s="1"/>
  <c r="BY316" a="1"/>
  <c r="BY316" s="1"/>
  <c r="BT316" a="1"/>
  <c r="BT316" s="1"/>
  <c r="BK316" a="1"/>
  <c r="BK316" s="1"/>
  <c r="BM427" a="1"/>
  <c r="BM427" s="1"/>
  <c r="BP427" a="1"/>
  <c r="BP427" s="1"/>
  <c r="BV427" a="1"/>
  <c r="BV427" s="1"/>
  <c r="CB427"/>
  <c r="BQ427" a="1"/>
  <c r="BQ427" s="1"/>
  <c r="BK427" a="1"/>
  <c r="BK427" s="1"/>
  <c r="CC427"/>
  <c r="BT427" a="1"/>
  <c r="BT427" s="1"/>
  <c r="BZ427" a="1"/>
  <c r="BZ427" s="1"/>
  <c r="BY427" a="1"/>
  <c r="BY427" s="1"/>
  <c r="BS427" a="1"/>
  <c r="BS427" s="1"/>
  <c r="BW427" a="1"/>
  <c r="BW427" s="1"/>
  <c r="BJ427" a="1"/>
  <c r="BJ427" s="1"/>
  <c r="BN427" a="1"/>
  <c r="BN427" s="1"/>
  <c r="BY491" a="1"/>
  <c r="BY491" s="1"/>
  <c r="CB491"/>
  <c r="BZ491" a="1"/>
  <c r="BZ491" s="1"/>
  <c r="CC491"/>
  <c r="BK491" a="1"/>
  <c r="BK491" s="1"/>
  <c r="BS491" a="1"/>
  <c r="BS491" s="1"/>
  <c r="BJ491" a="1"/>
  <c r="BJ491" s="1"/>
  <c r="BP491" a="1"/>
  <c r="BP491" s="1"/>
  <c r="BQ491" a="1"/>
  <c r="BQ491" s="1"/>
  <c r="BM491" a="1"/>
  <c r="BM491" s="1"/>
  <c r="BT491" a="1"/>
  <c r="BT491" s="1"/>
  <c r="BW491" a="1"/>
  <c r="BW491" s="1"/>
  <c r="BV491" a="1"/>
  <c r="BV491" s="1"/>
  <c r="BN491" a="1"/>
  <c r="BN491" s="1"/>
  <c r="CB463"/>
  <c r="BV463" a="1"/>
  <c r="BV463" s="1"/>
  <c r="BW463" a="1"/>
  <c r="BW463" s="1"/>
  <c r="BM463" a="1"/>
  <c r="BM463" s="1"/>
  <c r="BS463" a="1"/>
  <c r="BS463" s="1"/>
  <c r="BT463" a="1"/>
  <c r="BT463" s="1"/>
  <c r="BK463" a="1"/>
  <c r="BK463" s="1"/>
  <c r="BP463" a="1"/>
  <c r="BP463" s="1"/>
  <c r="BJ463" a="1"/>
  <c r="BJ463" s="1"/>
  <c r="BN463" a="1"/>
  <c r="BN463" s="1"/>
  <c r="BY463" a="1"/>
  <c r="BY463" s="1"/>
  <c r="CC463"/>
  <c r="BQ463" a="1"/>
  <c r="BQ463" s="1"/>
  <c r="BZ463" a="1"/>
  <c r="BZ463" s="1"/>
  <c r="CC484"/>
  <c r="BK484" a="1"/>
  <c r="BK484" s="1"/>
  <c r="BP484" a="1"/>
  <c r="BP484" s="1"/>
  <c r="BT484" a="1"/>
  <c r="BT484" s="1"/>
  <c r="BN484" a="1"/>
  <c r="BN484" s="1"/>
  <c r="BW484" a="1"/>
  <c r="BW484" s="1"/>
  <c r="BJ484" a="1"/>
  <c r="BJ484" s="1"/>
  <c r="BQ484" a="1"/>
  <c r="BQ484" s="1"/>
  <c r="BV484" a="1"/>
  <c r="BV484" s="1"/>
  <c r="BZ484" a="1"/>
  <c r="BZ484" s="1"/>
  <c r="BY484" a="1"/>
  <c r="BY484" s="1"/>
  <c r="BS484" a="1"/>
  <c r="BS484" s="1"/>
  <c r="CB484"/>
  <c r="BM484" a="1"/>
  <c r="BM484" s="1"/>
  <c r="BY407" a="1"/>
  <c r="BY407" s="1"/>
  <c r="BS407" a="1"/>
  <c r="BS407" s="1"/>
  <c r="BV407" a="1"/>
  <c r="BV407" s="1"/>
  <c r="BZ407" a="1"/>
  <c r="BZ407" s="1"/>
  <c r="BP407" a="1"/>
  <c r="BP407" s="1"/>
  <c r="BT407" a="1"/>
  <c r="BT407" s="1"/>
  <c r="BW407" a="1"/>
  <c r="BW407" s="1"/>
  <c r="CB407"/>
  <c r="BM407" a="1"/>
  <c r="BM407" s="1"/>
  <c r="BQ407" a="1"/>
  <c r="BQ407" s="1"/>
  <c r="CC407"/>
  <c r="BK407" a="1"/>
  <c r="BK407" s="1"/>
  <c r="BN407" a="1"/>
  <c r="BN407" s="1"/>
  <c r="BJ407" a="1"/>
  <c r="BJ407" s="1"/>
  <c r="BT403" a="1"/>
  <c r="BT403" s="1"/>
  <c r="BQ403" a="1"/>
  <c r="BQ403" s="1"/>
  <c r="BJ403" a="1"/>
  <c r="BJ403" s="1"/>
  <c r="BN403" a="1"/>
  <c r="BN403" s="1"/>
  <c r="CB403"/>
  <c r="BV403" a="1"/>
  <c r="BV403" s="1"/>
  <c r="BY403" a="1"/>
  <c r="BY403" s="1"/>
  <c r="CC403"/>
  <c r="BZ403" a="1"/>
  <c r="BZ403" s="1"/>
  <c r="BS403" a="1"/>
  <c r="BS403" s="1"/>
  <c r="BW403" a="1"/>
  <c r="BW403" s="1"/>
  <c r="BP403" a="1"/>
  <c r="BP403" s="1"/>
  <c r="BM403" a="1"/>
  <c r="BM403" s="1"/>
  <c r="BK403" a="1"/>
  <c r="BK403" s="1"/>
  <c r="CC474"/>
  <c r="BZ474" a="1"/>
  <c r="BZ474" s="1"/>
  <c r="BT474" a="1"/>
  <c r="BT474" s="1"/>
  <c r="BV474" a="1"/>
  <c r="BV474" s="1"/>
  <c r="BP474" a="1"/>
  <c r="BP474" s="1"/>
  <c r="BQ474" a="1"/>
  <c r="BQ474" s="1"/>
  <c r="BM474" a="1"/>
  <c r="BM474" s="1"/>
  <c r="BS474" a="1"/>
  <c r="BS474" s="1"/>
  <c r="BK474" a="1"/>
  <c r="BK474" s="1"/>
  <c r="BY474" a="1"/>
  <c r="BY474" s="1"/>
  <c r="BN474" a="1"/>
  <c r="BN474" s="1"/>
  <c r="CB474"/>
  <c r="BJ474" a="1"/>
  <c r="BJ474" s="1"/>
  <c r="BW474" a="1"/>
  <c r="BW474" s="1"/>
  <c r="BS539" a="1"/>
  <c r="BS539" s="1"/>
  <c r="BZ539" a="1"/>
  <c r="BZ539" s="1"/>
  <c r="BW539" a="1"/>
  <c r="BW539" s="1"/>
  <c r="BV539" a="1"/>
  <c r="BV539" s="1"/>
  <c r="BY539" a="1"/>
  <c r="BY539" s="1"/>
  <c r="BJ539" a="1"/>
  <c r="BJ539" s="1"/>
  <c r="BQ539" a="1"/>
  <c r="BQ539" s="1"/>
  <c r="BM539" a="1"/>
  <c r="BM539" s="1"/>
  <c r="CC539"/>
  <c r="BK539" a="1"/>
  <c r="BK539" s="1"/>
  <c r="BN539" a="1"/>
  <c r="BN539" s="1"/>
  <c r="CB539"/>
  <c r="BT539" a="1"/>
  <c r="BT539" s="1"/>
  <c r="BP539" a="1"/>
  <c r="BP539" s="1"/>
  <c r="BP382" a="1"/>
  <c r="BP382" s="1"/>
  <c r="BT382" a="1"/>
  <c r="BT382" s="1"/>
  <c r="CB382"/>
  <c r="BK382" a="1"/>
  <c r="BK382" s="1"/>
  <c r="BW382" a="1"/>
  <c r="BW382" s="1"/>
  <c r="BV382" a="1"/>
  <c r="BV382" s="1"/>
  <c r="BY382" a="1"/>
  <c r="BY382" s="1"/>
  <c r="BM382" a="1"/>
  <c r="BM382" s="1"/>
  <c r="CC382"/>
  <c r="BS382" a="1"/>
  <c r="BS382" s="1"/>
  <c r="BZ382" a="1"/>
  <c r="BZ382" s="1"/>
  <c r="BN382" a="1"/>
  <c r="BN382" s="1"/>
  <c r="BJ382" a="1"/>
  <c r="BJ382" s="1"/>
  <c r="BQ382" a="1"/>
  <c r="BQ382" s="1"/>
  <c r="BM465" a="1"/>
  <c r="BM465" s="1"/>
  <c r="BT465" a="1"/>
  <c r="BT465" s="1"/>
  <c r="BP465" a="1"/>
  <c r="BP465" s="1"/>
  <c r="BJ465" a="1"/>
  <c r="BJ465" s="1"/>
  <c r="BQ465" a="1"/>
  <c r="BQ465" s="1"/>
  <c r="BY465" a="1"/>
  <c r="BY465" s="1"/>
  <c r="CC465"/>
  <c r="BZ465" a="1"/>
  <c r="BZ465" s="1"/>
  <c r="BN465" a="1"/>
  <c r="BN465" s="1"/>
  <c r="BS465" a="1"/>
  <c r="BS465" s="1"/>
  <c r="CB465"/>
  <c r="BW465" a="1"/>
  <c r="BW465" s="1"/>
  <c r="BK465" a="1"/>
  <c r="BK465" s="1"/>
  <c r="BV465" a="1"/>
  <c r="BV465" s="1"/>
  <c r="BY530" a="1"/>
  <c r="BY530" s="1"/>
  <c r="BT530" a="1"/>
  <c r="BT530" s="1"/>
  <c r="BJ530" a="1"/>
  <c r="BJ530" s="1"/>
  <c r="CB530"/>
  <c r="BV530" a="1"/>
  <c r="BV530" s="1"/>
  <c r="BN530" a="1"/>
  <c r="BN530" s="1"/>
  <c r="BK530" a="1"/>
  <c r="BK530" s="1"/>
  <c r="BZ530" a="1"/>
  <c r="BZ530" s="1"/>
  <c r="CC530"/>
  <c r="BW530" a="1"/>
  <c r="BW530" s="1"/>
  <c r="BS530" a="1"/>
  <c r="BS530" s="1"/>
  <c r="BM530" a="1"/>
  <c r="BM530" s="1"/>
  <c r="BQ530" a="1"/>
  <c r="BQ530" s="1"/>
  <c r="BP530" a="1"/>
  <c r="BP530" s="1"/>
  <c r="BN388" a="1"/>
  <c r="BN388" s="1"/>
  <c r="BY388" a="1"/>
  <c r="BY388" s="1"/>
  <c r="BP388" a="1"/>
  <c r="BP388" s="1"/>
  <c r="BQ388" a="1"/>
  <c r="BQ388" s="1"/>
  <c r="BS388" a="1"/>
  <c r="BS388" s="1"/>
  <c r="BT388" a="1"/>
  <c r="BT388" s="1"/>
  <c r="BJ388" a="1"/>
  <c r="BJ388" s="1"/>
  <c r="CB388"/>
  <c r="BV388" a="1"/>
  <c r="BV388" s="1"/>
  <c r="BK388" a="1"/>
  <c r="BK388" s="1"/>
  <c r="CC388"/>
  <c r="BM388" a="1"/>
  <c r="BM388" s="1"/>
  <c r="BW388" a="1"/>
  <c r="BW388" s="1"/>
  <c r="BZ388" a="1"/>
  <c r="BZ388" s="1"/>
  <c r="CB321"/>
  <c r="BZ321" a="1"/>
  <c r="BZ321" s="1"/>
  <c r="BT321" a="1"/>
  <c r="BT321" s="1"/>
  <c r="BW321" a="1"/>
  <c r="BW321" s="1"/>
  <c r="CC321"/>
  <c r="BV321" a="1"/>
  <c r="BV321" s="1"/>
  <c r="BK321" a="1"/>
  <c r="BK321" s="1"/>
  <c r="BQ321" a="1"/>
  <c r="BQ321" s="1"/>
  <c r="BS321" a="1"/>
  <c r="BS321" s="1"/>
  <c r="BM321" a="1"/>
  <c r="BM321" s="1"/>
  <c r="BP321" a="1"/>
  <c r="BP321" s="1"/>
  <c r="BJ321" a="1"/>
  <c r="BJ321" s="1"/>
  <c r="BY321" a="1"/>
  <c r="BY321" s="1"/>
  <c r="BN321" a="1"/>
  <c r="BN321" s="1"/>
  <c r="CB385"/>
  <c r="BM385" a="1"/>
  <c r="BM385" s="1"/>
  <c r="BN385" a="1"/>
  <c r="BN385" s="1"/>
  <c r="BZ385" a="1"/>
  <c r="BZ385" s="1"/>
  <c r="BV385" a="1"/>
  <c r="BV385" s="1"/>
  <c r="BK385" a="1"/>
  <c r="BK385" s="1"/>
  <c r="BJ385" a="1"/>
  <c r="BJ385" s="1"/>
  <c r="BT385" a="1"/>
  <c r="BT385" s="1"/>
  <c r="BW385" a="1"/>
  <c r="BW385" s="1"/>
  <c r="BS385" a="1"/>
  <c r="BS385" s="1"/>
  <c r="BQ385" a="1"/>
  <c r="BQ385" s="1"/>
  <c r="CC385"/>
  <c r="BY385" a="1"/>
  <c r="BY385" s="1"/>
  <c r="BP385" a="1"/>
  <c r="BP385" s="1"/>
  <c r="BP318" a="1"/>
  <c r="BP318" s="1"/>
  <c r="BZ318" a="1"/>
  <c r="BZ318" s="1"/>
  <c r="BM318" a="1"/>
  <c r="BM318" s="1"/>
  <c r="CB318"/>
  <c r="BW318" a="1"/>
  <c r="BW318" s="1"/>
  <c r="BN318" a="1"/>
  <c r="BN318" s="1"/>
  <c r="BT318" a="1"/>
  <c r="BT318" s="1"/>
  <c r="CC318"/>
  <c r="BS318" a="1"/>
  <c r="BS318" s="1"/>
  <c r="BV318" a="1"/>
  <c r="BV318" s="1"/>
  <c r="BK318" a="1"/>
  <c r="BK318" s="1"/>
  <c r="BY318" a="1"/>
  <c r="BY318" s="1"/>
  <c r="BJ318" a="1"/>
  <c r="BJ318" s="1"/>
  <c r="BQ318" a="1"/>
  <c r="BQ318" s="1"/>
  <c r="CB284"/>
  <c r="BQ284" a="1"/>
  <c r="BQ284" s="1"/>
  <c r="BS284" a="1"/>
  <c r="BS284" s="1"/>
  <c r="BJ284" a="1"/>
  <c r="BJ284" s="1"/>
  <c r="BZ284" a="1"/>
  <c r="BZ284" s="1"/>
  <c r="BP284" a="1"/>
  <c r="BP284" s="1"/>
  <c r="BT284" a="1"/>
  <c r="BT284" s="1"/>
  <c r="BM284" a="1"/>
  <c r="BM284" s="1"/>
  <c r="BN284" a="1"/>
  <c r="BN284" s="1"/>
  <c r="BV284" a="1"/>
  <c r="BV284" s="1"/>
  <c r="CC284"/>
  <c r="BY284" a="1"/>
  <c r="BY284" s="1"/>
  <c r="BW284" a="1"/>
  <c r="BW284" s="1"/>
  <c r="BK284" a="1"/>
  <c r="BK284" s="1"/>
  <c r="CB415"/>
  <c r="BS415" a="1"/>
  <c r="BS415" s="1"/>
  <c r="BY415" a="1"/>
  <c r="BY415" s="1"/>
  <c r="CC415"/>
  <c r="BW415" a="1"/>
  <c r="BW415" s="1"/>
  <c r="BV415" a="1"/>
  <c r="BV415" s="1"/>
  <c r="BP415" a="1"/>
  <c r="BP415" s="1"/>
  <c r="BZ415" a="1"/>
  <c r="BZ415" s="1"/>
  <c r="BK415" a="1"/>
  <c r="BK415" s="1"/>
  <c r="BQ415" a="1"/>
  <c r="BQ415" s="1"/>
  <c r="BJ415" a="1"/>
  <c r="BJ415" s="1"/>
  <c r="BN415" a="1"/>
  <c r="BN415" s="1"/>
  <c r="BT415" a="1"/>
  <c r="BT415" s="1"/>
  <c r="BM415" a="1"/>
  <c r="BM415" s="1"/>
  <c r="BP487" a="1"/>
  <c r="BP487" s="1"/>
  <c r="BV487" a="1"/>
  <c r="BV487" s="1"/>
  <c r="BW487" a="1"/>
  <c r="BW487" s="1"/>
  <c r="BM487" a="1"/>
  <c r="BM487" s="1"/>
  <c r="BN487" a="1"/>
  <c r="BN487" s="1"/>
  <c r="CB487"/>
  <c r="BJ487" a="1"/>
  <c r="BJ487" s="1"/>
  <c r="BZ487" a="1"/>
  <c r="BZ487" s="1"/>
  <c r="BY487" a="1"/>
  <c r="BY487" s="1"/>
  <c r="BQ487" a="1"/>
  <c r="BQ487" s="1"/>
  <c r="BS487" a="1"/>
  <c r="BS487" s="1"/>
  <c r="CC487"/>
  <c r="BT487" a="1"/>
  <c r="BT487" s="1"/>
  <c r="BK487" a="1"/>
  <c r="BK487" s="1"/>
  <c r="BN399" a="1"/>
  <c r="BN399" s="1"/>
  <c r="BM399" a="1"/>
  <c r="BM399" s="1"/>
  <c r="BV399" a="1"/>
  <c r="BV399" s="1"/>
  <c r="BY399" a="1"/>
  <c r="BY399" s="1"/>
  <c r="BW399" a="1"/>
  <c r="BW399" s="1"/>
  <c r="CB399"/>
  <c r="BK399" a="1"/>
  <c r="BK399" s="1"/>
  <c r="BS399" a="1"/>
  <c r="BS399" s="1"/>
  <c r="BZ399" a="1"/>
  <c r="BZ399" s="1"/>
  <c r="CC399"/>
  <c r="BP399" a="1"/>
  <c r="BP399" s="1"/>
  <c r="BT399" a="1"/>
  <c r="BT399" s="1"/>
  <c r="BQ399" a="1"/>
  <c r="BQ399" s="1"/>
  <c r="BJ399" a="1"/>
  <c r="BJ399" s="1"/>
  <c r="BY436" a="1"/>
  <c r="BY436" s="1"/>
  <c r="BS436" a="1"/>
  <c r="BS436" s="1"/>
  <c r="BW436" a="1"/>
  <c r="BW436" s="1"/>
  <c r="BJ436" a="1"/>
  <c r="BJ436" s="1"/>
  <c r="BK436" a="1"/>
  <c r="BK436" s="1"/>
  <c r="BP436" a="1"/>
  <c r="BP436" s="1"/>
  <c r="BQ436" a="1"/>
  <c r="BQ436" s="1"/>
  <c r="CC436"/>
  <c r="BM436" a="1"/>
  <c r="BM436" s="1"/>
  <c r="BZ436" a="1"/>
  <c r="BZ436" s="1"/>
  <c r="BN436" a="1"/>
  <c r="BN436" s="1"/>
  <c r="CB436"/>
  <c r="BV436" a="1"/>
  <c r="BV436" s="1"/>
  <c r="BT436" a="1"/>
  <c r="BT436" s="1"/>
  <c r="BW452" a="1"/>
  <c r="BW452" s="1"/>
  <c r="CC452"/>
  <c r="BK452" a="1"/>
  <c r="BK452" s="1"/>
  <c r="BS452" a="1"/>
  <c r="BS452" s="1"/>
  <c r="BY452" a="1"/>
  <c r="BY452" s="1"/>
  <c r="BP452" a="1"/>
  <c r="BP452" s="1"/>
  <c r="CB452"/>
  <c r="BQ452" a="1"/>
  <c r="BQ452" s="1"/>
  <c r="BZ452" a="1"/>
  <c r="BZ452" s="1"/>
  <c r="BM452" a="1"/>
  <c r="BM452" s="1"/>
  <c r="BT452" a="1"/>
  <c r="BT452" s="1"/>
  <c r="BJ452" a="1"/>
  <c r="BJ452" s="1"/>
  <c r="BN452" a="1"/>
  <c r="BN452" s="1"/>
  <c r="BV452" a="1"/>
  <c r="BV452" s="1"/>
  <c r="BJ468" a="1"/>
  <c r="BJ468" s="1"/>
  <c r="BN468" a="1"/>
  <c r="BN468" s="1"/>
  <c r="BT468" a="1"/>
  <c r="BT468" s="1"/>
  <c r="BY468" a="1"/>
  <c r="BY468" s="1"/>
  <c r="CB468"/>
  <c r="BK468" a="1"/>
  <c r="BK468" s="1"/>
  <c r="BV468" a="1"/>
  <c r="BV468" s="1"/>
  <c r="BW468" a="1"/>
  <c r="BW468" s="1"/>
  <c r="CC468"/>
  <c r="BZ468" a="1"/>
  <c r="BZ468" s="1"/>
  <c r="BS468" a="1"/>
  <c r="BS468" s="1"/>
  <c r="BM468" a="1"/>
  <c r="BM468" s="1"/>
  <c r="BQ468" a="1"/>
  <c r="BQ468" s="1"/>
  <c r="BP468" a="1"/>
  <c r="BP468" s="1"/>
  <c r="BN492" a="1"/>
  <c r="BN492" s="1"/>
  <c r="BP492" a="1"/>
  <c r="BP492" s="1"/>
  <c r="BY492" a="1"/>
  <c r="BY492" s="1"/>
  <c r="BQ492" a="1"/>
  <c r="BQ492" s="1"/>
  <c r="CB492"/>
  <c r="BT492" a="1"/>
  <c r="BT492" s="1"/>
  <c r="BK492" a="1"/>
  <c r="BK492" s="1"/>
  <c r="BV492" a="1"/>
  <c r="BV492" s="1"/>
  <c r="BW492" a="1"/>
  <c r="BW492" s="1"/>
  <c r="BM492" a="1"/>
  <c r="BM492" s="1"/>
  <c r="BJ492" a="1"/>
  <c r="BJ492" s="1"/>
  <c r="BS492" a="1"/>
  <c r="BS492" s="1"/>
  <c r="CC492"/>
  <c r="BZ492" a="1"/>
  <c r="BZ492" s="1"/>
  <c r="BK525" a="1"/>
  <c r="BK525" s="1"/>
  <c r="BZ525" a="1"/>
  <c r="BZ525" s="1"/>
  <c r="BJ525" a="1"/>
  <c r="BJ525" s="1"/>
  <c r="BP525" a="1"/>
  <c r="BP525" s="1"/>
  <c r="BN525" a="1"/>
  <c r="BN525" s="1"/>
  <c r="CB525"/>
  <c r="BY525" a="1"/>
  <c r="BY525" s="1"/>
  <c r="BM525" a="1"/>
  <c r="BM525" s="1"/>
  <c r="CC525"/>
  <c r="BQ525" a="1"/>
  <c r="BQ525" s="1"/>
  <c r="BS525" a="1"/>
  <c r="BS525" s="1"/>
  <c r="BT525" a="1"/>
  <c r="BT525" s="1"/>
  <c r="BW525" a="1"/>
  <c r="BW525" s="1"/>
  <c r="BV525" a="1"/>
  <c r="BV525" s="1"/>
  <c r="BM327" a="1"/>
  <c r="BM327" s="1"/>
  <c r="BK327" a="1"/>
  <c r="BK327" s="1"/>
  <c r="BJ327" a="1"/>
  <c r="BJ327" s="1"/>
  <c r="CB327"/>
  <c r="BY327" a="1"/>
  <c r="BY327" s="1"/>
  <c r="BZ327" a="1"/>
  <c r="BZ327" s="1"/>
  <c r="BV327" a="1"/>
  <c r="BV327" s="1"/>
  <c r="CC327"/>
  <c r="BW327" a="1"/>
  <c r="BW327" s="1"/>
  <c r="BN327" a="1"/>
  <c r="BN327" s="1"/>
  <c r="BP327" a="1"/>
  <c r="BP327" s="1"/>
  <c r="BS327" a="1"/>
  <c r="BS327" s="1"/>
  <c r="BT327" a="1"/>
  <c r="BT327" s="1"/>
  <c r="BQ327" a="1"/>
  <c r="BQ327" s="1"/>
  <c r="BW346" a="1"/>
  <c r="BW346" s="1"/>
  <c r="BK346" a="1"/>
  <c r="BK346" s="1"/>
  <c r="BN346" a="1"/>
  <c r="BN346" s="1"/>
  <c r="BS346" a="1"/>
  <c r="BS346" s="1"/>
  <c r="BJ346" a="1"/>
  <c r="BJ346" s="1"/>
  <c r="BY346" a="1"/>
  <c r="BY346" s="1"/>
  <c r="BP346" a="1"/>
  <c r="BP346" s="1"/>
  <c r="BQ346" a="1"/>
  <c r="BQ346" s="1"/>
  <c r="CB346"/>
  <c r="BZ346" a="1"/>
  <c r="BZ346" s="1"/>
  <c r="BT346" a="1"/>
  <c r="BT346" s="1"/>
  <c r="CC346"/>
  <c r="BM346" a="1"/>
  <c r="BM346" s="1"/>
  <c r="BV346" a="1"/>
  <c r="BV346" s="1"/>
  <c r="BZ446" a="1"/>
  <c r="BZ446" s="1"/>
  <c r="BP446" a="1"/>
  <c r="BP446" s="1"/>
  <c r="BY446" a="1"/>
  <c r="BY446" s="1"/>
  <c r="CB446"/>
  <c r="BM446" a="1"/>
  <c r="BM446" s="1"/>
  <c r="BQ446" a="1"/>
  <c r="BQ446" s="1"/>
  <c r="BW446" a="1"/>
  <c r="BW446" s="1"/>
  <c r="BV446" a="1"/>
  <c r="BV446" s="1"/>
  <c r="CC446"/>
  <c r="BK446" a="1"/>
  <c r="BK446" s="1"/>
  <c r="BN446" a="1"/>
  <c r="BN446" s="1"/>
  <c r="BS446" a="1"/>
  <c r="BS446" s="1"/>
  <c r="BJ446" a="1"/>
  <c r="BJ446" s="1"/>
  <c r="BT446" a="1"/>
  <c r="BT446" s="1"/>
  <c r="CB510"/>
  <c r="BZ510" a="1"/>
  <c r="BZ510" s="1"/>
  <c r="BN510" a="1"/>
  <c r="BN510" s="1"/>
  <c r="BV510" a="1"/>
  <c r="BV510" s="1"/>
  <c r="BM510" a="1"/>
  <c r="BM510" s="1"/>
  <c r="BP510" a="1"/>
  <c r="BP510" s="1"/>
  <c r="CC510"/>
  <c r="BK510" a="1"/>
  <c r="BK510" s="1"/>
  <c r="BY510" a="1"/>
  <c r="BY510" s="1"/>
  <c r="BW510" a="1"/>
  <c r="BW510" s="1"/>
  <c r="BS510" a="1"/>
  <c r="BS510" s="1"/>
  <c r="BT510" a="1"/>
  <c r="BT510" s="1"/>
  <c r="BQ510" a="1"/>
  <c r="BQ510" s="1"/>
  <c r="BJ510" a="1"/>
  <c r="BJ510" s="1"/>
  <c r="CC323"/>
  <c r="BQ323" a="1"/>
  <c r="BQ323" s="1"/>
  <c r="BJ323" a="1"/>
  <c r="BJ323" s="1"/>
  <c r="BM323" a="1"/>
  <c r="BM323" s="1"/>
  <c r="CB323"/>
  <c r="BW323" a="1"/>
  <c r="BW323" s="1"/>
  <c r="BN323" a="1"/>
  <c r="BN323" s="1"/>
  <c r="BS323" a="1"/>
  <c r="BS323" s="1"/>
  <c r="BY323" a="1"/>
  <c r="BY323" s="1"/>
  <c r="BP323" a="1"/>
  <c r="BP323" s="1"/>
  <c r="BV323" a="1"/>
  <c r="BV323" s="1"/>
  <c r="BT323" a="1"/>
  <c r="BT323" s="1"/>
  <c r="BZ323" a="1"/>
  <c r="BZ323" s="1"/>
  <c r="BK323" a="1"/>
  <c r="BK323" s="1"/>
  <c r="CC437"/>
  <c r="BP437" a="1"/>
  <c r="BP437" s="1"/>
  <c r="BZ437" a="1"/>
  <c r="BZ437" s="1"/>
  <c r="BN437" a="1"/>
  <c r="BN437" s="1"/>
  <c r="CB437"/>
  <c r="BS437" a="1"/>
  <c r="BS437" s="1"/>
  <c r="BM437" a="1"/>
  <c r="BM437" s="1"/>
  <c r="BJ437" a="1"/>
  <c r="BJ437" s="1"/>
  <c r="BT437" a="1"/>
  <c r="BT437" s="1"/>
  <c r="BQ437" a="1"/>
  <c r="BQ437" s="1"/>
  <c r="BW437" a="1"/>
  <c r="BW437" s="1"/>
  <c r="BK437" a="1"/>
  <c r="BK437" s="1"/>
  <c r="BV437" a="1"/>
  <c r="BV437" s="1"/>
  <c r="BY437" a="1"/>
  <c r="BY437" s="1"/>
  <c r="BV501" a="1"/>
  <c r="BV501" s="1"/>
  <c r="BJ501" a="1"/>
  <c r="BJ501" s="1"/>
  <c r="BY501" a="1"/>
  <c r="BY501" s="1"/>
  <c r="BS501" a="1"/>
  <c r="BS501" s="1"/>
  <c r="BZ501" a="1"/>
  <c r="BZ501" s="1"/>
  <c r="BW501" a="1"/>
  <c r="BW501" s="1"/>
  <c r="CB501"/>
  <c r="BP501" a="1"/>
  <c r="BP501" s="1"/>
  <c r="BN501" a="1"/>
  <c r="BN501" s="1"/>
  <c r="BM501" a="1"/>
  <c r="BM501" s="1"/>
  <c r="CC501"/>
  <c r="BT501" a="1"/>
  <c r="BT501" s="1"/>
  <c r="BK501" a="1"/>
  <c r="BK501" s="1"/>
  <c r="BQ501" a="1"/>
  <c r="BQ501" s="1"/>
  <c r="BN416" a="1"/>
  <c r="BN416" s="1"/>
  <c r="CB416"/>
  <c r="BS416" a="1"/>
  <c r="BS416" s="1"/>
  <c r="BT416" a="1"/>
  <c r="BT416" s="1"/>
  <c r="CC416"/>
  <c r="BP416" a="1"/>
  <c r="BP416" s="1"/>
  <c r="BJ416" a="1"/>
  <c r="BJ416" s="1"/>
  <c r="BW416" a="1"/>
  <c r="BW416" s="1"/>
  <c r="BQ416" a="1"/>
  <c r="BQ416" s="1"/>
  <c r="BK416" a="1"/>
  <c r="BK416" s="1"/>
  <c r="BY416" a="1"/>
  <c r="BY416" s="1"/>
  <c r="BM416" a="1"/>
  <c r="BM416" s="1"/>
  <c r="BZ416" a="1"/>
  <c r="BZ416" s="1"/>
  <c r="BV416" a="1"/>
  <c r="BV416" s="1"/>
  <c r="BJ351" a="1"/>
  <c r="BJ351" s="1"/>
  <c r="BP351" a="1"/>
  <c r="BP351" s="1"/>
  <c r="BY351" a="1"/>
  <c r="BY351" s="1"/>
  <c r="BT351" a="1"/>
  <c r="BT351" s="1"/>
  <c r="BV351" a="1"/>
  <c r="BV351" s="1"/>
  <c r="BW351" a="1"/>
  <c r="BW351" s="1"/>
  <c r="BS351" a="1"/>
  <c r="BS351" s="1"/>
  <c r="CB351"/>
  <c r="BM351" a="1"/>
  <c r="BM351" s="1"/>
  <c r="BN351" a="1"/>
  <c r="BN351" s="1"/>
  <c r="BQ351" a="1"/>
  <c r="BQ351" s="1"/>
  <c r="CC351"/>
  <c r="BZ351" a="1"/>
  <c r="BZ351" s="1"/>
  <c r="BK351" a="1"/>
  <c r="BK351" s="1"/>
  <c r="BZ413" a="1"/>
  <c r="BZ413" s="1"/>
  <c r="BJ413" a="1"/>
  <c r="BJ413" s="1"/>
  <c r="BK413" a="1"/>
  <c r="BK413" s="1"/>
  <c r="BT413" a="1"/>
  <c r="BT413" s="1"/>
  <c r="BP413" a="1"/>
  <c r="BP413" s="1"/>
  <c r="BQ413" a="1"/>
  <c r="BQ413" s="1"/>
  <c r="BW413" a="1"/>
  <c r="BW413" s="1"/>
  <c r="BY413" a="1"/>
  <c r="BY413" s="1"/>
  <c r="CB413"/>
  <c r="BV413" a="1"/>
  <c r="BV413" s="1"/>
  <c r="BN413" a="1"/>
  <c r="BN413" s="1"/>
  <c r="CC413"/>
  <c r="BM413" a="1"/>
  <c r="BM413" s="1"/>
  <c r="BS413" a="1"/>
  <c r="BS413" s="1"/>
  <c r="CB348"/>
  <c r="BK348" a="1"/>
  <c r="BK348" s="1"/>
  <c r="BT348" a="1"/>
  <c r="BT348" s="1"/>
  <c r="BS348" a="1"/>
  <c r="BS348" s="1"/>
  <c r="BZ348" a="1"/>
  <c r="BZ348" s="1"/>
  <c r="CC348"/>
  <c r="BP348" a="1"/>
  <c r="BP348" s="1"/>
  <c r="BQ348" a="1"/>
  <c r="BQ348" s="1"/>
  <c r="BW348" a="1"/>
  <c r="BW348" s="1"/>
  <c r="BN348" a="1"/>
  <c r="BN348" s="1"/>
  <c r="BV348" a="1"/>
  <c r="BV348" s="1"/>
  <c r="BY348" a="1"/>
  <c r="BY348" s="1"/>
  <c r="BM348" a="1"/>
  <c r="BM348" s="1"/>
  <c r="BJ348" a="1"/>
  <c r="BJ348" s="1"/>
  <c r="BS278" a="1"/>
  <c r="BS278" s="1"/>
  <c r="BY278" a="1"/>
  <c r="BY278" s="1"/>
  <c r="BK278" a="1"/>
  <c r="BK278" s="1"/>
  <c r="BT278" a="1"/>
  <c r="BT278" s="1"/>
  <c r="BM278" a="1"/>
  <c r="BM278" s="1"/>
  <c r="BN278" a="1"/>
  <c r="BN278" s="1"/>
  <c r="CC278"/>
  <c r="BV278" a="1"/>
  <c r="BV278" s="1"/>
  <c r="BJ278" a="1"/>
  <c r="BJ278" s="1"/>
  <c r="BP278" a="1"/>
  <c r="BP278" s="1"/>
  <c r="CB278"/>
  <c r="BW278" a="1"/>
  <c r="BW278" s="1"/>
  <c r="BZ278" a="1"/>
  <c r="BZ278" s="1"/>
  <c r="BQ278" a="1"/>
  <c r="BQ278" s="1"/>
  <c r="CB275"/>
  <c r="BQ275" a="1"/>
  <c r="BQ275" s="1"/>
  <c r="BT275" a="1"/>
  <c r="BT275" s="1"/>
  <c r="BV275" a="1"/>
  <c r="BV275" s="1"/>
  <c r="BK275" a="1"/>
  <c r="BK275" s="1"/>
  <c r="BJ275" a="1"/>
  <c r="BJ275" s="1"/>
  <c r="BW275" a="1"/>
  <c r="BW275" s="1"/>
  <c r="BY275" a="1"/>
  <c r="BY275" s="1"/>
  <c r="BM275" a="1"/>
  <c r="BM275" s="1"/>
  <c r="BZ275" a="1"/>
  <c r="BZ275" s="1"/>
  <c r="CC275"/>
  <c r="BP275" a="1"/>
  <c r="BP275" s="1"/>
  <c r="BS275" a="1"/>
  <c r="BS275" s="1"/>
  <c r="BN275" a="1"/>
  <c r="BN275" s="1"/>
  <c r="CC281"/>
  <c r="BN281" a="1"/>
  <c r="BN281" s="1"/>
  <c r="BJ281" a="1"/>
  <c r="BJ281" s="1"/>
  <c r="BZ281" a="1"/>
  <c r="BZ281" s="1"/>
  <c r="BY281" a="1"/>
  <c r="BY281" s="1"/>
  <c r="BP281" a="1"/>
  <c r="BP281" s="1"/>
  <c r="BW281" a="1"/>
  <c r="BW281" s="1"/>
  <c r="BQ281" a="1"/>
  <c r="BQ281" s="1"/>
  <c r="BT281" a="1"/>
  <c r="BT281" s="1"/>
  <c r="BM281" a="1"/>
  <c r="BM281" s="1"/>
  <c r="CB281"/>
  <c r="BK281" a="1"/>
  <c r="BK281" s="1"/>
  <c r="BS281" a="1"/>
  <c r="BS281" s="1"/>
  <c r="BV281" a="1"/>
  <c r="BV281" s="1"/>
  <c r="BK467" a="1"/>
  <c r="BK467" s="1"/>
  <c r="BM467" a="1"/>
  <c r="BM467" s="1"/>
  <c r="BV467" a="1"/>
  <c r="BV467" s="1"/>
  <c r="BW467" a="1"/>
  <c r="BW467" s="1"/>
  <c r="BP467" a="1"/>
  <c r="BP467" s="1"/>
  <c r="BS467" a="1"/>
  <c r="BS467" s="1"/>
  <c r="BN467" a="1"/>
  <c r="BN467" s="1"/>
  <c r="BY467" a="1"/>
  <c r="BY467" s="1"/>
  <c r="CC467"/>
  <c r="BT467" a="1"/>
  <c r="BT467" s="1"/>
  <c r="BJ467" a="1"/>
  <c r="BJ467" s="1"/>
  <c r="CB467"/>
  <c r="BQ467" a="1"/>
  <c r="BQ467" s="1"/>
  <c r="BZ467" a="1"/>
  <c r="BZ467" s="1"/>
  <c r="BY499" a="1"/>
  <c r="BY499" s="1"/>
  <c r="BJ499" a="1"/>
  <c r="BJ499" s="1"/>
  <c r="CC499"/>
  <c r="BS499" a="1"/>
  <c r="BS499" s="1"/>
  <c r="BP499" a="1"/>
  <c r="BP499" s="1"/>
  <c r="BV499" a="1"/>
  <c r="BV499" s="1"/>
  <c r="BN499" a="1"/>
  <c r="BN499" s="1"/>
  <c r="BQ499" a="1"/>
  <c r="BQ499" s="1"/>
  <c r="BT499" a="1"/>
  <c r="BT499" s="1"/>
  <c r="BW499" a="1"/>
  <c r="BW499" s="1"/>
  <c r="BZ499" a="1"/>
  <c r="BZ499" s="1"/>
  <c r="BM499" a="1"/>
  <c r="BM499" s="1"/>
  <c r="BK499" a="1"/>
  <c r="BK499" s="1"/>
  <c r="CB499"/>
  <c r="BS418" a="1"/>
  <c r="BS418" s="1"/>
  <c r="BQ418" a="1"/>
  <c r="BQ418" s="1"/>
  <c r="BP418" a="1"/>
  <c r="BP418" s="1"/>
  <c r="BZ418" a="1"/>
  <c r="BZ418" s="1"/>
  <c r="BN418" a="1"/>
  <c r="BN418" s="1"/>
  <c r="CC418"/>
  <c r="BW418" a="1"/>
  <c r="BW418" s="1"/>
  <c r="BY418" a="1"/>
  <c r="BY418" s="1"/>
  <c r="BV418" a="1"/>
  <c r="BV418" s="1"/>
  <c r="BK418" a="1"/>
  <c r="BK418" s="1"/>
  <c r="BJ418" a="1"/>
  <c r="BJ418" s="1"/>
  <c r="CB418"/>
  <c r="BM418" a="1"/>
  <c r="BM418" s="1"/>
  <c r="BT418" a="1"/>
  <c r="BT418" s="1"/>
  <c r="BP434" a="1"/>
  <c r="BP434" s="1"/>
  <c r="BK434" a="1"/>
  <c r="BK434" s="1"/>
  <c r="BS434" a="1"/>
  <c r="BS434" s="1"/>
  <c r="BY434" a="1"/>
  <c r="BY434" s="1"/>
  <c r="CB434"/>
  <c r="BQ434" a="1"/>
  <c r="BQ434" s="1"/>
  <c r="BT434" a="1"/>
  <c r="BT434" s="1"/>
  <c r="BZ434" a="1"/>
  <c r="BZ434" s="1"/>
  <c r="CC434"/>
  <c r="BJ434" a="1"/>
  <c r="BJ434" s="1"/>
  <c r="BV434" a="1"/>
  <c r="BV434" s="1"/>
  <c r="BW434" a="1"/>
  <c r="BW434" s="1"/>
  <c r="BN434" a="1"/>
  <c r="BN434" s="1"/>
  <c r="BM434" a="1"/>
  <c r="BM434" s="1"/>
  <c r="CC498"/>
  <c r="BQ498" a="1"/>
  <c r="BQ498" s="1"/>
  <c r="BV498" a="1"/>
  <c r="BV498" s="1"/>
  <c r="BJ498" a="1"/>
  <c r="BJ498" s="1"/>
  <c r="BY498" a="1"/>
  <c r="BY498" s="1"/>
  <c r="BM498" a="1"/>
  <c r="BM498" s="1"/>
  <c r="BK498" a="1"/>
  <c r="BK498" s="1"/>
  <c r="BP498" a="1"/>
  <c r="BP498" s="1"/>
  <c r="BS498" a="1"/>
  <c r="BS498" s="1"/>
  <c r="BW498" a="1"/>
  <c r="BW498" s="1"/>
  <c r="BN498" a="1"/>
  <c r="BN498" s="1"/>
  <c r="CB498"/>
  <c r="BT498" a="1"/>
  <c r="BT498" s="1"/>
  <c r="BZ498" a="1"/>
  <c r="BZ498" s="1"/>
  <c r="CB299"/>
  <c r="BW299" a="1"/>
  <c r="BW299" s="1"/>
  <c r="BY299" a="1"/>
  <c r="BY299" s="1"/>
  <c r="BQ299" a="1"/>
  <c r="BQ299" s="1"/>
  <c r="CC299"/>
  <c r="BV299" a="1"/>
  <c r="BV299" s="1"/>
  <c r="BS299" a="1"/>
  <c r="BS299" s="1"/>
  <c r="BZ299" a="1"/>
  <c r="BZ299" s="1"/>
  <c r="BT299" a="1"/>
  <c r="BT299" s="1"/>
  <c r="BP299" a="1"/>
  <c r="BP299" s="1"/>
  <c r="BJ299" a="1"/>
  <c r="BJ299" s="1"/>
  <c r="BK299" a="1"/>
  <c r="BK299" s="1"/>
  <c r="BN299" a="1"/>
  <c r="BN299" s="1"/>
  <c r="BM299" a="1"/>
  <c r="BM299" s="1"/>
  <c r="BJ425" a="1"/>
  <c r="BJ425" s="1"/>
  <c r="BV425" a="1"/>
  <c r="BV425" s="1"/>
  <c r="BY425" a="1"/>
  <c r="BY425" s="1"/>
  <c r="BS425" a="1"/>
  <c r="BS425" s="1"/>
  <c r="BZ425" a="1"/>
  <c r="BZ425" s="1"/>
  <c r="BW425" a="1"/>
  <c r="BW425" s="1"/>
  <c r="CB425"/>
  <c r="BT425" a="1"/>
  <c r="BT425" s="1"/>
  <c r="BP425" a="1"/>
  <c r="BP425" s="1"/>
  <c r="BK425" a="1"/>
  <c r="BK425" s="1"/>
  <c r="BM425" a="1"/>
  <c r="BM425" s="1"/>
  <c r="CC425"/>
  <c r="BN425" a="1"/>
  <c r="BN425" s="1"/>
  <c r="BQ425" a="1"/>
  <c r="BQ425" s="1"/>
  <c r="BJ489" a="1"/>
  <c r="BJ489" s="1"/>
  <c r="BM489" a="1"/>
  <c r="BM489" s="1"/>
  <c r="BW489" a="1"/>
  <c r="BW489" s="1"/>
  <c r="BQ489" a="1"/>
  <c r="BQ489" s="1"/>
  <c r="BZ489" a="1"/>
  <c r="BZ489" s="1"/>
  <c r="BN489" a="1"/>
  <c r="BN489" s="1"/>
  <c r="CB489"/>
  <c r="BP489" a="1"/>
  <c r="BP489" s="1"/>
  <c r="BV489" a="1"/>
  <c r="BV489" s="1"/>
  <c r="BK489" a="1"/>
  <c r="BK489" s="1"/>
  <c r="CC489"/>
  <c r="BT489" a="1"/>
  <c r="BT489" s="1"/>
  <c r="BS489" a="1"/>
  <c r="BS489" s="1"/>
  <c r="BY489" a="1"/>
  <c r="BY489" s="1"/>
  <c r="CC556"/>
  <c r="BV556" a="1"/>
  <c r="BV556" s="1"/>
  <c r="BM556" a="1"/>
  <c r="BM556" s="1"/>
  <c r="CB556"/>
  <c r="BS556" a="1"/>
  <c r="BS556" s="1"/>
  <c r="BT556" a="1"/>
  <c r="BT556" s="1"/>
  <c r="BZ556" a="1"/>
  <c r="BZ556" s="1"/>
  <c r="BJ556" a="1"/>
  <c r="BJ556" s="1"/>
  <c r="BK556" a="1"/>
  <c r="BK556" s="1"/>
  <c r="BY556" a="1"/>
  <c r="BY556" s="1"/>
  <c r="BQ556" a="1"/>
  <c r="BQ556" s="1"/>
  <c r="BW556" a="1"/>
  <c r="BW556" s="1"/>
  <c r="BN556" a="1"/>
  <c r="BN556" s="1"/>
  <c r="BP556" a="1"/>
  <c r="BP556" s="1"/>
  <c r="BQ363" a="1"/>
  <c r="BQ363" s="1"/>
  <c r="BY363" a="1"/>
  <c r="BY363" s="1"/>
  <c r="BW363" a="1"/>
  <c r="BW363" s="1"/>
  <c r="BK363" a="1"/>
  <c r="BK363" s="1"/>
  <c r="BV363" a="1"/>
  <c r="BV363" s="1"/>
  <c r="BJ363" a="1"/>
  <c r="BJ363" s="1"/>
  <c r="BN363" a="1"/>
  <c r="BN363" s="1"/>
  <c r="BP363" a="1"/>
  <c r="BP363" s="1"/>
  <c r="CB363"/>
  <c r="BS363" a="1"/>
  <c r="BS363" s="1"/>
  <c r="BT363" a="1"/>
  <c r="BT363" s="1"/>
  <c r="CC363"/>
  <c r="BM363" a="1"/>
  <c r="BM363" s="1"/>
  <c r="BZ363" a="1"/>
  <c r="BZ363" s="1"/>
  <c r="CB289"/>
  <c r="BP289" a="1"/>
  <c r="BP289" s="1"/>
  <c r="BT289" a="1"/>
  <c r="BT289" s="1"/>
  <c r="BS289" a="1"/>
  <c r="BS289" s="1"/>
  <c r="CC289"/>
  <c r="BV289" a="1"/>
  <c r="BV289" s="1"/>
  <c r="BY289" a="1"/>
  <c r="BY289" s="1"/>
  <c r="BM289" a="1"/>
  <c r="BM289" s="1"/>
  <c r="BQ289" a="1"/>
  <c r="BQ289" s="1"/>
  <c r="BJ289" a="1"/>
  <c r="BJ289" s="1"/>
  <c r="BN289" a="1"/>
  <c r="BN289" s="1"/>
  <c r="BW289" a="1"/>
  <c r="BW289" s="1"/>
  <c r="BZ289" a="1"/>
  <c r="BZ289" s="1"/>
  <c r="BK289" a="1"/>
  <c r="BK289" s="1"/>
  <c r="BZ360" a="1"/>
  <c r="BZ360" s="1"/>
  <c r="BV360" a="1"/>
  <c r="BV360" s="1"/>
  <c r="BT360" a="1"/>
  <c r="BT360" s="1"/>
  <c r="BS360" a="1"/>
  <c r="BS360" s="1"/>
  <c r="BK360" a="1"/>
  <c r="BK360" s="1"/>
  <c r="BM360" a="1"/>
  <c r="BM360" s="1"/>
  <c r="BN360" a="1"/>
  <c r="BN360" s="1"/>
  <c r="CC360"/>
  <c r="BP360" a="1"/>
  <c r="BP360" s="1"/>
  <c r="BJ360" a="1"/>
  <c r="BJ360" s="1"/>
  <c r="BW360" a="1"/>
  <c r="BW360" s="1"/>
  <c r="CB360"/>
  <c r="BQ360" a="1"/>
  <c r="BQ360" s="1"/>
  <c r="BY360" a="1"/>
  <c r="BY360" s="1"/>
  <c r="CC282"/>
  <c r="BP282" a="1"/>
  <c r="BP282" s="1"/>
  <c r="BT282" a="1"/>
  <c r="BT282" s="1"/>
  <c r="BY282" a="1"/>
  <c r="BY282" s="1"/>
  <c r="BM282" a="1"/>
  <c r="BM282" s="1"/>
  <c r="BV282" a="1"/>
  <c r="BV282" s="1"/>
  <c r="BK282" a="1"/>
  <c r="BK282" s="1"/>
  <c r="BN282" a="1"/>
  <c r="BN282" s="1"/>
  <c r="BW282" a="1"/>
  <c r="BW282" s="1"/>
  <c r="BJ282" a="1"/>
  <c r="BJ282" s="1"/>
  <c r="CB282"/>
  <c r="BS282" a="1"/>
  <c r="BS282" s="1"/>
  <c r="BQ282" a="1"/>
  <c r="BQ282" s="1"/>
  <c r="BZ282" a="1"/>
  <c r="BZ282" s="1"/>
  <c r="BN287" a="1"/>
  <c r="BN287" s="1"/>
  <c r="BY287" a="1"/>
  <c r="BY287" s="1"/>
  <c r="BZ287" a="1"/>
  <c r="BZ287" s="1"/>
  <c r="CB287"/>
  <c r="BV287" a="1"/>
  <c r="BV287" s="1"/>
  <c r="BT287" a="1"/>
  <c r="BT287" s="1"/>
  <c r="BP287" a="1"/>
  <c r="BP287" s="1"/>
  <c r="CC287"/>
  <c r="BQ287" a="1"/>
  <c r="BQ287" s="1"/>
  <c r="BJ287" a="1"/>
  <c r="BJ287" s="1"/>
  <c r="BW287" a="1"/>
  <c r="BW287" s="1"/>
  <c r="BS287" a="1"/>
  <c r="BS287" s="1"/>
  <c r="BM287" a="1"/>
  <c r="BM287" s="1"/>
  <c r="BK287" a="1"/>
  <c r="BK287" s="1"/>
  <c r="CB555"/>
  <c r="BZ555" a="1"/>
  <c r="BZ555" s="1"/>
  <c r="BV555" a="1"/>
  <c r="BV555" s="1"/>
  <c r="CC555"/>
  <c r="BT555" a="1"/>
  <c r="BT555" s="1"/>
  <c r="BN555" a="1"/>
  <c r="BN555" s="1"/>
  <c r="BS555" a="1"/>
  <c r="BS555" s="1"/>
  <c r="BY555" a="1"/>
  <c r="BY555" s="1"/>
  <c r="BW555" a="1"/>
  <c r="BW555" s="1"/>
  <c r="BJ555" a="1"/>
  <c r="BJ555" s="1"/>
  <c r="BP555" a="1"/>
  <c r="BP555" s="1"/>
  <c r="BQ555" a="1"/>
  <c r="BQ555" s="1"/>
  <c r="BK555" a="1"/>
  <c r="BK555" s="1"/>
  <c r="BM555" a="1"/>
  <c r="BM555" s="1"/>
  <c r="BS479" a="1"/>
  <c r="BS479" s="1"/>
  <c r="BQ479" a="1"/>
  <c r="BQ479" s="1"/>
  <c r="CB479"/>
  <c r="BZ479" a="1"/>
  <c r="BZ479" s="1"/>
  <c r="CC479"/>
  <c r="BK479" a="1"/>
  <c r="BK479" s="1"/>
  <c r="BT479" a="1"/>
  <c r="BT479" s="1"/>
  <c r="BP479" a="1"/>
  <c r="BP479" s="1"/>
  <c r="BN479" a="1"/>
  <c r="BN479" s="1"/>
  <c r="BV479" a="1"/>
  <c r="BV479" s="1"/>
  <c r="BM479" a="1"/>
  <c r="BM479" s="1"/>
  <c r="BW479" a="1"/>
  <c r="BW479" s="1"/>
  <c r="BY479" a="1"/>
  <c r="BY479" s="1"/>
  <c r="BJ479" a="1"/>
  <c r="BJ479" s="1"/>
  <c r="CB435"/>
  <c r="BP435" a="1"/>
  <c r="BP435" s="1"/>
  <c r="BM435" a="1"/>
  <c r="BM435" s="1"/>
  <c r="BK435" a="1"/>
  <c r="BK435" s="1"/>
  <c r="CC435"/>
  <c r="BJ435" a="1"/>
  <c r="BJ435" s="1"/>
  <c r="BW435" a="1"/>
  <c r="BW435" s="1"/>
  <c r="BZ435" a="1"/>
  <c r="BZ435" s="1"/>
  <c r="BY435" a="1"/>
  <c r="BY435" s="1"/>
  <c r="BV435" a="1"/>
  <c r="BV435" s="1"/>
  <c r="BS435" a="1"/>
  <c r="BS435" s="1"/>
  <c r="BQ435" a="1"/>
  <c r="BQ435" s="1"/>
  <c r="BN435" a="1"/>
  <c r="BN435" s="1"/>
  <c r="BT435" a="1"/>
  <c r="BT435" s="1"/>
  <c r="BZ386" a="1"/>
  <c r="BZ386" s="1"/>
  <c r="BK386" a="1"/>
  <c r="BK386" s="1"/>
  <c r="BQ386" a="1"/>
  <c r="BQ386" s="1"/>
  <c r="CB386"/>
  <c r="BM386" a="1"/>
  <c r="BM386" s="1"/>
  <c r="BP386" a="1"/>
  <c r="BP386" s="1"/>
  <c r="BS386" a="1"/>
  <c r="BS386" s="1"/>
  <c r="CC386"/>
  <c r="BJ386" a="1"/>
  <c r="BJ386" s="1"/>
  <c r="BN386" a="1"/>
  <c r="BN386" s="1"/>
  <c r="BV386" a="1"/>
  <c r="BV386" s="1"/>
  <c r="BY386" a="1"/>
  <c r="BY386" s="1"/>
  <c r="BW386" a="1"/>
  <c r="BW386" s="1"/>
  <c r="BT386" a="1"/>
  <c r="BT386" s="1"/>
  <c r="BQ512" a="1"/>
  <c r="BQ512" s="1"/>
  <c r="BN512" a="1"/>
  <c r="BN512" s="1"/>
  <c r="CC512"/>
  <c r="BK512" a="1"/>
  <c r="BK512" s="1"/>
  <c r="CB512"/>
  <c r="BS512" a="1"/>
  <c r="BS512" s="1"/>
  <c r="BY512" a="1"/>
  <c r="BY512" s="1"/>
  <c r="BW512" a="1"/>
  <c r="BW512" s="1"/>
  <c r="BJ512" a="1"/>
  <c r="BJ512" s="1"/>
  <c r="BM512" a="1"/>
  <c r="BM512" s="1"/>
  <c r="BV512" a="1"/>
  <c r="BV512" s="1"/>
  <c r="BZ512" a="1"/>
  <c r="BZ512" s="1"/>
  <c r="BP512" a="1"/>
  <c r="BP512" s="1"/>
  <c r="BT512" a="1"/>
  <c r="BT512" s="1"/>
  <c r="BT558" a="1"/>
  <c r="BT558" s="1"/>
  <c r="CB558"/>
  <c r="BS558" a="1"/>
  <c r="BS558" s="1"/>
  <c r="BN558" a="1"/>
  <c r="BN558" s="1"/>
  <c r="BQ558" a="1"/>
  <c r="BQ558" s="1"/>
  <c r="BM558" a="1"/>
  <c r="BM558" s="1"/>
  <c r="BV558" a="1"/>
  <c r="BV558" s="1"/>
  <c r="CC558"/>
  <c r="BY558" a="1"/>
  <c r="BY558" s="1"/>
  <c r="BW558" a="1"/>
  <c r="BW558" s="1"/>
  <c r="BK558" a="1"/>
  <c r="BK558" s="1"/>
  <c r="BP558" a="1"/>
  <c r="BP558" s="1"/>
  <c r="BJ558" a="1"/>
  <c r="BJ558" s="1"/>
  <c r="BZ558" a="1"/>
  <c r="BZ558" s="1"/>
  <c r="BT438" a="1"/>
  <c r="BT438" s="1"/>
  <c r="BM438" a="1"/>
  <c r="BM438" s="1"/>
  <c r="BY438" a="1"/>
  <c r="BY438" s="1"/>
  <c r="BP438" a="1"/>
  <c r="BP438" s="1"/>
  <c r="BV438" a="1"/>
  <c r="BV438" s="1"/>
  <c r="BK438" a="1"/>
  <c r="BK438" s="1"/>
  <c r="BN438" a="1"/>
  <c r="BN438" s="1"/>
  <c r="BZ438" a="1"/>
  <c r="BZ438" s="1"/>
  <c r="BJ438" a="1"/>
  <c r="BJ438" s="1"/>
  <c r="BQ438" a="1"/>
  <c r="BQ438" s="1"/>
  <c r="CB438"/>
  <c r="BW438" a="1"/>
  <c r="BW438" s="1"/>
  <c r="CC438"/>
  <c r="BS438" a="1"/>
  <c r="BS438" s="1"/>
  <c r="CB477"/>
  <c r="BW477" a="1"/>
  <c r="BW477" s="1"/>
  <c r="BQ477" a="1"/>
  <c r="BQ477" s="1"/>
  <c r="BT477" a="1"/>
  <c r="BT477" s="1"/>
  <c r="BK477" a="1"/>
  <c r="BK477" s="1"/>
  <c r="BJ477" a="1"/>
  <c r="BJ477" s="1"/>
  <c r="BN477" a="1"/>
  <c r="BN477" s="1"/>
  <c r="BY477" a="1"/>
  <c r="BY477" s="1"/>
  <c r="BZ477" a="1"/>
  <c r="BZ477" s="1"/>
  <c r="BS477" a="1"/>
  <c r="BS477" s="1"/>
  <c r="BP477" a="1"/>
  <c r="BP477" s="1"/>
  <c r="CC477"/>
  <c r="BM477" a="1"/>
  <c r="BM477" s="1"/>
  <c r="BV477" a="1"/>
  <c r="BV477" s="1"/>
  <c r="BQ372" a="1"/>
  <c r="BQ372" s="1"/>
  <c r="BP372" a="1"/>
  <c r="BP372" s="1"/>
  <c r="BK372" a="1"/>
  <c r="BK372" s="1"/>
  <c r="CB372"/>
  <c r="BV372" a="1"/>
  <c r="BV372" s="1"/>
  <c r="BY372" a="1"/>
  <c r="BY372" s="1"/>
  <c r="CC372"/>
  <c r="BM372" a="1"/>
  <c r="BM372" s="1"/>
  <c r="BZ372" a="1"/>
  <c r="BZ372" s="1"/>
  <c r="BS372" a="1"/>
  <c r="BS372" s="1"/>
  <c r="BW372" a="1"/>
  <c r="BW372" s="1"/>
  <c r="BN372" a="1"/>
  <c r="BN372" s="1"/>
  <c r="BT372" a="1"/>
  <c r="BT372" s="1"/>
  <c r="BJ372" a="1"/>
  <c r="BJ372" s="1"/>
  <c r="BM455" a="1"/>
  <c r="BM455" s="1"/>
  <c r="BS455" a="1"/>
  <c r="BS455" s="1"/>
  <c r="BY455" a="1"/>
  <c r="BY455" s="1"/>
  <c r="BP455" a="1"/>
  <c r="BP455" s="1"/>
  <c r="BJ455" a="1"/>
  <c r="BJ455" s="1"/>
  <c r="BT455" a="1"/>
  <c r="BT455" s="1"/>
  <c r="CC455"/>
  <c r="BQ455" a="1"/>
  <c r="BQ455" s="1"/>
  <c r="BZ455" a="1"/>
  <c r="BZ455" s="1"/>
  <c r="BN455" a="1"/>
  <c r="BN455" s="1"/>
  <c r="CB455"/>
  <c r="BV455" a="1"/>
  <c r="BV455" s="1"/>
  <c r="BW455" a="1"/>
  <c r="BW455" s="1"/>
  <c r="BK455" a="1"/>
  <c r="BK455" s="1"/>
  <c r="BS336" a="1"/>
  <c r="BS336" s="1"/>
  <c r="CC336"/>
  <c r="BM336" a="1"/>
  <c r="BM336" s="1"/>
  <c r="BN336" a="1"/>
  <c r="BN336" s="1"/>
  <c r="BW336" a="1"/>
  <c r="BW336" s="1"/>
  <c r="BQ336" a="1"/>
  <c r="BQ336" s="1"/>
  <c r="BV336" a="1"/>
  <c r="BV336" s="1"/>
  <c r="BZ336" a="1"/>
  <c r="BZ336" s="1"/>
  <c r="BJ336" a="1"/>
  <c r="BJ336" s="1"/>
  <c r="BP336" a="1"/>
  <c r="BP336" s="1"/>
  <c r="BK336" a="1"/>
  <c r="BK336" s="1"/>
  <c r="CB336"/>
  <c r="BY336" a="1"/>
  <c r="BY336" s="1"/>
  <c r="BT336" a="1"/>
  <c r="BT336" s="1"/>
  <c r="BK433" a="1"/>
  <c r="BK433" s="1"/>
  <c r="CB433"/>
  <c r="BM433" a="1"/>
  <c r="BM433" s="1"/>
  <c r="BW433" a="1"/>
  <c r="BW433" s="1"/>
  <c r="BV433" a="1"/>
  <c r="BV433" s="1"/>
  <c r="BJ433" a="1"/>
  <c r="BJ433" s="1"/>
  <c r="BP433" a="1"/>
  <c r="BP433" s="1"/>
  <c r="BS433" a="1"/>
  <c r="BS433" s="1"/>
  <c r="BY433" a="1"/>
  <c r="BY433" s="1"/>
  <c r="BZ433" a="1"/>
  <c r="BZ433" s="1"/>
  <c r="BT433" a="1"/>
  <c r="BT433" s="1"/>
  <c r="BN433" a="1"/>
  <c r="BN433" s="1"/>
  <c r="CC433"/>
  <c r="BQ433" a="1"/>
  <c r="BQ433" s="1"/>
  <c r="BQ417" a="1"/>
  <c r="BQ417" s="1"/>
  <c r="BP417" a="1"/>
  <c r="BP417" s="1"/>
  <c r="BJ417" a="1"/>
  <c r="BJ417" s="1"/>
  <c r="BK417" a="1"/>
  <c r="BK417" s="1"/>
  <c r="BY417" a="1"/>
  <c r="BY417" s="1"/>
  <c r="BZ417" a="1"/>
  <c r="BZ417" s="1"/>
  <c r="BW417" a="1"/>
  <c r="BW417" s="1"/>
  <c r="CB417"/>
  <c r="BV417" a="1"/>
  <c r="BV417" s="1"/>
  <c r="BS417" a="1"/>
  <c r="BS417" s="1"/>
  <c r="CC417"/>
  <c r="BT417" a="1"/>
  <c r="BT417" s="1"/>
  <c r="BM417" a="1"/>
  <c r="BM417" s="1"/>
  <c r="BN417" a="1"/>
  <c r="BN417" s="1"/>
  <c r="CB279"/>
  <c r="BY279" a="1"/>
  <c r="BY279" s="1"/>
  <c r="BW279" a="1"/>
  <c r="BW279" s="1"/>
  <c r="BJ279" a="1"/>
  <c r="BJ279" s="1"/>
  <c r="BV279" a="1"/>
  <c r="BV279" s="1"/>
  <c r="BT279" a="1"/>
  <c r="BT279" s="1"/>
  <c r="BZ279" a="1"/>
  <c r="BZ279" s="1"/>
  <c r="BM279" a="1"/>
  <c r="BM279" s="1"/>
  <c r="BQ279" a="1"/>
  <c r="BQ279" s="1"/>
  <c r="BK279" a="1"/>
  <c r="BK279" s="1"/>
  <c r="CC279"/>
  <c r="BN279" a="1"/>
  <c r="BN279" s="1"/>
  <c r="BP279" a="1"/>
  <c r="BP279" s="1"/>
  <c r="BS279" a="1"/>
  <c r="BS279" s="1"/>
  <c r="BN444" a="1"/>
  <c r="BN444" s="1"/>
  <c r="BV444" a="1"/>
  <c r="BV444" s="1"/>
  <c r="BY444" a="1"/>
  <c r="BY444" s="1"/>
  <c r="BZ444" a="1"/>
  <c r="BZ444" s="1"/>
  <c r="BW444" a="1"/>
  <c r="BW444" s="1"/>
  <c r="CB444"/>
  <c r="BM444" a="1"/>
  <c r="BM444" s="1"/>
  <c r="BT444" a="1"/>
  <c r="BT444" s="1"/>
  <c r="CC444"/>
  <c r="BQ444" a="1"/>
  <c r="BQ444" s="1"/>
  <c r="BJ444" a="1"/>
  <c r="BJ444" s="1"/>
  <c r="BS444" a="1"/>
  <c r="BS444" s="1"/>
  <c r="BK444" a="1"/>
  <c r="BK444" s="1"/>
  <c r="BP444" a="1"/>
  <c r="BP444" s="1"/>
  <c r="BK541" a="1"/>
  <c r="BK541" s="1"/>
  <c r="BN541" a="1"/>
  <c r="BN541" s="1"/>
  <c r="BJ541" a="1"/>
  <c r="BJ541" s="1"/>
  <c r="BQ541" a="1"/>
  <c r="BQ541" s="1"/>
  <c r="BT541" a="1"/>
  <c r="BT541" s="1"/>
  <c r="BM541" a="1"/>
  <c r="BM541" s="1"/>
  <c r="BY541" a="1"/>
  <c r="BY541" s="1"/>
  <c r="CB541"/>
  <c r="BZ541" a="1"/>
  <c r="BZ541" s="1"/>
  <c r="BW541" a="1"/>
  <c r="BW541" s="1"/>
  <c r="BS541" a="1"/>
  <c r="BS541" s="1"/>
  <c r="CC541"/>
  <c r="BP541" a="1"/>
  <c r="BP541" s="1"/>
  <c r="BV541" a="1"/>
  <c r="BV541" s="1"/>
  <c r="BS478" a="1"/>
  <c r="BS478" s="1"/>
  <c r="BP478" a="1"/>
  <c r="BP478" s="1"/>
  <c r="BV478" a="1"/>
  <c r="BV478" s="1"/>
  <c r="BJ478" a="1"/>
  <c r="BJ478" s="1"/>
  <c r="BT478" a="1"/>
  <c r="BT478" s="1"/>
  <c r="BZ478" a="1"/>
  <c r="BZ478" s="1"/>
  <c r="CB478"/>
  <c r="BK478" a="1"/>
  <c r="BK478" s="1"/>
  <c r="BY478" a="1"/>
  <c r="BY478" s="1"/>
  <c r="BM478" a="1"/>
  <c r="BM478" s="1"/>
  <c r="CC478"/>
  <c r="BW478" a="1"/>
  <c r="BW478" s="1"/>
  <c r="BN478" a="1"/>
  <c r="BN478" s="1"/>
  <c r="BQ478" a="1"/>
  <c r="BQ478" s="1"/>
  <c r="BZ534" a="1"/>
  <c r="BZ534" s="1"/>
  <c r="CC534"/>
  <c r="BQ534" a="1"/>
  <c r="BQ534" s="1"/>
  <c r="BP534" a="1"/>
  <c r="BP534" s="1"/>
  <c r="CB534"/>
  <c r="BV534" a="1"/>
  <c r="BV534" s="1"/>
  <c r="BY534" a="1"/>
  <c r="BY534" s="1"/>
  <c r="BM534" a="1"/>
  <c r="BM534" s="1"/>
  <c r="BW534" a="1"/>
  <c r="BW534" s="1"/>
  <c r="BK534" a="1"/>
  <c r="BK534" s="1"/>
  <c r="BT534" a="1"/>
  <c r="BT534" s="1"/>
  <c r="BJ534" a="1"/>
  <c r="BJ534" s="1"/>
  <c r="BN534" a="1"/>
  <c r="BN534" s="1"/>
  <c r="BS534" a="1"/>
  <c r="BS534" s="1"/>
  <c r="CC317"/>
  <c r="BV317" a="1"/>
  <c r="BV317" s="1"/>
  <c r="BK317" a="1"/>
  <c r="BK317" s="1"/>
  <c r="BQ317" a="1"/>
  <c r="BQ317" s="1"/>
  <c r="BS317" a="1"/>
  <c r="BS317" s="1"/>
  <c r="BM317" a="1"/>
  <c r="BM317" s="1"/>
  <c r="BN317" a="1"/>
  <c r="BN317" s="1"/>
  <c r="BJ317" a="1"/>
  <c r="BJ317" s="1"/>
  <c r="BY317" a="1"/>
  <c r="BY317" s="1"/>
  <c r="BP317" a="1"/>
  <c r="BP317" s="1"/>
  <c r="CB317"/>
  <c r="BZ317" a="1"/>
  <c r="BZ317" s="1"/>
  <c r="BT317" a="1"/>
  <c r="BT317" s="1"/>
  <c r="BW317" a="1"/>
  <c r="BW317" s="1"/>
  <c r="CC280"/>
  <c r="BK280" a="1"/>
  <c r="BK280" s="1"/>
  <c r="BM280" a="1"/>
  <c r="BM280" s="1"/>
  <c r="BW280" a="1"/>
  <c r="BW280" s="1"/>
  <c r="BV280" a="1"/>
  <c r="BV280" s="1"/>
  <c r="BY280" a="1"/>
  <c r="BY280" s="1"/>
  <c r="BT280" a="1"/>
  <c r="BT280" s="1"/>
  <c r="BJ280" a="1"/>
  <c r="BJ280" s="1"/>
  <c r="BQ280" a="1"/>
  <c r="BQ280" s="1"/>
  <c r="BP280" a="1"/>
  <c r="BP280" s="1"/>
  <c r="CB280"/>
  <c r="BZ280" a="1"/>
  <c r="BZ280" s="1"/>
  <c r="BN280" a="1"/>
  <c r="BN280" s="1"/>
  <c r="BS280" a="1"/>
  <c r="BS280" s="1"/>
  <c r="CC519"/>
  <c r="BP519" a="1"/>
  <c r="BP519" s="1"/>
  <c r="BM519" a="1"/>
  <c r="BM519" s="1"/>
  <c r="CB519"/>
  <c r="BY519" a="1"/>
  <c r="BY519" s="1"/>
  <c r="BW519" a="1"/>
  <c r="BW519" s="1"/>
  <c r="BJ519" a="1"/>
  <c r="BJ519" s="1"/>
  <c r="BS519" a="1"/>
  <c r="BS519" s="1"/>
  <c r="BV519" a="1"/>
  <c r="BV519" s="1"/>
  <c r="BK519" a="1"/>
  <c r="BK519" s="1"/>
  <c r="BZ519" a="1"/>
  <c r="BZ519" s="1"/>
  <c r="BN519" a="1"/>
  <c r="BN519" s="1"/>
  <c r="BQ519" a="1"/>
  <c r="BQ519" s="1"/>
  <c r="BT519" a="1"/>
  <c r="BT519" s="1"/>
  <c r="BT466" a="1"/>
  <c r="BT466" s="1"/>
  <c r="CC466"/>
  <c r="BS466" a="1"/>
  <c r="BS466" s="1"/>
  <c r="BW466" a="1"/>
  <c r="BW466" s="1"/>
  <c r="BY466" a="1"/>
  <c r="BY466" s="1"/>
  <c r="CB466"/>
  <c r="BQ466" a="1"/>
  <c r="BQ466" s="1"/>
  <c r="BN466" a="1"/>
  <c r="BN466" s="1"/>
  <c r="BM466" a="1"/>
  <c r="BM466" s="1"/>
  <c r="BJ466" a="1"/>
  <c r="BJ466" s="1"/>
  <c r="BK466" a="1"/>
  <c r="BK466" s="1"/>
  <c r="BP466" a="1"/>
  <c r="BP466" s="1"/>
  <c r="BV466" a="1"/>
  <c r="BV466" s="1"/>
  <c r="BZ466" a="1"/>
  <c r="BZ466" s="1"/>
  <c r="CB457"/>
  <c r="BW457" a="1"/>
  <c r="BW457" s="1"/>
  <c r="BK457" a="1"/>
  <c r="BK457" s="1"/>
  <c r="BM457" a="1"/>
  <c r="BM457" s="1"/>
  <c r="BT457" a="1"/>
  <c r="BT457" s="1"/>
  <c r="BP457" a="1"/>
  <c r="BP457" s="1"/>
  <c r="BV457" a="1"/>
  <c r="BV457" s="1"/>
  <c r="BJ457" a="1"/>
  <c r="BJ457" s="1"/>
  <c r="BQ457" a="1"/>
  <c r="BQ457" s="1"/>
  <c r="BY457" a="1"/>
  <c r="BY457" s="1"/>
  <c r="BS457" a="1"/>
  <c r="BS457" s="1"/>
  <c r="CC457"/>
  <c r="BZ457" a="1"/>
  <c r="BZ457" s="1"/>
  <c r="BN457" a="1"/>
  <c r="BN457" s="1"/>
  <c r="CB329"/>
  <c r="BM329" a="1"/>
  <c r="BM329" s="1"/>
  <c r="BY329" a="1"/>
  <c r="BY329" s="1"/>
  <c r="BW329" a="1"/>
  <c r="BW329" s="1"/>
  <c r="CC329"/>
  <c r="BZ329" a="1"/>
  <c r="BZ329" s="1"/>
  <c r="BT329" a="1"/>
  <c r="BT329" s="1"/>
  <c r="BS329" a="1"/>
  <c r="BS329" s="1"/>
  <c r="BJ329" a="1"/>
  <c r="BJ329" s="1"/>
  <c r="BQ329" a="1"/>
  <c r="BQ329" s="1"/>
  <c r="BN329" a="1"/>
  <c r="BN329" s="1"/>
  <c r="BV329" a="1"/>
  <c r="BV329" s="1"/>
  <c r="BK329" a="1"/>
  <c r="BK329" s="1"/>
  <c r="BP329" a="1"/>
  <c r="BP329" s="1"/>
  <c r="BS326" a="1"/>
  <c r="BS326" s="1"/>
  <c r="BV326" a="1"/>
  <c r="BV326" s="1"/>
  <c r="BP326" a="1"/>
  <c r="BP326" s="1"/>
  <c r="BM326" a="1"/>
  <c r="BM326" s="1"/>
  <c r="BZ326" a="1"/>
  <c r="BZ326" s="1"/>
  <c r="BY326" a="1"/>
  <c r="BY326" s="1"/>
  <c r="CC326"/>
  <c r="BW326" a="1"/>
  <c r="BW326" s="1"/>
  <c r="BT326" a="1"/>
  <c r="BT326" s="1"/>
  <c r="BN326" a="1"/>
  <c r="BN326" s="1"/>
  <c r="CB326"/>
  <c r="BQ326" a="1"/>
  <c r="BQ326" s="1"/>
  <c r="BJ326" a="1"/>
  <c r="BJ326" s="1"/>
  <c r="BK326" a="1"/>
  <c r="BK326" s="1"/>
  <c r="CC443"/>
  <c r="BN443" a="1"/>
  <c r="BN443" s="1"/>
  <c r="BP443" a="1"/>
  <c r="BP443" s="1"/>
  <c r="BZ443" a="1"/>
  <c r="BZ443" s="1"/>
  <c r="BV443" a="1"/>
  <c r="BV443" s="1"/>
  <c r="BT443" a="1"/>
  <c r="BT443" s="1"/>
  <c r="BK443" a="1"/>
  <c r="BK443" s="1"/>
  <c r="BW443" a="1"/>
  <c r="BW443" s="1"/>
  <c r="BS443" a="1"/>
  <c r="BS443" s="1"/>
  <c r="CB443"/>
  <c r="BQ443" a="1"/>
  <c r="BQ443" s="1"/>
  <c r="BJ443" a="1"/>
  <c r="BJ443" s="1"/>
  <c r="BY443" a="1"/>
  <c r="BY443" s="1"/>
  <c r="BM443" a="1"/>
  <c r="BM443" s="1"/>
  <c r="CB524"/>
  <c r="BY524" a="1"/>
  <c r="BY524" s="1"/>
  <c r="BV524" a="1"/>
  <c r="BV524" s="1"/>
  <c r="BN524" a="1"/>
  <c r="BN524" s="1"/>
  <c r="CC524"/>
  <c r="BM524" a="1"/>
  <c r="BM524" s="1"/>
  <c r="BZ524" a="1"/>
  <c r="BZ524" s="1"/>
  <c r="BK524" a="1"/>
  <c r="BK524" s="1"/>
  <c r="BJ524" a="1"/>
  <c r="BJ524" s="1"/>
  <c r="BW524" a="1"/>
  <c r="BW524" s="1"/>
  <c r="BP524" a="1"/>
  <c r="BP524" s="1"/>
  <c r="BS524" a="1"/>
  <c r="BS524" s="1"/>
  <c r="BT524" a="1"/>
  <c r="BT524" s="1"/>
  <c r="BQ524" a="1"/>
  <c r="BQ524" s="1"/>
  <c r="CC554"/>
  <c r="BQ554" a="1"/>
  <c r="BQ554" s="1"/>
  <c r="CB554"/>
  <c r="BS554" a="1"/>
  <c r="BS554" s="1"/>
  <c r="BT554" a="1"/>
  <c r="BT554" s="1"/>
  <c r="BV554" a="1"/>
  <c r="BV554" s="1"/>
  <c r="BM554" a="1"/>
  <c r="BM554" s="1"/>
  <c r="BY554" a="1"/>
  <c r="BY554" s="1"/>
  <c r="BN554" a="1"/>
  <c r="BN554" s="1"/>
  <c r="BJ554" a="1"/>
  <c r="BJ554" s="1"/>
  <c r="BP554" a="1"/>
  <c r="BP554" s="1"/>
  <c r="BK554" a="1"/>
  <c r="BK554" s="1"/>
  <c r="BZ554" a="1"/>
  <c r="BZ554" s="1"/>
  <c r="BW554" a="1"/>
  <c r="BW554" s="1"/>
  <c r="BJ387" a="1"/>
  <c r="BJ387" s="1"/>
  <c r="BS387" a="1"/>
  <c r="BS387" s="1"/>
  <c r="BK387" a="1"/>
  <c r="BK387" s="1"/>
  <c r="BN387" a="1"/>
  <c r="BN387" s="1"/>
  <c r="BM387" a="1"/>
  <c r="BM387" s="1"/>
  <c r="BV387" a="1"/>
  <c r="BV387" s="1"/>
  <c r="BP387" a="1"/>
  <c r="BP387" s="1"/>
  <c r="CB387"/>
  <c r="BT387" a="1"/>
  <c r="BT387" s="1"/>
  <c r="BZ387" a="1"/>
  <c r="BZ387" s="1"/>
  <c r="BY387" a="1"/>
  <c r="BY387" s="1"/>
  <c r="CC387"/>
  <c r="BQ387" a="1"/>
  <c r="BQ387" s="1"/>
  <c r="BW387" a="1"/>
  <c r="BW387" s="1"/>
  <c r="CC422"/>
  <c r="BW422" a="1"/>
  <c r="BW422" s="1"/>
  <c r="BY422" a="1"/>
  <c r="BY422" s="1"/>
  <c r="BV422" a="1"/>
  <c r="BV422" s="1"/>
  <c r="BJ422" a="1"/>
  <c r="BJ422" s="1"/>
  <c r="BP422" a="1"/>
  <c r="BP422" s="1"/>
  <c r="BS422" a="1"/>
  <c r="BS422" s="1"/>
  <c r="BM422" a="1"/>
  <c r="BM422" s="1"/>
  <c r="BQ422" a="1"/>
  <c r="BQ422" s="1"/>
  <c r="BT422" a="1"/>
  <c r="BT422" s="1"/>
  <c r="CB422"/>
  <c r="BZ422" a="1"/>
  <c r="BZ422" s="1"/>
  <c r="BK422" a="1"/>
  <c r="BK422" s="1"/>
  <c r="BN422" a="1"/>
  <c r="BN422" s="1"/>
  <c r="BJ486" a="1"/>
  <c r="BJ486" s="1"/>
  <c r="CB486"/>
  <c r="BZ486" a="1"/>
  <c r="BZ486" s="1"/>
  <c r="BS486" a="1"/>
  <c r="BS486" s="1"/>
  <c r="BQ486" a="1"/>
  <c r="BQ486" s="1"/>
  <c r="BP486" a="1"/>
  <c r="BP486" s="1"/>
  <c r="BK486" a="1"/>
  <c r="BK486" s="1"/>
  <c r="CC486"/>
  <c r="BN486" a="1"/>
  <c r="BN486" s="1"/>
  <c r="BY486" a="1"/>
  <c r="BY486" s="1"/>
  <c r="BM486" a="1"/>
  <c r="BM486" s="1"/>
  <c r="BV486" a="1"/>
  <c r="BV486" s="1"/>
  <c r="BT486" a="1"/>
  <c r="BT486" s="1"/>
  <c r="BW486" a="1"/>
  <c r="BW486" s="1"/>
  <c r="BY553" a="1"/>
  <c r="BY553" s="1"/>
  <c r="CC553"/>
  <c r="BV553" a="1"/>
  <c r="BV553" s="1"/>
  <c r="BP553" a="1"/>
  <c r="BP553" s="1"/>
  <c r="BS553" a="1"/>
  <c r="BS553" s="1"/>
  <c r="BW553" a="1"/>
  <c r="BW553" s="1"/>
  <c r="CB553"/>
  <c r="BQ553" a="1"/>
  <c r="BQ553" s="1"/>
  <c r="BJ553" a="1"/>
  <c r="BJ553" s="1"/>
  <c r="BN553" a="1"/>
  <c r="BN553" s="1"/>
  <c r="BT553" a="1"/>
  <c r="BT553" s="1"/>
  <c r="BM553" a="1"/>
  <c r="BM553" s="1"/>
  <c r="BZ553" a="1"/>
  <c r="BZ553" s="1"/>
  <c r="BK553" a="1"/>
  <c r="BK553" s="1"/>
  <c r="CB373"/>
  <c r="BK373" a="1"/>
  <c r="BK373" s="1"/>
  <c r="BT373" a="1"/>
  <c r="BT373" s="1"/>
  <c r="BY373" a="1"/>
  <c r="BY373" s="1"/>
  <c r="CC373"/>
  <c r="BV373" a="1"/>
  <c r="BV373" s="1"/>
  <c r="BN373" a="1"/>
  <c r="BN373" s="1"/>
  <c r="BS373" a="1"/>
  <c r="BS373" s="1"/>
  <c r="BJ373" a="1"/>
  <c r="BJ373" s="1"/>
  <c r="BZ373" a="1"/>
  <c r="BZ373" s="1"/>
  <c r="BP373" a="1"/>
  <c r="BP373" s="1"/>
  <c r="BW373" a="1"/>
  <c r="BW373" s="1"/>
  <c r="BM373" a="1"/>
  <c r="BM373" s="1"/>
  <c r="BQ373" a="1"/>
  <c r="BQ373" s="1"/>
  <c r="BY461" a="1"/>
  <c r="BY461" s="1"/>
  <c r="CB461"/>
  <c r="BW461" a="1"/>
  <c r="BW461" s="1"/>
  <c r="BK461" a="1"/>
  <c r="BK461" s="1"/>
  <c r="BV461" a="1"/>
  <c r="BV461" s="1"/>
  <c r="BM461" a="1"/>
  <c r="BM461" s="1"/>
  <c r="BT461" a="1"/>
  <c r="BT461" s="1"/>
  <c r="BP461" a="1"/>
  <c r="BP461" s="1"/>
  <c r="BJ461" a="1"/>
  <c r="BJ461" s="1"/>
  <c r="BQ461" a="1"/>
  <c r="BQ461" s="1"/>
  <c r="BS461" a="1"/>
  <c r="BS461" s="1"/>
  <c r="CC461"/>
  <c r="BZ461" a="1"/>
  <c r="BZ461" s="1"/>
  <c r="BN461" a="1"/>
  <c r="BN461" s="1"/>
  <c r="BN526" a="1"/>
  <c r="BN526" s="1"/>
  <c r="BP526" a="1"/>
  <c r="BP526" s="1"/>
  <c r="BJ526" a="1"/>
  <c r="BJ526" s="1"/>
  <c r="BT526" a="1"/>
  <c r="BT526" s="1"/>
  <c r="BK526" a="1"/>
  <c r="BK526" s="1"/>
  <c r="BM526" a="1"/>
  <c r="BM526" s="1"/>
  <c r="CC526"/>
  <c r="BV526" a="1"/>
  <c r="BV526" s="1"/>
  <c r="BW526" a="1"/>
  <c r="BW526" s="1"/>
  <c r="BY526" a="1"/>
  <c r="BY526" s="1"/>
  <c r="BS526" a="1"/>
  <c r="BS526" s="1"/>
  <c r="CB526"/>
  <c r="BZ526" a="1"/>
  <c r="BZ526" s="1"/>
  <c r="BQ526" a="1"/>
  <c r="BQ526" s="1"/>
  <c r="BM392" a="1"/>
  <c r="BM392" s="1"/>
  <c r="BK392" a="1"/>
  <c r="BK392" s="1"/>
  <c r="BY392" a="1"/>
  <c r="BY392" s="1"/>
  <c r="CB392"/>
  <c r="BS392" a="1"/>
  <c r="BS392" s="1"/>
  <c r="BW392" a="1"/>
  <c r="BW392" s="1"/>
  <c r="CC392"/>
  <c r="BP392" a="1"/>
  <c r="BP392" s="1"/>
  <c r="BT392" a="1"/>
  <c r="BT392" s="1"/>
  <c r="BV392" a="1"/>
  <c r="BV392" s="1"/>
  <c r="BQ392" a="1"/>
  <c r="BQ392" s="1"/>
  <c r="BZ392" a="1"/>
  <c r="BZ392" s="1"/>
  <c r="BJ392" a="1"/>
  <c r="BJ392" s="1"/>
  <c r="BN392" a="1"/>
  <c r="BN392" s="1"/>
  <c r="BS325" a="1"/>
  <c r="BS325" s="1"/>
  <c r="BW325" a="1"/>
  <c r="BW325" s="1"/>
  <c r="BZ325" a="1"/>
  <c r="BZ325" s="1"/>
  <c r="CB325"/>
  <c r="BJ325" a="1"/>
  <c r="BJ325" s="1"/>
  <c r="BM325" a="1"/>
  <c r="BM325" s="1"/>
  <c r="BY325" a="1"/>
  <c r="BY325" s="1"/>
  <c r="CC325"/>
  <c r="BK325" a="1"/>
  <c r="BK325" s="1"/>
  <c r="BQ325" a="1"/>
  <c r="BQ325" s="1"/>
  <c r="BP325" a="1"/>
  <c r="BP325" s="1"/>
  <c r="BV325" a="1"/>
  <c r="BV325" s="1"/>
  <c r="BN325" a="1"/>
  <c r="BN325" s="1"/>
  <c r="BT325" a="1"/>
  <c r="BT325" s="1"/>
  <c r="BP389" a="1"/>
  <c r="BP389" s="1"/>
  <c r="BY389" a="1"/>
  <c r="BY389" s="1"/>
  <c r="BQ389" a="1"/>
  <c r="BQ389" s="1"/>
  <c r="BS389" a="1"/>
  <c r="BS389" s="1"/>
  <c r="BZ389" a="1"/>
  <c r="BZ389" s="1"/>
  <c r="BT389" a="1"/>
  <c r="BT389" s="1"/>
  <c r="CB389"/>
  <c r="BW389" a="1"/>
  <c r="BW389" s="1"/>
  <c r="BN389" a="1"/>
  <c r="BN389" s="1"/>
  <c r="BV389" a="1"/>
  <c r="BV389" s="1"/>
  <c r="CC389"/>
  <c r="BJ389" a="1"/>
  <c r="BJ389" s="1"/>
  <c r="BM389" a="1"/>
  <c r="BM389" s="1"/>
  <c r="BK389" a="1"/>
  <c r="BK389" s="1"/>
  <c r="BP322" a="1"/>
  <c r="BP322" s="1"/>
  <c r="BZ322" a="1"/>
  <c r="BZ322" s="1"/>
  <c r="BK322" a="1"/>
  <c r="BK322" s="1"/>
  <c r="CB322"/>
  <c r="BW322" a="1"/>
  <c r="BW322" s="1"/>
  <c r="BN322" a="1"/>
  <c r="BN322" s="1"/>
  <c r="BM322" a="1"/>
  <c r="BM322" s="1"/>
  <c r="CC322"/>
  <c r="BS322" a="1"/>
  <c r="BS322" s="1"/>
  <c r="BV322" a="1"/>
  <c r="BV322" s="1"/>
  <c r="BT322" a="1"/>
  <c r="BT322" s="1"/>
  <c r="BY322" a="1"/>
  <c r="BY322" s="1"/>
  <c r="BJ322" a="1"/>
  <c r="BJ322" s="1"/>
  <c r="BQ322" a="1"/>
  <c r="BQ322" s="1"/>
  <c r="BJ288" a="1"/>
  <c r="BJ288" s="1"/>
  <c r="BS288" a="1"/>
  <c r="BS288" s="1"/>
  <c r="BP288" a="1"/>
  <c r="BP288" s="1"/>
  <c r="CB288"/>
  <c r="BT288" a="1"/>
  <c r="BT288" s="1"/>
  <c r="BK288" a="1"/>
  <c r="BK288" s="1"/>
  <c r="BV288" a="1"/>
  <c r="BV288" s="1"/>
  <c r="CC288"/>
  <c r="BM288" a="1"/>
  <c r="BM288" s="1"/>
  <c r="BY288" a="1"/>
  <c r="BY288" s="1"/>
  <c r="BN288" a="1"/>
  <c r="BN288" s="1"/>
  <c r="BQ288" a="1"/>
  <c r="BQ288" s="1"/>
  <c r="BZ288" a="1"/>
  <c r="BZ288" s="1"/>
  <c r="BW288" a="1"/>
  <c r="BW288" s="1"/>
  <c r="CC369"/>
  <c r="BV369" a="1"/>
  <c r="BV369" s="1"/>
  <c r="BP369" a="1"/>
  <c r="BP369" s="1"/>
  <c r="BW369" a="1"/>
  <c r="BW369" s="1"/>
  <c r="BJ369" a="1"/>
  <c r="BJ369" s="1"/>
  <c r="BM369" a="1"/>
  <c r="BM369" s="1"/>
  <c r="BZ369" a="1"/>
  <c r="BZ369" s="1"/>
  <c r="BQ369" a="1"/>
  <c r="BQ369" s="1"/>
  <c r="BT369" a="1"/>
  <c r="BT369" s="1"/>
  <c r="BK369" a="1"/>
  <c r="BK369" s="1"/>
  <c r="BN369" a="1"/>
  <c r="BN369" s="1"/>
  <c r="CB369"/>
  <c r="BY369" a="1"/>
  <c r="BY369" s="1"/>
  <c r="BS369" a="1"/>
  <c r="BS369" s="1"/>
  <c r="BV439" a="1"/>
  <c r="BV439" s="1"/>
  <c r="BN439" a="1"/>
  <c r="BN439" s="1"/>
  <c r="BS439" a="1"/>
  <c r="BS439" s="1"/>
  <c r="BY439" a="1"/>
  <c r="BY439" s="1"/>
  <c r="CB439"/>
  <c r="BZ439" a="1"/>
  <c r="BZ439" s="1"/>
  <c r="BM439" a="1"/>
  <c r="BM439" s="1"/>
  <c r="BT439" a="1"/>
  <c r="BT439" s="1"/>
  <c r="BW439" a="1"/>
  <c r="BW439" s="1"/>
  <c r="CC439"/>
  <c r="BJ439" a="1"/>
  <c r="BJ439" s="1"/>
  <c r="BK439" a="1"/>
  <c r="BK439" s="1"/>
  <c r="BP439" a="1"/>
  <c r="BP439" s="1"/>
  <c r="BQ439" a="1"/>
  <c r="BQ439" s="1"/>
  <c r="BV511" a="1"/>
  <c r="BV511" s="1"/>
  <c r="BS511" a="1"/>
  <c r="BS511" s="1"/>
  <c r="BY511" a="1"/>
  <c r="BY511" s="1"/>
  <c r="BW511" a="1"/>
  <c r="BW511" s="1"/>
  <c r="BK511" a="1"/>
  <c r="BK511" s="1"/>
  <c r="CB511"/>
  <c r="BQ511" a="1"/>
  <c r="BQ511" s="1"/>
  <c r="BM511" a="1"/>
  <c r="BM511" s="1"/>
  <c r="BZ511" a="1"/>
  <c r="BZ511" s="1"/>
  <c r="CC511"/>
  <c r="BT511" a="1"/>
  <c r="BT511" s="1"/>
  <c r="BJ511" a="1"/>
  <c r="BJ511" s="1"/>
  <c r="BN511" a="1"/>
  <c r="BN511" s="1"/>
  <c r="BP511" a="1"/>
  <c r="BP511" s="1"/>
  <c r="CB507"/>
  <c r="BW507" a="1"/>
  <c r="BW507" s="1"/>
  <c r="BM507" a="1"/>
  <c r="BM507" s="1"/>
  <c r="BY507" a="1"/>
  <c r="BY507" s="1"/>
  <c r="CC507"/>
  <c r="BS507" a="1"/>
  <c r="BS507" s="1"/>
  <c r="BZ507" a="1"/>
  <c r="BZ507" s="1"/>
  <c r="BQ507" a="1"/>
  <c r="BQ507" s="1"/>
  <c r="BP507" a="1"/>
  <c r="BP507" s="1"/>
  <c r="BK507" a="1"/>
  <c r="BK507" s="1"/>
  <c r="BJ507" a="1"/>
  <c r="BJ507" s="1"/>
  <c r="BT507" a="1"/>
  <c r="BT507" s="1"/>
  <c r="BV507" a="1"/>
  <c r="BV507" s="1"/>
  <c r="BN507" a="1"/>
  <c r="BN507" s="1"/>
  <c r="CC361"/>
  <c r="BP361" a="1"/>
  <c r="BP361" s="1"/>
  <c r="BS361" a="1"/>
  <c r="BS361" s="1"/>
  <c r="BW361" a="1"/>
  <c r="BW361" s="1"/>
  <c r="BQ361" a="1"/>
  <c r="BQ361" s="1"/>
  <c r="BT361" a="1"/>
  <c r="BT361" s="1"/>
  <c r="BM361" a="1"/>
  <c r="BM361" s="1"/>
  <c r="BN361" a="1"/>
  <c r="BN361" s="1"/>
  <c r="BK361" a="1"/>
  <c r="BK361" s="1"/>
  <c r="CB361"/>
  <c r="BZ361" a="1"/>
  <c r="BZ361" s="1"/>
  <c r="BJ361" a="1"/>
  <c r="BJ361" s="1"/>
  <c r="BV361" a="1"/>
  <c r="BV361" s="1"/>
  <c r="BY361" a="1"/>
  <c r="BY361" s="1"/>
  <c r="CB304"/>
  <c r="BJ304" a="1"/>
  <c r="BJ304" s="1"/>
  <c r="BM304" a="1"/>
  <c r="BM304" s="1"/>
  <c r="BP304" a="1"/>
  <c r="BP304" s="1"/>
  <c r="BW304" a="1"/>
  <c r="BW304" s="1"/>
  <c r="BZ304" a="1"/>
  <c r="BZ304" s="1"/>
  <c r="BT304" a="1"/>
  <c r="BT304" s="1"/>
  <c r="BK304" a="1"/>
  <c r="BK304" s="1"/>
  <c r="BN304" a="1"/>
  <c r="BN304" s="1"/>
  <c r="BQ304" a="1"/>
  <c r="BQ304" s="1"/>
  <c r="CC304"/>
  <c r="BV304" a="1"/>
  <c r="BV304" s="1"/>
  <c r="BY304" a="1"/>
  <c r="BY304" s="1"/>
  <c r="BS304" a="1"/>
  <c r="BS304" s="1"/>
  <c r="CC426"/>
  <c r="BQ426" a="1"/>
  <c r="BQ426" s="1"/>
  <c r="BN426" a="1"/>
  <c r="BN426" s="1"/>
  <c r="BW426" a="1"/>
  <c r="BW426" s="1"/>
  <c r="BM426" a="1"/>
  <c r="BM426" s="1"/>
  <c r="CB426"/>
  <c r="BY426" a="1"/>
  <c r="BY426" s="1"/>
  <c r="BZ426" a="1"/>
  <c r="BZ426" s="1"/>
  <c r="BV426" a="1"/>
  <c r="BV426" s="1"/>
  <c r="BS426" a="1"/>
  <c r="BS426" s="1"/>
  <c r="BJ426" a="1"/>
  <c r="BJ426" s="1"/>
  <c r="BP426" a="1"/>
  <c r="BP426" s="1"/>
  <c r="BT426" a="1"/>
  <c r="BT426" s="1"/>
  <c r="BK426" a="1"/>
  <c r="BK426" s="1"/>
  <c r="CB490"/>
  <c r="BT490" a="1"/>
  <c r="BT490" s="1"/>
  <c r="BS490" a="1"/>
  <c r="BS490" s="1"/>
  <c r="BK490" a="1"/>
  <c r="BK490" s="1"/>
  <c r="BN490" a="1"/>
  <c r="BN490" s="1"/>
  <c r="CC490"/>
  <c r="BZ490" a="1"/>
  <c r="BZ490" s="1"/>
  <c r="BV490" a="1"/>
  <c r="BV490" s="1"/>
  <c r="BQ490" a="1"/>
  <c r="BQ490" s="1"/>
  <c r="BJ490" a="1"/>
  <c r="BJ490" s="1"/>
  <c r="BP490" a="1"/>
  <c r="BP490" s="1"/>
  <c r="BW490" a="1"/>
  <c r="BW490" s="1"/>
  <c r="BM490" a="1"/>
  <c r="BM490" s="1"/>
  <c r="BY490" a="1"/>
  <c r="BY490" s="1"/>
  <c r="BK557" a="1"/>
  <c r="BK557" s="1"/>
  <c r="BW557" a="1"/>
  <c r="BW557" s="1"/>
  <c r="BQ557" a="1"/>
  <c r="BQ557" s="1"/>
  <c r="BJ557" a="1"/>
  <c r="BJ557" s="1"/>
  <c r="BY557" a="1"/>
  <c r="BY557" s="1"/>
  <c r="BS557" a="1"/>
  <c r="BS557" s="1"/>
  <c r="BM557" a="1"/>
  <c r="BM557" s="1"/>
  <c r="BV557" a="1"/>
  <c r="BV557" s="1"/>
  <c r="BP557" a="1"/>
  <c r="BP557" s="1"/>
  <c r="CC557"/>
  <c r="BN557" a="1"/>
  <c r="BN557" s="1"/>
  <c r="BZ557" a="1"/>
  <c r="BZ557" s="1"/>
  <c r="CB557"/>
  <c r="BT557" a="1"/>
  <c r="BT557" s="1"/>
  <c r="CB414"/>
  <c r="BJ414" a="1"/>
  <c r="BJ414" s="1"/>
  <c r="BM414" a="1"/>
  <c r="BM414" s="1"/>
  <c r="BQ414" a="1"/>
  <c r="BQ414" s="1"/>
  <c r="CC414"/>
  <c r="BY414" a="1"/>
  <c r="BY414" s="1"/>
  <c r="BK414" a="1"/>
  <c r="BK414" s="1"/>
  <c r="BT414" a="1"/>
  <c r="BT414" s="1"/>
  <c r="BV414" a="1"/>
  <c r="BV414" s="1"/>
  <c r="BZ414" a="1"/>
  <c r="BZ414" s="1"/>
  <c r="BN414" a="1"/>
  <c r="BN414" s="1"/>
  <c r="BW414" a="1"/>
  <c r="BW414" s="1"/>
  <c r="BP414" a="1"/>
  <c r="BP414" s="1"/>
  <c r="BS414" a="1"/>
  <c r="BS414" s="1"/>
  <c r="BJ481" a="1"/>
  <c r="BJ481" s="1"/>
  <c r="BN481" a="1"/>
  <c r="BN481" s="1"/>
  <c r="BW481" a="1"/>
  <c r="BW481" s="1"/>
  <c r="BQ481" a="1"/>
  <c r="BQ481" s="1"/>
  <c r="BZ481" a="1"/>
  <c r="BZ481" s="1"/>
  <c r="BM481" a="1"/>
  <c r="BM481" s="1"/>
  <c r="CC481"/>
  <c r="BY481" a="1"/>
  <c r="BY481" s="1"/>
  <c r="BS481" a="1"/>
  <c r="BS481" s="1"/>
  <c r="BT481" a="1"/>
  <c r="BT481" s="1"/>
  <c r="CB481"/>
  <c r="BP481" a="1"/>
  <c r="BP481" s="1"/>
  <c r="BK481" a="1"/>
  <c r="BK481" s="1"/>
  <c r="BV481" a="1"/>
  <c r="BV481" s="1"/>
  <c r="BQ546" a="1"/>
  <c r="BQ546" s="1"/>
  <c r="BV546" a="1"/>
  <c r="BV546" s="1"/>
  <c r="CB546"/>
  <c r="BM546" a="1"/>
  <c r="BM546" s="1"/>
  <c r="BT546" a="1"/>
  <c r="BT546" s="1"/>
  <c r="BS546" a="1"/>
  <c r="BS546" s="1"/>
  <c r="BJ546" a="1"/>
  <c r="BJ546" s="1"/>
  <c r="BY546" a="1"/>
  <c r="BY546" s="1"/>
  <c r="BK546" a="1"/>
  <c r="BK546" s="1"/>
  <c r="BW546" a="1"/>
  <c r="BW546" s="1"/>
  <c r="CC546"/>
  <c r="BN546" a="1"/>
  <c r="BN546" s="1"/>
  <c r="BP546" a="1"/>
  <c r="BP546" s="1"/>
  <c r="BZ546" a="1"/>
  <c r="BZ546" s="1"/>
  <c r="BY371" a="1"/>
  <c r="BY371" s="1"/>
  <c r="BS371" a="1"/>
  <c r="BS371" s="1"/>
  <c r="BJ371" a="1"/>
  <c r="BJ371" s="1"/>
  <c r="CC371"/>
  <c r="BW371" a="1"/>
  <c r="BW371" s="1"/>
  <c r="BP371" a="1"/>
  <c r="BP371" s="1"/>
  <c r="BV371" a="1"/>
  <c r="BV371" s="1"/>
  <c r="CB371"/>
  <c r="BT371" a="1"/>
  <c r="BT371" s="1"/>
  <c r="BN371" a="1"/>
  <c r="BN371" s="1"/>
  <c r="BQ371" a="1"/>
  <c r="BQ371" s="1"/>
  <c r="BK371" a="1"/>
  <c r="BK371" s="1"/>
  <c r="BM371" a="1"/>
  <c r="BM371" s="1"/>
  <c r="BZ371" a="1"/>
  <c r="BZ371" s="1"/>
  <c r="BV305" a="1"/>
  <c r="BV305" s="1"/>
  <c r="BY305" a="1"/>
  <c r="BY305" s="1"/>
  <c r="BN305" a="1"/>
  <c r="BN305" s="1"/>
  <c r="BJ305" a="1"/>
  <c r="BJ305" s="1"/>
  <c r="BM305" a="1"/>
  <c r="BM305" s="1"/>
  <c r="BZ305" a="1"/>
  <c r="BZ305" s="1"/>
  <c r="CB305"/>
  <c r="BT305" a="1"/>
  <c r="BT305" s="1"/>
  <c r="BW305" a="1"/>
  <c r="BW305" s="1"/>
  <c r="BQ305" a="1"/>
  <c r="BQ305" s="1"/>
  <c r="CC305"/>
  <c r="BK305" a="1"/>
  <c r="BK305" s="1"/>
  <c r="BS305" a="1"/>
  <c r="BS305" s="1"/>
  <c r="BP305" a="1"/>
  <c r="BP305" s="1"/>
  <c r="BV368" a="1"/>
  <c r="BV368" s="1"/>
  <c r="BN368" a="1"/>
  <c r="BN368" s="1"/>
  <c r="BP368" a="1"/>
  <c r="BP368" s="1"/>
  <c r="BZ368" a="1"/>
  <c r="BZ368" s="1"/>
  <c r="BY368" a="1"/>
  <c r="BY368" s="1"/>
  <c r="BQ368" a="1"/>
  <c r="BQ368" s="1"/>
  <c r="CC368"/>
  <c r="BM368" a="1"/>
  <c r="BM368" s="1"/>
  <c r="BS368" a="1"/>
  <c r="BS368" s="1"/>
  <c r="BK368" a="1"/>
  <c r="BK368" s="1"/>
  <c r="CB368"/>
  <c r="BJ368" a="1"/>
  <c r="BJ368" s="1"/>
  <c r="BW368" a="1"/>
  <c r="BW368" s="1"/>
  <c r="BT368" a="1"/>
  <c r="BT368" s="1"/>
  <c r="CB302"/>
  <c r="BZ302" a="1"/>
  <c r="BZ302" s="1"/>
  <c r="BY302" a="1"/>
  <c r="BY302" s="1"/>
  <c r="BW302" a="1"/>
  <c r="BW302" s="1"/>
  <c r="CC302"/>
  <c r="BV302" a="1"/>
  <c r="BV302" s="1"/>
  <c r="BT302" a="1"/>
  <c r="BT302" s="1"/>
  <c r="BQ302" a="1"/>
  <c r="BQ302" s="1"/>
  <c r="BS302" a="1"/>
  <c r="BS302" s="1"/>
  <c r="BP302" a="1"/>
  <c r="BP302" s="1"/>
  <c r="BK302" a="1"/>
  <c r="BK302" s="1"/>
  <c r="BM302" a="1"/>
  <c r="BM302" s="1"/>
  <c r="BN302" a="1"/>
  <c r="BN302" s="1"/>
  <c r="BJ302" a="1"/>
  <c r="BJ302" s="1"/>
  <c r="CC295"/>
  <c r="BN295" a="1"/>
  <c r="BN295" s="1"/>
  <c r="BQ295" a="1"/>
  <c r="BQ295" s="1"/>
  <c r="BP295" a="1"/>
  <c r="BP295" s="1"/>
  <c r="BW295" a="1"/>
  <c r="BW295" s="1"/>
  <c r="BK295" a="1"/>
  <c r="BK295" s="1"/>
  <c r="BJ295" a="1"/>
  <c r="BJ295" s="1"/>
  <c r="BV295" a="1"/>
  <c r="BV295" s="1"/>
  <c r="BY295" a="1"/>
  <c r="BY295" s="1"/>
  <c r="BZ295" a="1"/>
  <c r="BZ295" s="1"/>
  <c r="CB295"/>
  <c r="BS295" a="1"/>
  <c r="BS295" s="1"/>
  <c r="BM295" a="1"/>
  <c r="BM295" s="1"/>
  <c r="BT295" a="1"/>
  <c r="BT295" s="1"/>
  <c r="BK545" a="1"/>
  <c r="BK545" s="1"/>
  <c r="BZ545" a="1"/>
  <c r="BZ545" s="1"/>
  <c r="BJ545" a="1"/>
  <c r="BJ545" s="1"/>
  <c r="BV545" a="1"/>
  <c r="BV545" s="1"/>
  <c r="BS545" a="1"/>
  <c r="BS545" s="1"/>
  <c r="CB545"/>
  <c r="BM545" a="1"/>
  <c r="BM545" s="1"/>
  <c r="BP545" a="1"/>
  <c r="BP545" s="1"/>
  <c r="CC545"/>
  <c r="BY545" a="1"/>
  <c r="BY545" s="1"/>
  <c r="BW545" a="1"/>
  <c r="BW545" s="1"/>
  <c r="BQ545" a="1"/>
  <c r="BQ545" s="1"/>
  <c r="BN545" a="1"/>
  <c r="BN545" s="1"/>
  <c r="BT545" a="1"/>
  <c r="BT545" s="1"/>
  <c r="BP528" a="1"/>
  <c r="BP528" s="1"/>
  <c r="BM528" a="1"/>
  <c r="BM528" s="1"/>
  <c r="BS528" a="1"/>
  <c r="BS528" s="1"/>
  <c r="BK528" a="1"/>
  <c r="BK528" s="1"/>
  <c r="BV528" a="1"/>
  <c r="BV528" s="1"/>
  <c r="BN528" a="1"/>
  <c r="BN528" s="1"/>
  <c r="BJ528" a="1"/>
  <c r="BJ528" s="1"/>
  <c r="BW528" a="1"/>
  <c r="BW528" s="1"/>
  <c r="BZ528" a="1"/>
  <c r="BZ528" s="1"/>
  <c r="CC528"/>
  <c r="BY528" a="1"/>
  <c r="BY528" s="1"/>
  <c r="BT528" a="1"/>
  <c r="BT528" s="1"/>
  <c r="BQ528" a="1"/>
  <c r="BQ528" s="1"/>
  <c r="CB528"/>
  <c r="CC424"/>
  <c r="BT424" a="1"/>
  <c r="BT424" s="1"/>
  <c r="BK424" a="1"/>
  <c r="BK424" s="1"/>
  <c r="BZ424" a="1"/>
  <c r="BZ424" s="1"/>
  <c r="BJ424" a="1"/>
  <c r="BJ424" s="1"/>
  <c r="BP424" a="1"/>
  <c r="BP424" s="1"/>
  <c r="BS424" a="1"/>
  <c r="BS424" s="1"/>
  <c r="BY424" a="1"/>
  <c r="BY424" s="1"/>
  <c r="BW424" a="1"/>
  <c r="BW424" s="1"/>
  <c r="CB424"/>
  <c r="BV424" a="1"/>
  <c r="BV424" s="1"/>
  <c r="BN424" a="1"/>
  <c r="BN424" s="1"/>
  <c r="BQ424" a="1"/>
  <c r="BQ424" s="1"/>
  <c r="BM424" a="1"/>
  <c r="BM424" s="1"/>
  <c r="BY440" a="1"/>
  <c r="BY440" s="1"/>
  <c r="BP440" a="1"/>
  <c r="BP440" s="1"/>
  <c r="BS440" a="1"/>
  <c r="BS440" s="1"/>
  <c r="BZ440" a="1"/>
  <c r="BZ440" s="1"/>
  <c r="CB440"/>
  <c r="BK440" a="1"/>
  <c r="BK440" s="1"/>
  <c r="BW440" a="1"/>
  <c r="BW440" s="1"/>
  <c r="CC440"/>
  <c r="BQ440" a="1"/>
  <c r="BQ440" s="1"/>
  <c r="BT440" a="1"/>
  <c r="BT440" s="1"/>
  <c r="BV440" a="1"/>
  <c r="BV440" s="1"/>
  <c r="BM440" a="1"/>
  <c r="BM440" s="1"/>
  <c r="BJ440" a="1"/>
  <c r="BJ440" s="1"/>
  <c r="BN440" a="1"/>
  <c r="BN440" s="1"/>
  <c r="CC456"/>
  <c r="BK456" a="1"/>
  <c r="BK456" s="1"/>
  <c r="BS456" a="1"/>
  <c r="BS456" s="1"/>
  <c r="BP456" a="1"/>
  <c r="BP456" s="1"/>
  <c r="BZ456" a="1"/>
  <c r="BZ456" s="1"/>
  <c r="CB456"/>
  <c r="BQ456" a="1"/>
  <c r="BQ456" s="1"/>
  <c r="BJ456" a="1"/>
  <c r="BJ456" s="1"/>
  <c r="BM456" a="1"/>
  <c r="BM456" s="1"/>
  <c r="BT456" a="1"/>
  <c r="BT456" s="1"/>
  <c r="BW456" a="1"/>
  <c r="BW456" s="1"/>
  <c r="BN456" a="1"/>
  <c r="BN456" s="1"/>
  <c r="BV456" a="1"/>
  <c r="BV456" s="1"/>
  <c r="BY456" a="1"/>
  <c r="BY456" s="1"/>
  <c r="BN472" a="1"/>
  <c r="BN472" s="1"/>
  <c r="BV472" a="1"/>
  <c r="BV472" s="1"/>
  <c r="BZ472" a="1"/>
  <c r="BZ472" s="1"/>
  <c r="CB472"/>
  <c r="BS472" a="1"/>
  <c r="BS472" s="1"/>
  <c r="BJ472" a="1"/>
  <c r="BJ472" s="1"/>
  <c r="BW472" a="1"/>
  <c r="BW472" s="1"/>
  <c r="CC472"/>
  <c r="BP472" a="1"/>
  <c r="BP472" s="1"/>
  <c r="BQ472" a="1"/>
  <c r="BQ472" s="1"/>
  <c r="BY472" a="1"/>
  <c r="BY472" s="1"/>
  <c r="BM472" a="1"/>
  <c r="BM472" s="1"/>
  <c r="BK472" a="1"/>
  <c r="BK472" s="1"/>
  <c r="BT472" a="1"/>
  <c r="BT472" s="1"/>
  <c r="BQ500" a="1"/>
  <c r="BQ500" s="1"/>
  <c r="BK500" a="1"/>
  <c r="BK500" s="1"/>
  <c r="CC500"/>
  <c r="BM500" a="1"/>
  <c r="BM500" s="1"/>
  <c r="BW500" a="1"/>
  <c r="BW500" s="1"/>
  <c r="BV500" a="1"/>
  <c r="BV500" s="1"/>
  <c r="BY500" a="1"/>
  <c r="BY500" s="1"/>
  <c r="BN500" a="1"/>
  <c r="BN500" s="1"/>
  <c r="BZ500" a="1"/>
  <c r="BZ500" s="1"/>
  <c r="BS500" a="1"/>
  <c r="BS500" s="1"/>
  <c r="BP500" a="1"/>
  <c r="BP500" s="1"/>
  <c r="BJ500" a="1"/>
  <c r="BJ500" s="1"/>
  <c r="CB500"/>
  <c r="BT500" a="1"/>
  <c r="BT500" s="1"/>
  <c r="CC533"/>
  <c r="BT533" a="1"/>
  <c r="BT533" s="1"/>
  <c r="BY533" a="1"/>
  <c r="BY533" s="1"/>
  <c r="BJ533" a="1"/>
  <c r="BJ533" s="1"/>
  <c r="BN533" a="1"/>
  <c r="BN533" s="1"/>
  <c r="BZ533" a="1"/>
  <c r="BZ533" s="1"/>
  <c r="BM533" a="1"/>
  <c r="BM533" s="1"/>
  <c r="BV533" a="1"/>
  <c r="BV533" s="1"/>
  <c r="BQ533" a="1"/>
  <c r="BQ533" s="1"/>
  <c r="BS533" a="1"/>
  <c r="BS533" s="1"/>
  <c r="CB533"/>
  <c r="BW533" a="1"/>
  <c r="BW533" s="1"/>
  <c r="BP533" a="1"/>
  <c r="BP533" s="1"/>
  <c r="BK533" a="1"/>
  <c r="BK533" s="1"/>
  <c r="BS544" a="1"/>
  <c r="BS544" s="1"/>
  <c r="BW544" a="1"/>
  <c r="BW544" s="1"/>
  <c r="BP544" a="1"/>
  <c r="BP544" s="1"/>
  <c r="BZ544" a="1"/>
  <c r="BZ544" s="1"/>
  <c r="CC544"/>
  <c r="BT544" a="1"/>
  <c r="BT544" s="1"/>
  <c r="BQ544" a="1"/>
  <c r="BQ544" s="1"/>
  <c r="BN544" a="1"/>
  <c r="BN544" s="1"/>
  <c r="CB544"/>
  <c r="BJ544" a="1"/>
  <c r="BJ544" s="1"/>
  <c r="BV544" a="1"/>
  <c r="BV544" s="1"/>
  <c r="BK544" a="1"/>
  <c r="BK544" s="1"/>
  <c r="BY544" a="1"/>
  <c r="BY544" s="1"/>
  <c r="BM544" a="1"/>
  <c r="BM544" s="1"/>
  <c r="BM378" a="1"/>
  <c r="BM378" s="1"/>
  <c r="BQ378" a="1"/>
  <c r="BQ378" s="1"/>
  <c r="BT378" a="1"/>
  <c r="BT378" s="1"/>
  <c r="BJ378" a="1"/>
  <c r="BJ378" s="1"/>
  <c r="BN378" a="1"/>
  <c r="BN378" s="1"/>
  <c r="BW378" a="1"/>
  <c r="BW378" s="1"/>
  <c r="CB378"/>
  <c r="BZ378" a="1"/>
  <c r="BZ378" s="1"/>
  <c r="BS378" a="1"/>
  <c r="BS378" s="1"/>
  <c r="BY378" a="1"/>
  <c r="BY378" s="1"/>
  <c r="CC378"/>
  <c r="BV378" a="1"/>
  <c r="BV378" s="1"/>
  <c r="BK378" a="1"/>
  <c r="BK378" s="1"/>
  <c r="BP378" a="1"/>
  <c r="BP378" s="1"/>
  <c r="BM462" a="1"/>
  <c r="BM462" s="1"/>
  <c r="BJ462" a="1"/>
  <c r="BJ462" s="1"/>
  <c r="BK462" a="1"/>
  <c r="BK462" s="1"/>
  <c r="BV462" a="1"/>
  <c r="BV462" s="1"/>
  <c r="BZ462" a="1"/>
  <c r="BZ462" s="1"/>
  <c r="CC462"/>
  <c r="BS462" a="1"/>
  <c r="BS462" s="1"/>
  <c r="BW462" a="1"/>
  <c r="BW462" s="1"/>
  <c r="BY462" a="1"/>
  <c r="BY462" s="1"/>
  <c r="CB462"/>
  <c r="BQ462" a="1"/>
  <c r="BQ462" s="1"/>
  <c r="BN462" a="1"/>
  <c r="BN462" s="1"/>
  <c r="BT462" a="1"/>
  <c r="BT462" s="1"/>
  <c r="BP462" a="1"/>
  <c r="BP462" s="1"/>
  <c r="CC527"/>
  <c r="BT527" a="1"/>
  <c r="BT527" s="1"/>
  <c r="BP527" a="1"/>
  <c r="BP527" s="1"/>
  <c r="BK527" a="1"/>
  <c r="BK527" s="1"/>
  <c r="BN527" a="1"/>
  <c r="BN527" s="1"/>
  <c r="BZ527" a="1"/>
  <c r="BZ527" s="1"/>
  <c r="BQ527" a="1"/>
  <c r="BQ527" s="1"/>
  <c r="BV527" a="1"/>
  <c r="BV527" s="1"/>
  <c r="BM527" a="1"/>
  <c r="BM527" s="1"/>
  <c r="CB527"/>
  <c r="BW527" a="1"/>
  <c r="BW527" s="1"/>
  <c r="BS527" a="1"/>
  <c r="BS527" s="1"/>
  <c r="BY527" a="1"/>
  <c r="BY527" s="1"/>
  <c r="BJ527" a="1"/>
  <c r="BJ527" s="1"/>
  <c r="BV357" a="1"/>
  <c r="BV357" s="1"/>
  <c r="BZ357" a="1"/>
  <c r="BZ357" s="1"/>
  <c r="BY357" a="1"/>
  <c r="BY357" s="1"/>
  <c r="BS357" a="1"/>
  <c r="BS357" s="1"/>
  <c r="BM357" a="1"/>
  <c r="BM357" s="1"/>
  <c r="BT357" a="1"/>
  <c r="BT357" s="1"/>
  <c r="CB357"/>
  <c r="BQ357" a="1"/>
  <c r="BQ357" s="1"/>
  <c r="BK357" a="1"/>
  <c r="BK357" s="1"/>
  <c r="BJ357" a="1"/>
  <c r="BJ357" s="1"/>
  <c r="BW357" a="1"/>
  <c r="BW357" s="1"/>
  <c r="CC357"/>
  <c r="BN357" a="1"/>
  <c r="BN357" s="1"/>
  <c r="BP357" a="1"/>
  <c r="BP357" s="1"/>
  <c r="BJ453" a="1"/>
  <c r="BJ453" s="1"/>
  <c r="BQ453" a="1"/>
  <c r="BQ453" s="1"/>
  <c r="CC453"/>
  <c r="BZ453" a="1"/>
  <c r="BZ453" s="1"/>
  <c r="BN453" a="1"/>
  <c r="BN453" s="1"/>
  <c r="BV453" a="1"/>
  <c r="BV453" s="1"/>
  <c r="CB453"/>
  <c r="BW453" a="1"/>
  <c r="BW453" s="1"/>
  <c r="BK453" a="1"/>
  <c r="BK453" s="1"/>
  <c r="BS453" a="1"/>
  <c r="BS453" s="1"/>
  <c r="BM453" a="1"/>
  <c r="BM453" s="1"/>
  <c r="BT453" a="1"/>
  <c r="BT453" s="1"/>
  <c r="BP453" a="1"/>
  <c r="BP453" s="1"/>
  <c r="BY453" a="1"/>
  <c r="BY453" s="1"/>
  <c r="BS517" a="1"/>
  <c r="BS517" s="1"/>
  <c r="CB517"/>
  <c r="BZ517" a="1"/>
  <c r="BZ517" s="1"/>
  <c r="BP517" a="1"/>
  <c r="BP517" s="1"/>
  <c r="CC517"/>
  <c r="BT517" a="1"/>
  <c r="BT517" s="1"/>
  <c r="BN517" a="1"/>
  <c r="BN517" s="1"/>
  <c r="BV517" a="1"/>
  <c r="BV517" s="1"/>
  <c r="BK517" a="1"/>
  <c r="BK517" s="1"/>
  <c r="BW517" a="1"/>
  <c r="BW517" s="1"/>
  <c r="BJ517" a="1"/>
  <c r="BJ517" s="1"/>
  <c r="BY517" a="1"/>
  <c r="BY517" s="1"/>
  <c r="BQ517" a="1"/>
  <c r="BQ517" s="1"/>
  <c r="BM517" a="1"/>
  <c r="BM517" s="1"/>
  <c r="CB400"/>
  <c r="BM400" a="1"/>
  <c r="BM400" s="1"/>
  <c r="BP400" a="1"/>
  <c r="BP400" s="1"/>
  <c r="BS400" a="1"/>
  <c r="BS400" s="1"/>
  <c r="CC400"/>
  <c r="BJ400" a="1"/>
  <c r="BJ400" s="1"/>
  <c r="BN400" a="1"/>
  <c r="BN400" s="1"/>
  <c r="BT400" a="1"/>
  <c r="BT400" s="1"/>
  <c r="BK400" a="1"/>
  <c r="BK400" s="1"/>
  <c r="BY400" a="1"/>
  <c r="BY400" s="1"/>
  <c r="BV400" a="1"/>
  <c r="BV400" s="1"/>
  <c r="BW400" a="1"/>
  <c r="BW400" s="1"/>
  <c r="BZ400" a="1"/>
  <c r="BZ400" s="1"/>
  <c r="BQ400" a="1"/>
  <c r="BQ400" s="1"/>
  <c r="BN333" a="1"/>
  <c r="BN333" s="1"/>
  <c r="BW333" a="1"/>
  <c r="BW333" s="1"/>
  <c r="BM333" a="1"/>
  <c r="BM333" s="1"/>
  <c r="BK333" a="1"/>
  <c r="BK333" s="1"/>
  <c r="CB333"/>
  <c r="BY333" a="1"/>
  <c r="BY333" s="1"/>
  <c r="BP333" a="1"/>
  <c r="BP333" s="1"/>
  <c r="BZ333" a="1"/>
  <c r="BZ333" s="1"/>
  <c r="CC333"/>
  <c r="BS333" a="1"/>
  <c r="BS333" s="1"/>
  <c r="BV333" a="1"/>
  <c r="BV333" s="1"/>
  <c r="BJ333" a="1"/>
  <c r="BJ333" s="1"/>
  <c r="BQ333" a="1"/>
  <c r="BQ333" s="1"/>
  <c r="BT333" a="1"/>
  <c r="BT333" s="1"/>
  <c r="BW397" a="1"/>
  <c r="BW397" s="1"/>
  <c r="BV397" a="1"/>
  <c r="BV397" s="1"/>
  <c r="BZ397" a="1"/>
  <c r="BZ397" s="1"/>
  <c r="CB397"/>
  <c r="BN397" a="1"/>
  <c r="BN397" s="1"/>
  <c r="BS397" a="1"/>
  <c r="BS397" s="1"/>
  <c r="CC397"/>
  <c r="BY397" a="1"/>
  <c r="BY397" s="1"/>
  <c r="BP397" a="1"/>
  <c r="BP397" s="1"/>
  <c r="BT397" a="1"/>
  <c r="BT397" s="1"/>
  <c r="BK397" a="1"/>
  <c r="BK397" s="1"/>
  <c r="BJ397" a="1"/>
  <c r="BJ397" s="1"/>
  <c r="BM397" a="1"/>
  <c r="BM397" s="1"/>
  <c r="BQ397" a="1"/>
  <c r="BQ397" s="1"/>
  <c r="CB330"/>
  <c r="BQ330" a="1"/>
  <c r="BQ330" s="1"/>
  <c r="BM330" a="1"/>
  <c r="BM330" s="1"/>
  <c r="BV330" a="1"/>
  <c r="BV330" s="1"/>
  <c r="CC330"/>
  <c r="BW330" a="1"/>
  <c r="BW330" s="1"/>
  <c r="BN330" a="1"/>
  <c r="BN330" s="1"/>
  <c r="BY330" a="1"/>
  <c r="BY330" s="1"/>
  <c r="BZ330" a="1"/>
  <c r="BZ330" s="1"/>
  <c r="BS330" a="1"/>
  <c r="BS330" s="1"/>
  <c r="BP330" a="1"/>
  <c r="BP330" s="1"/>
  <c r="BT330" a="1"/>
  <c r="BT330" s="1"/>
  <c r="BJ330" a="1"/>
  <c r="BJ330" s="1"/>
  <c r="BK330" a="1"/>
  <c r="BK330" s="1"/>
  <c r="BQ296" a="1"/>
  <c r="BQ296" s="1"/>
  <c r="BM296" a="1"/>
  <c r="BM296" s="1"/>
  <c r="BP296" a="1"/>
  <c r="BP296" s="1"/>
  <c r="CC296"/>
  <c r="BJ296" a="1"/>
  <c r="BJ296" s="1"/>
  <c r="BK296" a="1"/>
  <c r="BK296" s="1"/>
  <c r="BN296" a="1"/>
  <c r="BN296" s="1"/>
  <c r="CB296"/>
  <c r="BZ296" a="1"/>
  <c r="BZ296" s="1"/>
  <c r="BY296" a="1"/>
  <c r="BY296" s="1"/>
  <c r="BS296" a="1"/>
  <c r="BS296" s="1"/>
  <c r="BW296" a="1"/>
  <c r="BW296" s="1"/>
  <c r="BT296" a="1"/>
  <c r="BT296" s="1"/>
  <c r="BV296" a="1"/>
  <c r="BV296" s="1"/>
  <c r="BV303" a="1"/>
  <c r="BV303" s="1"/>
  <c r="BZ303" a="1"/>
  <c r="BZ303" s="1"/>
  <c r="BK303" a="1"/>
  <c r="BK303" s="1"/>
  <c r="CB303"/>
  <c r="BY303" a="1"/>
  <c r="BY303" s="1"/>
  <c r="BJ303" a="1"/>
  <c r="BJ303" s="1"/>
  <c r="BP303" a="1"/>
  <c r="BP303" s="1"/>
  <c r="CC303"/>
  <c r="BM303" a="1"/>
  <c r="BM303" s="1"/>
  <c r="BQ303" a="1"/>
  <c r="BQ303" s="1"/>
  <c r="BS303" a="1"/>
  <c r="BS303" s="1"/>
  <c r="BW303" a="1"/>
  <c r="BW303" s="1"/>
  <c r="BN303" a="1"/>
  <c r="BN303" s="1"/>
  <c r="BT303" a="1"/>
  <c r="BT303" s="1"/>
  <c r="BJ358" a="1"/>
  <c r="BJ358" s="1"/>
  <c r="BV358" a="1"/>
  <c r="BV358" s="1"/>
  <c r="BS358" a="1"/>
  <c r="BS358" s="1"/>
  <c r="BW358" a="1"/>
  <c r="BW358" s="1"/>
  <c r="BN358" a="1"/>
  <c r="BN358" s="1"/>
  <c r="BM358" a="1"/>
  <c r="BM358" s="1"/>
  <c r="CB358"/>
  <c r="BP358" a="1"/>
  <c r="BP358" s="1"/>
  <c r="BQ358" a="1"/>
  <c r="BQ358" s="1"/>
  <c r="BK358" a="1"/>
  <c r="BK358" s="1"/>
  <c r="CC358"/>
  <c r="BZ358" a="1"/>
  <c r="BZ358" s="1"/>
  <c r="BY358" a="1"/>
  <c r="BY358" s="1"/>
  <c r="BT358" a="1"/>
  <c r="BT358" s="1"/>
  <c r="BM483" a="1"/>
  <c r="BM483" s="1"/>
  <c r="BV483" a="1"/>
  <c r="BV483" s="1"/>
  <c r="BN483" a="1"/>
  <c r="BN483" s="1"/>
  <c r="BT483" a="1"/>
  <c r="BT483" s="1"/>
  <c r="CB483"/>
  <c r="BJ483" a="1"/>
  <c r="BJ483" s="1"/>
  <c r="BS483" a="1"/>
  <c r="BS483" s="1"/>
  <c r="BY483" a="1"/>
  <c r="BY483" s="1"/>
  <c r="BW483" a="1"/>
  <c r="BW483" s="1"/>
  <c r="CC483"/>
  <c r="BZ483" a="1"/>
  <c r="BZ483" s="1"/>
  <c r="BQ483" a="1"/>
  <c r="BQ483" s="1"/>
  <c r="BK483" a="1"/>
  <c r="BK483" s="1"/>
  <c r="BP483" a="1"/>
  <c r="BP483" s="1"/>
  <c r="CC540"/>
  <c r="BV540" a="1"/>
  <c r="BV540" s="1"/>
  <c r="BQ540" a="1"/>
  <c r="BQ540" s="1"/>
  <c r="BM540" a="1"/>
  <c r="BM540" s="1"/>
  <c r="BP540" a="1"/>
  <c r="BP540" s="1"/>
  <c r="BW540" a="1"/>
  <c r="BW540" s="1"/>
  <c r="BJ540" a="1"/>
  <c r="BJ540" s="1"/>
  <c r="BY540" a="1"/>
  <c r="BY540" s="1"/>
  <c r="BS540" a="1"/>
  <c r="BS540" s="1"/>
  <c r="BZ540" a="1"/>
  <c r="BZ540" s="1"/>
  <c r="CB540"/>
  <c r="BT540" a="1"/>
  <c r="BT540" s="1"/>
  <c r="BK540" a="1"/>
  <c r="BK540" s="1"/>
  <c r="BN540" a="1"/>
  <c r="BN540" s="1"/>
  <c r="CB450"/>
  <c r="BK450" a="1"/>
  <c r="BK450" s="1"/>
  <c r="BN450" a="1"/>
  <c r="BN450" s="1"/>
  <c r="BM450" a="1"/>
  <c r="BM450" s="1"/>
  <c r="CC450"/>
  <c r="BZ450" a="1"/>
  <c r="BZ450" s="1"/>
  <c r="BT450" a="1"/>
  <c r="BT450" s="1"/>
  <c r="BY450" a="1"/>
  <c r="BY450" s="1"/>
  <c r="BW450" a="1"/>
  <c r="BW450" s="1"/>
  <c r="BP450" a="1"/>
  <c r="BP450" s="1"/>
  <c r="BJ450" a="1"/>
  <c r="BJ450" s="1"/>
  <c r="BS450" a="1"/>
  <c r="BS450" s="1"/>
  <c r="BV450" a="1"/>
  <c r="BV450" s="1"/>
  <c r="BQ450" a="1"/>
  <c r="BQ450" s="1"/>
  <c r="CC514"/>
  <c r="BK514" a="1"/>
  <c r="BK514" s="1"/>
  <c r="BJ514" a="1"/>
  <c r="BJ514" s="1"/>
  <c r="BN514" a="1"/>
  <c r="BN514" s="1"/>
  <c r="BQ514" a="1"/>
  <c r="BQ514" s="1"/>
  <c r="BZ514" a="1"/>
  <c r="BZ514" s="1"/>
  <c r="BV514" a="1"/>
  <c r="BV514" s="1"/>
  <c r="BW514" a="1"/>
  <c r="BW514" s="1"/>
  <c r="BM514" a="1"/>
  <c r="BM514" s="1"/>
  <c r="BY514" a="1"/>
  <c r="BY514" s="1"/>
  <c r="BS514" a="1"/>
  <c r="BS514" s="1"/>
  <c r="CB514"/>
  <c r="BT514" a="1"/>
  <c r="BT514" s="1"/>
  <c r="BP514" a="1"/>
  <c r="BP514" s="1"/>
  <c r="BY331" a="1"/>
  <c r="BY331" s="1"/>
  <c r="BN331" a="1"/>
  <c r="BN331" s="1"/>
  <c r="BP331" a="1"/>
  <c r="BP331" s="1"/>
  <c r="BS331" a="1"/>
  <c r="BS331" s="1"/>
  <c r="BZ331" a="1"/>
  <c r="BZ331" s="1"/>
  <c r="BV331" a="1"/>
  <c r="BV331" s="1"/>
  <c r="CB331"/>
  <c r="BJ331" a="1"/>
  <c r="BJ331" s="1"/>
  <c r="BT331" a="1"/>
  <c r="BT331" s="1"/>
  <c r="BQ331" a="1"/>
  <c r="BQ331" s="1"/>
  <c r="CC331"/>
  <c r="BW331" a="1"/>
  <c r="BW331" s="1"/>
  <c r="BM331" a="1"/>
  <c r="BM331" s="1"/>
  <c r="BK331" a="1"/>
  <c r="BK331" s="1"/>
  <c r="BZ441" a="1"/>
  <c r="BZ441" s="1"/>
  <c r="BK441" a="1"/>
  <c r="BK441" s="1"/>
  <c r="BT441" a="1"/>
  <c r="BT441" s="1"/>
  <c r="CC441"/>
  <c r="BP441" a="1"/>
  <c r="BP441" s="1"/>
  <c r="BN441" a="1"/>
  <c r="BN441" s="1"/>
  <c r="BM441" a="1"/>
  <c r="BM441" s="1"/>
  <c r="BS441" a="1"/>
  <c r="BS441" s="1"/>
  <c r="BW441" a="1"/>
  <c r="BW441" s="1"/>
  <c r="CB441"/>
  <c r="BV441" a="1"/>
  <c r="BV441" s="1"/>
  <c r="BQ441" a="1"/>
  <c r="BQ441" s="1"/>
  <c r="BJ441" a="1"/>
  <c r="BJ441" s="1"/>
  <c r="BY441" a="1"/>
  <c r="BY441" s="1"/>
  <c r="CC505"/>
  <c r="BT505" a="1"/>
  <c r="BT505" s="1"/>
  <c r="BQ505" a="1"/>
  <c r="BQ505" s="1"/>
  <c r="BW505" a="1"/>
  <c r="BW505" s="1"/>
  <c r="BJ505" a="1"/>
  <c r="BJ505" s="1"/>
  <c r="BY505" a="1"/>
  <c r="BY505" s="1"/>
  <c r="BN505" a="1"/>
  <c r="BN505" s="1"/>
  <c r="BZ505" a="1"/>
  <c r="BZ505" s="1"/>
  <c r="BM505" a="1"/>
  <c r="BM505" s="1"/>
  <c r="CB505"/>
  <c r="BP505" a="1"/>
  <c r="BP505" s="1"/>
  <c r="BV505" a="1"/>
  <c r="BV505" s="1"/>
  <c r="BK505" a="1"/>
  <c r="BK505" s="1"/>
  <c r="BS505" a="1"/>
  <c r="BS505" s="1"/>
  <c r="BV412" a="1"/>
  <c r="BV412" s="1"/>
  <c r="BN412" a="1"/>
  <c r="BN412" s="1"/>
  <c r="BQ412" a="1"/>
  <c r="BQ412" s="1"/>
  <c r="CB412"/>
  <c r="BY412" a="1"/>
  <c r="BY412" s="1"/>
  <c r="BS412" a="1"/>
  <c r="BS412" s="1"/>
  <c r="BW412" a="1"/>
  <c r="BW412" s="1"/>
  <c r="CC412"/>
  <c r="BZ412" a="1"/>
  <c r="BZ412" s="1"/>
  <c r="BM412" a="1"/>
  <c r="BM412" s="1"/>
  <c r="BT412" a="1"/>
  <c r="BT412" s="1"/>
  <c r="BJ412" a="1"/>
  <c r="BJ412" s="1"/>
  <c r="BK412" a="1"/>
  <c r="BK412" s="1"/>
  <c r="BP412" a="1"/>
  <c r="BP412" s="1"/>
  <c r="BJ347" a="1"/>
  <c r="BJ347" s="1"/>
  <c r="BQ347" a="1"/>
  <c r="BQ347" s="1"/>
  <c r="BV347" a="1"/>
  <c r="BV347" s="1"/>
  <c r="BY347" a="1"/>
  <c r="BY347" s="1"/>
  <c r="BK347" a="1"/>
  <c r="BK347" s="1"/>
  <c r="BT347" a="1"/>
  <c r="BT347" s="1"/>
  <c r="CB347"/>
  <c r="BS347" a="1"/>
  <c r="BS347" s="1"/>
  <c r="BM347" a="1"/>
  <c r="BM347" s="1"/>
  <c r="BW347" a="1"/>
  <c r="BW347" s="1"/>
  <c r="BZ347" a="1"/>
  <c r="BZ347" s="1"/>
  <c r="CC347"/>
  <c r="BP347" a="1"/>
  <c r="BP347" s="1"/>
  <c r="BN347" a="1"/>
  <c r="BN347" s="1"/>
  <c r="BK409" a="1"/>
  <c r="BK409" s="1"/>
  <c r="BP409" a="1"/>
  <c r="BP409" s="1"/>
  <c r="BW409" a="1"/>
  <c r="BW409" s="1"/>
  <c r="BJ409" a="1"/>
  <c r="BJ409" s="1"/>
  <c r="BS409" a="1"/>
  <c r="BS409" s="1"/>
  <c r="BT409" a="1"/>
  <c r="BT409" s="1"/>
  <c r="CB409"/>
  <c r="BV409" a="1"/>
  <c r="BV409" s="1"/>
  <c r="BM409" a="1"/>
  <c r="BM409" s="1"/>
  <c r="BZ409" a="1"/>
  <c r="BZ409" s="1"/>
  <c r="CC409"/>
  <c r="BQ409" a="1"/>
  <c r="BQ409" s="1"/>
  <c r="BN409" a="1"/>
  <c r="BN409" s="1"/>
  <c r="BY409" a="1"/>
  <c r="BY409" s="1"/>
  <c r="CB344"/>
  <c r="BW344" a="1"/>
  <c r="BW344" s="1"/>
  <c r="BS344" a="1"/>
  <c r="BS344" s="1"/>
  <c r="BV344" a="1"/>
  <c r="BV344" s="1"/>
  <c r="CC344"/>
  <c r="BQ344" a="1"/>
  <c r="BQ344" s="1"/>
  <c r="BJ344" a="1"/>
  <c r="BJ344" s="1"/>
  <c r="BN344" a="1"/>
  <c r="BN344" s="1"/>
  <c r="BM344" a="1"/>
  <c r="BM344" s="1"/>
  <c r="BY344" a="1"/>
  <c r="BY344" s="1"/>
  <c r="BZ344" a="1"/>
  <c r="BZ344" s="1"/>
  <c r="BT344" a="1"/>
  <c r="BT344" s="1"/>
  <c r="BP344" a="1"/>
  <c r="BP344" s="1"/>
  <c r="BK344" a="1"/>
  <c r="BK344" s="1"/>
  <c r="BY293" a="1"/>
  <c r="BY293" s="1"/>
  <c r="BN293" a="1"/>
  <c r="BN293" s="1"/>
  <c r="BV293" a="1"/>
  <c r="BV293" s="1"/>
  <c r="BT293" a="1"/>
  <c r="BT293" s="1"/>
  <c r="BS293" a="1"/>
  <c r="BS293" s="1"/>
  <c r="BZ293" a="1"/>
  <c r="BZ293" s="1"/>
  <c r="CB293"/>
  <c r="BJ293" a="1"/>
  <c r="BJ293" s="1"/>
  <c r="BK293" a="1"/>
  <c r="BK293" s="1"/>
  <c r="BM293" a="1"/>
  <c r="BM293" s="1"/>
  <c r="CC293"/>
  <c r="BQ293" a="1"/>
  <c r="BQ293" s="1"/>
  <c r="BP293" a="1"/>
  <c r="BP293" s="1"/>
  <c r="BW293" a="1"/>
  <c r="BW293" s="1"/>
  <c r="BZ271" a="1"/>
  <c r="BZ271" s="1"/>
  <c r="BS271" a="1"/>
  <c r="BS271" s="1"/>
  <c r="BV271" a="1"/>
  <c r="BV271" s="1"/>
  <c r="CB271"/>
  <c r="BY271" a="1"/>
  <c r="BY271" s="1"/>
  <c r="BK271" a="1"/>
  <c r="BK271" s="1"/>
  <c r="BM271" a="1"/>
  <c r="BM271" s="1"/>
  <c r="BW271" a="1"/>
  <c r="BW271" s="1"/>
  <c r="BQ271" a="1"/>
  <c r="BQ271" s="1"/>
  <c r="BT271" a="1"/>
  <c r="BT271" s="1"/>
  <c r="BP271" a="1"/>
  <c r="BP271" s="1"/>
  <c r="BJ271" a="1"/>
  <c r="BJ271" s="1"/>
  <c r="CC271"/>
  <c r="BN271" a="1"/>
  <c r="BN271" s="1"/>
  <c r="BS410" a="1"/>
  <c r="BS410" s="1"/>
  <c r="BM410" a="1"/>
  <c r="BM410" s="1"/>
  <c r="BN410" a="1"/>
  <c r="BN410" s="1"/>
  <c r="BT410" a="1"/>
  <c r="BT410" s="1"/>
  <c r="CC410"/>
  <c r="BJ410" a="1"/>
  <c r="BJ410" s="1"/>
  <c r="BY410" a="1"/>
  <c r="BY410" s="1"/>
  <c r="BW410" a="1"/>
  <c r="BW410" s="1"/>
  <c r="CB410"/>
  <c r="BK410" a="1"/>
  <c r="BK410" s="1"/>
  <c r="BZ410" a="1"/>
  <c r="BZ410" s="1"/>
  <c r="BP410" a="1"/>
  <c r="BP410" s="1"/>
  <c r="BV410" a="1"/>
  <c r="BV410" s="1"/>
  <c r="BQ410" a="1"/>
  <c r="BQ410" s="1"/>
  <c r="BT515" a="1"/>
  <c r="BT515" s="1"/>
  <c r="BM515" a="1"/>
  <c r="BM515" s="1"/>
  <c r="CC515"/>
  <c r="BN515" a="1"/>
  <c r="BN515" s="1"/>
  <c r="BW515" a="1"/>
  <c r="BW515" s="1"/>
  <c r="BQ515" a="1"/>
  <c r="BQ515" s="1"/>
  <c r="BK515" a="1"/>
  <c r="BK515" s="1"/>
  <c r="BS515" a="1"/>
  <c r="BS515" s="1"/>
  <c r="BV515" a="1"/>
  <c r="BV515" s="1"/>
  <c r="BZ515" a="1"/>
  <c r="BZ515" s="1"/>
  <c r="BY515" a="1"/>
  <c r="BY515" s="1"/>
  <c r="BP515" a="1"/>
  <c r="BP515" s="1"/>
  <c r="CB515"/>
  <c r="BJ515" a="1"/>
  <c r="BJ515" s="1"/>
  <c r="BY495" a="1"/>
  <c r="BY495" s="1"/>
  <c r="BT495" a="1"/>
  <c r="BT495" s="1"/>
  <c r="BK495" a="1"/>
  <c r="BK495" s="1"/>
  <c r="CB495"/>
  <c r="BJ495" a="1"/>
  <c r="BJ495" s="1"/>
  <c r="BW495" a="1"/>
  <c r="BW495" s="1"/>
  <c r="CC495"/>
  <c r="BV495" a="1"/>
  <c r="BV495" s="1"/>
  <c r="BN495" a="1"/>
  <c r="BN495" s="1"/>
  <c r="BP495" a="1"/>
  <c r="BP495" s="1"/>
  <c r="BS495" a="1"/>
  <c r="BS495" s="1"/>
  <c r="BQ495" a="1"/>
  <c r="BQ495" s="1"/>
  <c r="BZ495" a="1"/>
  <c r="BZ495" s="1"/>
  <c r="BM495" a="1"/>
  <c r="BM495" s="1"/>
  <c r="BK488" a="1"/>
  <c r="BK488" s="1"/>
  <c r="BZ488" a="1"/>
  <c r="BZ488" s="1"/>
  <c r="BS488" a="1"/>
  <c r="BS488" s="1"/>
  <c r="BY488" a="1"/>
  <c r="BY488" s="1"/>
  <c r="BQ488" a="1"/>
  <c r="BQ488" s="1"/>
  <c r="CB488"/>
  <c r="BP488" a="1"/>
  <c r="BP488" s="1"/>
  <c r="BM488" a="1"/>
  <c r="BM488" s="1"/>
  <c r="CC488"/>
  <c r="BT488" a="1"/>
  <c r="BT488" s="1"/>
  <c r="BJ488" a="1"/>
  <c r="BJ488" s="1"/>
  <c r="BN488" a="1"/>
  <c r="BN488" s="1"/>
  <c r="BV488" a="1"/>
  <c r="BV488" s="1"/>
  <c r="BW488" a="1"/>
  <c r="BW488" s="1"/>
  <c r="BT521" a="1"/>
  <c r="BT521" s="1"/>
  <c r="BM521" a="1"/>
  <c r="BM521" s="1"/>
  <c r="BS521" a="1"/>
  <c r="BS521" s="1"/>
  <c r="CB521"/>
  <c r="BK521" a="1"/>
  <c r="BK521" s="1"/>
  <c r="BQ521" a="1"/>
  <c r="BQ521" s="1"/>
  <c r="CC521"/>
  <c r="BY521" a="1"/>
  <c r="BY521" s="1"/>
  <c r="BV521" a="1"/>
  <c r="BV521" s="1"/>
  <c r="BZ521" a="1"/>
  <c r="BZ521" s="1"/>
  <c r="BW521" a="1"/>
  <c r="BW521" s="1"/>
  <c r="BN521" a="1"/>
  <c r="BN521" s="1"/>
  <c r="BP521" a="1"/>
  <c r="BP521" s="1"/>
  <c r="BJ521" a="1"/>
  <c r="BJ521" s="1"/>
  <c r="BW342" a="1"/>
  <c r="BW342" s="1"/>
  <c r="BK342" a="1"/>
  <c r="BK342" s="1"/>
  <c r="BP342" a="1"/>
  <c r="BP342" s="1"/>
  <c r="BS342" a="1"/>
  <c r="BS342" s="1"/>
  <c r="BJ342" a="1"/>
  <c r="BJ342" s="1"/>
  <c r="BY342" a="1"/>
  <c r="BY342" s="1"/>
  <c r="BT342" a="1"/>
  <c r="BT342" s="1"/>
  <c r="CB342"/>
  <c r="BZ342" a="1"/>
  <c r="BZ342" s="1"/>
  <c r="BQ342" a="1"/>
  <c r="BQ342" s="1"/>
  <c r="BN342" a="1"/>
  <c r="BN342" s="1"/>
  <c r="CC342"/>
  <c r="BM342" a="1"/>
  <c r="BM342" s="1"/>
  <c r="BV342" a="1"/>
  <c r="BV342" s="1"/>
  <c r="AB562"/>
  <c r="BH387"/>
  <c r="BH422"/>
  <c r="BH486"/>
  <c r="BH553"/>
  <c r="BH373"/>
  <c r="BH461"/>
  <c r="BH526"/>
  <c r="BH392"/>
  <c r="BH325"/>
  <c r="BH389"/>
  <c r="BH322"/>
  <c r="BH288"/>
  <c r="BH369"/>
  <c r="BH439"/>
  <c r="BH511"/>
  <c r="BH507"/>
  <c r="BH361"/>
  <c r="BH304"/>
  <c r="BH426"/>
  <c r="BH490"/>
  <c r="BH557"/>
  <c r="BH414"/>
  <c r="BH481"/>
  <c r="BH546"/>
  <c r="BH371"/>
  <c r="BH305"/>
  <c r="BH368"/>
  <c r="BH302"/>
  <c r="BH295"/>
  <c r="BH545"/>
  <c r="BH528"/>
  <c r="BH424"/>
  <c r="BH440"/>
  <c r="BH456"/>
  <c r="BH472"/>
  <c r="BH500"/>
  <c r="BH533"/>
  <c r="BH544"/>
  <c r="BH378"/>
  <c r="BH462"/>
  <c r="BH527"/>
  <c r="BH357"/>
  <c r="BH453"/>
  <c r="BH517"/>
  <c r="BH400"/>
  <c r="BH333"/>
  <c r="BH397"/>
  <c r="BH330"/>
  <c r="BH296"/>
  <c r="BH303"/>
  <c r="BH358"/>
  <c r="BH483"/>
  <c r="BH540"/>
  <c r="BH450"/>
  <c r="BH514"/>
  <c r="BH331"/>
  <c r="BH441"/>
  <c r="BH505"/>
  <c r="BH412"/>
  <c r="BH347"/>
  <c r="BH409"/>
  <c r="BH344"/>
  <c r="BH293"/>
  <c r="BH271"/>
  <c r="I562"/>
  <c r="BH410"/>
  <c r="BH515"/>
  <c r="BH495"/>
  <c r="BH488"/>
  <c r="BH521"/>
  <c r="BH342"/>
  <c r="BH328"/>
  <c r="BH438"/>
  <c r="BH502"/>
  <c r="BH297"/>
  <c r="BH406"/>
  <c r="BH477"/>
  <c r="BH542"/>
  <c r="BH375"/>
  <c r="BH309"/>
  <c r="BH372"/>
  <c r="BH306"/>
  <c r="BH272"/>
  <c r="BH455"/>
  <c r="BH532"/>
  <c r="BH319"/>
  <c r="BH374"/>
  <c r="BH336"/>
  <c r="BH442"/>
  <c r="BH506"/>
  <c r="BH315"/>
  <c r="BH433"/>
  <c r="BH497"/>
  <c r="BH420"/>
  <c r="BH355"/>
  <c r="BH417"/>
  <c r="BH352"/>
  <c r="BH286"/>
  <c r="BH279"/>
  <c r="BH423"/>
  <c r="BH324"/>
  <c r="BH428"/>
  <c r="BH444"/>
  <c r="BH460"/>
  <c r="BH476"/>
  <c r="BH508"/>
  <c r="BH541"/>
  <c r="BH290"/>
  <c r="BH411"/>
  <c r="BH478"/>
  <c r="BH543"/>
  <c r="BH390"/>
  <c r="BH469"/>
  <c r="BH534"/>
  <c r="BH384"/>
  <c r="BH317"/>
  <c r="BH381"/>
  <c r="BH314"/>
  <c r="BH280"/>
  <c r="BH383"/>
  <c r="BH391"/>
  <c r="BH519"/>
  <c r="BH300"/>
  <c r="BH274"/>
  <c r="BH466"/>
  <c r="BH531"/>
  <c r="BH365"/>
  <c r="BH457"/>
  <c r="BH522"/>
  <c r="BH396"/>
  <c r="BH329"/>
  <c r="BH393"/>
  <c r="BH326"/>
  <c r="BH292"/>
  <c r="BH350"/>
  <c r="BH443"/>
  <c r="BH536"/>
  <c r="BH524"/>
  <c r="BH496"/>
  <c r="BH529"/>
  <c r="BH554"/>
  <c r="BH320"/>
  <c r="BH362"/>
  <c r="BH454"/>
  <c r="BH518"/>
  <c r="BH307"/>
  <c r="BH429"/>
  <c r="BH493"/>
  <c r="BH560"/>
  <c r="BH359"/>
  <c r="BH273"/>
  <c r="BH356"/>
  <c r="BH294"/>
  <c r="BH283"/>
  <c r="BH345"/>
  <c r="BH475"/>
  <c r="BH431"/>
  <c r="BH353"/>
  <c r="BH394"/>
  <c r="BH370"/>
  <c r="BH458"/>
  <c r="BH523"/>
  <c r="BH349"/>
  <c r="BH449"/>
  <c r="BH513"/>
  <c r="BH404"/>
  <c r="BH339"/>
  <c r="BH401"/>
  <c r="BH334"/>
  <c r="BH277"/>
  <c r="BH335"/>
  <c r="BH451"/>
  <c r="BH503"/>
  <c r="BH432"/>
  <c r="BH448"/>
  <c r="BH464"/>
  <c r="BH480"/>
  <c r="BH516"/>
  <c r="BH308"/>
  <c r="BH312"/>
  <c r="BH430"/>
  <c r="BH494"/>
  <c r="BH561"/>
  <c r="BH421"/>
  <c r="BH485"/>
  <c r="BH552"/>
  <c r="BH367"/>
  <c r="BH301"/>
  <c r="BH364"/>
  <c r="BH298"/>
  <c r="BH291"/>
  <c r="BH559"/>
  <c r="BH447"/>
  <c r="BH471"/>
  <c r="BH366"/>
  <c r="BH419"/>
  <c r="BH482"/>
  <c r="BH398"/>
  <c r="BH473"/>
  <c r="BH538"/>
  <c r="BH380"/>
  <c r="BH313"/>
  <c r="BH376"/>
  <c r="BH310"/>
  <c r="BH276"/>
  <c r="BH402"/>
  <c r="BH459"/>
  <c r="BH377"/>
  <c r="BH332"/>
  <c r="BH504"/>
  <c r="BH537"/>
  <c r="BH311"/>
  <c r="BH354"/>
  <c r="BH395"/>
  <c r="BH470"/>
  <c r="BH535"/>
  <c r="BH341"/>
  <c r="BH445"/>
  <c r="BH509"/>
  <c r="BH408"/>
  <c r="BH343"/>
  <c r="BH405"/>
  <c r="BH340"/>
  <c r="BH285"/>
  <c r="BH316"/>
  <c r="BH427"/>
  <c r="BH491"/>
  <c r="BH463"/>
  <c r="BH484"/>
  <c r="BH407"/>
  <c r="BH403"/>
  <c r="BH474"/>
  <c r="BH539"/>
  <c r="BH382"/>
  <c r="BH465"/>
  <c r="BH530"/>
  <c r="BH388"/>
  <c r="BH321"/>
  <c r="BH385"/>
  <c r="BH318"/>
  <c r="BH284"/>
  <c r="BH415"/>
  <c r="BH487"/>
  <c r="BH399"/>
  <c r="BH436"/>
  <c r="BH452"/>
  <c r="BH468"/>
  <c r="BH492"/>
  <c r="BH525"/>
  <c r="BH327"/>
  <c r="BH346"/>
  <c r="BH446"/>
  <c r="BH510"/>
  <c r="BH323"/>
  <c r="BH437"/>
  <c r="BH501"/>
  <c r="BH416"/>
  <c r="BH351"/>
  <c r="BH413"/>
  <c r="BH348"/>
  <c r="BH278"/>
  <c r="BH275"/>
  <c r="BH281"/>
  <c r="BH467"/>
  <c r="BH499"/>
  <c r="BH418"/>
  <c r="BH434"/>
  <c r="BH498"/>
  <c r="BH299"/>
  <c r="BH425"/>
  <c r="BH489"/>
  <c r="BH556"/>
  <c r="BH363"/>
  <c r="BH289"/>
  <c r="BH360"/>
  <c r="BH282"/>
  <c r="BH287"/>
  <c r="BH555"/>
  <c r="BH479"/>
  <c r="BH435"/>
  <c r="BH386"/>
  <c r="BH512"/>
  <c r="BH558"/>
  <c r="N128" i="106"/>
  <c r="N130" s="1"/>
  <c r="B12" i="107"/>
  <c r="D12"/>
  <c r="B13"/>
  <c r="D13"/>
  <c r="B16"/>
  <c r="D16"/>
  <c r="B17"/>
  <c r="D17"/>
  <c r="B18"/>
  <c r="D18"/>
  <c r="B20"/>
  <c r="D20"/>
  <c r="B21"/>
  <c r="D21"/>
  <c r="B23"/>
  <c r="D23"/>
  <c r="B25"/>
  <c r="D25"/>
  <c r="B28"/>
  <c r="D28"/>
  <c r="B29"/>
  <c r="D29"/>
  <c r="B32"/>
  <c r="D32"/>
  <c r="B33"/>
  <c r="D33"/>
  <c r="B35"/>
  <c r="D35"/>
  <c r="B36"/>
  <c r="D36"/>
  <c r="B39"/>
  <c r="D39"/>
  <c r="B38"/>
  <c r="D38"/>
  <c r="B40"/>
  <c r="D40"/>
  <c r="B41"/>
  <c r="D41"/>
  <c r="B42"/>
  <c r="D42"/>
  <c r="B44"/>
  <c r="D44"/>
  <c r="B45"/>
  <c r="D45"/>
  <c r="B46"/>
  <c r="D46"/>
  <c r="B50"/>
  <c r="D50"/>
  <c r="B52"/>
  <c r="D52"/>
  <c r="B53"/>
  <c r="D53"/>
  <c r="B56"/>
  <c r="D56"/>
  <c r="B58"/>
  <c r="D58"/>
  <c r="B60"/>
  <c r="D60"/>
  <c r="B59"/>
  <c r="D59"/>
  <c r="B61"/>
  <c r="D61"/>
  <c r="B19"/>
  <c r="D19"/>
  <c r="B47"/>
  <c r="D47"/>
  <c r="B34"/>
  <c r="D34"/>
  <c r="B26"/>
  <c r="D26"/>
  <c r="B37"/>
  <c r="D37"/>
  <c r="B43"/>
  <c r="D43"/>
  <c r="B30"/>
  <c r="D30"/>
  <c r="B27"/>
  <c r="D27"/>
  <c r="B10"/>
  <c r="D10"/>
  <c r="B15"/>
  <c r="D15"/>
  <c r="B55"/>
  <c r="D55"/>
  <c r="B7"/>
  <c r="D7"/>
  <c r="B9"/>
  <c r="D9"/>
  <c r="B31"/>
  <c r="D31"/>
  <c r="B51"/>
  <c r="D51"/>
  <c r="B48"/>
  <c r="D48"/>
  <c r="B11"/>
  <c r="D11"/>
  <c r="B22"/>
  <c r="D22"/>
  <c r="B14"/>
  <c r="D14"/>
  <c r="B24"/>
  <c r="D24"/>
  <c r="D8"/>
  <c r="B8"/>
  <c r="CC562" i="70" l="1"/>
  <c r="BV562" a="1"/>
  <c r="BV562" s="1"/>
  <c r="BW562" a="1"/>
  <c r="BW562" s="1"/>
  <c r="BK562" a="1"/>
  <c r="BK562" s="1"/>
  <c r="CB562"/>
  <c r="BN562" a="1"/>
  <c r="BN562" s="1"/>
  <c r="BP562" a="1"/>
  <c r="BP562" s="1"/>
  <c r="BM562" a="1"/>
  <c r="BM562" s="1"/>
  <c r="BS562" a="1"/>
  <c r="BS562" s="1"/>
  <c r="BQ562" a="1"/>
  <c r="BQ562" s="1"/>
  <c r="BJ562" a="1"/>
  <c r="BJ562" s="1"/>
  <c r="BT562" a="1"/>
  <c r="BT562" s="1"/>
  <c r="BY562" a="1"/>
  <c r="BY562" s="1"/>
  <c r="BZ562" a="1"/>
  <c r="BZ562" s="1"/>
  <c r="BH562"/>
  <c r="D5" i="107"/>
  <c r="D62"/>
  <c r="CK92" i="64" l="1"/>
  <c r="CK93"/>
  <c r="BO261" i="70" a="1"/>
  <c r="BO261" s="1"/>
  <c r="C38" i="64"/>
  <c r="D13" i="105" l="1"/>
  <c r="E13"/>
  <c r="F13"/>
  <c r="G13"/>
  <c r="D14"/>
  <c r="E14"/>
  <c r="F14"/>
  <c r="G14"/>
  <c r="D17"/>
  <c r="E17"/>
  <c r="F17"/>
  <c r="G17"/>
  <c r="D18"/>
  <c r="E18"/>
  <c r="F18"/>
  <c r="G18"/>
  <c r="D19"/>
  <c r="E19"/>
  <c r="F19"/>
  <c r="G19"/>
  <c r="D21"/>
  <c r="E21"/>
  <c r="F21"/>
  <c r="G21"/>
  <c r="D22"/>
  <c r="E22"/>
  <c r="F22"/>
  <c r="G22"/>
  <c r="D24"/>
  <c r="E24"/>
  <c r="F24"/>
  <c r="G24"/>
  <c r="D26"/>
  <c r="E26"/>
  <c r="F26"/>
  <c r="G26"/>
  <c r="D29"/>
  <c r="E29"/>
  <c r="F29"/>
  <c r="G29"/>
  <c r="D30"/>
  <c r="E30"/>
  <c r="F30"/>
  <c r="G30"/>
  <c r="D33"/>
  <c r="E33"/>
  <c r="F33"/>
  <c r="G33"/>
  <c r="D34"/>
  <c r="E34"/>
  <c r="F34"/>
  <c r="G34"/>
  <c r="D36"/>
  <c r="E36"/>
  <c r="F36"/>
  <c r="G36"/>
  <c r="D37"/>
  <c r="E37"/>
  <c r="F37"/>
  <c r="G37"/>
  <c r="D40"/>
  <c r="E40"/>
  <c r="F40"/>
  <c r="G40"/>
  <c r="D39"/>
  <c r="E39"/>
  <c r="F39"/>
  <c r="G39"/>
  <c r="D41"/>
  <c r="E41"/>
  <c r="F41"/>
  <c r="G41"/>
  <c r="D42"/>
  <c r="E42"/>
  <c r="F42"/>
  <c r="G42"/>
  <c r="D43"/>
  <c r="E43"/>
  <c r="F43"/>
  <c r="G43"/>
  <c r="D45"/>
  <c r="E45"/>
  <c r="F45"/>
  <c r="G45"/>
  <c r="D46"/>
  <c r="E46"/>
  <c r="F46"/>
  <c r="G46"/>
  <c r="D47"/>
  <c r="E47"/>
  <c r="F47"/>
  <c r="G47"/>
  <c r="D51"/>
  <c r="E51"/>
  <c r="F51"/>
  <c r="G51"/>
  <c r="D53"/>
  <c r="E53"/>
  <c r="F53"/>
  <c r="G53"/>
  <c r="D54"/>
  <c r="E54"/>
  <c r="F54"/>
  <c r="G54"/>
  <c r="D57"/>
  <c r="E57"/>
  <c r="F57"/>
  <c r="G57"/>
  <c r="D59"/>
  <c r="E59"/>
  <c r="F59"/>
  <c r="G59"/>
  <c r="D61"/>
  <c r="E61"/>
  <c r="F61"/>
  <c r="G61"/>
  <c r="D60"/>
  <c r="E60"/>
  <c r="F60"/>
  <c r="G60"/>
  <c r="D62"/>
  <c r="E62"/>
  <c r="F62"/>
  <c r="G62"/>
  <c r="D20"/>
  <c r="E20"/>
  <c r="F20"/>
  <c r="G20"/>
  <c r="D48"/>
  <c r="E48"/>
  <c r="F48"/>
  <c r="G48"/>
  <c r="D35"/>
  <c r="E35"/>
  <c r="F35"/>
  <c r="G35"/>
  <c r="D27"/>
  <c r="E27"/>
  <c r="F27"/>
  <c r="G27"/>
  <c r="D38"/>
  <c r="E38"/>
  <c r="F38"/>
  <c r="G38"/>
  <c r="D44"/>
  <c r="E44"/>
  <c r="F44"/>
  <c r="G44"/>
  <c r="D31"/>
  <c r="E31"/>
  <c r="F31"/>
  <c r="G31"/>
  <c r="D28"/>
  <c r="E28"/>
  <c r="F28"/>
  <c r="G28"/>
  <c r="D11"/>
  <c r="E11"/>
  <c r="F11"/>
  <c r="G11"/>
  <c r="D16"/>
  <c r="E16"/>
  <c r="F16"/>
  <c r="G16"/>
  <c r="D56"/>
  <c r="E56"/>
  <c r="F56"/>
  <c r="G56"/>
  <c r="D8"/>
  <c r="E8"/>
  <c r="F8"/>
  <c r="G8"/>
  <c r="D10"/>
  <c r="E10"/>
  <c r="F10"/>
  <c r="G10"/>
  <c r="D32"/>
  <c r="E32"/>
  <c r="F32"/>
  <c r="G32"/>
  <c r="D52"/>
  <c r="E52"/>
  <c r="F52"/>
  <c r="G52"/>
  <c r="D49"/>
  <c r="E49"/>
  <c r="F49"/>
  <c r="G49"/>
  <c r="D12"/>
  <c r="E12"/>
  <c r="F12"/>
  <c r="G12"/>
  <c r="D23"/>
  <c r="E23"/>
  <c r="F23"/>
  <c r="G23"/>
  <c r="D15"/>
  <c r="E15"/>
  <c r="F15"/>
  <c r="G15"/>
  <c r="D25"/>
  <c r="E25"/>
  <c r="F25"/>
  <c r="G25"/>
  <c r="E9"/>
  <c r="F9"/>
  <c r="G9"/>
  <c r="D9"/>
  <c r="B1" i="106"/>
  <c r="C1" s="1"/>
  <c r="D1" s="1"/>
  <c r="E1" s="1"/>
  <c r="F1" s="1"/>
  <c r="G1" s="1"/>
  <c r="H1" s="1"/>
  <c r="I1" s="1"/>
  <c r="J1" s="1"/>
  <c r="K1" s="1"/>
  <c r="L1" s="1"/>
  <c r="M1" s="1"/>
  <c r="N1" s="1"/>
  <c r="O1" s="1"/>
  <c r="P1" s="1"/>
  <c r="Q1" s="1"/>
  <c r="R1" s="1"/>
  <c r="D65"/>
  <c r="E65"/>
  <c r="F65"/>
  <c r="C65"/>
  <c r="A9" i="82" l="1"/>
  <c r="B9" s="1"/>
  <c r="F9" s="1"/>
  <c r="A1179" i="70" l="1"/>
  <c r="A1180"/>
  <c r="A1181"/>
  <c r="A1182"/>
  <c r="A1183"/>
  <c r="A1184"/>
  <c r="A1185"/>
  <c r="A1186"/>
  <c r="A1187"/>
  <c r="A1188"/>
  <c r="A1189"/>
  <c r="A1190"/>
  <c r="A1191"/>
  <c r="A1192"/>
  <c r="A1193"/>
  <c r="A1194"/>
  <c r="A1195"/>
  <c r="A1196"/>
  <c r="A1197"/>
  <c r="A1198"/>
  <c r="A1199"/>
  <c r="A1200"/>
  <c r="A1202"/>
  <c r="A1178"/>
  <c r="A1177"/>
  <c r="A1176"/>
  <c r="A1175"/>
  <c r="A574"/>
  <c r="A576"/>
  <c r="A577"/>
  <c r="A578"/>
  <c r="A579"/>
  <c r="A580"/>
  <c r="A581"/>
  <c r="A582"/>
  <c r="A583"/>
  <c r="A584"/>
  <c r="A585"/>
  <c r="A586"/>
  <c r="A587"/>
  <c r="A588"/>
  <c r="A589"/>
  <c r="A590"/>
  <c r="A591"/>
  <c r="A592"/>
  <c r="A593"/>
  <c r="A594"/>
  <c r="A595"/>
  <c r="A596"/>
  <c r="A597"/>
  <c r="A598"/>
  <c r="A599"/>
  <c r="A601"/>
  <c r="A575"/>
  <c r="A563" i="64"/>
  <c r="A565"/>
  <c r="A566"/>
  <c r="A567"/>
  <c r="A568"/>
  <c r="A569"/>
  <c r="A570"/>
  <c r="A571"/>
  <c r="A572"/>
  <c r="A573"/>
  <c r="A574"/>
  <c r="A575"/>
  <c r="A576"/>
  <c r="A577"/>
  <c r="A578"/>
  <c r="A579"/>
  <c r="A580"/>
  <c r="A581"/>
  <c r="A582"/>
  <c r="A583"/>
  <c r="A584"/>
  <c r="A585"/>
  <c r="A586"/>
  <c r="A587"/>
  <c r="A588"/>
  <c r="A564"/>
  <c r="A218" i="70"/>
  <c r="A219"/>
  <c r="A220"/>
  <c r="A221"/>
  <c r="A222"/>
  <c r="A223"/>
  <c r="A224"/>
  <c r="A225"/>
  <c r="A226"/>
  <c r="A227"/>
  <c r="A228"/>
  <c r="A229"/>
  <c r="A230"/>
  <c r="A231"/>
  <c r="A232"/>
  <c r="A233"/>
  <c r="A234"/>
  <c r="A235"/>
  <c r="A236"/>
  <c r="A237"/>
  <c r="A238"/>
  <c r="A239"/>
  <c r="A240"/>
  <c r="A241"/>
  <c r="A242"/>
  <c r="A243"/>
  <c r="A244"/>
  <c r="A245"/>
  <c r="A246"/>
  <c r="A247"/>
  <c r="A248"/>
  <c r="A249"/>
  <c r="A250"/>
  <c r="A251"/>
  <c r="A252"/>
  <c r="A253"/>
  <c r="A254"/>
  <c r="A255"/>
  <c r="A256"/>
  <c r="A257"/>
  <c r="A258"/>
  <c r="A259"/>
  <c r="A260"/>
  <c r="A217"/>
  <c r="A199"/>
  <c r="A200"/>
  <c r="A201"/>
  <c r="A202"/>
  <c r="A203"/>
  <c r="A204"/>
  <c r="A205"/>
  <c r="A206"/>
  <c r="A198"/>
  <c r="A823"/>
  <c r="A824"/>
  <c r="A825"/>
  <c r="A826"/>
  <c r="A827"/>
  <c r="A828"/>
  <c r="A829"/>
  <c r="A830"/>
  <c r="A831"/>
  <c r="A832"/>
  <c r="A833"/>
  <c r="A834"/>
  <c r="A835"/>
  <c r="A836"/>
  <c r="A837"/>
  <c r="A838"/>
  <c r="A839"/>
  <c r="A840"/>
  <c r="A841"/>
  <c r="A842"/>
  <c r="A843"/>
  <c r="A844"/>
  <c r="A845"/>
  <c r="A846"/>
  <c r="A847"/>
  <c r="A848"/>
  <c r="A849"/>
  <c r="A850"/>
  <c r="A851"/>
  <c r="A852"/>
  <c r="A853"/>
  <c r="A854"/>
  <c r="A855"/>
  <c r="A856"/>
  <c r="A857"/>
  <c r="A858"/>
  <c r="A859"/>
  <c r="A860"/>
  <c r="A861"/>
  <c r="A862"/>
  <c r="A863"/>
  <c r="A864"/>
  <c r="A865"/>
  <c r="A822"/>
  <c r="A804"/>
  <c r="A805"/>
  <c r="A806"/>
  <c r="A807"/>
  <c r="A808"/>
  <c r="A809"/>
  <c r="A810"/>
  <c r="A811"/>
  <c r="A803"/>
  <c r="A211" i="64"/>
  <c r="A212"/>
  <c r="A213"/>
  <c r="A214"/>
  <c r="A215"/>
  <c r="A216"/>
  <c r="A217"/>
  <c r="A218"/>
  <c r="A219"/>
  <c r="A220"/>
  <c r="A221"/>
  <c r="A222"/>
  <c r="A223"/>
  <c r="A224"/>
  <c r="A225"/>
  <c r="A226"/>
  <c r="A227"/>
  <c r="A228"/>
  <c r="A229"/>
  <c r="A230"/>
  <c r="A231"/>
  <c r="A232"/>
  <c r="A233"/>
  <c r="A234"/>
  <c r="A235"/>
  <c r="A236"/>
  <c r="A237"/>
  <c r="A238"/>
  <c r="A239"/>
  <c r="A240"/>
  <c r="A241"/>
  <c r="A242"/>
  <c r="A243"/>
  <c r="A244"/>
  <c r="A245"/>
  <c r="A246"/>
  <c r="A247"/>
  <c r="A248"/>
  <c r="A249"/>
  <c r="A250"/>
  <c r="A251"/>
  <c r="A252"/>
  <c r="A253"/>
  <c r="A210"/>
  <c r="A192"/>
  <c r="A193"/>
  <c r="A194"/>
  <c r="A195"/>
  <c r="A196"/>
  <c r="A197"/>
  <c r="A198"/>
  <c r="A199"/>
  <c r="A191"/>
  <c r="A179"/>
  <c r="A178"/>
  <c r="A177"/>
  <c r="A176"/>
  <c r="A175"/>
  <c r="A174"/>
  <c r="A173"/>
  <c r="A172"/>
  <c r="A171"/>
  <c r="A170"/>
  <c r="A169"/>
  <c r="A168"/>
  <c r="A167"/>
  <c r="A166"/>
  <c r="A165"/>
  <c r="A164"/>
  <c r="A163"/>
  <c r="A162"/>
  <c r="A161"/>
  <c r="A160"/>
  <c r="A159"/>
  <c r="A158"/>
  <c r="A157"/>
  <c r="A156"/>
  <c r="A155"/>
  <c r="A154"/>
  <c r="A153"/>
  <c r="A152"/>
  <c r="A151"/>
  <c r="A150"/>
  <c r="A762" i="70"/>
  <c r="A790"/>
  <c r="A789"/>
  <c r="A788"/>
  <c r="A787"/>
  <c r="A786"/>
  <c r="A785"/>
  <c r="A784"/>
  <c r="A783"/>
  <c r="A782"/>
  <c r="A781"/>
  <c r="A780"/>
  <c r="A779"/>
  <c r="A778"/>
  <c r="A777"/>
  <c r="A776"/>
  <c r="A775"/>
  <c r="A774"/>
  <c r="A773"/>
  <c r="A772"/>
  <c r="A771"/>
  <c r="A770"/>
  <c r="A769"/>
  <c r="A768"/>
  <c r="A767"/>
  <c r="A766"/>
  <c r="A765"/>
  <c r="A764"/>
  <c r="A763"/>
  <c r="A159"/>
  <c r="A160"/>
  <c r="A161"/>
  <c r="A162"/>
  <c r="A163"/>
  <c r="A164"/>
  <c r="A165"/>
  <c r="A166"/>
  <c r="A167"/>
  <c r="A168"/>
  <c r="A169"/>
  <c r="A170"/>
  <c r="A171"/>
  <c r="A172"/>
  <c r="A173"/>
  <c r="A174"/>
  <c r="A175"/>
  <c r="A176"/>
  <c r="A177"/>
  <c r="A178"/>
  <c r="A179"/>
  <c r="A180"/>
  <c r="A181"/>
  <c r="A182"/>
  <c r="A183"/>
  <c r="A184"/>
  <c r="A185"/>
  <c r="A157"/>
  <c r="A158"/>
  <c r="A64" i="64"/>
  <c r="A65"/>
  <c r="A66"/>
  <c r="A67"/>
  <c r="A68"/>
  <c r="A69"/>
  <c r="A70"/>
  <c r="A71"/>
  <c r="A72"/>
  <c r="A73"/>
  <c r="A74"/>
  <c r="A75"/>
  <c r="A76"/>
  <c r="A77"/>
  <c r="A78"/>
  <c r="A63"/>
  <c r="A48"/>
  <c r="A49"/>
  <c r="A50"/>
  <c r="A51"/>
  <c r="A52"/>
  <c r="A670" i="70"/>
  <c r="A671"/>
  <c r="A672"/>
  <c r="A673"/>
  <c r="A674"/>
  <c r="A675"/>
  <c r="A676"/>
  <c r="A677"/>
  <c r="A678"/>
  <c r="A679"/>
  <c r="A680"/>
  <c r="A681"/>
  <c r="A682"/>
  <c r="A683"/>
  <c r="A684"/>
  <c r="A685"/>
  <c r="A659"/>
  <c r="A658"/>
  <c r="A657"/>
  <c r="A656"/>
  <c r="A655"/>
  <c r="A66"/>
  <c r="A67"/>
  <c r="A68"/>
  <c r="A69"/>
  <c r="A70"/>
  <c r="A71"/>
  <c r="A72"/>
  <c r="A73"/>
  <c r="A74"/>
  <c r="A75"/>
  <c r="A76"/>
  <c r="A77"/>
  <c r="A78"/>
  <c r="A79"/>
  <c r="A80"/>
  <c r="A65"/>
  <c r="A50"/>
  <c r="A51"/>
  <c r="A52"/>
  <c r="A53"/>
  <c r="A54"/>
  <c r="A265" i="64" l="1"/>
  <c r="A266"/>
  <c r="A267"/>
  <c r="A268"/>
  <c r="A269"/>
  <c r="A270"/>
  <c r="A271"/>
  <c r="A272"/>
  <c r="A273"/>
  <c r="A274"/>
  <c r="A275"/>
  <c r="A276"/>
  <c r="A277"/>
  <c r="A278"/>
  <c r="A279"/>
  <c r="A280"/>
  <c r="A281"/>
  <c r="A282"/>
  <c r="A283"/>
  <c r="A284"/>
  <c r="A285"/>
  <c r="A286"/>
  <c r="A287"/>
  <c r="A288"/>
  <c r="A289"/>
  <c r="A290"/>
  <c r="A291"/>
  <c r="A292"/>
  <c r="A293"/>
  <c r="A294"/>
  <c r="A295"/>
  <c r="A297"/>
  <c r="A299"/>
  <c r="A300"/>
  <c r="A301"/>
  <c r="A302"/>
  <c r="A303"/>
  <c r="A304"/>
  <c r="A305"/>
  <c r="A306"/>
  <c r="A307"/>
  <c r="A308"/>
  <c r="A309"/>
  <c r="A310"/>
  <c r="A311"/>
  <c r="A312"/>
  <c r="A313"/>
  <c r="A314"/>
  <c r="A315"/>
  <c r="A316"/>
  <c r="A317"/>
  <c r="A318"/>
  <c r="A319"/>
  <c r="A320"/>
  <c r="A321"/>
  <c r="A322"/>
  <c r="A323"/>
  <c r="A324"/>
  <c r="A325"/>
  <c r="A326"/>
  <c r="A327"/>
  <c r="A328"/>
  <c r="A331"/>
  <c r="A332"/>
  <c r="A333"/>
  <c r="A334"/>
  <c r="A335"/>
  <c r="A336"/>
  <c r="A337"/>
  <c r="A338"/>
  <c r="A339"/>
  <c r="A340"/>
  <c r="A341"/>
  <c r="A342"/>
  <c r="A343"/>
  <c r="A344"/>
  <c r="A345"/>
  <c r="A346"/>
  <c r="A347"/>
  <c r="A348"/>
  <c r="A349"/>
  <c r="A350"/>
  <c r="A351"/>
  <c r="A352"/>
  <c r="A353"/>
  <c r="A354"/>
  <c r="A355"/>
  <c r="A356"/>
  <c r="A357"/>
  <c r="A358"/>
  <c r="A359"/>
  <c r="A360"/>
  <c r="A361"/>
  <c r="A362"/>
  <c r="A363"/>
  <c r="A364"/>
  <c r="A365"/>
  <c r="A366"/>
  <c r="A367"/>
  <c r="A368"/>
  <c r="A369"/>
  <c r="A370"/>
  <c r="A372"/>
  <c r="A373"/>
  <c r="A374"/>
  <c r="A375"/>
  <c r="A376"/>
  <c r="A377"/>
  <c r="A378"/>
  <c r="A379"/>
  <c r="A380"/>
  <c r="A381"/>
  <c r="A382"/>
  <c r="A383"/>
  <c r="A384"/>
  <c r="A385"/>
  <c r="A386"/>
  <c r="A387"/>
  <c r="A388"/>
  <c r="A389"/>
  <c r="A390"/>
  <c r="A391"/>
  <c r="A392"/>
  <c r="A393"/>
  <c r="A394"/>
  <c r="A395"/>
  <c r="A396"/>
  <c r="A397"/>
  <c r="A398"/>
  <c r="A399"/>
  <c r="A400"/>
  <c r="A401"/>
  <c r="A402"/>
  <c r="A403"/>
  <c r="A404"/>
  <c r="A405"/>
  <c r="A406"/>
  <c r="A407"/>
  <c r="A408"/>
  <c r="A409"/>
  <c r="A410"/>
  <c r="A411"/>
  <c r="A412"/>
  <c r="A413"/>
  <c r="A414"/>
  <c r="A415"/>
  <c r="A416"/>
  <c r="A417"/>
  <c r="A418"/>
  <c r="A419"/>
  <c r="A420"/>
  <c r="A421"/>
  <c r="A422"/>
  <c r="A423"/>
  <c r="A424"/>
  <c r="A425"/>
  <c r="A426"/>
  <c r="A427"/>
  <c r="A428"/>
  <c r="A429"/>
  <c r="A430"/>
  <c r="A431"/>
  <c r="A432"/>
  <c r="A433"/>
  <c r="A434"/>
  <c r="A435"/>
  <c r="A436"/>
  <c r="A437"/>
  <c r="A438"/>
  <c r="A439"/>
  <c r="A440"/>
  <c r="A441"/>
  <c r="A442"/>
  <c r="A443"/>
  <c r="A444"/>
  <c r="A445"/>
  <c r="A446"/>
  <c r="A447"/>
  <c r="A448"/>
  <c r="A449"/>
  <c r="A450"/>
  <c r="A451"/>
  <c r="A452"/>
  <c r="A453"/>
  <c r="A454"/>
  <c r="A455"/>
  <c r="A456"/>
  <c r="A457"/>
  <c r="A458"/>
  <c r="A459"/>
  <c r="A460"/>
  <c r="A461"/>
  <c r="A462"/>
  <c r="A463"/>
  <c r="A464"/>
  <c r="A465"/>
  <c r="A466"/>
  <c r="A467"/>
  <c r="A468"/>
  <c r="A469"/>
  <c r="A470"/>
  <c r="A471"/>
  <c r="A472"/>
  <c r="A473"/>
  <c r="A474"/>
  <c r="A475"/>
  <c r="A476"/>
  <c r="A477"/>
  <c r="A478"/>
  <c r="A479"/>
  <c r="A480"/>
  <c r="A481"/>
  <c r="A482"/>
  <c r="A483"/>
  <c r="A484"/>
  <c r="A485"/>
  <c r="A486"/>
  <c r="A487"/>
  <c r="A488"/>
  <c r="A489"/>
  <c r="A490"/>
  <c r="A491"/>
  <c r="A492"/>
  <c r="A493"/>
  <c r="A494"/>
  <c r="A495"/>
  <c r="A496"/>
  <c r="A497"/>
  <c r="A498"/>
  <c r="A499"/>
  <c r="A500"/>
  <c r="A501"/>
  <c r="A502"/>
  <c r="A503"/>
  <c r="A504"/>
  <c r="A505"/>
  <c r="A506"/>
  <c r="A507"/>
  <c r="A508"/>
  <c r="A509"/>
  <c r="A510"/>
  <c r="A511"/>
  <c r="A513"/>
  <c r="A514"/>
  <c r="A515"/>
  <c r="A516"/>
  <c r="A517"/>
  <c r="A518"/>
  <c r="A519"/>
  <c r="A520"/>
  <c r="A521"/>
  <c r="A522"/>
  <c r="A523"/>
  <c r="A524"/>
  <c r="A525"/>
  <c r="A526"/>
  <c r="A527"/>
  <c r="A528"/>
  <c r="A529"/>
  <c r="A530"/>
  <c r="A531"/>
  <c r="A532"/>
  <c r="A533"/>
  <c r="A534"/>
  <c r="A535"/>
  <c r="A536"/>
  <c r="A537"/>
  <c r="A538"/>
  <c r="A540"/>
  <c r="A541"/>
  <c r="A542"/>
  <c r="A544"/>
  <c r="A545"/>
  <c r="A546"/>
  <c r="A547"/>
  <c r="A548"/>
  <c r="A549"/>
  <c r="A550"/>
  <c r="A551"/>
  <c r="A552"/>
  <c r="A553"/>
  <c r="BO562" i="70" a="1"/>
  <c r="BO562" s="1"/>
  <c r="C564" i="64"/>
  <c r="C565"/>
  <c r="C566"/>
  <c r="C567"/>
  <c r="C568"/>
  <c r="C569"/>
  <c r="C570"/>
  <c r="C571"/>
  <c r="C572"/>
  <c r="C573"/>
  <c r="C574"/>
  <c r="C575"/>
  <c r="C576"/>
  <c r="C577"/>
  <c r="C578"/>
  <c r="C579"/>
  <c r="C580"/>
  <c r="C581"/>
  <c r="C582"/>
  <c r="C583"/>
  <c r="C584"/>
  <c r="C585"/>
  <c r="C586"/>
  <c r="C587"/>
  <c r="C588"/>
  <c r="C590"/>
  <c r="C563"/>
  <c r="C553"/>
  <c r="C552"/>
  <c r="C551"/>
  <c r="C550"/>
  <c r="C549"/>
  <c r="C548"/>
  <c r="C547"/>
  <c r="C546"/>
  <c r="C545"/>
  <c r="C544"/>
  <c r="C542"/>
  <c r="C541"/>
  <c r="C540"/>
  <c r="C538"/>
  <c r="C537"/>
  <c r="C536"/>
  <c r="C535"/>
  <c r="C534"/>
  <c r="C533"/>
  <c r="C532"/>
  <c r="C531"/>
  <c r="C530"/>
  <c r="C529"/>
  <c r="C528"/>
  <c r="C527"/>
  <c r="C526"/>
  <c r="C525"/>
  <c r="C524"/>
  <c r="C523"/>
  <c r="C522"/>
  <c r="C521"/>
  <c r="C520"/>
  <c r="C519"/>
  <c r="C518"/>
  <c r="C517"/>
  <c r="C516"/>
  <c r="C515"/>
  <c r="C514"/>
  <c r="C513"/>
  <c r="C511"/>
  <c r="C510"/>
  <c r="C509"/>
  <c r="C508"/>
  <c r="C507"/>
  <c r="C506"/>
  <c r="C505"/>
  <c r="C504"/>
  <c r="C503"/>
  <c r="C502"/>
  <c r="C501"/>
  <c r="C500"/>
  <c r="C499"/>
  <c r="C498"/>
  <c r="C497"/>
  <c r="C496"/>
  <c r="C495"/>
  <c r="C494"/>
  <c r="C493"/>
  <c r="C492"/>
  <c r="C491"/>
  <c r="C490"/>
  <c r="C489"/>
  <c r="C488"/>
  <c r="C487"/>
  <c r="C486"/>
  <c r="C485"/>
  <c r="C484"/>
  <c r="C483"/>
  <c r="C482"/>
  <c r="C481"/>
  <c r="C480"/>
  <c r="C479"/>
  <c r="C478"/>
  <c r="C477"/>
  <c r="C476"/>
  <c r="C475"/>
  <c r="C474"/>
  <c r="C473"/>
  <c r="C472"/>
  <c r="C471"/>
  <c r="C470"/>
  <c r="C469"/>
  <c r="C468"/>
  <c r="C467"/>
  <c r="C466"/>
  <c r="C465"/>
  <c r="C464"/>
  <c r="C463"/>
  <c r="C462"/>
  <c r="C461"/>
  <c r="C460"/>
  <c r="C459"/>
  <c r="C458"/>
  <c r="C457"/>
  <c r="C456"/>
  <c r="C455"/>
  <c r="C454"/>
  <c r="C453"/>
  <c r="C452"/>
  <c r="C451"/>
  <c r="C450"/>
  <c r="C449"/>
  <c r="C448"/>
  <c r="C447"/>
  <c r="C446"/>
  <c r="C445"/>
  <c r="C444"/>
  <c r="C443"/>
  <c r="C442"/>
  <c r="C441"/>
  <c r="C440"/>
  <c r="C439"/>
  <c r="C438"/>
  <c r="C437"/>
  <c r="C436"/>
  <c r="C435"/>
  <c r="C434"/>
  <c r="C433"/>
  <c r="C432"/>
  <c r="C431"/>
  <c r="C430"/>
  <c r="C429"/>
  <c r="C428"/>
  <c r="C427"/>
  <c r="C426"/>
  <c r="C425"/>
  <c r="C424"/>
  <c r="C423"/>
  <c r="C422"/>
  <c r="C421"/>
  <c r="C420"/>
  <c r="C419"/>
  <c r="C418"/>
  <c r="C417"/>
  <c r="C416"/>
  <c r="C415"/>
  <c r="C414"/>
  <c r="C413"/>
  <c r="C412"/>
  <c r="C411"/>
  <c r="C410"/>
  <c r="C409"/>
  <c r="C408"/>
  <c r="C407"/>
  <c r="C406"/>
  <c r="C405"/>
  <c r="C404"/>
  <c r="C403"/>
  <c r="C402"/>
  <c r="C401"/>
  <c r="C400"/>
  <c r="C399"/>
  <c r="C398"/>
  <c r="C397"/>
  <c r="C396"/>
  <c r="C395"/>
  <c r="C394"/>
  <c r="C393"/>
  <c r="C392"/>
  <c r="C391"/>
  <c r="C390"/>
  <c r="C389"/>
  <c r="C388"/>
  <c r="C387"/>
  <c r="C386"/>
  <c r="C385"/>
  <c r="C384"/>
  <c r="C383"/>
  <c r="C382"/>
  <c r="C381"/>
  <c r="C380"/>
  <c r="C379"/>
  <c r="C378"/>
  <c r="C377"/>
  <c r="C376"/>
  <c r="C375"/>
  <c r="C374"/>
  <c r="C373"/>
  <c r="C372"/>
  <c r="C370"/>
  <c r="C369"/>
  <c r="C368"/>
  <c r="C367"/>
  <c r="C366"/>
  <c r="C365"/>
  <c r="C364"/>
  <c r="C363"/>
  <c r="C362"/>
  <c r="C361"/>
  <c r="C360"/>
  <c r="C359"/>
  <c r="C358"/>
  <c r="C357"/>
  <c r="C356"/>
  <c r="C355"/>
  <c r="C354"/>
  <c r="C353"/>
  <c r="C352"/>
  <c r="C351"/>
  <c r="C350"/>
  <c r="C349"/>
  <c r="C348"/>
  <c r="C347"/>
  <c r="C346"/>
  <c r="C345"/>
  <c r="C344"/>
  <c r="C343"/>
  <c r="C342"/>
  <c r="C341"/>
  <c r="C340"/>
  <c r="C339"/>
  <c r="C338"/>
  <c r="C337"/>
  <c r="C336"/>
  <c r="C335"/>
  <c r="C334"/>
  <c r="C333"/>
  <c r="C332"/>
  <c r="C331"/>
  <c r="C328"/>
  <c r="C327"/>
  <c r="C326"/>
  <c r="C325"/>
  <c r="C324"/>
  <c r="C323"/>
  <c r="C322"/>
  <c r="C321"/>
  <c r="C320"/>
  <c r="C319"/>
  <c r="C318"/>
  <c r="C317"/>
  <c r="C316"/>
  <c r="C315"/>
  <c r="C314"/>
  <c r="C313"/>
  <c r="C312"/>
  <c r="C311"/>
  <c r="C310"/>
  <c r="C309"/>
  <c r="C308"/>
  <c r="C307"/>
  <c r="C306"/>
  <c r="C305"/>
  <c r="C304"/>
  <c r="C303"/>
  <c r="C302"/>
  <c r="C301"/>
  <c r="C300"/>
  <c r="C299"/>
  <c r="C297"/>
  <c r="C295"/>
  <c r="C294"/>
  <c r="C293"/>
  <c r="C292"/>
  <c r="C291"/>
  <c r="C290"/>
  <c r="C289"/>
  <c r="C288"/>
  <c r="C287"/>
  <c r="C286"/>
  <c r="C285"/>
  <c r="C284"/>
  <c r="C283"/>
  <c r="C282"/>
  <c r="C281"/>
  <c r="C280"/>
  <c r="C279"/>
  <c r="C278"/>
  <c r="C277"/>
  <c r="C276"/>
  <c r="C275"/>
  <c r="C274"/>
  <c r="C273"/>
  <c r="C272"/>
  <c r="C271"/>
  <c r="C270"/>
  <c r="C269"/>
  <c r="C268"/>
  <c r="C267"/>
  <c r="C266"/>
  <c r="C265"/>
  <c r="C264"/>
  <c r="C198"/>
  <c r="AN877" i="70" l="1"/>
  <c r="AN878"/>
  <c r="AN879"/>
  <c r="AN880"/>
  <c r="AN881"/>
  <c r="AN882"/>
  <c r="AN883"/>
  <c r="AN884"/>
  <c r="AN885"/>
  <c r="AN886"/>
  <c r="AN887"/>
  <c r="AN888"/>
  <c r="AN889"/>
  <c r="AN890"/>
  <c r="AN891"/>
  <c r="AN892"/>
  <c r="AN893"/>
  <c r="AN894"/>
  <c r="AN895"/>
  <c r="AN896"/>
  <c r="AN897"/>
  <c r="AN898"/>
  <c r="AN899"/>
  <c r="AN900"/>
  <c r="AN901"/>
  <c r="AN902"/>
  <c r="AN903"/>
  <c r="AN904"/>
  <c r="AN905"/>
  <c r="AN906"/>
  <c r="AN907"/>
  <c r="AN908"/>
  <c r="AN909"/>
  <c r="AN910"/>
  <c r="AN911"/>
  <c r="AN912"/>
  <c r="AN913"/>
  <c r="AN914"/>
  <c r="AN915"/>
  <c r="AN916"/>
  <c r="AN917"/>
  <c r="AN918"/>
  <c r="AN919"/>
  <c r="AN920"/>
  <c r="AN921"/>
  <c r="AN922"/>
  <c r="AN923"/>
  <c r="AN924"/>
  <c r="AN925"/>
  <c r="AN926"/>
  <c r="AN927"/>
  <c r="AN928"/>
  <c r="AN929"/>
  <c r="AN930"/>
  <c r="AN931"/>
  <c r="AN932"/>
  <c r="AN933"/>
  <c r="AN934"/>
  <c r="AN935"/>
  <c r="AN936"/>
  <c r="AN937"/>
  <c r="AN998"/>
  <c r="AN1002"/>
  <c r="AN1006"/>
  <c r="AN1010"/>
  <c r="AN1014"/>
  <c r="AN1018"/>
  <c r="AN1022"/>
  <c r="AN1026"/>
  <c r="AN1027"/>
  <c r="AN1028"/>
  <c r="AN1029"/>
  <c r="AN1030"/>
  <c r="AN1031"/>
  <c r="AN1032"/>
  <c r="AN1033"/>
  <c r="AN1034"/>
  <c r="AN1035"/>
  <c r="AN1036"/>
  <c r="AN1037"/>
  <c r="AN1038"/>
  <c r="AN1039"/>
  <c r="AN1040"/>
  <c r="AN1041"/>
  <c r="AN1042"/>
  <c r="AN1043"/>
  <c r="AN1044"/>
  <c r="AN1045"/>
  <c r="AN1046"/>
  <c r="AN1047"/>
  <c r="AN1048"/>
  <c r="AN1049"/>
  <c r="AN1050"/>
  <c r="AN1051"/>
  <c r="AN1052"/>
  <c r="AN1053"/>
  <c r="AN1054"/>
  <c r="AN1055"/>
  <c r="AN1056"/>
  <c r="AN1057"/>
  <c r="AN1058"/>
  <c r="AN1059"/>
  <c r="AN1060"/>
  <c r="AN1061"/>
  <c r="AN1062"/>
  <c r="AN1063"/>
  <c r="AN1064"/>
  <c r="AN1065"/>
  <c r="AN1066"/>
  <c r="AN1067"/>
  <c r="AN1068"/>
  <c r="AN1069"/>
  <c r="AN1070"/>
  <c r="AN1071"/>
  <c r="AN1072"/>
  <c r="AN1073"/>
  <c r="AN1074"/>
  <c r="AN1075"/>
  <c r="AN1076"/>
  <c r="AN1077"/>
  <c r="AN1078"/>
  <c r="AN1079"/>
  <c r="AN1080"/>
  <c r="AN1081"/>
  <c r="AN1082"/>
  <c r="AN1083"/>
  <c r="AN1084"/>
  <c r="AN1085"/>
  <c r="AN1086"/>
  <c r="AN1087"/>
  <c r="AN1088"/>
  <c r="AN1089"/>
  <c r="AN1090"/>
  <c r="AN1091"/>
  <c r="AN1092"/>
  <c r="AN1093"/>
  <c r="AN1094"/>
  <c r="AN1095"/>
  <c r="AN1096"/>
  <c r="AN1097"/>
  <c r="AN1098"/>
  <c r="AN1099"/>
  <c r="AN1100"/>
  <c r="AN1101"/>
  <c r="AN1102"/>
  <c r="AN1103"/>
  <c r="AN1104"/>
  <c r="AN1105"/>
  <c r="AN1106"/>
  <c r="AN1107"/>
  <c r="AN1108"/>
  <c r="AN1109"/>
  <c r="AN1110"/>
  <c r="AN1111"/>
  <c r="AN1112"/>
  <c r="AN1113"/>
  <c r="AN1114"/>
  <c r="AN1115"/>
  <c r="AN1116"/>
  <c r="AN1117"/>
  <c r="AN1118"/>
  <c r="AN1119"/>
  <c r="AN1120"/>
  <c r="AN1121"/>
  <c r="AN1122"/>
  <c r="AN1123"/>
  <c r="AN1124"/>
  <c r="AN1125"/>
  <c r="AN1126"/>
  <c r="AN1127"/>
  <c r="AN1128"/>
  <c r="AN1129"/>
  <c r="AN1130"/>
  <c r="AN1131"/>
  <c r="AN1132"/>
  <c r="AN1133"/>
  <c r="AN1134"/>
  <c r="AN1135"/>
  <c r="AN1136"/>
  <c r="AN1137"/>
  <c r="AN1138"/>
  <c r="AN1139"/>
  <c r="AN1140"/>
  <c r="AN1141"/>
  <c r="AN1142"/>
  <c r="AN1143"/>
  <c r="AN1144"/>
  <c r="AN1145"/>
  <c r="AN1146"/>
  <c r="AN1147"/>
  <c r="AN1148"/>
  <c r="AN1149"/>
  <c r="AN1150"/>
  <c r="AN1151"/>
  <c r="AN1152"/>
  <c r="AN1153"/>
  <c r="AN1154"/>
  <c r="AN1155"/>
  <c r="AN1156"/>
  <c r="AN1157"/>
  <c r="AN1158"/>
  <c r="AN1159"/>
  <c r="AN1160"/>
  <c r="AN1161"/>
  <c r="AN1162"/>
  <c r="AN1163"/>
  <c r="AN938"/>
  <c r="AN940"/>
  <c r="AN942"/>
  <c r="AN946"/>
  <c r="AN948"/>
  <c r="AN950"/>
  <c r="AN952"/>
  <c r="AN954"/>
  <c r="AN956"/>
  <c r="AN958"/>
  <c r="AN960"/>
  <c r="AN962"/>
  <c r="AN964"/>
  <c r="AN966"/>
  <c r="AN968"/>
  <c r="AN970"/>
  <c r="AN972"/>
  <c r="AN974"/>
  <c r="AN976"/>
  <c r="AN978"/>
  <c r="AN980"/>
  <c r="AN982"/>
  <c r="AN984"/>
  <c r="AN986"/>
  <c r="AN988"/>
  <c r="AN990"/>
  <c r="AN992"/>
  <c r="AN994"/>
  <c r="AN996"/>
  <c r="AN1001"/>
  <c r="AN1005"/>
  <c r="AN1009"/>
  <c r="AN1013"/>
  <c r="AN1017"/>
  <c r="AN1021"/>
  <c r="AN1025"/>
  <c r="AN1000"/>
  <c r="AN1004"/>
  <c r="AN1008"/>
  <c r="AN1012"/>
  <c r="AN1016"/>
  <c r="AN1020"/>
  <c r="AN1024"/>
  <c r="AN939"/>
  <c r="AN941"/>
  <c r="AN945"/>
  <c r="AN947"/>
  <c r="AN949"/>
  <c r="AN951"/>
  <c r="AN953"/>
  <c r="AN955"/>
  <c r="AN957"/>
  <c r="AN959"/>
  <c r="AN961"/>
  <c r="AN963"/>
  <c r="AN965"/>
  <c r="AN967"/>
  <c r="AN969"/>
  <c r="AN971"/>
  <c r="AN973"/>
  <c r="AN975"/>
  <c r="AN977"/>
  <c r="AN979"/>
  <c r="AN981"/>
  <c r="AN983"/>
  <c r="AN985"/>
  <c r="AN987"/>
  <c r="AN989"/>
  <c r="AN991"/>
  <c r="AN993"/>
  <c r="AN995"/>
  <c r="AN997"/>
  <c r="AN999"/>
  <c r="AN1003"/>
  <c r="AN1007"/>
  <c r="AN1011"/>
  <c r="AN1015"/>
  <c r="AN1019"/>
  <c r="AN1023"/>
  <c r="X877"/>
  <c r="X878"/>
  <c r="X879"/>
  <c r="X880"/>
  <c r="X881"/>
  <c r="X882"/>
  <c r="X883"/>
  <c r="X884"/>
  <c r="X885"/>
  <c r="X886"/>
  <c r="X887"/>
  <c r="X888"/>
  <c r="X889"/>
  <c r="X890"/>
  <c r="X891"/>
  <c r="X892"/>
  <c r="X893"/>
  <c r="X894"/>
  <c r="X895"/>
  <c r="X896"/>
  <c r="X897"/>
  <c r="X898"/>
  <c r="X899"/>
  <c r="X900"/>
  <c r="X901"/>
  <c r="X902"/>
  <c r="X903"/>
  <c r="X904"/>
  <c r="X905"/>
  <c r="X906"/>
  <c r="X907"/>
  <c r="X908"/>
  <c r="X909"/>
  <c r="X910"/>
  <c r="X911"/>
  <c r="X912"/>
  <c r="X913"/>
  <c r="X914"/>
  <c r="X915"/>
  <c r="X916"/>
  <c r="X917"/>
  <c r="X918"/>
  <c r="X919"/>
  <c r="X920"/>
  <c r="X921"/>
  <c r="X922"/>
  <c r="X923"/>
  <c r="X924"/>
  <c r="X925"/>
  <c r="X926"/>
  <c r="X927"/>
  <c r="X928"/>
  <c r="X929"/>
  <c r="X930"/>
  <c r="X931"/>
  <c r="X932"/>
  <c r="X933"/>
  <c r="X934"/>
  <c r="X935"/>
  <c r="X936"/>
  <c r="X937"/>
  <c r="X998"/>
  <c r="X1002"/>
  <c r="X1006"/>
  <c r="X1010"/>
  <c r="X1014"/>
  <c r="X1018"/>
  <c r="X1022"/>
  <c r="X1026"/>
  <c r="X1027"/>
  <c r="X1028"/>
  <c r="X1029"/>
  <c r="X1030"/>
  <c r="X1031"/>
  <c r="X1032"/>
  <c r="X1033"/>
  <c r="X1034"/>
  <c r="X1035"/>
  <c r="X1036"/>
  <c r="X1037"/>
  <c r="X1038"/>
  <c r="X1039"/>
  <c r="X1040"/>
  <c r="X1041"/>
  <c r="X1042"/>
  <c r="X1043"/>
  <c r="X1044"/>
  <c r="X1045"/>
  <c r="X1046"/>
  <c r="X1047"/>
  <c r="X1048"/>
  <c r="X1049"/>
  <c r="X1050"/>
  <c r="X1051"/>
  <c r="X1052"/>
  <c r="X1053"/>
  <c r="X1054"/>
  <c r="X1055"/>
  <c r="X1056"/>
  <c r="X1057"/>
  <c r="X1058"/>
  <c r="X1059"/>
  <c r="X1060"/>
  <c r="X1061"/>
  <c r="X1062"/>
  <c r="X1063"/>
  <c r="X1064"/>
  <c r="X1065"/>
  <c r="X1066"/>
  <c r="X1067"/>
  <c r="X1068"/>
  <c r="X1069"/>
  <c r="X1070"/>
  <c r="X1071"/>
  <c r="X1072"/>
  <c r="X1073"/>
  <c r="X1074"/>
  <c r="X1075"/>
  <c r="X1076"/>
  <c r="X1077"/>
  <c r="X1078"/>
  <c r="X1079"/>
  <c r="X1080"/>
  <c r="X1081"/>
  <c r="X1082"/>
  <c r="X1083"/>
  <c r="X1084"/>
  <c r="X1085"/>
  <c r="X1086"/>
  <c r="X1087"/>
  <c r="X1088"/>
  <c r="X1089"/>
  <c r="X1090"/>
  <c r="X1091"/>
  <c r="X1092"/>
  <c r="X1093"/>
  <c r="X1094"/>
  <c r="X1095"/>
  <c r="X1096"/>
  <c r="X1097"/>
  <c r="X1098"/>
  <c r="X1099"/>
  <c r="X1100"/>
  <c r="X1101"/>
  <c r="X1102"/>
  <c r="X1103"/>
  <c r="X1104"/>
  <c r="X1105"/>
  <c r="X1106"/>
  <c r="X1107"/>
  <c r="X1108"/>
  <c r="X1109"/>
  <c r="X1110"/>
  <c r="X1111"/>
  <c r="X1112"/>
  <c r="X1113"/>
  <c r="X1114"/>
  <c r="X1115"/>
  <c r="X1116"/>
  <c r="X1117"/>
  <c r="X1118"/>
  <c r="X1119"/>
  <c r="X1120"/>
  <c r="X1121"/>
  <c r="X1122"/>
  <c r="X1123"/>
  <c r="X1124"/>
  <c r="X1125"/>
  <c r="X1126"/>
  <c r="X1127"/>
  <c r="X1128"/>
  <c r="X1129"/>
  <c r="X1130"/>
  <c r="X1131"/>
  <c r="X1132"/>
  <c r="X1133"/>
  <c r="X1134"/>
  <c r="X1135"/>
  <c r="X1136"/>
  <c r="X1137"/>
  <c r="X1138"/>
  <c r="X1139"/>
  <c r="X1140"/>
  <c r="X1141"/>
  <c r="X1142"/>
  <c r="X1143"/>
  <c r="X1144"/>
  <c r="X1145"/>
  <c r="X1146"/>
  <c r="X1147"/>
  <c r="X1148"/>
  <c r="X1149"/>
  <c r="X1150"/>
  <c r="X1151"/>
  <c r="X1152"/>
  <c r="X1153"/>
  <c r="X1154"/>
  <c r="X1155"/>
  <c r="X1156"/>
  <c r="X1157"/>
  <c r="X1158"/>
  <c r="X1159"/>
  <c r="X1160"/>
  <c r="X1161"/>
  <c r="X1162"/>
  <c r="X1163"/>
  <c r="X938"/>
  <c r="X940"/>
  <c r="X942"/>
  <c r="X946"/>
  <c r="X948"/>
  <c r="X950"/>
  <c r="X952"/>
  <c r="X954"/>
  <c r="X956"/>
  <c r="X958"/>
  <c r="X960"/>
  <c r="X962"/>
  <c r="X964"/>
  <c r="X966"/>
  <c r="X968"/>
  <c r="X970"/>
  <c r="X972"/>
  <c r="X974"/>
  <c r="X976"/>
  <c r="X978"/>
  <c r="X980"/>
  <c r="X982"/>
  <c r="X984"/>
  <c r="X986"/>
  <c r="X988"/>
  <c r="X990"/>
  <c r="X992"/>
  <c r="X994"/>
  <c r="X996"/>
  <c r="X1001"/>
  <c r="X1005"/>
  <c r="X1009"/>
  <c r="X1013"/>
  <c r="X1017"/>
  <c r="X1021"/>
  <c r="X1025"/>
  <c r="X1000"/>
  <c r="X1004"/>
  <c r="X1008"/>
  <c r="X1012"/>
  <c r="X1016"/>
  <c r="X1020"/>
  <c r="X1024"/>
  <c r="X939"/>
  <c r="X941"/>
  <c r="X945"/>
  <c r="X947"/>
  <c r="X949"/>
  <c r="X951"/>
  <c r="X953"/>
  <c r="X955"/>
  <c r="X957"/>
  <c r="X959"/>
  <c r="X961"/>
  <c r="X963"/>
  <c r="X965"/>
  <c r="X967"/>
  <c r="X969"/>
  <c r="X971"/>
  <c r="X973"/>
  <c r="X975"/>
  <c r="X977"/>
  <c r="X979"/>
  <c r="X981"/>
  <c r="X983"/>
  <c r="X985"/>
  <c r="X987"/>
  <c r="X989"/>
  <c r="X991"/>
  <c r="X993"/>
  <c r="X995"/>
  <c r="X997"/>
  <c r="X999"/>
  <c r="X1003"/>
  <c r="X1007"/>
  <c r="X1011"/>
  <c r="X1015"/>
  <c r="X1019"/>
  <c r="X1023"/>
  <c r="P877"/>
  <c r="P878"/>
  <c r="P879"/>
  <c r="P880"/>
  <c r="P881"/>
  <c r="P882"/>
  <c r="P883"/>
  <c r="P884"/>
  <c r="P885"/>
  <c r="P886"/>
  <c r="P887"/>
  <c r="P888"/>
  <c r="P889"/>
  <c r="P890"/>
  <c r="P891"/>
  <c r="P892"/>
  <c r="P893"/>
  <c r="P894"/>
  <c r="P895"/>
  <c r="P896"/>
  <c r="P897"/>
  <c r="P898"/>
  <c r="P899"/>
  <c r="P900"/>
  <c r="P901"/>
  <c r="P902"/>
  <c r="P903"/>
  <c r="P904"/>
  <c r="P905"/>
  <c r="P906"/>
  <c r="P907"/>
  <c r="P908"/>
  <c r="P909"/>
  <c r="P910"/>
  <c r="P911"/>
  <c r="P912"/>
  <c r="P913"/>
  <c r="P914"/>
  <c r="P915"/>
  <c r="P916"/>
  <c r="P917"/>
  <c r="P918"/>
  <c r="P919"/>
  <c r="P920"/>
  <c r="P921"/>
  <c r="P922"/>
  <c r="P923"/>
  <c r="P924"/>
  <c r="P925"/>
  <c r="P926"/>
  <c r="P927"/>
  <c r="P928"/>
  <c r="P929"/>
  <c r="P930"/>
  <c r="P931"/>
  <c r="P932"/>
  <c r="P933"/>
  <c r="P934"/>
  <c r="P935"/>
  <c r="P936"/>
  <c r="P937"/>
  <c r="P1000"/>
  <c r="P1004"/>
  <c r="P1008"/>
  <c r="P1012"/>
  <c r="P1016"/>
  <c r="P1020"/>
  <c r="P1024"/>
  <c r="P1027"/>
  <c r="P1028"/>
  <c r="P1029"/>
  <c r="P1030"/>
  <c r="P1031"/>
  <c r="P1032"/>
  <c r="P1033"/>
  <c r="P1034"/>
  <c r="P1035"/>
  <c r="P1036"/>
  <c r="P1037"/>
  <c r="P1038"/>
  <c r="P1039"/>
  <c r="P1040"/>
  <c r="P1041"/>
  <c r="P1042"/>
  <c r="P1043"/>
  <c r="P1044"/>
  <c r="P1045"/>
  <c r="P1046"/>
  <c r="P1047"/>
  <c r="P1048"/>
  <c r="P1049"/>
  <c r="P1050"/>
  <c r="P1051"/>
  <c r="P1052"/>
  <c r="P1053"/>
  <c r="P1054"/>
  <c r="P1055"/>
  <c r="P1056"/>
  <c r="P1057"/>
  <c r="P1058"/>
  <c r="P1059"/>
  <c r="P1060"/>
  <c r="P1061"/>
  <c r="P1062"/>
  <c r="P1063"/>
  <c r="P1064"/>
  <c r="P1065"/>
  <c r="P1066"/>
  <c r="P1067"/>
  <c r="P1068"/>
  <c r="P1069"/>
  <c r="P1070"/>
  <c r="P1071"/>
  <c r="P1072"/>
  <c r="P1073"/>
  <c r="P1074"/>
  <c r="P1075"/>
  <c r="P1076"/>
  <c r="P1077"/>
  <c r="P1078"/>
  <c r="P1079"/>
  <c r="P1080"/>
  <c r="P1081"/>
  <c r="P1082"/>
  <c r="P1083"/>
  <c r="P1084"/>
  <c r="P1085"/>
  <c r="P1086"/>
  <c r="P1087"/>
  <c r="P1088"/>
  <c r="P1089"/>
  <c r="P1090"/>
  <c r="P1091"/>
  <c r="P1092"/>
  <c r="P1093"/>
  <c r="P1094"/>
  <c r="P1095"/>
  <c r="P1096"/>
  <c r="P1097"/>
  <c r="P1098"/>
  <c r="P1099"/>
  <c r="P1100"/>
  <c r="P1101"/>
  <c r="P1102"/>
  <c r="P1103"/>
  <c r="P1104"/>
  <c r="P1105"/>
  <c r="P1106"/>
  <c r="P1107"/>
  <c r="P1108"/>
  <c r="P1109"/>
  <c r="P1110"/>
  <c r="P1111"/>
  <c r="P1112"/>
  <c r="P1113"/>
  <c r="P1114"/>
  <c r="P1115"/>
  <c r="P1116"/>
  <c r="P1117"/>
  <c r="P1118"/>
  <c r="P1119"/>
  <c r="P1120"/>
  <c r="P1121"/>
  <c r="P1122"/>
  <c r="P1123"/>
  <c r="P1124"/>
  <c r="P1125"/>
  <c r="P1126"/>
  <c r="P1127"/>
  <c r="P1128"/>
  <c r="P1129"/>
  <c r="P1130"/>
  <c r="P1131"/>
  <c r="P1132"/>
  <c r="P1133"/>
  <c r="P1134"/>
  <c r="P1135"/>
  <c r="P1136"/>
  <c r="P1137"/>
  <c r="P1138"/>
  <c r="P1139"/>
  <c r="P1140"/>
  <c r="P1141"/>
  <c r="P1142"/>
  <c r="P1143"/>
  <c r="P1144"/>
  <c r="P1145"/>
  <c r="P1146"/>
  <c r="P1147"/>
  <c r="P1148"/>
  <c r="P1149"/>
  <c r="P1150"/>
  <c r="P1151"/>
  <c r="P1152"/>
  <c r="P1153"/>
  <c r="P1154"/>
  <c r="P1155"/>
  <c r="P1156"/>
  <c r="P1157"/>
  <c r="P1158"/>
  <c r="P1159"/>
  <c r="P1160"/>
  <c r="P1161"/>
  <c r="P1162"/>
  <c r="P1163"/>
  <c r="P938"/>
  <c r="P940"/>
  <c r="P942"/>
  <c r="P946"/>
  <c r="P948"/>
  <c r="P950"/>
  <c r="P952"/>
  <c r="P954"/>
  <c r="P956"/>
  <c r="P958"/>
  <c r="P960"/>
  <c r="P962"/>
  <c r="P964"/>
  <c r="P966"/>
  <c r="P968"/>
  <c r="P970"/>
  <c r="P972"/>
  <c r="P974"/>
  <c r="P976"/>
  <c r="P978"/>
  <c r="P980"/>
  <c r="P982"/>
  <c r="P984"/>
  <c r="P986"/>
  <c r="P988"/>
  <c r="P990"/>
  <c r="P992"/>
  <c r="P994"/>
  <c r="P996"/>
  <c r="P999"/>
  <c r="P1003"/>
  <c r="P1007"/>
  <c r="P1011"/>
  <c r="P1015"/>
  <c r="P1019"/>
  <c r="P1023"/>
  <c r="P998"/>
  <c r="P1002"/>
  <c r="P1006"/>
  <c r="P1010"/>
  <c r="P1014"/>
  <c r="P1018"/>
  <c r="P1022"/>
  <c r="P1026"/>
  <c r="P939"/>
  <c r="P941"/>
  <c r="P945"/>
  <c r="P947"/>
  <c r="P949"/>
  <c r="P951"/>
  <c r="P953"/>
  <c r="P955"/>
  <c r="P957"/>
  <c r="P959"/>
  <c r="P961"/>
  <c r="P963"/>
  <c r="P965"/>
  <c r="P967"/>
  <c r="P969"/>
  <c r="P971"/>
  <c r="P973"/>
  <c r="P975"/>
  <c r="P977"/>
  <c r="P979"/>
  <c r="P981"/>
  <c r="P983"/>
  <c r="P985"/>
  <c r="P987"/>
  <c r="P989"/>
  <c r="P991"/>
  <c r="P993"/>
  <c r="P995"/>
  <c r="P997"/>
  <c r="P1001"/>
  <c r="P1005"/>
  <c r="P1009"/>
  <c r="P1013"/>
  <c r="P1017"/>
  <c r="P1021"/>
  <c r="P1025"/>
  <c r="BF877"/>
  <c r="BF878"/>
  <c r="BF879"/>
  <c r="BF880"/>
  <c r="BF881"/>
  <c r="BF882"/>
  <c r="BF883"/>
  <c r="BF884"/>
  <c r="BF885"/>
  <c r="BF886"/>
  <c r="BF887"/>
  <c r="BF888"/>
  <c r="BF889"/>
  <c r="BF890"/>
  <c r="BF891"/>
  <c r="BF892"/>
  <c r="BF893"/>
  <c r="BF894"/>
  <c r="BF895"/>
  <c r="BF896"/>
  <c r="BF897"/>
  <c r="BF898"/>
  <c r="BF899"/>
  <c r="BF900"/>
  <c r="BF901"/>
  <c r="BF902"/>
  <c r="BF903"/>
  <c r="BF904"/>
  <c r="BF905"/>
  <c r="BF906"/>
  <c r="BF907"/>
  <c r="BF908"/>
  <c r="BF909"/>
  <c r="BF910"/>
  <c r="BF911"/>
  <c r="BF912"/>
  <c r="BF913"/>
  <c r="BF914"/>
  <c r="BF915"/>
  <c r="BF916"/>
  <c r="BF917"/>
  <c r="BF918"/>
  <c r="BF919"/>
  <c r="BF920"/>
  <c r="BF921"/>
  <c r="BF922"/>
  <c r="BF923"/>
  <c r="BF924"/>
  <c r="BF925"/>
  <c r="BF926"/>
  <c r="BF927"/>
  <c r="BF928"/>
  <c r="BF929"/>
  <c r="BF930"/>
  <c r="BF931"/>
  <c r="BF932"/>
  <c r="BF933"/>
  <c r="BF934"/>
  <c r="BF935"/>
  <c r="BF936"/>
  <c r="BF937"/>
  <c r="BF938"/>
  <c r="BF939"/>
  <c r="BF940"/>
  <c r="BF941"/>
  <c r="BF942"/>
  <c r="BF945"/>
  <c r="BF946"/>
  <c r="BF947"/>
  <c r="BF948"/>
  <c r="BF949"/>
  <c r="BF950"/>
  <c r="BF951"/>
  <c r="BF952"/>
  <c r="BF953"/>
  <c r="BF954"/>
  <c r="BF955"/>
  <c r="BF956"/>
  <c r="BF957"/>
  <c r="BF958"/>
  <c r="BF959"/>
  <c r="BF960"/>
  <c r="BF961"/>
  <c r="BF962"/>
  <c r="BF963"/>
  <c r="BF964"/>
  <c r="BF965"/>
  <c r="BF966"/>
  <c r="BF967"/>
  <c r="BF968"/>
  <c r="BF969"/>
  <c r="BF970"/>
  <c r="BF971"/>
  <c r="BF972"/>
  <c r="BF973"/>
  <c r="BF974"/>
  <c r="BF975"/>
  <c r="BF976"/>
  <c r="BF977"/>
  <c r="BF978"/>
  <c r="BF979"/>
  <c r="BF980"/>
  <c r="BF981"/>
  <c r="BF982"/>
  <c r="BF983"/>
  <c r="BF984"/>
  <c r="BF985"/>
  <c r="BF986"/>
  <c r="BF987"/>
  <c r="BF988"/>
  <c r="BF989"/>
  <c r="BF990"/>
  <c r="BF991"/>
  <c r="BF992"/>
  <c r="BF993"/>
  <c r="BF994"/>
  <c r="BF995"/>
  <c r="BF996"/>
  <c r="BF997"/>
  <c r="BF998"/>
  <c r="BF999"/>
  <c r="BF1000"/>
  <c r="BF1001"/>
  <c r="BF1002"/>
  <c r="BF1003"/>
  <c r="BF1004"/>
  <c r="BF1005"/>
  <c r="BF1006"/>
  <c r="BF1007"/>
  <c r="BF1008"/>
  <c r="BF1009"/>
  <c r="BF1010"/>
  <c r="BF1011"/>
  <c r="BF1012"/>
  <c r="BF1013"/>
  <c r="BF1014"/>
  <c r="BF1015"/>
  <c r="BF1016"/>
  <c r="BF1017"/>
  <c r="BF1018"/>
  <c r="BF1019"/>
  <c r="BF1020"/>
  <c r="BF1021"/>
  <c r="BF1022"/>
  <c r="BF1023"/>
  <c r="BF1024"/>
  <c r="BF1025"/>
  <c r="BF1026"/>
  <c r="BF1027"/>
  <c r="BF1028"/>
  <c r="BF1029"/>
  <c r="BF1030"/>
  <c r="BF1031"/>
  <c r="BF1032"/>
  <c r="BF1033"/>
  <c r="BF1034"/>
  <c r="BF1035"/>
  <c r="BF1036"/>
  <c r="BF1037"/>
  <c r="BF1038"/>
  <c r="BF1039"/>
  <c r="BF1040"/>
  <c r="BF1041"/>
  <c r="BF1042"/>
  <c r="BF1043"/>
  <c r="BF1044"/>
  <c r="BF1045"/>
  <c r="BF1046"/>
  <c r="BF1047"/>
  <c r="BF1048"/>
  <c r="BF1049"/>
  <c r="BF1050"/>
  <c r="BF1051"/>
  <c r="BF1052"/>
  <c r="BF1053"/>
  <c r="BF1054"/>
  <c r="BF1055"/>
  <c r="BF1056"/>
  <c r="BF1057"/>
  <c r="BF1058"/>
  <c r="BF1059"/>
  <c r="BF1060"/>
  <c r="BF1061"/>
  <c r="BF1062"/>
  <c r="BF1063"/>
  <c r="BF1064"/>
  <c r="BF1065"/>
  <c r="BF1066"/>
  <c r="BF1067"/>
  <c r="BF1068"/>
  <c r="BF1069"/>
  <c r="BF1070"/>
  <c r="BF1071"/>
  <c r="BF1072"/>
  <c r="BF1073"/>
  <c r="BF1074"/>
  <c r="BF1075"/>
  <c r="BF1076"/>
  <c r="BF1077"/>
  <c r="BF1078"/>
  <c r="BF1079"/>
  <c r="BF1080"/>
  <c r="BF1081"/>
  <c r="BF1082"/>
  <c r="BF1083"/>
  <c r="BF1084"/>
  <c r="BF1085"/>
  <c r="BF1086"/>
  <c r="BF1087"/>
  <c r="BF1088"/>
  <c r="BF1089"/>
  <c r="BF1090"/>
  <c r="BF1091"/>
  <c r="BF1092"/>
  <c r="BF1093"/>
  <c r="BF1094"/>
  <c r="BF1095"/>
  <c r="BF1096"/>
  <c r="BF1097"/>
  <c r="BF1098"/>
  <c r="BF1099"/>
  <c r="BF1100"/>
  <c r="BF1101"/>
  <c r="BF1102"/>
  <c r="BF1103"/>
  <c r="BF1104"/>
  <c r="BF1105"/>
  <c r="BF1106"/>
  <c r="BF1107"/>
  <c r="BF1108"/>
  <c r="BF1109"/>
  <c r="BF1110"/>
  <c r="BF1111"/>
  <c r="BF1112"/>
  <c r="BF1113"/>
  <c r="BF1114"/>
  <c r="BF1115"/>
  <c r="BF1116"/>
  <c r="BF1117"/>
  <c r="BF1118"/>
  <c r="BF1119"/>
  <c r="BF1120"/>
  <c r="BF1121"/>
  <c r="BF1122"/>
  <c r="BF1123"/>
  <c r="BF1124"/>
  <c r="BF1125"/>
  <c r="BF1126"/>
  <c r="BF1127"/>
  <c r="BF1128"/>
  <c r="BF1129"/>
  <c r="BF1130"/>
  <c r="BF1131"/>
  <c r="BF1132"/>
  <c r="BF1133"/>
  <c r="BF1134"/>
  <c r="BF1135"/>
  <c r="BF1136"/>
  <c r="BF1137"/>
  <c r="BF1138"/>
  <c r="BF1139"/>
  <c r="BF1140"/>
  <c r="BF1141"/>
  <c r="BF1142"/>
  <c r="BF1143"/>
  <c r="BF1144"/>
  <c r="BF1145"/>
  <c r="BF1146"/>
  <c r="BF1147"/>
  <c r="BF1148"/>
  <c r="BF1149"/>
  <c r="BF1150"/>
  <c r="BF1151"/>
  <c r="BF1152"/>
  <c r="BF1153"/>
  <c r="BF1154"/>
  <c r="BF1155"/>
  <c r="BF1156"/>
  <c r="BF1157"/>
  <c r="BF1158"/>
  <c r="BF1159"/>
  <c r="BF1160"/>
  <c r="BF1161"/>
  <c r="BF1162"/>
  <c r="BF1163"/>
  <c r="AU877"/>
  <c r="AU878"/>
  <c r="AU879"/>
  <c r="AU880"/>
  <c r="AU881"/>
  <c r="AU882"/>
  <c r="AU883"/>
  <c r="AU884"/>
  <c r="AU885"/>
  <c r="AU886"/>
  <c r="AU887"/>
  <c r="AU888"/>
  <c r="AU889"/>
  <c r="AU890"/>
  <c r="AU891"/>
  <c r="AU892"/>
  <c r="AU893"/>
  <c r="AU894"/>
  <c r="AU895"/>
  <c r="AU896"/>
  <c r="AU897"/>
  <c r="AU898"/>
  <c r="AU899"/>
  <c r="AU900"/>
  <c r="AU901"/>
  <c r="AU902"/>
  <c r="AU903"/>
  <c r="AU904"/>
  <c r="AU905"/>
  <c r="AU906"/>
  <c r="AU907"/>
  <c r="AU908"/>
  <c r="AU909"/>
  <c r="AU910"/>
  <c r="AU911"/>
  <c r="AU912"/>
  <c r="AU913"/>
  <c r="AU914"/>
  <c r="AU915"/>
  <c r="AU916"/>
  <c r="AU917"/>
  <c r="AU918"/>
  <c r="AU919"/>
  <c r="AU920"/>
  <c r="AU921"/>
  <c r="AU922"/>
  <c r="AU923"/>
  <c r="AU924"/>
  <c r="AU925"/>
  <c r="AU926"/>
  <c r="AU927"/>
  <c r="AU928"/>
  <c r="AU929"/>
  <c r="AU930"/>
  <c r="AU931"/>
  <c r="AU932"/>
  <c r="AU933"/>
  <c r="AU934"/>
  <c r="AU935"/>
  <c r="AU936"/>
  <c r="AU937"/>
  <c r="AU938"/>
  <c r="AU939"/>
  <c r="AU940"/>
  <c r="AU941"/>
  <c r="AU942"/>
  <c r="AU945"/>
  <c r="AU946"/>
  <c r="AU947"/>
  <c r="AU948"/>
  <c r="AU949"/>
  <c r="AU950"/>
  <c r="AU951"/>
  <c r="AU952"/>
  <c r="AU953"/>
  <c r="AU954"/>
  <c r="AU955"/>
  <c r="AU956"/>
  <c r="AU957"/>
  <c r="AU958"/>
  <c r="AU959"/>
  <c r="AU960"/>
  <c r="AU961"/>
  <c r="AU962"/>
  <c r="AU963"/>
  <c r="AU964"/>
  <c r="AU965"/>
  <c r="AU966"/>
  <c r="AU967"/>
  <c r="AU968"/>
  <c r="AU969"/>
  <c r="AU970"/>
  <c r="AU971"/>
  <c r="AU972"/>
  <c r="AU973"/>
  <c r="AU974"/>
  <c r="AU975"/>
  <c r="AU976"/>
  <c r="AU977"/>
  <c r="AU978"/>
  <c r="AU979"/>
  <c r="AU980"/>
  <c r="AU981"/>
  <c r="AU982"/>
  <c r="AU983"/>
  <c r="AU984"/>
  <c r="AU985"/>
  <c r="AU986"/>
  <c r="AU987"/>
  <c r="AU988"/>
  <c r="AU989"/>
  <c r="AU990"/>
  <c r="AU991"/>
  <c r="AU992"/>
  <c r="AU993"/>
  <c r="AU994"/>
  <c r="AU995"/>
  <c r="AU996"/>
  <c r="AU997"/>
  <c r="AU998"/>
  <c r="AU999"/>
  <c r="AU1000"/>
  <c r="AU1001"/>
  <c r="AU1002"/>
  <c r="AU1003"/>
  <c r="AU1004"/>
  <c r="AU1005"/>
  <c r="AU1006"/>
  <c r="AU1007"/>
  <c r="AU1008"/>
  <c r="AU1009"/>
  <c r="AU1010"/>
  <c r="AU1011"/>
  <c r="AU1012"/>
  <c r="AU1013"/>
  <c r="AU1014"/>
  <c r="AU1015"/>
  <c r="AU1016"/>
  <c r="AU1017"/>
  <c r="AU1018"/>
  <c r="AU1019"/>
  <c r="AU1020"/>
  <c r="AU1021"/>
  <c r="AU1022"/>
  <c r="AU1023"/>
  <c r="AU1024"/>
  <c r="AU1025"/>
  <c r="AU1026"/>
  <c r="AU1027"/>
  <c r="AU1028"/>
  <c r="AU1029"/>
  <c r="AU1030"/>
  <c r="AU1031"/>
  <c r="AU1032"/>
  <c r="AU1033"/>
  <c r="AU1034"/>
  <c r="AU1035"/>
  <c r="AU1036"/>
  <c r="AU1037"/>
  <c r="AU1038"/>
  <c r="AU1039"/>
  <c r="AU1040"/>
  <c r="AU1041"/>
  <c r="AU1042"/>
  <c r="AU1043"/>
  <c r="AU1044"/>
  <c r="AU1045"/>
  <c r="AU1046"/>
  <c r="AU1047"/>
  <c r="AU1048"/>
  <c r="AU1049"/>
  <c r="AU1050"/>
  <c r="AU1051"/>
  <c r="AU1052"/>
  <c r="AU1053"/>
  <c r="AU1054"/>
  <c r="AU1055"/>
  <c r="AU1056"/>
  <c r="AU1057"/>
  <c r="AU1058"/>
  <c r="AU1059"/>
  <c r="AU1060"/>
  <c r="AU1061"/>
  <c r="AU1062"/>
  <c r="AU1063"/>
  <c r="AU1064"/>
  <c r="AU1065"/>
  <c r="AU1066"/>
  <c r="AU1067"/>
  <c r="AU1068"/>
  <c r="AU1069"/>
  <c r="AU1070"/>
  <c r="AU1071"/>
  <c r="AU1072"/>
  <c r="AU1073"/>
  <c r="AU1074"/>
  <c r="AU1075"/>
  <c r="AU1076"/>
  <c r="AU1077"/>
  <c r="AU1078"/>
  <c r="AU1079"/>
  <c r="AU1080"/>
  <c r="AU1081"/>
  <c r="AU1082"/>
  <c r="AU1083"/>
  <c r="AU1084"/>
  <c r="AU1085"/>
  <c r="AU1086"/>
  <c r="AU1087"/>
  <c r="AU1088"/>
  <c r="AU1089"/>
  <c r="AU1090"/>
  <c r="AU1091"/>
  <c r="AU1092"/>
  <c r="AU1093"/>
  <c r="AU1094"/>
  <c r="AU1095"/>
  <c r="AU1096"/>
  <c r="AU1097"/>
  <c r="AU1098"/>
  <c r="AU1099"/>
  <c r="AU1100"/>
  <c r="AU1101"/>
  <c r="AU1102"/>
  <c r="AU1103"/>
  <c r="AU1104"/>
  <c r="AU1105"/>
  <c r="AU1106"/>
  <c r="AU1107"/>
  <c r="AU1108"/>
  <c r="AU1109"/>
  <c r="AU1110"/>
  <c r="AU1111"/>
  <c r="AU1112"/>
  <c r="AU1113"/>
  <c r="AU1114"/>
  <c r="AU1115"/>
  <c r="AU1116"/>
  <c r="AU1117"/>
  <c r="AU1118"/>
  <c r="AU1119"/>
  <c r="AU1120"/>
  <c r="AU1121"/>
  <c r="AU1122"/>
  <c r="AU1123"/>
  <c r="AU1124"/>
  <c r="AU1125"/>
  <c r="AU1126"/>
  <c r="AU1127"/>
  <c r="AU1128"/>
  <c r="AU1129"/>
  <c r="AU1130"/>
  <c r="AU1131"/>
  <c r="AU1132"/>
  <c r="AU1133"/>
  <c r="AU1134"/>
  <c r="AU1135"/>
  <c r="AU1136"/>
  <c r="AU1137"/>
  <c r="AU1138"/>
  <c r="AU1139"/>
  <c r="AU1140"/>
  <c r="AU1141"/>
  <c r="AU1142"/>
  <c r="AU1143"/>
  <c r="AU1144"/>
  <c r="AU1145"/>
  <c r="AU1146"/>
  <c r="AU1147"/>
  <c r="AU1148"/>
  <c r="AU1149"/>
  <c r="AU1150"/>
  <c r="AU1151"/>
  <c r="AU1152"/>
  <c r="AU1153"/>
  <c r="AU1154"/>
  <c r="AU1155"/>
  <c r="AU1156"/>
  <c r="AU1157"/>
  <c r="AU1158"/>
  <c r="AU1159"/>
  <c r="AU1160"/>
  <c r="AU1161"/>
  <c r="AU1162"/>
  <c r="AU1163"/>
  <c r="AM877"/>
  <c r="AM878"/>
  <c r="AM879"/>
  <c r="AM880"/>
  <c r="AM881"/>
  <c r="AM882"/>
  <c r="AM883"/>
  <c r="AM884"/>
  <c r="AM885"/>
  <c r="AM886"/>
  <c r="AM887"/>
  <c r="AM888"/>
  <c r="AM889"/>
  <c r="AM890"/>
  <c r="AM891"/>
  <c r="AM892"/>
  <c r="AM893"/>
  <c r="AM894"/>
  <c r="AM895"/>
  <c r="AM896"/>
  <c r="AM897"/>
  <c r="AM898"/>
  <c r="AM899"/>
  <c r="AM900"/>
  <c r="AM901"/>
  <c r="AM902"/>
  <c r="AM903"/>
  <c r="AM904"/>
  <c r="AM905"/>
  <c r="AM906"/>
  <c r="AM907"/>
  <c r="AM908"/>
  <c r="AM909"/>
  <c r="AM910"/>
  <c r="AM911"/>
  <c r="AM912"/>
  <c r="AM913"/>
  <c r="AM914"/>
  <c r="AM915"/>
  <c r="AM916"/>
  <c r="AM917"/>
  <c r="AM918"/>
  <c r="AM919"/>
  <c r="AM920"/>
  <c r="AM921"/>
  <c r="AM922"/>
  <c r="AM923"/>
  <c r="AM924"/>
  <c r="AM925"/>
  <c r="AM926"/>
  <c r="AM927"/>
  <c r="AM928"/>
  <c r="AM929"/>
  <c r="AM930"/>
  <c r="AM931"/>
  <c r="AM932"/>
  <c r="AM933"/>
  <c r="AM934"/>
  <c r="AM935"/>
  <c r="AM936"/>
  <c r="AM937"/>
  <c r="AM938"/>
  <c r="AM939"/>
  <c r="AM940"/>
  <c r="AM941"/>
  <c r="AM942"/>
  <c r="AM945"/>
  <c r="AM946"/>
  <c r="AM947"/>
  <c r="AM948"/>
  <c r="AM949"/>
  <c r="AM950"/>
  <c r="AM951"/>
  <c r="AM952"/>
  <c r="AM953"/>
  <c r="AM954"/>
  <c r="AM955"/>
  <c r="AM956"/>
  <c r="AM957"/>
  <c r="AM958"/>
  <c r="AM959"/>
  <c r="AM960"/>
  <c r="AM961"/>
  <c r="AM962"/>
  <c r="AM963"/>
  <c r="AM964"/>
  <c r="AM965"/>
  <c r="AM966"/>
  <c r="AM967"/>
  <c r="AM968"/>
  <c r="AM969"/>
  <c r="AM970"/>
  <c r="AM971"/>
  <c r="AM972"/>
  <c r="AM973"/>
  <c r="AM974"/>
  <c r="AM975"/>
  <c r="AM976"/>
  <c r="AM977"/>
  <c r="AM978"/>
  <c r="AM979"/>
  <c r="AM980"/>
  <c r="AM981"/>
  <c r="AM982"/>
  <c r="AM983"/>
  <c r="AM984"/>
  <c r="AM985"/>
  <c r="AM986"/>
  <c r="AM987"/>
  <c r="AM988"/>
  <c r="AM989"/>
  <c r="AM990"/>
  <c r="AM991"/>
  <c r="AM992"/>
  <c r="AM993"/>
  <c r="AM994"/>
  <c r="AM995"/>
  <c r="AM996"/>
  <c r="AM997"/>
  <c r="AM998"/>
  <c r="AM999"/>
  <c r="AM1000"/>
  <c r="AM1001"/>
  <c r="AM1002"/>
  <c r="AM1003"/>
  <c r="AM1004"/>
  <c r="AM1005"/>
  <c r="AM1006"/>
  <c r="AM1007"/>
  <c r="AM1008"/>
  <c r="AM1009"/>
  <c r="AM1010"/>
  <c r="AM1011"/>
  <c r="AM1012"/>
  <c r="AM1013"/>
  <c r="AM1014"/>
  <c r="AM1015"/>
  <c r="AM1016"/>
  <c r="AM1017"/>
  <c r="AM1018"/>
  <c r="AM1019"/>
  <c r="AM1020"/>
  <c r="AM1021"/>
  <c r="AM1022"/>
  <c r="AM1023"/>
  <c r="AM1024"/>
  <c r="AM1025"/>
  <c r="AM1026"/>
  <c r="AM1027"/>
  <c r="AM1028"/>
  <c r="AM1029"/>
  <c r="AM1030"/>
  <c r="AM1031"/>
  <c r="AM1032"/>
  <c r="AM1033"/>
  <c r="AM1034"/>
  <c r="AM1035"/>
  <c r="AM1036"/>
  <c r="AM1037"/>
  <c r="AM1038"/>
  <c r="AM1039"/>
  <c r="AM1040"/>
  <c r="AM1041"/>
  <c r="AM1042"/>
  <c r="AM1043"/>
  <c r="AM1044"/>
  <c r="AM1045"/>
  <c r="AM1046"/>
  <c r="AM1047"/>
  <c r="AM1048"/>
  <c r="AM1049"/>
  <c r="AM1050"/>
  <c r="AM1051"/>
  <c r="AM1052"/>
  <c r="AM1053"/>
  <c r="AM1054"/>
  <c r="AM1055"/>
  <c r="AM1056"/>
  <c r="AM1057"/>
  <c r="AM1058"/>
  <c r="AM1059"/>
  <c r="AM1060"/>
  <c r="AM1061"/>
  <c r="AM1062"/>
  <c r="AM1063"/>
  <c r="AM1064"/>
  <c r="AM1065"/>
  <c r="AM1066"/>
  <c r="AM1067"/>
  <c r="AM1068"/>
  <c r="AM1069"/>
  <c r="AM1070"/>
  <c r="AM1071"/>
  <c r="AM1072"/>
  <c r="AM1073"/>
  <c r="AM1074"/>
  <c r="AM1075"/>
  <c r="AM1076"/>
  <c r="AM1077"/>
  <c r="AM1078"/>
  <c r="AM1079"/>
  <c r="AM1080"/>
  <c r="AM1081"/>
  <c r="AM1082"/>
  <c r="AM1083"/>
  <c r="AM1084"/>
  <c r="AM1085"/>
  <c r="AM1086"/>
  <c r="AM1087"/>
  <c r="AM1088"/>
  <c r="AM1089"/>
  <c r="AM1090"/>
  <c r="AM1091"/>
  <c r="AM1092"/>
  <c r="AM1093"/>
  <c r="AM1094"/>
  <c r="AM1095"/>
  <c r="AM1096"/>
  <c r="AM1097"/>
  <c r="AM1098"/>
  <c r="AM1099"/>
  <c r="AM1100"/>
  <c r="AM1101"/>
  <c r="AM1102"/>
  <c r="AM1103"/>
  <c r="AM1104"/>
  <c r="AM1105"/>
  <c r="AM1106"/>
  <c r="AM1107"/>
  <c r="AM1108"/>
  <c r="AM1109"/>
  <c r="AM1110"/>
  <c r="AM1111"/>
  <c r="AM1112"/>
  <c r="AM1113"/>
  <c r="AM1114"/>
  <c r="AM1115"/>
  <c r="AM1116"/>
  <c r="AM1117"/>
  <c r="AM1118"/>
  <c r="AM1119"/>
  <c r="AM1120"/>
  <c r="AM1121"/>
  <c r="AM1122"/>
  <c r="AM1123"/>
  <c r="AM1124"/>
  <c r="AM1125"/>
  <c r="AM1126"/>
  <c r="AM1127"/>
  <c r="AM1128"/>
  <c r="AM1129"/>
  <c r="AM1130"/>
  <c r="AM1131"/>
  <c r="AM1132"/>
  <c r="AM1133"/>
  <c r="AM1134"/>
  <c r="AM1135"/>
  <c r="AM1136"/>
  <c r="AM1137"/>
  <c r="AM1138"/>
  <c r="AM1139"/>
  <c r="AM1140"/>
  <c r="AM1141"/>
  <c r="AM1142"/>
  <c r="AM1143"/>
  <c r="AM1144"/>
  <c r="AM1145"/>
  <c r="AM1146"/>
  <c r="AM1147"/>
  <c r="AM1148"/>
  <c r="AM1149"/>
  <c r="AM1150"/>
  <c r="AM1151"/>
  <c r="AM1152"/>
  <c r="AM1153"/>
  <c r="AM1154"/>
  <c r="AM1155"/>
  <c r="AM1156"/>
  <c r="AM1157"/>
  <c r="AM1158"/>
  <c r="AM1159"/>
  <c r="AM1160"/>
  <c r="AM1161"/>
  <c r="AM1162"/>
  <c r="AM1163"/>
  <c r="AE877"/>
  <c r="AE878"/>
  <c r="AE879"/>
  <c r="AE880"/>
  <c r="AE881"/>
  <c r="AE882"/>
  <c r="AE883"/>
  <c r="AE884"/>
  <c r="AE885"/>
  <c r="AE886"/>
  <c r="AE887"/>
  <c r="AE888"/>
  <c r="AE889"/>
  <c r="AE890"/>
  <c r="AE891"/>
  <c r="AE892"/>
  <c r="AE893"/>
  <c r="AE894"/>
  <c r="AE895"/>
  <c r="AE896"/>
  <c r="AE897"/>
  <c r="AE898"/>
  <c r="AE899"/>
  <c r="AE900"/>
  <c r="AE901"/>
  <c r="AE902"/>
  <c r="AE903"/>
  <c r="AE904"/>
  <c r="AE905"/>
  <c r="AE906"/>
  <c r="AE907"/>
  <c r="AE908"/>
  <c r="AE909"/>
  <c r="AE910"/>
  <c r="AE911"/>
  <c r="AE912"/>
  <c r="AE913"/>
  <c r="AE914"/>
  <c r="AE915"/>
  <c r="AE916"/>
  <c r="AE917"/>
  <c r="AE918"/>
  <c r="AE919"/>
  <c r="AE920"/>
  <c r="AE921"/>
  <c r="AE922"/>
  <c r="AE923"/>
  <c r="AE924"/>
  <c r="AE925"/>
  <c r="AE926"/>
  <c r="AE927"/>
  <c r="AE928"/>
  <c r="AE929"/>
  <c r="AE930"/>
  <c r="AE931"/>
  <c r="AE932"/>
  <c r="AE933"/>
  <c r="AE934"/>
  <c r="AE935"/>
  <c r="AE936"/>
  <c r="AE937"/>
  <c r="AE938"/>
  <c r="AE939"/>
  <c r="AE940"/>
  <c r="AE941"/>
  <c r="AE942"/>
  <c r="AE945"/>
  <c r="AE946"/>
  <c r="AE947"/>
  <c r="AE948"/>
  <c r="AE949"/>
  <c r="AE950"/>
  <c r="AE951"/>
  <c r="AE952"/>
  <c r="AE953"/>
  <c r="AE954"/>
  <c r="AE955"/>
  <c r="AE956"/>
  <c r="AE957"/>
  <c r="AE958"/>
  <c r="AE959"/>
  <c r="AE960"/>
  <c r="AE961"/>
  <c r="AE962"/>
  <c r="AE963"/>
  <c r="AE964"/>
  <c r="AE965"/>
  <c r="AE966"/>
  <c r="AE967"/>
  <c r="AE968"/>
  <c r="AE969"/>
  <c r="AE970"/>
  <c r="AE971"/>
  <c r="AE972"/>
  <c r="AE973"/>
  <c r="AE974"/>
  <c r="AE975"/>
  <c r="AE976"/>
  <c r="AE977"/>
  <c r="AE978"/>
  <c r="AE979"/>
  <c r="AE980"/>
  <c r="AE981"/>
  <c r="AE982"/>
  <c r="AE983"/>
  <c r="AE984"/>
  <c r="AE985"/>
  <c r="AE986"/>
  <c r="AE987"/>
  <c r="AE988"/>
  <c r="AE989"/>
  <c r="AE990"/>
  <c r="AE991"/>
  <c r="AE992"/>
  <c r="AE993"/>
  <c r="AE994"/>
  <c r="AE995"/>
  <c r="AE996"/>
  <c r="AE997"/>
  <c r="AE998"/>
  <c r="AE999"/>
  <c r="AE1000"/>
  <c r="AE1001"/>
  <c r="AE1002"/>
  <c r="AE1003"/>
  <c r="AE1004"/>
  <c r="AE1005"/>
  <c r="AE1006"/>
  <c r="AE1007"/>
  <c r="AE1008"/>
  <c r="AE1009"/>
  <c r="AE1010"/>
  <c r="AE1011"/>
  <c r="AE1012"/>
  <c r="AE1013"/>
  <c r="AE1014"/>
  <c r="AE1015"/>
  <c r="AE1016"/>
  <c r="AE1017"/>
  <c r="AE1018"/>
  <c r="AE1019"/>
  <c r="AE1020"/>
  <c r="AE1021"/>
  <c r="AE1022"/>
  <c r="AE1023"/>
  <c r="AE1024"/>
  <c r="AE1025"/>
  <c r="AE1026"/>
  <c r="AE1027"/>
  <c r="AE1028"/>
  <c r="AE1029"/>
  <c r="AE1030"/>
  <c r="AE1031"/>
  <c r="AE1032"/>
  <c r="AE1033"/>
  <c r="AE1034"/>
  <c r="AE1035"/>
  <c r="AE1036"/>
  <c r="AE1037"/>
  <c r="AE1038"/>
  <c r="AE1039"/>
  <c r="AE1040"/>
  <c r="AE1041"/>
  <c r="AE1042"/>
  <c r="AE1043"/>
  <c r="AE1044"/>
  <c r="AE1045"/>
  <c r="AE1046"/>
  <c r="AE1047"/>
  <c r="AE1048"/>
  <c r="AE1049"/>
  <c r="AE1050"/>
  <c r="AE1051"/>
  <c r="AE1052"/>
  <c r="AE1053"/>
  <c r="AE1054"/>
  <c r="AE1055"/>
  <c r="AE1056"/>
  <c r="AE1057"/>
  <c r="AE1058"/>
  <c r="AE1059"/>
  <c r="AE1060"/>
  <c r="AE1061"/>
  <c r="AE1062"/>
  <c r="AE1063"/>
  <c r="AE1064"/>
  <c r="AE1065"/>
  <c r="AE1066"/>
  <c r="AE1067"/>
  <c r="AE1068"/>
  <c r="AE1069"/>
  <c r="AE1070"/>
  <c r="AE1071"/>
  <c r="AE1072"/>
  <c r="AE1073"/>
  <c r="AE1074"/>
  <c r="AE1075"/>
  <c r="AE1076"/>
  <c r="AE1077"/>
  <c r="AE1078"/>
  <c r="AE1079"/>
  <c r="AE1080"/>
  <c r="AE1081"/>
  <c r="AE1082"/>
  <c r="AE1083"/>
  <c r="AE1084"/>
  <c r="AE1085"/>
  <c r="AE1086"/>
  <c r="AE1087"/>
  <c r="AE1088"/>
  <c r="AE1089"/>
  <c r="AE1090"/>
  <c r="AE1091"/>
  <c r="AE1092"/>
  <c r="AE1093"/>
  <c r="AE1094"/>
  <c r="AE1095"/>
  <c r="AE1096"/>
  <c r="AE1097"/>
  <c r="AE1098"/>
  <c r="AE1099"/>
  <c r="AE1100"/>
  <c r="AE1101"/>
  <c r="AE1102"/>
  <c r="AE1103"/>
  <c r="AE1104"/>
  <c r="AE1105"/>
  <c r="AE1106"/>
  <c r="AE1107"/>
  <c r="AE1108"/>
  <c r="AE1109"/>
  <c r="AE1110"/>
  <c r="AE1111"/>
  <c r="AE1112"/>
  <c r="AE1113"/>
  <c r="AE1114"/>
  <c r="AE1115"/>
  <c r="AE1116"/>
  <c r="AE1117"/>
  <c r="AE1118"/>
  <c r="AE1119"/>
  <c r="AE1120"/>
  <c r="AE1121"/>
  <c r="AE1122"/>
  <c r="AE1123"/>
  <c r="AE1124"/>
  <c r="AE1125"/>
  <c r="AE1126"/>
  <c r="AE1127"/>
  <c r="AE1128"/>
  <c r="AE1129"/>
  <c r="AE1130"/>
  <c r="AE1131"/>
  <c r="AE1132"/>
  <c r="AE1133"/>
  <c r="AE1134"/>
  <c r="AE1135"/>
  <c r="AE1136"/>
  <c r="AE1137"/>
  <c r="AE1138"/>
  <c r="AE1139"/>
  <c r="AE1140"/>
  <c r="AE1141"/>
  <c r="AE1142"/>
  <c r="AE1143"/>
  <c r="AE1144"/>
  <c r="AE1145"/>
  <c r="AE1146"/>
  <c r="AE1147"/>
  <c r="AE1148"/>
  <c r="AE1149"/>
  <c r="AE1150"/>
  <c r="AE1151"/>
  <c r="AE1152"/>
  <c r="AE1153"/>
  <c r="AE1154"/>
  <c r="AE1155"/>
  <c r="AE1156"/>
  <c r="AE1157"/>
  <c r="AE1158"/>
  <c r="AE1159"/>
  <c r="AE1160"/>
  <c r="AE1161"/>
  <c r="AE1162"/>
  <c r="AE1163"/>
  <c r="W877"/>
  <c r="W878"/>
  <c r="W879"/>
  <c r="W880"/>
  <c r="W881"/>
  <c r="W882"/>
  <c r="W883"/>
  <c r="W884"/>
  <c r="W885"/>
  <c r="W886"/>
  <c r="W887"/>
  <c r="W888"/>
  <c r="W889"/>
  <c r="W890"/>
  <c r="W891"/>
  <c r="W892"/>
  <c r="W893"/>
  <c r="W894"/>
  <c r="W895"/>
  <c r="W896"/>
  <c r="W897"/>
  <c r="W898"/>
  <c r="W899"/>
  <c r="W900"/>
  <c r="W901"/>
  <c r="W902"/>
  <c r="W903"/>
  <c r="W904"/>
  <c r="W905"/>
  <c r="W906"/>
  <c r="W907"/>
  <c r="W908"/>
  <c r="W909"/>
  <c r="W910"/>
  <c r="W911"/>
  <c r="W912"/>
  <c r="W913"/>
  <c r="W914"/>
  <c r="W915"/>
  <c r="W916"/>
  <c r="W917"/>
  <c r="W918"/>
  <c r="W919"/>
  <c r="W920"/>
  <c r="W921"/>
  <c r="W922"/>
  <c r="W923"/>
  <c r="W924"/>
  <c r="W925"/>
  <c r="W926"/>
  <c r="W927"/>
  <c r="W928"/>
  <c r="W929"/>
  <c r="W930"/>
  <c r="W931"/>
  <c r="W932"/>
  <c r="W933"/>
  <c r="W934"/>
  <c r="W935"/>
  <c r="W936"/>
  <c r="W937"/>
  <c r="W938"/>
  <c r="W939"/>
  <c r="W940"/>
  <c r="W941"/>
  <c r="W942"/>
  <c r="W945"/>
  <c r="W946"/>
  <c r="W947"/>
  <c r="W948"/>
  <c r="W949"/>
  <c r="W950"/>
  <c r="W951"/>
  <c r="W952"/>
  <c r="W953"/>
  <c r="W954"/>
  <c r="W955"/>
  <c r="W956"/>
  <c r="W957"/>
  <c r="W958"/>
  <c r="W959"/>
  <c r="W960"/>
  <c r="W961"/>
  <c r="W962"/>
  <c r="W963"/>
  <c r="W964"/>
  <c r="W965"/>
  <c r="W966"/>
  <c r="W967"/>
  <c r="W968"/>
  <c r="W969"/>
  <c r="W970"/>
  <c r="W971"/>
  <c r="W972"/>
  <c r="W973"/>
  <c r="W974"/>
  <c r="W975"/>
  <c r="W976"/>
  <c r="W977"/>
  <c r="W978"/>
  <c r="W979"/>
  <c r="W980"/>
  <c r="W981"/>
  <c r="W982"/>
  <c r="W983"/>
  <c r="W984"/>
  <c r="W985"/>
  <c r="W986"/>
  <c r="W987"/>
  <c r="W988"/>
  <c r="W989"/>
  <c r="W990"/>
  <c r="W991"/>
  <c r="W992"/>
  <c r="W993"/>
  <c r="W994"/>
  <c r="W995"/>
  <c r="W996"/>
  <c r="W997"/>
  <c r="W998"/>
  <c r="W999"/>
  <c r="W1000"/>
  <c r="W1001"/>
  <c r="W1002"/>
  <c r="W1003"/>
  <c r="W1004"/>
  <c r="W1005"/>
  <c r="W1006"/>
  <c r="W1007"/>
  <c r="W1008"/>
  <c r="W1009"/>
  <c r="W1010"/>
  <c r="W1011"/>
  <c r="W1012"/>
  <c r="W1013"/>
  <c r="W1014"/>
  <c r="W1015"/>
  <c r="W1016"/>
  <c r="W1017"/>
  <c r="W1018"/>
  <c r="W1019"/>
  <c r="W1020"/>
  <c r="W1021"/>
  <c r="W1022"/>
  <c r="W1023"/>
  <c r="W1024"/>
  <c r="W1025"/>
  <c r="W1026"/>
  <c r="W1027"/>
  <c r="W1028"/>
  <c r="W1029"/>
  <c r="W1030"/>
  <c r="W1031"/>
  <c r="W1032"/>
  <c r="W1033"/>
  <c r="W1034"/>
  <c r="W1035"/>
  <c r="W1036"/>
  <c r="W1037"/>
  <c r="W1038"/>
  <c r="W1039"/>
  <c r="W1040"/>
  <c r="W1041"/>
  <c r="W1042"/>
  <c r="W1043"/>
  <c r="W1044"/>
  <c r="W1045"/>
  <c r="W1046"/>
  <c r="W1047"/>
  <c r="W1048"/>
  <c r="W1049"/>
  <c r="W1050"/>
  <c r="W1051"/>
  <c r="W1052"/>
  <c r="W1053"/>
  <c r="W1054"/>
  <c r="W1055"/>
  <c r="W1056"/>
  <c r="W1057"/>
  <c r="W1058"/>
  <c r="W1059"/>
  <c r="W1060"/>
  <c r="W1061"/>
  <c r="W1062"/>
  <c r="W1063"/>
  <c r="W1064"/>
  <c r="W1065"/>
  <c r="W1066"/>
  <c r="W1067"/>
  <c r="W1068"/>
  <c r="W1069"/>
  <c r="W1070"/>
  <c r="W1071"/>
  <c r="W1072"/>
  <c r="W1073"/>
  <c r="W1074"/>
  <c r="W1075"/>
  <c r="W1076"/>
  <c r="W1077"/>
  <c r="W1078"/>
  <c r="W1079"/>
  <c r="W1080"/>
  <c r="W1081"/>
  <c r="W1082"/>
  <c r="W1083"/>
  <c r="W1084"/>
  <c r="W1085"/>
  <c r="W1086"/>
  <c r="W1087"/>
  <c r="W1088"/>
  <c r="W1089"/>
  <c r="W1090"/>
  <c r="W1091"/>
  <c r="W1092"/>
  <c r="W1093"/>
  <c r="W1094"/>
  <c r="W1095"/>
  <c r="W1096"/>
  <c r="W1097"/>
  <c r="W1098"/>
  <c r="W1099"/>
  <c r="W1100"/>
  <c r="W1101"/>
  <c r="W1102"/>
  <c r="W1103"/>
  <c r="W1104"/>
  <c r="W1105"/>
  <c r="W1106"/>
  <c r="W1107"/>
  <c r="W1108"/>
  <c r="W1109"/>
  <c r="W1110"/>
  <c r="W1111"/>
  <c r="W1112"/>
  <c r="W1113"/>
  <c r="W1114"/>
  <c r="W1115"/>
  <c r="W1116"/>
  <c r="W1117"/>
  <c r="W1118"/>
  <c r="W1119"/>
  <c r="W1120"/>
  <c r="W1121"/>
  <c r="W1122"/>
  <c r="W1123"/>
  <c r="W1124"/>
  <c r="W1125"/>
  <c r="W1126"/>
  <c r="W1127"/>
  <c r="W1128"/>
  <c r="W1129"/>
  <c r="W1130"/>
  <c r="W1131"/>
  <c r="W1132"/>
  <c r="W1133"/>
  <c r="W1134"/>
  <c r="W1135"/>
  <c r="W1136"/>
  <c r="W1137"/>
  <c r="W1138"/>
  <c r="W1139"/>
  <c r="W1140"/>
  <c r="W1141"/>
  <c r="W1142"/>
  <c r="W1143"/>
  <c r="W1144"/>
  <c r="W1145"/>
  <c r="W1146"/>
  <c r="W1147"/>
  <c r="W1148"/>
  <c r="W1149"/>
  <c r="W1150"/>
  <c r="W1151"/>
  <c r="W1152"/>
  <c r="W1153"/>
  <c r="W1154"/>
  <c r="W1155"/>
  <c r="W1156"/>
  <c r="W1157"/>
  <c r="W1158"/>
  <c r="W1159"/>
  <c r="W1160"/>
  <c r="W1161"/>
  <c r="W1162"/>
  <c r="W1163"/>
  <c r="O877"/>
  <c r="O878"/>
  <c r="O879"/>
  <c r="O880"/>
  <c r="O881"/>
  <c r="O882"/>
  <c r="O883"/>
  <c r="O884"/>
  <c r="O885"/>
  <c r="O886"/>
  <c r="O887"/>
  <c r="O888"/>
  <c r="O889"/>
  <c r="O890"/>
  <c r="O891"/>
  <c r="O892"/>
  <c r="O893"/>
  <c r="O894"/>
  <c r="O895"/>
  <c r="O896"/>
  <c r="O897"/>
  <c r="O898"/>
  <c r="O899"/>
  <c r="O900"/>
  <c r="O901"/>
  <c r="O902"/>
  <c r="O903"/>
  <c r="O904"/>
  <c r="O905"/>
  <c r="O906"/>
  <c r="O907"/>
  <c r="O908"/>
  <c r="O909"/>
  <c r="O910"/>
  <c r="O911"/>
  <c r="O912"/>
  <c r="O913"/>
  <c r="O914"/>
  <c r="O915"/>
  <c r="O916"/>
  <c r="O917"/>
  <c r="O918"/>
  <c r="O919"/>
  <c r="O920"/>
  <c r="O921"/>
  <c r="O922"/>
  <c r="O923"/>
  <c r="O924"/>
  <c r="O925"/>
  <c r="O926"/>
  <c r="O927"/>
  <c r="O928"/>
  <c r="O929"/>
  <c r="O930"/>
  <c r="O931"/>
  <c r="O932"/>
  <c r="O933"/>
  <c r="O934"/>
  <c r="O935"/>
  <c r="O936"/>
  <c r="O937"/>
  <c r="O938"/>
  <c r="O939"/>
  <c r="O940"/>
  <c r="O941"/>
  <c r="O942"/>
  <c r="O945"/>
  <c r="O946"/>
  <c r="O947"/>
  <c r="O948"/>
  <c r="O949"/>
  <c r="O950"/>
  <c r="O951"/>
  <c r="O952"/>
  <c r="O953"/>
  <c r="O954"/>
  <c r="O955"/>
  <c r="O956"/>
  <c r="O957"/>
  <c r="O958"/>
  <c r="O959"/>
  <c r="O960"/>
  <c r="O961"/>
  <c r="O962"/>
  <c r="O963"/>
  <c r="O964"/>
  <c r="O965"/>
  <c r="O966"/>
  <c r="O967"/>
  <c r="O968"/>
  <c r="O969"/>
  <c r="O970"/>
  <c r="O971"/>
  <c r="O972"/>
  <c r="O973"/>
  <c r="O974"/>
  <c r="O975"/>
  <c r="O976"/>
  <c r="O977"/>
  <c r="O978"/>
  <c r="O979"/>
  <c r="O980"/>
  <c r="O981"/>
  <c r="O982"/>
  <c r="O983"/>
  <c r="O984"/>
  <c r="O985"/>
  <c r="O986"/>
  <c r="O987"/>
  <c r="O988"/>
  <c r="O989"/>
  <c r="O990"/>
  <c r="O991"/>
  <c r="O992"/>
  <c r="O993"/>
  <c r="O994"/>
  <c r="O995"/>
  <c r="O996"/>
  <c r="O997"/>
  <c r="O998"/>
  <c r="O999"/>
  <c r="O1000"/>
  <c r="O1001"/>
  <c r="O1002"/>
  <c r="O1003"/>
  <c r="O1004"/>
  <c r="O1005"/>
  <c r="O1006"/>
  <c r="O1007"/>
  <c r="O1008"/>
  <c r="O1009"/>
  <c r="O1010"/>
  <c r="O1011"/>
  <c r="O1012"/>
  <c r="O1013"/>
  <c r="O1014"/>
  <c r="O1015"/>
  <c r="O1016"/>
  <c r="O1017"/>
  <c r="O1018"/>
  <c r="O1019"/>
  <c r="O1020"/>
  <c r="O1021"/>
  <c r="O1022"/>
  <c r="O1023"/>
  <c r="O1024"/>
  <c r="O1025"/>
  <c r="O1026"/>
  <c r="O1027"/>
  <c r="O1028"/>
  <c r="O1029"/>
  <c r="O1030"/>
  <c r="O1031"/>
  <c r="O1032"/>
  <c r="O1033"/>
  <c r="O1034"/>
  <c r="O1035"/>
  <c r="O1036"/>
  <c r="O1037"/>
  <c r="O1038"/>
  <c r="O1039"/>
  <c r="O1040"/>
  <c r="O1041"/>
  <c r="O1042"/>
  <c r="O1043"/>
  <c r="O1044"/>
  <c r="O1045"/>
  <c r="O1046"/>
  <c r="O1047"/>
  <c r="O1048"/>
  <c r="O1049"/>
  <c r="O1050"/>
  <c r="O1051"/>
  <c r="O1052"/>
  <c r="O1053"/>
  <c r="O1054"/>
  <c r="O1055"/>
  <c r="O1056"/>
  <c r="O1057"/>
  <c r="O1058"/>
  <c r="O1059"/>
  <c r="O1060"/>
  <c r="O1061"/>
  <c r="O1062"/>
  <c r="O1063"/>
  <c r="O1064"/>
  <c r="O1065"/>
  <c r="O1066"/>
  <c r="O1067"/>
  <c r="O1068"/>
  <c r="O1069"/>
  <c r="O1070"/>
  <c r="O1071"/>
  <c r="O1072"/>
  <c r="O1073"/>
  <c r="O1074"/>
  <c r="O1075"/>
  <c r="O1076"/>
  <c r="O1077"/>
  <c r="O1078"/>
  <c r="O1079"/>
  <c r="O1080"/>
  <c r="O1081"/>
  <c r="O1082"/>
  <c r="O1083"/>
  <c r="O1084"/>
  <c r="O1085"/>
  <c r="O1086"/>
  <c r="O1087"/>
  <c r="O1088"/>
  <c r="O1089"/>
  <c r="O1090"/>
  <c r="O1091"/>
  <c r="O1092"/>
  <c r="O1093"/>
  <c r="O1094"/>
  <c r="O1095"/>
  <c r="O1096"/>
  <c r="O1097"/>
  <c r="O1098"/>
  <c r="O1099"/>
  <c r="O1100"/>
  <c r="O1101"/>
  <c r="O1102"/>
  <c r="O1103"/>
  <c r="O1104"/>
  <c r="O1105"/>
  <c r="O1106"/>
  <c r="O1107"/>
  <c r="O1108"/>
  <c r="O1109"/>
  <c r="O1110"/>
  <c r="O1111"/>
  <c r="O1112"/>
  <c r="O1113"/>
  <c r="O1114"/>
  <c r="O1115"/>
  <c r="O1116"/>
  <c r="O1117"/>
  <c r="O1118"/>
  <c r="O1119"/>
  <c r="O1120"/>
  <c r="O1121"/>
  <c r="O1122"/>
  <c r="O1123"/>
  <c r="O1124"/>
  <c r="O1125"/>
  <c r="O1126"/>
  <c r="O1127"/>
  <c r="O1128"/>
  <c r="O1129"/>
  <c r="O1130"/>
  <c r="O1131"/>
  <c r="O1132"/>
  <c r="O1133"/>
  <c r="O1134"/>
  <c r="O1135"/>
  <c r="O1136"/>
  <c r="O1137"/>
  <c r="O1138"/>
  <c r="O1139"/>
  <c r="O1140"/>
  <c r="O1141"/>
  <c r="O1142"/>
  <c r="O1143"/>
  <c r="O1144"/>
  <c r="O1145"/>
  <c r="O1146"/>
  <c r="O1147"/>
  <c r="O1148"/>
  <c r="O1149"/>
  <c r="O1150"/>
  <c r="O1151"/>
  <c r="O1152"/>
  <c r="O1153"/>
  <c r="O1154"/>
  <c r="O1155"/>
  <c r="O1156"/>
  <c r="O1157"/>
  <c r="O1158"/>
  <c r="O1159"/>
  <c r="O1160"/>
  <c r="O1161"/>
  <c r="O1162"/>
  <c r="O1163"/>
  <c r="G877"/>
  <c r="G878"/>
  <c r="G879"/>
  <c r="G880"/>
  <c r="G881"/>
  <c r="G882"/>
  <c r="G883"/>
  <c r="G884"/>
  <c r="G885"/>
  <c r="G886"/>
  <c r="G887"/>
  <c r="G888"/>
  <c r="G889"/>
  <c r="G890"/>
  <c r="G891"/>
  <c r="G892"/>
  <c r="G893"/>
  <c r="G894"/>
  <c r="G895"/>
  <c r="G896"/>
  <c r="G897"/>
  <c r="G898"/>
  <c r="G899"/>
  <c r="G900"/>
  <c r="G901"/>
  <c r="G902"/>
  <c r="G903"/>
  <c r="G904"/>
  <c r="G905"/>
  <c r="G906"/>
  <c r="G907"/>
  <c r="G908"/>
  <c r="G909"/>
  <c r="G910"/>
  <c r="G911"/>
  <c r="G912"/>
  <c r="G913"/>
  <c r="G914"/>
  <c r="G915"/>
  <c r="G916"/>
  <c r="G917"/>
  <c r="G918"/>
  <c r="G919"/>
  <c r="G920"/>
  <c r="G921"/>
  <c r="G922"/>
  <c r="G923"/>
  <c r="G924"/>
  <c r="G925"/>
  <c r="G926"/>
  <c r="G927"/>
  <c r="G928"/>
  <c r="G929"/>
  <c r="G930"/>
  <c r="G931"/>
  <c r="G932"/>
  <c r="G933"/>
  <c r="G934"/>
  <c r="G935"/>
  <c r="G936"/>
  <c r="G937"/>
  <c r="G938"/>
  <c r="G939"/>
  <c r="G940"/>
  <c r="G941"/>
  <c r="G942"/>
  <c r="G945"/>
  <c r="G946"/>
  <c r="G947"/>
  <c r="G948"/>
  <c r="G949"/>
  <c r="G950"/>
  <c r="G951"/>
  <c r="G952"/>
  <c r="G953"/>
  <c r="G954"/>
  <c r="G955"/>
  <c r="G956"/>
  <c r="G957"/>
  <c r="G958"/>
  <c r="G959"/>
  <c r="G960"/>
  <c r="G961"/>
  <c r="G962"/>
  <c r="G963"/>
  <c r="G964"/>
  <c r="G965"/>
  <c r="G966"/>
  <c r="G967"/>
  <c r="G968"/>
  <c r="G969"/>
  <c r="G970"/>
  <c r="G971"/>
  <c r="G972"/>
  <c r="G973"/>
  <c r="G974"/>
  <c r="G975"/>
  <c r="G976"/>
  <c r="G977"/>
  <c r="G978"/>
  <c r="G979"/>
  <c r="G980"/>
  <c r="G981"/>
  <c r="G982"/>
  <c r="G983"/>
  <c r="G984"/>
  <c r="G985"/>
  <c r="G986"/>
  <c r="G987"/>
  <c r="G988"/>
  <c r="G989"/>
  <c r="G990"/>
  <c r="G991"/>
  <c r="G992"/>
  <c r="G993"/>
  <c r="G994"/>
  <c r="G995"/>
  <c r="G996"/>
  <c r="G997"/>
  <c r="G998"/>
  <c r="G999"/>
  <c r="G1000"/>
  <c r="G1001"/>
  <c r="G1002"/>
  <c r="G1003"/>
  <c r="G1004"/>
  <c r="G1005"/>
  <c r="G1006"/>
  <c r="G1007"/>
  <c r="G1008"/>
  <c r="G1009"/>
  <c r="G1010"/>
  <c r="G1011"/>
  <c r="G1012"/>
  <c r="G1013"/>
  <c r="G1014"/>
  <c r="G1015"/>
  <c r="G1016"/>
  <c r="G1017"/>
  <c r="G1018"/>
  <c r="G1019"/>
  <c r="G1020"/>
  <c r="G1021"/>
  <c r="G1022"/>
  <c r="G1023"/>
  <c r="G1024"/>
  <c r="G1025"/>
  <c r="G1026"/>
  <c r="G1027"/>
  <c r="G1028"/>
  <c r="G1029"/>
  <c r="G1030"/>
  <c r="G1031"/>
  <c r="G1032"/>
  <c r="G1033"/>
  <c r="G1034"/>
  <c r="G1035"/>
  <c r="G1036"/>
  <c r="G1037"/>
  <c r="G1038"/>
  <c r="G1039"/>
  <c r="G1040"/>
  <c r="G1041"/>
  <c r="G1042"/>
  <c r="G1043"/>
  <c r="G1044"/>
  <c r="G1045"/>
  <c r="G1046"/>
  <c r="G1047"/>
  <c r="G1048"/>
  <c r="G1049"/>
  <c r="G1050"/>
  <c r="G1051"/>
  <c r="G1052"/>
  <c r="G1053"/>
  <c r="G1054"/>
  <c r="G1055"/>
  <c r="G1056"/>
  <c r="G1057"/>
  <c r="G1058"/>
  <c r="G1059"/>
  <c r="G1060"/>
  <c r="G1061"/>
  <c r="G1062"/>
  <c r="G1063"/>
  <c r="G1064"/>
  <c r="G1065"/>
  <c r="G1066"/>
  <c r="G1067"/>
  <c r="G1068"/>
  <c r="G1069"/>
  <c r="G1070"/>
  <c r="G1071"/>
  <c r="G1072"/>
  <c r="G1073"/>
  <c r="G1074"/>
  <c r="G1075"/>
  <c r="G1076"/>
  <c r="G1077"/>
  <c r="G1078"/>
  <c r="G1079"/>
  <c r="G1080"/>
  <c r="G1081"/>
  <c r="G1082"/>
  <c r="G1083"/>
  <c r="G1084"/>
  <c r="G1085"/>
  <c r="G1086"/>
  <c r="G1087"/>
  <c r="G1088"/>
  <c r="G1089"/>
  <c r="G1090"/>
  <c r="G1091"/>
  <c r="G1092"/>
  <c r="G1093"/>
  <c r="G1094"/>
  <c r="G1095"/>
  <c r="G1096"/>
  <c r="G1097"/>
  <c r="G1098"/>
  <c r="G1099"/>
  <c r="G1100"/>
  <c r="G1101"/>
  <c r="G1102"/>
  <c r="G1103"/>
  <c r="G1104"/>
  <c r="G1105"/>
  <c r="G1106"/>
  <c r="G1107"/>
  <c r="G1108"/>
  <c r="G1109"/>
  <c r="G1110"/>
  <c r="G1111"/>
  <c r="G1112"/>
  <c r="G1113"/>
  <c r="G1114"/>
  <c r="G1115"/>
  <c r="G1116"/>
  <c r="G1117"/>
  <c r="G1118"/>
  <c r="G1119"/>
  <c r="G1120"/>
  <c r="G1121"/>
  <c r="G1122"/>
  <c r="G1123"/>
  <c r="G1124"/>
  <c r="G1125"/>
  <c r="G1126"/>
  <c r="G1127"/>
  <c r="G1128"/>
  <c r="G1129"/>
  <c r="G1130"/>
  <c r="G1131"/>
  <c r="G1132"/>
  <c r="G1133"/>
  <c r="G1134"/>
  <c r="G1135"/>
  <c r="G1136"/>
  <c r="G1137"/>
  <c r="G1138"/>
  <c r="G1139"/>
  <c r="G1140"/>
  <c r="G1141"/>
  <c r="G1142"/>
  <c r="G1143"/>
  <c r="G1144"/>
  <c r="G1145"/>
  <c r="G1146"/>
  <c r="G1147"/>
  <c r="G1148"/>
  <c r="G1149"/>
  <c r="G1150"/>
  <c r="G1151"/>
  <c r="G1152"/>
  <c r="G1153"/>
  <c r="G1154"/>
  <c r="G1155"/>
  <c r="G1156"/>
  <c r="G1157"/>
  <c r="G1158"/>
  <c r="G1159"/>
  <c r="G1160"/>
  <c r="G1161"/>
  <c r="G1162"/>
  <c r="G1163"/>
  <c r="AV877"/>
  <c r="AV878"/>
  <c r="AV879"/>
  <c r="AV880"/>
  <c r="AV881"/>
  <c r="AV882"/>
  <c r="AV883"/>
  <c r="AV884"/>
  <c r="AV885"/>
  <c r="AV886"/>
  <c r="AV887"/>
  <c r="AV888"/>
  <c r="AV889"/>
  <c r="AV890"/>
  <c r="AV891"/>
  <c r="AV892"/>
  <c r="AV893"/>
  <c r="AV894"/>
  <c r="AV895"/>
  <c r="AV896"/>
  <c r="AV897"/>
  <c r="AV898"/>
  <c r="AV899"/>
  <c r="AV900"/>
  <c r="AV901"/>
  <c r="AV902"/>
  <c r="AV903"/>
  <c r="AV904"/>
  <c r="AV905"/>
  <c r="AV906"/>
  <c r="AV907"/>
  <c r="AV908"/>
  <c r="AV909"/>
  <c r="AV910"/>
  <c r="AV911"/>
  <c r="AV912"/>
  <c r="AV913"/>
  <c r="AV914"/>
  <c r="AV915"/>
  <c r="AV916"/>
  <c r="AV917"/>
  <c r="AV918"/>
  <c r="AV919"/>
  <c r="AV920"/>
  <c r="AV921"/>
  <c r="AV922"/>
  <c r="AV923"/>
  <c r="AV924"/>
  <c r="AV925"/>
  <c r="AV926"/>
  <c r="AV927"/>
  <c r="AV928"/>
  <c r="AV929"/>
  <c r="AV930"/>
  <c r="AV931"/>
  <c r="AV932"/>
  <c r="AV933"/>
  <c r="AV934"/>
  <c r="AV935"/>
  <c r="AV936"/>
  <c r="AV937"/>
  <c r="AV1000"/>
  <c r="AV1004"/>
  <c r="AV1008"/>
  <c r="AV1012"/>
  <c r="AV1016"/>
  <c r="AV1020"/>
  <c r="AV1024"/>
  <c r="AV1027"/>
  <c r="AV1028"/>
  <c r="AV1029"/>
  <c r="AV1030"/>
  <c r="AV1031"/>
  <c r="AV1032"/>
  <c r="AV1033"/>
  <c r="AV1034"/>
  <c r="AV1035"/>
  <c r="AV1036"/>
  <c r="AV1037"/>
  <c r="AV1038"/>
  <c r="AV1039"/>
  <c r="AV1040"/>
  <c r="AV1041"/>
  <c r="AV1042"/>
  <c r="AV1043"/>
  <c r="AV1044"/>
  <c r="AV1045"/>
  <c r="AV1046"/>
  <c r="AV1047"/>
  <c r="AV1048"/>
  <c r="AV1049"/>
  <c r="AV1050"/>
  <c r="AV1051"/>
  <c r="AV1052"/>
  <c r="AV1053"/>
  <c r="AV1054"/>
  <c r="AV1055"/>
  <c r="AV1056"/>
  <c r="AV1057"/>
  <c r="AV1058"/>
  <c r="AV1059"/>
  <c r="AV1060"/>
  <c r="AV1061"/>
  <c r="AV1062"/>
  <c r="AV1063"/>
  <c r="AV1064"/>
  <c r="AV1065"/>
  <c r="AV1066"/>
  <c r="AV1067"/>
  <c r="AV1068"/>
  <c r="AV1069"/>
  <c r="AV1070"/>
  <c r="AV1071"/>
  <c r="AV1072"/>
  <c r="AV1073"/>
  <c r="AV1074"/>
  <c r="AV1075"/>
  <c r="AV1076"/>
  <c r="AV1077"/>
  <c r="AV1078"/>
  <c r="AV1079"/>
  <c r="AV1080"/>
  <c r="AV1081"/>
  <c r="AV1082"/>
  <c r="AV1083"/>
  <c r="AV1084"/>
  <c r="AV1085"/>
  <c r="AV1086"/>
  <c r="AV1087"/>
  <c r="AV1088"/>
  <c r="AV1089"/>
  <c r="AV1090"/>
  <c r="AV1091"/>
  <c r="AV1092"/>
  <c r="AV1093"/>
  <c r="AV1094"/>
  <c r="AV1095"/>
  <c r="AV1096"/>
  <c r="AV1097"/>
  <c r="AV1098"/>
  <c r="AV1099"/>
  <c r="AV1100"/>
  <c r="AV1101"/>
  <c r="AV1102"/>
  <c r="AV1103"/>
  <c r="AV1104"/>
  <c r="AV1105"/>
  <c r="AV1106"/>
  <c r="AV1107"/>
  <c r="AV1108"/>
  <c r="AV1109"/>
  <c r="AV1110"/>
  <c r="AV1111"/>
  <c r="AV1112"/>
  <c r="AV1113"/>
  <c r="AV1114"/>
  <c r="AV1115"/>
  <c r="AV1116"/>
  <c r="AV1117"/>
  <c r="AV1118"/>
  <c r="AV1119"/>
  <c r="AV1120"/>
  <c r="AV1121"/>
  <c r="AV1122"/>
  <c r="AV1123"/>
  <c r="AV1124"/>
  <c r="AV1125"/>
  <c r="AV1126"/>
  <c r="AV1127"/>
  <c r="AV1128"/>
  <c r="AV1129"/>
  <c r="AV1130"/>
  <c r="AV1131"/>
  <c r="AV1132"/>
  <c r="AV1133"/>
  <c r="AV1134"/>
  <c r="AV1135"/>
  <c r="AV1136"/>
  <c r="AV1137"/>
  <c r="AV1138"/>
  <c r="AV1139"/>
  <c r="AV1140"/>
  <c r="AV1141"/>
  <c r="AV1142"/>
  <c r="AV1143"/>
  <c r="AV1144"/>
  <c r="AV1145"/>
  <c r="AV1146"/>
  <c r="AV1147"/>
  <c r="AV1148"/>
  <c r="AV1149"/>
  <c r="AV1150"/>
  <c r="AV1151"/>
  <c r="AV1152"/>
  <c r="AV1153"/>
  <c r="AV1154"/>
  <c r="AV1155"/>
  <c r="AV1156"/>
  <c r="AV1157"/>
  <c r="AV1158"/>
  <c r="AV1159"/>
  <c r="AV1160"/>
  <c r="AV1161"/>
  <c r="AV1162"/>
  <c r="AV1163"/>
  <c r="AV938"/>
  <c r="AV940"/>
  <c r="AV942"/>
  <c r="AV946"/>
  <c r="AV948"/>
  <c r="AV950"/>
  <c r="AV952"/>
  <c r="AV954"/>
  <c r="AV956"/>
  <c r="AV958"/>
  <c r="AV960"/>
  <c r="AV962"/>
  <c r="AV964"/>
  <c r="AV966"/>
  <c r="AV968"/>
  <c r="AV970"/>
  <c r="AV972"/>
  <c r="AV974"/>
  <c r="AV976"/>
  <c r="AV978"/>
  <c r="AV980"/>
  <c r="AV982"/>
  <c r="AV984"/>
  <c r="AV986"/>
  <c r="AV988"/>
  <c r="AV990"/>
  <c r="AV992"/>
  <c r="AV994"/>
  <c r="AV996"/>
  <c r="AV999"/>
  <c r="AV1003"/>
  <c r="AV1007"/>
  <c r="AV1011"/>
  <c r="AV1015"/>
  <c r="AV1019"/>
  <c r="AV1023"/>
  <c r="AV998"/>
  <c r="AV1002"/>
  <c r="AV1006"/>
  <c r="AV1010"/>
  <c r="AV1014"/>
  <c r="AV1018"/>
  <c r="AV1022"/>
  <c r="AV1026"/>
  <c r="AV939"/>
  <c r="AV941"/>
  <c r="AV945"/>
  <c r="AV947"/>
  <c r="AV949"/>
  <c r="AV951"/>
  <c r="AV953"/>
  <c r="AV955"/>
  <c r="AV957"/>
  <c r="AV959"/>
  <c r="AV961"/>
  <c r="AV963"/>
  <c r="AV965"/>
  <c r="AV967"/>
  <c r="AV969"/>
  <c r="AV971"/>
  <c r="AV973"/>
  <c r="AV975"/>
  <c r="AV977"/>
  <c r="AV979"/>
  <c r="AV981"/>
  <c r="AV983"/>
  <c r="AV985"/>
  <c r="AV987"/>
  <c r="AV989"/>
  <c r="AV991"/>
  <c r="AV993"/>
  <c r="AV995"/>
  <c r="AV997"/>
  <c r="AV1001"/>
  <c r="AV1005"/>
  <c r="AV1009"/>
  <c r="AV1013"/>
  <c r="AV1017"/>
  <c r="AV1021"/>
  <c r="AV1025"/>
  <c r="AF877"/>
  <c r="AF878"/>
  <c r="AF879"/>
  <c r="AF880"/>
  <c r="AF881"/>
  <c r="AF882"/>
  <c r="AF883"/>
  <c r="AF884"/>
  <c r="AF885"/>
  <c r="AF886"/>
  <c r="AF887"/>
  <c r="AF888"/>
  <c r="AF889"/>
  <c r="AF890"/>
  <c r="AF891"/>
  <c r="AF892"/>
  <c r="AF893"/>
  <c r="AF894"/>
  <c r="AF895"/>
  <c r="AF896"/>
  <c r="AF897"/>
  <c r="AF898"/>
  <c r="AF899"/>
  <c r="AF900"/>
  <c r="AF901"/>
  <c r="AF902"/>
  <c r="AF903"/>
  <c r="AF904"/>
  <c r="AF905"/>
  <c r="AF906"/>
  <c r="AF907"/>
  <c r="AF908"/>
  <c r="AF909"/>
  <c r="AF910"/>
  <c r="AF911"/>
  <c r="AF912"/>
  <c r="AF913"/>
  <c r="AF914"/>
  <c r="AF915"/>
  <c r="AF916"/>
  <c r="AF917"/>
  <c r="AF918"/>
  <c r="AF919"/>
  <c r="AF920"/>
  <c r="AF921"/>
  <c r="AF922"/>
  <c r="AF923"/>
  <c r="AF924"/>
  <c r="AF925"/>
  <c r="AF926"/>
  <c r="AF927"/>
  <c r="AF928"/>
  <c r="AF929"/>
  <c r="AF930"/>
  <c r="AF931"/>
  <c r="AF932"/>
  <c r="AF933"/>
  <c r="AF934"/>
  <c r="AF935"/>
  <c r="AF936"/>
  <c r="AF937"/>
  <c r="AF1000"/>
  <c r="AF1004"/>
  <c r="AF1008"/>
  <c r="AF1012"/>
  <c r="AF1016"/>
  <c r="AF1020"/>
  <c r="AF1024"/>
  <c r="AF1027"/>
  <c r="AF1028"/>
  <c r="AF1029"/>
  <c r="AF1030"/>
  <c r="AF1031"/>
  <c r="AF1032"/>
  <c r="AF1033"/>
  <c r="AF1034"/>
  <c r="AF1035"/>
  <c r="AF1036"/>
  <c r="AF1037"/>
  <c r="AF1038"/>
  <c r="AF1039"/>
  <c r="AF1040"/>
  <c r="AF1041"/>
  <c r="AF1042"/>
  <c r="AF1043"/>
  <c r="AF1044"/>
  <c r="AF1045"/>
  <c r="AF1046"/>
  <c r="AF1047"/>
  <c r="AF1048"/>
  <c r="AF1049"/>
  <c r="AF1050"/>
  <c r="AF1051"/>
  <c r="AF1052"/>
  <c r="AF1053"/>
  <c r="AF1054"/>
  <c r="AF1055"/>
  <c r="AF1056"/>
  <c r="AF1057"/>
  <c r="AF1058"/>
  <c r="AF1059"/>
  <c r="AF1060"/>
  <c r="AF1061"/>
  <c r="AF1062"/>
  <c r="AF1063"/>
  <c r="AF1064"/>
  <c r="AF1065"/>
  <c r="AF1066"/>
  <c r="AF1067"/>
  <c r="AF1068"/>
  <c r="AF1069"/>
  <c r="AF1070"/>
  <c r="AF1071"/>
  <c r="AF1072"/>
  <c r="AF1073"/>
  <c r="AF1074"/>
  <c r="AF1075"/>
  <c r="AF1076"/>
  <c r="AF1077"/>
  <c r="AF1078"/>
  <c r="AF1079"/>
  <c r="AF1080"/>
  <c r="AF1081"/>
  <c r="AF1082"/>
  <c r="AF1083"/>
  <c r="AF1084"/>
  <c r="AF1085"/>
  <c r="AF1086"/>
  <c r="AF1087"/>
  <c r="AF1088"/>
  <c r="AF1089"/>
  <c r="AF1090"/>
  <c r="AF1091"/>
  <c r="AF1092"/>
  <c r="AF1093"/>
  <c r="AF1094"/>
  <c r="AF1095"/>
  <c r="AF1096"/>
  <c r="AF1097"/>
  <c r="AF1098"/>
  <c r="AF1099"/>
  <c r="AF1100"/>
  <c r="AF1101"/>
  <c r="AF1102"/>
  <c r="AF1103"/>
  <c r="AF1104"/>
  <c r="AF1105"/>
  <c r="AF1106"/>
  <c r="AF1107"/>
  <c r="AF1108"/>
  <c r="AF1109"/>
  <c r="AF1110"/>
  <c r="AF1111"/>
  <c r="AF1112"/>
  <c r="AF1113"/>
  <c r="AF1114"/>
  <c r="AF1115"/>
  <c r="AF1116"/>
  <c r="AF1117"/>
  <c r="AF1118"/>
  <c r="AF1119"/>
  <c r="AF1120"/>
  <c r="AF1121"/>
  <c r="AF1122"/>
  <c r="AF1123"/>
  <c r="AF1124"/>
  <c r="AF1125"/>
  <c r="AF1126"/>
  <c r="AF1127"/>
  <c r="AF1128"/>
  <c r="AF1129"/>
  <c r="AF1130"/>
  <c r="AF1131"/>
  <c r="AF1132"/>
  <c r="AF1133"/>
  <c r="AF1134"/>
  <c r="AF1135"/>
  <c r="AF1136"/>
  <c r="AF1137"/>
  <c r="AF1138"/>
  <c r="AF1139"/>
  <c r="AF1140"/>
  <c r="AF1141"/>
  <c r="AF1142"/>
  <c r="AF1143"/>
  <c r="AF1144"/>
  <c r="AF1145"/>
  <c r="AF1146"/>
  <c r="AF1147"/>
  <c r="AF1148"/>
  <c r="AF1149"/>
  <c r="AF1150"/>
  <c r="AF1151"/>
  <c r="AF1152"/>
  <c r="AF1153"/>
  <c r="AF1154"/>
  <c r="AF1155"/>
  <c r="AF1156"/>
  <c r="AF1157"/>
  <c r="AF1158"/>
  <c r="AF1159"/>
  <c r="AF1160"/>
  <c r="AF1161"/>
  <c r="AF1162"/>
  <c r="AF1163"/>
  <c r="AF938"/>
  <c r="AF940"/>
  <c r="AF942"/>
  <c r="AF946"/>
  <c r="AF948"/>
  <c r="AF950"/>
  <c r="AF952"/>
  <c r="AF954"/>
  <c r="AF956"/>
  <c r="AF958"/>
  <c r="AF960"/>
  <c r="AF962"/>
  <c r="AF964"/>
  <c r="AF966"/>
  <c r="AF968"/>
  <c r="AF970"/>
  <c r="AF972"/>
  <c r="AF974"/>
  <c r="AF976"/>
  <c r="AF978"/>
  <c r="AF980"/>
  <c r="AF982"/>
  <c r="AF984"/>
  <c r="AF986"/>
  <c r="AF988"/>
  <c r="AF990"/>
  <c r="AF992"/>
  <c r="AF994"/>
  <c r="AF996"/>
  <c r="AF999"/>
  <c r="AF1003"/>
  <c r="AF1007"/>
  <c r="AF1011"/>
  <c r="AF1015"/>
  <c r="AF1019"/>
  <c r="AF1023"/>
  <c r="AF998"/>
  <c r="AF1002"/>
  <c r="AF1006"/>
  <c r="AF1010"/>
  <c r="AF1014"/>
  <c r="AF1018"/>
  <c r="AF1022"/>
  <c r="AF1026"/>
  <c r="AF939"/>
  <c r="AF941"/>
  <c r="AF945"/>
  <c r="AF947"/>
  <c r="AF949"/>
  <c r="AF951"/>
  <c r="AF953"/>
  <c r="AF955"/>
  <c r="AF957"/>
  <c r="AF959"/>
  <c r="AF961"/>
  <c r="AF963"/>
  <c r="AF965"/>
  <c r="AF967"/>
  <c r="AF969"/>
  <c r="AF971"/>
  <c r="AF973"/>
  <c r="AF975"/>
  <c r="AF977"/>
  <c r="AF979"/>
  <c r="AF981"/>
  <c r="AF983"/>
  <c r="AF985"/>
  <c r="AF987"/>
  <c r="AF989"/>
  <c r="AF991"/>
  <c r="AF993"/>
  <c r="AF995"/>
  <c r="AF997"/>
  <c r="AF1001"/>
  <c r="AF1005"/>
  <c r="AF1009"/>
  <c r="AF1013"/>
  <c r="AF1017"/>
  <c r="AF1021"/>
  <c r="AF1025"/>
  <c r="H877"/>
  <c r="H878"/>
  <c r="H879"/>
  <c r="H880"/>
  <c r="H881"/>
  <c r="H882"/>
  <c r="H883"/>
  <c r="H884"/>
  <c r="H885"/>
  <c r="H886"/>
  <c r="H887"/>
  <c r="H888"/>
  <c r="H889"/>
  <c r="H890"/>
  <c r="H891"/>
  <c r="H892"/>
  <c r="H893"/>
  <c r="H894"/>
  <c r="H895"/>
  <c r="H896"/>
  <c r="H897"/>
  <c r="H898"/>
  <c r="H899"/>
  <c r="H900"/>
  <c r="H901"/>
  <c r="H902"/>
  <c r="H903"/>
  <c r="H904"/>
  <c r="H905"/>
  <c r="H906"/>
  <c r="H907"/>
  <c r="H908"/>
  <c r="H909"/>
  <c r="H910"/>
  <c r="H911"/>
  <c r="H912"/>
  <c r="H913"/>
  <c r="H914"/>
  <c r="H915"/>
  <c r="H916"/>
  <c r="H917"/>
  <c r="H918"/>
  <c r="H919"/>
  <c r="H920"/>
  <c r="H921"/>
  <c r="H922"/>
  <c r="H923"/>
  <c r="H924"/>
  <c r="H925"/>
  <c r="H926"/>
  <c r="H927"/>
  <c r="H928"/>
  <c r="H929"/>
  <c r="H930"/>
  <c r="H931"/>
  <c r="H932"/>
  <c r="H933"/>
  <c r="H934"/>
  <c r="H935"/>
  <c r="H936"/>
  <c r="H937"/>
  <c r="H938"/>
  <c r="H998"/>
  <c r="H1002"/>
  <c r="H1006"/>
  <c r="H1010"/>
  <c r="H1014"/>
  <c r="H1018"/>
  <c r="H1022"/>
  <c r="H1026"/>
  <c r="H1027"/>
  <c r="H1028"/>
  <c r="H1029"/>
  <c r="H1030"/>
  <c r="H1031"/>
  <c r="H1032"/>
  <c r="H1033"/>
  <c r="H1034"/>
  <c r="H1035"/>
  <c r="H1036"/>
  <c r="H1037"/>
  <c r="H1038"/>
  <c r="H1039"/>
  <c r="H1040"/>
  <c r="H1041"/>
  <c r="H1042"/>
  <c r="H1043"/>
  <c r="H1044"/>
  <c r="H1045"/>
  <c r="H1046"/>
  <c r="H1047"/>
  <c r="H1048"/>
  <c r="H1049"/>
  <c r="H1050"/>
  <c r="H1051"/>
  <c r="H1052"/>
  <c r="H1053"/>
  <c r="H1054"/>
  <c r="H1055"/>
  <c r="H1056"/>
  <c r="H1057"/>
  <c r="H1058"/>
  <c r="H1059"/>
  <c r="H1060"/>
  <c r="H1061"/>
  <c r="H1062"/>
  <c r="H1063"/>
  <c r="H1064"/>
  <c r="H1065"/>
  <c r="H1066"/>
  <c r="H1067"/>
  <c r="H1068"/>
  <c r="H1069"/>
  <c r="H1070"/>
  <c r="H1071"/>
  <c r="H1072"/>
  <c r="H1073"/>
  <c r="H1074"/>
  <c r="H1075"/>
  <c r="H1076"/>
  <c r="H1077"/>
  <c r="H1078"/>
  <c r="H1079"/>
  <c r="H1080"/>
  <c r="H1081"/>
  <c r="H1082"/>
  <c r="H1083"/>
  <c r="H1084"/>
  <c r="H1085"/>
  <c r="H1086"/>
  <c r="H1087"/>
  <c r="H1088"/>
  <c r="H1089"/>
  <c r="H1090"/>
  <c r="H1091"/>
  <c r="H1092"/>
  <c r="H1093"/>
  <c r="H1094"/>
  <c r="H1095"/>
  <c r="H1096"/>
  <c r="H1097"/>
  <c r="H1098"/>
  <c r="H1099"/>
  <c r="H1100"/>
  <c r="H1101"/>
  <c r="H1102"/>
  <c r="H1103"/>
  <c r="H1104"/>
  <c r="H1105"/>
  <c r="H1106"/>
  <c r="H1107"/>
  <c r="H1108"/>
  <c r="H1109"/>
  <c r="H1110"/>
  <c r="H1111"/>
  <c r="H1112"/>
  <c r="H1113"/>
  <c r="H1114"/>
  <c r="H1115"/>
  <c r="H1116"/>
  <c r="H1117"/>
  <c r="H1118"/>
  <c r="H1119"/>
  <c r="H1120"/>
  <c r="H1121"/>
  <c r="H1122"/>
  <c r="H1123"/>
  <c r="H1124"/>
  <c r="H1125"/>
  <c r="H1126"/>
  <c r="H1127"/>
  <c r="H1128"/>
  <c r="H1129"/>
  <c r="H1130"/>
  <c r="H1131"/>
  <c r="H1132"/>
  <c r="H1133"/>
  <c r="H1134"/>
  <c r="H1135"/>
  <c r="H1136"/>
  <c r="H1137"/>
  <c r="H1138"/>
  <c r="H1139"/>
  <c r="H1140"/>
  <c r="H1141"/>
  <c r="H1142"/>
  <c r="H1143"/>
  <c r="H1144"/>
  <c r="H1145"/>
  <c r="H1146"/>
  <c r="H1147"/>
  <c r="H1148"/>
  <c r="H1149"/>
  <c r="H1150"/>
  <c r="H1151"/>
  <c r="H1152"/>
  <c r="H1153"/>
  <c r="H1154"/>
  <c r="H1155"/>
  <c r="H1156"/>
  <c r="H1157"/>
  <c r="H1158"/>
  <c r="H1159"/>
  <c r="H1160"/>
  <c r="H1161"/>
  <c r="H1162"/>
  <c r="H1163"/>
  <c r="H940"/>
  <c r="H942"/>
  <c r="H946"/>
  <c r="H948"/>
  <c r="H950"/>
  <c r="H952"/>
  <c r="H954"/>
  <c r="H956"/>
  <c r="H958"/>
  <c r="H960"/>
  <c r="H962"/>
  <c r="H964"/>
  <c r="H966"/>
  <c r="H968"/>
  <c r="H970"/>
  <c r="H972"/>
  <c r="H974"/>
  <c r="H976"/>
  <c r="H978"/>
  <c r="H980"/>
  <c r="H982"/>
  <c r="H984"/>
  <c r="H986"/>
  <c r="H988"/>
  <c r="H990"/>
  <c r="H992"/>
  <c r="H994"/>
  <c r="H996"/>
  <c r="H1001"/>
  <c r="H1005"/>
  <c r="H1009"/>
  <c r="H1013"/>
  <c r="H1017"/>
  <c r="H1021"/>
  <c r="H1025"/>
  <c r="H1000"/>
  <c r="H1004"/>
  <c r="H1008"/>
  <c r="H1012"/>
  <c r="H1016"/>
  <c r="H1020"/>
  <c r="H1024"/>
  <c r="H939"/>
  <c r="H941"/>
  <c r="H945"/>
  <c r="H947"/>
  <c r="H949"/>
  <c r="H951"/>
  <c r="H953"/>
  <c r="H955"/>
  <c r="H957"/>
  <c r="H959"/>
  <c r="H961"/>
  <c r="H963"/>
  <c r="H965"/>
  <c r="H967"/>
  <c r="H969"/>
  <c r="H971"/>
  <c r="H973"/>
  <c r="H975"/>
  <c r="H977"/>
  <c r="H979"/>
  <c r="H981"/>
  <c r="H983"/>
  <c r="H985"/>
  <c r="H987"/>
  <c r="H989"/>
  <c r="H991"/>
  <c r="H993"/>
  <c r="H995"/>
  <c r="H997"/>
  <c r="H999"/>
  <c r="H1003"/>
  <c r="H1007"/>
  <c r="H1011"/>
  <c r="H1015"/>
  <c r="H1019"/>
  <c r="H1023"/>
  <c r="AY877"/>
  <c r="AY878"/>
  <c r="AY879"/>
  <c r="AY880"/>
  <c r="AY881"/>
  <c r="AY882"/>
  <c r="AY883"/>
  <c r="AY884"/>
  <c r="AY885"/>
  <c r="AY886"/>
  <c r="AY887"/>
  <c r="AY888"/>
  <c r="AY889"/>
  <c r="AY890"/>
  <c r="AY891"/>
  <c r="AY892"/>
  <c r="AY893"/>
  <c r="AY894"/>
  <c r="AY895"/>
  <c r="AY896"/>
  <c r="AY897"/>
  <c r="AY898"/>
  <c r="AY899"/>
  <c r="AY900"/>
  <c r="AY901"/>
  <c r="AY902"/>
  <c r="AY903"/>
  <c r="AY904"/>
  <c r="AY905"/>
  <c r="AY906"/>
  <c r="AY907"/>
  <c r="AY908"/>
  <c r="AY909"/>
  <c r="AY910"/>
  <c r="AY911"/>
  <c r="AY912"/>
  <c r="AY913"/>
  <c r="AY914"/>
  <c r="AY915"/>
  <c r="AY916"/>
  <c r="AY917"/>
  <c r="AY918"/>
  <c r="AY919"/>
  <c r="AY920"/>
  <c r="AY921"/>
  <c r="AY922"/>
  <c r="AY923"/>
  <c r="AY924"/>
  <c r="AY925"/>
  <c r="AY926"/>
  <c r="AY927"/>
  <c r="AY928"/>
  <c r="AY929"/>
  <c r="AY930"/>
  <c r="AY931"/>
  <c r="AY932"/>
  <c r="AY933"/>
  <c r="AY934"/>
  <c r="AY935"/>
  <c r="AY936"/>
  <c r="AY937"/>
  <c r="AY938"/>
  <c r="AY939"/>
  <c r="AY940"/>
  <c r="AY941"/>
  <c r="AY942"/>
  <c r="AY945"/>
  <c r="AY946"/>
  <c r="AY947"/>
  <c r="AY948"/>
  <c r="AY949"/>
  <c r="AY950"/>
  <c r="AY951"/>
  <c r="AY952"/>
  <c r="AY953"/>
  <c r="AY954"/>
  <c r="AY955"/>
  <c r="AY956"/>
  <c r="AY957"/>
  <c r="AY958"/>
  <c r="AY959"/>
  <c r="AY960"/>
  <c r="AY961"/>
  <c r="AY962"/>
  <c r="AY963"/>
  <c r="AY964"/>
  <c r="AY965"/>
  <c r="AY966"/>
  <c r="AY967"/>
  <c r="AY968"/>
  <c r="AY969"/>
  <c r="AY970"/>
  <c r="AY971"/>
  <c r="AY972"/>
  <c r="AY973"/>
  <c r="AY974"/>
  <c r="AY975"/>
  <c r="AY976"/>
  <c r="AY977"/>
  <c r="AY978"/>
  <c r="AY979"/>
  <c r="AY980"/>
  <c r="AY981"/>
  <c r="AY982"/>
  <c r="AY983"/>
  <c r="AY984"/>
  <c r="AY985"/>
  <c r="AY986"/>
  <c r="AY987"/>
  <c r="AY988"/>
  <c r="AY989"/>
  <c r="AY990"/>
  <c r="AY991"/>
  <c r="AY992"/>
  <c r="AY993"/>
  <c r="AY994"/>
  <c r="AY995"/>
  <c r="AY996"/>
  <c r="AY997"/>
  <c r="AY998"/>
  <c r="AY999"/>
  <c r="AY1000"/>
  <c r="AY1001"/>
  <c r="AY1002"/>
  <c r="AY1003"/>
  <c r="AY1004"/>
  <c r="AY1005"/>
  <c r="AY1006"/>
  <c r="AY1007"/>
  <c r="AY1008"/>
  <c r="AY1009"/>
  <c r="AY1010"/>
  <c r="AY1011"/>
  <c r="AY1012"/>
  <c r="AY1013"/>
  <c r="AY1014"/>
  <c r="AY1015"/>
  <c r="AY1016"/>
  <c r="AY1017"/>
  <c r="AY1018"/>
  <c r="AY1019"/>
  <c r="AY1020"/>
  <c r="AY1021"/>
  <c r="AY1022"/>
  <c r="AY1023"/>
  <c r="AY1024"/>
  <c r="AY1025"/>
  <c r="AY1026"/>
  <c r="AY1027"/>
  <c r="AY1028"/>
  <c r="AY1029"/>
  <c r="AY1030"/>
  <c r="AY1031"/>
  <c r="AY1032"/>
  <c r="AY1033"/>
  <c r="AY1034"/>
  <c r="AY1035"/>
  <c r="AY1036"/>
  <c r="AY1037"/>
  <c r="AY1038"/>
  <c r="AY1039"/>
  <c r="AY1040"/>
  <c r="AY1041"/>
  <c r="AY1042"/>
  <c r="AY1043"/>
  <c r="AY1044"/>
  <c r="AY1045"/>
  <c r="AY1046"/>
  <c r="AY1047"/>
  <c r="AY1048"/>
  <c r="AY1049"/>
  <c r="AY1050"/>
  <c r="AY1051"/>
  <c r="AY1052"/>
  <c r="AY1053"/>
  <c r="AY1054"/>
  <c r="AY1055"/>
  <c r="AY1056"/>
  <c r="AY1057"/>
  <c r="AY1058"/>
  <c r="AY1059"/>
  <c r="AY1060"/>
  <c r="AY1061"/>
  <c r="AY1062"/>
  <c r="AY1063"/>
  <c r="AY1064"/>
  <c r="AY1065"/>
  <c r="AY1066"/>
  <c r="AY1067"/>
  <c r="AY1068"/>
  <c r="AY1069"/>
  <c r="AY1070"/>
  <c r="AY1071"/>
  <c r="AY1072"/>
  <c r="AY1073"/>
  <c r="AY1074"/>
  <c r="AY1075"/>
  <c r="AY1076"/>
  <c r="AY1077"/>
  <c r="AY1078"/>
  <c r="AY1079"/>
  <c r="AY1080"/>
  <c r="AY1081"/>
  <c r="AY1082"/>
  <c r="AY1083"/>
  <c r="AY1084"/>
  <c r="AY1085"/>
  <c r="AY1086"/>
  <c r="AY1087"/>
  <c r="AY1088"/>
  <c r="AY1089"/>
  <c r="AY1090"/>
  <c r="AY1091"/>
  <c r="AY1092"/>
  <c r="AY1093"/>
  <c r="AY1094"/>
  <c r="AY1095"/>
  <c r="AY1096"/>
  <c r="AY1097"/>
  <c r="AY1098"/>
  <c r="AY1099"/>
  <c r="AY1100"/>
  <c r="AY1101"/>
  <c r="AY1102"/>
  <c r="AY1103"/>
  <c r="AY1104"/>
  <c r="AY1105"/>
  <c r="AY1106"/>
  <c r="AY1107"/>
  <c r="AY1108"/>
  <c r="AY1109"/>
  <c r="AY1110"/>
  <c r="AY1111"/>
  <c r="AY1112"/>
  <c r="AY1113"/>
  <c r="AY1114"/>
  <c r="AY1115"/>
  <c r="AY1116"/>
  <c r="AY1117"/>
  <c r="AY1118"/>
  <c r="AY1119"/>
  <c r="AY1120"/>
  <c r="AY1121"/>
  <c r="AY1122"/>
  <c r="AY1123"/>
  <c r="AY1124"/>
  <c r="AY1125"/>
  <c r="AY1126"/>
  <c r="AY1127"/>
  <c r="AY1128"/>
  <c r="AY1129"/>
  <c r="AY1130"/>
  <c r="AY1131"/>
  <c r="AY1132"/>
  <c r="AY1133"/>
  <c r="AY1134"/>
  <c r="AY1135"/>
  <c r="AY1136"/>
  <c r="AY1137"/>
  <c r="AY1138"/>
  <c r="AY1139"/>
  <c r="AY1140"/>
  <c r="AY1141"/>
  <c r="AY1142"/>
  <c r="AY1143"/>
  <c r="AY1144"/>
  <c r="AY1145"/>
  <c r="AY1146"/>
  <c r="AY1147"/>
  <c r="AY1148"/>
  <c r="AY1149"/>
  <c r="AY1150"/>
  <c r="AY1151"/>
  <c r="AY1152"/>
  <c r="AY1153"/>
  <c r="AY1154"/>
  <c r="AY1155"/>
  <c r="AY1156"/>
  <c r="AY1157"/>
  <c r="AY1158"/>
  <c r="AY1159"/>
  <c r="AY1160"/>
  <c r="AY1161"/>
  <c r="AY1162"/>
  <c r="AY1163"/>
  <c r="AQ877"/>
  <c r="AQ878"/>
  <c r="AQ879"/>
  <c r="AQ880"/>
  <c r="AQ881"/>
  <c r="AQ882"/>
  <c r="AQ883"/>
  <c r="AQ884"/>
  <c r="AQ885"/>
  <c r="AQ886"/>
  <c r="AQ887"/>
  <c r="AQ888"/>
  <c r="AQ889"/>
  <c r="AQ890"/>
  <c r="AQ891"/>
  <c r="AQ892"/>
  <c r="AQ893"/>
  <c r="AQ894"/>
  <c r="AQ895"/>
  <c r="AQ896"/>
  <c r="AQ897"/>
  <c r="AQ898"/>
  <c r="AQ899"/>
  <c r="AQ900"/>
  <c r="AQ901"/>
  <c r="AQ902"/>
  <c r="AQ903"/>
  <c r="AQ904"/>
  <c r="AQ905"/>
  <c r="AQ906"/>
  <c r="AQ907"/>
  <c r="AQ908"/>
  <c r="AQ909"/>
  <c r="AQ910"/>
  <c r="AQ911"/>
  <c r="AQ912"/>
  <c r="AQ913"/>
  <c r="AQ914"/>
  <c r="AQ915"/>
  <c r="AQ916"/>
  <c r="AQ917"/>
  <c r="AQ918"/>
  <c r="AQ919"/>
  <c r="AQ920"/>
  <c r="AQ921"/>
  <c r="AQ922"/>
  <c r="AQ923"/>
  <c r="AQ924"/>
  <c r="AQ925"/>
  <c r="AQ926"/>
  <c r="AQ927"/>
  <c r="AQ928"/>
  <c r="AQ929"/>
  <c r="AQ930"/>
  <c r="AQ931"/>
  <c r="AQ932"/>
  <c r="AQ933"/>
  <c r="AQ934"/>
  <c r="AQ935"/>
  <c r="AQ936"/>
  <c r="AQ937"/>
  <c r="AQ938"/>
  <c r="AQ939"/>
  <c r="AQ940"/>
  <c r="AQ941"/>
  <c r="AQ942"/>
  <c r="AQ945"/>
  <c r="AQ946"/>
  <c r="AQ947"/>
  <c r="AQ948"/>
  <c r="AQ949"/>
  <c r="AQ950"/>
  <c r="AQ951"/>
  <c r="AQ952"/>
  <c r="AQ953"/>
  <c r="AQ954"/>
  <c r="AQ955"/>
  <c r="AQ956"/>
  <c r="AQ957"/>
  <c r="AQ958"/>
  <c r="AQ959"/>
  <c r="AQ960"/>
  <c r="AQ961"/>
  <c r="AQ962"/>
  <c r="AQ963"/>
  <c r="AQ964"/>
  <c r="AQ965"/>
  <c r="AQ966"/>
  <c r="AQ967"/>
  <c r="AQ968"/>
  <c r="AQ969"/>
  <c r="AQ970"/>
  <c r="AQ971"/>
  <c r="AQ972"/>
  <c r="AQ973"/>
  <c r="AQ974"/>
  <c r="AQ975"/>
  <c r="AQ976"/>
  <c r="AQ977"/>
  <c r="AQ978"/>
  <c r="AQ979"/>
  <c r="AQ980"/>
  <c r="AQ981"/>
  <c r="AQ982"/>
  <c r="AQ983"/>
  <c r="AQ984"/>
  <c r="AQ985"/>
  <c r="AQ986"/>
  <c r="AQ987"/>
  <c r="AQ988"/>
  <c r="AQ989"/>
  <c r="AQ990"/>
  <c r="AQ991"/>
  <c r="AQ992"/>
  <c r="AQ993"/>
  <c r="AQ994"/>
  <c r="AQ995"/>
  <c r="AQ996"/>
  <c r="AQ997"/>
  <c r="AQ998"/>
  <c r="AQ999"/>
  <c r="AQ1000"/>
  <c r="AQ1001"/>
  <c r="AQ1002"/>
  <c r="AQ1003"/>
  <c r="AQ1004"/>
  <c r="AQ1005"/>
  <c r="AQ1006"/>
  <c r="AQ1007"/>
  <c r="AQ1008"/>
  <c r="AQ1009"/>
  <c r="AQ1010"/>
  <c r="AQ1011"/>
  <c r="AQ1012"/>
  <c r="AQ1013"/>
  <c r="AQ1014"/>
  <c r="AQ1015"/>
  <c r="AQ1016"/>
  <c r="AQ1017"/>
  <c r="AQ1018"/>
  <c r="AQ1019"/>
  <c r="AQ1020"/>
  <c r="AQ1021"/>
  <c r="AQ1022"/>
  <c r="AQ1023"/>
  <c r="AQ1024"/>
  <c r="AQ1025"/>
  <c r="AQ1026"/>
  <c r="AQ1027"/>
  <c r="AQ1028"/>
  <c r="AQ1029"/>
  <c r="AQ1030"/>
  <c r="AQ1031"/>
  <c r="AQ1032"/>
  <c r="AQ1033"/>
  <c r="AQ1034"/>
  <c r="AQ1035"/>
  <c r="AQ1036"/>
  <c r="AQ1037"/>
  <c r="AQ1038"/>
  <c r="AQ1039"/>
  <c r="AQ1040"/>
  <c r="AQ1041"/>
  <c r="AQ1042"/>
  <c r="AQ1043"/>
  <c r="AQ1044"/>
  <c r="AQ1045"/>
  <c r="AQ1046"/>
  <c r="AQ1047"/>
  <c r="AQ1048"/>
  <c r="AQ1049"/>
  <c r="AQ1050"/>
  <c r="AQ1051"/>
  <c r="AQ1052"/>
  <c r="AQ1053"/>
  <c r="AQ1054"/>
  <c r="AQ1055"/>
  <c r="AQ1056"/>
  <c r="AQ1057"/>
  <c r="AQ1058"/>
  <c r="AQ1059"/>
  <c r="AQ1060"/>
  <c r="AQ1061"/>
  <c r="AQ1062"/>
  <c r="AQ1063"/>
  <c r="AQ1064"/>
  <c r="AQ1065"/>
  <c r="AQ1066"/>
  <c r="AQ1067"/>
  <c r="AQ1068"/>
  <c r="AQ1069"/>
  <c r="AQ1070"/>
  <c r="AQ1071"/>
  <c r="AQ1072"/>
  <c r="AQ1073"/>
  <c r="AQ1074"/>
  <c r="AQ1075"/>
  <c r="AQ1076"/>
  <c r="AQ1077"/>
  <c r="AQ1078"/>
  <c r="AQ1079"/>
  <c r="AQ1080"/>
  <c r="AQ1081"/>
  <c r="AQ1082"/>
  <c r="AQ1083"/>
  <c r="AQ1084"/>
  <c r="AQ1085"/>
  <c r="AQ1086"/>
  <c r="AQ1087"/>
  <c r="AQ1088"/>
  <c r="AQ1089"/>
  <c r="AQ1090"/>
  <c r="AQ1091"/>
  <c r="AQ1092"/>
  <c r="AQ1093"/>
  <c r="AQ1094"/>
  <c r="AQ1095"/>
  <c r="AQ1096"/>
  <c r="AQ1097"/>
  <c r="AQ1098"/>
  <c r="AQ1099"/>
  <c r="AQ1100"/>
  <c r="AQ1101"/>
  <c r="AQ1102"/>
  <c r="AQ1103"/>
  <c r="AQ1104"/>
  <c r="AQ1105"/>
  <c r="AQ1106"/>
  <c r="AQ1107"/>
  <c r="AQ1108"/>
  <c r="AQ1109"/>
  <c r="AQ1110"/>
  <c r="AQ1111"/>
  <c r="AQ1112"/>
  <c r="AQ1113"/>
  <c r="AQ1114"/>
  <c r="AQ1115"/>
  <c r="AQ1116"/>
  <c r="AQ1117"/>
  <c r="AQ1118"/>
  <c r="AQ1119"/>
  <c r="AQ1120"/>
  <c r="AQ1121"/>
  <c r="AQ1122"/>
  <c r="AQ1123"/>
  <c r="AQ1124"/>
  <c r="AQ1125"/>
  <c r="AQ1126"/>
  <c r="AQ1127"/>
  <c r="AQ1128"/>
  <c r="AQ1129"/>
  <c r="AQ1130"/>
  <c r="AQ1131"/>
  <c r="AQ1132"/>
  <c r="AQ1133"/>
  <c r="AQ1134"/>
  <c r="AQ1135"/>
  <c r="AQ1136"/>
  <c r="AQ1137"/>
  <c r="AQ1138"/>
  <c r="AQ1139"/>
  <c r="AQ1140"/>
  <c r="AQ1141"/>
  <c r="AQ1142"/>
  <c r="AQ1143"/>
  <c r="AQ1144"/>
  <c r="AQ1145"/>
  <c r="AQ1146"/>
  <c r="AQ1147"/>
  <c r="AQ1148"/>
  <c r="AQ1149"/>
  <c r="AQ1150"/>
  <c r="AQ1151"/>
  <c r="AQ1152"/>
  <c r="AQ1153"/>
  <c r="AQ1154"/>
  <c r="AQ1155"/>
  <c r="AQ1156"/>
  <c r="AQ1157"/>
  <c r="AQ1158"/>
  <c r="AQ1159"/>
  <c r="AQ1160"/>
  <c r="AQ1161"/>
  <c r="AQ1162"/>
  <c r="AQ1163"/>
  <c r="AI877"/>
  <c r="AI878"/>
  <c r="AI879"/>
  <c r="AI880"/>
  <c r="AI881"/>
  <c r="AI882"/>
  <c r="AI883"/>
  <c r="AI884"/>
  <c r="AI885"/>
  <c r="AI886"/>
  <c r="AI887"/>
  <c r="AI888"/>
  <c r="AI889"/>
  <c r="AI890"/>
  <c r="AI891"/>
  <c r="AI892"/>
  <c r="AI893"/>
  <c r="AI894"/>
  <c r="AI895"/>
  <c r="AI896"/>
  <c r="AI897"/>
  <c r="AI898"/>
  <c r="AI899"/>
  <c r="AI900"/>
  <c r="AI901"/>
  <c r="AI902"/>
  <c r="AI903"/>
  <c r="AI904"/>
  <c r="AI905"/>
  <c r="AI906"/>
  <c r="AI907"/>
  <c r="AI908"/>
  <c r="AI909"/>
  <c r="AI910"/>
  <c r="AI911"/>
  <c r="AI912"/>
  <c r="AI913"/>
  <c r="AI914"/>
  <c r="AI915"/>
  <c r="AI916"/>
  <c r="AI917"/>
  <c r="AI918"/>
  <c r="AI919"/>
  <c r="AI920"/>
  <c r="AI921"/>
  <c r="AI922"/>
  <c r="AI923"/>
  <c r="AI924"/>
  <c r="AI925"/>
  <c r="AI926"/>
  <c r="AI927"/>
  <c r="AI928"/>
  <c r="AI929"/>
  <c r="AI930"/>
  <c r="AI931"/>
  <c r="AI932"/>
  <c r="AI933"/>
  <c r="AI934"/>
  <c r="AI935"/>
  <c r="AI936"/>
  <c r="AI937"/>
  <c r="AI938"/>
  <c r="AI939"/>
  <c r="AI940"/>
  <c r="AI941"/>
  <c r="AI942"/>
  <c r="AI945"/>
  <c r="AI946"/>
  <c r="AI947"/>
  <c r="AI948"/>
  <c r="AI949"/>
  <c r="AI950"/>
  <c r="AI951"/>
  <c r="AI952"/>
  <c r="AI953"/>
  <c r="AI954"/>
  <c r="AI955"/>
  <c r="AI956"/>
  <c r="AI957"/>
  <c r="AI958"/>
  <c r="AI959"/>
  <c r="AI960"/>
  <c r="AI961"/>
  <c r="AI962"/>
  <c r="AI963"/>
  <c r="AI964"/>
  <c r="AI965"/>
  <c r="AI966"/>
  <c r="AI967"/>
  <c r="AI968"/>
  <c r="AI969"/>
  <c r="AI970"/>
  <c r="AI971"/>
  <c r="AI972"/>
  <c r="AI973"/>
  <c r="AI974"/>
  <c r="AI975"/>
  <c r="AI976"/>
  <c r="AI977"/>
  <c r="AI978"/>
  <c r="AI979"/>
  <c r="AI980"/>
  <c r="AI981"/>
  <c r="AI982"/>
  <c r="AI983"/>
  <c r="AI984"/>
  <c r="AI985"/>
  <c r="AI986"/>
  <c r="AI987"/>
  <c r="AI988"/>
  <c r="AI989"/>
  <c r="AI990"/>
  <c r="AI991"/>
  <c r="AI992"/>
  <c r="AI993"/>
  <c r="AI994"/>
  <c r="AI995"/>
  <c r="AI996"/>
  <c r="AI997"/>
  <c r="AI998"/>
  <c r="AI999"/>
  <c r="AI1000"/>
  <c r="AI1001"/>
  <c r="AI1002"/>
  <c r="AI1003"/>
  <c r="AI1004"/>
  <c r="AI1005"/>
  <c r="AI1006"/>
  <c r="AI1007"/>
  <c r="AI1008"/>
  <c r="AI1009"/>
  <c r="AI1010"/>
  <c r="AI1011"/>
  <c r="AI1012"/>
  <c r="AI1013"/>
  <c r="AI1014"/>
  <c r="AI1015"/>
  <c r="AI1016"/>
  <c r="AI1017"/>
  <c r="AI1018"/>
  <c r="AI1019"/>
  <c r="AI1020"/>
  <c r="AI1021"/>
  <c r="AI1022"/>
  <c r="AI1023"/>
  <c r="AI1024"/>
  <c r="AI1025"/>
  <c r="AI1026"/>
  <c r="AI1027"/>
  <c r="AI1028"/>
  <c r="AI1029"/>
  <c r="AI1030"/>
  <c r="AI1031"/>
  <c r="AI1032"/>
  <c r="AI1033"/>
  <c r="AI1034"/>
  <c r="AI1035"/>
  <c r="AI1036"/>
  <c r="AI1037"/>
  <c r="AI1038"/>
  <c r="AI1039"/>
  <c r="AI1040"/>
  <c r="AI1041"/>
  <c r="AI1042"/>
  <c r="AI1043"/>
  <c r="AI1044"/>
  <c r="AI1045"/>
  <c r="AI1046"/>
  <c r="AI1047"/>
  <c r="AI1048"/>
  <c r="AI1049"/>
  <c r="AI1050"/>
  <c r="AI1051"/>
  <c r="AI1052"/>
  <c r="AI1053"/>
  <c r="AI1054"/>
  <c r="AI1055"/>
  <c r="AI1056"/>
  <c r="AI1057"/>
  <c r="AI1058"/>
  <c r="AI1059"/>
  <c r="AI1060"/>
  <c r="AI1061"/>
  <c r="AI1062"/>
  <c r="AI1063"/>
  <c r="AI1064"/>
  <c r="AI1065"/>
  <c r="AI1066"/>
  <c r="AI1067"/>
  <c r="AI1068"/>
  <c r="AI1069"/>
  <c r="AI1070"/>
  <c r="AI1071"/>
  <c r="AI1072"/>
  <c r="AI1073"/>
  <c r="AI1074"/>
  <c r="AI1075"/>
  <c r="AI1076"/>
  <c r="AI1077"/>
  <c r="AI1078"/>
  <c r="AI1079"/>
  <c r="AI1080"/>
  <c r="AI1081"/>
  <c r="AI1082"/>
  <c r="AI1083"/>
  <c r="AI1084"/>
  <c r="AI1085"/>
  <c r="AI1086"/>
  <c r="AI1087"/>
  <c r="AI1088"/>
  <c r="AI1089"/>
  <c r="AI1090"/>
  <c r="AI1091"/>
  <c r="AI1092"/>
  <c r="AI1093"/>
  <c r="AI1094"/>
  <c r="AI1095"/>
  <c r="AI1096"/>
  <c r="AI1097"/>
  <c r="AI1098"/>
  <c r="AI1099"/>
  <c r="AI1100"/>
  <c r="AI1101"/>
  <c r="AI1102"/>
  <c r="AI1103"/>
  <c r="AI1104"/>
  <c r="AI1105"/>
  <c r="AI1106"/>
  <c r="AI1107"/>
  <c r="AI1108"/>
  <c r="AI1109"/>
  <c r="AI1110"/>
  <c r="AI1111"/>
  <c r="AI1112"/>
  <c r="AI1113"/>
  <c r="AI1114"/>
  <c r="AI1115"/>
  <c r="AI1116"/>
  <c r="AI1117"/>
  <c r="AI1118"/>
  <c r="AI1119"/>
  <c r="AI1120"/>
  <c r="AI1121"/>
  <c r="AI1122"/>
  <c r="AI1123"/>
  <c r="AI1124"/>
  <c r="AI1125"/>
  <c r="AI1126"/>
  <c r="AI1127"/>
  <c r="AI1128"/>
  <c r="AI1129"/>
  <c r="AI1130"/>
  <c r="AI1131"/>
  <c r="AI1132"/>
  <c r="AI1133"/>
  <c r="AI1134"/>
  <c r="AI1135"/>
  <c r="AI1136"/>
  <c r="AI1137"/>
  <c r="AI1138"/>
  <c r="AI1139"/>
  <c r="AI1140"/>
  <c r="AI1141"/>
  <c r="AI1142"/>
  <c r="AI1143"/>
  <c r="AI1144"/>
  <c r="AI1145"/>
  <c r="AI1146"/>
  <c r="AI1147"/>
  <c r="AI1148"/>
  <c r="AI1149"/>
  <c r="AI1150"/>
  <c r="AI1151"/>
  <c r="AI1152"/>
  <c r="AI1153"/>
  <c r="AI1154"/>
  <c r="AI1155"/>
  <c r="AI1156"/>
  <c r="AI1157"/>
  <c r="AI1158"/>
  <c r="AI1159"/>
  <c r="AI1160"/>
  <c r="AI1161"/>
  <c r="AI1162"/>
  <c r="AI1163"/>
  <c r="AA877"/>
  <c r="AA878"/>
  <c r="AA879"/>
  <c r="AA880"/>
  <c r="AA881"/>
  <c r="AA882"/>
  <c r="AA883"/>
  <c r="AA884"/>
  <c r="AA885"/>
  <c r="AA886"/>
  <c r="AA887"/>
  <c r="AA888"/>
  <c r="AA889"/>
  <c r="AA890"/>
  <c r="AA891"/>
  <c r="AA892"/>
  <c r="AA893"/>
  <c r="AA894"/>
  <c r="AA895"/>
  <c r="AA896"/>
  <c r="AA897"/>
  <c r="AA898"/>
  <c r="AA899"/>
  <c r="AA900"/>
  <c r="AA901"/>
  <c r="AA902"/>
  <c r="AA903"/>
  <c r="AA904"/>
  <c r="AA905"/>
  <c r="AA906"/>
  <c r="AA907"/>
  <c r="AA908"/>
  <c r="AA909"/>
  <c r="AA910"/>
  <c r="AA911"/>
  <c r="AA912"/>
  <c r="AA913"/>
  <c r="AA914"/>
  <c r="AA915"/>
  <c r="AA916"/>
  <c r="AA917"/>
  <c r="AA918"/>
  <c r="AA919"/>
  <c r="AA920"/>
  <c r="AA921"/>
  <c r="AA922"/>
  <c r="AA923"/>
  <c r="AA924"/>
  <c r="AA925"/>
  <c r="AA926"/>
  <c r="AA927"/>
  <c r="AA928"/>
  <c r="AA929"/>
  <c r="AA930"/>
  <c r="AA931"/>
  <c r="AA932"/>
  <c r="AA933"/>
  <c r="AA934"/>
  <c r="AA935"/>
  <c r="AA936"/>
  <c r="AA937"/>
  <c r="AA938"/>
  <c r="AA939"/>
  <c r="AA940"/>
  <c r="AA941"/>
  <c r="AA942"/>
  <c r="AA945"/>
  <c r="AA946"/>
  <c r="AA947"/>
  <c r="AA948"/>
  <c r="AA949"/>
  <c r="AA950"/>
  <c r="AA951"/>
  <c r="AA952"/>
  <c r="AA953"/>
  <c r="AA954"/>
  <c r="AA955"/>
  <c r="AA956"/>
  <c r="AA957"/>
  <c r="AA958"/>
  <c r="AA959"/>
  <c r="AA960"/>
  <c r="AA961"/>
  <c r="AA962"/>
  <c r="AA963"/>
  <c r="AA964"/>
  <c r="AA965"/>
  <c r="AA966"/>
  <c r="AA967"/>
  <c r="AA968"/>
  <c r="AA969"/>
  <c r="AA970"/>
  <c r="AA971"/>
  <c r="AA972"/>
  <c r="AA973"/>
  <c r="AA974"/>
  <c r="AA975"/>
  <c r="AA976"/>
  <c r="AA977"/>
  <c r="AA978"/>
  <c r="AA979"/>
  <c r="AA980"/>
  <c r="AA981"/>
  <c r="AA982"/>
  <c r="AA983"/>
  <c r="AA984"/>
  <c r="AA985"/>
  <c r="AA986"/>
  <c r="AA987"/>
  <c r="AA988"/>
  <c r="AA989"/>
  <c r="AA990"/>
  <c r="AA991"/>
  <c r="AA992"/>
  <c r="AA993"/>
  <c r="AA994"/>
  <c r="AA995"/>
  <c r="AA996"/>
  <c r="AA997"/>
  <c r="AA998"/>
  <c r="AA999"/>
  <c r="AA1000"/>
  <c r="AA1001"/>
  <c r="AA1002"/>
  <c r="AA1003"/>
  <c r="AA1004"/>
  <c r="AA1005"/>
  <c r="AA1006"/>
  <c r="AA1007"/>
  <c r="AA1008"/>
  <c r="AA1009"/>
  <c r="AA1010"/>
  <c r="AA1011"/>
  <c r="AA1012"/>
  <c r="AA1013"/>
  <c r="AA1014"/>
  <c r="AA1015"/>
  <c r="AA1016"/>
  <c r="AA1017"/>
  <c r="AA1018"/>
  <c r="AA1019"/>
  <c r="AA1020"/>
  <c r="AA1021"/>
  <c r="AA1022"/>
  <c r="AA1023"/>
  <c r="AA1024"/>
  <c r="AA1025"/>
  <c r="AA1026"/>
  <c r="AA1027"/>
  <c r="AA1028"/>
  <c r="AA1029"/>
  <c r="AA1030"/>
  <c r="AA1031"/>
  <c r="AA1032"/>
  <c r="AA1033"/>
  <c r="AA1034"/>
  <c r="AA1035"/>
  <c r="AA1036"/>
  <c r="AA1037"/>
  <c r="AA1038"/>
  <c r="AA1039"/>
  <c r="AA1040"/>
  <c r="AA1041"/>
  <c r="AA1042"/>
  <c r="AA1043"/>
  <c r="AA1044"/>
  <c r="AA1045"/>
  <c r="AA1046"/>
  <c r="AA1047"/>
  <c r="AA1048"/>
  <c r="AA1049"/>
  <c r="AA1050"/>
  <c r="AA1051"/>
  <c r="AA1052"/>
  <c r="AA1053"/>
  <c r="AA1054"/>
  <c r="AA1055"/>
  <c r="AA1056"/>
  <c r="AA1057"/>
  <c r="AA1058"/>
  <c r="AA1059"/>
  <c r="AA1060"/>
  <c r="AA1061"/>
  <c r="AA1062"/>
  <c r="AA1063"/>
  <c r="AA1064"/>
  <c r="AA1065"/>
  <c r="AA1066"/>
  <c r="AA1067"/>
  <c r="AA1068"/>
  <c r="AA1069"/>
  <c r="AA1070"/>
  <c r="AA1071"/>
  <c r="AA1072"/>
  <c r="AA1073"/>
  <c r="AA1074"/>
  <c r="AA1075"/>
  <c r="AA1076"/>
  <c r="AA1077"/>
  <c r="AA1078"/>
  <c r="AA1079"/>
  <c r="AA1080"/>
  <c r="AA1081"/>
  <c r="AA1082"/>
  <c r="AA1083"/>
  <c r="AA1084"/>
  <c r="AA1085"/>
  <c r="AA1086"/>
  <c r="AA1087"/>
  <c r="AA1088"/>
  <c r="AA1089"/>
  <c r="AA1090"/>
  <c r="AA1091"/>
  <c r="AA1092"/>
  <c r="AA1093"/>
  <c r="AA1094"/>
  <c r="AA1095"/>
  <c r="AA1096"/>
  <c r="AA1097"/>
  <c r="AA1098"/>
  <c r="AA1099"/>
  <c r="AA1100"/>
  <c r="AA1101"/>
  <c r="AA1102"/>
  <c r="AA1103"/>
  <c r="AA1104"/>
  <c r="AA1105"/>
  <c r="AA1106"/>
  <c r="AA1107"/>
  <c r="AA1108"/>
  <c r="AA1109"/>
  <c r="AA1110"/>
  <c r="AA1111"/>
  <c r="AA1112"/>
  <c r="AA1113"/>
  <c r="AA1114"/>
  <c r="AA1115"/>
  <c r="AA1116"/>
  <c r="AA1117"/>
  <c r="AA1118"/>
  <c r="AA1119"/>
  <c r="AA1120"/>
  <c r="AA1121"/>
  <c r="AA1122"/>
  <c r="AA1123"/>
  <c r="AA1124"/>
  <c r="AA1125"/>
  <c r="AA1126"/>
  <c r="AA1127"/>
  <c r="AA1128"/>
  <c r="AA1129"/>
  <c r="AA1130"/>
  <c r="AA1131"/>
  <c r="AA1132"/>
  <c r="AA1133"/>
  <c r="AA1134"/>
  <c r="AA1135"/>
  <c r="AA1136"/>
  <c r="AA1137"/>
  <c r="AA1138"/>
  <c r="AA1139"/>
  <c r="AA1140"/>
  <c r="AA1141"/>
  <c r="AA1142"/>
  <c r="AA1143"/>
  <c r="AA1144"/>
  <c r="AA1145"/>
  <c r="AA1146"/>
  <c r="AA1147"/>
  <c r="AA1148"/>
  <c r="AA1149"/>
  <c r="AA1150"/>
  <c r="AA1151"/>
  <c r="AA1152"/>
  <c r="AA1153"/>
  <c r="AA1154"/>
  <c r="AA1155"/>
  <c r="AA1156"/>
  <c r="AA1157"/>
  <c r="AA1158"/>
  <c r="AA1159"/>
  <c r="AA1160"/>
  <c r="AA1161"/>
  <c r="AA1162"/>
  <c r="AA1163"/>
  <c r="S877"/>
  <c r="S878"/>
  <c r="S879"/>
  <c r="S880"/>
  <c r="S881"/>
  <c r="S882"/>
  <c r="S883"/>
  <c r="S884"/>
  <c r="S885"/>
  <c r="S886"/>
  <c r="S887"/>
  <c r="S888"/>
  <c r="S889"/>
  <c r="S890"/>
  <c r="S891"/>
  <c r="S892"/>
  <c r="S893"/>
  <c r="S894"/>
  <c r="S895"/>
  <c r="S896"/>
  <c r="S897"/>
  <c r="S898"/>
  <c r="S899"/>
  <c r="S900"/>
  <c r="S901"/>
  <c r="S902"/>
  <c r="S903"/>
  <c r="S904"/>
  <c r="S905"/>
  <c r="S906"/>
  <c r="S907"/>
  <c r="S908"/>
  <c r="S909"/>
  <c r="S910"/>
  <c r="S911"/>
  <c r="S912"/>
  <c r="S913"/>
  <c r="S914"/>
  <c r="S915"/>
  <c r="S916"/>
  <c r="S917"/>
  <c r="S918"/>
  <c r="S919"/>
  <c r="S920"/>
  <c r="S921"/>
  <c r="S922"/>
  <c r="S923"/>
  <c r="S924"/>
  <c r="S925"/>
  <c r="S926"/>
  <c r="S927"/>
  <c r="S928"/>
  <c r="S929"/>
  <c r="S930"/>
  <c r="S931"/>
  <c r="S932"/>
  <c r="S933"/>
  <c r="S934"/>
  <c r="S935"/>
  <c r="S936"/>
  <c r="S937"/>
  <c r="S938"/>
  <c r="S939"/>
  <c r="S940"/>
  <c r="S941"/>
  <c r="S942"/>
  <c r="S945"/>
  <c r="S946"/>
  <c r="S947"/>
  <c r="S948"/>
  <c r="S949"/>
  <c r="S950"/>
  <c r="S951"/>
  <c r="S952"/>
  <c r="S953"/>
  <c r="S954"/>
  <c r="S955"/>
  <c r="S956"/>
  <c r="S957"/>
  <c r="S958"/>
  <c r="S959"/>
  <c r="S960"/>
  <c r="S961"/>
  <c r="S962"/>
  <c r="S963"/>
  <c r="S964"/>
  <c r="S965"/>
  <c r="S966"/>
  <c r="S967"/>
  <c r="S968"/>
  <c r="S969"/>
  <c r="S970"/>
  <c r="S971"/>
  <c r="S972"/>
  <c r="S973"/>
  <c r="S974"/>
  <c r="S975"/>
  <c r="S976"/>
  <c r="S977"/>
  <c r="S978"/>
  <c r="S979"/>
  <c r="S980"/>
  <c r="S981"/>
  <c r="S982"/>
  <c r="S983"/>
  <c r="S984"/>
  <c r="S985"/>
  <c r="S986"/>
  <c r="S987"/>
  <c r="S988"/>
  <c r="S989"/>
  <c r="S990"/>
  <c r="S991"/>
  <c r="S992"/>
  <c r="S993"/>
  <c r="S994"/>
  <c r="S995"/>
  <c r="S996"/>
  <c r="S997"/>
  <c r="S998"/>
  <c r="S999"/>
  <c r="S1000"/>
  <c r="S1001"/>
  <c r="S1002"/>
  <c r="S1003"/>
  <c r="S1004"/>
  <c r="S1005"/>
  <c r="S1006"/>
  <c r="S1007"/>
  <c r="S1008"/>
  <c r="S1009"/>
  <c r="S1010"/>
  <c r="S1011"/>
  <c r="S1012"/>
  <c r="S1013"/>
  <c r="S1014"/>
  <c r="S1015"/>
  <c r="S1016"/>
  <c r="S1017"/>
  <c r="S1018"/>
  <c r="S1019"/>
  <c r="S1020"/>
  <c r="S1021"/>
  <c r="S1022"/>
  <c r="S1023"/>
  <c r="S1024"/>
  <c r="S1025"/>
  <c r="S1026"/>
  <c r="S1027"/>
  <c r="S1028"/>
  <c r="S1029"/>
  <c r="S1030"/>
  <c r="S1031"/>
  <c r="S1032"/>
  <c r="S1033"/>
  <c r="S1034"/>
  <c r="S1035"/>
  <c r="S1036"/>
  <c r="S1037"/>
  <c r="S1038"/>
  <c r="S1039"/>
  <c r="S1040"/>
  <c r="S1041"/>
  <c r="S1042"/>
  <c r="S1043"/>
  <c r="S1044"/>
  <c r="S1045"/>
  <c r="S1046"/>
  <c r="S1047"/>
  <c r="S1048"/>
  <c r="S1049"/>
  <c r="S1050"/>
  <c r="S1051"/>
  <c r="S1052"/>
  <c r="S1053"/>
  <c r="S1054"/>
  <c r="S1055"/>
  <c r="S1056"/>
  <c r="S1057"/>
  <c r="S1058"/>
  <c r="S1059"/>
  <c r="S1060"/>
  <c r="S1061"/>
  <c r="S1062"/>
  <c r="S1063"/>
  <c r="S1064"/>
  <c r="S1065"/>
  <c r="S1066"/>
  <c r="S1067"/>
  <c r="S1068"/>
  <c r="S1069"/>
  <c r="S1070"/>
  <c r="S1071"/>
  <c r="S1072"/>
  <c r="S1073"/>
  <c r="S1074"/>
  <c r="S1075"/>
  <c r="S1076"/>
  <c r="S1077"/>
  <c r="S1078"/>
  <c r="S1079"/>
  <c r="S1080"/>
  <c r="S1081"/>
  <c r="S1082"/>
  <c r="S1083"/>
  <c r="S1084"/>
  <c r="S1085"/>
  <c r="S1086"/>
  <c r="S1087"/>
  <c r="S1088"/>
  <c r="S1089"/>
  <c r="S1090"/>
  <c r="S1091"/>
  <c r="S1092"/>
  <c r="S1093"/>
  <c r="S1094"/>
  <c r="S1095"/>
  <c r="S1096"/>
  <c r="S1097"/>
  <c r="S1098"/>
  <c r="S1099"/>
  <c r="S1100"/>
  <c r="S1101"/>
  <c r="S1102"/>
  <c r="S1103"/>
  <c r="S1104"/>
  <c r="S1105"/>
  <c r="S1106"/>
  <c r="S1107"/>
  <c r="S1108"/>
  <c r="S1109"/>
  <c r="S1110"/>
  <c r="S1111"/>
  <c r="S1112"/>
  <c r="S1113"/>
  <c r="S1114"/>
  <c r="S1115"/>
  <c r="S1116"/>
  <c r="S1117"/>
  <c r="S1118"/>
  <c r="S1119"/>
  <c r="S1120"/>
  <c r="S1121"/>
  <c r="S1122"/>
  <c r="S1123"/>
  <c r="S1124"/>
  <c r="S1125"/>
  <c r="S1126"/>
  <c r="S1127"/>
  <c r="S1128"/>
  <c r="S1129"/>
  <c r="S1130"/>
  <c r="S1131"/>
  <c r="S1132"/>
  <c r="S1133"/>
  <c r="S1134"/>
  <c r="S1135"/>
  <c r="S1136"/>
  <c r="S1137"/>
  <c r="S1138"/>
  <c r="S1139"/>
  <c r="S1140"/>
  <c r="S1141"/>
  <c r="S1142"/>
  <c r="S1143"/>
  <c r="S1144"/>
  <c r="S1145"/>
  <c r="S1146"/>
  <c r="S1147"/>
  <c r="S1148"/>
  <c r="S1149"/>
  <c r="S1150"/>
  <c r="S1151"/>
  <c r="S1152"/>
  <c r="S1153"/>
  <c r="S1154"/>
  <c r="S1155"/>
  <c r="S1156"/>
  <c r="S1157"/>
  <c r="S1158"/>
  <c r="S1159"/>
  <c r="S1160"/>
  <c r="S1161"/>
  <c r="S1162"/>
  <c r="S1163"/>
  <c r="K877"/>
  <c r="K878"/>
  <c r="K879"/>
  <c r="K880"/>
  <c r="K881"/>
  <c r="K882"/>
  <c r="K883"/>
  <c r="K884"/>
  <c r="K885"/>
  <c r="K886"/>
  <c r="K887"/>
  <c r="K888"/>
  <c r="K889"/>
  <c r="K890"/>
  <c r="K891"/>
  <c r="K892"/>
  <c r="K893"/>
  <c r="K894"/>
  <c r="K895"/>
  <c r="K896"/>
  <c r="K897"/>
  <c r="K898"/>
  <c r="K899"/>
  <c r="K900"/>
  <c r="K901"/>
  <c r="K902"/>
  <c r="K903"/>
  <c r="K904"/>
  <c r="K905"/>
  <c r="K906"/>
  <c r="K907"/>
  <c r="K908"/>
  <c r="K909"/>
  <c r="K910"/>
  <c r="K911"/>
  <c r="K912"/>
  <c r="K913"/>
  <c r="K914"/>
  <c r="K915"/>
  <c r="K916"/>
  <c r="K917"/>
  <c r="K918"/>
  <c r="K919"/>
  <c r="K920"/>
  <c r="K921"/>
  <c r="K922"/>
  <c r="K923"/>
  <c r="K924"/>
  <c r="K925"/>
  <c r="K926"/>
  <c r="K927"/>
  <c r="K928"/>
  <c r="K929"/>
  <c r="K930"/>
  <c r="K931"/>
  <c r="K932"/>
  <c r="K933"/>
  <c r="K934"/>
  <c r="K935"/>
  <c r="K936"/>
  <c r="K937"/>
  <c r="K938"/>
  <c r="K939"/>
  <c r="K940"/>
  <c r="K941"/>
  <c r="K942"/>
  <c r="K945"/>
  <c r="K946"/>
  <c r="K947"/>
  <c r="K948"/>
  <c r="K949"/>
  <c r="K950"/>
  <c r="K951"/>
  <c r="K952"/>
  <c r="K953"/>
  <c r="K954"/>
  <c r="K955"/>
  <c r="K956"/>
  <c r="K957"/>
  <c r="K958"/>
  <c r="K959"/>
  <c r="K960"/>
  <c r="K961"/>
  <c r="K962"/>
  <c r="K963"/>
  <c r="K964"/>
  <c r="K965"/>
  <c r="K966"/>
  <c r="K967"/>
  <c r="K968"/>
  <c r="K969"/>
  <c r="K970"/>
  <c r="K971"/>
  <c r="K972"/>
  <c r="K973"/>
  <c r="K974"/>
  <c r="K975"/>
  <c r="K976"/>
  <c r="K977"/>
  <c r="K978"/>
  <c r="K979"/>
  <c r="K980"/>
  <c r="K981"/>
  <c r="K982"/>
  <c r="K983"/>
  <c r="K984"/>
  <c r="K985"/>
  <c r="K986"/>
  <c r="K987"/>
  <c r="K988"/>
  <c r="K989"/>
  <c r="K990"/>
  <c r="K991"/>
  <c r="K992"/>
  <c r="K993"/>
  <c r="K994"/>
  <c r="K995"/>
  <c r="K996"/>
  <c r="K997"/>
  <c r="K998"/>
  <c r="K999"/>
  <c r="K1000"/>
  <c r="K1001"/>
  <c r="K1002"/>
  <c r="K1003"/>
  <c r="K1004"/>
  <c r="K1005"/>
  <c r="K1006"/>
  <c r="K1007"/>
  <c r="K1008"/>
  <c r="K1009"/>
  <c r="K1010"/>
  <c r="K1011"/>
  <c r="K1012"/>
  <c r="K1013"/>
  <c r="K1014"/>
  <c r="K1015"/>
  <c r="K1016"/>
  <c r="K1017"/>
  <c r="K1018"/>
  <c r="K1019"/>
  <c r="K1020"/>
  <c r="K1021"/>
  <c r="K1022"/>
  <c r="K1023"/>
  <c r="K1024"/>
  <c r="K1025"/>
  <c r="K1026"/>
  <c r="K1027"/>
  <c r="K1028"/>
  <c r="K1029"/>
  <c r="K1030"/>
  <c r="K1031"/>
  <c r="K1032"/>
  <c r="K1033"/>
  <c r="K1034"/>
  <c r="K1035"/>
  <c r="K1036"/>
  <c r="K1037"/>
  <c r="K1038"/>
  <c r="K1039"/>
  <c r="K1040"/>
  <c r="K1041"/>
  <c r="K1042"/>
  <c r="K1043"/>
  <c r="K1044"/>
  <c r="K1045"/>
  <c r="K1046"/>
  <c r="K1047"/>
  <c r="K1048"/>
  <c r="K1049"/>
  <c r="K1050"/>
  <c r="K1051"/>
  <c r="K1052"/>
  <c r="K1053"/>
  <c r="K1054"/>
  <c r="K1055"/>
  <c r="K1056"/>
  <c r="K1057"/>
  <c r="K1058"/>
  <c r="K1059"/>
  <c r="K1060"/>
  <c r="K1061"/>
  <c r="K1062"/>
  <c r="K1063"/>
  <c r="K1064"/>
  <c r="K1065"/>
  <c r="K1066"/>
  <c r="K1067"/>
  <c r="K1068"/>
  <c r="K1069"/>
  <c r="K1070"/>
  <c r="K1071"/>
  <c r="K1072"/>
  <c r="K1073"/>
  <c r="K1074"/>
  <c r="K1075"/>
  <c r="K1076"/>
  <c r="K1077"/>
  <c r="K1078"/>
  <c r="K1079"/>
  <c r="K1080"/>
  <c r="K1081"/>
  <c r="K1082"/>
  <c r="K1083"/>
  <c r="K1084"/>
  <c r="K1085"/>
  <c r="K1086"/>
  <c r="K1087"/>
  <c r="K1088"/>
  <c r="K1089"/>
  <c r="K1090"/>
  <c r="K1091"/>
  <c r="K1092"/>
  <c r="K1093"/>
  <c r="K1094"/>
  <c r="K1095"/>
  <c r="K1096"/>
  <c r="K1097"/>
  <c r="K1098"/>
  <c r="K1099"/>
  <c r="K1100"/>
  <c r="K1101"/>
  <c r="K1102"/>
  <c r="K1103"/>
  <c r="K1104"/>
  <c r="K1105"/>
  <c r="K1106"/>
  <c r="K1107"/>
  <c r="K1108"/>
  <c r="K1109"/>
  <c r="K1110"/>
  <c r="K1111"/>
  <c r="K1112"/>
  <c r="K1113"/>
  <c r="K1114"/>
  <c r="K1115"/>
  <c r="K1116"/>
  <c r="K1117"/>
  <c r="K1118"/>
  <c r="K1119"/>
  <c r="K1120"/>
  <c r="K1121"/>
  <c r="K1122"/>
  <c r="K1123"/>
  <c r="K1124"/>
  <c r="K1125"/>
  <c r="K1126"/>
  <c r="K1127"/>
  <c r="K1128"/>
  <c r="K1129"/>
  <c r="K1130"/>
  <c r="K1131"/>
  <c r="K1132"/>
  <c r="K1133"/>
  <c r="K1134"/>
  <c r="K1135"/>
  <c r="K1136"/>
  <c r="K1137"/>
  <c r="K1138"/>
  <c r="K1139"/>
  <c r="K1140"/>
  <c r="K1141"/>
  <c r="K1142"/>
  <c r="K1143"/>
  <c r="K1144"/>
  <c r="K1145"/>
  <c r="K1146"/>
  <c r="K1147"/>
  <c r="K1148"/>
  <c r="K1149"/>
  <c r="K1150"/>
  <c r="K1151"/>
  <c r="K1152"/>
  <c r="K1153"/>
  <c r="K1154"/>
  <c r="K1155"/>
  <c r="K1156"/>
  <c r="K1157"/>
  <c r="K1158"/>
  <c r="K1159"/>
  <c r="K1160"/>
  <c r="K1161"/>
  <c r="K1162"/>
  <c r="K1163"/>
  <c r="E880"/>
  <c r="E884"/>
  <c r="E888"/>
  <c r="E892"/>
  <c r="E896"/>
  <c r="E900"/>
  <c r="E904"/>
  <c r="E908"/>
  <c r="E912"/>
  <c r="E916"/>
  <c r="E920"/>
  <c r="E924"/>
  <c r="E928"/>
  <c r="E932"/>
  <c r="E936"/>
  <c r="E940"/>
  <c r="E946"/>
  <c r="E950"/>
  <c r="E954"/>
  <c r="E958"/>
  <c r="E962"/>
  <c r="E966"/>
  <c r="E970"/>
  <c r="E974"/>
  <c r="E978"/>
  <c r="E982"/>
  <c r="E986"/>
  <c r="E990"/>
  <c r="E994"/>
  <c r="E998"/>
  <c r="E1002"/>
  <c r="E1006"/>
  <c r="E1010"/>
  <c r="E1014"/>
  <c r="E1018"/>
  <c r="E1022"/>
  <c r="E1026"/>
  <c r="E1030"/>
  <c r="E1034"/>
  <c r="E1038"/>
  <c r="E1042"/>
  <c r="E1046"/>
  <c r="E1050"/>
  <c r="E1054"/>
  <c r="E1058"/>
  <c r="E1062"/>
  <c r="E1066"/>
  <c r="E1070"/>
  <c r="E1074"/>
  <c r="E1078"/>
  <c r="E1082"/>
  <c r="E1086"/>
  <c r="E1090"/>
  <c r="E1094"/>
  <c r="E1098"/>
  <c r="E1102"/>
  <c r="E1106"/>
  <c r="E1110"/>
  <c r="E1114"/>
  <c r="E1118"/>
  <c r="E1122"/>
  <c r="E1126"/>
  <c r="E1130"/>
  <c r="E1134"/>
  <c r="E1138"/>
  <c r="E1142"/>
  <c r="E1146"/>
  <c r="E1150"/>
  <c r="E1154"/>
  <c r="E1158"/>
  <c r="E1162"/>
  <c r="E881"/>
  <c r="E889"/>
  <c r="E897"/>
  <c r="E901"/>
  <c r="E909"/>
  <c r="E917"/>
  <c r="E925"/>
  <c r="E933"/>
  <c r="E941"/>
  <c r="E951"/>
  <c r="E955"/>
  <c r="E963"/>
  <c r="E971"/>
  <c r="E979"/>
  <c r="E987"/>
  <c r="E991"/>
  <c r="E999"/>
  <c r="E1007"/>
  <c r="E1015"/>
  <c r="E1023"/>
  <c r="E1027"/>
  <c r="E1035"/>
  <c r="E1043"/>
  <c r="E1047"/>
  <c r="E1055"/>
  <c r="E1063"/>
  <c r="E1071"/>
  <c r="E1079"/>
  <c r="E1087"/>
  <c r="E1091"/>
  <c r="E1099"/>
  <c r="E1107"/>
  <c r="E1111"/>
  <c r="E1119"/>
  <c r="E1123"/>
  <c r="E1131"/>
  <c r="E1135"/>
  <c r="E1143"/>
  <c r="E1147"/>
  <c r="E1155"/>
  <c r="E1159"/>
  <c r="E878"/>
  <c r="E886"/>
  <c r="E898"/>
  <c r="E910"/>
  <c r="E918"/>
  <c r="E930"/>
  <c r="E942"/>
  <c r="E952"/>
  <c r="E964"/>
  <c r="E976"/>
  <c r="E984"/>
  <c r="E1000"/>
  <c r="E1012"/>
  <c r="E1024"/>
  <c r="E1032"/>
  <c r="E1044"/>
  <c r="E1060"/>
  <c r="E1068"/>
  <c r="E1084"/>
  <c r="E1100"/>
  <c r="E1116"/>
  <c r="E1128"/>
  <c r="E1144"/>
  <c r="E1160"/>
  <c r="E885"/>
  <c r="E893"/>
  <c r="E905"/>
  <c r="E913"/>
  <c r="E921"/>
  <c r="E929"/>
  <c r="E937"/>
  <c r="E947"/>
  <c r="E959"/>
  <c r="E967"/>
  <c r="E975"/>
  <c r="E983"/>
  <c r="E995"/>
  <c r="E1003"/>
  <c r="E1011"/>
  <c r="E1019"/>
  <c r="E1031"/>
  <c r="E1039"/>
  <c r="E1051"/>
  <c r="E1059"/>
  <c r="E1067"/>
  <c r="E1075"/>
  <c r="E1083"/>
  <c r="E1095"/>
  <c r="E1103"/>
  <c r="E1115"/>
  <c r="E1127"/>
  <c r="E1139"/>
  <c r="E1151"/>
  <c r="E1163"/>
  <c r="E894"/>
  <c r="E906"/>
  <c r="E914"/>
  <c r="E926"/>
  <c r="E938"/>
  <c r="E956"/>
  <c r="E968"/>
  <c r="E980"/>
  <c r="E992"/>
  <c r="E1008"/>
  <c r="E1020"/>
  <c r="E1028"/>
  <c r="E1040"/>
  <c r="E1056"/>
  <c r="E1076"/>
  <c r="E1088"/>
  <c r="E1108"/>
  <c r="E1124"/>
  <c r="E1140"/>
  <c r="E1152"/>
  <c r="E877"/>
  <c r="E882"/>
  <c r="E890"/>
  <c r="E902"/>
  <c r="E922"/>
  <c r="E934"/>
  <c r="E948"/>
  <c r="E960"/>
  <c r="E972"/>
  <c r="E988"/>
  <c r="E1004"/>
  <c r="E1016"/>
  <c r="E1036"/>
  <c r="E1052"/>
  <c r="E1072"/>
  <c r="E1096"/>
  <c r="E1112"/>
  <c r="E1132"/>
  <c r="E1156"/>
  <c r="E879"/>
  <c r="E883"/>
  <c r="E887"/>
  <c r="E891"/>
  <c r="E895"/>
  <c r="E899"/>
  <c r="E903"/>
  <c r="E907"/>
  <c r="E911"/>
  <c r="E915"/>
  <c r="E919"/>
  <c r="E923"/>
  <c r="E927"/>
  <c r="E931"/>
  <c r="E935"/>
  <c r="E939"/>
  <c r="E945"/>
  <c r="E949"/>
  <c r="E953"/>
  <c r="E957"/>
  <c r="E961"/>
  <c r="E965"/>
  <c r="E969"/>
  <c r="E973"/>
  <c r="E977"/>
  <c r="E981"/>
  <c r="E985"/>
  <c r="E989"/>
  <c r="E993"/>
  <c r="E997"/>
  <c r="E1001"/>
  <c r="E1005"/>
  <c r="E1009"/>
  <c r="E1013"/>
  <c r="E1017"/>
  <c r="E1021"/>
  <c r="E1025"/>
  <c r="E1029"/>
  <c r="E1033"/>
  <c r="E1037"/>
  <c r="E1041"/>
  <c r="E1045"/>
  <c r="E1049"/>
  <c r="E1053"/>
  <c r="E1057"/>
  <c r="E1061"/>
  <c r="E1065"/>
  <c r="E1069"/>
  <c r="E1073"/>
  <c r="E1077"/>
  <c r="E1081"/>
  <c r="E1085"/>
  <c r="E1089"/>
  <c r="E1093"/>
  <c r="E1097"/>
  <c r="E1101"/>
  <c r="E1105"/>
  <c r="E1109"/>
  <c r="E1113"/>
  <c r="E1117"/>
  <c r="E1121"/>
  <c r="E1125"/>
  <c r="E1129"/>
  <c r="E1133"/>
  <c r="E1137"/>
  <c r="E1141"/>
  <c r="E1145"/>
  <c r="E1149"/>
  <c r="E1153"/>
  <c r="E1157"/>
  <c r="E1161"/>
  <c r="E996"/>
  <c r="E1048"/>
  <c r="E1064"/>
  <c r="E1080"/>
  <c r="E1092"/>
  <c r="E1104"/>
  <c r="E1120"/>
  <c r="E1136"/>
  <c r="E1148"/>
  <c r="BE880"/>
  <c r="BE884"/>
  <c r="BE888"/>
  <c r="BE892"/>
  <c r="BE896"/>
  <c r="BE900"/>
  <c r="BE904"/>
  <c r="BE908"/>
  <c r="BE912"/>
  <c r="BE916"/>
  <c r="BE920"/>
  <c r="BE924"/>
  <c r="BE928"/>
  <c r="BE932"/>
  <c r="BE936"/>
  <c r="BE938"/>
  <c r="BE940"/>
  <c r="BE942"/>
  <c r="BE946"/>
  <c r="BE948"/>
  <c r="BE950"/>
  <c r="BE952"/>
  <c r="BE954"/>
  <c r="BE956"/>
  <c r="BE958"/>
  <c r="BE960"/>
  <c r="BE962"/>
  <c r="BE964"/>
  <c r="BE966"/>
  <c r="BE968"/>
  <c r="BE970"/>
  <c r="BE972"/>
  <c r="BE974"/>
  <c r="BE976"/>
  <c r="BE978"/>
  <c r="BE980"/>
  <c r="BE982"/>
  <c r="BE984"/>
  <c r="BE986"/>
  <c r="BE988"/>
  <c r="BE990"/>
  <c r="BE992"/>
  <c r="BE994"/>
  <c r="BE996"/>
  <c r="BE997"/>
  <c r="BE1001"/>
  <c r="BE1005"/>
  <c r="BE1009"/>
  <c r="BE1013"/>
  <c r="BE1017"/>
  <c r="BE1021"/>
  <c r="BE1025"/>
  <c r="BE877"/>
  <c r="BE881"/>
  <c r="BE885"/>
  <c r="BE889"/>
  <c r="BE893"/>
  <c r="BE897"/>
  <c r="BE901"/>
  <c r="BE905"/>
  <c r="BE909"/>
  <c r="BE913"/>
  <c r="BE917"/>
  <c r="BE921"/>
  <c r="BE925"/>
  <c r="BE929"/>
  <c r="BE933"/>
  <c r="BE937"/>
  <c r="BE1000"/>
  <c r="BE1004"/>
  <c r="BE1008"/>
  <c r="BE1012"/>
  <c r="BE1016"/>
  <c r="BE1020"/>
  <c r="BE1024"/>
  <c r="BE878"/>
  <c r="BE882"/>
  <c r="BE886"/>
  <c r="BE890"/>
  <c r="BE894"/>
  <c r="BE898"/>
  <c r="BE902"/>
  <c r="BE906"/>
  <c r="BE910"/>
  <c r="BE914"/>
  <c r="BE918"/>
  <c r="BE922"/>
  <c r="BE926"/>
  <c r="BE930"/>
  <c r="BE934"/>
  <c r="BE939"/>
  <c r="BE941"/>
  <c r="BE945"/>
  <c r="BE947"/>
  <c r="BE949"/>
  <c r="BE951"/>
  <c r="BE953"/>
  <c r="BE955"/>
  <c r="BE957"/>
  <c r="BE959"/>
  <c r="BE961"/>
  <c r="BE963"/>
  <c r="BE965"/>
  <c r="BE967"/>
  <c r="BE969"/>
  <c r="BE971"/>
  <c r="BE973"/>
  <c r="BE975"/>
  <c r="BE977"/>
  <c r="BE979"/>
  <c r="BE981"/>
  <c r="BE983"/>
  <c r="BE985"/>
  <c r="BE987"/>
  <c r="BE989"/>
  <c r="BE991"/>
  <c r="BE993"/>
  <c r="BE995"/>
  <c r="BE999"/>
  <c r="BE1003"/>
  <c r="BE1007"/>
  <c r="BE1011"/>
  <c r="BE1015"/>
  <c r="BE1019"/>
  <c r="BE1023"/>
  <c r="BE1027"/>
  <c r="BE1028"/>
  <c r="BE1029"/>
  <c r="BE1030"/>
  <c r="BE1031"/>
  <c r="BE1032"/>
  <c r="BE1033"/>
  <c r="BE1034"/>
  <c r="BE1035"/>
  <c r="BE1036"/>
  <c r="BE1037"/>
  <c r="BE1038"/>
  <c r="BE1039"/>
  <c r="BE1040"/>
  <c r="BE1041"/>
  <c r="BE1042"/>
  <c r="BE1043"/>
  <c r="BE1044"/>
  <c r="BE1045"/>
  <c r="BE1046"/>
  <c r="BE1047"/>
  <c r="BE1048"/>
  <c r="BE1049"/>
  <c r="BE1050"/>
  <c r="BE1051"/>
  <c r="BE1052"/>
  <c r="BE1053"/>
  <c r="BE1054"/>
  <c r="BE1055"/>
  <c r="BE1056"/>
  <c r="BE1057"/>
  <c r="BE1058"/>
  <c r="BE1059"/>
  <c r="BE1060"/>
  <c r="BE1061"/>
  <c r="BE1062"/>
  <c r="BE1063"/>
  <c r="BE1064"/>
  <c r="BE1065"/>
  <c r="BE1066"/>
  <c r="BE1067"/>
  <c r="BE1068"/>
  <c r="BE1069"/>
  <c r="BE1070"/>
  <c r="BE1071"/>
  <c r="BE1072"/>
  <c r="BE1073"/>
  <c r="BE1074"/>
  <c r="BE1075"/>
  <c r="BE1076"/>
  <c r="BE1077"/>
  <c r="BE1078"/>
  <c r="BE1079"/>
  <c r="BE1080"/>
  <c r="BE1081"/>
  <c r="BE1082"/>
  <c r="BE1083"/>
  <c r="BE1084"/>
  <c r="BE1085"/>
  <c r="BE1086"/>
  <c r="BE1087"/>
  <c r="BE1088"/>
  <c r="BE1089"/>
  <c r="BE1090"/>
  <c r="BE1091"/>
  <c r="BE1092"/>
  <c r="BE1093"/>
  <c r="BE1094"/>
  <c r="BE1095"/>
  <c r="BE1096"/>
  <c r="BE1097"/>
  <c r="BE1098"/>
  <c r="BE1099"/>
  <c r="BE1100"/>
  <c r="BE1101"/>
  <c r="BE1102"/>
  <c r="BE1103"/>
  <c r="BE1104"/>
  <c r="BE1105"/>
  <c r="BE1106"/>
  <c r="BE1107"/>
  <c r="BE1108"/>
  <c r="BE1109"/>
  <c r="BE1110"/>
  <c r="BE1111"/>
  <c r="BE1112"/>
  <c r="BE1113"/>
  <c r="BE1114"/>
  <c r="BE1115"/>
  <c r="BE1116"/>
  <c r="BE1117"/>
  <c r="BE1118"/>
  <c r="BE1119"/>
  <c r="BE1120"/>
  <c r="BE1121"/>
  <c r="BE1122"/>
  <c r="BE1123"/>
  <c r="BE1124"/>
  <c r="BE1125"/>
  <c r="BE1126"/>
  <c r="BE1127"/>
  <c r="BE1128"/>
  <c r="BE1129"/>
  <c r="BE1130"/>
  <c r="BE1131"/>
  <c r="BE1132"/>
  <c r="BE1133"/>
  <c r="BE1134"/>
  <c r="BE1135"/>
  <c r="BE1136"/>
  <c r="BE1137"/>
  <c r="BE1138"/>
  <c r="BE1139"/>
  <c r="BE1140"/>
  <c r="BE1141"/>
  <c r="BE1142"/>
  <c r="BE1143"/>
  <c r="BE1144"/>
  <c r="BE1145"/>
  <c r="BE1146"/>
  <c r="BE1147"/>
  <c r="BE1148"/>
  <c r="BE1149"/>
  <c r="BE1150"/>
  <c r="BE1151"/>
  <c r="BE1152"/>
  <c r="BE1153"/>
  <c r="BE1154"/>
  <c r="BE1155"/>
  <c r="BE1156"/>
  <c r="BE1157"/>
  <c r="BE1158"/>
  <c r="BE1159"/>
  <c r="BE1160"/>
  <c r="BE1161"/>
  <c r="BE1162"/>
  <c r="BE1163"/>
  <c r="BE879"/>
  <c r="BE883"/>
  <c r="BE887"/>
  <c r="BE891"/>
  <c r="BE895"/>
  <c r="BE899"/>
  <c r="BE903"/>
  <c r="BE907"/>
  <c r="BE911"/>
  <c r="BE915"/>
  <c r="BE919"/>
  <c r="BE923"/>
  <c r="BE927"/>
  <c r="BE931"/>
  <c r="BE935"/>
  <c r="BE998"/>
  <c r="BE1002"/>
  <c r="BE1006"/>
  <c r="BE1010"/>
  <c r="BE1014"/>
  <c r="BE1018"/>
  <c r="BE1022"/>
  <c r="BE1026"/>
  <c r="AX877"/>
  <c r="AX881"/>
  <c r="AX885"/>
  <c r="AX889"/>
  <c r="AX893"/>
  <c r="AX897"/>
  <c r="AX901"/>
  <c r="AX905"/>
  <c r="AX909"/>
  <c r="AX913"/>
  <c r="AX917"/>
  <c r="AX921"/>
  <c r="AX925"/>
  <c r="AX929"/>
  <c r="AX933"/>
  <c r="AX937"/>
  <c r="AX939"/>
  <c r="AX941"/>
  <c r="AX945"/>
  <c r="AX947"/>
  <c r="AX949"/>
  <c r="AX951"/>
  <c r="AX953"/>
  <c r="AX955"/>
  <c r="AX957"/>
  <c r="AX959"/>
  <c r="AX961"/>
  <c r="AX963"/>
  <c r="AX965"/>
  <c r="AX967"/>
  <c r="AX969"/>
  <c r="AX971"/>
  <c r="AX973"/>
  <c r="AX975"/>
  <c r="AX977"/>
  <c r="AX979"/>
  <c r="AX981"/>
  <c r="AX983"/>
  <c r="AX985"/>
  <c r="AX987"/>
  <c r="AX989"/>
  <c r="AX991"/>
  <c r="AX993"/>
  <c r="AX995"/>
  <c r="AX998"/>
  <c r="AX1002"/>
  <c r="AX1006"/>
  <c r="AX1010"/>
  <c r="AX1014"/>
  <c r="AX1018"/>
  <c r="AX1022"/>
  <c r="AX1026"/>
  <c r="AX1163"/>
  <c r="AX878"/>
  <c r="AX882"/>
  <c r="AX886"/>
  <c r="AX890"/>
  <c r="AX894"/>
  <c r="AX898"/>
  <c r="AX902"/>
  <c r="AX906"/>
  <c r="AX910"/>
  <c r="AX914"/>
  <c r="AX918"/>
  <c r="AX922"/>
  <c r="AX926"/>
  <c r="AX930"/>
  <c r="AX934"/>
  <c r="AX997"/>
  <c r="AX1001"/>
  <c r="AX1005"/>
  <c r="AX1009"/>
  <c r="AX1013"/>
  <c r="AX1017"/>
  <c r="AX1021"/>
  <c r="AX1025"/>
  <c r="AX879"/>
  <c r="AX883"/>
  <c r="AX887"/>
  <c r="AX891"/>
  <c r="AX895"/>
  <c r="AX899"/>
  <c r="AX903"/>
  <c r="AX907"/>
  <c r="AX911"/>
  <c r="AX915"/>
  <c r="AX919"/>
  <c r="AX923"/>
  <c r="AX927"/>
  <c r="AX931"/>
  <c r="AX935"/>
  <c r="AX938"/>
  <c r="AX940"/>
  <c r="AX942"/>
  <c r="AX946"/>
  <c r="AX948"/>
  <c r="AX950"/>
  <c r="AX952"/>
  <c r="AX954"/>
  <c r="AX956"/>
  <c r="AX958"/>
  <c r="AX960"/>
  <c r="AX962"/>
  <c r="AX964"/>
  <c r="AX966"/>
  <c r="AX968"/>
  <c r="AX970"/>
  <c r="AX972"/>
  <c r="AX974"/>
  <c r="AX976"/>
  <c r="AX978"/>
  <c r="AX980"/>
  <c r="AX982"/>
  <c r="AX984"/>
  <c r="AX986"/>
  <c r="AX988"/>
  <c r="AX990"/>
  <c r="AX992"/>
  <c r="AX994"/>
  <c r="AX996"/>
  <c r="AX1000"/>
  <c r="AX1004"/>
  <c r="AX1008"/>
  <c r="AX1012"/>
  <c r="AX1016"/>
  <c r="AX1020"/>
  <c r="AX1024"/>
  <c r="AX1027"/>
  <c r="AX1028"/>
  <c r="AX1029"/>
  <c r="AX1030"/>
  <c r="AX1031"/>
  <c r="AX1032"/>
  <c r="AX1033"/>
  <c r="AX1034"/>
  <c r="AX1035"/>
  <c r="AX1036"/>
  <c r="AX1037"/>
  <c r="AX1038"/>
  <c r="AX1039"/>
  <c r="AX1040"/>
  <c r="AX1041"/>
  <c r="AX1042"/>
  <c r="AX1043"/>
  <c r="AX1044"/>
  <c r="AX1045"/>
  <c r="AX1046"/>
  <c r="AX1047"/>
  <c r="AX1048"/>
  <c r="AX1049"/>
  <c r="AX1050"/>
  <c r="AX1051"/>
  <c r="AX1052"/>
  <c r="AX1053"/>
  <c r="AX1054"/>
  <c r="AX1055"/>
  <c r="AX1056"/>
  <c r="AX1057"/>
  <c r="AX1058"/>
  <c r="AX1059"/>
  <c r="AX1060"/>
  <c r="AX1061"/>
  <c r="AX1062"/>
  <c r="AX1063"/>
  <c r="AX1064"/>
  <c r="AX1065"/>
  <c r="AX1066"/>
  <c r="AX1067"/>
  <c r="AX1068"/>
  <c r="AX1069"/>
  <c r="AX1070"/>
  <c r="AX1071"/>
  <c r="AX1072"/>
  <c r="AX1073"/>
  <c r="AX1074"/>
  <c r="AX1075"/>
  <c r="AX1076"/>
  <c r="AX1077"/>
  <c r="AX1078"/>
  <c r="AX1079"/>
  <c r="AX1080"/>
  <c r="AX1081"/>
  <c r="AX1082"/>
  <c r="AX1083"/>
  <c r="AX1084"/>
  <c r="AX1085"/>
  <c r="AX1086"/>
  <c r="AX1087"/>
  <c r="AX1088"/>
  <c r="AX1089"/>
  <c r="AX1090"/>
  <c r="AX1091"/>
  <c r="AX1092"/>
  <c r="AX1093"/>
  <c r="AX1094"/>
  <c r="AX1095"/>
  <c r="AX1096"/>
  <c r="AX1097"/>
  <c r="AX1098"/>
  <c r="AX1099"/>
  <c r="AX1100"/>
  <c r="AX1101"/>
  <c r="AX1102"/>
  <c r="AX1103"/>
  <c r="AX1104"/>
  <c r="AX1105"/>
  <c r="AX1106"/>
  <c r="AX1107"/>
  <c r="AX1108"/>
  <c r="AX1109"/>
  <c r="AX1110"/>
  <c r="AX1111"/>
  <c r="AX1112"/>
  <c r="AX1113"/>
  <c r="AX1114"/>
  <c r="AX1115"/>
  <c r="AX1116"/>
  <c r="AX1117"/>
  <c r="AX1118"/>
  <c r="AX1119"/>
  <c r="AX1120"/>
  <c r="AX1121"/>
  <c r="AX1122"/>
  <c r="AX1123"/>
  <c r="AX1124"/>
  <c r="AX1125"/>
  <c r="AX1126"/>
  <c r="AX1127"/>
  <c r="AX1128"/>
  <c r="AX1129"/>
  <c r="AX1130"/>
  <c r="AX1131"/>
  <c r="AX1132"/>
  <c r="AX1133"/>
  <c r="AX1134"/>
  <c r="AX1135"/>
  <c r="AX1136"/>
  <c r="AX1137"/>
  <c r="AX1138"/>
  <c r="AX1139"/>
  <c r="AX1140"/>
  <c r="AX1141"/>
  <c r="AX1142"/>
  <c r="AX1143"/>
  <c r="AX1144"/>
  <c r="AX1145"/>
  <c r="AX1146"/>
  <c r="AX1147"/>
  <c r="AX1148"/>
  <c r="AX1149"/>
  <c r="AX1150"/>
  <c r="AX1151"/>
  <c r="AX1152"/>
  <c r="AX1153"/>
  <c r="AX1154"/>
  <c r="AX1155"/>
  <c r="AX1156"/>
  <c r="AX1157"/>
  <c r="AX1158"/>
  <c r="AX1159"/>
  <c r="AX1160"/>
  <c r="AX1161"/>
  <c r="AX1162"/>
  <c r="AX880"/>
  <c r="AX884"/>
  <c r="AX888"/>
  <c r="AX892"/>
  <c r="AX896"/>
  <c r="AX900"/>
  <c r="AX904"/>
  <c r="AX908"/>
  <c r="AX912"/>
  <c r="AX916"/>
  <c r="AX920"/>
  <c r="AX924"/>
  <c r="AX928"/>
  <c r="AX932"/>
  <c r="AX936"/>
  <c r="AX999"/>
  <c r="AX1003"/>
  <c r="AX1007"/>
  <c r="AX1011"/>
  <c r="AX1015"/>
  <c r="AX1019"/>
  <c r="AX1023"/>
  <c r="AT878"/>
  <c r="AT882"/>
  <c r="AT886"/>
  <c r="AT890"/>
  <c r="AT894"/>
  <c r="AT898"/>
  <c r="AT902"/>
  <c r="AT906"/>
  <c r="AT910"/>
  <c r="AT914"/>
  <c r="AT918"/>
  <c r="AT922"/>
  <c r="AT926"/>
  <c r="AT930"/>
  <c r="AT934"/>
  <c r="AT938"/>
  <c r="AT940"/>
  <c r="AT942"/>
  <c r="AT946"/>
  <c r="AT948"/>
  <c r="AT950"/>
  <c r="AT952"/>
  <c r="AT954"/>
  <c r="AT956"/>
  <c r="AT958"/>
  <c r="AT960"/>
  <c r="AT962"/>
  <c r="AT964"/>
  <c r="AT966"/>
  <c r="AT968"/>
  <c r="AT970"/>
  <c r="AT972"/>
  <c r="AT974"/>
  <c r="AT976"/>
  <c r="AT978"/>
  <c r="AT980"/>
  <c r="AT982"/>
  <c r="AT984"/>
  <c r="AT986"/>
  <c r="AT988"/>
  <c r="AT990"/>
  <c r="AT992"/>
  <c r="AT994"/>
  <c r="AT996"/>
  <c r="AT999"/>
  <c r="AT1003"/>
  <c r="AT1007"/>
  <c r="AT1011"/>
  <c r="AT1015"/>
  <c r="AT1019"/>
  <c r="AT1023"/>
  <c r="AT879"/>
  <c r="AT883"/>
  <c r="AT887"/>
  <c r="AT891"/>
  <c r="AT895"/>
  <c r="AT899"/>
  <c r="AT903"/>
  <c r="AT907"/>
  <c r="AT911"/>
  <c r="AT915"/>
  <c r="AT919"/>
  <c r="AT923"/>
  <c r="AT927"/>
  <c r="AT931"/>
  <c r="AT935"/>
  <c r="AT998"/>
  <c r="AT1002"/>
  <c r="AT1006"/>
  <c r="AT1010"/>
  <c r="AT1014"/>
  <c r="AT1018"/>
  <c r="AT1022"/>
  <c r="AT1026"/>
  <c r="AT880"/>
  <c r="AT884"/>
  <c r="AT888"/>
  <c r="AT892"/>
  <c r="AT896"/>
  <c r="AT900"/>
  <c r="AT904"/>
  <c r="AT908"/>
  <c r="AT912"/>
  <c r="AT916"/>
  <c r="AT920"/>
  <c r="AT924"/>
  <c r="AT928"/>
  <c r="AT932"/>
  <c r="AT936"/>
  <c r="AT939"/>
  <c r="AT941"/>
  <c r="AT945"/>
  <c r="AT947"/>
  <c r="AT949"/>
  <c r="AT951"/>
  <c r="AT953"/>
  <c r="AT955"/>
  <c r="AT957"/>
  <c r="AT959"/>
  <c r="AT961"/>
  <c r="AT963"/>
  <c r="AT965"/>
  <c r="AT967"/>
  <c r="AT969"/>
  <c r="AT971"/>
  <c r="AT973"/>
  <c r="AT975"/>
  <c r="AT977"/>
  <c r="AT979"/>
  <c r="AT981"/>
  <c r="AT983"/>
  <c r="AT985"/>
  <c r="AT987"/>
  <c r="AT989"/>
  <c r="AT991"/>
  <c r="AT993"/>
  <c r="AT995"/>
  <c r="AT997"/>
  <c r="AT1001"/>
  <c r="AT1005"/>
  <c r="AT1009"/>
  <c r="AT1013"/>
  <c r="AT1017"/>
  <c r="AT1021"/>
  <c r="AT1025"/>
  <c r="AT1027"/>
  <c r="AT1028"/>
  <c r="AT1029"/>
  <c r="AT1030"/>
  <c r="AT1031"/>
  <c r="AT1032"/>
  <c r="AT1033"/>
  <c r="AT1034"/>
  <c r="AT1035"/>
  <c r="AT1036"/>
  <c r="AT1037"/>
  <c r="AT1038"/>
  <c r="AT1039"/>
  <c r="AT1040"/>
  <c r="AT1041"/>
  <c r="AT1042"/>
  <c r="AT1043"/>
  <c r="AT1044"/>
  <c r="AT1045"/>
  <c r="AT1046"/>
  <c r="AT1047"/>
  <c r="AT1048"/>
  <c r="AT1049"/>
  <c r="AT1050"/>
  <c r="AT1051"/>
  <c r="AT1052"/>
  <c r="AT1053"/>
  <c r="AT1054"/>
  <c r="AT1055"/>
  <c r="AT1056"/>
  <c r="AT1057"/>
  <c r="AT1058"/>
  <c r="AT1059"/>
  <c r="AT1060"/>
  <c r="AT1061"/>
  <c r="AT1062"/>
  <c r="AT1063"/>
  <c r="AT1064"/>
  <c r="AT1065"/>
  <c r="AT1066"/>
  <c r="AT1067"/>
  <c r="AT1068"/>
  <c r="AT1069"/>
  <c r="AT1070"/>
  <c r="AT1071"/>
  <c r="AT1072"/>
  <c r="AT1073"/>
  <c r="AT1074"/>
  <c r="AT1075"/>
  <c r="AT1076"/>
  <c r="AT1077"/>
  <c r="AT1078"/>
  <c r="AT1079"/>
  <c r="AT1080"/>
  <c r="AT1081"/>
  <c r="AT1082"/>
  <c r="AT1083"/>
  <c r="AT1084"/>
  <c r="AT1085"/>
  <c r="AT1086"/>
  <c r="AT1087"/>
  <c r="AT1088"/>
  <c r="AT1089"/>
  <c r="AT1090"/>
  <c r="AT1091"/>
  <c r="AT1092"/>
  <c r="AT1093"/>
  <c r="AT1094"/>
  <c r="AT1095"/>
  <c r="AT1096"/>
  <c r="AT1097"/>
  <c r="AT1098"/>
  <c r="AT1099"/>
  <c r="AT1100"/>
  <c r="AT1101"/>
  <c r="AT1102"/>
  <c r="AT1103"/>
  <c r="AT1104"/>
  <c r="AT1105"/>
  <c r="AT1106"/>
  <c r="AT1107"/>
  <c r="AT1108"/>
  <c r="AT1109"/>
  <c r="AT1110"/>
  <c r="AT1111"/>
  <c r="AT1112"/>
  <c r="AT1113"/>
  <c r="AT1114"/>
  <c r="AT1115"/>
  <c r="AT1116"/>
  <c r="AT1117"/>
  <c r="AT1118"/>
  <c r="AT1119"/>
  <c r="AT1120"/>
  <c r="AT1121"/>
  <c r="AT1122"/>
  <c r="AT1123"/>
  <c r="AT1124"/>
  <c r="AT1125"/>
  <c r="AT1126"/>
  <c r="AT1127"/>
  <c r="AT1128"/>
  <c r="AT1129"/>
  <c r="AT1130"/>
  <c r="AT1131"/>
  <c r="AT1132"/>
  <c r="AT1133"/>
  <c r="AT1134"/>
  <c r="AT1135"/>
  <c r="AT1136"/>
  <c r="AT1137"/>
  <c r="AT1138"/>
  <c r="AT1139"/>
  <c r="AT1140"/>
  <c r="AT1141"/>
  <c r="AT1142"/>
  <c r="AT1143"/>
  <c r="AT1144"/>
  <c r="AT1145"/>
  <c r="AT1146"/>
  <c r="AT1147"/>
  <c r="AT1148"/>
  <c r="AT1149"/>
  <c r="AT1150"/>
  <c r="AT1151"/>
  <c r="AT1152"/>
  <c r="AT1153"/>
  <c r="AT1154"/>
  <c r="AT1155"/>
  <c r="AT1156"/>
  <c r="AT1157"/>
  <c r="AT1158"/>
  <c r="AT1159"/>
  <c r="AT1160"/>
  <c r="AT1161"/>
  <c r="AT1162"/>
  <c r="AT1163"/>
  <c r="AT877"/>
  <c r="AT881"/>
  <c r="AT885"/>
  <c r="AT889"/>
  <c r="AT893"/>
  <c r="AT897"/>
  <c r="AT901"/>
  <c r="AT905"/>
  <c r="AT909"/>
  <c r="AT913"/>
  <c r="AT917"/>
  <c r="AT921"/>
  <c r="AT925"/>
  <c r="AT929"/>
  <c r="AT933"/>
  <c r="AT937"/>
  <c r="AT1000"/>
  <c r="AT1004"/>
  <c r="AT1008"/>
  <c r="AT1012"/>
  <c r="AT1016"/>
  <c r="AT1020"/>
  <c r="AT1024"/>
  <c r="AP879"/>
  <c r="AP883"/>
  <c r="AP887"/>
  <c r="AP891"/>
  <c r="AP895"/>
  <c r="AP899"/>
  <c r="AP903"/>
  <c r="AP907"/>
  <c r="AP911"/>
  <c r="AP915"/>
  <c r="AP919"/>
  <c r="AP923"/>
  <c r="AP927"/>
  <c r="AP931"/>
  <c r="AP935"/>
  <c r="AP939"/>
  <c r="AP941"/>
  <c r="AP945"/>
  <c r="AP947"/>
  <c r="AP949"/>
  <c r="AP951"/>
  <c r="AP953"/>
  <c r="AP955"/>
  <c r="AP957"/>
  <c r="AP959"/>
  <c r="AP961"/>
  <c r="AP963"/>
  <c r="AP965"/>
  <c r="AP967"/>
  <c r="AP969"/>
  <c r="AP971"/>
  <c r="AP973"/>
  <c r="AP975"/>
  <c r="AP977"/>
  <c r="AP979"/>
  <c r="AP981"/>
  <c r="AP983"/>
  <c r="AP985"/>
  <c r="AP987"/>
  <c r="AP989"/>
  <c r="AP991"/>
  <c r="AP993"/>
  <c r="AP995"/>
  <c r="AP997"/>
  <c r="AP1000"/>
  <c r="AP1004"/>
  <c r="AP1008"/>
  <c r="AP1012"/>
  <c r="AP1016"/>
  <c r="AP1020"/>
  <c r="AP1024"/>
  <c r="AP880"/>
  <c r="AP884"/>
  <c r="AP888"/>
  <c r="AP892"/>
  <c r="AP896"/>
  <c r="AP900"/>
  <c r="AP904"/>
  <c r="AP908"/>
  <c r="AP912"/>
  <c r="AP916"/>
  <c r="AP920"/>
  <c r="AP924"/>
  <c r="AP928"/>
  <c r="AP932"/>
  <c r="AP936"/>
  <c r="AP999"/>
  <c r="AP1003"/>
  <c r="AP1007"/>
  <c r="AP1011"/>
  <c r="AP1015"/>
  <c r="AP1019"/>
  <c r="AP1023"/>
  <c r="AP877"/>
  <c r="AP881"/>
  <c r="AP885"/>
  <c r="AP889"/>
  <c r="AP893"/>
  <c r="AP897"/>
  <c r="AP901"/>
  <c r="AP905"/>
  <c r="AP909"/>
  <c r="AP913"/>
  <c r="AP917"/>
  <c r="AP921"/>
  <c r="AP925"/>
  <c r="AP929"/>
  <c r="AP933"/>
  <c r="AP937"/>
  <c r="AP938"/>
  <c r="AP940"/>
  <c r="AP942"/>
  <c r="AP946"/>
  <c r="AP948"/>
  <c r="AP950"/>
  <c r="AP952"/>
  <c r="AP954"/>
  <c r="AP956"/>
  <c r="AP958"/>
  <c r="AP960"/>
  <c r="AP962"/>
  <c r="AP964"/>
  <c r="AP966"/>
  <c r="AP968"/>
  <c r="AP970"/>
  <c r="AP972"/>
  <c r="AP974"/>
  <c r="AP976"/>
  <c r="AP978"/>
  <c r="AP980"/>
  <c r="AP982"/>
  <c r="AP984"/>
  <c r="AP986"/>
  <c r="AP988"/>
  <c r="AP990"/>
  <c r="AP992"/>
  <c r="AP994"/>
  <c r="AP996"/>
  <c r="AP998"/>
  <c r="AP1002"/>
  <c r="AP1006"/>
  <c r="AP1010"/>
  <c r="AP1014"/>
  <c r="AP1018"/>
  <c r="AP1022"/>
  <c r="AP1026"/>
  <c r="AP1027"/>
  <c r="AP1028"/>
  <c r="AP1029"/>
  <c r="AP1030"/>
  <c r="AP1031"/>
  <c r="AP1032"/>
  <c r="AP1033"/>
  <c r="AP1034"/>
  <c r="AP1035"/>
  <c r="AP1036"/>
  <c r="AP1037"/>
  <c r="AP1038"/>
  <c r="AP1039"/>
  <c r="AP1040"/>
  <c r="AP1041"/>
  <c r="AP1042"/>
  <c r="AP1043"/>
  <c r="AP1044"/>
  <c r="AP1045"/>
  <c r="AP1046"/>
  <c r="AP1047"/>
  <c r="AP1048"/>
  <c r="AP1049"/>
  <c r="AP1050"/>
  <c r="AP1051"/>
  <c r="AP1052"/>
  <c r="AP1053"/>
  <c r="AP1054"/>
  <c r="AP1055"/>
  <c r="AP1056"/>
  <c r="AP1057"/>
  <c r="AP1058"/>
  <c r="AP1059"/>
  <c r="AP1060"/>
  <c r="AP1061"/>
  <c r="AP1062"/>
  <c r="AP1063"/>
  <c r="AP1064"/>
  <c r="AP1065"/>
  <c r="AP1066"/>
  <c r="AP1067"/>
  <c r="AP1068"/>
  <c r="AP1069"/>
  <c r="AP1070"/>
  <c r="AP1071"/>
  <c r="AP1072"/>
  <c r="AP1073"/>
  <c r="AP1074"/>
  <c r="AP1075"/>
  <c r="AP1076"/>
  <c r="AP1077"/>
  <c r="AP1078"/>
  <c r="AP1079"/>
  <c r="AP1080"/>
  <c r="AP1081"/>
  <c r="AP1082"/>
  <c r="AP1083"/>
  <c r="AP1084"/>
  <c r="AP1085"/>
  <c r="AP1086"/>
  <c r="AP1087"/>
  <c r="AP1088"/>
  <c r="AP1089"/>
  <c r="AP1090"/>
  <c r="AP1091"/>
  <c r="AP1092"/>
  <c r="AP1093"/>
  <c r="AP1094"/>
  <c r="AP1095"/>
  <c r="AP1096"/>
  <c r="AP1097"/>
  <c r="AP1098"/>
  <c r="AP1099"/>
  <c r="AP1100"/>
  <c r="AP1101"/>
  <c r="AP1102"/>
  <c r="AP1103"/>
  <c r="AP1104"/>
  <c r="AP1105"/>
  <c r="AP1106"/>
  <c r="AP1107"/>
  <c r="AP1108"/>
  <c r="AP1109"/>
  <c r="AP1110"/>
  <c r="AP1111"/>
  <c r="AP1112"/>
  <c r="AP1113"/>
  <c r="AP1114"/>
  <c r="AP1115"/>
  <c r="AP1116"/>
  <c r="AP1117"/>
  <c r="AP1118"/>
  <c r="AP1119"/>
  <c r="AP1120"/>
  <c r="AP1121"/>
  <c r="AP1122"/>
  <c r="AP1123"/>
  <c r="AP1124"/>
  <c r="AP1125"/>
  <c r="AP1126"/>
  <c r="AP1127"/>
  <c r="AP1128"/>
  <c r="AP1129"/>
  <c r="AP1130"/>
  <c r="AP1131"/>
  <c r="AP1132"/>
  <c r="AP1133"/>
  <c r="AP1134"/>
  <c r="AP1135"/>
  <c r="AP1136"/>
  <c r="AP1137"/>
  <c r="AP1138"/>
  <c r="AP1139"/>
  <c r="AP1140"/>
  <c r="AP1141"/>
  <c r="AP1142"/>
  <c r="AP1143"/>
  <c r="AP1144"/>
  <c r="AP1145"/>
  <c r="AP1146"/>
  <c r="AP1147"/>
  <c r="AP1148"/>
  <c r="AP1149"/>
  <c r="AP1150"/>
  <c r="AP1151"/>
  <c r="AP1152"/>
  <c r="AP1153"/>
  <c r="AP1154"/>
  <c r="AP1155"/>
  <c r="AP1156"/>
  <c r="AP1157"/>
  <c r="AP1158"/>
  <c r="AP1159"/>
  <c r="AP1160"/>
  <c r="AP1161"/>
  <c r="AP1162"/>
  <c r="AP1163"/>
  <c r="AP878"/>
  <c r="AP882"/>
  <c r="AP886"/>
  <c r="AP890"/>
  <c r="AP894"/>
  <c r="AP898"/>
  <c r="AP902"/>
  <c r="AP906"/>
  <c r="AP910"/>
  <c r="AP914"/>
  <c r="AP918"/>
  <c r="AP922"/>
  <c r="AP926"/>
  <c r="AP930"/>
  <c r="AP934"/>
  <c r="AP1001"/>
  <c r="AP1005"/>
  <c r="AP1009"/>
  <c r="AP1013"/>
  <c r="AP1017"/>
  <c r="AP1021"/>
  <c r="AP1025"/>
  <c r="AL880"/>
  <c r="AL884"/>
  <c r="AL888"/>
  <c r="AL892"/>
  <c r="AL896"/>
  <c r="AL900"/>
  <c r="AL904"/>
  <c r="AL908"/>
  <c r="AL912"/>
  <c r="AL916"/>
  <c r="AL920"/>
  <c r="AL924"/>
  <c r="AL928"/>
  <c r="AL932"/>
  <c r="AL936"/>
  <c r="AL938"/>
  <c r="AL940"/>
  <c r="AL942"/>
  <c r="AL946"/>
  <c r="AL948"/>
  <c r="AL950"/>
  <c r="AL952"/>
  <c r="AL954"/>
  <c r="AL956"/>
  <c r="AL958"/>
  <c r="AL960"/>
  <c r="AL962"/>
  <c r="AL964"/>
  <c r="AL966"/>
  <c r="AL968"/>
  <c r="AL970"/>
  <c r="AL972"/>
  <c r="AL974"/>
  <c r="AL976"/>
  <c r="AL978"/>
  <c r="AL980"/>
  <c r="AL982"/>
  <c r="AL984"/>
  <c r="AL986"/>
  <c r="AL988"/>
  <c r="AL990"/>
  <c r="AL992"/>
  <c r="AL994"/>
  <c r="AL996"/>
  <c r="AL1001"/>
  <c r="AL1005"/>
  <c r="AL1009"/>
  <c r="AL1013"/>
  <c r="AL1017"/>
  <c r="AL1021"/>
  <c r="AL1025"/>
  <c r="AL877"/>
  <c r="AL881"/>
  <c r="AL885"/>
  <c r="AL889"/>
  <c r="AL893"/>
  <c r="AL897"/>
  <c r="AL901"/>
  <c r="AL905"/>
  <c r="AL909"/>
  <c r="AL913"/>
  <c r="AL917"/>
  <c r="AL921"/>
  <c r="AL925"/>
  <c r="AL929"/>
  <c r="AL933"/>
  <c r="AL937"/>
  <c r="AL1000"/>
  <c r="AL1004"/>
  <c r="AL1008"/>
  <c r="AL1012"/>
  <c r="AL1016"/>
  <c r="AL1020"/>
  <c r="AL1024"/>
  <c r="AL878"/>
  <c r="AL882"/>
  <c r="AL886"/>
  <c r="AL890"/>
  <c r="AL894"/>
  <c r="AL898"/>
  <c r="AL902"/>
  <c r="AL906"/>
  <c r="AL910"/>
  <c r="AL914"/>
  <c r="AL918"/>
  <c r="AL922"/>
  <c r="AL926"/>
  <c r="AL930"/>
  <c r="AL934"/>
  <c r="AL939"/>
  <c r="AL941"/>
  <c r="AL945"/>
  <c r="AL947"/>
  <c r="AL949"/>
  <c r="AL951"/>
  <c r="AL953"/>
  <c r="AL955"/>
  <c r="AL957"/>
  <c r="AL959"/>
  <c r="AL961"/>
  <c r="AL963"/>
  <c r="AL965"/>
  <c r="AL967"/>
  <c r="AL969"/>
  <c r="AL971"/>
  <c r="AL973"/>
  <c r="AL975"/>
  <c r="AL977"/>
  <c r="AL979"/>
  <c r="AL981"/>
  <c r="AL983"/>
  <c r="AL985"/>
  <c r="AL987"/>
  <c r="AL989"/>
  <c r="AL991"/>
  <c r="AL993"/>
  <c r="AL995"/>
  <c r="AL997"/>
  <c r="AL999"/>
  <c r="AL1003"/>
  <c r="AL1007"/>
  <c r="AL1011"/>
  <c r="AL1015"/>
  <c r="AL1019"/>
  <c r="AL1023"/>
  <c r="AL1027"/>
  <c r="AL1028"/>
  <c r="AL1029"/>
  <c r="AL1030"/>
  <c r="AL1031"/>
  <c r="AL1032"/>
  <c r="AL1033"/>
  <c r="AL1034"/>
  <c r="AL1035"/>
  <c r="AL1036"/>
  <c r="AL1037"/>
  <c r="AL1038"/>
  <c r="AL1039"/>
  <c r="AL1040"/>
  <c r="AL1041"/>
  <c r="AL1042"/>
  <c r="AL1043"/>
  <c r="AL1044"/>
  <c r="AL1045"/>
  <c r="AL1046"/>
  <c r="AL1047"/>
  <c r="AL1048"/>
  <c r="AL1049"/>
  <c r="AL1050"/>
  <c r="AL1051"/>
  <c r="AL1052"/>
  <c r="AL1053"/>
  <c r="AL1054"/>
  <c r="AL1055"/>
  <c r="AL1056"/>
  <c r="AL1057"/>
  <c r="AL1058"/>
  <c r="AL1059"/>
  <c r="AL1060"/>
  <c r="AL1061"/>
  <c r="AL1062"/>
  <c r="AL1063"/>
  <c r="AL1064"/>
  <c r="AL1065"/>
  <c r="AL1066"/>
  <c r="AL1067"/>
  <c r="AL1068"/>
  <c r="AL1069"/>
  <c r="AL1070"/>
  <c r="AL1071"/>
  <c r="AL1072"/>
  <c r="AL1073"/>
  <c r="AL1074"/>
  <c r="AL1075"/>
  <c r="AL1076"/>
  <c r="AL1077"/>
  <c r="AL1078"/>
  <c r="AL1079"/>
  <c r="AL1080"/>
  <c r="AL1081"/>
  <c r="AL1082"/>
  <c r="AL1083"/>
  <c r="AL1084"/>
  <c r="AL1085"/>
  <c r="AL1086"/>
  <c r="AL1087"/>
  <c r="AL1088"/>
  <c r="AL1089"/>
  <c r="AL1090"/>
  <c r="AL1091"/>
  <c r="AL1092"/>
  <c r="AL1093"/>
  <c r="AL1094"/>
  <c r="AL1095"/>
  <c r="AL1096"/>
  <c r="AL1097"/>
  <c r="AL1098"/>
  <c r="AL1099"/>
  <c r="AL1100"/>
  <c r="AL1101"/>
  <c r="AL1102"/>
  <c r="AL1103"/>
  <c r="AL1104"/>
  <c r="AL1105"/>
  <c r="AL1106"/>
  <c r="AL1107"/>
  <c r="AL1108"/>
  <c r="AL1109"/>
  <c r="AL1110"/>
  <c r="AL1111"/>
  <c r="AL1112"/>
  <c r="AL1113"/>
  <c r="AL1114"/>
  <c r="AL1115"/>
  <c r="AL1116"/>
  <c r="AL1117"/>
  <c r="AL1118"/>
  <c r="AL1119"/>
  <c r="AL1120"/>
  <c r="AL1121"/>
  <c r="AL1122"/>
  <c r="AL1123"/>
  <c r="AL1124"/>
  <c r="AL1125"/>
  <c r="AL1126"/>
  <c r="AL1127"/>
  <c r="AL1128"/>
  <c r="AL1129"/>
  <c r="AL1130"/>
  <c r="AL1131"/>
  <c r="AL1132"/>
  <c r="AL1133"/>
  <c r="AL1134"/>
  <c r="AL1135"/>
  <c r="AL1136"/>
  <c r="AL1137"/>
  <c r="AL1138"/>
  <c r="AL1139"/>
  <c r="AL1140"/>
  <c r="AL1141"/>
  <c r="AL1142"/>
  <c r="AL1143"/>
  <c r="AL1144"/>
  <c r="AL1145"/>
  <c r="AL1146"/>
  <c r="AL1147"/>
  <c r="AL1148"/>
  <c r="AL1149"/>
  <c r="AL1150"/>
  <c r="AL1151"/>
  <c r="AL1152"/>
  <c r="AL1153"/>
  <c r="AL1154"/>
  <c r="AL1155"/>
  <c r="AL1156"/>
  <c r="AL1157"/>
  <c r="AL1158"/>
  <c r="AL1159"/>
  <c r="AL1160"/>
  <c r="AL1161"/>
  <c r="AL1162"/>
  <c r="AL1163"/>
  <c r="AL879"/>
  <c r="AL883"/>
  <c r="AL887"/>
  <c r="AL891"/>
  <c r="AL895"/>
  <c r="AL899"/>
  <c r="AL903"/>
  <c r="AL907"/>
  <c r="AL911"/>
  <c r="AL915"/>
  <c r="AL919"/>
  <c r="AL923"/>
  <c r="AL927"/>
  <c r="AL931"/>
  <c r="AL935"/>
  <c r="AL998"/>
  <c r="AL1002"/>
  <c r="AL1006"/>
  <c r="AL1010"/>
  <c r="AL1014"/>
  <c r="AL1018"/>
  <c r="AL1022"/>
  <c r="AL1026"/>
  <c r="AH877"/>
  <c r="AH881"/>
  <c r="AH885"/>
  <c r="AH889"/>
  <c r="AH893"/>
  <c r="AH897"/>
  <c r="AH901"/>
  <c r="AH905"/>
  <c r="AH909"/>
  <c r="AH913"/>
  <c r="AH917"/>
  <c r="AH921"/>
  <c r="AH925"/>
  <c r="AH929"/>
  <c r="AH933"/>
  <c r="AH937"/>
  <c r="AH939"/>
  <c r="AH941"/>
  <c r="AH945"/>
  <c r="AH947"/>
  <c r="AH949"/>
  <c r="AH951"/>
  <c r="AH953"/>
  <c r="AH955"/>
  <c r="AH957"/>
  <c r="AH959"/>
  <c r="AH961"/>
  <c r="AH963"/>
  <c r="AH965"/>
  <c r="AH967"/>
  <c r="AH969"/>
  <c r="AH971"/>
  <c r="AH973"/>
  <c r="AH975"/>
  <c r="AH977"/>
  <c r="AH979"/>
  <c r="AH981"/>
  <c r="AH983"/>
  <c r="AH985"/>
  <c r="AH987"/>
  <c r="AH989"/>
  <c r="AH991"/>
  <c r="AH993"/>
  <c r="AH995"/>
  <c r="AH997"/>
  <c r="AH998"/>
  <c r="AH1002"/>
  <c r="AH1006"/>
  <c r="AH1010"/>
  <c r="AH1014"/>
  <c r="AH1018"/>
  <c r="AH1022"/>
  <c r="AH1026"/>
  <c r="AH878"/>
  <c r="AH882"/>
  <c r="AH886"/>
  <c r="AH890"/>
  <c r="AH894"/>
  <c r="AH898"/>
  <c r="AH902"/>
  <c r="AH906"/>
  <c r="AH910"/>
  <c r="AH914"/>
  <c r="AH918"/>
  <c r="AH922"/>
  <c r="AH926"/>
  <c r="AH930"/>
  <c r="AH934"/>
  <c r="AH1001"/>
  <c r="AH1005"/>
  <c r="AH1009"/>
  <c r="AH1013"/>
  <c r="AH1017"/>
  <c r="AH1021"/>
  <c r="AH1025"/>
  <c r="AH879"/>
  <c r="AH883"/>
  <c r="AH887"/>
  <c r="AH891"/>
  <c r="AH895"/>
  <c r="AH899"/>
  <c r="AH903"/>
  <c r="AH907"/>
  <c r="AH911"/>
  <c r="AH915"/>
  <c r="AH919"/>
  <c r="AH923"/>
  <c r="AH927"/>
  <c r="AH931"/>
  <c r="AH935"/>
  <c r="AH938"/>
  <c r="AH940"/>
  <c r="AH942"/>
  <c r="AH946"/>
  <c r="AH948"/>
  <c r="AH950"/>
  <c r="AH952"/>
  <c r="AH954"/>
  <c r="AH956"/>
  <c r="AH958"/>
  <c r="AH960"/>
  <c r="AH962"/>
  <c r="AH964"/>
  <c r="AH966"/>
  <c r="AH968"/>
  <c r="AH970"/>
  <c r="AH972"/>
  <c r="AH974"/>
  <c r="AH976"/>
  <c r="AH978"/>
  <c r="AH980"/>
  <c r="AH982"/>
  <c r="AH984"/>
  <c r="AH986"/>
  <c r="AH988"/>
  <c r="AH990"/>
  <c r="AH992"/>
  <c r="AH994"/>
  <c r="AH996"/>
  <c r="AH1000"/>
  <c r="AH1004"/>
  <c r="AH1008"/>
  <c r="AH1012"/>
  <c r="AH1016"/>
  <c r="AH1020"/>
  <c r="AH1024"/>
  <c r="AH1027"/>
  <c r="AH1028"/>
  <c r="AH1029"/>
  <c r="AH1030"/>
  <c r="AH1031"/>
  <c r="AH1032"/>
  <c r="AH1033"/>
  <c r="AH1034"/>
  <c r="AH1035"/>
  <c r="AH1036"/>
  <c r="AH1037"/>
  <c r="AH1038"/>
  <c r="AH1039"/>
  <c r="AH1040"/>
  <c r="AH1041"/>
  <c r="AH1042"/>
  <c r="AH1043"/>
  <c r="AH1044"/>
  <c r="AH1045"/>
  <c r="AH1046"/>
  <c r="AH1047"/>
  <c r="AH1048"/>
  <c r="AH1049"/>
  <c r="AH1050"/>
  <c r="AH1051"/>
  <c r="AH1052"/>
  <c r="AH1053"/>
  <c r="AH1054"/>
  <c r="AH1055"/>
  <c r="AH1056"/>
  <c r="AH1057"/>
  <c r="AH1058"/>
  <c r="AH1059"/>
  <c r="AH1060"/>
  <c r="AH1061"/>
  <c r="AH1062"/>
  <c r="AH1063"/>
  <c r="AH1064"/>
  <c r="AH1065"/>
  <c r="AH1066"/>
  <c r="AH1067"/>
  <c r="AH1068"/>
  <c r="AH1069"/>
  <c r="AH1070"/>
  <c r="AH1071"/>
  <c r="AH1072"/>
  <c r="AH1073"/>
  <c r="AH1074"/>
  <c r="AH1075"/>
  <c r="AH1076"/>
  <c r="AH1077"/>
  <c r="AH1078"/>
  <c r="AH1079"/>
  <c r="AH1080"/>
  <c r="AH1081"/>
  <c r="AH1082"/>
  <c r="AH1083"/>
  <c r="AH1084"/>
  <c r="AH1085"/>
  <c r="AH1086"/>
  <c r="AH1087"/>
  <c r="AH1088"/>
  <c r="AH1089"/>
  <c r="AH1090"/>
  <c r="AH1091"/>
  <c r="AH1092"/>
  <c r="AH1093"/>
  <c r="AH1094"/>
  <c r="AH1095"/>
  <c r="AH1096"/>
  <c r="AH1097"/>
  <c r="AH1098"/>
  <c r="AH1099"/>
  <c r="AH1100"/>
  <c r="AH1101"/>
  <c r="AH1102"/>
  <c r="AH1103"/>
  <c r="AH1104"/>
  <c r="AH1105"/>
  <c r="AH1106"/>
  <c r="AH1107"/>
  <c r="AH1108"/>
  <c r="AH1109"/>
  <c r="AH1110"/>
  <c r="AH1111"/>
  <c r="AH1112"/>
  <c r="AH1113"/>
  <c r="AH1114"/>
  <c r="AH1115"/>
  <c r="AH1116"/>
  <c r="AH1117"/>
  <c r="AH1118"/>
  <c r="AH1119"/>
  <c r="AH1120"/>
  <c r="AH1121"/>
  <c r="AH1122"/>
  <c r="AH1123"/>
  <c r="AH1124"/>
  <c r="AH1125"/>
  <c r="AH1126"/>
  <c r="AH1127"/>
  <c r="AH1128"/>
  <c r="AH1129"/>
  <c r="AH1130"/>
  <c r="AH1131"/>
  <c r="AH1132"/>
  <c r="AH1133"/>
  <c r="AH1134"/>
  <c r="AH1135"/>
  <c r="AH1136"/>
  <c r="AH1137"/>
  <c r="AH1138"/>
  <c r="AH1139"/>
  <c r="AH1140"/>
  <c r="AH1141"/>
  <c r="AH1142"/>
  <c r="AH1143"/>
  <c r="AH1144"/>
  <c r="AH1145"/>
  <c r="AH1146"/>
  <c r="AH1147"/>
  <c r="AH1148"/>
  <c r="AH1149"/>
  <c r="AH1150"/>
  <c r="AH1151"/>
  <c r="AH1152"/>
  <c r="AH1153"/>
  <c r="AH1154"/>
  <c r="AH1155"/>
  <c r="AH1156"/>
  <c r="AH1157"/>
  <c r="AH1158"/>
  <c r="AH1159"/>
  <c r="AH1160"/>
  <c r="AH1161"/>
  <c r="AH1162"/>
  <c r="AH1163"/>
  <c r="AH880"/>
  <c r="AH884"/>
  <c r="AH888"/>
  <c r="AH892"/>
  <c r="AH896"/>
  <c r="AH900"/>
  <c r="AH904"/>
  <c r="AH908"/>
  <c r="AH912"/>
  <c r="AH916"/>
  <c r="AH920"/>
  <c r="AH924"/>
  <c r="AH928"/>
  <c r="AH932"/>
  <c r="AH936"/>
  <c r="AH999"/>
  <c r="AH1003"/>
  <c r="AH1007"/>
  <c r="AH1011"/>
  <c r="AH1015"/>
  <c r="AH1019"/>
  <c r="AH1023"/>
  <c r="AD878"/>
  <c r="AD882"/>
  <c r="AD886"/>
  <c r="AD890"/>
  <c r="AD894"/>
  <c r="AD898"/>
  <c r="AD902"/>
  <c r="AD906"/>
  <c r="AD910"/>
  <c r="AD914"/>
  <c r="AD918"/>
  <c r="AD922"/>
  <c r="AD926"/>
  <c r="AD930"/>
  <c r="AD934"/>
  <c r="AD938"/>
  <c r="AD940"/>
  <c r="AD942"/>
  <c r="AD946"/>
  <c r="AD948"/>
  <c r="AD950"/>
  <c r="AD952"/>
  <c r="AD954"/>
  <c r="AD956"/>
  <c r="AD958"/>
  <c r="AD960"/>
  <c r="AD962"/>
  <c r="AD964"/>
  <c r="AD966"/>
  <c r="AD968"/>
  <c r="AD970"/>
  <c r="AD972"/>
  <c r="AD974"/>
  <c r="AD976"/>
  <c r="AD978"/>
  <c r="AD980"/>
  <c r="AD982"/>
  <c r="AD984"/>
  <c r="AD986"/>
  <c r="AD988"/>
  <c r="AD990"/>
  <c r="AD992"/>
  <c r="AD994"/>
  <c r="AD996"/>
  <c r="AD999"/>
  <c r="AD1003"/>
  <c r="AD1007"/>
  <c r="AD1011"/>
  <c r="AD1015"/>
  <c r="AD1019"/>
  <c r="AD1023"/>
  <c r="AD879"/>
  <c r="AD883"/>
  <c r="AD887"/>
  <c r="AD891"/>
  <c r="AD895"/>
  <c r="AD899"/>
  <c r="AD903"/>
  <c r="AD907"/>
  <c r="AD911"/>
  <c r="AD915"/>
  <c r="AD919"/>
  <c r="AD923"/>
  <c r="AD927"/>
  <c r="AD931"/>
  <c r="AD935"/>
  <c r="AD998"/>
  <c r="AD1002"/>
  <c r="AD1006"/>
  <c r="AD1010"/>
  <c r="AD1014"/>
  <c r="AD1018"/>
  <c r="AD1022"/>
  <c r="AD1026"/>
  <c r="AD880"/>
  <c r="AD884"/>
  <c r="AD888"/>
  <c r="AD892"/>
  <c r="AD896"/>
  <c r="AD900"/>
  <c r="AD904"/>
  <c r="AD908"/>
  <c r="AD912"/>
  <c r="AD916"/>
  <c r="AD920"/>
  <c r="AD924"/>
  <c r="AD928"/>
  <c r="AD932"/>
  <c r="AD936"/>
  <c r="AD939"/>
  <c r="AD941"/>
  <c r="AD945"/>
  <c r="AD947"/>
  <c r="AD949"/>
  <c r="AD951"/>
  <c r="AD953"/>
  <c r="AD955"/>
  <c r="AD957"/>
  <c r="AD959"/>
  <c r="AD961"/>
  <c r="AD963"/>
  <c r="AD965"/>
  <c r="AD967"/>
  <c r="AD969"/>
  <c r="AD971"/>
  <c r="AD973"/>
  <c r="AD975"/>
  <c r="AD977"/>
  <c r="AD979"/>
  <c r="AD981"/>
  <c r="AD983"/>
  <c r="AD985"/>
  <c r="AD987"/>
  <c r="AD989"/>
  <c r="AD991"/>
  <c r="AD993"/>
  <c r="AD995"/>
  <c r="AD997"/>
  <c r="AD1001"/>
  <c r="AD1005"/>
  <c r="AD1009"/>
  <c r="AD1013"/>
  <c r="AD1017"/>
  <c r="AD1021"/>
  <c r="AD1025"/>
  <c r="AD1027"/>
  <c r="AD1028"/>
  <c r="AD1029"/>
  <c r="AD1030"/>
  <c r="AD1031"/>
  <c r="AD1032"/>
  <c r="AD1033"/>
  <c r="AD1034"/>
  <c r="AD1035"/>
  <c r="AD1036"/>
  <c r="AD1037"/>
  <c r="AD1038"/>
  <c r="AD1039"/>
  <c r="AD1040"/>
  <c r="AD1041"/>
  <c r="AD1042"/>
  <c r="AD1043"/>
  <c r="AD1044"/>
  <c r="AD1045"/>
  <c r="AD1046"/>
  <c r="AD1047"/>
  <c r="AD1048"/>
  <c r="AD1049"/>
  <c r="AD1050"/>
  <c r="AD1051"/>
  <c r="AD1052"/>
  <c r="AD1053"/>
  <c r="AD1054"/>
  <c r="AD1055"/>
  <c r="AD1056"/>
  <c r="AD1057"/>
  <c r="AD1058"/>
  <c r="AD1059"/>
  <c r="AD1060"/>
  <c r="AD1061"/>
  <c r="AD1062"/>
  <c r="AD1063"/>
  <c r="AD1064"/>
  <c r="AD1065"/>
  <c r="AD1066"/>
  <c r="AD1067"/>
  <c r="AD1068"/>
  <c r="AD1069"/>
  <c r="AD1070"/>
  <c r="AD1071"/>
  <c r="AD1072"/>
  <c r="AD1073"/>
  <c r="AD1074"/>
  <c r="AD1075"/>
  <c r="AD1076"/>
  <c r="AD1077"/>
  <c r="AD1078"/>
  <c r="AD1079"/>
  <c r="AD1080"/>
  <c r="AD1081"/>
  <c r="AD1082"/>
  <c r="AD1083"/>
  <c r="AD1084"/>
  <c r="AD1085"/>
  <c r="AD1086"/>
  <c r="AD1087"/>
  <c r="AD1088"/>
  <c r="AD1089"/>
  <c r="AD1090"/>
  <c r="AD1091"/>
  <c r="AD1092"/>
  <c r="AD1093"/>
  <c r="AD1094"/>
  <c r="AD1095"/>
  <c r="AD1096"/>
  <c r="AD1097"/>
  <c r="AD1098"/>
  <c r="AD1099"/>
  <c r="AD1100"/>
  <c r="AD1101"/>
  <c r="AD1102"/>
  <c r="AD1103"/>
  <c r="AD1104"/>
  <c r="AD1105"/>
  <c r="AD1106"/>
  <c r="AD1107"/>
  <c r="AD1108"/>
  <c r="AD1109"/>
  <c r="AD1110"/>
  <c r="AD1111"/>
  <c r="AD1112"/>
  <c r="AD1113"/>
  <c r="AD1114"/>
  <c r="AD1115"/>
  <c r="AD1116"/>
  <c r="AD1117"/>
  <c r="AD1118"/>
  <c r="AD1119"/>
  <c r="AD1120"/>
  <c r="AD1121"/>
  <c r="AD1122"/>
  <c r="AD1123"/>
  <c r="AD1124"/>
  <c r="AD1125"/>
  <c r="AD1126"/>
  <c r="AD1127"/>
  <c r="AD1128"/>
  <c r="AD1129"/>
  <c r="AD1130"/>
  <c r="AD1131"/>
  <c r="AD1132"/>
  <c r="AD1133"/>
  <c r="AD1134"/>
  <c r="AD1135"/>
  <c r="AD1136"/>
  <c r="AD1137"/>
  <c r="AD1138"/>
  <c r="AD1139"/>
  <c r="AD1140"/>
  <c r="AD1141"/>
  <c r="AD1142"/>
  <c r="AD1143"/>
  <c r="AD1144"/>
  <c r="AD1145"/>
  <c r="AD1146"/>
  <c r="AD1147"/>
  <c r="AD1148"/>
  <c r="AD1149"/>
  <c r="AD1150"/>
  <c r="AD1151"/>
  <c r="AD1152"/>
  <c r="AD1153"/>
  <c r="AD1154"/>
  <c r="AD1155"/>
  <c r="AD1156"/>
  <c r="AD1157"/>
  <c r="AD1158"/>
  <c r="AD1159"/>
  <c r="AD1160"/>
  <c r="AD1161"/>
  <c r="AD1162"/>
  <c r="AD1163"/>
  <c r="AD877"/>
  <c r="AD881"/>
  <c r="AD885"/>
  <c r="AD889"/>
  <c r="AD893"/>
  <c r="AD897"/>
  <c r="AD901"/>
  <c r="AD905"/>
  <c r="AD909"/>
  <c r="AD913"/>
  <c r="AD917"/>
  <c r="AD921"/>
  <c r="AD925"/>
  <c r="AD929"/>
  <c r="AD933"/>
  <c r="AD937"/>
  <c r="AD1000"/>
  <c r="AD1004"/>
  <c r="AD1008"/>
  <c r="AD1012"/>
  <c r="AD1016"/>
  <c r="AD1020"/>
  <c r="AD1024"/>
  <c r="Z879"/>
  <c r="Z883"/>
  <c r="Z887"/>
  <c r="Z891"/>
  <c r="Z895"/>
  <c r="Z899"/>
  <c r="Z903"/>
  <c r="Z907"/>
  <c r="Z911"/>
  <c r="Z915"/>
  <c r="Z919"/>
  <c r="Z923"/>
  <c r="Z927"/>
  <c r="Z931"/>
  <c r="Z935"/>
  <c r="Z939"/>
  <c r="Z941"/>
  <c r="Z945"/>
  <c r="Z947"/>
  <c r="Z949"/>
  <c r="Z951"/>
  <c r="Z953"/>
  <c r="Z955"/>
  <c r="Z957"/>
  <c r="Z959"/>
  <c r="Z961"/>
  <c r="Z963"/>
  <c r="Z965"/>
  <c r="Z967"/>
  <c r="Z969"/>
  <c r="Z971"/>
  <c r="Z973"/>
  <c r="Z975"/>
  <c r="Z977"/>
  <c r="Z979"/>
  <c r="Z981"/>
  <c r="Z983"/>
  <c r="Z985"/>
  <c r="Z987"/>
  <c r="Z989"/>
  <c r="Z991"/>
  <c r="Z993"/>
  <c r="Z995"/>
  <c r="Z997"/>
  <c r="Z1000"/>
  <c r="Z1004"/>
  <c r="Z1008"/>
  <c r="Z1012"/>
  <c r="Z1016"/>
  <c r="Z1020"/>
  <c r="Z1024"/>
  <c r="Z880"/>
  <c r="Z884"/>
  <c r="Z888"/>
  <c r="Z892"/>
  <c r="Z896"/>
  <c r="Z900"/>
  <c r="Z904"/>
  <c r="Z908"/>
  <c r="Z912"/>
  <c r="Z916"/>
  <c r="Z920"/>
  <c r="Z924"/>
  <c r="Z928"/>
  <c r="Z932"/>
  <c r="Z936"/>
  <c r="Z999"/>
  <c r="Z1003"/>
  <c r="Z1007"/>
  <c r="Z1011"/>
  <c r="Z1015"/>
  <c r="Z1019"/>
  <c r="Z1023"/>
  <c r="Z877"/>
  <c r="Z881"/>
  <c r="Z885"/>
  <c r="Z889"/>
  <c r="Z893"/>
  <c r="Z897"/>
  <c r="Z901"/>
  <c r="Z905"/>
  <c r="Z909"/>
  <c r="Z913"/>
  <c r="Z917"/>
  <c r="Z921"/>
  <c r="Z925"/>
  <c r="Z929"/>
  <c r="Z933"/>
  <c r="Z937"/>
  <c r="Z938"/>
  <c r="Z940"/>
  <c r="Z942"/>
  <c r="Z946"/>
  <c r="Z948"/>
  <c r="Z950"/>
  <c r="Z952"/>
  <c r="Z954"/>
  <c r="Z956"/>
  <c r="Z958"/>
  <c r="Z960"/>
  <c r="Z962"/>
  <c r="Z964"/>
  <c r="Z966"/>
  <c r="Z968"/>
  <c r="Z970"/>
  <c r="Z972"/>
  <c r="Z974"/>
  <c r="Z976"/>
  <c r="Z978"/>
  <c r="Z980"/>
  <c r="Z982"/>
  <c r="Z984"/>
  <c r="Z986"/>
  <c r="Z988"/>
  <c r="Z990"/>
  <c r="Z992"/>
  <c r="Z994"/>
  <c r="Z996"/>
  <c r="Z998"/>
  <c r="Z1002"/>
  <c r="Z1006"/>
  <c r="Z1010"/>
  <c r="Z1014"/>
  <c r="Z1018"/>
  <c r="Z1022"/>
  <c r="Z1026"/>
  <c r="Z1027"/>
  <c r="Z1028"/>
  <c r="Z1029"/>
  <c r="Z1030"/>
  <c r="Z1031"/>
  <c r="Z1032"/>
  <c r="Z1033"/>
  <c r="Z1034"/>
  <c r="Z1035"/>
  <c r="Z1036"/>
  <c r="Z1037"/>
  <c r="Z1038"/>
  <c r="Z1039"/>
  <c r="Z1040"/>
  <c r="Z1041"/>
  <c r="Z1042"/>
  <c r="Z1043"/>
  <c r="Z1044"/>
  <c r="Z1045"/>
  <c r="Z1046"/>
  <c r="Z1047"/>
  <c r="Z1048"/>
  <c r="Z1049"/>
  <c r="Z1050"/>
  <c r="Z1051"/>
  <c r="Z1052"/>
  <c r="Z1053"/>
  <c r="Z1054"/>
  <c r="Z1055"/>
  <c r="Z1056"/>
  <c r="Z1057"/>
  <c r="Z1058"/>
  <c r="Z1059"/>
  <c r="Z1060"/>
  <c r="Z1061"/>
  <c r="Z1062"/>
  <c r="Z1063"/>
  <c r="Z1064"/>
  <c r="Z1065"/>
  <c r="Z1066"/>
  <c r="Z1067"/>
  <c r="Z1068"/>
  <c r="Z1069"/>
  <c r="Z1070"/>
  <c r="Z1071"/>
  <c r="Z1072"/>
  <c r="Z1073"/>
  <c r="Z1074"/>
  <c r="Z1075"/>
  <c r="Z1076"/>
  <c r="Z1077"/>
  <c r="Z1078"/>
  <c r="Z1079"/>
  <c r="Z1080"/>
  <c r="Z1081"/>
  <c r="Z1082"/>
  <c r="Z1083"/>
  <c r="Z1084"/>
  <c r="Z1085"/>
  <c r="Z1086"/>
  <c r="Z1087"/>
  <c r="Z1088"/>
  <c r="Z1089"/>
  <c r="Z1090"/>
  <c r="Z1091"/>
  <c r="Z1092"/>
  <c r="Z1093"/>
  <c r="Z1094"/>
  <c r="Z1095"/>
  <c r="Z1096"/>
  <c r="Z1097"/>
  <c r="Z1098"/>
  <c r="Z1099"/>
  <c r="Z1100"/>
  <c r="Z1101"/>
  <c r="Z1102"/>
  <c r="Z1103"/>
  <c r="Z1104"/>
  <c r="Z1105"/>
  <c r="Z1106"/>
  <c r="Z1107"/>
  <c r="Z1108"/>
  <c r="Z1109"/>
  <c r="Z1110"/>
  <c r="Z1111"/>
  <c r="Z1112"/>
  <c r="Z1113"/>
  <c r="Z1114"/>
  <c r="Z1115"/>
  <c r="Z1116"/>
  <c r="Z1117"/>
  <c r="Z1118"/>
  <c r="Z1119"/>
  <c r="Z1120"/>
  <c r="Z1121"/>
  <c r="Z1122"/>
  <c r="Z1123"/>
  <c r="Z1124"/>
  <c r="Z1125"/>
  <c r="Z1126"/>
  <c r="Z1127"/>
  <c r="Z1128"/>
  <c r="Z1129"/>
  <c r="Z1130"/>
  <c r="Z1131"/>
  <c r="Z1132"/>
  <c r="Z1133"/>
  <c r="Z1134"/>
  <c r="Z1135"/>
  <c r="Z1136"/>
  <c r="Z1137"/>
  <c r="Z1138"/>
  <c r="Z1139"/>
  <c r="Z1140"/>
  <c r="Z1141"/>
  <c r="Z1142"/>
  <c r="Z1143"/>
  <c r="Z1144"/>
  <c r="Z1145"/>
  <c r="Z1146"/>
  <c r="Z1147"/>
  <c r="Z1148"/>
  <c r="Z1149"/>
  <c r="Z1150"/>
  <c r="Z1151"/>
  <c r="Z1152"/>
  <c r="Z1153"/>
  <c r="Z1154"/>
  <c r="Z1155"/>
  <c r="Z1156"/>
  <c r="Z1157"/>
  <c r="Z1158"/>
  <c r="Z1159"/>
  <c r="Z1160"/>
  <c r="Z1161"/>
  <c r="Z1162"/>
  <c r="Z1163"/>
  <c r="Z878"/>
  <c r="Z882"/>
  <c r="Z886"/>
  <c r="Z890"/>
  <c r="Z894"/>
  <c r="Z898"/>
  <c r="Z902"/>
  <c r="Z906"/>
  <c r="Z910"/>
  <c r="Z914"/>
  <c r="Z918"/>
  <c r="Z922"/>
  <c r="Z926"/>
  <c r="Z930"/>
  <c r="Z934"/>
  <c r="Z1001"/>
  <c r="Z1005"/>
  <c r="Z1009"/>
  <c r="Z1013"/>
  <c r="Z1017"/>
  <c r="Z1021"/>
  <c r="Z1025"/>
  <c r="V880"/>
  <c r="V884"/>
  <c r="V888"/>
  <c r="V892"/>
  <c r="V896"/>
  <c r="V900"/>
  <c r="V904"/>
  <c r="V908"/>
  <c r="V912"/>
  <c r="V916"/>
  <c r="V920"/>
  <c r="V924"/>
  <c r="V928"/>
  <c r="V932"/>
  <c r="V936"/>
  <c r="V938"/>
  <c r="V940"/>
  <c r="V942"/>
  <c r="V946"/>
  <c r="V948"/>
  <c r="V950"/>
  <c r="V952"/>
  <c r="V954"/>
  <c r="V956"/>
  <c r="V958"/>
  <c r="V960"/>
  <c r="V962"/>
  <c r="V964"/>
  <c r="V966"/>
  <c r="V968"/>
  <c r="V970"/>
  <c r="V972"/>
  <c r="V974"/>
  <c r="V976"/>
  <c r="V978"/>
  <c r="V980"/>
  <c r="V982"/>
  <c r="V984"/>
  <c r="V986"/>
  <c r="V988"/>
  <c r="V990"/>
  <c r="V992"/>
  <c r="V994"/>
  <c r="V996"/>
  <c r="V1001"/>
  <c r="V1005"/>
  <c r="V1009"/>
  <c r="V1013"/>
  <c r="V1017"/>
  <c r="V1021"/>
  <c r="V1025"/>
  <c r="V877"/>
  <c r="V881"/>
  <c r="V885"/>
  <c r="V889"/>
  <c r="V893"/>
  <c r="V897"/>
  <c r="V901"/>
  <c r="V905"/>
  <c r="V909"/>
  <c r="V913"/>
  <c r="V917"/>
  <c r="V921"/>
  <c r="V925"/>
  <c r="V929"/>
  <c r="V933"/>
  <c r="V937"/>
  <c r="V1000"/>
  <c r="V1004"/>
  <c r="V1008"/>
  <c r="V1012"/>
  <c r="V1016"/>
  <c r="V1020"/>
  <c r="V1024"/>
  <c r="V878"/>
  <c r="V882"/>
  <c r="V886"/>
  <c r="V890"/>
  <c r="V894"/>
  <c r="V898"/>
  <c r="V902"/>
  <c r="V906"/>
  <c r="V910"/>
  <c r="V914"/>
  <c r="V918"/>
  <c r="V922"/>
  <c r="V926"/>
  <c r="V930"/>
  <c r="V934"/>
  <c r="V939"/>
  <c r="V941"/>
  <c r="V945"/>
  <c r="V947"/>
  <c r="V949"/>
  <c r="V951"/>
  <c r="V953"/>
  <c r="V955"/>
  <c r="V957"/>
  <c r="V959"/>
  <c r="V961"/>
  <c r="V963"/>
  <c r="V965"/>
  <c r="V967"/>
  <c r="V969"/>
  <c r="V971"/>
  <c r="V973"/>
  <c r="V975"/>
  <c r="V977"/>
  <c r="V979"/>
  <c r="V981"/>
  <c r="V983"/>
  <c r="V985"/>
  <c r="V987"/>
  <c r="V989"/>
  <c r="V991"/>
  <c r="V993"/>
  <c r="V995"/>
  <c r="V997"/>
  <c r="V999"/>
  <c r="V1003"/>
  <c r="V1007"/>
  <c r="V1011"/>
  <c r="V1015"/>
  <c r="V1019"/>
  <c r="V1023"/>
  <c r="V1027"/>
  <c r="V1028"/>
  <c r="V1029"/>
  <c r="V1030"/>
  <c r="V1031"/>
  <c r="V1032"/>
  <c r="V1033"/>
  <c r="V1034"/>
  <c r="V1035"/>
  <c r="V1036"/>
  <c r="V1037"/>
  <c r="V1038"/>
  <c r="V1039"/>
  <c r="V1040"/>
  <c r="V1041"/>
  <c r="V1042"/>
  <c r="V1043"/>
  <c r="V1044"/>
  <c r="V1045"/>
  <c r="V1046"/>
  <c r="V1047"/>
  <c r="V1048"/>
  <c r="V1049"/>
  <c r="V1050"/>
  <c r="V1051"/>
  <c r="V1052"/>
  <c r="V1053"/>
  <c r="V1054"/>
  <c r="V1055"/>
  <c r="V1056"/>
  <c r="V1057"/>
  <c r="V1058"/>
  <c r="V1059"/>
  <c r="V1060"/>
  <c r="V1061"/>
  <c r="V1062"/>
  <c r="V1063"/>
  <c r="V1064"/>
  <c r="V1065"/>
  <c r="V1066"/>
  <c r="V1067"/>
  <c r="V1068"/>
  <c r="V1069"/>
  <c r="V1070"/>
  <c r="V1071"/>
  <c r="V1072"/>
  <c r="V1073"/>
  <c r="V1074"/>
  <c r="V1075"/>
  <c r="V1076"/>
  <c r="V1077"/>
  <c r="V1078"/>
  <c r="V1079"/>
  <c r="V1080"/>
  <c r="V1081"/>
  <c r="V1082"/>
  <c r="V1083"/>
  <c r="V1084"/>
  <c r="V1085"/>
  <c r="V1086"/>
  <c r="V1087"/>
  <c r="V1088"/>
  <c r="V1089"/>
  <c r="V1090"/>
  <c r="V1091"/>
  <c r="V1092"/>
  <c r="V1093"/>
  <c r="V1094"/>
  <c r="V1095"/>
  <c r="V1096"/>
  <c r="V1097"/>
  <c r="V1098"/>
  <c r="V1099"/>
  <c r="V1100"/>
  <c r="V1101"/>
  <c r="V1102"/>
  <c r="V1103"/>
  <c r="V1104"/>
  <c r="V1105"/>
  <c r="V1106"/>
  <c r="V1107"/>
  <c r="V1108"/>
  <c r="V1109"/>
  <c r="V1110"/>
  <c r="V1111"/>
  <c r="V1112"/>
  <c r="V1113"/>
  <c r="V1114"/>
  <c r="V1115"/>
  <c r="V1116"/>
  <c r="V1117"/>
  <c r="V1118"/>
  <c r="V1119"/>
  <c r="V1120"/>
  <c r="V1121"/>
  <c r="V1122"/>
  <c r="V1123"/>
  <c r="V1124"/>
  <c r="V1125"/>
  <c r="V1126"/>
  <c r="V1127"/>
  <c r="V1128"/>
  <c r="V1129"/>
  <c r="V1130"/>
  <c r="V1131"/>
  <c r="V1132"/>
  <c r="V1133"/>
  <c r="V1134"/>
  <c r="V1135"/>
  <c r="V1136"/>
  <c r="V1137"/>
  <c r="V1138"/>
  <c r="V1139"/>
  <c r="V1140"/>
  <c r="V1141"/>
  <c r="V1142"/>
  <c r="V1143"/>
  <c r="V1144"/>
  <c r="V1145"/>
  <c r="V1146"/>
  <c r="V1147"/>
  <c r="V1148"/>
  <c r="V1149"/>
  <c r="V1150"/>
  <c r="V1151"/>
  <c r="V1152"/>
  <c r="V1153"/>
  <c r="V1154"/>
  <c r="V1155"/>
  <c r="V1156"/>
  <c r="V1157"/>
  <c r="V1158"/>
  <c r="V1159"/>
  <c r="V1160"/>
  <c r="V1161"/>
  <c r="V1162"/>
  <c r="V1163"/>
  <c r="V879"/>
  <c r="V883"/>
  <c r="V887"/>
  <c r="V891"/>
  <c r="V895"/>
  <c r="V899"/>
  <c r="V903"/>
  <c r="V907"/>
  <c r="V911"/>
  <c r="V915"/>
  <c r="V919"/>
  <c r="V923"/>
  <c r="V927"/>
  <c r="V931"/>
  <c r="V935"/>
  <c r="V998"/>
  <c r="V1002"/>
  <c r="V1006"/>
  <c r="V1010"/>
  <c r="V1014"/>
  <c r="V1018"/>
  <c r="V1022"/>
  <c r="V1026"/>
  <c r="R877"/>
  <c r="R881"/>
  <c r="R885"/>
  <c r="R889"/>
  <c r="R893"/>
  <c r="R897"/>
  <c r="R901"/>
  <c r="R905"/>
  <c r="R909"/>
  <c r="R913"/>
  <c r="R917"/>
  <c r="R921"/>
  <c r="R925"/>
  <c r="R929"/>
  <c r="R933"/>
  <c r="R937"/>
  <c r="R939"/>
  <c r="R941"/>
  <c r="R945"/>
  <c r="R947"/>
  <c r="R949"/>
  <c r="R951"/>
  <c r="R953"/>
  <c r="R955"/>
  <c r="R957"/>
  <c r="R959"/>
  <c r="R961"/>
  <c r="R963"/>
  <c r="R965"/>
  <c r="R967"/>
  <c r="R969"/>
  <c r="R971"/>
  <c r="R973"/>
  <c r="R975"/>
  <c r="R977"/>
  <c r="R979"/>
  <c r="R981"/>
  <c r="R983"/>
  <c r="R985"/>
  <c r="R987"/>
  <c r="R989"/>
  <c r="R991"/>
  <c r="R993"/>
  <c r="R995"/>
  <c r="R997"/>
  <c r="R998"/>
  <c r="R1002"/>
  <c r="R1006"/>
  <c r="R1010"/>
  <c r="R1014"/>
  <c r="R1018"/>
  <c r="R1022"/>
  <c r="R1026"/>
  <c r="R878"/>
  <c r="R882"/>
  <c r="R886"/>
  <c r="R890"/>
  <c r="R894"/>
  <c r="R898"/>
  <c r="R902"/>
  <c r="R906"/>
  <c r="R910"/>
  <c r="R914"/>
  <c r="R918"/>
  <c r="R922"/>
  <c r="R926"/>
  <c r="R930"/>
  <c r="R934"/>
  <c r="R1001"/>
  <c r="R1005"/>
  <c r="R1009"/>
  <c r="R1013"/>
  <c r="R1017"/>
  <c r="R1021"/>
  <c r="R1025"/>
  <c r="R879"/>
  <c r="R883"/>
  <c r="R887"/>
  <c r="R891"/>
  <c r="R895"/>
  <c r="R899"/>
  <c r="R903"/>
  <c r="R907"/>
  <c r="R911"/>
  <c r="R915"/>
  <c r="R919"/>
  <c r="R923"/>
  <c r="R927"/>
  <c r="R931"/>
  <c r="R935"/>
  <c r="R938"/>
  <c r="R940"/>
  <c r="R942"/>
  <c r="R946"/>
  <c r="R948"/>
  <c r="R950"/>
  <c r="R952"/>
  <c r="R954"/>
  <c r="R956"/>
  <c r="R958"/>
  <c r="R960"/>
  <c r="R962"/>
  <c r="R964"/>
  <c r="R966"/>
  <c r="R968"/>
  <c r="R970"/>
  <c r="R972"/>
  <c r="R974"/>
  <c r="R976"/>
  <c r="R978"/>
  <c r="R980"/>
  <c r="R982"/>
  <c r="R984"/>
  <c r="R986"/>
  <c r="R988"/>
  <c r="R990"/>
  <c r="R992"/>
  <c r="R994"/>
  <c r="R996"/>
  <c r="R1000"/>
  <c r="R1004"/>
  <c r="R1008"/>
  <c r="R1012"/>
  <c r="R1016"/>
  <c r="R1020"/>
  <c r="R1024"/>
  <c r="R1027"/>
  <c r="R1028"/>
  <c r="R1029"/>
  <c r="R1030"/>
  <c r="R1031"/>
  <c r="R1032"/>
  <c r="R1033"/>
  <c r="R1034"/>
  <c r="R1035"/>
  <c r="R1036"/>
  <c r="R1037"/>
  <c r="R1038"/>
  <c r="R1039"/>
  <c r="R1040"/>
  <c r="R1041"/>
  <c r="R1042"/>
  <c r="R1043"/>
  <c r="R1044"/>
  <c r="R1045"/>
  <c r="R1046"/>
  <c r="R1047"/>
  <c r="R1048"/>
  <c r="R1049"/>
  <c r="R1050"/>
  <c r="R1051"/>
  <c r="R1052"/>
  <c r="R1053"/>
  <c r="R1054"/>
  <c r="R1055"/>
  <c r="R1056"/>
  <c r="R1057"/>
  <c r="R1058"/>
  <c r="R1059"/>
  <c r="R1060"/>
  <c r="R1061"/>
  <c r="R1062"/>
  <c r="R1063"/>
  <c r="R1064"/>
  <c r="R1065"/>
  <c r="R1066"/>
  <c r="R1067"/>
  <c r="R1068"/>
  <c r="R1069"/>
  <c r="R1070"/>
  <c r="R1071"/>
  <c r="R1072"/>
  <c r="R1073"/>
  <c r="R1074"/>
  <c r="R1075"/>
  <c r="R1076"/>
  <c r="R1077"/>
  <c r="R1078"/>
  <c r="R1079"/>
  <c r="R1080"/>
  <c r="R1081"/>
  <c r="R1082"/>
  <c r="R1083"/>
  <c r="R1084"/>
  <c r="R1085"/>
  <c r="R1086"/>
  <c r="R1087"/>
  <c r="R1088"/>
  <c r="R1089"/>
  <c r="R1090"/>
  <c r="R1091"/>
  <c r="R1092"/>
  <c r="R1093"/>
  <c r="R1094"/>
  <c r="R1095"/>
  <c r="R1096"/>
  <c r="R1097"/>
  <c r="R1098"/>
  <c r="R1099"/>
  <c r="R1100"/>
  <c r="R1101"/>
  <c r="R1102"/>
  <c r="R1103"/>
  <c r="R1104"/>
  <c r="R1105"/>
  <c r="R1106"/>
  <c r="R1107"/>
  <c r="R1108"/>
  <c r="R1109"/>
  <c r="R1110"/>
  <c r="R1111"/>
  <c r="R1112"/>
  <c r="R1113"/>
  <c r="R1114"/>
  <c r="R1115"/>
  <c r="R1116"/>
  <c r="R1117"/>
  <c r="R1118"/>
  <c r="R1119"/>
  <c r="R1120"/>
  <c r="R1121"/>
  <c r="R1122"/>
  <c r="R1123"/>
  <c r="R1124"/>
  <c r="R1125"/>
  <c r="R1126"/>
  <c r="R1127"/>
  <c r="R1128"/>
  <c r="R1129"/>
  <c r="R1130"/>
  <c r="R1131"/>
  <c r="R1132"/>
  <c r="R1133"/>
  <c r="R1134"/>
  <c r="R1135"/>
  <c r="R1136"/>
  <c r="R1137"/>
  <c r="R1138"/>
  <c r="R1139"/>
  <c r="R1140"/>
  <c r="R1141"/>
  <c r="R1142"/>
  <c r="R1143"/>
  <c r="R1144"/>
  <c r="R1145"/>
  <c r="R1146"/>
  <c r="R1147"/>
  <c r="R1148"/>
  <c r="R1149"/>
  <c r="R1150"/>
  <c r="R1151"/>
  <c r="R1152"/>
  <c r="R1153"/>
  <c r="R1154"/>
  <c r="R1155"/>
  <c r="R1156"/>
  <c r="R1157"/>
  <c r="R1158"/>
  <c r="R1159"/>
  <c r="R1160"/>
  <c r="R1161"/>
  <c r="R1162"/>
  <c r="R1163"/>
  <c r="R880"/>
  <c r="R884"/>
  <c r="R888"/>
  <c r="R892"/>
  <c r="R896"/>
  <c r="R900"/>
  <c r="R904"/>
  <c r="R908"/>
  <c r="R912"/>
  <c r="R916"/>
  <c r="R920"/>
  <c r="R924"/>
  <c r="R928"/>
  <c r="R932"/>
  <c r="R936"/>
  <c r="R999"/>
  <c r="R1003"/>
  <c r="R1007"/>
  <c r="R1011"/>
  <c r="R1015"/>
  <c r="R1019"/>
  <c r="R1023"/>
  <c r="N878"/>
  <c r="N882"/>
  <c r="N886"/>
  <c r="N890"/>
  <c r="N894"/>
  <c r="N898"/>
  <c r="N902"/>
  <c r="N906"/>
  <c r="N910"/>
  <c r="N914"/>
  <c r="N918"/>
  <c r="N922"/>
  <c r="N926"/>
  <c r="N930"/>
  <c r="N934"/>
  <c r="N938"/>
  <c r="N940"/>
  <c r="N942"/>
  <c r="N946"/>
  <c r="N948"/>
  <c r="N950"/>
  <c r="N952"/>
  <c r="N954"/>
  <c r="N956"/>
  <c r="N958"/>
  <c r="N960"/>
  <c r="N962"/>
  <c r="N964"/>
  <c r="N966"/>
  <c r="N968"/>
  <c r="N970"/>
  <c r="N972"/>
  <c r="N974"/>
  <c r="N976"/>
  <c r="N978"/>
  <c r="N980"/>
  <c r="N982"/>
  <c r="N984"/>
  <c r="N986"/>
  <c r="N988"/>
  <c r="N990"/>
  <c r="N992"/>
  <c r="N994"/>
  <c r="N996"/>
  <c r="N999"/>
  <c r="N1003"/>
  <c r="N1007"/>
  <c r="N1011"/>
  <c r="N1015"/>
  <c r="N1019"/>
  <c r="N1023"/>
  <c r="N879"/>
  <c r="N883"/>
  <c r="N887"/>
  <c r="N891"/>
  <c r="N895"/>
  <c r="N899"/>
  <c r="N903"/>
  <c r="N907"/>
  <c r="N911"/>
  <c r="N915"/>
  <c r="N919"/>
  <c r="N923"/>
  <c r="N927"/>
  <c r="N931"/>
  <c r="N935"/>
  <c r="N998"/>
  <c r="N1002"/>
  <c r="N1006"/>
  <c r="N1010"/>
  <c r="N1014"/>
  <c r="N1018"/>
  <c r="N1022"/>
  <c r="N1026"/>
  <c r="N880"/>
  <c r="N884"/>
  <c r="N888"/>
  <c r="N892"/>
  <c r="N896"/>
  <c r="N900"/>
  <c r="N904"/>
  <c r="N908"/>
  <c r="N912"/>
  <c r="N916"/>
  <c r="N920"/>
  <c r="N924"/>
  <c r="N928"/>
  <c r="N932"/>
  <c r="N936"/>
  <c r="N939"/>
  <c r="N941"/>
  <c r="N945"/>
  <c r="N947"/>
  <c r="N949"/>
  <c r="N951"/>
  <c r="N953"/>
  <c r="N955"/>
  <c r="N957"/>
  <c r="N959"/>
  <c r="N961"/>
  <c r="N963"/>
  <c r="N965"/>
  <c r="N967"/>
  <c r="N969"/>
  <c r="N971"/>
  <c r="N973"/>
  <c r="N975"/>
  <c r="N977"/>
  <c r="N979"/>
  <c r="N981"/>
  <c r="N983"/>
  <c r="N985"/>
  <c r="N987"/>
  <c r="N989"/>
  <c r="N991"/>
  <c r="N993"/>
  <c r="N995"/>
  <c r="N997"/>
  <c r="N1001"/>
  <c r="N1005"/>
  <c r="N1009"/>
  <c r="N1013"/>
  <c r="N1017"/>
  <c r="N1021"/>
  <c r="N1025"/>
  <c r="N1027"/>
  <c r="N1028"/>
  <c r="N1029"/>
  <c r="N1030"/>
  <c r="N1031"/>
  <c r="N1032"/>
  <c r="N1033"/>
  <c r="N1034"/>
  <c r="N1035"/>
  <c r="N1036"/>
  <c r="N1037"/>
  <c r="N1038"/>
  <c r="N1039"/>
  <c r="N1040"/>
  <c r="N1041"/>
  <c r="N1042"/>
  <c r="N1043"/>
  <c r="N1044"/>
  <c r="N1045"/>
  <c r="N1046"/>
  <c r="N1047"/>
  <c r="N1048"/>
  <c r="N1049"/>
  <c r="N1050"/>
  <c r="N1051"/>
  <c r="N1052"/>
  <c r="N1053"/>
  <c r="N1054"/>
  <c r="N1055"/>
  <c r="N1056"/>
  <c r="N1057"/>
  <c r="N1058"/>
  <c r="N1059"/>
  <c r="N1060"/>
  <c r="N1061"/>
  <c r="N1062"/>
  <c r="N1063"/>
  <c r="N1064"/>
  <c r="N1065"/>
  <c r="N1066"/>
  <c r="N1067"/>
  <c r="N1068"/>
  <c r="N1069"/>
  <c r="N1070"/>
  <c r="N1071"/>
  <c r="N1072"/>
  <c r="N1073"/>
  <c r="N1074"/>
  <c r="N1075"/>
  <c r="N1076"/>
  <c r="N1077"/>
  <c r="N1078"/>
  <c r="N1079"/>
  <c r="N1080"/>
  <c r="N1081"/>
  <c r="N1082"/>
  <c r="N1083"/>
  <c r="N1084"/>
  <c r="N1085"/>
  <c r="N1086"/>
  <c r="N1087"/>
  <c r="N1088"/>
  <c r="N1089"/>
  <c r="N1090"/>
  <c r="N1091"/>
  <c r="N1092"/>
  <c r="N1093"/>
  <c r="N1094"/>
  <c r="N1095"/>
  <c r="N1096"/>
  <c r="N1097"/>
  <c r="N1098"/>
  <c r="N1099"/>
  <c r="N1100"/>
  <c r="N1101"/>
  <c r="N1102"/>
  <c r="N1103"/>
  <c r="N1104"/>
  <c r="N1105"/>
  <c r="N1106"/>
  <c r="N1107"/>
  <c r="N1108"/>
  <c r="N1109"/>
  <c r="N1110"/>
  <c r="N1111"/>
  <c r="N1112"/>
  <c r="N1113"/>
  <c r="N1114"/>
  <c r="N1115"/>
  <c r="N1116"/>
  <c r="N1117"/>
  <c r="N1118"/>
  <c r="N1119"/>
  <c r="N1120"/>
  <c r="N1121"/>
  <c r="N1122"/>
  <c r="N1123"/>
  <c r="N1124"/>
  <c r="N1125"/>
  <c r="N1126"/>
  <c r="N1127"/>
  <c r="N1128"/>
  <c r="N1129"/>
  <c r="N1130"/>
  <c r="N1131"/>
  <c r="N1132"/>
  <c r="N1133"/>
  <c r="N1134"/>
  <c r="N1135"/>
  <c r="N1136"/>
  <c r="N1137"/>
  <c r="N1138"/>
  <c r="N1139"/>
  <c r="N1140"/>
  <c r="N1141"/>
  <c r="N1142"/>
  <c r="N1143"/>
  <c r="N1144"/>
  <c r="N1145"/>
  <c r="N1146"/>
  <c r="N1147"/>
  <c r="N1148"/>
  <c r="N1149"/>
  <c r="N1150"/>
  <c r="N1151"/>
  <c r="N1152"/>
  <c r="N1153"/>
  <c r="N1154"/>
  <c r="N1155"/>
  <c r="N1156"/>
  <c r="N1157"/>
  <c r="N1158"/>
  <c r="N1159"/>
  <c r="N1160"/>
  <c r="N1161"/>
  <c r="N1162"/>
  <c r="N1163"/>
  <c r="N877"/>
  <c r="N881"/>
  <c r="N885"/>
  <c r="N889"/>
  <c r="N893"/>
  <c r="N897"/>
  <c r="N901"/>
  <c r="N905"/>
  <c r="N909"/>
  <c r="N913"/>
  <c r="N917"/>
  <c r="N921"/>
  <c r="N925"/>
  <c r="N929"/>
  <c r="N933"/>
  <c r="N937"/>
  <c r="N1000"/>
  <c r="N1004"/>
  <c r="N1008"/>
  <c r="N1012"/>
  <c r="N1016"/>
  <c r="N1020"/>
  <c r="N1024"/>
  <c r="J879"/>
  <c r="J883"/>
  <c r="J887"/>
  <c r="J891"/>
  <c r="J895"/>
  <c r="J899"/>
  <c r="J903"/>
  <c r="J907"/>
  <c r="J911"/>
  <c r="J915"/>
  <c r="J919"/>
  <c r="J923"/>
  <c r="J927"/>
  <c r="J931"/>
  <c r="J935"/>
  <c r="J939"/>
  <c r="J941"/>
  <c r="J945"/>
  <c r="J947"/>
  <c r="J949"/>
  <c r="J951"/>
  <c r="J953"/>
  <c r="J955"/>
  <c r="J957"/>
  <c r="J959"/>
  <c r="J961"/>
  <c r="J963"/>
  <c r="J965"/>
  <c r="J967"/>
  <c r="J969"/>
  <c r="J971"/>
  <c r="J973"/>
  <c r="J975"/>
  <c r="J977"/>
  <c r="J979"/>
  <c r="J981"/>
  <c r="J983"/>
  <c r="J985"/>
  <c r="J987"/>
  <c r="J989"/>
  <c r="J991"/>
  <c r="J993"/>
  <c r="J995"/>
  <c r="J997"/>
  <c r="J1000"/>
  <c r="J1004"/>
  <c r="J1008"/>
  <c r="J1012"/>
  <c r="J1016"/>
  <c r="J1020"/>
  <c r="J1024"/>
  <c r="J880"/>
  <c r="J884"/>
  <c r="J888"/>
  <c r="J892"/>
  <c r="J896"/>
  <c r="J900"/>
  <c r="J904"/>
  <c r="J908"/>
  <c r="J912"/>
  <c r="J916"/>
  <c r="J920"/>
  <c r="J924"/>
  <c r="J928"/>
  <c r="J932"/>
  <c r="J936"/>
  <c r="J999"/>
  <c r="J1003"/>
  <c r="J1007"/>
  <c r="J1011"/>
  <c r="J1015"/>
  <c r="J1019"/>
  <c r="J1023"/>
  <c r="J877"/>
  <c r="J881"/>
  <c r="J885"/>
  <c r="J889"/>
  <c r="J893"/>
  <c r="J897"/>
  <c r="J901"/>
  <c r="J905"/>
  <c r="J909"/>
  <c r="J913"/>
  <c r="J917"/>
  <c r="J921"/>
  <c r="J925"/>
  <c r="J929"/>
  <c r="J933"/>
  <c r="J937"/>
  <c r="J940"/>
  <c r="J942"/>
  <c r="J946"/>
  <c r="J948"/>
  <c r="J950"/>
  <c r="J952"/>
  <c r="J954"/>
  <c r="J956"/>
  <c r="J958"/>
  <c r="J960"/>
  <c r="J962"/>
  <c r="J964"/>
  <c r="J966"/>
  <c r="J968"/>
  <c r="J970"/>
  <c r="J972"/>
  <c r="J974"/>
  <c r="J976"/>
  <c r="J978"/>
  <c r="J980"/>
  <c r="J982"/>
  <c r="J984"/>
  <c r="J986"/>
  <c r="J988"/>
  <c r="J990"/>
  <c r="J992"/>
  <c r="J994"/>
  <c r="J996"/>
  <c r="J998"/>
  <c r="J1002"/>
  <c r="J1006"/>
  <c r="J1010"/>
  <c r="J1014"/>
  <c r="J1018"/>
  <c r="J1022"/>
  <c r="J1026"/>
  <c r="J1027"/>
  <c r="J1028"/>
  <c r="J1029"/>
  <c r="J1030"/>
  <c r="J1031"/>
  <c r="J1032"/>
  <c r="J1033"/>
  <c r="J1034"/>
  <c r="J1035"/>
  <c r="J1036"/>
  <c r="J1037"/>
  <c r="J1038"/>
  <c r="J1039"/>
  <c r="J1040"/>
  <c r="J1041"/>
  <c r="J1042"/>
  <c r="J1043"/>
  <c r="J1044"/>
  <c r="J1045"/>
  <c r="J1046"/>
  <c r="J1047"/>
  <c r="J1048"/>
  <c r="J1049"/>
  <c r="J1050"/>
  <c r="J1051"/>
  <c r="J1052"/>
  <c r="J1053"/>
  <c r="J1054"/>
  <c r="J1055"/>
  <c r="J1056"/>
  <c r="J1057"/>
  <c r="J1058"/>
  <c r="J1059"/>
  <c r="J1060"/>
  <c r="J1061"/>
  <c r="J1062"/>
  <c r="J1063"/>
  <c r="J1064"/>
  <c r="J1065"/>
  <c r="J1066"/>
  <c r="J1067"/>
  <c r="J1068"/>
  <c r="J1069"/>
  <c r="J1070"/>
  <c r="J1071"/>
  <c r="J1072"/>
  <c r="J1073"/>
  <c r="J1074"/>
  <c r="J1075"/>
  <c r="J1076"/>
  <c r="J1077"/>
  <c r="J1078"/>
  <c r="J1079"/>
  <c r="J1080"/>
  <c r="J1081"/>
  <c r="J1082"/>
  <c r="J1083"/>
  <c r="J1084"/>
  <c r="J1085"/>
  <c r="J1086"/>
  <c r="J1087"/>
  <c r="J1088"/>
  <c r="J1089"/>
  <c r="J1090"/>
  <c r="J1091"/>
  <c r="J1092"/>
  <c r="J1093"/>
  <c r="J1094"/>
  <c r="J1095"/>
  <c r="J1096"/>
  <c r="J1097"/>
  <c r="J1098"/>
  <c r="J1099"/>
  <c r="J1100"/>
  <c r="J1101"/>
  <c r="J1102"/>
  <c r="J1103"/>
  <c r="J1104"/>
  <c r="J1105"/>
  <c r="J1106"/>
  <c r="J1107"/>
  <c r="J1108"/>
  <c r="J1109"/>
  <c r="J1110"/>
  <c r="J1111"/>
  <c r="J1112"/>
  <c r="J1113"/>
  <c r="J1114"/>
  <c r="J1115"/>
  <c r="J1116"/>
  <c r="J1117"/>
  <c r="J1118"/>
  <c r="J1119"/>
  <c r="J1120"/>
  <c r="J1121"/>
  <c r="J1122"/>
  <c r="J1123"/>
  <c r="J1124"/>
  <c r="J1125"/>
  <c r="J1126"/>
  <c r="J1127"/>
  <c r="J1128"/>
  <c r="J1129"/>
  <c r="J1130"/>
  <c r="J1131"/>
  <c r="J1132"/>
  <c r="J1133"/>
  <c r="J1134"/>
  <c r="J1135"/>
  <c r="J1136"/>
  <c r="J1137"/>
  <c r="J1138"/>
  <c r="J1139"/>
  <c r="J1140"/>
  <c r="J1141"/>
  <c r="J1142"/>
  <c r="J1143"/>
  <c r="J1144"/>
  <c r="J1145"/>
  <c r="J1146"/>
  <c r="J1147"/>
  <c r="J1148"/>
  <c r="J1149"/>
  <c r="J1150"/>
  <c r="J1151"/>
  <c r="J1152"/>
  <c r="J1153"/>
  <c r="J1154"/>
  <c r="J1155"/>
  <c r="J1156"/>
  <c r="J1157"/>
  <c r="J1158"/>
  <c r="J1159"/>
  <c r="J1160"/>
  <c r="J1161"/>
  <c r="J1162"/>
  <c r="J1163"/>
  <c r="J878"/>
  <c r="J882"/>
  <c r="J886"/>
  <c r="J890"/>
  <c r="J894"/>
  <c r="J898"/>
  <c r="J902"/>
  <c r="J906"/>
  <c r="J910"/>
  <c r="J914"/>
  <c r="J918"/>
  <c r="J922"/>
  <c r="J926"/>
  <c r="J930"/>
  <c r="J934"/>
  <c r="J938"/>
  <c r="J1001"/>
  <c r="J1005"/>
  <c r="J1009"/>
  <c r="J1013"/>
  <c r="J1017"/>
  <c r="J1021"/>
  <c r="J1025"/>
  <c r="F880"/>
  <c r="F884"/>
  <c r="F888"/>
  <c r="F892"/>
  <c r="F896"/>
  <c r="F900"/>
  <c r="F904"/>
  <c r="F908"/>
  <c r="F912"/>
  <c r="F916"/>
  <c r="F920"/>
  <c r="F924"/>
  <c r="F928"/>
  <c r="F932"/>
  <c r="F936"/>
  <c r="F940"/>
  <c r="F942"/>
  <c r="F946"/>
  <c r="F948"/>
  <c r="F950"/>
  <c r="F952"/>
  <c r="F954"/>
  <c r="F956"/>
  <c r="F958"/>
  <c r="F960"/>
  <c r="F962"/>
  <c r="F964"/>
  <c r="F966"/>
  <c r="F968"/>
  <c r="F970"/>
  <c r="F972"/>
  <c r="F974"/>
  <c r="F976"/>
  <c r="F978"/>
  <c r="F980"/>
  <c r="F982"/>
  <c r="F984"/>
  <c r="F986"/>
  <c r="F988"/>
  <c r="F990"/>
  <c r="F992"/>
  <c r="F994"/>
  <c r="F996"/>
  <c r="F1001"/>
  <c r="F1005"/>
  <c r="F1009"/>
  <c r="F1013"/>
  <c r="F1017"/>
  <c r="F1021"/>
  <c r="F1025"/>
  <c r="F877"/>
  <c r="F881"/>
  <c r="F885"/>
  <c r="F889"/>
  <c r="F893"/>
  <c r="F897"/>
  <c r="F901"/>
  <c r="F905"/>
  <c r="F909"/>
  <c r="F913"/>
  <c r="F917"/>
  <c r="F921"/>
  <c r="F925"/>
  <c r="F929"/>
  <c r="F933"/>
  <c r="F937"/>
  <c r="F1000"/>
  <c r="F1004"/>
  <c r="F1008"/>
  <c r="F1012"/>
  <c r="F1016"/>
  <c r="F1020"/>
  <c r="F1024"/>
  <c r="F878"/>
  <c r="F882"/>
  <c r="F886"/>
  <c r="F890"/>
  <c r="F894"/>
  <c r="F898"/>
  <c r="F902"/>
  <c r="F906"/>
  <c r="F910"/>
  <c r="F914"/>
  <c r="F918"/>
  <c r="F922"/>
  <c r="F926"/>
  <c r="F930"/>
  <c r="F934"/>
  <c r="F938"/>
  <c r="F939"/>
  <c r="F941"/>
  <c r="F945"/>
  <c r="F947"/>
  <c r="F949"/>
  <c r="F951"/>
  <c r="F953"/>
  <c r="F955"/>
  <c r="F957"/>
  <c r="F959"/>
  <c r="F961"/>
  <c r="F963"/>
  <c r="F965"/>
  <c r="F967"/>
  <c r="F969"/>
  <c r="F971"/>
  <c r="F973"/>
  <c r="F975"/>
  <c r="F977"/>
  <c r="F979"/>
  <c r="F981"/>
  <c r="F983"/>
  <c r="F985"/>
  <c r="F987"/>
  <c r="F989"/>
  <c r="F991"/>
  <c r="F993"/>
  <c r="F995"/>
  <c r="F997"/>
  <c r="F999"/>
  <c r="F1003"/>
  <c r="F1007"/>
  <c r="F1011"/>
  <c r="F1015"/>
  <c r="F1019"/>
  <c r="F1023"/>
  <c r="F1027"/>
  <c r="F1028"/>
  <c r="F1029"/>
  <c r="F1030"/>
  <c r="F1031"/>
  <c r="F1032"/>
  <c r="F1033"/>
  <c r="F1034"/>
  <c r="F1035"/>
  <c r="F1036"/>
  <c r="F1037"/>
  <c r="F1038"/>
  <c r="F1039"/>
  <c r="F1040"/>
  <c r="F1041"/>
  <c r="F1042"/>
  <c r="F1043"/>
  <c r="F1044"/>
  <c r="F1045"/>
  <c r="F1046"/>
  <c r="F1047"/>
  <c r="F1048"/>
  <c r="F1049"/>
  <c r="F1050"/>
  <c r="F1051"/>
  <c r="F1052"/>
  <c r="F1053"/>
  <c r="F1054"/>
  <c r="F1055"/>
  <c r="F1056"/>
  <c r="F1057"/>
  <c r="F1058"/>
  <c r="F1059"/>
  <c r="F1060"/>
  <c r="F1061"/>
  <c r="F1062"/>
  <c r="F1063"/>
  <c r="F1064"/>
  <c r="F1065"/>
  <c r="F1066"/>
  <c r="F1067"/>
  <c r="F1068"/>
  <c r="F1069"/>
  <c r="F1070"/>
  <c r="F1071"/>
  <c r="F1072"/>
  <c r="F1073"/>
  <c r="F1074"/>
  <c r="F1075"/>
  <c r="F1076"/>
  <c r="F1077"/>
  <c r="F1078"/>
  <c r="F1079"/>
  <c r="F1080"/>
  <c r="F1081"/>
  <c r="F1082"/>
  <c r="F1083"/>
  <c r="F1084"/>
  <c r="F1085"/>
  <c r="F1086"/>
  <c r="F1087"/>
  <c r="F1088"/>
  <c r="F1089"/>
  <c r="F1090"/>
  <c r="F1091"/>
  <c r="F1092"/>
  <c r="F1093"/>
  <c r="F1094"/>
  <c r="F1095"/>
  <c r="F1096"/>
  <c r="F1097"/>
  <c r="F1098"/>
  <c r="F1099"/>
  <c r="F1100"/>
  <c r="F1101"/>
  <c r="F1102"/>
  <c r="F1103"/>
  <c r="F1104"/>
  <c r="F1105"/>
  <c r="F1106"/>
  <c r="F1107"/>
  <c r="F1108"/>
  <c r="F1109"/>
  <c r="F1110"/>
  <c r="F1111"/>
  <c r="F1112"/>
  <c r="F1113"/>
  <c r="F1114"/>
  <c r="F1115"/>
  <c r="F1116"/>
  <c r="F1117"/>
  <c r="F1118"/>
  <c r="F1119"/>
  <c r="F1120"/>
  <c r="F1121"/>
  <c r="F1122"/>
  <c r="F1123"/>
  <c r="F1124"/>
  <c r="F1125"/>
  <c r="F1126"/>
  <c r="F1127"/>
  <c r="F1128"/>
  <c r="F1129"/>
  <c r="F1130"/>
  <c r="F1131"/>
  <c r="F1132"/>
  <c r="F1133"/>
  <c r="F1134"/>
  <c r="F1135"/>
  <c r="F1136"/>
  <c r="F1137"/>
  <c r="F1138"/>
  <c r="F1139"/>
  <c r="F1140"/>
  <c r="F1141"/>
  <c r="F1142"/>
  <c r="F1143"/>
  <c r="F1144"/>
  <c r="F1145"/>
  <c r="F1146"/>
  <c r="F1147"/>
  <c r="F1148"/>
  <c r="F1149"/>
  <c r="F1150"/>
  <c r="F1151"/>
  <c r="F1152"/>
  <c r="F1153"/>
  <c r="F1154"/>
  <c r="F1155"/>
  <c r="F1156"/>
  <c r="F1157"/>
  <c r="F1158"/>
  <c r="F1159"/>
  <c r="F1160"/>
  <c r="F1161"/>
  <c r="F1162"/>
  <c r="F1163"/>
  <c r="F879"/>
  <c r="F883"/>
  <c r="F887"/>
  <c r="F891"/>
  <c r="F895"/>
  <c r="F899"/>
  <c r="F903"/>
  <c r="F907"/>
  <c r="F911"/>
  <c r="F915"/>
  <c r="F919"/>
  <c r="F923"/>
  <c r="F927"/>
  <c r="F931"/>
  <c r="F935"/>
  <c r="F998"/>
  <c r="F1002"/>
  <c r="F1006"/>
  <c r="F1010"/>
  <c r="F1014"/>
  <c r="F1018"/>
  <c r="F1022"/>
  <c r="F1026"/>
  <c r="BG877"/>
  <c r="BG878"/>
  <c r="BG879"/>
  <c r="BG880"/>
  <c r="BG881"/>
  <c r="BG882"/>
  <c r="BG883"/>
  <c r="BG884"/>
  <c r="BG885"/>
  <c r="BG886"/>
  <c r="BG887"/>
  <c r="BG888"/>
  <c r="BG889"/>
  <c r="BG890"/>
  <c r="BG891"/>
  <c r="BG892"/>
  <c r="BG893"/>
  <c r="BG894"/>
  <c r="BG895"/>
  <c r="BG896"/>
  <c r="BG897"/>
  <c r="BG898"/>
  <c r="BG899"/>
  <c r="BG900"/>
  <c r="BG901"/>
  <c r="BG902"/>
  <c r="BG903"/>
  <c r="BG904"/>
  <c r="BG905"/>
  <c r="BG906"/>
  <c r="BG907"/>
  <c r="BG908"/>
  <c r="BG909"/>
  <c r="BG910"/>
  <c r="BG911"/>
  <c r="BG912"/>
  <c r="BG913"/>
  <c r="BG914"/>
  <c r="BG915"/>
  <c r="BG916"/>
  <c r="BG917"/>
  <c r="BG918"/>
  <c r="BG919"/>
  <c r="BG920"/>
  <c r="BG921"/>
  <c r="BG922"/>
  <c r="BG923"/>
  <c r="BG924"/>
  <c r="BG925"/>
  <c r="BG926"/>
  <c r="BG927"/>
  <c r="BG928"/>
  <c r="BG929"/>
  <c r="BG930"/>
  <c r="BG931"/>
  <c r="BG932"/>
  <c r="BG933"/>
  <c r="BG934"/>
  <c r="BG935"/>
  <c r="BG936"/>
  <c r="BG937"/>
  <c r="BG998"/>
  <c r="BG1002"/>
  <c r="BG1006"/>
  <c r="BG1010"/>
  <c r="BG1014"/>
  <c r="BG1018"/>
  <c r="BG1022"/>
  <c r="BG1026"/>
  <c r="BG1027"/>
  <c r="BG1028"/>
  <c r="BG1029"/>
  <c r="BG1030"/>
  <c r="BG1031"/>
  <c r="BG1032"/>
  <c r="BG1033"/>
  <c r="BG1034"/>
  <c r="BG1035"/>
  <c r="BG1036"/>
  <c r="BG1037"/>
  <c r="BG1038"/>
  <c r="BG1039"/>
  <c r="BG1040"/>
  <c r="BG1041"/>
  <c r="BG1042"/>
  <c r="BG1043"/>
  <c r="BG1044"/>
  <c r="BG1045"/>
  <c r="BG1046"/>
  <c r="BG1047"/>
  <c r="BG1048"/>
  <c r="BG1049"/>
  <c r="BG1050"/>
  <c r="BG1051"/>
  <c r="BG1052"/>
  <c r="BG1053"/>
  <c r="BG1054"/>
  <c r="BG1055"/>
  <c r="BG1056"/>
  <c r="BG1057"/>
  <c r="BG1058"/>
  <c r="BG1059"/>
  <c r="BG1060"/>
  <c r="BG1061"/>
  <c r="BG1062"/>
  <c r="BG1063"/>
  <c r="BG1064"/>
  <c r="BG1065"/>
  <c r="BG1066"/>
  <c r="BG1067"/>
  <c r="BG1068"/>
  <c r="BG1069"/>
  <c r="BG1070"/>
  <c r="BG1071"/>
  <c r="BG1072"/>
  <c r="BG1073"/>
  <c r="BG1074"/>
  <c r="BG1075"/>
  <c r="BG1076"/>
  <c r="BG1077"/>
  <c r="BG1078"/>
  <c r="BG1079"/>
  <c r="BG1080"/>
  <c r="BG1081"/>
  <c r="BG1082"/>
  <c r="BG1083"/>
  <c r="BG1084"/>
  <c r="BG1085"/>
  <c r="BG1086"/>
  <c r="BG1087"/>
  <c r="BG1088"/>
  <c r="BG1089"/>
  <c r="BG1090"/>
  <c r="BG1091"/>
  <c r="BG1092"/>
  <c r="BG1093"/>
  <c r="BG1094"/>
  <c r="BG1095"/>
  <c r="BG1096"/>
  <c r="BG1097"/>
  <c r="BG1098"/>
  <c r="BG1099"/>
  <c r="BG1100"/>
  <c r="BG1101"/>
  <c r="BG1102"/>
  <c r="BG1103"/>
  <c r="BG1104"/>
  <c r="BG1105"/>
  <c r="BG1106"/>
  <c r="BG1107"/>
  <c r="BG1108"/>
  <c r="BG1109"/>
  <c r="BG1110"/>
  <c r="BG1111"/>
  <c r="BG1112"/>
  <c r="BG1113"/>
  <c r="BG1114"/>
  <c r="BG1115"/>
  <c r="BG1116"/>
  <c r="BG1117"/>
  <c r="BG1118"/>
  <c r="BG1119"/>
  <c r="BG1120"/>
  <c r="BG1121"/>
  <c r="BG1122"/>
  <c r="BG1123"/>
  <c r="BG1124"/>
  <c r="BG1125"/>
  <c r="BG1126"/>
  <c r="BG1127"/>
  <c r="BG1128"/>
  <c r="BG1129"/>
  <c r="BG1130"/>
  <c r="BG1131"/>
  <c r="BG1132"/>
  <c r="BG1133"/>
  <c r="BG1134"/>
  <c r="BG1135"/>
  <c r="BG1136"/>
  <c r="BG1137"/>
  <c r="BG1138"/>
  <c r="BG1139"/>
  <c r="BG1140"/>
  <c r="BG1141"/>
  <c r="BG1142"/>
  <c r="BG1143"/>
  <c r="BG1144"/>
  <c r="BG1145"/>
  <c r="BG1146"/>
  <c r="BG1147"/>
  <c r="BG1148"/>
  <c r="BG1149"/>
  <c r="BG1150"/>
  <c r="BG1151"/>
  <c r="BG1152"/>
  <c r="BG1153"/>
  <c r="BG1154"/>
  <c r="BG1155"/>
  <c r="BG1156"/>
  <c r="BG1157"/>
  <c r="BG1158"/>
  <c r="BG1159"/>
  <c r="BG1160"/>
  <c r="BG1161"/>
  <c r="BG1162"/>
  <c r="BG1163"/>
  <c r="BG938"/>
  <c r="BG940"/>
  <c r="BG942"/>
  <c r="BG946"/>
  <c r="BG948"/>
  <c r="BG950"/>
  <c r="BG952"/>
  <c r="BG954"/>
  <c r="BG956"/>
  <c r="BG958"/>
  <c r="BG960"/>
  <c r="BG962"/>
  <c r="BG964"/>
  <c r="BG966"/>
  <c r="BG968"/>
  <c r="BG970"/>
  <c r="BG972"/>
  <c r="BG974"/>
  <c r="BG976"/>
  <c r="BG978"/>
  <c r="BG980"/>
  <c r="BG982"/>
  <c r="BG984"/>
  <c r="BG986"/>
  <c r="BG988"/>
  <c r="BG990"/>
  <c r="BG992"/>
  <c r="BG994"/>
  <c r="BG996"/>
  <c r="BG997"/>
  <c r="BG1001"/>
  <c r="BG1005"/>
  <c r="BG1009"/>
  <c r="BG1013"/>
  <c r="BG1017"/>
  <c r="BG1021"/>
  <c r="BG1025"/>
  <c r="BG1000"/>
  <c r="BG1004"/>
  <c r="BG1008"/>
  <c r="BG1012"/>
  <c r="BG1016"/>
  <c r="BG1020"/>
  <c r="BG1024"/>
  <c r="BG939"/>
  <c r="BG941"/>
  <c r="BG945"/>
  <c r="BG947"/>
  <c r="BG949"/>
  <c r="BG951"/>
  <c r="BG953"/>
  <c r="BG955"/>
  <c r="BG957"/>
  <c r="BG959"/>
  <c r="BG961"/>
  <c r="BG963"/>
  <c r="BG965"/>
  <c r="BG967"/>
  <c r="BG969"/>
  <c r="BG971"/>
  <c r="BG973"/>
  <c r="BG975"/>
  <c r="BG977"/>
  <c r="BG979"/>
  <c r="BG981"/>
  <c r="BG983"/>
  <c r="BG985"/>
  <c r="BG987"/>
  <c r="BG989"/>
  <c r="BG991"/>
  <c r="BG993"/>
  <c r="BG995"/>
  <c r="BG999"/>
  <c r="BG1003"/>
  <c r="BG1007"/>
  <c r="BG1011"/>
  <c r="BG1015"/>
  <c r="BG1019"/>
  <c r="BG1023"/>
  <c r="AR877"/>
  <c r="AR878"/>
  <c r="AR879"/>
  <c r="AR880"/>
  <c r="AR881"/>
  <c r="AR882"/>
  <c r="AR883"/>
  <c r="AR884"/>
  <c r="AR885"/>
  <c r="AR886"/>
  <c r="AR887"/>
  <c r="AR888"/>
  <c r="AR889"/>
  <c r="AR890"/>
  <c r="AR891"/>
  <c r="AR892"/>
  <c r="AR893"/>
  <c r="AR894"/>
  <c r="AR895"/>
  <c r="AR896"/>
  <c r="AR897"/>
  <c r="AR898"/>
  <c r="AR899"/>
  <c r="AR900"/>
  <c r="AR901"/>
  <c r="AR902"/>
  <c r="AR903"/>
  <c r="AR904"/>
  <c r="AR905"/>
  <c r="AR906"/>
  <c r="AR907"/>
  <c r="AR908"/>
  <c r="AR909"/>
  <c r="AR910"/>
  <c r="AR911"/>
  <c r="AR912"/>
  <c r="AR913"/>
  <c r="AR914"/>
  <c r="AR915"/>
  <c r="AR916"/>
  <c r="AR917"/>
  <c r="AR918"/>
  <c r="AR919"/>
  <c r="AR920"/>
  <c r="AR921"/>
  <c r="AR922"/>
  <c r="AR923"/>
  <c r="AR924"/>
  <c r="AR925"/>
  <c r="AR926"/>
  <c r="AR927"/>
  <c r="AR928"/>
  <c r="AR929"/>
  <c r="AR930"/>
  <c r="AR931"/>
  <c r="AR932"/>
  <c r="AR933"/>
  <c r="AR934"/>
  <c r="AR935"/>
  <c r="AR936"/>
  <c r="AR937"/>
  <c r="AR1001"/>
  <c r="AR1005"/>
  <c r="AR1009"/>
  <c r="AR1013"/>
  <c r="AR1017"/>
  <c r="AR1021"/>
  <c r="AR1025"/>
  <c r="AR1027"/>
  <c r="AR1028"/>
  <c r="AR1029"/>
  <c r="AR1030"/>
  <c r="AR1031"/>
  <c r="AR1032"/>
  <c r="AR1033"/>
  <c r="AR1034"/>
  <c r="AR1035"/>
  <c r="AR1036"/>
  <c r="AR1037"/>
  <c r="AR1038"/>
  <c r="AR1039"/>
  <c r="AR1040"/>
  <c r="AR1041"/>
  <c r="AR1042"/>
  <c r="AR1043"/>
  <c r="AR1044"/>
  <c r="AR1045"/>
  <c r="AR1046"/>
  <c r="AR1047"/>
  <c r="AR1048"/>
  <c r="AR1049"/>
  <c r="AR1050"/>
  <c r="AR1051"/>
  <c r="AR1052"/>
  <c r="AR1053"/>
  <c r="AR1054"/>
  <c r="AR1055"/>
  <c r="AR1056"/>
  <c r="AR1057"/>
  <c r="AR1058"/>
  <c r="AR1059"/>
  <c r="AR1060"/>
  <c r="AR1061"/>
  <c r="AR1062"/>
  <c r="AR1063"/>
  <c r="AR1064"/>
  <c r="AR1065"/>
  <c r="AR1066"/>
  <c r="AR1067"/>
  <c r="AR1068"/>
  <c r="AR1069"/>
  <c r="AR1070"/>
  <c r="AR1071"/>
  <c r="AR1072"/>
  <c r="AR1073"/>
  <c r="AR1074"/>
  <c r="AR1075"/>
  <c r="AR1076"/>
  <c r="AR1077"/>
  <c r="AR1078"/>
  <c r="AR1079"/>
  <c r="AR1080"/>
  <c r="AR1081"/>
  <c r="AR1082"/>
  <c r="AR1083"/>
  <c r="AR1084"/>
  <c r="AR1085"/>
  <c r="AR1086"/>
  <c r="AR1087"/>
  <c r="AR1088"/>
  <c r="AR1089"/>
  <c r="AR1090"/>
  <c r="AR1091"/>
  <c r="AR1092"/>
  <c r="AR1093"/>
  <c r="AR1094"/>
  <c r="AR1095"/>
  <c r="AR1096"/>
  <c r="AR1097"/>
  <c r="AR1098"/>
  <c r="AR1099"/>
  <c r="AR1100"/>
  <c r="AR1101"/>
  <c r="AR1102"/>
  <c r="AR1103"/>
  <c r="AR1104"/>
  <c r="AR1105"/>
  <c r="AR1106"/>
  <c r="AR1107"/>
  <c r="AR1108"/>
  <c r="AR1109"/>
  <c r="AR1110"/>
  <c r="AR1111"/>
  <c r="AR1112"/>
  <c r="AR1113"/>
  <c r="AR1114"/>
  <c r="AR1115"/>
  <c r="AR1116"/>
  <c r="AR1117"/>
  <c r="AR1118"/>
  <c r="AR1119"/>
  <c r="AR1120"/>
  <c r="AR1121"/>
  <c r="AR1122"/>
  <c r="AR1123"/>
  <c r="AR1124"/>
  <c r="AR1125"/>
  <c r="AR1126"/>
  <c r="AR1127"/>
  <c r="AR1128"/>
  <c r="AR1129"/>
  <c r="AR1130"/>
  <c r="AR1131"/>
  <c r="AR1132"/>
  <c r="AR1133"/>
  <c r="AR1134"/>
  <c r="AR1135"/>
  <c r="AR1136"/>
  <c r="AR1137"/>
  <c r="AR1138"/>
  <c r="AR1139"/>
  <c r="AR1140"/>
  <c r="AR1141"/>
  <c r="AR1142"/>
  <c r="AR1143"/>
  <c r="AR1144"/>
  <c r="AR1145"/>
  <c r="AR1146"/>
  <c r="AR1147"/>
  <c r="AR1148"/>
  <c r="AR1149"/>
  <c r="AR1150"/>
  <c r="AR1151"/>
  <c r="AR1152"/>
  <c r="AR1153"/>
  <c r="AR1154"/>
  <c r="AR1155"/>
  <c r="AR1156"/>
  <c r="AR1157"/>
  <c r="AR1158"/>
  <c r="AR1159"/>
  <c r="AR1160"/>
  <c r="AR1161"/>
  <c r="AR1162"/>
  <c r="AR1163"/>
  <c r="AR939"/>
  <c r="AR941"/>
  <c r="AR945"/>
  <c r="AR947"/>
  <c r="AR949"/>
  <c r="AR951"/>
  <c r="AR953"/>
  <c r="AR955"/>
  <c r="AR957"/>
  <c r="AR959"/>
  <c r="AR961"/>
  <c r="AR963"/>
  <c r="AR965"/>
  <c r="AR967"/>
  <c r="AR969"/>
  <c r="AR971"/>
  <c r="AR973"/>
  <c r="AR975"/>
  <c r="AR977"/>
  <c r="AR979"/>
  <c r="AR981"/>
  <c r="AR983"/>
  <c r="AR985"/>
  <c r="AR987"/>
  <c r="AR989"/>
  <c r="AR991"/>
  <c r="AR993"/>
  <c r="AR995"/>
  <c r="AR997"/>
  <c r="AR1000"/>
  <c r="AR1004"/>
  <c r="AR1008"/>
  <c r="AR1012"/>
  <c r="AR1016"/>
  <c r="AR1020"/>
  <c r="AR1024"/>
  <c r="AR999"/>
  <c r="AR1003"/>
  <c r="AR1007"/>
  <c r="AR1011"/>
  <c r="AR1015"/>
  <c r="AR1019"/>
  <c r="AR1023"/>
  <c r="AR938"/>
  <c r="AR940"/>
  <c r="AR942"/>
  <c r="AR946"/>
  <c r="AR948"/>
  <c r="AR950"/>
  <c r="AR952"/>
  <c r="AR954"/>
  <c r="AR956"/>
  <c r="AR958"/>
  <c r="AR960"/>
  <c r="AR962"/>
  <c r="AR964"/>
  <c r="AR966"/>
  <c r="AR968"/>
  <c r="AR970"/>
  <c r="AR972"/>
  <c r="AR974"/>
  <c r="AR976"/>
  <c r="AR978"/>
  <c r="AR980"/>
  <c r="AR982"/>
  <c r="AR984"/>
  <c r="AR986"/>
  <c r="AR988"/>
  <c r="AR990"/>
  <c r="AR992"/>
  <c r="AR994"/>
  <c r="AR996"/>
  <c r="AR998"/>
  <c r="AR1002"/>
  <c r="AR1006"/>
  <c r="AR1010"/>
  <c r="AR1014"/>
  <c r="AR1018"/>
  <c r="AR1022"/>
  <c r="AR1026"/>
  <c r="AB877"/>
  <c r="AB878"/>
  <c r="AB879"/>
  <c r="AB880"/>
  <c r="AB881"/>
  <c r="AB882"/>
  <c r="AB883"/>
  <c r="AB884"/>
  <c r="AB885"/>
  <c r="AB886"/>
  <c r="AB887"/>
  <c r="AB888"/>
  <c r="AB889"/>
  <c r="AB890"/>
  <c r="AB891"/>
  <c r="AB892"/>
  <c r="AB893"/>
  <c r="AB894"/>
  <c r="AB895"/>
  <c r="AB896"/>
  <c r="AB897"/>
  <c r="AB898"/>
  <c r="AB899"/>
  <c r="AB900"/>
  <c r="AB901"/>
  <c r="AB902"/>
  <c r="AB903"/>
  <c r="AB904"/>
  <c r="AB905"/>
  <c r="AB906"/>
  <c r="AB907"/>
  <c r="AB908"/>
  <c r="AB909"/>
  <c r="AB910"/>
  <c r="AB911"/>
  <c r="AB912"/>
  <c r="AB913"/>
  <c r="AB914"/>
  <c r="AB915"/>
  <c r="AB916"/>
  <c r="AB917"/>
  <c r="AB918"/>
  <c r="AB919"/>
  <c r="AB920"/>
  <c r="AB921"/>
  <c r="AB922"/>
  <c r="AB923"/>
  <c r="AB924"/>
  <c r="AB925"/>
  <c r="AB926"/>
  <c r="AB927"/>
  <c r="AB928"/>
  <c r="AB929"/>
  <c r="AB930"/>
  <c r="AB931"/>
  <c r="AB932"/>
  <c r="AB933"/>
  <c r="AB934"/>
  <c r="AB935"/>
  <c r="AB936"/>
  <c r="AB937"/>
  <c r="AB1001"/>
  <c r="AB1005"/>
  <c r="AB1009"/>
  <c r="AB1013"/>
  <c r="AB1017"/>
  <c r="AB1021"/>
  <c r="AB1025"/>
  <c r="AB1027"/>
  <c r="AB1028"/>
  <c r="AB1029"/>
  <c r="AB1030"/>
  <c r="AB1031"/>
  <c r="AB1032"/>
  <c r="AB1033"/>
  <c r="AB1034"/>
  <c r="AB1035"/>
  <c r="AB1036"/>
  <c r="AB1037"/>
  <c r="AB1038"/>
  <c r="AB1039"/>
  <c r="AB1040"/>
  <c r="AB1041"/>
  <c r="AB1042"/>
  <c r="AB1043"/>
  <c r="AB1044"/>
  <c r="AB1045"/>
  <c r="AB1046"/>
  <c r="AB1047"/>
  <c r="AB1048"/>
  <c r="AB1049"/>
  <c r="AB1050"/>
  <c r="AB1051"/>
  <c r="AB1052"/>
  <c r="AB1053"/>
  <c r="AB1054"/>
  <c r="AB1055"/>
  <c r="AB1056"/>
  <c r="AB1057"/>
  <c r="AB1058"/>
  <c r="AB1059"/>
  <c r="AB1060"/>
  <c r="AB1061"/>
  <c r="AB1062"/>
  <c r="AB1063"/>
  <c r="AB1064"/>
  <c r="AB1065"/>
  <c r="AB1066"/>
  <c r="AB1067"/>
  <c r="AB1068"/>
  <c r="AB1069"/>
  <c r="AB1070"/>
  <c r="AB1071"/>
  <c r="AB1072"/>
  <c r="AB1073"/>
  <c r="AB1074"/>
  <c r="AB1075"/>
  <c r="AB1076"/>
  <c r="AB1077"/>
  <c r="AB1078"/>
  <c r="AB1079"/>
  <c r="AB1080"/>
  <c r="AB1081"/>
  <c r="AB1082"/>
  <c r="AB1083"/>
  <c r="AB1084"/>
  <c r="AB1085"/>
  <c r="AB1086"/>
  <c r="AB1087"/>
  <c r="AB1088"/>
  <c r="AB1089"/>
  <c r="AB1090"/>
  <c r="AB1091"/>
  <c r="AB1092"/>
  <c r="AB1093"/>
  <c r="AB1094"/>
  <c r="AB1095"/>
  <c r="AB1096"/>
  <c r="AB1097"/>
  <c r="AB1098"/>
  <c r="AB1099"/>
  <c r="AB1100"/>
  <c r="AB1101"/>
  <c r="AB1102"/>
  <c r="AB1103"/>
  <c r="AB1104"/>
  <c r="AB1105"/>
  <c r="AB1106"/>
  <c r="AB1107"/>
  <c r="AB1108"/>
  <c r="AB1109"/>
  <c r="AB1110"/>
  <c r="AB1111"/>
  <c r="AB1112"/>
  <c r="AB1113"/>
  <c r="AB1114"/>
  <c r="AB1115"/>
  <c r="AB1116"/>
  <c r="AB1117"/>
  <c r="AB1118"/>
  <c r="AB1119"/>
  <c r="AB1120"/>
  <c r="AB1121"/>
  <c r="AB1122"/>
  <c r="AB1123"/>
  <c r="AB1124"/>
  <c r="AB1125"/>
  <c r="AB1126"/>
  <c r="AB1127"/>
  <c r="AB1128"/>
  <c r="AB1129"/>
  <c r="AB1130"/>
  <c r="AB1131"/>
  <c r="AB1132"/>
  <c r="AB1133"/>
  <c r="AB1134"/>
  <c r="AB1135"/>
  <c r="AB1136"/>
  <c r="AB1137"/>
  <c r="AB1138"/>
  <c r="AB1139"/>
  <c r="AB1140"/>
  <c r="AB1141"/>
  <c r="AB1142"/>
  <c r="AB1143"/>
  <c r="AB1144"/>
  <c r="AB1145"/>
  <c r="AB1146"/>
  <c r="AB1147"/>
  <c r="AB1148"/>
  <c r="AB1149"/>
  <c r="AB1150"/>
  <c r="AB1151"/>
  <c r="AB1152"/>
  <c r="AB1153"/>
  <c r="AB1154"/>
  <c r="AB1155"/>
  <c r="AB1156"/>
  <c r="AB1157"/>
  <c r="AB1158"/>
  <c r="AB1159"/>
  <c r="AB1160"/>
  <c r="AB1161"/>
  <c r="AB1162"/>
  <c r="AB1163"/>
  <c r="AB939"/>
  <c r="AB941"/>
  <c r="AB945"/>
  <c r="AB947"/>
  <c r="AB949"/>
  <c r="AB951"/>
  <c r="AB953"/>
  <c r="AB955"/>
  <c r="AB957"/>
  <c r="AB959"/>
  <c r="AB961"/>
  <c r="AB963"/>
  <c r="AB965"/>
  <c r="AB967"/>
  <c r="AB969"/>
  <c r="AB971"/>
  <c r="AB973"/>
  <c r="AB975"/>
  <c r="AB977"/>
  <c r="AB979"/>
  <c r="AB981"/>
  <c r="AB983"/>
  <c r="AB985"/>
  <c r="AB987"/>
  <c r="AB989"/>
  <c r="AB991"/>
  <c r="AB993"/>
  <c r="AB995"/>
  <c r="AB997"/>
  <c r="AB1000"/>
  <c r="AB1004"/>
  <c r="AB1008"/>
  <c r="AB1012"/>
  <c r="AB1016"/>
  <c r="AB1020"/>
  <c r="AB1024"/>
  <c r="AB999"/>
  <c r="AB1003"/>
  <c r="AB1007"/>
  <c r="AB1011"/>
  <c r="AB1015"/>
  <c r="AB1019"/>
  <c r="AB1023"/>
  <c r="AB938"/>
  <c r="AB940"/>
  <c r="AB942"/>
  <c r="AB946"/>
  <c r="AB948"/>
  <c r="AB950"/>
  <c r="AB952"/>
  <c r="AB954"/>
  <c r="AB956"/>
  <c r="AB958"/>
  <c r="AB960"/>
  <c r="AB962"/>
  <c r="AB964"/>
  <c r="AB966"/>
  <c r="AB968"/>
  <c r="AB970"/>
  <c r="AB972"/>
  <c r="AB974"/>
  <c r="AB976"/>
  <c r="AB978"/>
  <c r="AB980"/>
  <c r="AB982"/>
  <c r="AB984"/>
  <c r="AB986"/>
  <c r="AB988"/>
  <c r="AB990"/>
  <c r="AB992"/>
  <c r="AB994"/>
  <c r="AB996"/>
  <c r="AB998"/>
  <c r="AB1002"/>
  <c r="AB1006"/>
  <c r="AB1010"/>
  <c r="AB1014"/>
  <c r="AB1018"/>
  <c r="AB1022"/>
  <c r="AB1026"/>
  <c r="T877"/>
  <c r="T878"/>
  <c r="T879"/>
  <c r="T880"/>
  <c r="T881"/>
  <c r="T882"/>
  <c r="T883"/>
  <c r="T884"/>
  <c r="T885"/>
  <c r="T886"/>
  <c r="T887"/>
  <c r="T888"/>
  <c r="T889"/>
  <c r="T890"/>
  <c r="T891"/>
  <c r="T892"/>
  <c r="T893"/>
  <c r="T894"/>
  <c r="T895"/>
  <c r="T896"/>
  <c r="T897"/>
  <c r="T898"/>
  <c r="T899"/>
  <c r="T900"/>
  <c r="T901"/>
  <c r="T902"/>
  <c r="T903"/>
  <c r="T904"/>
  <c r="T905"/>
  <c r="T906"/>
  <c r="T907"/>
  <c r="T908"/>
  <c r="T909"/>
  <c r="T910"/>
  <c r="T911"/>
  <c r="T912"/>
  <c r="T913"/>
  <c r="T914"/>
  <c r="T915"/>
  <c r="T916"/>
  <c r="T917"/>
  <c r="T918"/>
  <c r="T919"/>
  <c r="T920"/>
  <c r="T921"/>
  <c r="T922"/>
  <c r="T923"/>
  <c r="T924"/>
  <c r="T925"/>
  <c r="T926"/>
  <c r="T927"/>
  <c r="T928"/>
  <c r="T929"/>
  <c r="T930"/>
  <c r="T931"/>
  <c r="T932"/>
  <c r="T933"/>
  <c r="T934"/>
  <c r="T935"/>
  <c r="T936"/>
  <c r="T937"/>
  <c r="T999"/>
  <c r="T1003"/>
  <c r="T1007"/>
  <c r="T1011"/>
  <c r="T1015"/>
  <c r="T1019"/>
  <c r="T1023"/>
  <c r="T1027"/>
  <c r="T1028"/>
  <c r="T1029"/>
  <c r="T1030"/>
  <c r="T1031"/>
  <c r="T1032"/>
  <c r="T1033"/>
  <c r="T1034"/>
  <c r="T1035"/>
  <c r="T1036"/>
  <c r="T1037"/>
  <c r="T1038"/>
  <c r="T1039"/>
  <c r="T1040"/>
  <c r="T1041"/>
  <c r="T1042"/>
  <c r="T1043"/>
  <c r="T1044"/>
  <c r="T1045"/>
  <c r="T1046"/>
  <c r="T1047"/>
  <c r="T1048"/>
  <c r="T1049"/>
  <c r="T1050"/>
  <c r="T1051"/>
  <c r="T1052"/>
  <c r="T1053"/>
  <c r="T1054"/>
  <c r="T1055"/>
  <c r="T1056"/>
  <c r="T1057"/>
  <c r="T1058"/>
  <c r="T1059"/>
  <c r="T1060"/>
  <c r="T1061"/>
  <c r="T1062"/>
  <c r="T1063"/>
  <c r="T1064"/>
  <c r="T1065"/>
  <c r="T1066"/>
  <c r="T1067"/>
  <c r="T1068"/>
  <c r="T1069"/>
  <c r="T1070"/>
  <c r="T1071"/>
  <c r="T1072"/>
  <c r="T1073"/>
  <c r="T1074"/>
  <c r="T1075"/>
  <c r="T1076"/>
  <c r="T1077"/>
  <c r="T1078"/>
  <c r="T1079"/>
  <c r="T1080"/>
  <c r="T1081"/>
  <c r="T1082"/>
  <c r="T1083"/>
  <c r="T1084"/>
  <c r="T1085"/>
  <c r="T1086"/>
  <c r="T1087"/>
  <c r="T1088"/>
  <c r="T1089"/>
  <c r="T1090"/>
  <c r="T1091"/>
  <c r="T1092"/>
  <c r="T1093"/>
  <c r="T1094"/>
  <c r="T1095"/>
  <c r="T1096"/>
  <c r="T1097"/>
  <c r="T1098"/>
  <c r="T1099"/>
  <c r="T1100"/>
  <c r="T1101"/>
  <c r="T1102"/>
  <c r="T1103"/>
  <c r="T1104"/>
  <c r="T1105"/>
  <c r="T1106"/>
  <c r="T1107"/>
  <c r="T1108"/>
  <c r="T1109"/>
  <c r="T1110"/>
  <c r="T1111"/>
  <c r="T1112"/>
  <c r="T1113"/>
  <c r="T1114"/>
  <c r="T1115"/>
  <c r="T1116"/>
  <c r="T1117"/>
  <c r="T1118"/>
  <c r="T1119"/>
  <c r="T1120"/>
  <c r="T1121"/>
  <c r="T1122"/>
  <c r="T1123"/>
  <c r="T1124"/>
  <c r="T1125"/>
  <c r="T1126"/>
  <c r="T1127"/>
  <c r="T1128"/>
  <c r="T1129"/>
  <c r="T1130"/>
  <c r="T1131"/>
  <c r="T1132"/>
  <c r="T1133"/>
  <c r="T1134"/>
  <c r="T1135"/>
  <c r="T1136"/>
  <c r="T1137"/>
  <c r="T1138"/>
  <c r="T1139"/>
  <c r="T1140"/>
  <c r="T1141"/>
  <c r="T1142"/>
  <c r="T1143"/>
  <c r="T1144"/>
  <c r="T1145"/>
  <c r="T1146"/>
  <c r="T1147"/>
  <c r="T1148"/>
  <c r="T1149"/>
  <c r="T1150"/>
  <c r="T1151"/>
  <c r="T1152"/>
  <c r="T1153"/>
  <c r="T1154"/>
  <c r="T1155"/>
  <c r="T1156"/>
  <c r="T1157"/>
  <c r="T1158"/>
  <c r="T1159"/>
  <c r="T1160"/>
  <c r="T1161"/>
  <c r="T1162"/>
  <c r="T1163"/>
  <c r="T939"/>
  <c r="T941"/>
  <c r="T945"/>
  <c r="T947"/>
  <c r="T949"/>
  <c r="T951"/>
  <c r="T953"/>
  <c r="T955"/>
  <c r="T957"/>
  <c r="T959"/>
  <c r="T961"/>
  <c r="T963"/>
  <c r="T965"/>
  <c r="T967"/>
  <c r="T969"/>
  <c r="T971"/>
  <c r="T973"/>
  <c r="T975"/>
  <c r="T977"/>
  <c r="T979"/>
  <c r="T981"/>
  <c r="T983"/>
  <c r="T985"/>
  <c r="T987"/>
  <c r="T989"/>
  <c r="T991"/>
  <c r="T993"/>
  <c r="T995"/>
  <c r="T997"/>
  <c r="T998"/>
  <c r="T1002"/>
  <c r="T1006"/>
  <c r="T1010"/>
  <c r="T1014"/>
  <c r="T1018"/>
  <c r="T1022"/>
  <c r="T1026"/>
  <c r="T1001"/>
  <c r="T1005"/>
  <c r="T1009"/>
  <c r="T1013"/>
  <c r="T1017"/>
  <c r="T1021"/>
  <c r="T1025"/>
  <c r="T938"/>
  <c r="T940"/>
  <c r="T942"/>
  <c r="T946"/>
  <c r="T948"/>
  <c r="T950"/>
  <c r="T952"/>
  <c r="T954"/>
  <c r="T956"/>
  <c r="T958"/>
  <c r="T960"/>
  <c r="T962"/>
  <c r="T964"/>
  <c r="T966"/>
  <c r="T968"/>
  <c r="T970"/>
  <c r="T972"/>
  <c r="T974"/>
  <c r="T976"/>
  <c r="T978"/>
  <c r="T980"/>
  <c r="T982"/>
  <c r="T984"/>
  <c r="T986"/>
  <c r="T988"/>
  <c r="T990"/>
  <c r="T992"/>
  <c r="T994"/>
  <c r="T996"/>
  <c r="T1000"/>
  <c r="T1004"/>
  <c r="T1008"/>
  <c r="T1012"/>
  <c r="T1016"/>
  <c r="T1020"/>
  <c r="T1024"/>
  <c r="BH877"/>
  <c r="BH878"/>
  <c r="BH879"/>
  <c r="BH880"/>
  <c r="BH881"/>
  <c r="BH882"/>
  <c r="BH883"/>
  <c r="BH884"/>
  <c r="BH885"/>
  <c r="BH886"/>
  <c r="BH887"/>
  <c r="BH888"/>
  <c r="BH889"/>
  <c r="BH890"/>
  <c r="BH891"/>
  <c r="BH892"/>
  <c r="BH893"/>
  <c r="BH894"/>
  <c r="BH895"/>
  <c r="BH896"/>
  <c r="BH897"/>
  <c r="BH898"/>
  <c r="BH899"/>
  <c r="BH900"/>
  <c r="BH901"/>
  <c r="BH902"/>
  <c r="BH903"/>
  <c r="BH904"/>
  <c r="BH905"/>
  <c r="BH906"/>
  <c r="BH907"/>
  <c r="BH908"/>
  <c r="BH909"/>
  <c r="BH910"/>
  <c r="BH911"/>
  <c r="BH912"/>
  <c r="BH913"/>
  <c r="BH914"/>
  <c r="BH915"/>
  <c r="BH916"/>
  <c r="BH917"/>
  <c r="BH918"/>
  <c r="BH919"/>
  <c r="BH920"/>
  <c r="BH921"/>
  <c r="BH922"/>
  <c r="BH923"/>
  <c r="BH924"/>
  <c r="BH925"/>
  <c r="BH926"/>
  <c r="BH927"/>
  <c r="BH928"/>
  <c r="BH929"/>
  <c r="BH930"/>
  <c r="BH931"/>
  <c r="BH932"/>
  <c r="BH933"/>
  <c r="BH934"/>
  <c r="BH935"/>
  <c r="BH936"/>
  <c r="BH937"/>
  <c r="BH938"/>
  <c r="BH939"/>
  <c r="BH940"/>
  <c r="BH941"/>
  <c r="BH942"/>
  <c r="BH945"/>
  <c r="BH946"/>
  <c r="BH947"/>
  <c r="BH948"/>
  <c r="BH949"/>
  <c r="BH950"/>
  <c r="BH951"/>
  <c r="BH952"/>
  <c r="BH953"/>
  <c r="BH954"/>
  <c r="BH955"/>
  <c r="BH956"/>
  <c r="BH957"/>
  <c r="BH958"/>
  <c r="BH959"/>
  <c r="BH960"/>
  <c r="BH961"/>
  <c r="BH962"/>
  <c r="BH963"/>
  <c r="BH964"/>
  <c r="BH965"/>
  <c r="BH966"/>
  <c r="BH967"/>
  <c r="BH968"/>
  <c r="BH969"/>
  <c r="BH970"/>
  <c r="BH971"/>
  <c r="BH972"/>
  <c r="BH973"/>
  <c r="BH974"/>
  <c r="BH975"/>
  <c r="BH976"/>
  <c r="BH977"/>
  <c r="BH978"/>
  <c r="BH979"/>
  <c r="BH980"/>
  <c r="BH981"/>
  <c r="BH982"/>
  <c r="BH983"/>
  <c r="BH984"/>
  <c r="BH985"/>
  <c r="BH986"/>
  <c r="BH987"/>
  <c r="BH988"/>
  <c r="BH989"/>
  <c r="BH990"/>
  <c r="BH991"/>
  <c r="BH992"/>
  <c r="BH993"/>
  <c r="BH994"/>
  <c r="BH995"/>
  <c r="BH996"/>
  <c r="BH999"/>
  <c r="BH1003"/>
  <c r="BH1007"/>
  <c r="BH1011"/>
  <c r="BH1015"/>
  <c r="BH1019"/>
  <c r="BH1023"/>
  <c r="BH1155"/>
  <c r="BH1156"/>
  <c r="BH1157"/>
  <c r="BH1158"/>
  <c r="BH1159"/>
  <c r="BH1160"/>
  <c r="BH998"/>
  <c r="BH1002"/>
  <c r="BH1006"/>
  <c r="BH1010"/>
  <c r="BH1014"/>
  <c r="BH1018"/>
  <c r="BH1022"/>
  <c r="BH1026"/>
  <c r="BH1027"/>
  <c r="BH1028"/>
  <c r="BH1029"/>
  <c r="BH1030"/>
  <c r="BH1031"/>
  <c r="BH1032"/>
  <c r="BH1033"/>
  <c r="BH1034"/>
  <c r="BH1035"/>
  <c r="BH1036"/>
  <c r="BH1037"/>
  <c r="BH1038"/>
  <c r="BH1039"/>
  <c r="BH1040"/>
  <c r="BH1041"/>
  <c r="BH1042"/>
  <c r="BH1043"/>
  <c r="BH1044"/>
  <c r="BH1045"/>
  <c r="BH1046"/>
  <c r="BH1047"/>
  <c r="BH1048"/>
  <c r="BH1049"/>
  <c r="BH1050"/>
  <c r="BH1051"/>
  <c r="BH1052"/>
  <c r="BH1053"/>
  <c r="BH1054"/>
  <c r="BH1055"/>
  <c r="BH1056"/>
  <c r="BH1057"/>
  <c r="BH1058"/>
  <c r="BH1059"/>
  <c r="BH1060"/>
  <c r="BH1061"/>
  <c r="BH1062"/>
  <c r="BH1063"/>
  <c r="BH1064"/>
  <c r="BH1065"/>
  <c r="BH1066"/>
  <c r="BH1067"/>
  <c r="BH1068"/>
  <c r="BH1069"/>
  <c r="BH1070"/>
  <c r="BH1071"/>
  <c r="BH1072"/>
  <c r="BH1073"/>
  <c r="BH1074"/>
  <c r="BH1075"/>
  <c r="BH1076"/>
  <c r="BH1077"/>
  <c r="BH1078"/>
  <c r="BH1079"/>
  <c r="BH1080"/>
  <c r="BH1081"/>
  <c r="BH1082"/>
  <c r="BH1083"/>
  <c r="BH1084"/>
  <c r="BH1085"/>
  <c r="BH1086"/>
  <c r="BH1087"/>
  <c r="BH1088"/>
  <c r="BH1089"/>
  <c r="BH1090"/>
  <c r="BH1091"/>
  <c r="BH1092"/>
  <c r="BH1093"/>
  <c r="BH1094"/>
  <c r="BH1095"/>
  <c r="BH1096"/>
  <c r="BH1097"/>
  <c r="BH1098"/>
  <c r="BH1099"/>
  <c r="BH1100"/>
  <c r="BH1101"/>
  <c r="BH1102"/>
  <c r="BH1103"/>
  <c r="BH1104"/>
  <c r="BH1105"/>
  <c r="BH1106"/>
  <c r="BH1107"/>
  <c r="BH1108"/>
  <c r="BH1109"/>
  <c r="BH1110"/>
  <c r="BH1111"/>
  <c r="BH1112"/>
  <c r="BH1113"/>
  <c r="BH1114"/>
  <c r="BH1115"/>
  <c r="BH1116"/>
  <c r="BH1117"/>
  <c r="BH1118"/>
  <c r="BH1119"/>
  <c r="BH1120"/>
  <c r="BH1121"/>
  <c r="BH1122"/>
  <c r="BH1123"/>
  <c r="BH1124"/>
  <c r="BH1125"/>
  <c r="BH1126"/>
  <c r="BH1127"/>
  <c r="BH1128"/>
  <c r="BH1129"/>
  <c r="BH1130"/>
  <c r="BH1131"/>
  <c r="BH1132"/>
  <c r="BH1133"/>
  <c r="BH1134"/>
  <c r="BH1135"/>
  <c r="BH1136"/>
  <c r="BH1137"/>
  <c r="BH1138"/>
  <c r="BH1139"/>
  <c r="BH1140"/>
  <c r="BH1141"/>
  <c r="BH1142"/>
  <c r="BH1143"/>
  <c r="BH1144"/>
  <c r="BH1145"/>
  <c r="BH1146"/>
  <c r="BH1147"/>
  <c r="BH1148"/>
  <c r="BH1149"/>
  <c r="BH1150"/>
  <c r="BH1151"/>
  <c r="BH1152"/>
  <c r="BH1153"/>
  <c r="BH1154"/>
  <c r="BH1161"/>
  <c r="BH1162"/>
  <c r="BH1163"/>
  <c r="BH997"/>
  <c r="BH1001"/>
  <c r="BH1005"/>
  <c r="BH1009"/>
  <c r="BH1013"/>
  <c r="BH1017"/>
  <c r="BH1021"/>
  <c r="BH1025"/>
  <c r="BH1000"/>
  <c r="BH1004"/>
  <c r="BH1008"/>
  <c r="BH1012"/>
  <c r="BH1016"/>
  <c r="BH1020"/>
  <c r="BH1024"/>
  <c r="BD877"/>
  <c r="BD878"/>
  <c r="BD879"/>
  <c r="BD880"/>
  <c r="BD881"/>
  <c r="BD882"/>
  <c r="BD883"/>
  <c r="BD884"/>
  <c r="BD885"/>
  <c r="BD886"/>
  <c r="BD887"/>
  <c r="BD888"/>
  <c r="BD889"/>
  <c r="BD890"/>
  <c r="BD891"/>
  <c r="BD892"/>
  <c r="BD893"/>
  <c r="BD894"/>
  <c r="BD895"/>
  <c r="BD896"/>
  <c r="BD897"/>
  <c r="BD898"/>
  <c r="BD899"/>
  <c r="BD900"/>
  <c r="BD901"/>
  <c r="BD902"/>
  <c r="BD903"/>
  <c r="BD904"/>
  <c r="BD905"/>
  <c r="BD906"/>
  <c r="BD907"/>
  <c r="BD908"/>
  <c r="BD909"/>
  <c r="BD910"/>
  <c r="BD911"/>
  <c r="BD912"/>
  <c r="BD913"/>
  <c r="BD914"/>
  <c r="BD915"/>
  <c r="BD916"/>
  <c r="BD917"/>
  <c r="BD918"/>
  <c r="BD919"/>
  <c r="BD920"/>
  <c r="BD921"/>
  <c r="BD922"/>
  <c r="BD923"/>
  <c r="BD924"/>
  <c r="BD925"/>
  <c r="BD926"/>
  <c r="BD927"/>
  <c r="BD928"/>
  <c r="BD929"/>
  <c r="BD930"/>
  <c r="BD931"/>
  <c r="BD932"/>
  <c r="BD933"/>
  <c r="BD934"/>
  <c r="BD935"/>
  <c r="BD936"/>
  <c r="BD937"/>
  <c r="BD938"/>
  <c r="BD939"/>
  <c r="BD940"/>
  <c r="BD941"/>
  <c r="BD942"/>
  <c r="BD945"/>
  <c r="BD946"/>
  <c r="BD947"/>
  <c r="BD948"/>
  <c r="BD949"/>
  <c r="BD950"/>
  <c r="BD951"/>
  <c r="BD952"/>
  <c r="BD953"/>
  <c r="BD954"/>
  <c r="BD955"/>
  <c r="BD956"/>
  <c r="BD957"/>
  <c r="BD958"/>
  <c r="BD959"/>
  <c r="BD960"/>
  <c r="BD961"/>
  <c r="BD962"/>
  <c r="BD963"/>
  <c r="BD964"/>
  <c r="BD965"/>
  <c r="BD966"/>
  <c r="BD967"/>
  <c r="BD968"/>
  <c r="BD969"/>
  <c r="BD970"/>
  <c r="BD971"/>
  <c r="BD972"/>
  <c r="BD973"/>
  <c r="BD974"/>
  <c r="BD975"/>
  <c r="BD976"/>
  <c r="BD977"/>
  <c r="BD978"/>
  <c r="BD979"/>
  <c r="BD980"/>
  <c r="BD981"/>
  <c r="BD982"/>
  <c r="BD983"/>
  <c r="BD984"/>
  <c r="BD985"/>
  <c r="BD986"/>
  <c r="BD987"/>
  <c r="BD988"/>
  <c r="BD989"/>
  <c r="BD990"/>
  <c r="BD991"/>
  <c r="BD992"/>
  <c r="BD993"/>
  <c r="BD994"/>
  <c r="BD995"/>
  <c r="BD996"/>
  <c r="BD1000"/>
  <c r="BD1004"/>
  <c r="BD1008"/>
  <c r="BD1012"/>
  <c r="BD1016"/>
  <c r="BD1020"/>
  <c r="BD1024"/>
  <c r="BD1153"/>
  <c r="BD1161"/>
  <c r="BD1162"/>
  <c r="BD1163"/>
  <c r="BD999"/>
  <c r="BD1003"/>
  <c r="BD1007"/>
  <c r="BD1011"/>
  <c r="BD1015"/>
  <c r="BD1019"/>
  <c r="BD1023"/>
  <c r="BD1027"/>
  <c r="BD1028"/>
  <c r="BD1029"/>
  <c r="BD1030"/>
  <c r="BD1031"/>
  <c r="BD1032"/>
  <c r="BD1033"/>
  <c r="BD1034"/>
  <c r="BD1035"/>
  <c r="BD1036"/>
  <c r="BD1037"/>
  <c r="BD1038"/>
  <c r="BD1039"/>
  <c r="BD1040"/>
  <c r="BD1041"/>
  <c r="BD1042"/>
  <c r="BD1043"/>
  <c r="BD1044"/>
  <c r="BD1045"/>
  <c r="BD1046"/>
  <c r="BD1047"/>
  <c r="BD1048"/>
  <c r="BD1049"/>
  <c r="BD1050"/>
  <c r="BD1051"/>
  <c r="BD1052"/>
  <c r="BD1053"/>
  <c r="BD1054"/>
  <c r="BD1055"/>
  <c r="BD1056"/>
  <c r="BD1057"/>
  <c r="BD1058"/>
  <c r="BD1059"/>
  <c r="BD1060"/>
  <c r="BD1061"/>
  <c r="BD1062"/>
  <c r="BD1063"/>
  <c r="BD1064"/>
  <c r="BD1065"/>
  <c r="BD1066"/>
  <c r="BD1067"/>
  <c r="BD1068"/>
  <c r="BD1069"/>
  <c r="BD1070"/>
  <c r="BD1071"/>
  <c r="BD1072"/>
  <c r="BD1073"/>
  <c r="BD1074"/>
  <c r="BD1075"/>
  <c r="BD1076"/>
  <c r="BD1077"/>
  <c r="BD1078"/>
  <c r="BD1079"/>
  <c r="BD1080"/>
  <c r="BD1081"/>
  <c r="BD1082"/>
  <c r="BD1083"/>
  <c r="BD1084"/>
  <c r="BD1085"/>
  <c r="BD1086"/>
  <c r="BD1087"/>
  <c r="BD1088"/>
  <c r="BD1089"/>
  <c r="BD1090"/>
  <c r="BD1091"/>
  <c r="BD1092"/>
  <c r="BD1093"/>
  <c r="BD1094"/>
  <c r="BD1095"/>
  <c r="BD1096"/>
  <c r="BD1097"/>
  <c r="BD1098"/>
  <c r="BD1099"/>
  <c r="BD1100"/>
  <c r="BD1101"/>
  <c r="BD1102"/>
  <c r="BD1103"/>
  <c r="BD1104"/>
  <c r="BD1105"/>
  <c r="BD1106"/>
  <c r="BD1107"/>
  <c r="BD1108"/>
  <c r="BD1109"/>
  <c r="BD1110"/>
  <c r="BD1111"/>
  <c r="BD1112"/>
  <c r="BD1113"/>
  <c r="BD1114"/>
  <c r="BD1115"/>
  <c r="BD1116"/>
  <c r="BD1117"/>
  <c r="BD1118"/>
  <c r="BD1119"/>
  <c r="BD1120"/>
  <c r="BD1121"/>
  <c r="BD1122"/>
  <c r="BD1123"/>
  <c r="BD1124"/>
  <c r="BD1125"/>
  <c r="BD1126"/>
  <c r="BD1127"/>
  <c r="BD1128"/>
  <c r="BD1129"/>
  <c r="BD1130"/>
  <c r="BD1131"/>
  <c r="BD1132"/>
  <c r="BD1133"/>
  <c r="BD1134"/>
  <c r="BD1135"/>
  <c r="BD1136"/>
  <c r="BD1137"/>
  <c r="BD1138"/>
  <c r="BD1139"/>
  <c r="BD1140"/>
  <c r="BD1141"/>
  <c r="BD1142"/>
  <c r="BD1143"/>
  <c r="BD1144"/>
  <c r="BD1145"/>
  <c r="BD1146"/>
  <c r="BD1147"/>
  <c r="BD1148"/>
  <c r="BD1149"/>
  <c r="BD1150"/>
  <c r="BD1151"/>
  <c r="BD1152"/>
  <c r="BD1154"/>
  <c r="BD1155"/>
  <c r="BD1156"/>
  <c r="BD1157"/>
  <c r="BD1158"/>
  <c r="BD1159"/>
  <c r="BD1160"/>
  <c r="BD998"/>
  <c r="BD1002"/>
  <c r="BD1006"/>
  <c r="BD1010"/>
  <c r="BD1014"/>
  <c r="BD1018"/>
  <c r="BD1022"/>
  <c r="BD1026"/>
  <c r="BD997"/>
  <c r="BD1001"/>
  <c r="BD1005"/>
  <c r="BD1009"/>
  <c r="BD1013"/>
  <c r="BD1017"/>
  <c r="BD1021"/>
  <c r="BD1025"/>
  <c r="AW877"/>
  <c r="AW878"/>
  <c r="AW879"/>
  <c r="AW880"/>
  <c r="AW881"/>
  <c r="AW882"/>
  <c r="AW883"/>
  <c r="AW884"/>
  <c r="AW885"/>
  <c r="AW886"/>
  <c r="AW887"/>
  <c r="AW888"/>
  <c r="AW889"/>
  <c r="AW890"/>
  <c r="AW891"/>
  <c r="AW892"/>
  <c r="AW893"/>
  <c r="AW894"/>
  <c r="AW895"/>
  <c r="AW896"/>
  <c r="AW897"/>
  <c r="AW898"/>
  <c r="AW899"/>
  <c r="AW900"/>
  <c r="AW901"/>
  <c r="AW902"/>
  <c r="AW903"/>
  <c r="AW904"/>
  <c r="AW905"/>
  <c r="AW906"/>
  <c r="AW907"/>
  <c r="AW908"/>
  <c r="AW909"/>
  <c r="AW910"/>
  <c r="AW911"/>
  <c r="AW912"/>
  <c r="AW913"/>
  <c r="AW914"/>
  <c r="AW915"/>
  <c r="AW916"/>
  <c r="AW917"/>
  <c r="AW918"/>
  <c r="AW919"/>
  <c r="AW920"/>
  <c r="AW921"/>
  <c r="AW922"/>
  <c r="AW923"/>
  <c r="AW924"/>
  <c r="AW925"/>
  <c r="AW926"/>
  <c r="AW927"/>
  <c r="AW928"/>
  <c r="AW929"/>
  <c r="AW930"/>
  <c r="AW931"/>
  <c r="AW932"/>
  <c r="AW933"/>
  <c r="AW934"/>
  <c r="AW935"/>
  <c r="AW936"/>
  <c r="AW937"/>
  <c r="AW938"/>
  <c r="AW939"/>
  <c r="AW940"/>
  <c r="AW941"/>
  <c r="AW942"/>
  <c r="AW945"/>
  <c r="AW946"/>
  <c r="AW947"/>
  <c r="AW948"/>
  <c r="AW949"/>
  <c r="AW950"/>
  <c r="AW951"/>
  <c r="AW952"/>
  <c r="AW953"/>
  <c r="AW954"/>
  <c r="AW955"/>
  <c r="AW956"/>
  <c r="AW957"/>
  <c r="AW958"/>
  <c r="AW959"/>
  <c r="AW960"/>
  <c r="AW961"/>
  <c r="AW962"/>
  <c r="AW963"/>
  <c r="AW964"/>
  <c r="AW965"/>
  <c r="AW966"/>
  <c r="AW967"/>
  <c r="AW968"/>
  <c r="AW969"/>
  <c r="AW970"/>
  <c r="AW971"/>
  <c r="AW972"/>
  <c r="AW973"/>
  <c r="AW974"/>
  <c r="AW975"/>
  <c r="AW976"/>
  <c r="AW977"/>
  <c r="AW978"/>
  <c r="AW979"/>
  <c r="AW980"/>
  <c r="AW981"/>
  <c r="AW982"/>
  <c r="AW983"/>
  <c r="AW984"/>
  <c r="AW985"/>
  <c r="AW986"/>
  <c r="AW987"/>
  <c r="AW988"/>
  <c r="AW989"/>
  <c r="AW990"/>
  <c r="AW991"/>
  <c r="AW992"/>
  <c r="AW993"/>
  <c r="AW994"/>
  <c r="AW995"/>
  <c r="AW996"/>
  <c r="AW997"/>
  <c r="AW1001"/>
  <c r="AW1005"/>
  <c r="AW1009"/>
  <c r="AW1013"/>
  <c r="AW1017"/>
  <c r="AW1021"/>
  <c r="AW1025"/>
  <c r="AW1155"/>
  <c r="AW1156"/>
  <c r="AW1157"/>
  <c r="AW1158"/>
  <c r="AW1159"/>
  <c r="AW1160"/>
  <c r="AW1000"/>
  <c r="AW1004"/>
  <c r="AW1008"/>
  <c r="AW1012"/>
  <c r="AW1016"/>
  <c r="AW1020"/>
  <c r="AW1024"/>
  <c r="AW1027"/>
  <c r="AW1028"/>
  <c r="AW1029"/>
  <c r="AW1030"/>
  <c r="AW1031"/>
  <c r="AW1032"/>
  <c r="AW1033"/>
  <c r="AW1034"/>
  <c r="AW1035"/>
  <c r="AW1036"/>
  <c r="AW1037"/>
  <c r="AW1038"/>
  <c r="AW1039"/>
  <c r="AW1040"/>
  <c r="AW1041"/>
  <c r="AW1042"/>
  <c r="AW1043"/>
  <c r="AW1044"/>
  <c r="AW1045"/>
  <c r="AW1046"/>
  <c r="AW1047"/>
  <c r="AW1048"/>
  <c r="AW1049"/>
  <c r="AW1050"/>
  <c r="AW1051"/>
  <c r="AW1052"/>
  <c r="AW1053"/>
  <c r="AW1054"/>
  <c r="AW1055"/>
  <c r="AW1056"/>
  <c r="AW1057"/>
  <c r="AW1058"/>
  <c r="AW1059"/>
  <c r="AW1060"/>
  <c r="AW1061"/>
  <c r="AW1062"/>
  <c r="AW1063"/>
  <c r="AW1064"/>
  <c r="AW1065"/>
  <c r="AW1066"/>
  <c r="AW1067"/>
  <c r="AW1068"/>
  <c r="AW1069"/>
  <c r="AW1070"/>
  <c r="AW1071"/>
  <c r="AW1072"/>
  <c r="AW1073"/>
  <c r="AW1074"/>
  <c r="AW1075"/>
  <c r="AW1076"/>
  <c r="AW1077"/>
  <c r="AW1078"/>
  <c r="AW1079"/>
  <c r="AW1080"/>
  <c r="AW1081"/>
  <c r="AW1082"/>
  <c r="AW1083"/>
  <c r="AW1084"/>
  <c r="AW1085"/>
  <c r="AW1086"/>
  <c r="AW1087"/>
  <c r="AW1088"/>
  <c r="AW1089"/>
  <c r="AW1090"/>
  <c r="AW1091"/>
  <c r="AW1092"/>
  <c r="AW1093"/>
  <c r="AW1094"/>
  <c r="AW1095"/>
  <c r="AW1096"/>
  <c r="AW1097"/>
  <c r="AW1098"/>
  <c r="AW1099"/>
  <c r="AW1100"/>
  <c r="AW1101"/>
  <c r="AW1102"/>
  <c r="AW1103"/>
  <c r="AW1104"/>
  <c r="AW1105"/>
  <c r="AW1106"/>
  <c r="AW1107"/>
  <c r="AW1108"/>
  <c r="AW1109"/>
  <c r="AW1110"/>
  <c r="AW1111"/>
  <c r="AW1112"/>
  <c r="AW1113"/>
  <c r="AW1114"/>
  <c r="AW1115"/>
  <c r="AW1116"/>
  <c r="AW1117"/>
  <c r="AW1118"/>
  <c r="AW1119"/>
  <c r="AW1120"/>
  <c r="AW1121"/>
  <c r="AW1122"/>
  <c r="AW1123"/>
  <c r="AW1124"/>
  <c r="AW1125"/>
  <c r="AW1126"/>
  <c r="AW1127"/>
  <c r="AW1128"/>
  <c r="AW1129"/>
  <c r="AW1130"/>
  <c r="AW1131"/>
  <c r="AW1132"/>
  <c r="AW1133"/>
  <c r="AW1134"/>
  <c r="AW1135"/>
  <c r="AW1136"/>
  <c r="AW1137"/>
  <c r="AW1138"/>
  <c r="AW1139"/>
  <c r="AW1140"/>
  <c r="AW1141"/>
  <c r="AW1142"/>
  <c r="AW1143"/>
  <c r="AW1144"/>
  <c r="AW1145"/>
  <c r="AW1146"/>
  <c r="AW1147"/>
  <c r="AW1148"/>
  <c r="AW1149"/>
  <c r="AW1150"/>
  <c r="AW1151"/>
  <c r="AW1152"/>
  <c r="AW1153"/>
  <c r="AW1154"/>
  <c r="AW1161"/>
  <c r="AW1162"/>
  <c r="AW1163"/>
  <c r="AW999"/>
  <c r="AW1003"/>
  <c r="AW1007"/>
  <c r="AW1011"/>
  <c r="AW1015"/>
  <c r="AW1019"/>
  <c r="AW1023"/>
  <c r="AW998"/>
  <c r="AW1002"/>
  <c r="AW1006"/>
  <c r="AW1010"/>
  <c r="AW1014"/>
  <c r="AW1018"/>
  <c r="AW1022"/>
  <c r="AW1026"/>
  <c r="AS877"/>
  <c r="AS878"/>
  <c r="AS879"/>
  <c r="AS880"/>
  <c r="AS881"/>
  <c r="AS882"/>
  <c r="AS883"/>
  <c r="AS884"/>
  <c r="AS885"/>
  <c r="AS886"/>
  <c r="AS887"/>
  <c r="AS888"/>
  <c r="AS889"/>
  <c r="AS890"/>
  <c r="AS891"/>
  <c r="AS892"/>
  <c r="AS893"/>
  <c r="AS894"/>
  <c r="AS895"/>
  <c r="AS896"/>
  <c r="AS897"/>
  <c r="AS898"/>
  <c r="AS899"/>
  <c r="AS900"/>
  <c r="AS901"/>
  <c r="AS902"/>
  <c r="AS903"/>
  <c r="AS904"/>
  <c r="AS905"/>
  <c r="AS906"/>
  <c r="AS907"/>
  <c r="AS908"/>
  <c r="AS909"/>
  <c r="AS910"/>
  <c r="AS911"/>
  <c r="AS912"/>
  <c r="AS913"/>
  <c r="AS914"/>
  <c r="AS915"/>
  <c r="AS916"/>
  <c r="AS917"/>
  <c r="AS918"/>
  <c r="AS919"/>
  <c r="AS920"/>
  <c r="AS921"/>
  <c r="AS922"/>
  <c r="AS923"/>
  <c r="AS924"/>
  <c r="AS925"/>
  <c r="AS926"/>
  <c r="AS927"/>
  <c r="AS928"/>
  <c r="AS929"/>
  <c r="AS930"/>
  <c r="AS931"/>
  <c r="AS932"/>
  <c r="AS933"/>
  <c r="AS934"/>
  <c r="AS935"/>
  <c r="AS936"/>
  <c r="AS937"/>
  <c r="AS938"/>
  <c r="AS939"/>
  <c r="AS940"/>
  <c r="AS941"/>
  <c r="AS942"/>
  <c r="AS945"/>
  <c r="AS946"/>
  <c r="AS947"/>
  <c r="AS948"/>
  <c r="AS949"/>
  <c r="AS950"/>
  <c r="AS951"/>
  <c r="AS952"/>
  <c r="AS953"/>
  <c r="AS954"/>
  <c r="AS955"/>
  <c r="AS956"/>
  <c r="AS957"/>
  <c r="AS958"/>
  <c r="AS959"/>
  <c r="AS960"/>
  <c r="AS961"/>
  <c r="AS962"/>
  <c r="AS963"/>
  <c r="AS964"/>
  <c r="AS965"/>
  <c r="AS966"/>
  <c r="AS967"/>
  <c r="AS968"/>
  <c r="AS969"/>
  <c r="AS970"/>
  <c r="AS971"/>
  <c r="AS972"/>
  <c r="AS973"/>
  <c r="AS974"/>
  <c r="AS975"/>
  <c r="AS976"/>
  <c r="AS977"/>
  <c r="AS978"/>
  <c r="AS979"/>
  <c r="AS980"/>
  <c r="AS981"/>
  <c r="AS982"/>
  <c r="AS983"/>
  <c r="AS984"/>
  <c r="AS985"/>
  <c r="AS986"/>
  <c r="AS987"/>
  <c r="AS988"/>
  <c r="AS989"/>
  <c r="AS990"/>
  <c r="AS991"/>
  <c r="AS992"/>
  <c r="AS993"/>
  <c r="AS994"/>
  <c r="AS995"/>
  <c r="AS996"/>
  <c r="AS997"/>
  <c r="AS998"/>
  <c r="AS1002"/>
  <c r="AS1006"/>
  <c r="AS1010"/>
  <c r="AS1014"/>
  <c r="AS1018"/>
  <c r="AS1022"/>
  <c r="AS1026"/>
  <c r="AS1155"/>
  <c r="AS1156"/>
  <c r="AS1157"/>
  <c r="AS1161"/>
  <c r="AS1162"/>
  <c r="AS1163"/>
  <c r="AS1001"/>
  <c r="AS1005"/>
  <c r="AS1009"/>
  <c r="AS1013"/>
  <c r="AS1017"/>
  <c r="AS1021"/>
  <c r="AS1025"/>
  <c r="AS1027"/>
  <c r="AS1028"/>
  <c r="AS1029"/>
  <c r="AS1030"/>
  <c r="AS1031"/>
  <c r="AS1032"/>
  <c r="AS1033"/>
  <c r="AS1034"/>
  <c r="AS1035"/>
  <c r="AS1036"/>
  <c r="AS1037"/>
  <c r="AS1038"/>
  <c r="AS1039"/>
  <c r="AS1040"/>
  <c r="AS1041"/>
  <c r="AS1042"/>
  <c r="AS1043"/>
  <c r="AS1044"/>
  <c r="AS1045"/>
  <c r="AS1046"/>
  <c r="AS1047"/>
  <c r="AS1048"/>
  <c r="AS1049"/>
  <c r="AS1050"/>
  <c r="AS1051"/>
  <c r="AS1052"/>
  <c r="AS1053"/>
  <c r="AS1054"/>
  <c r="AS1055"/>
  <c r="AS1056"/>
  <c r="AS1057"/>
  <c r="AS1058"/>
  <c r="AS1059"/>
  <c r="AS1060"/>
  <c r="AS1061"/>
  <c r="AS1062"/>
  <c r="AS1063"/>
  <c r="AS1064"/>
  <c r="AS1065"/>
  <c r="AS1066"/>
  <c r="AS1067"/>
  <c r="AS1068"/>
  <c r="AS1069"/>
  <c r="AS1070"/>
  <c r="AS1071"/>
  <c r="AS1072"/>
  <c r="AS1073"/>
  <c r="AS1074"/>
  <c r="AS1075"/>
  <c r="AS1076"/>
  <c r="AS1077"/>
  <c r="AS1078"/>
  <c r="AS1079"/>
  <c r="AS1080"/>
  <c r="AS1081"/>
  <c r="AS1082"/>
  <c r="AS1083"/>
  <c r="AS1084"/>
  <c r="AS1085"/>
  <c r="AS1086"/>
  <c r="AS1087"/>
  <c r="AS1088"/>
  <c r="AS1089"/>
  <c r="AS1090"/>
  <c r="AS1091"/>
  <c r="AS1092"/>
  <c r="AS1093"/>
  <c r="AS1094"/>
  <c r="AS1095"/>
  <c r="AS1096"/>
  <c r="AS1097"/>
  <c r="AS1098"/>
  <c r="AS1099"/>
  <c r="AS1100"/>
  <c r="AS1101"/>
  <c r="AS1102"/>
  <c r="AS1103"/>
  <c r="AS1104"/>
  <c r="AS1105"/>
  <c r="AS1106"/>
  <c r="AS1107"/>
  <c r="AS1108"/>
  <c r="AS1109"/>
  <c r="AS1110"/>
  <c r="AS1111"/>
  <c r="AS1112"/>
  <c r="AS1113"/>
  <c r="AS1114"/>
  <c r="AS1115"/>
  <c r="AS1116"/>
  <c r="AS1117"/>
  <c r="AS1118"/>
  <c r="AS1119"/>
  <c r="AS1120"/>
  <c r="AS1121"/>
  <c r="AS1122"/>
  <c r="AS1123"/>
  <c r="AS1124"/>
  <c r="AS1125"/>
  <c r="AS1126"/>
  <c r="AS1127"/>
  <c r="AS1128"/>
  <c r="AS1129"/>
  <c r="AS1130"/>
  <c r="AS1131"/>
  <c r="AS1132"/>
  <c r="AS1133"/>
  <c r="AS1134"/>
  <c r="AS1135"/>
  <c r="AS1136"/>
  <c r="AS1137"/>
  <c r="AS1138"/>
  <c r="AS1139"/>
  <c r="AS1140"/>
  <c r="AS1141"/>
  <c r="AS1142"/>
  <c r="AS1143"/>
  <c r="AS1144"/>
  <c r="AS1145"/>
  <c r="AS1146"/>
  <c r="AS1147"/>
  <c r="AS1148"/>
  <c r="AS1149"/>
  <c r="AS1150"/>
  <c r="AS1151"/>
  <c r="AS1152"/>
  <c r="AS1153"/>
  <c r="AS1154"/>
  <c r="AS1158"/>
  <c r="AS1159"/>
  <c r="AS1160"/>
  <c r="AS1000"/>
  <c r="AS1004"/>
  <c r="AS1008"/>
  <c r="AS1012"/>
  <c r="AS1016"/>
  <c r="AS1020"/>
  <c r="AS1024"/>
  <c r="AS999"/>
  <c r="AS1003"/>
  <c r="AS1007"/>
  <c r="AS1011"/>
  <c r="AS1015"/>
  <c r="AS1019"/>
  <c r="AS1023"/>
  <c r="AO877"/>
  <c r="AO878"/>
  <c r="AO879"/>
  <c r="AO880"/>
  <c r="AO881"/>
  <c r="AO882"/>
  <c r="AO883"/>
  <c r="AO884"/>
  <c r="AO885"/>
  <c r="AO886"/>
  <c r="AO887"/>
  <c r="AO888"/>
  <c r="AO889"/>
  <c r="AO890"/>
  <c r="AO891"/>
  <c r="AO892"/>
  <c r="AO893"/>
  <c r="AO894"/>
  <c r="AO895"/>
  <c r="AO896"/>
  <c r="AO897"/>
  <c r="AO898"/>
  <c r="AO899"/>
  <c r="AO900"/>
  <c r="AO901"/>
  <c r="AO902"/>
  <c r="AO903"/>
  <c r="AO904"/>
  <c r="AO905"/>
  <c r="AO906"/>
  <c r="AO907"/>
  <c r="AO908"/>
  <c r="AO909"/>
  <c r="AO910"/>
  <c r="AO911"/>
  <c r="AO912"/>
  <c r="AO913"/>
  <c r="AO914"/>
  <c r="AO915"/>
  <c r="AO916"/>
  <c r="AO917"/>
  <c r="AO918"/>
  <c r="AO919"/>
  <c r="AO920"/>
  <c r="AO921"/>
  <c r="AO922"/>
  <c r="AO923"/>
  <c r="AO924"/>
  <c r="AO925"/>
  <c r="AO926"/>
  <c r="AO927"/>
  <c r="AO928"/>
  <c r="AO929"/>
  <c r="AO930"/>
  <c r="AO931"/>
  <c r="AO932"/>
  <c r="AO933"/>
  <c r="AO934"/>
  <c r="AO935"/>
  <c r="AO936"/>
  <c r="AO937"/>
  <c r="AO938"/>
  <c r="AO939"/>
  <c r="AO940"/>
  <c r="AO941"/>
  <c r="AO942"/>
  <c r="AO945"/>
  <c r="AO946"/>
  <c r="AO947"/>
  <c r="AO948"/>
  <c r="AO949"/>
  <c r="AO950"/>
  <c r="AO951"/>
  <c r="AO952"/>
  <c r="AO953"/>
  <c r="AO954"/>
  <c r="AO955"/>
  <c r="AO956"/>
  <c r="AO957"/>
  <c r="AO958"/>
  <c r="AO959"/>
  <c r="AO960"/>
  <c r="AO961"/>
  <c r="AO962"/>
  <c r="AO963"/>
  <c r="AO964"/>
  <c r="AO965"/>
  <c r="AO966"/>
  <c r="AO967"/>
  <c r="AO968"/>
  <c r="AO969"/>
  <c r="AO970"/>
  <c r="AO971"/>
  <c r="AO972"/>
  <c r="AO973"/>
  <c r="AO974"/>
  <c r="AO975"/>
  <c r="AO976"/>
  <c r="AO977"/>
  <c r="AO978"/>
  <c r="AO979"/>
  <c r="AO980"/>
  <c r="AO981"/>
  <c r="AO982"/>
  <c r="AO983"/>
  <c r="AO984"/>
  <c r="AO985"/>
  <c r="AO986"/>
  <c r="AO987"/>
  <c r="AO988"/>
  <c r="AO989"/>
  <c r="AO990"/>
  <c r="AO991"/>
  <c r="AO992"/>
  <c r="AO993"/>
  <c r="AO994"/>
  <c r="AO995"/>
  <c r="AO996"/>
  <c r="AO997"/>
  <c r="AO999"/>
  <c r="AO1003"/>
  <c r="AO1007"/>
  <c r="AO1011"/>
  <c r="AO1015"/>
  <c r="AO1019"/>
  <c r="AO1023"/>
  <c r="AO1158"/>
  <c r="AO1159"/>
  <c r="AO1160"/>
  <c r="AO1161"/>
  <c r="AO1163"/>
  <c r="AO998"/>
  <c r="AO1002"/>
  <c r="AO1006"/>
  <c r="AO1010"/>
  <c r="AO1014"/>
  <c r="AO1018"/>
  <c r="AO1022"/>
  <c r="AO1026"/>
  <c r="AO1027"/>
  <c r="AO1028"/>
  <c r="AO1029"/>
  <c r="AO1030"/>
  <c r="AO1031"/>
  <c r="AO1032"/>
  <c r="AO1033"/>
  <c r="AO1034"/>
  <c r="AO1035"/>
  <c r="AO1036"/>
  <c r="AO1037"/>
  <c r="AO1038"/>
  <c r="AO1039"/>
  <c r="AO1040"/>
  <c r="AO1041"/>
  <c r="AO1042"/>
  <c r="AO1043"/>
  <c r="AO1044"/>
  <c r="AO1045"/>
  <c r="AO1046"/>
  <c r="AO1047"/>
  <c r="AO1048"/>
  <c r="AO1049"/>
  <c r="AO1050"/>
  <c r="AO1051"/>
  <c r="AO1052"/>
  <c r="AO1053"/>
  <c r="AO1054"/>
  <c r="AO1055"/>
  <c r="AO1056"/>
  <c r="AO1057"/>
  <c r="AO1058"/>
  <c r="AO1059"/>
  <c r="AO1060"/>
  <c r="AO1061"/>
  <c r="AO1062"/>
  <c r="AO1063"/>
  <c r="AO1064"/>
  <c r="AO1065"/>
  <c r="AO1066"/>
  <c r="AO1067"/>
  <c r="AO1068"/>
  <c r="AO1069"/>
  <c r="AO1070"/>
  <c r="AO1071"/>
  <c r="AO1072"/>
  <c r="AO1073"/>
  <c r="AO1074"/>
  <c r="AO1075"/>
  <c r="AO1076"/>
  <c r="AO1077"/>
  <c r="AO1078"/>
  <c r="AO1079"/>
  <c r="AO1080"/>
  <c r="AO1081"/>
  <c r="AO1082"/>
  <c r="AO1083"/>
  <c r="AO1084"/>
  <c r="AO1085"/>
  <c r="AO1086"/>
  <c r="AO1087"/>
  <c r="AO1088"/>
  <c r="AO1089"/>
  <c r="AO1090"/>
  <c r="AO1091"/>
  <c r="AO1092"/>
  <c r="AO1093"/>
  <c r="AO1094"/>
  <c r="AO1095"/>
  <c r="AO1096"/>
  <c r="AO1097"/>
  <c r="AO1098"/>
  <c r="AO1099"/>
  <c r="AO1100"/>
  <c r="AO1101"/>
  <c r="AO1102"/>
  <c r="AO1103"/>
  <c r="AO1104"/>
  <c r="AO1105"/>
  <c r="AO1106"/>
  <c r="AO1107"/>
  <c r="AO1108"/>
  <c r="AO1109"/>
  <c r="AO1110"/>
  <c r="AO1111"/>
  <c r="AO1112"/>
  <c r="AO1113"/>
  <c r="AO1114"/>
  <c r="AO1115"/>
  <c r="AO1116"/>
  <c r="AO1117"/>
  <c r="AO1118"/>
  <c r="AO1119"/>
  <c r="AO1120"/>
  <c r="AO1121"/>
  <c r="AO1122"/>
  <c r="AO1123"/>
  <c r="AO1124"/>
  <c r="AO1125"/>
  <c r="AO1126"/>
  <c r="AO1127"/>
  <c r="AO1128"/>
  <c r="AO1129"/>
  <c r="AO1130"/>
  <c r="AO1131"/>
  <c r="AO1132"/>
  <c r="AO1133"/>
  <c r="AO1134"/>
  <c r="AO1135"/>
  <c r="AO1136"/>
  <c r="AO1137"/>
  <c r="AO1138"/>
  <c r="AO1139"/>
  <c r="AO1140"/>
  <c r="AO1141"/>
  <c r="AO1142"/>
  <c r="AO1143"/>
  <c r="AO1144"/>
  <c r="AO1145"/>
  <c r="AO1146"/>
  <c r="AO1147"/>
  <c r="AO1148"/>
  <c r="AO1149"/>
  <c r="AO1150"/>
  <c r="AO1151"/>
  <c r="AO1152"/>
  <c r="AO1153"/>
  <c r="AO1154"/>
  <c r="AO1155"/>
  <c r="AO1156"/>
  <c r="AO1157"/>
  <c r="AO1162"/>
  <c r="AO1001"/>
  <c r="AO1005"/>
  <c r="AO1009"/>
  <c r="AO1013"/>
  <c r="AO1017"/>
  <c r="AO1021"/>
  <c r="AO1025"/>
  <c r="AO1000"/>
  <c r="AO1004"/>
  <c r="AO1008"/>
  <c r="AO1012"/>
  <c r="AO1016"/>
  <c r="AO1020"/>
  <c r="AO1024"/>
  <c r="AK877"/>
  <c r="AK878"/>
  <c r="AK879"/>
  <c r="AK880"/>
  <c r="AK881"/>
  <c r="AK882"/>
  <c r="AK883"/>
  <c r="AK884"/>
  <c r="AK885"/>
  <c r="AK886"/>
  <c r="AK887"/>
  <c r="AK888"/>
  <c r="AK889"/>
  <c r="AK890"/>
  <c r="AK891"/>
  <c r="AK892"/>
  <c r="AK893"/>
  <c r="AK894"/>
  <c r="AK895"/>
  <c r="AK896"/>
  <c r="AK897"/>
  <c r="AK898"/>
  <c r="AK899"/>
  <c r="AK900"/>
  <c r="AK901"/>
  <c r="AK902"/>
  <c r="AK903"/>
  <c r="AK904"/>
  <c r="AK905"/>
  <c r="AK906"/>
  <c r="AK907"/>
  <c r="AK908"/>
  <c r="AK909"/>
  <c r="AK910"/>
  <c r="AK911"/>
  <c r="AK912"/>
  <c r="AK913"/>
  <c r="AK914"/>
  <c r="AK915"/>
  <c r="AK916"/>
  <c r="AK917"/>
  <c r="AK918"/>
  <c r="AK919"/>
  <c r="AK920"/>
  <c r="AK921"/>
  <c r="AK922"/>
  <c r="AK923"/>
  <c r="AK924"/>
  <c r="AK925"/>
  <c r="AK926"/>
  <c r="AK927"/>
  <c r="AK928"/>
  <c r="AK929"/>
  <c r="AK930"/>
  <c r="AK931"/>
  <c r="AK932"/>
  <c r="AK933"/>
  <c r="AK934"/>
  <c r="AK935"/>
  <c r="AK936"/>
  <c r="AK937"/>
  <c r="AK938"/>
  <c r="AK939"/>
  <c r="AK940"/>
  <c r="AK941"/>
  <c r="AK942"/>
  <c r="AK945"/>
  <c r="AK946"/>
  <c r="AK947"/>
  <c r="AK948"/>
  <c r="AK949"/>
  <c r="AK950"/>
  <c r="AK951"/>
  <c r="AK952"/>
  <c r="AK953"/>
  <c r="AK954"/>
  <c r="AK955"/>
  <c r="AK956"/>
  <c r="AK957"/>
  <c r="AK958"/>
  <c r="AK959"/>
  <c r="AK960"/>
  <c r="AK961"/>
  <c r="AK962"/>
  <c r="AK963"/>
  <c r="AK964"/>
  <c r="AK965"/>
  <c r="AK966"/>
  <c r="AK967"/>
  <c r="AK968"/>
  <c r="AK969"/>
  <c r="AK970"/>
  <c r="AK971"/>
  <c r="AK972"/>
  <c r="AK973"/>
  <c r="AK974"/>
  <c r="AK975"/>
  <c r="AK976"/>
  <c r="AK977"/>
  <c r="AK978"/>
  <c r="AK979"/>
  <c r="AK980"/>
  <c r="AK981"/>
  <c r="AK982"/>
  <c r="AK983"/>
  <c r="AK984"/>
  <c r="AK985"/>
  <c r="AK986"/>
  <c r="AK987"/>
  <c r="AK988"/>
  <c r="AK989"/>
  <c r="AK990"/>
  <c r="AK991"/>
  <c r="AK992"/>
  <c r="AK993"/>
  <c r="AK994"/>
  <c r="AK995"/>
  <c r="AK996"/>
  <c r="AK997"/>
  <c r="AK1000"/>
  <c r="AK1004"/>
  <c r="AK1008"/>
  <c r="AK1012"/>
  <c r="AK1016"/>
  <c r="AK1020"/>
  <c r="AK1024"/>
  <c r="AK1155"/>
  <c r="AK1156"/>
  <c r="AK1157"/>
  <c r="AK1162"/>
  <c r="AK999"/>
  <c r="AK1003"/>
  <c r="AK1007"/>
  <c r="AK1011"/>
  <c r="AK1015"/>
  <c r="AK1019"/>
  <c r="AK1023"/>
  <c r="AK1027"/>
  <c r="AK1028"/>
  <c r="AK1029"/>
  <c r="AK1030"/>
  <c r="AK1031"/>
  <c r="AK1032"/>
  <c r="AK1033"/>
  <c r="AK1034"/>
  <c r="AK1035"/>
  <c r="AK1036"/>
  <c r="AK1037"/>
  <c r="AK1038"/>
  <c r="AK1039"/>
  <c r="AK1040"/>
  <c r="AK1041"/>
  <c r="AK1042"/>
  <c r="AK1043"/>
  <c r="AK1044"/>
  <c r="AK1045"/>
  <c r="AK1046"/>
  <c r="AK1047"/>
  <c r="AK1048"/>
  <c r="AK1049"/>
  <c r="AK1050"/>
  <c r="AK1051"/>
  <c r="AK1052"/>
  <c r="AK1053"/>
  <c r="AK1054"/>
  <c r="AK1055"/>
  <c r="AK1056"/>
  <c r="AK1057"/>
  <c r="AK1058"/>
  <c r="AK1059"/>
  <c r="AK1060"/>
  <c r="AK1061"/>
  <c r="AK1062"/>
  <c r="AK1063"/>
  <c r="AK1064"/>
  <c r="AK1065"/>
  <c r="AK1066"/>
  <c r="AK1067"/>
  <c r="AK1068"/>
  <c r="AK1069"/>
  <c r="AK1070"/>
  <c r="AK1071"/>
  <c r="AK1072"/>
  <c r="AK1073"/>
  <c r="AK1074"/>
  <c r="AK1075"/>
  <c r="AK1076"/>
  <c r="AK1077"/>
  <c r="AK1078"/>
  <c r="AK1079"/>
  <c r="AK1080"/>
  <c r="AK1081"/>
  <c r="AK1082"/>
  <c r="AK1083"/>
  <c r="AK1084"/>
  <c r="AK1085"/>
  <c r="AK1086"/>
  <c r="AK1087"/>
  <c r="AK1088"/>
  <c r="AK1089"/>
  <c r="AK1090"/>
  <c r="AK1091"/>
  <c r="AK1092"/>
  <c r="AK1093"/>
  <c r="AK1094"/>
  <c r="AK1095"/>
  <c r="AK1096"/>
  <c r="AK1097"/>
  <c r="AK1098"/>
  <c r="AK1099"/>
  <c r="AK1100"/>
  <c r="AK1101"/>
  <c r="AK1102"/>
  <c r="AK1103"/>
  <c r="AK1104"/>
  <c r="AK1105"/>
  <c r="AK1106"/>
  <c r="AK1107"/>
  <c r="AK1108"/>
  <c r="AK1109"/>
  <c r="AK1110"/>
  <c r="AK1111"/>
  <c r="AK1112"/>
  <c r="AK1113"/>
  <c r="AK1114"/>
  <c r="AK1115"/>
  <c r="AK1116"/>
  <c r="AK1117"/>
  <c r="AK1118"/>
  <c r="AK1119"/>
  <c r="AK1120"/>
  <c r="AK1121"/>
  <c r="AK1122"/>
  <c r="AK1123"/>
  <c r="AK1124"/>
  <c r="AK1125"/>
  <c r="AK1126"/>
  <c r="AK1127"/>
  <c r="AK1128"/>
  <c r="AK1129"/>
  <c r="AK1130"/>
  <c r="AK1131"/>
  <c r="AK1132"/>
  <c r="AK1133"/>
  <c r="AK1134"/>
  <c r="AK1135"/>
  <c r="AK1136"/>
  <c r="AK1137"/>
  <c r="AK1138"/>
  <c r="AK1139"/>
  <c r="AK1140"/>
  <c r="AK1141"/>
  <c r="AK1142"/>
  <c r="AK1143"/>
  <c r="AK1144"/>
  <c r="AK1145"/>
  <c r="AK1146"/>
  <c r="AK1147"/>
  <c r="AK1148"/>
  <c r="AK1149"/>
  <c r="AK1150"/>
  <c r="AK1151"/>
  <c r="AK1152"/>
  <c r="AK1153"/>
  <c r="AK1154"/>
  <c r="AK1158"/>
  <c r="AK1159"/>
  <c r="AK1160"/>
  <c r="AK1161"/>
  <c r="AK1163"/>
  <c r="AK998"/>
  <c r="AK1002"/>
  <c r="AK1006"/>
  <c r="AK1010"/>
  <c r="AK1014"/>
  <c r="AK1018"/>
  <c r="AK1022"/>
  <c r="AK1026"/>
  <c r="AK1001"/>
  <c r="AK1005"/>
  <c r="AK1009"/>
  <c r="AK1013"/>
  <c r="AK1017"/>
  <c r="AK1021"/>
  <c r="AK1025"/>
  <c r="AG877"/>
  <c r="AG878"/>
  <c r="AG879"/>
  <c r="AG880"/>
  <c r="AG881"/>
  <c r="AG882"/>
  <c r="AG883"/>
  <c r="AG884"/>
  <c r="AG885"/>
  <c r="AG886"/>
  <c r="AG887"/>
  <c r="AG888"/>
  <c r="AG889"/>
  <c r="AG890"/>
  <c r="AG891"/>
  <c r="AG892"/>
  <c r="AG893"/>
  <c r="AG894"/>
  <c r="AG895"/>
  <c r="AG896"/>
  <c r="AG897"/>
  <c r="AG898"/>
  <c r="AG899"/>
  <c r="AG900"/>
  <c r="AG901"/>
  <c r="AG902"/>
  <c r="AG903"/>
  <c r="AG904"/>
  <c r="AG905"/>
  <c r="AG906"/>
  <c r="AG907"/>
  <c r="AG908"/>
  <c r="AG909"/>
  <c r="AG910"/>
  <c r="AG911"/>
  <c r="AG912"/>
  <c r="AG913"/>
  <c r="AG914"/>
  <c r="AG915"/>
  <c r="AG916"/>
  <c r="AG917"/>
  <c r="AG918"/>
  <c r="AG919"/>
  <c r="AG920"/>
  <c r="AG921"/>
  <c r="AG922"/>
  <c r="AG923"/>
  <c r="AG924"/>
  <c r="AG925"/>
  <c r="AG926"/>
  <c r="AG927"/>
  <c r="AG928"/>
  <c r="AG929"/>
  <c r="AG930"/>
  <c r="AG931"/>
  <c r="AG932"/>
  <c r="AG933"/>
  <c r="AG934"/>
  <c r="AG935"/>
  <c r="AG936"/>
  <c r="AG937"/>
  <c r="AG938"/>
  <c r="AG939"/>
  <c r="AG940"/>
  <c r="AG941"/>
  <c r="AG942"/>
  <c r="AG945"/>
  <c r="AG946"/>
  <c r="AG947"/>
  <c r="AG948"/>
  <c r="AG949"/>
  <c r="AG950"/>
  <c r="AG951"/>
  <c r="AG952"/>
  <c r="AG953"/>
  <c r="AG954"/>
  <c r="AG955"/>
  <c r="AG956"/>
  <c r="AG957"/>
  <c r="AG958"/>
  <c r="AG959"/>
  <c r="AG960"/>
  <c r="AG961"/>
  <c r="AG962"/>
  <c r="AG963"/>
  <c r="AG964"/>
  <c r="AG965"/>
  <c r="AG966"/>
  <c r="AG967"/>
  <c r="AG968"/>
  <c r="AG969"/>
  <c r="AG970"/>
  <c r="AG971"/>
  <c r="AG972"/>
  <c r="AG973"/>
  <c r="AG974"/>
  <c r="AG975"/>
  <c r="AG976"/>
  <c r="AG977"/>
  <c r="AG978"/>
  <c r="AG979"/>
  <c r="AG980"/>
  <c r="AG981"/>
  <c r="AG982"/>
  <c r="AG983"/>
  <c r="AG984"/>
  <c r="AG985"/>
  <c r="AG986"/>
  <c r="AG987"/>
  <c r="AG988"/>
  <c r="AG989"/>
  <c r="AG990"/>
  <c r="AG991"/>
  <c r="AG992"/>
  <c r="AG993"/>
  <c r="AG994"/>
  <c r="AG995"/>
  <c r="AG996"/>
  <c r="AG997"/>
  <c r="AG1001"/>
  <c r="AG1005"/>
  <c r="AG1009"/>
  <c r="AG1013"/>
  <c r="AG1017"/>
  <c r="AG1021"/>
  <c r="AG1025"/>
  <c r="AG1158"/>
  <c r="AG1159"/>
  <c r="AG1160"/>
  <c r="AG1161"/>
  <c r="AG1163"/>
  <c r="AG1000"/>
  <c r="AG1004"/>
  <c r="AG1008"/>
  <c r="AG1012"/>
  <c r="AG1016"/>
  <c r="AG1020"/>
  <c r="AG1024"/>
  <c r="AG1027"/>
  <c r="AG1028"/>
  <c r="AG1029"/>
  <c r="AG1030"/>
  <c r="AG1031"/>
  <c r="AG1032"/>
  <c r="AG1033"/>
  <c r="AG1034"/>
  <c r="AG1035"/>
  <c r="AG1036"/>
  <c r="AG1037"/>
  <c r="AG1038"/>
  <c r="AG1039"/>
  <c r="AG1040"/>
  <c r="AG1041"/>
  <c r="AG1042"/>
  <c r="AG1043"/>
  <c r="AG1044"/>
  <c r="AG1045"/>
  <c r="AG1046"/>
  <c r="AG1047"/>
  <c r="AG1048"/>
  <c r="AG1049"/>
  <c r="AG1050"/>
  <c r="AG1051"/>
  <c r="AG1052"/>
  <c r="AG1053"/>
  <c r="AG1054"/>
  <c r="AG1055"/>
  <c r="AG1056"/>
  <c r="AG1057"/>
  <c r="AG1058"/>
  <c r="AG1059"/>
  <c r="AG1060"/>
  <c r="AG1061"/>
  <c r="AG1062"/>
  <c r="AG1063"/>
  <c r="AG1064"/>
  <c r="AG1065"/>
  <c r="AG1066"/>
  <c r="AG1067"/>
  <c r="AG1068"/>
  <c r="AG1069"/>
  <c r="AG1070"/>
  <c r="AG1071"/>
  <c r="AG1072"/>
  <c r="AG1073"/>
  <c r="AG1074"/>
  <c r="AG1075"/>
  <c r="AG1076"/>
  <c r="AG1077"/>
  <c r="AG1078"/>
  <c r="AG1079"/>
  <c r="AG1080"/>
  <c r="AG1081"/>
  <c r="AG1082"/>
  <c r="AG1083"/>
  <c r="AG1084"/>
  <c r="AG1085"/>
  <c r="AG1086"/>
  <c r="AG1087"/>
  <c r="AG1088"/>
  <c r="AG1089"/>
  <c r="AG1090"/>
  <c r="AG1091"/>
  <c r="AG1092"/>
  <c r="AG1093"/>
  <c r="AG1094"/>
  <c r="AG1095"/>
  <c r="AG1096"/>
  <c r="AG1097"/>
  <c r="AG1098"/>
  <c r="AG1099"/>
  <c r="AG1100"/>
  <c r="AG1101"/>
  <c r="AG1102"/>
  <c r="AG1103"/>
  <c r="AG1104"/>
  <c r="AG1105"/>
  <c r="AG1106"/>
  <c r="AG1107"/>
  <c r="AG1108"/>
  <c r="AG1109"/>
  <c r="AG1110"/>
  <c r="AG1111"/>
  <c r="AG1112"/>
  <c r="AG1113"/>
  <c r="AG1114"/>
  <c r="AG1115"/>
  <c r="AG1116"/>
  <c r="AG1117"/>
  <c r="AG1118"/>
  <c r="AG1119"/>
  <c r="AG1120"/>
  <c r="AG1121"/>
  <c r="AG1122"/>
  <c r="AG1123"/>
  <c r="AG1124"/>
  <c r="AG1125"/>
  <c r="AG1126"/>
  <c r="AG1127"/>
  <c r="AG1128"/>
  <c r="AG1129"/>
  <c r="AG1130"/>
  <c r="AG1131"/>
  <c r="AG1132"/>
  <c r="AG1133"/>
  <c r="AG1134"/>
  <c r="AG1135"/>
  <c r="AG1136"/>
  <c r="AG1137"/>
  <c r="AG1138"/>
  <c r="AG1139"/>
  <c r="AG1140"/>
  <c r="AG1141"/>
  <c r="AG1142"/>
  <c r="AG1143"/>
  <c r="AG1144"/>
  <c r="AG1145"/>
  <c r="AG1146"/>
  <c r="AG1147"/>
  <c r="AG1148"/>
  <c r="AG1149"/>
  <c r="AG1150"/>
  <c r="AG1151"/>
  <c r="AG1152"/>
  <c r="AG1153"/>
  <c r="AG1154"/>
  <c r="AG1155"/>
  <c r="AG1156"/>
  <c r="AG1157"/>
  <c r="AG1162"/>
  <c r="AG999"/>
  <c r="AG1003"/>
  <c r="AG1007"/>
  <c r="AG1011"/>
  <c r="AG1015"/>
  <c r="AG1019"/>
  <c r="AG1023"/>
  <c r="AG998"/>
  <c r="AG1002"/>
  <c r="AG1006"/>
  <c r="AG1010"/>
  <c r="AG1014"/>
  <c r="AG1018"/>
  <c r="AG1022"/>
  <c r="AG1026"/>
  <c r="AC877"/>
  <c r="AC878"/>
  <c r="AC879"/>
  <c r="AC880"/>
  <c r="AC881"/>
  <c r="AC882"/>
  <c r="AC883"/>
  <c r="AC884"/>
  <c r="AC885"/>
  <c r="AC886"/>
  <c r="AC887"/>
  <c r="AC888"/>
  <c r="AC889"/>
  <c r="AC890"/>
  <c r="AC891"/>
  <c r="AC892"/>
  <c r="AC893"/>
  <c r="AC894"/>
  <c r="AC895"/>
  <c r="AC896"/>
  <c r="AC897"/>
  <c r="AC898"/>
  <c r="AC899"/>
  <c r="AC900"/>
  <c r="AC901"/>
  <c r="AC902"/>
  <c r="AC903"/>
  <c r="AC904"/>
  <c r="AC905"/>
  <c r="AC906"/>
  <c r="AC907"/>
  <c r="AC908"/>
  <c r="AC909"/>
  <c r="AC910"/>
  <c r="AC911"/>
  <c r="AC912"/>
  <c r="AC913"/>
  <c r="AC914"/>
  <c r="AC915"/>
  <c r="AC916"/>
  <c r="AC917"/>
  <c r="AC918"/>
  <c r="AC919"/>
  <c r="AC920"/>
  <c r="AC921"/>
  <c r="AC922"/>
  <c r="AC923"/>
  <c r="AC924"/>
  <c r="AC925"/>
  <c r="AC926"/>
  <c r="AC927"/>
  <c r="AC928"/>
  <c r="AC929"/>
  <c r="AC930"/>
  <c r="AC931"/>
  <c r="AC932"/>
  <c r="AC933"/>
  <c r="AC934"/>
  <c r="AC935"/>
  <c r="AC936"/>
  <c r="AC937"/>
  <c r="AC938"/>
  <c r="AC939"/>
  <c r="AC940"/>
  <c r="AC941"/>
  <c r="AC942"/>
  <c r="AC945"/>
  <c r="AC946"/>
  <c r="AC947"/>
  <c r="AC948"/>
  <c r="AC949"/>
  <c r="AC950"/>
  <c r="AC951"/>
  <c r="AC952"/>
  <c r="AC953"/>
  <c r="AC954"/>
  <c r="AC955"/>
  <c r="AC956"/>
  <c r="AC957"/>
  <c r="AC958"/>
  <c r="AC959"/>
  <c r="AC960"/>
  <c r="AC961"/>
  <c r="AC962"/>
  <c r="AC963"/>
  <c r="AC964"/>
  <c r="AC965"/>
  <c r="AC966"/>
  <c r="AC967"/>
  <c r="AC968"/>
  <c r="AC969"/>
  <c r="AC970"/>
  <c r="AC971"/>
  <c r="AC972"/>
  <c r="AC973"/>
  <c r="AC974"/>
  <c r="AC975"/>
  <c r="AC976"/>
  <c r="AC977"/>
  <c r="AC978"/>
  <c r="AC979"/>
  <c r="AC980"/>
  <c r="AC981"/>
  <c r="AC982"/>
  <c r="AC983"/>
  <c r="AC984"/>
  <c r="AC985"/>
  <c r="AC986"/>
  <c r="AC987"/>
  <c r="AC988"/>
  <c r="AC989"/>
  <c r="AC990"/>
  <c r="AC991"/>
  <c r="AC992"/>
  <c r="AC993"/>
  <c r="AC994"/>
  <c r="AC995"/>
  <c r="AC996"/>
  <c r="AC997"/>
  <c r="AC998"/>
  <c r="AC1002"/>
  <c r="AC1006"/>
  <c r="AC1010"/>
  <c r="AC1014"/>
  <c r="AC1018"/>
  <c r="AC1022"/>
  <c r="AC1026"/>
  <c r="AC1155"/>
  <c r="AC1156"/>
  <c r="AC1157"/>
  <c r="AC1158"/>
  <c r="AC1159"/>
  <c r="AC1160"/>
  <c r="AC1162"/>
  <c r="AC1001"/>
  <c r="AC1005"/>
  <c r="AC1009"/>
  <c r="AC1013"/>
  <c r="AC1017"/>
  <c r="AC1021"/>
  <c r="AC1025"/>
  <c r="AC1027"/>
  <c r="AC1028"/>
  <c r="AC1029"/>
  <c r="AC1030"/>
  <c r="AC1031"/>
  <c r="AC1032"/>
  <c r="AC1033"/>
  <c r="AC1034"/>
  <c r="AC1035"/>
  <c r="AC1036"/>
  <c r="AC1037"/>
  <c r="AC1038"/>
  <c r="AC1039"/>
  <c r="AC1040"/>
  <c r="AC1041"/>
  <c r="AC1042"/>
  <c r="AC1043"/>
  <c r="AC1044"/>
  <c r="AC1045"/>
  <c r="AC1046"/>
  <c r="AC1047"/>
  <c r="AC1048"/>
  <c r="AC1049"/>
  <c r="AC1050"/>
  <c r="AC1051"/>
  <c r="AC1052"/>
  <c r="AC1053"/>
  <c r="AC1054"/>
  <c r="AC1055"/>
  <c r="AC1056"/>
  <c r="AC1057"/>
  <c r="AC1058"/>
  <c r="AC1059"/>
  <c r="AC1060"/>
  <c r="AC1061"/>
  <c r="AC1062"/>
  <c r="AC1063"/>
  <c r="AC1064"/>
  <c r="AC1065"/>
  <c r="AC1066"/>
  <c r="AC1067"/>
  <c r="AC1068"/>
  <c r="AC1069"/>
  <c r="AC1070"/>
  <c r="AC1071"/>
  <c r="AC1072"/>
  <c r="AC1073"/>
  <c r="AC1074"/>
  <c r="AC1075"/>
  <c r="AC1076"/>
  <c r="AC1077"/>
  <c r="AC1078"/>
  <c r="AC1079"/>
  <c r="AC1080"/>
  <c r="AC1081"/>
  <c r="AC1082"/>
  <c r="AC1083"/>
  <c r="AC1084"/>
  <c r="AC1085"/>
  <c r="AC1086"/>
  <c r="AC1087"/>
  <c r="AC1088"/>
  <c r="AC1089"/>
  <c r="AC1090"/>
  <c r="AC1091"/>
  <c r="AC1092"/>
  <c r="AC1093"/>
  <c r="AC1094"/>
  <c r="AC1095"/>
  <c r="AC1096"/>
  <c r="AC1097"/>
  <c r="AC1098"/>
  <c r="AC1099"/>
  <c r="AC1100"/>
  <c r="AC1101"/>
  <c r="AC1102"/>
  <c r="AC1103"/>
  <c r="AC1104"/>
  <c r="AC1105"/>
  <c r="AC1106"/>
  <c r="AC1107"/>
  <c r="AC1108"/>
  <c r="AC1109"/>
  <c r="AC1110"/>
  <c r="AC1111"/>
  <c r="AC1112"/>
  <c r="AC1113"/>
  <c r="AC1114"/>
  <c r="AC1115"/>
  <c r="AC1116"/>
  <c r="AC1117"/>
  <c r="AC1118"/>
  <c r="AC1119"/>
  <c r="AC1120"/>
  <c r="AC1121"/>
  <c r="AC1122"/>
  <c r="AC1123"/>
  <c r="AC1124"/>
  <c r="AC1125"/>
  <c r="AC1126"/>
  <c r="AC1127"/>
  <c r="AC1128"/>
  <c r="AC1129"/>
  <c r="AC1130"/>
  <c r="AC1131"/>
  <c r="AC1132"/>
  <c r="AC1133"/>
  <c r="AC1134"/>
  <c r="AC1135"/>
  <c r="AC1136"/>
  <c r="AC1137"/>
  <c r="AC1138"/>
  <c r="AC1139"/>
  <c r="AC1140"/>
  <c r="AC1141"/>
  <c r="AC1142"/>
  <c r="AC1143"/>
  <c r="AC1144"/>
  <c r="AC1145"/>
  <c r="AC1146"/>
  <c r="AC1147"/>
  <c r="AC1148"/>
  <c r="AC1149"/>
  <c r="AC1150"/>
  <c r="AC1151"/>
  <c r="AC1152"/>
  <c r="AC1153"/>
  <c r="AC1154"/>
  <c r="AC1161"/>
  <c r="AC1163"/>
  <c r="AC1000"/>
  <c r="AC1004"/>
  <c r="AC1008"/>
  <c r="AC1012"/>
  <c r="AC1016"/>
  <c r="AC1020"/>
  <c r="AC1024"/>
  <c r="AC999"/>
  <c r="AC1003"/>
  <c r="AC1007"/>
  <c r="AC1011"/>
  <c r="AC1015"/>
  <c r="AC1019"/>
  <c r="AC1023"/>
  <c r="Y877"/>
  <c r="Y878"/>
  <c r="Y879"/>
  <c r="Y880"/>
  <c r="Y881"/>
  <c r="Y882"/>
  <c r="Y883"/>
  <c r="Y884"/>
  <c r="Y885"/>
  <c r="Y886"/>
  <c r="Y887"/>
  <c r="Y888"/>
  <c r="Y889"/>
  <c r="Y890"/>
  <c r="Y891"/>
  <c r="Y892"/>
  <c r="Y893"/>
  <c r="Y894"/>
  <c r="Y895"/>
  <c r="Y896"/>
  <c r="Y897"/>
  <c r="Y898"/>
  <c r="Y899"/>
  <c r="Y900"/>
  <c r="Y901"/>
  <c r="Y902"/>
  <c r="Y903"/>
  <c r="Y904"/>
  <c r="Y905"/>
  <c r="Y906"/>
  <c r="Y907"/>
  <c r="Y908"/>
  <c r="Y909"/>
  <c r="Y910"/>
  <c r="Y911"/>
  <c r="Y912"/>
  <c r="Y913"/>
  <c r="Y914"/>
  <c r="Y915"/>
  <c r="Y916"/>
  <c r="Y917"/>
  <c r="Y918"/>
  <c r="Y919"/>
  <c r="Y920"/>
  <c r="Y921"/>
  <c r="Y922"/>
  <c r="Y923"/>
  <c r="Y924"/>
  <c r="Y925"/>
  <c r="Y926"/>
  <c r="Y927"/>
  <c r="Y928"/>
  <c r="Y929"/>
  <c r="Y930"/>
  <c r="Y931"/>
  <c r="Y932"/>
  <c r="Y933"/>
  <c r="Y934"/>
  <c r="Y935"/>
  <c r="Y936"/>
  <c r="Y937"/>
  <c r="Y938"/>
  <c r="Y939"/>
  <c r="Y940"/>
  <c r="Y941"/>
  <c r="Y942"/>
  <c r="Y945"/>
  <c r="Y946"/>
  <c r="Y947"/>
  <c r="Y948"/>
  <c r="Y949"/>
  <c r="Y950"/>
  <c r="Y951"/>
  <c r="Y952"/>
  <c r="Y953"/>
  <c r="Y954"/>
  <c r="Y955"/>
  <c r="Y956"/>
  <c r="Y957"/>
  <c r="Y958"/>
  <c r="Y959"/>
  <c r="Y960"/>
  <c r="Y961"/>
  <c r="Y962"/>
  <c r="Y963"/>
  <c r="Y964"/>
  <c r="Y965"/>
  <c r="Y966"/>
  <c r="Y967"/>
  <c r="Y968"/>
  <c r="Y969"/>
  <c r="Y970"/>
  <c r="Y971"/>
  <c r="Y972"/>
  <c r="Y973"/>
  <c r="Y974"/>
  <c r="Y975"/>
  <c r="Y976"/>
  <c r="Y977"/>
  <c r="Y978"/>
  <c r="Y979"/>
  <c r="Y980"/>
  <c r="Y981"/>
  <c r="Y982"/>
  <c r="Y983"/>
  <c r="Y984"/>
  <c r="Y985"/>
  <c r="Y986"/>
  <c r="Y987"/>
  <c r="Y988"/>
  <c r="Y989"/>
  <c r="Y990"/>
  <c r="Y991"/>
  <c r="Y992"/>
  <c r="Y993"/>
  <c r="Y994"/>
  <c r="Y995"/>
  <c r="Y996"/>
  <c r="Y997"/>
  <c r="Y999"/>
  <c r="Y1003"/>
  <c r="Y1007"/>
  <c r="Y1011"/>
  <c r="Y1015"/>
  <c r="Y1019"/>
  <c r="Y1023"/>
  <c r="Y1161"/>
  <c r="Y1163"/>
  <c r="Y998"/>
  <c r="Y1002"/>
  <c r="Y1006"/>
  <c r="Y1010"/>
  <c r="Y1014"/>
  <c r="Y1018"/>
  <c r="Y1022"/>
  <c r="Y1026"/>
  <c r="Y1027"/>
  <c r="Y1028"/>
  <c r="Y1029"/>
  <c r="Y1030"/>
  <c r="Y1031"/>
  <c r="Y1032"/>
  <c r="Y1033"/>
  <c r="Y1034"/>
  <c r="Y1035"/>
  <c r="Y1036"/>
  <c r="Y1037"/>
  <c r="Y1038"/>
  <c r="Y1039"/>
  <c r="Y1040"/>
  <c r="Y1041"/>
  <c r="Y1042"/>
  <c r="Y1043"/>
  <c r="Y1044"/>
  <c r="Y1045"/>
  <c r="Y1046"/>
  <c r="Y1047"/>
  <c r="Y1048"/>
  <c r="Y1049"/>
  <c r="Y1050"/>
  <c r="Y1051"/>
  <c r="Y1052"/>
  <c r="Y1053"/>
  <c r="Y1054"/>
  <c r="Y1055"/>
  <c r="Y1056"/>
  <c r="Y1057"/>
  <c r="Y1058"/>
  <c r="Y1059"/>
  <c r="Y1060"/>
  <c r="Y1061"/>
  <c r="Y1062"/>
  <c r="Y1063"/>
  <c r="Y1064"/>
  <c r="Y1065"/>
  <c r="Y1066"/>
  <c r="Y1067"/>
  <c r="Y1068"/>
  <c r="Y1069"/>
  <c r="Y1070"/>
  <c r="Y1071"/>
  <c r="Y1072"/>
  <c r="Y1073"/>
  <c r="Y1074"/>
  <c r="Y1075"/>
  <c r="Y1076"/>
  <c r="Y1077"/>
  <c r="Y1078"/>
  <c r="Y1079"/>
  <c r="Y1080"/>
  <c r="Y1081"/>
  <c r="Y1082"/>
  <c r="Y1083"/>
  <c r="Y1084"/>
  <c r="Y1085"/>
  <c r="Y1086"/>
  <c r="Y1087"/>
  <c r="Y1088"/>
  <c r="Y1089"/>
  <c r="Y1090"/>
  <c r="Y1091"/>
  <c r="Y1092"/>
  <c r="Y1093"/>
  <c r="Y1094"/>
  <c r="Y1095"/>
  <c r="Y1096"/>
  <c r="Y1097"/>
  <c r="Y1098"/>
  <c r="Y1099"/>
  <c r="Y1100"/>
  <c r="Y1101"/>
  <c r="Y1102"/>
  <c r="Y1103"/>
  <c r="Y1104"/>
  <c r="Y1105"/>
  <c r="Y1106"/>
  <c r="Y1107"/>
  <c r="Y1108"/>
  <c r="Y1109"/>
  <c r="Y1110"/>
  <c r="Y1111"/>
  <c r="Y1112"/>
  <c r="Y1113"/>
  <c r="Y1114"/>
  <c r="Y1115"/>
  <c r="Y1116"/>
  <c r="Y1117"/>
  <c r="Y1118"/>
  <c r="Y1119"/>
  <c r="Y1120"/>
  <c r="Y1121"/>
  <c r="Y1122"/>
  <c r="Y1123"/>
  <c r="Y1124"/>
  <c r="Y1125"/>
  <c r="Y1126"/>
  <c r="Y1127"/>
  <c r="Y1128"/>
  <c r="Y1129"/>
  <c r="Y1130"/>
  <c r="Y1131"/>
  <c r="Y1132"/>
  <c r="Y1133"/>
  <c r="Y1134"/>
  <c r="Y1135"/>
  <c r="Y1136"/>
  <c r="Y1137"/>
  <c r="Y1138"/>
  <c r="Y1139"/>
  <c r="Y1140"/>
  <c r="Y1141"/>
  <c r="Y1142"/>
  <c r="Y1143"/>
  <c r="Y1144"/>
  <c r="Y1145"/>
  <c r="Y1146"/>
  <c r="Y1147"/>
  <c r="Y1148"/>
  <c r="Y1149"/>
  <c r="Y1150"/>
  <c r="Y1151"/>
  <c r="Y1152"/>
  <c r="Y1153"/>
  <c r="Y1154"/>
  <c r="Y1155"/>
  <c r="Y1156"/>
  <c r="Y1157"/>
  <c r="Y1158"/>
  <c r="Y1159"/>
  <c r="Y1160"/>
  <c r="Y1162"/>
  <c r="Y1001"/>
  <c r="Y1005"/>
  <c r="Y1009"/>
  <c r="Y1013"/>
  <c r="Y1017"/>
  <c r="Y1021"/>
  <c r="Y1025"/>
  <c r="Y1000"/>
  <c r="Y1004"/>
  <c r="Y1008"/>
  <c r="Y1012"/>
  <c r="Y1016"/>
  <c r="Y1020"/>
  <c r="Y1024"/>
  <c r="U877"/>
  <c r="U878"/>
  <c r="U879"/>
  <c r="U880"/>
  <c r="U881"/>
  <c r="U882"/>
  <c r="U883"/>
  <c r="U884"/>
  <c r="U885"/>
  <c r="U886"/>
  <c r="U887"/>
  <c r="U888"/>
  <c r="U889"/>
  <c r="U890"/>
  <c r="U891"/>
  <c r="U892"/>
  <c r="U893"/>
  <c r="U894"/>
  <c r="U895"/>
  <c r="U896"/>
  <c r="U897"/>
  <c r="U898"/>
  <c r="U899"/>
  <c r="U900"/>
  <c r="U901"/>
  <c r="U902"/>
  <c r="U903"/>
  <c r="U904"/>
  <c r="U905"/>
  <c r="U906"/>
  <c r="U907"/>
  <c r="U908"/>
  <c r="U909"/>
  <c r="U910"/>
  <c r="U911"/>
  <c r="U912"/>
  <c r="U913"/>
  <c r="U914"/>
  <c r="U915"/>
  <c r="U916"/>
  <c r="U917"/>
  <c r="U918"/>
  <c r="U919"/>
  <c r="U920"/>
  <c r="U921"/>
  <c r="U922"/>
  <c r="U923"/>
  <c r="U924"/>
  <c r="U925"/>
  <c r="U926"/>
  <c r="U927"/>
  <c r="U928"/>
  <c r="U929"/>
  <c r="U930"/>
  <c r="U931"/>
  <c r="U932"/>
  <c r="U933"/>
  <c r="U934"/>
  <c r="U935"/>
  <c r="U936"/>
  <c r="U937"/>
  <c r="U938"/>
  <c r="U939"/>
  <c r="U940"/>
  <c r="U941"/>
  <c r="U942"/>
  <c r="U945"/>
  <c r="U946"/>
  <c r="U947"/>
  <c r="U948"/>
  <c r="U949"/>
  <c r="U950"/>
  <c r="U951"/>
  <c r="U952"/>
  <c r="U953"/>
  <c r="U954"/>
  <c r="U955"/>
  <c r="U956"/>
  <c r="U957"/>
  <c r="U958"/>
  <c r="U959"/>
  <c r="U960"/>
  <c r="U961"/>
  <c r="U962"/>
  <c r="U963"/>
  <c r="U964"/>
  <c r="U965"/>
  <c r="U966"/>
  <c r="U967"/>
  <c r="U968"/>
  <c r="U969"/>
  <c r="U970"/>
  <c r="U971"/>
  <c r="U972"/>
  <c r="U973"/>
  <c r="U974"/>
  <c r="U975"/>
  <c r="U976"/>
  <c r="U977"/>
  <c r="U978"/>
  <c r="U979"/>
  <c r="U980"/>
  <c r="U981"/>
  <c r="U982"/>
  <c r="U983"/>
  <c r="U984"/>
  <c r="U985"/>
  <c r="U986"/>
  <c r="U987"/>
  <c r="U988"/>
  <c r="U989"/>
  <c r="U990"/>
  <c r="U991"/>
  <c r="U992"/>
  <c r="U993"/>
  <c r="U994"/>
  <c r="U995"/>
  <c r="U996"/>
  <c r="U997"/>
  <c r="U1000"/>
  <c r="U1004"/>
  <c r="U1008"/>
  <c r="U1012"/>
  <c r="U1016"/>
  <c r="U1020"/>
  <c r="U1024"/>
  <c r="U1155"/>
  <c r="U1156"/>
  <c r="U1157"/>
  <c r="U1158"/>
  <c r="U1159"/>
  <c r="U1160"/>
  <c r="U1162"/>
  <c r="U999"/>
  <c r="U1003"/>
  <c r="U1007"/>
  <c r="U1011"/>
  <c r="U1015"/>
  <c r="U1019"/>
  <c r="U1023"/>
  <c r="U1027"/>
  <c r="U1028"/>
  <c r="U1029"/>
  <c r="U1030"/>
  <c r="U1031"/>
  <c r="U1032"/>
  <c r="U1033"/>
  <c r="U1034"/>
  <c r="U1035"/>
  <c r="U1036"/>
  <c r="U1037"/>
  <c r="U1038"/>
  <c r="U1039"/>
  <c r="U1040"/>
  <c r="U1041"/>
  <c r="U1042"/>
  <c r="U1043"/>
  <c r="U1044"/>
  <c r="U1045"/>
  <c r="U1046"/>
  <c r="U1047"/>
  <c r="U1048"/>
  <c r="U1049"/>
  <c r="U1050"/>
  <c r="U1051"/>
  <c r="U1052"/>
  <c r="U1053"/>
  <c r="U1054"/>
  <c r="U1055"/>
  <c r="U1056"/>
  <c r="U1057"/>
  <c r="U1058"/>
  <c r="U1059"/>
  <c r="U1060"/>
  <c r="U1061"/>
  <c r="U1062"/>
  <c r="U1063"/>
  <c r="U1064"/>
  <c r="U1065"/>
  <c r="U1066"/>
  <c r="U1067"/>
  <c r="U1068"/>
  <c r="U1069"/>
  <c r="U1070"/>
  <c r="U1071"/>
  <c r="U1072"/>
  <c r="U1073"/>
  <c r="U1074"/>
  <c r="U1075"/>
  <c r="U1076"/>
  <c r="U1077"/>
  <c r="U1078"/>
  <c r="U1079"/>
  <c r="U1080"/>
  <c r="U1081"/>
  <c r="U1082"/>
  <c r="U1083"/>
  <c r="U1084"/>
  <c r="U1085"/>
  <c r="U1086"/>
  <c r="U1087"/>
  <c r="U1088"/>
  <c r="U1089"/>
  <c r="U1090"/>
  <c r="U1091"/>
  <c r="U1092"/>
  <c r="U1093"/>
  <c r="U1094"/>
  <c r="U1095"/>
  <c r="U1096"/>
  <c r="U1097"/>
  <c r="U1098"/>
  <c r="U1099"/>
  <c r="U1100"/>
  <c r="U1101"/>
  <c r="U1102"/>
  <c r="U1103"/>
  <c r="U1104"/>
  <c r="U1105"/>
  <c r="U1106"/>
  <c r="U1107"/>
  <c r="U1108"/>
  <c r="U1109"/>
  <c r="U1110"/>
  <c r="U1111"/>
  <c r="U1112"/>
  <c r="U1113"/>
  <c r="U1114"/>
  <c r="U1115"/>
  <c r="U1116"/>
  <c r="U1117"/>
  <c r="U1118"/>
  <c r="U1119"/>
  <c r="U1120"/>
  <c r="U1121"/>
  <c r="U1122"/>
  <c r="U1123"/>
  <c r="U1124"/>
  <c r="U1125"/>
  <c r="U1126"/>
  <c r="U1127"/>
  <c r="U1128"/>
  <c r="U1129"/>
  <c r="U1130"/>
  <c r="U1131"/>
  <c r="U1132"/>
  <c r="U1133"/>
  <c r="U1134"/>
  <c r="U1135"/>
  <c r="U1136"/>
  <c r="U1137"/>
  <c r="U1138"/>
  <c r="U1139"/>
  <c r="U1140"/>
  <c r="U1141"/>
  <c r="U1142"/>
  <c r="U1143"/>
  <c r="U1144"/>
  <c r="U1145"/>
  <c r="U1146"/>
  <c r="U1147"/>
  <c r="U1148"/>
  <c r="U1149"/>
  <c r="U1150"/>
  <c r="U1151"/>
  <c r="U1152"/>
  <c r="U1153"/>
  <c r="U1154"/>
  <c r="U1161"/>
  <c r="U1163"/>
  <c r="U998"/>
  <c r="U1002"/>
  <c r="U1006"/>
  <c r="U1010"/>
  <c r="U1014"/>
  <c r="U1018"/>
  <c r="U1022"/>
  <c r="U1026"/>
  <c r="U1001"/>
  <c r="U1005"/>
  <c r="U1009"/>
  <c r="U1013"/>
  <c r="U1017"/>
  <c r="U1021"/>
  <c r="U1025"/>
  <c r="Q877"/>
  <c r="Q878"/>
  <c r="Q879"/>
  <c r="Q880"/>
  <c r="Q881"/>
  <c r="Q882"/>
  <c r="Q883"/>
  <c r="Q884"/>
  <c r="Q885"/>
  <c r="Q886"/>
  <c r="Q887"/>
  <c r="Q888"/>
  <c r="Q889"/>
  <c r="Q890"/>
  <c r="Q891"/>
  <c r="Q892"/>
  <c r="Q893"/>
  <c r="Q894"/>
  <c r="Q895"/>
  <c r="Q896"/>
  <c r="Q897"/>
  <c r="Q898"/>
  <c r="Q899"/>
  <c r="Q900"/>
  <c r="Q901"/>
  <c r="Q902"/>
  <c r="Q903"/>
  <c r="Q904"/>
  <c r="Q905"/>
  <c r="Q906"/>
  <c r="Q907"/>
  <c r="Q908"/>
  <c r="Q909"/>
  <c r="Q910"/>
  <c r="Q911"/>
  <c r="Q912"/>
  <c r="Q913"/>
  <c r="Q914"/>
  <c r="Q915"/>
  <c r="Q916"/>
  <c r="Q917"/>
  <c r="Q918"/>
  <c r="Q919"/>
  <c r="Q920"/>
  <c r="Q921"/>
  <c r="Q922"/>
  <c r="Q923"/>
  <c r="Q924"/>
  <c r="Q925"/>
  <c r="Q926"/>
  <c r="Q927"/>
  <c r="Q928"/>
  <c r="Q929"/>
  <c r="Q930"/>
  <c r="Q931"/>
  <c r="Q932"/>
  <c r="Q933"/>
  <c r="Q934"/>
  <c r="Q935"/>
  <c r="Q936"/>
  <c r="Q937"/>
  <c r="Q938"/>
  <c r="Q939"/>
  <c r="Q940"/>
  <c r="Q941"/>
  <c r="Q942"/>
  <c r="Q945"/>
  <c r="Q946"/>
  <c r="Q947"/>
  <c r="Q948"/>
  <c r="Q949"/>
  <c r="Q950"/>
  <c r="Q951"/>
  <c r="Q952"/>
  <c r="Q953"/>
  <c r="Q954"/>
  <c r="Q955"/>
  <c r="Q956"/>
  <c r="Q957"/>
  <c r="Q958"/>
  <c r="Q959"/>
  <c r="Q960"/>
  <c r="Q961"/>
  <c r="Q962"/>
  <c r="Q963"/>
  <c r="Q964"/>
  <c r="Q965"/>
  <c r="Q966"/>
  <c r="Q967"/>
  <c r="Q968"/>
  <c r="Q969"/>
  <c r="Q970"/>
  <c r="Q971"/>
  <c r="Q972"/>
  <c r="Q973"/>
  <c r="Q974"/>
  <c r="Q975"/>
  <c r="Q976"/>
  <c r="Q977"/>
  <c r="Q978"/>
  <c r="Q979"/>
  <c r="Q980"/>
  <c r="Q981"/>
  <c r="Q982"/>
  <c r="Q983"/>
  <c r="Q984"/>
  <c r="Q985"/>
  <c r="Q986"/>
  <c r="Q987"/>
  <c r="Q988"/>
  <c r="Q989"/>
  <c r="Q990"/>
  <c r="Q991"/>
  <c r="Q992"/>
  <c r="Q993"/>
  <c r="Q994"/>
  <c r="Q995"/>
  <c r="Q996"/>
  <c r="Q997"/>
  <c r="Q1001"/>
  <c r="Q1005"/>
  <c r="Q1009"/>
  <c r="Q1013"/>
  <c r="Q1017"/>
  <c r="Q1021"/>
  <c r="Q1025"/>
  <c r="Q1161"/>
  <c r="Q1162"/>
  <c r="Q1163"/>
  <c r="Q1000"/>
  <c r="Q1004"/>
  <c r="Q1008"/>
  <c r="Q1012"/>
  <c r="Q1016"/>
  <c r="Q1020"/>
  <c r="Q1024"/>
  <c r="Q1027"/>
  <c r="Q1028"/>
  <c r="Q1029"/>
  <c r="Q1030"/>
  <c r="Q1031"/>
  <c r="Q1032"/>
  <c r="Q1033"/>
  <c r="Q1034"/>
  <c r="Q1035"/>
  <c r="Q1036"/>
  <c r="Q1037"/>
  <c r="Q1038"/>
  <c r="Q1039"/>
  <c r="Q1040"/>
  <c r="Q1041"/>
  <c r="Q1042"/>
  <c r="Q1043"/>
  <c r="Q1044"/>
  <c r="Q1045"/>
  <c r="Q1046"/>
  <c r="Q1047"/>
  <c r="Q1048"/>
  <c r="Q1049"/>
  <c r="Q1050"/>
  <c r="Q1051"/>
  <c r="Q1052"/>
  <c r="Q1053"/>
  <c r="Q1054"/>
  <c r="Q1055"/>
  <c r="Q1056"/>
  <c r="Q1057"/>
  <c r="Q1058"/>
  <c r="Q1059"/>
  <c r="Q1060"/>
  <c r="Q1061"/>
  <c r="Q1062"/>
  <c r="Q1063"/>
  <c r="Q1064"/>
  <c r="Q1065"/>
  <c r="Q1066"/>
  <c r="Q1067"/>
  <c r="Q1068"/>
  <c r="Q1069"/>
  <c r="Q1070"/>
  <c r="Q1071"/>
  <c r="Q1072"/>
  <c r="Q1073"/>
  <c r="Q1074"/>
  <c r="Q1075"/>
  <c r="Q1076"/>
  <c r="Q1077"/>
  <c r="Q1078"/>
  <c r="Q1079"/>
  <c r="Q1080"/>
  <c r="Q1081"/>
  <c r="Q1082"/>
  <c r="Q1083"/>
  <c r="Q1084"/>
  <c r="Q1085"/>
  <c r="Q1086"/>
  <c r="Q1087"/>
  <c r="Q1088"/>
  <c r="Q1089"/>
  <c r="Q1090"/>
  <c r="Q1091"/>
  <c r="Q1092"/>
  <c r="Q1093"/>
  <c r="Q1094"/>
  <c r="Q1095"/>
  <c r="Q1096"/>
  <c r="Q1097"/>
  <c r="Q1098"/>
  <c r="Q1099"/>
  <c r="Q1100"/>
  <c r="Q1101"/>
  <c r="Q1102"/>
  <c r="Q1103"/>
  <c r="Q1104"/>
  <c r="Q1105"/>
  <c r="Q1106"/>
  <c r="Q1107"/>
  <c r="Q1108"/>
  <c r="Q1109"/>
  <c r="Q1110"/>
  <c r="Q1111"/>
  <c r="Q1112"/>
  <c r="Q1113"/>
  <c r="Q1114"/>
  <c r="Q1115"/>
  <c r="Q1116"/>
  <c r="Q1117"/>
  <c r="Q1118"/>
  <c r="Q1119"/>
  <c r="Q1120"/>
  <c r="Q1121"/>
  <c r="Q1122"/>
  <c r="Q1123"/>
  <c r="Q1124"/>
  <c r="Q1125"/>
  <c r="Q1126"/>
  <c r="Q1127"/>
  <c r="Q1128"/>
  <c r="Q1129"/>
  <c r="Q1130"/>
  <c r="Q1131"/>
  <c r="Q1132"/>
  <c r="Q1133"/>
  <c r="Q1134"/>
  <c r="Q1135"/>
  <c r="Q1136"/>
  <c r="Q1137"/>
  <c r="Q1138"/>
  <c r="Q1139"/>
  <c r="Q1140"/>
  <c r="Q1141"/>
  <c r="Q1142"/>
  <c r="Q1143"/>
  <c r="Q1144"/>
  <c r="Q1145"/>
  <c r="Q1146"/>
  <c r="Q1147"/>
  <c r="Q1148"/>
  <c r="Q1149"/>
  <c r="Q1150"/>
  <c r="Q1151"/>
  <c r="Q1152"/>
  <c r="Q1153"/>
  <c r="Q1154"/>
  <c r="Q1155"/>
  <c r="Q1156"/>
  <c r="Q1157"/>
  <c r="Q1158"/>
  <c r="Q1159"/>
  <c r="Q1160"/>
  <c r="Q999"/>
  <c r="Q1003"/>
  <c r="Q1007"/>
  <c r="Q1011"/>
  <c r="Q1015"/>
  <c r="Q1019"/>
  <c r="Q1023"/>
  <c r="Q998"/>
  <c r="Q1002"/>
  <c r="Q1006"/>
  <c r="Q1010"/>
  <c r="Q1014"/>
  <c r="Q1018"/>
  <c r="Q1022"/>
  <c r="Q1026"/>
  <c r="M877"/>
  <c r="M878"/>
  <c r="M879"/>
  <c r="M880"/>
  <c r="M881"/>
  <c r="M882"/>
  <c r="M883"/>
  <c r="M884"/>
  <c r="M885"/>
  <c r="M886"/>
  <c r="M887"/>
  <c r="M888"/>
  <c r="M889"/>
  <c r="M890"/>
  <c r="M891"/>
  <c r="M892"/>
  <c r="M893"/>
  <c r="M894"/>
  <c r="M895"/>
  <c r="M896"/>
  <c r="M897"/>
  <c r="M898"/>
  <c r="M899"/>
  <c r="M900"/>
  <c r="M901"/>
  <c r="M902"/>
  <c r="M903"/>
  <c r="M904"/>
  <c r="M905"/>
  <c r="M906"/>
  <c r="M907"/>
  <c r="M908"/>
  <c r="M909"/>
  <c r="M910"/>
  <c r="M911"/>
  <c r="M912"/>
  <c r="M913"/>
  <c r="M914"/>
  <c r="M915"/>
  <c r="M916"/>
  <c r="M917"/>
  <c r="M918"/>
  <c r="M919"/>
  <c r="M920"/>
  <c r="M921"/>
  <c r="M922"/>
  <c r="M923"/>
  <c r="M924"/>
  <c r="M925"/>
  <c r="M926"/>
  <c r="M927"/>
  <c r="M928"/>
  <c r="M929"/>
  <c r="M930"/>
  <c r="M931"/>
  <c r="M932"/>
  <c r="M933"/>
  <c r="M934"/>
  <c r="M935"/>
  <c r="M936"/>
  <c r="M937"/>
  <c r="M938"/>
  <c r="M939"/>
  <c r="M940"/>
  <c r="M941"/>
  <c r="M942"/>
  <c r="M945"/>
  <c r="M946"/>
  <c r="M947"/>
  <c r="M948"/>
  <c r="M949"/>
  <c r="M950"/>
  <c r="M951"/>
  <c r="M952"/>
  <c r="M953"/>
  <c r="M954"/>
  <c r="M955"/>
  <c r="M956"/>
  <c r="M957"/>
  <c r="M958"/>
  <c r="M959"/>
  <c r="M960"/>
  <c r="M961"/>
  <c r="M962"/>
  <c r="M963"/>
  <c r="M964"/>
  <c r="M965"/>
  <c r="M966"/>
  <c r="M967"/>
  <c r="M968"/>
  <c r="M969"/>
  <c r="M970"/>
  <c r="M971"/>
  <c r="M972"/>
  <c r="M973"/>
  <c r="M974"/>
  <c r="M975"/>
  <c r="M976"/>
  <c r="M977"/>
  <c r="M978"/>
  <c r="M979"/>
  <c r="M980"/>
  <c r="M981"/>
  <c r="M982"/>
  <c r="M983"/>
  <c r="M984"/>
  <c r="M985"/>
  <c r="M986"/>
  <c r="M987"/>
  <c r="M988"/>
  <c r="M989"/>
  <c r="M990"/>
  <c r="M991"/>
  <c r="M992"/>
  <c r="M993"/>
  <c r="M994"/>
  <c r="M995"/>
  <c r="M996"/>
  <c r="M997"/>
  <c r="M998"/>
  <c r="M1002"/>
  <c r="M1006"/>
  <c r="M1010"/>
  <c r="M1014"/>
  <c r="M1018"/>
  <c r="M1022"/>
  <c r="M1026"/>
  <c r="M1155"/>
  <c r="M1156"/>
  <c r="M1157"/>
  <c r="M1158"/>
  <c r="M1159"/>
  <c r="M1160"/>
  <c r="M1161"/>
  <c r="M1001"/>
  <c r="M1005"/>
  <c r="M1009"/>
  <c r="M1013"/>
  <c r="M1017"/>
  <c r="M1021"/>
  <c r="M1025"/>
  <c r="M1027"/>
  <c r="M1028"/>
  <c r="M1029"/>
  <c r="M1030"/>
  <c r="M1031"/>
  <c r="M1032"/>
  <c r="M1033"/>
  <c r="M1034"/>
  <c r="M1035"/>
  <c r="M1036"/>
  <c r="M1037"/>
  <c r="M1038"/>
  <c r="M1039"/>
  <c r="M1040"/>
  <c r="M1041"/>
  <c r="M1042"/>
  <c r="M1043"/>
  <c r="M1044"/>
  <c r="M1045"/>
  <c r="M1046"/>
  <c r="M1047"/>
  <c r="M1048"/>
  <c r="M1049"/>
  <c r="M1050"/>
  <c r="M1051"/>
  <c r="M1052"/>
  <c r="M1053"/>
  <c r="M1054"/>
  <c r="M1055"/>
  <c r="M1056"/>
  <c r="M1057"/>
  <c r="M1058"/>
  <c r="M1059"/>
  <c r="M1060"/>
  <c r="M1061"/>
  <c r="M1062"/>
  <c r="M1063"/>
  <c r="M1064"/>
  <c r="M1065"/>
  <c r="M1066"/>
  <c r="M1067"/>
  <c r="M1068"/>
  <c r="M1069"/>
  <c r="M1070"/>
  <c r="M1071"/>
  <c r="M1072"/>
  <c r="M1073"/>
  <c r="M1074"/>
  <c r="M1075"/>
  <c r="M1076"/>
  <c r="M1077"/>
  <c r="M1078"/>
  <c r="M1079"/>
  <c r="M1080"/>
  <c r="M1081"/>
  <c r="M1082"/>
  <c r="M1083"/>
  <c r="M1084"/>
  <c r="M1085"/>
  <c r="M1086"/>
  <c r="M1087"/>
  <c r="M1088"/>
  <c r="M1089"/>
  <c r="M1090"/>
  <c r="M1091"/>
  <c r="M1092"/>
  <c r="M1093"/>
  <c r="M1094"/>
  <c r="M1095"/>
  <c r="M1096"/>
  <c r="M1097"/>
  <c r="M1098"/>
  <c r="M1099"/>
  <c r="M1100"/>
  <c r="M1101"/>
  <c r="M1102"/>
  <c r="M1103"/>
  <c r="M1104"/>
  <c r="M1105"/>
  <c r="M1106"/>
  <c r="M1107"/>
  <c r="M1108"/>
  <c r="M1109"/>
  <c r="M1110"/>
  <c r="M1111"/>
  <c r="M1112"/>
  <c r="M1113"/>
  <c r="M1114"/>
  <c r="M1115"/>
  <c r="M1116"/>
  <c r="M1117"/>
  <c r="M1118"/>
  <c r="M1119"/>
  <c r="M1120"/>
  <c r="M1121"/>
  <c r="M1122"/>
  <c r="M1123"/>
  <c r="M1124"/>
  <c r="M1125"/>
  <c r="M1126"/>
  <c r="M1127"/>
  <c r="M1128"/>
  <c r="M1129"/>
  <c r="M1130"/>
  <c r="M1131"/>
  <c r="M1132"/>
  <c r="M1133"/>
  <c r="M1134"/>
  <c r="M1135"/>
  <c r="M1136"/>
  <c r="M1137"/>
  <c r="M1138"/>
  <c r="M1139"/>
  <c r="M1140"/>
  <c r="M1141"/>
  <c r="M1142"/>
  <c r="M1143"/>
  <c r="M1144"/>
  <c r="M1145"/>
  <c r="M1146"/>
  <c r="M1147"/>
  <c r="M1148"/>
  <c r="M1149"/>
  <c r="M1150"/>
  <c r="M1151"/>
  <c r="M1152"/>
  <c r="M1153"/>
  <c r="M1154"/>
  <c r="M1162"/>
  <c r="M1163"/>
  <c r="M1000"/>
  <c r="M1004"/>
  <c r="M1008"/>
  <c r="M1012"/>
  <c r="M1016"/>
  <c r="M1020"/>
  <c r="M1024"/>
  <c r="M999"/>
  <c r="M1003"/>
  <c r="M1007"/>
  <c r="M1011"/>
  <c r="M1015"/>
  <c r="M1019"/>
  <c r="M1023"/>
  <c r="I877"/>
  <c r="I878"/>
  <c r="I879"/>
  <c r="I880"/>
  <c r="I881"/>
  <c r="I882"/>
  <c r="I883"/>
  <c r="I884"/>
  <c r="I885"/>
  <c r="I886"/>
  <c r="I887"/>
  <c r="I888"/>
  <c r="I889"/>
  <c r="I890"/>
  <c r="I891"/>
  <c r="I892"/>
  <c r="I893"/>
  <c r="I894"/>
  <c r="I895"/>
  <c r="I896"/>
  <c r="I897"/>
  <c r="I898"/>
  <c r="I899"/>
  <c r="I900"/>
  <c r="I901"/>
  <c r="I902"/>
  <c r="I903"/>
  <c r="I904"/>
  <c r="I905"/>
  <c r="I906"/>
  <c r="I907"/>
  <c r="I908"/>
  <c r="I909"/>
  <c r="I910"/>
  <c r="I911"/>
  <c r="I912"/>
  <c r="I913"/>
  <c r="I914"/>
  <c r="I915"/>
  <c r="I916"/>
  <c r="I917"/>
  <c r="I918"/>
  <c r="I919"/>
  <c r="I920"/>
  <c r="I921"/>
  <c r="I922"/>
  <c r="I923"/>
  <c r="I924"/>
  <c r="I925"/>
  <c r="I926"/>
  <c r="I927"/>
  <c r="I928"/>
  <c r="I929"/>
  <c r="I930"/>
  <c r="I931"/>
  <c r="I932"/>
  <c r="I933"/>
  <c r="I934"/>
  <c r="I935"/>
  <c r="I936"/>
  <c r="I937"/>
  <c r="I938"/>
  <c r="I939"/>
  <c r="I940"/>
  <c r="I941"/>
  <c r="I942"/>
  <c r="I945"/>
  <c r="I946"/>
  <c r="I947"/>
  <c r="I948"/>
  <c r="I949"/>
  <c r="I950"/>
  <c r="I951"/>
  <c r="I952"/>
  <c r="I953"/>
  <c r="I954"/>
  <c r="I955"/>
  <c r="I956"/>
  <c r="I957"/>
  <c r="I958"/>
  <c r="I959"/>
  <c r="I960"/>
  <c r="I961"/>
  <c r="I962"/>
  <c r="I963"/>
  <c r="I964"/>
  <c r="I965"/>
  <c r="I966"/>
  <c r="I967"/>
  <c r="I968"/>
  <c r="I969"/>
  <c r="I970"/>
  <c r="I971"/>
  <c r="I972"/>
  <c r="I973"/>
  <c r="I974"/>
  <c r="I975"/>
  <c r="I976"/>
  <c r="I977"/>
  <c r="I978"/>
  <c r="I979"/>
  <c r="I980"/>
  <c r="I981"/>
  <c r="I982"/>
  <c r="I983"/>
  <c r="I984"/>
  <c r="I985"/>
  <c r="I986"/>
  <c r="I987"/>
  <c r="I988"/>
  <c r="I989"/>
  <c r="I990"/>
  <c r="I991"/>
  <c r="I992"/>
  <c r="I993"/>
  <c r="I994"/>
  <c r="I995"/>
  <c r="I996"/>
  <c r="I997"/>
  <c r="I999"/>
  <c r="I1003"/>
  <c r="I1007"/>
  <c r="I1011"/>
  <c r="I1015"/>
  <c r="I1019"/>
  <c r="I1023"/>
  <c r="I1162"/>
  <c r="I1163"/>
  <c r="I998"/>
  <c r="I1002"/>
  <c r="I1006"/>
  <c r="I1010"/>
  <c r="I1014"/>
  <c r="I1018"/>
  <c r="I1022"/>
  <c r="I1026"/>
  <c r="I1027"/>
  <c r="I1028"/>
  <c r="I1029"/>
  <c r="I1030"/>
  <c r="I1031"/>
  <c r="I1032"/>
  <c r="I1033"/>
  <c r="I1034"/>
  <c r="I1035"/>
  <c r="I1036"/>
  <c r="I1037"/>
  <c r="I1038"/>
  <c r="I1039"/>
  <c r="I1040"/>
  <c r="I1041"/>
  <c r="I1042"/>
  <c r="I1043"/>
  <c r="I1044"/>
  <c r="I1045"/>
  <c r="I1046"/>
  <c r="I1047"/>
  <c r="I1048"/>
  <c r="I1049"/>
  <c r="I1050"/>
  <c r="I1051"/>
  <c r="I1052"/>
  <c r="I1053"/>
  <c r="I1054"/>
  <c r="I1055"/>
  <c r="I1056"/>
  <c r="I1057"/>
  <c r="I1058"/>
  <c r="I1059"/>
  <c r="I1060"/>
  <c r="I1061"/>
  <c r="I1062"/>
  <c r="I1063"/>
  <c r="I1064"/>
  <c r="I1065"/>
  <c r="I1066"/>
  <c r="I1067"/>
  <c r="I1068"/>
  <c r="I1069"/>
  <c r="I1070"/>
  <c r="I1071"/>
  <c r="I1072"/>
  <c r="I1073"/>
  <c r="I1074"/>
  <c r="I1075"/>
  <c r="I1076"/>
  <c r="I1077"/>
  <c r="I1078"/>
  <c r="I1079"/>
  <c r="I1080"/>
  <c r="I1081"/>
  <c r="I1082"/>
  <c r="I1083"/>
  <c r="I1084"/>
  <c r="I1085"/>
  <c r="I1086"/>
  <c r="I1087"/>
  <c r="I1088"/>
  <c r="I1089"/>
  <c r="I1090"/>
  <c r="I1091"/>
  <c r="I1092"/>
  <c r="I1093"/>
  <c r="I1094"/>
  <c r="I1095"/>
  <c r="I1096"/>
  <c r="I1097"/>
  <c r="I1098"/>
  <c r="I1099"/>
  <c r="I1100"/>
  <c r="I1101"/>
  <c r="I1102"/>
  <c r="I1103"/>
  <c r="I1104"/>
  <c r="I1105"/>
  <c r="I1106"/>
  <c r="I1107"/>
  <c r="I1108"/>
  <c r="I1109"/>
  <c r="I1110"/>
  <c r="I1111"/>
  <c r="I1112"/>
  <c r="I1113"/>
  <c r="I1114"/>
  <c r="I1115"/>
  <c r="I1116"/>
  <c r="I1117"/>
  <c r="I1118"/>
  <c r="I1119"/>
  <c r="I1120"/>
  <c r="I1121"/>
  <c r="I1122"/>
  <c r="I1123"/>
  <c r="I1124"/>
  <c r="I1125"/>
  <c r="I1126"/>
  <c r="I1127"/>
  <c r="I1128"/>
  <c r="I1129"/>
  <c r="I1130"/>
  <c r="I1131"/>
  <c r="I1132"/>
  <c r="I1133"/>
  <c r="I1134"/>
  <c r="I1135"/>
  <c r="I1136"/>
  <c r="I1137"/>
  <c r="I1138"/>
  <c r="I1139"/>
  <c r="I1140"/>
  <c r="I1141"/>
  <c r="I1142"/>
  <c r="I1143"/>
  <c r="I1144"/>
  <c r="I1145"/>
  <c r="I1146"/>
  <c r="I1147"/>
  <c r="I1148"/>
  <c r="I1149"/>
  <c r="I1150"/>
  <c r="I1151"/>
  <c r="I1152"/>
  <c r="I1153"/>
  <c r="I1154"/>
  <c r="I1155"/>
  <c r="I1156"/>
  <c r="I1157"/>
  <c r="I1158"/>
  <c r="I1159"/>
  <c r="I1160"/>
  <c r="I1161"/>
  <c r="I1001"/>
  <c r="I1005"/>
  <c r="I1009"/>
  <c r="I1013"/>
  <c r="I1017"/>
  <c r="I1021"/>
  <c r="I1025"/>
  <c r="I1000"/>
  <c r="I1004"/>
  <c r="I1008"/>
  <c r="I1012"/>
  <c r="I1016"/>
  <c r="I1020"/>
  <c r="I1024"/>
  <c r="AZ877"/>
  <c r="AZ878"/>
  <c r="AZ879"/>
  <c r="AZ880"/>
  <c r="AZ881"/>
  <c r="AZ882"/>
  <c r="AZ883"/>
  <c r="AZ884"/>
  <c r="AZ885"/>
  <c r="AZ886"/>
  <c r="AZ887"/>
  <c r="AZ888"/>
  <c r="AZ889"/>
  <c r="AZ890"/>
  <c r="AZ891"/>
  <c r="AZ892"/>
  <c r="AZ893"/>
  <c r="AZ894"/>
  <c r="AZ895"/>
  <c r="AZ896"/>
  <c r="AZ897"/>
  <c r="AZ898"/>
  <c r="AZ899"/>
  <c r="AZ900"/>
  <c r="AZ901"/>
  <c r="AZ902"/>
  <c r="AZ903"/>
  <c r="AZ904"/>
  <c r="AZ905"/>
  <c r="AZ906"/>
  <c r="AZ907"/>
  <c r="AZ908"/>
  <c r="AZ909"/>
  <c r="AZ910"/>
  <c r="AZ911"/>
  <c r="AZ912"/>
  <c r="AZ913"/>
  <c r="AZ914"/>
  <c r="AZ915"/>
  <c r="AZ916"/>
  <c r="AZ917"/>
  <c r="AZ918"/>
  <c r="AZ919"/>
  <c r="AZ920"/>
  <c r="AZ921"/>
  <c r="AZ922"/>
  <c r="AZ923"/>
  <c r="AZ924"/>
  <c r="AZ925"/>
  <c r="AZ926"/>
  <c r="AZ927"/>
  <c r="AZ928"/>
  <c r="AZ929"/>
  <c r="AZ930"/>
  <c r="AZ931"/>
  <c r="AZ932"/>
  <c r="AZ933"/>
  <c r="AZ934"/>
  <c r="AZ935"/>
  <c r="AZ936"/>
  <c r="AZ937"/>
  <c r="AZ999"/>
  <c r="AZ1003"/>
  <c r="AZ1007"/>
  <c r="AZ1011"/>
  <c r="AZ1015"/>
  <c r="AZ1019"/>
  <c r="AZ1023"/>
  <c r="AZ1027"/>
  <c r="AZ1028"/>
  <c r="AZ1029"/>
  <c r="AZ1030"/>
  <c r="AZ1031"/>
  <c r="AZ1032"/>
  <c r="AZ1033"/>
  <c r="AZ1034"/>
  <c r="AZ1035"/>
  <c r="AZ1036"/>
  <c r="AZ1037"/>
  <c r="AZ1038"/>
  <c r="AZ1039"/>
  <c r="AZ1040"/>
  <c r="AZ1041"/>
  <c r="AZ1042"/>
  <c r="AZ1043"/>
  <c r="AZ1044"/>
  <c r="AZ1045"/>
  <c r="AZ1046"/>
  <c r="AZ1047"/>
  <c r="AZ1048"/>
  <c r="AZ1049"/>
  <c r="AZ1050"/>
  <c r="AZ1051"/>
  <c r="AZ1052"/>
  <c r="AZ1053"/>
  <c r="AZ1054"/>
  <c r="AZ1055"/>
  <c r="AZ1056"/>
  <c r="AZ1057"/>
  <c r="AZ1058"/>
  <c r="AZ1059"/>
  <c r="AZ1060"/>
  <c r="AZ1061"/>
  <c r="AZ1062"/>
  <c r="AZ1063"/>
  <c r="AZ1064"/>
  <c r="AZ1065"/>
  <c r="AZ1066"/>
  <c r="AZ1067"/>
  <c r="AZ1068"/>
  <c r="AZ1069"/>
  <c r="AZ1070"/>
  <c r="AZ1071"/>
  <c r="AZ1072"/>
  <c r="AZ1073"/>
  <c r="AZ1074"/>
  <c r="AZ1075"/>
  <c r="AZ1076"/>
  <c r="AZ1077"/>
  <c r="AZ1078"/>
  <c r="AZ1079"/>
  <c r="AZ1080"/>
  <c r="AZ1081"/>
  <c r="AZ1082"/>
  <c r="AZ1083"/>
  <c r="AZ1084"/>
  <c r="AZ1085"/>
  <c r="AZ1086"/>
  <c r="AZ1087"/>
  <c r="AZ1088"/>
  <c r="AZ1089"/>
  <c r="AZ1090"/>
  <c r="AZ1091"/>
  <c r="AZ1092"/>
  <c r="AZ1093"/>
  <c r="AZ1094"/>
  <c r="AZ1095"/>
  <c r="AZ1096"/>
  <c r="AZ1097"/>
  <c r="AZ1098"/>
  <c r="AZ1099"/>
  <c r="AZ1100"/>
  <c r="AZ1101"/>
  <c r="AZ1102"/>
  <c r="AZ1103"/>
  <c r="AZ1104"/>
  <c r="AZ1105"/>
  <c r="AZ1106"/>
  <c r="AZ1107"/>
  <c r="AZ1108"/>
  <c r="AZ1109"/>
  <c r="AZ1110"/>
  <c r="AZ1111"/>
  <c r="AZ1112"/>
  <c r="AZ1113"/>
  <c r="AZ1114"/>
  <c r="AZ1115"/>
  <c r="AZ1116"/>
  <c r="AZ1117"/>
  <c r="AZ1118"/>
  <c r="AZ1119"/>
  <c r="AZ1120"/>
  <c r="AZ1121"/>
  <c r="AZ1122"/>
  <c r="AZ1123"/>
  <c r="AZ1124"/>
  <c r="AZ1125"/>
  <c r="AZ1126"/>
  <c r="AZ1127"/>
  <c r="AZ1128"/>
  <c r="AZ1129"/>
  <c r="AZ1130"/>
  <c r="AZ1131"/>
  <c r="AZ1132"/>
  <c r="AZ1133"/>
  <c r="AZ1134"/>
  <c r="AZ1135"/>
  <c r="AZ1136"/>
  <c r="AZ1137"/>
  <c r="AZ1138"/>
  <c r="AZ1139"/>
  <c r="AZ1140"/>
  <c r="AZ1141"/>
  <c r="AZ1142"/>
  <c r="AZ1143"/>
  <c r="AZ1144"/>
  <c r="AZ1145"/>
  <c r="AZ1146"/>
  <c r="AZ1147"/>
  <c r="AZ1148"/>
  <c r="AZ1149"/>
  <c r="AZ1150"/>
  <c r="AZ1151"/>
  <c r="AZ1152"/>
  <c r="AZ1153"/>
  <c r="AZ1154"/>
  <c r="AZ1155"/>
  <c r="AZ1156"/>
  <c r="AZ1157"/>
  <c r="AZ1158"/>
  <c r="AZ1159"/>
  <c r="AZ1160"/>
  <c r="AZ1161"/>
  <c r="AZ1162"/>
  <c r="AZ1163"/>
  <c r="AZ939"/>
  <c r="AZ941"/>
  <c r="AZ945"/>
  <c r="AZ947"/>
  <c r="AZ949"/>
  <c r="AZ951"/>
  <c r="AZ953"/>
  <c r="AZ955"/>
  <c r="AZ957"/>
  <c r="AZ959"/>
  <c r="AZ961"/>
  <c r="AZ963"/>
  <c r="AZ965"/>
  <c r="AZ967"/>
  <c r="AZ969"/>
  <c r="AZ971"/>
  <c r="AZ973"/>
  <c r="AZ975"/>
  <c r="AZ977"/>
  <c r="AZ979"/>
  <c r="AZ981"/>
  <c r="AZ983"/>
  <c r="AZ985"/>
  <c r="AZ987"/>
  <c r="AZ989"/>
  <c r="AZ991"/>
  <c r="AZ993"/>
  <c r="AZ995"/>
  <c r="AZ998"/>
  <c r="AZ1002"/>
  <c r="AZ1006"/>
  <c r="AZ1010"/>
  <c r="AZ1014"/>
  <c r="AZ1018"/>
  <c r="AZ1022"/>
  <c r="AZ1026"/>
  <c r="AZ997"/>
  <c r="AZ1001"/>
  <c r="AZ1005"/>
  <c r="AZ1009"/>
  <c r="AZ1013"/>
  <c r="AZ1017"/>
  <c r="AZ1021"/>
  <c r="AZ1025"/>
  <c r="AZ938"/>
  <c r="AZ940"/>
  <c r="AZ942"/>
  <c r="AZ946"/>
  <c r="AZ948"/>
  <c r="AZ950"/>
  <c r="AZ952"/>
  <c r="AZ954"/>
  <c r="AZ956"/>
  <c r="AZ958"/>
  <c r="AZ960"/>
  <c r="AZ962"/>
  <c r="AZ964"/>
  <c r="AZ966"/>
  <c r="AZ968"/>
  <c r="AZ970"/>
  <c r="AZ972"/>
  <c r="AZ974"/>
  <c r="AZ976"/>
  <c r="AZ978"/>
  <c r="AZ980"/>
  <c r="AZ982"/>
  <c r="AZ984"/>
  <c r="AZ986"/>
  <c r="AZ988"/>
  <c r="AZ990"/>
  <c r="AZ992"/>
  <c r="AZ994"/>
  <c r="AZ996"/>
  <c r="AZ1000"/>
  <c r="AZ1004"/>
  <c r="AZ1008"/>
  <c r="AZ1012"/>
  <c r="AZ1016"/>
  <c r="AZ1020"/>
  <c r="AZ1024"/>
  <c r="AJ877"/>
  <c r="AJ878"/>
  <c r="AJ879"/>
  <c r="AJ880"/>
  <c r="AJ881"/>
  <c r="AJ882"/>
  <c r="AJ883"/>
  <c r="AJ884"/>
  <c r="AJ885"/>
  <c r="AJ886"/>
  <c r="AJ887"/>
  <c r="AJ888"/>
  <c r="AJ889"/>
  <c r="AJ890"/>
  <c r="AJ891"/>
  <c r="AJ892"/>
  <c r="AJ893"/>
  <c r="AJ894"/>
  <c r="AJ895"/>
  <c r="AJ896"/>
  <c r="AJ897"/>
  <c r="AJ898"/>
  <c r="AJ899"/>
  <c r="AJ900"/>
  <c r="AJ901"/>
  <c r="AJ902"/>
  <c r="AJ903"/>
  <c r="AJ904"/>
  <c r="AJ905"/>
  <c r="AJ906"/>
  <c r="AJ907"/>
  <c r="AJ908"/>
  <c r="AJ909"/>
  <c r="AJ910"/>
  <c r="AJ911"/>
  <c r="AJ912"/>
  <c r="AJ913"/>
  <c r="AJ914"/>
  <c r="AJ915"/>
  <c r="AJ916"/>
  <c r="AJ917"/>
  <c r="AJ918"/>
  <c r="AJ919"/>
  <c r="AJ920"/>
  <c r="AJ921"/>
  <c r="AJ922"/>
  <c r="AJ923"/>
  <c r="AJ924"/>
  <c r="AJ925"/>
  <c r="AJ926"/>
  <c r="AJ927"/>
  <c r="AJ928"/>
  <c r="AJ929"/>
  <c r="AJ930"/>
  <c r="AJ931"/>
  <c r="AJ932"/>
  <c r="AJ933"/>
  <c r="AJ934"/>
  <c r="AJ935"/>
  <c r="AJ936"/>
  <c r="AJ937"/>
  <c r="AJ999"/>
  <c r="AJ1003"/>
  <c r="AJ1007"/>
  <c r="AJ1011"/>
  <c r="AJ1015"/>
  <c r="AJ1019"/>
  <c r="AJ1023"/>
  <c r="AJ1027"/>
  <c r="AJ1028"/>
  <c r="AJ1029"/>
  <c r="AJ1030"/>
  <c r="AJ1031"/>
  <c r="AJ1032"/>
  <c r="AJ1033"/>
  <c r="AJ1034"/>
  <c r="AJ1035"/>
  <c r="AJ1036"/>
  <c r="AJ1037"/>
  <c r="AJ1038"/>
  <c r="AJ1039"/>
  <c r="AJ1040"/>
  <c r="AJ1041"/>
  <c r="AJ1042"/>
  <c r="AJ1043"/>
  <c r="AJ1044"/>
  <c r="AJ1045"/>
  <c r="AJ1046"/>
  <c r="AJ1047"/>
  <c r="AJ1048"/>
  <c r="AJ1049"/>
  <c r="AJ1050"/>
  <c r="AJ1051"/>
  <c r="AJ1052"/>
  <c r="AJ1053"/>
  <c r="AJ1054"/>
  <c r="AJ1055"/>
  <c r="AJ1056"/>
  <c r="AJ1057"/>
  <c r="AJ1058"/>
  <c r="AJ1059"/>
  <c r="AJ1060"/>
  <c r="AJ1061"/>
  <c r="AJ1062"/>
  <c r="AJ1063"/>
  <c r="AJ1064"/>
  <c r="AJ1065"/>
  <c r="AJ1066"/>
  <c r="AJ1067"/>
  <c r="AJ1068"/>
  <c r="AJ1069"/>
  <c r="AJ1070"/>
  <c r="AJ1071"/>
  <c r="AJ1072"/>
  <c r="AJ1073"/>
  <c r="AJ1074"/>
  <c r="AJ1075"/>
  <c r="AJ1076"/>
  <c r="AJ1077"/>
  <c r="AJ1078"/>
  <c r="AJ1079"/>
  <c r="AJ1080"/>
  <c r="AJ1081"/>
  <c r="AJ1082"/>
  <c r="AJ1083"/>
  <c r="AJ1084"/>
  <c r="AJ1085"/>
  <c r="AJ1086"/>
  <c r="AJ1087"/>
  <c r="AJ1088"/>
  <c r="AJ1089"/>
  <c r="AJ1090"/>
  <c r="AJ1091"/>
  <c r="AJ1092"/>
  <c r="AJ1093"/>
  <c r="AJ1094"/>
  <c r="AJ1095"/>
  <c r="AJ1096"/>
  <c r="AJ1097"/>
  <c r="AJ1098"/>
  <c r="AJ1099"/>
  <c r="AJ1100"/>
  <c r="AJ1101"/>
  <c r="AJ1102"/>
  <c r="AJ1103"/>
  <c r="AJ1104"/>
  <c r="AJ1105"/>
  <c r="AJ1106"/>
  <c r="AJ1107"/>
  <c r="AJ1108"/>
  <c r="AJ1109"/>
  <c r="AJ1110"/>
  <c r="AJ1111"/>
  <c r="AJ1112"/>
  <c r="AJ1113"/>
  <c r="AJ1114"/>
  <c r="AJ1115"/>
  <c r="AJ1116"/>
  <c r="AJ1117"/>
  <c r="AJ1118"/>
  <c r="AJ1119"/>
  <c r="AJ1120"/>
  <c r="AJ1121"/>
  <c r="AJ1122"/>
  <c r="AJ1123"/>
  <c r="AJ1124"/>
  <c r="AJ1125"/>
  <c r="AJ1126"/>
  <c r="AJ1127"/>
  <c r="AJ1128"/>
  <c r="AJ1129"/>
  <c r="AJ1130"/>
  <c r="AJ1131"/>
  <c r="AJ1132"/>
  <c r="AJ1133"/>
  <c r="AJ1134"/>
  <c r="AJ1135"/>
  <c r="AJ1136"/>
  <c r="AJ1137"/>
  <c r="AJ1138"/>
  <c r="AJ1139"/>
  <c r="AJ1140"/>
  <c r="AJ1141"/>
  <c r="AJ1142"/>
  <c r="AJ1143"/>
  <c r="AJ1144"/>
  <c r="AJ1145"/>
  <c r="AJ1146"/>
  <c r="AJ1147"/>
  <c r="AJ1148"/>
  <c r="AJ1149"/>
  <c r="AJ1150"/>
  <c r="AJ1151"/>
  <c r="AJ1152"/>
  <c r="AJ1153"/>
  <c r="AJ1154"/>
  <c r="AJ1155"/>
  <c r="AJ1156"/>
  <c r="AJ1157"/>
  <c r="AJ1158"/>
  <c r="AJ1159"/>
  <c r="AJ1160"/>
  <c r="AJ1161"/>
  <c r="AJ1162"/>
  <c r="AJ1163"/>
  <c r="AJ939"/>
  <c r="AJ941"/>
  <c r="AJ945"/>
  <c r="AJ947"/>
  <c r="AJ949"/>
  <c r="AJ951"/>
  <c r="AJ953"/>
  <c r="AJ955"/>
  <c r="AJ957"/>
  <c r="AJ959"/>
  <c r="AJ961"/>
  <c r="AJ963"/>
  <c r="AJ965"/>
  <c r="AJ967"/>
  <c r="AJ969"/>
  <c r="AJ971"/>
  <c r="AJ973"/>
  <c r="AJ975"/>
  <c r="AJ977"/>
  <c r="AJ979"/>
  <c r="AJ981"/>
  <c r="AJ983"/>
  <c r="AJ985"/>
  <c r="AJ987"/>
  <c r="AJ989"/>
  <c r="AJ991"/>
  <c r="AJ993"/>
  <c r="AJ995"/>
  <c r="AJ997"/>
  <c r="AJ998"/>
  <c r="AJ1002"/>
  <c r="AJ1006"/>
  <c r="AJ1010"/>
  <c r="AJ1014"/>
  <c r="AJ1018"/>
  <c r="AJ1022"/>
  <c r="AJ1026"/>
  <c r="AJ1001"/>
  <c r="AJ1005"/>
  <c r="AJ1009"/>
  <c r="AJ1013"/>
  <c r="AJ1017"/>
  <c r="AJ1021"/>
  <c r="AJ1025"/>
  <c r="AJ938"/>
  <c r="AJ940"/>
  <c r="AJ942"/>
  <c r="AJ946"/>
  <c r="AJ948"/>
  <c r="AJ950"/>
  <c r="AJ952"/>
  <c r="AJ954"/>
  <c r="AJ956"/>
  <c r="AJ958"/>
  <c r="AJ960"/>
  <c r="AJ962"/>
  <c r="AJ964"/>
  <c r="AJ966"/>
  <c r="AJ968"/>
  <c r="AJ970"/>
  <c r="AJ972"/>
  <c r="AJ974"/>
  <c r="AJ976"/>
  <c r="AJ978"/>
  <c r="AJ980"/>
  <c r="AJ982"/>
  <c r="AJ984"/>
  <c r="AJ986"/>
  <c r="AJ988"/>
  <c r="AJ990"/>
  <c r="AJ992"/>
  <c r="AJ994"/>
  <c r="AJ996"/>
  <c r="AJ1000"/>
  <c r="AJ1004"/>
  <c r="AJ1008"/>
  <c r="AJ1012"/>
  <c r="AJ1016"/>
  <c r="AJ1020"/>
  <c r="AJ1024"/>
  <c r="L877"/>
  <c r="L878"/>
  <c r="L879"/>
  <c r="L880"/>
  <c r="L881"/>
  <c r="L882"/>
  <c r="L883"/>
  <c r="L884"/>
  <c r="L885"/>
  <c r="L886"/>
  <c r="L887"/>
  <c r="L888"/>
  <c r="L889"/>
  <c r="L890"/>
  <c r="L891"/>
  <c r="L892"/>
  <c r="L893"/>
  <c r="L894"/>
  <c r="L895"/>
  <c r="L896"/>
  <c r="L897"/>
  <c r="L898"/>
  <c r="L899"/>
  <c r="L900"/>
  <c r="L901"/>
  <c r="L902"/>
  <c r="L903"/>
  <c r="L904"/>
  <c r="L905"/>
  <c r="L906"/>
  <c r="L907"/>
  <c r="L908"/>
  <c r="L909"/>
  <c r="L910"/>
  <c r="L911"/>
  <c r="L912"/>
  <c r="L913"/>
  <c r="L914"/>
  <c r="L915"/>
  <c r="L916"/>
  <c r="L917"/>
  <c r="L918"/>
  <c r="L919"/>
  <c r="L920"/>
  <c r="L921"/>
  <c r="L922"/>
  <c r="L923"/>
  <c r="L924"/>
  <c r="L925"/>
  <c r="L926"/>
  <c r="L927"/>
  <c r="L928"/>
  <c r="L929"/>
  <c r="L930"/>
  <c r="L931"/>
  <c r="L932"/>
  <c r="L933"/>
  <c r="L934"/>
  <c r="L935"/>
  <c r="L936"/>
  <c r="L937"/>
  <c r="L938"/>
  <c r="L1001"/>
  <c r="L1005"/>
  <c r="L1009"/>
  <c r="L1013"/>
  <c r="L1017"/>
  <c r="L1021"/>
  <c r="L1025"/>
  <c r="L1027"/>
  <c r="L1028"/>
  <c r="L1029"/>
  <c r="L1030"/>
  <c r="L1031"/>
  <c r="L1032"/>
  <c r="L1033"/>
  <c r="L1034"/>
  <c r="L1035"/>
  <c r="L1036"/>
  <c r="L1037"/>
  <c r="L1038"/>
  <c r="L1039"/>
  <c r="L1040"/>
  <c r="L1041"/>
  <c r="L1042"/>
  <c r="L1043"/>
  <c r="L1044"/>
  <c r="L1045"/>
  <c r="L1046"/>
  <c r="L1047"/>
  <c r="L1048"/>
  <c r="L1049"/>
  <c r="L1050"/>
  <c r="L1051"/>
  <c r="L1052"/>
  <c r="L1053"/>
  <c r="L1054"/>
  <c r="L1055"/>
  <c r="L1056"/>
  <c r="L1057"/>
  <c r="L1058"/>
  <c r="L1059"/>
  <c r="L1060"/>
  <c r="L1061"/>
  <c r="L1062"/>
  <c r="L1063"/>
  <c r="L1064"/>
  <c r="L1065"/>
  <c r="L1066"/>
  <c r="L1067"/>
  <c r="L1068"/>
  <c r="L1069"/>
  <c r="L1070"/>
  <c r="L1071"/>
  <c r="L1072"/>
  <c r="L1073"/>
  <c r="L1074"/>
  <c r="L1075"/>
  <c r="L1076"/>
  <c r="L1077"/>
  <c r="L1078"/>
  <c r="L1079"/>
  <c r="L1080"/>
  <c r="L1081"/>
  <c r="L1082"/>
  <c r="L1083"/>
  <c r="L1084"/>
  <c r="L1085"/>
  <c r="L1086"/>
  <c r="L1087"/>
  <c r="L1088"/>
  <c r="L1089"/>
  <c r="L1090"/>
  <c r="L1091"/>
  <c r="L1092"/>
  <c r="L1093"/>
  <c r="L1094"/>
  <c r="L1095"/>
  <c r="L1096"/>
  <c r="L1097"/>
  <c r="L1098"/>
  <c r="L1099"/>
  <c r="L1100"/>
  <c r="L1101"/>
  <c r="L1102"/>
  <c r="L1103"/>
  <c r="L1104"/>
  <c r="L1105"/>
  <c r="L1106"/>
  <c r="L1107"/>
  <c r="L1108"/>
  <c r="L1109"/>
  <c r="L1110"/>
  <c r="L1111"/>
  <c r="L1112"/>
  <c r="L1113"/>
  <c r="L1114"/>
  <c r="L1115"/>
  <c r="L1116"/>
  <c r="L1117"/>
  <c r="L1118"/>
  <c r="L1119"/>
  <c r="L1120"/>
  <c r="L1121"/>
  <c r="L1122"/>
  <c r="L1123"/>
  <c r="L1124"/>
  <c r="L1125"/>
  <c r="L1126"/>
  <c r="L1127"/>
  <c r="L1128"/>
  <c r="L1129"/>
  <c r="L1130"/>
  <c r="L1131"/>
  <c r="L1132"/>
  <c r="L1133"/>
  <c r="L1134"/>
  <c r="L1135"/>
  <c r="L1136"/>
  <c r="L1137"/>
  <c r="L1138"/>
  <c r="L1139"/>
  <c r="L1140"/>
  <c r="L1141"/>
  <c r="L1142"/>
  <c r="L1143"/>
  <c r="L1144"/>
  <c r="L1145"/>
  <c r="L1146"/>
  <c r="L1147"/>
  <c r="L1148"/>
  <c r="L1149"/>
  <c r="L1150"/>
  <c r="L1151"/>
  <c r="L1152"/>
  <c r="L1153"/>
  <c r="L1154"/>
  <c r="L1155"/>
  <c r="L1156"/>
  <c r="L1157"/>
  <c r="L1158"/>
  <c r="L1159"/>
  <c r="L1160"/>
  <c r="L1161"/>
  <c r="L1162"/>
  <c r="L1163"/>
  <c r="L939"/>
  <c r="L941"/>
  <c r="L945"/>
  <c r="L947"/>
  <c r="L949"/>
  <c r="L951"/>
  <c r="L953"/>
  <c r="L955"/>
  <c r="L957"/>
  <c r="L959"/>
  <c r="L961"/>
  <c r="L963"/>
  <c r="L965"/>
  <c r="L967"/>
  <c r="L969"/>
  <c r="L971"/>
  <c r="L973"/>
  <c r="L975"/>
  <c r="L977"/>
  <c r="L979"/>
  <c r="L981"/>
  <c r="L983"/>
  <c r="L985"/>
  <c r="L987"/>
  <c r="L989"/>
  <c r="L991"/>
  <c r="L993"/>
  <c r="L995"/>
  <c r="L997"/>
  <c r="L1000"/>
  <c r="L1004"/>
  <c r="L1008"/>
  <c r="L1012"/>
  <c r="L1016"/>
  <c r="L1020"/>
  <c r="L1024"/>
  <c r="L999"/>
  <c r="L1003"/>
  <c r="L1007"/>
  <c r="L1011"/>
  <c r="L1015"/>
  <c r="L1019"/>
  <c r="L1023"/>
  <c r="L940"/>
  <c r="L942"/>
  <c r="L946"/>
  <c r="L948"/>
  <c r="L950"/>
  <c r="L952"/>
  <c r="L954"/>
  <c r="L956"/>
  <c r="L958"/>
  <c r="L960"/>
  <c r="L962"/>
  <c r="L964"/>
  <c r="L966"/>
  <c r="L968"/>
  <c r="L970"/>
  <c r="L972"/>
  <c r="L974"/>
  <c r="L976"/>
  <c r="L978"/>
  <c r="L980"/>
  <c r="L982"/>
  <c r="L984"/>
  <c r="L986"/>
  <c r="L988"/>
  <c r="L990"/>
  <c r="L992"/>
  <c r="L994"/>
  <c r="L996"/>
  <c r="L998"/>
  <c r="L1002"/>
  <c r="L1006"/>
  <c r="L1010"/>
  <c r="L1014"/>
  <c r="L1018"/>
  <c r="L1022"/>
  <c r="L1026"/>
  <c r="C154" i="64"/>
  <c r="C38" i="70"/>
  <c r="C37"/>
  <c r="C36"/>
  <c r="C35"/>
  <c r="C34"/>
  <c r="C33"/>
  <c r="C30"/>
  <c r="C29"/>
  <c r="C28"/>
  <c r="C27"/>
  <c r="C643"/>
  <c r="C642"/>
  <c r="C641"/>
  <c r="C640"/>
  <c r="C639"/>
  <c r="C638"/>
  <c r="C635"/>
  <c r="C634"/>
  <c r="C633"/>
  <c r="C138" i="64"/>
  <c r="A138"/>
  <c r="A38"/>
  <c r="A37"/>
  <c r="A36"/>
  <c r="A35"/>
  <c r="A34"/>
  <c r="A33"/>
  <c r="A29"/>
  <c r="A28"/>
  <c r="A27"/>
  <c r="A26"/>
  <c r="I1164" i="70" l="1"/>
  <c r="Y1164"/>
  <c r="AO1164"/>
  <c r="BH1164"/>
  <c r="AR1164"/>
  <c r="V1164"/>
  <c r="AL1164"/>
  <c r="CC1148"/>
  <c r="CD1148"/>
  <c r="CB1148"/>
  <c r="BN1148" a="1"/>
  <c r="BN1148" s="1"/>
  <c r="BL1148" a="1"/>
  <c r="BL1148" s="1"/>
  <c r="BM1148" a="1"/>
  <c r="BM1148" s="1"/>
  <c r="BJ1148" a="1"/>
  <c r="BJ1148" s="1"/>
  <c r="BQ1148" a="1"/>
  <c r="BQ1148" s="1"/>
  <c r="BK1148" a="1"/>
  <c r="BK1148" s="1"/>
  <c r="BS1148" a="1"/>
  <c r="BS1148" s="1"/>
  <c r="BP1148" a="1"/>
  <c r="BP1148" s="1"/>
  <c r="BX1148" a="1"/>
  <c r="BX1148" s="1"/>
  <c r="BV1148" a="1"/>
  <c r="BV1148" s="1"/>
  <c r="BO1148" a="1"/>
  <c r="BO1148" s="1"/>
  <c r="BW1148" a="1"/>
  <c r="BW1148" s="1"/>
  <c r="BT1148" a="1"/>
  <c r="BT1148" s="1"/>
  <c r="BU1148" a="1"/>
  <c r="BU1148" s="1"/>
  <c r="BY1148" a="1"/>
  <c r="BY1148" s="1"/>
  <c r="BR1148" a="1"/>
  <c r="BR1148" s="1"/>
  <c r="BZ1148" a="1"/>
  <c r="BZ1148" s="1"/>
  <c r="CA1148" a="1"/>
  <c r="CA1148" s="1"/>
  <c r="CB1092"/>
  <c r="CD1092"/>
  <c r="CC1092"/>
  <c r="BL1092" a="1"/>
  <c r="BL1092" s="1"/>
  <c r="BZ1092" a="1"/>
  <c r="BZ1092" s="1"/>
  <c r="CA1092" a="1"/>
  <c r="CA1092" s="1"/>
  <c r="BR1092" a="1"/>
  <c r="BR1092" s="1"/>
  <c r="BO1092" a="1"/>
  <c r="BO1092" s="1"/>
  <c r="BJ1092" a="1"/>
  <c r="BJ1092" s="1"/>
  <c r="BY1092" a="1"/>
  <c r="BY1092" s="1"/>
  <c r="BU1092" a="1"/>
  <c r="BU1092" s="1"/>
  <c r="BT1092" a="1"/>
  <c r="BT1092" s="1"/>
  <c r="BS1092" a="1"/>
  <c r="BS1092" s="1"/>
  <c r="BM1092" a="1"/>
  <c r="BM1092" s="1"/>
  <c r="BN1092" a="1"/>
  <c r="BN1092" s="1"/>
  <c r="BQ1092" a="1"/>
  <c r="BQ1092" s="1"/>
  <c r="BW1092" a="1"/>
  <c r="BW1092" s="1"/>
  <c r="BV1092" a="1"/>
  <c r="BV1092" s="1"/>
  <c r="BP1092" a="1"/>
  <c r="BP1092" s="1"/>
  <c r="BX1092" a="1"/>
  <c r="BX1092" s="1"/>
  <c r="BK1092" a="1"/>
  <c r="BK1092" s="1"/>
  <c r="CC996"/>
  <c r="CB996"/>
  <c r="CD996"/>
  <c r="BJ996" a="1"/>
  <c r="BJ996" s="1"/>
  <c r="BZ996" a="1"/>
  <c r="BZ996" s="1"/>
  <c r="BQ996" a="1"/>
  <c r="BQ996" s="1"/>
  <c r="BW996" a="1"/>
  <c r="BW996" s="1"/>
  <c r="BY996" a="1"/>
  <c r="BY996" s="1"/>
  <c r="BM996" a="1"/>
  <c r="BM996" s="1"/>
  <c r="BT996" a="1"/>
  <c r="BT996" s="1"/>
  <c r="BL996" a="1"/>
  <c r="BL996" s="1"/>
  <c r="BR996" a="1"/>
  <c r="BR996" s="1"/>
  <c r="BX996" a="1"/>
  <c r="BX996" s="1"/>
  <c r="BV996" a="1"/>
  <c r="BV996" s="1"/>
  <c r="BN996" a="1"/>
  <c r="BN996" s="1"/>
  <c r="BP996" a="1"/>
  <c r="BP996" s="1"/>
  <c r="BU996" a="1"/>
  <c r="BU996" s="1"/>
  <c r="CA996" a="1"/>
  <c r="CA996" s="1"/>
  <c r="BS996" a="1"/>
  <c r="BS996" s="1"/>
  <c r="BO996" a="1"/>
  <c r="BO996" s="1"/>
  <c r="BK996" a="1"/>
  <c r="BK996" s="1"/>
  <c r="CC1149"/>
  <c r="CB1149"/>
  <c r="CD1149"/>
  <c r="BJ1149" a="1"/>
  <c r="BJ1149" s="1"/>
  <c r="BZ1149" a="1"/>
  <c r="BZ1149" s="1"/>
  <c r="BL1149" a="1"/>
  <c r="BL1149" s="1"/>
  <c r="BQ1149" a="1"/>
  <c r="BQ1149" s="1"/>
  <c r="BK1149" a="1"/>
  <c r="BK1149" s="1"/>
  <c r="BM1149" a="1"/>
  <c r="BM1149" s="1"/>
  <c r="BP1149" a="1"/>
  <c r="BP1149" s="1"/>
  <c r="BT1149" a="1"/>
  <c r="BT1149" s="1"/>
  <c r="BN1149" a="1"/>
  <c r="BN1149" s="1"/>
  <c r="BR1149" a="1"/>
  <c r="BR1149" s="1"/>
  <c r="BW1149" a="1"/>
  <c r="BW1149" s="1"/>
  <c r="BX1149" a="1"/>
  <c r="BX1149" s="1"/>
  <c r="BY1149" a="1"/>
  <c r="BY1149" s="1"/>
  <c r="BS1149" a="1"/>
  <c r="BS1149" s="1"/>
  <c r="BV1149" a="1"/>
  <c r="BV1149" s="1"/>
  <c r="BU1149" a="1"/>
  <c r="BU1149" s="1"/>
  <c r="CA1149" a="1"/>
  <c r="CA1149" s="1"/>
  <c r="BO1149" a="1"/>
  <c r="BO1149" s="1"/>
  <c r="CC1133"/>
  <c r="CD1133"/>
  <c r="CB1133"/>
  <c r="BJ1133" a="1"/>
  <c r="BJ1133" s="1"/>
  <c r="BZ1133" a="1"/>
  <c r="BZ1133" s="1"/>
  <c r="BO1133" a="1"/>
  <c r="BO1133" s="1"/>
  <c r="BL1133" a="1"/>
  <c r="BL1133" s="1"/>
  <c r="BX1133" a="1"/>
  <c r="BX1133" s="1"/>
  <c r="BN1133" a="1"/>
  <c r="BN1133" s="1"/>
  <c r="BM1133" a="1"/>
  <c r="BM1133" s="1"/>
  <c r="BS1133" a="1"/>
  <c r="BS1133" s="1"/>
  <c r="BP1133" a="1"/>
  <c r="BP1133" s="1"/>
  <c r="BK1133" a="1"/>
  <c r="BK1133" s="1"/>
  <c r="BR1133" a="1"/>
  <c r="BR1133" s="1"/>
  <c r="BV1133" a="1"/>
  <c r="BV1133" s="1"/>
  <c r="BW1133" a="1"/>
  <c r="BW1133" s="1"/>
  <c r="BQ1133" a="1"/>
  <c r="BQ1133" s="1"/>
  <c r="BY1133" a="1"/>
  <c r="BY1133" s="1"/>
  <c r="BU1133" a="1"/>
  <c r="BU1133" s="1"/>
  <c r="CA1133" a="1"/>
  <c r="CA1133" s="1"/>
  <c r="BT1133" a="1"/>
  <c r="BT1133" s="1"/>
  <c r="CC1117"/>
  <c r="CB1117"/>
  <c r="CD1117"/>
  <c r="BJ1117" a="1"/>
  <c r="BJ1117" s="1"/>
  <c r="BZ1117" a="1"/>
  <c r="BZ1117" s="1"/>
  <c r="BY1117" a="1"/>
  <c r="BY1117" s="1"/>
  <c r="BO1117" a="1"/>
  <c r="BO1117" s="1"/>
  <c r="BW1117" a="1"/>
  <c r="BW1117" s="1"/>
  <c r="BM1117" a="1"/>
  <c r="BM1117" s="1"/>
  <c r="BS1117" a="1"/>
  <c r="BS1117" s="1"/>
  <c r="CA1117" a="1"/>
  <c r="CA1117" s="1"/>
  <c r="BT1117" a="1"/>
  <c r="BT1117" s="1"/>
  <c r="BR1117" a="1"/>
  <c r="BR1117" s="1"/>
  <c r="BK1117" a="1"/>
  <c r="BK1117" s="1"/>
  <c r="BV1117" a="1"/>
  <c r="BV1117" s="1"/>
  <c r="BL1117" a="1"/>
  <c r="BL1117" s="1"/>
  <c r="BX1117" a="1"/>
  <c r="BX1117" s="1"/>
  <c r="BQ1117" a="1"/>
  <c r="BQ1117" s="1"/>
  <c r="BU1117" a="1"/>
  <c r="BU1117" s="1"/>
  <c r="BN1117" a="1"/>
  <c r="BN1117" s="1"/>
  <c r="BP1117" a="1"/>
  <c r="BP1117" s="1"/>
  <c r="CD1101"/>
  <c r="CB1101"/>
  <c r="CC1101"/>
  <c r="BS1101" a="1"/>
  <c r="BS1101" s="1"/>
  <c r="BL1101" a="1"/>
  <c r="BL1101" s="1"/>
  <c r="BJ1101" a="1"/>
  <c r="BJ1101" s="1"/>
  <c r="BV1101" a="1"/>
  <c r="BV1101" s="1"/>
  <c r="BX1101" a="1"/>
  <c r="BX1101" s="1"/>
  <c r="BW1101" a="1"/>
  <c r="BW1101" s="1"/>
  <c r="BM1101" a="1"/>
  <c r="BM1101" s="1"/>
  <c r="BN1101" a="1"/>
  <c r="BN1101" s="1"/>
  <c r="BO1101" a="1"/>
  <c r="BO1101" s="1"/>
  <c r="BK1101" a="1"/>
  <c r="BK1101" s="1"/>
  <c r="CA1101" a="1"/>
  <c r="CA1101" s="1"/>
  <c r="BZ1101" a="1"/>
  <c r="BZ1101" s="1"/>
  <c r="BQ1101" a="1"/>
  <c r="BQ1101" s="1"/>
  <c r="BU1101" a="1"/>
  <c r="BU1101" s="1"/>
  <c r="BP1101" a="1"/>
  <c r="BP1101" s="1"/>
  <c r="BT1101" a="1"/>
  <c r="BT1101" s="1"/>
  <c r="BY1101" a="1"/>
  <c r="BY1101" s="1"/>
  <c r="BR1101" a="1"/>
  <c r="BR1101" s="1"/>
  <c r="CD1085"/>
  <c r="CB1085"/>
  <c r="CC1085"/>
  <c r="BS1085" a="1"/>
  <c r="BS1085" s="1"/>
  <c r="BQ1085" a="1"/>
  <c r="BQ1085" s="1"/>
  <c r="BJ1085" a="1"/>
  <c r="BJ1085" s="1"/>
  <c r="BO1085" a="1"/>
  <c r="BO1085" s="1"/>
  <c r="BX1085" a="1"/>
  <c r="BX1085" s="1"/>
  <c r="BT1085" a="1"/>
  <c r="BT1085" s="1"/>
  <c r="BN1085" a="1"/>
  <c r="BN1085" s="1"/>
  <c r="BV1085" a="1"/>
  <c r="BV1085" s="1"/>
  <c r="BK1085" a="1"/>
  <c r="BK1085" s="1"/>
  <c r="CA1085" a="1"/>
  <c r="CA1085" s="1"/>
  <c r="BU1085" a="1"/>
  <c r="BU1085" s="1"/>
  <c r="BL1085" a="1"/>
  <c r="BL1085" s="1"/>
  <c r="BW1085" a="1"/>
  <c r="BW1085" s="1"/>
  <c r="BP1085" a="1"/>
  <c r="BP1085" s="1"/>
  <c r="BM1085" a="1"/>
  <c r="BM1085" s="1"/>
  <c r="BY1085" a="1"/>
  <c r="BY1085" s="1"/>
  <c r="BZ1085" a="1"/>
  <c r="BZ1085" s="1"/>
  <c r="BR1085" a="1"/>
  <c r="BR1085" s="1"/>
  <c r="CD1069"/>
  <c r="CB1069"/>
  <c r="CC1069"/>
  <c r="BS1069" a="1"/>
  <c r="BS1069" s="1"/>
  <c r="BQ1069" a="1"/>
  <c r="BQ1069" s="1"/>
  <c r="BU1069" a="1"/>
  <c r="BU1069" s="1"/>
  <c r="BX1069" a="1"/>
  <c r="BX1069" s="1"/>
  <c r="BT1069" a="1"/>
  <c r="BT1069" s="1"/>
  <c r="BY1069" a="1"/>
  <c r="BY1069" s="1"/>
  <c r="BL1069" a="1"/>
  <c r="BL1069" s="1"/>
  <c r="BW1069" a="1"/>
  <c r="BW1069" s="1"/>
  <c r="BK1069" a="1"/>
  <c r="BK1069" s="1"/>
  <c r="CA1069" a="1"/>
  <c r="CA1069" s="1"/>
  <c r="BJ1069" a="1"/>
  <c r="BJ1069" s="1"/>
  <c r="BZ1069" a="1"/>
  <c r="BZ1069" s="1"/>
  <c r="BO1069" a="1"/>
  <c r="BO1069" s="1"/>
  <c r="BR1069" a="1"/>
  <c r="BR1069" s="1"/>
  <c r="BP1069" a="1"/>
  <c r="BP1069" s="1"/>
  <c r="BM1069" a="1"/>
  <c r="BM1069" s="1"/>
  <c r="BN1069" a="1"/>
  <c r="BN1069" s="1"/>
  <c r="BV1069" a="1"/>
  <c r="BV1069" s="1"/>
  <c r="CB1053"/>
  <c r="CD1053"/>
  <c r="CC1053"/>
  <c r="BL1053" a="1"/>
  <c r="BL1053" s="1"/>
  <c r="CA1053" a="1"/>
  <c r="CA1053" s="1"/>
  <c r="BJ1053" a="1"/>
  <c r="BJ1053" s="1"/>
  <c r="BZ1053" a="1"/>
  <c r="BZ1053" s="1"/>
  <c r="BO1053" a="1"/>
  <c r="BO1053" s="1"/>
  <c r="BQ1053" a="1"/>
  <c r="BQ1053" s="1"/>
  <c r="BV1053" a="1"/>
  <c r="BV1053" s="1"/>
  <c r="BK1053" a="1"/>
  <c r="BK1053" s="1"/>
  <c r="BT1053" a="1"/>
  <c r="BT1053" s="1"/>
  <c r="BM1053" a="1"/>
  <c r="BM1053" s="1"/>
  <c r="BU1053" a="1"/>
  <c r="BU1053" s="1"/>
  <c r="BR1053" a="1"/>
  <c r="BR1053" s="1"/>
  <c r="BN1053" a="1"/>
  <c r="BN1053" s="1"/>
  <c r="BW1053" a="1"/>
  <c r="BW1053" s="1"/>
  <c r="BP1053" a="1"/>
  <c r="BP1053" s="1"/>
  <c r="BX1053" a="1"/>
  <c r="BX1053" s="1"/>
  <c r="BY1053" a="1"/>
  <c r="BY1053" s="1"/>
  <c r="BS1053" a="1"/>
  <c r="BS1053" s="1"/>
  <c r="CB1037"/>
  <c r="CD1037"/>
  <c r="CC1037"/>
  <c r="BL1037" a="1"/>
  <c r="BL1037" s="1"/>
  <c r="CA1037" a="1"/>
  <c r="CA1037" s="1"/>
  <c r="BJ1037" a="1"/>
  <c r="BJ1037" s="1"/>
  <c r="BO1037" a="1"/>
  <c r="BO1037" s="1"/>
  <c r="BQ1037" a="1"/>
  <c r="BQ1037" s="1"/>
  <c r="BK1037" a="1"/>
  <c r="BK1037" s="1"/>
  <c r="BS1037" a="1"/>
  <c r="BS1037" s="1"/>
  <c r="BT1037" a="1"/>
  <c r="BT1037" s="1"/>
  <c r="BM1037" a="1"/>
  <c r="BM1037" s="1"/>
  <c r="BU1037" a="1"/>
  <c r="BU1037" s="1"/>
  <c r="BR1037" a="1"/>
  <c r="BR1037" s="1"/>
  <c r="BZ1037" a="1"/>
  <c r="BZ1037" s="1"/>
  <c r="BN1037" a="1"/>
  <c r="BN1037" s="1"/>
  <c r="BW1037" a="1"/>
  <c r="BW1037" s="1"/>
  <c r="BP1037" a="1"/>
  <c r="BP1037" s="1"/>
  <c r="BX1037" a="1"/>
  <c r="BX1037" s="1"/>
  <c r="BV1037" a="1"/>
  <c r="BV1037" s="1"/>
  <c r="BY1037" a="1"/>
  <c r="BY1037" s="1"/>
  <c r="CB1021"/>
  <c r="CC1021"/>
  <c r="CD1021"/>
  <c r="BT1021" a="1"/>
  <c r="BT1021" s="1"/>
  <c r="BR1021" a="1"/>
  <c r="BR1021" s="1"/>
  <c r="BK1021" a="1"/>
  <c r="BK1021" s="1"/>
  <c r="BU1021" a="1"/>
  <c r="BU1021" s="1"/>
  <c r="BP1021" a="1"/>
  <c r="BP1021" s="1"/>
  <c r="BY1021" a="1"/>
  <c r="BY1021" s="1"/>
  <c r="BW1021" a="1"/>
  <c r="BW1021" s="1"/>
  <c r="BV1021" a="1"/>
  <c r="BV1021" s="1"/>
  <c r="BN1021" a="1"/>
  <c r="BN1021" s="1"/>
  <c r="BL1021" a="1"/>
  <c r="BL1021" s="1"/>
  <c r="BJ1021" a="1"/>
  <c r="BJ1021" s="1"/>
  <c r="BZ1021" a="1"/>
  <c r="BZ1021" s="1"/>
  <c r="CA1021" a="1"/>
  <c r="CA1021" s="1"/>
  <c r="BM1021" a="1"/>
  <c r="BM1021" s="1"/>
  <c r="BS1021" a="1"/>
  <c r="BS1021" s="1"/>
  <c r="BQ1021" a="1"/>
  <c r="BQ1021" s="1"/>
  <c r="BO1021" a="1"/>
  <c r="BO1021" s="1"/>
  <c r="BX1021" a="1"/>
  <c r="BX1021" s="1"/>
  <c r="CC1005"/>
  <c r="CD1005"/>
  <c r="CB1005"/>
  <c r="BQ1005" a="1"/>
  <c r="BQ1005" s="1"/>
  <c r="BO1005" a="1"/>
  <c r="BO1005" s="1"/>
  <c r="BW1005" a="1"/>
  <c r="BW1005" s="1"/>
  <c r="BP1005" a="1"/>
  <c r="BP1005" s="1"/>
  <c r="BT1005" a="1"/>
  <c r="BT1005" s="1"/>
  <c r="BV1005" a="1"/>
  <c r="BV1005" s="1"/>
  <c r="BR1005" a="1"/>
  <c r="BR1005" s="1"/>
  <c r="BZ1005" a="1"/>
  <c r="BZ1005" s="1"/>
  <c r="BJ1005" a="1"/>
  <c r="BJ1005" s="1"/>
  <c r="BY1005" a="1"/>
  <c r="BY1005" s="1"/>
  <c r="BL1005" a="1"/>
  <c r="BL1005" s="1"/>
  <c r="BX1005" a="1"/>
  <c r="BX1005" s="1"/>
  <c r="CA1005" a="1"/>
  <c r="CA1005" s="1"/>
  <c r="BN1005" a="1"/>
  <c r="BN1005" s="1"/>
  <c r="BK1005" a="1"/>
  <c r="BK1005" s="1"/>
  <c r="BS1005" a="1"/>
  <c r="BS1005" s="1"/>
  <c r="BU1005" a="1"/>
  <c r="BU1005" s="1"/>
  <c r="BM1005" a="1"/>
  <c r="BM1005" s="1"/>
  <c r="CB989"/>
  <c r="CC989"/>
  <c r="CD989"/>
  <c r="BN989" a="1"/>
  <c r="BN989" s="1"/>
  <c r="BV989" a="1"/>
  <c r="BV989" s="1"/>
  <c r="CA989" a="1"/>
  <c r="CA989" s="1"/>
  <c r="BK989" a="1"/>
  <c r="BK989" s="1"/>
  <c r="BO989" a="1"/>
  <c r="BO989" s="1"/>
  <c r="BP989" a="1"/>
  <c r="BP989" s="1"/>
  <c r="BX989" a="1"/>
  <c r="BX989" s="1"/>
  <c r="BQ989" a="1"/>
  <c r="BQ989" s="1"/>
  <c r="BS989" a="1"/>
  <c r="BS989" s="1"/>
  <c r="BU989" a="1"/>
  <c r="BU989" s="1"/>
  <c r="BJ989" a="1"/>
  <c r="BJ989" s="1"/>
  <c r="BR989" a="1"/>
  <c r="BR989" s="1"/>
  <c r="BZ989" a="1"/>
  <c r="BZ989" s="1"/>
  <c r="BY989" a="1"/>
  <c r="BY989" s="1"/>
  <c r="BW989" a="1"/>
  <c r="BW989" s="1"/>
  <c r="BL989" a="1"/>
  <c r="BL989" s="1"/>
  <c r="BT989" a="1"/>
  <c r="BT989" s="1"/>
  <c r="BM989" a="1"/>
  <c r="BM989" s="1"/>
  <c r="CB973"/>
  <c r="CC973"/>
  <c r="CD973"/>
  <c r="BY973" a="1"/>
  <c r="BY973" s="1"/>
  <c r="BJ973" a="1"/>
  <c r="BJ973" s="1"/>
  <c r="BU973" a="1"/>
  <c r="BU973" s="1"/>
  <c r="BW973" a="1"/>
  <c r="BW973" s="1"/>
  <c r="BL973" a="1"/>
  <c r="BL973" s="1"/>
  <c r="BM973" a="1"/>
  <c r="BM973" s="1"/>
  <c r="BK973" a="1"/>
  <c r="BK973" s="1"/>
  <c r="BQ973" a="1"/>
  <c r="BQ973" s="1"/>
  <c r="BX973" a="1"/>
  <c r="BX973" s="1"/>
  <c r="BN973" a="1"/>
  <c r="BN973" s="1"/>
  <c r="BZ973" a="1"/>
  <c r="BZ973" s="1"/>
  <c r="BS973" a="1"/>
  <c r="BS973" s="1"/>
  <c r="BO973" a="1"/>
  <c r="BO973" s="1"/>
  <c r="BT973" a="1"/>
  <c r="BT973" s="1"/>
  <c r="CA973" a="1"/>
  <c r="CA973" s="1"/>
  <c r="BR973" a="1"/>
  <c r="BR973" s="1"/>
  <c r="BP973" a="1"/>
  <c r="BP973" s="1"/>
  <c r="BV973" a="1"/>
  <c r="BV973" s="1"/>
  <c r="CD957"/>
  <c r="CB957"/>
  <c r="CC957"/>
  <c r="BM957" a="1"/>
  <c r="BM957" s="1"/>
  <c r="BU957" a="1"/>
  <c r="BU957" s="1"/>
  <c r="BN957" a="1"/>
  <c r="BN957" s="1"/>
  <c r="BZ957" a="1"/>
  <c r="BZ957" s="1"/>
  <c r="BP957" a="1"/>
  <c r="BP957" s="1"/>
  <c r="BO957" a="1"/>
  <c r="BO957" s="1"/>
  <c r="BW957" a="1"/>
  <c r="BW957" s="1"/>
  <c r="BL957" a="1"/>
  <c r="BL957" s="1"/>
  <c r="BR957" a="1"/>
  <c r="BR957" s="1"/>
  <c r="BJ957" a="1"/>
  <c r="BJ957" s="1"/>
  <c r="BQ957" a="1"/>
  <c r="BQ957" s="1"/>
  <c r="BY957" a="1"/>
  <c r="BY957" s="1"/>
  <c r="BT957" a="1"/>
  <c r="BT957" s="1"/>
  <c r="BX957" a="1"/>
  <c r="BX957" s="1"/>
  <c r="BK957" a="1"/>
  <c r="BK957" s="1"/>
  <c r="BS957" a="1"/>
  <c r="BS957" s="1"/>
  <c r="CA957" a="1"/>
  <c r="CA957" s="1"/>
  <c r="BV957" a="1"/>
  <c r="BV957" s="1"/>
  <c r="CC939"/>
  <c r="CB939"/>
  <c r="CD939"/>
  <c r="BW939" a="1"/>
  <c r="BW939" s="1"/>
  <c r="BV939" a="1"/>
  <c r="BV939" s="1"/>
  <c r="BM939" a="1"/>
  <c r="BM939" s="1"/>
  <c r="BK939" a="1"/>
  <c r="BK939" s="1"/>
  <c r="BX939" a="1"/>
  <c r="BX939" s="1"/>
  <c r="BL939" a="1"/>
  <c r="BL939" s="1"/>
  <c r="BZ939" a="1"/>
  <c r="BZ939" s="1"/>
  <c r="BP939" a="1"/>
  <c r="BP939" s="1"/>
  <c r="BR939" a="1"/>
  <c r="BR939" s="1"/>
  <c r="BU939" a="1"/>
  <c r="BU939" s="1"/>
  <c r="BQ939" a="1"/>
  <c r="BQ939" s="1"/>
  <c r="BO939" a="1"/>
  <c r="BO939" s="1"/>
  <c r="CA939" a="1"/>
  <c r="CA939" s="1"/>
  <c r="BY939" a="1"/>
  <c r="BY939" s="1"/>
  <c r="BN939" a="1"/>
  <c r="BN939" s="1"/>
  <c r="BT939" a="1"/>
  <c r="BT939" s="1"/>
  <c r="BS939" a="1"/>
  <c r="BS939" s="1"/>
  <c r="BJ939" a="1"/>
  <c r="BJ939" s="1"/>
  <c r="CC923"/>
  <c r="CB923"/>
  <c r="CD923"/>
  <c r="BR923" a="1"/>
  <c r="BR923" s="1"/>
  <c r="BS923" a="1"/>
  <c r="BS923" s="1"/>
  <c r="CA923" a="1"/>
  <c r="CA923" s="1"/>
  <c r="BK923" a="1"/>
  <c r="BK923" s="1"/>
  <c r="BV923" a="1"/>
  <c r="BV923" s="1"/>
  <c r="BW923" a="1"/>
  <c r="BW923" s="1"/>
  <c r="BT923" a="1"/>
  <c r="BT923" s="1"/>
  <c r="BU923" a="1"/>
  <c r="BU923" s="1"/>
  <c r="BY923" a="1"/>
  <c r="BY923" s="1"/>
  <c r="BJ923" a="1"/>
  <c r="BJ923" s="1"/>
  <c r="BZ923" a="1"/>
  <c r="BZ923" s="1"/>
  <c r="BL923" a="1"/>
  <c r="BL923" s="1"/>
  <c r="BN923" a="1"/>
  <c r="BN923" s="1"/>
  <c r="BO923" a="1"/>
  <c r="BO923" s="1"/>
  <c r="BP923" a="1"/>
  <c r="BP923" s="1"/>
  <c r="BX923" a="1"/>
  <c r="BX923" s="1"/>
  <c r="BQ923" a="1"/>
  <c r="BQ923" s="1"/>
  <c r="BM923" a="1"/>
  <c r="BM923" s="1"/>
  <c r="CC907"/>
  <c r="CD907"/>
  <c r="CB907"/>
  <c r="BO907" a="1"/>
  <c r="BO907" s="1"/>
  <c r="BY907" a="1"/>
  <c r="BY907" s="1"/>
  <c r="CA907" a="1"/>
  <c r="CA907" s="1"/>
  <c r="BT907" a="1"/>
  <c r="BT907" s="1"/>
  <c r="BN907" a="1"/>
  <c r="BN907" s="1"/>
  <c r="BR907" a="1"/>
  <c r="BR907" s="1"/>
  <c r="BS907" a="1"/>
  <c r="BS907" s="1"/>
  <c r="BX907" a="1"/>
  <c r="BX907" s="1"/>
  <c r="BW907" a="1"/>
  <c r="BW907" s="1"/>
  <c r="BK907" a="1"/>
  <c r="BK907" s="1"/>
  <c r="BL907" a="1"/>
  <c r="BL907" s="1"/>
  <c r="BM907" a="1"/>
  <c r="BM907" s="1"/>
  <c r="BP907" a="1"/>
  <c r="BP907" s="1"/>
  <c r="BJ907" a="1"/>
  <c r="BJ907" s="1"/>
  <c r="BZ907" a="1"/>
  <c r="BZ907" s="1"/>
  <c r="BV907" a="1"/>
  <c r="BV907" s="1"/>
  <c r="BU907" a="1"/>
  <c r="BU907" s="1"/>
  <c r="BQ907" a="1"/>
  <c r="BQ907" s="1"/>
  <c r="CD891"/>
  <c r="CC891"/>
  <c r="CB891"/>
  <c r="BX891" a="1"/>
  <c r="BX891" s="1"/>
  <c r="BR891" a="1"/>
  <c r="BR891" s="1"/>
  <c r="BS891" a="1"/>
  <c r="BS891" s="1"/>
  <c r="BJ891" a="1"/>
  <c r="BJ891" s="1"/>
  <c r="BZ891" a="1"/>
  <c r="BZ891" s="1"/>
  <c r="BL891" a="1"/>
  <c r="BL891" s="1"/>
  <c r="BM891" a="1"/>
  <c r="BM891" s="1"/>
  <c r="BV891" a="1"/>
  <c r="BV891" s="1"/>
  <c r="BW891" a="1"/>
  <c r="BW891" s="1"/>
  <c r="BO891" a="1"/>
  <c r="BO891" s="1"/>
  <c r="BQ891" a="1"/>
  <c r="BQ891" s="1"/>
  <c r="BP891" a="1"/>
  <c r="BP891" s="1"/>
  <c r="BY891" a="1"/>
  <c r="BY891" s="1"/>
  <c r="BT891" a="1"/>
  <c r="BT891" s="1"/>
  <c r="CA891" a="1"/>
  <c r="CA891" s="1"/>
  <c r="BU891" a="1"/>
  <c r="BU891" s="1"/>
  <c r="BK891" a="1"/>
  <c r="BK891" s="1"/>
  <c r="BN891" a="1"/>
  <c r="BN891" s="1"/>
  <c r="CC1156"/>
  <c r="CB1156"/>
  <c r="CD1156"/>
  <c r="BJ1156" a="1"/>
  <c r="BJ1156" s="1"/>
  <c r="BZ1156" a="1"/>
  <c r="BZ1156" s="1"/>
  <c r="BY1156" a="1"/>
  <c r="BY1156" s="1"/>
  <c r="BS1156" a="1"/>
  <c r="BS1156" s="1"/>
  <c r="BL1156" a="1"/>
  <c r="BL1156" s="1"/>
  <c r="BP1156" a="1"/>
  <c r="BP1156" s="1"/>
  <c r="BM1156" a="1"/>
  <c r="BM1156" s="1"/>
  <c r="BQ1156" a="1"/>
  <c r="BQ1156" s="1"/>
  <c r="BV1156" a="1"/>
  <c r="BV1156" s="1"/>
  <c r="CA1156" a="1"/>
  <c r="CA1156" s="1"/>
  <c r="BR1156" a="1"/>
  <c r="BR1156" s="1"/>
  <c r="BT1156" a="1"/>
  <c r="BT1156" s="1"/>
  <c r="BK1156" a="1"/>
  <c r="BK1156" s="1"/>
  <c r="BU1156" a="1"/>
  <c r="BU1156" s="1"/>
  <c r="BX1156" a="1"/>
  <c r="BX1156" s="1"/>
  <c r="BN1156" a="1"/>
  <c r="BN1156" s="1"/>
  <c r="BO1156" a="1"/>
  <c r="BO1156" s="1"/>
  <c r="BW1156" a="1"/>
  <c r="BW1156" s="1"/>
  <c r="CB1072"/>
  <c r="CC1072"/>
  <c r="CD1072"/>
  <c r="BO1072" a="1"/>
  <c r="BO1072" s="1"/>
  <c r="BX1072" a="1"/>
  <c r="BX1072" s="1"/>
  <c r="BY1072" a="1"/>
  <c r="BY1072" s="1"/>
  <c r="BS1072" a="1"/>
  <c r="BS1072" s="1"/>
  <c r="CA1072" a="1"/>
  <c r="CA1072" s="1"/>
  <c r="BT1072" a="1"/>
  <c r="BT1072" s="1"/>
  <c r="BJ1072" a="1"/>
  <c r="BJ1072" s="1"/>
  <c r="BK1072" a="1"/>
  <c r="BK1072" s="1"/>
  <c r="BZ1072" a="1"/>
  <c r="BZ1072" s="1"/>
  <c r="BV1072" a="1"/>
  <c r="BV1072" s="1"/>
  <c r="BW1072" a="1"/>
  <c r="BW1072" s="1"/>
  <c r="BQ1072" a="1"/>
  <c r="BQ1072" s="1"/>
  <c r="BN1072" a="1"/>
  <c r="BN1072" s="1"/>
  <c r="BP1072" a="1"/>
  <c r="BP1072" s="1"/>
  <c r="BL1072" a="1"/>
  <c r="BL1072" s="1"/>
  <c r="BU1072" a="1"/>
  <c r="BU1072" s="1"/>
  <c r="BR1072" a="1"/>
  <c r="BR1072" s="1"/>
  <c r="BM1072" a="1"/>
  <c r="BM1072" s="1"/>
  <c r="CB1004"/>
  <c r="CC1004"/>
  <c r="CD1004"/>
  <c r="BO1004" a="1"/>
  <c r="BO1004" s="1"/>
  <c r="BN1004" a="1"/>
  <c r="BN1004" s="1"/>
  <c r="BQ1004" a="1"/>
  <c r="BQ1004" s="1"/>
  <c r="BU1004" a="1"/>
  <c r="BU1004" s="1"/>
  <c r="BX1004" a="1"/>
  <c r="BX1004" s="1"/>
  <c r="BT1004" a="1"/>
  <c r="BT1004" s="1"/>
  <c r="BR1004" a="1"/>
  <c r="BR1004" s="1"/>
  <c r="BV1004" a="1"/>
  <c r="BV1004" s="1"/>
  <c r="BS1004" a="1"/>
  <c r="BS1004" s="1"/>
  <c r="BP1004" a="1"/>
  <c r="BP1004" s="1"/>
  <c r="BW1004" a="1"/>
  <c r="BW1004" s="1"/>
  <c r="BY1004" a="1"/>
  <c r="BY1004" s="1"/>
  <c r="CA1004" a="1"/>
  <c r="CA1004" s="1"/>
  <c r="BZ1004" a="1"/>
  <c r="BZ1004" s="1"/>
  <c r="BL1004" a="1"/>
  <c r="BL1004" s="1"/>
  <c r="BK1004" a="1"/>
  <c r="BK1004" s="1"/>
  <c r="BM1004" a="1"/>
  <c r="BM1004" s="1"/>
  <c r="BJ1004" a="1"/>
  <c r="BJ1004" s="1"/>
  <c r="CD948"/>
  <c r="CB948"/>
  <c r="CC948"/>
  <c r="BK948" a="1"/>
  <c r="BK948" s="1"/>
  <c r="CA948" a="1"/>
  <c r="CA948" s="1"/>
  <c r="BU948" a="1"/>
  <c r="BU948" s="1"/>
  <c r="BQ948" a="1"/>
  <c r="BQ948" s="1"/>
  <c r="BW948" a="1"/>
  <c r="BW948" s="1"/>
  <c r="BT948" a="1"/>
  <c r="BT948" s="1"/>
  <c r="BO948" a="1"/>
  <c r="BO948" s="1"/>
  <c r="BP948" a="1"/>
  <c r="BP948" s="1"/>
  <c r="BY948" a="1"/>
  <c r="BY948" s="1"/>
  <c r="BV948" a="1"/>
  <c r="BV948" s="1"/>
  <c r="BS948" a="1"/>
  <c r="BS948" s="1"/>
  <c r="BJ948" a="1"/>
  <c r="BJ948" s="1"/>
  <c r="BZ948" a="1"/>
  <c r="BZ948" s="1"/>
  <c r="BM948" a="1"/>
  <c r="BM948" s="1"/>
  <c r="BX948" a="1"/>
  <c r="BX948" s="1"/>
  <c r="BN948" a="1"/>
  <c r="BN948" s="1"/>
  <c r="BL948" a="1"/>
  <c r="BL948" s="1"/>
  <c r="BR948" a="1"/>
  <c r="BR948" s="1"/>
  <c r="CB890"/>
  <c r="CD890"/>
  <c r="CC890"/>
  <c r="BK890" a="1"/>
  <c r="BK890" s="1"/>
  <c r="BY890" a="1"/>
  <c r="BY890" s="1"/>
  <c r="BS890" a="1"/>
  <c r="BS890" s="1"/>
  <c r="BL890" a="1"/>
  <c r="BL890" s="1"/>
  <c r="BJ890" a="1"/>
  <c r="BJ890" s="1"/>
  <c r="BP890" a="1"/>
  <c r="BP890" s="1"/>
  <c r="BN890" a="1"/>
  <c r="BN890" s="1"/>
  <c r="BW890" a="1"/>
  <c r="BW890" s="1"/>
  <c r="BQ890" a="1"/>
  <c r="BQ890" s="1"/>
  <c r="BV890" a="1"/>
  <c r="BV890" s="1"/>
  <c r="BR890" a="1"/>
  <c r="BR890" s="1"/>
  <c r="CA890" a="1"/>
  <c r="CA890" s="1"/>
  <c r="BX890" a="1"/>
  <c r="BX890" s="1"/>
  <c r="BT890" a="1"/>
  <c r="BT890" s="1"/>
  <c r="BU890" a="1"/>
  <c r="BU890" s="1"/>
  <c r="BM890" a="1"/>
  <c r="BM890" s="1"/>
  <c r="BZ890" a="1"/>
  <c r="BZ890" s="1"/>
  <c r="BO890" a="1"/>
  <c r="BO890" s="1"/>
  <c r="CC1140"/>
  <c r="CB1140"/>
  <c r="CD1140"/>
  <c r="BJ1140" a="1"/>
  <c r="BJ1140" s="1"/>
  <c r="BZ1140" a="1"/>
  <c r="BZ1140" s="1"/>
  <c r="BL1140" a="1"/>
  <c r="BL1140" s="1"/>
  <c r="BK1140" a="1"/>
  <c r="BK1140" s="1"/>
  <c r="BV1140" a="1"/>
  <c r="BV1140" s="1"/>
  <c r="BO1140" a="1"/>
  <c r="BO1140" s="1"/>
  <c r="BS1140" a="1"/>
  <c r="BS1140" s="1"/>
  <c r="BM1140" a="1"/>
  <c r="BM1140" s="1"/>
  <c r="BP1140" a="1"/>
  <c r="BP1140" s="1"/>
  <c r="BQ1140" a="1"/>
  <c r="BQ1140" s="1"/>
  <c r="BN1140" a="1"/>
  <c r="BN1140" s="1"/>
  <c r="BR1140" a="1"/>
  <c r="BR1140" s="1"/>
  <c r="BW1140" a="1"/>
  <c r="BW1140" s="1"/>
  <c r="BT1140" a="1"/>
  <c r="BT1140" s="1"/>
  <c r="BY1140" a="1"/>
  <c r="BY1140" s="1"/>
  <c r="BU1140" a="1"/>
  <c r="BU1140" s="1"/>
  <c r="CA1140" a="1"/>
  <c r="CA1140" s="1"/>
  <c r="BX1140" a="1"/>
  <c r="BX1140" s="1"/>
  <c r="CB1076"/>
  <c r="CD1076"/>
  <c r="CC1076"/>
  <c r="BL1076" a="1"/>
  <c r="BL1076" s="1"/>
  <c r="BZ1076" a="1"/>
  <c r="BZ1076" s="1"/>
  <c r="BM1076" a="1"/>
  <c r="BM1076" s="1"/>
  <c r="BQ1076" a="1"/>
  <c r="BQ1076" s="1"/>
  <c r="BY1076" a="1"/>
  <c r="BY1076" s="1"/>
  <c r="BU1076" a="1"/>
  <c r="BU1076" s="1"/>
  <c r="BO1076" a="1"/>
  <c r="BO1076" s="1"/>
  <c r="BP1076" a="1"/>
  <c r="BP1076" s="1"/>
  <c r="BN1076" a="1"/>
  <c r="BN1076" s="1"/>
  <c r="BX1076" a="1"/>
  <c r="BX1076" s="1"/>
  <c r="BT1076" a="1"/>
  <c r="BT1076" s="1"/>
  <c r="BS1076" a="1"/>
  <c r="BS1076" s="1"/>
  <c r="CA1076" a="1"/>
  <c r="CA1076" s="1"/>
  <c r="BK1076" a="1"/>
  <c r="BK1076" s="1"/>
  <c r="BW1076" a="1"/>
  <c r="BW1076" s="1"/>
  <c r="BV1076" a="1"/>
  <c r="BV1076" s="1"/>
  <c r="BJ1076" a="1"/>
  <c r="BJ1076" s="1"/>
  <c r="BR1076" a="1"/>
  <c r="BR1076" s="1"/>
  <c r="CD1020"/>
  <c r="CC1020"/>
  <c r="CB1020"/>
  <c r="BS1020" a="1"/>
  <c r="BS1020" s="1"/>
  <c r="BR1020" a="1"/>
  <c r="BR1020" s="1"/>
  <c r="BW1020" a="1"/>
  <c r="BW1020" s="1"/>
  <c r="BM1020" a="1"/>
  <c r="BM1020" s="1"/>
  <c r="BU1020" a="1"/>
  <c r="BU1020" s="1"/>
  <c r="BX1020" a="1"/>
  <c r="BX1020" s="1"/>
  <c r="BV1020" a="1"/>
  <c r="BV1020" s="1"/>
  <c r="BZ1020" a="1"/>
  <c r="BZ1020" s="1"/>
  <c r="BT1020" a="1"/>
  <c r="BT1020" s="1"/>
  <c r="BK1020" a="1"/>
  <c r="BK1020" s="1"/>
  <c r="CA1020" a="1"/>
  <c r="CA1020" s="1"/>
  <c r="BJ1020" a="1"/>
  <c r="BJ1020" s="1"/>
  <c r="BP1020" a="1"/>
  <c r="BP1020" s="1"/>
  <c r="BO1020" a="1"/>
  <c r="BO1020" s="1"/>
  <c r="BL1020" a="1"/>
  <c r="BL1020" s="1"/>
  <c r="BY1020" a="1"/>
  <c r="BY1020" s="1"/>
  <c r="BN1020" a="1"/>
  <c r="BN1020" s="1"/>
  <c r="BQ1020" a="1"/>
  <c r="BQ1020" s="1"/>
  <c r="CD968"/>
  <c r="CC968"/>
  <c r="CB968"/>
  <c r="BS968" a="1"/>
  <c r="BS968" s="1"/>
  <c r="BQ968" a="1"/>
  <c r="BQ968" s="1"/>
  <c r="BY968" a="1"/>
  <c r="BY968" s="1"/>
  <c r="BR968" a="1"/>
  <c r="BR968" s="1"/>
  <c r="BX968" a="1"/>
  <c r="BX968" s="1"/>
  <c r="BT968" a="1"/>
  <c r="BT968" s="1"/>
  <c r="BN968" a="1"/>
  <c r="BN968" s="1"/>
  <c r="BL968" a="1"/>
  <c r="BL968" s="1"/>
  <c r="BV968" a="1"/>
  <c r="BV968" s="1"/>
  <c r="BK968" a="1"/>
  <c r="BK968" s="1"/>
  <c r="CA968" a="1"/>
  <c r="CA968" s="1"/>
  <c r="BJ968" a="1"/>
  <c r="BJ968" s="1"/>
  <c r="BU968" a="1"/>
  <c r="BU968" s="1"/>
  <c r="BW968" a="1"/>
  <c r="BW968" s="1"/>
  <c r="BZ968" a="1"/>
  <c r="BZ968" s="1"/>
  <c r="BP968" a="1"/>
  <c r="BP968" s="1"/>
  <c r="BM968" a="1"/>
  <c r="BM968" s="1"/>
  <c r="BO968" a="1"/>
  <c r="BO968" s="1"/>
  <c r="CB914"/>
  <c r="CC914"/>
  <c r="CD914"/>
  <c r="BQ914" a="1"/>
  <c r="BQ914" s="1"/>
  <c r="BM914" a="1"/>
  <c r="BM914" s="1"/>
  <c r="BO914" a="1"/>
  <c r="BO914" s="1"/>
  <c r="BP914" a="1"/>
  <c r="BP914" s="1"/>
  <c r="BZ914" a="1"/>
  <c r="BZ914" s="1"/>
  <c r="BU914" a="1"/>
  <c r="BU914" s="1"/>
  <c r="BR914" a="1"/>
  <c r="BR914" s="1"/>
  <c r="BV914" a="1"/>
  <c r="BV914" s="1"/>
  <c r="BW914" a="1"/>
  <c r="BW914" s="1"/>
  <c r="BL914" a="1"/>
  <c r="BL914" s="1"/>
  <c r="BK914" a="1"/>
  <c r="BK914" s="1"/>
  <c r="BX914" a="1"/>
  <c r="BX914" s="1"/>
  <c r="CA914" a="1"/>
  <c r="CA914" s="1"/>
  <c r="BT914" a="1"/>
  <c r="BT914" s="1"/>
  <c r="BY914" a="1"/>
  <c r="BY914" s="1"/>
  <c r="BN914" a="1"/>
  <c r="BN914" s="1"/>
  <c r="BJ914" a="1"/>
  <c r="BJ914" s="1"/>
  <c r="BS914" a="1"/>
  <c r="BS914" s="1"/>
  <c r="CB1151"/>
  <c r="CC1151"/>
  <c r="CD1151"/>
  <c r="BN1151" a="1"/>
  <c r="BN1151" s="1"/>
  <c r="BV1151" a="1"/>
  <c r="BV1151" s="1"/>
  <c r="BK1151" a="1"/>
  <c r="BK1151" s="1"/>
  <c r="BU1151" a="1"/>
  <c r="BU1151" s="1"/>
  <c r="BP1151" a="1"/>
  <c r="BP1151" s="1"/>
  <c r="BX1151" a="1"/>
  <c r="BX1151" s="1"/>
  <c r="BS1151" a="1"/>
  <c r="BS1151" s="1"/>
  <c r="BJ1151" a="1"/>
  <c r="BJ1151" s="1"/>
  <c r="BR1151" a="1"/>
  <c r="BR1151" s="1"/>
  <c r="BZ1151" a="1"/>
  <c r="BZ1151" s="1"/>
  <c r="CA1151" a="1"/>
  <c r="CA1151" s="1"/>
  <c r="BQ1151" a="1"/>
  <c r="BQ1151" s="1"/>
  <c r="BO1151" a="1"/>
  <c r="BO1151" s="1"/>
  <c r="BM1151" a="1"/>
  <c r="BM1151" s="1"/>
  <c r="BL1151" a="1"/>
  <c r="BL1151" s="1"/>
  <c r="BT1151" a="1"/>
  <c r="BT1151" s="1"/>
  <c r="BY1151" a="1"/>
  <c r="BY1151" s="1"/>
  <c r="BW1151" a="1"/>
  <c r="BW1151" s="1"/>
  <c r="CD1103"/>
  <c r="CC1103"/>
  <c r="CB1103"/>
  <c r="BP1103" a="1"/>
  <c r="BP1103" s="1"/>
  <c r="BR1103" a="1"/>
  <c r="BR1103" s="1"/>
  <c r="BO1103" a="1"/>
  <c r="BO1103" s="1"/>
  <c r="BT1103" a="1"/>
  <c r="BT1103" s="1"/>
  <c r="BU1103" a="1"/>
  <c r="BU1103" s="1"/>
  <c r="BV1103" a="1"/>
  <c r="BV1103" s="1"/>
  <c r="BS1103" a="1"/>
  <c r="BS1103" s="1"/>
  <c r="BW1103" a="1"/>
  <c r="BW1103" s="1"/>
  <c r="BX1103" a="1"/>
  <c r="BX1103" s="1"/>
  <c r="BY1103" a="1"/>
  <c r="BY1103" s="1"/>
  <c r="BZ1103" a="1"/>
  <c r="BZ1103" s="1"/>
  <c r="CA1103" a="1"/>
  <c r="CA1103" s="1"/>
  <c r="BJ1103" a="1"/>
  <c r="BJ1103" s="1"/>
  <c r="BN1103" a="1"/>
  <c r="BN1103" s="1"/>
  <c r="BM1103" a="1"/>
  <c r="BM1103" s="1"/>
  <c r="BK1103" a="1"/>
  <c r="BK1103" s="1"/>
  <c r="BL1103" a="1"/>
  <c r="BL1103" s="1"/>
  <c r="BQ1103" a="1"/>
  <c r="BQ1103" s="1"/>
  <c r="CD1067"/>
  <c r="CB1067"/>
  <c r="CC1067"/>
  <c r="BU1067" a="1"/>
  <c r="BU1067" s="1"/>
  <c r="BR1067" a="1"/>
  <c r="BR1067" s="1"/>
  <c r="BZ1067" a="1"/>
  <c r="BZ1067" s="1"/>
  <c r="BX1067" a="1"/>
  <c r="BX1067" s="1"/>
  <c r="BJ1067" a="1"/>
  <c r="BJ1067" s="1"/>
  <c r="BV1067" a="1"/>
  <c r="BV1067" s="1"/>
  <c r="BW1067" a="1"/>
  <c r="BW1067" s="1"/>
  <c r="BO1067" a="1"/>
  <c r="BO1067" s="1"/>
  <c r="BM1067" a="1"/>
  <c r="BM1067" s="1"/>
  <c r="BN1067" a="1"/>
  <c r="BN1067" s="1"/>
  <c r="BY1067" a="1"/>
  <c r="BY1067" s="1"/>
  <c r="BL1067" a="1"/>
  <c r="BL1067" s="1"/>
  <c r="BT1067" a="1"/>
  <c r="BT1067" s="1"/>
  <c r="BP1067" a="1"/>
  <c r="BP1067" s="1"/>
  <c r="BQ1067" a="1"/>
  <c r="BQ1067" s="1"/>
  <c r="BK1067" a="1"/>
  <c r="BK1067" s="1"/>
  <c r="BS1067" a="1"/>
  <c r="BS1067" s="1"/>
  <c r="CA1067" a="1"/>
  <c r="CA1067" s="1"/>
  <c r="CC1031"/>
  <c r="CD1031"/>
  <c r="CB1031"/>
  <c r="BW1031" a="1"/>
  <c r="BW1031" s="1"/>
  <c r="BY1031" a="1"/>
  <c r="BY1031" s="1"/>
  <c r="CA1031" a="1"/>
  <c r="CA1031" s="1"/>
  <c r="BJ1031" a="1"/>
  <c r="BJ1031" s="1"/>
  <c r="BZ1031" a="1"/>
  <c r="BZ1031" s="1"/>
  <c r="BL1031" a="1"/>
  <c r="BL1031" s="1"/>
  <c r="BX1031" a="1"/>
  <c r="BX1031" s="1"/>
  <c r="BQ1031" a="1"/>
  <c r="BQ1031" s="1"/>
  <c r="BO1031" a="1"/>
  <c r="BO1031" s="1"/>
  <c r="BK1031" a="1"/>
  <c r="BK1031" s="1"/>
  <c r="BP1031" a="1"/>
  <c r="BP1031" s="1"/>
  <c r="BN1031" a="1"/>
  <c r="BN1031" s="1"/>
  <c r="BR1031" a="1"/>
  <c r="BR1031" s="1"/>
  <c r="BV1031" a="1"/>
  <c r="BV1031" s="1"/>
  <c r="BS1031" a="1"/>
  <c r="BS1031" s="1"/>
  <c r="BU1031" a="1"/>
  <c r="BU1031" s="1"/>
  <c r="BM1031" a="1"/>
  <c r="BM1031" s="1"/>
  <c r="BT1031" a="1"/>
  <c r="BT1031" s="1"/>
  <c r="CD995"/>
  <c r="CB995"/>
  <c r="CC995"/>
  <c r="BM995" a="1"/>
  <c r="BM995" s="1"/>
  <c r="BQ995" a="1"/>
  <c r="BQ995" s="1"/>
  <c r="BV995" a="1"/>
  <c r="BV995" s="1"/>
  <c r="BL995" a="1"/>
  <c r="BL995" s="1"/>
  <c r="BT995" a="1"/>
  <c r="BT995" s="1"/>
  <c r="BP995" a="1"/>
  <c r="BP995" s="1"/>
  <c r="BY995" a="1"/>
  <c r="BY995" s="1"/>
  <c r="BS995" a="1"/>
  <c r="BS995" s="1"/>
  <c r="CA995" a="1"/>
  <c r="CA995" s="1"/>
  <c r="BU995" a="1"/>
  <c r="BU995" s="1"/>
  <c r="BJ995" a="1"/>
  <c r="BJ995" s="1"/>
  <c r="BK995" a="1"/>
  <c r="BK995" s="1"/>
  <c r="BZ995" a="1"/>
  <c r="BZ995" s="1"/>
  <c r="BX995" a="1"/>
  <c r="BX995" s="1"/>
  <c r="BN995" a="1"/>
  <c r="BN995" s="1"/>
  <c r="BR995" a="1"/>
  <c r="BR995" s="1"/>
  <c r="BW995" a="1"/>
  <c r="BW995" s="1"/>
  <c r="BO995" a="1"/>
  <c r="BO995" s="1"/>
  <c r="CD959"/>
  <c r="CB959"/>
  <c r="CC959"/>
  <c r="BM959" a="1"/>
  <c r="BM959" s="1"/>
  <c r="BW959" a="1"/>
  <c r="BW959" s="1"/>
  <c r="BV959" a="1"/>
  <c r="BV959" s="1"/>
  <c r="BK959" a="1"/>
  <c r="BK959" s="1"/>
  <c r="BP959" a="1"/>
  <c r="BP959" s="1"/>
  <c r="CA959" a="1"/>
  <c r="CA959" s="1"/>
  <c r="BZ959" a="1"/>
  <c r="BZ959" s="1"/>
  <c r="BN959" a="1"/>
  <c r="BN959" s="1"/>
  <c r="BJ959" a="1"/>
  <c r="BJ959" s="1"/>
  <c r="BU959" a="1"/>
  <c r="BU959" s="1"/>
  <c r="BL959" a="1"/>
  <c r="BL959" s="1"/>
  <c r="BR959" a="1"/>
  <c r="BR959" s="1"/>
  <c r="BO959" a="1"/>
  <c r="BO959" s="1"/>
  <c r="BS959" a="1"/>
  <c r="BS959" s="1"/>
  <c r="BX959" a="1"/>
  <c r="BX959" s="1"/>
  <c r="BT959" a="1"/>
  <c r="BT959" s="1"/>
  <c r="BQ959" a="1"/>
  <c r="BQ959" s="1"/>
  <c r="BY959" a="1"/>
  <c r="BY959" s="1"/>
  <c r="CB921"/>
  <c r="CD921"/>
  <c r="CC921"/>
  <c r="BT921" a="1"/>
  <c r="BT921" s="1"/>
  <c r="BP921" a="1"/>
  <c r="BP921" s="1"/>
  <c r="BZ921" a="1"/>
  <c r="BZ921" s="1"/>
  <c r="BN921" a="1"/>
  <c r="BN921" s="1"/>
  <c r="BW921" a="1"/>
  <c r="BW921" s="1"/>
  <c r="CA921" a="1"/>
  <c r="CA921" s="1"/>
  <c r="BK921" a="1"/>
  <c r="BK921" s="1"/>
  <c r="BJ921" a="1"/>
  <c r="BJ921" s="1"/>
  <c r="BX921" a="1"/>
  <c r="BX921" s="1"/>
  <c r="BR921" a="1"/>
  <c r="BR921" s="1"/>
  <c r="BL921" a="1"/>
  <c r="BL921" s="1"/>
  <c r="BU921" a="1"/>
  <c r="BU921" s="1"/>
  <c r="BS921" a="1"/>
  <c r="BS921" s="1"/>
  <c r="BV921" a="1"/>
  <c r="BV921" s="1"/>
  <c r="BO921" a="1"/>
  <c r="BO921" s="1"/>
  <c r="BM921" a="1"/>
  <c r="BM921" s="1"/>
  <c r="BY921" a="1"/>
  <c r="BY921" s="1"/>
  <c r="BQ921" a="1"/>
  <c r="BQ921" s="1"/>
  <c r="CD885"/>
  <c r="CB885"/>
  <c r="CC885"/>
  <c r="BY885" a="1"/>
  <c r="BY885" s="1"/>
  <c r="BZ885" a="1"/>
  <c r="BZ885" s="1"/>
  <c r="BT885" a="1"/>
  <c r="BT885" s="1"/>
  <c r="BU885" a="1"/>
  <c r="BU885" s="1"/>
  <c r="BO885" a="1"/>
  <c r="BO885" s="1"/>
  <c r="BN885" a="1"/>
  <c r="BN885" s="1"/>
  <c r="BL885" a="1"/>
  <c r="BL885" s="1"/>
  <c r="BR885" a="1"/>
  <c r="BR885" s="1"/>
  <c r="BP885" a="1"/>
  <c r="BP885" s="1"/>
  <c r="BX885" a="1"/>
  <c r="BX885" s="1"/>
  <c r="BQ885" a="1"/>
  <c r="BQ885" s="1"/>
  <c r="BS885" a="1"/>
  <c r="BS885" s="1"/>
  <c r="BM885" a="1"/>
  <c r="BM885" s="1"/>
  <c r="BV885" a="1"/>
  <c r="BV885" s="1"/>
  <c r="BW885" a="1"/>
  <c r="BW885" s="1"/>
  <c r="CA885" a="1"/>
  <c r="CA885" s="1"/>
  <c r="BJ885" a="1"/>
  <c r="BJ885" s="1"/>
  <c r="BK885" a="1"/>
  <c r="BK885" s="1"/>
  <c r="CB1116"/>
  <c r="CC1116"/>
  <c r="CD1116"/>
  <c r="BN1116" a="1"/>
  <c r="BN1116" s="1"/>
  <c r="BT1116" a="1"/>
  <c r="BT1116" s="1"/>
  <c r="BO1116" a="1"/>
  <c r="BO1116" s="1"/>
  <c r="BZ1116" a="1"/>
  <c r="BZ1116" s="1"/>
  <c r="BQ1116" a="1"/>
  <c r="BQ1116" s="1"/>
  <c r="CA1116" a="1"/>
  <c r="CA1116" s="1"/>
  <c r="BJ1116" a="1"/>
  <c r="BJ1116" s="1"/>
  <c r="BR1116" a="1"/>
  <c r="BR1116" s="1"/>
  <c r="BW1116" a="1"/>
  <c r="BW1116" s="1"/>
  <c r="BV1116" a="1"/>
  <c r="BV1116" s="1"/>
  <c r="BM1116" a="1"/>
  <c r="BM1116" s="1"/>
  <c r="BU1116" a="1"/>
  <c r="BU1116" s="1"/>
  <c r="BS1116" a="1"/>
  <c r="BS1116" s="1"/>
  <c r="BY1116" a="1"/>
  <c r="BY1116" s="1"/>
  <c r="BP1116" a="1"/>
  <c r="BP1116" s="1"/>
  <c r="BX1116" a="1"/>
  <c r="BX1116" s="1"/>
  <c r="BK1116" a="1"/>
  <c r="BK1116" s="1"/>
  <c r="BL1116" a="1"/>
  <c r="BL1116" s="1"/>
  <c r="CD1060"/>
  <c r="CC1060"/>
  <c r="CB1060"/>
  <c r="BO1060" a="1"/>
  <c r="BO1060" s="1"/>
  <c r="BM1060" a="1"/>
  <c r="BM1060" s="1"/>
  <c r="BW1060" a="1"/>
  <c r="BW1060" s="1"/>
  <c r="BT1060" a="1"/>
  <c r="BT1060" s="1"/>
  <c r="BR1060" a="1"/>
  <c r="BR1060" s="1"/>
  <c r="BV1060" a="1"/>
  <c r="BV1060" s="1"/>
  <c r="BJ1060" a="1"/>
  <c r="BJ1060" s="1"/>
  <c r="CA1060" a="1"/>
  <c r="CA1060" s="1"/>
  <c r="BU1060" a="1"/>
  <c r="BU1060" s="1"/>
  <c r="BZ1060" a="1"/>
  <c r="BZ1060" s="1"/>
  <c r="BN1060" a="1"/>
  <c r="BN1060" s="1"/>
  <c r="BP1060" a="1"/>
  <c r="BP1060" s="1"/>
  <c r="BY1060" a="1"/>
  <c r="BY1060" s="1"/>
  <c r="BS1060" a="1"/>
  <c r="BS1060" s="1"/>
  <c r="BL1060" a="1"/>
  <c r="BL1060" s="1"/>
  <c r="BX1060" a="1"/>
  <c r="BX1060" s="1"/>
  <c r="BQ1060" a="1"/>
  <c r="BQ1060" s="1"/>
  <c r="BK1060" a="1"/>
  <c r="BK1060" s="1"/>
  <c r="CB1012"/>
  <c r="CC1012"/>
  <c r="CD1012"/>
  <c r="BN1012" a="1"/>
  <c r="BN1012" s="1"/>
  <c r="BU1012" a="1"/>
  <c r="BU1012" s="1"/>
  <c r="BR1012" a="1"/>
  <c r="BR1012" s="1"/>
  <c r="CA1012" a="1"/>
  <c r="CA1012" s="1"/>
  <c r="BZ1012" a="1"/>
  <c r="BZ1012" s="1"/>
  <c r="BQ1012" a="1"/>
  <c r="BQ1012" s="1"/>
  <c r="BX1012" a="1"/>
  <c r="BX1012" s="1"/>
  <c r="BP1012" a="1"/>
  <c r="BP1012" s="1"/>
  <c r="BV1012" a="1"/>
  <c r="BV1012" s="1"/>
  <c r="BK1012" a="1"/>
  <c r="BK1012" s="1"/>
  <c r="BM1012" a="1"/>
  <c r="BM1012" s="1"/>
  <c r="BW1012" a="1"/>
  <c r="BW1012" s="1"/>
  <c r="BL1012" a="1"/>
  <c r="BL1012" s="1"/>
  <c r="BS1012" a="1"/>
  <c r="BS1012" s="1"/>
  <c r="BY1012" a="1"/>
  <c r="BY1012" s="1"/>
  <c r="BJ1012" a="1"/>
  <c r="BJ1012" s="1"/>
  <c r="BO1012" a="1"/>
  <c r="BO1012" s="1"/>
  <c r="BT1012" a="1"/>
  <c r="BT1012" s="1"/>
  <c r="CB964"/>
  <c r="CD964"/>
  <c r="CC964"/>
  <c r="BY964" a="1"/>
  <c r="BY964" s="1"/>
  <c r="BX964" a="1"/>
  <c r="BX964" s="1"/>
  <c r="BZ964" a="1"/>
  <c r="BZ964" s="1"/>
  <c r="BO964" a="1"/>
  <c r="BO964" s="1"/>
  <c r="BR964" a="1"/>
  <c r="BR964" s="1"/>
  <c r="BW964" a="1"/>
  <c r="BW964" s="1"/>
  <c r="BN964" a="1"/>
  <c r="BN964" s="1"/>
  <c r="CA964" a="1"/>
  <c r="CA964" s="1"/>
  <c r="BQ964" a="1"/>
  <c r="BQ964" s="1"/>
  <c r="BJ964" a="1"/>
  <c r="BJ964" s="1"/>
  <c r="BK964" a="1"/>
  <c r="BK964" s="1"/>
  <c r="BL964" a="1"/>
  <c r="BL964" s="1"/>
  <c r="BS964" a="1"/>
  <c r="BS964" s="1"/>
  <c r="BV964" a="1"/>
  <c r="BV964" s="1"/>
  <c r="BU964" a="1"/>
  <c r="BU964" s="1"/>
  <c r="BT964" a="1"/>
  <c r="BT964" s="1"/>
  <c r="BP964" a="1"/>
  <c r="BP964" s="1"/>
  <c r="BM964" a="1"/>
  <c r="BM964" s="1"/>
  <c r="CC918"/>
  <c r="CD918"/>
  <c r="CB918"/>
  <c r="BS918" a="1"/>
  <c r="BS918" s="1"/>
  <c r="BV918" a="1"/>
  <c r="BV918" s="1"/>
  <c r="BJ918" a="1"/>
  <c r="BJ918" s="1"/>
  <c r="BY918" a="1"/>
  <c r="BY918" s="1"/>
  <c r="CA918" a="1"/>
  <c r="CA918" s="1"/>
  <c r="BZ918" a="1"/>
  <c r="BZ918" s="1"/>
  <c r="BR918" a="1"/>
  <c r="BR918" s="1"/>
  <c r="BM918" a="1"/>
  <c r="BM918" s="1"/>
  <c r="BL918" a="1"/>
  <c r="BL918" s="1"/>
  <c r="BQ918" a="1"/>
  <c r="BQ918" s="1"/>
  <c r="BK918" a="1"/>
  <c r="BK918" s="1"/>
  <c r="BN918" a="1"/>
  <c r="BN918" s="1"/>
  <c r="BP918" a="1"/>
  <c r="BP918" s="1"/>
  <c r="BU918" a="1"/>
  <c r="BU918" s="1"/>
  <c r="BO918" a="1"/>
  <c r="BO918" s="1"/>
  <c r="BW918" a="1"/>
  <c r="BW918" s="1"/>
  <c r="BT918" a="1"/>
  <c r="BT918" s="1"/>
  <c r="BX918" a="1"/>
  <c r="BX918" s="1"/>
  <c r="CC878"/>
  <c r="CB878"/>
  <c r="CD878"/>
  <c r="BL878" a="1"/>
  <c r="BL878" s="1"/>
  <c r="BY878" a="1"/>
  <c r="BY878" s="1"/>
  <c r="CA878" a="1"/>
  <c r="CA878" s="1"/>
  <c r="BP878" a="1"/>
  <c r="BP878" s="1"/>
  <c r="BK878" a="1"/>
  <c r="BK878" s="1"/>
  <c r="BZ878" a="1"/>
  <c r="BZ878" s="1"/>
  <c r="BO878" a="1"/>
  <c r="BO878" s="1"/>
  <c r="BU878" a="1"/>
  <c r="BU878" s="1"/>
  <c r="BQ878" a="1"/>
  <c r="BQ878" s="1"/>
  <c r="BX878" a="1"/>
  <c r="BX878" s="1"/>
  <c r="BS878" a="1"/>
  <c r="BS878" s="1"/>
  <c r="BM878" a="1"/>
  <c r="BM878" s="1"/>
  <c r="BW878" a="1"/>
  <c r="BW878" s="1"/>
  <c r="BT878" a="1"/>
  <c r="BT878" s="1"/>
  <c r="BV878" a="1"/>
  <c r="BV878" s="1"/>
  <c r="BR878" a="1"/>
  <c r="BR878" s="1"/>
  <c r="BJ878" a="1"/>
  <c r="BJ878" s="1"/>
  <c r="BN878" a="1"/>
  <c r="BN878" s="1"/>
  <c r="CD1143"/>
  <c r="CB1143"/>
  <c r="CC1143"/>
  <c r="BO1143" a="1"/>
  <c r="BO1143" s="1"/>
  <c r="BW1143" a="1"/>
  <c r="BW1143" s="1"/>
  <c r="BZ1143" a="1"/>
  <c r="BZ1143" s="1"/>
  <c r="BX1143" a="1"/>
  <c r="BX1143" s="1"/>
  <c r="BN1143" a="1"/>
  <c r="BN1143" s="1"/>
  <c r="BQ1143" a="1"/>
  <c r="BQ1143" s="1"/>
  <c r="BY1143" a="1"/>
  <c r="BY1143" s="1"/>
  <c r="BK1143" a="1"/>
  <c r="BK1143" s="1"/>
  <c r="BS1143" a="1"/>
  <c r="BS1143" s="1"/>
  <c r="CA1143" a="1"/>
  <c r="CA1143" s="1"/>
  <c r="BL1143" a="1"/>
  <c r="BL1143" s="1"/>
  <c r="BJ1143" a="1"/>
  <c r="BJ1143" s="1"/>
  <c r="BV1143" a="1"/>
  <c r="BV1143" s="1"/>
  <c r="BM1143" a="1"/>
  <c r="BM1143" s="1"/>
  <c r="BU1143" a="1"/>
  <c r="BU1143" s="1"/>
  <c r="BT1143" a="1"/>
  <c r="BT1143" s="1"/>
  <c r="BR1143" a="1"/>
  <c r="BR1143" s="1"/>
  <c r="BP1143" a="1"/>
  <c r="BP1143" s="1"/>
  <c r="CB1119"/>
  <c r="CC1119"/>
  <c r="CD1119"/>
  <c r="BN1119" a="1"/>
  <c r="BN1119" s="1"/>
  <c r="BV1119" a="1"/>
  <c r="BV1119" s="1"/>
  <c r="BO1119" a="1"/>
  <c r="BO1119" s="1"/>
  <c r="CA1119" a="1"/>
  <c r="CA1119" s="1"/>
  <c r="BY1119" a="1"/>
  <c r="BY1119" s="1"/>
  <c r="BQ1119" a="1"/>
  <c r="BQ1119" s="1"/>
  <c r="BP1119" a="1"/>
  <c r="BP1119" s="1"/>
  <c r="BX1119" a="1"/>
  <c r="BX1119" s="1"/>
  <c r="BW1119" a="1"/>
  <c r="BW1119" s="1"/>
  <c r="BJ1119" a="1"/>
  <c r="BJ1119" s="1"/>
  <c r="BR1119" a="1"/>
  <c r="BR1119" s="1"/>
  <c r="BZ1119" a="1"/>
  <c r="BZ1119" s="1"/>
  <c r="BM1119" a="1"/>
  <c r="BM1119" s="1"/>
  <c r="BK1119" a="1"/>
  <c r="BK1119" s="1"/>
  <c r="BL1119" a="1"/>
  <c r="BL1119" s="1"/>
  <c r="BT1119" a="1"/>
  <c r="BT1119" s="1"/>
  <c r="BU1119" a="1"/>
  <c r="BU1119" s="1"/>
  <c r="BS1119" a="1"/>
  <c r="BS1119" s="1"/>
  <c r="CD1091"/>
  <c r="CB1091"/>
  <c r="CC1091"/>
  <c r="BM1091" a="1"/>
  <c r="BM1091" s="1"/>
  <c r="BN1091" a="1"/>
  <c r="BN1091" s="1"/>
  <c r="BV1091" a="1"/>
  <c r="BV1091" s="1"/>
  <c r="BT1091" a="1"/>
  <c r="BT1091" s="1"/>
  <c r="BO1091" a="1"/>
  <c r="BO1091" s="1"/>
  <c r="BL1091" a="1"/>
  <c r="BL1091" s="1"/>
  <c r="BP1091" a="1"/>
  <c r="BP1091" s="1"/>
  <c r="BQ1091" a="1"/>
  <c r="BQ1091" s="1"/>
  <c r="BY1091" a="1"/>
  <c r="BY1091" s="1"/>
  <c r="CA1091" a="1"/>
  <c r="CA1091" s="1"/>
  <c r="BZ1091" a="1"/>
  <c r="BZ1091" s="1"/>
  <c r="BU1091" a="1"/>
  <c r="BU1091" s="1"/>
  <c r="BK1091" a="1"/>
  <c r="BK1091" s="1"/>
  <c r="BW1091" a="1"/>
  <c r="BW1091" s="1"/>
  <c r="BX1091" a="1"/>
  <c r="BX1091" s="1"/>
  <c r="BJ1091" a="1"/>
  <c r="BJ1091" s="1"/>
  <c r="BR1091" a="1"/>
  <c r="BR1091" s="1"/>
  <c r="BS1091" a="1"/>
  <c r="BS1091" s="1"/>
  <c r="CB1063"/>
  <c r="CC1063"/>
  <c r="CD1063"/>
  <c r="BL1063" a="1"/>
  <c r="BL1063" s="1"/>
  <c r="BJ1063" a="1"/>
  <c r="BJ1063" s="1"/>
  <c r="BZ1063" a="1"/>
  <c r="BZ1063" s="1"/>
  <c r="BN1063" a="1"/>
  <c r="BN1063" s="1"/>
  <c r="BP1063" a="1"/>
  <c r="BP1063" s="1"/>
  <c r="CA1063" a="1"/>
  <c r="CA1063" s="1"/>
  <c r="BQ1063" a="1"/>
  <c r="BQ1063" s="1"/>
  <c r="BO1063" a="1"/>
  <c r="BO1063" s="1"/>
  <c r="BS1063" a="1"/>
  <c r="BS1063" s="1"/>
  <c r="BU1063" a="1"/>
  <c r="BU1063" s="1"/>
  <c r="BT1063" a="1"/>
  <c r="BT1063" s="1"/>
  <c r="BR1063" a="1"/>
  <c r="BR1063" s="1"/>
  <c r="BK1063" a="1"/>
  <c r="BK1063" s="1"/>
  <c r="BX1063" a="1"/>
  <c r="BX1063" s="1"/>
  <c r="BY1063" a="1"/>
  <c r="BY1063" s="1"/>
  <c r="BW1063" a="1"/>
  <c r="BW1063" s="1"/>
  <c r="BV1063" a="1"/>
  <c r="BV1063" s="1"/>
  <c r="BM1063" a="1"/>
  <c r="BM1063" s="1"/>
  <c r="CD1035"/>
  <c r="CB1035"/>
  <c r="CC1035"/>
  <c r="BP1035" a="1"/>
  <c r="BP1035" s="1"/>
  <c r="BT1035" a="1"/>
  <c r="BT1035" s="1"/>
  <c r="BO1035" a="1"/>
  <c r="BO1035" s="1"/>
  <c r="BK1035" a="1"/>
  <c r="BK1035" s="1"/>
  <c r="BL1035" a="1"/>
  <c r="BL1035" s="1"/>
  <c r="BU1035" a="1"/>
  <c r="BU1035" s="1"/>
  <c r="BW1035" a="1"/>
  <c r="BW1035" s="1"/>
  <c r="BJ1035" a="1"/>
  <c r="BJ1035" s="1"/>
  <c r="BR1035" a="1"/>
  <c r="BR1035" s="1"/>
  <c r="BS1035" a="1"/>
  <c r="BS1035" s="1"/>
  <c r="BV1035" a="1"/>
  <c r="BV1035" s="1"/>
  <c r="BX1035" a="1"/>
  <c r="BX1035" s="1"/>
  <c r="CA1035" a="1"/>
  <c r="CA1035" s="1"/>
  <c r="BN1035" a="1"/>
  <c r="BN1035" s="1"/>
  <c r="BY1035" a="1"/>
  <c r="BY1035" s="1"/>
  <c r="BZ1035" a="1"/>
  <c r="BZ1035" s="1"/>
  <c r="BM1035" a="1"/>
  <c r="BM1035" s="1"/>
  <c r="BQ1035" a="1"/>
  <c r="BQ1035" s="1"/>
  <c r="CC1007"/>
  <c r="CB1007"/>
  <c r="CD1007"/>
  <c r="BJ1007" a="1"/>
  <c r="BJ1007" s="1"/>
  <c r="BZ1007" a="1"/>
  <c r="BZ1007" s="1"/>
  <c r="BS1007" a="1"/>
  <c r="BS1007" s="1"/>
  <c r="BM1007" a="1"/>
  <c r="BM1007" s="1"/>
  <c r="BU1007" a="1"/>
  <c r="BU1007" s="1"/>
  <c r="BO1007" a="1"/>
  <c r="BO1007" s="1"/>
  <c r="BQ1007" a="1"/>
  <c r="BQ1007" s="1"/>
  <c r="BY1007" a="1"/>
  <c r="BY1007" s="1"/>
  <c r="BR1007" a="1"/>
  <c r="BR1007" s="1"/>
  <c r="BL1007" a="1"/>
  <c r="BL1007" s="1"/>
  <c r="BV1007" a="1"/>
  <c r="BV1007" s="1"/>
  <c r="BN1007" a="1"/>
  <c r="BN1007" s="1"/>
  <c r="BT1007" a="1"/>
  <c r="BT1007" s="1"/>
  <c r="BW1007" a="1"/>
  <c r="BW1007" s="1"/>
  <c r="BP1007" a="1"/>
  <c r="BP1007" s="1"/>
  <c r="CA1007" a="1"/>
  <c r="CA1007" s="1"/>
  <c r="BX1007" a="1"/>
  <c r="BX1007" s="1"/>
  <c r="BK1007" a="1"/>
  <c r="BK1007" s="1"/>
  <c r="CD979"/>
  <c r="CC979"/>
  <c r="CB979"/>
  <c r="BK979" a="1"/>
  <c r="BK979" s="1"/>
  <c r="BS979" a="1"/>
  <c r="BS979" s="1"/>
  <c r="CA979" a="1"/>
  <c r="CA979" s="1"/>
  <c r="BZ979" a="1"/>
  <c r="BZ979" s="1"/>
  <c r="BM979" a="1"/>
  <c r="BM979" s="1"/>
  <c r="BU979" a="1"/>
  <c r="BU979" s="1"/>
  <c r="BJ979" a="1"/>
  <c r="BJ979" s="1"/>
  <c r="BO979" a="1"/>
  <c r="BO979" s="1"/>
  <c r="BW979" a="1"/>
  <c r="BW979" s="1"/>
  <c r="BP979" a="1"/>
  <c r="BP979" s="1"/>
  <c r="BR979" a="1"/>
  <c r="BR979" s="1"/>
  <c r="BQ979" a="1"/>
  <c r="BQ979" s="1"/>
  <c r="BY979" a="1"/>
  <c r="BY979" s="1"/>
  <c r="BX979" a="1"/>
  <c r="BX979" s="1"/>
  <c r="BV979" a="1"/>
  <c r="BV979" s="1"/>
  <c r="BL979" a="1"/>
  <c r="BL979" s="1"/>
  <c r="BN979" a="1"/>
  <c r="BN979" s="1"/>
  <c r="BT979" a="1"/>
  <c r="BT979" s="1"/>
  <c r="CD951"/>
  <c r="CB951"/>
  <c r="CC951"/>
  <c r="BS951" a="1"/>
  <c r="BS951" s="1"/>
  <c r="BZ951" a="1"/>
  <c r="BZ951" s="1"/>
  <c r="BQ951" a="1"/>
  <c r="BQ951" s="1"/>
  <c r="BW951" a="1"/>
  <c r="BW951" s="1"/>
  <c r="BX951" a="1"/>
  <c r="BX951" s="1"/>
  <c r="BY951" a="1"/>
  <c r="BY951" s="1"/>
  <c r="BT951" a="1"/>
  <c r="BT951" s="1"/>
  <c r="BV951" a="1"/>
  <c r="BV951" s="1"/>
  <c r="BU951" a="1"/>
  <c r="BU951" s="1"/>
  <c r="BJ951" a="1"/>
  <c r="BJ951" s="1"/>
  <c r="BK951" a="1"/>
  <c r="BK951" s="1"/>
  <c r="CA951" a="1"/>
  <c r="CA951" s="1"/>
  <c r="BL951" a="1"/>
  <c r="BL951" s="1"/>
  <c r="BM951" a="1"/>
  <c r="BM951" s="1"/>
  <c r="BN951" a="1"/>
  <c r="BN951" s="1"/>
  <c r="BO951" a="1"/>
  <c r="BO951" s="1"/>
  <c r="BR951" a="1"/>
  <c r="BR951" s="1"/>
  <c r="BP951" a="1"/>
  <c r="BP951" s="1"/>
  <c r="CD917"/>
  <c r="CB917"/>
  <c r="CC917"/>
  <c r="BS917" a="1"/>
  <c r="BS917" s="1"/>
  <c r="BQ917" a="1"/>
  <c r="BQ917" s="1"/>
  <c r="BR917" a="1"/>
  <c r="BR917" s="1"/>
  <c r="BO917" a="1"/>
  <c r="BO917" s="1"/>
  <c r="BL917" a="1"/>
  <c r="BL917" s="1"/>
  <c r="BZ917" a="1"/>
  <c r="BZ917" s="1"/>
  <c r="BU917" a="1"/>
  <c r="BU917" s="1"/>
  <c r="BX917" a="1"/>
  <c r="BX917" s="1"/>
  <c r="BT917" a="1"/>
  <c r="BT917" s="1"/>
  <c r="BW917" a="1"/>
  <c r="BW917" s="1"/>
  <c r="BY917" a="1"/>
  <c r="BY917" s="1"/>
  <c r="BV917" a="1"/>
  <c r="BV917" s="1"/>
  <c r="BK917" a="1"/>
  <c r="BK917" s="1"/>
  <c r="CA917" a="1"/>
  <c r="CA917" s="1"/>
  <c r="BP917" a="1"/>
  <c r="BP917" s="1"/>
  <c r="BM917" a="1"/>
  <c r="BM917" s="1"/>
  <c r="BN917" a="1"/>
  <c r="BN917" s="1"/>
  <c r="BJ917" a="1"/>
  <c r="BJ917" s="1"/>
  <c r="CB889"/>
  <c r="CD889"/>
  <c r="CC889"/>
  <c r="BL889" a="1"/>
  <c r="BL889" s="1"/>
  <c r="BS889" a="1"/>
  <c r="BS889" s="1"/>
  <c r="BO889" a="1"/>
  <c r="BO889" s="1"/>
  <c r="BV889" a="1"/>
  <c r="BV889" s="1"/>
  <c r="BM889" a="1"/>
  <c r="BM889" s="1"/>
  <c r="BR889" a="1"/>
  <c r="BR889" s="1"/>
  <c r="BN889" a="1"/>
  <c r="BN889" s="1"/>
  <c r="BT889" a="1"/>
  <c r="BT889" s="1"/>
  <c r="BZ889" a="1"/>
  <c r="BZ889" s="1"/>
  <c r="BQ889" a="1"/>
  <c r="BQ889" s="1"/>
  <c r="BK889" a="1"/>
  <c r="BK889" s="1"/>
  <c r="BX889" a="1"/>
  <c r="BX889" s="1"/>
  <c r="BP889" a="1"/>
  <c r="BP889" s="1"/>
  <c r="BW889" a="1"/>
  <c r="BW889" s="1"/>
  <c r="CA889" a="1"/>
  <c r="CA889" s="1"/>
  <c r="BU889" a="1"/>
  <c r="BU889" s="1"/>
  <c r="BY889" a="1"/>
  <c r="BY889" s="1"/>
  <c r="BJ889" a="1"/>
  <c r="BJ889" s="1"/>
  <c r="CD1154"/>
  <c r="CB1154"/>
  <c r="CC1154"/>
  <c r="BM1154" a="1"/>
  <c r="BM1154" s="1"/>
  <c r="CA1154" a="1"/>
  <c r="CA1154" s="1"/>
  <c r="BQ1154" a="1"/>
  <c r="BQ1154" s="1"/>
  <c r="BR1154" a="1"/>
  <c r="BR1154" s="1"/>
  <c r="BL1154" a="1"/>
  <c r="BL1154" s="1"/>
  <c r="BP1154" a="1"/>
  <c r="BP1154" s="1"/>
  <c r="BV1154" a="1"/>
  <c r="BV1154" s="1"/>
  <c r="BZ1154" a="1"/>
  <c r="BZ1154" s="1"/>
  <c r="BU1154" a="1"/>
  <c r="BU1154" s="1"/>
  <c r="BT1154" a="1"/>
  <c r="BT1154" s="1"/>
  <c r="BJ1154" a="1"/>
  <c r="BJ1154" s="1"/>
  <c r="BY1154" a="1"/>
  <c r="BY1154" s="1"/>
  <c r="BO1154" a="1"/>
  <c r="BO1154" s="1"/>
  <c r="BS1154" a="1"/>
  <c r="BS1154" s="1"/>
  <c r="BX1154" a="1"/>
  <c r="BX1154" s="1"/>
  <c r="BW1154" a="1"/>
  <c r="BW1154" s="1"/>
  <c r="BN1154" a="1"/>
  <c r="BN1154" s="1"/>
  <c r="BK1154" a="1"/>
  <c r="BK1154" s="1"/>
  <c r="CD1138"/>
  <c r="CB1138"/>
  <c r="CC1138"/>
  <c r="BM1138" a="1"/>
  <c r="BM1138" s="1"/>
  <c r="BO1138" a="1"/>
  <c r="BO1138" s="1"/>
  <c r="CA1138" a="1"/>
  <c r="CA1138" s="1"/>
  <c r="BJ1138" a="1"/>
  <c r="BJ1138" s="1"/>
  <c r="BP1138" a="1"/>
  <c r="BP1138" s="1"/>
  <c r="BS1138" a="1"/>
  <c r="BS1138" s="1"/>
  <c r="BN1138" a="1"/>
  <c r="BN1138" s="1"/>
  <c r="BK1138" a="1"/>
  <c r="BK1138" s="1"/>
  <c r="BU1138" a="1"/>
  <c r="BU1138" s="1"/>
  <c r="BZ1138" a="1"/>
  <c r="BZ1138" s="1"/>
  <c r="BT1138" a="1"/>
  <c r="BT1138" s="1"/>
  <c r="BQ1138" a="1"/>
  <c r="BQ1138" s="1"/>
  <c r="BY1138" a="1"/>
  <c r="BY1138" s="1"/>
  <c r="BR1138" a="1"/>
  <c r="BR1138" s="1"/>
  <c r="BV1138" a="1"/>
  <c r="BV1138" s="1"/>
  <c r="BX1138" a="1"/>
  <c r="BX1138" s="1"/>
  <c r="BL1138" a="1"/>
  <c r="BL1138" s="1"/>
  <c r="BW1138" a="1"/>
  <c r="BW1138" s="1"/>
  <c r="CD1122"/>
  <c r="CC1122"/>
  <c r="CB1122"/>
  <c r="BM1122" a="1"/>
  <c r="BM1122" s="1"/>
  <c r="BY1122" a="1"/>
  <c r="BY1122" s="1"/>
  <c r="BO1122" a="1"/>
  <c r="BO1122" s="1"/>
  <c r="BT1122" a="1"/>
  <c r="BT1122" s="1"/>
  <c r="BP1122" a="1"/>
  <c r="BP1122" s="1"/>
  <c r="BK1122" a="1"/>
  <c r="BK1122" s="1"/>
  <c r="BS1122" a="1"/>
  <c r="BS1122" s="1"/>
  <c r="BW1122" a="1"/>
  <c r="BW1122" s="1"/>
  <c r="BQ1122" a="1"/>
  <c r="BQ1122" s="1"/>
  <c r="BU1122" a="1"/>
  <c r="BU1122" s="1"/>
  <c r="BR1122" a="1"/>
  <c r="BR1122" s="1"/>
  <c r="BZ1122" a="1"/>
  <c r="BZ1122" s="1"/>
  <c r="CA1122" a="1"/>
  <c r="CA1122" s="1"/>
  <c r="BN1122" a="1"/>
  <c r="BN1122" s="1"/>
  <c r="BX1122" a="1"/>
  <c r="BX1122" s="1"/>
  <c r="BV1122" a="1"/>
  <c r="BV1122" s="1"/>
  <c r="BL1122" a="1"/>
  <c r="BL1122" s="1"/>
  <c r="BJ1122" a="1"/>
  <c r="BJ1122" s="1"/>
  <c r="CB1106"/>
  <c r="CD1106"/>
  <c r="CC1106"/>
  <c r="BL1106" a="1"/>
  <c r="BL1106" s="1"/>
  <c r="BV1106" a="1"/>
  <c r="BV1106" s="1"/>
  <c r="BW1106" a="1"/>
  <c r="BW1106" s="1"/>
  <c r="BX1106" a="1"/>
  <c r="BX1106" s="1"/>
  <c r="BR1106" a="1"/>
  <c r="BR1106" s="1"/>
  <c r="BQ1106" a="1"/>
  <c r="BQ1106" s="1"/>
  <c r="BZ1106" a="1"/>
  <c r="BZ1106" s="1"/>
  <c r="CA1106" a="1"/>
  <c r="CA1106" s="1"/>
  <c r="BU1106" a="1"/>
  <c r="BU1106" s="1"/>
  <c r="BT1106" a="1"/>
  <c r="BT1106" s="1"/>
  <c r="BK1106" a="1"/>
  <c r="BK1106" s="1"/>
  <c r="BP1106" a="1"/>
  <c r="BP1106" s="1"/>
  <c r="BJ1106" a="1"/>
  <c r="BJ1106" s="1"/>
  <c r="BN1106" a="1"/>
  <c r="BN1106" s="1"/>
  <c r="BY1106" a="1"/>
  <c r="BY1106" s="1"/>
  <c r="BO1106" a="1"/>
  <c r="BO1106" s="1"/>
  <c r="BS1106" a="1"/>
  <c r="BS1106" s="1"/>
  <c r="BM1106" a="1"/>
  <c r="BM1106" s="1"/>
  <c r="CB1090"/>
  <c r="CC1090"/>
  <c r="CD1090"/>
  <c r="BL1090" a="1"/>
  <c r="BL1090" s="1"/>
  <c r="BP1090" a="1"/>
  <c r="BP1090" s="1"/>
  <c r="BX1090" a="1"/>
  <c r="BX1090" s="1"/>
  <c r="BO1090" a="1"/>
  <c r="BO1090" s="1"/>
  <c r="BR1090" a="1"/>
  <c r="BR1090" s="1"/>
  <c r="BQ1090" a="1"/>
  <c r="BQ1090" s="1"/>
  <c r="BS1090" a="1"/>
  <c r="BS1090" s="1"/>
  <c r="CA1090" a="1"/>
  <c r="CA1090" s="1"/>
  <c r="BV1090" a="1"/>
  <c r="BV1090" s="1"/>
  <c r="BT1090" a="1"/>
  <c r="BT1090" s="1"/>
  <c r="BW1090" a="1"/>
  <c r="BW1090" s="1"/>
  <c r="BJ1090" a="1"/>
  <c r="BJ1090" s="1"/>
  <c r="BK1090" a="1"/>
  <c r="BK1090" s="1"/>
  <c r="BN1090" a="1"/>
  <c r="BN1090" s="1"/>
  <c r="BY1090" a="1"/>
  <c r="BY1090" s="1"/>
  <c r="BM1090" a="1"/>
  <c r="BM1090" s="1"/>
  <c r="BZ1090" a="1"/>
  <c r="BZ1090" s="1"/>
  <c r="BU1090" a="1"/>
  <c r="BU1090" s="1"/>
  <c r="CB1074"/>
  <c r="CC1074"/>
  <c r="CD1074"/>
  <c r="BL1074" a="1"/>
  <c r="BL1074" s="1"/>
  <c r="BP1074" a="1"/>
  <c r="BP1074" s="1"/>
  <c r="BJ1074" a="1"/>
  <c r="BJ1074" s="1"/>
  <c r="BN1074" a="1"/>
  <c r="BN1074" s="1"/>
  <c r="BV1074" a="1"/>
  <c r="BV1074" s="1"/>
  <c r="BQ1074" a="1"/>
  <c r="BQ1074" s="1"/>
  <c r="BS1074" a="1"/>
  <c r="BS1074" s="1"/>
  <c r="BM1074" a="1"/>
  <c r="BM1074" s="1"/>
  <c r="BK1074" a="1"/>
  <c r="BK1074" s="1"/>
  <c r="BU1074" a="1"/>
  <c r="BU1074" s="1"/>
  <c r="BT1074" a="1"/>
  <c r="BT1074" s="1"/>
  <c r="BW1074" a="1"/>
  <c r="BW1074" s="1"/>
  <c r="BX1074" a="1"/>
  <c r="BX1074" s="1"/>
  <c r="BZ1074" a="1"/>
  <c r="BZ1074" s="1"/>
  <c r="BY1074" a="1"/>
  <c r="BY1074" s="1"/>
  <c r="CA1074" a="1"/>
  <c r="CA1074" s="1"/>
  <c r="BO1074" a="1"/>
  <c r="BO1074" s="1"/>
  <c r="BR1074" a="1"/>
  <c r="BR1074" s="1"/>
  <c r="CB1058"/>
  <c r="CC1058"/>
  <c r="CD1058"/>
  <c r="BQ1058" a="1"/>
  <c r="BQ1058" s="1"/>
  <c r="BS1058" a="1"/>
  <c r="BS1058" s="1"/>
  <c r="BT1058" a="1"/>
  <c r="BT1058" s="1"/>
  <c r="BM1058" a="1"/>
  <c r="BM1058" s="1"/>
  <c r="BZ1058" a="1"/>
  <c r="BZ1058" s="1"/>
  <c r="BW1058" a="1"/>
  <c r="BW1058" s="1"/>
  <c r="BX1058" a="1"/>
  <c r="BX1058" s="1"/>
  <c r="BV1058" a="1"/>
  <c r="BV1058" s="1"/>
  <c r="BP1058" a="1"/>
  <c r="BP1058" s="1"/>
  <c r="BK1058" a="1"/>
  <c r="BK1058" s="1"/>
  <c r="CA1058" a="1"/>
  <c r="CA1058" s="1"/>
  <c r="BL1058" a="1"/>
  <c r="BL1058" s="1"/>
  <c r="BY1058" a="1"/>
  <c r="BY1058" s="1"/>
  <c r="BU1058" a="1"/>
  <c r="BU1058" s="1"/>
  <c r="BN1058" a="1"/>
  <c r="BN1058" s="1"/>
  <c r="BJ1058" a="1"/>
  <c r="BJ1058" s="1"/>
  <c r="BO1058" a="1"/>
  <c r="BO1058" s="1"/>
  <c r="BR1058" a="1"/>
  <c r="BR1058" s="1"/>
  <c r="CD1042"/>
  <c r="CB1042"/>
  <c r="CC1042"/>
  <c r="BX1042" a="1"/>
  <c r="BX1042" s="1"/>
  <c r="BO1042" a="1"/>
  <c r="BO1042" s="1"/>
  <c r="BS1042" a="1"/>
  <c r="BS1042" s="1"/>
  <c r="BM1042" a="1"/>
  <c r="BM1042" s="1"/>
  <c r="BR1042" a="1"/>
  <c r="BR1042" s="1"/>
  <c r="BN1042" a="1"/>
  <c r="BN1042" s="1"/>
  <c r="BW1042" a="1"/>
  <c r="BW1042" s="1"/>
  <c r="BV1042" a="1"/>
  <c r="BV1042" s="1"/>
  <c r="BZ1042" a="1"/>
  <c r="BZ1042" s="1"/>
  <c r="BL1042" a="1"/>
  <c r="BL1042" s="1"/>
  <c r="BU1042" a="1"/>
  <c r="BU1042" s="1"/>
  <c r="BQ1042" a="1"/>
  <c r="BQ1042" s="1"/>
  <c r="CA1042" a="1"/>
  <c r="CA1042" s="1"/>
  <c r="BK1042" a="1"/>
  <c r="BK1042" s="1"/>
  <c r="BT1042" a="1"/>
  <c r="BT1042" s="1"/>
  <c r="BJ1042" a="1"/>
  <c r="BJ1042" s="1"/>
  <c r="BP1042" a="1"/>
  <c r="BP1042" s="1"/>
  <c r="BY1042" a="1"/>
  <c r="BY1042" s="1"/>
  <c r="CC1026"/>
  <c r="CB1026"/>
  <c r="CD1026"/>
  <c r="BR1026" a="1"/>
  <c r="BR1026" s="1"/>
  <c r="BT1026" a="1"/>
  <c r="BT1026" s="1"/>
  <c r="BP1026" a="1"/>
  <c r="BP1026" s="1"/>
  <c r="BW1026" a="1"/>
  <c r="BW1026" s="1"/>
  <c r="BX1026" a="1"/>
  <c r="BX1026" s="1"/>
  <c r="BN1026" a="1"/>
  <c r="BN1026" s="1"/>
  <c r="BK1026" a="1"/>
  <c r="BK1026" s="1"/>
  <c r="BJ1026" a="1"/>
  <c r="BJ1026" s="1"/>
  <c r="BZ1026" a="1"/>
  <c r="BZ1026" s="1"/>
  <c r="CA1026" a="1"/>
  <c r="CA1026" s="1"/>
  <c r="BQ1026" a="1"/>
  <c r="BQ1026" s="1"/>
  <c r="BL1026" a="1"/>
  <c r="BL1026" s="1"/>
  <c r="BV1026" a="1"/>
  <c r="BV1026" s="1"/>
  <c r="BY1026" a="1"/>
  <c r="BY1026" s="1"/>
  <c r="BO1026" a="1"/>
  <c r="BO1026" s="1"/>
  <c r="BM1026" a="1"/>
  <c r="BM1026" s="1"/>
  <c r="BU1026" a="1"/>
  <c r="BU1026" s="1"/>
  <c r="BS1026" a="1"/>
  <c r="BS1026" s="1"/>
  <c r="CC1010"/>
  <c r="CD1010"/>
  <c r="CB1010"/>
  <c r="BS1010" a="1"/>
  <c r="BS1010" s="1"/>
  <c r="BT1010" a="1"/>
  <c r="BT1010" s="1"/>
  <c r="BX1010" a="1"/>
  <c r="BX1010" s="1"/>
  <c r="BY1010" a="1"/>
  <c r="BY1010" s="1"/>
  <c r="BM1010" a="1"/>
  <c r="BM1010" s="1"/>
  <c r="BQ1010" a="1"/>
  <c r="BQ1010" s="1"/>
  <c r="BV1010" a="1"/>
  <c r="BV1010" s="1"/>
  <c r="BW1010" a="1"/>
  <c r="BW1010" s="1"/>
  <c r="BZ1010" a="1"/>
  <c r="BZ1010" s="1"/>
  <c r="BU1010" a="1"/>
  <c r="BU1010" s="1"/>
  <c r="BK1010" a="1"/>
  <c r="BK1010" s="1"/>
  <c r="CA1010" a="1"/>
  <c r="CA1010" s="1"/>
  <c r="BN1010" a="1"/>
  <c r="BN1010" s="1"/>
  <c r="BP1010" a="1"/>
  <c r="BP1010" s="1"/>
  <c r="BJ1010" a="1"/>
  <c r="BJ1010" s="1"/>
  <c r="BO1010" a="1"/>
  <c r="BO1010" s="1"/>
  <c r="BR1010" a="1"/>
  <c r="BR1010" s="1"/>
  <c r="BL1010" a="1"/>
  <c r="BL1010" s="1"/>
  <c r="CD994"/>
  <c r="CC994"/>
  <c r="CB994"/>
  <c r="BM994" a="1"/>
  <c r="BM994" s="1"/>
  <c r="BO994" a="1"/>
  <c r="BO994" s="1"/>
  <c r="BV994" a="1"/>
  <c r="BV994" s="1"/>
  <c r="BP994" a="1"/>
  <c r="BP994" s="1"/>
  <c r="BT994" a="1"/>
  <c r="BT994" s="1"/>
  <c r="BY994" a="1"/>
  <c r="BY994" s="1"/>
  <c r="BZ994" a="1"/>
  <c r="BZ994" s="1"/>
  <c r="BJ994" a="1"/>
  <c r="BJ994" s="1"/>
  <c r="BU994" a="1"/>
  <c r="BU994" s="1"/>
  <c r="BW994" a="1"/>
  <c r="BW994" s="1"/>
  <c r="BL994" a="1"/>
  <c r="BL994" s="1"/>
  <c r="BS994" a="1"/>
  <c r="BS994" s="1"/>
  <c r="BR994" a="1"/>
  <c r="BR994" s="1"/>
  <c r="BX994" a="1"/>
  <c r="BX994" s="1"/>
  <c r="CA994" a="1"/>
  <c r="CA994" s="1"/>
  <c r="BK994" a="1"/>
  <c r="BK994" s="1"/>
  <c r="BQ994" a="1"/>
  <c r="BQ994" s="1"/>
  <c r="BN994" a="1"/>
  <c r="BN994" s="1"/>
  <c r="CC978"/>
  <c r="CB978"/>
  <c r="CD978"/>
  <c r="BO978" a="1"/>
  <c r="BO978" s="1"/>
  <c r="BX978" a="1"/>
  <c r="BX978" s="1"/>
  <c r="BQ978" a="1"/>
  <c r="BQ978" s="1"/>
  <c r="BU978" a="1"/>
  <c r="BU978" s="1"/>
  <c r="BR978" a="1"/>
  <c r="BR978" s="1"/>
  <c r="CA978" a="1"/>
  <c r="CA978" s="1"/>
  <c r="BV978" a="1"/>
  <c r="BV978" s="1"/>
  <c r="BP978" a="1"/>
  <c r="BP978" s="1"/>
  <c r="BW978" a="1"/>
  <c r="BW978" s="1"/>
  <c r="BM978" a="1"/>
  <c r="BM978" s="1"/>
  <c r="BN978" a="1"/>
  <c r="BN978" s="1"/>
  <c r="BY978" a="1"/>
  <c r="BY978" s="1"/>
  <c r="BS978" a="1"/>
  <c r="BS978" s="1"/>
  <c r="BJ978" a="1"/>
  <c r="BJ978" s="1"/>
  <c r="BZ978" a="1"/>
  <c r="BZ978" s="1"/>
  <c r="BT978" a="1"/>
  <c r="BT978" s="1"/>
  <c r="BL978" a="1"/>
  <c r="BL978" s="1"/>
  <c r="BK978" a="1"/>
  <c r="BK978" s="1"/>
  <c r="CB962"/>
  <c r="CC962"/>
  <c r="CD962"/>
  <c r="BY962" a="1"/>
  <c r="BY962" s="1"/>
  <c r="CA962" a="1"/>
  <c r="CA962" s="1"/>
  <c r="BP962" a="1"/>
  <c r="BP962" s="1"/>
  <c r="BL962" a="1"/>
  <c r="BL962" s="1"/>
  <c r="BJ962" a="1"/>
  <c r="BJ962" s="1"/>
  <c r="BN962" a="1"/>
  <c r="BN962" s="1"/>
  <c r="BO962" a="1"/>
  <c r="BO962" s="1"/>
  <c r="BZ962" a="1"/>
  <c r="BZ962" s="1"/>
  <c r="BK962" a="1"/>
  <c r="BK962" s="1"/>
  <c r="BQ962" a="1"/>
  <c r="BQ962" s="1"/>
  <c r="BM962" a="1"/>
  <c r="BM962" s="1"/>
  <c r="BW962" a="1"/>
  <c r="BW962" s="1"/>
  <c r="BS962" a="1"/>
  <c r="BS962" s="1"/>
  <c r="BV962" a="1"/>
  <c r="BV962" s="1"/>
  <c r="BU962" a="1"/>
  <c r="BU962" s="1"/>
  <c r="BT962" a="1"/>
  <c r="BT962" s="1"/>
  <c r="BX962" a="1"/>
  <c r="BX962" s="1"/>
  <c r="BR962" a="1"/>
  <c r="BR962" s="1"/>
  <c r="CB946"/>
  <c r="CD946"/>
  <c r="CC946"/>
  <c r="BS946" a="1"/>
  <c r="BS946" s="1"/>
  <c r="BM946" a="1"/>
  <c r="BM946" s="1"/>
  <c r="BY946" a="1"/>
  <c r="BY946" s="1"/>
  <c r="BL946" a="1"/>
  <c r="BL946" s="1"/>
  <c r="BV946" a="1"/>
  <c r="BV946" s="1"/>
  <c r="BQ946" a="1"/>
  <c r="BQ946" s="1"/>
  <c r="BP946" a="1"/>
  <c r="BP946" s="1"/>
  <c r="BW946" a="1"/>
  <c r="BW946" s="1"/>
  <c r="BK946" a="1"/>
  <c r="BK946" s="1"/>
  <c r="CA946" a="1"/>
  <c r="CA946" s="1"/>
  <c r="BX946" a="1"/>
  <c r="BX946" s="1"/>
  <c r="BO946" a="1"/>
  <c r="BO946" s="1"/>
  <c r="BU946" a="1"/>
  <c r="BU946" s="1"/>
  <c r="BR946" a="1"/>
  <c r="BR946" s="1"/>
  <c r="BN946" a="1"/>
  <c r="BN946" s="1"/>
  <c r="BJ946" a="1"/>
  <c r="BJ946" s="1"/>
  <c r="BT946" a="1"/>
  <c r="BT946" s="1"/>
  <c r="BZ946" a="1"/>
  <c r="BZ946" s="1"/>
  <c r="CD928"/>
  <c r="CB928"/>
  <c r="CC928"/>
  <c r="BJ928" a="1"/>
  <c r="BJ928" s="1"/>
  <c r="BT928" a="1"/>
  <c r="BT928" s="1"/>
  <c r="BX928" a="1"/>
  <c r="BX928" s="1"/>
  <c r="BO928" a="1"/>
  <c r="BO928" s="1"/>
  <c r="BL928" a="1"/>
  <c r="BL928" s="1"/>
  <c r="BW928" a="1"/>
  <c r="BW928" s="1"/>
  <c r="BU928" a="1"/>
  <c r="BU928" s="1"/>
  <c r="BN928" a="1"/>
  <c r="BN928" s="1"/>
  <c r="BZ928" a="1"/>
  <c r="BZ928" s="1"/>
  <c r="BY928" a="1"/>
  <c r="BY928" s="1"/>
  <c r="BM928" a="1"/>
  <c r="BM928" s="1"/>
  <c r="BP928" a="1"/>
  <c r="BP928" s="1"/>
  <c r="BR928" a="1"/>
  <c r="BR928" s="1"/>
  <c r="BQ928" a="1"/>
  <c r="BQ928" s="1"/>
  <c r="BS928" a="1"/>
  <c r="BS928" s="1"/>
  <c r="BK928" a="1"/>
  <c r="BK928" s="1"/>
  <c r="BV928" a="1"/>
  <c r="BV928" s="1"/>
  <c r="CA928" a="1"/>
  <c r="CA928" s="1"/>
  <c r="CD912"/>
  <c r="CB912"/>
  <c r="CC912"/>
  <c r="BJ912" a="1"/>
  <c r="BJ912" s="1"/>
  <c r="BW912" a="1"/>
  <c r="BW912" s="1"/>
  <c r="BS912" a="1"/>
  <c r="BS912" s="1"/>
  <c r="BN912" a="1"/>
  <c r="BN912" s="1"/>
  <c r="CA912" a="1"/>
  <c r="CA912" s="1"/>
  <c r="BR912" a="1"/>
  <c r="BR912" s="1"/>
  <c r="BV912" a="1"/>
  <c r="BV912" s="1"/>
  <c r="BL912" a="1"/>
  <c r="BL912" s="1"/>
  <c r="BM912" a="1"/>
  <c r="BM912" s="1"/>
  <c r="BZ912" a="1"/>
  <c r="BZ912" s="1"/>
  <c r="BU912" a="1"/>
  <c r="BU912" s="1"/>
  <c r="BX912" a="1"/>
  <c r="BX912" s="1"/>
  <c r="BP912" a="1"/>
  <c r="BP912" s="1"/>
  <c r="BY912" a="1"/>
  <c r="BY912" s="1"/>
  <c r="BQ912" a="1"/>
  <c r="BQ912" s="1"/>
  <c r="BT912" a="1"/>
  <c r="BT912" s="1"/>
  <c r="BO912" a="1"/>
  <c r="BO912" s="1"/>
  <c r="BK912" a="1"/>
  <c r="BK912" s="1"/>
  <c r="CD896"/>
  <c r="CC896"/>
  <c r="CB896"/>
  <c r="BW896" a="1"/>
  <c r="BW896" s="1"/>
  <c r="BU896" a="1"/>
  <c r="BU896" s="1"/>
  <c r="BX896" a="1"/>
  <c r="BX896" s="1"/>
  <c r="CA896" a="1"/>
  <c r="CA896" s="1"/>
  <c r="BQ896" a="1"/>
  <c r="BQ896" s="1"/>
  <c r="BJ896" a="1"/>
  <c r="BJ896" s="1"/>
  <c r="BZ896" a="1"/>
  <c r="BZ896" s="1"/>
  <c r="BY896" a="1"/>
  <c r="BY896" s="1"/>
  <c r="BV896" a="1"/>
  <c r="BV896" s="1"/>
  <c r="BL896" a="1"/>
  <c r="BL896" s="1"/>
  <c r="BK896" a="1"/>
  <c r="BK896" s="1"/>
  <c r="BM896" a="1"/>
  <c r="BM896" s="1"/>
  <c r="BN896" a="1"/>
  <c r="BN896" s="1"/>
  <c r="BS896" a="1"/>
  <c r="BS896" s="1"/>
  <c r="BP896" a="1"/>
  <c r="BP896" s="1"/>
  <c r="BR896" a="1"/>
  <c r="BR896" s="1"/>
  <c r="BT896" a="1"/>
  <c r="BT896" s="1"/>
  <c r="BO896" a="1"/>
  <c r="BO896" s="1"/>
  <c r="CB880"/>
  <c r="CC880"/>
  <c r="CD880"/>
  <c r="BS880" a="1"/>
  <c r="BS880" s="1"/>
  <c r="BM880" a="1"/>
  <c r="BM880" s="1"/>
  <c r="BW880" a="1"/>
  <c r="BW880" s="1"/>
  <c r="BO880" a="1"/>
  <c r="BO880" s="1"/>
  <c r="BV880" a="1"/>
  <c r="BV880" s="1"/>
  <c r="BQ880" a="1"/>
  <c r="BQ880" s="1"/>
  <c r="CA880" a="1"/>
  <c r="CA880" s="1"/>
  <c r="BN880" a="1"/>
  <c r="BN880" s="1"/>
  <c r="BK880" a="1"/>
  <c r="BK880" s="1"/>
  <c r="BJ880" a="1"/>
  <c r="BJ880" s="1"/>
  <c r="BY880" a="1"/>
  <c r="BY880" s="1"/>
  <c r="BU880" a="1"/>
  <c r="BU880" s="1"/>
  <c r="BR880" a="1"/>
  <c r="BR880" s="1"/>
  <c r="BP880" a="1"/>
  <c r="BP880" s="1"/>
  <c r="BX880" a="1"/>
  <c r="BX880" s="1"/>
  <c r="BL880" a="1"/>
  <c r="BL880" s="1"/>
  <c r="BZ880" a="1"/>
  <c r="BZ880" s="1"/>
  <c r="BT880" a="1"/>
  <c r="BT880" s="1"/>
  <c r="K1164"/>
  <c r="AQ1164"/>
  <c r="AV1164"/>
  <c r="W1164"/>
  <c r="BF1164"/>
  <c r="L1164"/>
  <c r="M1164"/>
  <c r="AC1164"/>
  <c r="AS1164"/>
  <c r="BG1164"/>
  <c r="F1164"/>
  <c r="CD1136"/>
  <c r="CB1136"/>
  <c r="CC1136"/>
  <c r="BP1136" a="1"/>
  <c r="BP1136" s="1"/>
  <c r="BM1136" a="1"/>
  <c r="BM1136" s="1"/>
  <c r="BN1136" a="1"/>
  <c r="BN1136" s="1"/>
  <c r="BV1136" a="1"/>
  <c r="BV1136" s="1"/>
  <c r="BS1136" a="1"/>
  <c r="BS1136" s="1"/>
  <c r="BQ1136" a="1"/>
  <c r="BQ1136" s="1"/>
  <c r="BU1136" a="1"/>
  <c r="BU1136" s="1"/>
  <c r="BL1136" a="1"/>
  <c r="BL1136" s="1"/>
  <c r="BX1136" a="1"/>
  <c r="BX1136" s="1"/>
  <c r="BT1136" a="1"/>
  <c r="BT1136" s="1"/>
  <c r="BY1136" a="1"/>
  <c r="BY1136" s="1"/>
  <c r="BO1136" a="1"/>
  <c r="BO1136" s="1"/>
  <c r="BZ1136" a="1"/>
  <c r="BZ1136" s="1"/>
  <c r="BK1136" a="1"/>
  <c r="BK1136" s="1"/>
  <c r="CA1136" a="1"/>
  <c r="CA1136" s="1"/>
  <c r="BJ1136" a="1"/>
  <c r="BJ1136" s="1"/>
  <c r="BR1136" a="1"/>
  <c r="BR1136" s="1"/>
  <c r="BW1136" a="1"/>
  <c r="BW1136" s="1"/>
  <c r="CB1080"/>
  <c r="CC1080"/>
  <c r="CD1080"/>
  <c r="BW1080" a="1"/>
  <c r="BW1080" s="1"/>
  <c r="BQ1080" a="1"/>
  <c r="BQ1080" s="1"/>
  <c r="BR1080" a="1"/>
  <c r="BR1080" s="1"/>
  <c r="BM1080" a="1"/>
  <c r="BM1080" s="1"/>
  <c r="BL1080" a="1"/>
  <c r="BL1080" s="1"/>
  <c r="BU1080" a="1"/>
  <c r="BU1080" s="1"/>
  <c r="BY1080" a="1"/>
  <c r="BY1080" s="1"/>
  <c r="CA1080" a="1"/>
  <c r="CA1080" s="1"/>
  <c r="BV1080" a="1"/>
  <c r="BV1080" s="1"/>
  <c r="BS1080" a="1"/>
  <c r="BS1080" s="1"/>
  <c r="BO1080" a="1"/>
  <c r="BO1080" s="1"/>
  <c r="BX1080" a="1"/>
  <c r="BX1080" s="1"/>
  <c r="BK1080" a="1"/>
  <c r="BK1080" s="1"/>
  <c r="BP1080" a="1"/>
  <c r="BP1080" s="1"/>
  <c r="BZ1080" a="1"/>
  <c r="BZ1080" s="1"/>
  <c r="BT1080" a="1"/>
  <c r="BT1080" s="1"/>
  <c r="BJ1080" a="1"/>
  <c r="BJ1080" s="1"/>
  <c r="BN1080" a="1"/>
  <c r="BN1080" s="1"/>
  <c r="CD1161"/>
  <c r="CB1161"/>
  <c r="CC1161"/>
  <c r="BP1161" a="1"/>
  <c r="BP1161" s="1"/>
  <c r="BJ1161" a="1"/>
  <c r="BJ1161" s="1"/>
  <c r="BR1161" a="1"/>
  <c r="BR1161" s="1"/>
  <c r="BW1161" a="1"/>
  <c r="BW1161" s="1"/>
  <c r="BS1161" a="1"/>
  <c r="BS1161" s="1"/>
  <c r="BN1161" a="1"/>
  <c r="BN1161" s="1"/>
  <c r="BV1161" a="1"/>
  <c r="BV1161" s="1"/>
  <c r="BZ1161" a="1"/>
  <c r="BZ1161" s="1"/>
  <c r="BT1161" a="1"/>
  <c r="BT1161" s="1"/>
  <c r="BX1161" a="1"/>
  <c r="BX1161" s="1"/>
  <c r="BU1161" a="1"/>
  <c r="BU1161" s="1"/>
  <c r="BK1161" a="1"/>
  <c r="BK1161" s="1"/>
  <c r="CA1161" a="1"/>
  <c r="CA1161" s="1"/>
  <c r="BY1161" a="1"/>
  <c r="BY1161" s="1"/>
  <c r="BO1161" a="1"/>
  <c r="BO1161" s="1"/>
  <c r="BL1161" a="1"/>
  <c r="BL1161" s="1"/>
  <c r="BM1161" a="1"/>
  <c r="BM1161" s="1"/>
  <c r="BQ1161" a="1"/>
  <c r="BQ1161" s="1"/>
  <c r="CD1145"/>
  <c r="CB1145"/>
  <c r="CC1145"/>
  <c r="BP1145" a="1"/>
  <c r="BP1145" s="1"/>
  <c r="BQ1145" a="1"/>
  <c r="BQ1145" s="1"/>
  <c r="BJ1145" a="1"/>
  <c r="BJ1145" s="1"/>
  <c r="BW1145" a="1"/>
  <c r="BW1145" s="1"/>
  <c r="BS1145" a="1"/>
  <c r="BS1145" s="1"/>
  <c r="BT1145" a="1"/>
  <c r="BT1145" s="1"/>
  <c r="BN1145" a="1"/>
  <c r="BN1145" s="1"/>
  <c r="BO1145" a="1"/>
  <c r="BO1145" s="1"/>
  <c r="BX1145" a="1"/>
  <c r="BX1145" s="1"/>
  <c r="BU1145" a="1"/>
  <c r="BU1145" s="1"/>
  <c r="BR1145" a="1"/>
  <c r="BR1145" s="1"/>
  <c r="BL1145" a="1"/>
  <c r="BL1145" s="1"/>
  <c r="BK1145" a="1"/>
  <c r="BK1145" s="1"/>
  <c r="CA1145" a="1"/>
  <c r="CA1145" s="1"/>
  <c r="BM1145" a="1"/>
  <c r="BM1145" s="1"/>
  <c r="BY1145" a="1"/>
  <c r="BY1145" s="1"/>
  <c r="BV1145" a="1"/>
  <c r="BV1145" s="1"/>
  <c r="BZ1145" a="1"/>
  <c r="BZ1145" s="1"/>
  <c r="CD1129"/>
  <c r="CB1129"/>
  <c r="CC1129"/>
  <c r="BP1129" a="1"/>
  <c r="BP1129" s="1"/>
  <c r="BQ1129" a="1"/>
  <c r="BQ1129" s="1"/>
  <c r="BU1129" a="1"/>
  <c r="BU1129" s="1"/>
  <c r="BO1129" a="1"/>
  <c r="BO1129" s="1"/>
  <c r="BS1129" a="1"/>
  <c r="BS1129" s="1"/>
  <c r="BL1129" a="1"/>
  <c r="BL1129" s="1"/>
  <c r="BT1129" a="1"/>
  <c r="BT1129" s="1"/>
  <c r="BY1129" a="1"/>
  <c r="BY1129" s="1"/>
  <c r="BX1129" a="1"/>
  <c r="BX1129" s="1"/>
  <c r="BW1129" a="1"/>
  <c r="BW1129" s="1"/>
  <c r="BJ1129" a="1"/>
  <c r="BJ1129" s="1"/>
  <c r="BV1129" a="1"/>
  <c r="BV1129" s="1"/>
  <c r="BK1129" a="1"/>
  <c r="BK1129" s="1"/>
  <c r="CA1129" a="1"/>
  <c r="CA1129" s="1"/>
  <c r="BZ1129" a="1"/>
  <c r="BZ1129" s="1"/>
  <c r="BM1129" a="1"/>
  <c r="BM1129" s="1"/>
  <c r="BN1129" a="1"/>
  <c r="BN1129" s="1"/>
  <c r="BR1129" a="1"/>
  <c r="BR1129" s="1"/>
  <c r="CD1113"/>
  <c r="CC1113"/>
  <c r="CB1113"/>
  <c r="BP1113" a="1"/>
  <c r="BP1113" s="1"/>
  <c r="BR1113" a="1"/>
  <c r="BR1113" s="1"/>
  <c r="BU1113" a="1"/>
  <c r="BU1113" s="1"/>
  <c r="BS1113" a="1"/>
  <c r="BS1113" s="1"/>
  <c r="BV1113" a="1"/>
  <c r="BV1113" s="1"/>
  <c r="BL1113" a="1"/>
  <c r="BL1113" s="1"/>
  <c r="BM1113" a="1"/>
  <c r="BM1113" s="1"/>
  <c r="BX1113" a="1"/>
  <c r="BX1113" s="1"/>
  <c r="BW1113" a="1"/>
  <c r="BW1113" s="1"/>
  <c r="BQ1113" a="1"/>
  <c r="BQ1113" s="1"/>
  <c r="BJ1113" a="1"/>
  <c r="BJ1113" s="1"/>
  <c r="BK1113" a="1"/>
  <c r="BK1113" s="1"/>
  <c r="CA1113" a="1"/>
  <c r="CA1113" s="1"/>
  <c r="BO1113" a="1"/>
  <c r="BO1113" s="1"/>
  <c r="BZ1113" a="1"/>
  <c r="BZ1113" s="1"/>
  <c r="BT1113" a="1"/>
  <c r="BT1113" s="1"/>
  <c r="BY1113" a="1"/>
  <c r="BY1113" s="1"/>
  <c r="BN1113" a="1"/>
  <c r="BN1113" s="1"/>
  <c r="CD1097"/>
  <c r="CB1097"/>
  <c r="CC1097"/>
  <c r="BX1097" a="1"/>
  <c r="BX1097" s="1"/>
  <c r="BY1097" a="1"/>
  <c r="BY1097" s="1"/>
  <c r="BZ1097" a="1"/>
  <c r="BZ1097" s="1"/>
  <c r="BK1097" a="1"/>
  <c r="BK1097" s="1"/>
  <c r="CA1097" a="1"/>
  <c r="CA1097" s="1"/>
  <c r="BJ1097" a="1"/>
  <c r="BJ1097" s="1"/>
  <c r="BO1097" a="1"/>
  <c r="BO1097" s="1"/>
  <c r="BP1097" a="1"/>
  <c r="BP1097" s="1"/>
  <c r="BN1097" a="1"/>
  <c r="BN1097" s="1"/>
  <c r="BR1097" a="1"/>
  <c r="BR1097" s="1"/>
  <c r="BL1097" a="1"/>
  <c r="BL1097" s="1"/>
  <c r="BQ1097" a="1"/>
  <c r="BQ1097" s="1"/>
  <c r="BT1097" a="1"/>
  <c r="BT1097" s="1"/>
  <c r="BM1097" a="1"/>
  <c r="BM1097" s="1"/>
  <c r="BS1097" a="1"/>
  <c r="BS1097" s="1"/>
  <c r="BU1097" a="1"/>
  <c r="BU1097" s="1"/>
  <c r="BV1097" a="1"/>
  <c r="BV1097" s="1"/>
  <c r="BW1097" a="1"/>
  <c r="BW1097" s="1"/>
  <c r="CD1081"/>
  <c r="CC1081"/>
  <c r="CB1081"/>
  <c r="BX1081" a="1"/>
  <c r="BX1081" s="1"/>
  <c r="BR1081" a="1"/>
  <c r="BR1081" s="1"/>
  <c r="BZ1081" a="1"/>
  <c r="BZ1081" s="1"/>
  <c r="BY1081" a="1"/>
  <c r="BY1081" s="1"/>
  <c r="BM1081" a="1"/>
  <c r="BM1081" s="1"/>
  <c r="BK1081" a="1"/>
  <c r="BK1081" s="1"/>
  <c r="CA1081" a="1"/>
  <c r="CA1081" s="1"/>
  <c r="BV1081" a="1"/>
  <c r="BV1081" s="1"/>
  <c r="BP1081" a="1"/>
  <c r="BP1081" s="1"/>
  <c r="BL1081" a="1"/>
  <c r="BL1081" s="1"/>
  <c r="BN1081" a="1"/>
  <c r="BN1081" s="1"/>
  <c r="BQ1081" a="1"/>
  <c r="BQ1081" s="1"/>
  <c r="BS1081" a="1"/>
  <c r="BS1081" s="1"/>
  <c r="BO1081" a="1"/>
  <c r="BO1081" s="1"/>
  <c r="BW1081" a="1"/>
  <c r="BW1081" s="1"/>
  <c r="BU1081" a="1"/>
  <c r="BU1081" s="1"/>
  <c r="BJ1081" a="1"/>
  <c r="BJ1081" s="1"/>
  <c r="BT1081" a="1"/>
  <c r="BT1081" s="1"/>
  <c r="CD1065"/>
  <c r="CC1065"/>
  <c r="CB1065"/>
  <c r="BX1065" a="1"/>
  <c r="BX1065" s="1"/>
  <c r="BR1065" a="1"/>
  <c r="BR1065" s="1"/>
  <c r="BL1065" a="1"/>
  <c r="BL1065" s="1"/>
  <c r="BQ1065" a="1"/>
  <c r="BQ1065" s="1"/>
  <c r="BK1065" a="1"/>
  <c r="BK1065" s="1"/>
  <c r="CA1065" a="1"/>
  <c r="CA1065" s="1"/>
  <c r="BV1065" a="1"/>
  <c r="BV1065" s="1"/>
  <c r="BW1065" a="1"/>
  <c r="BW1065" s="1"/>
  <c r="BN1065" a="1"/>
  <c r="BN1065" s="1"/>
  <c r="BP1065" a="1"/>
  <c r="BP1065" s="1"/>
  <c r="BZ1065" a="1"/>
  <c r="BZ1065" s="1"/>
  <c r="BU1065" a="1"/>
  <c r="BU1065" s="1"/>
  <c r="BJ1065" a="1"/>
  <c r="BJ1065" s="1"/>
  <c r="BT1065" a="1"/>
  <c r="BT1065" s="1"/>
  <c r="BS1065" a="1"/>
  <c r="BS1065" s="1"/>
  <c r="BO1065" a="1"/>
  <c r="BO1065" s="1"/>
  <c r="BY1065" a="1"/>
  <c r="BY1065" s="1"/>
  <c r="BM1065" a="1"/>
  <c r="BM1065" s="1"/>
  <c r="CB1049"/>
  <c r="CC1049"/>
  <c r="CD1049"/>
  <c r="BO1049" a="1"/>
  <c r="BO1049" s="1"/>
  <c r="BM1049" a="1"/>
  <c r="BM1049" s="1"/>
  <c r="BU1049" a="1"/>
  <c r="BU1049" s="1"/>
  <c r="BZ1049" a="1"/>
  <c r="BZ1049" s="1"/>
  <c r="BN1049" a="1"/>
  <c r="BN1049" s="1"/>
  <c r="BV1049" a="1"/>
  <c r="BV1049" s="1"/>
  <c r="BK1049" a="1"/>
  <c r="BK1049" s="1"/>
  <c r="BT1049" a="1"/>
  <c r="BT1049" s="1"/>
  <c r="BP1049" a="1"/>
  <c r="BP1049" s="1"/>
  <c r="BX1049" a="1"/>
  <c r="BX1049" s="1"/>
  <c r="BW1049" a="1"/>
  <c r="BW1049" s="1"/>
  <c r="CA1049" a="1"/>
  <c r="CA1049" s="1"/>
  <c r="BJ1049" a="1"/>
  <c r="BJ1049" s="1"/>
  <c r="BY1049" a="1"/>
  <c r="BY1049" s="1"/>
  <c r="BL1049" a="1"/>
  <c r="BL1049" s="1"/>
  <c r="BQ1049" a="1"/>
  <c r="BQ1049" s="1"/>
  <c r="BS1049" a="1"/>
  <c r="BS1049" s="1"/>
  <c r="BR1049" a="1"/>
  <c r="BR1049" s="1"/>
  <c r="CC1033"/>
  <c r="CB1033"/>
  <c r="CD1033"/>
  <c r="BR1033" a="1"/>
  <c r="BR1033" s="1"/>
  <c r="BS1033" a="1"/>
  <c r="BS1033" s="1"/>
  <c r="BL1033" a="1"/>
  <c r="BL1033" s="1"/>
  <c r="BW1033" a="1"/>
  <c r="BW1033" s="1"/>
  <c r="BU1033" a="1"/>
  <c r="BU1033" s="1"/>
  <c r="BK1033" a="1"/>
  <c r="BK1033" s="1"/>
  <c r="BV1033" a="1"/>
  <c r="BV1033" s="1"/>
  <c r="BQ1033" a="1"/>
  <c r="BQ1033" s="1"/>
  <c r="CA1033" a="1"/>
  <c r="CA1033" s="1"/>
  <c r="BT1033" a="1"/>
  <c r="BT1033" s="1"/>
  <c r="BP1033" a="1"/>
  <c r="BP1033" s="1"/>
  <c r="BJ1033" a="1"/>
  <c r="BJ1033" s="1"/>
  <c r="BZ1033" a="1"/>
  <c r="BZ1033" s="1"/>
  <c r="BN1033" a="1"/>
  <c r="BN1033" s="1"/>
  <c r="BX1033" a="1"/>
  <c r="BX1033" s="1"/>
  <c r="BM1033" a="1"/>
  <c r="BM1033" s="1"/>
  <c r="BY1033" a="1"/>
  <c r="BY1033" s="1"/>
  <c r="BO1033" a="1"/>
  <c r="BO1033" s="1"/>
  <c r="CB1017"/>
  <c r="CC1017"/>
  <c r="CD1017"/>
  <c r="BT1017" a="1"/>
  <c r="BT1017" s="1"/>
  <c r="BN1017" a="1"/>
  <c r="BN1017" s="1"/>
  <c r="BZ1017" a="1"/>
  <c r="BZ1017" s="1"/>
  <c r="BJ1017" a="1"/>
  <c r="BJ1017" s="1"/>
  <c r="BW1017" a="1"/>
  <c r="BW1017" s="1"/>
  <c r="BR1017" a="1"/>
  <c r="BR1017" s="1"/>
  <c r="BQ1017" a="1"/>
  <c r="BQ1017" s="1"/>
  <c r="BL1017" a="1"/>
  <c r="BL1017" s="1"/>
  <c r="BY1017" a="1"/>
  <c r="BY1017" s="1"/>
  <c r="BS1017" a="1"/>
  <c r="BS1017" s="1"/>
  <c r="BU1017" a="1"/>
  <c r="BU1017" s="1"/>
  <c r="BX1017" a="1"/>
  <c r="BX1017" s="1"/>
  <c r="CA1017" a="1"/>
  <c r="CA1017" s="1"/>
  <c r="BO1017" a="1"/>
  <c r="BO1017" s="1"/>
  <c r="BK1017" a="1"/>
  <c r="BK1017" s="1"/>
  <c r="BV1017" a="1"/>
  <c r="BV1017" s="1"/>
  <c r="BP1017" a="1"/>
  <c r="BP1017" s="1"/>
  <c r="BM1017" a="1"/>
  <c r="BM1017" s="1"/>
  <c r="CD1001"/>
  <c r="CB1001"/>
  <c r="CC1001"/>
  <c r="BS1001" a="1"/>
  <c r="BS1001" s="1"/>
  <c r="BJ1001" a="1"/>
  <c r="BJ1001" s="1"/>
  <c r="BT1001" a="1"/>
  <c r="BT1001" s="1"/>
  <c r="BV1001" a="1"/>
  <c r="BV1001" s="1"/>
  <c r="BW1001" a="1"/>
  <c r="BW1001" s="1"/>
  <c r="BX1001" a="1"/>
  <c r="BX1001" s="1"/>
  <c r="BN1001" a="1"/>
  <c r="BN1001" s="1"/>
  <c r="BZ1001" a="1"/>
  <c r="BZ1001" s="1"/>
  <c r="BR1001" a="1"/>
  <c r="BR1001" s="1"/>
  <c r="BK1001" a="1"/>
  <c r="BK1001" s="1"/>
  <c r="CA1001" a="1"/>
  <c r="CA1001" s="1"/>
  <c r="BU1001" a="1"/>
  <c r="BU1001" s="1"/>
  <c r="BL1001" a="1"/>
  <c r="BL1001" s="1"/>
  <c r="BP1001" a="1"/>
  <c r="BP1001" s="1"/>
  <c r="BY1001" a="1"/>
  <c r="BY1001" s="1"/>
  <c r="BQ1001" a="1"/>
  <c r="BQ1001" s="1"/>
  <c r="BM1001" a="1"/>
  <c r="BM1001" s="1"/>
  <c r="BO1001" a="1"/>
  <c r="BO1001" s="1"/>
  <c r="CC985"/>
  <c r="CB985"/>
  <c r="CD985"/>
  <c r="BM985" a="1"/>
  <c r="BM985" s="1"/>
  <c r="BK985" a="1"/>
  <c r="BK985" s="1"/>
  <c r="CA985" a="1"/>
  <c r="CA985" s="1"/>
  <c r="BS985" a="1"/>
  <c r="BS985" s="1"/>
  <c r="BT985" a="1"/>
  <c r="BT985" s="1"/>
  <c r="BR985" a="1"/>
  <c r="BR985" s="1"/>
  <c r="BN985" a="1"/>
  <c r="BN985" s="1"/>
  <c r="BL985" a="1"/>
  <c r="BL985" s="1"/>
  <c r="BW985" a="1"/>
  <c r="BW985" s="1"/>
  <c r="BX985" a="1"/>
  <c r="BX985" s="1"/>
  <c r="BU985" a="1"/>
  <c r="BU985" s="1"/>
  <c r="BY985" a="1"/>
  <c r="BY985" s="1"/>
  <c r="BQ985" a="1"/>
  <c r="BQ985" s="1"/>
  <c r="BJ985" a="1"/>
  <c r="BJ985" s="1"/>
  <c r="BZ985" a="1"/>
  <c r="BZ985" s="1"/>
  <c r="BV985" a="1"/>
  <c r="BV985" s="1"/>
  <c r="BP985" a="1"/>
  <c r="BP985" s="1"/>
  <c r="BO985" a="1"/>
  <c r="BO985" s="1"/>
  <c r="CB969"/>
  <c r="CC969"/>
  <c r="CD969"/>
  <c r="BO969" a="1"/>
  <c r="BO969" s="1"/>
  <c r="BR969" a="1"/>
  <c r="BR969" s="1"/>
  <c r="BX969" a="1"/>
  <c r="BX969" s="1"/>
  <c r="BV969" a="1"/>
  <c r="BV969" s="1"/>
  <c r="BZ969" a="1"/>
  <c r="BZ969" s="1"/>
  <c r="BT969" a="1"/>
  <c r="BT969" s="1"/>
  <c r="BY969" a="1"/>
  <c r="BY969" s="1"/>
  <c r="BS969" a="1"/>
  <c r="BS969" s="1"/>
  <c r="BQ969" a="1"/>
  <c r="BQ969" s="1"/>
  <c r="BU969" a="1"/>
  <c r="BU969" s="1"/>
  <c r="BW969" a="1"/>
  <c r="BW969" s="1"/>
  <c r="BK969" a="1"/>
  <c r="BK969" s="1"/>
  <c r="CA969" a="1"/>
  <c r="CA969" s="1"/>
  <c r="BL969" a="1"/>
  <c r="BL969" s="1"/>
  <c r="BN969" a="1"/>
  <c r="BN969" s="1"/>
  <c r="BJ969" a="1"/>
  <c r="BJ969" s="1"/>
  <c r="BM969" a="1"/>
  <c r="BM969" s="1"/>
  <c r="BP969" a="1"/>
  <c r="BP969" s="1"/>
  <c r="CC953"/>
  <c r="CD953"/>
  <c r="CB953"/>
  <c r="BN953" a="1"/>
  <c r="BN953" s="1"/>
  <c r="BK953" a="1"/>
  <c r="BK953" s="1"/>
  <c r="BT953" a="1"/>
  <c r="BT953" s="1"/>
  <c r="BL953" a="1"/>
  <c r="BL953" s="1"/>
  <c r="BW953" a="1"/>
  <c r="BW953" s="1"/>
  <c r="CA953" a="1"/>
  <c r="CA953" s="1"/>
  <c r="BQ953" a="1"/>
  <c r="BQ953" s="1"/>
  <c r="BO953" a="1"/>
  <c r="BO953" s="1"/>
  <c r="BX953" a="1"/>
  <c r="BX953" s="1"/>
  <c r="BP953" a="1"/>
  <c r="BP953" s="1"/>
  <c r="BV953" a="1"/>
  <c r="BV953" s="1"/>
  <c r="BR953" a="1"/>
  <c r="BR953" s="1"/>
  <c r="BU953" a="1"/>
  <c r="BU953" s="1"/>
  <c r="BY953" a="1"/>
  <c r="BY953" s="1"/>
  <c r="BJ953" a="1"/>
  <c r="BJ953" s="1"/>
  <c r="BZ953" a="1"/>
  <c r="BZ953" s="1"/>
  <c r="BS953" a="1"/>
  <c r="BS953" s="1"/>
  <c r="BM953" a="1"/>
  <c r="BM953" s="1"/>
  <c r="CD935"/>
  <c r="CC935"/>
  <c r="CB935"/>
  <c r="BJ935" a="1"/>
  <c r="BJ935" s="1"/>
  <c r="BV935" a="1"/>
  <c r="BV935" s="1"/>
  <c r="BS935" a="1"/>
  <c r="BS935" s="1"/>
  <c r="BY935" a="1"/>
  <c r="BY935" s="1"/>
  <c r="BU935" a="1"/>
  <c r="BU935" s="1"/>
  <c r="BO935" a="1"/>
  <c r="BO935" s="1"/>
  <c r="BX935" a="1"/>
  <c r="BX935" s="1"/>
  <c r="BN935" a="1"/>
  <c r="BN935" s="1"/>
  <c r="BW935" a="1"/>
  <c r="BW935" s="1"/>
  <c r="BP935" a="1"/>
  <c r="BP935" s="1"/>
  <c r="BR935" a="1"/>
  <c r="BR935" s="1"/>
  <c r="CA935" a="1"/>
  <c r="CA935" s="1"/>
  <c r="BZ935" a="1"/>
  <c r="BZ935" s="1"/>
  <c r="BT935" a="1"/>
  <c r="BT935" s="1"/>
  <c r="BM935" a="1"/>
  <c r="BM935" s="1"/>
  <c r="BQ935" a="1"/>
  <c r="BQ935" s="1"/>
  <c r="BK935" a="1"/>
  <c r="BK935" s="1"/>
  <c r="BL935" a="1"/>
  <c r="BL935" s="1"/>
  <c r="CB919"/>
  <c r="CD919"/>
  <c r="CC919"/>
  <c r="BS919" a="1"/>
  <c r="BS919" s="1"/>
  <c r="BP919" a="1"/>
  <c r="BP919" s="1"/>
  <c r="BU919" a="1"/>
  <c r="BU919" s="1"/>
  <c r="BM919" a="1"/>
  <c r="BM919" s="1"/>
  <c r="BX919" a="1"/>
  <c r="BX919" s="1"/>
  <c r="BV919" a="1"/>
  <c r="BV919" s="1"/>
  <c r="BT919" a="1"/>
  <c r="BT919" s="1"/>
  <c r="BZ919" a="1"/>
  <c r="BZ919" s="1"/>
  <c r="BR919" a="1"/>
  <c r="BR919" s="1"/>
  <c r="BK919" a="1"/>
  <c r="BK919" s="1"/>
  <c r="CA919" a="1"/>
  <c r="CA919" s="1"/>
  <c r="BW919" a="1"/>
  <c r="BW919" s="1"/>
  <c r="BL919" a="1"/>
  <c r="BL919" s="1"/>
  <c r="BO919" a="1"/>
  <c r="BO919" s="1"/>
  <c r="BN919" a="1"/>
  <c r="BN919" s="1"/>
  <c r="BQ919" a="1"/>
  <c r="BQ919" s="1"/>
  <c r="BY919" a="1"/>
  <c r="BY919" s="1"/>
  <c r="BJ919" a="1"/>
  <c r="BJ919" s="1"/>
  <c r="CB903"/>
  <c r="CC903"/>
  <c r="CD903"/>
  <c r="BS903" a="1"/>
  <c r="BS903" s="1"/>
  <c r="BQ903" a="1"/>
  <c r="BQ903" s="1"/>
  <c r="BO903" a="1"/>
  <c r="BO903" s="1"/>
  <c r="BP903" a="1"/>
  <c r="BP903" s="1"/>
  <c r="BR903" a="1"/>
  <c r="BR903" s="1"/>
  <c r="BV903" a="1"/>
  <c r="BV903" s="1"/>
  <c r="BX903" a="1"/>
  <c r="BX903" s="1"/>
  <c r="BT903" a="1"/>
  <c r="BT903" s="1"/>
  <c r="BZ903" a="1"/>
  <c r="BZ903" s="1"/>
  <c r="BK903" a="1"/>
  <c r="BK903" s="1"/>
  <c r="CA903" a="1"/>
  <c r="CA903" s="1"/>
  <c r="BJ903" a="1"/>
  <c r="BJ903" s="1"/>
  <c r="BW903" a="1"/>
  <c r="BW903" s="1"/>
  <c r="BY903" a="1"/>
  <c r="BY903" s="1"/>
  <c r="BL903" a="1"/>
  <c r="BL903" s="1"/>
  <c r="BN903" a="1"/>
  <c r="BN903" s="1"/>
  <c r="BM903" a="1"/>
  <c r="BM903" s="1"/>
  <c r="BU903" a="1"/>
  <c r="BU903" s="1"/>
  <c r="CC887"/>
  <c r="CD887"/>
  <c r="CB887"/>
  <c r="BO887" a="1"/>
  <c r="BO887" s="1"/>
  <c r="BV887" a="1"/>
  <c r="BV887" s="1"/>
  <c r="BS887" a="1"/>
  <c r="BS887" s="1"/>
  <c r="BP887" a="1"/>
  <c r="BP887" s="1"/>
  <c r="CA887" a="1"/>
  <c r="CA887" s="1"/>
  <c r="BR887" a="1"/>
  <c r="BR887" s="1"/>
  <c r="BY887" a="1"/>
  <c r="BY887" s="1"/>
  <c r="BX887" a="1"/>
  <c r="BX887" s="1"/>
  <c r="BT887" a="1"/>
  <c r="BT887" s="1"/>
  <c r="BL887" a="1"/>
  <c r="BL887" s="1"/>
  <c r="BW887" a="1"/>
  <c r="BW887" s="1"/>
  <c r="BU887" a="1"/>
  <c r="BU887" s="1"/>
  <c r="BJ887" a="1"/>
  <c r="BJ887" s="1"/>
  <c r="BZ887" a="1"/>
  <c r="BZ887" s="1"/>
  <c r="BK887" a="1"/>
  <c r="BK887" s="1"/>
  <c r="BN887" a="1"/>
  <c r="BN887" s="1"/>
  <c r="BQ887" a="1"/>
  <c r="BQ887" s="1"/>
  <c r="BM887" a="1"/>
  <c r="BM887" s="1"/>
  <c r="CB1132"/>
  <c r="CC1132"/>
  <c r="CD1132"/>
  <c r="BN1132" a="1"/>
  <c r="BN1132" s="1"/>
  <c r="BW1132" a="1"/>
  <c r="BW1132" s="1"/>
  <c r="BP1132" a="1"/>
  <c r="BP1132" s="1"/>
  <c r="BQ1132" a="1"/>
  <c r="BQ1132" s="1"/>
  <c r="BJ1132" a="1"/>
  <c r="BJ1132" s="1"/>
  <c r="BK1132" a="1"/>
  <c r="BK1132" s="1"/>
  <c r="BZ1132" a="1"/>
  <c r="BZ1132" s="1"/>
  <c r="BV1132" a="1"/>
  <c r="BV1132" s="1"/>
  <c r="BU1132" a="1"/>
  <c r="BU1132" s="1"/>
  <c r="BO1132" a="1"/>
  <c r="BO1132" s="1"/>
  <c r="BL1132" a="1"/>
  <c r="BL1132" s="1"/>
  <c r="BM1132" a="1"/>
  <c r="BM1132" s="1"/>
  <c r="BY1132" a="1"/>
  <c r="BY1132" s="1"/>
  <c r="BX1132" a="1"/>
  <c r="BX1132" s="1"/>
  <c r="BR1132" a="1"/>
  <c r="BR1132" s="1"/>
  <c r="BS1132" a="1"/>
  <c r="BS1132" s="1"/>
  <c r="CA1132" a="1"/>
  <c r="CA1132" s="1"/>
  <c r="BT1132" a="1"/>
  <c r="BT1132" s="1"/>
  <c r="CD1052"/>
  <c r="CC1052"/>
  <c r="CB1052"/>
  <c r="BQ1052" a="1"/>
  <c r="BQ1052" s="1"/>
  <c r="BU1052" a="1"/>
  <c r="BU1052" s="1"/>
  <c r="BV1052" a="1"/>
  <c r="BV1052" s="1"/>
  <c r="BS1052" a="1"/>
  <c r="BS1052" s="1"/>
  <c r="BT1052" a="1"/>
  <c r="BT1052" s="1"/>
  <c r="BY1052" a="1"/>
  <c r="BY1052" s="1"/>
  <c r="BM1052" a="1"/>
  <c r="BM1052" s="1"/>
  <c r="BO1052" a="1"/>
  <c r="BO1052" s="1"/>
  <c r="BW1052" a="1"/>
  <c r="BW1052" s="1"/>
  <c r="BL1052" a="1"/>
  <c r="BL1052" s="1"/>
  <c r="BR1052" a="1"/>
  <c r="BR1052" s="1"/>
  <c r="BX1052" a="1"/>
  <c r="BX1052" s="1"/>
  <c r="BJ1052" a="1"/>
  <c r="BJ1052" s="1"/>
  <c r="BK1052" a="1"/>
  <c r="BK1052" s="1"/>
  <c r="CA1052" a="1"/>
  <c r="CA1052" s="1"/>
  <c r="BP1052" a="1"/>
  <c r="BP1052" s="1"/>
  <c r="BZ1052" a="1"/>
  <c r="BZ1052" s="1"/>
  <c r="BN1052" a="1"/>
  <c r="BN1052" s="1"/>
  <c r="CC988"/>
  <c r="CB988"/>
  <c r="CD988"/>
  <c r="BV988" a="1"/>
  <c r="BV988" s="1"/>
  <c r="BR988" a="1"/>
  <c r="BR988" s="1"/>
  <c r="BS988" a="1"/>
  <c r="BS988" s="1"/>
  <c r="BJ988" a="1"/>
  <c r="BJ988" s="1"/>
  <c r="BZ988" a="1"/>
  <c r="BZ988" s="1"/>
  <c r="BY988" a="1"/>
  <c r="BY988" s="1"/>
  <c r="BT988" a="1"/>
  <c r="BT988" s="1"/>
  <c r="BL988" a="1"/>
  <c r="BL988" s="1"/>
  <c r="BN988" a="1"/>
  <c r="BN988" s="1"/>
  <c r="BK988" a="1"/>
  <c r="BK988" s="1"/>
  <c r="BX988" a="1"/>
  <c r="BX988" s="1"/>
  <c r="BM988" a="1"/>
  <c r="BM988" s="1"/>
  <c r="BU988" a="1"/>
  <c r="BU988" s="1"/>
  <c r="BQ988" a="1"/>
  <c r="BQ988" s="1"/>
  <c r="BO988" a="1"/>
  <c r="BO988" s="1"/>
  <c r="BW988" a="1"/>
  <c r="BW988" s="1"/>
  <c r="BP988" a="1"/>
  <c r="BP988" s="1"/>
  <c r="CA988" a="1"/>
  <c r="CA988" s="1"/>
  <c r="CD934"/>
  <c r="CC934"/>
  <c r="CB934"/>
  <c r="BQ934" a="1"/>
  <c r="BQ934" s="1"/>
  <c r="BX934" a="1"/>
  <c r="BX934" s="1"/>
  <c r="BK934" a="1"/>
  <c r="BK934" s="1"/>
  <c r="BR934" a="1"/>
  <c r="BR934" s="1"/>
  <c r="BV934" a="1"/>
  <c r="BV934" s="1"/>
  <c r="BO934" a="1"/>
  <c r="BO934" s="1"/>
  <c r="BM934" a="1"/>
  <c r="BM934" s="1"/>
  <c r="BP934" a="1"/>
  <c r="BP934" s="1"/>
  <c r="BU934" a="1"/>
  <c r="BU934" s="1"/>
  <c r="BZ934" a="1"/>
  <c r="BZ934" s="1"/>
  <c r="BS934" a="1"/>
  <c r="BS934" s="1"/>
  <c r="BJ934" a="1"/>
  <c r="BJ934" s="1"/>
  <c r="BT934" a="1"/>
  <c r="BT934" s="1"/>
  <c r="BW934" a="1"/>
  <c r="BW934" s="1"/>
  <c r="CA934" a="1"/>
  <c r="CA934" s="1"/>
  <c r="BL934" a="1"/>
  <c r="BL934" s="1"/>
  <c r="BN934" a="1"/>
  <c r="BN934" s="1"/>
  <c r="BY934" a="1"/>
  <c r="BY934" s="1"/>
  <c r="CC882"/>
  <c r="CB882"/>
  <c r="CD882"/>
  <c r="BP882" a="1"/>
  <c r="BP882" s="1"/>
  <c r="BN882" a="1"/>
  <c r="BN882" s="1"/>
  <c r="BL882" a="1"/>
  <c r="BL882" s="1"/>
  <c r="BV882" a="1"/>
  <c r="BV882" s="1"/>
  <c r="BU882" a="1"/>
  <c r="BU882" s="1"/>
  <c r="BT882" a="1"/>
  <c r="BT882" s="1"/>
  <c r="BS882" a="1"/>
  <c r="BS882" s="1"/>
  <c r="BR882" a="1"/>
  <c r="BR882" s="1"/>
  <c r="BM882" a="1"/>
  <c r="BM882" s="1"/>
  <c r="BQ882" a="1"/>
  <c r="BQ882" s="1"/>
  <c r="BW882" a="1"/>
  <c r="BW882" s="1"/>
  <c r="BX882" a="1"/>
  <c r="BX882" s="1"/>
  <c r="BY882" a="1"/>
  <c r="BY882" s="1"/>
  <c r="BZ882" a="1"/>
  <c r="BZ882" s="1"/>
  <c r="CA882" a="1"/>
  <c r="CA882" s="1"/>
  <c r="BJ882" a="1"/>
  <c r="BJ882" s="1"/>
  <c r="BK882" a="1"/>
  <c r="BK882" s="1"/>
  <c r="BO882" a="1"/>
  <c r="BO882" s="1"/>
  <c r="CC1124"/>
  <c r="CD1124"/>
  <c r="CB1124"/>
  <c r="BJ1124" a="1"/>
  <c r="BJ1124" s="1"/>
  <c r="BZ1124" a="1"/>
  <c r="BZ1124" s="1"/>
  <c r="BL1124" a="1"/>
  <c r="BL1124" s="1"/>
  <c r="BT1124" a="1"/>
  <c r="BT1124" s="1"/>
  <c r="BK1124" a="1"/>
  <c r="BK1124" s="1"/>
  <c r="BN1124" a="1"/>
  <c r="BN1124" s="1"/>
  <c r="BM1124" a="1"/>
  <c r="BM1124" s="1"/>
  <c r="BO1124" a="1"/>
  <c r="BO1124" s="1"/>
  <c r="BP1124" a="1"/>
  <c r="BP1124" s="1"/>
  <c r="BX1124" a="1"/>
  <c r="BX1124" s="1"/>
  <c r="BY1124" a="1"/>
  <c r="BY1124" s="1"/>
  <c r="BR1124" a="1"/>
  <c r="BR1124" s="1"/>
  <c r="BS1124" a="1"/>
  <c r="BS1124" s="1"/>
  <c r="BW1124" a="1"/>
  <c r="BW1124" s="1"/>
  <c r="BU1124" a="1"/>
  <c r="BU1124" s="1"/>
  <c r="BV1124" a="1"/>
  <c r="BV1124" s="1"/>
  <c r="CA1124" a="1"/>
  <c r="CA1124" s="1"/>
  <c r="BQ1124" a="1"/>
  <c r="BQ1124" s="1"/>
  <c r="CD1056"/>
  <c r="CC1056"/>
  <c r="CB1056"/>
  <c r="BW1056" a="1"/>
  <c r="BW1056" s="1"/>
  <c r="BQ1056" a="1"/>
  <c r="BQ1056" s="1"/>
  <c r="BK1056" a="1"/>
  <c r="BK1056" s="1"/>
  <c r="BV1056" a="1"/>
  <c r="BV1056" s="1"/>
  <c r="BN1056" a="1"/>
  <c r="BN1056" s="1"/>
  <c r="BJ1056" a="1"/>
  <c r="BJ1056" s="1"/>
  <c r="BZ1056" a="1"/>
  <c r="BZ1056" s="1"/>
  <c r="BL1056" a="1"/>
  <c r="BL1056" s="1"/>
  <c r="BY1056" a="1"/>
  <c r="BY1056" s="1"/>
  <c r="BO1056" a="1"/>
  <c r="BO1056" s="1"/>
  <c r="BS1056" a="1"/>
  <c r="BS1056" s="1"/>
  <c r="BP1056" a="1"/>
  <c r="BP1056" s="1"/>
  <c r="BU1056" a="1"/>
  <c r="BU1056" s="1"/>
  <c r="BR1056" a="1"/>
  <c r="BR1056" s="1"/>
  <c r="BT1056" a="1"/>
  <c r="BT1056" s="1"/>
  <c r="BX1056" a="1"/>
  <c r="BX1056" s="1"/>
  <c r="BM1056" a="1"/>
  <c r="BM1056" s="1"/>
  <c r="CA1056" a="1"/>
  <c r="CA1056" s="1"/>
  <c r="CB1008"/>
  <c r="CC1008"/>
  <c r="CD1008"/>
  <c r="BY1008" a="1"/>
  <c r="BY1008" s="1"/>
  <c r="BL1008" a="1"/>
  <c r="BL1008" s="1"/>
  <c r="BM1008" a="1"/>
  <c r="BM1008" s="1"/>
  <c r="BN1008" a="1"/>
  <c r="BN1008" s="1"/>
  <c r="BJ1008" a="1"/>
  <c r="BJ1008" s="1"/>
  <c r="BP1008" a="1"/>
  <c r="BP1008" s="1"/>
  <c r="BR1008" a="1"/>
  <c r="BR1008" s="1"/>
  <c r="BK1008" a="1"/>
  <c r="BK1008" s="1"/>
  <c r="BQ1008" a="1"/>
  <c r="BQ1008" s="1"/>
  <c r="BU1008" a="1"/>
  <c r="BU1008" s="1"/>
  <c r="BZ1008" a="1"/>
  <c r="BZ1008" s="1"/>
  <c r="BW1008" a="1"/>
  <c r="BW1008" s="1"/>
  <c r="BT1008" a="1"/>
  <c r="BT1008" s="1"/>
  <c r="BO1008" a="1"/>
  <c r="BO1008" s="1"/>
  <c r="BV1008" a="1"/>
  <c r="BV1008" s="1"/>
  <c r="BX1008" a="1"/>
  <c r="BX1008" s="1"/>
  <c r="CA1008" a="1"/>
  <c r="CA1008" s="1"/>
  <c r="BS1008" a="1"/>
  <c r="BS1008" s="1"/>
  <c r="CC956"/>
  <c r="CD956"/>
  <c r="CB956"/>
  <c r="BR956" a="1"/>
  <c r="BR956" s="1"/>
  <c r="BV956" a="1"/>
  <c r="BV956" s="1"/>
  <c r="BP956" a="1"/>
  <c r="BP956" s="1"/>
  <c r="BT956" a="1"/>
  <c r="BT956" s="1"/>
  <c r="BU956" a="1"/>
  <c r="BU956" s="1"/>
  <c r="BL956" a="1"/>
  <c r="BL956" s="1"/>
  <c r="BY956" a="1"/>
  <c r="BY956" s="1"/>
  <c r="BJ956" a="1"/>
  <c r="BJ956" s="1"/>
  <c r="BZ956" a="1"/>
  <c r="BZ956" s="1"/>
  <c r="BO956" a="1"/>
  <c r="BO956" s="1"/>
  <c r="BQ956" a="1"/>
  <c r="BQ956" s="1"/>
  <c r="BW956" a="1"/>
  <c r="BW956" s="1"/>
  <c r="BN956" a="1"/>
  <c r="BN956" s="1"/>
  <c r="BM956" a="1"/>
  <c r="BM956" s="1"/>
  <c r="BS956" a="1"/>
  <c r="BS956" s="1"/>
  <c r="CA956" a="1"/>
  <c r="CA956" s="1"/>
  <c r="BK956" a="1"/>
  <c r="BK956" s="1"/>
  <c r="BX956" a="1"/>
  <c r="BX956" s="1"/>
  <c r="CB906"/>
  <c r="CC906"/>
  <c r="CD906"/>
  <c r="BT906" a="1"/>
  <c r="BT906" s="1"/>
  <c r="BN906" a="1"/>
  <c r="BN906" s="1"/>
  <c r="BU906" a="1"/>
  <c r="BU906" s="1"/>
  <c r="BO906" a="1"/>
  <c r="BO906" s="1"/>
  <c r="BQ906" a="1"/>
  <c r="BQ906" s="1"/>
  <c r="BK906" a="1"/>
  <c r="BK906" s="1"/>
  <c r="BW906" a="1"/>
  <c r="BW906" s="1"/>
  <c r="BR906" a="1"/>
  <c r="BR906" s="1"/>
  <c r="BZ906" a="1"/>
  <c r="BZ906" s="1"/>
  <c r="BV906" a="1"/>
  <c r="BV906" s="1"/>
  <c r="BY906" a="1"/>
  <c r="BY906" s="1"/>
  <c r="BM906" a="1"/>
  <c r="BM906" s="1"/>
  <c r="CA906" a="1"/>
  <c r="CA906" s="1"/>
  <c r="BP906" a="1"/>
  <c r="BP906" s="1"/>
  <c r="BJ906" a="1"/>
  <c r="BJ906" s="1"/>
  <c r="BS906" a="1"/>
  <c r="BS906" s="1"/>
  <c r="BL906" a="1"/>
  <c r="BL906" s="1"/>
  <c r="BX906" a="1"/>
  <c r="BX906" s="1"/>
  <c r="CC1139"/>
  <c r="CD1139"/>
  <c r="CB1139"/>
  <c r="BO1139" a="1"/>
  <c r="BO1139" s="1"/>
  <c r="BX1139" a="1"/>
  <c r="BX1139" s="1"/>
  <c r="BN1139" a="1"/>
  <c r="BN1139" s="1"/>
  <c r="BT1139" a="1"/>
  <c r="BT1139" s="1"/>
  <c r="BR1139" a="1"/>
  <c r="BR1139" s="1"/>
  <c r="BM1139" a="1"/>
  <c r="BM1139" s="1"/>
  <c r="BS1139" a="1"/>
  <c r="BS1139" s="1"/>
  <c r="BW1139" a="1"/>
  <c r="BW1139" s="1"/>
  <c r="BP1139" a="1"/>
  <c r="BP1139" s="1"/>
  <c r="BV1139" a="1"/>
  <c r="BV1139" s="1"/>
  <c r="BJ1139" a="1"/>
  <c r="BJ1139" s="1"/>
  <c r="BZ1139" a="1"/>
  <c r="BZ1139" s="1"/>
  <c r="BU1139" a="1"/>
  <c r="BU1139" s="1"/>
  <c r="BK1139" a="1"/>
  <c r="BK1139" s="1"/>
  <c r="CA1139" a="1"/>
  <c r="CA1139" s="1"/>
  <c r="BQ1139" a="1"/>
  <c r="BQ1139" s="1"/>
  <c r="BL1139" a="1"/>
  <c r="BL1139" s="1"/>
  <c r="BY1139" a="1"/>
  <c r="BY1139" s="1"/>
  <c r="CD1095"/>
  <c r="CC1095"/>
  <c r="CB1095"/>
  <c r="BX1095" a="1"/>
  <c r="BX1095" s="1"/>
  <c r="BV1095" a="1"/>
  <c r="BV1095" s="1"/>
  <c r="BZ1095" a="1"/>
  <c r="BZ1095" s="1"/>
  <c r="BW1095" a="1"/>
  <c r="BW1095" s="1"/>
  <c r="BN1095" a="1"/>
  <c r="BN1095" s="1"/>
  <c r="BQ1095" a="1"/>
  <c r="BQ1095" s="1"/>
  <c r="BJ1095" a="1"/>
  <c r="BJ1095" s="1"/>
  <c r="BM1095" a="1"/>
  <c r="BM1095" s="1"/>
  <c r="BY1095" a="1"/>
  <c r="BY1095" s="1"/>
  <c r="BL1095" a="1"/>
  <c r="BL1095" s="1"/>
  <c r="CA1095" a="1"/>
  <c r="CA1095" s="1"/>
  <c r="BP1095" a="1"/>
  <c r="BP1095" s="1"/>
  <c r="BK1095" a="1"/>
  <c r="BK1095" s="1"/>
  <c r="BO1095" a="1"/>
  <c r="BO1095" s="1"/>
  <c r="BU1095" a="1"/>
  <c r="BU1095" s="1"/>
  <c r="BR1095" a="1"/>
  <c r="BR1095" s="1"/>
  <c r="BS1095" a="1"/>
  <c r="BS1095" s="1"/>
  <c r="BT1095" a="1"/>
  <c r="BT1095" s="1"/>
  <c r="CC1059"/>
  <c r="CD1059"/>
  <c r="CB1059"/>
  <c r="BO1059" a="1"/>
  <c r="BO1059" s="1"/>
  <c r="BS1059" a="1"/>
  <c r="BS1059" s="1"/>
  <c r="BT1059" a="1"/>
  <c r="BT1059" s="1"/>
  <c r="BR1059" a="1"/>
  <c r="BR1059" s="1"/>
  <c r="BK1059" a="1"/>
  <c r="BK1059" s="1"/>
  <c r="CA1059" a="1"/>
  <c r="CA1059" s="1"/>
  <c r="BN1059" a="1"/>
  <c r="BN1059" s="1"/>
  <c r="BX1059" a="1"/>
  <c r="BX1059" s="1"/>
  <c r="BW1059" a="1"/>
  <c r="BW1059" s="1"/>
  <c r="BV1059" a="1"/>
  <c r="BV1059" s="1"/>
  <c r="BL1059" a="1"/>
  <c r="BL1059" s="1"/>
  <c r="BQ1059" a="1"/>
  <c r="BQ1059" s="1"/>
  <c r="BU1059" a="1"/>
  <c r="BU1059" s="1"/>
  <c r="BJ1059" a="1"/>
  <c r="BJ1059" s="1"/>
  <c r="BZ1059" a="1"/>
  <c r="BZ1059" s="1"/>
  <c r="BY1059" a="1"/>
  <c r="BY1059" s="1"/>
  <c r="BP1059" a="1"/>
  <c r="BP1059" s="1"/>
  <c r="BM1059" a="1"/>
  <c r="BM1059" s="1"/>
  <c r="CB1019"/>
  <c r="CC1019"/>
  <c r="CD1019"/>
  <c r="BT1019" a="1"/>
  <c r="BT1019" s="1"/>
  <c r="BM1019" a="1"/>
  <c r="BM1019" s="1"/>
  <c r="BN1019" a="1"/>
  <c r="BN1019" s="1"/>
  <c r="BP1019" a="1"/>
  <c r="BP1019" s="1"/>
  <c r="BY1019" a="1"/>
  <c r="BY1019" s="1"/>
  <c r="BX1019" a="1"/>
  <c r="BX1019" s="1"/>
  <c r="BR1019" a="1"/>
  <c r="BR1019" s="1"/>
  <c r="BW1019" a="1"/>
  <c r="BW1019" s="1"/>
  <c r="BL1019" a="1"/>
  <c r="BL1019" s="1"/>
  <c r="CA1019" a="1"/>
  <c r="CA1019" s="1"/>
  <c r="BU1019" a="1"/>
  <c r="BU1019" s="1"/>
  <c r="BK1019" a="1"/>
  <c r="BK1019" s="1"/>
  <c r="BS1019" a="1"/>
  <c r="BS1019" s="1"/>
  <c r="BV1019" a="1"/>
  <c r="BV1019" s="1"/>
  <c r="BQ1019" a="1"/>
  <c r="BQ1019" s="1"/>
  <c r="BJ1019" a="1"/>
  <c r="BJ1019" s="1"/>
  <c r="BZ1019" a="1"/>
  <c r="BZ1019" s="1"/>
  <c r="BO1019" a="1"/>
  <c r="BO1019" s="1"/>
  <c r="CC983"/>
  <c r="CD983"/>
  <c r="CB983"/>
  <c r="BR983" a="1"/>
  <c r="BR983" s="1"/>
  <c r="BN983" a="1"/>
  <c r="BN983" s="1"/>
  <c r="BQ983" a="1"/>
  <c r="BQ983" s="1"/>
  <c r="BW983" a="1"/>
  <c r="BW983" s="1"/>
  <c r="BK983" a="1"/>
  <c r="BK983" s="1"/>
  <c r="BS983" a="1"/>
  <c r="BS983" s="1"/>
  <c r="CA983" a="1"/>
  <c r="CA983" s="1"/>
  <c r="BL983" a="1"/>
  <c r="BL983" s="1"/>
  <c r="BJ983" a="1"/>
  <c r="BJ983" s="1"/>
  <c r="BZ983" a="1"/>
  <c r="BZ983" s="1"/>
  <c r="BV983" a="1"/>
  <c r="BV983" s="1"/>
  <c r="BX983" a="1"/>
  <c r="BX983" s="1"/>
  <c r="BP983" a="1"/>
  <c r="BP983" s="1"/>
  <c r="BU983" a="1"/>
  <c r="BU983" s="1"/>
  <c r="BM983" a="1"/>
  <c r="BM983" s="1"/>
  <c r="BO983" a="1"/>
  <c r="BO983" s="1"/>
  <c r="BY983" a="1"/>
  <c r="BY983" s="1"/>
  <c r="BT983" a="1"/>
  <c r="BT983" s="1"/>
  <c r="CB947"/>
  <c r="CC947"/>
  <c r="CD947"/>
  <c r="BL947" a="1"/>
  <c r="BL947" s="1"/>
  <c r="BT947" a="1"/>
  <c r="BT947" s="1"/>
  <c r="BS947" a="1"/>
  <c r="BS947" s="1"/>
  <c r="BU947" a="1"/>
  <c r="BU947" s="1"/>
  <c r="BN947" a="1"/>
  <c r="BN947" s="1"/>
  <c r="BV947" a="1"/>
  <c r="BV947" s="1"/>
  <c r="CA947" a="1"/>
  <c r="CA947" s="1"/>
  <c r="BM947" a="1"/>
  <c r="BM947" s="1"/>
  <c r="BY947" a="1"/>
  <c r="BY947" s="1"/>
  <c r="BP947" a="1"/>
  <c r="BP947" s="1"/>
  <c r="BX947" a="1"/>
  <c r="BX947" s="1"/>
  <c r="BQ947" a="1"/>
  <c r="BQ947" s="1"/>
  <c r="BJ947" a="1"/>
  <c r="BJ947" s="1"/>
  <c r="BR947" a="1"/>
  <c r="BR947" s="1"/>
  <c r="BZ947" a="1"/>
  <c r="BZ947" s="1"/>
  <c r="BK947" a="1"/>
  <c r="BK947" s="1"/>
  <c r="BW947" a="1"/>
  <c r="BW947" s="1"/>
  <c r="BO947" a="1"/>
  <c r="BO947" s="1"/>
  <c r="CB913"/>
  <c r="CD913"/>
  <c r="CC913"/>
  <c r="BT913" a="1"/>
  <c r="BT913" s="1"/>
  <c r="BP913" a="1"/>
  <c r="BP913" s="1"/>
  <c r="BW913" a="1"/>
  <c r="BW913" s="1"/>
  <c r="BS913" a="1"/>
  <c r="BS913" s="1"/>
  <c r="BU913" a="1"/>
  <c r="BU913" s="1"/>
  <c r="BM913" a="1"/>
  <c r="BM913" s="1"/>
  <c r="BJ913" a="1"/>
  <c r="BJ913" s="1"/>
  <c r="BL913" a="1"/>
  <c r="BL913" s="1"/>
  <c r="BV913" a="1"/>
  <c r="BV913" s="1"/>
  <c r="BY913" a="1"/>
  <c r="BY913" s="1"/>
  <c r="BQ913" a="1"/>
  <c r="BQ913" s="1"/>
  <c r="BN913" a="1"/>
  <c r="BN913" s="1"/>
  <c r="BR913" a="1"/>
  <c r="BR913" s="1"/>
  <c r="BO913" a="1"/>
  <c r="BO913" s="1"/>
  <c r="BZ913" a="1"/>
  <c r="BZ913" s="1"/>
  <c r="BK913" a="1"/>
  <c r="BK913" s="1"/>
  <c r="CA913" a="1"/>
  <c r="CA913" s="1"/>
  <c r="BX913" a="1"/>
  <c r="BX913" s="1"/>
  <c r="CB1160"/>
  <c r="CC1160"/>
  <c r="CD1160"/>
  <c r="BO1160" a="1"/>
  <c r="BO1160" s="1"/>
  <c r="BQ1160" a="1"/>
  <c r="BQ1160" s="1"/>
  <c r="BN1160" a="1"/>
  <c r="BN1160" s="1"/>
  <c r="BZ1160" a="1"/>
  <c r="BZ1160" s="1"/>
  <c r="BT1160" a="1"/>
  <c r="BT1160" s="1"/>
  <c r="BM1160" a="1"/>
  <c r="BM1160" s="1"/>
  <c r="BU1160" a="1"/>
  <c r="BU1160" s="1"/>
  <c r="BR1160" a="1"/>
  <c r="BR1160" s="1"/>
  <c r="BW1160" a="1"/>
  <c r="BW1160" s="1"/>
  <c r="BP1160" a="1"/>
  <c r="BP1160" s="1"/>
  <c r="BX1160" a="1"/>
  <c r="BX1160" s="1"/>
  <c r="BY1160" a="1"/>
  <c r="BY1160" s="1"/>
  <c r="BS1160" a="1"/>
  <c r="BS1160" s="1"/>
  <c r="BV1160" a="1"/>
  <c r="BV1160" s="1"/>
  <c r="BL1160" a="1"/>
  <c r="BL1160" s="1"/>
  <c r="CA1160" a="1"/>
  <c r="CA1160" s="1"/>
  <c r="BJ1160" a="1"/>
  <c r="BJ1160" s="1"/>
  <c r="BK1160" a="1"/>
  <c r="BK1160" s="1"/>
  <c r="CB1100"/>
  <c r="CC1100"/>
  <c r="CD1100"/>
  <c r="BT1100" a="1"/>
  <c r="BT1100" s="1"/>
  <c r="BK1100" a="1"/>
  <c r="BK1100" s="1"/>
  <c r="BZ1100" a="1"/>
  <c r="BZ1100" s="1"/>
  <c r="BQ1100" a="1"/>
  <c r="BQ1100" s="1"/>
  <c r="BU1100" a="1"/>
  <c r="BU1100" s="1"/>
  <c r="BW1100" a="1"/>
  <c r="BW1100" s="1"/>
  <c r="BN1100" a="1"/>
  <c r="BN1100" s="1"/>
  <c r="BM1100" a="1"/>
  <c r="BM1100" s="1"/>
  <c r="BJ1100" a="1"/>
  <c r="BJ1100" s="1"/>
  <c r="BL1100" a="1"/>
  <c r="BL1100" s="1"/>
  <c r="BR1100" a="1"/>
  <c r="BR1100" s="1"/>
  <c r="BS1100" a="1"/>
  <c r="BS1100" s="1"/>
  <c r="BP1100" a="1"/>
  <c r="BP1100" s="1"/>
  <c r="BX1100" a="1"/>
  <c r="BX1100" s="1"/>
  <c r="BO1100" a="1"/>
  <c r="BO1100" s="1"/>
  <c r="BY1100" a="1"/>
  <c r="BY1100" s="1"/>
  <c r="BV1100" a="1"/>
  <c r="BV1100" s="1"/>
  <c r="CA1100" a="1"/>
  <c r="CA1100" s="1"/>
  <c r="CD1044"/>
  <c r="CC1044"/>
  <c r="CB1044"/>
  <c r="BW1044" a="1"/>
  <c r="BW1044" s="1"/>
  <c r="BU1044" a="1"/>
  <c r="BU1044" s="1"/>
  <c r="BO1044" a="1"/>
  <c r="BO1044" s="1"/>
  <c r="BK1044" a="1"/>
  <c r="BK1044" s="1"/>
  <c r="CA1044" a="1"/>
  <c r="CA1044" s="1"/>
  <c r="BY1044" a="1"/>
  <c r="BY1044" s="1"/>
  <c r="BM1044" a="1"/>
  <c r="BM1044" s="1"/>
  <c r="BN1044" a="1"/>
  <c r="BN1044" s="1"/>
  <c r="BX1044" a="1"/>
  <c r="BX1044" s="1"/>
  <c r="BQ1044" a="1"/>
  <c r="BQ1044" s="1"/>
  <c r="BL1044" a="1"/>
  <c r="BL1044" s="1"/>
  <c r="BR1044" a="1"/>
  <c r="BR1044" s="1"/>
  <c r="BV1044" a="1"/>
  <c r="BV1044" s="1"/>
  <c r="BS1044" a="1"/>
  <c r="BS1044" s="1"/>
  <c r="BJ1044" a="1"/>
  <c r="BJ1044" s="1"/>
  <c r="BT1044" a="1"/>
  <c r="BT1044" s="1"/>
  <c r="BP1044" a="1"/>
  <c r="BP1044" s="1"/>
  <c r="BZ1044" a="1"/>
  <c r="BZ1044" s="1"/>
  <c r="CB1000"/>
  <c r="CD1000"/>
  <c r="CC1000"/>
  <c r="BT1000" a="1"/>
  <c r="BT1000" s="1"/>
  <c r="BR1000" a="1"/>
  <c r="BR1000" s="1"/>
  <c r="BU1000" a="1"/>
  <c r="BU1000" s="1"/>
  <c r="BW1000" a="1"/>
  <c r="BW1000" s="1"/>
  <c r="BM1000" a="1"/>
  <c r="BM1000" s="1"/>
  <c r="BV1000" a="1"/>
  <c r="BV1000" s="1"/>
  <c r="BN1000" a="1"/>
  <c r="BN1000" s="1"/>
  <c r="BS1000" a="1"/>
  <c r="BS1000" s="1"/>
  <c r="BL1000" a="1"/>
  <c r="BL1000" s="1"/>
  <c r="BP1000" a="1"/>
  <c r="BP1000" s="1"/>
  <c r="BQ1000" a="1"/>
  <c r="BQ1000" s="1"/>
  <c r="BX1000" a="1"/>
  <c r="BX1000" s="1"/>
  <c r="BY1000" a="1"/>
  <c r="BY1000" s="1"/>
  <c r="BJ1000" a="1"/>
  <c r="BJ1000" s="1"/>
  <c r="BO1000" a="1"/>
  <c r="BO1000" s="1"/>
  <c r="CA1000" a="1"/>
  <c r="CA1000" s="1"/>
  <c r="BZ1000" a="1"/>
  <c r="BZ1000" s="1"/>
  <c r="BK1000" a="1"/>
  <c r="BK1000" s="1"/>
  <c r="CC952"/>
  <c r="CD952"/>
  <c r="CB952"/>
  <c r="BM952" a="1"/>
  <c r="BM952" s="1"/>
  <c r="BR952" a="1"/>
  <c r="BR952" s="1"/>
  <c r="BQ952" a="1"/>
  <c r="BQ952" s="1"/>
  <c r="BL952" a="1"/>
  <c r="BL952" s="1"/>
  <c r="BN952" a="1"/>
  <c r="BN952" s="1"/>
  <c r="BO952" a="1"/>
  <c r="BO952" s="1"/>
  <c r="BS952" a="1"/>
  <c r="BS952" s="1"/>
  <c r="BU952" a="1"/>
  <c r="BU952" s="1"/>
  <c r="BT952" a="1"/>
  <c r="BT952" s="1"/>
  <c r="BP952" a="1"/>
  <c r="BP952" s="1"/>
  <c r="BV952" a="1"/>
  <c r="BV952" s="1"/>
  <c r="BK952" a="1"/>
  <c r="BK952" s="1"/>
  <c r="BW952" a="1"/>
  <c r="BW952" s="1"/>
  <c r="BY952" a="1"/>
  <c r="BY952" s="1"/>
  <c r="BJ952" a="1"/>
  <c r="BJ952" s="1"/>
  <c r="BZ952" a="1"/>
  <c r="BZ952" s="1"/>
  <c r="BX952" a="1"/>
  <c r="BX952" s="1"/>
  <c r="CA952" a="1"/>
  <c r="CA952" s="1"/>
  <c r="CC910"/>
  <c r="CD910"/>
  <c r="CB910"/>
  <c r="BS910" a="1"/>
  <c r="BS910" s="1"/>
  <c r="BN910" a="1"/>
  <c r="BN910" s="1"/>
  <c r="BV910" a="1"/>
  <c r="BV910" s="1"/>
  <c r="BW910" a="1"/>
  <c r="BW910" s="1"/>
  <c r="BQ910" a="1"/>
  <c r="BQ910" s="1"/>
  <c r="BM910" a="1"/>
  <c r="BM910" s="1"/>
  <c r="BT910" a="1"/>
  <c r="BT910" s="1"/>
  <c r="BK910" a="1"/>
  <c r="BK910" s="1"/>
  <c r="BO910" a="1"/>
  <c r="BO910" s="1"/>
  <c r="CA910" a="1"/>
  <c r="CA910" s="1"/>
  <c r="BL910" a="1"/>
  <c r="BL910" s="1"/>
  <c r="BZ910" a="1"/>
  <c r="BZ910" s="1"/>
  <c r="BU910" a="1"/>
  <c r="BU910" s="1"/>
  <c r="BR910" a="1"/>
  <c r="BR910" s="1"/>
  <c r="BX910" a="1"/>
  <c r="BX910" s="1"/>
  <c r="BP910" a="1"/>
  <c r="BP910" s="1"/>
  <c r="BY910" a="1"/>
  <c r="BY910" s="1"/>
  <c r="BJ910" a="1"/>
  <c r="BJ910" s="1"/>
  <c r="CD1159"/>
  <c r="CC1159"/>
  <c r="CB1159"/>
  <c r="BO1159" a="1"/>
  <c r="BO1159" s="1"/>
  <c r="BW1159" a="1"/>
  <c r="BW1159" s="1"/>
  <c r="BZ1159" a="1"/>
  <c r="BZ1159" s="1"/>
  <c r="BQ1159" a="1"/>
  <c r="BQ1159" s="1"/>
  <c r="BY1159" a="1"/>
  <c r="BY1159" s="1"/>
  <c r="BP1159" a="1"/>
  <c r="BP1159" s="1"/>
  <c r="BN1159" a="1"/>
  <c r="BN1159" s="1"/>
  <c r="BK1159" a="1"/>
  <c r="BK1159" s="1"/>
  <c r="BS1159" a="1"/>
  <c r="BS1159" s="1"/>
  <c r="CA1159" a="1"/>
  <c r="CA1159" s="1"/>
  <c r="BJ1159" a="1"/>
  <c r="BJ1159" s="1"/>
  <c r="BX1159" a="1"/>
  <c r="BX1159" s="1"/>
  <c r="BV1159" a="1"/>
  <c r="BV1159" s="1"/>
  <c r="BM1159" a="1"/>
  <c r="BM1159" s="1"/>
  <c r="BU1159" a="1"/>
  <c r="BU1159" s="1"/>
  <c r="BR1159" a="1"/>
  <c r="BR1159" s="1"/>
  <c r="BT1159" a="1"/>
  <c r="BT1159" s="1"/>
  <c r="BL1159" a="1"/>
  <c r="BL1159" s="1"/>
  <c r="CB1135"/>
  <c r="CD1135"/>
  <c r="CC1135"/>
  <c r="BN1135" a="1"/>
  <c r="BN1135" s="1"/>
  <c r="BV1135" a="1"/>
  <c r="BV1135" s="1"/>
  <c r="BK1135" a="1"/>
  <c r="BK1135" s="1"/>
  <c r="BQ1135" a="1"/>
  <c r="BQ1135" s="1"/>
  <c r="BP1135" a="1"/>
  <c r="BP1135" s="1"/>
  <c r="BX1135" a="1"/>
  <c r="BX1135" s="1"/>
  <c r="BS1135" a="1"/>
  <c r="BS1135" s="1"/>
  <c r="BY1135" a="1"/>
  <c r="BY1135" s="1"/>
  <c r="BO1135" a="1"/>
  <c r="BO1135" s="1"/>
  <c r="BJ1135" a="1"/>
  <c r="BJ1135" s="1"/>
  <c r="BR1135" a="1"/>
  <c r="BR1135" s="1"/>
  <c r="BZ1135" a="1"/>
  <c r="BZ1135" s="1"/>
  <c r="BM1135" a="1"/>
  <c r="BM1135" s="1"/>
  <c r="CA1135" a="1"/>
  <c r="CA1135" s="1"/>
  <c r="BL1135" a="1"/>
  <c r="BL1135" s="1"/>
  <c r="BT1135" a="1"/>
  <c r="BT1135" s="1"/>
  <c r="BU1135" a="1"/>
  <c r="BU1135" s="1"/>
  <c r="BW1135" a="1"/>
  <c r="BW1135" s="1"/>
  <c r="CD1111"/>
  <c r="CB1111"/>
  <c r="CC1111"/>
  <c r="BW1111" a="1"/>
  <c r="BW1111" s="1"/>
  <c r="BK1111" a="1"/>
  <c r="BK1111" s="1"/>
  <c r="BV1111" a="1"/>
  <c r="BV1111" s="1"/>
  <c r="BJ1111" a="1"/>
  <c r="BJ1111" s="1"/>
  <c r="BM1111" a="1"/>
  <c r="BM1111" s="1"/>
  <c r="BY1111" a="1"/>
  <c r="BY1111" s="1"/>
  <c r="BR1111" a="1"/>
  <c r="BR1111" s="1"/>
  <c r="BL1111" a="1"/>
  <c r="BL1111" s="1"/>
  <c r="BT1111" a="1"/>
  <c r="BT1111" s="1"/>
  <c r="BN1111" a="1"/>
  <c r="BN1111" s="1"/>
  <c r="BP1111" a="1"/>
  <c r="BP1111" s="1"/>
  <c r="CA1111" a="1"/>
  <c r="CA1111" s="1"/>
  <c r="BX1111" a="1"/>
  <c r="BX1111" s="1"/>
  <c r="BO1111" a="1"/>
  <c r="BO1111" s="1"/>
  <c r="BZ1111" a="1"/>
  <c r="BZ1111" s="1"/>
  <c r="BQ1111" a="1"/>
  <c r="BQ1111" s="1"/>
  <c r="BU1111" a="1"/>
  <c r="BU1111" s="1"/>
  <c r="BS1111" a="1"/>
  <c r="BS1111" s="1"/>
  <c r="CD1087"/>
  <c r="CC1087"/>
  <c r="CB1087"/>
  <c r="BP1087" a="1"/>
  <c r="BP1087" s="1"/>
  <c r="BZ1087" a="1"/>
  <c r="BZ1087" s="1"/>
  <c r="BT1087" a="1"/>
  <c r="BT1087" s="1"/>
  <c r="BJ1087" a="1"/>
  <c r="BJ1087" s="1"/>
  <c r="BU1087" a="1"/>
  <c r="BU1087" s="1"/>
  <c r="BL1087" a="1"/>
  <c r="BL1087" s="1"/>
  <c r="BW1087" a="1"/>
  <c r="BW1087" s="1"/>
  <c r="BQ1087" a="1"/>
  <c r="BQ1087" s="1"/>
  <c r="BK1087" a="1"/>
  <c r="BK1087" s="1"/>
  <c r="BN1087" a="1"/>
  <c r="BN1087" s="1"/>
  <c r="BX1087" a="1"/>
  <c r="BX1087" s="1"/>
  <c r="BO1087" a="1"/>
  <c r="BO1087" s="1"/>
  <c r="CA1087" a="1"/>
  <c r="CA1087" s="1"/>
  <c r="BV1087" a="1"/>
  <c r="BV1087" s="1"/>
  <c r="BR1087" a="1"/>
  <c r="BR1087" s="1"/>
  <c r="BM1087" a="1"/>
  <c r="BM1087" s="1"/>
  <c r="BS1087" a="1"/>
  <c r="BS1087" s="1"/>
  <c r="BY1087" a="1"/>
  <c r="BY1087" s="1"/>
  <c r="CB1055"/>
  <c r="CC1055"/>
  <c r="CD1055"/>
  <c r="BK1055" a="1"/>
  <c r="BK1055" s="1"/>
  <c r="CA1055" a="1"/>
  <c r="CA1055" s="1"/>
  <c r="BX1055" a="1"/>
  <c r="BX1055" s="1"/>
  <c r="BR1055" a="1"/>
  <c r="BR1055" s="1"/>
  <c r="BT1055" a="1"/>
  <c r="BT1055" s="1"/>
  <c r="BN1055" a="1"/>
  <c r="BN1055" s="1"/>
  <c r="BJ1055" a="1"/>
  <c r="BJ1055" s="1"/>
  <c r="BU1055" a="1"/>
  <c r="BU1055" s="1"/>
  <c r="BO1055" a="1"/>
  <c r="BO1055" s="1"/>
  <c r="BZ1055" a="1"/>
  <c r="BZ1055" s="1"/>
  <c r="BS1055" a="1"/>
  <c r="BS1055" s="1"/>
  <c r="BM1055" a="1"/>
  <c r="BM1055" s="1"/>
  <c r="BY1055" a="1"/>
  <c r="BY1055" s="1"/>
  <c r="BP1055" a="1"/>
  <c r="BP1055" s="1"/>
  <c r="BV1055" a="1"/>
  <c r="BV1055" s="1"/>
  <c r="BQ1055" a="1"/>
  <c r="BQ1055" s="1"/>
  <c r="BW1055" a="1"/>
  <c r="BW1055" s="1"/>
  <c r="BL1055" a="1"/>
  <c r="BL1055" s="1"/>
  <c r="CD1027"/>
  <c r="CC1027"/>
  <c r="CB1027"/>
  <c r="BM1027" a="1"/>
  <c r="BM1027" s="1"/>
  <c r="BU1027" a="1"/>
  <c r="BU1027" s="1"/>
  <c r="BX1027" a="1"/>
  <c r="BX1027" s="1"/>
  <c r="BN1027" a="1"/>
  <c r="BN1027" s="1"/>
  <c r="BR1027" a="1"/>
  <c r="BR1027" s="1"/>
  <c r="BL1027" a="1"/>
  <c r="BL1027" s="1"/>
  <c r="BO1027" a="1"/>
  <c r="BO1027" s="1"/>
  <c r="BW1027" a="1"/>
  <c r="BW1027" s="1"/>
  <c r="BV1027" a="1"/>
  <c r="BV1027" s="1"/>
  <c r="BJ1027" a="1"/>
  <c r="BJ1027" s="1"/>
  <c r="BQ1027" a="1"/>
  <c r="BQ1027" s="1"/>
  <c r="BY1027" a="1"/>
  <c r="BY1027" s="1"/>
  <c r="BZ1027" a="1"/>
  <c r="BZ1027" s="1"/>
  <c r="BK1027" a="1"/>
  <c r="BK1027" s="1"/>
  <c r="BS1027" a="1"/>
  <c r="BS1027" s="1"/>
  <c r="CA1027" a="1"/>
  <c r="CA1027" s="1"/>
  <c r="BP1027" a="1"/>
  <c r="BP1027" s="1"/>
  <c r="BT1027" a="1"/>
  <c r="BT1027" s="1"/>
  <c r="CD999"/>
  <c r="CC999"/>
  <c r="CB999"/>
  <c r="BU999" a="1"/>
  <c r="BU999" s="1"/>
  <c r="BY999" a="1"/>
  <c r="BY999" s="1"/>
  <c r="BQ999" a="1"/>
  <c r="BQ999" s="1"/>
  <c r="BO999" a="1"/>
  <c r="BO999" s="1"/>
  <c r="BT999" a="1"/>
  <c r="BT999" s="1"/>
  <c r="BX999" a="1"/>
  <c r="BX999" s="1"/>
  <c r="BK999" a="1"/>
  <c r="BK999" s="1"/>
  <c r="CA999" a="1"/>
  <c r="CA999" s="1"/>
  <c r="BN999" a="1"/>
  <c r="BN999" s="1"/>
  <c r="BZ999" a="1"/>
  <c r="BZ999" s="1"/>
  <c r="BM999" a="1"/>
  <c r="BM999" s="1"/>
  <c r="BR999" a="1"/>
  <c r="BR999" s="1"/>
  <c r="BS999" a="1"/>
  <c r="BS999" s="1"/>
  <c r="BL999" a="1"/>
  <c r="BL999" s="1"/>
  <c r="BP999" a="1"/>
  <c r="BP999" s="1"/>
  <c r="BV999" a="1"/>
  <c r="BV999" s="1"/>
  <c r="BW999" a="1"/>
  <c r="BW999" s="1"/>
  <c r="BJ999" a="1"/>
  <c r="BJ999" s="1"/>
  <c r="CB971"/>
  <c r="CD971"/>
  <c r="CC971"/>
  <c r="BQ971" a="1"/>
  <c r="BQ971" s="1"/>
  <c r="BX971" a="1"/>
  <c r="BX971" s="1"/>
  <c r="BZ971" a="1"/>
  <c r="BZ971" s="1"/>
  <c r="BR971" a="1"/>
  <c r="BR971" s="1"/>
  <c r="BO971" a="1"/>
  <c r="BO971" s="1"/>
  <c r="BT971" a="1"/>
  <c r="BT971" s="1"/>
  <c r="CA971" a="1"/>
  <c r="CA971" s="1"/>
  <c r="BK971" a="1"/>
  <c r="BK971" s="1"/>
  <c r="BV971" a="1"/>
  <c r="BV971" s="1"/>
  <c r="BN971" a="1"/>
  <c r="BN971" s="1"/>
  <c r="BY971" a="1"/>
  <c r="BY971" s="1"/>
  <c r="BJ971" a="1"/>
  <c r="BJ971" s="1"/>
  <c r="BP971" a="1"/>
  <c r="BP971" s="1"/>
  <c r="BS971" a="1"/>
  <c r="BS971" s="1"/>
  <c r="BW971" a="1"/>
  <c r="BW971" s="1"/>
  <c r="BL971" a="1"/>
  <c r="BL971" s="1"/>
  <c r="BM971" a="1"/>
  <c r="BM971" s="1"/>
  <c r="BU971" a="1"/>
  <c r="BU971" s="1"/>
  <c r="CC941"/>
  <c r="CB941"/>
  <c r="CD941"/>
  <c r="BJ941" a="1"/>
  <c r="BJ941" s="1"/>
  <c r="BZ941" a="1"/>
  <c r="BZ941" s="1"/>
  <c r="BM941" a="1"/>
  <c r="BM941" s="1"/>
  <c r="BY941" a="1"/>
  <c r="BY941" s="1"/>
  <c r="BQ941" a="1"/>
  <c r="BQ941" s="1"/>
  <c r="BO941" a="1"/>
  <c r="BO941" s="1"/>
  <c r="BT941" a="1"/>
  <c r="BT941" s="1"/>
  <c r="BN941" a="1"/>
  <c r="BN941" s="1"/>
  <c r="BS941" a="1"/>
  <c r="BS941" s="1"/>
  <c r="BL941" a="1"/>
  <c r="BL941" s="1"/>
  <c r="BU941" a="1"/>
  <c r="BU941" s="1"/>
  <c r="BR941" a="1"/>
  <c r="BR941" s="1"/>
  <c r="BX941" a="1"/>
  <c r="BX941" s="1"/>
  <c r="BV941" a="1"/>
  <c r="BV941" s="1"/>
  <c r="BK941" a="1"/>
  <c r="BK941" s="1"/>
  <c r="BW941" a="1"/>
  <c r="BW941" s="1"/>
  <c r="CA941" a="1"/>
  <c r="CA941" s="1"/>
  <c r="BP941" a="1"/>
  <c r="BP941" s="1"/>
  <c r="CD909"/>
  <c r="CB909"/>
  <c r="CC909"/>
  <c r="BX909" a="1"/>
  <c r="BX909" s="1"/>
  <c r="BY909" a="1"/>
  <c r="BY909" s="1"/>
  <c r="BW909" a="1"/>
  <c r="BW909" s="1"/>
  <c r="BQ909" a="1"/>
  <c r="BQ909" s="1"/>
  <c r="BV909" a="1"/>
  <c r="BV909" s="1"/>
  <c r="BK909" a="1"/>
  <c r="BK909" s="1"/>
  <c r="CA909" a="1"/>
  <c r="CA909" s="1"/>
  <c r="BJ909" a="1"/>
  <c r="BJ909" s="1"/>
  <c r="BZ909" a="1"/>
  <c r="BZ909" s="1"/>
  <c r="BP909" a="1"/>
  <c r="BP909" s="1"/>
  <c r="BN909" a="1"/>
  <c r="BN909" s="1"/>
  <c r="BM909" a="1"/>
  <c r="BM909" s="1"/>
  <c r="BT909" a="1"/>
  <c r="BT909" s="1"/>
  <c r="BS909" a="1"/>
  <c r="BS909" s="1"/>
  <c r="BU909" a="1"/>
  <c r="BU909" s="1"/>
  <c r="BR909" a="1"/>
  <c r="BR909" s="1"/>
  <c r="BO909" a="1"/>
  <c r="BO909" s="1"/>
  <c r="BL909" a="1"/>
  <c r="BL909" s="1"/>
  <c r="CD881"/>
  <c r="CB881"/>
  <c r="CC881"/>
  <c r="BP881" a="1"/>
  <c r="BP881" s="1"/>
  <c r="BL881" a="1"/>
  <c r="BL881" s="1"/>
  <c r="BR881" a="1"/>
  <c r="BR881" s="1"/>
  <c r="BQ881" a="1"/>
  <c r="BQ881" s="1"/>
  <c r="BS881" a="1"/>
  <c r="BS881" s="1"/>
  <c r="BW881" a="1"/>
  <c r="BW881" s="1"/>
  <c r="BO881" a="1"/>
  <c r="BO881" s="1"/>
  <c r="BX881" a="1"/>
  <c r="BX881" s="1"/>
  <c r="BZ881" a="1"/>
  <c r="BZ881" s="1"/>
  <c r="BM881" a="1"/>
  <c r="BM881" s="1"/>
  <c r="BU881" a="1"/>
  <c r="BU881" s="1"/>
  <c r="BY881" a="1"/>
  <c r="BY881" s="1"/>
  <c r="BJ881" a="1"/>
  <c r="BJ881" s="1"/>
  <c r="BK881" a="1"/>
  <c r="BK881" s="1"/>
  <c r="CA881" a="1"/>
  <c r="CA881" s="1"/>
  <c r="BV881" a="1"/>
  <c r="BV881" s="1"/>
  <c r="BN881" a="1"/>
  <c r="BN881" s="1"/>
  <c r="BT881" a="1"/>
  <c r="BT881" s="1"/>
  <c r="CB1150"/>
  <c r="CC1150"/>
  <c r="CD1150"/>
  <c r="BV1150" a="1"/>
  <c r="BV1150" s="1"/>
  <c r="BJ1150" a="1"/>
  <c r="BJ1150" s="1"/>
  <c r="BU1150" a="1"/>
  <c r="BU1150" s="1"/>
  <c r="BO1150" a="1"/>
  <c r="BO1150" s="1"/>
  <c r="BW1150" a="1"/>
  <c r="BW1150" s="1"/>
  <c r="BK1150" a="1"/>
  <c r="BK1150" s="1"/>
  <c r="CA1150" a="1"/>
  <c r="CA1150" s="1"/>
  <c r="BM1150" a="1"/>
  <c r="BM1150" s="1"/>
  <c r="BY1150" a="1"/>
  <c r="BY1150" s="1"/>
  <c r="BZ1150" a="1"/>
  <c r="BZ1150" s="1"/>
  <c r="BT1150" a="1"/>
  <c r="BT1150" s="1"/>
  <c r="BN1150" a="1"/>
  <c r="BN1150" s="1"/>
  <c r="BQ1150" a="1"/>
  <c r="BQ1150" s="1"/>
  <c r="BS1150" a="1"/>
  <c r="BS1150" s="1"/>
  <c r="BX1150" a="1"/>
  <c r="BX1150" s="1"/>
  <c r="BR1150" a="1"/>
  <c r="BR1150" s="1"/>
  <c r="BL1150" a="1"/>
  <c r="BL1150" s="1"/>
  <c r="BP1150" a="1"/>
  <c r="BP1150" s="1"/>
  <c r="CB1134"/>
  <c r="CC1134"/>
  <c r="CD1134"/>
  <c r="BV1134" a="1"/>
  <c r="BV1134" s="1"/>
  <c r="BT1134" a="1"/>
  <c r="BT1134" s="1"/>
  <c r="BJ1134" a="1"/>
  <c r="BJ1134" s="1"/>
  <c r="BO1134" a="1"/>
  <c r="BO1134" s="1"/>
  <c r="BK1134" a="1"/>
  <c r="BK1134" s="1"/>
  <c r="CA1134" a="1"/>
  <c r="CA1134" s="1"/>
  <c r="BW1134" a="1"/>
  <c r="BW1134" s="1"/>
  <c r="BM1134" a="1"/>
  <c r="BM1134" s="1"/>
  <c r="BR1134" a="1"/>
  <c r="BR1134" s="1"/>
  <c r="BL1134" a="1"/>
  <c r="BL1134" s="1"/>
  <c r="BN1134" a="1"/>
  <c r="BN1134" s="1"/>
  <c r="BQ1134" a="1"/>
  <c r="BQ1134" s="1"/>
  <c r="BU1134" a="1"/>
  <c r="BU1134" s="1"/>
  <c r="BZ1134" a="1"/>
  <c r="BZ1134" s="1"/>
  <c r="BS1134" a="1"/>
  <c r="BS1134" s="1"/>
  <c r="BP1134" a="1"/>
  <c r="BP1134" s="1"/>
  <c r="BX1134" a="1"/>
  <c r="BX1134" s="1"/>
  <c r="BY1134" a="1"/>
  <c r="BY1134" s="1"/>
  <c r="CD1118"/>
  <c r="CB1118"/>
  <c r="CC1118"/>
  <c r="BV1118" a="1"/>
  <c r="BV1118" s="1"/>
  <c r="BT1118" a="1"/>
  <c r="BT1118" s="1"/>
  <c r="BQ1118" a="1"/>
  <c r="BQ1118" s="1"/>
  <c r="BK1118" a="1"/>
  <c r="BK1118" s="1"/>
  <c r="CA1118" a="1"/>
  <c r="CA1118" s="1"/>
  <c r="BL1118" a="1"/>
  <c r="BL1118" s="1"/>
  <c r="BW1118" a="1"/>
  <c r="BW1118" s="1"/>
  <c r="BX1118" a="1"/>
  <c r="BX1118" s="1"/>
  <c r="BN1118" a="1"/>
  <c r="BN1118" s="1"/>
  <c r="BO1118" a="1"/>
  <c r="BO1118" s="1"/>
  <c r="BJ1118" a="1"/>
  <c r="BJ1118" s="1"/>
  <c r="BS1118" a="1"/>
  <c r="BS1118" s="1"/>
  <c r="BZ1118" a="1"/>
  <c r="BZ1118" s="1"/>
  <c r="BP1118" a="1"/>
  <c r="BP1118" s="1"/>
  <c r="BM1118" a="1"/>
  <c r="BM1118" s="1"/>
  <c r="BR1118" a="1"/>
  <c r="BR1118" s="1"/>
  <c r="BU1118" a="1"/>
  <c r="BU1118" s="1"/>
  <c r="BY1118" a="1"/>
  <c r="BY1118" s="1"/>
  <c r="CB1102"/>
  <c r="CC1102"/>
  <c r="CD1102"/>
  <c r="BQ1102" a="1"/>
  <c r="BQ1102" s="1"/>
  <c r="BM1102" a="1"/>
  <c r="BM1102" s="1"/>
  <c r="BN1102" a="1"/>
  <c r="BN1102" s="1"/>
  <c r="BK1102" a="1"/>
  <c r="BK1102" s="1"/>
  <c r="BT1102" a="1"/>
  <c r="BT1102" s="1"/>
  <c r="BX1102" a="1"/>
  <c r="BX1102" s="1"/>
  <c r="BR1102" a="1"/>
  <c r="BR1102" s="1"/>
  <c r="BO1102" a="1"/>
  <c r="BO1102" s="1"/>
  <c r="BP1102" a="1"/>
  <c r="BP1102" s="1"/>
  <c r="BS1102" a="1"/>
  <c r="BS1102" s="1"/>
  <c r="BY1102" a="1"/>
  <c r="BY1102" s="1"/>
  <c r="CA1102" a="1"/>
  <c r="CA1102" s="1"/>
  <c r="BU1102" a="1"/>
  <c r="BU1102" s="1"/>
  <c r="BV1102" a="1"/>
  <c r="BV1102" s="1"/>
  <c r="BW1102" a="1"/>
  <c r="BW1102" s="1"/>
  <c r="BL1102" a="1"/>
  <c r="BL1102" s="1"/>
  <c r="BJ1102" a="1"/>
  <c r="BJ1102" s="1"/>
  <c r="BZ1102" a="1"/>
  <c r="BZ1102" s="1"/>
  <c r="CB1086"/>
  <c r="CC1086"/>
  <c r="CD1086"/>
  <c r="BQ1086" a="1"/>
  <c r="BQ1086" s="1"/>
  <c r="BU1086" a="1"/>
  <c r="BU1086" s="1"/>
  <c r="BK1086" a="1"/>
  <c r="BK1086" s="1"/>
  <c r="BM1086" a="1"/>
  <c r="BM1086" s="1"/>
  <c r="BX1086" a="1"/>
  <c r="BX1086" s="1"/>
  <c r="BS1086" a="1"/>
  <c r="BS1086" s="1"/>
  <c r="BT1086" a="1"/>
  <c r="BT1086" s="1"/>
  <c r="BO1086" a="1"/>
  <c r="BO1086" s="1"/>
  <c r="CA1086" a="1"/>
  <c r="CA1086" s="1"/>
  <c r="BY1086" a="1"/>
  <c r="BY1086" s="1"/>
  <c r="BN1086" a="1"/>
  <c r="BN1086" s="1"/>
  <c r="BV1086" a="1"/>
  <c r="BV1086" s="1"/>
  <c r="BP1086" a="1"/>
  <c r="BP1086" s="1"/>
  <c r="BL1086" a="1"/>
  <c r="BL1086" s="1"/>
  <c r="BR1086" a="1"/>
  <c r="BR1086" s="1"/>
  <c r="BZ1086" a="1"/>
  <c r="BZ1086" s="1"/>
  <c r="BW1086" a="1"/>
  <c r="BW1086" s="1"/>
  <c r="BJ1086" a="1"/>
  <c r="BJ1086" s="1"/>
  <c r="CB1070"/>
  <c r="CC1070"/>
  <c r="CD1070"/>
  <c r="BQ1070" a="1"/>
  <c r="BQ1070" s="1"/>
  <c r="BU1070" a="1"/>
  <c r="BU1070" s="1"/>
  <c r="BV1070" a="1"/>
  <c r="BV1070" s="1"/>
  <c r="CA1070" a="1"/>
  <c r="CA1070" s="1"/>
  <c r="BP1070" a="1"/>
  <c r="BP1070" s="1"/>
  <c r="BT1070" a="1"/>
  <c r="BT1070" s="1"/>
  <c r="BZ1070" a="1"/>
  <c r="BZ1070" s="1"/>
  <c r="BW1070" a="1"/>
  <c r="BW1070" s="1"/>
  <c r="BS1070" a="1"/>
  <c r="BS1070" s="1"/>
  <c r="BY1070" a="1"/>
  <c r="BY1070" s="1"/>
  <c r="BN1070" a="1"/>
  <c r="BN1070" s="1"/>
  <c r="BK1070" a="1"/>
  <c r="BK1070" s="1"/>
  <c r="BJ1070" a="1"/>
  <c r="BJ1070" s="1"/>
  <c r="BL1070" a="1"/>
  <c r="BL1070" s="1"/>
  <c r="BR1070" a="1"/>
  <c r="BR1070" s="1"/>
  <c r="BO1070" a="1"/>
  <c r="BO1070" s="1"/>
  <c r="BM1070" a="1"/>
  <c r="BM1070" s="1"/>
  <c r="BX1070" a="1"/>
  <c r="BX1070" s="1"/>
  <c r="CC1054"/>
  <c r="CB1054"/>
  <c r="CD1054"/>
  <c r="BP1054" a="1"/>
  <c r="BP1054" s="1"/>
  <c r="BU1054" a="1"/>
  <c r="BU1054" s="1"/>
  <c r="BK1054" a="1"/>
  <c r="BK1054" s="1"/>
  <c r="BT1054" a="1"/>
  <c r="BT1054" s="1"/>
  <c r="BO1054" a="1"/>
  <c r="BO1054" s="1"/>
  <c r="BS1054" a="1"/>
  <c r="BS1054" s="1"/>
  <c r="BJ1054" a="1"/>
  <c r="BJ1054" s="1"/>
  <c r="BN1054" a="1"/>
  <c r="BN1054" s="1"/>
  <c r="BL1054" a="1"/>
  <c r="BL1054" s="1"/>
  <c r="BV1054" a="1"/>
  <c r="BV1054" s="1"/>
  <c r="BM1054" a="1"/>
  <c r="BM1054" s="1"/>
  <c r="BW1054" a="1"/>
  <c r="BW1054" s="1"/>
  <c r="BQ1054" a="1"/>
  <c r="BQ1054" s="1"/>
  <c r="BZ1054" a="1"/>
  <c r="BZ1054" s="1"/>
  <c r="BR1054" a="1"/>
  <c r="BR1054" s="1"/>
  <c r="CA1054" a="1"/>
  <c r="CA1054" s="1"/>
  <c r="BY1054" a="1"/>
  <c r="BY1054" s="1"/>
  <c r="BX1054" a="1"/>
  <c r="BX1054" s="1"/>
  <c r="CD1038"/>
  <c r="CB1038"/>
  <c r="CC1038"/>
  <c r="BN1038" a="1"/>
  <c r="BN1038" s="1"/>
  <c r="CA1038" a="1"/>
  <c r="CA1038" s="1"/>
  <c r="BK1038" a="1"/>
  <c r="BK1038" s="1"/>
  <c r="BR1038" a="1"/>
  <c r="BR1038" s="1"/>
  <c r="BL1038" a="1"/>
  <c r="BL1038" s="1"/>
  <c r="BV1038" a="1"/>
  <c r="BV1038" s="1"/>
  <c r="BQ1038" a="1"/>
  <c r="BQ1038" s="1"/>
  <c r="BJ1038" a="1"/>
  <c r="BJ1038" s="1"/>
  <c r="BP1038" a="1"/>
  <c r="BP1038" s="1"/>
  <c r="BZ1038" a="1"/>
  <c r="BZ1038" s="1"/>
  <c r="BU1038" a="1"/>
  <c r="BU1038" s="1"/>
  <c r="BT1038" a="1"/>
  <c r="BT1038" s="1"/>
  <c r="BO1038" a="1"/>
  <c r="BO1038" s="1"/>
  <c r="BS1038" a="1"/>
  <c r="BS1038" s="1"/>
  <c r="BX1038" a="1"/>
  <c r="BX1038" s="1"/>
  <c r="BW1038" a="1"/>
  <c r="BW1038" s="1"/>
  <c r="BM1038" a="1"/>
  <c r="BM1038" s="1"/>
  <c r="BY1038" a="1"/>
  <c r="BY1038" s="1"/>
  <c r="CC1022"/>
  <c r="CD1022"/>
  <c r="CB1022"/>
  <c r="BO1022" a="1"/>
  <c r="BO1022" s="1"/>
  <c r="BY1022" a="1"/>
  <c r="BY1022" s="1"/>
  <c r="BP1022" a="1"/>
  <c r="BP1022" s="1"/>
  <c r="BU1022" a="1"/>
  <c r="BU1022" s="1"/>
  <c r="BX1022" a="1"/>
  <c r="BX1022" s="1"/>
  <c r="BR1022" a="1"/>
  <c r="BR1022" s="1"/>
  <c r="BS1022" a="1"/>
  <c r="BS1022" s="1"/>
  <c r="CA1022" a="1"/>
  <c r="CA1022" s="1"/>
  <c r="BT1022" a="1"/>
  <c r="BT1022" s="1"/>
  <c r="BW1022" a="1"/>
  <c r="BW1022" s="1"/>
  <c r="BK1022" a="1"/>
  <c r="BK1022" s="1"/>
  <c r="BJ1022" a="1"/>
  <c r="BJ1022" s="1"/>
  <c r="BZ1022" a="1"/>
  <c r="BZ1022" s="1"/>
  <c r="BV1022" a="1"/>
  <c r="BV1022" s="1"/>
  <c r="BL1022" a="1"/>
  <c r="BL1022" s="1"/>
  <c r="BN1022" a="1"/>
  <c r="BN1022" s="1"/>
  <c r="BQ1022" a="1"/>
  <c r="BQ1022" s="1"/>
  <c r="BM1022" a="1"/>
  <c r="BM1022" s="1"/>
  <c r="CC1006"/>
  <c r="CB1006"/>
  <c r="CD1006"/>
  <c r="BN1006" a="1"/>
  <c r="BN1006" s="1"/>
  <c r="BU1006" a="1"/>
  <c r="BU1006" s="1"/>
  <c r="BT1006" a="1"/>
  <c r="BT1006" s="1"/>
  <c r="BQ1006" a="1"/>
  <c r="BQ1006" s="1"/>
  <c r="BZ1006" a="1"/>
  <c r="BZ1006" s="1"/>
  <c r="BS1006" a="1"/>
  <c r="BS1006" s="1"/>
  <c r="BY1006" a="1"/>
  <c r="BY1006" s="1"/>
  <c r="BX1006" a="1"/>
  <c r="BX1006" s="1"/>
  <c r="BL1006" a="1"/>
  <c r="BL1006" s="1"/>
  <c r="BP1006" a="1"/>
  <c r="BP1006" s="1"/>
  <c r="BV1006" a="1"/>
  <c r="BV1006" s="1"/>
  <c r="BM1006" a="1"/>
  <c r="BM1006" s="1"/>
  <c r="BJ1006" a="1"/>
  <c r="BJ1006" s="1"/>
  <c r="BK1006" a="1"/>
  <c r="BK1006" s="1"/>
  <c r="CA1006" a="1"/>
  <c r="CA1006" s="1"/>
  <c r="BR1006" a="1"/>
  <c r="BR1006" s="1"/>
  <c r="BW1006" a="1"/>
  <c r="BW1006" s="1"/>
  <c r="BO1006" a="1"/>
  <c r="BO1006" s="1"/>
  <c r="CD990"/>
  <c r="CC990"/>
  <c r="CB990"/>
  <c r="BP990" a="1"/>
  <c r="BP990" s="1"/>
  <c r="BR990" a="1"/>
  <c r="BR990" s="1"/>
  <c r="BO990" a="1"/>
  <c r="BO990" s="1"/>
  <c r="BU990" a="1"/>
  <c r="BU990" s="1"/>
  <c r="BV990" a="1"/>
  <c r="BV990" s="1"/>
  <c r="BT990" a="1"/>
  <c r="BT990" s="1"/>
  <c r="BL990" a="1"/>
  <c r="BL990" s="1"/>
  <c r="BN990" a="1"/>
  <c r="BN990" s="1"/>
  <c r="BS990" a="1"/>
  <c r="BS990" s="1"/>
  <c r="BX990" a="1"/>
  <c r="BX990" s="1"/>
  <c r="BY990" a="1"/>
  <c r="BY990" s="1"/>
  <c r="BZ990" a="1"/>
  <c r="BZ990" s="1"/>
  <c r="BW990" a="1"/>
  <c r="BW990" s="1"/>
  <c r="BQ990" a="1"/>
  <c r="BQ990" s="1"/>
  <c r="BM990" a="1"/>
  <c r="BM990" s="1"/>
  <c r="BK990" a="1"/>
  <c r="BK990" s="1"/>
  <c r="BJ990" a="1"/>
  <c r="BJ990" s="1"/>
  <c r="CA990" a="1"/>
  <c r="CA990" s="1"/>
  <c r="CC974"/>
  <c r="CD974"/>
  <c r="CB974"/>
  <c r="BJ974" a="1"/>
  <c r="BJ974" s="1"/>
  <c r="BZ974" a="1"/>
  <c r="BZ974" s="1"/>
  <c r="BL974" a="1"/>
  <c r="BL974" s="1"/>
  <c r="BX974" a="1"/>
  <c r="BX974" s="1"/>
  <c r="BS974" a="1"/>
  <c r="BS974" s="1"/>
  <c r="BO974" a="1"/>
  <c r="BO974" s="1"/>
  <c r="BK974" a="1"/>
  <c r="BK974" s="1"/>
  <c r="BU974" a="1"/>
  <c r="BU974" s="1"/>
  <c r="BM974" a="1"/>
  <c r="BM974" s="1"/>
  <c r="BT974" a="1"/>
  <c r="BT974" s="1"/>
  <c r="BR974" a="1"/>
  <c r="BR974" s="1"/>
  <c r="BV974" a="1"/>
  <c r="BV974" s="1"/>
  <c r="BQ974" a="1"/>
  <c r="BQ974" s="1"/>
  <c r="BW974" a="1"/>
  <c r="BW974" s="1"/>
  <c r="BY974" a="1"/>
  <c r="BY974" s="1"/>
  <c r="CA974" a="1"/>
  <c r="CA974" s="1"/>
  <c r="BN974" a="1"/>
  <c r="BN974" s="1"/>
  <c r="BP974" a="1"/>
  <c r="BP974" s="1"/>
  <c r="CB958"/>
  <c r="CD958"/>
  <c r="CC958"/>
  <c r="BL958" a="1"/>
  <c r="BL958" s="1"/>
  <c r="BO958" a="1"/>
  <c r="BO958" s="1"/>
  <c r="BW958" a="1"/>
  <c r="BW958" s="1"/>
  <c r="BX958" a="1"/>
  <c r="BX958" s="1"/>
  <c r="BP958" a="1"/>
  <c r="BP958" s="1"/>
  <c r="BQ958" a="1"/>
  <c r="BQ958" s="1"/>
  <c r="BV958" a="1"/>
  <c r="BV958" s="1"/>
  <c r="CA958" a="1"/>
  <c r="CA958" s="1"/>
  <c r="BJ958" a="1"/>
  <c r="BJ958" s="1"/>
  <c r="BT958" a="1"/>
  <c r="BT958" s="1"/>
  <c r="BZ958" a="1"/>
  <c r="BZ958" s="1"/>
  <c r="BM958" a="1"/>
  <c r="BM958" s="1"/>
  <c r="BN958" a="1"/>
  <c r="BN958" s="1"/>
  <c r="BY958" a="1"/>
  <c r="BY958" s="1"/>
  <c r="BK958" a="1"/>
  <c r="BK958" s="1"/>
  <c r="BR958" a="1"/>
  <c r="BR958" s="1"/>
  <c r="BS958" a="1"/>
  <c r="BS958" s="1"/>
  <c r="BU958" a="1"/>
  <c r="BU958" s="1"/>
  <c r="CD940"/>
  <c r="CC940"/>
  <c r="CB940"/>
  <c r="BN940" a="1"/>
  <c r="BN940" s="1"/>
  <c r="BX940" a="1"/>
  <c r="BX940" s="1"/>
  <c r="BY940" a="1"/>
  <c r="BY940" s="1"/>
  <c r="BW940" a="1"/>
  <c r="BW940" s="1"/>
  <c r="BU940" a="1"/>
  <c r="BU940" s="1"/>
  <c r="BS940" a="1"/>
  <c r="BS940" s="1"/>
  <c r="BL940" a="1"/>
  <c r="BL940" s="1"/>
  <c r="BV940" a="1"/>
  <c r="BV940" s="1"/>
  <c r="BO940" a="1"/>
  <c r="BO940" s="1"/>
  <c r="BJ940" a="1"/>
  <c r="BJ940" s="1"/>
  <c r="BQ940" a="1"/>
  <c r="BQ940" s="1"/>
  <c r="BK940" a="1"/>
  <c r="BK940" s="1"/>
  <c r="CA940" a="1"/>
  <c r="CA940" s="1"/>
  <c r="BZ940" a="1"/>
  <c r="BZ940" s="1"/>
  <c r="BT940" a="1"/>
  <c r="BT940" s="1"/>
  <c r="BP940" a="1"/>
  <c r="BP940" s="1"/>
  <c r="BM940" a="1"/>
  <c r="BM940" s="1"/>
  <c r="BR940" a="1"/>
  <c r="BR940" s="1"/>
  <c r="CB924"/>
  <c r="CC924"/>
  <c r="CD924"/>
  <c r="BM924" a="1"/>
  <c r="BM924" s="1"/>
  <c r="BL924" a="1"/>
  <c r="BL924" s="1"/>
  <c r="BN924" a="1"/>
  <c r="BN924" s="1"/>
  <c r="BS924" a="1"/>
  <c r="BS924" s="1"/>
  <c r="BJ924" a="1"/>
  <c r="BJ924" s="1"/>
  <c r="BQ924" a="1"/>
  <c r="BQ924" s="1"/>
  <c r="BO924" a="1"/>
  <c r="BO924" s="1"/>
  <c r="BU924" a="1"/>
  <c r="BU924" s="1"/>
  <c r="BY924" a="1"/>
  <c r="BY924" s="1"/>
  <c r="BX924" a="1"/>
  <c r="BX924" s="1"/>
  <c r="BP924" a="1"/>
  <c r="BP924" s="1"/>
  <c r="BV924" a="1"/>
  <c r="BV924" s="1"/>
  <c r="BR924" a="1"/>
  <c r="BR924" s="1"/>
  <c r="BZ924" a="1"/>
  <c r="BZ924" s="1"/>
  <c r="BK924" a="1"/>
  <c r="BK924" s="1"/>
  <c r="BT924" a="1"/>
  <c r="BT924" s="1"/>
  <c r="CA924" a="1"/>
  <c r="CA924" s="1"/>
  <c r="BW924" a="1"/>
  <c r="BW924" s="1"/>
  <c r="CB908"/>
  <c r="CC908"/>
  <c r="CD908"/>
  <c r="BK908" a="1"/>
  <c r="BK908" s="1"/>
  <c r="BY908" a="1"/>
  <c r="BY908" s="1"/>
  <c r="CA908" a="1"/>
  <c r="CA908" s="1"/>
  <c r="BP908" a="1"/>
  <c r="BP908" s="1"/>
  <c r="BM908" a="1"/>
  <c r="BM908" s="1"/>
  <c r="BZ908" a="1"/>
  <c r="BZ908" s="1"/>
  <c r="BN908" a="1"/>
  <c r="BN908" s="1"/>
  <c r="BL908" a="1"/>
  <c r="BL908" s="1"/>
  <c r="BW908" a="1"/>
  <c r="BW908" s="1"/>
  <c r="BS908" a="1"/>
  <c r="BS908" s="1"/>
  <c r="BJ908" a="1"/>
  <c r="BJ908" s="1"/>
  <c r="BR908" a="1"/>
  <c r="BR908" s="1"/>
  <c r="BQ908" a="1"/>
  <c r="BQ908" s="1"/>
  <c r="BX908" a="1"/>
  <c r="BX908" s="1"/>
  <c r="BT908" a="1"/>
  <c r="BT908" s="1"/>
  <c r="BU908" a="1"/>
  <c r="BU908" s="1"/>
  <c r="BV908" a="1"/>
  <c r="BV908" s="1"/>
  <c r="BO908" a="1"/>
  <c r="BO908" s="1"/>
  <c r="CD892"/>
  <c r="CB892"/>
  <c r="CC892"/>
  <c r="BZ892" a="1"/>
  <c r="BZ892" s="1"/>
  <c r="BV892" a="1"/>
  <c r="BV892" s="1"/>
  <c r="BY892" a="1"/>
  <c r="BY892" s="1"/>
  <c r="BO892" a="1"/>
  <c r="BO892" s="1"/>
  <c r="BM892" a="1"/>
  <c r="BM892" s="1"/>
  <c r="CA892" a="1"/>
  <c r="CA892" s="1"/>
  <c r="BU892" a="1"/>
  <c r="BU892" s="1"/>
  <c r="BP892" a="1"/>
  <c r="BP892" s="1"/>
  <c r="BS892" a="1"/>
  <c r="BS892" s="1"/>
  <c r="BN892" a="1"/>
  <c r="BN892" s="1"/>
  <c r="BL892" a="1"/>
  <c r="BL892" s="1"/>
  <c r="BK892" a="1"/>
  <c r="BK892" s="1"/>
  <c r="BW892" a="1"/>
  <c r="BW892" s="1"/>
  <c r="BQ892" a="1"/>
  <c r="BQ892" s="1"/>
  <c r="BT892" a="1"/>
  <c r="BT892" s="1"/>
  <c r="BJ892" a="1"/>
  <c r="BJ892" s="1"/>
  <c r="BX892" a="1"/>
  <c r="BX892" s="1"/>
  <c r="BR892" a="1"/>
  <c r="BR892" s="1"/>
  <c r="S1164"/>
  <c r="AY1164"/>
  <c r="AE1164"/>
  <c r="P1164"/>
  <c r="AJ1164"/>
  <c r="Q1164"/>
  <c r="AG1164"/>
  <c r="AW1164"/>
  <c r="T1164"/>
  <c r="R1164"/>
  <c r="AH1164"/>
  <c r="AX1164"/>
  <c r="CD1120"/>
  <c r="CB1120"/>
  <c r="CC1120"/>
  <c r="BP1120" a="1"/>
  <c r="BP1120" s="1"/>
  <c r="BZ1120" a="1"/>
  <c r="BZ1120" s="1"/>
  <c r="BM1120" a="1"/>
  <c r="BM1120" s="1"/>
  <c r="BY1120" a="1"/>
  <c r="BY1120" s="1"/>
  <c r="BO1120" a="1"/>
  <c r="BO1120" s="1"/>
  <c r="BS1120" a="1"/>
  <c r="BS1120" s="1"/>
  <c r="BQ1120" a="1"/>
  <c r="BQ1120" s="1"/>
  <c r="BJ1120" a="1"/>
  <c r="BJ1120" s="1"/>
  <c r="BR1120" a="1"/>
  <c r="BR1120" s="1"/>
  <c r="BV1120" a="1"/>
  <c r="BV1120" s="1"/>
  <c r="BX1120" a="1"/>
  <c r="BX1120" s="1"/>
  <c r="BL1120" a="1"/>
  <c r="BL1120" s="1"/>
  <c r="BT1120" a="1"/>
  <c r="BT1120" s="1"/>
  <c r="BN1120" a="1"/>
  <c r="BN1120" s="1"/>
  <c r="BK1120" a="1"/>
  <c r="BK1120" s="1"/>
  <c r="CA1120" a="1"/>
  <c r="CA1120" s="1"/>
  <c r="BW1120" a="1"/>
  <c r="BW1120" s="1"/>
  <c r="BU1120" a="1"/>
  <c r="BU1120" s="1"/>
  <c r="CB1064"/>
  <c r="CC1064"/>
  <c r="CD1064"/>
  <c r="BW1064" a="1"/>
  <c r="BW1064" s="1"/>
  <c r="BL1064" a="1"/>
  <c r="BL1064" s="1"/>
  <c r="CA1064" a="1"/>
  <c r="CA1064" s="1"/>
  <c r="BR1064" a="1"/>
  <c r="BR1064" s="1"/>
  <c r="BJ1064" a="1"/>
  <c r="BJ1064" s="1"/>
  <c r="BU1064" a="1"/>
  <c r="BU1064" s="1"/>
  <c r="BM1064" a="1"/>
  <c r="BM1064" s="1"/>
  <c r="BO1064" a="1"/>
  <c r="BO1064" s="1"/>
  <c r="BP1064" a="1"/>
  <c r="BP1064" s="1"/>
  <c r="BX1064" a="1"/>
  <c r="BX1064" s="1"/>
  <c r="BQ1064" a="1"/>
  <c r="BQ1064" s="1"/>
  <c r="BK1064" a="1"/>
  <c r="BK1064" s="1"/>
  <c r="BN1064" a="1"/>
  <c r="BN1064" s="1"/>
  <c r="BT1064" a="1"/>
  <c r="BT1064" s="1"/>
  <c r="BY1064" a="1"/>
  <c r="BY1064" s="1"/>
  <c r="BS1064" a="1"/>
  <c r="BS1064" s="1"/>
  <c r="BV1064" a="1"/>
  <c r="BV1064" s="1"/>
  <c r="BZ1064" a="1"/>
  <c r="BZ1064" s="1"/>
  <c r="CC1157"/>
  <c r="CD1157"/>
  <c r="CB1157"/>
  <c r="BY1157" a="1"/>
  <c r="BY1157" s="1"/>
  <c r="BK1157" a="1"/>
  <c r="BK1157" s="1"/>
  <c r="BZ1157" a="1"/>
  <c r="BZ1157" s="1"/>
  <c r="BT1157" a="1"/>
  <c r="BT1157" s="1"/>
  <c r="BN1157" a="1"/>
  <c r="BN1157" s="1"/>
  <c r="BO1157" a="1"/>
  <c r="BO1157" s="1"/>
  <c r="BL1157" a="1"/>
  <c r="BL1157" s="1"/>
  <c r="CA1157" a="1"/>
  <c r="CA1157" s="1"/>
  <c r="BJ1157" a="1"/>
  <c r="BJ1157" s="1"/>
  <c r="BQ1157" a="1"/>
  <c r="BQ1157" s="1"/>
  <c r="BR1157" a="1"/>
  <c r="BR1157" s="1"/>
  <c r="BS1157" a="1"/>
  <c r="BS1157" s="1"/>
  <c r="BM1157" a="1"/>
  <c r="BM1157" s="1"/>
  <c r="BU1157" a="1"/>
  <c r="BU1157" s="1"/>
  <c r="BX1157" a="1"/>
  <c r="BX1157" s="1"/>
  <c r="BV1157" a="1"/>
  <c r="BV1157" s="1"/>
  <c r="BW1157" a="1"/>
  <c r="BW1157" s="1"/>
  <c r="BP1157" a="1"/>
  <c r="BP1157" s="1"/>
  <c r="CB1141"/>
  <c r="CC1141"/>
  <c r="CD1141"/>
  <c r="BY1141" a="1"/>
  <c r="BY1141" s="1"/>
  <c r="BJ1141" a="1"/>
  <c r="BJ1141" s="1"/>
  <c r="BK1141" a="1"/>
  <c r="BK1141" s="1"/>
  <c r="BS1141" a="1"/>
  <c r="BS1141" s="1"/>
  <c r="BN1141" a="1"/>
  <c r="BN1141" s="1"/>
  <c r="BU1141" a="1"/>
  <c r="BU1141" s="1"/>
  <c r="BO1141" a="1"/>
  <c r="BO1141" s="1"/>
  <c r="BW1141" a="1"/>
  <c r="BW1141" s="1"/>
  <c r="BP1141" a="1"/>
  <c r="BP1141" s="1"/>
  <c r="BT1141" a="1"/>
  <c r="BT1141" s="1"/>
  <c r="BM1141" a="1"/>
  <c r="BM1141" s="1"/>
  <c r="BQ1141" a="1"/>
  <c r="BQ1141" s="1"/>
  <c r="BX1141" a="1"/>
  <c r="BX1141" s="1"/>
  <c r="BR1141" a="1"/>
  <c r="BR1141" s="1"/>
  <c r="BZ1141" a="1"/>
  <c r="BZ1141" s="1"/>
  <c r="CA1141" a="1"/>
  <c r="CA1141" s="1"/>
  <c r="BV1141" a="1"/>
  <c r="BV1141" s="1"/>
  <c r="BL1141" a="1"/>
  <c r="BL1141" s="1"/>
  <c r="CB1125"/>
  <c r="CC1125"/>
  <c r="CD1125"/>
  <c r="BY1125" a="1"/>
  <c r="BY1125" s="1"/>
  <c r="BM1125" a="1"/>
  <c r="BM1125" s="1"/>
  <c r="BJ1125" a="1"/>
  <c r="BJ1125" s="1"/>
  <c r="BR1125" a="1"/>
  <c r="BR1125" s="1"/>
  <c r="BN1125" a="1"/>
  <c r="BN1125" s="1"/>
  <c r="BP1125" a="1"/>
  <c r="BP1125" s="1"/>
  <c r="BU1125" a="1"/>
  <c r="BU1125" s="1"/>
  <c r="BW1125" a="1"/>
  <c r="BW1125" s="1"/>
  <c r="BL1125" a="1"/>
  <c r="BL1125" s="1"/>
  <c r="BQ1125" a="1"/>
  <c r="BQ1125" s="1"/>
  <c r="BT1125" a="1"/>
  <c r="BT1125" s="1"/>
  <c r="BX1125" a="1"/>
  <c r="BX1125" s="1"/>
  <c r="BK1125" a="1"/>
  <c r="BK1125" s="1"/>
  <c r="BS1125" a="1"/>
  <c r="BS1125" s="1"/>
  <c r="BZ1125" a="1"/>
  <c r="BZ1125" s="1"/>
  <c r="BV1125" a="1"/>
  <c r="BV1125" s="1"/>
  <c r="CA1125" a="1"/>
  <c r="CA1125" s="1"/>
  <c r="BO1125" a="1"/>
  <c r="BO1125" s="1"/>
  <c r="CD1109"/>
  <c r="CB1109"/>
  <c r="CC1109"/>
  <c r="BK1109" a="1"/>
  <c r="BK1109" s="1"/>
  <c r="CA1109" a="1"/>
  <c r="CA1109" s="1"/>
  <c r="BQ1109" a="1"/>
  <c r="BQ1109" s="1"/>
  <c r="BY1109" a="1"/>
  <c r="BY1109" s="1"/>
  <c r="BO1109" a="1"/>
  <c r="BO1109" s="1"/>
  <c r="BP1109" a="1"/>
  <c r="BP1109" s="1"/>
  <c r="BL1109" a="1"/>
  <c r="BL1109" s="1"/>
  <c r="BT1109" a="1"/>
  <c r="BT1109" s="1"/>
  <c r="BJ1109" a="1"/>
  <c r="BJ1109" s="1"/>
  <c r="BR1109" a="1"/>
  <c r="BR1109" s="1"/>
  <c r="BS1109" a="1"/>
  <c r="BS1109" s="1"/>
  <c r="BW1109" a="1"/>
  <c r="BW1109" s="1"/>
  <c r="BN1109" a="1"/>
  <c r="BN1109" s="1"/>
  <c r="BV1109" a="1"/>
  <c r="BV1109" s="1"/>
  <c r="BX1109" a="1"/>
  <c r="BX1109" s="1"/>
  <c r="BZ1109" a="1"/>
  <c r="BZ1109" s="1"/>
  <c r="BM1109" a="1"/>
  <c r="BM1109" s="1"/>
  <c r="BU1109" a="1"/>
  <c r="BU1109" s="1"/>
  <c r="CD1093"/>
  <c r="CB1093"/>
  <c r="CC1093"/>
  <c r="BK1093" a="1"/>
  <c r="BK1093" s="1"/>
  <c r="CA1093" a="1"/>
  <c r="CA1093" s="1"/>
  <c r="BR1093" a="1"/>
  <c r="BR1093" s="1"/>
  <c r="BP1093" a="1"/>
  <c r="BP1093" s="1"/>
  <c r="BM1093" a="1"/>
  <c r="BM1093" s="1"/>
  <c r="BJ1093" a="1"/>
  <c r="BJ1093" s="1"/>
  <c r="BY1093" a="1"/>
  <c r="BY1093" s="1"/>
  <c r="BS1093" a="1"/>
  <c r="BS1093" s="1"/>
  <c r="BQ1093" a="1"/>
  <c r="BQ1093" s="1"/>
  <c r="BN1093" a="1"/>
  <c r="BN1093" s="1"/>
  <c r="BL1093" a="1"/>
  <c r="BL1093" s="1"/>
  <c r="BV1093" a="1"/>
  <c r="BV1093" s="1"/>
  <c r="BZ1093" a="1"/>
  <c r="BZ1093" s="1"/>
  <c r="BO1093" a="1"/>
  <c r="BO1093" s="1"/>
  <c r="BX1093" a="1"/>
  <c r="BX1093" s="1"/>
  <c r="BT1093" a="1"/>
  <c r="BT1093" s="1"/>
  <c r="BU1093" a="1"/>
  <c r="BU1093" s="1"/>
  <c r="BW1093" a="1"/>
  <c r="BW1093" s="1"/>
  <c r="CD1077"/>
  <c r="CB1077"/>
  <c r="CC1077"/>
  <c r="BK1077" a="1"/>
  <c r="BK1077" s="1"/>
  <c r="CA1077" a="1"/>
  <c r="CA1077" s="1"/>
  <c r="BN1077" a="1"/>
  <c r="BN1077" s="1"/>
  <c r="BP1077" a="1"/>
  <c r="BP1077" s="1"/>
  <c r="BM1077" a="1"/>
  <c r="BM1077" s="1"/>
  <c r="BU1077" a="1"/>
  <c r="BU1077" s="1"/>
  <c r="BL1077" a="1"/>
  <c r="BL1077" s="1"/>
  <c r="BO1077" a="1"/>
  <c r="BO1077" s="1"/>
  <c r="BS1077" a="1"/>
  <c r="BS1077" s="1"/>
  <c r="BQ1077" a="1"/>
  <c r="BQ1077" s="1"/>
  <c r="BY1077" a="1"/>
  <c r="BY1077" s="1"/>
  <c r="BW1077" a="1"/>
  <c r="BW1077" s="1"/>
  <c r="BR1077" a="1"/>
  <c r="BR1077" s="1"/>
  <c r="BZ1077" a="1"/>
  <c r="BZ1077" s="1"/>
  <c r="BX1077" a="1"/>
  <c r="BX1077" s="1"/>
  <c r="BT1077" a="1"/>
  <c r="BT1077" s="1"/>
  <c r="BJ1077" a="1"/>
  <c r="BJ1077" s="1"/>
  <c r="BV1077" a="1"/>
  <c r="BV1077" s="1"/>
  <c r="CB1061"/>
  <c r="CC1061"/>
  <c r="CD1061"/>
  <c r="BJ1061" a="1"/>
  <c r="BJ1061" s="1"/>
  <c r="BR1061" a="1"/>
  <c r="BR1061" s="1"/>
  <c r="BZ1061" a="1"/>
  <c r="BZ1061" s="1"/>
  <c r="BW1061" a="1"/>
  <c r="BW1061" s="1"/>
  <c r="BK1061" a="1"/>
  <c r="BK1061" s="1"/>
  <c r="BQ1061" a="1"/>
  <c r="BQ1061" s="1"/>
  <c r="BS1061" a="1"/>
  <c r="BS1061" s="1"/>
  <c r="BL1061" a="1"/>
  <c r="BL1061" s="1"/>
  <c r="BT1061" a="1"/>
  <c r="BT1061" s="1"/>
  <c r="BY1061" a="1"/>
  <c r="BY1061" s="1"/>
  <c r="CA1061" a="1"/>
  <c r="CA1061" s="1"/>
  <c r="BN1061" a="1"/>
  <c r="BN1061" s="1"/>
  <c r="BV1061" a="1"/>
  <c r="BV1061" s="1"/>
  <c r="BM1061" a="1"/>
  <c r="BM1061" s="1"/>
  <c r="BP1061" a="1"/>
  <c r="BP1061" s="1"/>
  <c r="BX1061" a="1"/>
  <c r="BX1061" s="1"/>
  <c r="BO1061" a="1"/>
  <c r="BO1061" s="1"/>
  <c r="BU1061" a="1"/>
  <c r="BU1061" s="1"/>
  <c r="CB1045"/>
  <c r="CD1045"/>
  <c r="CC1045"/>
  <c r="BT1045" a="1"/>
  <c r="BT1045" s="1"/>
  <c r="CA1045" a="1"/>
  <c r="CA1045" s="1"/>
  <c r="BJ1045" a="1"/>
  <c r="BJ1045" s="1"/>
  <c r="BV1045" a="1"/>
  <c r="BV1045" s="1"/>
  <c r="BR1045" a="1"/>
  <c r="BR1045" s="1"/>
  <c r="BW1045" a="1"/>
  <c r="BW1045" s="1"/>
  <c r="BQ1045" a="1"/>
  <c r="BQ1045" s="1"/>
  <c r="BY1045" a="1"/>
  <c r="BY1045" s="1"/>
  <c r="BL1045" a="1"/>
  <c r="BL1045" s="1"/>
  <c r="BM1045" a="1"/>
  <c r="BM1045" s="1"/>
  <c r="BU1045" a="1"/>
  <c r="BU1045" s="1"/>
  <c r="BS1045" a="1"/>
  <c r="BS1045" s="1"/>
  <c r="BO1045" a="1"/>
  <c r="BO1045" s="1"/>
  <c r="BP1045" a="1"/>
  <c r="BP1045" s="1"/>
  <c r="BX1045" a="1"/>
  <c r="BX1045" s="1"/>
  <c r="BK1045" a="1"/>
  <c r="BK1045" s="1"/>
  <c r="BZ1045" a="1"/>
  <c r="BZ1045" s="1"/>
  <c r="BN1045" a="1"/>
  <c r="BN1045" s="1"/>
  <c r="CC1029"/>
  <c r="CB1029"/>
  <c r="CD1029"/>
  <c r="BX1029" a="1"/>
  <c r="BX1029" s="1"/>
  <c r="BV1029" a="1"/>
  <c r="BV1029" s="1"/>
  <c r="BZ1029" a="1"/>
  <c r="BZ1029" s="1"/>
  <c r="BK1029" a="1"/>
  <c r="BK1029" s="1"/>
  <c r="CA1029" a="1"/>
  <c r="CA1029" s="1"/>
  <c r="BY1029" a="1"/>
  <c r="BY1029" s="1"/>
  <c r="BM1029" a="1"/>
  <c r="BM1029" s="1"/>
  <c r="BT1029" a="1"/>
  <c r="BT1029" s="1"/>
  <c r="BP1029" a="1"/>
  <c r="BP1029" s="1"/>
  <c r="BN1029" a="1"/>
  <c r="BN1029" s="1"/>
  <c r="BJ1029" a="1"/>
  <c r="BJ1029" s="1"/>
  <c r="BL1029" a="1"/>
  <c r="BL1029" s="1"/>
  <c r="BR1029" a="1"/>
  <c r="BR1029" s="1"/>
  <c r="BS1029" a="1"/>
  <c r="BS1029" s="1"/>
  <c r="BQ1029" a="1"/>
  <c r="BQ1029" s="1"/>
  <c r="BU1029" a="1"/>
  <c r="BU1029" s="1"/>
  <c r="BW1029" a="1"/>
  <c r="BW1029" s="1"/>
  <c r="BO1029" a="1"/>
  <c r="BO1029" s="1"/>
  <c r="CB1013"/>
  <c r="CD1013"/>
  <c r="CC1013"/>
  <c r="BJ1013" a="1"/>
  <c r="BJ1013" s="1"/>
  <c r="BR1013" a="1"/>
  <c r="BR1013" s="1"/>
  <c r="BZ1013" a="1"/>
  <c r="BZ1013" s="1"/>
  <c r="CA1013" a="1"/>
  <c r="CA1013" s="1"/>
  <c r="BL1013" a="1"/>
  <c r="BL1013" s="1"/>
  <c r="BT1013" a="1"/>
  <c r="BT1013" s="1"/>
  <c r="BQ1013" a="1"/>
  <c r="BQ1013" s="1"/>
  <c r="BM1013" a="1"/>
  <c r="BM1013" s="1"/>
  <c r="BN1013" a="1"/>
  <c r="BN1013" s="1"/>
  <c r="BV1013" a="1"/>
  <c r="BV1013" s="1"/>
  <c r="BK1013" a="1"/>
  <c r="BK1013" s="1"/>
  <c r="BY1013" a="1"/>
  <c r="BY1013" s="1"/>
  <c r="BU1013" a="1"/>
  <c r="BU1013" s="1"/>
  <c r="BP1013" a="1"/>
  <c r="BP1013" s="1"/>
  <c r="BX1013" a="1"/>
  <c r="BX1013" s="1"/>
  <c r="BS1013" a="1"/>
  <c r="BS1013" s="1"/>
  <c r="BO1013" a="1"/>
  <c r="BO1013" s="1"/>
  <c r="BW1013" a="1"/>
  <c r="BW1013" s="1"/>
  <c r="CD997"/>
  <c r="CC997"/>
  <c r="CB997"/>
  <c r="BQ997" a="1"/>
  <c r="BQ997" s="1"/>
  <c r="BY997" a="1"/>
  <c r="BY997" s="1"/>
  <c r="BX997" a="1"/>
  <c r="BX997" s="1"/>
  <c r="BR997" a="1"/>
  <c r="BR997" s="1"/>
  <c r="BJ997" a="1"/>
  <c r="BJ997" s="1"/>
  <c r="BK997" a="1"/>
  <c r="BK997" s="1"/>
  <c r="BS997" a="1"/>
  <c r="BS997" s="1"/>
  <c r="CA997" a="1"/>
  <c r="CA997" s="1"/>
  <c r="BV997" a="1"/>
  <c r="BV997" s="1"/>
  <c r="BL997" a="1"/>
  <c r="BL997" s="1"/>
  <c r="BT997" a="1"/>
  <c r="BT997" s="1"/>
  <c r="BM997" a="1"/>
  <c r="BM997" s="1"/>
  <c r="BU997" a="1"/>
  <c r="BU997" s="1"/>
  <c r="BZ997" a="1"/>
  <c r="BZ997" s="1"/>
  <c r="BO997" a="1"/>
  <c r="BO997" s="1"/>
  <c r="BW997" a="1"/>
  <c r="BW997" s="1"/>
  <c r="BP997" a="1"/>
  <c r="BP997" s="1"/>
  <c r="BN997" a="1"/>
  <c r="BN997" s="1"/>
  <c r="CC981"/>
  <c r="CD981"/>
  <c r="CB981"/>
  <c r="BK981" a="1"/>
  <c r="BK981" s="1"/>
  <c r="CA981" a="1"/>
  <c r="CA981" s="1"/>
  <c r="BZ981" a="1"/>
  <c r="BZ981" s="1"/>
  <c r="BQ981" a="1"/>
  <c r="BQ981" s="1"/>
  <c r="BY981" a="1"/>
  <c r="BY981" s="1"/>
  <c r="BR981" a="1"/>
  <c r="BR981" s="1"/>
  <c r="BN981" a="1"/>
  <c r="BN981" s="1"/>
  <c r="BP981" a="1"/>
  <c r="BP981" s="1"/>
  <c r="BT981" a="1"/>
  <c r="BT981" s="1"/>
  <c r="BS981" a="1"/>
  <c r="BS981" s="1"/>
  <c r="BL981" a="1"/>
  <c r="BL981" s="1"/>
  <c r="BO981" a="1"/>
  <c r="BO981" s="1"/>
  <c r="BU981" a="1"/>
  <c r="BU981" s="1"/>
  <c r="BX981" a="1"/>
  <c r="BX981" s="1"/>
  <c r="BW981" a="1"/>
  <c r="BW981" s="1"/>
  <c r="BM981" a="1"/>
  <c r="BM981" s="1"/>
  <c r="BV981" a="1"/>
  <c r="BV981" s="1"/>
  <c r="BJ981" a="1"/>
  <c r="BJ981" s="1"/>
  <c r="CB965"/>
  <c r="CC965"/>
  <c r="CD965"/>
  <c r="BP965" a="1"/>
  <c r="BP965" s="1"/>
  <c r="BX965" a="1"/>
  <c r="BX965" s="1"/>
  <c r="BM965" a="1"/>
  <c r="BM965" s="1"/>
  <c r="BJ965" a="1"/>
  <c r="BJ965" s="1"/>
  <c r="BR965" a="1"/>
  <c r="BR965" s="1"/>
  <c r="BZ965" a="1"/>
  <c r="BZ965" s="1"/>
  <c r="BK965" a="1"/>
  <c r="BK965" s="1"/>
  <c r="BQ965" a="1"/>
  <c r="BQ965" s="1"/>
  <c r="BU965" a="1"/>
  <c r="BU965" s="1"/>
  <c r="BL965" a="1"/>
  <c r="BL965" s="1"/>
  <c r="BT965" a="1"/>
  <c r="BT965" s="1"/>
  <c r="BS965" a="1"/>
  <c r="BS965" s="1"/>
  <c r="BY965" a="1"/>
  <c r="BY965" s="1"/>
  <c r="BO965" a="1"/>
  <c r="BO965" s="1"/>
  <c r="BN965" a="1"/>
  <c r="BN965" s="1"/>
  <c r="BV965" a="1"/>
  <c r="BV965" s="1"/>
  <c r="CA965" a="1"/>
  <c r="CA965" s="1"/>
  <c r="BW965" a="1"/>
  <c r="BW965" s="1"/>
  <c r="CC949"/>
  <c r="CD949"/>
  <c r="CB949"/>
  <c r="BS949" a="1"/>
  <c r="BS949" s="1"/>
  <c r="BU949" a="1"/>
  <c r="BU949" s="1"/>
  <c r="BP949" a="1"/>
  <c r="BP949" s="1"/>
  <c r="BV949" a="1"/>
  <c r="BV949" s="1"/>
  <c r="BY949" a="1"/>
  <c r="BY949" s="1"/>
  <c r="BL949" a="1"/>
  <c r="BL949" s="1"/>
  <c r="BJ949" a="1"/>
  <c r="BJ949" s="1"/>
  <c r="BT949" a="1"/>
  <c r="BT949" s="1"/>
  <c r="BK949" a="1"/>
  <c r="BK949" s="1"/>
  <c r="CA949" a="1"/>
  <c r="CA949" s="1"/>
  <c r="BO949" a="1"/>
  <c r="BO949" s="1"/>
  <c r="BQ949" a="1"/>
  <c r="BQ949" s="1"/>
  <c r="BM949" a="1"/>
  <c r="BM949" s="1"/>
  <c r="BN949" a="1"/>
  <c r="BN949" s="1"/>
  <c r="BR949" a="1"/>
  <c r="BR949" s="1"/>
  <c r="BZ949" a="1"/>
  <c r="BZ949" s="1"/>
  <c r="BX949" a="1"/>
  <c r="BX949" s="1"/>
  <c r="BW949" a="1"/>
  <c r="BW949" s="1"/>
  <c r="CC931"/>
  <c r="CD931"/>
  <c r="CB931"/>
  <c r="BO931" a="1"/>
  <c r="BO931" s="1"/>
  <c r="BP931" a="1"/>
  <c r="BP931" s="1"/>
  <c r="BT931" a="1"/>
  <c r="BT931" s="1"/>
  <c r="BR931" a="1"/>
  <c r="BR931" s="1"/>
  <c r="BK931" a="1"/>
  <c r="BK931" s="1"/>
  <c r="BM931" a="1"/>
  <c r="BM931" s="1"/>
  <c r="BN931" a="1"/>
  <c r="BN931" s="1"/>
  <c r="BL931" a="1"/>
  <c r="BL931" s="1"/>
  <c r="BW931" a="1"/>
  <c r="BW931" s="1"/>
  <c r="BV931" a="1"/>
  <c r="BV931" s="1"/>
  <c r="BQ931" a="1"/>
  <c r="BQ931" s="1"/>
  <c r="BS931" a="1"/>
  <c r="BS931" s="1"/>
  <c r="BU931" a="1"/>
  <c r="BU931" s="1"/>
  <c r="BJ931" a="1"/>
  <c r="BJ931" s="1"/>
  <c r="BZ931" a="1"/>
  <c r="BZ931" s="1"/>
  <c r="BY931" a="1"/>
  <c r="BY931" s="1"/>
  <c r="CA931" a="1"/>
  <c r="CA931" s="1"/>
  <c r="BX931" a="1"/>
  <c r="BX931" s="1"/>
  <c r="CD915"/>
  <c r="CC915"/>
  <c r="CB915"/>
  <c r="BP915" a="1"/>
  <c r="BP915" s="1"/>
  <c r="BR915" a="1"/>
  <c r="BR915" s="1"/>
  <c r="BW915" a="1"/>
  <c r="BW915" s="1"/>
  <c r="BU915" a="1"/>
  <c r="BU915" s="1"/>
  <c r="BV915" a="1"/>
  <c r="BV915" s="1"/>
  <c r="BZ915" a="1"/>
  <c r="BZ915" s="1"/>
  <c r="BX915" a="1"/>
  <c r="BX915" s="1"/>
  <c r="BY915" a="1"/>
  <c r="BY915" s="1"/>
  <c r="BQ915" a="1"/>
  <c r="BQ915" s="1"/>
  <c r="BN915" a="1"/>
  <c r="BN915" s="1"/>
  <c r="BJ915" a="1"/>
  <c r="BJ915" s="1"/>
  <c r="BM915" a="1"/>
  <c r="BM915" s="1"/>
  <c r="BK915" a="1"/>
  <c r="BK915" s="1"/>
  <c r="CA915" a="1"/>
  <c r="CA915" s="1"/>
  <c r="BS915" a="1"/>
  <c r="BS915" s="1"/>
  <c r="BL915" a="1"/>
  <c r="BL915" s="1"/>
  <c r="BO915" a="1"/>
  <c r="BO915" s="1"/>
  <c r="BT915" a="1"/>
  <c r="BT915" s="1"/>
  <c r="CC899"/>
  <c r="CD899"/>
  <c r="CB899"/>
  <c r="BO899" a="1"/>
  <c r="BO899" s="1"/>
  <c r="BV899" a="1"/>
  <c r="BV899" s="1"/>
  <c r="BR899" a="1"/>
  <c r="BR899" s="1"/>
  <c r="BL899" a="1"/>
  <c r="BL899" s="1"/>
  <c r="BK899" a="1"/>
  <c r="BK899" s="1"/>
  <c r="CA899" a="1"/>
  <c r="CA899" s="1"/>
  <c r="BN899" a="1"/>
  <c r="BN899" s="1"/>
  <c r="BW899" a="1"/>
  <c r="BW899" s="1"/>
  <c r="BP899" a="1"/>
  <c r="BP899" s="1"/>
  <c r="BU899" a="1"/>
  <c r="BU899" s="1"/>
  <c r="BM899" a="1"/>
  <c r="BM899" s="1"/>
  <c r="BX899" a="1"/>
  <c r="BX899" s="1"/>
  <c r="BJ899" a="1"/>
  <c r="BJ899" s="1"/>
  <c r="BZ899" a="1"/>
  <c r="BZ899" s="1"/>
  <c r="BS899" a="1"/>
  <c r="BS899" s="1"/>
  <c r="BY899" a="1"/>
  <c r="BY899" s="1"/>
  <c r="BQ899" a="1"/>
  <c r="BQ899" s="1"/>
  <c r="BT899" a="1"/>
  <c r="BT899" s="1"/>
  <c r="CC883"/>
  <c r="CD883"/>
  <c r="CB883"/>
  <c r="BJ883" a="1"/>
  <c r="BJ883" s="1"/>
  <c r="BZ883" a="1"/>
  <c r="BZ883" s="1"/>
  <c r="BP883" a="1"/>
  <c r="BP883" s="1"/>
  <c r="BU883" a="1"/>
  <c r="BU883" s="1"/>
  <c r="BQ883" a="1"/>
  <c r="BQ883" s="1"/>
  <c r="BV883" a="1"/>
  <c r="BV883" s="1"/>
  <c r="BO883" a="1"/>
  <c r="BO883" s="1"/>
  <c r="BS883" a="1"/>
  <c r="BS883" s="1"/>
  <c r="BY883" a="1"/>
  <c r="BY883" s="1"/>
  <c r="BN883" a="1"/>
  <c r="BN883" s="1"/>
  <c r="CA883" a="1"/>
  <c r="CA883" s="1"/>
  <c r="BR883" a="1"/>
  <c r="BR883" s="1"/>
  <c r="BX883" a="1"/>
  <c r="BX883" s="1"/>
  <c r="BW883" a="1"/>
  <c r="BW883" s="1"/>
  <c r="BL883" a="1"/>
  <c r="BL883" s="1"/>
  <c r="BT883" a="1"/>
  <c r="BT883" s="1"/>
  <c r="BK883" a="1"/>
  <c r="BK883" s="1"/>
  <c r="BM883" a="1"/>
  <c r="BM883" s="1"/>
  <c r="CB1112"/>
  <c r="CC1112"/>
  <c r="CD1112"/>
  <c r="BO1112" a="1"/>
  <c r="BO1112" s="1"/>
  <c r="BQ1112" a="1"/>
  <c r="BQ1112" s="1"/>
  <c r="BY1112" a="1"/>
  <c r="BY1112" s="1"/>
  <c r="BZ1112" a="1"/>
  <c r="BZ1112" s="1"/>
  <c r="BT1112" a="1"/>
  <c r="BT1112" s="1"/>
  <c r="BU1112" a="1"/>
  <c r="BU1112" s="1"/>
  <c r="BK1112" a="1"/>
  <c r="BK1112" s="1"/>
  <c r="BP1112" a="1"/>
  <c r="BP1112" s="1"/>
  <c r="BW1112" a="1"/>
  <c r="BW1112" s="1"/>
  <c r="BX1112" a="1"/>
  <c r="BX1112" s="1"/>
  <c r="BN1112" a="1"/>
  <c r="BN1112" s="1"/>
  <c r="BS1112" a="1"/>
  <c r="BS1112" s="1"/>
  <c r="BM1112" a="1"/>
  <c r="BM1112" s="1"/>
  <c r="BL1112" a="1"/>
  <c r="BL1112" s="1"/>
  <c r="BJ1112" a="1"/>
  <c r="BJ1112" s="1"/>
  <c r="BR1112" a="1"/>
  <c r="BR1112" s="1"/>
  <c r="BV1112" a="1"/>
  <c r="BV1112" s="1"/>
  <c r="CA1112" a="1"/>
  <c r="CA1112" s="1"/>
  <c r="CD1036"/>
  <c r="CC1036"/>
  <c r="CB1036"/>
  <c r="BP1036" a="1"/>
  <c r="BP1036" s="1"/>
  <c r="BT1036" a="1"/>
  <c r="BT1036" s="1"/>
  <c r="BL1036" a="1"/>
  <c r="BL1036" s="1"/>
  <c r="BV1036" a="1"/>
  <c r="BV1036" s="1"/>
  <c r="BX1036" a="1"/>
  <c r="BX1036" s="1"/>
  <c r="BS1036" a="1"/>
  <c r="BS1036" s="1"/>
  <c r="BY1036" a="1"/>
  <c r="BY1036" s="1"/>
  <c r="BQ1036" a="1"/>
  <c r="BQ1036" s="1"/>
  <c r="BJ1036" a="1"/>
  <c r="BJ1036" s="1"/>
  <c r="BW1036" a="1"/>
  <c r="BW1036" s="1"/>
  <c r="BU1036" a="1"/>
  <c r="BU1036" s="1"/>
  <c r="BR1036" a="1"/>
  <c r="BR1036" s="1"/>
  <c r="BM1036" a="1"/>
  <c r="BM1036" s="1"/>
  <c r="CA1036" a="1"/>
  <c r="CA1036" s="1"/>
  <c r="BK1036" a="1"/>
  <c r="BK1036" s="1"/>
  <c r="BZ1036" a="1"/>
  <c r="BZ1036" s="1"/>
  <c r="BN1036" a="1"/>
  <c r="BN1036" s="1"/>
  <c r="BO1036" a="1"/>
  <c r="BO1036" s="1"/>
  <c r="CD972"/>
  <c r="CC972"/>
  <c r="CB972"/>
  <c r="BP972" a="1"/>
  <c r="BP972" s="1"/>
  <c r="BV972" a="1"/>
  <c r="BV972" s="1"/>
  <c r="BU972" a="1"/>
  <c r="BU972" s="1"/>
  <c r="BW972" a="1"/>
  <c r="BW972" s="1"/>
  <c r="BS972" a="1"/>
  <c r="BS972" s="1"/>
  <c r="BJ972" a="1"/>
  <c r="BJ972" s="1"/>
  <c r="BZ972" a="1"/>
  <c r="BZ972" s="1"/>
  <c r="BN972" a="1"/>
  <c r="BN972" s="1"/>
  <c r="BX972" a="1"/>
  <c r="BX972" s="1"/>
  <c r="BO972" a="1"/>
  <c r="BO972" s="1"/>
  <c r="BT972" a="1"/>
  <c r="BT972" s="1"/>
  <c r="BL972" a="1"/>
  <c r="BL972" s="1"/>
  <c r="BK972" a="1"/>
  <c r="BK972" s="1"/>
  <c r="CA972" a="1"/>
  <c r="CA972" s="1"/>
  <c r="BR972" a="1"/>
  <c r="BR972" s="1"/>
  <c r="BY972" a="1"/>
  <c r="BY972" s="1"/>
  <c r="BQ972" a="1"/>
  <c r="BQ972" s="1"/>
  <c r="BM972" a="1"/>
  <c r="BM972" s="1"/>
  <c r="CC922"/>
  <c r="CD922"/>
  <c r="CB922"/>
  <c r="BX922" a="1"/>
  <c r="BX922" s="1"/>
  <c r="BP922" a="1"/>
  <c r="BP922" s="1"/>
  <c r="BR922" a="1"/>
  <c r="BR922" s="1"/>
  <c r="BY922" a="1"/>
  <c r="BY922" s="1"/>
  <c r="BZ922" a="1"/>
  <c r="BZ922" s="1"/>
  <c r="CA922" a="1"/>
  <c r="CA922" s="1"/>
  <c r="BT922" a="1"/>
  <c r="BT922" s="1"/>
  <c r="BW922" a="1"/>
  <c r="BW922" s="1"/>
  <c r="BK922" a="1"/>
  <c r="BK922" s="1"/>
  <c r="BQ922" a="1"/>
  <c r="BQ922" s="1"/>
  <c r="BJ922" a="1"/>
  <c r="BJ922" s="1"/>
  <c r="BN922" a="1"/>
  <c r="BN922" s="1"/>
  <c r="BL922" a="1"/>
  <c r="BL922" s="1"/>
  <c r="BU922" a="1"/>
  <c r="BU922" s="1"/>
  <c r="BM922" a="1"/>
  <c r="BM922" s="1"/>
  <c r="BS922" a="1"/>
  <c r="BS922" s="1"/>
  <c r="BV922" a="1"/>
  <c r="BV922" s="1"/>
  <c r="BO922" a="1"/>
  <c r="BO922" s="1"/>
  <c r="CD877"/>
  <c r="CC877"/>
  <c r="CB877"/>
  <c r="BX877" a="1"/>
  <c r="BX877" s="1"/>
  <c r="BZ877" a="1"/>
  <c r="BZ877" s="1"/>
  <c r="BR877" a="1"/>
  <c r="BR877" s="1"/>
  <c r="BJ877" a="1"/>
  <c r="BJ877" s="1"/>
  <c r="CA877" a="1"/>
  <c r="CA877" s="1"/>
  <c r="BT877" a="1"/>
  <c r="BT877" s="1"/>
  <c r="BU877" a="1"/>
  <c r="BU877" s="1"/>
  <c r="BS877" a="1"/>
  <c r="BS877" s="1"/>
  <c r="BK877" a="1"/>
  <c r="BK877" s="1"/>
  <c r="BW877" a="1"/>
  <c r="BW877" s="1"/>
  <c r="BP877" a="1"/>
  <c r="BP877" s="1"/>
  <c r="BO877" a="1"/>
  <c r="BO877" s="1"/>
  <c r="BY877" a="1"/>
  <c r="BY877" s="1"/>
  <c r="BQ877" a="1"/>
  <c r="BQ877" s="1"/>
  <c r="BM877" a="1"/>
  <c r="BM877" s="1"/>
  <c r="BL877" a="1"/>
  <c r="BL877" s="1"/>
  <c r="BV877" a="1"/>
  <c r="BV877" s="1"/>
  <c r="BN877" a="1"/>
  <c r="BN877" s="1"/>
  <c r="E1164"/>
  <c r="CB1108"/>
  <c r="CC1108"/>
  <c r="CD1108"/>
  <c r="BL1108" a="1"/>
  <c r="BL1108" s="1"/>
  <c r="BY1108" a="1"/>
  <c r="BY1108" s="1"/>
  <c r="BS1108" a="1"/>
  <c r="BS1108" s="1"/>
  <c r="CA1108" a="1"/>
  <c r="CA1108" s="1"/>
  <c r="BX1108" a="1"/>
  <c r="BX1108" s="1"/>
  <c r="BO1108" a="1"/>
  <c r="BO1108" s="1"/>
  <c r="BK1108" a="1"/>
  <c r="BK1108" s="1"/>
  <c r="BV1108" a="1"/>
  <c r="BV1108" s="1"/>
  <c r="BT1108" a="1"/>
  <c r="BT1108" s="1"/>
  <c r="BN1108" a="1"/>
  <c r="BN1108" s="1"/>
  <c r="BZ1108" a="1"/>
  <c r="BZ1108" s="1"/>
  <c r="BM1108" a="1"/>
  <c r="BM1108" s="1"/>
  <c r="BW1108" a="1"/>
  <c r="BW1108" s="1"/>
  <c r="BR1108" a="1"/>
  <c r="BR1108" s="1"/>
  <c r="BP1108" a="1"/>
  <c r="BP1108" s="1"/>
  <c r="BJ1108" a="1"/>
  <c r="BJ1108" s="1"/>
  <c r="BQ1108" a="1"/>
  <c r="BQ1108" s="1"/>
  <c r="BU1108" a="1"/>
  <c r="BU1108" s="1"/>
  <c r="CD1040"/>
  <c r="CC1040"/>
  <c r="CB1040"/>
  <c r="BK1040" a="1"/>
  <c r="BK1040" s="1"/>
  <c r="CA1040" a="1"/>
  <c r="CA1040" s="1"/>
  <c r="BL1040" a="1"/>
  <c r="BL1040" s="1"/>
  <c r="BR1040" a="1"/>
  <c r="BR1040" s="1"/>
  <c r="BO1040" a="1"/>
  <c r="BO1040" s="1"/>
  <c r="BJ1040" a="1"/>
  <c r="BJ1040" s="1"/>
  <c r="BN1040" a="1"/>
  <c r="BN1040" s="1"/>
  <c r="BV1040" a="1"/>
  <c r="BV1040" s="1"/>
  <c r="BQ1040" a="1"/>
  <c r="BQ1040" s="1"/>
  <c r="BP1040" a="1"/>
  <c r="BP1040" s="1"/>
  <c r="BZ1040" a="1"/>
  <c r="BZ1040" s="1"/>
  <c r="BX1040" a="1"/>
  <c r="BX1040" s="1"/>
  <c r="BS1040" a="1"/>
  <c r="BS1040" s="1"/>
  <c r="BT1040" a="1"/>
  <c r="BT1040" s="1"/>
  <c r="BU1040" a="1"/>
  <c r="BU1040" s="1"/>
  <c r="BW1040" a="1"/>
  <c r="BW1040" s="1"/>
  <c r="BY1040" a="1"/>
  <c r="BY1040" s="1"/>
  <c r="BM1040" a="1"/>
  <c r="BM1040" s="1"/>
  <c r="CD992"/>
  <c r="CB992"/>
  <c r="CC992"/>
  <c r="BP992" a="1"/>
  <c r="BP992" s="1"/>
  <c r="BU992" a="1"/>
  <c r="BU992" s="1"/>
  <c r="BO992" a="1"/>
  <c r="BO992" s="1"/>
  <c r="BQ992" a="1"/>
  <c r="BQ992" s="1"/>
  <c r="BS992" a="1"/>
  <c r="BS992" s="1"/>
  <c r="BY992" a="1"/>
  <c r="BY992" s="1"/>
  <c r="BM992" a="1"/>
  <c r="BM992" s="1"/>
  <c r="BL992" a="1"/>
  <c r="BL992" s="1"/>
  <c r="BZ992" a="1"/>
  <c r="BZ992" s="1"/>
  <c r="BT992" a="1"/>
  <c r="BT992" s="1"/>
  <c r="BX992" a="1"/>
  <c r="BX992" s="1"/>
  <c r="BJ992" a="1"/>
  <c r="BJ992" s="1"/>
  <c r="BR992" a="1"/>
  <c r="BR992" s="1"/>
  <c r="BV992" a="1"/>
  <c r="BV992" s="1"/>
  <c r="BK992" a="1"/>
  <c r="BK992" s="1"/>
  <c r="CA992" a="1"/>
  <c r="CA992" s="1"/>
  <c r="BN992" a="1"/>
  <c r="BN992" s="1"/>
  <c r="BW992" a="1"/>
  <c r="BW992" s="1"/>
  <c r="CB938"/>
  <c r="CD938"/>
  <c r="CC938"/>
  <c r="BO938" a="1"/>
  <c r="BO938" s="1"/>
  <c r="BZ938" a="1"/>
  <c r="BZ938" s="1"/>
  <c r="BY938" a="1"/>
  <c r="BY938" s="1"/>
  <c r="BQ938" a="1"/>
  <c r="BQ938" s="1"/>
  <c r="BT938" a="1"/>
  <c r="BT938" s="1"/>
  <c r="BJ938" a="1"/>
  <c r="BJ938" s="1"/>
  <c r="CA938" a="1"/>
  <c r="CA938" s="1"/>
  <c r="BW938" a="1"/>
  <c r="BW938" s="1"/>
  <c r="BS938" a="1"/>
  <c r="BS938" s="1"/>
  <c r="BR938" a="1"/>
  <c r="BR938" s="1"/>
  <c r="BN938" a="1"/>
  <c r="BN938" s="1"/>
  <c r="BU938" a="1"/>
  <c r="BU938" s="1"/>
  <c r="BL938" a="1"/>
  <c r="BL938" s="1"/>
  <c r="BV938" a="1"/>
  <c r="BV938" s="1"/>
  <c r="BX938" a="1"/>
  <c r="BX938" s="1"/>
  <c r="BM938" a="1"/>
  <c r="BM938" s="1"/>
  <c r="BP938" a="1"/>
  <c r="BP938" s="1"/>
  <c r="BK938" a="1"/>
  <c r="BK938" s="1"/>
  <c r="CD894"/>
  <c r="CB894"/>
  <c r="CC894"/>
  <c r="CA894" a="1"/>
  <c r="CA894" s="1"/>
  <c r="BU894" a="1"/>
  <c r="BU894" s="1"/>
  <c r="BJ894" a="1"/>
  <c r="BJ894" s="1"/>
  <c r="BW894" a="1"/>
  <c r="BW894" s="1"/>
  <c r="BY894" a="1"/>
  <c r="BY894" s="1"/>
  <c r="BM894" a="1"/>
  <c r="BM894" s="1"/>
  <c r="BZ894" a="1"/>
  <c r="BZ894" s="1"/>
  <c r="BO894" a="1"/>
  <c r="BO894" s="1"/>
  <c r="BN894" a="1"/>
  <c r="BN894" s="1"/>
  <c r="BT894" a="1"/>
  <c r="BT894" s="1"/>
  <c r="BQ894" a="1"/>
  <c r="BQ894" s="1"/>
  <c r="BL894" a="1"/>
  <c r="BL894" s="1"/>
  <c r="BV894" a="1"/>
  <c r="BV894" s="1"/>
  <c r="BK894" a="1"/>
  <c r="BK894" s="1"/>
  <c r="BX894" a="1"/>
  <c r="BX894" s="1"/>
  <c r="BP894" a="1"/>
  <c r="BP894" s="1"/>
  <c r="BR894" a="1"/>
  <c r="BR894" s="1"/>
  <c r="BS894" a="1"/>
  <c r="BS894" s="1"/>
  <c r="CD1127"/>
  <c r="CB1127"/>
  <c r="CC1127"/>
  <c r="BO1127" a="1"/>
  <c r="BO1127" s="1"/>
  <c r="BW1127" a="1"/>
  <c r="BW1127" s="1"/>
  <c r="BV1127" a="1"/>
  <c r="BV1127" s="1"/>
  <c r="BJ1127" a="1"/>
  <c r="BJ1127" s="1"/>
  <c r="BX1127" a="1"/>
  <c r="BX1127" s="1"/>
  <c r="BQ1127" a="1"/>
  <c r="BQ1127" s="1"/>
  <c r="BY1127" a="1"/>
  <c r="BY1127" s="1"/>
  <c r="BR1127" a="1"/>
  <c r="BR1127" s="1"/>
  <c r="BK1127" a="1"/>
  <c r="BK1127" s="1"/>
  <c r="BS1127" a="1"/>
  <c r="BS1127" s="1"/>
  <c r="CA1127" a="1"/>
  <c r="CA1127" s="1"/>
  <c r="BL1127" a="1"/>
  <c r="BL1127" s="1"/>
  <c r="BZ1127" a="1"/>
  <c r="BZ1127" s="1"/>
  <c r="BP1127" a="1"/>
  <c r="BP1127" s="1"/>
  <c r="BM1127" a="1"/>
  <c r="BM1127" s="1"/>
  <c r="BU1127" a="1"/>
  <c r="BU1127" s="1"/>
  <c r="BN1127" a="1"/>
  <c r="BN1127" s="1"/>
  <c r="BT1127" a="1"/>
  <c r="BT1127" s="1"/>
  <c r="CD1083"/>
  <c r="CB1083"/>
  <c r="CC1083"/>
  <c r="BU1083" a="1"/>
  <c r="BU1083" s="1"/>
  <c r="BY1083" a="1"/>
  <c r="BY1083" s="1"/>
  <c r="BL1083" a="1"/>
  <c r="BL1083" s="1"/>
  <c r="CA1083" a="1"/>
  <c r="CA1083" s="1"/>
  <c r="BX1083" a="1"/>
  <c r="BX1083" s="1"/>
  <c r="BJ1083" a="1"/>
  <c r="BJ1083" s="1"/>
  <c r="BK1083" a="1"/>
  <c r="BK1083" s="1"/>
  <c r="BS1083" a="1"/>
  <c r="BS1083" s="1"/>
  <c r="BM1083" a="1"/>
  <c r="BM1083" s="1"/>
  <c r="BN1083" a="1"/>
  <c r="BN1083" s="1"/>
  <c r="BR1083" a="1"/>
  <c r="BR1083" s="1"/>
  <c r="BW1083" a="1"/>
  <c r="BW1083" s="1"/>
  <c r="BZ1083" a="1"/>
  <c r="BZ1083" s="1"/>
  <c r="BO1083" a="1"/>
  <c r="BO1083" s="1"/>
  <c r="BP1083" a="1"/>
  <c r="BP1083" s="1"/>
  <c r="BQ1083" a="1"/>
  <c r="BQ1083" s="1"/>
  <c r="BV1083" a="1"/>
  <c r="BV1083" s="1"/>
  <c r="BT1083" a="1"/>
  <c r="BT1083" s="1"/>
  <c r="CB1051"/>
  <c r="CC1051"/>
  <c r="CD1051"/>
  <c r="BQ1051" a="1"/>
  <c r="BQ1051" s="1"/>
  <c r="BR1051" a="1"/>
  <c r="BR1051" s="1"/>
  <c r="BZ1051" a="1"/>
  <c r="BZ1051" s="1"/>
  <c r="BX1051" a="1"/>
  <c r="BX1051" s="1"/>
  <c r="CA1051" a="1"/>
  <c r="CA1051" s="1"/>
  <c r="BT1051" a="1"/>
  <c r="BT1051" s="1"/>
  <c r="BU1051" a="1"/>
  <c r="BU1051" s="1"/>
  <c r="BK1051" a="1"/>
  <c r="BK1051" s="1"/>
  <c r="BW1051" a="1"/>
  <c r="BW1051" s="1"/>
  <c r="BY1051" a="1"/>
  <c r="BY1051" s="1"/>
  <c r="BO1051" a="1"/>
  <c r="BO1051" s="1"/>
  <c r="BS1051" a="1"/>
  <c r="BS1051" s="1"/>
  <c r="BL1051" a="1"/>
  <c r="BL1051" s="1"/>
  <c r="BN1051" a="1"/>
  <c r="BN1051" s="1"/>
  <c r="BV1051" a="1"/>
  <c r="BV1051" s="1"/>
  <c r="BJ1051" a="1"/>
  <c r="BJ1051" s="1"/>
  <c r="BM1051" a="1"/>
  <c r="BM1051" s="1"/>
  <c r="BP1051" a="1"/>
  <c r="BP1051" s="1"/>
  <c r="CC1011"/>
  <c r="CB1011"/>
  <c r="CD1011"/>
  <c r="BL1011" a="1"/>
  <c r="BL1011" s="1"/>
  <c r="BT1011" a="1"/>
  <c r="BT1011" s="1"/>
  <c r="BO1011" a="1"/>
  <c r="BO1011" s="1"/>
  <c r="BY1011" a="1"/>
  <c r="BY1011" s="1"/>
  <c r="BN1011" a="1"/>
  <c r="BN1011" s="1"/>
  <c r="BV1011" a="1"/>
  <c r="BV1011" s="1"/>
  <c r="BW1011" a="1"/>
  <c r="BW1011" s="1"/>
  <c r="BQ1011" a="1"/>
  <c r="BQ1011" s="1"/>
  <c r="BS1011" a="1"/>
  <c r="BS1011" s="1"/>
  <c r="BK1011" a="1"/>
  <c r="BK1011" s="1"/>
  <c r="BP1011" a="1"/>
  <c r="BP1011" s="1"/>
  <c r="BX1011" a="1"/>
  <c r="BX1011" s="1"/>
  <c r="BM1011" a="1"/>
  <c r="BM1011" s="1"/>
  <c r="CA1011" a="1"/>
  <c r="CA1011" s="1"/>
  <c r="BJ1011" a="1"/>
  <c r="BJ1011" s="1"/>
  <c r="BR1011" a="1"/>
  <c r="BR1011" s="1"/>
  <c r="BZ1011" a="1"/>
  <c r="BZ1011" s="1"/>
  <c r="BU1011" a="1"/>
  <c r="BU1011" s="1"/>
  <c r="CD975"/>
  <c r="CC975"/>
  <c r="CB975"/>
  <c r="BV975" a="1"/>
  <c r="BV975" s="1"/>
  <c r="BP975" a="1"/>
  <c r="BP975" s="1"/>
  <c r="BL975" a="1"/>
  <c r="BL975" s="1"/>
  <c r="BX975" a="1"/>
  <c r="BX975" s="1"/>
  <c r="BR975" a="1"/>
  <c r="BR975" s="1"/>
  <c r="BK975" a="1"/>
  <c r="BK975" s="1"/>
  <c r="CA975" a="1"/>
  <c r="CA975" s="1"/>
  <c r="BT975" a="1"/>
  <c r="BT975" s="1"/>
  <c r="BQ975" a="1"/>
  <c r="BQ975" s="1"/>
  <c r="BM975" a="1"/>
  <c r="BM975" s="1"/>
  <c r="BN975" a="1"/>
  <c r="BN975" s="1"/>
  <c r="BW975" a="1"/>
  <c r="BW975" s="1"/>
  <c r="BO975" a="1"/>
  <c r="BO975" s="1"/>
  <c r="BU975" a="1"/>
  <c r="BU975" s="1"/>
  <c r="BJ975" a="1"/>
  <c r="BJ975" s="1"/>
  <c r="BS975" a="1"/>
  <c r="BS975" s="1"/>
  <c r="BY975" a="1"/>
  <c r="BY975" s="1"/>
  <c r="BZ975" a="1"/>
  <c r="BZ975" s="1"/>
  <c r="CD937"/>
  <c r="CB937"/>
  <c r="CC937"/>
  <c r="BP937" a="1"/>
  <c r="BP937" s="1"/>
  <c r="BN937" a="1"/>
  <c r="BN937" s="1"/>
  <c r="BS937" a="1"/>
  <c r="BS937" s="1"/>
  <c r="BY937" a="1"/>
  <c r="BY937" s="1"/>
  <c r="BV937" a="1"/>
  <c r="BV937" s="1"/>
  <c r="BU937" a="1"/>
  <c r="BU937" s="1"/>
  <c r="BQ937" a="1"/>
  <c r="BQ937" s="1"/>
  <c r="BW937" a="1"/>
  <c r="BW937" s="1"/>
  <c r="BK937" a="1"/>
  <c r="BK937" s="1"/>
  <c r="BX937" a="1"/>
  <c r="BX937" s="1"/>
  <c r="BO937" a="1"/>
  <c r="BO937" s="1"/>
  <c r="BZ937" a="1"/>
  <c r="BZ937" s="1"/>
  <c r="BR937" a="1"/>
  <c r="BR937" s="1"/>
  <c r="BL937" a="1"/>
  <c r="BL937" s="1"/>
  <c r="BM937" a="1"/>
  <c r="BM937" s="1"/>
  <c r="BJ937" a="1"/>
  <c r="BJ937" s="1"/>
  <c r="BT937" a="1"/>
  <c r="BT937" s="1"/>
  <c r="CA937" a="1"/>
  <c r="CA937" s="1"/>
  <c r="CC905"/>
  <c r="CB905"/>
  <c r="CD905"/>
  <c r="BJ905" a="1"/>
  <c r="BJ905" s="1"/>
  <c r="BZ905" a="1"/>
  <c r="BZ905" s="1"/>
  <c r="BY905" a="1"/>
  <c r="BY905" s="1"/>
  <c r="BW905" a="1"/>
  <c r="BW905" s="1"/>
  <c r="BM905" a="1"/>
  <c r="BM905" s="1"/>
  <c r="BQ905" a="1"/>
  <c r="BQ905" s="1"/>
  <c r="BL905" a="1"/>
  <c r="BL905" s="1"/>
  <c r="BR905" a="1"/>
  <c r="BR905" s="1"/>
  <c r="BT905" a="1"/>
  <c r="BT905" s="1"/>
  <c r="BP905" a="1"/>
  <c r="BP905" s="1"/>
  <c r="BV905" a="1"/>
  <c r="BV905" s="1"/>
  <c r="BK905" a="1"/>
  <c r="BK905" s="1"/>
  <c r="BU905" a="1"/>
  <c r="BU905" s="1"/>
  <c r="BX905" a="1"/>
  <c r="BX905" s="1"/>
  <c r="CA905" a="1"/>
  <c r="CA905" s="1"/>
  <c r="BO905" a="1"/>
  <c r="BO905" s="1"/>
  <c r="BS905" a="1"/>
  <c r="BS905" s="1"/>
  <c r="BN905" a="1"/>
  <c r="BN905" s="1"/>
  <c r="CB1144"/>
  <c r="CD1144"/>
  <c r="CC1144"/>
  <c r="BO1144" a="1"/>
  <c r="BO1144" s="1"/>
  <c r="BS1144" a="1"/>
  <c r="BS1144" s="1"/>
  <c r="BX1144" a="1"/>
  <c r="BX1144" s="1"/>
  <c r="BY1144" a="1"/>
  <c r="BY1144" s="1"/>
  <c r="BT1144" a="1"/>
  <c r="BT1144" s="1"/>
  <c r="BV1144" a="1"/>
  <c r="BV1144" s="1"/>
  <c r="BM1144" a="1"/>
  <c r="BM1144" s="1"/>
  <c r="BJ1144" a="1"/>
  <c r="BJ1144" s="1"/>
  <c r="BR1144" a="1"/>
  <c r="BR1144" s="1"/>
  <c r="BW1144" a="1"/>
  <c r="BW1144" s="1"/>
  <c r="BZ1144" a="1"/>
  <c r="BZ1144" s="1"/>
  <c r="BP1144" a="1"/>
  <c r="BP1144" s="1"/>
  <c r="BQ1144" a="1"/>
  <c r="BQ1144" s="1"/>
  <c r="BL1144" a="1"/>
  <c r="BL1144" s="1"/>
  <c r="CA1144" a="1"/>
  <c r="CA1144" s="1"/>
  <c r="BU1144" a="1"/>
  <c r="BU1144" s="1"/>
  <c r="BK1144" a="1"/>
  <c r="BK1144" s="1"/>
  <c r="BN1144" a="1"/>
  <c r="BN1144" s="1"/>
  <c r="CB1084"/>
  <c r="CD1084"/>
  <c r="CC1084"/>
  <c r="BT1084" a="1"/>
  <c r="BT1084" s="1"/>
  <c r="BS1084" a="1"/>
  <c r="BS1084" s="1"/>
  <c r="BR1084" a="1"/>
  <c r="BR1084" s="1"/>
  <c r="BQ1084" a="1"/>
  <c r="BQ1084" s="1"/>
  <c r="BW1084" a="1"/>
  <c r="BW1084" s="1"/>
  <c r="BV1084" a="1"/>
  <c r="BV1084" s="1"/>
  <c r="BM1084" a="1"/>
  <c r="BM1084" s="1"/>
  <c r="BY1084" a="1"/>
  <c r="BY1084" s="1"/>
  <c r="BN1084" a="1"/>
  <c r="BN1084" s="1"/>
  <c r="BL1084" a="1"/>
  <c r="BL1084" s="1"/>
  <c r="BZ1084" a="1"/>
  <c r="BZ1084" s="1"/>
  <c r="BP1084" a="1"/>
  <c r="BP1084" s="1"/>
  <c r="BJ1084" a="1"/>
  <c r="BJ1084" s="1"/>
  <c r="BO1084" a="1"/>
  <c r="BO1084" s="1"/>
  <c r="CA1084" a="1"/>
  <c r="CA1084" s="1"/>
  <c r="BK1084" a="1"/>
  <c r="BK1084" s="1"/>
  <c r="BU1084" a="1"/>
  <c r="BU1084" s="1"/>
  <c r="BX1084" a="1"/>
  <c r="BX1084" s="1"/>
  <c r="CB1032"/>
  <c r="CD1032"/>
  <c r="CC1032"/>
  <c r="BV1032" a="1"/>
  <c r="BV1032" s="1"/>
  <c r="CA1032" a="1"/>
  <c r="CA1032" s="1"/>
  <c r="BJ1032" a="1"/>
  <c r="BJ1032" s="1"/>
  <c r="BW1032" a="1"/>
  <c r="BW1032" s="1"/>
  <c r="BZ1032" a="1"/>
  <c r="BZ1032" s="1"/>
  <c r="BY1032" a="1"/>
  <c r="BY1032" s="1"/>
  <c r="BM1032" a="1"/>
  <c r="BM1032" s="1"/>
  <c r="BU1032" a="1"/>
  <c r="BU1032" s="1"/>
  <c r="BN1032" a="1"/>
  <c r="BN1032" s="1"/>
  <c r="BP1032" a="1"/>
  <c r="BP1032" s="1"/>
  <c r="BX1032" a="1"/>
  <c r="BX1032" s="1"/>
  <c r="BK1032" a="1"/>
  <c r="BK1032" s="1"/>
  <c r="BL1032" a="1"/>
  <c r="BL1032" s="1"/>
  <c r="BQ1032" a="1"/>
  <c r="BQ1032" s="1"/>
  <c r="BT1032" a="1"/>
  <c r="BT1032" s="1"/>
  <c r="BR1032" a="1"/>
  <c r="BR1032" s="1"/>
  <c r="BS1032" a="1"/>
  <c r="BS1032" s="1"/>
  <c r="BO1032" a="1"/>
  <c r="BO1032" s="1"/>
  <c r="CB984"/>
  <c r="CC984"/>
  <c r="CD984"/>
  <c r="BQ984" a="1"/>
  <c r="BQ984" s="1"/>
  <c r="BM984" a="1"/>
  <c r="BM984" s="1"/>
  <c r="BW984" a="1"/>
  <c r="BW984" s="1"/>
  <c r="BJ984" a="1"/>
  <c r="BJ984" s="1"/>
  <c r="BU984" a="1"/>
  <c r="BU984" s="1"/>
  <c r="BV984" a="1"/>
  <c r="BV984" s="1"/>
  <c r="BP984" a="1"/>
  <c r="BP984" s="1"/>
  <c r="BO984" a="1"/>
  <c r="BO984" s="1"/>
  <c r="BY984" a="1"/>
  <c r="BY984" s="1"/>
  <c r="BT984" a="1"/>
  <c r="BT984" s="1"/>
  <c r="BS984" a="1"/>
  <c r="BS984" s="1"/>
  <c r="BZ984" a="1"/>
  <c r="BZ984" s="1"/>
  <c r="BN984" a="1"/>
  <c r="BN984" s="1"/>
  <c r="CA984" a="1"/>
  <c r="CA984" s="1"/>
  <c r="BR984" a="1"/>
  <c r="BR984" s="1"/>
  <c r="BX984" a="1"/>
  <c r="BX984" s="1"/>
  <c r="BK984" a="1"/>
  <c r="BK984" s="1"/>
  <c r="BL984" a="1"/>
  <c r="BL984" s="1"/>
  <c r="CC942"/>
  <c r="CB942"/>
  <c r="CD942"/>
  <c r="BY942" a="1"/>
  <c r="BY942" s="1"/>
  <c r="BK942" a="1"/>
  <c r="BK942" s="1"/>
  <c r="CA942" a="1"/>
  <c r="CA942" s="1"/>
  <c r="BU942" a="1"/>
  <c r="BU942" s="1"/>
  <c r="BN942" a="1"/>
  <c r="BN942" s="1"/>
  <c r="BO942" a="1"/>
  <c r="BO942" s="1"/>
  <c r="BX942" a="1"/>
  <c r="BX942" s="1"/>
  <c r="BP942" a="1"/>
  <c r="BP942" s="1"/>
  <c r="BT942" a="1"/>
  <c r="BT942" s="1"/>
  <c r="BQ942" a="1"/>
  <c r="BQ942" s="1"/>
  <c r="BR942" a="1"/>
  <c r="BR942" s="1"/>
  <c r="BM942" a="1"/>
  <c r="BM942" s="1"/>
  <c r="BS942" a="1"/>
  <c r="BS942" s="1"/>
  <c r="BZ942" a="1"/>
  <c r="BZ942" s="1"/>
  <c r="BV942" a="1"/>
  <c r="BV942" s="1"/>
  <c r="BW942" a="1"/>
  <c r="BW942" s="1"/>
  <c r="BL942" a="1"/>
  <c r="BL942" s="1"/>
  <c r="BJ942" a="1"/>
  <c r="BJ942" s="1"/>
  <c r="CC898"/>
  <c r="CB898"/>
  <c r="CD898"/>
  <c r="BQ898" a="1"/>
  <c r="BQ898" s="1"/>
  <c r="BX898" a="1"/>
  <c r="BX898" s="1"/>
  <c r="BZ898" a="1"/>
  <c r="BZ898" s="1"/>
  <c r="BP898" a="1"/>
  <c r="BP898" s="1"/>
  <c r="BL898" a="1"/>
  <c r="BL898" s="1"/>
  <c r="BR898" a="1"/>
  <c r="BR898" s="1"/>
  <c r="BW898" a="1"/>
  <c r="BW898" s="1"/>
  <c r="BV898" a="1"/>
  <c r="BV898" s="1"/>
  <c r="BK898" a="1"/>
  <c r="BK898" s="1"/>
  <c r="CA898" a="1"/>
  <c r="CA898" s="1"/>
  <c r="BO898" a="1"/>
  <c r="BO898" s="1"/>
  <c r="BS898" a="1"/>
  <c r="BS898" s="1"/>
  <c r="BM898" a="1"/>
  <c r="BM898" s="1"/>
  <c r="BN898" a="1"/>
  <c r="BN898" s="1"/>
  <c r="BT898" a="1"/>
  <c r="BT898" s="1"/>
  <c r="BU898" a="1"/>
  <c r="BU898" s="1"/>
  <c r="BJ898" a="1"/>
  <c r="BJ898" s="1"/>
  <c r="BY898" a="1"/>
  <c r="BY898" s="1"/>
  <c r="CD1155"/>
  <c r="CB1155"/>
  <c r="CC1155"/>
  <c r="BX1155" a="1"/>
  <c r="BX1155" s="1"/>
  <c r="BV1155" a="1"/>
  <c r="BV1155" s="1"/>
  <c r="BQ1155" a="1"/>
  <c r="BQ1155" s="1"/>
  <c r="BZ1155" a="1"/>
  <c r="BZ1155" s="1"/>
  <c r="BM1155" a="1"/>
  <c r="BM1155" s="1"/>
  <c r="BK1155" a="1"/>
  <c r="BK1155" s="1"/>
  <c r="CA1155" a="1"/>
  <c r="CA1155" s="1"/>
  <c r="BT1155" a="1"/>
  <c r="BT1155" s="1"/>
  <c r="BP1155" a="1"/>
  <c r="BP1155" s="1"/>
  <c r="BN1155" a="1"/>
  <c r="BN1155" s="1"/>
  <c r="BY1155" a="1"/>
  <c r="BY1155" s="1"/>
  <c r="BR1155" a="1"/>
  <c r="BR1155" s="1"/>
  <c r="BU1155" a="1"/>
  <c r="BU1155" s="1"/>
  <c r="BS1155" a="1"/>
  <c r="BS1155" s="1"/>
  <c r="BL1155" a="1"/>
  <c r="BL1155" s="1"/>
  <c r="BO1155" a="1"/>
  <c r="BO1155" s="1"/>
  <c r="BJ1155" a="1"/>
  <c r="BJ1155" s="1"/>
  <c r="BW1155" a="1"/>
  <c r="BW1155" s="1"/>
  <c r="CC1131"/>
  <c r="CB1131"/>
  <c r="CD1131"/>
  <c r="BK1131" a="1"/>
  <c r="BK1131" s="1"/>
  <c r="CA1131" a="1"/>
  <c r="CA1131" s="1"/>
  <c r="BY1131" a="1"/>
  <c r="BY1131" s="1"/>
  <c r="BT1131" a="1"/>
  <c r="BT1131" s="1"/>
  <c r="BR1131" a="1"/>
  <c r="BR1131" s="1"/>
  <c r="BJ1131" a="1"/>
  <c r="BJ1131" s="1"/>
  <c r="BP1131" a="1"/>
  <c r="BP1131" s="1"/>
  <c r="BN1131" a="1"/>
  <c r="BN1131" s="1"/>
  <c r="BW1131" a="1"/>
  <c r="BW1131" s="1"/>
  <c r="BU1131" a="1"/>
  <c r="BU1131" s="1"/>
  <c r="BS1131" a="1"/>
  <c r="BS1131" s="1"/>
  <c r="BQ1131" a="1"/>
  <c r="BQ1131" s="1"/>
  <c r="BL1131" a="1"/>
  <c r="BL1131" s="1"/>
  <c r="BZ1131" a="1"/>
  <c r="BZ1131" s="1"/>
  <c r="BX1131" a="1"/>
  <c r="BX1131" s="1"/>
  <c r="BV1131" a="1"/>
  <c r="BV1131" s="1"/>
  <c r="BO1131" a="1"/>
  <c r="BO1131" s="1"/>
  <c r="BM1131" a="1"/>
  <c r="BM1131" s="1"/>
  <c r="CD1107"/>
  <c r="CB1107"/>
  <c r="CC1107"/>
  <c r="BM1107" a="1"/>
  <c r="BM1107" s="1"/>
  <c r="CA1107" a="1"/>
  <c r="CA1107" s="1"/>
  <c r="BV1107" a="1"/>
  <c r="BV1107" s="1"/>
  <c r="BP1107" a="1"/>
  <c r="BP1107" s="1"/>
  <c r="BJ1107" a="1"/>
  <c r="BJ1107" s="1"/>
  <c r="BY1107" a="1"/>
  <c r="BY1107" s="1"/>
  <c r="BS1107" a="1"/>
  <c r="BS1107" s="1"/>
  <c r="BL1107" a="1"/>
  <c r="BL1107" s="1"/>
  <c r="BU1107" a="1"/>
  <c r="BU1107" s="1"/>
  <c r="BT1107" a="1"/>
  <c r="BT1107" s="1"/>
  <c r="BN1107" a="1"/>
  <c r="BN1107" s="1"/>
  <c r="BK1107" a="1"/>
  <c r="BK1107" s="1"/>
  <c r="BO1107" a="1"/>
  <c r="BO1107" s="1"/>
  <c r="BZ1107" a="1"/>
  <c r="BZ1107" s="1"/>
  <c r="BX1107" a="1"/>
  <c r="BX1107" s="1"/>
  <c r="BW1107" a="1"/>
  <c r="BW1107" s="1"/>
  <c r="BQ1107" a="1"/>
  <c r="BQ1107" s="1"/>
  <c r="BR1107" a="1"/>
  <c r="BR1107" s="1"/>
  <c r="CD1079"/>
  <c r="CB1079"/>
  <c r="CC1079"/>
  <c r="BX1079" a="1"/>
  <c r="BX1079" s="1"/>
  <c r="BO1079" a="1"/>
  <c r="BO1079" s="1"/>
  <c r="BW1079" a="1"/>
  <c r="BW1079" s="1"/>
  <c r="BN1079" a="1"/>
  <c r="BN1079" s="1"/>
  <c r="BJ1079" a="1"/>
  <c r="BJ1079" s="1"/>
  <c r="BM1079" a="1"/>
  <c r="BM1079" s="1"/>
  <c r="BS1079" a="1"/>
  <c r="BS1079" s="1"/>
  <c r="CA1079" a="1"/>
  <c r="CA1079" s="1"/>
  <c r="BK1079" a="1"/>
  <c r="BK1079" s="1"/>
  <c r="BV1079" a="1"/>
  <c r="BV1079" s="1"/>
  <c r="BQ1079" a="1"/>
  <c r="BQ1079" s="1"/>
  <c r="BP1079" a="1"/>
  <c r="BP1079" s="1"/>
  <c r="BZ1079" a="1"/>
  <c r="BZ1079" s="1"/>
  <c r="BR1079" a="1"/>
  <c r="BR1079" s="1"/>
  <c r="BU1079" a="1"/>
  <c r="BU1079" s="1"/>
  <c r="BL1079" a="1"/>
  <c r="BL1079" s="1"/>
  <c r="BT1079" a="1"/>
  <c r="BT1079" s="1"/>
  <c r="BY1079" a="1"/>
  <c r="BY1079" s="1"/>
  <c r="CB1047"/>
  <c r="CC1047"/>
  <c r="CD1047"/>
  <c r="BT1047" a="1"/>
  <c r="BT1047" s="1"/>
  <c r="BO1047" a="1"/>
  <c r="BO1047" s="1"/>
  <c r="CA1047" a="1"/>
  <c r="CA1047" s="1"/>
  <c r="BP1047" a="1"/>
  <c r="BP1047" s="1"/>
  <c r="BY1047" a="1"/>
  <c r="BY1047" s="1"/>
  <c r="BN1047" a="1"/>
  <c r="BN1047" s="1"/>
  <c r="BV1047" a="1"/>
  <c r="BV1047" s="1"/>
  <c r="BW1047" a="1"/>
  <c r="BW1047" s="1"/>
  <c r="BL1047" a="1"/>
  <c r="BL1047" s="1"/>
  <c r="BR1047" a="1"/>
  <c r="BR1047" s="1"/>
  <c r="BZ1047" a="1"/>
  <c r="BZ1047" s="1"/>
  <c r="BJ1047" a="1"/>
  <c r="BJ1047" s="1"/>
  <c r="BQ1047" a="1"/>
  <c r="BQ1047" s="1"/>
  <c r="BU1047" a="1"/>
  <c r="BU1047" s="1"/>
  <c r="BK1047" a="1"/>
  <c r="BK1047" s="1"/>
  <c r="BM1047" a="1"/>
  <c r="BM1047" s="1"/>
  <c r="BX1047" a="1"/>
  <c r="BX1047" s="1"/>
  <c r="BS1047" a="1"/>
  <c r="BS1047" s="1"/>
  <c r="CB1023"/>
  <c r="CD1023"/>
  <c r="CC1023"/>
  <c r="BK1023" a="1"/>
  <c r="BK1023" s="1"/>
  <c r="CA1023" a="1"/>
  <c r="CA1023" s="1"/>
  <c r="BQ1023" a="1"/>
  <c r="BQ1023" s="1"/>
  <c r="BL1023" a="1"/>
  <c r="BL1023" s="1"/>
  <c r="BU1023" a="1"/>
  <c r="BU1023" s="1"/>
  <c r="BN1023" a="1"/>
  <c r="BN1023" s="1"/>
  <c r="BP1023" a="1"/>
  <c r="BP1023" s="1"/>
  <c r="BX1023" a="1"/>
  <c r="BX1023" s="1"/>
  <c r="BO1023" a="1"/>
  <c r="BO1023" s="1"/>
  <c r="BR1023" a="1"/>
  <c r="BR1023" s="1"/>
  <c r="BZ1023" a="1"/>
  <c r="BZ1023" s="1"/>
  <c r="BS1023" a="1"/>
  <c r="BS1023" s="1"/>
  <c r="BT1023" a="1"/>
  <c r="BT1023" s="1"/>
  <c r="BJ1023" a="1"/>
  <c r="BJ1023" s="1"/>
  <c r="BY1023" a="1"/>
  <c r="BY1023" s="1"/>
  <c r="BV1023" a="1"/>
  <c r="BV1023" s="1"/>
  <c r="BW1023" a="1"/>
  <c r="BW1023" s="1"/>
  <c r="BM1023" a="1"/>
  <c r="BM1023" s="1"/>
  <c r="CB991"/>
  <c r="CC991"/>
  <c r="CD991"/>
  <c r="BQ991" a="1"/>
  <c r="BQ991" s="1"/>
  <c r="BS991" a="1"/>
  <c r="BS991" s="1"/>
  <c r="BX991" a="1"/>
  <c r="BX991" s="1"/>
  <c r="BV991" a="1"/>
  <c r="BV991" s="1"/>
  <c r="BZ991" a="1"/>
  <c r="BZ991" s="1"/>
  <c r="BT991" a="1"/>
  <c r="BT991" s="1"/>
  <c r="BW991" a="1"/>
  <c r="BW991" s="1"/>
  <c r="BY991" a="1"/>
  <c r="BY991" s="1"/>
  <c r="BJ991" a="1"/>
  <c r="BJ991" s="1"/>
  <c r="BR991" a="1"/>
  <c r="BR991" s="1"/>
  <c r="BU991" a="1"/>
  <c r="BU991" s="1"/>
  <c r="BL991" a="1"/>
  <c r="BL991" s="1"/>
  <c r="BP991" a="1"/>
  <c r="BP991" s="1"/>
  <c r="BN991" a="1"/>
  <c r="BN991" s="1"/>
  <c r="BO991" a="1"/>
  <c r="BO991" s="1"/>
  <c r="BM991" a="1"/>
  <c r="BM991" s="1"/>
  <c r="CA991" a="1"/>
  <c r="CA991" s="1"/>
  <c r="BK991" a="1"/>
  <c r="BK991" s="1"/>
  <c r="CC963"/>
  <c r="CB963"/>
  <c r="CD963"/>
  <c r="BX963" a="1"/>
  <c r="BX963" s="1"/>
  <c r="BW963" a="1"/>
  <c r="BW963" s="1"/>
  <c r="BQ963" a="1"/>
  <c r="BQ963" s="1"/>
  <c r="BO963" a="1"/>
  <c r="BO963" s="1"/>
  <c r="BK963" a="1"/>
  <c r="BK963" s="1"/>
  <c r="CA963" a="1"/>
  <c r="CA963" s="1"/>
  <c r="BZ963" a="1"/>
  <c r="BZ963" s="1"/>
  <c r="BT963" a="1"/>
  <c r="BT963" s="1"/>
  <c r="BV963" a="1"/>
  <c r="BV963" s="1"/>
  <c r="BP963" a="1"/>
  <c r="BP963" s="1"/>
  <c r="BN963" a="1"/>
  <c r="BN963" s="1"/>
  <c r="BY963" a="1"/>
  <c r="BY963" s="1"/>
  <c r="BS963" a="1"/>
  <c r="BS963" s="1"/>
  <c r="BL963" a="1"/>
  <c r="BL963" s="1"/>
  <c r="BM963" a="1"/>
  <c r="BM963" s="1"/>
  <c r="BR963" a="1"/>
  <c r="BR963" s="1"/>
  <c r="BU963" a="1"/>
  <c r="BU963" s="1"/>
  <c r="BJ963" a="1"/>
  <c r="BJ963" s="1"/>
  <c r="CD933"/>
  <c r="CC933"/>
  <c r="CB933"/>
  <c r="BK933" a="1"/>
  <c r="BK933" s="1"/>
  <c r="CA933" a="1"/>
  <c r="CA933" s="1"/>
  <c r="BO933" a="1"/>
  <c r="BO933" s="1"/>
  <c r="BQ933" a="1"/>
  <c r="BQ933" s="1"/>
  <c r="BJ933" a="1"/>
  <c r="BJ933" s="1"/>
  <c r="BY933" a="1"/>
  <c r="BY933" s="1"/>
  <c r="BP933" a="1"/>
  <c r="BP933" s="1"/>
  <c r="BR933" a="1"/>
  <c r="BR933" s="1"/>
  <c r="BU933" a="1"/>
  <c r="BU933" s="1"/>
  <c r="BT933" a="1"/>
  <c r="BT933" s="1"/>
  <c r="BN933" a="1"/>
  <c r="BN933" s="1"/>
  <c r="BS933" a="1"/>
  <c r="BS933" s="1"/>
  <c r="BV933" a="1"/>
  <c r="BV933" s="1"/>
  <c r="BZ933" a="1"/>
  <c r="BZ933" s="1"/>
  <c r="BM933" a="1"/>
  <c r="BM933" s="1"/>
  <c r="BX933" a="1"/>
  <c r="BX933" s="1"/>
  <c r="BL933" a="1"/>
  <c r="BL933" s="1"/>
  <c r="BW933" a="1"/>
  <c r="BW933" s="1"/>
  <c r="CD901"/>
  <c r="CC901"/>
  <c r="CB901"/>
  <c r="BX901" a="1"/>
  <c r="BX901" s="1"/>
  <c r="BO901" a="1"/>
  <c r="BO901" s="1"/>
  <c r="BN901" a="1"/>
  <c r="BN901" s="1"/>
  <c r="BK901" a="1"/>
  <c r="BK901" s="1"/>
  <c r="CA901" a="1"/>
  <c r="CA901" s="1"/>
  <c r="BR901" a="1"/>
  <c r="BR901" s="1"/>
  <c r="BL901" a="1"/>
  <c r="BL901" s="1"/>
  <c r="BY901" a="1"/>
  <c r="BY901" s="1"/>
  <c r="BJ901" a="1"/>
  <c r="BJ901" s="1"/>
  <c r="BP901" a="1"/>
  <c r="BP901" s="1"/>
  <c r="BV901" a="1"/>
  <c r="BV901" s="1"/>
  <c r="BM901" a="1"/>
  <c r="BM901" s="1"/>
  <c r="BU901" a="1"/>
  <c r="BU901" s="1"/>
  <c r="BQ901" a="1"/>
  <c r="BQ901" s="1"/>
  <c r="BT901" a="1"/>
  <c r="BT901" s="1"/>
  <c r="BS901" a="1"/>
  <c r="BS901" s="1"/>
  <c r="BW901" a="1"/>
  <c r="BW901" s="1"/>
  <c r="BZ901" a="1"/>
  <c r="BZ901" s="1"/>
  <c r="CB1162"/>
  <c r="CD1162"/>
  <c r="CC1162"/>
  <c r="BL1162" a="1"/>
  <c r="BL1162" s="1"/>
  <c r="BK1162" a="1"/>
  <c r="BK1162" s="1"/>
  <c r="BW1162" a="1"/>
  <c r="BW1162" s="1"/>
  <c r="BX1162" a="1"/>
  <c r="BX1162" s="1"/>
  <c r="BU1162" a="1"/>
  <c r="BU1162" s="1"/>
  <c r="BR1162" a="1"/>
  <c r="BR1162" s="1"/>
  <c r="BQ1162" a="1"/>
  <c r="BQ1162" s="1"/>
  <c r="BO1162" a="1"/>
  <c r="BO1162" s="1"/>
  <c r="CA1162" a="1"/>
  <c r="CA1162" s="1"/>
  <c r="BT1162" a="1"/>
  <c r="BT1162" s="1"/>
  <c r="BV1162" a="1"/>
  <c r="BV1162" s="1"/>
  <c r="BP1162" a="1"/>
  <c r="BP1162" s="1"/>
  <c r="BJ1162" a="1"/>
  <c r="BJ1162" s="1"/>
  <c r="BN1162" a="1"/>
  <c r="BN1162" s="1"/>
  <c r="BY1162" a="1"/>
  <c r="BY1162" s="1"/>
  <c r="BZ1162" a="1"/>
  <c r="BZ1162" s="1"/>
  <c r="BS1162" a="1"/>
  <c r="BS1162" s="1"/>
  <c r="BM1162" a="1"/>
  <c r="BM1162" s="1"/>
  <c r="CB1146"/>
  <c r="CC1146"/>
  <c r="CD1146"/>
  <c r="BL1146" a="1"/>
  <c r="BL1146" s="1"/>
  <c r="BU1146" a="1"/>
  <c r="BU1146" s="1"/>
  <c r="BK1146" a="1"/>
  <c r="BK1146" s="1"/>
  <c r="BP1146" a="1"/>
  <c r="BP1146" s="1"/>
  <c r="BQ1146" a="1"/>
  <c r="BQ1146" s="1"/>
  <c r="BO1146" a="1"/>
  <c r="BO1146" s="1"/>
  <c r="BS1146" a="1"/>
  <c r="BS1146" s="1"/>
  <c r="BM1146" a="1"/>
  <c r="BM1146" s="1"/>
  <c r="BT1146" a="1"/>
  <c r="BT1146" s="1"/>
  <c r="BN1146" a="1"/>
  <c r="BN1146" s="1"/>
  <c r="BV1146" a="1"/>
  <c r="BV1146" s="1"/>
  <c r="BW1146" a="1"/>
  <c r="BW1146" s="1"/>
  <c r="BJ1146" a="1"/>
  <c r="BJ1146" s="1"/>
  <c r="CA1146" a="1"/>
  <c r="CA1146" s="1"/>
  <c r="BY1146" a="1"/>
  <c r="BY1146" s="1"/>
  <c r="BR1146" a="1"/>
  <c r="BR1146" s="1"/>
  <c r="BZ1146" a="1"/>
  <c r="BZ1146" s="1"/>
  <c r="BX1146" a="1"/>
  <c r="BX1146" s="1"/>
  <c r="CB1130"/>
  <c r="CC1130"/>
  <c r="CD1130"/>
  <c r="BL1130" a="1"/>
  <c r="BL1130" s="1"/>
  <c r="BJ1130" a="1"/>
  <c r="BJ1130" s="1"/>
  <c r="BU1130" a="1"/>
  <c r="BU1130" s="1"/>
  <c r="BV1130" a="1"/>
  <c r="BV1130" s="1"/>
  <c r="BQ1130" a="1"/>
  <c r="BQ1130" s="1"/>
  <c r="BM1130" a="1"/>
  <c r="BM1130" s="1"/>
  <c r="BZ1130" a="1"/>
  <c r="BZ1130" s="1"/>
  <c r="BW1130" a="1"/>
  <c r="BW1130" s="1"/>
  <c r="BT1130" a="1"/>
  <c r="BT1130" s="1"/>
  <c r="BX1130" a="1"/>
  <c r="BX1130" s="1"/>
  <c r="BN1130" a="1"/>
  <c r="BN1130" s="1"/>
  <c r="BK1130" a="1"/>
  <c r="BK1130" s="1"/>
  <c r="BS1130" a="1"/>
  <c r="BS1130" s="1"/>
  <c r="BY1130" a="1"/>
  <c r="BY1130" s="1"/>
  <c r="CA1130" a="1"/>
  <c r="CA1130" s="1"/>
  <c r="BR1130" a="1"/>
  <c r="BR1130" s="1"/>
  <c r="BO1130" a="1"/>
  <c r="BO1130" s="1"/>
  <c r="BP1130" a="1"/>
  <c r="BP1130" s="1"/>
  <c r="CB1114"/>
  <c r="CC1114"/>
  <c r="CD1114"/>
  <c r="BL1114" a="1"/>
  <c r="BL1114" s="1"/>
  <c r="BW1114" a="1"/>
  <c r="BW1114" s="1"/>
  <c r="BJ1114" a="1"/>
  <c r="BJ1114" s="1"/>
  <c r="BN1114" a="1"/>
  <c r="BN1114" s="1"/>
  <c r="BV1114" a="1"/>
  <c r="BV1114" s="1"/>
  <c r="BZ1114" a="1"/>
  <c r="BZ1114" s="1"/>
  <c r="BQ1114" a="1"/>
  <c r="BQ1114" s="1"/>
  <c r="BM1114" a="1"/>
  <c r="BM1114" s="1"/>
  <c r="BR1114" a="1"/>
  <c r="BR1114" s="1"/>
  <c r="BO1114" a="1"/>
  <c r="BO1114" s="1"/>
  <c r="BT1114" a="1"/>
  <c r="BT1114" s="1"/>
  <c r="BP1114" a="1"/>
  <c r="BP1114" s="1"/>
  <c r="BX1114" a="1"/>
  <c r="BX1114" s="1"/>
  <c r="BU1114" a="1"/>
  <c r="BU1114" s="1"/>
  <c r="BY1114" a="1"/>
  <c r="BY1114" s="1"/>
  <c r="BS1114" a="1"/>
  <c r="BS1114" s="1"/>
  <c r="CA1114" a="1"/>
  <c r="CA1114" s="1"/>
  <c r="BK1114" a="1"/>
  <c r="BK1114" s="1"/>
  <c r="CB1098"/>
  <c r="CD1098"/>
  <c r="CC1098"/>
  <c r="BT1098" a="1"/>
  <c r="BT1098" s="1"/>
  <c r="BZ1098" a="1"/>
  <c r="BZ1098" s="1"/>
  <c r="BP1098" a="1"/>
  <c r="BP1098" s="1"/>
  <c r="CA1098" a="1"/>
  <c r="CA1098" s="1"/>
  <c r="BY1098" a="1"/>
  <c r="BY1098" s="1"/>
  <c r="BK1098" a="1"/>
  <c r="BK1098" s="1"/>
  <c r="BS1098" a="1"/>
  <c r="BS1098" s="1"/>
  <c r="BJ1098" a="1"/>
  <c r="BJ1098" s="1"/>
  <c r="BR1098" a="1"/>
  <c r="BR1098" s="1"/>
  <c r="BL1098" a="1"/>
  <c r="BL1098" s="1"/>
  <c r="BO1098" a="1"/>
  <c r="BO1098" s="1"/>
  <c r="BW1098" a="1"/>
  <c r="BW1098" s="1"/>
  <c r="BM1098" a="1"/>
  <c r="BM1098" s="1"/>
  <c r="BQ1098" a="1"/>
  <c r="BQ1098" s="1"/>
  <c r="BV1098" a="1"/>
  <c r="BV1098" s="1"/>
  <c r="BX1098" a="1"/>
  <c r="BX1098" s="1"/>
  <c r="BN1098" a="1"/>
  <c r="BN1098" s="1"/>
  <c r="BU1098" a="1"/>
  <c r="BU1098" s="1"/>
  <c r="CB1082"/>
  <c r="CD1082"/>
  <c r="CC1082"/>
  <c r="BT1082" a="1"/>
  <c r="BT1082" s="1"/>
  <c r="BW1082" a="1"/>
  <c r="BW1082" s="1"/>
  <c r="CA1082" a="1"/>
  <c r="CA1082" s="1"/>
  <c r="BO1082" a="1"/>
  <c r="BO1082" s="1"/>
  <c r="BY1082" a="1"/>
  <c r="BY1082" s="1"/>
  <c r="BJ1082" a="1"/>
  <c r="BJ1082" s="1"/>
  <c r="BV1082" a="1"/>
  <c r="BV1082" s="1"/>
  <c r="BK1082" a="1"/>
  <c r="BK1082" s="1"/>
  <c r="BU1082" a="1"/>
  <c r="BU1082" s="1"/>
  <c r="BL1082" a="1"/>
  <c r="BL1082" s="1"/>
  <c r="BP1082" a="1"/>
  <c r="BP1082" s="1"/>
  <c r="BM1082" a="1"/>
  <c r="BM1082" s="1"/>
  <c r="BZ1082" a="1"/>
  <c r="BZ1082" s="1"/>
  <c r="BQ1082" a="1"/>
  <c r="BQ1082" s="1"/>
  <c r="BS1082" a="1"/>
  <c r="BS1082" s="1"/>
  <c r="BX1082" a="1"/>
  <c r="BX1082" s="1"/>
  <c r="BR1082" a="1"/>
  <c r="BR1082" s="1"/>
  <c r="BN1082" a="1"/>
  <c r="BN1082" s="1"/>
  <c r="CB1066"/>
  <c r="CD1066"/>
  <c r="CC1066"/>
  <c r="BT1066" a="1"/>
  <c r="BT1066" s="1"/>
  <c r="BW1066" a="1"/>
  <c r="BW1066" s="1"/>
  <c r="BM1066" a="1"/>
  <c r="BM1066" s="1"/>
  <c r="BV1066" a="1"/>
  <c r="BV1066" s="1"/>
  <c r="BK1066" a="1"/>
  <c r="BK1066" s="1"/>
  <c r="BU1066" a="1"/>
  <c r="BU1066" s="1"/>
  <c r="BN1066" a="1"/>
  <c r="BN1066" s="1"/>
  <c r="BY1066" a="1"/>
  <c r="BY1066" s="1"/>
  <c r="BX1066" a="1"/>
  <c r="BX1066" s="1"/>
  <c r="BR1066" a="1"/>
  <c r="BR1066" s="1"/>
  <c r="BZ1066" a="1"/>
  <c r="BZ1066" s="1"/>
  <c r="BL1066" a="1"/>
  <c r="BL1066" s="1"/>
  <c r="BP1066" a="1"/>
  <c r="BP1066" s="1"/>
  <c r="CA1066" a="1"/>
  <c r="CA1066" s="1"/>
  <c r="BQ1066" a="1"/>
  <c r="BQ1066" s="1"/>
  <c r="BS1066" a="1"/>
  <c r="BS1066" s="1"/>
  <c r="BJ1066" a="1"/>
  <c r="BJ1066" s="1"/>
  <c r="BO1066" a="1"/>
  <c r="BO1066" s="1"/>
  <c r="CD1050"/>
  <c r="CB1050"/>
  <c r="CC1050"/>
  <c r="BQ1050" a="1"/>
  <c r="BQ1050" s="1"/>
  <c r="BO1050" a="1"/>
  <c r="BO1050" s="1"/>
  <c r="BS1050" a="1"/>
  <c r="BS1050" s="1"/>
  <c r="BL1050" a="1"/>
  <c r="BL1050" s="1"/>
  <c r="BT1050" a="1"/>
  <c r="BT1050" s="1"/>
  <c r="BW1050" a="1"/>
  <c r="BW1050" s="1"/>
  <c r="BM1050" a="1"/>
  <c r="BM1050" s="1"/>
  <c r="BY1050" a="1"/>
  <c r="BY1050" s="1"/>
  <c r="BR1050" a="1"/>
  <c r="BR1050" s="1"/>
  <c r="BU1050" a="1"/>
  <c r="BU1050" s="1"/>
  <c r="BX1050" a="1"/>
  <c r="BX1050" s="1"/>
  <c r="CA1050" a="1"/>
  <c r="CA1050" s="1"/>
  <c r="BK1050" a="1"/>
  <c r="BK1050" s="1"/>
  <c r="BV1050" a="1"/>
  <c r="BV1050" s="1"/>
  <c r="BZ1050" a="1"/>
  <c r="BZ1050" s="1"/>
  <c r="BN1050" a="1"/>
  <c r="BN1050" s="1"/>
  <c r="BJ1050" a="1"/>
  <c r="BJ1050" s="1"/>
  <c r="BP1050" a="1"/>
  <c r="BP1050" s="1"/>
  <c r="CB1034"/>
  <c r="CD1034"/>
  <c r="CC1034"/>
  <c r="BN1034" a="1"/>
  <c r="BN1034" s="1"/>
  <c r="BL1034" a="1"/>
  <c r="BL1034" s="1"/>
  <c r="BZ1034" a="1"/>
  <c r="BZ1034" s="1"/>
  <c r="BJ1034" a="1"/>
  <c r="BJ1034" s="1"/>
  <c r="BR1034" a="1"/>
  <c r="BR1034" s="1"/>
  <c r="BP1034" a="1"/>
  <c r="BP1034" s="1"/>
  <c r="BX1034" a="1"/>
  <c r="BX1034" s="1"/>
  <c r="BT1034" a="1"/>
  <c r="BT1034" s="1"/>
  <c r="BQ1034" a="1"/>
  <c r="BQ1034" s="1"/>
  <c r="BM1034" a="1"/>
  <c r="BM1034" s="1"/>
  <c r="BO1034" a="1"/>
  <c r="BO1034" s="1"/>
  <c r="CA1034" a="1"/>
  <c r="CA1034" s="1"/>
  <c r="BK1034" a="1"/>
  <c r="BK1034" s="1"/>
  <c r="BY1034" a="1"/>
  <c r="BY1034" s="1"/>
  <c r="BU1034" a="1"/>
  <c r="BU1034" s="1"/>
  <c r="BS1034" a="1"/>
  <c r="BS1034" s="1"/>
  <c r="BV1034" a="1"/>
  <c r="BV1034" s="1"/>
  <c r="BW1034" a="1"/>
  <c r="BW1034" s="1"/>
  <c r="CD1018"/>
  <c r="CC1018"/>
  <c r="CB1018"/>
  <c r="BU1018" a="1"/>
  <c r="BU1018" s="1"/>
  <c r="BO1018" a="1"/>
  <c r="BO1018" s="1"/>
  <c r="BJ1018" a="1"/>
  <c r="BJ1018" s="1"/>
  <c r="BR1018" a="1"/>
  <c r="BR1018" s="1"/>
  <c r="BX1018" a="1"/>
  <c r="BX1018" s="1"/>
  <c r="BS1018" a="1"/>
  <c r="BS1018" s="1"/>
  <c r="BT1018" a="1"/>
  <c r="BT1018" s="1"/>
  <c r="BQ1018" a="1"/>
  <c r="BQ1018" s="1"/>
  <c r="BY1018" a="1"/>
  <c r="BY1018" s="1"/>
  <c r="BN1018" a="1"/>
  <c r="BN1018" s="1"/>
  <c r="BM1018" a="1"/>
  <c r="BM1018" s="1"/>
  <c r="BZ1018" a="1"/>
  <c r="BZ1018" s="1"/>
  <c r="BW1018" a="1"/>
  <c r="BW1018" s="1"/>
  <c r="BP1018" a="1"/>
  <c r="BP1018" s="1"/>
  <c r="BL1018" a="1"/>
  <c r="BL1018" s="1"/>
  <c r="CA1018" a="1"/>
  <c r="CA1018" s="1"/>
  <c r="BV1018" a="1"/>
  <c r="BV1018" s="1"/>
  <c r="BK1018" a="1"/>
  <c r="BK1018" s="1"/>
  <c r="CB1002"/>
  <c r="CD1002"/>
  <c r="CC1002"/>
  <c r="BQ1002" a="1"/>
  <c r="BQ1002" s="1"/>
  <c r="BK1002" a="1"/>
  <c r="BK1002" s="1"/>
  <c r="BX1002" a="1"/>
  <c r="BX1002" s="1"/>
  <c r="BM1002" a="1"/>
  <c r="BM1002" s="1"/>
  <c r="BT1002" a="1"/>
  <c r="BT1002" s="1"/>
  <c r="BO1002" a="1"/>
  <c r="BO1002" s="1"/>
  <c r="BJ1002" a="1"/>
  <c r="BJ1002" s="1"/>
  <c r="BR1002" a="1"/>
  <c r="BR1002" s="1"/>
  <c r="BU1002" a="1"/>
  <c r="BU1002" s="1"/>
  <c r="BW1002" a="1"/>
  <c r="BW1002" s="1"/>
  <c r="BY1002" a="1"/>
  <c r="BY1002" s="1"/>
  <c r="BV1002" a="1"/>
  <c r="BV1002" s="1"/>
  <c r="BN1002" a="1"/>
  <c r="BN1002" s="1"/>
  <c r="BP1002" a="1"/>
  <c r="BP1002" s="1"/>
  <c r="CA1002" a="1"/>
  <c r="CA1002" s="1"/>
  <c r="BL1002" a="1"/>
  <c r="BL1002" s="1"/>
  <c r="BZ1002" a="1"/>
  <c r="BZ1002" s="1"/>
  <c r="BS1002" a="1"/>
  <c r="BS1002" s="1"/>
  <c r="CD986"/>
  <c r="CB986"/>
  <c r="CC986"/>
  <c r="BK986" a="1"/>
  <c r="BK986" s="1"/>
  <c r="CA986" a="1"/>
  <c r="CA986" s="1"/>
  <c r="BO986" a="1"/>
  <c r="BO986" s="1"/>
  <c r="BX986" a="1"/>
  <c r="BX986" s="1"/>
  <c r="BM986" a="1"/>
  <c r="BM986" s="1"/>
  <c r="BN986" a="1"/>
  <c r="BN986" s="1"/>
  <c r="BZ986" a="1"/>
  <c r="BZ986" s="1"/>
  <c r="BP986" a="1"/>
  <c r="BP986" s="1"/>
  <c r="BR986" a="1"/>
  <c r="BR986" s="1"/>
  <c r="BJ986" a="1"/>
  <c r="BJ986" s="1"/>
  <c r="BW986" a="1"/>
  <c r="BW986" s="1"/>
  <c r="BS986" a="1"/>
  <c r="BS986" s="1"/>
  <c r="BY986" a="1"/>
  <c r="BY986" s="1"/>
  <c r="BQ986" a="1"/>
  <c r="BQ986" s="1"/>
  <c r="BT986" a="1"/>
  <c r="BT986" s="1"/>
  <c r="BV986" a="1"/>
  <c r="BV986" s="1"/>
  <c r="BL986" a="1"/>
  <c r="BL986" s="1"/>
  <c r="BU986" a="1"/>
  <c r="BU986" s="1"/>
  <c r="CD970"/>
  <c r="CB970"/>
  <c r="CC970"/>
  <c r="BP970" a="1"/>
  <c r="BP970" s="1"/>
  <c r="BS970" a="1"/>
  <c r="BS970" s="1"/>
  <c r="CA970" a="1"/>
  <c r="CA970" s="1"/>
  <c r="BU970" a="1"/>
  <c r="BU970" s="1"/>
  <c r="BZ970" a="1"/>
  <c r="BZ970" s="1"/>
  <c r="BN970" a="1"/>
  <c r="BN970" s="1"/>
  <c r="BK970" a="1"/>
  <c r="BK970" s="1"/>
  <c r="BX970" a="1"/>
  <c r="BX970" s="1"/>
  <c r="BL970" a="1"/>
  <c r="BL970" s="1"/>
  <c r="BQ970" a="1"/>
  <c r="BQ970" s="1"/>
  <c r="BR970" a="1"/>
  <c r="BR970" s="1"/>
  <c r="BJ970" a="1"/>
  <c r="BJ970" s="1"/>
  <c r="BT970" a="1"/>
  <c r="BT970" s="1"/>
  <c r="BM970" a="1"/>
  <c r="BM970" s="1"/>
  <c r="BO970" a="1"/>
  <c r="BO970" s="1"/>
  <c r="BV970" a="1"/>
  <c r="BV970" s="1"/>
  <c r="BW970" a="1"/>
  <c r="BW970" s="1"/>
  <c r="BY970" a="1"/>
  <c r="BY970" s="1"/>
  <c r="CC954"/>
  <c r="CB954"/>
  <c r="CD954"/>
  <c r="BJ954" a="1"/>
  <c r="BJ954" s="1"/>
  <c r="BZ954" a="1"/>
  <c r="BZ954" s="1"/>
  <c r="BP954" a="1"/>
  <c r="BP954" s="1"/>
  <c r="BT954" a="1"/>
  <c r="BT954" s="1"/>
  <c r="BQ954" a="1"/>
  <c r="BQ954" s="1"/>
  <c r="BV954" a="1"/>
  <c r="BV954" s="1"/>
  <c r="BO954" a="1"/>
  <c r="BO954" s="1"/>
  <c r="BS954" a="1"/>
  <c r="BS954" s="1"/>
  <c r="CA954" a="1"/>
  <c r="CA954" s="1"/>
  <c r="BK954" a="1"/>
  <c r="BK954" s="1"/>
  <c r="BR954" a="1"/>
  <c r="BR954" s="1"/>
  <c r="BN954" a="1"/>
  <c r="BN954" s="1"/>
  <c r="BU954" a="1"/>
  <c r="BU954" s="1"/>
  <c r="BY954" a="1"/>
  <c r="BY954" s="1"/>
  <c r="BW954" a="1"/>
  <c r="BW954" s="1"/>
  <c r="BL954" a="1"/>
  <c r="BL954" s="1"/>
  <c r="BX954" a="1"/>
  <c r="BX954" s="1"/>
  <c r="BM954" a="1"/>
  <c r="BM954" s="1"/>
  <c r="CB936"/>
  <c r="CD936"/>
  <c r="CC936"/>
  <c r="BQ936" a="1"/>
  <c r="BQ936" s="1"/>
  <c r="BP936" a="1"/>
  <c r="BP936" s="1"/>
  <c r="BZ936" a="1"/>
  <c r="BZ936" s="1"/>
  <c r="BR936" a="1"/>
  <c r="BR936" s="1"/>
  <c r="BT936" a="1"/>
  <c r="BT936" s="1"/>
  <c r="BS936" a="1"/>
  <c r="BS936" s="1"/>
  <c r="BN936" a="1"/>
  <c r="BN936" s="1"/>
  <c r="CA936" a="1"/>
  <c r="CA936" s="1"/>
  <c r="BJ936" a="1"/>
  <c r="BJ936" s="1"/>
  <c r="BV936" a="1"/>
  <c r="BV936" s="1"/>
  <c r="BY936" a="1"/>
  <c r="BY936" s="1"/>
  <c r="BW936" a="1"/>
  <c r="BW936" s="1"/>
  <c r="BK936" a="1"/>
  <c r="BK936" s="1"/>
  <c r="BX936" a="1"/>
  <c r="BX936" s="1"/>
  <c r="BM936" a="1"/>
  <c r="BM936" s="1"/>
  <c r="BL936" a="1"/>
  <c r="BL936" s="1"/>
  <c r="BO936" a="1"/>
  <c r="BO936" s="1"/>
  <c r="BU936" a="1"/>
  <c r="BU936" s="1"/>
  <c r="CD920"/>
  <c r="CC920"/>
  <c r="CB920"/>
  <c r="BL920" a="1"/>
  <c r="BL920" s="1"/>
  <c r="BW920" a="1"/>
  <c r="BW920" s="1"/>
  <c r="BP920" a="1"/>
  <c r="BP920" s="1"/>
  <c r="BY920" a="1"/>
  <c r="BY920" s="1"/>
  <c r="BS920" a="1"/>
  <c r="BS920" s="1"/>
  <c r="BN920" a="1"/>
  <c r="BN920" s="1"/>
  <c r="BZ920" a="1"/>
  <c r="BZ920" s="1"/>
  <c r="BU920" a="1"/>
  <c r="BU920" s="1"/>
  <c r="BV920" a="1"/>
  <c r="BV920" s="1"/>
  <c r="BQ920" a="1"/>
  <c r="BQ920" s="1"/>
  <c r="BX920" a="1"/>
  <c r="BX920" s="1"/>
  <c r="BK920" a="1"/>
  <c r="BK920" s="1"/>
  <c r="CA920" a="1"/>
  <c r="CA920" s="1"/>
  <c r="BR920" a="1"/>
  <c r="BR920" s="1"/>
  <c r="BJ920" a="1"/>
  <c r="BJ920" s="1"/>
  <c r="BT920" a="1"/>
  <c r="BT920" s="1"/>
  <c r="BM920" a="1"/>
  <c r="BM920" s="1"/>
  <c r="BO920" a="1"/>
  <c r="BO920" s="1"/>
  <c r="CD904"/>
  <c r="CB904"/>
  <c r="CC904"/>
  <c r="BM904" a="1"/>
  <c r="BM904" s="1"/>
  <c r="BY904" a="1"/>
  <c r="BY904" s="1"/>
  <c r="BS904" a="1"/>
  <c r="BS904" s="1"/>
  <c r="BV904" a="1"/>
  <c r="BV904" s="1"/>
  <c r="BP904" a="1"/>
  <c r="BP904" s="1"/>
  <c r="BZ904" a="1"/>
  <c r="BZ904" s="1"/>
  <c r="BL904" a="1"/>
  <c r="BL904" s="1"/>
  <c r="BR904" a="1"/>
  <c r="BR904" s="1"/>
  <c r="BT904" a="1"/>
  <c r="BT904" s="1"/>
  <c r="BK904" a="1"/>
  <c r="BK904" s="1"/>
  <c r="BX904" a="1"/>
  <c r="BX904" s="1"/>
  <c r="BQ904" a="1"/>
  <c r="BQ904" s="1"/>
  <c r="BW904" a="1"/>
  <c r="BW904" s="1"/>
  <c r="BJ904" a="1"/>
  <c r="BJ904" s="1"/>
  <c r="CA904" a="1"/>
  <c r="CA904" s="1"/>
  <c r="BU904" a="1"/>
  <c r="BU904" s="1"/>
  <c r="BN904" a="1"/>
  <c r="BN904" s="1"/>
  <c r="BO904" a="1"/>
  <c r="BO904" s="1"/>
  <c r="CD888"/>
  <c r="CB888"/>
  <c r="CC888"/>
  <c r="BL888" a="1"/>
  <c r="BL888" s="1"/>
  <c r="CA888" a="1"/>
  <c r="CA888" s="1"/>
  <c r="BV888" a="1"/>
  <c r="BV888" s="1"/>
  <c r="BX888" a="1"/>
  <c r="BX888" s="1"/>
  <c r="BM888" a="1"/>
  <c r="BM888" s="1"/>
  <c r="BS888" a="1"/>
  <c r="BS888" s="1"/>
  <c r="BT888" a="1"/>
  <c r="BT888" s="1"/>
  <c r="BY888" a="1"/>
  <c r="BY888" s="1"/>
  <c r="BW888" a="1"/>
  <c r="BW888" s="1"/>
  <c r="BN888" a="1"/>
  <c r="BN888" s="1"/>
  <c r="BO888" a="1"/>
  <c r="BO888" s="1"/>
  <c r="BJ888" a="1"/>
  <c r="BJ888" s="1"/>
  <c r="BZ888" a="1"/>
  <c r="BZ888" s="1"/>
  <c r="BR888" a="1"/>
  <c r="BR888" s="1"/>
  <c r="BU888" a="1"/>
  <c r="BU888" s="1"/>
  <c r="BP888" a="1"/>
  <c r="BP888" s="1"/>
  <c r="BK888" a="1"/>
  <c r="BK888" s="1"/>
  <c r="BQ888" a="1"/>
  <c r="BQ888" s="1"/>
  <c r="AA1164"/>
  <c r="H1164"/>
  <c r="G1164"/>
  <c r="AM1164"/>
  <c r="X1164"/>
  <c r="AZ1164"/>
  <c r="U1164"/>
  <c r="AK1164"/>
  <c r="BD1164"/>
  <c r="AB1164"/>
  <c r="J1164"/>
  <c r="N1164"/>
  <c r="Z1164"/>
  <c r="AD1164"/>
  <c r="AP1164"/>
  <c r="AT1164"/>
  <c r="BE1164"/>
  <c r="CB1104"/>
  <c r="CC1104"/>
  <c r="CD1104"/>
  <c r="BO1104" a="1"/>
  <c r="BO1104" s="1"/>
  <c r="BP1104" a="1"/>
  <c r="BP1104" s="1"/>
  <c r="BQ1104" a="1"/>
  <c r="BQ1104" s="1"/>
  <c r="BN1104" a="1"/>
  <c r="BN1104" s="1"/>
  <c r="BZ1104" a="1"/>
  <c r="BZ1104" s="1"/>
  <c r="BT1104" a="1"/>
  <c r="BT1104" s="1"/>
  <c r="CA1104" a="1"/>
  <c r="CA1104" s="1"/>
  <c r="BU1104" a="1"/>
  <c r="BU1104" s="1"/>
  <c r="BR1104" a="1"/>
  <c r="BR1104" s="1"/>
  <c r="BW1104" a="1"/>
  <c r="BW1104" s="1"/>
  <c r="BX1104" a="1"/>
  <c r="BX1104" s="1"/>
  <c r="BY1104" a="1"/>
  <c r="BY1104" s="1"/>
  <c r="BL1104" a="1"/>
  <c r="BL1104" s="1"/>
  <c r="BM1104" a="1"/>
  <c r="BM1104" s="1"/>
  <c r="BJ1104" a="1"/>
  <c r="BJ1104" s="1"/>
  <c r="BK1104" a="1"/>
  <c r="BK1104" s="1"/>
  <c r="BS1104" a="1"/>
  <c r="BS1104" s="1"/>
  <c r="BV1104" a="1"/>
  <c r="BV1104" s="1"/>
  <c r="CD1048"/>
  <c r="CC1048"/>
  <c r="CB1048"/>
  <c r="BT1048" a="1"/>
  <c r="BT1048" s="1"/>
  <c r="BL1048" a="1"/>
  <c r="BL1048" s="1"/>
  <c r="BR1048" a="1"/>
  <c r="BR1048" s="1"/>
  <c r="BW1048" a="1"/>
  <c r="BW1048" s="1"/>
  <c r="BP1048" a="1"/>
  <c r="BP1048" s="1"/>
  <c r="BZ1048" a="1"/>
  <c r="BZ1048" s="1"/>
  <c r="BO1048" a="1"/>
  <c r="BO1048" s="1"/>
  <c r="BN1048" a="1"/>
  <c r="BN1048" s="1"/>
  <c r="BK1048" a="1"/>
  <c r="BK1048" s="1"/>
  <c r="CA1048" a="1"/>
  <c r="CA1048" s="1"/>
  <c r="BU1048" a="1"/>
  <c r="BU1048" s="1"/>
  <c r="BX1048" a="1"/>
  <c r="BX1048" s="1"/>
  <c r="BJ1048" a="1"/>
  <c r="BJ1048" s="1"/>
  <c r="BQ1048" a="1"/>
  <c r="BQ1048" s="1"/>
  <c r="BY1048" a="1"/>
  <c r="BY1048" s="1"/>
  <c r="BM1048" a="1"/>
  <c r="BM1048" s="1"/>
  <c r="BS1048" a="1"/>
  <c r="BS1048" s="1"/>
  <c r="BV1048" a="1"/>
  <c r="BV1048" s="1"/>
  <c r="CB1153"/>
  <c r="CD1153"/>
  <c r="CC1153"/>
  <c r="BL1153" a="1"/>
  <c r="BL1153" s="1"/>
  <c r="BV1153" a="1"/>
  <c r="BV1153" s="1"/>
  <c r="BP1153" a="1"/>
  <c r="BP1153" s="1"/>
  <c r="BQ1153" a="1"/>
  <c r="BQ1153" s="1"/>
  <c r="BK1153" a="1"/>
  <c r="BK1153" s="1"/>
  <c r="BO1153" a="1"/>
  <c r="BO1153" s="1"/>
  <c r="BZ1153" a="1"/>
  <c r="BZ1153" s="1"/>
  <c r="CA1153" a="1"/>
  <c r="CA1153" s="1"/>
  <c r="BU1153" a="1"/>
  <c r="BU1153" s="1"/>
  <c r="BY1153" a="1"/>
  <c r="BY1153" s="1"/>
  <c r="BT1153" a="1"/>
  <c r="BT1153" s="1"/>
  <c r="BX1153" a="1"/>
  <c r="BX1153" s="1"/>
  <c r="BN1153" a="1"/>
  <c r="BN1153" s="1"/>
  <c r="BW1153" a="1"/>
  <c r="BW1153" s="1"/>
  <c r="BS1153" a="1"/>
  <c r="BS1153" s="1"/>
  <c r="BM1153" a="1"/>
  <c r="BM1153" s="1"/>
  <c r="BJ1153" a="1"/>
  <c r="BJ1153" s="1"/>
  <c r="BR1153" a="1"/>
  <c r="BR1153" s="1"/>
  <c r="CB1137"/>
  <c r="CC1137"/>
  <c r="CD1137"/>
  <c r="BL1137" a="1"/>
  <c r="BL1137" s="1"/>
  <c r="BN1137" a="1"/>
  <c r="BN1137" s="1"/>
  <c r="BV1137" a="1"/>
  <c r="BV1137" s="1"/>
  <c r="BQ1137" a="1"/>
  <c r="BQ1137" s="1"/>
  <c r="BJ1137" a="1"/>
  <c r="BJ1137" s="1"/>
  <c r="BO1137" a="1"/>
  <c r="BO1137" s="1"/>
  <c r="BR1137" a="1"/>
  <c r="BR1137" s="1"/>
  <c r="BZ1137" a="1"/>
  <c r="BZ1137" s="1"/>
  <c r="BM1137" a="1"/>
  <c r="BM1137" s="1"/>
  <c r="BX1137" a="1"/>
  <c r="BX1137" s="1"/>
  <c r="BT1137" a="1"/>
  <c r="BT1137" s="1"/>
  <c r="BY1137" a="1"/>
  <c r="BY1137" s="1"/>
  <c r="BP1137" a="1"/>
  <c r="BP1137" s="1"/>
  <c r="BW1137" a="1"/>
  <c r="BW1137" s="1"/>
  <c r="BK1137" a="1"/>
  <c r="BK1137" s="1"/>
  <c r="BS1137" a="1"/>
  <c r="BS1137" s="1"/>
  <c r="CA1137" a="1"/>
  <c r="CA1137" s="1"/>
  <c r="BU1137" a="1"/>
  <c r="BU1137" s="1"/>
  <c r="CB1121"/>
  <c r="CC1121"/>
  <c r="CD1121"/>
  <c r="BL1121" a="1"/>
  <c r="BL1121" s="1"/>
  <c r="BX1121" a="1"/>
  <c r="BX1121" s="1"/>
  <c r="BN1121" a="1"/>
  <c r="BN1121" s="1"/>
  <c r="BO1121" a="1"/>
  <c r="BO1121" s="1"/>
  <c r="BJ1121" a="1"/>
  <c r="BJ1121" s="1"/>
  <c r="BR1121" a="1"/>
  <c r="BR1121" s="1"/>
  <c r="BS1121" a="1"/>
  <c r="BS1121" s="1"/>
  <c r="BT1121" a="1"/>
  <c r="BT1121" s="1"/>
  <c r="BQ1121" a="1"/>
  <c r="BQ1121" s="1"/>
  <c r="BY1121" a="1"/>
  <c r="BY1121" s="1"/>
  <c r="BV1121" a="1"/>
  <c r="BV1121" s="1"/>
  <c r="BM1121" a="1"/>
  <c r="BM1121" s="1"/>
  <c r="BP1121" a="1"/>
  <c r="BP1121" s="1"/>
  <c r="BW1121" a="1"/>
  <c r="BW1121" s="1"/>
  <c r="BU1121" a="1"/>
  <c r="BU1121" s="1"/>
  <c r="BK1121" a="1"/>
  <c r="BK1121" s="1"/>
  <c r="BZ1121" a="1"/>
  <c r="BZ1121" s="1"/>
  <c r="CA1121" a="1"/>
  <c r="CA1121" s="1"/>
  <c r="CD1105"/>
  <c r="CB1105"/>
  <c r="CC1105"/>
  <c r="BP1105" a="1"/>
  <c r="BP1105" s="1"/>
  <c r="BU1105" a="1"/>
  <c r="BU1105" s="1"/>
  <c r="BR1105" a="1"/>
  <c r="BR1105" s="1"/>
  <c r="BW1105" a="1"/>
  <c r="BW1105" s="1"/>
  <c r="BM1105" a="1"/>
  <c r="BM1105" s="1"/>
  <c r="BQ1105" a="1"/>
  <c r="BQ1105" s="1"/>
  <c r="BS1105" a="1"/>
  <c r="BS1105" s="1"/>
  <c r="BY1105" a="1"/>
  <c r="BY1105" s="1"/>
  <c r="BV1105" a="1"/>
  <c r="BV1105" s="1"/>
  <c r="BZ1105" a="1"/>
  <c r="BZ1105" s="1"/>
  <c r="BT1105" a="1"/>
  <c r="BT1105" s="1"/>
  <c r="BX1105" a="1"/>
  <c r="BX1105" s="1"/>
  <c r="BJ1105" a="1"/>
  <c r="BJ1105" s="1"/>
  <c r="BK1105" a="1"/>
  <c r="BK1105" s="1"/>
  <c r="CA1105" a="1"/>
  <c r="CA1105" s="1"/>
  <c r="BN1105" a="1"/>
  <c r="BN1105" s="1"/>
  <c r="BO1105" a="1"/>
  <c r="BO1105" s="1"/>
  <c r="BL1105" a="1"/>
  <c r="BL1105" s="1"/>
  <c r="CD1089"/>
  <c r="CC1089"/>
  <c r="CB1089"/>
  <c r="BP1089" a="1"/>
  <c r="BP1089" s="1"/>
  <c r="BW1089" a="1"/>
  <c r="BW1089" s="1"/>
  <c r="BJ1089" a="1"/>
  <c r="BJ1089" s="1"/>
  <c r="BM1089" a="1"/>
  <c r="BM1089" s="1"/>
  <c r="BS1089" a="1"/>
  <c r="BS1089" s="1"/>
  <c r="BO1089" a="1"/>
  <c r="BO1089" s="1"/>
  <c r="BZ1089" a="1"/>
  <c r="BZ1089" s="1"/>
  <c r="BY1089" a="1"/>
  <c r="BY1089" s="1"/>
  <c r="BT1089" a="1"/>
  <c r="BT1089" s="1"/>
  <c r="BQ1089" a="1"/>
  <c r="BQ1089" s="1"/>
  <c r="BX1089" a="1"/>
  <c r="BX1089" s="1"/>
  <c r="BR1089" a="1"/>
  <c r="BR1089" s="1"/>
  <c r="BN1089" a="1"/>
  <c r="BN1089" s="1"/>
  <c r="BK1089" a="1"/>
  <c r="BK1089" s="1"/>
  <c r="CA1089" a="1"/>
  <c r="CA1089" s="1"/>
  <c r="BV1089" a="1"/>
  <c r="BV1089" s="1"/>
  <c r="BL1089" a="1"/>
  <c r="BL1089" s="1"/>
  <c r="BU1089" a="1"/>
  <c r="BU1089" s="1"/>
  <c r="CD1073"/>
  <c r="CC1073"/>
  <c r="CB1073"/>
  <c r="BP1073" a="1"/>
  <c r="BP1073" s="1"/>
  <c r="BY1073" a="1"/>
  <c r="BY1073" s="1"/>
  <c r="BS1073" a="1"/>
  <c r="BS1073" s="1"/>
  <c r="BO1073" a="1"/>
  <c r="BO1073" s="1"/>
  <c r="BL1073" a="1"/>
  <c r="BL1073" s="1"/>
  <c r="BN1073" a="1"/>
  <c r="BN1073" s="1"/>
  <c r="BX1073" a="1"/>
  <c r="BX1073" s="1"/>
  <c r="BR1073" a="1"/>
  <c r="BR1073" s="1"/>
  <c r="BW1073" a="1"/>
  <c r="BW1073" s="1"/>
  <c r="BM1073" a="1"/>
  <c r="BM1073" s="1"/>
  <c r="BU1073" a="1"/>
  <c r="BU1073" s="1"/>
  <c r="BQ1073" a="1"/>
  <c r="BQ1073" s="1"/>
  <c r="BK1073" a="1"/>
  <c r="BK1073" s="1"/>
  <c r="CA1073" a="1"/>
  <c r="CA1073" s="1"/>
  <c r="BV1073" a="1"/>
  <c r="BV1073" s="1"/>
  <c r="BZ1073" a="1"/>
  <c r="BZ1073" s="1"/>
  <c r="BJ1073" a="1"/>
  <c r="BJ1073" s="1"/>
  <c r="BT1073" a="1"/>
  <c r="BT1073" s="1"/>
  <c r="CB1057"/>
  <c r="CC1057"/>
  <c r="CD1057"/>
  <c r="BT1057" a="1"/>
  <c r="BT1057" s="1"/>
  <c r="BM1057" a="1"/>
  <c r="BM1057" s="1"/>
  <c r="BU1057" a="1"/>
  <c r="BU1057" s="1"/>
  <c r="BN1057" a="1"/>
  <c r="BN1057" s="1"/>
  <c r="BW1057" a="1"/>
  <c r="BW1057" s="1"/>
  <c r="BP1057" a="1"/>
  <c r="BP1057" s="1"/>
  <c r="BX1057" a="1"/>
  <c r="BX1057" s="1"/>
  <c r="BK1057" a="1"/>
  <c r="BK1057" s="1"/>
  <c r="BY1057" a="1"/>
  <c r="BY1057" s="1"/>
  <c r="BL1057" a="1"/>
  <c r="BL1057" s="1"/>
  <c r="CA1057" a="1"/>
  <c r="CA1057" s="1"/>
  <c r="BJ1057" a="1"/>
  <c r="BJ1057" s="1"/>
  <c r="BS1057" a="1"/>
  <c r="BS1057" s="1"/>
  <c r="BV1057" a="1"/>
  <c r="BV1057" s="1"/>
  <c r="BR1057" a="1"/>
  <c r="BR1057" s="1"/>
  <c r="BO1057" a="1"/>
  <c r="BO1057" s="1"/>
  <c r="BQ1057" a="1"/>
  <c r="BQ1057" s="1"/>
  <c r="BZ1057" a="1"/>
  <c r="BZ1057" s="1"/>
  <c r="CB1041"/>
  <c r="CC1041"/>
  <c r="CD1041"/>
  <c r="BW1041" a="1"/>
  <c r="BW1041" s="1"/>
  <c r="BM1041" a="1"/>
  <c r="BM1041" s="1"/>
  <c r="BU1041" a="1"/>
  <c r="BU1041" s="1"/>
  <c r="BK1041" a="1"/>
  <c r="BK1041" s="1"/>
  <c r="BL1041" a="1"/>
  <c r="BL1041" s="1"/>
  <c r="BP1041" a="1"/>
  <c r="BP1041" s="1"/>
  <c r="BX1041" a="1"/>
  <c r="BX1041" s="1"/>
  <c r="BR1041" a="1"/>
  <c r="BR1041" s="1"/>
  <c r="BY1041" a="1"/>
  <c r="BY1041" s="1"/>
  <c r="BO1041" a="1"/>
  <c r="BO1041" s="1"/>
  <c r="CA1041" a="1"/>
  <c r="CA1041" s="1"/>
  <c r="BJ1041" a="1"/>
  <c r="BJ1041" s="1"/>
  <c r="BS1041" a="1"/>
  <c r="BS1041" s="1"/>
  <c r="BN1041" a="1"/>
  <c r="BN1041" s="1"/>
  <c r="BT1041" a="1"/>
  <c r="BT1041" s="1"/>
  <c r="BQ1041" a="1"/>
  <c r="BQ1041" s="1"/>
  <c r="BZ1041" a="1"/>
  <c r="BZ1041" s="1"/>
  <c r="BV1041" a="1"/>
  <c r="BV1041" s="1"/>
  <c r="CD1025"/>
  <c r="CB1025"/>
  <c r="CC1025"/>
  <c r="BV1025" a="1"/>
  <c r="BV1025" s="1"/>
  <c r="BS1025" a="1"/>
  <c r="BS1025" s="1"/>
  <c r="CA1025" a="1"/>
  <c r="CA1025" s="1"/>
  <c r="BK1025" a="1"/>
  <c r="BK1025" s="1"/>
  <c r="BY1025" a="1"/>
  <c r="BY1025" s="1"/>
  <c r="BW1025" a="1"/>
  <c r="BW1025" s="1"/>
  <c r="BM1025" a="1"/>
  <c r="BM1025" s="1"/>
  <c r="BR1025" a="1"/>
  <c r="BR1025" s="1"/>
  <c r="BU1025" a="1"/>
  <c r="BU1025" s="1"/>
  <c r="BJ1025" a="1"/>
  <c r="BJ1025" s="1"/>
  <c r="BN1025" a="1"/>
  <c r="BN1025" s="1"/>
  <c r="BZ1025" a="1"/>
  <c r="BZ1025" s="1"/>
  <c r="BP1025" a="1"/>
  <c r="BP1025" s="1"/>
  <c r="BQ1025" a="1"/>
  <c r="BQ1025" s="1"/>
  <c r="BL1025" a="1"/>
  <c r="BL1025" s="1"/>
  <c r="BT1025" a="1"/>
  <c r="BT1025" s="1"/>
  <c r="BO1025" a="1"/>
  <c r="BO1025" s="1"/>
  <c r="BX1025" a="1"/>
  <c r="BX1025" s="1"/>
  <c r="CC1009"/>
  <c r="CD1009"/>
  <c r="CB1009"/>
  <c r="BU1009" a="1"/>
  <c r="BU1009" s="1"/>
  <c r="BO1009" a="1"/>
  <c r="BO1009" s="1"/>
  <c r="BP1009" a="1"/>
  <c r="BP1009" s="1"/>
  <c r="BL1009" a="1"/>
  <c r="BL1009" s="1"/>
  <c r="BJ1009" a="1"/>
  <c r="BJ1009" s="1"/>
  <c r="BZ1009" a="1"/>
  <c r="BZ1009" s="1"/>
  <c r="BS1009" a="1"/>
  <c r="BS1009" s="1"/>
  <c r="BT1009" a="1"/>
  <c r="BT1009" s="1"/>
  <c r="BQ1009" a="1"/>
  <c r="BQ1009" s="1"/>
  <c r="BM1009" a="1"/>
  <c r="BM1009" s="1"/>
  <c r="BV1009" a="1"/>
  <c r="BV1009" s="1"/>
  <c r="BY1009" a="1"/>
  <c r="BY1009" s="1"/>
  <c r="CA1009" a="1"/>
  <c r="CA1009" s="1"/>
  <c r="BN1009" a="1"/>
  <c r="BN1009" s="1"/>
  <c r="BR1009" a="1"/>
  <c r="BR1009" s="1"/>
  <c r="BK1009" a="1"/>
  <c r="BK1009" s="1"/>
  <c r="BX1009" a="1"/>
  <c r="BX1009" s="1"/>
  <c r="BW1009" a="1"/>
  <c r="BW1009" s="1"/>
  <c r="CB993"/>
  <c r="CD993"/>
  <c r="CC993"/>
  <c r="BL993" a="1"/>
  <c r="BL993" s="1"/>
  <c r="BZ993" a="1"/>
  <c r="BZ993" s="1"/>
  <c r="BM993" a="1"/>
  <c r="BM993" s="1"/>
  <c r="BU993" a="1"/>
  <c r="BU993" s="1"/>
  <c r="BJ993" a="1"/>
  <c r="BJ993" s="1"/>
  <c r="BO993" a="1"/>
  <c r="BO993" s="1"/>
  <c r="BQ993" a="1"/>
  <c r="BQ993" s="1"/>
  <c r="BR993" a="1"/>
  <c r="BR993" s="1"/>
  <c r="BN993" a="1"/>
  <c r="BN993" s="1"/>
  <c r="BT993" a="1"/>
  <c r="BT993" s="1"/>
  <c r="BS993" a="1"/>
  <c r="BS993" s="1"/>
  <c r="CA993" a="1"/>
  <c r="CA993" s="1"/>
  <c r="BX993" a="1"/>
  <c r="BX993" s="1"/>
  <c r="BP993" a="1"/>
  <c r="BP993" s="1"/>
  <c r="BW993" a="1"/>
  <c r="BW993" s="1"/>
  <c r="BV993" a="1"/>
  <c r="BV993" s="1"/>
  <c r="BK993" a="1"/>
  <c r="BK993" s="1"/>
  <c r="BY993" a="1"/>
  <c r="BY993" s="1"/>
  <c r="CD977"/>
  <c r="CB977"/>
  <c r="CC977"/>
  <c r="BQ977" a="1"/>
  <c r="BQ977" s="1"/>
  <c r="BW977" a="1"/>
  <c r="BW977" s="1"/>
  <c r="BT977" a="1"/>
  <c r="BT977" s="1"/>
  <c r="CA977" a="1"/>
  <c r="CA977" s="1"/>
  <c r="BK977" a="1"/>
  <c r="BK977" s="1"/>
  <c r="BV977" a="1"/>
  <c r="BV977" s="1"/>
  <c r="BZ977" a="1"/>
  <c r="BZ977" s="1"/>
  <c r="BX977" a="1"/>
  <c r="BX977" s="1"/>
  <c r="BU977" a="1"/>
  <c r="BU977" s="1"/>
  <c r="BP977" a="1"/>
  <c r="BP977" s="1"/>
  <c r="BY977" a="1"/>
  <c r="BY977" s="1"/>
  <c r="BL977" a="1"/>
  <c r="BL977" s="1"/>
  <c r="BR977" a="1"/>
  <c r="BR977" s="1"/>
  <c r="BJ977" a="1"/>
  <c r="BJ977" s="1"/>
  <c r="BM977" a="1"/>
  <c r="BM977" s="1"/>
  <c r="BN977" a="1"/>
  <c r="BN977" s="1"/>
  <c r="BS977" a="1"/>
  <c r="BS977" s="1"/>
  <c r="BO977" a="1"/>
  <c r="BO977" s="1"/>
  <c r="CD961"/>
  <c r="CC961"/>
  <c r="CB961"/>
  <c r="BK961" a="1"/>
  <c r="BK961" s="1"/>
  <c r="CA961" a="1"/>
  <c r="CA961" s="1"/>
  <c r="BZ961" a="1"/>
  <c r="BZ961" s="1"/>
  <c r="BY961" a="1"/>
  <c r="BY961" s="1"/>
  <c r="BU961" a="1"/>
  <c r="BU961" s="1"/>
  <c r="BP961" a="1"/>
  <c r="BP961" s="1"/>
  <c r="BJ961" a="1"/>
  <c r="BJ961" s="1"/>
  <c r="BN961" a="1"/>
  <c r="BN961" s="1"/>
  <c r="BS961" a="1"/>
  <c r="BS961" s="1"/>
  <c r="BL961" a="1"/>
  <c r="BL961" s="1"/>
  <c r="BO961" a="1"/>
  <c r="BO961" s="1"/>
  <c r="BR961" a="1"/>
  <c r="BR961" s="1"/>
  <c r="BM961" a="1"/>
  <c r="BM961" s="1"/>
  <c r="BX961" a="1"/>
  <c r="BX961" s="1"/>
  <c r="BW961" a="1"/>
  <c r="BW961" s="1"/>
  <c r="BT961" a="1"/>
  <c r="BT961" s="1"/>
  <c r="BQ961" a="1"/>
  <c r="BQ961" s="1"/>
  <c r="BV961" a="1"/>
  <c r="BV961" s="1"/>
  <c r="CC945"/>
  <c r="CD945"/>
  <c r="CB945"/>
  <c r="BU945" a="1"/>
  <c r="BU945" s="1"/>
  <c r="BP945" a="1"/>
  <c r="BP945" s="1"/>
  <c r="BY945" a="1"/>
  <c r="BY945" s="1"/>
  <c r="BJ945" a="1"/>
  <c r="BJ945" s="1"/>
  <c r="BZ945" a="1"/>
  <c r="BZ945" s="1"/>
  <c r="BW945" a="1"/>
  <c r="BW945" s="1"/>
  <c r="BQ945" a="1"/>
  <c r="BQ945" s="1"/>
  <c r="BK945" a="1"/>
  <c r="BK945" s="1"/>
  <c r="BM945" a="1"/>
  <c r="BM945" s="1"/>
  <c r="CA945" a="1"/>
  <c r="CA945" s="1"/>
  <c r="BT945" a="1"/>
  <c r="BT945" s="1"/>
  <c r="BN945" a="1"/>
  <c r="BN945" s="1"/>
  <c r="BS945" a="1"/>
  <c r="BS945" s="1"/>
  <c r="BR945" a="1"/>
  <c r="BR945" s="1"/>
  <c r="BL945" a="1"/>
  <c r="BL945" s="1"/>
  <c r="BV945" a="1"/>
  <c r="BV945" s="1"/>
  <c r="BX945" a="1"/>
  <c r="BX945" s="1"/>
  <c r="BO945" a="1"/>
  <c r="BO945" s="1"/>
  <c r="CD927"/>
  <c r="CB927"/>
  <c r="CC927"/>
  <c r="BN927" a="1"/>
  <c r="BN927" s="1"/>
  <c r="BO927" a="1"/>
  <c r="BO927" s="1"/>
  <c r="BJ927" a="1"/>
  <c r="BJ927" s="1"/>
  <c r="BS927" a="1"/>
  <c r="BS927" s="1"/>
  <c r="BZ927" a="1"/>
  <c r="BZ927" s="1"/>
  <c r="BP927" a="1"/>
  <c r="BP927" s="1"/>
  <c r="BQ927" a="1"/>
  <c r="BQ927" s="1"/>
  <c r="BX927" a="1"/>
  <c r="BX927" s="1"/>
  <c r="BR927" a="1"/>
  <c r="BR927" s="1"/>
  <c r="BT927" a="1"/>
  <c r="BT927" s="1"/>
  <c r="BV927" a="1"/>
  <c r="BV927" s="1"/>
  <c r="BY927" a="1"/>
  <c r="BY927" s="1"/>
  <c r="BU927" a="1"/>
  <c r="BU927" s="1"/>
  <c r="BK927" a="1"/>
  <c r="BK927" s="1"/>
  <c r="CA927" a="1"/>
  <c r="CA927" s="1"/>
  <c r="BL927" a="1"/>
  <c r="BL927" s="1"/>
  <c r="BM927" a="1"/>
  <c r="BM927" s="1"/>
  <c r="BW927" a="1"/>
  <c r="BW927" s="1"/>
  <c r="CC911"/>
  <c r="CD911"/>
  <c r="CB911"/>
  <c r="BN911" a="1"/>
  <c r="BN911" s="1"/>
  <c r="BP911" a="1"/>
  <c r="BP911" s="1"/>
  <c r="BS911" a="1"/>
  <c r="BS911" s="1"/>
  <c r="BT911" a="1"/>
  <c r="BT911" s="1"/>
  <c r="BL911" a="1"/>
  <c r="BL911" s="1"/>
  <c r="BQ911" a="1"/>
  <c r="BQ911" s="1"/>
  <c r="BV911" a="1"/>
  <c r="BV911" s="1"/>
  <c r="BW911" a="1"/>
  <c r="BW911" s="1"/>
  <c r="BJ911" a="1"/>
  <c r="BJ911" s="1"/>
  <c r="BO911" a="1"/>
  <c r="BO911" s="1"/>
  <c r="BU911" a="1"/>
  <c r="BU911" s="1"/>
  <c r="BZ911" a="1"/>
  <c r="BZ911" s="1"/>
  <c r="BK911" a="1"/>
  <c r="BK911" s="1"/>
  <c r="CA911" a="1"/>
  <c r="CA911" s="1"/>
  <c r="BX911" a="1"/>
  <c r="BX911" s="1"/>
  <c r="BY911" a="1"/>
  <c r="BY911" s="1"/>
  <c r="BR911" a="1"/>
  <c r="BR911" s="1"/>
  <c r="BM911" a="1"/>
  <c r="BM911" s="1"/>
  <c r="CC895"/>
  <c r="CB895"/>
  <c r="CD895"/>
  <c r="BW895" a="1"/>
  <c r="BW895" s="1"/>
  <c r="BX895" a="1"/>
  <c r="BX895" s="1"/>
  <c r="BQ895" a="1"/>
  <c r="BQ895" s="1"/>
  <c r="BS895" a="1"/>
  <c r="BS895" s="1"/>
  <c r="BJ895" a="1"/>
  <c r="BJ895" s="1"/>
  <c r="BZ895" a="1"/>
  <c r="BZ895" s="1"/>
  <c r="CA895" a="1"/>
  <c r="CA895" s="1"/>
  <c r="BV895" a="1"/>
  <c r="BV895" s="1"/>
  <c r="BN895" a="1"/>
  <c r="BN895" s="1"/>
  <c r="BO895" a="1"/>
  <c r="BO895" s="1"/>
  <c r="BM895" a="1"/>
  <c r="BM895" s="1"/>
  <c r="BP895" a="1"/>
  <c r="BP895" s="1"/>
  <c r="BK895" a="1"/>
  <c r="BK895" s="1"/>
  <c r="BR895" a="1"/>
  <c r="BR895" s="1"/>
  <c r="BT895" a="1"/>
  <c r="BT895" s="1"/>
  <c r="BL895" a="1"/>
  <c r="BL895" s="1"/>
  <c r="BY895" a="1"/>
  <c r="BY895" s="1"/>
  <c r="BU895" a="1"/>
  <c r="BU895" s="1"/>
  <c r="CC879"/>
  <c r="CB879"/>
  <c r="CD879"/>
  <c r="BV879" a="1"/>
  <c r="BV879" s="1"/>
  <c r="BW879" a="1"/>
  <c r="BW879" s="1"/>
  <c r="BL879" a="1"/>
  <c r="BL879" s="1"/>
  <c r="BK879" a="1"/>
  <c r="BK879" s="1"/>
  <c r="CA879" a="1"/>
  <c r="CA879" s="1"/>
  <c r="BR879" a="1"/>
  <c r="BR879" s="1"/>
  <c r="BP879" a="1"/>
  <c r="BP879" s="1"/>
  <c r="BJ879" a="1"/>
  <c r="BJ879" s="1"/>
  <c r="BN879" a="1"/>
  <c r="BN879" s="1"/>
  <c r="BU879" a="1"/>
  <c r="BU879" s="1"/>
  <c r="BQ879" a="1"/>
  <c r="BQ879" s="1"/>
  <c r="BO879" a="1"/>
  <c r="BO879" s="1"/>
  <c r="BZ879" a="1"/>
  <c r="BZ879" s="1"/>
  <c r="BT879" a="1"/>
  <c r="BT879" s="1"/>
  <c r="BS879" a="1"/>
  <c r="BS879" s="1"/>
  <c r="BY879" a="1"/>
  <c r="BY879" s="1"/>
  <c r="BM879" a="1"/>
  <c r="BM879" s="1"/>
  <c r="BX879" a="1"/>
  <c r="BX879" s="1"/>
  <c r="CB1096"/>
  <c r="CC1096"/>
  <c r="CD1096"/>
  <c r="BW1096" a="1"/>
  <c r="BW1096" s="1"/>
  <c r="CA1096" a="1"/>
  <c r="CA1096" s="1"/>
  <c r="BX1096" a="1"/>
  <c r="BX1096" s="1"/>
  <c r="BR1096" a="1"/>
  <c r="BR1096" s="1"/>
  <c r="BL1096" a="1"/>
  <c r="BL1096" s="1"/>
  <c r="BJ1096" a="1"/>
  <c r="BJ1096" s="1"/>
  <c r="BY1096" a="1"/>
  <c r="BY1096" s="1"/>
  <c r="BV1096" a="1"/>
  <c r="BV1096" s="1"/>
  <c r="BZ1096" a="1"/>
  <c r="BZ1096" s="1"/>
  <c r="BS1096" a="1"/>
  <c r="BS1096" s="1"/>
  <c r="BO1096" a="1"/>
  <c r="BO1096" s="1"/>
  <c r="BM1096" a="1"/>
  <c r="BM1096" s="1"/>
  <c r="BQ1096" a="1"/>
  <c r="BQ1096" s="1"/>
  <c r="BK1096" a="1"/>
  <c r="BK1096" s="1"/>
  <c r="BT1096" a="1"/>
  <c r="BT1096" s="1"/>
  <c r="BP1096" a="1"/>
  <c r="BP1096" s="1"/>
  <c r="BU1096" a="1"/>
  <c r="BU1096" s="1"/>
  <c r="BN1096" a="1"/>
  <c r="BN1096" s="1"/>
  <c r="CD1016"/>
  <c r="CB1016"/>
  <c r="CC1016"/>
  <c r="BX1016" a="1"/>
  <c r="BX1016" s="1"/>
  <c r="BM1016" a="1"/>
  <c r="BM1016" s="1"/>
  <c r="BU1016" a="1"/>
  <c r="BU1016" s="1"/>
  <c r="BL1016" a="1"/>
  <c r="BL1016" s="1"/>
  <c r="BK1016" a="1"/>
  <c r="BK1016" s="1"/>
  <c r="CA1016" a="1"/>
  <c r="CA1016" s="1"/>
  <c r="BQ1016" a="1"/>
  <c r="BQ1016" s="1"/>
  <c r="BY1016" a="1"/>
  <c r="BY1016" s="1"/>
  <c r="BZ1016" a="1"/>
  <c r="BZ1016" s="1"/>
  <c r="BO1016" a="1"/>
  <c r="BO1016" s="1"/>
  <c r="BR1016" a="1"/>
  <c r="BR1016" s="1"/>
  <c r="BP1016" a="1"/>
  <c r="BP1016" s="1"/>
  <c r="BT1016" a="1"/>
  <c r="BT1016" s="1"/>
  <c r="BJ1016" a="1"/>
  <c r="BJ1016" s="1"/>
  <c r="BV1016" a="1"/>
  <c r="BV1016" s="1"/>
  <c r="BS1016" a="1"/>
  <c r="BS1016" s="1"/>
  <c r="BN1016" a="1"/>
  <c r="BN1016" s="1"/>
  <c r="BW1016" a="1"/>
  <c r="BW1016" s="1"/>
  <c r="CB960"/>
  <c r="CC960"/>
  <c r="CD960"/>
  <c r="BL960" a="1"/>
  <c r="BL960" s="1"/>
  <c r="BR960" a="1"/>
  <c r="BR960" s="1"/>
  <c r="BZ960" a="1"/>
  <c r="BZ960" s="1"/>
  <c r="BQ960" a="1"/>
  <c r="BQ960" s="1"/>
  <c r="BX960" a="1"/>
  <c r="BX960" s="1"/>
  <c r="BO960" a="1"/>
  <c r="BO960" s="1"/>
  <c r="BY960" a="1"/>
  <c r="BY960" s="1"/>
  <c r="BV960" a="1"/>
  <c r="BV960" s="1"/>
  <c r="BJ960" a="1"/>
  <c r="BJ960" s="1"/>
  <c r="BT960" a="1"/>
  <c r="BT960" s="1"/>
  <c r="BK960" a="1"/>
  <c r="BK960" s="1"/>
  <c r="BP960" a="1"/>
  <c r="BP960" s="1"/>
  <c r="CA960" a="1"/>
  <c r="CA960" s="1"/>
  <c r="BW960" a="1"/>
  <c r="BW960" s="1"/>
  <c r="BN960" a="1"/>
  <c r="BN960" s="1"/>
  <c r="BU960" a="1"/>
  <c r="BU960" s="1"/>
  <c r="BM960" a="1"/>
  <c r="BM960" s="1"/>
  <c r="BS960" a="1"/>
  <c r="BS960" s="1"/>
  <c r="CC902"/>
  <c r="CD902"/>
  <c r="CB902"/>
  <c r="BV902" a="1"/>
  <c r="BV902" s="1"/>
  <c r="BQ902" a="1"/>
  <c r="BQ902" s="1"/>
  <c r="BR902" a="1"/>
  <c r="BR902" s="1"/>
  <c r="BW902" a="1"/>
  <c r="BW902" s="1"/>
  <c r="BZ902" a="1"/>
  <c r="BZ902" s="1"/>
  <c r="BU902" a="1"/>
  <c r="BU902" s="1"/>
  <c r="BX902" a="1"/>
  <c r="BX902" s="1"/>
  <c r="BN902" a="1"/>
  <c r="BN902" s="1"/>
  <c r="BT902" a="1"/>
  <c r="BT902" s="1"/>
  <c r="BL902" a="1"/>
  <c r="BL902" s="1"/>
  <c r="BS902" a="1"/>
  <c r="BS902" s="1"/>
  <c r="BO902" a="1"/>
  <c r="BO902" s="1"/>
  <c r="BJ902" a="1"/>
  <c r="BJ902" s="1"/>
  <c r="BP902" a="1"/>
  <c r="BP902" s="1"/>
  <c r="BM902" a="1"/>
  <c r="BM902" s="1"/>
  <c r="BY902" a="1"/>
  <c r="BY902" s="1"/>
  <c r="BK902" a="1"/>
  <c r="BK902" s="1"/>
  <c r="CA902" a="1"/>
  <c r="CA902" s="1"/>
  <c r="CD1152"/>
  <c r="CB1152"/>
  <c r="CC1152"/>
  <c r="BP1152" a="1"/>
  <c r="BP1152" s="1"/>
  <c r="BN1152" a="1"/>
  <c r="BN1152" s="1"/>
  <c r="BO1152" a="1"/>
  <c r="BO1152" s="1"/>
  <c r="BL1152" a="1"/>
  <c r="BL1152" s="1"/>
  <c r="BS1152" a="1"/>
  <c r="BS1152" s="1"/>
  <c r="BU1152" a="1"/>
  <c r="BU1152" s="1"/>
  <c r="BR1152" a="1"/>
  <c r="BR1152" s="1"/>
  <c r="BW1152" a="1"/>
  <c r="BW1152" s="1"/>
  <c r="BT1152" a="1"/>
  <c r="BT1152" s="1"/>
  <c r="BM1152" a="1"/>
  <c r="BM1152" s="1"/>
  <c r="BX1152" a="1"/>
  <c r="BX1152" s="1"/>
  <c r="BY1152" a="1"/>
  <c r="BY1152" s="1"/>
  <c r="BV1152" a="1"/>
  <c r="BV1152" s="1"/>
  <c r="BZ1152" a="1"/>
  <c r="BZ1152" s="1"/>
  <c r="BK1152" a="1"/>
  <c r="BK1152" s="1"/>
  <c r="CA1152" a="1"/>
  <c r="CA1152" s="1"/>
  <c r="BJ1152" a="1"/>
  <c r="BJ1152" s="1"/>
  <c r="BQ1152" a="1"/>
  <c r="BQ1152" s="1"/>
  <c r="CB1088"/>
  <c r="CC1088"/>
  <c r="CD1088"/>
  <c r="BO1088" a="1"/>
  <c r="BO1088" s="1"/>
  <c r="BX1088" a="1"/>
  <c r="BX1088" s="1"/>
  <c r="BN1088" a="1"/>
  <c r="BN1088" s="1"/>
  <c r="BM1088" a="1"/>
  <c r="BM1088" s="1"/>
  <c r="BT1088" a="1"/>
  <c r="BT1088" s="1"/>
  <c r="BJ1088" a="1"/>
  <c r="BJ1088" s="1"/>
  <c r="BR1088" a="1"/>
  <c r="BR1088" s="1"/>
  <c r="CA1088" a="1"/>
  <c r="CA1088" s="1"/>
  <c r="BW1088" a="1"/>
  <c r="BW1088" s="1"/>
  <c r="BQ1088" a="1"/>
  <c r="BQ1088" s="1"/>
  <c r="BY1088" a="1"/>
  <c r="BY1088" s="1"/>
  <c r="BS1088" a="1"/>
  <c r="BS1088" s="1"/>
  <c r="BV1088" a="1"/>
  <c r="BV1088" s="1"/>
  <c r="BL1088" a="1"/>
  <c r="BL1088" s="1"/>
  <c r="BU1088" a="1"/>
  <c r="BU1088" s="1"/>
  <c r="BK1088" a="1"/>
  <c r="BK1088" s="1"/>
  <c r="BP1088" a="1"/>
  <c r="BP1088" s="1"/>
  <c r="BZ1088" a="1"/>
  <c r="BZ1088" s="1"/>
  <c r="CB1028"/>
  <c r="CC1028"/>
  <c r="CD1028"/>
  <c r="BL1028" a="1"/>
  <c r="BL1028" s="1"/>
  <c r="BX1028" a="1"/>
  <c r="BX1028" s="1"/>
  <c r="BR1028" a="1"/>
  <c r="BR1028" s="1"/>
  <c r="BS1028" a="1"/>
  <c r="BS1028" s="1"/>
  <c r="CA1028" a="1"/>
  <c r="CA1028" s="1"/>
  <c r="BO1028" a="1"/>
  <c r="BO1028" s="1"/>
  <c r="BJ1028" a="1"/>
  <c r="BJ1028" s="1"/>
  <c r="BY1028" a="1"/>
  <c r="BY1028" s="1"/>
  <c r="BP1028" a="1"/>
  <c r="BP1028" s="1"/>
  <c r="BZ1028" a="1"/>
  <c r="BZ1028" s="1"/>
  <c r="BT1028" a="1"/>
  <c r="BT1028" s="1"/>
  <c r="BQ1028" a="1"/>
  <c r="BQ1028" s="1"/>
  <c r="BK1028" a="1"/>
  <c r="BK1028" s="1"/>
  <c r="BV1028" a="1"/>
  <c r="BV1028" s="1"/>
  <c r="BW1028" a="1"/>
  <c r="BW1028" s="1"/>
  <c r="BU1028" a="1"/>
  <c r="BU1028" s="1"/>
  <c r="BN1028" a="1"/>
  <c r="BN1028" s="1"/>
  <c r="BM1028" a="1"/>
  <c r="BM1028" s="1"/>
  <c r="CB980"/>
  <c r="CC980"/>
  <c r="CD980"/>
  <c r="BW980" a="1"/>
  <c r="BW980" s="1"/>
  <c r="BJ980" a="1"/>
  <c r="BJ980" s="1"/>
  <c r="BN980" a="1"/>
  <c r="BN980" s="1"/>
  <c r="BR980" a="1"/>
  <c r="BR980" s="1"/>
  <c r="BP980" a="1"/>
  <c r="BP980" s="1"/>
  <c r="BL980" a="1"/>
  <c r="BL980" s="1"/>
  <c r="BQ980" a="1"/>
  <c r="BQ980" s="1"/>
  <c r="BS980" a="1"/>
  <c r="BS980" s="1"/>
  <c r="BK980" a="1"/>
  <c r="BK980" s="1"/>
  <c r="CA980" a="1"/>
  <c r="CA980" s="1"/>
  <c r="BO980" a="1"/>
  <c r="BO980" s="1"/>
  <c r="BU980" a="1"/>
  <c r="BU980" s="1"/>
  <c r="BY980" a="1"/>
  <c r="BY980" s="1"/>
  <c r="BM980" a="1"/>
  <c r="BM980" s="1"/>
  <c r="BZ980" a="1"/>
  <c r="BZ980" s="1"/>
  <c r="BT980" a="1"/>
  <c r="BT980" s="1"/>
  <c r="BX980" a="1"/>
  <c r="BX980" s="1"/>
  <c r="BV980" a="1"/>
  <c r="BV980" s="1"/>
  <c r="CC926"/>
  <c r="CB926"/>
  <c r="CD926"/>
  <c r="BP926" a="1"/>
  <c r="BP926" s="1"/>
  <c r="BO926" a="1"/>
  <c r="BO926" s="1"/>
  <c r="BZ926" a="1"/>
  <c r="BZ926" s="1"/>
  <c r="CA926" a="1"/>
  <c r="CA926" s="1"/>
  <c r="BN926" a="1"/>
  <c r="BN926" s="1"/>
  <c r="BQ926" a="1"/>
  <c r="BQ926" s="1"/>
  <c r="BS926" a="1"/>
  <c r="BS926" s="1"/>
  <c r="BT926" a="1"/>
  <c r="BT926" s="1"/>
  <c r="BM926" a="1"/>
  <c r="BM926" s="1"/>
  <c r="BY926" a="1"/>
  <c r="BY926" s="1"/>
  <c r="BX926" a="1"/>
  <c r="BX926" s="1"/>
  <c r="BK926" a="1"/>
  <c r="BK926" s="1"/>
  <c r="BL926" a="1"/>
  <c r="BL926" s="1"/>
  <c r="BW926" a="1"/>
  <c r="BW926" s="1"/>
  <c r="BJ926" a="1"/>
  <c r="BJ926" s="1"/>
  <c r="BU926" a="1"/>
  <c r="BU926" s="1"/>
  <c r="BV926" a="1"/>
  <c r="BV926" s="1"/>
  <c r="BR926" a="1"/>
  <c r="BR926" s="1"/>
  <c r="CC1163"/>
  <c r="CB1163"/>
  <c r="CD1163"/>
  <c r="BL1163" a="1"/>
  <c r="BL1163" s="1"/>
  <c r="BU1163" a="1"/>
  <c r="BU1163" s="1"/>
  <c r="BS1163" a="1"/>
  <c r="BS1163" s="1"/>
  <c r="BQ1163" a="1"/>
  <c r="BQ1163" s="1"/>
  <c r="BO1163" a="1"/>
  <c r="BO1163" s="1"/>
  <c r="BJ1163" a="1"/>
  <c r="BJ1163" s="1"/>
  <c r="BZ1163" a="1"/>
  <c r="BZ1163" s="1"/>
  <c r="BX1163" a="1"/>
  <c r="BX1163" s="1"/>
  <c r="BN1163" a="1"/>
  <c r="BN1163" s="1"/>
  <c r="BV1163" a="1"/>
  <c r="BV1163" s="1"/>
  <c r="BT1163" a="1"/>
  <c r="BT1163" s="1"/>
  <c r="BM1163" a="1"/>
  <c r="BM1163" s="1"/>
  <c r="BK1163" a="1"/>
  <c r="BK1163" s="1"/>
  <c r="CA1163" a="1"/>
  <c r="CA1163" s="1"/>
  <c r="BY1163" a="1"/>
  <c r="BY1163" s="1"/>
  <c r="BW1163" a="1"/>
  <c r="BW1163" s="1"/>
  <c r="BR1163" a="1"/>
  <c r="BR1163" s="1"/>
  <c r="BP1163" a="1"/>
  <c r="BP1163" s="1"/>
  <c r="CC1115"/>
  <c r="CD1115"/>
  <c r="CB1115"/>
  <c r="BU1115" a="1"/>
  <c r="BU1115" s="1"/>
  <c r="BK1115" a="1"/>
  <c r="BK1115" s="1"/>
  <c r="CA1115" a="1"/>
  <c r="CA1115" s="1"/>
  <c r="BQ1115" a="1"/>
  <c r="BQ1115" s="1"/>
  <c r="BL1115" a="1"/>
  <c r="BL1115" s="1"/>
  <c r="BJ1115" a="1"/>
  <c r="BJ1115" s="1"/>
  <c r="BZ1115" a="1"/>
  <c r="BZ1115" s="1"/>
  <c r="BP1115" a="1"/>
  <c r="BP1115" s="1"/>
  <c r="BV1115" a="1"/>
  <c r="BV1115" s="1"/>
  <c r="BW1115" a="1"/>
  <c r="BW1115" s="1"/>
  <c r="BO1115" a="1"/>
  <c r="BO1115" s="1"/>
  <c r="BM1115" a="1"/>
  <c r="BM1115" s="1"/>
  <c r="BS1115" a="1"/>
  <c r="BS1115" s="1"/>
  <c r="BY1115" a="1"/>
  <c r="BY1115" s="1"/>
  <c r="BT1115" a="1"/>
  <c r="BT1115" s="1"/>
  <c r="BR1115" a="1"/>
  <c r="BR1115" s="1"/>
  <c r="BX1115" a="1"/>
  <c r="BX1115" s="1"/>
  <c r="BN1115" a="1"/>
  <c r="BN1115" s="1"/>
  <c r="CD1075"/>
  <c r="CB1075"/>
  <c r="CC1075"/>
  <c r="BM1075" a="1"/>
  <c r="BM1075" s="1"/>
  <c r="BN1075" a="1"/>
  <c r="BN1075" s="1"/>
  <c r="BK1075" a="1"/>
  <c r="BK1075" s="1"/>
  <c r="CA1075" a="1"/>
  <c r="CA1075" s="1"/>
  <c r="BZ1075" a="1"/>
  <c r="BZ1075" s="1"/>
  <c r="BP1075" a="1"/>
  <c r="BP1075" s="1"/>
  <c r="BQ1075" a="1"/>
  <c r="BQ1075" s="1"/>
  <c r="BR1075" a="1"/>
  <c r="BR1075" s="1"/>
  <c r="BW1075" a="1"/>
  <c r="BW1075" s="1"/>
  <c r="BU1075" a="1"/>
  <c r="BU1075" s="1"/>
  <c r="BV1075" a="1"/>
  <c r="BV1075" s="1"/>
  <c r="BO1075" a="1"/>
  <c r="BO1075" s="1"/>
  <c r="BS1075" a="1"/>
  <c r="BS1075" s="1"/>
  <c r="BX1075" a="1"/>
  <c r="BX1075" s="1"/>
  <c r="BJ1075" a="1"/>
  <c r="BJ1075" s="1"/>
  <c r="BY1075" a="1"/>
  <c r="BY1075" s="1"/>
  <c r="BT1075" a="1"/>
  <c r="BT1075" s="1"/>
  <c r="BL1075" a="1"/>
  <c r="BL1075" s="1"/>
  <c r="CB1039"/>
  <c r="CC1039"/>
  <c r="CD1039"/>
  <c r="BL1039" a="1"/>
  <c r="BL1039" s="1"/>
  <c r="BO1039" a="1"/>
  <c r="BO1039" s="1"/>
  <c r="BQ1039" a="1"/>
  <c r="BQ1039" s="1"/>
  <c r="BN1039" a="1"/>
  <c r="BN1039" s="1"/>
  <c r="BV1039" a="1"/>
  <c r="BV1039" s="1"/>
  <c r="BJ1039" a="1"/>
  <c r="BJ1039" s="1"/>
  <c r="BT1039" a="1"/>
  <c r="BT1039" s="1"/>
  <c r="BR1039" a="1"/>
  <c r="BR1039" s="1"/>
  <c r="BZ1039" a="1"/>
  <c r="BZ1039" s="1"/>
  <c r="BM1039" a="1"/>
  <c r="BM1039" s="1"/>
  <c r="BP1039" a="1"/>
  <c r="BP1039" s="1"/>
  <c r="BX1039" a="1"/>
  <c r="BX1039" s="1"/>
  <c r="BY1039" a="1"/>
  <c r="BY1039" s="1"/>
  <c r="BU1039" a="1"/>
  <c r="BU1039" s="1"/>
  <c r="BK1039" a="1"/>
  <c r="BK1039" s="1"/>
  <c r="CA1039" a="1"/>
  <c r="CA1039" s="1"/>
  <c r="BW1039" a="1"/>
  <c r="BW1039" s="1"/>
  <c r="BS1039" a="1"/>
  <c r="BS1039" s="1"/>
  <c r="CD1003"/>
  <c r="CB1003"/>
  <c r="CC1003"/>
  <c r="BP1003" a="1"/>
  <c r="BP1003" s="1"/>
  <c r="BT1003" a="1"/>
  <c r="BT1003" s="1"/>
  <c r="BS1003" a="1"/>
  <c r="BS1003" s="1"/>
  <c r="BZ1003" a="1"/>
  <c r="BZ1003" s="1"/>
  <c r="BU1003" a="1"/>
  <c r="BU1003" s="1"/>
  <c r="BW1003" a="1"/>
  <c r="BW1003" s="1"/>
  <c r="BN1003" a="1"/>
  <c r="BN1003" s="1"/>
  <c r="BX1003" a="1"/>
  <c r="BX1003" s="1"/>
  <c r="CA1003" a="1"/>
  <c r="CA1003" s="1"/>
  <c r="BR1003" a="1"/>
  <c r="BR1003" s="1"/>
  <c r="BK1003" a="1"/>
  <c r="BK1003" s="1"/>
  <c r="BL1003" a="1"/>
  <c r="BL1003" s="1"/>
  <c r="BO1003" a="1"/>
  <c r="BO1003" s="1"/>
  <c r="BM1003" a="1"/>
  <c r="BM1003" s="1"/>
  <c r="BJ1003" a="1"/>
  <c r="BJ1003" s="1"/>
  <c r="BQ1003" a="1"/>
  <c r="BQ1003" s="1"/>
  <c r="BV1003" a="1"/>
  <c r="BV1003" s="1"/>
  <c r="BY1003" a="1"/>
  <c r="BY1003" s="1"/>
  <c r="CB967"/>
  <c r="CD967"/>
  <c r="CC967"/>
  <c r="BT967" a="1"/>
  <c r="BT967" s="1"/>
  <c r="BO967" a="1"/>
  <c r="BO967" s="1"/>
  <c r="BX967" a="1"/>
  <c r="BX967" s="1"/>
  <c r="BR967" a="1"/>
  <c r="BR967" s="1"/>
  <c r="BW967" a="1"/>
  <c r="BW967" s="1"/>
  <c r="BY967" a="1"/>
  <c r="BY967" s="1"/>
  <c r="BV967" a="1"/>
  <c r="BV967" s="1"/>
  <c r="BP967" a="1"/>
  <c r="BP967" s="1"/>
  <c r="BU967" a="1"/>
  <c r="BU967" s="1"/>
  <c r="CA967" a="1"/>
  <c r="CA967" s="1"/>
  <c r="BL967" a="1"/>
  <c r="BL967" s="1"/>
  <c r="BZ967" a="1"/>
  <c r="BZ967" s="1"/>
  <c r="BJ967" a="1"/>
  <c r="BJ967" s="1"/>
  <c r="BQ967" a="1"/>
  <c r="BQ967" s="1"/>
  <c r="BK967" a="1"/>
  <c r="BK967" s="1"/>
  <c r="BN967" a="1"/>
  <c r="BN967" s="1"/>
  <c r="BS967" a="1"/>
  <c r="BS967" s="1"/>
  <c r="BM967" a="1"/>
  <c r="BM967" s="1"/>
  <c r="CB929"/>
  <c r="CD929"/>
  <c r="CC929"/>
  <c r="BO929" a="1"/>
  <c r="BO929" s="1"/>
  <c r="BZ929" a="1"/>
  <c r="BZ929" s="1"/>
  <c r="BP929" a="1"/>
  <c r="BP929" s="1"/>
  <c r="BQ929" a="1"/>
  <c r="BQ929" s="1"/>
  <c r="BM929" a="1"/>
  <c r="BM929" s="1"/>
  <c r="BT929" a="1"/>
  <c r="BT929" s="1"/>
  <c r="BJ929" a="1"/>
  <c r="BJ929" s="1"/>
  <c r="BU929" a="1"/>
  <c r="BU929" s="1"/>
  <c r="CA929" a="1"/>
  <c r="CA929" s="1"/>
  <c r="BW929" a="1"/>
  <c r="BW929" s="1"/>
  <c r="BS929" a="1"/>
  <c r="BS929" s="1"/>
  <c r="BN929" a="1"/>
  <c r="BN929" s="1"/>
  <c r="BY929" a="1"/>
  <c r="BY929" s="1"/>
  <c r="BL929" a="1"/>
  <c r="BL929" s="1"/>
  <c r="BV929" a="1"/>
  <c r="BV929" s="1"/>
  <c r="BX929" a="1"/>
  <c r="BX929" s="1"/>
  <c r="BK929" a="1"/>
  <c r="BK929" s="1"/>
  <c r="BR929" a="1"/>
  <c r="BR929" s="1"/>
  <c r="CB893"/>
  <c r="CC893"/>
  <c r="CD893"/>
  <c r="BW893" a="1"/>
  <c r="BW893" s="1"/>
  <c r="BR893" a="1"/>
  <c r="BR893" s="1"/>
  <c r="BV893" a="1"/>
  <c r="BV893" s="1"/>
  <c r="BX893" a="1"/>
  <c r="BX893" s="1"/>
  <c r="BJ893" a="1"/>
  <c r="BJ893" s="1"/>
  <c r="BL893" a="1"/>
  <c r="BL893" s="1"/>
  <c r="BY893" a="1"/>
  <c r="BY893" s="1"/>
  <c r="BP893" a="1"/>
  <c r="BP893" s="1"/>
  <c r="CA893" a="1"/>
  <c r="CA893" s="1"/>
  <c r="BO893" a="1"/>
  <c r="BO893" s="1"/>
  <c r="BK893" a="1"/>
  <c r="BK893" s="1"/>
  <c r="BU893" a="1"/>
  <c r="BU893" s="1"/>
  <c r="BM893" a="1"/>
  <c r="BM893" s="1"/>
  <c r="BS893" a="1"/>
  <c r="BS893" s="1"/>
  <c r="BT893" a="1"/>
  <c r="BT893" s="1"/>
  <c r="BN893" a="1"/>
  <c r="BN893" s="1"/>
  <c r="BZ893" a="1"/>
  <c r="BZ893" s="1"/>
  <c r="BQ893" a="1"/>
  <c r="BQ893" s="1"/>
  <c r="CB1128"/>
  <c r="CC1128"/>
  <c r="CD1128"/>
  <c r="BO1128" a="1"/>
  <c r="BO1128" s="1"/>
  <c r="BY1128" a="1"/>
  <c r="BY1128" s="1"/>
  <c r="BS1128" a="1"/>
  <c r="BS1128" s="1"/>
  <c r="BP1128" a="1"/>
  <c r="BP1128" s="1"/>
  <c r="BT1128" a="1"/>
  <c r="BT1128" s="1"/>
  <c r="BK1128" a="1"/>
  <c r="BK1128" s="1"/>
  <c r="BV1128" a="1"/>
  <c r="BV1128" s="1"/>
  <c r="CA1128" a="1"/>
  <c r="CA1128" s="1"/>
  <c r="BJ1128" a="1"/>
  <c r="BJ1128" s="1"/>
  <c r="BQ1128" a="1"/>
  <c r="BQ1128" s="1"/>
  <c r="BW1128" a="1"/>
  <c r="BW1128" s="1"/>
  <c r="BN1128" a="1"/>
  <c r="BN1128" s="1"/>
  <c r="BZ1128" a="1"/>
  <c r="BZ1128" s="1"/>
  <c r="BX1128" a="1"/>
  <c r="BX1128" s="1"/>
  <c r="BL1128" a="1"/>
  <c r="BL1128" s="1"/>
  <c r="BR1128" a="1"/>
  <c r="BR1128" s="1"/>
  <c r="BM1128" a="1"/>
  <c r="BM1128" s="1"/>
  <c r="BU1128" a="1"/>
  <c r="BU1128" s="1"/>
  <c r="CB1068"/>
  <c r="CD1068"/>
  <c r="CC1068"/>
  <c r="BT1068" a="1"/>
  <c r="BT1068" s="1"/>
  <c r="BS1068" a="1"/>
  <c r="BS1068" s="1"/>
  <c r="BP1068" a="1"/>
  <c r="BP1068" s="1"/>
  <c r="BY1068" a="1"/>
  <c r="BY1068" s="1"/>
  <c r="BN1068" a="1"/>
  <c r="BN1068" s="1"/>
  <c r="BW1068" a="1"/>
  <c r="BW1068" s="1"/>
  <c r="BV1068" a="1"/>
  <c r="BV1068" s="1"/>
  <c r="CA1068" a="1"/>
  <c r="CA1068" s="1"/>
  <c r="BU1068" a="1"/>
  <c r="BU1068" s="1"/>
  <c r="BJ1068" a="1"/>
  <c r="BJ1068" s="1"/>
  <c r="BL1068" a="1"/>
  <c r="BL1068" s="1"/>
  <c r="BZ1068" a="1"/>
  <c r="BZ1068" s="1"/>
  <c r="BK1068" a="1"/>
  <c r="BK1068" s="1"/>
  <c r="BX1068" a="1"/>
  <c r="BX1068" s="1"/>
  <c r="BO1068" a="1"/>
  <c r="BO1068" s="1"/>
  <c r="BM1068" a="1"/>
  <c r="BM1068" s="1"/>
  <c r="BR1068" a="1"/>
  <c r="BR1068" s="1"/>
  <c r="BQ1068" a="1"/>
  <c r="BQ1068" s="1"/>
  <c r="CC1024"/>
  <c r="CB1024"/>
  <c r="CD1024"/>
  <c r="BU1024" a="1"/>
  <c r="BU1024" s="1"/>
  <c r="BK1024" a="1"/>
  <c r="BK1024" s="1"/>
  <c r="BV1024" a="1"/>
  <c r="BV1024" s="1"/>
  <c r="CA1024" a="1"/>
  <c r="CA1024" s="1"/>
  <c r="BW1024" a="1"/>
  <c r="BW1024" s="1"/>
  <c r="BJ1024" a="1"/>
  <c r="BJ1024" s="1"/>
  <c r="BZ1024" a="1"/>
  <c r="BZ1024" s="1"/>
  <c r="BN1024" a="1"/>
  <c r="BN1024" s="1"/>
  <c r="BM1024" a="1"/>
  <c r="BM1024" s="1"/>
  <c r="BY1024" a="1"/>
  <c r="BY1024" s="1"/>
  <c r="BO1024" a="1"/>
  <c r="BO1024" s="1"/>
  <c r="BQ1024" a="1"/>
  <c r="BQ1024" s="1"/>
  <c r="BT1024" a="1"/>
  <c r="BT1024" s="1"/>
  <c r="BP1024" a="1"/>
  <c r="BP1024" s="1"/>
  <c r="BR1024" a="1"/>
  <c r="BR1024" s="1"/>
  <c r="BS1024" a="1"/>
  <c r="BS1024" s="1"/>
  <c r="BX1024" a="1"/>
  <c r="BX1024" s="1"/>
  <c r="BL1024" a="1"/>
  <c r="BL1024" s="1"/>
  <c r="CC976"/>
  <c r="CB976"/>
  <c r="CD976"/>
  <c r="BR976" a="1"/>
  <c r="BR976" s="1"/>
  <c r="BN976" a="1"/>
  <c r="BN976" s="1"/>
  <c r="BO976" a="1"/>
  <c r="BO976" s="1"/>
  <c r="BP976" a="1"/>
  <c r="BP976" s="1"/>
  <c r="BU976" a="1"/>
  <c r="BU976" s="1"/>
  <c r="BY976" a="1"/>
  <c r="BY976" s="1"/>
  <c r="BX976" a="1"/>
  <c r="BX976" s="1"/>
  <c r="BT976" a="1"/>
  <c r="BT976" s="1"/>
  <c r="BW976" a="1"/>
  <c r="BW976" s="1"/>
  <c r="BQ976" a="1"/>
  <c r="BQ976" s="1"/>
  <c r="BJ976" a="1"/>
  <c r="BJ976" s="1"/>
  <c r="BZ976" a="1"/>
  <c r="BZ976" s="1"/>
  <c r="BL976" a="1"/>
  <c r="BL976" s="1"/>
  <c r="BM976" a="1"/>
  <c r="BM976" s="1"/>
  <c r="BK976" a="1"/>
  <c r="BK976" s="1"/>
  <c r="BS976" a="1"/>
  <c r="BS976" s="1"/>
  <c r="BV976" a="1"/>
  <c r="BV976" s="1"/>
  <c r="CA976" a="1"/>
  <c r="CA976" s="1"/>
  <c r="CB930"/>
  <c r="CC930"/>
  <c r="CD930"/>
  <c r="BU930" a="1"/>
  <c r="BU930" s="1"/>
  <c r="BW930" a="1"/>
  <c r="BW930" s="1"/>
  <c r="BM930" a="1"/>
  <c r="BM930" s="1"/>
  <c r="BR930" a="1"/>
  <c r="BR930" s="1"/>
  <c r="BV930" a="1"/>
  <c r="BV930" s="1"/>
  <c r="BP930" a="1"/>
  <c r="BP930" s="1"/>
  <c r="BX930" a="1"/>
  <c r="BX930" s="1"/>
  <c r="BL930" a="1"/>
  <c r="BL930" s="1"/>
  <c r="BZ930" a="1"/>
  <c r="BZ930" s="1"/>
  <c r="CA930" a="1"/>
  <c r="CA930" s="1"/>
  <c r="BO930" a="1"/>
  <c r="BO930" s="1"/>
  <c r="BN930" a="1"/>
  <c r="BN930" s="1"/>
  <c r="BK930" a="1"/>
  <c r="BK930" s="1"/>
  <c r="BQ930" a="1"/>
  <c r="BQ930" s="1"/>
  <c r="BS930" a="1"/>
  <c r="BS930" s="1"/>
  <c r="BJ930" a="1"/>
  <c r="BJ930" s="1"/>
  <c r="BY930" a="1"/>
  <c r="BY930" s="1"/>
  <c r="BT930" a="1"/>
  <c r="BT930" s="1"/>
  <c r="CB886"/>
  <c r="CD886"/>
  <c r="CC886"/>
  <c r="BT886" a="1"/>
  <c r="BT886" s="1"/>
  <c r="BL886" a="1"/>
  <c r="BL886" s="1"/>
  <c r="BJ886" a="1"/>
  <c r="BJ886" s="1"/>
  <c r="BW886" a="1"/>
  <c r="BW886" s="1"/>
  <c r="BN886" a="1"/>
  <c r="BN886" s="1"/>
  <c r="BR886" a="1"/>
  <c r="BR886" s="1"/>
  <c r="BK886" a="1"/>
  <c r="BK886" s="1"/>
  <c r="BM886" a="1"/>
  <c r="BM886" s="1"/>
  <c r="CA886" a="1"/>
  <c r="CA886" s="1"/>
  <c r="BV886" a="1"/>
  <c r="BV886" s="1"/>
  <c r="BX886" a="1"/>
  <c r="BX886" s="1"/>
  <c r="BS886" a="1"/>
  <c r="BS886" s="1"/>
  <c r="BP886" a="1"/>
  <c r="BP886" s="1"/>
  <c r="BU886" a="1"/>
  <c r="BU886" s="1"/>
  <c r="BO886" a="1"/>
  <c r="BO886" s="1"/>
  <c r="BZ886" a="1"/>
  <c r="BZ886" s="1"/>
  <c r="BQ886" a="1"/>
  <c r="BQ886" s="1"/>
  <c r="BY886" a="1"/>
  <c r="BY886" s="1"/>
  <c r="CC1147"/>
  <c r="CB1147"/>
  <c r="CD1147"/>
  <c r="BY1147" a="1"/>
  <c r="BY1147" s="1"/>
  <c r="BL1147" a="1"/>
  <c r="BL1147" s="1"/>
  <c r="BM1147" a="1"/>
  <c r="BM1147" s="1"/>
  <c r="BP1147" a="1"/>
  <c r="BP1147" s="1"/>
  <c r="BX1147" a="1"/>
  <c r="BX1147" s="1"/>
  <c r="BN1147" a="1"/>
  <c r="BN1147" s="1"/>
  <c r="BO1147" a="1"/>
  <c r="BO1147" s="1"/>
  <c r="BR1147" a="1"/>
  <c r="BR1147" s="1"/>
  <c r="CA1147" a="1"/>
  <c r="CA1147" s="1"/>
  <c r="BK1147" a="1"/>
  <c r="BK1147" s="1"/>
  <c r="BQ1147" a="1"/>
  <c r="BQ1147" s="1"/>
  <c r="BT1147" a="1"/>
  <c r="BT1147" s="1"/>
  <c r="BU1147" a="1"/>
  <c r="BU1147" s="1"/>
  <c r="BV1147" a="1"/>
  <c r="BV1147" s="1"/>
  <c r="BW1147" a="1"/>
  <c r="BW1147" s="1"/>
  <c r="BJ1147" a="1"/>
  <c r="BJ1147" s="1"/>
  <c r="BZ1147" a="1"/>
  <c r="BZ1147" s="1"/>
  <c r="BS1147" a="1"/>
  <c r="BS1147" s="1"/>
  <c r="CB1123"/>
  <c r="CC1123"/>
  <c r="CD1123"/>
  <c r="BY1123" a="1"/>
  <c r="BY1123" s="1"/>
  <c r="BO1123" a="1"/>
  <c r="BO1123" s="1"/>
  <c r="BP1123" a="1"/>
  <c r="BP1123" s="1"/>
  <c r="BN1123" a="1"/>
  <c r="BN1123" s="1"/>
  <c r="CA1123" a="1"/>
  <c r="CA1123" s="1"/>
  <c r="BL1123" a="1"/>
  <c r="BL1123" s="1"/>
  <c r="BR1123" a="1"/>
  <c r="BR1123" s="1"/>
  <c r="BU1123" a="1"/>
  <c r="BU1123" s="1"/>
  <c r="BQ1123" a="1"/>
  <c r="BQ1123" s="1"/>
  <c r="BW1123" a="1"/>
  <c r="BW1123" s="1"/>
  <c r="BX1123" a="1"/>
  <c r="BX1123" s="1"/>
  <c r="BK1123" a="1"/>
  <c r="BK1123" s="1"/>
  <c r="BT1123" a="1"/>
  <c r="BT1123" s="1"/>
  <c r="BJ1123" a="1"/>
  <c r="BJ1123" s="1"/>
  <c r="BZ1123" a="1"/>
  <c r="BZ1123" s="1"/>
  <c r="BM1123" a="1"/>
  <c r="BM1123" s="1"/>
  <c r="BS1123" a="1"/>
  <c r="BS1123" s="1"/>
  <c r="BV1123" a="1"/>
  <c r="BV1123" s="1"/>
  <c r="CD1099"/>
  <c r="CB1099"/>
  <c r="CC1099"/>
  <c r="BU1099" a="1"/>
  <c r="BU1099" s="1"/>
  <c r="BN1099" a="1"/>
  <c r="BN1099" s="1"/>
  <c r="BY1099" a="1"/>
  <c r="BY1099" s="1"/>
  <c r="BO1099" a="1"/>
  <c r="BO1099" s="1"/>
  <c r="BX1099" a="1"/>
  <c r="BX1099" s="1"/>
  <c r="BT1099" a="1"/>
  <c r="BT1099" s="1"/>
  <c r="BQ1099" a="1"/>
  <c r="BQ1099" s="1"/>
  <c r="BK1099" a="1"/>
  <c r="BK1099" s="1"/>
  <c r="BM1099" a="1"/>
  <c r="BM1099" s="1"/>
  <c r="BW1099" a="1"/>
  <c r="BW1099" s="1"/>
  <c r="BR1099" a="1"/>
  <c r="BR1099" s="1"/>
  <c r="BL1099" a="1"/>
  <c r="BL1099" s="1"/>
  <c r="BP1099" a="1"/>
  <c r="BP1099" s="1"/>
  <c r="CA1099" a="1"/>
  <c r="CA1099" s="1"/>
  <c r="BJ1099" a="1"/>
  <c r="BJ1099" s="1"/>
  <c r="BV1099" a="1"/>
  <c r="BV1099" s="1"/>
  <c r="BS1099" a="1"/>
  <c r="BS1099" s="1"/>
  <c r="BZ1099" a="1"/>
  <c r="BZ1099" s="1"/>
  <c r="CD1071"/>
  <c r="CC1071"/>
  <c r="CB1071"/>
  <c r="BP1071" a="1"/>
  <c r="BP1071" s="1"/>
  <c r="BZ1071" a="1"/>
  <c r="BZ1071" s="1"/>
  <c r="CA1071" a="1"/>
  <c r="CA1071" s="1"/>
  <c r="BK1071" a="1"/>
  <c r="BK1071" s="1"/>
  <c r="BN1071" a="1"/>
  <c r="BN1071" s="1"/>
  <c r="BU1071" a="1"/>
  <c r="BU1071" s="1"/>
  <c r="BL1071" a="1"/>
  <c r="BL1071" s="1"/>
  <c r="BV1071" a="1"/>
  <c r="BV1071" s="1"/>
  <c r="BR1071" a="1"/>
  <c r="BR1071" s="1"/>
  <c r="BX1071" a="1"/>
  <c r="BX1071" s="1"/>
  <c r="BO1071" a="1"/>
  <c r="BO1071" s="1"/>
  <c r="BT1071" a="1"/>
  <c r="BT1071" s="1"/>
  <c r="BJ1071" a="1"/>
  <c r="BJ1071" s="1"/>
  <c r="BY1071" a="1"/>
  <c r="BY1071" s="1"/>
  <c r="BM1071" a="1"/>
  <c r="BM1071" s="1"/>
  <c r="BS1071" a="1"/>
  <c r="BS1071" s="1"/>
  <c r="BW1071" a="1"/>
  <c r="BW1071" s="1"/>
  <c r="BQ1071" a="1"/>
  <c r="BQ1071" s="1"/>
  <c r="CB1043"/>
  <c r="CC1043"/>
  <c r="CD1043"/>
  <c r="BY1043" a="1"/>
  <c r="BY1043" s="1"/>
  <c r="BR1043" a="1"/>
  <c r="BR1043" s="1"/>
  <c r="BZ1043" a="1"/>
  <c r="BZ1043" s="1"/>
  <c r="BS1043" a="1"/>
  <c r="BS1043" s="1"/>
  <c r="BL1043" a="1"/>
  <c r="BL1043" s="1"/>
  <c r="BU1043" a="1"/>
  <c r="BU1043" s="1"/>
  <c r="BK1043" a="1"/>
  <c r="BK1043" s="1"/>
  <c r="BQ1043" a="1"/>
  <c r="BQ1043" s="1"/>
  <c r="BO1043" a="1"/>
  <c r="BO1043" s="1"/>
  <c r="BJ1043" a="1"/>
  <c r="BJ1043" s="1"/>
  <c r="BM1043" a="1"/>
  <c r="BM1043" s="1"/>
  <c r="BP1043" a="1"/>
  <c r="BP1043" s="1"/>
  <c r="BW1043" a="1"/>
  <c r="BW1043" s="1"/>
  <c r="BT1043" a="1"/>
  <c r="BT1043" s="1"/>
  <c r="BN1043" a="1"/>
  <c r="BN1043" s="1"/>
  <c r="BV1043" a="1"/>
  <c r="BV1043" s="1"/>
  <c r="BX1043" a="1"/>
  <c r="BX1043" s="1"/>
  <c r="CA1043" a="1"/>
  <c r="CA1043" s="1"/>
  <c r="CB1015"/>
  <c r="CD1015"/>
  <c r="CC1015"/>
  <c r="BY1015" a="1"/>
  <c r="BY1015" s="1"/>
  <c r="BK1015" a="1"/>
  <c r="BK1015" s="1"/>
  <c r="BS1015" a="1"/>
  <c r="BS1015" s="1"/>
  <c r="CA1015" a="1"/>
  <c r="CA1015" s="1"/>
  <c r="BJ1015" a="1"/>
  <c r="BJ1015" s="1"/>
  <c r="BL1015" a="1"/>
  <c r="BL1015" s="1"/>
  <c r="BO1015" a="1"/>
  <c r="BO1015" s="1"/>
  <c r="BW1015" a="1"/>
  <c r="BW1015" s="1"/>
  <c r="BN1015" a="1"/>
  <c r="BN1015" s="1"/>
  <c r="BQ1015" a="1"/>
  <c r="BQ1015" s="1"/>
  <c r="BV1015" a="1"/>
  <c r="BV1015" s="1"/>
  <c r="BU1015" a="1"/>
  <c r="BU1015" s="1"/>
  <c r="BX1015" a="1"/>
  <c r="BX1015" s="1"/>
  <c r="BT1015" a="1"/>
  <c r="BT1015" s="1"/>
  <c r="BZ1015" a="1"/>
  <c r="BZ1015" s="1"/>
  <c r="BP1015" a="1"/>
  <c r="BP1015" s="1"/>
  <c r="BR1015" a="1"/>
  <c r="BR1015" s="1"/>
  <c r="BM1015" a="1"/>
  <c r="BM1015" s="1"/>
  <c r="CC987"/>
  <c r="CD987"/>
  <c r="CB987"/>
  <c r="BW987" a="1"/>
  <c r="BW987" s="1"/>
  <c r="BX987" a="1"/>
  <c r="BX987" s="1"/>
  <c r="BK987" a="1"/>
  <c r="BK987" s="1"/>
  <c r="BL987" a="1"/>
  <c r="BL987" s="1"/>
  <c r="BJ987" a="1"/>
  <c r="BJ987" s="1"/>
  <c r="BZ987" a="1"/>
  <c r="BZ987" s="1"/>
  <c r="CA987" a="1"/>
  <c r="CA987" s="1"/>
  <c r="BP987" a="1"/>
  <c r="BP987" s="1"/>
  <c r="BN987" a="1"/>
  <c r="BN987" s="1"/>
  <c r="BO987" a="1"/>
  <c r="BO987" s="1"/>
  <c r="BM987" a="1"/>
  <c r="BM987" s="1"/>
  <c r="BU987" a="1"/>
  <c r="BU987" s="1"/>
  <c r="BQ987" a="1"/>
  <c r="BQ987" s="1"/>
  <c r="BV987" a="1"/>
  <c r="BV987" s="1"/>
  <c r="BR987" a="1"/>
  <c r="BR987" s="1"/>
  <c r="BT987" a="1"/>
  <c r="BT987" s="1"/>
  <c r="BS987" a="1"/>
  <c r="BS987" s="1"/>
  <c r="BY987" a="1"/>
  <c r="BY987" s="1"/>
  <c r="CB955"/>
  <c r="CC955"/>
  <c r="CD955"/>
  <c r="BV955" a="1"/>
  <c r="BV955" s="1"/>
  <c r="BQ955" a="1"/>
  <c r="BQ955" s="1"/>
  <c r="BR955" a="1"/>
  <c r="BR955" s="1"/>
  <c r="BK955" a="1"/>
  <c r="BK955" s="1"/>
  <c r="CA955" a="1"/>
  <c r="CA955" s="1"/>
  <c r="BX955" a="1"/>
  <c r="BX955" s="1"/>
  <c r="BW955" a="1"/>
  <c r="BW955" s="1"/>
  <c r="BL955" a="1"/>
  <c r="BL955" s="1"/>
  <c r="BO955" a="1"/>
  <c r="BO955" s="1"/>
  <c r="BY955" a="1"/>
  <c r="BY955" s="1"/>
  <c r="BN955" a="1"/>
  <c r="BN955" s="1"/>
  <c r="BJ955" a="1"/>
  <c r="BJ955" s="1"/>
  <c r="BP955" a="1"/>
  <c r="BP955" s="1"/>
  <c r="BU955" a="1"/>
  <c r="BU955" s="1"/>
  <c r="BS955" a="1"/>
  <c r="BS955" s="1"/>
  <c r="BM955" a="1"/>
  <c r="BM955" s="1"/>
  <c r="BZ955" a="1"/>
  <c r="BZ955" s="1"/>
  <c r="BT955" a="1"/>
  <c r="BT955" s="1"/>
  <c r="CD925"/>
  <c r="CB925"/>
  <c r="CC925"/>
  <c r="BP925" a="1"/>
  <c r="BP925" s="1"/>
  <c r="BL925" a="1"/>
  <c r="BL925" s="1"/>
  <c r="BM925" a="1"/>
  <c r="BM925" s="1"/>
  <c r="BN925" a="1"/>
  <c r="BN925" s="1"/>
  <c r="BS925" a="1"/>
  <c r="BS925" s="1"/>
  <c r="BW925" a="1"/>
  <c r="BW925" s="1"/>
  <c r="BV925" a="1"/>
  <c r="BV925" s="1"/>
  <c r="BR925" a="1"/>
  <c r="BR925" s="1"/>
  <c r="BX925" a="1"/>
  <c r="BX925" s="1"/>
  <c r="BZ925" a="1"/>
  <c r="BZ925" s="1"/>
  <c r="BJ925" a="1"/>
  <c r="BJ925" s="1"/>
  <c r="BU925" a="1"/>
  <c r="BU925" s="1"/>
  <c r="BO925" a="1"/>
  <c r="BO925" s="1"/>
  <c r="BY925" a="1"/>
  <c r="BY925" s="1"/>
  <c r="BK925" a="1"/>
  <c r="BK925" s="1"/>
  <c r="CA925" a="1"/>
  <c r="CA925" s="1"/>
  <c r="BQ925" a="1"/>
  <c r="BQ925" s="1"/>
  <c r="BT925" a="1"/>
  <c r="BT925" s="1"/>
  <c r="CB897"/>
  <c r="CD897"/>
  <c r="CC897"/>
  <c r="BT897" a="1"/>
  <c r="BT897" s="1"/>
  <c r="BU897" a="1"/>
  <c r="BU897" s="1"/>
  <c r="BW897" a="1"/>
  <c r="BW897" s="1"/>
  <c r="BX897" a="1"/>
  <c r="BX897" s="1"/>
  <c r="BK897" a="1"/>
  <c r="BK897" s="1"/>
  <c r="BP897" a="1"/>
  <c r="BP897" s="1"/>
  <c r="BS897" a="1"/>
  <c r="BS897" s="1"/>
  <c r="BN897" a="1"/>
  <c r="BN897" s="1"/>
  <c r="BR897" a="1"/>
  <c r="BR897" s="1"/>
  <c r="CA897" a="1"/>
  <c r="CA897" s="1"/>
  <c r="BL897" a="1"/>
  <c r="BL897" s="1"/>
  <c r="BJ897" a="1"/>
  <c r="BJ897" s="1"/>
  <c r="BY897" a="1"/>
  <c r="BY897" s="1"/>
  <c r="BZ897" a="1"/>
  <c r="BZ897" s="1"/>
  <c r="BM897" a="1"/>
  <c r="BM897" s="1"/>
  <c r="BO897" a="1"/>
  <c r="BO897" s="1"/>
  <c r="BQ897" a="1"/>
  <c r="BQ897" s="1"/>
  <c r="BV897" a="1"/>
  <c r="BV897" s="1"/>
  <c r="CC1158"/>
  <c r="CB1158"/>
  <c r="CD1158"/>
  <c r="BW1158" a="1"/>
  <c r="BW1158" s="1"/>
  <c r="BP1158" a="1"/>
  <c r="BP1158" s="1"/>
  <c r="CA1158" a="1"/>
  <c r="CA1158" s="1"/>
  <c r="BU1158" a="1"/>
  <c r="BU1158" s="1"/>
  <c r="BK1158" a="1"/>
  <c r="BK1158" s="1"/>
  <c r="BJ1158" a="1"/>
  <c r="BJ1158" s="1"/>
  <c r="BZ1158" a="1"/>
  <c r="BZ1158" s="1"/>
  <c r="BS1158" a="1"/>
  <c r="BS1158" s="1"/>
  <c r="BM1158" a="1"/>
  <c r="BM1158" s="1"/>
  <c r="BV1158" a="1"/>
  <c r="BV1158" s="1"/>
  <c r="BY1158" a="1"/>
  <c r="BY1158" s="1"/>
  <c r="BO1158" a="1"/>
  <c r="BO1158" s="1"/>
  <c r="BT1158" a="1"/>
  <c r="BT1158" s="1"/>
  <c r="BN1158" a="1"/>
  <c r="BN1158" s="1"/>
  <c r="BR1158" a="1"/>
  <c r="BR1158" s="1"/>
  <c r="BL1158" a="1"/>
  <c r="BL1158" s="1"/>
  <c r="BX1158" a="1"/>
  <c r="BX1158" s="1"/>
  <c r="BQ1158" a="1"/>
  <c r="BQ1158" s="1"/>
  <c r="CC1142"/>
  <c r="CD1142"/>
  <c r="CB1142"/>
  <c r="BW1142" a="1"/>
  <c r="BW1142" s="1"/>
  <c r="BV1142" a="1"/>
  <c r="BV1142" s="1"/>
  <c r="BP1142" a="1"/>
  <c r="BP1142" s="1"/>
  <c r="BT1142" a="1"/>
  <c r="BT1142" s="1"/>
  <c r="BJ1142" a="1"/>
  <c r="BJ1142" s="1"/>
  <c r="BZ1142" a="1"/>
  <c r="BZ1142" s="1"/>
  <c r="BY1142" a="1"/>
  <c r="BY1142" s="1"/>
  <c r="BS1142" a="1"/>
  <c r="BS1142" s="1"/>
  <c r="BX1142" a="1"/>
  <c r="BX1142" s="1"/>
  <c r="BQ1142" a="1"/>
  <c r="BQ1142" s="1"/>
  <c r="BO1142" a="1"/>
  <c r="BO1142" s="1"/>
  <c r="CA1142" a="1"/>
  <c r="CA1142" s="1"/>
  <c r="BN1142" a="1"/>
  <c r="BN1142" s="1"/>
  <c r="BR1142" a="1"/>
  <c r="BR1142" s="1"/>
  <c r="BK1142" a="1"/>
  <c r="BK1142" s="1"/>
  <c r="BL1142" a="1"/>
  <c r="BL1142" s="1"/>
  <c r="BM1142" a="1"/>
  <c r="BM1142" s="1"/>
  <c r="BU1142" a="1"/>
  <c r="BU1142" s="1"/>
  <c r="CC1126"/>
  <c r="CB1126"/>
  <c r="CD1126"/>
  <c r="BW1126" a="1"/>
  <c r="BW1126" s="1"/>
  <c r="BN1126" a="1"/>
  <c r="BN1126" s="1"/>
  <c r="BV1126" a="1"/>
  <c r="BV1126" s="1"/>
  <c r="CA1126" a="1"/>
  <c r="CA1126" s="1"/>
  <c r="BJ1126" a="1"/>
  <c r="BJ1126" s="1"/>
  <c r="BZ1126" a="1"/>
  <c r="BZ1126" s="1"/>
  <c r="BQ1126" a="1"/>
  <c r="BQ1126" s="1"/>
  <c r="BY1126" a="1"/>
  <c r="BY1126" s="1"/>
  <c r="BL1126" a="1"/>
  <c r="BL1126" s="1"/>
  <c r="BX1126" a="1"/>
  <c r="BX1126" s="1"/>
  <c r="BO1126" a="1"/>
  <c r="BO1126" s="1"/>
  <c r="BU1126" a="1"/>
  <c r="BU1126" s="1"/>
  <c r="BP1126" a="1"/>
  <c r="BP1126" s="1"/>
  <c r="BR1126" a="1"/>
  <c r="BR1126" s="1"/>
  <c r="BK1126" a="1"/>
  <c r="BK1126" s="1"/>
  <c r="BS1126" a="1"/>
  <c r="BS1126" s="1"/>
  <c r="BM1126" a="1"/>
  <c r="BM1126" s="1"/>
  <c r="BT1126" a="1"/>
  <c r="BT1126" s="1"/>
  <c r="CB1110"/>
  <c r="CC1110"/>
  <c r="CD1110"/>
  <c r="BY1110" a="1"/>
  <c r="BY1110" s="1"/>
  <c r="BJ1110" a="1"/>
  <c r="BJ1110" s="1"/>
  <c r="BU1110" a="1"/>
  <c r="BU1110" s="1"/>
  <c r="BZ1110" a="1"/>
  <c r="BZ1110" s="1"/>
  <c r="BS1110" a="1"/>
  <c r="BS1110" s="1"/>
  <c r="BL1110" a="1"/>
  <c r="BL1110" s="1"/>
  <c r="BM1110" a="1"/>
  <c r="BM1110" s="1"/>
  <c r="BK1110" a="1"/>
  <c r="BK1110" s="1"/>
  <c r="BW1110" a="1"/>
  <c r="BW1110" s="1"/>
  <c r="BQ1110" a="1"/>
  <c r="BQ1110" s="1"/>
  <c r="BX1110" a="1"/>
  <c r="BX1110" s="1"/>
  <c r="BN1110" a="1"/>
  <c r="BN1110" s="1"/>
  <c r="BO1110" a="1"/>
  <c r="BO1110" s="1"/>
  <c r="BT1110" a="1"/>
  <c r="BT1110" s="1"/>
  <c r="CA1110" a="1"/>
  <c r="CA1110" s="1"/>
  <c r="BR1110" a="1"/>
  <c r="BR1110" s="1"/>
  <c r="BV1110" a="1"/>
  <c r="BV1110" s="1"/>
  <c r="BP1110" a="1"/>
  <c r="BP1110" s="1"/>
  <c r="CB1094"/>
  <c r="CC1094"/>
  <c r="CD1094"/>
  <c r="BY1094" a="1"/>
  <c r="BY1094" s="1"/>
  <c r="BN1094" a="1"/>
  <c r="BN1094" s="1"/>
  <c r="BX1094" a="1"/>
  <c r="BX1094" s="1"/>
  <c r="BU1094" a="1"/>
  <c r="BU1094" s="1"/>
  <c r="BO1094" a="1"/>
  <c r="BO1094" s="1"/>
  <c r="BK1094" a="1"/>
  <c r="BK1094" s="1"/>
  <c r="BL1094" a="1"/>
  <c r="BL1094" s="1"/>
  <c r="CA1094" a="1"/>
  <c r="CA1094" s="1"/>
  <c r="BV1094" a="1"/>
  <c r="BV1094" s="1"/>
  <c r="BQ1094" a="1"/>
  <c r="BQ1094" s="1"/>
  <c r="BM1094" a="1"/>
  <c r="BM1094" s="1"/>
  <c r="BZ1094" a="1"/>
  <c r="BZ1094" s="1"/>
  <c r="BT1094" a="1"/>
  <c r="BT1094" s="1"/>
  <c r="BR1094" a="1"/>
  <c r="BR1094" s="1"/>
  <c r="BJ1094" a="1"/>
  <c r="BJ1094" s="1"/>
  <c r="BS1094" a="1"/>
  <c r="BS1094" s="1"/>
  <c r="BW1094" a="1"/>
  <c r="BW1094" s="1"/>
  <c r="BP1094" a="1"/>
  <c r="BP1094" s="1"/>
  <c r="CB1078"/>
  <c r="CC1078"/>
  <c r="CD1078"/>
  <c r="BY1078" a="1"/>
  <c r="BY1078" s="1"/>
  <c r="BN1078" a="1"/>
  <c r="BN1078" s="1"/>
  <c r="BO1078" a="1"/>
  <c r="BO1078" s="1"/>
  <c r="BX1078" a="1"/>
  <c r="BX1078" s="1"/>
  <c r="CA1078" a="1"/>
  <c r="CA1078" s="1"/>
  <c r="BL1078" a="1"/>
  <c r="BL1078" s="1"/>
  <c r="BR1078" a="1"/>
  <c r="BR1078" s="1"/>
  <c r="BV1078" a="1"/>
  <c r="BV1078" s="1"/>
  <c r="BQ1078" a="1"/>
  <c r="BQ1078" s="1"/>
  <c r="BU1078" a="1"/>
  <c r="BU1078" s="1"/>
  <c r="BZ1078" a="1"/>
  <c r="BZ1078" s="1"/>
  <c r="BW1078" a="1"/>
  <c r="BW1078" s="1"/>
  <c r="BT1078" a="1"/>
  <c r="BT1078" s="1"/>
  <c r="BK1078" a="1"/>
  <c r="BK1078" s="1"/>
  <c r="BJ1078" a="1"/>
  <c r="BJ1078" s="1"/>
  <c r="BS1078" a="1"/>
  <c r="BS1078" s="1"/>
  <c r="BM1078" a="1"/>
  <c r="BM1078" s="1"/>
  <c r="BP1078" a="1"/>
  <c r="BP1078" s="1"/>
  <c r="CD1062"/>
  <c r="CC1062"/>
  <c r="CB1062"/>
  <c r="BX1062" a="1"/>
  <c r="BX1062" s="1"/>
  <c r="BM1062" a="1"/>
  <c r="BM1062" s="1"/>
  <c r="BN1062" a="1"/>
  <c r="BN1062" s="1"/>
  <c r="BL1062" a="1"/>
  <c r="BL1062" s="1"/>
  <c r="BR1062" a="1"/>
  <c r="BR1062" s="1"/>
  <c r="BP1062" a="1"/>
  <c r="BP1062" s="1"/>
  <c r="CA1062" a="1"/>
  <c r="CA1062" s="1"/>
  <c r="BQ1062" a="1"/>
  <c r="BQ1062" s="1"/>
  <c r="BU1062" a="1"/>
  <c r="BU1062" s="1"/>
  <c r="BV1062" a="1"/>
  <c r="BV1062" s="1"/>
  <c r="BK1062" a="1"/>
  <c r="BK1062" s="1"/>
  <c r="BO1062" a="1"/>
  <c r="BO1062" s="1"/>
  <c r="BJ1062" a="1"/>
  <c r="BJ1062" s="1"/>
  <c r="BT1062" a="1"/>
  <c r="BT1062" s="1"/>
  <c r="BY1062" a="1"/>
  <c r="BY1062" s="1"/>
  <c r="BZ1062" a="1"/>
  <c r="BZ1062" s="1"/>
  <c r="BS1062" a="1"/>
  <c r="BS1062" s="1"/>
  <c r="BW1062" a="1"/>
  <c r="BW1062" s="1"/>
  <c r="CD1046"/>
  <c r="CB1046"/>
  <c r="CC1046"/>
  <c r="BT1046" a="1"/>
  <c r="BT1046" s="1"/>
  <c r="CA1046" a="1"/>
  <c r="CA1046" s="1"/>
  <c r="BK1046" a="1"/>
  <c r="BK1046" s="1"/>
  <c r="BM1046" a="1"/>
  <c r="BM1046" s="1"/>
  <c r="BY1046" a="1"/>
  <c r="BY1046" s="1"/>
  <c r="BX1046" a="1"/>
  <c r="BX1046" s="1"/>
  <c r="BJ1046" a="1"/>
  <c r="BJ1046" s="1"/>
  <c r="BP1046" a="1"/>
  <c r="BP1046" s="1"/>
  <c r="BR1046" a="1"/>
  <c r="BR1046" s="1"/>
  <c r="BV1046" a="1"/>
  <c r="BV1046" s="1"/>
  <c r="BN1046" a="1"/>
  <c r="BN1046" s="1"/>
  <c r="BO1046" a="1"/>
  <c r="BO1046" s="1"/>
  <c r="BS1046" a="1"/>
  <c r="BS1046" s="1"/>
  <c r="BZ1046" a="1"/>
  <c r="BZ1046" s="1"/>
  <c r="BL1046" a="1"/>
  <c r="BL1046" s="1"/>
  <c r="BQ1046" a="1"/>
  <c r="BQ1046" s="1"/>
  <c r="BW1046" a="1"/>
  <c r="BW1046" s="1"/>
  <c r="BU1046" a="1"/>
  <c r="BU1046" s="1"/>
  <c r="CB1030"/>
  <c r="CC1030"/>
  <c r="CD1030"/>
  <c r="BK1030" a="1"/>
  <c r="BK1030" s="1"/>
  <c r="CA1030" a="1"/>
  <c r="CA1030" s="1"/>
  <c r="BQ1030" a="1"/>
  <c r="BQ1030" s="1"/>
  <c r="BY1030" a="1"/>
  <c r="BY1030" s="1"/>
  <c r="BO1030" a="1"/>
  <c r="BO1030" s="1"/>
  <c r="BW1030" a="1"/>
  <c r="BW1030" s="1"/>
  <c r="BN1030" a="1"/>
  <c r="BN1030" s="1"/>
  <c r="BX1030" a="1"/>
  <c r="BX1030" s="1"/>
  <c r="BT1030" a="1"/>
  <c r="BT1030" s="1"/>
  <c r="BS1030" a="1"/>
  <c r="BS1030" s="1"/>
  <c r="BJ1030" a="1"/>
  <c r="BJ1030" s="1"/>
  <c r="BR1030" a="1"/>
  <c r="BR1030" s="1"/>
  <c r="BZ1030" a="1"/>
  <c r="BZ1030" s="1"/>
  <c r="BL1030" a="1"/>
  <c r="BL1030" s="1"/>
  <c r="BV1030" a="1"/>
  <c r="BV1030" s="1"/>
  <c r="BM1030" a="1"/>
  <c r="BM1030" s="1"/>
  <c r="BU1030" a="1"/>
  <c r="BU1030" s="1"/>
  <c r="BP1030" a="1"/>
  <c r="BP1030" s="1"/>
  <c r="CD1014"/>
  <c r="CB1014"/>
  <c r="CC1014"/>
  <c r="BX1014" a="1"/>
  <c r="BX1014" s="1"/>
  <c r="BR1014" a="1"/>
  <c r="BR1014" s="1"/>
  <c r="BL1014" a="1"/>
  <c r="BL1014" s="1"/>
  <c r="CA1014" a="1"/>
  <c r="CA1014" s="1"/>
  <c r="BM1014" a="1"/>
  <c r="BM1014" s="1"/>
  <c r="BJ1014" a="1"/>
  <c r="BJ1014" s="1"/>
  <c r="BV1014" a="1"/>
  <c r="BV1014" s="1"/>
  <c r="BS1014" a="1"/>
  <c r="BS1014" s="1"/>
  <c r="BO1014" a="1"/>
  <c r="BO1014" s="1"/>
  <c r="BP1014" a="1"/>
  <c r="BP1014" s="1"/>
  <c r="BN1014" a="1"/>
  <c r="BN1014" s="1"/>
  <c r="BY1014" a="1"/>
  <c r="BY1014" s="1"/>
  <c r="BW1014" a="1"/>
  <c r="BW1014" s="1"/>
  <c r="BZ1014" a="1"/>
  <c r="BZ1014" s="1"/>
  <c r="BU1014" a="1"/>
  <c r="BU1014" s="1"/>
  <c r="BQ1014" a="1"/>
  <c r="BQ1014" s="1"/>
  <c r="BK1014" a="1"/>
  <c r="BK1014" s="1"/>
  <c r="BT1014" a="1"/>
  <c r="BT1014" s="1"/>
  <c r="CB998"/>
  <c r="CC998"/>
  <c r="CD998"/>
  <c r="BT998" a="1"/>
  <c r="BT998" s="1"/>
  <c r="CA998" a="1"/>
  <c r="CA998" s="1"/>
  <c r="BS998" a="1"/>
  <c r="BS998" s="1"/>
  <c r="BR998" a="1"/>
  <c r="BR998" s="1"/>
  <c r="BU998" a="1"/>
  <c r="BU998" s="1"/>
  <c r="BY998" a="1"/>
  <c r="BY998" s="1"/>
  <c r="BJ998" a="1"/>
  <c r="BJ998" s="1"/>
  <c r="BV998" a="1"/>
  <c r="BV998" s="1"/>
  <c r="BK998" a="1"/>
  <c r="BK998" s="1"/>
  <c r="BL998" a="1"/>
  <c r="BL998" s="1"/>
  <c r="BM998" a="1"/>
  <c r="BM998" s="1"/>
  <c r="BN998" a="1"/>
  <c r="BN998" s="1"/>
  <c r="BP998" a="1"/>
  <c r="BP998" s="1"/>
  <c r="BQ998" a="1"/>
  <c r="BQ998" s="1"/>
  <c r="BX998" a="1"/>
  <c r="BX998" s="1"/>
  <c r="BW998" a="1"/>
  <c r="BW998" s="1"/>
  <c r="BO998" a="1"/>
  <c r="BO998" s="1"/>
  <c r="BZ998" a="1"/>
  <c r="BZ998" s="1"/>
  <c r="CB982"/>
  <c r="CD982"/>
  <c r="CC982"/>
  <c r="BV982" a="1"/>
  <c r="BV982" s="1"/>
  <c r="BX982" a="1"/>
  <c r="BX982" s="1"/>
  <c r="BU982" a="1"/>
  <c r="BU982" s="1"/>
  <c r="BK982" a="1"/>
  <c r="BK982" s="1"/>
  <c r="CA982" a="1"/>
  <c r="CA982" s="1"/>
  <c r="BJ982" a="1"/>
  <c r="BJ982" s="1"/>
  <c r="BO982" a="1"/>
  <c r="BO982" s="1"/>
  <c r="BZ982" a="1"/>
  <c r="BZ982" s="1"/>
  <c r="BW982" a="1"/>
  <c r="BW982" s="1"/>
  <c r="BN982" a="1"/>
  <c r="BN982" s="1"/>
  <c r="BM982" a="1"/>
  <c r="BM982" s="1"/>
  <c r="BT982" a="1"/>
  <c r="BT982" s="1"/>
  <c r="BL982" a="1"/>
  <c r="BL982" s="1"/>
  <c r="BS982" a="1"/>
  <c r="BS982" s="1"/>
  <c r="BQ982" a="1"/>
  <c r="BQ982" s="1"/>
  <c r="BY982" a="1"/>
  <c r="BY982" s="1"/>
  <c r="BP982" a="1"/>
  <c r="BP982" s="1"/>
  <c r="BR982" a="1"/>
  <c r="BR982" s="1"/>
  <c r="CD966"/>
  <c r="CB966"/>
  <c r="CC966"/>
  <c r="BU966" a="1"/>
  <c r="BU966" s="1"/>
  <c r="BJ966" a="1"/>
  <c r="BJ966" s="1"/>
  <c r="BZ966" a="1"/>
  <c r="BZ966" s="1"/>
  <c r="CA966" a="1"/>
  <c r="CA966" s="1"/>
  <c r="BK966" a="1"/>
  <c r="BK966" s="1"/>
  <c r="BW966" a="1"/>
  <c r="BW966" s="1"/>
  <c r="BX966" a="1"/>
  <c r="BX966" s="1"/>
  <c r="BN966" a="1"/>
  <c r="BN966" s="1"/>
  <c r="BO966" a="1"/>
  <c r="BO966" s="1"/>
  <c r="BT966" a="1"/>
  <c r="BT966" s="1"/>
  <c r="BM966" a="1"/>
  <c r="BM966" s="1"/>
  <c r="BQ966" a="1"/>
  <c r="BQ966" s="1"/>
  <c r="BL966" a="1"/>
  <c r="BL966" s="1"/>
  <c r="BY966" a="1"/>
  <c r="BY966" s="1"/>
  <c r="BP966" a="1"/>
  <c r="BP966" s="1"/>
  <c r="BV966" a="1"/>
  <c r="BV966" s="1"/>
  <c r="BR966" a="1"/>
  <c r="BR966" s="1"/>
  <c r="BS966" a="1"/>
  <c r="BS966" s="1"/>
  <c r="CC950"/>
  <c r="CB950"/>
  <c r="CD950"/>
  <c r="BW950" a="1"/>
  <c r="BW950" s="1"/>
  <c r="BQ950" a="1"/>
  <c r="BQ950" s="1"/>
  <c r="BS950" a="1"/>
  <c r="BS950" s="1"/>
  <c r="BL950" a="1"/>
  <c r="BL950" s="1"/>
  <c r="BT950" a="1"/>
  <c r="BT950" s="1"/>
  <c r="BJ950" a="1"/>
  <c r="BJ950" s="1"/>
  <c r="BZ950" a="1"/>
  <c r="BZ950" s="1"/>
  <c r="BU950" a="1"/>
  <c r="BU950" s="1"/>
  <c r="BX950" a="1"/>
  <c r="BX950" s="1"/>
  <c r="BV950" a="1"/>
  <c r="BV950" s="1"/>
  <c r="BO950" a="1"/>
  <c r="BO950" s="1"/>
  <c r="BM950" a="1"/>
  <c r="BM950" s="1"/>
  <c r="BP950" a="1"/>
  <c r="BP950" s="1"/>
  <c r="BR950" a="1"/>
  <c r="BR950" s="1"/>
  <c r="BN950" a="1"/>
  <c r="BN950" s="1"/>
  <c r="CA950" a="1"/>
  <c r="CA950" s="1"/>
  <c r="BY950" a="1"/>
  <c r="BY950" s="1"/>
  <c r="BK950" a="1"/>
  <c r="BK950" s="1"/>
  <c r="CB932"/>
  <c r="CC932"/>
  <c r="CD932"/>
  <c r="BK932" a="1"/>
  <c r="BK932" s="1"/>
  <c r="BL932" a="1"/>
  <c r="BL932" s="1"/>
  <c r="BP932" a="1"/>
  <c r="BP932" s="1"/>
  <c r="BQ932" a="1"/>
  <c r="BQ932" s="1"/>
  <c r="BR932" a="1"/>
  <c r="BR932" s="1"/>
  <c r="BM932" a="1"/>
  <c r="BM932" s="1"/>
  <c r="BO932" a="1"/>
  <c r="BO932" s="1"/>
  <c r="BU932" a="1"/>
  <c r="BU932" s="1"/>
  <c r="BV932" a="1"/>
  <c r="BV932" s="1"/>
  <c r="BS932" a="1"/>
  <c r="BS932" s="1"/>
  <c r="BW932" a="1"/>
  <c r="BW932" s="1"/>
  <c r="BZ932" a="1"/>
  <c r="BZ932" s="1"/>
  <c r="BN932" a="1"/>
  <c r="BN932" s="1"/>
  <c r="BX932" a="1"/>
  <c r="BX932" s="1"/>
  <c r="CA932" a="1"/>
  <c r="CA932" s="1"/>
  <c r="BT932" a="1"/>
  <c r="BT932" s="1"/>
  <c r="BY932" a="1"/>
  <c r="BY932" s="1"/>
  <c r="BJ932" a="1"/>
  <c r="BJ932" s="1"/>
  <c r="CB916"/>
  <c r="CD916"/>
  <c r="CC916"/>
  <c r="BU916" a="1"/>
  <c r="BU916" s="1"/>
  <c r="BO916" a="1"/>
  <c r="BO916" s="1"/>
  <c r="BK916" a="1"/>
  <c r="BK916" s="1"/>
  <c r="BM916" a="1"/>
  <c r="BM916" s="1"/>
  <c r="BS916" a="1"/>
  <c r="BS916" s="1"/>
  <c r="BX916" a="1"/>
  <c r="BX916" s="1"/>
  <c r="BT916" a="1"/>
  <c r="BT916" s="1"/>
  <c r="BP916" a="1"/>
  <c r="BP916" s="1"/>
  <c r="BR916" a="1"/>
  <c r="BR916" s="1"/>
  <c r="BZ916" a="1"/>
  <c r="BZ916" s="1"/>
  <c r="BY916" a="1"/>
  <c r="BY916" s="1"/>
  <c r="BV916" a="1"/>
  <c r="BV916" s="1"/>
  <c r="BW916" a="1"/>
  <c r="BW916" s="1"/>
  <c r="BN916" a="1"/>
  <c r="BN916" s="1"/>
  <c r="BQ916" a="1"/>
  <c r="BQ916" s="1"/>
  <c r="BL916" a="1"/>
  <c r="BL916" s="1"/>
  <c r="CA916" a="1"/>
  <c r="CA916" s="1"/>
  <c r="BJ916" a="1"/>
  <c r="BJ916" s="1"/>
  <c r="CB900"/>
  <c r="CC900"/>
  <c r="CD900"/>
  <c r="BK900" a="1"/>
  <c r="BK900" s="1"/>
  <c r="BY900" a="1"/>
  <c r="BY900" s="1"/>
  <c r="BJ900" a="1"/>
  <c r="BJ900" s="1"/>
  <c r="BP900" a="1"/>
  <c r="BP900" s="1"/>
  <c r="BT900" a="1"/>
  <c r="BT900" s="1"/>
  <c r="BZ900" a="1"/>
  <c r="BZ900" s="1"/>
  <c r="BO900" a="1"/>
  <c r="BO900" s="1"/>
  <c r="BN900" a="1"/>
  <c r="BN900" s="1"/>
  <c r="BM900" a="1"/>
  <c r="BM900" s="1"/>
  <c r="BV900" a="1"/>
  <c r="BV900" s="1"/>
  <c r="CA900" a="1"/>
  <c r="CA900" s="1"/>
  <c r="BR900" a="1"/>
  <c r="BR900" s="1"/>
  <c r="BS900" a="1"/>
  <c r="BS900" s="1"/>
  <c r="BQ900" a="1"/>
  <c r="BQ900" s="1"/>
  <c r="BU900" a="1"/>
  <c r="BU900" s="1"/>
  <c r="BW900" a="1"/>
  <c r="BW900" s="1"/>
  <c r="BX900" a="1"/>
  <c r="BX900" s="1"/>
  <c r="BL900" a="1"/>
  <c r="BL900" s="1"/>
  <c r="CC884"/>
  <c r="CB884"/>
  <c r="CD884"/>
  <c r="BY884" a="1"/>
  <c r="BY884" s="1"/>
  <c r="BT884" a="1"/>
  <c r="BT884" s="1"/>
  <c r="BP884" a="1"/>
  <c r="BP884" s="1"/>
  <c r="BW884" a="1"/>
  <c r="BW884" s="1"/>
  <c r="BZ884" a="1"/>
  <c r="BZ884" s="1"/>
  <c r="BL884" a="1"/>
  <c r="BL884" s="1"/>
  <c r="CA884" a="1"/>
  <c r="CA884" s="1"/>
  <c r="BM884" a="1"/>
  <c r="BM884" s="1"/>
  <c r="BX884" a="1"/>
  <c r="BX884" s="1"/>
  <c r="BS884" a="1"/>
  <c r="BS884" s="1"/>
  <c r="BJ884" a="1"/>
  <c r="BJ884" s="1"/>
  <c r="BK884" a="1"/>
  <c r="BK884" s="1"/>
  <c r="BR884" a="1"/>
  <c r="BR884" s="1"/>
  <c r="BU884" a="1"/>
  <c r="BU884" s="1"/>
  <c r="BV884" a="1"/>
  <c r="BV884" s="1"/>
  <c r="BO884" a="1"/>
  <c r="BO884" s="1"/>
  <c r="BQ884" a="1"/>
  <c r="BQ884" s="1"/>
  <c r="BN884" a="1"/>
  <c r="BN884" s="1"/>
  <c r="AI1164"/>
  <c r="AF1164"/>
  <c r="O1164"/>
  <c r="AU1164"/>
  <c r="AN1164"/>
  <c r="C632"/>
  <c r="CD1164" l="1"/>
  <c r="CB1164"/>
  <c r="CC1164"/>
  <c r="BN1164" a="1"/>
  <c r="BN1164" s="1"/>
  <c r="BL1164" a="1"/>
  <c r="BL1164" s="1"/>
  <c r="BT1164" a="1"/>
  <c r="BT1164" s="1"/>
  <c r="BU1164" a="1"/>
  <c r="BU1164" s="1"/>
  <c r="BQ1164" a="1"/>
  <c r="BQ1164" s="1"/>
  <c r="BS1164" a="1"/>
  <c r="BS1164" s="1"/>
  <c r="CA1164" a="1"/>
  <c r="CA1164" s="1"/>
  <c r="BX1164" a="1"/>
  <c r="BX1164" s="1"/>
  <c r="BV1164" a="1"/>
  <c r="BV1164" s="1"/>
  <c r="BW1164" a="1"/>
  <c r="BW1164" s="1"/>
  <c r="BM1164" a="1"/>
  <c r="BM1164" s="1"/>
  <c r="BO1164" a="1"/>
  <c r="BO1164" s="1"/>
  <c r="BY1164" a="1"/>
  <c r="BY1164" s="1"/>
  <c r="BZ1164" a="1"/>
  <c r="BZ1164" s="1"/>
  <c r="BP1164" a="1"/>
  <c r="BP1164" s="1"/>
  <c r="BJ1164" a="1"/>
  <c r="BJ1164" s="1"/>
  <c r="BR1164" a="1"/>
  <c r="BR1164" s="1"/>
  <c r="BK1164" a="1"/>
  <c r="BK1164" s="1"/>
  <c r="A7" i="82"/>
  <c r="A6"/>
  <c r="BH1175" i="70" l="1"/>
  <c r="BH1203" s="1"/>
  <c r="BH1176"/>
  <c r="BH1177"/>
  <c r="BH1178"/>
  <c r="BH1179"/>
  <c r="BH1180"/>
  <c r="BH1181"/>
  <c r="BH1182"/>
  <c r="BH1183"/>
  <c r="BH1184"/>
  <c r="BH1185"/>
  <c r="BH1186"/>
  <c r="BH1187"/>
  <c r="BH1188"/>
  <c r="BH1189"/>
  <c r="BH1190"/>
  <c r="BH1191"/>
  <c r="BH1192"/>
  <c r="BH1193"/>
  <c r="BH1194"/>
  <c r="BH1195"/>
  <c r="BH1196"/>
  <c r="BH1197"/>
  <c r="BH1198"/>
  <c r="BH1199"/>
  <c r="BH1200"/>
  <c r="BH1202"/>
  <c r="E761"/>
  <c r="E741"/>
  <c r="BG1174" l="1"/>
  <c r="BF1174"/>
  <c r="BE1174"/>
  <c r="BD1174"/>
  <c r="AZ1174"/>
  <c r="AY1174"/>
  <c r="AX1174"/>
  <c r="AW1174"/>
  <c r="AV1174"/>
  <c r="AU1174"/>
  <c r="AT1174"/>
  <c r="AS1174"/>
  <c r="AR1174"/>
  <c r="AQ1174"/>
  <c r="AP1174"/>
  <c r="AO1174"/>
  <c r="AN1174"/>
  <c r="AM1174"/>
  <c r="AL1174"/>
  <c r="AK1174"/>
  <c r="AJ1174"/>
  <c r="AI1174"/>
  <c r="AH1174"/>
  <c r="AG1174"/>
  <c r="AF1174"/>
  <c r="AE1174"/>
  <c r="AD1174"/>
  <c r="AC1174"/>
  <c r="AB1174"/>
  <c r="AA1174"/>
  <c r="Z1174"/>
  <c r="Y1174"/>
  <c r="X1174"/>
  <c r="W1174"/>
  <c r="V1174"/>
  <c r="U1174"/>
  <c r="T1174"/>
  <c r="S1174"/>
  <c r="R1174"/>
  <c r="Q1174"/>
  <c r="P1174"/>
  <c r="O1174"/>
  <c r="N1174"/>
  <c r="M1174"/>
  <c r="L1174"/>
  <c r="K1174"/>
  <c r="J1174"/>
  <c r="I1174"/>
  <c r="H1174"/>
  <c r="G1174"/>
  <c r="F1174"/>
  <c r="E1174"/>
  <c r="BG821"/>
  <c r="BF821"/>
  <c r="BE821"/>
  <c r="BD821"/>
  <c r="AZ821"/>
  <c r="AY821"/>
  <c r="AX821"/>
  <c r="AW821"/>
  <c r="AV821"/>
  <c r="AU821"/>
  <c r="AT821"/>
  <c r="AS821"/>
  <c r="AR821"/>
  <c r="AQ821"/>
  <c r="AP821"/>
  <c r="AO821"/>
  <c r="AN821"/>
  <c r="AM821"/>
  <c r="AL821"/>
  <c r="AK821"/>
  <c r="AJ821"/>
  <c r="AI821"/>
  <c r="AH821"/>
  <c r="AG821"/>
  <c r="AF821"/>
  <c r="AE821"/>
  <c r="AD821"/>
  <c r="AC821"/>
  <c r="AB821"/>
  <c r="AA821"/>
  <c r="Z821"/>
  <c r="Y821"/>
  <c r="X821"/>
  <c r="W821"/>
  <c r="V821"/>
  <c r="U821"/>
  <c r="T821"/>
  <c r="S821"/>
  <c r="R821"/>
  <c r="Q821"/>
  <c r="P821"/>
  <c r="O821"/>
  <c r="N821"/>
  <c r="M821"/>
  <c r="L821"/>
  <c r="K821"/>
  <c r="J821"/>
  <c r="I821"/>
  <c r="H821"/>
  <c r="G821"/>
  <c r="F821"/>
  <c r="E821"/>
  <c r="BG802"/>
  <c r="BF802"/>
  <c r="BE802"/>
  <c r="BD802"/>
  <c r="AZ802"/>
  <c r="AY802"/>
  <c r="AX802"/>
  <c r="AW802"/>
  <c r="AV802"/>
  <c r="AU802"/>
  <c r="AT802"/>
  <c r="AS802"/>
  <c r="AR802"/>
  <c r="AQ802"/>
  <c r="AP802"/>
  <c r="AO802"/>
  <c r="AN802"/>
  <c r="AM802"/>
  <c r="AL802"/>
  <c r="AK802"/>
  <c r="AJ802"/>
  <c r="AI802"/>
  <c r="AH802"/>
  <c r="AG802"/>
  <c r="AF802"/>
  <c r="AE802"/>
  <c r="AD802"/>
  <c r="AC802"/>
  <c r="AB802"/>
  <c r="AA802"/>
  <c r="Z802"/>
  <c r="Y802"/>
  <c r="X802"/>
  <c r="W802"/>
  <c r="V802"/>
  <c r="U802"/>
  <c r="T802"/>
  <c r="S802"/>
  <c r="R802"/>
  <c r="Q802"/>
  <c r="P802"/>
  <c r="O802"/>
  <c r="N802"/>
  <c r="M802"/>
  <c r="L802"/>
  <c r="K802"/>
  <c r="J802"/>
  <c r="I802"/>
  <c r="H802"/>
  <c r="G802"/>
  <c r="F802"/>
  <c r="E802"/>
  <c r="BG761"/>
  <c r="BF761"/>
  <c r="BE761"/>
  <c r="BD761"/>
  <c r="AZ761"/>
  <c r="AY761"/>
  <c r="AX761"/>
  <c r="AW761"/>
  <c r="AV761"/>
  <c r="AU761"/>
  <c r="AT761"/>
  <c r="AS761"/>
  <c r="AR761"/>
  <c r="AQ761"/>
  <c r="AP761"/>
  <c r="AO761"/>
  <c r="AN761"/>
  <c r="AM761"/>
  <c r="AL761"/>
  <c r="AK761"/>
  <c r="AJ761"/>
  <c r="AI761"/>
  <c r="AH761"/>
  <c r="AG761"/>
  <c r="AF761"/>
  <c r="AE761"/>
  <c r="AD761"/>
  <c r="AC761"/>
  <c r="AB761"/>
  <c r="AA761"/>
  <c r="Z761"/>
  <c r="Y761"/>
  <c r="X761"/>
  <c r="W761"/>
  <c r="V761"/>
  <c r="U761"/>
  <c r="T761"/>
  <c r="S761"/>
  <c r="R761"/>
  <c r="Q761"/>
  <c r="P761"/>
  <c r="O761"/>
  <c r="N761"/>
  <c r="M761"/>
  <c r="L761"/>
  <c r="K761"/>
  <c r="J761"/>
  <c r="I761"/>
  <c r="H761"/>
  <c r="G761"/>
  <c r="F761"/>
  <c r="BG741"/>
  <c r="BF741"/>
  <c r="BE741"/>
  <c r="BD741"/>
  <c r="AZ741"/>
  <c r="AY741"/>
  <c r="AX741"/>
  <c r="AW741"/>
  <c r="AV741"/>
  <c r="AU741"/>
  <c r="AT741"/>
  <c r="AS741"/>
  <c r="AR741"/>
  <c r="AQ741"/>
  <c r="AP741"/>
  <c r="AO741"/>
  <c r="AN741"/>
  <c r="AM741"/>
  <c r="AL741"/>
  <c r="AK741"/>
  <c r="AJ741"/>
  <c r="AI741"/>
  <c r="AH741"/>
  <c r="AG741"/>
  <c r="AF741"/>
  <c r="AE741"/>
  <c r="AD741"/>
  <c r="AC741"/>
  <c r="AB741"/>
  <c r="AA741"/>
  <c r="Z741"/>
  <c r="Y741"/>
  <c r="X741"/>
  <c r="W741"/>
  <c r="V741"/>
  <c r="U741"/>
  <c r="T741"/>
  <c r="S741"/>
  <c r="R741"/>
  <c r="Q741"/>
  <c r="P741"/>
  <c r="O741"/>
  <c r="N741"/>
  <c r="M741"/>
  <c r="L741"/>
  <c r="K741"/>
  <c r="J741"/>
  <c r="I741"/>
  <c r="H741"/>
  <c r="G741"/>
  <c r="F741"/>
  <c r="A730"/>
  <c r="A729"/>
  <c r="A728"/>
  <c r="A727"/>
  <c r="A726"/>
  <c r="A725"/>
  <c r="A724"/>
  <c r="A723"/>
  <c r="A722"/>
  <c r="A721"/>
  <c r="A720"/>
  <c r="A719"/>
  <c r="A718"/>
  <c r="A717"/>
  <c r="A716"/>
  <c r="A715"/>
  <c r="A714"/>
  <c r="A713"/>
  <c r="A712"/>
  <c r="A711"/>
  <c r="A710"/>
  <c r="A709"/>
  <c r="A708"/>
  <c r="A707"/>
  <c r="A705"/>
  <c r="A704"/>
  <c r="A703"/>
  <c r="A702"/>
  <c r="A701"/>
  <c r="A700"/>
  <c r="A699"/>
  <c r="A698"/>
  <c r="A697"/>
  <c r="A696"/>
  <c r="BG695"/>
  <c r="BF695"/>
  <c r="BE695"/>
  <c r="BD695"/>
  <c r="AZ695"/>
  <c r="AY695"/>
  <c r="AX695"/>
  <c r="AW695"/>
  <c r="AV695"/>
  <c r="AU695"/>
  <c r="AT695"/>
  <c r="AS695"/>
  <c r="AR695"/>
  <c r="AQ695"/>
  <c r="AP695"/>
  <c r="AO695"/>
  <c r="AN695"/>
  <c r="AM695"/>
  <c r="AL695"/>
  <c r="AK695"/>
  <c r="AJ695"/>
  <c r="AI695"/>
  <c r="AH695"/>
  <c r="AG695"/>
  <c r="AF695"/>
  <c r="AE695"/>
  <c r="AD695"/>
  <c r="AC695"/>
  <c r="AB695"/>
  <c r="AA695"/>
  <c r="Z695"/>
  <c r="Y695"/>
  <c r="X695"/>
  <c r="W695"/>
  <c r="V695"/>
  <c r="U695"/>
  <c r="T695"/>
  <c r="S695"/>
  <c r="R695"/>
  <c r="Q695"/>
  <c r="P695"/>
  <c r="O695"/>
  <c r="N695"/>
  <c r="M695"/>
  <c r="L695"/>
  <c r="K695"/>
  <c r="J695"/>
  <c r="I695"/>
  <c r="H695"/>
  <c r="G695"/>
  <c r="F695"/>
  <c r="E695"/>
  <c r="BG669"/>
  <c r="BF669"/>
  <c r="BE669"/>
  <c r="BD669"/>
  <c r="AZ669"/>
  <c r="AY669"/>
  <c r="AX669"/>
  <c r="AW669"/>
  <c r="AV669"/>
  <c r="AU669"/>
  <c r="AT669"/>
  <c r="AS669"/>
  <c r="AR669"/>
  <c r="AQ669"/>
  <c r="AP669"/>
  <c r="AO669"/>
  <c r="AN669"/>
  <c r="AM669"/>
  <c r="AL669"/>
  <c r="AK669"/>
  <c r="AJ669"/>
  <c r="AI669"/>
  <c r="AH669"/>
  <c r="AG669"/>
  <c r="AF669"/>
  <c r="AE669"/>
  <c r="AD669"/>
  <c r="AC669"/>
  <c r="AB669"/>
  <c r="AA669"/>
  <c r="Z669"/>
  <c r="Y669"/>
  <c r="X669"/>
  <c r="W669"/>
  <c r="V669"/>
  <c r="U669"/>
  <c r="T669"/>
  <c r="S669"/>
  <c r="R669"/>
  <c r="Q669"/>
  <c r="P669"/>
  <c r="O669"/>
  <c r="N669"/>
  <c r="M669"/>
  <c r="L669"/>
  <c r="K669"/>
  <c r="J669"/>
  <c r="I669"/>
  <c r="H669"/>
  <c r="G669"/>
  <c r="F669"/>
  <c r="E669"/>
  <c r="BG654"/>
  <c r="BF654"/>
  <c r="BE654"/>
  <c r="BD654"/>
  <c r="AZ654"/>
  <c r="AY654"/>
  <c r="AX654"/>
  <c r="AW654"/>
  <c r="AV654"/>
  <c r="AU654"/>
  <c r="AT654"/>
  <c r="AS654"/>
  <c r="AR654"/>
  <c r="AQ654"/>
  <c r="AP654"/>
  <c r="AO654"/>
  <c r="AN654"/>
  <c r="AM654"/>
  <c r="AL654"/>
  <c r="AK654"/>
  <c r="AJ654"/>
  <c r="AI654"/>
  <c r="AH654"/>
  <c r="AG654"/>
  <c r="AF654"/>
  <c r="AE654"/>
  <c r="AD654"/>
  <c r="AC654"/>
  <c r="AB654"/>
  <c r="AA654"/>
  <c r="Z654"/>
  <c r="Y654"/>
  <c r="X654"/>
  <c r="W654"/>
  <c r="V654"/>
  <c r="U654"/>
  <c r="T654"/>
  <c r="S654"/>
  <c r="R654"/>
  <c r="Q654"/>
  <c r="P654"/>
  <c r="O654"/>
  <c r="N654"/>
  <c r="M654"/>
  <c r="L654"/>
  <c r="K654"/>
  <c r="J654"/>
  <c r="I654"/>
  <c r="H654"/>
  <c r="G654"/>
  <c r="F654"/>
  <c r="E654"/>
  <c r="C631"/>
  <c r="C630"/>
  <c r="C629"/>
  <c r="C628"/>
  <c r="C627"/>
  <c r="C626"/>
  <c r="C625"/>
  <c r="C624"/>
  <c r="C623"/>
  <c r="C622"/>
  <c r="C621"/>
  <c r="C620"/>
  <c r="BG619"/>
  <c r="BF619"/>
  <c r="BE619"/>
  <c r="BD619"/>
  <c r="AZ619"/>
  <c r="AY619"/>
  <c r="AX619"/>
  <c r="AW619"/>
  <c r="AV619"/>
  <c r="AU619"/>
  <c r="AT619"/>
  <c r="AS619"/>
  <c r="AR619"/>
  <c r="AQ619"/>
  <c r="AP619"/>
  <c r="AO619"/>
  <c r="AN619"/>
  <c r="AM619"/>
  <c r="AL619"/>
  <c r="AK619"/>
  <c r="AJ619"/>
  <c r="AI619"/>
  <c r="AH619"/>
  <c r="AG619"/>
  <c r="AF619"/>
  <c r="AE619"/>
  <c r="AD619"/>
  <c r="AC619"/>
  <c r="AB619"/>
  <c r="AA619"/>
  <c r="Z619"/>
  <c r="Y619"/>
  <c r="X619"/>
  <c r="W619"/>
  <c r="V619"/>
  <c r="U619"/>
  <c r="T619"/>
  <c r="S619"/>
  <c r="R619"/>
  <c r="Q619"/>
  <c r="P619"/>
  <c r="O619"/>
  <c r="N619"/>
  <c r="M619"/>
  <c r="L619"/>
  <c r="K619"/>
  <c r="J619"/>
  <c r="I619"/>
  <c r="H619"/>
  <c r="G619"/>
  <c r="F619"/>
  <c r="E619"/>
  <c r="A10" i="82" l="1"/>
  <c r="B10" s="1"/>
  <c r="A8"/>
  <c r="B8" s="1"/>
  <c r="B7"/>
  <c r="B6"/>
  <c r="A5"/>
  <c r="B5" s="1"/>
  <c r="C4"/>
  <c r="C5"/>
  <c r="A4"/>
  <c r="B4" s="1"/>
  <c r="F4" l="1"/>
  <c r="F5"/>
  <c r="C10"/>
  <c r="F10" s="1"/>
  <c r="C8"/>
  <c r="F8" s="1"/>
  <c r="C7"/>
  <c r="F7" s="1"/>
  <c r="C6"/>
  <c r="F6" s="1"/>
  <c r="A264" i="64" l="1"/>
  <c r="C253"/>
  <c r="C252"/>
  <c r="C251"/>
  <c r="C250"/>
  <c r="C249"/>
  <c r="C248"/>
  <c r="C247"/>
  <c r="C246"/>
  <c r="C245"/>
  <c r="C244"/>
  <c r="C243"/>
  <c r="C242"/>
  <c r="C241"/>
  <c r="C240"/>
  <c r="C239"/>
  <c r="C238"/>
  <c r="C237"/>
  <c r="C236"/>
  <c r="C235"/>
  <c r="C234"/>
  <c r="C233"/>
  <c r="C232"/>
  <c r="C231"/>
  <c r="C230"/>
  <c r="C229"/>
  <c r="C228"/>
  <c r="C227"/>
  <c r="C226"/>
  <c r="C225"/>
  <c r="C224"/>
  <c r="C223"/>
  <c r="C222"/>
  <c r="C221"/>
  <c r="C220"/>
  <c r="C219"/>
  <c r="C218"/>
  <c r="C217"/>
  <c r="C216"/>
  <c r="C215"/>
  <c r="C214"/>
  <c r="C213"/>
  <c r="C212"/>
  <c r="C211"/>
  <c r="C210"/>
  <c r="C199"/>
  <c r="C197"/>
  <c r="C196"/>
  <c r="C195"/>
  <c r="C194"/>
  <c r="C193"/>
  <c r="C192"/>
  <c r="C191"/>
  <c r="C179"/>
  <c r="C178"/>
  <c r="C177"/>
  <c r="C176"/>
  <c r="C175"/>
  <c r="C174"/>
  <c r="C173"/>
  <c r="C172"/>
  <c r="C171"/>
  <c r="C170"/>
  <c r="C169"/>
  <c r="C168"/>
  <c r="C167"/>
  <c r="C166"/>
  <c r="C165"/>
  <c r="C164"/>
  <c r="C163"/>
  <c r="C162"/>
  <c r="C161"/>
  <c r="C160"/>
  <c r="C159"/>
  <c r="C158"/>
  <c r="C157"/>
  <c r="C156"/>
  <c r="C155"/>
  <c r="C153"/>
  <c r="C152"/>
  <c r="C151"/>
  <c r="C150"/>
  <c r="BH148"/>
  <c r="BG147"/>
  <c r="BG148" s="1"/>
  <c r="BF147"/>
  <c r="BF148" s="1"/>
  <c r="BE147"/>
  <c r="BE148" s="1"/>
  <c r="BD147"/>
  <c r="BD148" s="1"/>
  <c r="AZ147"/>
  <c r="AZ148" s="1"/>
  <c r="AY147"/>
  <c r="AY148" s="1"/>
  <c r="AX147"/>
  <c r="AX148" s="1"/>
  <c r="AW147"/>
  <c r="AW148" s="1"/>
  <c r="AV147"/>
  <c r="AV148" s="1"/>
  <c r="AU147"/>
  <c r="AU148" s="1"/>
  <c r="AT147"/>
  <c r="AT148" s="1"/>
  <c r="AS147"/>
  <c r="AS148" s="1"/>
  <c r="AR147"/>
  <c r="AR148" s="1"/>
  <c r="AQ147"/>
  <c r="AQ148" s="1"/>
  <c r="AP147"/>
  <c r="AP148" s="1"/>
  <c r="AO147"/>
  <c r="AO148" s="1"/>
  <c r="AN147"/>
  <c r="AN148" s="1"/>
  <c r="AM147"/>
  <c r="AM148" s="1"/>
  <c r="AL147"/>
  <c r="AL148" s="1"/>
  <c r="AK147"/>
  <c r="AK148" s="1"/>
  <c r="AJ147"/>
  <c r="AJ148" s="1"/>
  <c r="AI147"/>
  <c r="AI148" s="1"/>
  <c r="AH147"/>
  <c r="AH148" s="1"/>
  <c r="AG147"/>
  <c r="AG148" s="1"/>
  <c r="AF147"/>
  <c r="AF148" s="1"/>
  <c r="AE147"/>
  <c r="AE148" s="1"/>
  <c r="AD147"/>
  <c r="AD148" s="1"/>
  <c r="AC147"/>
  <c r="AC148" s="1"/>
  <c r="AB147"/>
  <c r="AB148" s="1"/>
  <c r="AA147"/>
  <c r="AA148" s="1"/>
  <c r="Z147"/>
  <c r="Z148" s="1"/>
  <c r="Y147"/>
  <c r="Y148" s="1"/>
  <c r="X147"/>
  <c r="X148" s="1"/>
  <c r="W147"/>
  <c r="W148" s="1"/>
  <c r="V147"/>
  <c r="V148" s="1"/>
  <c r="U147"/>
  <c r="U148" s="1"/>
  <c r="T147"/>
  <c r="T148" s="1"/>
  <c r="S147"/>
  <c r="S148" s="1"/>
  <c r="R147"/>
  <c r="R148" s="1"/>
  <c r="Q147"/>
  <c r="Q148" s="1"/>
  <c r="P147"/>
  <c r="P148" s="1"/>
  <c r="O147"/>
  <c r="O148" s="1"/>
  <c r="N147"/>
  <c r="N148" s="1"/>
  <c r="M147"/>
  <c r="M148" s="1"/>
  <c r="L147"/>
  <c r="L148" s="1"/>
  <c r="K147"/>
  <c r="K148" s="1"/>
  <c r="J147"/>
  <c r="J148" s="1"/>
  <c r="I147"/>
  <c r="I148" s="1"/>
  <c r="H147"/>
  <c r="H148" s="1"/>
  <c r="G147"/>
  <c r="G148" s="1"/>
  <c r="F147"/>
  <c r="F148" s="1"/>
  <c r="E147"/>
  <c r="E148" s="1"/>
  <c r="BG142" i="70"/>
  <c r="AZ139"/>
  <c r="AV145"/>
  <c r="AR141"/>
  <c r="AN138"/>
  <c r="AJ143"/>
  <c r="AF140"/>
  <c r="AB146"/>
  <c r="X142"/>
  <c r="T139"/>
  <c r="P145"/>
  <c r="L141"/>
  <c r="H138"/>
  <c r="C140" i="64"/>
  <c r="A140"/>
  <c r="C139"/>
  <c r="A139"/>
  <c r="C137"/>
  <c r="A137"/>
  <c r="C136"/>
  <c r="A136"/>
  <c r="C135"/>
  <c r="A135"/>
  <c r="C134"/>
  <c r="A134"/>
  <c r="C133"/>
  <c r="A133"/>
  <c r="C132"/>
  <c r="A132"/>
  <c r="C131"/>
  <c r="A131"/>
  <c r="BH129"/>
  <c r="BG128"/>
  <c r="BG129" s="1"/>
  <c r="BF128"/>
  <c r="BF129" s="1"/>
  <c r="BE128"/>
  <c r="BE129" s="1"/>
  <c r="BD128"/>
  <c r="BD129" s="1"/>
  <c r="AZ128"/>
  <c r="AZ129" s="1"/>
  <c r="AY128"/>
  <c r="AY129" s="1"/>
  <c r="AX128"/>
  <c r="AX129" s="1"/>
  <c r="AW128"/>
  <c r="AW129" s="1"/>
  <c r="AV128"/>
  <c r="AV129" s="1"/>
  <c r="AU128"/>
  <c r="AU129" s="1"/>
  <c r="AT128"/>
  <c r="AT129" s="1"/>
  <c r="AS128"/>
  <c r="AS129" s="1"/>
  <c r="AR128"/>
  <c r="AR129" s="1"/>
  <c r="AQ128"/>
  <c r="AQ129" s="1"/>
  <c r="AP128"/>
  <c r="AP129" s="1"/>
  <c r="AO128"/>
  <c r="AO129" s="1"/>
  <c r="AN128"/>
  <c r="AN129" s="1"/>
  <c r="AM128"/>
  <c r="AM129" s="1"/>
  <c r="AL128"/>
  <c r="AL129" s="1"/>
  <c r="AK128"/>
  <c r="AK129" s="1"/>
  <c r="AJ128"/>
  <c r="AJ129" s="1"/>
  <c r="AI128"/>
  <c r="AI129" s="1"/>
  <c r="AH128"/>
  <c r="AH129" s="1"/>
  <c r="AG128"/>
  <c r="AG129" s="1"/>
  <c r="AF128"/>
  <c r="AF129" s="1"/>
  <c r="AE128"/>
  <c r="AE129" s="1"/>
  <c r="AD128"/>
  <c r="AD129" s="1"/>
  <c r="AC128"/>
  <c r="AC129" s="1"/>
  <c r="AB128"/>
  <c r="AB129" s="1"/>
  <c r="AA128"/>
  <c r="AA129" s="1"/>
  <c r="Z128"/>
  <c r="Z129" s="1"/>
  <c r="Y128"/>
  <c r="Y129" s="1"/>
  <c r="X128"/>
  <c r="X129" s="1"/>
  <c r="W128"/>
  <c r="W129" s="1"/>
  <c r="V128"/>
  <c r="V129" s="1"/>
  <c r="U128"/>
  <c r="U129" s="1"/>
  <c r="T128"/>
  <c r="T129" s="1"/>
  <c r="S128"/>
  <c r="S129" s="1"/>
  <c r="R128"/>
  <c r="R129" s="1"/>
  <c r="Q128"/>
  <c r="Q129" s="1"/>
  <c r="P128"/>
  <c r="P129" s="1"/>
  <c r="O128"/>
  <c r="O129" s="1"/>
  <c r="N128"/>
  <c r="N129" s="1"/>
  <c r="M128"/>
  <c r="M129" s="1"/>
  <c r="L128"/>
  <c r="L129" s="1"/>
  <c r="K128"/>
  <c r="K129" s="1"/>
  <c r="J128"/>
  <c r="J129" s="1"/>
  <c r="I128"/>
  <c r="I129" s="1"/>
  <c r="H128"/>
  <c r="H129" s="1"/>
  <c r="G128"/>
  <c r="G129" s="1"/>
  <c r="F128"/>
  <c r="F129" s="1"/>
  <c r="E128"/>
  <c r="E129" s="1"/>
  <c r="C122"/>
  <c r="A122"/>
  <c r="C121"/>
  <c r="A121"/>
  <c r="C120"/>
  <c r="A120"/>
  <c r="C119"/>
  <c r="A119"/>
  <c r="C118"/>
  <c r="A118"/>
  <c r="C117"/>
  <c r="A117"/>
  <c r="C116"/>
  <c r="A116"/>
  <c r="C115"/>
  <c r="A115"/>
  <c r="C114"/>
  <c r="A114"/>
  <c r="C113"/>
  <c r="A113"/>
  <c r="C112"/>
  <c r="A112"/>
  <c r="C111"/>
  <c r="A111"/>
  <c r="C110"/>
  <c r="A110"/>
  <c r="C109"/>
  <c r="A109"/>
  <c r="C108"/>
  <c r="A108"/>
  <c r="C107"/>
  <c r="A107"/>
  <c r="C106"/>
  <c r="A106"/>
  <c r="C105"/>
  <c r="A105"/>
  <c r="C104"/>
  <c r="A104"/>
  <c r="C103"/>
  <c r="A103"/>
  <c r="C102"/>
  <c r="A102"/>
  <c r="C101"/>
  <c r="A101"/>
  <c r="C100"/>
  <c r="A100"/>
  <c r="C99"/>
  <c r="A99"/>
  <c r="C97"/>
  <c r="A97"/>
  <c r="C96"/>
  <c r="A96"/>
  <c r="C95"/>
  <c r="A95"/>
  <c r="C94"/>
  <c r="A94"/>
  <c r="C93"/>
  <c r="A93"/>
  <c r="C92"/>
  <c r="A92"/>
  <c r="C91"/>
  <c r="A91"/>
  <c r="C90"/>
  <c r="A90"/>
  <c r="C89"/>
  <c r="A89"/>
  <c r="C88"/>
  <c r="A88"/>
  <c r="BO55" i="70" a="1"/>
  <c r="BO55" s="1"/>
  <c r="C52" i="64"/>
  <c r="C51"/>
  <c r="C50"/>
  <c r="C49"/>
  <c r="C48"/>
  <c r="BH46"/>
  <c r="BG45"/>
  <c r="BG46" s="1"/>
  <c r="BF45"/>
  <c r="BF46" s="1"/>
  <c r="BE45"/>
  <c r="BE46" s="1"/>
  <c r="BD45"/>
  <c r="BD46" s="1"/>
  <c r="AZ45"/>
  <c r="AZ46" s="1"/>
  <c r="AY45"/>
  <c r="AY46" s="1"/>
  <c r="AX45"/>
  <c r="AX46" s="1"/>
  <c r="AW45"/>
  <c r="AW46" s="1"/>
  <c r="AV45"/>
  <c r="AV46" s="1"/>
  <c r="AU45"/>
  <c r="AU46" s="1"/>
  <c r="AT45"/>
  <c r="AT46" s="1"/>
  <c r="AS45"/>
  <c r="AS46" s="1"/>
  <c r="AR45"/>
  <c r="AR46" s="1"/>
  <c r="AQ45"/>
  <c r="AQ46" s="1"/>
  <c r="AP45"/>
  <c r="AP46" s="1"/>
  <c r="AO45"/>
  <c r="AO46" s="1"/>
  <c r="AN45"/>
  <c r="AN46" s="1"/>
  <c r="AM45"/>
  <c r="AM46" s="1"/>
  <c r="AL45"/>
  <c r="AL46" s="1"/>
  <c r="AK45"/>
  <c r="AK46" s="1"/>
  <c r="AJ45"/>
  <c r="AJ46" s="1"/>
  <c r="AI45"/>
  <c r="AI46" s="1"/>
  <c r="AH45"/>
  <c r="AH46" s="1"/>
  <c r="AG45"/>
  <c r="AG46" s="1"/>
  <c r="AF45"/>
  <c r="AF46" s="1"/>
  <c r="AE45"/>
  <c r="AE46" s="1"/>
  <c r="AD45"/>
  <c r="AD46" s="1"/>
  <c r="AC45"/>
  <c r="AC46" s="1"/>
  <c r="AB45"/>
  <c r="AB46" s="1"/>
  <c r="AA45"/>
  <c r="AA46" s="1"/>
  <c r="Z45"/>
  <c r="Z46" s="1"/>
  <c r="Y45"/>
  <c r="Y46" s="1"/>
  <c r="X45"/>
  <c r="X46" s="1"/>
  <c r="W45"/>
  <c r="W46" s="1"/>
  <c r="V45"/>
  <c r="V46" s="1"/>
  <c r="U45"/>
  <c r="U46" s="1"/>
  <c r="T45"/>
  <c r="T46" s="1"/>
  <c r="S45"/>
  <c r="S46" s="1"/>
  <c r="R45"/>
  <c r="R46" s="1"/>
  <c r="Q45"/>
  <c r="Q46" s="1"/>
  <c r="P45"/>
  <c r="P46" s="1"/>
  <c r="O45"/>
  <c r="O46" s="1"/>
  <c r="N45"/>
  <c r="N46" s="1"/>
  <c r="M45"/>
  <c r="M46" s="1"/>
  <c r="L45"/>
  <c r="L46" s="1"/>
  <c r="K45"/>
  <c r="K46" s="1"/>
  <c r="J45"/>
  <c r="J46" s="1"/>
  <c r="I45"/>
  <c r="I46" s="1"/>
  <c r="H45"/>
  <c r="H46" s="1"/>
  <c r="G45"/>
  <c r="G46" s="1"/>
  <c r="F45"/>
  <c r="F46" s="1"/>
  <c r="E45"/>
  <c r="E46" s="1"/>
  <c r="A25"/>
  <c r="A24"/>
  <c r="A23"/>
  <c r="A22"/>
  <c r="A21"/>
  <c r="A20"/>
  <c r="A19"/>
  <c r="A18"/>
  <c r="A17"/>
  <c r="A16"/>
  <c r="A15"/>
  <c r="BG12"/>
  <c r="BG13" s="1"/>
  <c r="BF12"/>
  <c r="BF13" s="1"/>
  <c r="BE12"/>
  <c r="BE13" s="1"/>
  <c r="BD12"/>
  <c r="BD13" s="1"/>
  <c r="AZ12"/>
  <c r="AZ13" s="1"/>
  <c r="AY12"/>
  <c r="AY13" s="1"/>
  <c r="AX12"/>
  <c r="AX13" s="1"/>
  <c r="AW12"/>
  <c r="AW13" s="1"/>
  <c r="AV12"/>
  <c r="AV13" s="1"/>
  <c r="AU12"/>
  <c r="AU13" s="1"/>
  <c r="AT12"/>
  <c r="AT13" s="1"/>
  <c r="AS12"/>
  <c r="AS13" s="1"/>
  <c r="AR12"/>
  <c r="AR13" s="1"/>
  <c r="AQ12"/>
  <c r="AQ13" s="1"/>
  <c r="AP12"/>
  <c r="AP13" s="1"/>
  <c r="AO12"/>
  <c r="AO13" s="1"/>
  <c r="AN12"/>
  <c r="AN13" s="1"/>
  <c r="AM12"/>
  <c r="AM13" s="1"/>
  <c r="AL12"/>
  <c r="AL13" s="1"/>
  <c r="AK12"/>
  <c r="AK13" s="1"/>
  <c r="AJ12"/>
  <c r="AJ13" s="1"/>
  <c r="AI12"/>
  <c r="AI13" s="1"/>
  <c r="AH12"/>
  <c r="AH13" s="1"/>
  <c r="AG12"/>
  <c r="AG13" s="1"/>
  <c r="AF12"/>
  <c r="AF13" s="1"/>
  <c r="AE12"/>
  <c r="AE13" s="1"/>
  <c r="AD12"/>
  <c r="AD13" s="1"/>
  <c r="AC12"/>
  <c r="AC13" s="1"/>
  <c r="AB12"/>
  <c r="AB13" s="1"/>
  <c r="AA12"/>
  <c r="AA13" s="1"/>
  <c r="Z12"/>
  <c r="Z13" s="1"/>
  <c r="Y12"/>
  <c r="Y13" s="1"/>
  <c r="X12"/>
  <c r="X13" s="1"/>
  <c r="W12"/>
  <c r="W13" s="1"/>
  <c r="V12"/>
  <c r="V13" s="1"/>
  <c r="U12"/>
  <c r="U13" s="1"/>
  <c r="T12"/>
  <c r="T13" s="1"/>
  <c r="S12"/>
  <c r="S13" s="1"/>
  <c r="R12"/>
  <c r="R13" s="1"/>
  <c r="Q12"/>
  <c r="Q13" s="1"/>
  <c r="P12"/>
  <c r="P13" s="1"/>
  <c r="O12"/>
  <c r="O13" s="1"/>
  <c r="N12"/>
  <c r="N13" s="1"/>
  <c r="M12"/>
  <c r="M13" s="1"/>
  <c r="L12"/>
  <c r="L13" s="1"/>
  <c r="K12"/>
  <c r="K13" s="1"/>
  <c r="J12"/>
  <c r="J13" s="1"/>
  <c r="I12"/>
  <c r="I13" s="1"/>
  <c r="H12"/>
  <c r="H13" s="1"/>
  <c r="G12"/>
  <c r="G13" s="1"/>
  <c r="F12"/>
  <c r="F13" s="1"/>
  <c r="E12"/>
  <c r="E13" s="1"/>
  <c r="B2"/>
  <c r="C2" s="1"/>
  <c r="B1"/>
  <c r="C1" s="1"/>
  <c r="D1" s="1"/>
  <c r="E1" s="1"/>
  <c r="F1" s="1"/>
  <c r="G1" s="1"/>
  <c r="H1" s="1"/>
  <c r="I1" s="1"/>
  <c r="J1" s="1"/>
  <c r="BG573" i="70"/>
  <c r="BF573"/>
  <c r="BE573"/>
  <c r="BD573"/>
  <c r="AZ573"/>
  <c r="AY573"/>
  <c r="AX573"/>
  <c r="AW573"/>
  <c r="AV573"/>
  <c r="AU573"/>
  <c r="AT573"/>
  <c r="AS573"/>
  <c r="AR573"/>
  <c r="AQ573"/>
  <c r="AP573"/>
  <c r="AO573"/>
  <c r="AN573"/>
  <c r="AM573"/>
  <c r="AL573"/>
  <c r="AK573"/>
  <c r="AJ573"/>
  <c r="AI573"/>
  <c r="AH573"/>
  <c r="AG573"/>
  <c r="AF573"/>
  <c r="AE573"/>
  <c r="AD573"/>
  <c r="AC573"/>
  <c r="AB573"/>
  <c r="AA573"/>
  <c r="Z573"/>
  <c r="Y573"/>
  <c r="X573"/>
  <c r="W573"/>
  <c r="V573"/>
  <c r="U573"/>
  <c r="T573"/>
  <c r="S573"/>
  <c r="R573"/>
  <c r="Q573"/>
  <c r="P573"/>
  <c r="O573"/>
  <c r="N573"/>
  <c r="M573"/>
  <c r="L573"/>
  <c r="K573"/>
  <c r="J573"/>
  <c r="I573"/>
  <c r="H573"/>
  <c r="G573"/>
  <c r="F573"/>
  <c r="E573"/>
  <c r="BG571"/>
  <c r="BG600" s="1"/>
  <c r="BF571"/>
  <c r="BF600" s="1"/>
  <c r="BE571"/>
  <c r="BE600" s="1"/>
  <c r="BD571"/>
  <c r="BD600" s="1"/>
  <c r="AZ571"/>
  <c r="AZ600" s="1"/>
  <c r="AY571"/>
  <c r="AY600" s="1"/>
  <c r="AX571"/>
  <c r="AX600" s="1"/>
  <c r="AW571"/>
  <c r="AW600" s="1"/>
  <c r="AV571"/>
  <c r="AV600" s="1"/>
  <c r="AU571"/>
  <c r="AU600" s="1"/>
  <c r="AT571"/>
  <c r="AT600" s="1"/>
  <c r="AS571"/>
  <c r="AS600" s="1"/>
  <c r="AR571"/>
  <c r="AR600" s="1"/>
  <c r="AQ571"/>
  <c r="AQ600" s="1"/>
  <c r="AP571"/>
  <c r="AP600" s="1"/>
  <c r="AO571"/>
  <c r="AO600" s="1"/>
  <c r="AN571"/>
  <c r="AN600" s="1"/>
  <c r="AM571"/>
  <c r="AM600" s="1"/>
  <c r="AL571"/>
  <c r="AL600" s="1"/>
  <c r="AK571"/>
  <c r="AK600" s="1"/>
  <c r="AJ571"/>
  <c r="AJ600" s="1"/>
  <c r="AI571"/>
  <c r="AI600" s="1"/>
  <c r="AH571"/>
  <c r="AH600" s="1"/>
  <c r="AG571"/>
  <c r="AG600" s="1"/>
  <c r="AF571"/>
  <c r="AF600" s="1"/>
  <c r="AE571"/>
  <c r="AE600" s="1"/>
  <c r="AD571"/>
  <c r="AD600" s="1"/>
  <c r="AC571"/>
  <c r="AC600" s="1"/>
  <c r="AB571"/>
  <c r="AB600" s="1"/>
  <c r="AA571"/>
  <c r="AA600" s="1"/>
  <c r="Z571"/>
  <c r="Z600" s="1"/>
  <c r="Y571"/>
  <c r="Y600" s="1"/>
  <c r="X571"/>
  <c r="X600" s="1"/>
  <c r="W571"/>
  <c r="W600" s="1"/>
  <c r="V571"/>
  <c r="V600" s="1"/>
  <c r="U571"/>
  <c r="U600" s="1"/>
  <c r="T571"/>
  <c r="T600" s="1"/>
  <c r="S571"/>
  <c r="S600" s="1"/>
  <c r="R571"/>
  <c r="R600" s="1"/>
  <c r="Q571"/>
  <c r="Q600" s="1"/>
  <c r="P571"/>
  <c r="P600" s="1"/>
  <c r="O571"/>
  <c r="O600" s="1"/>
  <c r="N571"/>
  <c r="N600" s="1"/>
  <c r="M571"/>
  <c r="M600" s="1"/>
  <c r="L571"/>
  <c r="L600" s="1"/>
  <c r="K571"/>
  <c r="K600" s="1"/>
  <c r="J571"/>
  <c r="J600" s="1"/>
  <c r="I571"/>
  <c r="I600" s="1"/>
  <c r="H571"/>
  <c r="H600" s="1"/>
  <c r="G571"/>
  <c r="G600" s="1"/>
  <c r="F571"/>
  <c r="F600" s="1"/>
  <c r="E571"/>
  <c r="E600" s="1"/>
  <c r="BG216"/>
  <c r="BF216"/>
  <c r="BE216"/>
  <c r="BD216"/>
  <c r="AZ216"/>
  <c r="AY216"/>
  <c r="AX216"/>
  <c r="AW216"/>
  <c r="AV216"/>
  <c r="AU216"/>
  <c r="AT216"/>
  <c r="AS216"/>
  <c r="AR216"/>
  <c r="AQ216"/>
  <c r="AP216"/>
  <c r="AO216"/>
  <c r="AN216"/>
  <c r="AM216"/>
  <c r="AL216"/>
  <c r="AK216"/>
  <c r="AJ216"/>
  <c r="AI216"/>
  <c r="AH216"/>
  <c r="AG216"/>
  <c r="AF216"/>
  <c r="AE216"/>
  <c r="AD216"/>
  <c r="AC216"/>
  <c r="AB216"/>
  <c r="AA216"/>
  <c r="Z216"/>
  <c r="Y216"/>
  <c r="X216"/>
  <c r="W216"/>
  <c r="V216"/>
  <c r="U216"/>
  <c r="T216"/>
  <c r="S216"/>
  <c r="R216"/>
  <c r="Q216"/>
  <c r="P216"/>
  <c r="O216"/>
  <c r="N216"/>
  <c r="M216"/>
  <c r="L216"/>
  <c r="K216"/>
  <c r="J216"/>
  <c r="I216"/>
  <c r="H216"/>
  <c r="G216"/>
  <c r="F216"/>
  <c r="E216"/>
  <c r="BG214"/>
  <c r="BG260" s="1"/>
  <c r="BF214"/>
  <c r="BF260" s="1"/>
  <c r="BE214"/>
  <c r="BE259" s="1"/>
  <c r="BD214"/>
  <c r="BD260" s="1"/>
  <c r="AZ214"/>
  <c r="AZ260" s="1"/>
  <c r="AY214"/>
  <c r="AY260" s="1"/>
  <c r="AX214"/>
  <c r="AX259" s="1"/>
  <c r="AW214"/>
  <c r="AW260" s="1"/>
  <c r="AV214"/>
  <c r="AV260" s="1"/>
  <c r="AU214"/>
  <c r="AU260" s="1"/>
  <c r="AT214"/>
  <c r="AT259" s="1"/>
  <c r="AS214"/>
  <c r="AS260" s="1"/>
  <c r="AR214"/>
  <c r="AR260" s="1"/>
  <c r="AQ214"/>
  <c r="AQ260" s="1"/>
  <c r="AP214"/>
  <c r="AP259" s="1"/>
  <c r="AO214"/>
  <c r="AO260" s="1"/>
  <c r="AN214"/>
  <c r="AN260" s="1"/>
  <c r="AM214"/>
  <c r="AM260" s="1"/>
  <c r="AL214"/>
  <c r="AL259" s="1"/>
  <c r="AK214"/>
  <c r="AK260" s="1"/>
  <c r="AJ214"/>
  <c r="AJ260" s="1"/>
  <c r="AI214"/>
  <c r="AI260" s="1"/>
  <c r="AH214"/>
  <c r="AH259" s="1"/>
  <c r="AG214"/>
  <c r="AG260" s="1"/>
  <c r="AF214"/>
  <c r="AF260" s="1"/>
  <c r="AE214"/>
  <c r="AE260" s="1"/>
  <c r="AD214"/>
  <c r="AD259" s="1"/>
  <c r="AC214"/>
  <c r="AC260" s="1"/>
  <c r="AB214"/>
  <c r="AB260" s="1"/>
  <c r="AA214"/>
  <c r="AA260" s="1"/>
  <c r="Z214"/>
  <c r="Z259" s="1"/>
  <c r="Y214"/>
  <c r="Y260" s="1"/>
  <c r="X214"/>
  <c r="X260" s="1"/>
  <c r="W214"/>
  <c r="W260" s="1"/>
  <c r="V214"/>
  <c r="V259" s="1"/>
  <c r="U214"/>
  <c r="U260" s="1"/>
  <c r="T214"/>
  <c r="T260" s="1"/>
  <c r="S214"/>
  <c r="S260" s="1"/>
  <c r="R214"/>
  <c r="R259" s="1"/>
  <c r="Q214"/>
  <c r="Q260" s="1"/>
  <c r="P214"/>
  <c r="P260" s="1"/>
  <c r="O214"/>
  <c r="O260" s="1"/>
  <c r="N214"/>
  <c r="N259" s="1"/>
  <c r="M214"/>
  <c r="M260" s="1"/>
  <c r="L214"/>
  <c r="L260" s="1"/>
  <c r="K214"/>
  <c r="K260" s="1"/>
  <c r="J214"/>
  <c r="J259" s="1"/>
  <c r="I214"/>
  <c r="I260" s="1"/>
  <c r="H214"/>
  <c r="H260" s="1"/>
  <c r="G214"/>
  <c r="G260" s="1"/>
  <c r="F214"/>
  <c r="F259" s="1"/>
  <c r="E214"/>
  <c r="E260" s="1"/>
  <c r="BG197"/>
  <c r="BF197"/>
  <c r="BE197"/>
  <c r="BD197"/>
  <c r="AZ197"/>
  <c r="AY197"/>
  <c r="AX197"/>
  <c r="AW197"/>
  <c r="AV197"/>
  <c r="AU197"/>
  <c r="AT197"/>
  <c r="AS197"/>
  <c r="AR197"/>
  <c r="AQ197"/>
  <c r="AP197"/>
  <c r="AO197"/>
  <c r="AN197"/>
  <c r="AM197"/>
  <c r="AL197"/>
  <c r="AK197"/>
  <c r="AJ197"/>
  <c r="AI197"/>
  <c r="AH197"/>
  <c r="AG197"/>
  <c r="AF197"/>
  <c r="AE197"/>
  <c r="AD197"/>
  <c r="AC197"/>
  <c r="AB197"/>
  <c r="AA197"/>
  <c r="Z197"/>
  <c r="Y197"/>
  <c r="X197"/>
  <c r="W197"/>
  <c r="V197"/>
  <c r="U197"/>
  <c r="T197"/>
  <c r="S197"/>
  <c r="R197"/>
  <c r="Q197"/>
  <c r="P197"/>
  <c r="O197"/>
  <c r="N197"/>
  <c r="M197"/>
  <c r="L197"/>
  <c r="K197"/>
  <c r="J197"/>
  <c r="I197"/>
  <c r="H197"/>
  <c r="G197"/>
  <c r="F197"/>
  <c r="E197"/>
  <c r="BG195"/>
  <c r="BF195"/>
  <c r="BE195"/>
  <c r="BD195"/>
  <c r="AZ195"/>
  <c r="AY195"/>
  <c r="AX195"/>
  <c r="AW195"/>
  <c r="AV195"/>
  <c r="AU195"/>
  <c r="AT195"/>
  <c r="AS195"/>
  <c r="AR195"/>
  <c r="AQ195"/>
  <c r="AP195"/>
  <c r="AO195"/>
  <c r="AN195"/>
  <c r="AM195"/>
  <c r="AL195"/>
  <c r="AK195"/>
  <c r="AJ195"/>
  <c r="AI195"/>
  <c r="AH195"/>
  <c r="AG195"/>
  <c r="AF195"/>
  <c r="AE195"/>
  <c r="AD195"/>
  <c r="AC195"/>
  <c r="AB195"/>
  <c r="AA195"/>
  <c r="Z195"/>
  <c r="Y195"/>
  <c r="X195"/>
  <c r="W195"/>
  <c r="V195"/>
  <c r="U195"/>
  <c r="T195"/>
  <c r="S195"/>
  <c r="R195"/>
  <c r="Q195"/>
  <c r="P195"/>
  <c r="O195"/>
  <c r="N195"/>
  <c r="M195"/>
  <c r="L195"/>
  <c r="K195"/>
  <c r="J195"/>
  <c r="I195"/>
  <c r="H195"/>
  <c r="G195"/>
  <c r="F195"/>
  <c r="E195"/>
  <c r="BG156"/>
  <c r="BF156"/>
  <c r="BE156"/>
  <c r="BD156"/>
  <c r="AZ156"/>
  <c r="AY156"/>
  <c r="AX156"/>
  <c r="AW156"/>
  <c r="AV156"/>
  <c r="AU156"/>
  <c r="AT156"/>
  <c r="AS156"/>
  <c r="AR156"/>
  <c r="AQ156"/>
  <c r="AP156"/>
  <c r="AO156"/>
  <c r="AN156"/>
  <c r="AM156"/>
  <c r="AL156"/>
  <c r="AK156"/>
  <c r="AJ156"/>
  <c r="AI156"/>
  <c r="AH156"/>
  <c r="AG156"/>
  <c r="AF156"/>
  <c r="AE156"/>
  <c r="AD156"/>
  <c r="AC156"/>
  <c r="AB156"/>
  <c r="AA156"/>
  <c r="Z156"/>
  <c r="Y156"/>
  <c r="X156"/>
  <c r="W156"/>
  <c r="V156"/>
  <c r="U156"/>
  <c r="T156"/>
  <c r="S156"/>
  <c r="R156"/>
  <c r="Q156"/>
  <c r="P156"/>
  <c r="O156"/>
  <c r="N156"/>
  <c r="M156"/>
  <c r="L156"/>
  <c r="K156"/>
  <c r="J156"/>
  <c r="I156"/>
  <c r="H156"/>
  <c r="G156"/>
  <c r="F156"/>
  <c r="E156"/>
  <c r="BG154"/>
  <c r="BG186" s="1"/>
  <c r="BF154"/>
  <c r="BF186" s="1"/>
  <c r="BE154"/>
  <c r="BE186" s="1"/>
  <c r="BD154"/>
  <c r="BD186" s="1"/>
  <c r="AZ154"/>
  <c r="AZ186" s="1"/>
  <c r="AY154"/>
  <c r="AY186" s="1"/>
  <c r="AX154"/>
  <c r="AX186" s="1"/>
  <c r="AW154"/>
  <c r="AW186" s="1"/>
  <c r="AV154"/>
  <c r="AV186" s="1"/>
  <c r="AU154"/>
  <c r="AU186" s="1"/>
  <c r="AT154"/>
  <c r="AT186" s="1"/>
  <c r="AS154"/>
  <c r="AS186" s="1"/>
  <c r="AR154"/>
  <c r="AR186" s="1"/>
  <c r="AQ154"/>
  <c r="AQ186" s="1"/>
  <c r="AP154"/>
  <c r="AP186" s="1"/>
  <c r="AO154"/>
  <c r="AO186" s="1"/>
  <c r="AN154"/>
  <c r="AN186" s="1"/>
  <c r="AM154"/>
  <c r="AM186" s="1"/>
  <c r="AL154"/>
  <c r="AL186" s="1"/>
  <c r="AK154"/>
  <c r="AK186" s="1"/>
  <c r="AJ154"/>
  <c r="AJ186" s="1"/>
  <c r="AI154"/>
  <c r="AI186" s="1"/>
  <c r="AH154"/>
  <c r="AH186" s="1"/>
  <c r="AG154"/>
  <c r="AG186" s="1"/>
  <c r="AF154"/>
  <c r="AF186" s="1"/>
  <c r="AE154"/>
  <c r="AE186" s="1"/>
  <c r="AD154"/>
  <c r="AD186" s="1"/>
  <c r="AC154"/>
  <c r="AC186" s="1"/>
  <c r="AB154"/>
  <c r="AB186" s="1"/>
  <c r="AA154"/>
  <c r="AA186" s="1"/>
  <c r="Z154"/>
  <c r="Z186" s="1"/>
  <c r="Y154"/>
  <c r="Y186" s="1"/>
  <c r="X154"/>
  <c r="X186" s="1"/>
  <c r="W154"/>
  <c r="W186" s="1"/>
  <c r="V154"/>
  <c r="V186" s="1"/>
  <c r="U154"/>
  <c r="U186" s="1"/>
  <c r="T154"/>
  <c r="T186" s="1"/>
  <c r="S154"/>
  <c r="S186" s="1"/>
  <c r="R154"/>
  <c r="R186" s="1"/>
  <c r="Q154"/>
  <c r="Q186" s="1"/>
  <c r="P154"/>
  <c r="P186" s="1"/>
  <c r="O154"/>
  <c r="O186" s="1"/>
  <c r="N154"/>
  <c r="N186" s="1"/>
  <c r="M154"/>
  <c r="M186" s="1"/>
  <c r="L154"/>
  <c r="L186" s="1"/>
  <c r="K154"/>
  <c r="K186" s="1"/>
  <c r="J154"/>
  <c r="J186" s="1"/>
  <c r="I154"/>
  <c r="I186" s="1"/>
  <c r="H154"/>
  <c r="H186" s="1"/>
  <c r="G154"/>
  <c r="G186" s="1"/>
  <c r="F154"/>
  <c r="F186" s="1"/>
  <c r="E154"/>
  <c r="E186" s="1"/>
  <c r="BF146"/>
  <c r="BD146"/>
  <c r="AY146"/>
  <c r="AW146"/>
  <c r="AU146"/>
  <c r="AS146"/>
  <c r="AQ146"/>
  <c r="AO146"/>
  <c r="AM146"/>
  <c r="AK146"/>
  <c r="AI146"/>
  <c r="AG146"/>
  <c r="AE146"/>
  <c r="AC146"/>
  <c r="AA146"/>
  <c r="Y146"/>
  <c r="W146"/>
  <c r="U146"/>
  <c r="S146"/>
  <c r="Q146"/>
  <c r="O146"/>
  <c r="M146"/>
  <c r="K146"/>
  <c r="I146"/>
  <c r="G146"/>
  <c r="E146"/>
  <c r="BF145"/>
  <c r="BD145"/>
  <c r="AY145"/>
  <c r="AW145"/>
  <c r="AU145"/>
  <c r="AS145"/>
  <c r="AQ145"/>
  <c r="AO145"/>
  <c r="AM145"/>
  <c r="AK145"/>
  <c r="AI145"/>
  <c r="AG145"/>
  <c r="AE145"/>
  <c r="AC145"/>
  <c r="AA145"/>
  <c r="Y145"/>
  <c r="W145"/>
  <c r="U145"/>
  <c r="S145"/>
  <c r="Q145"/>
  <c r="O145"/>
  <c r="M145"/>
  <c r="K145"/>
  <c r="I145"/>
  <c r="G145"/>
  <c r="E145"/>
  <c r="BF143"/>
  <c r="BD143"/>
  <c r="AY143"/>
  <c r="AW143"/>
  <c r="AU143"/>
  <c r="AS143"/>
  <c r="AQ143"/>
  <c r="AO143"/>
  <c r="AM143"/>
  <c r="AK143"/>
  <c r="AI143"/>
  <c r="AG143"/>
  <c r="AE143"/>
  <c r="AC143"/>
  <c r="AA143"/>
  <c r="Y143"/>
  <c r="W143"/>
  <c r="U143"/>
  <c r="S143"/>
  <c r="Q143"/>
  <c r="O143"/>
  <c r="M143"/>
  <c r="L143"/>
  <c r="K143"/>
  <c r="I143"/>
  <c r="G143"/>
  <c r="E143"/>
  <c r="BF142"/>
  <c r="BD142"/>
  <c r="AY142"/>
  <c r="AW142"/>
  <c r="AU142"/>
  <c r="AS142"/>
  <c r="AQ142"/>
  <c r="AO142"/>
  <c r="AM142"/>
  <c r="AK142"/>
  <c r="AI142"/>
  <c r="AG142"/>
  <c r="AE142"/>
  <c r="AC142"/>
  <c r="AA142"/>
  <c r="Y142"/>
  <c r="W142"/>
  <c r="U142"/>
  <c r="S142"/>
  <c r="Q142"/>
  <c r="O142"/>
  <c r="M142"/>
  <c r="K142"/>
  <c r="I142"/>
  <c r="G142"/>
  <c r="E142"/>
  <c r="BF141"/>
  <c r="BD141"/>
  <c r="AY141"/>
  <c r="AW141"/>
  <c r="AU141"/>
  <c r="AS141"/>
  <c r="AQ141"/>
  <c r="AO141"/>
  <c r="AM141"/>
  <c r="AK141"/>
  <c r="AI141"/>
  <c r="AG141"/>
  <c r="AE141"/>
  <c r="AC141"/>
  <c r="AA141"/>
  <c r="Y141"/>
  <c r="W141"/>
  <c r="U141"/>
  <c r="S141"/>
  <c r="Q141"/>
  <c r="O141"/>
  <c r="M141"/>
  <c r="K141"/>
  <c r="I141"/>
  <c r="G141"/>
  <c r="E141"/>
  <c r="BF140"/>
  <c r="BD140"/>
  <c r="AY140"/>
  <c r="AW140"/>
  <c r="AU140"/>
  <c r="AS140"/>
  <c r="AQ140"/>
  <c r="AO140"/>
  <c r="AM140"/>
  <c r="AK140"/>
  <c r="AI140"/>
  <c r="AG140"/>
  <c r="AE140"/>
  <c r="AC140"/>
  <c r="AA140"/>
  <c r="Y140"/>
  <c r="W140"/>
  <c r="U140"/>
  <c r="S140"/>
  <c r="Q140"/>
  <c r="O140"/>
  <c r="M140"/>
  <c r="K140"/>
  <c r="I140"/>
  <c r="G140"/>
  <c r="E140"/>
  <c r="BF139"/>
  <c r="BD139"/>
  <c r="AY139"/>
  <c r="AW139"/>
  <c r="AU139"/>
  <c r="AS139"/>
  <c r="AQ139"/>
  <c r="AO139"/>
  <c r="AM139"/>
  <c r="AK139"/>
  <c r="AI139"/>
  <c r="AG139"/>
  <c r="AE139"/>
  <c r="AC139"/>
  <c r="AA139"/>
  <c r="Y139"/>
  <c r="W139"/>
  <c r="U139"/>
  <c r="S139"/>
  <c r="Q139"/>
  <c r="O139"/>
  <c r="M139"/>
  <c r="K139"/>
  <c r="I139"/>
  <c r="G139"/>
  <c r="E139"/>
  <c r="BF138"/>
  <c r="BD138"/>
  <c r="AY138"/>
  <c r="AW138"/>
  <c r="AU138"/>
  <c r="AS138"/>
  <c r="AQ138"/>
  <c r="AO138"/>
  <c r="AM138"/>
  <c r="AK138"/>
  <c r="AI138"/>
  <c r="AG138"/>
  <c r="AE138"/>
  <c r="AC138"/>
  <c r="AA138"/>
  <c r="Y138"/>
  <c r="W138"/>
  <c r="U138"/>
  <c r="S138"/>
  <c r="Q138"/>
  <c r="P138"/>
  <c r="O138"/>
  <c r="M138"/>
  <c r="K138"/>
  <c r="I138"/>
  <c r="G138"/>
  <c r="E138"/>
  <c r="BF137"/>
  <c r="BD137"/>
  <c r="AY137"/>
  <c r="AW137"/>
  <c r="AU137"/>
  <c r="AS137"/>
  <c r="AQ137"/>
  <c r="AO137"/>
  <c r="AM137"/>
  <c r="AK137"/>
  <c r="AI137"/>
  <c r="AG137"/>
  <c r="AE137"/>
  <c r="AC137"/>
  <c r="AA137"/>
  <c r="Y137"/>
  <c r="W137"/>
  <c r="U137"/>
  <c r="S137"/>
  <c r="Q137"/>
  <c r="O137"/>
  <c r="M137"/>
  <c r="K137"/>
  <c r="I137"/>
  <c r="G137"/>
  <c r="E137"/>
  <c r="BG136"/>
  <c r="BF136"/>
  <c r="BE136"/>
  <c r="BD136"/>
  <c r="AZ136"/>
  <c r="AY136"/>
  <c r="AX136"/>
  <c r="AW136"/>
  <c r="AV136"/>
  <c r="AU136"/>
  <c r="AT136"/>
  <c r="AS136"/>
  <c r="AR136"/>
  <c r="AQ136"/>
  <c r="AP136"/>
  <c r="AO136"/>
  <c r="AN136"/>
  <c r="AM136"/>
  <c r="AL136"/>
  <c r="AK136"/>
  <c r="AJ136"/>
  <c r="AI136"/>
  <c r="AH136"/>
  <c r="AG136"/>
  <c r="AF136"/>
  <c r="AE136"/>
  <c r="AD136"/>
  <c r="AC136"/>
  <c r="AB136"/>
  <c r="AA136"/>
  <c r="Z136"/>
  <c r="Y136"/>
  <c r="X136"/>
  <c r="W136"/>
  <c r="V136"/>
  <c r="U136"/>
  <c r="T136"/>
  <c r="S136"/>
  <c r="R136"/>
  <c r="Q136"/>
  <c r="P136"/>
  <c r="O136"/>
  <c r="N136"/>
  <c r="M136"/>
  <c r="L136"/>
  <c r="K136"/>
  <c r="J136"/>
  <c r="I136"/>
  <c r="H136"/>
  <c r="G136"/>
  <c r="F136"/>
  <c r="E136"/>
  <c r="BG134"/>
  <c r="BF134"/>
  <c r="BE134"/>
  <c r="BD134"/>
  <c r="AZ134"/>
  <c r="AY134"/>
  <c r="AX134"/>
  <c r="AW134"/>
  <c r="AV134"/>
  <c r="AU134"/>
  <c r="AT134"/>
  <c r="AS134"/>
  <c r="AR134"/>
  <c r="AQ134"/>
  <c r="AP134"/>
  <c r="AO134"/>
  <c r="AN134"/>
  <c r="AM134"/>
  <c r="AL134"/>
  <c r="AK134"/>
  <c r="AJ134"/>
  <c r="AI134"/>
  <c r="AH134"/>
  <c r="AG134"/>
  <c r="AF134"/>
  <c r="AE134"/>
  <c r="AD134"/>
  <c r="AC134"/>
  <c r="AB134"/>
  <c r="AA134"/>
  <c r="Z134"/>
  <c r="Y134"/>
  <c r="X134"/>
  <c r="W134"/>
  <c r="V134"/>
  <c r="U134"/>
  <c r="T134"/>
  <c r="S134"/>
  <c r="R134"/>
  <c r="Q134"/>
  <c r="P134"/>
  <c r="O134"/>
  <c r="N134"/>
  <c r="M134"/>
  <c r="L134"/>
  <c r="K134"/>
  <c r="J134"/>
  <c r="I134"/>
  <c r="H134"/>
  <c r="G134"/>
  <c r="F134"/>
  <c r="E134"/>
  <c r="A125"/>
  <c r="A124"/>
  <c r="A123"/>
  <c r="A122"/>
  <c r="A121"/>
  <c r="A120"/>
  <c r="A119"/>
  <c r="A118"/>
  <c r="A117"/>
  <c r="A116"/>
  <c r="A115"/>
  <c r="A114"/>
  <c r="A113"/>
  <c r="A112"/>
  <c r="A111"/>
  <c r="A110"/>
  <c r="A109"/>
  <c r="A108"/>
  <c r="A107"/>
  <c r="A106"/>
  <c r="A105"/>
  <c r="A104"/>
  <c r="A103"/>
  <c r="A102"/>
  <c r="A98"/>
  <c r="A97"/>
  <c r="A96"/>
  <c r="A95"/>
  <c r="A94"/>
  <c r="A93"/>
  <c r="A92"/>
  <c r="A91"/>
  <c r="BG90"/>
  <c r="BF90"/>
  <c r="BE90"/>
  <c r="BD90"/>
  <c r="AZ90"/>
  <c r="AY90"/>
  <c r="AX90"/>
  <c r="AW90"/>
  <c r="AV90"/>
  <c r="AU90"/>
  <c r="AT90"/>
  <c r="AS90"/>
  <c r="AR90"/>
  <c r="AQ90"/>
  <c r="AP90"/>
  <c r="AO90"/>
  <c r="AN90"/>
  <c r="AM90"/>
  <c r="AL90"/>
  <c r="AK90"/>
  <c r="AJ90"/>
  <c r="AI90"/>
  <c r="AH90"/>
  <c r="AG90"/>
  <c r="AF90"/>
  <c r="AE90"/>
  <c r="AD90"/>
  <c r="AC90"/>
  <c r="AB90"/>
  <c r="AA90"/>
  <c r="Z90"/>
  <c r="Y90"/>
  <c r="X90"/>
  <c r="W90"/>
  <c r="V90"/>
  <c r="U90"/>
  <c r="T90"/>
  <c r="S90"/>
  <c r="R90"/>
  <c r="Q90"/>
  <c r="P90"/>
  <c r="O90"/>
  <c r="N90"/>
  <c r="M90"/>
  <c r="L90"/>
  <c r="K90"/>
  <c r="J90"/>
  <c r="I90"/>
  <c r="H90"/>
  <c r="G90"/>
  <c r="F90"/>
  <c r="E90"/>
  <c r="BG88"/>
  <c r="BG101" s="1"/>
  <c r="BF88"/>
  <c r="BE88"/>
  <c r="BE101" s="1"/>
  <c r="BD88"/>
  <c r="BD101" s="1"/>
  <c r="AZ88"/>
  <c r="AZ101" s="1"/>
  <c r="AY88"/>
  <c r="AY101" s="1"/>
  <c r="AX88"/>
  <c r="AX101" s="1"/>
  <c r="AW88"/>
  <c r="AV88"/>
  <c r="AV101" s="1"/>
  <c r="AU88"/>
  <c r="AU101" s="1"/>
  <c r="AT88"/>
  <c r="AT101" s="1"/>
  <c r="AS88"/>
  <c r="AR88"/>
  <c r="AR101" s="1"/>
  <c r="AQ88"/>
  <c r="AQ101" s="1"/>
  <c r="AP88"/>
  <c r="AP101" s="1"/>
  <c r="AO88"/>
  <c r="AO101" s="1"/>
  <c r="AN88"/>
  <c r="AN101" s="1"/>
  <c r="AM88"/>
  <c r="AL88"/>
  <c r="AL101" s="1"/>
  <c r="AK88"/>
  <c r="AK101" s="1"/>
  <c r="AJ88"/>
  <c r="AJ101" s="1"/>
  <c r="AI88"/>
  <c r="AH88"/>
  <c r="AH101" s="1"/>
  <c r="AG88"/>
  <c r="AG101" s="1"/>
  <c r="AF88"/>
  <c r="AF101" s="1"/>
  <c r="AE88"/>
  <c r="AD88"/>
  <c r="AD101" s="1"/>
  <c r="AC88"/>
  <c r="AC101" s="1"/>
  <c r="AB88"/>
  <c r="AB101" s="1"/>
  <c r="AA88"/>
  <c r="Z88"/>
  <c r="Z101" s="1"/>
  <c r="Y88"/>
  <c r="Y101" s="1"/>
  <c r="X88"/>
  <c r="X101" s="1"/>
  <c r="W88"/>
  <c r="V88"/>
  <c r="V101" s="1"/>
  <c r="U88"/>
  <c r="U101" s="1"/>
  <c r="T88"/>
  <c r="T101" s="1"/>
  <c r="S88"/>
  <c r="R88"/>
  <c r="R101" s="1"/>
  <c r="Q88"/>
  <c r="Q101" s="1"/>
  <c r="P88"/>
  <c r="P101" s="1"/>
  <c r="O88"/>
  <c r="N88"/>
  <c r="N101" s="1"/>
  <c r="M88"/>
  <c r="M101" s="1"/>
  <c r="L88"/>
  <c r="L101" s="1"/>
  <c r="K88"/>
  <c r="K101" s="1"/>
  <c r="J88"/>
  <c r="J101" s="1"/>
  <c r="I88"/>
  <c r="H88"/>
  <c r="H101" s="1"/>
  <c r="G88"/>
  <c r="G101" s="1"/>
  <c r="F88"/>
  <c r="F101" s="1"/>
  <c r="E88"/>
  <c r="E101" s="1"/>
  <c r="D80"/>
  <c r="D79"/>
  <c r="D78"/>
  <c r="D77"/>
  <c r="D76"/>
  <c r="D75"/>
  <c r="D74"/>
  <c r="D73"/>
  <c r="D72"/>
  <c r="D71"/>
  <c r="D70"/>
  <c r="D69"/>
  <c r="D68"/>
  <c r="D67"/>
  <c r="D66"/>
  <c r="D65"/>
  <c r="BG64"/>
  <c r="BF64"/>
  <c r="BE64"/>
  <c r="BD64"/>
  <c r="AZ64"/>
  <c r="AY64"/>
  <c r="AX64"/>
  <c r="AW64"/>
  <c r="AV64"/>
  <c r="AU64"/>
  <c r="AT64"/>
  <c r="AS64"/>
  <c r="AR64"/>
  <c r="AQ64"/>
  <c r="AP64"/>
  <c r="AO64"/>
  <c r="AN64"/>
  <c r="AM64"/>
  <c r="AL64"/>
  <c r="AK64"/>
  <c r="AJ64"/>
  <c r="AI64"/>
  <c r="AH64"/>
  <c r="AG64"/>
  <c r="AF64"/>
  <c r="AE64"/>
  <c r="AD64"/>
  <c r="AC64"/>
  <c r="AB64"/>
  <c r="AA64"/>
  <c r="Z64"/>
  <c r="Y64"/>
  <c r="X64"/>
  <c r="W64"/>
  <c r="V64"/>
  <c r="U64"/>
  <c r="T64"/>
  <c r="S64"/>
  <c r="R64"/>
  <c r="Q64"/>
  <c r="P64"/>
  <c r="O64"/>
  <c r="N64"/>
  <c r="M64"/>
  <c r="L64"/>
  <c r="K64"/>
  <c r="J64"/>
  <c r="I64"/>
  <c r="H64"/>
  <c r="G64"/>
  <c r="F64"/>
  <c r="E64"/>
  <c r="BG62"/>
  <c r="BG79" s="1"/>
  <c r="BF62"/>
  <c r="BF80" s="1"/>
  <c r="BE62"/>
  <c r="BE80" s="1"/>
  <c r="BD62"/>
  <c r="BD80" s="1"/>
  <c r="AZ62"/>
  <c r="AZ79" s="1"/>
  <c r="AY62"/>
  <c r="AY80" s="1"/>
  <c r="AX62"/>
  <c r="AX80" s="1"/>
  <c r="AW62"/>
  <c r="AW80" s="1"/>
  <c r="AV62"/>
  <c r="AV79" s="1"/>
  <c r="AU62"/>
  <c r="AU80" s="1"/>
  <c r="AT62"/>
  <c r="AT80" s="1"/>
  <c r="AS62"/>
  <c r="AS80" s="1"/>
  <c r="AR62"/>
  <c r="AR79" s="1"/>
  <c r="AQ62"/>
  <c r="AQ80" s="1"/>
  <c r="AP62"/>
  <c r="AP80" s="1"/>
  <c r="AO62"/>
  <c r="AO80" s="1"/>
  <c r="AN62"/>
  <c r="AN79" s="1"/>
  <c r="AM62"/>
  <c r="AM80" s="1"/>
  <c r="AL62"/>
  <c r="AL80" s="1"/>
  <c r="AK62"/>
  <c r="AK80" s="1"/>
  <c r="AJ62"/>
  <c r="AJ79" s="1"/>
  <c r="AI62"/>
  <c r="AI80" s="1"/>
  <c r="AH62"/>
  <c r="AH80" s="1"/>
  <c r="AG62"/>
  <c r="AG80" s="1"/>
  <c r="AF62"/>
  <c r="AF79" s="1"/>
  <c r="AE62"/>
  <c r="AE80" s="1"/>
  <c r="AD62"/>
  <c r="AD80" s="1"/>
  <c r="AC62"/>
  <c r="AC80" s="1"/>
  <c r="AB62"/>
  <c r="AB79" s="1"/>
  <c r="AA62"/>
  <c r="AA80" s="1"/>
  <c r="Z62"/>
  <c r="Z80" s="1"/>
  <c r="Y62"/>
  <c r="Y80" s="1"/>
  <c r="X62"/>
  <c r="X79" s="1"/>
  <c r="W62"/>
  <c r="W80" s="1"/>
  <c r="V62"/>
  <c r="V80" s="1"/>
  <c r="U62"/>
  <c r="U80" s="1"/>
  <c r="T62"/>
  <c r="T79" s="1"/>
  <c r="S62"/>
  <c r="S80" s="1"/>
  <c r="R62"/>
  <c r="R80" s="1"/>
  <c r="Q62"/>
  <c r="Q80" s="1"/>
  <c r="P62"/>
  <c r="P79" s="1"/>
  <c r="O62"/>
  <c r="O80" s="1"/>
  <c r="N62"/>
  <c r="N80" s="1"/>
  <c r="M62"/>
  <c r="M80" s="1"/>
  <c r="L62"/>
  <c r="L79" s="1"/>
  <c r="K62"/>
  <c r="K80" s="1"/>
  <c r="J62"/>
  <c r="J80" s="1"/>
  <c r="I62"/>
  <c r="I80" s="1"/>
  <c r="H62"/>
  <c r="H79" s="1"/>
  <c r="G62"/>
  <c r="G80" s="1"/>
  <c r="F62"/>
  <c r="F80" s="1"/>
  <c r="E62"/>
  <c r="E80" s="1"/>
  <c r="BG49"/>
  <c r="BF49"/>
  <c r="BE49"/>
  <c r="BD49"/>
  <c r="AZ49"/>
  <c r="AY49"/>
  <c r="AX49"/>
  <c r="AW49"/>
  <c r="AV49"/>
  <c r="AU49"/>
  <c r="AT49"/>
  <c r="AS49"/>
  <c r="AR49"/>
  <c r="AQ49"/>
  <c r="AP49"/>
  <c r="AO49"/>
  <c r="AN49"/>
  <c r="AM49"/>
  <c r="AL49"/>
  <c r="AK49"/>
  <c r="AJ49"/>
  <c r="AI49"/>
  <c r="AH49"/>
  <c r="AG49"/>
  <c r="AF49"/>
  <c r="AE49"/>
  <c r="AD49"/>
  <c r="AC49"/>
  <c r="AB49"/>
  <c r="AA49"/>
  <c r="Z49"/>
  <c r="Y49"/>
  <c r="X49"/>
  <c r="W49"/>
  <c r="V49"/>
  <c r="U49"/>
  <c r="T49"/>
  <c r="S49"/>
  <c r="R49"/>
  <c r="Q49"/>
  <c r="P49"/>
  <c r="O49"/>
  <c r="N49"/>
  <c r="M49"/>
  <c r="L49"/>
  <c r="K49"/>
  <c r="J49"/>
  <c r="I49"/>
  <c r="H49"/>
  <c r="G49"/>
  <c r="F49"/>
  <c r="E49"/>
  <c r="BG47"/>
  <c r="BG53" s="1"/>
  <c r="BF47"/>
  <c r="BF54" s="1"/>
  <c r="BE47"/>
  <c r="BE54" s="1"/>
  <c r="BD47"/>
  <c r="BD54" s="1"/>
  <c r="AZ47"/>
  <c r="AZ53" s="1"/>
  <c r="AY47"/>
  <c r="AY54" s="1"/>
  <c r="AX47"/>
  <c r="AX54" s="1"/>
  <c r="AW47"/>
  <c r="AW54" s="1"/>
  <c r="AV47"/>
  <c r="AV53" s="1"/>
  <c r="AU47"/>
  <c r="AU54" s="1"/>
  <c r="AT47"/>
  <c r="AT54" s="1"/>
  <c r="AS47"/>
  <c r="AS54" s="1"/>
  <c r="AR47"/>
  <c r="AR53" s="1"/>
  <c r="AQ47"/>
  <c r="AQ54" s="1"/>
  <c r="AP47"/>
  <c r="AP54" s="1"/>
  <c r="AO47"/>
  <c r="AO54" s="1"/>
  <c r="AN47"/>
  <c r="AN53" s="1"/>
  <c r="AM47"/>
  <c r="AM54" s="1"/>
  <c r="AL47"/>
  <c r="AL54" s="1"/>
  <c r="AK47"/>
  <c r="AK54" s="1"/>
  <c r="AJ47"/>
  <c r="AJ53" s="1"/>
  <c r="AI47"/>
  <c r="AI54" s="1"/>
  <c r="AH47"/>
  <c r="AH54" s="1"/>
  <c r="AG47"/>
  <c r="AG54" s="1"/>
  <c r="AF47"/>
  <c r="AF53" s="1"/>
  <c r="AE47"/>
  <c r="AE54" s="1"/>
  <c r="AD47"/>
  <c r="AD54" s="1"/>
  <c r="AC47"/>
  <c r="AC54" s="1"/>
  <c r="AB47"/>
  <c r="AB53" s="1"/>
  <c r="AA47"/>
  <c r="AA54" s="1"/>
  <c r="Z47"/>
  <c r="Z54" s="1"/>
  <c r="Y47"/>
  <c r="Y54" s="1"/>
  <c r="X47"/>
  <c r="X53" s="1"/>
  <c r="W47"/>
  <c r="W54" s="1"/>
  <c r="V47"/>
  <c r="V54" s="1"/>
  <c r="U47"/>
  <c r="U54" s="1"/>
  <c r="T47"/>
  <c r="T53" s="1"/>
  <c r="S47"/>
  <c r="S54" s="1"/>
  <c r="R47"/>
  <c r="R54" s="1"/>
  <c r="Q47"/>
  <c r="Q54" s="1"/>
  <c r="P47"/>
  <c r="P53" s="1"/>
  <c r="O47"/>
  <c r="O54" s="1"/>
  <c r="N47"/>
  <c r="N54" s="1"/>
  <c r="M47"/>
  <c r="M54" s="1"/>
  <c r="L47"/>
  <c r="L53" s="1"/>
  <c r="K47"/>
  <c r="K54" s="1"/>
  <c r="J47"/>
  <c r="J54" s="1"/>
  <c r="I47"/>
  <c r="I54" s="1"/>
  <c r="H47"/>
  <c r="H53" s="1"/>
  <c r="G47"/>
  <c r="G54" s="1"/>
  <c r="F47"/>
  <c r="F54" s="1"/>
  <c r="E47"/>
  <c r="C26"/>
  <c r="C25"/>
  <c r="C24"/>
  <c r="C23"/>
  <c r="C22"/>
  <c r="C21"/>
  <c r="C20"/>
  <c r="C19"/>
  <c r="C18"/>
  <c r="C17"/>
  <c r="C16"/>
  <c r="C15"/>
  <c r="BG14"/>
  <c r="BF14"/>
  <c r="BE14"/>
  <c r="BD14"/>
  <c r="AZ14"/>
  <c r="AY14"/>
  <c r="AX14"/>
  <c r="AW14"/>
  <c r="AV14"/>
  <c r="AU14"/>
  <c r="AT14"/>
  <c r="AS14"/>
  <c r="AR14"/>
  <c r="AQ14"/>
  <c r="AP14"/>
  <c r="AO14"/>
  <c r="AN14"/>
  <c r="AM14"/>
  <c r="AL14"/>
  <c r="AK14"/>
  <c r="AJ14"/>
  <c r="AI14"/>
  <c r="AH14"/>
  <c r="AG14"/>
  <c r="AF14"/>
  <c r="AE14"/>
  <c r="AD14"/>
  <c r="AC14"/>
  <c r="AB14"/>
  <c r="AA14"/>
  <c r="Z14"/>
  <c r="Y14"/>
  <c r="X14"/>
  <c r="W14"/>
  <c r="V14"/>
  <c r="U14"/>
  <c r="T14"/>
  <c r="S14"/>
  <c r="R14"/>
  <c r="Q14"/>
  <c r="P14"/>
  <c r="O14"/>
  <c r="N14"/>
  <c r="M14"/>
  <c r="L14"/>
  <c r="K14"/>
  <c r="J14"/>
  <c r="I14"/>
  <c r="H14"/>
  <c r="G14"/>
  <c r="F14"/>
  <c r="E14"/>
  <c r="BG12"/>
  <c r="BF12"/>
  <c r="BE12"/>
  <c r="BD12"/>
  <c r="AZ12"/>
  <c r="AY12"/>
  <c r="AX12"/>
  <c r="AW12"/>
  <c r="AV12"/>
  <c r="AU12"/>
  <c r="AT12"/>
  <c r="AS12"/>
  <c r="AR12"/>
  <c r="AQ12"/>
  <c r="AP12"/>
  <c r="AO12"/>
  <c r="AN12"/>
  <c r="AM12"/>
  <c r="AL12"/>
  <c r="AK12"/>
  <c r="AJ12"/>
  <c r="AI12"/>
  <c r="AH12"/>
  <c r="AG12"/>
  <c r="AF12"/>
  <c r="AE12"/>
  <c r="AD12"/>
  <c r="AC12"/>
  <c r="AB12"/>
  <c r="AA12"/>
  <c r="Z12"/>
  <c r="Y12"/>
  <c r="X12"/>
  <c r="W12"/>
  <c r="V12"/>
  <c r="U12"/>
  <c r="T12"/>
  <c r="S12"/>
  <c r="R12"/>
  <c r="Q12"/>
  <c r="P12"/>
  <c r="O12"/>
  <c r="N12"/>
  <c r="M12"/>
  <c r="L12"/>
  <c r="K12"/>
  <c r="J12"/>
  <c r="I12"/>
  <c r="H12"/>
  <c r="G12"/>
  <c r="F12"/>
  <c r="E12"/>
  <c r="B2"/>
  <c r="C2" s="1"/>
  <c r="C871" s="1"/>
  <c r="B1"/>
  <c r="C1" s="1"/>
  <c r="D1" s="1"/>
  <c r="E1" s="1"/>
  <c r="F1" s="1"/>
  <c r="G1" s="1"/>
  <c r="H1" s="1"/>
  <c r="I1" s="1"/>
  <c r="J1" s="1"/>
  <c r="BH600" l="1"/>
  <c r="CC600"/>
  <c r="CB600"/>
  <c r="BV600" a="1"/>
  <c r="BV600" s="1"/>
  <c r="BZ600" a="1"/>
  <c r="BZ600" s="1"/>
  <c r="BQ600" a="1"/>
  <c r="BQ600" s="1"/>
  <c r="BN600" a="1"/>
  <c r="BN600" s="1"/>
  <c r="BT600" a="1"/>
  <c r="BT600" s="1"/>
  <c r="BY600" a="1"/>
  <c r="BY600" s="1"/>
  <c r="BK600" a="1"/>
  <c r="BK600" s="1"/>
  <c r="BS600" a="1"/>
  <c r="BS600" s="1"/>
  <c r="BW600" a="1"/>
  <c r="BW600" s="1"/>
  <c r="BP600" a="1"/>
  <c r="BP600" s="1"/>
  <c r="BM600" a="1"/>
  <c r="BM600" s="1"/>
  <c r="BJ600" a="1"/>
  <c r="BJ600" s="1"/>
  <c r="O125"/>
  <c r="O101"/>
  <c r="S125"/>
  <c r="S101"/>
  <c r="W125"/>
  <c r="W101"/>
  <c r="AA125"/>
  <c r="AA101"/>
  <c r="AE125"/>
  <c r="AE101"/>
  <c r="AI125"/>
  <c r="AI101"/>
  <c r="AM125"/>
  <c r="AM101"/>
  <c r="BF125"/>
  <c r="BF101"/>
  <c r="I125"/>
  <c r="I101"/>
  <c r="AS125"/>
  <c r="AS101"/>
  <c r="AW125"/>
  <c r="AW101"/>
  <c r="P31"/>
  <c r="P32"/>
  <c r="AF31"/>
  <c r="AF32"/>
  <c r="AV31"/>
  <c r="AV32"/>
  <c r="I32"/>
  <c r="I31"/>
  <c r="Q32"/>
  <c r="Q31"/>
  <c r="AC32"/>
  <c r="AC31"/>
  <c r="AK32"/>
  <c r="AK31"/>
  <c r="BD31"/>
  <c r="BD32"/>
  <c r="F32"/>
  <c r="F31"/>
  <c r="J32"/>
  <c r="J31"/>
  <c r="N32"/>
  <c r="N31"/>
  <c r="R32"/>
  <c r="R31"/>
  <c r="V32"/>
  <c r="V31"/>
  <c r="Z32"/>
  <c r="Z31"/>
  <c r="AD32"/>
  <c r="AD31"/>
  <c r="AH32"/>
  <c r="AH31"/>
  <c r="AL32"/>
  <c r="AL31"/>
  <c r="AP32"/>
  <c r="AP31"/>
  <c r="AT32"/>
  <c r="AT31"/>
  <c r="AX32"/>
  <c r="AX31"/>
  <c r="BE32"/>
  <c r="BE31"/>
  <c r="T31"/>
  <c r="T32"/>
  <c r="AJ31"/>
  <c r="AJ32"/>
  <c r="AZ31"/>
  <c r="AZ32"/>
  <c r="E32"/>
  <c r="E31"/>
  <c r="U32"/>
  <c r="U31"/>
  <c r="AG32"/>
  <c r="AG31"/>
  <c r="AO32"/>
  <c r="AO31"/>
  <c r="AW32"/>
  <c r="AW31"/>
  <c r="G31"/>
  <c r="G32"/>
  <c r="K32"/>
  <c r="K31"/>
  <c r="O32"/>
  <c r="O31"/>
  <c r="S31"/>
  <c r="S32"/>
  <c r="W31"/>
  <c r="W32"/>
  <c r="AA32"/>
  <c r="AA31"/>
  <c r="AE32"/>
  <c r="AE31"/>
  <c r="AI31"/>
  <c r="AI32"/>
  <c r="AM31"/>
  <c r="AM32"/>
  <c r="AQ32"/>
  <c r="AQ31"/>
  <c r="AU32"/>
  <c r="AU31"/>
  <c r="AY31"/>
  <c r="AY32"/>
  <c r="BF32"/>
  <c r="BF31"/>
  <c r="H31"/>
  <c r="H32"/>
  <c r="X31"/>
  <c r="X32"/>
  <c r="AN31"/>
  <c r="AN32"/>
  <c r="L31"/>
  <c r="L32"/>
  <c r="AB31"/>
  <c r="AB32"/>
  <c r="AR31"/>
  <c r="AR32"/>
  <c r="BG32"/>
  <c r="BG31"/>
  <c r="M32"/>
  <c r="M31"/>
  <c r="Y32"/>
  <c r="Y31"/>
  <c r="AS32"/>
  <c r="AS31"/>
  <c r="CC186"/>
  <c r="BH186"/>
  <c r="CB186"/>
  <c r="BJ186" a="1"/>
  <c r="BJ186" s="1"/>
  <c r="BP186" a="1"/>
  <c r="BP186" s="1"/>
  <c r="BY186" a="1"/>
  <c r="BY186" s="1"/>
  <c r="BM186" a="1"/>
  <c r="BM186" s="1"/>
  <c r="BN186" a="1"/>
  <c r="BN186" s="1"/>
  <c r="BK186" a="1"/>
  <c r="BK186" s="1"/>
  <c r="BV186" a="1"/>
  <c r="BV186" s="1"/>
  <c r="BT186" a="1"/>
  <c r="BT186" s="1"/>
  <c r="BZ186" a="1"/>
  <c r="BZ186" s="1"/>
  <c r="BQ186" a="1"/>
  <c r="BQ186" s="1"/>
  <c r="BW186" a="1"/>
  <c r="BW186" s="1"/>
  <c r="BS186" a="1"/>
  <c r="BS186" s="1"/>
  <c r="C559" i="64"/>
  <c r="C58"/>
  <c r="AB139" i="70"/>
  <c r="X145"/>
  <c r="AN140"/>
  <c r="AJ146"/>
  <c r="AZ141"/>
  <c r="T137"/>
  <c r="AF138"/>
  <c r="AR139"/>
  <c r="BG140"/>
  <c r="P142"/>
  <c r="AB143"/>
  <c r="AN145"/>
  <c r="AZ146"/>
  <c r="AJ137"/>
  <c r="AV138"/>
  <c r="H140"/>
  <c r="T141"/>
  <c r="AF142"/>
  <c r="AR143"/>
  <c r="BG145"/>
  <c r="AZ137"/>
  <c r="L139"/>
  <c r="X140"/>
  <c r="AJ141"/>
  <c r="AV142"/>
  <c r="H145"/>
  <c r="T146"/>
  <c r="BO207" a="1"/>
  <c r="BO207" s="1"/>
  <c r="L137"/>
  <c r="AR137"/>
  <c r="X138"/>
  <c r="BG138"/>
  <c r="AJ139"/>
  <c r="P140"/>
  <c r="AV140"/>
  <c r="AB141"/>
  <c r="H142"/>
  <c r="AN142"/>
  <c r="T143"/>
  <c r="AZ143"/>
  <c r="AF145"/>
  <c r="L146"/>
  <c r="AR146"/>
  <c r="AB137"/>
  <c r="BO126" a="1"/>
  <c r="BO126" s="1"/>
  <c r="BO188" a="1"/>
  <c r="BO188" s="1"/>
  <c r="E54"/>
  <c r="BH47"/>
  <c r="CD600" s="1"/>
  <c r="D2"/>
  <c r="C265"/>
  <c r="E144"/>
  <c r="G144"/>
  <c r="G147" s="1"/>
  <c r="I144"/>
  <c r="I147" s="1"/>
  <c r="K144"/>
  <c r="K147" s="1"/>
  <c r="M144"/>
  <c r="M147" s="1"/>
  <c r="O144"/>
  <c r="O147" s="1"/>
  <c r="Q144"/>
  <c r="Q147" s="1"/>
  <c r="S144"/>
  <c r="S147" s="1"/>
  <c r="U144"/>
  <c r="U147" s="1"/>
  <c r="W144"/>
  <c r="W147" s="1"/>
  <c r="Y144"/>
  <c r="Y147" s="1"/>
  <c r="AA144"/>
  <c r="AA147" s="1"/>
  <c r="AC144"/>
  <c r="AC147" s="1"/>
  <c r="AE144"/>
  <c r="AE147" s="1"/>
  <c r="AG144"/>
  <c r="AG147" s="1"/>
  <c r="AI144"/>
  <c r="AI147" s="1"/>
  <c r="AK144"/>
  <c r="AK147" s="1"/>
  <c r="AM144"/>
  <c r="AM147" s="1"/>
  <c r="AO144"/>
  <c r="AO147" s="1"/>
  <c r="AQ144"/>
  <c r="AQ147" s="1"/>
  <c r="AS144"/>
  <c r="AS147" s="1"/>
  <c r="AU144"/>
  <c r="AU147" s="1"/>
  <c r="AW144"/>
  <c r="AW147" s="1"/>
  <c r="AY144"/>
  <c r="AY147" s="1"/>
  <c r="BD144"/>
  <c r="BD147" s="1"/>
  <c r="BF144"/>
  <c r="BF147" s="1"/>
  <c r="H144"/>
  <c r="L144"/>
  <c r="P144"/>
  <c r="T144"/>
  <c r="X144"/>
  <c r="AB144"/>
  <c r="AF144"/>
  <c r="AJ144"/>
  <c r="AN144"/>
  <c r="AR144"/>
  <c r="AV144"/>
  <c r="AZ144"/>
  <c r="BG144"/>
  <c r="C27" i="64"/>
  <c r="C26"/>
  <c r="C28"/>
  <c r="C29"/>
  <c r="C33"/>
  <c r="C35"/>
  <c r="C37"/>
  <c r="C30"/>
  <c r="C34"/>
  <c r="C36"/>
  <c r="C15"/>
  <c r="C16"/>
  <c r="C17"/>
  <c r="C18"/>
  <c r="C19"/>
  <c r="C20"/>
  <c r="C21"/>
  <c r="C22"/>
  <c r="C23"/>
  <c r="C24"/>
  <c r="C25"/>
  <c r="H137" i="70"/>
  <c r="P137"/>
  <c r="X137"/>
  <c r="AF137"/>
  <c r="AN137"/>
  <c r="AV137"/>
  <c r="BG137"/>
  <c r="L138"/>
  <c r="T138"/>
  <c r="AB138"/>
  <c r="AJ138"/>
  <c r="AR138"/>
  <c r="AZ138"/>
  <c r="H139"/>
  <c r="P139"/>
  <c r="X139"/>
  <c r="AF139"/>
  <c r="AN139"/>
  <c r="AV139"/>
  <c r="BG139"/>
  <c r="L140"/>
  <c r="T140"/>
  <c r="AB140"/>
  <c r="AJ140"/>
  <c r="AR140"/>
  <c r="AZ140"/>
  <c r="H141"/>
  <c r="P141"/>
  <c r="X141"/>
  <c r="AF141"/>
  <c r="AN141"/>
  <c r="AV141"/>
  <c r="BG141"/>
  <c r="L142"/>
  <c r="T142"/>
  <c r="AB142"/>
  <c r="AJ142"/>
  <c r="AR142"/>
  <c r="AZ142"/>
  <c r="H143"/>
  <c r="P143"/>
  <c r="X143"/>
  <c r="AF143"/>
  <c r="AN143"/>
  <c r="AV143"/>
  <c r="BG143"/>
  <c r="L145"/>
  <c r="T145"/>
  <c r="AB145"/>
  <c r="AJ145"/>
  <c r="AR145"/>
  <c r="AZ145"/>
  <c r="H146"/>
  <c r="P146"/>
  <c r="X146"/>
  <c r="AF146"/>
  <c r="AN146"/>
  <c r="AV146"/>
  <c r="BG146"/>
  <c r="D2" i="64"/>
  <c r="C10"/>
  <c r="F146" i="70"/>
  <c r="F144"/>
  <c r="J146"/>
  <c r="J144"/>
  <c r="N146"/>
  <c r="N144"/>
  <c r="R146"/>
  <c r="R144"/>
  <c r="V146"/>
  <c r="V144"/>
  <c r="Z146"/>
  <c r="Z144"/>
  <c r="AD146"/>
  <c r="AD144"/>
  <c r="AH146"/>
  <c r="AH144"/>
  <c r="AL146"/>
  <c r="AL144"/>
  <c r="AP146"/>
  <c r="AP144"/>
  <c r="AT146"/>
  <c r="AT144"/>
  <c r="AX146"/>
  <c r="AX144"/>
  <c r="BE146"/>
  <c r="BE144"/>
  <c r="E206"/>
  <c r="E205"/>
  <c r="I206"/>
  <c r="I205"/>
  <c r="M206"/>
  <c r="M205"/>
  <c r="Q206"/>
  <c r="Q205"/>
  <c r="U206"/>
  <c r="U205"/>
  <c r="Y206"/>
  <c r="Y205"/>
  <c r="AC206"/>
  <c r="AC205"/>
  <c r="AG206"/>
  <c r="AG205"/>
  <c r="AK206"/>
  <c r="AK205"/>
  <c r="AO206"/>
  <c r="AO205"/>
  <c r="AS206"/>
  <c r="AS205"/>
  <c r="AW206"/>
  <c r="AW205"/>
  <c r="BD206"/>
  <c r="BD205"/>
  <c r="H204"/>
  <c r="H205"/>
  <c r="L204"/>
  <c r="L205"/>
  <c r="P204"/>
  <c r="P205"/>
  <c r="T204"/>
  <c r="T205"/>
  <c r="X204"/>
  <c r="X205"/>
  <c r="AB204"/>
  <c r="AB205"/>
  <c r="AF204"/>
  <c r="AF205"/>
  <c r="AJ204"/>
  <c r="AJ205"/>
  <c r="AN204"/>
  <c r="AN205"/>
  <c r="AR204"/>
  <c r="AR205"/>
  <c r="AV204"/>
  <c r="AV205"/>
  <c r="AZ204"/>
  <c r="AZ205"/>
  <c r="BG204"/>
  <c r="BG205"/>
  <c r="G206"/>
  <c r="G205"/>
  <c r="K206"/>
  <c r="K205"/>
  <c r="O206"/>
  <c r="O205"/>
  <c r="S206"/>
  <c r="S205"/>
  <c r="W206"/>
  <c r="W205"/>
  <c r="AA206"/>
  <c r="AA205"/>
  <c r="AE206"/>
  <c r="AE205"/>
  <c r="AI206"/>
  <c r="AI205"/>
  <c r="AM206"/>
  <c r="AM205"/>
  <c r="AQ206"/>
  <c r="AQ205"/>
  <c r="AU206"/>
  <c r="AU205"/>
  <c r="AY206"/>
  <c r="AY205"/>
  <c r="BF206"/>
  <c r="BF205"/>
  <c r="F206"/>
  <c r="F205"/>
  <c r="J206"/>
  <c r="J205"/>
  <c r="N206"/>
  <c r="N205"/>
  <c r="R206"/>
  <c r="R205"/>
  <c r="V206"/>
  <c r="V205"/>
  <c r="Z206"/>
  <c r="Z205"/>
  <c r="AD206"/>
  <c r="AD205"/>
  <c r="AH206"/>
  <c r="AH205"/>
  <c r="AL206"/>
  <c r="AL205"/>
  <c r="AP206"/>
  <c r="AP205"/>
  <c r="AT206"/>
  <c r="AT205"/>
  <c r="AX206"/>
  <c r="AX205"/>
  <c r="BE206"/>
  <c r="BE205"/>
  <c r="T27"/>
  <c r="T33"/>
  <c r="T37"/>
  <c r="T28"/>
  <c r="T34"/>
  <c r="T38"/>
  <c r="T35"/>
  <c r="T29"/>
  <c r="T26"/>
  <c r="T36"/>
  <c r="T30"/>
  <c r="AF27"/>
  <c r="AF33"/>
  <c r="AF37"/>
  <c r="AF28"/>
  <c r="AF34"/>
  <c r="AF38"/>
  <c r="AF29"/>
  <c r="AF30"/>
  <c r="AF26"/>
  <c r="AF36"/>
  <c r="AF35"/>
  <c r="AV27"/>
  <c r="AV33"/>
  <c r="AV37"/>
  <c r="AV28"/>
  <c r="AV34"/>
  <c r="AV38"/>
  <c r="AV29"/>
  <c r="AV26"/>
  <c r="AV36"/>
  <c r="AV35"/>
  <c r="AV30"/>
  <c r="K187"/>
  <c r="K161"/>
  <c r="AA187"/>
  <c r="AA161"/>
  <c r="AM187"/>
  <c r="AM161"/>
  <c r="BF187"/>
  <c r="BF161"/>
  <c r="K26"/>
  <c r="K30"/>
  <c r="K36"/>
  <c r="K27"/>
  <c r="K33"/>
  <c r="K37"/>
  <c r="K28"/>
  <c r="K38"/>
  <c r="K34"/>
  <c r="K35"/>
  <c r="K29"/>
  <c r="AA26"/>
  <c r="AA30"/>
  <c r="AA36"/>
  <c r="AA27"/>
  <c r="AA33"/>
  <c r="AA37"/>
  <c r="AA28"/>
  <c r="AA38"/>
  <c r="AA34"/>
  <c r="AA35"/>
  <c r="AA29"/>
  <c r="AM26"/>
  <c r="AM30"/>
  <c r="AM36"/>
  <c r="AM27"/>
  <c r="AM33"/>
  <c r="AM37"/>
  <c r="AM34"/>
  <c r="AM28"/>
  <c r="AM38"/>
  <c r="AM35"/>
  <c r="AM29"/>
  <c r="E27"/>
  <c r="E33"/>
  <c r="E37"/>
  <c r="E30"/>
  <c r="E36"/>
  <c r="E29"/>
  <c r="E35"/>
  <c r="E28"/>
  <c r="E38"/>
  <c r="E34"/>
  <c r="I28"/>
  <c r="I34"/>
  <c r="I38"/>
  <c r="I29"/>
  <c r="I35"/>
  <c r="I26"/>
  <c r="I36"/>
  <c r="I30"/>
  <c r="I33"/>
  <c r="I27"/>
  <c r="I37"/>
  <c r="M28"/>
  <c r="M34"/>
  <c r="M38"/>
  <c r="M29"/>
  <c r="M35"/>
  <c r="M30"/>
  <c r="M26"/>
  <c r="M27"/>
  <c r="M37"/>
  <c r="M36"/>
  <c r="M33"/>
  <c r="Q28"/>
  <c r="Q34"/>
  <c r="Q38"/>
  <c r="Q29"/>
  <c r="Q35"/>
  <c r="Q26"/>
  <c r="Q36"/>
  <c r="Q27"/>
  <c r="Q37"/>
  <c r="Q33"/>
  <c r="Q30"/>
  <c r="U28"/>
  <c r="U34"/>
  <c r="U38"/>
  <c r="U29"/>
  <c r="U35"/>
  <c r="U30"/>
  <c r="U36"/>
  <c r="U33"/>
  <c r="U27"/>
  <c r="U37"/>
  <c r="U26"/>
  <c r="Y28"/>
  <c r="Y34"/>
  <c r="Y38"/>
  <c r="Y29"/>
  <c r="Y35"/>
  <c r="Y26"/>
  <c r="Y36"/>
  <c r="Y30"/>
  <c r="Y37"/>
  <c r="Y33"/>
  <c r="Y27"/>
  <c r="AC28"/>
  <c r="AC34"/>
  <c r="AC38"/>
  <c r="AC29"/>
  <c r="AC35"/>
  <c r="AC30"/>
  <c r="AC26"/>
  <c r="AC33"/>
  <c r="AC27"/>
  <c r="AC37"/>
  <c r="AC36"/>
  <c r="AG28"/>
  <c r="AG34"/>
  <c r="AG38"/>
  <c r="AG29"/>
  <c r="AG35"/>
  <c r="AG26"/>
  <c r="AG36"/>
  <c r="AG27"/>
  <c r="AG33"/>
  <c r="AG30"/>
  <c r="AG37"/>
  <c r="AK28"/>
  <c r="AK34"/>
  <c r="AK38"/>
  <c r="AK29"/>
  <c r="AK35"/>
  <c r="AK30"/>
  <c r="AK36"/>
  <c r="AK27"/>
  <c r="AK37"/>
  <c r="AK26"/>
  <c r="AK33"/>
  <c r="AO28"/>
  <c r="AO34"/>
  <c r="AO38"/>
  <c r="AO29"/>
  <c r="AO35"/>
  <c r="AO26"/>
  <c r="AO36"/>
  <c r="AO30"/>
  <c r="AO27"/>
  <c r="AO37"/>
  <c r="AO33"/>
  <c r="AS28"/>
  <c r="AS34"/>
  <c r="AS38"/>
  <c r="AS29"/>
  <c r="AS35"/>
  <c r="AS30"/>
  <c r="AS26"/>
  <c r="AS36"/>
  <c r="AS33"/>
  <c r="AS27"/>
  <c r="AS37"/>
  <c r="AW28"/>
  <c r="AW34"/>
  <c r="AW38"/>
  <c r="AW29"/>
  <c r="AW35"/>
  <c r="AW26"/>
  <c r="AW36"/>
  <c r="AW33"/>
  <c r="AW30"/>
  <c r="AW27"/>
  <c r="AW37"/>
  <c r="BD28"/>
  <c r="BD34"/>
  <c r="BD38"/>
  <c r="BD29"/>
  <c r="BD35"/>
  <c r="BD30"/>
  <c r="BD27"/>
  <c r="BD37"/>
  <c r="BD26"/>
  <c r="BD36"/>
  <c r="BD33"/>
  <c r="H187"/>
  <c r="H161"/>
  <c r="L187"/>
  <c r="L161"/>
  <c r="P187"/>
  <c r="P161"/>
  <c r="T187"/>
  <c r="T161"/>
  <c r="X187"/>
  <c r="X161"/>
  <c r="AB187"/>
  <c r="AB161"/>
  <c r="AF187"/>
  <c r="AF161"/>
  <c r="AJ187"/>
  <c r="AJ161"/>
  <c r="AN187"/>
  <c r="AN161"/>
  <c r="AR187"/>
  <c r="AR161"/>
  <c r="AV187"/>
  <c r="AV161"/>
  <c r="AZ187"/>
  <c r="AZ161"/>
  <c r="BG187"/>
  <c r="BG161"/>
  <c r="H27"/>
  <c r="H33"/>
  <c r="H37"/>
  <c r="H28"/>
  <c r="H34"/>
  <c r="H38"/>
  <c r="H29"/>
  <c r="H26"/>
  <c r="H36"/>
  <c r="H35"/>
  <c r="H30"/>
  <c r="L27"/>
  <c r="L33"/>
  <c r="L37"/>
  <c r="L28"/>
  <c r="L34"/>
  <c r="L38"/>
  <c r="L35"/>
  <c r="L30"/>
  <c r="L29"/>
  <c r="L26"/>
  <c r="L36"/>
  <c r="X27"/>
  <c r="X33"/>
  <c r="X37"/>
  <c r="X28"/>
  <c r="X34"/>
  <c r="X38"/>
  <c r="X29"/>
  <c r="X35"/>
  <c r="X26"/>
  <c r="X36"/>
  <c r="X30"/>
  <c r="AJ27"/>
  <c r="AJ33"/>
  <c r="AJ37"/>
  <c r="AJ28"/>
  <c r="AJ34"/>
  <c r="AJ38"/>
  <c r="AJ35"/>
  <c r="AJ26"/>
  <c r="AJ36"/>
  <c r="AJ30"/>
  <c r="AJ29"/>
  <c r="AN27"/>
  <c r="AN33"/>
  <c r="AN37"/>
  <c r="AN28"/>
  <c r="AN34"/>
  <c r="AN38"/>
  <c r="AN29"/>
  <c r="AN35"/>
  <c r="AN26"/>
  <c r="AN36"/>
  <c r="AN30"/>
  <c r="AZ27"/>
  <c r="AZ33"/>
  <c r="AZ37"/>
  <c r="AZ28"/>
  <c r="AZ34"/>
  <c r="AZ38"/>
  <c r="AZ35"/>
  <c r="AZ26"/>
  <c r="AZ36"/>
  <c r="AZ30"/>
  <c r="AZ29"/>
  <c r="BG27"/>
  <c r="BG33"/>
  <c r="BG37"/>
  <c r="BG28"/>
  <c r="BG34"/>
  <c r="BG38"/>
  <c r="BG29"/>
  <c r="BG35"/>
  <c r="BG30"/>
  <c r="BG26"/>
  <c r="BG36"/>
  <c r="O187"/>
  <c r="O161"/>
  <c r="W187"/>
  <c r="W161"/>
  <c r="AI187"/>
  <c r="AI161"/>
  <c r="AQ187"/>
  <c r="AQ161"/>
  <c r="AY187"/>
  <c r="AY161"/>
  <c r="P27"/>
  <c r="P33"/>
  <c r="P37"/>
  <c r="P28"/>
  <c r="P34"/>
  <c r="P38"/>
  <c r="P29"/>
  <c r="P35"/>
  <c r="P30"/>
  <c r="P26"/>
  <c r="P36"/>
  <c r="AB27"/>
  <c r="AB33"/>
  <c r="AB37"/>
  <c r="AB28"/>
  <c r="AB34"/>
  <c r="AB38"/>
  <c r="AB35"/>
  <c r="AB30"/>
  <c r="AB29"/>
  <c r="AB26"/>
  <c r="AB36"/>
  <c r="AR27"/>
  <c r="AR33"/>
  <c r="AR37"/>
  <c r="AR28"/>
  <c r="AR34"/>
  <c r="AR38"/>
  <c r="AR35"/>
  <c r="AR29"/>
  <c r="AR30"/>
  <c r="AR26"/>
  <c r="AR36"/>
  <c r="G187"/>
  <c r="G161"/>
  <c r="S187"/>
  <c r="S161"/>
  <c r="AE187"/>
  <c r="AE161"/>
  <c r="AU187"/>
  <c r="AU161"/>
  <c r="S26"/>
  <c r="S30"/>
  <c r="S36"/>
  <c r="S27"/>
  <c r="S33"/>
  <c r="S37"/>
  <c r="S28"/>
  <c r="S38"/>
  <c r="S29"/>
  <c r="S35"/>
  <c r="S34"/>
  <c r="AE26"/>
  <c r="AE30"/>
  <c r="AE36"/>
  <c r="AE27"/>
  <c r="AE33"/>
  <c r="AE37"/>
  <c r="AE34"/>
  <c r="AE28"/>
  <c r="AE35"/>
  <c r="AE29"/>
  <c r="AE38"/>
  <c r="AU26"/>
  <c r="AU30"/>
  <c r="AU36"/>
  <c r="AU27"/>
  <c r="AU33"/>
  <c r="AU37"/>
  <c r="AU34"/>
  <c r="AU29"/>
  <c r="AU28"/>
  <c r="AU38"/>
  <c r="AU35"/>
  <c r="BF26"/>
  <c r="BF30"/>
  <c r="BF36"/>
  <c r="BF27"/>
  <c r="BF33"/>
  <c r="BF37"/>
  <c r="BF34"/>
  <c r="BF28"/>
  <c r="BF35"/>
  <c r="BF29"/>
  <c r="BF38"/>
  <c r="F185"/>
  <c r="F161"/>
  <c r="N185"/>
  <c r="N161"/>
  <c r="Z185"/>
  <c r="Z161"/>
  <c r="AL185"/>
  <c r="AL161"/>
  <c r="AX185"/>
  <c r="AX161"/>
  <c r="G26"/>
  <c r="G30"/>
  <c r="G36"/>
  <c r="G27"/>
  <c r="G33"/>
  <c r="G37"/>
  <c r="G34"/>
  <c r="G29"/>
  <c r="G28"/>
  <c r="G38"/>
  <c r="G35"/>
  <c r="O26"/>
  <c r="O30"/>
  <c r="O36"/>
  <c r="O27"/>
  <c r="O33"/>
  <c r="O37"/>
  <c r="O34"/>
  <c r="O28"/>
  <c r="O38"/>
  <c r="O35"/>
  <c r="O29"/>
  <c r="W26"/>
  <c r="W30"/>
  <c r="W36"/>
  <c r="W27"/>
  <c r="W33"/>
  <c r="W37"/>
  <c r="W34"/>
  <c r="W38"/>
  <c r="W29"/>
  <c r="W28"/>
  <c r="W35"/>
  <c r="AI26"/>
  <c r="AI30"/>
  <c r="AI36"/>
  <c r="AI27"/>
  <c r="AI33"/>
  <c r="AI37"/>
  <c r="AI28"/>
  <c r="AI38"/>
  <c r="AI34"/>
  <c r="AI29"/>
  <c r="AI35"/>
  <c r="AQ26"/>
  <c r="AQ30"/>
  <c r="AQ36"/>
  <c r="AQ27"/>
  <c r="AQ33"/>
  <c r="AQ37"/>
  <c r="AQ28"/>
  <c r="AQ38"/>
  <c r="AQ35"/>
  <c r="AQ34"/>
  <c r="AQ29"/>
  <c r="AY26"/>
  <c r="AY30"/>
  <c r="AY36"/>
  <c r="AY27"/>
  <c r="AY33"/>
  <c r="AY37"/>
  <c r="AY28"/>
  <c r="AY38"/>
  <c r="AY34"/>
  <c r="AY29"/>
  <c r="AY35"/>
  <c r="J185"/>
  <c r="J161"/>
  <c r="R185"/>
  <c r="R161"/>
  <c r="V185"/>
  <c r="V161"/>
  <c r="AD185"/>
  <c r="AD161"/>
  <c r="AH185"/>
  <c r="AH161"/>
  <c r="AP185"/>
  <c r="AP161"/>
  <c r="AT185"/>
  <c r="AT161"/>
  <c r="BE185"/>
  <c r="BE161"/>
  <c r="F29"/>
  <c r="F35"/>
  <c r="F26"/>
  <c r="F30"/>
  <c r="F36"/>
  <c r="F27"/>
  <c r="F37"/>
  <c r="F28"/>
  <c r="F38"/>
  <c r="F34"/>
  <c r="F33"/>
  <c r="J29"/>
  <c r="J35"/>
  <c r="J26"/>
  <c r="J30"/>
  <c r="J36"/>
  <c r="J33"/>
  <c r="J37"/>
  <c r="J34"/>
  <c r="J28"/>
  <c r="J38"/>
  <c r="J27"/>
  <c r="N29"/>
  <c r="N35"/>
  <c r="N26"/>
  <c r="N30"/>
  <c r="N36"/>
  <c r="N27"/>
  <c r="N37"/>
  <c r="N33"/>
  <c r="N34"/>
  <c r="N28"/>
  <c r="N38"/>
  <c r="R29"/>
  <c r="R35"/>
  <c r="R26"/>
  <c r="R30"/>
  <c r="R36"/>
  <c r="R33"/>
  <c r="R27"/>
  <c r="R34"/>
  <c r="R28"/>
  <c r="R38"/>
  <c r="R37"/>
  <c r="V29"/>
  <c r="V35"/>
  <c r="V26"/>
  <c r="V30"/>
  <c r="V36"/>
  <c r="V27"/>
  <c r="V37"/>
  <c r="V28"/>
  <c r="V38"/>
  <c r="V34"/>
  <c r="V33"/>
  <c r="Z29"/>
  <c r="Z35"/>
  <c r="Z26"/>
  <c r="Z30"/>
  <c r="Z36"/>
  <c r="Z33"/>
  <c r="Z37"/>
  <c r="Z28"/>
  <c r="Z38"/>
  <c r="Z27"/>
  <c r="Z34"/>
  <c r="AD29"/>
  <c r="AD35"/>
  <c r="AD26"/>
  <c r="AD30"/>
  <c r="AD36"/>
  <c r="AD27"/>
  <c r="AD37"/>
  <c r="AD33"/>
  <c r="AD34"/>
  <c r="AD28"/>
  <c r="AD38"/>
  <c r="AH29"/>
  <c r="AH35"/>
  <c r="AH26"/>
  <c r="AH30"/>
  <c r="AH36"/>
  <c r="AH33"/>
  <c r="AH27"/>
  <c r="AH34"/>
  <c r="AH28"/>
  <c r="AH38"/>
  <c r="AH37"/>
  <c r="AL29"/>
  <c r="AL35"/>
  <c r="AL26"/>
  <c r="AL30"/>
  <c r="AL36"/>
  <c r="AL27"/>
  <c r="AL37"/>
  <c r="AL28"/>
  <c r="AL38"/>
  <c r="AL34"/>
  <c r="AL33"/>
  <c r="AP29"/>
  <c r="AP35"/>
  <c r="AP26"/>
  <c r="AP30"/>
  <c r="AP36"/>
  <c r="AP33"/>
  <c r="AP37"/>
  <c r="AP28"/>
  <c r="AP38"/>
  <c r="AP27"/>
  <c r="AP34"/>
  <c r="AT29"/>
  <c r="AT35"/>
  <c r="AT26"/>
  <c r="AT30"/>
  <c r="AT36"/>
  <c r="AT27"/>
  <c r="AT37"/>
  <c r="AT33"/>
  <c r="AT34"/>
  <c r="AT28"/>
  <c r="AT38"/>
  <c r="AX29"/>
  <c r="AX35"/>
  <c r="AX26"/>
  <c r="AX30"/>
  <c r="AX36"/>
  <c r="AX33"/>
  <c r="AX27"/>
  <c r="AX37"/>
  <c r="AX34"/>
  <c r="AX28"/>
  <c r="AX38"/>
  <c r="BE29"/>
  <c r="BE35"/>
  <c r="BE26"/>
  <c r="BE30"/>
  <c r="BE36"/>
  <c r="BE27"/>
  <c r="BE37"/>
  <c r="BE28"/>
  <c r="BE38"/>
  <c r="BE34"/>
  <c r="BE33"/>
  <c r="E187"/>
  <c r="E161"/>
  <c r="I187"/>
  <c r="I161"/>
  <c r="M187"/>
  <c r="M161"/>
  <c r="Q187"/>
  <c r="Q161"/>
  <c r="U187"/>
  <c r="U161"/>
  <c r="Y187"/>
  <c r="Y161"/>
  <c r="AC187"/>
  <c r="AC161"/>
  <c r="AG187"/>
  <c r="AG161"/>
  <c r="AK187"/>
  <c r="AK161"/>
  <c r="AO187"/>
  <c r="AO161"/>
  <c r="AS187"/>
  <c r="AS161"/>
  <c r="AW187"/>
  <c r="AW161"/>
  <c r="BD187"/>
  <c r="BD161"/>
  <c r="C43" i="64"/>
  <c r="F137" i="70"/>
  <c r="J137"/>
  <c r="N137"/>
  <c r="R137"/>
  <c r="V137"/>
  <c r="Z137"/>
  <c r="AD137"/>
  <c r="AH137"/>
  <c r="AL137"/>
  <c r="AP137"/>
  <c r="AT137"/>
  <c r="AX137"/>
  <c r="BE137"/>
  <c r="F138"/>
  <c r="J138"/>
  <c r="N138"/>
  <c r="R138"/>
  <c r="V138"/>
  <c r="Z138"/>
  <c r="AD138"/>
  <c r="AH138"/>
  <c r="AL138"/>
  <c r="AP138"/>
  <c r="AT138"/>
  <c r="AX138"/>
  <c r="BE138"/>
  <c r="F139"/>
  <c r="J139"/>
  <c r="N139"/>
  <c r="R139"/>
  <c r="V139"/>
  <c r="Z139"/>
  <c r="AD139"/>
  <c r="AH139"/>
  <c r="AL139"/>
  <c r="AP139"/>
  <c r="AT139"/>
  <c r="AX139"/>
  <c r="BE139"/>
  <c r="F140"/>
  <c r="J140"/>
  <c r="N140"/>
  <c r="R140"/>
  <c r="V140"/>
  <c r="Z140"/>
  <c r="AD140"/>
  <c r="AH140"/>
  <c r="AL140"/>
  <c r="AP140"/>
  <c r="AT140"/>
  <c r="AX140"/>
  <c r="BE140"/>
  <c r="F141"/>
  <c r="J141"/>
  <c r="N141"/>
  <c r="R141"/>
  <c r="V141"/>
  <c r="Z141"/>
  <c r="AD141"/>
  <c r="AH141"/>
  <c r="AL141"/>
  <c r="AP141"/>
  <c r="AT141"/>
  <c r="AX141"/>
  <c r="BE141"/>
  <c r="F142"/>
  <c r="J142"/>
  <c r="N142"/>
  <c r="R142"/>
  <c r="V142"/>
  <c r="Z142"/>
  <c r="AD142"/>
  <c r="AH142"/>
  <c r="AL142"/>
  <c r="AP142"/>
  <c r="AT142"/>
  <c r="AX142"/>
  <c r="BE142"/>
  <c r="F143"/>
  <c r="J143"/>
  <c r="N143"/>
  <c r="R143"/>
  <c r="V143"/>
  <c r="Z143"/>
  <c r="AD143"/>
  <c r="AH143"/>
  <c r="AL143"/>
  <c r="AP143"/>
  <c r="AT143"/>
  <c r="AX143"/>
  <c r="BE143"/>
  <c r="F145"/>
  <c r="J145"/>
  <c r="N145"/>
  <c r="R145"/>
  <c r="V145"/>
  <c r="Z145"/>
  <c r="AD145"/>
  <c r="AH145"/>
  <c r="AL145"/>
  <c r="AP145"/>
  <c r="AT145"/>
  <c r="AX145"/>
  <c r="BE145"/>
  <c r="C259" i="64"/>
  <c r="D736" i="70"/>
  <c r="D664"/>
  <c r="D192"/>
  <c r="D568"/>
  <c r="D44"/>
  <c r="C797"/>
  <c r="C816"/>
  <c r="C736"/>
  <c r="C756"/>
  <c r="C690"/>
  <c r="C649"/>
  <c r="C614"/>
  <c r="C1169"/>
  <c r="C664"/>
  <c r="C131"/>
  <c r="C568"/>
  <c r="C44"/>
  <c r="C9"/>
  <c r="C211"/>
  <c r="C85"/>
  <c r="C151"/>
  <c r="C59"/>
  <c r="C192"/>
  <c r="E2" i="64"/>
  <c r="D10"/>
  <c r="D145"/>
  <c r="D126"/>
  <c r="C205"/>
  <c r="C83"/>
  <c r="C126"/>
  <c r="C145"/>
  <c r="C186"/>
  <c r="BL3" i="70"/>
  <c r="BL600" s="1" a="1"/>
  <c r="BL600" s="1"/>
  <c r="BU3"/>
  <c r="BU600" s="1" a="1"/>
  <c r="BU600" s="1"/>
  <c r="CA3"/>
  <c r="CA600" s="1" a="1"/>
  <c r="CA600" s="1"/>
  <c r="BR3"/>
  <c r="BR600" s="1" a="1"/>
  <c r="BR600" s="1"/>
  <c r="BX3"/>
  <c r="BX600" s="1" a="1"/>
  <c r="BX600" s="1"/>
  <c r="F15"/>
  <c r="J15"/>
  <c r="N15"/>
  <c r="R15"/>
  <c r="V15"/>
  <c r="Z15"/>
  <c r="AD15"/>
  <c r="AH15"/>
  <c r="AL15"/>
  <c r="AP15"/>
  <c r="AT15"/>
  <c r="AX15"/>
  <c r="BE15"/>
  <c r="H16"/>
  <c r="L16"/>
  <c r="P16"/>
  <c r="T16"/>
  <c r="X16"/>
  <c r="AB16"/>
  <c r="AF16"/>
  <c r="AJ16"/>
  <c r="AN16"/>
  <c r="AR16"/>
  <c r="AV16"/>
  <c r="AZ16"/>
  <c r="BG16"/>
  <c r="F17"/>
  <c r="J17"/>
  <c r="N17"/>
  <c r="R17"/>
  <c r="V17"/>
  <c r="Z17"/>
  <c r="AD17"/>
  <c r="AH17"/>
  <c r="AL17"/>
  <c r="AP17"/>
  <c r="AT17"/>
  <c r="AX17"/>
  <c r="BE17"/>
  <c r="H18"/>
  <c r="L18"/>
  <c r="P18"/>
  <c r="T18"/>
  <c r="X18"/>
  <c r="AB18"/>
  <c r="AF18"/>
  <c r="AJ18"/>
  <c r="AN18"/>
  <c r="AR18"/>
  <c r="AV18"/>
  <c r="AZ18"/>
  <c r="BG18"/>
  <c r="F19"/>
  <c r="J19"/>
  <c r="N19"/>
  <c r="R19"/>
  <c r="V19"/>
  <c r="Z19"/>
  <c r="AD19"/>
  <c r="AH19"/>
  <c r="AL19"/>
  <c r="AP19"/>
  <c r="AT19"/>
  <c r="AX19"/>
  <c r="BE19"/>
  <c r="H20"/>
  <c r="L20"/>
  <c r="P20"/>
  <c r="T20"/>
  <c r="X20"/>
  <c r="AB20"/>
  <c r="AF20"/>
  <c r="AJ20"/>
  <c r="AN20"/>
  <c r="AR20"/>
  <c r="AV20"/>
  <c r="AZ20"/>
  <c r="BG20"/>
  <c r="F21"/>
  <c r="J21"/>
  <c r="N21"/>
  <c r="R21"/>
  <c r="V21"/>
  <c r="Z21"/>
  <c r="AD21"/>
  <c r="AH21"/>
  <c r="AL21"/>
  <c r="AP21"/>
  <c r="AT21"/>
  <c r="AX21"/>
  <c r="BE21"/>
  <c r="H22"/>
  <c r="L22"/>
  <c r="P22"/>
  <c r="T22"/>
  <c r="X22"/>
  <c r="AB22"/>
  <c r="AF22"/>
  <c r="AJ22"/>
  <c r="AN22"/>
  <c r="AR22"/>
  <c r="AV22"/>
  <c r="AZ22"/>
  <c r="BG22"/>
  <c r="F23"/>
  <c r="J23"/>
  <c r="N23"/>
  <c r="R23"/>
  <c r="V23"/>
  <c r="Z23"/>
  <c r="AD23"/>
  <c r="AH23"/>
  <c r="AL23"/>
  <c r="AP23"/>
  <c r="AT23"/>
  <c r="AX23"/>
  <c r="BE23"/>
  <c r="H24"/>
  <c r="L24"/>
  <c r="P24"/>
  <c r="T24"/>
  <c r="X24"/>
  <c r="AB24"/>
  <c r="AF24"/>
  <c r="AJ24"/>
  <c r="AN24"/>
  <c r="AR24"/>
  <c r="AV24"/>
  <c r="AZ24"/>
  <c r="BG24"/>
  <c r="F25"/>
  <c r="J25"/>
  <c r="N25"/>
  <c r="R25"/>
  <c r="V25"/>
  <c r="Z25"/>
  <c r="AD25"/>
  <c r="AH25"/>
  <c r="AL25"/>
  <c r="AP25"/>
  <c r="AT25"/>
  <c r="AX25"/>
  <c r="BE25"/>
  <c r="H50"/>
  <c r="L50"/>
  <c r="P50"/>
  <c r="T50"/>
  <c r="X50"/>
  <c r="AB50"/>
  <c r="AF50"/>
  <c r="AJ50"/>
  <c r="AN50"/>
  <c r="AR50"/>
  <c r="AV50"/>
  <c r="AZ50"/>
  <c r="BG50"/>
  <c r="F51"/>
  <c r="J51"/>
  <c r="N51"/>
  <c r="R51"/>
  <c r="V51"/>
  <c r="Z51"/>
  <c r="AD51"/>
  <c r="AH51"/>
  <c r="AL51"/>
  <c r="AP51"/>
  <c r="AT51"/>
  <c r="AX51"/>
  <c r="BE51"/>
  <c r="H52"/>
  <c r="L52"/>
  <c r="P52"/>
  <c r="T52"/>
  <c r="X52"/>
  <c r="AB52"/>
  <c r="AF52"/>
  <c r="AJ52"/>
  <c r="AN52"/>
  <c r="AR52"/>
  <c r="AV52"/>
  <c r="AZ52"/>
  <c r="BG52"/>
  <c r="F53"/>
  <c r="J53"/>
  <c r="N53"/>
  <c r="R53"/>
  <c r="V53"/>
  <c r="Z53"/>
  <c r="AD53"/>
  <c r="AH53"/>
  <c r="AL53"/>
  <c r="AP53"/>
  <c r="AT53"/>
  <c r="AX53"/>
  <c r="BE53"/>
  <c r="H54"/>
  <c r="L54"/>
  <c r="P54"/>
  <c r="T54"/>
  <c r="X54"/>
  <c r="AB54"/>
  <c r="AF54"/>
  <c r="AJ54"/>
  <c r="AN54"/>
  <c r="AR54"/>
  <c r="AV54"/>
  <c r="AZ54"/>
  <c r="BG54"/>
  <c r="F65"/>
  <c r="J65"/>
  <c r="N65"/>
  <c r="R65"/>
  <c r="V65"/>
  <c r="Z65"/>
  <c r="AD65"/>
  <c r="AH65"/>
  <c r="AL65"/>
  <c r="AP65"/>
  <c r="AT65"/>
  <c r="AX65"/>
  <c r="BE65"/>
  <c r="H66"/>
  <c r="L66"/>
  <c r="P66"/>
  <c r="T66"/>
  <c r="X66"/>
  <c r="AB66"/>
  <c r="AF66"/>
  <c r="AJ66"/>
  <c r="AN66"/>
  <c r="AR66"/>
  <c r="AV66"/>
  <c r="AZ66"/>
  <c r="BG66"/>
  <c r="F67"/>
  <c r="J67"/>
  <c r="N67"/>
  <c r="R67"/>
  <c r="V67"/>
  <c r="Z67"/>
  <c r="AD67"/>
  <c r="AH67"/>
  <c r="AL67"/>
  <c r="AP67"/>
  <c r="AT67"/>
  <c r="AX67"/>
  <c r="BE67"/>
  <c r="H68"/>
  <c r="L68"/>
  <c r="P68"/>
  <c r="T68"/>
  <c r="X68"/>
  <c r="AB68"/>
  <c r="AF68"/>
  <c r="AJ68"/>
  <c r="AN68"/>
  <c r="AR68"/>
  <c r="AV68"/>
  <c r="AZ68"/>
  <c r="BG68"/>
  <c r="F69"/>
  <c r="J69"/>
  <c r="N69"/>
  <c r="R69"/>
  <c r="V69"/>
  <c r="Z69"/>
  <c r="AD69"/>
  <c r="AH69"/>
  <c r="AL69"/>
  <c r="AP69"/>
  <c r="AT69"/>
  <c r="AX69"/>
  <c r="BE69"/>
  <c r="H70"/>
  <c r="L70"/>
  <c r="P70"/>
  <c r="T70"/>
  <c r="X70"/>
  <c r="AB70"/>
  <c r="AF70"/>
  <c r="AJ70"/>
  <c r="AN70"/>
  <c r="AR70"/>
  <c r="AV70"/>
  <c r="AZ70"/>
  <c r="BG70"/>
  <c r="F71"/>
  <c r="J71"/>
  <c r="N71"/>
  <c r="R71"/>
  <c r="V71"/>
  <c r="Z71"/>
  <c r="AD71"/>
  <c r="AH71"/>
  <c r="AL71"/>
  <c r="AP71"/>
  <c r="AT71"/>
  <c r="AX71"/>
  <c r="BE71"/>
  <c r="H72"/>
  <c r="L72"/>
  <c r="P72"/>
  <c r="T72"/>
  <c r="X72"/>
  <c r="AB72"/>
  <c r="AF72"/>
  <c r="AJ72"/>
  <c r="AN72"/>
  <c r="AR72"/>
  <c r="AV72"/>
  <c r="AZ72"/>
  <c r="BG72"/>
  <c r="F73"/>
  <c r="J73"/>
  <c r="N73"/>
  <c r="R73"/>
  <c r="V73"/>
  <c r="Z73"/>
  <c r="AD73"/>
  <c r="AH73"/>
  <c r="AL73"/>
  <c r="AP73"/>
  <c r="AT73"/>
  <c r="AX73"/>
  <c r="BE73"/>
  <c r="H74"/>
  <c r="L74"/>
  <c r="P74"/>
  <c r="T74"/>
  <c r="X74"/>
  <c r="AB74"/>
  <c r="AF74"/>
  <c r="AJ74"/>
  <c r="AN74"/>
  <c r="AR74"/>
  <c r="AV74"/>
  <c r="AZ74"/>
  <c r="BG74"/>
  <c r="F75"/>
  <c r="J75"/>
  <c r="N75"/>
  <c r="R75"/>
  <c r="V75"/>
  <c r="Z75"/>
  <c r="AD75"/>
  <c r="AH75"/>
  <c r="AL75"/>
  <c r="AP75"/>
  <c r="AT75"/>
  <c r="AX75"/>
  <c r="BE75"/>
  <c r="H76"/>
  <c r="L76"/>
  <c r="P76"/>
  <c r="T76"/>
  <c r="X76"/>
  <c r="AB76"/>
  <c r="AF76"/>
  <c r="AJ76"/>
  <c r="AN76"/>
  <c r="AR76"/>
  <c r="AV76"/>
  <c r="AZ76"/>
  <c r="BG76"/>
  <c r="F77"/>
  <c r="J77"/>
  <c r="N77"/>
  <c r="R77"/>
  <c r="V77"/>
  <c r="Z77"/>
  <c r="AD77"/>
  <c r="AH77"/>
  <c r="AL77"/>
  <c r="AP77"/>
  <c r="AT77"/>
  <c r="AX77"/>
  <c r="BE77"/>
  <c r="H78"/>
  <c r="L78"/>
  <c r="P78"/>
  <c r="T78"/>
  <c r="X78"/>
  <c r="AB78"/>
  <c r="AF78"/>
  <c r="AJ78"/>
  <c r="AN78"/>
  <c r="AR78"/>
  <c r="AV78"/>
  <c r="AZ78"/>
  <c r="BG78"/>
  <c r="F79"/>
  <c r="J79"/>
  <c r="N79"/>
  <c r="R79"/>
  <c r="V79"/>
  <c r="Z79"/>
  <c r="AD79"/>
  <c r="AH79"/>
  <c r="AL79"/>
  <c r="AP79"/>
  <c r="AT79"/>
  <c r="AX79"/>
  <c r="BE79"/>
  <c r="H80"/>
  <c r="L80"/>
  <c r="P80"/>
  <c r="T80"/>
  <c r="X80"/>
  <c r="AB80"/>
  <c r="AF80"/>
  <c r="AJ80"/>
  <c r="AN80"/>
  <c r="AR80"/>
  <c r="AV80"/>
  <c r="AZ80"/>
  <c r="BG80"/>
  <c r="F91"/>
  <c r="J91"/>
  <c r="N91"/>
  <c r="R91"/>
  <c r="V91"/>
  <c r="Z91"/>
  <c r="AD91"/>
  <c r="AH91"/>
  <c r="AL91"/>
  <c r="AP91"/>
  <c r="AT91"/>
  <c r="AX91"/>
  <c r="BE91"/>
  <c r="H92"/>
  <c r="L92"/>
  <c r="P92"/>
  <c r="T92"/>
  <c r="X92"/>
  <c r="AB92"/>
  <c r="AF92"/>
  <c r="AJ92"/>
  <c r="AN92"/>
  <c r="AR92"/>
  <c r="AV92"/>
  <c r="AZ92"/>
  <c r="BG92"/>
  <c r="F93"/>
  <c r="J93"/>
  <c r="N93"/>
  <c r="R93"/>
  <c r="V93"/>
  <c r="Z93"/>
  <c r="AD93"/>
  <c r="AH93"/>
  <c r="AL93"/>
  <c r="AP93"/>
  <c r="AT93"/>
  <c r="AX93"/>
  <c r="BE93"/>
  <c r="H94"/>
  <c r="L94"/>
  <c r="P94"/>
  <c r="T94"/>
  <c r="X94"/>
  <c r="AB94"/>
  <c r="AF94"/>
  <c r="AJ94"/>
  <c r="AN94"/>
  <c r="AR94"/>
  <c r="AV94"/>
  <c r="AZ94"/>
  <c r="BG94"/>
  <c r="F95"/>
  <c r="J95"/>
  <c r="N95"/>
  <c r="R95"/>
  <c r="V95"/>
  <c r="Z95"/>
  <c r="AD95"/>
  <c r="AH95"/>
  <c r="AL95"/>
  <c r="AP95"/>
  <c r="AT95"/>
  <c r="AX95"/>
  <c r="BE95"/>
  <c r="H96"/>
  <c r="L96"/>
  <c r="P96"/>
  <c r="T96"/>
  <c r="X96"/>
  <c r="AB96"/>
  <c r="AF96"/>
  <c r="AJ96"/>
  <c r="AN96"/>
  <c r="AR96"/>
  <c r="AV96"/>
  <c r="AZ96"/>
  <c r="BG96"/>
  <c r="F97"/>
  <c r="J97"/>
  <c r="N97"/>
  <c r="R97"/>
  <c r="V97"/>
  <c r="Z97"/>
  <c r="AD97"/>
  <c r="AH97"/>
  <c r="AL97"/>
  <c r="AP97"/>
  <c r="AT97"/>
  <c r="AX97"/>
  <c r="BE97"/>
  <c r="H98"/>
  <c r="L98"/>
  <c r="P98"/>
  <c r="T98"/>
  <c r="X98"/>
  <c r="AB98"/>
  <c r="AF98"/>
  <c r="AJ98"/>
  <c r="AN98"/>
  <c r="AR98"/>
  <c r="AV98"/>
  <c r="AZ98"/>
  <c r="BG98"/>
  <c r="F99"/>
  <c r="J99"/>
  <c r="N99"/>
  <c r="R99"/>
  <c r="V99"/>
  <c r="Z99"/>
  <c r="AD99"/>
  <c r="AH99"/>
  <c r="AL99"/>
  <c r="AP99"/>
  <c r="AT99"/>
  <c r="AX99"/>
  <c r="BE99"/>
  <c r="H100"/>
  <c r="L100"/>
  <c r="P100"/>
  <c r="T100"/>
  <c r="X100"/>
  <c r="AB100"/>
  <c r="AF100"/>
  <c r="AJ100"/>
  <c r="AN100"/>
  <c r="AR100"/>
  <c r="AV100"/>
  <c r="AZ100"/>
  <c r="BG100"/>
  <c r="F102"/>
  <c r="J102"/>
  <c r="N102"/>
  <c r="R102"/>
  <c r="V102"/>
  <c r="Z102"/>
  <c r="AD102"/>
  <c r="AH102"/>
  <c r="AL102"/>
  <c r="AP102"/>
  <c r="AT102"/>
  <c r="AX102"/>
  <c r="BE102"/>
  <c r="H103"/>
  <c r="L103"/>
  <c r="P103"/>
  <c r="T103"/>
  <c r="X103"/>
  <c r="AB103"/>
  <c r="AF103"/>
  <c r="AJ103"/>
  <c r="AN103"/>
  <c r="AR103"/>
  <c r="AV103"/>
  <c r="AZ103"/>
  <c r="BG103"/>
  <c r="F104"/>
  <c r="J104"/>
  <c r="N104"/>
  <c r="R104"/>
  <c r="V104"/>
  <c r="Z104"/>
  <c r="AD104"/>
  <c r="AH104"/>
  <c r="AL104"/>
  <c r="AP104"/>
  <c r="AT104"/>
  <c r="AX104"/>
  <c r="BE104"/>
  <c r="H105"/>
  <c r="L105"/>
  <c r="P105"/>
  <c r="T105"/>
  <c r="X105"/>
  <c r="AB105"/>
  <c r="AF105"/>
  <c r="AJ105"/>
  <c r="AN105"/>
  <c r="AR105"/>
  <c r="AV105"/>
  <c r="AZ105"/>
  <c r="BG105"/>
  <c r="F106"/>
  <c r="J106"/>
  <c r="N106"/>
  <c r="R106"/>
  <c r="V106"/>
  <c r="Z106"/>
  <c r="AD106"/>
  <c r="AH106"/>
  <c r="AL106"/>
  <c r="AP106"/>
  <c r="AT106"/>
  <c r="AX106"/>
  <c r="BE106"/>
  <c r="H107"/>
  <c r="L107"/>
  <c r="P107"/>
  <c r="T107"/>
  <c r="X107"/>
  <c r="AB107"/>
  <c r="AF107"/>
  <c r="AJ107"/>
  <c r="AN107"/>
  <c r="AR107"/>
  <c r="AV107"/>
  <c r="AZ107"/>
  <c r="BG107"/>
  <c r="F108"/>
  <c r="J108"/>
  <c r="N108"/>
  <c r="R108"/>
  <c r="V108"/>
  <c r="Z108"/>
  <c r="AD108"/>
  <c r="AH108"/>
  <c r="AL108"/>
  <c r="AP108"/>
  <c r="AT108"/>
  <c r="AX108"/>
  <c r="BE108"/>
  <c r="H109"/>
  <c r="L109"/>
  <c r="P109"/>
  <c r="T109"/>
  <c r="X109"/>
  <c r="AB109"/>
  <c r="AF109"/>
  <c r="AJ109"/>
  <c r="AN109"/>
  <c r="AR109"/>
  <c r="AV109"/>
  <c r="AZ109"/>
  <c r="BG109"/>
  <c r="F110"/>
  <c r="J110"/>
  <c r="N110"/>
  <c r="R110"/>
  <c r="V110"/>
  <c r="Z110"/>
  <c r="AD110"/>
  <c r="AH110"/>
  <c r="AL110"/>
  <c r="AP110"/>
  <c r="AT110"/>
  <c r="AX110"/>
  <c r="BE110"/>
  <c r="H111"/>
  <c r="L111"/>
  <c r="P111"/>
  <c r="T111"/>
  <c r="X111"/>
  <c r="AB111"/>
  <c r="AF111"/>
  <c r="AJ111"/>
  <c r="AN111"/>
  <c r="AR111"/>
  <c r="AV111"/>
  <c r="AZ111"/>
  <c r="BG111"/>
  <c r="F112"/>
  <c r="J112"/>
  <c r="N112"/>
  <c r="R112"/>
  <c r="V112"/>
  <c r="Z112"/>
  <c r="AD112"/>
  <c r="AH112"/>
  <c r="AL112"/>
  <c r="AP112"/>
  <c r="AT112"/>
  <c r="AX112"/>
  <c r="BE112"/>
  <c r="H113"/>
  <c r="L113"/>
  <c r="P113"/>
  <c r="T113"/>
  <c r="X113"/>
  <c r="AB113"/>
  <c r="AF113"/>
  <c r="AJ113"/>
  <c r="AN113"/>
  <c r="AR113"/>
  <c r="AV113"/>
  <c r="AZ113"/>
  <c r="BG113"/>
  <c r="F114"/>
  <c r="J114"/>
  <c r="N114"/>
  <c r="R114"/>
  <c r="V114"/>
  <c r="Z114"/>
  <c r="AD114"/>
  <c r="AH114"/>
  <c r="AL114"/>
  <c r="AP114"/>
  <c r="AT114"/>
  <c r="AX114"/>
  <c r="BE114"/>
  <c r="H115"/>
  <c r="L115"/>
  <c r="P115"/>
  <c r="T115"/>
  <c r="X115"/>
  <c r="AB115"/>
  <c r="AF115"/>
  <c r="AJ115"/>
  <c r="AN115"/>
  <c r="AR115"/>
  <c r="AV115"/>
  <c r="AZ115"/>
  <c r="BG115"/>
  <c r="F116"/>
  <c r="J116"/>
  <c r="N116"/>
  <c r="R116"/>
  <c r="V116"/>
  <c r="Z116"/>
  <c r="AD116"/>
  <c r="AH116"/>
  <c r="AL116"/>
  <c r="AP116"/>
  <c r="AT116"/>
  <c r="AX116"/>
  <c r="BE116"/>
  <c r="H117"/>
  <c r="L117"/>
  <c r="P117"/>
  <c r="T117"/>
  <c r="X117"/>
  <c r="AB117"/>
  <c r="AF117"/>
  <c r="AJ117"/>
  <c r="AN117"/>
  <c r="AR117"/>
  <c r="AV117"/>
  <c r="AZ117"/>
  <c r="BG117"/>
  <c r="F118"/>
  <c r="J118"/>
  <c r="N118"/>
  <c r="R118"/>
  <c r="V118"/>
  <c r="Z118"/>
  <c r="AD118"/>
  <c r="AH118"/>
  <c r="AL118"/>
  <c r="AP118"/>
  <c r="AT118"/>
  <c r="AX118"/>
  <c r="BE118"/>
  <c r="H119"/>
  <c r="L119"/>
  <c r="P119"/>
  <c r="T119"/>
  <c r="X119"/>
  <c r="AB119"/>
  <c r="AF119"/>
  <c r="AJ119"/>
  <c r="AN119"/>
  <c r="AR119"/>
  <c r="AV119"/>
  <c r="AZ119"/>
  <c r="BG119"/>
  <c r="F120"/>
  <c r="J120"/>
  <c r="N120"/>
  <c r="R120"/>
  <c r="V120"/>
  <c r="Z120"/>
  <c r="AD120"/>
  <c r="AH120"/>
  <c r="AL120"/>
  <c r="AP120"/>
  <c r="AT120"/>
  <c r="AX120"/>
  <c r="BE120"/>
  <c r="H121"/>
  <c r="L121"/>
  <c r="P121"/>
  <c r="T121"/>
  <c r="X121"/>
  <c r="AB121"/>
  <c r="AF121"/>
  <c r="AJ121"/>
  <c r="AN121"/>
  <c r="AR121"/>
  <c r="AV121"/>
  <c r="AZ121"/>
  <c r="BG121"/>
  <c r="F122"/>
  <c r="J122"/>
  <c r="N122"/>
  <c r="R122"/>
  <c r="V122"/>
  <c r="Z122"/>
  <c r="AD122"/>
  <c r="AH122"/>
  <c r="AL122"/>
  <c r="AP122"/>
  <c r="AT122"/>
  <c r="AX122"/>
  <c r="BE122"/>
  <c r="H123"/>
  <c r="L123"/>
  <c r="P123"/>
  <c r="T123"/>
  <c r="X123"/>
  <c r="AB123"/>
  <c r="AF123"/>
  <c r="AJ123"/>
  <c r="AN123"/>
  <c r="AR123"/>
  <c r="AV123"/>
  <c r="AZ123"/>
  <c r="BG123"/>
  <c r="F124"/>
  <c r="J124"/>
  <c r="N124"/>
  <c r="R124"/>
  <c r="V124"/>
  <c r="Z124"/>
  <c r="AD124"/>
  <c r="AH124"/>
  <c r="AL124"/>
  <c r="AP124"/>
  <c r="AT124"/>
  <c r="AX124"/>
  <c r="BE124"/>
  <c r="H125"/>
  <c r="L125"/>
  <c r="P125"/>
  <c r="T125"/>
  <c r="X125"/>
  <c r="AB125"/>
  <c r="AF125"/>
  <c r="AJ125"/>
  <c r="AN125"/>
  <c r="AR125"/>
  <c r="AV125"/>
  <c r="AZ125"/>
  <c r="BG125"/>
  <c r="F157"/>
  <c r="J157"/>
  <c r="N157"/>
  <c r="R157"/>
  <c r="V157"/>
  <c r="Z157"/>
  <c r="AD157"/>
  <c r="AH157"/>
  <c r="AL157"/>
  <c r="AP157"/>
  <c r="AT157"/>
  <c r="AX157"/>
  <c r="BE157"/>
  <c r="H158"/>
  <c r="L158"/>
  <c r="P158"/>
  <c r="T158"/>
  <c r="X158"/>
  <c r="AB158"/>
  <c r="AF158"/>
  <c r="AJ158"/>
  <c r="AN158"/>
  <c r="AR158"/>
  <c r="AV158"/>
  <c r="AZ158"/>
  <c r="BG158"/>
  <c r="F159"/>
  <c r="J159"/>
  <c r="N159"/>
  <c r="R159"/>
  <c r="V159"/>
  <c r="Z159"/>
  <c r="AD159"/>
  <c r="AH159"/>
  <c r="AL159"/>
  <c r="AP159"/>
  <c r="AT159"/>
  <c r="AX159"/>
  <c r="BE159"/>
  <c r="H160"/>
  <c r="L160"/>
  <c r="P160"/>
  <c r="T160"/>
  <c r="X160"/>
  <c r="AB160"/>
  <c r="AF160"/>
  <c r="AJ160"/>
  <c r="AN160"/>
  <c r="AR160"/>
  <c r="AV160"/>
  <c r="AZ160"/>
  <c r="BG160"/>
  <c r="F162"/>
  <c r="J162"/>
  <c r="N162"/>
  <c r="R162"/>
  <c r="V162"/>
  <c r="Z162"/>
  <c r="AD162"/>
  <c r="AH162"/>
  <c r="AL162"/>
  <c r="AP162"/>
  <c r="AT162"/>
  <c r="AX162"/>
  <c r="BE162"/>
  <c r="H163"/>
  <c r="L163"/>
  <c r="P163"/>
  <c r="T163"/>
  <c r="X163"/>
  <c r="AB163"/>
  <c r="AF163"/>
  <c r="AJ163"/>
  <c r="AN163"/>
  <c r="AR163"/>
  <c r="AV163"/>
  <c r="AZ163"/>
  <c r="BG163"/>
  <c r="F164"/>
  <c r="J164"/>
  <c r="N164"/>
  <c r="R164"/>
  <c r="V164"/>
  <c r="Z164"/>
  <c r="AD164"/>
  <c r="AH164"/>
  <c r="AL164"/>
  <c r="AP164"/>
  <c r="AT164"/>
  <c r="AX164"/>
  <c r="BE164"/>
  <c r="H165"/>
  <c r="L165"/>
  <c r="P165"/>
  <c r="T165"/>
  <c r="X165"/>
  <c r="AB165"/>
  <c r="AF165"/>
  <c r="AJ165"/>
  <c r="AN165"/>
  <c r="AR165"/>
  <c r="AV165"/>
  <c r="AZ165"/>
  <c r="BG165"/>
  <c r="F166"/>
  <c r="J166"/>
  <c r="N166"/>
  <c r="R166"/>
  <c r="V166"/>
  <c r="Z166"/>
  <c r="AD166"/>
  <c r="AH166"/>
  <c r="AL166"/>
  <c r="AP166"/>
  <c r="AT166"/>
  <c r="AX166"/>
  <c r="BE166"/>
  <c r="H167"/>
  <c r="L167"/>
  <c r="P167"/>
  <c r="T167"/>
  <c r="X167"/>
  <c r="AB167"/>
  <c r="AF167"/>
  <c r="AJ167"/>
  <c r="AN167"/>
  <c r="AR167"/>
  <c r="AV167"/>
  <c r="AZ167"/>
  <c r="BG167"/>
  <c r="F168"/>
  <c r="J168"/>
  <c r="N168"/>
  <c r="R168"/>
  <c r="V168"/>
  <c r="Z168"/>
  <c r="AD168"/>
  <c r="AH168"/>
  <c r="AL168"/>
  <c r="AP168"/>
  <c r="AT168"/>
  <c r="AX168"/>
  <c r="BE168"/>
  <c r="H169"/>
  <c r="L169"/>
  <c r="P169"/>
  <c r="T169"/>
  <c r="X169"/>
  <c r="AB169"/>
  <c r="AF169"/>
  <c r="AJ169"/>
  <c r="AN169"/>
  <c r="AR169"/>
  <c r="AV169"/>
  <c r="AZ169"/>
  <c r="BG169"/>
  <c r="F170"/>
  <c r="J170"/>
  <c r="N170"/>
  <c r="R170"/>
  <c r="V170"/>
  <c r="Z170"/>
  <c r="AD170"/>
  <c r="AH170"/>
  <c r="AL170"/>
  <c r="AP170"/>
  <c r="AT170"/>
  <c r="AX170"/>
  <c r="BE170"/>
  <c r="H171"/>
  <c r="L171"/>
  <c r="P171"/>
  <c r="T171"/>
  <c r="X171"/>
  <c r="AB171"/>
  <c r="AF171"/>
  <c r="AJ171"/>
  <c r="AN171"/>
  <c r="AR171"/>
  <c r="AV171"/>
  <c r="AZ171"/>
  <c r="BG171"/>
  <c r="F172"/>
  <c r="J172"/>
  <c r="N172"/>
  <c r="R172"/>
  <c r="V172"/>
  <c r="Z172"/>
  <c r="AD172"/>
  <c r="AH172"/>
  <c r="AL172"/>
  <c r="AP172"/>
  <c r="AT172"/>
  <c r="AX172"/>
  <c r="BE172"/>
  <c r="H173"/>
  <c r="L173"/>
  <c r="P173"/>
  <c r="T173"/>
  <c r="X173"/>
  <c r="AB173"/>
  <c r="AF173"/>
  <c r="AJ173"/>
  <c r="AN173"/>
  <c r="AR173"/>
  <c r="AV173"/>
  <c r="AZ173"/>
  <c r="BG173"/>
  <c r="F174"/>
  <c r="J174"/>
  <c r="N174"/>
  <c r="R174"/>
  <c r="V174"/>
  <c r="Z174"/>
  <c r="AD174"/>
  <c r="AH174"/>
  <c r="AL174"/>
  <c r="AP174"/>
  <c r="AT174"/>
  <c r="AX174"/>
  <c r="BE174"/>
  <c r="H175"/>
  <c r="L175"/>
  <c r="P175"/>
  <c r="T175"/>
  <c r="X175"/>
  <c r="AB175"/>
  <c r="AF175"/>
  <c r="AJ175"/>
  <c r="AN175"/>
  <c r="AR175"/>
  <c r="AV175"/>
  <c r="AZ175"/>
  <c r="BG175"/>
  <c r="F176"/>
  <c r="J176"/>
  <c r="N176"/>
  <c r="R176"/>
  <c r="V176"/>
  <c r="Z176"/>
  <c r="AD176"/>
  <c r="AH176"/>
  <c r="AL176"/>
  <c r="AP176"/>
  <c r="AT176"/>
  <c r="AX176"/>
  <c r="BE176"/>
  <c r="H177"/>
  <c r="L177"/>
  <c r="P177"/>
  <c r="T177"/>
  <c r="X177"/>
  <c r="AB177"/>
  <c r="AF177"/>
  <c r="AJ177"/>
  <c r="AN177"/>
  <c r="AR177"/>
  <c r="AV177"/>
  <c r="AZ177"/>
  <c r="BG177"/>
  <c r="F178"/>
  <c r="J178"/>
  <c r="N178"/>
  <c r="R178"/>
  <c r="V178"/>
  <c r="Z178"/>
  <c r="AD178"/>
  <c r="AH178"/>
  <c r="AL178"/>
  <c r="AP178"/>
  <c r="AT178"/>
  <c r="AX178"/>
  <c r="BE178"/>
  <c r="H179"/>
  <c r="L179"/>
  <c r="P179"/>
  <c r="T179"/>
  <c r="X179"/>
  <c r="AB179"/>
  <c r="AF179"/>
  <c r="AJ179"/>
  <c r="AN179"/>
  <c r="AR179"/>
  <c r="AV179"/>
  <c r="AZ179"/>
  <c r="BG179"/>
  <c r="F180"/>
  <c r="J180"/>
  <c r="N180"/>
  <c r="R180"/>
  <c r="V180"/>
  <c r="Z180"/>
  <c r="AD180"/>
  <c r="AH180"/>
  <c r="AL180"/>
  <c r="AP180"/>
  <c r="AT180"/>
  <c r="AX180"/>
  <c r="BE180"/>
  <c r="H181"/>
  <c r="L181"/>
  <c r="P181"/>
  <c r="T181"/>
  <c r="X181"/>
  <c r="AB181"/>
  <c r="AF181"/>
  <c r="AJ181"/>
  <c r="AN181"/>
  <c r="AR181"/>
  <c r="AV181"/>
  <c r="AZ181"/>
  <c r="BG181"/>
  <c r="F182"/>
  <c r="J182"/>
  <c r="N182"/>
  <c r="R182"/>
  <c r="V182"/>
  <c r="Z182"/>
  <c r="AD182"/>
  <c r="AH182"/>
  <c r="AL182"/>
  <c r="AP182"/>
  <c r="AT182"/>
  <c r="AX182"/>
  <c r="BE182"/>
  <c r="H183"/>
  <c r="L183"/>
  <c r="P183"/>
  <c r="T183"/>
  <c r="X183"/>
  <c r="AB183"/>
  <c r="AF183"/>
  <c r="AJ183"/>
  <c r="AN183"/>
  <c r="AR183"/>
  <c r="AV183"/>
  <c r="AZ183"/>
  <c r="BG183"/>
  <c r="F184"/>
  <c r="J184"/>
  <c r="N184"/>
  <c r="R184"/>
  <c r="V184"/>
  <c r="Z184"/>
  <c r="AD184"/>
  <c r="AH184"/>
  <c r="AL184"/>
  <c r="AP184"/>
  <c r="AT184"/>
  <c r="AX184"/>
  <c r="BE184"/>
  <c r="H185"/>
  <c r="L185"/>
  <c r="P185"/>
  <c r="T185"/>
  <c r="X185"/>
  <c r="AB185"/>
  <c r="AF185"/>
  <c r="AJ185"/>
  <c r="AN185"/>
  <c r="AR185"/>
  <c r="AV185"/>
  <c r="AZ185"/>
  <c r="BG185"/>
  <c r="F187"/>
  <c r="J187"/>
  <c r="N187"/>
  <c r="R187"/>
  <c r="V187"/>
  <c r="Z187"/>
  <c r="AD187"/>
  <c r="AH187"/>
  <c r="AL187"/>
  <c r="AP187"/>
  <c r="AT187"/>
  <c r="AX187"/>
  <c r="BE187"/>
  <c r="F198"/>
  <c r="J198"/>
  <c r="N198"/>
  <c r="R198"/>
  <c r="V198"/>
  <c r="Z198"/>
  <c r="AD198"/>
  <c r="AH198"/>
  <c r="AL198"/>
  <c r="AP198"/>
  <c r="AT198"/>
  <c r="AX198"/>
  <c r="BE198"/>
  <c r="H199"/>
  <c r="L199"/>
  <c r="P199"/>
  <c r="T199"/>
  <c r="X199"/>
  <c r="AB199"/>
  <c r="AF199"/>
  <c r="AJ199"/>
  <c r="AN199"/>
  <c r="AR199"/>
  <c r="AV199"/>
  <c r="AZ199"/>
  <c r="BG199"/>
  <c r="F200"/>
  <c r="J200"/>
  <c r="N200"/>
  <c r="R200"/>
  <c r="V200"/>
  <c r="Z200"/>
  <c r="AD200"/>
  <c r="AH200"/>
  <c r="AL200"/>
  <c r="AP200"/>
  <c r="AT200"/>
  <c r="AX200"/>
  <c r="BE200"/>
  <c r="H201"/>
  <c r="L201"/>
  <c r="P201"/>
  <c r="T201"/>
  <c r="X201"/>
  <c r="AB201"/>
  <c r="AF201"/>
  <c r="AJ201"/>
  <c r="AN201"/>
  <c r="AR201"/>
  <c r="AV201"/>
  <c r="AZ201"/>
  <c r="BG201"/>
  <c r="F202"/>
  <c r="J202"/>
  <c r="N202"/>
  <c r="R202"/>
  <c r="V202"/>
  <c r="Z202"/>
  <c r="AD202"/>
  <c r="AH202"/>
  <c r="AL202"/>
  <c r="AP202"/>
  <c r="AT202"/>
  <c r="AX202"/>
  <c r="BE202"/>
  <c r="H203"/>
  <c r="L203"/>
  <c r="P203"/>
  <c r="T203"/>
  <c r="X203"/>
  <c r="AB203"/>
  <c r="AF203"/>
  <c r="AJ203"/>
  <c r="AN203"/>
  <c r="AR203"/>
  <c r="AV203"/>
  <c r="AZ203"/>
  <c r="BG203"/>
  <c r="F204"/>
  <c r="J204"/>
  <c r="N204"/>
  <c r="R204"/>
  <c r="V204"/>
  <c r="Z204"/>
  <c r="AD204"/>
  <c r="AH204"/>
  <c r="AL204"/>
  <c r="AP204"/>
  <c r="AT204"/>
  <c r="AX204"/>
  <c r="BE204"/>
  <c r="H206"/>
  <c r="L206"/>
  <c r="P206"/>
  <c r="T206"/>
  <c r="X206"/>
  <c r="AB206"/>
  <c r="AF206"/>
  <c r="AJ206"/>
  <c r="AN206"/>
  <c r="AR206"/>
  <c r="AV206"/>
  <c r="AZ206"/>
  <c r="BG206"/>
  <c r="H217"/>
  <c r="L217"/>
  <c r="P217"/>
  <c r="T217"/>
  <c r="X217"/>
  <c r="AB217"/>
  <c r="AF217"/>
  <c r="AJ217"/>
  <c r="AN217"/>
  <c r="AR217"/>
  <c r="AV217"/>
  <c r="AZ217"/>
  <c r="BG217"/>
  <c r="F218"/>
  <c r="J218"/>
  <c r="N218"/>
  <c r="R218"/>
  <c r="V218"/>
  <c r="Z218"/>
  <c r="AD218"/>
  <c r="AH218"/>
  <c r="AL218"/>
  <c r="AP218"/>
  <c r="AT218"/>
  <c r="AX218"/>
  <c r="BE218"/>
  <c r="H219"/>
  <c r="L219"/>
  <c r="P219"/>
  <c r="T219"/>
  <c r="X219"/>
  <c r="AB219"/>
  <c r="AF219"/>
  <c r="AJ219"/>
  <c r="AN219"/>
  <c r="AR219"/>
  <c r="AV219"/>
  <c r="AZ219"/>
  <c r="BG219"/>
  <c r="F220"/>
  <c r="J220"/>
  <c r="N220"/>
  <c r="R220"/>
  <c r="V220"/>
  <c r="Z220"/>
  <c r="AD220"/>
  <c r="AH220"/>
  <c r="AL220"/>
  <c r="AP220"/>
  <c r="AT220"/>
  <c r="AX220"/>
  <c r="BE220"/>
  <c r="H221"/>
  <c r="L221"/>
  <c r="P221"/>
  <c r="T221"/>
  <c r="X221"/>
  <c r="AB221"/>
  <c r="AF221"/>
  <c r="AJ221"/>
  <c r="AN221"/>
  <c r="AR221"/>
  <c r="AV221"/>
  <c r="AZ221"/>
  <c r="BG221"/>
  <c r="F222"/>
  <c r="J222"/>
  <c r="N222"/>
  <c r="R222"/>
  <c r="V222"/>
  <c r="Z222"/>
  <c r="AD222"/>
  <c r="AH222"/>
  <c r="AL222"/>
  <c r="AP222"/>
  <c r="AT222"/>
  <c r="AX222"/>
  <c r="BE222"/>
  <c r="H223"/>
  <c r="L223"/>
  <c r="P223"/>
  <c r="T223"/>
  <c r="X223"/>
  <c r="AB223"/>
  <c r="AF223"/>
  <c r="AJ223"/>
  <c r="AN223"/>
  <c r="AR223"/>
  <c r="AV223"/>
  <c r="AZ223"/>
  <c r="BG223"/>
  <c r="F224"/>
  <c r="J224"/>
  <c r="N224"/>
  <c r="R224"/>
  <c r="V224"/>
  <c r="Z224"/>
  <c r="AD224"/>
  <c r="AH224"/>
  <c r="AL224"/>
  <c r="AP224"/>
  <c r="AT224"/>
  <c r="AX224"/>
  <c r="BE224"/>
  <c r="H225"/>
  <c r="L225"/>
  <c r="P225"/>
  <c r="T225"/>
  <c r="X225"/>
  <c r="AB225"/>
  <c r="AF225"/>
  <c r="AJ225"/>
  <c r="AN225"/>
  <c r="AR225"/>
  <c r="AV225"/>
  <c r="AZ225"/>
  <c r="BG225"/>
  <c r="F226"/>
  <c r="J226"/>
  <c r="N226"/>
  <c r="R226"/>
  <c r="V226"/>
  <c r="Z226"/>
  <c r="AD226"/>
  <c r="AH226"/>
  <c r="AL226"/>
  <c r="AP226"/>
  <c r="AT226"/>
  <c r="AX226"/>
  <c r="BE226"/>
  <c r="H227"/>
  <c r="L227"/>
  <c r="P227"/>
  <c r="T227"/>
  <c r="X227"/>
  <c r="AB227"/>
  <c r="AF227"/>
  <c r="AJ227"/>
  <c r="AN227"/>
  <c r="AR227"/>
  <c r="AV227"/>
  <c r="AZ227"/>
  <c r="BG227"/>
  <c r="F228"/>
  <c r="J228"/>
  <c r="N228"/>
  <c r="R228"/>
  <c r="V228"/>
  <c r="Z228"/>
  <c r="AD228"/>
  <c r="AH228"/>
  <c r="AL228"/>
  <c r="AP228"/>
  <c r="AT228"/>
  <c r="AX228"/>
  <c r="BE228"/>
  <c r="H229"/>
  <c r="L229"/>
  <c r="P229"/>
  <c r="T229"/>
  <c r="X229"/>
  <c r="AB229"/>
  <c r="AF229"/>
  <c r="AJ229"/>
  <c r="AN229"/>
  <c r="AR229"/>
  <c r="AV229"/>
  <c r="AZ229"/>
  <c r="BG229"/>
  <c r="F230"/>
  <c r="J230"/>
  <c r="N230"/>
  <c r="R230"/>
  <c r="V230"/>
  <c r="Z230"/>
  <c r="AD230"/>
  <c r="AH230"/>
  <c r="AL230"/>
  <c r="AP230"/>
  <c r="AT230"/>
  <c r="AX230"/>
  <c r="BE230"/>
  <c r="H231"/>
  <c r="L231"/>
  <c r="P231"/>
  <c r="T231"/>
  <c r="X231"/>
  <c r="AB231"/>
  <c r="AF231"/>
  <c r="AJ231"/>
  <c r="AN231"/>
  <c r="AR231"/>
  <c r="AV231"/>
  <c r="AZ231"/>
  <c r="BG231"/>
  <c r="F232"/>
  <c r="J232"/>
  <c r="N232"/>
  <c r="R232"/>
  <c r="V232"/>
  <c r="Z232"/>
  <c r="AD232"/>
  <c r="AH232"/>
  <c r="AL232"/>
  <c r="AP232"/>
  <c r="AT232"/>
  <c r="AX232"/>
  <c r="BE232"/>
  <c r="H233"/>
  <c r="L233"/>
  <c r="P233"/>
  <c r="T233"/>
  <c r="X233"/>
  <c r="AB233"/>
  <c r="AF233"/>
  <c r="AJ233"/>
  <c r="AN233"/>
  <c r="AR233"/>
  <c r="AV233"/>
  <c r="AZ233"/>
  <c r="BG233"/>
  <c r="F234"/>
  <c r="J234"/>
  <c r="N234"/>
  <c r="R234"/>
  <c r="V234"/>
  <c r="Z234"/>
  <c r="AD234"/>
  <c r="AH234"/>
  <c r="AL234"/>
  <c r="AP234"/>
  <c r="AT234"/>
  <c r="AX234"/>
  <c r="BE234"/>
  <c r="H235"/>
  <c r="L235"/>
  <c r="P235"/>
  <c r="T235"/>
  <c r="X235"/>
  <c r="AB235"/>
  <c r="AF235"/>
  <c r="AJ235"/>
  <c r="AN235"/>
  <c r="AR235"/>
  <c r="AV235"/>
  <c r="AZ235"/>
  <c r="BG235"/>
  <c r="F236"/>
  <c r="J236"/>
  <c r="N236"/>
  <c r="R236"/>
  <c r="V236"/>
  <c r="Z236"/>
  <c r="AD236"/>
  <c r="AH236"/>
  <c r="AL236"/>
  <c r="AP236"/>
  <c r="AT236"/>
  <c r="AX236"/>
  <c r="BE236"/>
  <c r="H237"/>
  <c r="L237"/>
  <c r="P237"/>
  <c r="T237"/>
  <c r="X237"/>
  <c r="AB237"/>
  <c r="AF237"/>
  <c r="AJ237"/>
  <c r="AN237"/>
  <c r="AR237"/>
  <c r="AV237"/>
  <c r="AZ237"/>
  <c r="BG237"/>
  <c r="F238"/>
  <c r="J238"/>
  <c r="N238"/>
  <c r="R238"/>
  <c r="V238"/>
  <c r="Z238"/>
  <c r="AD238"/>
  <c r="AH238"/>
  <c r="AL238"/>
  <c r="AP238"/>
  <c r="AT238"/>
  <c r="AX238"/>
  <c r="BE238"/>
  <c r="H239"/>
  <c r="L239"/>
  <c r="P239"/>
  <c r="T239"/>
  <c r="X239"/>
  <c r="AB239"/>
  <c r="AF239"/>
  <c r="AJ239"/>
  <c r="AN239"/>
  <c r="AR239"/>
  <c r="AV239"/>
  <c r="AZ239"/>
  <c r="BG239"/>
  <c r="F240"/>
  <c r="J240"/>
  <c r="N240"/>
  <c r="R240"/>
  <c r="V240"/>
  <c r="Z240"/>
  <c r="AD240"/>
  <c r="AH240"/>
  <c r="AL240"/>
  <c r="AP240"/>
  <c r="AT240"/>
  <c r="AX240"/>
  <c r="BE240"/>
  <c r="H241"/>
  <c r="L241"/>
  <c r="P241"/>
  <c r="T241"/>
  <c r="X241"/>
  <c r="AB241"/>
  <c r="AF241"/>
  <c r="AJ241"/>
  <c r="AN241"/>
  <c r="AR241"/>
  <c r="AV241"/>
  <c r="AZ241"/>
  <c r="BG241"/>
  <c r="F242"/>
  <c r="J242"/>
  <c r="N242"/>
  <c r="R242"/>
  <c r="V242"/>
  <c r="Z242"/>
  <c r="AD242"/>
  <c r="AH242"/>
  <c r="AL242"/>
  <c r="AP242"/>
  <c r="AT242"/>
  <c r="AX242"/>
  <c r="BE242"/>
  <c r="H243"/>
  <c r="L243"/>
  <c r="P243"/>
  <c r="T243"/>
  <c r="X243"/>
  <c r="AB243"/>
  <c r="AF243"/>
  <c r="AJ243"/>
  <c r="AN243"/>
  <c r="AR243"/>
  <c r="AV243"/>
  <c r="AZ243"/>
  <c r="BG243"/>
  <c r="F244"/>
  <c r="J244"/>
  <c r="N244"/>
  <c r="R244"/>
  <c r="V244"/>
  <c r="Z244"/>
  <c r="AD244"/>
  <c r="AH244"/>
  <c r="AL244"/>
  <c r="AP244"/>
  <c r="AT244"/>
  <c r="AX244"/>
  <c r="BE244"/>
  <c r="H245"/>
  <c r="L245"/>
  <c r="P245"/>
  <c r="T245"/>
  <c r="X245"/>
  <c r="AB245"/>
  <c r="AF245"/>
  <c r="AJ245"/>
  <c r="AN245"/>
  <c r="AR245"/>
  <c r="AV245"/>
  <c r="AZ245"/>
  <c r="BG245"/>
  <c r="F246"/>
  <c r="J246"/>
  <c r="N246"/>
  <c r="R246"/>
  <c r="V246"/>
  <c r="Z246"/>
  <c r="AD246"/>
  <c r="AH246"/>
  <c r="AL246"/>
  <c r="AP246"/>
  <c r="AT246"/>
  <c r="AX246"/>
  <c r="BE246"/>
  <c r="H247"/>
  <c r="L247"/>
  <c r="P247"/>
  <c r="T247"/>
  <c r="X247"/>
  <c r="AB247"/>
  <c r="AF247"/>
  <c r="AJ247"/>
  <c r="AN247"/>
  <c r="AR247"/>
  <c r="AV247"/>
  <c r="AZ247"/>
  <c r="BG247"/>
  <c r="F248"/>
  <c r="J248"/>
  <c r="N248"/>
  <c r="R248"/>
  <c r="V248"/>
  <c r="Z248"/>
  <c r="AD248"/>
  <c r="AH248"/>
  <c r="AL248"/>
  <c r="AP248"/>
  <c r="AT248"/>
  <c r="AX248"/>
  <c r="BE248"/>
  <c r="H249"/>
  <c r="L249"/>
  <c r="P249"/>
  <c r="T249"/>
  <c r="X249"/>
  <c r="AB249"/>
  <c r="AF249"/>
  <c r="AJ249"/>
  <c r="AN249"/>
  <c r="AR249"/>
  <c r="AV249"/>
  <c r="AZ249"/>
  <c r="BG249"/>
  <c r="F250"/>
  <c r="J250"/>
  <c r="N250"/>
  <c r="R250"/>
  <c r="V250"/>
  <c r="Z250"/>
  <c r="AD250"/>
  <c r="AH250"/>
  <c r="AL250"/>
  <c r="AP250"/>
  <c r="AT250"/>
  <c r="AX250"/>
  <c r="BE250"/>
  <c r="H251"/>
  <c r="L251"/>
  <c r="P251"/>
  <c r="T251"/>
  <c r="X251"/>
  <c r="AB251"/>
  <c r="AF251"/>
  <c r="AJ251"/>
  <c r="AN251"/>
  <c r="AR251"/>
  <c r="AV251"/>
  <c r="AZ251"/>
  <c r="BG251"/>
  <c r="F252"/>
  <c r="J252"/>
  <c r="N252"/>
  <c r="R252"/>
  <c r="V252"/>
  <c r="Z252"/>
  <c r="AD252"/>
  <c r="AH252"/>
  <c r="AL252"/>
  <c r="AP252"/>
  <c r="AT252"/>
  <c r="AX252"/>
  <c r="BE252"/>
  <c r="H253"/>
  <c r="L253"/>
  <c r="P253"/>
  <c r="T253"/>
  <c r="X253"/>
  <c r="AB253"/>
  <c r="AF253"/>
  <c r="AJ253"/>
  <c r="AN253"/>
  <c r="AR253"/>
  <c r="AV253"/>
  <c r="AZ253"/>
  <c r="BG253"/>
  <c r="F254"/>
  <c r="J254"/>
  <c r="N254"/>
  <c r="R254"/>
  <c r="V254"/>
  <c r="Z254"/>
  <c r="AD254"/>
  <c r="AH254"/>
  <c r="AL254"/>
  <c r="AP254"/>
  <c r="AT254"/>
  <c r="AX254"/>
  <c r="BE254"/>
  <c r="H255"/>
  <c r="L255"/>
  <c r="P255"/>
  <c r="T255"/>
  <c r="X255"/>
  <c r="AB255"/>
  <c r="AF255"/>
  <c r="AJ255"/>
  <c r="AN255"/>
  <c r="AR255"/>
  <c r="AV255"/>
  <c r="AZ255"/>
  <c r="BG255"/>
  <c r="F256"/>
  <c r="J256"/>
  <c r="N256"/>
  <c r="R256"/>
  <c r="V256"/>
  <c r="Z256"/>
  <c r="AD256"/>
  <c r="AH256"/>
  <c r="AL256"/>
  <c r="AP256"/>
  <c r="AT256"/>
  <c r="AX256"/>
  <c r="BE256"/>
  <c r="H257"/>
  <c r="L257"/>
  <c r="P257"/>
  <c r="T257"/>
  <c r="X257"/>
  <c r="AB257"/>
  <c r="AF257"/>
  <c r="AJ257"/>
  <c r="AN257"/>
  <c r="AR257"/>
  <c r="AV257"/>
  <c r="AZ257"/>
  <c r="BG257"/>
  <c r="F258"/>
  <c r="J258"/>
  <c r="N258"/>
  <c r="R258"/>
  <c r="V258"/>
  <c r="Z258"/>
  <c r="AD258"/>
  <c r="AH258"/>
  <c r="AL258"/>
  <c r="AP258"/>
  <c r="AT258"/>
  <c r="AX258"/>
  <c r="BE258"/>
  <c r="H259"/>
  <c r="L259"/>
  <c r="P259"/>
  <c r="T259"/>
  <c r="X259"/>
  <c r="AB259"/>
  <c r="AF259"/>
  <c r="AJ259"/>
  <c r="AN259"/>
  <c r="AR259"/>
  <c r="AV259"/>
  <c r="AZ259"/>
  <c r="BG259"/>
  <c r="F260"/>
  <c r="J260"/>
  <c r="N260"/>
  <c r="R260"/>
  <c r="V260"/>
  <c r="Z260"/>
  <c r="AD260"/>
  <c r="AH260"/>
  <c r="AL260"/>
  <c r="AP260"/>
  <c r="AT260"/>
  <c r="AX260"/>
  <c r="BE260"/>
  <c r="F574"/>
  <c r="J574"/>
  <c r="N574"/>
  <c r="R574"/>
  <c r="V574"/>
  <c r="Z574"/>
  <c r="AD574"/>
  <c r="AH574"/>
  <c r="AL574"/>
  <c r="AP574"/>
  <c r="AT574"/>
  <c r="AX574"/>
  <c r="BE574"/>
  <c r="H575"/>
  <c r="L575"/>
  <c r="P575"/>
  <c r="T575"/>
  <c r="X575"/>
  <c r="AB575"/>
  <c r="AF575"/>
  <c r="AJ575"/>
  <c r="AN575"/>
  <c r="AR575"/>
  <c r="AV575"/>
  <c r="AZ575"/>
  <c r="BG575"/>
  <c r="F576"/>
  <c r="J576"/>
  <c r="N576"/>
  <c r="R576"/>
  <c r="V576"/>
  <c r="Z576"/>
  <c r="AD576"/>
  <c r="AH576"/>
  <c r="AL576"/>
  <c r="AP576"/>
  <c r="AT576"/>
  <c r="AX576"/>
  <c r="BE576"/>
  <c r="H577"/>
  <c r="L577"/>
  <c r="P577"/>
  <c r="T577"/>
  <c r="X577"/>
  <c r="AB577"/>
  <c r="AF577"/>
  <c r="AJ577"/>
  <c r="AN577"/>
  <c r="AR577"/>
  <c r="AV577"/>
  <c r="AZ577"/>
  <c r="BG577"/>
  <c r="F578"/>
  <c r="J578"/>
  <c r="N578"/>
  <c r="R578"/>
  <c r="V578"/>
  <c r="Z578"/>
  <c r="AD578"/>
  <c r="AH578"/>
  <c r="AL578"/>
  <c r="AP578"/>
  <c r="AT578"/>
  <c r="AX578"/>
  <c r="BE578"/>
  <c r="H579"/>
  <c r="L579"/>
  <c r="P579"/>
  <c r="T579"/>
  <c r="X579"/>
  <c r="AB579"/>
  <c r="AF579"/>
  <c r="AJ579"/>
  <c r="AN579"/>
  <c r="AR579"/>
  <c r="AV579"/>
  <c r="AZ579"/>
  <c r="BG579"/>
  <c r="F580"/>
  <c r="J580"/>
  <c r="N580"/>
  <c r="R580"/>
  <c r="V580"/>
  <c r="Z580"/>
  <c r="AD580"/>
  <c r="AH580"/>
  <c r="AL580"/>
  <c r="AP580"/>
  <c r="AT580"/>
  <c r="AX580"/>
  <c r="BE580"/>
  <c r="H581"/>
  <c r="L581"/>
  <c r="P581"/>
  <c r="T581"/>
  <c r="X581"/>
  <c r="AB581"/>
  <c r="AF581"/>
  <c r="AJ581"/>
  <c r="AN581"/>
  <c r="AR581"/>
  <c r="AV581"/>
  <c r="AZ581"/>
  <c r="BG581"/>
  <c r="F582"/>
  <c r="J582"/>
  <c r="N582"/>
  <c r="R582"/>
  <c r="V582"/>
  <c r="Z582"/>
  <c r="AD582"/>
  <c r="AH582"/>
  <c r="AL582"/>
  <c r="AP582"/>
  <c r="AT582"/>
  <c r="AX582"/>
  <c r="BE582"/>
  <c r="H583"/>
  <c r="L583"/>
  <c r="P583"/>
  <c r="T583"/>
  <c r="X583"/>
  <c r="AB583"/>
  <c r="AF583"/>
  <c r="AJ583"/>
  <c r="AN583"/>
  <c r="AR583"/>
  <c r="AV583"/>
  <c r="AZ583"/>
  <c r="BG583"/>
  <c r="F584"/>
  <c r="J584"/>
  <c r="N584"/>
  <c r="R584"/>
  <c r="V584"/>
  <c r="Z584"/>
  <c r="AD584"/>
  <c r="AH584"/>
  <c r="AL584"/>
  <c r="AP584"/>
  <c r="AT584"/>
  <c r="AX584"/>
  <c r="BE584"/>
  <c r="H585"/>
  <c r="L585"/>
  <c r="P585"/>
  <c r="T585"/>
  <c r="X585"/>
  <c r="AB585"/>
  <c r="AF585"/>
  <c r="AJ585"/>
  <c r="AN585"/>
  <c r="AR585"/>
  <c r="AV585"/>
  <c r="AZ585"/>
  <c r="BG585"/>
  <c r="F586"/>
  <c r="J586"/>
  <c r="N586"/>
  <c r="R586"/>
  <c r="V586"/>
  <c r="Z586"/>
  <c r="AD586"/>
  <c r="AH586"/>
  <c r="AL586"/>
  <c r="AP586"/>
  <c r="AT586"/>
  <c r="AX586"/>
  <c r="BE586"/>
  <c r="H587"/>
  <c r="L587"/>
  <c r="P587"/>
  <c r="T587"/>
  <c r="X587"/>
  <c r="AB587"/>
  <c r="AF587"/>
  <c r="AJ587"/>
  <c r="AN587"/>
  <c r="AR587"/>
  <c r="AV587"/>
  <c r="AZ587"/>
  <c r="BG587"/>
  <c r="F588"/>
  <c r="J588"/>
  <c r="N588"/>
  <c r="R588"/>
  <c r="V588"/>
  <c r="Z588"/>
  <c r="AD588"/>
  <c r="AH588"/>
  <c r="AL588"/>
  <c r="AP588"/>
  <c r="AT588"/>
  <c r="AX588"/>
  <c r="BE588"/>
  <c r="H589"/>
  <c r="L589"/>
  <c r="P589"/>
  <c r="T589"/>
  <c r="X589"/>
  <c r="AB589"/>
  <c r="AF589"/>
  <c r="AJ589"/>
  <c r="AN589"/>
  <c r="AR589"/>
  <c r="AV589"/>
  <c r="AZ589"/>
  <c r="BG589"/>
  <c r="F590"/>
  <c r="J590"/>
  <c r="N590"/>
  <c r="R590"/>
  <c r="V590"/>
  <c r="Z590"/>
  <c r="AD590"/>
  <c r="AH590"/>
  <c r="AL590"/>
  <c r="AP590"/>
  <c r="AT590"/>
  <c r="AX590"/>
  <c r="BE590"/>
  <c r="H591"/>
  <c r="L591"/>
  <c r="P591"/>
  <c r="T591"/>
  <c r="X591"/>
  <c r="AB591"/>
  <c r="AF591"/>
  <c r="AJ591"/>
  <c r="AN591"/>
  <c r="AR591"/>
  <c r="AV591"/>
  <c r="AZ591"/>
  <c r="BG591"/>
  <c r="F592"/>
  <c r="J592"/>
  <c r="N592"/>
  <c r="R592"/>
  <c r="V592"/>
  <c r="Z592"/>
  <c r="AD592"/>
  <c r="AH592"/>
  <c r="AL592"/>
  <c r="AP592"/>
  <c r="AT592"/>
  <c r="AX592"/>
  <c r="BE592"/>
  <c r="H593"/>
  <c r="L593"/>
  <c r="P593"/>
  <c r="T593"/>
  <c r="X593"/>
  <c r="AB593"/>
  <c r="AF593"/>
  <c r="AJ593"/>
  <c r="AN593"/>
  <c r="AR593"/>
  <c r="AV593"/>
  <c r="AZ593"/>
  <c r="BG593"/>
  <c r="F594"/>
  <c r="J594"/>
  <c r="N594"/>
  <c r="R594"/>
  <c r="V594"/>
  <c r="Z594"/>
  <c r="AD594"/>
  <c r="AH594"/>
  <c r="AL594"/>
  <c r="AP594"/>
  <c r="AT594"/>
  <c r="AX594"/>
  <c r="BE594"/>
  <c r="H595"/>
  <c r="L595"/>
  <c r="P595"/>
  <c r="T595"/>
  <c r="X595"/>
  <c r="AB595"/>
  <c r="AF595"/>
  <c r="AJ595"/>
  <c r="AN595"/>
  <c r="AR595"/>
  <c r="AV595"/>
  <c r="AZ595"/>
  <c r="BG595"/>
  <c r="F596"/>
  <c r="J596"/>
  <c r="N596"/>
  <c r="R596"/>
  <c r="V596"/>
  <c r="Z596"/>
  <c r="AD596"/>
  <c r="AH596"/>
  <c r="AL596"/>
  <c r="AP596"/>
  <c r="AT596"/>
  <c r="AX596"/>
  <c r="BE596"/>
  <c r="H597"/>
  <c r="L597"/>
  <c r="P597"/>
  <c r="T597"/>
  <c r="X597"/>
  <c r="AB597"/>
  <c r="AF597"/>
  <c r="AJ597"/>
  <c r="AN597"/>
  <c r="AR597"/>
  <c r="AV597"/>
  <c r="AZ597"/>
  <c r="BG597"/>
  <c r="F598"/>
  <c r="J598"/>
  <c r="N598"/>
  <c r="R598"/>
  <c r="V598"/>
  <c r="Z598"/>
  <c r="AD598"/>
  <c r="AH598"/>
  <c r="AL598"/>
  <c r="AP598"/>
  <c r="AT598"/>
  <c r="AX598"/>
  <c r="BE598"/>
  <c r="H599"/>
  <c r="L599"/>
  <c r="P599"/>
  <c r="T599"/>
  <c r="X599"/>
  <c r="AB599"/>
  <c r="AF599"/>
  <c r="AJ599"/>
  <c r="AN599"/>
  <c r="AR599"/>
  <c r="AV599"/>
  <c r="AZ599"/>
  <c r="BG599"/>
  <c r="F601"/>
  <c r="J601"/>
  <c r="N601"/>
  <c r="R601"/>
  <c r="V601"/>
  <c r="Z601"/>
  <c r="AD601"/>
  <c r="AH601"/>
  <c r="AL601"/>
  <c r="AP601"/>
  <c r="AT601"/>
  <c r="AX601"/>
  <c r="BE601"/>
  <c r="H15"/>
  <c r="L15"/>
  <c r="P15"/>
  <c r="T15"/>
  <c r="X15"/>
  <c r="AB15"/>
  <c r="AF15"/>
  <c r="AJ15"/>
  <c r="AN15"/>
  <c r="AR15"/>
  <c r="AV15"/>
  <c r="AZ15"/>
  <c r="BG15"/>
  <c r="F16"/>
  <c r="J16"/>
  <c r="N16"/>
  <c r="R16"/>
  <c r="V16"/>
  <c r="Z16"/>
  <c r="AD16"/>
  <c r="AH16"/>
  <c r="AL16"/>
  <c r="AP16"/>
  <c r="AT16"/>
  <c r="AX16"/>
  <c r="BE16"/>
  <c r="H17"/>
  <c r="L17"/>
  <c r="P17"/>
  <c r="T17"/>
  <c r="X17"/>
  <c r="AB17"/>
  <c r="AF17"/>
  <c r="AJ17"/>
  <c r="AN17"/>
  <c r="AR17"/>
  <c r="AV17"/>
  <c r="AZ17"/>
  <c r="BG17"/>
  <c r="F18"/>
  <c r="J18"/>
  <c r="N18"/>
  <c r="R18"/>
  <c r="V18"/>
  <c r="Z18"/>
  <c r="AD18"/>
  <c r="AH18"/>
  <c r="AL18"/>
  <c r="AP18"/>
  <c r="AT18"/>
  <c r="AX18"/>
  <c r="BE18"/>
  <c r="H19"/>
  <c r="L19"/>
  <c r="P19"/>
  <c r="T19"/>
  <c r="X19"/>
  <c r="AB19"/>
  <c r="AF19"/>
  <c r="AJ19"/>
  <c r="AN19"/>
  <c r="AR19"/>
  <c r="AV19"/>
  <c r="AZ19"/>
  <c r="BG19"/>
  <c r="F20"/>
  <c r="J20"/>
  <c r="N20"/>
  <c r="R20"/>
  <c r="V20"/>
  <c r="Z20"/>
  <c r="AD20"/>
  <c r="AH20"/>
  <c r="AL20"/>
  <c r="AP20"/>
  <c r="AT20"/>
  <c r="AX20"/>
  <c r="BE20"/>
  <c r="H21"/>
  <c r="L21"/>
  <c r="P21"/>
  <c r="T21"/>
  <c r="X21"/>
  <c r="AB21"/>
  <c r="AF21"/>
  <c r="AJ21"/>
  <c r="AN21"/>
  <c r="AR21"/>
  <c r="AV21"/>
  <c r="AZ21"/>
  <c r="BG21"/>
  <c r="F22"/>
  <c r="J22"/>
  <c r="N22"/>
  <c r="R22"/>
  <c r="V22"/>
  <c r="Z22"/>
  <c r="AD22"/>
  <c r="AH22"/>
  <c r="AL22"/>
  <c r="AP22"/>
  <c r="AT22"/>
  <c r="AX22"/>
  <c r="BE22"/>
  <c r="H23"/>
  <c r="L23"/>
  <c r="P23"/>
  <c r="T23"/>
  <c r="X23"/>
  <c r="AB23"/>
  <c r="AF23"/>
  <c r="AJ23"/>
  <c r="AN23"/>
  <c r="AR23"/>
  <c r="AV23"/>
  <c r="AZ23"/>
  <c r="BG23"/>
  <c r="F24"/>
  <c r="J24"/>
  <c r="N24"/>
  <c r="R24"/>
  <c r="V24"/>
  <c r="Z24"/>
  <c r="AD24"/>
  <c r="AH24"/>
  <c r="AL24"/>
  <c r="AP24"/>
  <c r="AT24"/>
  <c r="AX24"/>
  <c r="BE24"/>
  <c r="H25"/>
  <c r="L25"/>
  <c r="P25"/>
  <c r="T25"/>
  <c r="X25"/>
  <c r="AB25"/>
  <c r="AF25"/>
  <c r="AJ25"/>
  <c r="AN25"/>
  <c r="AR25"/>
  <c r="AV25"/>
  <c r="AZ25"/>
  <c r="BG25"/>
  <c r="F50"/>
  <c r="J50"/>
  <c r="N50"/>
  <c r="R50"/>
  <c r="V50"/>
  <c r="Z50"/>
  <c r="AD50"/>
  <c r="AH50"/>
  <c r="AL50"/>
  <c r="AP50"/>
  <c r="AT50"/>
  <c r="AX50"/>
  <c r="BE50"/>
  <c r="H51"/>
  <c r="L51"/>
  <c r="P51"/>
  <c r="T51"/>
  <c r="X51"/>
  <c r="AB51"/>
  <c r="AF51"/>
  <c r="AJ51"/>
  <c r="AN51"/>
  <c r="AR51"/>
  <c r="AV51"/>
  <c r="AZ51"/>
  <c r="BG51"/>
  <c r="F52"/>
  <c r="J52"/>
  <c r="N52"/>
  <c r="R52"/>
  <c r="V52"/>
  <c r="Z52"/>
  <c r="AD52"/>
  <c r="AH52"/>
  <c r="AL52"/>
  <c r="AP52"/>
  <c r="AT52"/>
  <c r="AX52"/>
  <c r="BE52"/>
  <c r="H65"/>
  <c r="L65"/>
  <c r="P65"/>
  <c r="T65"/>
  <c r="X65"/>
  <c r="AB65"/>
  <c r="AF65"/>
  <c r="AJ65"/>
  <c r="AN65"/>
  <c r="AR65"/>
  <c r="AV65"/>
  <c r="AZ65"/>
  <c r="BG65"/>
  <c r="F66"/>
  <c r="J66"/>
  <c r="N66"/>
  <c r="R66"/>
  <c r="V66"/>
  <c r="Z66"/>
  <c r="AD66"/>
  <c r="AH66"/>
  <c r="AL66"/>
  <c r="AP66"/>
  <c r="AT66"/>
  <c r="AX66"/>
  <c r="BE66"/>
  <c r="H67"/>
  <c r="L67"/>
  <c r="P67"/>
  <c r="T67"/>
  <c r="X67"/>
  <c r="AB67"/>
  <c r="AF67"/>
  <c r="AJ67"/>
  <c r="AN67"/>
  <c r="AR67"/>
  <c r="AV67"/>
  <c r="AZ67"/>
  <c r="BG67"/>
  <c r="F68"/>
  <c r="J68"/>
  <c r="N68"/>
  <c r="R68"/>
  <c r="V68"/>
  <c r="Z68"/>
  <c r="AD68"/>
  <c r="AH68"/>
  <c r="AL68"/>
  <c r="AP68"/>
  <c r="AT68"/>
  <c r="AX68"/>
  <c r="BE68"/>
  <c r="H69"/>
  <c r="L69"/>
  <c r="P69"/>
  <c r="T69"/>
  <c r="X69"/>
  <c r="AB69"/>
  <c r="AF69"/>
  <c r="AJ69"/>
  <c r="AN69"/>
  <c r="AR69"/>
  <c r="AV69"/>
  <c r="AZ69"/>
  <c r="BG69"/>
  <c r="F70"/>
  <c r="J70"/>
  <c r="N70"/>
  <c r="R70"/>
  <c r="V70"/>
  <c r="Z70"/>
  <c r="AD70"/>
  <c r="AH70"/>
  <c r="AL70"/>
  <c r="AP70"/>
  <c r="AT70"/>
  <c r="AX70"/>
  <c r="BE70"/>
  <c r="H71"/>
  <c r="L71"/>
  <c r="P71"/>
  <c r="T71"/>
  <c r="X71"/>
  <c r="AB71"/>
  <c r="AF71"/>
  <c r="AJ71"/>
  <c r="AN71"/>
  <c r="AR71"/>
  <c r="AV71"/>
  <c r="AZ71"/>
  <c r="BG71"/>
  <c r="F72"/>
  <c r="J72"/>
  <c r="N72"/>
  <c r="R72"/>
  <c r="V72"/>
  <c r="Z72"/>
  <c r="AD72"/>
  <c r="AH72"/>
  <c r="AL72"/>
  <c r="AP72"/>
  <c r="AT72"/>
  <c r="AX72"/>
  <c r="BE72"/>
  <c r="H73"/>
  <c r="L73"/>
  <c r="P73"/>
  <c r="T73"/>
  <c r="X73"/>
  <c r="AB73"/>
  <c r="AF73"/>
  <c r="AJ73"/>
  <c r="AN73"/>
  <c r="AR73"/>
  <c r="AV73"/>
  <c r="AZ73"/>
  <c r="BG73"/>
  <c r="F74"/>
  <c r="J74"/>
  <c r="N74"/>
  <c r="R74"/>
  <c r="V74"/>
  <c r="Z74"/>
  <c r="AD74"/>
  <c r="AH74"/>
  <c r="AL74"/>
  <c r="AP74"/>
  <c r="AT74"/>
  <c r="AX74"/>
  <c r="BE74"/>
  <c r="H75"/>
  <c r="L75"/>
  <c r="P75"/>
  <c r="T75"/>
  <c r="X75"/>
  <c r="AB75"/>
  <c r="AF75"/>
  <c r="AJ75"/>
  <c r="AN75"/>
  <c r="AR75"/>
  <c r="AV75"/>
  <c r="AZ75"/>
  <c r="BG75"/>
  <c r="F76"/>
  <c r="J76"/>
  <c r="N76"/>
  <c r="R76"/>
  <c r="V76"/>
  <c r="Z76"/>
  <c r="AD76"/>
  <c r="AH76"/>
  <c r="AL76"/>
  <c r="AP76"/>
  <c r="AT76"/>
  <c r="AX76"/>
  <c r="BE76"/>
  <c r="H77"/>
  <c r="L77"/>
  <c r="P77"/>
  <c r="T77"/>
  <c r="X77"/>
  <c r="AB77"/>
  <c r="AF77"/>
  <c r="AJ77"/>
  <c r="AN77"/>
  <c r="AR77"/>
  <c r="AV77"/>
  <c r="AZ77"/>
  <c r="BG77"/>
  <c r="F78"/>
  <c r="J78"/>
  <c r="N78"/>
  <c r="R78"/>
  <c r="V78"/>
  <c r="Z78"/>
  <c r="AD78"/>
  <c r="AH78"/>
  <c r="AL78"/>
  <c r="AP78"/>
  <c r="AT78"/>
  <c r="AX78"/>
  <c r="BE78"/>
  <c r="H91"/>
  <c r="L91"/>
  <c r="P91"/>
  <c r="T91"/>
  <c r="X91"/>
  <c r="AB91"/>
  <c r="AF91"/>
  <c r="AJ91"/>
  <c r="AN91"/>
  <c r="AR91"/>
  <c r="AV91"/>
  <c r="AZ91"/>
  <c r="BG91"/>
  <c r="F92"/>
  <c r="J92"/>
  <c r="N92"/>
  <c r="R92"/>
  <c r="V92"/>
  <c r="Z92"/>
  <c r="AD92"/>
  <c r="AH92"/>
  <c r="AL92"/>
  <c r="AP92"/>
  <c r="AT92"/>
  <c r="AX92"/>
  <c r="BE92"/>
  <c r="H93"/>
  <c r="L93"/>
  <c r="P93"/>
  <c r="T93"/>
  <c r="X93"/>
  <c r="AB93"/>
  <c r="AF93"/>
  <c r="AJ93"/>
  <c r="AN93"/>
  <c r="AR93"/>
  <c r="AV93"/>
  <c r="AZ93"/>
  <c r="BG93"/>
  <c r="F94"/>
  <c r="J94"/>
  <c r="N94"/>
  <c r="R94"/>
  <c r="V94"/>
  <c r="Z94"/>
  <c r="AD94"/>
  <c r="AH94"/>
  <c r="AL94"/>
  <c r="AP94"/>
  <c r="AT94"/>
  <c r="AX94"/>
  <c r="BE94"/>
  <c r="H95"/>
  <c r="L95"/>
  <c r="P95"/>
  <c r="T95"/>
  <c r="X95"/>
  <c r="AB95"/>
  <c r="AF95"/>
  <c r="AJ95"/>
  <c r="AN95"/>
  <c r="AR95"/>
  <c r="AV95"/>
  <c r="AZ95"/>
  <c r="BG95"/>
  <c r="F96"/>
  <c r="J96"/>
  <c r="N96"/>
  <c r="R96"/>
  <c r="V96"/>
  <c r="Z96"/>
  <c r="AD96"/>
  <c r="AH96"/>
  <c r="AL96"/>
  <c r="AP96"/>
  <c r="AT96"/>
  <c r="AX96"/>
  <c r="BE96"/>
  <c r="H97"/>
  <c r="L97"/>
  <c r="P97"/>
  <c r="T97"/>
  <c r="X97"/>
  <c r="AB97"/>
  <c r="AF97"/>
  <c r="AJ97"/>
  <c r="AN97"/>
  <c r="AR97"/>
  <c r="AV97"/>
  <c r="AZ97"/>
  <c r="BG97"/>
  <c r="F98"/>
  <c r="J98"/>
  <c r="N98"/>
  <c r="R98"/>
  <c r="V98"/>
  <c r="Z98"/>
  <c r="AD98"/>
  <c r="AH98"/>
  <c r="AL98"/>
  <c r="AP98"/>
  <c r="AT98"/>
  <c r="AX98"/>
  <c r="BE98"/>
  <c r="H99"/>
  <c r="L99"/>
  <c r="P99"/>
  <c r="T99"/>
  <c r="X99"/>
  <c r="AB99"/>
  <c r="AF99"/>
  <c r="AJ99"/>
  <c r="AN99"/>
  <c r="AR99"/>
  <c r="AV99"/>
  <c r="AZ99"/>
  <c r="BG99"/>
  <c r="F100"/>
  <c r="J100"/>
  <c r="N100"/>
  <c r="R100"/>
  <c r="V100"/>
  <c r="Z100"/>
  <c r="AD100"/>
  <c r="AH100"/>
  <c r="AL100"/>
  <c r="AP100"/>
  <c r="AT100"/>
  <c r="AX100"/>
  <c r="BE100"/>
  <c r="H102"/>
  <c r="L102"/>
  <c r="P102"/>
  <c r="T102"/>
  <c r="X102"/>
  <c r="AB102"/>
  <c r="AF102"/>
  <c r="AJ102"/>
  <c r="AN102"/>
  <c r="AR102"/>
  <c r="AV102"/>
  <c r="AZ102"/>
  <c r="BG102"/>
  <c r="F103"/>
  <c r="J103"/>
  <c r="N103"/>
  <c r="R103"/>
  <c r="V103"/>
  <c r="Z103"/>
  <c r="AD103"/>
  <c r="AH103"/>
  <c r="AL103"/>
  <c r="AP103"/>
  <c r="AT103"/>
  <c r="AX103"/>
  <c r="BE103"/>
  <c r="H104"/>
  <c r="L104"/>
  <c r="P104"/>
  <c r="T104"/>
  <c r="X104"/>
  <c r="AB104"/>
  <c r="AF104"/>
  <c r="AJ104"/>
  <c r="AN104"/>
  <c r="AR104"/>
  <c r="AV104"/>
  <c r="AZ104"/>
  <c r="BG104"/>
  <c r="F105"/>
  <c r="J105"/>
  <c r="N105"/>
  <c r="R105"/>
  <c r="V105"/>
  <c r="Z105"/>
  <c r="AD105"/>
  <c r="AH105"/>
  <c r="AL105"/>
  <c r="AP105"/>
  <c r="AT105"/>
  <c r="AX105"/>
  <c r="BE105"/>
  <c r="H106"/>
  <c r="L106"/>
  <c r="P106"/>
  <c r="T106"/>
  <c r="X106"/>
  <c r="AB106"/>
  <c r="AF106"/>
  <c r="AJ106"/>
  <c r="AN106"/>
  <c r="AR106"/>
  <c r="AV106"/>
  <c r="AZ106"/>
  <c r="BG106"/>
  <c r="F107"/>
  <c r="J107"/>
  <c r="N107"/>
  <c r="R107"/>
  <c r="V107"/>
  <c r="Z107"/>
  <c r="AD107"/>
  <c r="AH107"/>
  <c r="AL107"/>
  <c r="AP107"/>
  <c r="AT107"/>
  <c r="AX107"/>
  <c r="BE107"/>
  <c r="H108"/>
  <c r="L108"/>
  <c r="P108"/>
  <c r="T108"/>
  <c r="X108"/>
  <c r="AB108"/>
  <c r="AF108"/>
  <c r="AJ108"/>
  <c r="AN108"/>
  <c r="AR108"/>
  <c r="AV108"/>
  <c r="AZ108"/>
  <c r="BG108"/>
  <c r="F109"/>
  <c r="J109"/>
  <c r="N109"/>
  <c r="R109"/>
  <c r="V109"/>
  <c r="Z109"/>
  <c r="AD109"/>
  <c r="AH109"/>
  <c r="AL109"/>
  <c r="AP109"/>
  <c r="AT109"/>
  <c r="AX109"/>
  <c r="BE109"/>
  <c r="H110"/>
  <c r="L110"/>
  <c r="P110"/>
  <c r="T110"/>
  <c r="X110"/>
  <c r="AB110"/>
  <c r="AF110"/>
  <c r="AJ110"/>
  <c r="AN110"/>
  <c r="AR110"/>
  <c r="AV110"/>
  <c r="AZ110"/>
  <c r="BG110"/>
  <c r="F111"/>
  <c r="J111"/>
  <c r="N111"/>
  <c r="R111"/>
  <c r="V111"/>
  <c r="Z111"/>
  <c r="AD111"/>
  <c r="AH111"/>
  <c r="AL111"/>
  <c r="AP111"/>
  <c r="AT111"/>
  <c r="AX111"/>
  <c r="BE111"/>
  <c r="H112"/>
  <c r="L112"/>
  <c r="P112"/>
  <c r="T112"/>
  <c r="X112"/>
  <c r="AB112"/>
  <c r="AF112"/>
  <c r="AJ112"/>
  <c r="AN112"/>
  <c r="AR112"/>
  <c r="AV112"/>
  <c r="AZ112"/>
  <c r="BG112"/>
  <c r="F113"/>
  <c r="J113"/>
  <c r="N113"/>
  <c r="R113"/>
  <c r="V113"/>
  <c r="Z113"/>
  <c r="AD113"/>
  <c r="AH113"/>
  <c r="AL113"/>
  <c r="AP113"/>
  <c r="AT113"/>
  <c r="AX113"/>
  <c r="BE113"/>
  <c r="H114"/>
  <c r="L114"/>
  <c r="P114"/>
  <c r="T114"/>
  <c r="X114"/>
  <c r="AB114"/>
  <c r="AF114"/>
  <c r="AJ114"/>
  <c r="AN114"/>
  <c r="AR114"/>
  <c r="AV114"/>
  <c r="AZ114"/>
  <c r="BG114"/>
  <c r="F115"/>
  <c r="J115"/>
  <c r="N115"/>
  <c r="R115"/>
  <c r="V115"/>
  <c r="Z115"/>
  <c r="AD115"/>
  <c r="AH115"/>
  <c r="AL115"/>
  <c r="AP115"/>
  <c r="AT115"/>
  <c r="AX115"/>
  <c r="BE115"/>
  <c r="H116"/>
  <c r="L116"/>
  <c r="P116"/>
  <c r="T116"/>
  <c r="X116"/>
  <c r="AB116"/>
  <c r="AF116"/>
  <c r="AJ116"/>
  <c r="AN116"/>
  <c r="AR116"/>
  <c r="AV116"/>
  <c r="AZ116"/>
  <c r="BG116"/>
  <c r="F117"/>
  <c r="J117"/>
  <c r="N117"/>
  <c r="R117"/>
  <c r="V117"/>
  <c r="Z117"/>
  <c r="AD117"/>
  <c r="AH117"/>
  <c r="AL117"/>
  <c r="AP117"/>
  <c r="AT117"/>
  <c r="AX117"/>
  <c r="BE117"/>
  <c r="H118"/>
  <c r="L118"/>
  <c r="P118"/>
  <c r="T118"/>
  <c r="X118"/>
  <c r="AB118"/>
  <c r="AF118"/>
  <c r="AJ118"/>
  <c r="AN118"/>
  <c r="AR118"/>
  <c r="AV118"/>
  <c r="AZ118"/>
  <c r="BG118"/>
  <c r="F119"/>
  <c r="J119"/>
  <c r="N119"/>
  <c r="R119"/>
  <c r="V119"/>
  <c r="Z119"/>
  <c r="AD119"/>
  <c r="AH119"/>
  <c r="AL119"/>
  <c r="AP119"/>
  <c r="AT119"/>
  <c r="AX119"/>
  <c r="BE119"/>
  <c r="H120"/>
  <c r="L120"/>
  <c r="P120"/>
  <c r="T120"/>
  <c r="X120"/>
  <c r="AB120"/>
  <c r="AF120"/>
  <c r="AJ120"/>
  <c r="AN120"/>
  <c r="AR120"/>
  <c r="AV120"/>
  <c r="AZ120"/>
  <c r="BG120"/>
  <c r="F121"/>
  <c r="J121"/>
  <c r="N121"/>
  <c r="R121"/>
  <c r="V121"/>
  <c r="Z121"/>
  <c r="AD121"/>
  <c r="AH121"/>
  <c r="AL121"/>
  <c r="AP121"/>
  <c r="AT121"/>
  <c r="AX121"/>
  <c r="BE121"/>
  <c r="H122"/>
  <c r="L122"/>
  <c r="P122"/>
  <c r="T122"/>
  <c r="X122"/>
  <c r="AB122"/>
  <c r="AF122"/>
  <c r="AJ122"/>
  <c r="AN122"/>
  <c r="AR122"/>
  <c r="AV122"/>
  <c r="AZ122"/>
  <c r="BG122"/>
  <c r="F123"/>
  <c r="J123"/>
  <c r="N123"/>
  <c r="R123"/>
  <c r="V123"/>
  <c r="Z123"/>
  <c r="AD123"/>
  <c r="AH123"/>
  <c r="AL123"/>
  <c r="AP123"/>
  <c r="AT123"/>
  <c r="AX123"/>
  <c r="BE123"/>
  <c r="H124"/>
  <c r="L124"/>
  <c r="P124"/>
  <c r="T124"/>
  <c r="X124"/>
  <c r="AB124"/>
  <c r="AF124"/>
  <c r="AJ124"/>
  <c r="AN124"/>
  <c r="AR124"/>
  <c r="AV124"/>
  <c r="AZ124"/>
  <c r="BG124"/>
  <c r="F125"/>
  <c r="J125"/>
  <c r="N125"/>
  <c r="R125"/>
  <c r="V125"/>
  <c r="Z125"/>
  <c r="AD125"/>
  <c r="AH125"/>
  <c r="AL125"/>
  <c r="AP125"/>
  <c r="AT125"/>
  <c r="AX125"/>
  <c r="BE125"/>
  <c r="H157"/>
  <c r="L157"/>
  <c r="P157"/>
  <c r="T157"/>
  <c r="X157"/>
  <c r="AB157"/>
  <c r="AF157"/>
  <c r="AJ157"/>
  <c r="AN157"/>
  <c r="AR157"/>
  <c r="AV157"/>
  <c r="AZ157"/>
  <c r="BG157"/>
  <c r="F158"/>
  <c r="J158"/>
  <c r="N158"/>
  <c r="R158"/>
  <c r="V158"/>
  <c r="Z158"/>
  <c r="AD158"/>
  <c r="AH158"/>
  <c r="AL158"/>
  <c r="AP158"/>
  <c r="AT158"/>
  <c r="AX158"/>
  <c r="BE158"/>
  <c r="H159"/>
  <c r="L159"/>
  <c r="P159"/>
  <c r="T159"/>
  <c r="X159"/>
  <c r="AB159"/>
  <c r="AF159"/>
  <c r="AJ159"/>
  <c r="AN159"/>
  <c r="AR159"/>
  <c r="AV159"/>
  <c r="AZ159"/>
  <c r="BG159"/>
  <c r="F160"/>
  <c r="J160"/>
  <c r="N160"/>
  <c r="R160"/>
  <c r="V160"/>
  <c r="Z160"/>
  <c r="AD160"/>
  <c r="AH160"/>
  <c r="AL160"/>
  <c r="AP160"/>
  <c r="AT160"/>
  <c r="AX160"/>
  <c r="BE160"/>
  <c r="H162"/>
  <c r="L162"/>
  <c r="P162"/>
  <c r="T162"/>
  <c r="X162"/>
  <c r="AB162"/>
  <c r="AF162"/>
  <c r="AJ162"/>
  <c r="AN162"/>
  <c r="AR162"/>
  <c r="AV162"/>
  <c r="AZ162"/>
  <c r="BG162"/>
  <c r="F163"/>
  <c r="J163"/>
  <c r="N163"/>
  <c r="R163"/>
  <c r="V163"/>
  <c r="Z163"/>
  <c r="AD163"/>
  <c r="AH163"/>
  <c r="AL163"/>
  <c r="AP163"/>
  <c r="AT163"/>
  <c r="AX163"/>
  <c r="BE163"/>
  <c r="H164"/>
  <c r="L164"/>
  <c r="P164"/>
  <c r="T164"/>
  <c r="X164"/>
  <c r="AB164"/>
  <c r="AF164"/>
  <c r="AJ164"/>
  <c r="AN164"/>
  <c r="AR164"/>
  <c r="AV164"/>
  <c r="AZ164"/>
  <c r="BG164"/>
  <c r="F165"/>
  <c r="J165"/>
  <c r="N165"/>
  <c r="R165"/>
  <c r="V165"/>
  <c r="Z165"/>
  <c r="AD165"/>
  <c r="AH165"/>
  <c r="AL165"/>
  <c r="AP165"/>
  <c r="AT165"/>
  <c r="AX165"/>
  <c r="BE165"/>
  <c r="H166"/>
  <c r="L166"/>
  <c r="P166"/>
  <c r="T166"/>
  <c r="X166"/>
  <c r="AB166"/>
  <c r="AF166"/>
  <c r="AJ166"/>
  <c r="AN166"/>
  <c r="AR166"/>
  <c r="AV166"/>
  <c r="AZ166"/>
  <c r="BG166"/>
  <c r="F167"/>
  <c r="J167"/>
  <c r="N167"/>
  <c r="R167"/>
  <c r="V167"/>
  <c r="Z167"/>
  <c r="AD167"/>
  <c r="AH167"/>
  <c r="AL167"/>
  <c r="AP167"/>
  <c r="AT167"/>
  <c r="AX167"/>
  <c r="BE167"/>
  <c r="H168"/>
  <c r="L168"/>
  <c r="P168"/>
  <c r="T168"/>
  <c r="X168"/>
  <c r="AB168"/>
  <c r="AF168"/>
  <c r="AJ168"/>
  <c r="AN168"/>
  <c r="AR168"/>
  <c r="AV168"/>
  <c r="AZ168"/>
  <c r="BG168"/>
  <c r="F169"/>
  <c r="J169"/>
  <c r="N169"/>
  <c r="R169"/>
  <c r="V169"/>
  <c r="Z169"/>
  <c r="AD169"/>
  <c r="AH169"/>
  <c r="AL169"/>
  <c r="AP169"/>
  <c r="AT169"/>
  <c r="AX169"/>
  <c r="BE169"/>
  <c r="H170"/>
  <c r="L170"/>
  <c r="P170"/>
  <c r="T170"/>
  <c r="X170"/>
  <c r="AB170"/>
  <c r="AF170"/>
  <c r="AJ170"/>
  <c r="AN170"/>
  <c r="AR170"/>
  <c r="AV170"/>
  <c r="AZ170"/>
  <c r="BG170"/>
  <c r="F171"/>
  <c r="J171"/>
  <c r="N171"/>
  <c r="R171"/>
  <c r="V171"/>
  <c r="Z171"/>
  <c r="AD171"/>
  <c r="AH171"/>
  <c r="AL171"/>
  <c r="AP171"/>
  <c r="AT171"/>
  <c r="AX171"/>
  <c r="BE171"/>
  <c r="H172"/>
  <c r="L172"/>
  <c r="P172"/>
  <c r="T172"/>
  <c r="X172"/>
  <c r="AB172"/>
  <c r="AF172"/>
  <c r="AJ172"/>
  <c r="AN172"/>
  <c r="AR172"/>
  <c r="AV172"/>
  <c r="AZ172"/>
  <c r="BG172"/>
  <c r="F173"/>
  <c r="J173"/>
  <c r="N173"/>
  <c r="R173"/>
  <c r="V173"/>
  <c r="Z173"/>
  <c r="AD173"/>
  <c r="AH173"/>
  <c r="AL173"/>
  <c r="AP173"/>
  <c r="AT173"/>
  <c r="AX173"/>
  <c r="BE173"/>
  <c r="H174"/>
  <c r="L174"/>
  <c r="P174"/>
  <c r="T174"/>
  <c r="X174"/>
  <c r="AB174"/>
  <c r="AF174"/>
  <c r="AJ174"/>
  <c r="AN174"/>
  <c r="AR174"/>
  <c r="AV174"/>
  <c r="AZ174"/>
  <c r="BG174"/>
  <c r="F175"/>
  <c r="J175"/>
  <c r="N175"/>
  <c r="R175"/>
  <c r="V175"/>
  <c r="Z175"/>
  <c r="AD175"/>
  <c r="AH175"/>
  <c r="AL175"/>
  <c r="AP175"/>
  <c r="AT175"/>
  <c r="AX175"/>
  <c r="BE175"/>
  <c r="H176"/>
  <c r="L176"/>
  <c r="P176"/>
  <c r="T176"/>
  <c r="X176"/>
  <c r="AB176"/>
  <c r="AF176"/>
  <c r="AJ176"/>
  <c r="AN176"/>
  <c r="AR176"/>
  <c r="AV176"/>
  <c r="AZ176"/>
  <c r="BG176"/>
  <c r="F177"/>
  <c r="J177"/>
  <c r="N177"/>
  <c r="R177"/>
  <c r="V177"/>
  <c r="Z177"/>
  <c r="AD177"/>
  <c r="AH177"/>
  <c r="AL177"/>
  <c r="AP177"/>
  <c r="AT177"/>
  <c r="AX177"/>
  <c r="BE177"/>
  <c r="H178"/>
  <c r="L178"/>
  <c r="P178"/>
  <c r="T178"/>
  <c r="X178"/>
  <c r="AB178"/>
  <c r="AF178"/>
  <c r="AJ178"/>
  <c r="AN178"/>
  <c r="AR178"/>
  <c r="AV178"/>
  <c r="AZ178"/>
  <c r="BG178"/>
  <c r="F179"/>
  <c r="J179"/>
  <c r="N179"/>
  <c r="R179"/>
  <c r="V179"/>
  <c r="Z179"/>
  <c r="AD179"/>
  <c r="AH179"/>
  <c r="AL179"/>
  <c r="AP179"/>
  <c r="AT179"/>
  <c r="AX179"/>
  <c r="BE179"/>
  <c r="H180"/>
  <c r="L180"/>
  <c r="P180"/>
  <c r="T180"/>
  <c r="X180"/>
  <c r="AB180"/>
  <c r="AF180"/>
  <c r="AJ180"/>
  <c r="AN180"/>
  <c r="AR180"/>
  <c r="AV180"/>
  <c r="AZ180"/>
  <c r="BG180"/>
  <c r="F181"/>
  <c r="J181"/>
  <c r="N181"/>
  <c r="R181"/>
  <c r="V181"/>
  <c r="Z181"/>
  <c r="AD181"/>
  <c r="AH181"/>
  <c r="AL181"/>
  <c r="AP181"/>
  <c r="AT181"/>
  <c r="AX181"/>
  <c r="BE181"/>
  <c r="H182"/>
  <c r="L182"/>
  <c r="P182"/>
  <c r="T182"/>
  <c r="X182"/>
  <c r="AB182"/>
  <c r="AF182"/>
  <c r="AJ182"/>
  <c r="AN182"/>
  <c r="AR182"/>
  <c r="AV182"/>
  <c r="AZ182"/>
  <c r="BG182"/>
  <c r="F183"/>
  <c r="J183"/>
  <c r="N183"/>
  <c r="R183"/>
  <c r="V183"/>
  <c r="Z183"/>
  <c r="AD183"/>
  <c r="AH183"/>
  <c r="AL183"/>
  <c r="AP183"/>
  <c r="AT183"/>
  <c r="AX183"/>
  <c r="BE183"/>
  <c r="H184"/>
  <c r="L184"/>
  <c r="P184"/>
  <c r="T184"/>
  <c r="X184"/>
  <c r="AB184"/>
  <c r="AF184"/>
  <c r="AJ184"/>
  <c r="AN184"/>
  <c r="AR184"/>
  <c r="AV184"/>
  <c r="AZ184"/>
  <c r="BG184"/>
  <c r="H198"/>
  <c r="L198"/>
  <c r="P198"/>
  <c r="T198"/>
  <c r="X198"/>
  <c r="AB198"/>
  <c r="AF198"/>
  <c r="AJ198"/>
  <c r="AN198"/>
  <c r="AR198"/>
  <c r="AV198"/>
  <c r="AZ198"/>
  <c r="BG198"/>
  <c r="F199"/>
  <c r="J199"/>
  <c r="N199"/>
  <c r="R199"/>
  <c r="V199"/>
  <c r="Z199"/>
  <c r="AD199"/>
  <c r="AH199"/>
  <c r="AL199"/>
  <c r="AP199"/>
  <c r="AT199"/>
  <c r="AX199"/>
  <c r="BE199"/>
  <c r="H200"/>
  <c r="L200"/>
  <c r="P200"/>
  <c r="T200"/>
  <c r="X200"/>
  <c r="AB200"/>
  <c r="AF200"/>
  <c r="AJ200"/>
  <c r="AN200"/>
  <c r="AR200"/>
  <c r="AV200"/>
  <c r="AZ200"/>
  <c r="BG200"/>
  <c r="F201"/>
  <c r="J201"/>
  <c r="N201"/>
  <c r="R201"/>
  <c r="V201"/>
  <c r="Z201"/>
  <c r="AD201"/>
  <c r="AH201"/>
  <c r="AL201"/>
  <c r="AP201"/>
  <c r="AT201"/>
  <c r="AX201"/>
  <c r="BE201"/>
  <c r="H202"/>
  <c r="L202"/>
  <c r="P202"/>
  <c r="T202"/>
  <c r="X202"/>
  <c r="AB202"/>
  <c r="AF202"/>
  <c r="AJ202"/>
  <c r="AN202"/>
  <c r="AR202"/>
  <c r="AV202"/>
  <c r="AZ202"/>
  <c r="BG202"/>
  <c r="F203"/>
  <c r="J203"/>
  <c r="N203"/>
  <c r="R203"/>
  <c r="V203"/>
  <c r="Z203"/>
  <c r="AD203"/>
  <c r="AH203"/>
  <c r="AL203"/>
  <c r="AP203"/>
  <c r="AT203"/>
  <c r="AX203"/>
  <c r="BE203"/>
  <c r="F217"/>
  <c r="J217"/>
  <c r="N217"/>
  <c r="R217"/>
  <c r="V217"/>
  <c r="Z217"/>
  <c r="AD217"/>
  <c r="AH217"/>
  <c r="AL217"/>
  <c r="AP217"/>
  <c r="AT217"/>
  <c r="AX217"/>
  <c r="BE217"/>
  <c r="H218"/>
  <c r="L218"/>
  <c r="P218"/>
  <c r="T218"/>
  <c r="X218"/>
  <c r="AB218"/>
  <c r="AF218"/>
  <c r="AJ218"/>
  <c r="AN218"/>
  <c r="AR218"/>
  <c r="AV218"/>
  <c r="AZ218"/>
  <c r="BG218"/>
  <c r="F219"/>
  <c r="J219"/>
  <c r="N219"/>
  <c r="R219"/>
  <c r="V219"/>
  <c r="Z219"/>
  <c r="AD219"/>
  <c r="AH219"/>
  <c r="AL219"/>
  <c r="AP219"/>
  <c r="AT219"/>
  <c r="AX219"/>
  <c r="BE219"/>
  <c r="H220"/>
  <c r="L220"/>
  <c r="P220"/>
  <c r="T220"/>
  <c r="X220"/>
  <c r="AB220"/>
  <c r="AF220"/>
  <c r="AJ220"/>
  <c r="AN220"/>
  <c r="AR220"/>
  <c r="AV220"/>
  <c r="AZ220"/>
  <c r="BG220"/>
  <c r="F221"/>
  <c r="J221"/>
  <c r="N221"/>
  <c r="R221"/>
  <c r="V221"/>
  <c r="Z221"/>
  <c r="AD221"/>
  <c r="AH221"/>
  <c r="AL221"/>
  <c r="AP221"/>
  <c r="AT221"/>
  <c r="AX221"/>
  <c r="BE221"/>
  <c r="H222"/>
  <c r="L222"/>
  <c r="P222"/>
  <c r="T222"/>
  <c r="X222"/>
  <c r="AB222"/>
  <c r="AF222"/>
  <c r="AJ222"/>
  <c r="AN222"/>
  <c r="AR222"/>
  <c r="AV222"/>
  <c r="AZ222"/>
  <c r="BG222"/>
  <c r="F223"/>
  <c r="J223"/>
  <c r="N223"/>
  <c r="R223"/>
  <c r="V223"/>
  <c r="Z223"/>
  <c r="AD223"/>
  <c r="AH223"/>
  <c r="AL223"/>
  <c r="AP223"/>
  <c r="AT223"/>
  <c r="AX223"/>
  <c r="BE223"/>
  <c r="H224"/>
  <c r="L224"/>
  <c r="P224"/>
  <c r="T224"/>
  <c r="X224"/>
  <c r="AB224"/>
  <c r="AF224"/>
  <c r="AJ224"/>
  <c r="AN224"/>
  <c r="AR224"/>
  <c r="AV224"/>
  <c r="AZ224"/>
  <c r="BG224"/>
  <c r="F225"/>
  <c r="J225"/>
  <c r="N225"/>
  <c r="R225"/>
  <c r="V225"/>
  <c r="Z225"/>
  <c r="AD225"/>
  <c r="AH225"/>
  <c r="AL225"/>
  <c r="AP225"/>
  <c r="AT225"/>
  <c r="AX225"/>
  <c r="BE225"/>
  <c r="H226"/>
  <c r="L226"/>
  <c r="P226"/>
  <c r="T226"/>
  <c r="X226"/>
  <c r="AB226"/>
  <c r="AF226"/>
  <c r="AJ226"/>
  <c r="AN226"/>
  <c r="AR226"/>
  <c r="AV226"/>
  <c r="AZ226"/>
  <c r="BG226"/>
  <c r="F227"/>
  <c r="J227"/>
  <c r="N227"/>
  <c r="R227"/>
  <c r="V227"/>
  <c r="Z227"/>
  <c r="AD227"/>
  <c r="AH227"/>
  <c r="AL227"/>
  <c r="AP227"/>
  <c r="AT227"/>
  <c r="AX227"/>
  <c r="BE227"/>
  <c r="H228"/>
  <c r="L228"/>
  <c r="P228"/>
  <c r="T228"/>
  <c r="X228"/>
  <c r="AB228"/>
  <c r="AF228"/>
  <c r="AJ228"/>
  <c r="AN228"/>
  <c r="AR228"/>
  <c r="AV228"/>
  <c r="AZ228"/>
  <c r="BG228"/>
  <c r="F229"/>
  <c r="J229"/>
  <c r="N229"/>
  <c r="R229"/>
  <c r="V229"/>
  <c r="Z229"/>
  <c r="AD229"/>
  <c r="AH229"/>
  <c r="AL229"/>
  <c r="AP229"/>
  <c r="AT229"/>
  <c r="AX229"/>
  <c r="BE229"/>
  <c r="H230"/>
  <c r="L230"/>
  <c r="P230"/>
  <c r="T230"/>
  <c r="X230"/>
  <c r="AB230"/>
  <c r="AF230"/>
  <c r="AJ230"/>
  <c r="AN230"/>
  <c r="AR230"/>
  <c r="AV230"/>
  <c r="AZ230"/>
  <c r="BG230"/>
  <c r="F231"/>
  <c r="J231"/>
  <c r="N231"/>
  <c r="R231"/>
  <c r="V231"/>
  <c r="Z231"/>
  <c r="AD231"/>
  <c r="AH231"/>
  <c r="AL231"/>
  <c r="AP231"/>
  <c r="AT231"/>
  <c r="AX231"/>
  <c r="BE231"/>
  <c r="H232"/>
  <c r="L232"/>
  <c r="P232"/>
  <c r="T232"/>
  <c r="X232"/>
  <c r="AB232"/>
  <c r="AF232"/>
  <c r="AJ232"/>
  <c r="AN232"/>
  <c r="AR232"/>
  <c r="AV232"/>
  <c r="AZ232"/>
  <c r="BG232"/>
  <c r="F233"/>
  <c r="J233"/>
  <c r="N233"/>
  <c r="R233"/>
  <c r="V233"/>
  <c r="Z233"/>
  <c r="AD233"/>
  <c r="AH233"/>
  <c r="AL233"/>
  <c r="AP233"/>
  <c r="AT233"/>
  <c r="AX233"/>
  <c r="BE233"/>
  <c r="H234"/>
  <c r="L234"/>
  <c r="P234"/>
  <c r="T234"/>
  <c r="X234"/>
  <c r="AB234"/>
  <c r="AF234"/>
  <c r="AJ234"/>
  <c r="AN234"/>
  <c r="AR234"/>
  <c r="AV234"/>
  <c r="AZ234"/>
  <c r="BG234"/>
  <c r="F235"/>
  <c r="J235"/>
  <c r="N235"/>
  <c r="R235"/>
  <c r="V235"/>
  <c r="Z235"/>
  <c r="AD235"/>
  <c r="AH235"/>
  <c r="AL235"/>
  <c r="AP235"/>
  <c r="AT235"/>
  <c r="AX235"/>
  <c r="BE235"/>
  <c r="H236"/>
  <c r="L236"/>
  <c r="P236"/>
  <c r="T236"/>
  <c r="X236"/>
  <c r="AB236"/>
  <c r="AF236"/>
  <c r="AJ236"/>
  <c r="AN236"/>
  <c r="AR236"/>
  <c r="AV236"/>
  <c r="AZ236"/>
  <c r="BG236"/>
  <c r="F237"/>
  <c r="J237"/>
  <c r="N237"/>
  <c r="R237"/>
  <c r="V237"/>
  <c r="Z237"/>
  <c r="AD237"/>
  <c r="AH237"/>
  <c r="AL237"/>
  <c r="AP237"/>
  <c r="AT237"/>
  <c r="AX237"/>
  <c r="BE237"/>
  <c r="H238"/>
  <c r="L238"/>
  <c r="P238"/>
  <c r="T238"/>
  <c r="X238"/>
  <c r="AB238"/>
  <c r="AF238"/>
  <c r="AJ238"/>
  <c r="AN238"/>
  <c r="AR238"/>
  <c r="AV238"/>
  <c r="AZ238"/>
  <c r="BG238"/>
  <c r="F239"/>
  <c r="J239"/>
  <c r="N239"/>
  <c r="R239"/>
  <c r="V239"/>
  <c r="Z239"/>
  <c r="AD239"/>
  <c r="AH239"/>
  <c r="AL239"/>
  <c r="AP239"/>
  <c r="AT239"/>
  <c r="AX239"/>
  <c r="BE239"/>
  <c r="H240"/>
  <c r="L240"/>
  <c r="P240"/>
  <c r="T240"/>
  <c r="X240"/>
  <c r="AB240"/>
  <c r="AF240"/>
  <c r="AJ240"/>
  <c r="AN240"/>
  <c r="AR240"/>
  <c r="AV240"/>
  <c r="AZ240"/>
  <c r="BG240"/>
  <c r="F241"/>
  <c r="J241"/>
  <c r="N241"/>
  <c r="R241"/>
  <c r="V241"/>
  <c r="Z241"/>
  <c r="AD241"/>
  <c r="AH241"/>
  <c r="AL241"/>
  <c r="AP241"/>
  <c r="AT241"/>
  <c r="AX241"/>
  <c r="BE241"/>
  <c r="H242"/>
  <c r="L242"/>
  <c r="P242"/>
  <c r="T242"/>
  <c r="X242"/>
  <c r="AB242"/>
  <c r="AF242"/>
  <c r="AJ242"/>
  <c r="AN242"/>
  <c r="AR242"/>
  <c r="AV242"/>
  <c r="AZ242"/>
  <c r="BG242"/>
  <c r="F243"/>
  <c r="J243"/>
  <c r="N243"/>
  <c r="R243"/>
  <c r="V243"/>
  <c r="Z243"/>
  <c r="AD243"/>
  <c r="AH243"/>
  <c r="AL243"/>
  <c r="AP243"/>
  <c r="AT243"/>
  <c r="AX243"/>
  <c r="BE243"/>
  <c r="H244"/>
  <c r="L244"/>
  <c r="P244"/>
  <c r="T244"/>
  <c r="X244"/>
  <c r="AB244"/>
  <c r="AF244"/>
  <c r="AJ244"/>
  <c r="AN244"/>
  <c r="AR244"/>
  <c r="AV244"/>
  <c r="AZ244"/>
  <c r="BG244"/>
  <c r="F245"/>
  <c r="J245"/>
  <c r="N245"/>
  <c r="R245"/>
  <c r="V245"/>
  <c r="Z245"/>
  <c r="AD245"/>
  <c r="AH245"/>
  <c r="AL245"/>
  <c r="AP245"/>
  <c r="AT245"/>
  <c r="AX245"/>
  <c r="BE245"/>
  <c r="H246"/>
  <c r="L246"/>
  <c r="P246"/>
  <c r="T246"/>
  <c r="X246"/>
  <c r="AB246"/>
  <c r="AF246"/>
  <c r="AJ246"/>
  <c r="AN246"/>
  <c r="AR246"/>
  <c r="AV246"/>
  <c r="AZ246"/>
  <c r="BG246"/>
  <c r="F247"/>
  <c r="J247"/>
  <c r="N247"/>
  <c r="R247"/>
  <c r="V247"/>
  <c r="Z247"/>
  <c r="AD247"/>
  <c r="AH247"/>
  <c r="AL247"/>
  <c r="AP247"/>
  <c r="AT247"/>
  <c r="AX247"/>
  <c r="BE247"/>
  <c r="H248"/>
  <c r="L248"/>
  <c r="P248"/>
  <c r="T248"/>
  <c r="X248"/>
  <c r="AB248"/>
  <c r="AF248"/>
  <c r="AJ248"/>
  <c r="AN248"/>
  <c r="AR248"/>
  <c r="AV248"/>
  <c r="AZ248"/>
  <c r="BG248"/>
  <c r="F249"/>
  <c r="J249"/>
  <c r="N249"/>
  <c r="R249"/>
  <c r="V249"/>
  <c r="Z249"/>
  <c r="AD249"/>
  <c r="AH249"/>
  <c r="AL249"/>
  <c r="AP249"/>
  <c r="AT249"/>
  <c r="AX249"/>
  <c r="BE249"/>
  <c r="H250"/>
  <c r="L250"/>
  <c r="P250"/>
  <c r="T250"/>
  <c r="X250"/>
  <c r="AB250"/>
  <c r="AF250"/>
  <c r="AJ250"/>
  <c r="AN250"/>
  <c r="AR250"/>
  <c r="AV250"/>
  <c r="AZ250"/>
  <c r="BG250"/>
  <c r="F251"/>
  <c r="J251"/>
  <c r="N251"/>
  <c r="R251"/>
  <c r="V251"/>
  <c r="Z251"/>
  <c r="AD251"/>
  <c r="AH251"/>
  <c r="AL251"/>
  <c r="AP251"/>
  <c r="AT251"/>
  <c r="AX251"/>
  <c r="BE251"/>
  <c r="H252"/>
  <c r="L252"/>
  <c r="P252"/>
  <c r="T252"/>
  <c r="X252"/>
  <c r="AB252"/>
  <c r="AF252"/>
  <c r="AJ252"/>
  <c r="AN252"/>
  <c r="AR252"/>
  <c r="AV252"/>
  <c r="AZ252"/>
  <c r="BG252"/>
  <c r="F253"/>
  <c r="J253"/>
  <c r="N253"/>
  <c r="R253"/>
  <c r="V253"/>
  <c r="Z253"/>
  <c r="AD253"/>
  <c r="AH253"/>
  <c r="AL253"/>
  <c r="AP253"/>
  <c r="AT253"/>
  <c r="AX253"/>
  <c r="BE253"/>
  <c r="H254"/>
  <c r="L254"/>
  <c r="P254"/>
  <c r="T254"/>
  <c r="X254"/>
  <c r="AB254"/>
  <c r="AF254"/>
  <c r="AJ254"/>
  <c r="AN254"/>
  <c r="AR254"/>
  <c r="AV254"/>
  <c r="AZ254"/>
  <c r="BG254"/>
  <c r="F255"/>
  <c r="J255"/>
  <c r="N255"/>
  <c r="R255"/>
  <c r="V255"/>
  <c r="Z255"/>
  <c r="AD255"/>
  <c r="AH255"/>
  <c r="AL255"/>
  <c r="AP255"/>
  <c r="AT255"/>
  <c r="AX255"/>
  <c r="BE255"/>
  <c r="H256"/>
  <c r="L256"/>
  <c r="P256"/>
  <c r="T256"/>
  <c r="X256"/>
  <c r="AB256"/>
  <c r="AF256"/>
  <c r="AJ256"/>
  <c r="AN256"/>
  <c r="AR256"/>
  <c r="AV256"/>
  <c r="AZ256"/>
  <c r="BG256"/>
  <c r="F257"/>
  <c r="J257"/>
  <c r="N257"/>
  <c r="R257"/>
  <c r="V257"/>
  <c r="Z257"/>
  <c r="AD257"/>
  <c r="AH257"/>
  <c r="AL257"/>
  <c r="AP257"/>
  <c r="AT257"/>
  <c r="AX257"/>
  <c r="BE257"/>
  <c r="H258"/>
  <c r="L258"/>
  <c r="P258"/>
  <c r="T258"/>
  <c r="X258"/>
  <c r="AB258"/>
  <c r="AF258"/>
  <c r="AJ258"/>
  <c r="AN258"/>
  <c r="AR258"/>
  <c r="AV258"/>
  <c r="AZ258"/>
  <c r="BG258"/>
  <c r="H574"/>
  <c r="L574"/>
  <c r="P574"/>
  <c r="T574"/>
  <c r="X574"/>
  <c r="AB574"/>
  <c r="AF574"/>
  <c r="AJ574"/>
  <c r="AN574"/>
  <c r="AR574"/>
  <c r="AV574"/>
  <c r="AZ574"/>
  <c r="BG574"/>
  <c r="F575"/>
  <c r="J575"/>
  <c r="N575"/>
  <c r="R575"/>
  <c r="V575"/>
  <c r="Z575"/>
  <c r="AD575"/>
  <c r="AH575"/>
  <c r="AL575"/>
  <c r="AP575"/>
  <c r="AT575"/>
  <c r="AX575"/>
  <c r="BE575"/>
  <c r="H576"/>
  <c r="L576"/>
  <c r="P576"/>
  <c r="T576"/>
  <c r="X576"/>
  <c r="AB576"/>
  <c r="AF576"/>
  <c r="AJ576"/>
  <c r="AN576"/>
  <c r="AR576"/>
  <c r="AV576"/>
  <c r="AZ576"/>
  <c r="BG576"/>
  <c r="F577"/>
  <c r="J577"/>
  <c r="N577"/>
  <c r="R577"/>
  <c r="V577"/>
  <c r="Z577"/>
  <c r="AD577"/>
  <c r="AH577"/>
  <c r="AL577"/>
  <c r="AP577"/>
  <c r="AT577"/>
  <c r="AX577"/>
  <c r="BE577"/>
  <c r="H578"/>
  <c r="L578"/>
  <c r="P578"/>
  <c r="T578"/>
  <c r="X578"/>
  <c r="AB578"/>
  <c r="AF578"/>
  <c r="AJ578"/>
  <c r="AN578"/>
  <c r="AR578"/>
  <c r="AV578"/>
  <c r="AZ578"/>
  <c r="BG578"/>
  <c r="F579"/>
  <c r="J579"/>
  <c r="N579"/>
  <c r="R579"/>
  <c r="V579"/>
  <c r="Z579"/>
  <c r="AD579"/>
  <c r="AH579"/>
  <c r="AL579"/>
  <c r="AP579"/>
  <c r="AT579"/>
  <c r="AX579"/>
  <c r="BE579"/>
  <c r="H580"/>
  <c r="L580"/>
  <c r="P580"/>
  <c r="T580"/>
  <c r="X580"/>
  <c r="AB580"/>
  <c r="AF580"/>
  <c r="AJ580"/>
  <c r="AN580"/>
  <c r="AR580"/>
  <c r="AV580"/>
  <c r="AZ580"/>
  <c r="BG580"/>
  <c r="F581"/>
  <c r="J581"/>
  <c r="N581"/>
  <c r="R581"/>
  <c r="V581"/>
  <c r="Z581"/>
  <c r="AD581"/>
  <c r="AH581"/>
  <c r="AL581"/>
  <c r="AP581"/>
  <c r="AT581"/>
  <c r="AX581"/>
  <c r="BE581"/>
  <c r="H582"/>
  <c r="L582"/>
  <c r="P582"/>
  <c r="T582"/>
  <c r="X582"/>
  <c r="AB582"/>
  <c r="AF582"/>
  <c r="AJ582"/>
  <c r="AN582"/>
  <c r="AR582"/>
  <c r="AV582"/>
  <c r="AZ582"/>
  <c r="BG582"/>
  <c r="F583"/>
  <c r="J583"/>
  <c r="N583"/>
  <c r="R583"/>
  <c r="V583"/>
  <c r="Z583"/>
  <c r="AD583"/>
  <c r="AH583"/>
  <c r="AL583"/>
  <c r="AP583"/>
  <c r="AT583"/>
  <c r="AX583"/>
  <c r="BE583"/>
  <c r="H584"/>
  <c r="L584"/>
  <c r="P584"/>
  <c r="T584"/>
  <c r="X584"/>
  <c r="AB584"/>
  <c r="AF584"/>
  <c r="AJ584"/>
  <c r="AN584"/>
  <c r="AR584"/>
  <c r="AV584"/>
  <c r="AZ584"/>
  <c r="BG584"/>
  <c r="F585"/>
  <c r="J585"/>
  <c r="N585"/>
  <c r="R585"/>
  <c r="V585"/>
  <c r="Z585"/>
  <c r="AD585"/>
  <c r="AH585"/>
  <c r="AL585"/>
  <c r="AP585"/>
  <c r="AT585"/>
  <c r="AX585"/>
  <c r="BE585"/>
  <c r="H586"/>
  <c r="L586"/>
  <c r="P586"/>
  <c r="T586"/>
  <c r="X586"/>
  <c r="AB586"/>
  <c r="AF586"/>
  <c r="AJ586"/>
  <c r="AN586"/>
  <c r="AR586"/>
  <c r="AV586"/>
  <c r="AZ586"/>
  <c r="BG586"/>
  <c r="F587"/>
  <c r="J587"/>
  <c r="N587"/>
  <c r="R587"/>
  <c r="V587"/>
  <c r="Z587"/>
  <c r="AD587"/>
  <c r="AH587"/>
  <c r="AL587"/>
  <c r="AP587"/>
  <c r="AT587"/>
  <c r="AX587"/>
  <c r="BE587"/>
  <c r="H588"/>
  <c r="L588"/>
  <c r="P588"/>
  <c r="T588"/>
  <c r="X588"/>
  <c r="AB588"/>
  <c r="AF588"/>
  <c r="AJ588"/>
  <c r="AN588"/>
  <c r="AR588"/>
  <c r="AV588"/>
  <c r="AZ588"/>
  <c r="BG588"/>
  <c r="F589"/>
  <c r="J589"/>
  <c r="N589"/>
  <c r="R589"/>
  <c r="V589"/>
  <c r="Z589"/>
  <c r="AD589"/>
  <c r="AH589"/>
  <c r="AL589"/>
  <c r="AP589"/>
  <c r="AT589"/>
  <c r="AX589"/>
  <c r="BE589"/>
  <c r="H590"/>
  <c r="L590"/>
  <c r="P590"/>
  <c r="T590"/>
  <c r="X590"/>
  <c r="AB590"/>
  <c r="AF590"/>
  <c r="AJ590"/>
  <c r="AN590"/>
  <c r="AR590"/>
  <c r="AV590"/>
  <c r="AZ590"/>
  <c r="BG590"/>
  <c r="F591"/>
  <c r="J591"/>
  <c r="N591"/>
  <c r="R591"/>
  <c r="V591"/>
  <c r="Z591"/>
  <c r="AD591"/>
  <c r="AH591"/>
  <c r="AL591"/>
  <c r="AP591"/>
  <c r="AT591"/>
  <c r="AX591"/>
  <c r="BE591"/>
  <c r="H592"/>
  <c r="L592"/>
  <c r="P592"/>
  <c r="T592"/>
  <c r="X592"/>
  <c r="AB592"/>
  <c r="AF592"/>
  <c r="AJ592"/>
  <c r="AN592"/>
  <c r="AR592"/>
  <c r="AV592"/>
  <c r="AZ592"/>
  <c r="BG592"/>
  <c r="F593"/>
  <c r="J593"/>
  <c r="N593"/>
  <c r="R593"/>
  <c r="V593"/>
  <c r="Z593"/>
  <c r="AD593"/>
  <c r="AH593"/>
  <c r="AL593"/>
  <c r="AP593"/>
  <c r="AT593"/>
  <c r="AX593"/>
  <c r="BE593"/>
  <c r="H594"/>
  <c r="L594"/>
  <c r="P594"/>
  <c r="T594"/>
  <c r="X594"/>
  <c r="AB594"/>
  <c r="AF594"/>
  <c r="AJ594"/>
  <c r="AN594"/>
  <c r="AR594"/>
  <c r="AV594"/>
  <c r="AZ594"/>
  <c r="BG594"/>
  <c r="F595"/>
  <c r="J595"/>
  <c r="N595"/>
  <c r="R595"/>
  <c r="V595"/>
  <c r="Z595"/>
  <c r="AD595"/>
  <c r="AH595"/>
  <c r="AL595"/>
  <c r="AP595"/>
  <c r="AT595"/>
  <c r="AX595"/>
  <c r="BE595"/>
  <c r="H596"/>
  <c r="L596"/>
  <c r="P596"/>
  <c r="T596"/>
  <c r="X596"/>
  <c r="AB596"/>
  <c r="AF596"/>
  <c r="AJ596"/>
  <c r="AN596"/>
  <c r="AR596"/>
  <c r="AV596"/>
  <c r="AZ596"/>
  <c r="BG596"/>
  <c r="F597"/>
  <c r="J597"/>
  <c r="N597"/>
  <c r="R597"/>
  <c r="V597"/>
  <c r="Z597"/>
  <c r="AD597"/>
  <c r="AH597"/>
  <c r="AL597"/>
  <c r="AP597"/>
  <c r="AT597"/>
  <c r="AX597"/>
  <c r="BE597"/>
  <c r="H598"/>
  <c r="L598"/>
  <c r="P598"/>
  <c r="T598"/>
  <c r="X598"/>
  <c r="AB598"/>
  <c r="AF598"/>
  <c r="AJ598"/>
  <c r="AN598"/>
  <c r="AR598"/>
  <c r="AV598"/>
  <c r="AZ598"/>
  <c r="BG598"/>
  <c r="F599"/>
  <c r="J599"/>
  <c r="N599"/>
  <c r="R599"/>
  <c r="V599"/>
  <c r="Z599"/>
  <c r="AD599"/>
  <c r="AH599"/>
  <c r="AL599"/>
  <c r="AP599"/>
  <c r="AT599"/>
  <c r="AX599"/>
  <c r="BE599"/>
  <c r="H601"/>
  <c r="L601"/>
  <c r="P601"/>
  <c r="T601"/>
  <c r="X601"/>
  <c r="AB601"/>
  <c r="AF601"/>
  <c r="AJ601"/>
  <c r="AN601"/>
  <c r="AR601"/>
  <c r="AV601"/>
  <c r="AZ601"/>
  <c r="BG601"/>
  <c r="E15"/>
  <c r="G15"/>
  <c r="I15"/>
  <c r="K15"/>
  <c r="M15"/>
  <c r="O15"/>
  <c r="Q15"/>
  <c r="S15"/>
  <c r="U15"/>
  <c r="W15"/>
  <c r="Y15"/>
  <c r="AA15"/>
  <c r="AC15"/>
  <c r="AE15"/>
  <c r="AG15"/>
  <c r="AI15"/>
  <c r="AK15"/>
  <c r="AM15"/>
  <c r="AO15"/>
  <c r="AQ15"/>
  <c r="AS15"/>
  <c r="AU15"/>
  <c r="AW15"/>
  <c r="AY15"/>
  <c r="BD15"/>
  <c r="BF15"/>
  <c r="E16"/>
  <c r="G16"/>
  <c r="I16"/>
  <c r="K16"/>
  <c r="M16"/>
  <c r="O16"/>
  <c r="Q16"/>
  <c r="S16"/>
  <c r="U16"/>
  <c r="W16"/>
  <c r="Y16"/>
  <c r="AA16"/>
  <c r="AC16"/>
  <c r="AE16"/>
  <c r="AG16"/>
  <c r="AI16"/>
  <c r="AK16"/>
  <c r="AM16"/>
  <c r="AO16"/>
  <c r="AQ16"/>
  <c r="AS16"/>
  <c r="AU16"/>
  <c r="AW16"/>
  <c r="AY16"/>
  <c r="BD16"/>
  <c r="BF16"/>
  <c r="E17"/>
  <c r="G17"/>
  <c r="I17"/>
  <c r="K17"/>
  <c r="M17"/>
  <c r="O17"/>
  <c r="Q17"/>
  <c r="S17"/>
  <c r="U17"/>
  <c r="W17"/>
  <c r="Y17"/>
  <c r="AA17"/>
  <c r="AC17"/>
  <c r="AE17"/>
  <c r="AG17"/>
  <c r="AI17"/>
  <c r="AK17"/>
  <c r="AM17"/>
  <c r="AO17"/>
  <c r="AQ17"/>
  <c r="AS17"/>
  <c r="AU17"/>
  <c r="AW17"/>
  <c r="AY17"/>
  <c r="BD17"/>
  <c r="BF17"/>
  <c r="E18"/>
  <c r="G18"/>
  <c r="I18"/>
  <c r="K18"/>
  <c r="M18"/>
  <c r="O18"/>
  <c r="Q18"/>
  <c r="S18"/>
  <c r="U18"/>
  <c r="W18"/>
  <c r="Y18"/>
  <c r="AA18"/>
  <c r="AC18"/>
  <c r="AE18"/>
  <c r="AG18"/>
  <c r="AI18"/>
  <c r="AK18"/>
  <c r="AM18"/>
  <c r="AO18"/>
  <c r="AQ18"/>
  <c r="AS18"/>
  <c r="AU18"/>
  <c r="AW18"/>
  <c r="AY18"/>
  <c r="BD18"/>
  <c r="BF18"/>
  <c r="E19"/>
  <c r="G19"/>
  <c r="I19"/>
  <c r="K19"/>
  <c r="M19"/>
  <c r="O19"/>
  <c r="Q19"/>
  <c r="S19"/>
  <c r="U19"/>
  <c r="W19"/>
  <c r="Y19"/>
  <c r="AA19"/>
  <c r="AC19"/>
  <c r="AE19"/>
  <c r="AG19"/>
  <c r="AI19"/>
  <c r="AK19"/>
  <c r="AM19"/>
  <c r="AO19"/>
  <c r="AQ19"/>
  <c r="AS19"/>
  <c r="AU19"/>
  <c r="AW19"/>
  <c r="AY19"/>
  <c r="BD19"/>
  <c r="BF19"/>
  <c r="E20"/>
  <c r="G20"/>
  <c r="I20"/>
  <c r="K20"/>
  <c r="M20"/>
  <c r="O20"/>
  <c r="Q20"/>
  <c r="S20"/>
  <c r="U20"/>
  <c r="W20"/>
  <c r="Y20"/>
  <c r="AA20"/>
  <c r="AC20"/>
  <c r="AE20"/>
  <c r="AG20"/>
  <c r="AI20"/>
  <c r="AK20"/>
  <c r="AM20"/>
  <c r="AO20"/>
  <c r="AQ20"/>
  <c r="AS20"/>
  <c r="AU20"/>
  <c r="AW20"/>
  <c r="AY20"/>
  <c r="BD20"/>
  <c r="BF20"/>
  <c r="E21"/>
  <c r="G21"/>
  <c r="I21"/>
  <c r="K21"/>
  <c r="M21"/>
  <c r="O21"/>
  <c r="Q21"/>
  <c r="S21"/>
  <c r="U21"/>
  <c r="W21"/>
  <c r="Y21"/>
  <c r="AA21"/>
  <c r="AC21"/>
  <c r="AE21"/>
  <c r="AG21"/>
  <c r="AI21"/>
  <c r="AK21"/>
  <c r="AM21"/>
  <c r="AO21"/>
  <c r="AQ21"/>
  <c r="AS21"/>
  <c r="AU21"/>
  <c r="AW21"/>
  <c r="AY21"/>
  <c r="BD21"/>
  <c r="BF21"/>
  <c r="E22"/>
  <c r="G22"/>
  <c r="I22"/>
  <c r="K22"/>
  <c r="M22"/>
  <c r="O22"/>
  <c r="Q22"/>
  <c r="S22"/>
  <c r="U22"/>
  <c r="W22"/>
  <c r="Y22"/>
  <c r="AA22"/>
  <c r="AC22"/>
  <c r="AE22"/>
  <c r="AG22"/>
  <c r="AI22"/>
  <c r="AK22"/>
  <c r="AM22"/>
  <c r="AO22"/>
  <c r="AQ22"/>
  <c r="AS22"/>
  <c r="AU22"/>
  <c r="AW22"/>
  <c r="AY22"/>
  <c r="BD22"/>
  <c r="BF22"/>
  <c r="E23"/>
  <c r="G23"/>
  <c r="I23"/>
  <c r="K23"/>
  <c r="M23"/>
  <c r="O23"/>
  <c r="Q23"/>
  <c r="S23"/>
  <c r="U23"/>
  <c r="W23"/>
  <c r="Y23"/>
  <c r="AA23"/>
  <c r="AC23"/>
  <c r="AE23"/>
  <c r="AG23"/>
  <c r="AI23"/>
  <c r="AK23"/>
  <c r="AM23"/>
  <c r="AO23"/>
  <c r="AQ23"/>
  <c r="AS23"/>
  <c r="AU23"/>
  <c r="AW23"/>
  <c r="AY23"/>
  <c r="BD23"/>
  <c r="BF23"/>
  <c r="E24"/>
  <c r="G24"/>
  <c r="I24"/>
  <c r="K24"/>
  <c r="M24"/>
  <c r="O24"/>
  <c r="Q24"/>
  <c r="S24"/>
  <c r="U24"/>
  <c r="W24"/>
  <c r="Y24"/>
  <c r="AA24"/>
  <c r="AC24"/>
  <c r="AE24"/>
  <c r="AG24"/>
  <c r="AI24"/>
  <c r="AK24"/>
  <c r="AM24"/>
  <c r="AO24"/>
  <c r="AQ24"/>
  <c r="AS24"/>
  <c r="AU24"/>
  <c r="AW24"/>
  <c r="AY24"/>
  <c r="BD24"/>
  <c r="BF24"/>
  <c r="E25"/>
  <c r="G25"/>
  <c r="I25"/>
  <c r="K25"/>
  <c r="M25"/>
  <c r="O25"/>
  <c r="Q25"/>
  <c r="S25"/>
  <c r="U25"/>
  <c r="W25"/>
  <c r="Y25"/>
  <c r="AA25"/>
  <c r="AC25"/>
  <c r="AE25"/>
  <c r="AG25"/>
  <c r="AI25"/>
  <c r="AK25"/>
  <c r="AM25"/>
  <c r="AO25"/>
  <c r="AQ25"/>
  <c r="AS25"/>
  <c r="AU25"/>
  <c r="AW25"/>
  <c r="AY25"/>
  <c r="BD25"/>
  <c r="BF25"/>
  <c r="E26"/>
  <c r="E50"/>
  <c r="G50"/>
  <c r="I50"/>
  <c r="K50"/>
  <c r="M50"/>
  <c r="O50"/>
  <c r="Q50"/>
  <c r="S50"/>
  <c r="U50"/>
  <c r="W50"/>
  <c r="Y50"/>
  <c r="AA50"/>
  <c r="AC50"/>
  <c r="AE50"/>
  <c r="AG50"/>
  <c r="AI50"/>
  <c r="AK50"/>
  <c r="AM50"/>
  <c r="AO50"/>
  <c r="AQ50"/>
  <c r="AS50"/>
  <c r="AU50"/>
  <c r="AW50"/>
  <c r="AY50"/>
  <c r="BD50"/>
  <c r="BF50"/>
  <c r="E51"/>
  <c r="G51"/>
  <c r="I51"/>
  <c r="K51"/>
  <c r="M51"/>
  <c r="O51"/>
  <c r="Q51"/>
  <c r="S51"/>
  <c r="U51"/>
  <c r="W51"/>
  <c r="Y51"/>
  <c r="AA51"/>
  <c r="AC51"/>
  <c r="AE51"/>
  <c r="AG51"/>
  <c r="AI51"/>
  <c r="AK51"/>
  <c r="AM51"/>
  <c r="AO51"/>
  <c r="AQ51"/>
  <c r="AS51"/>
  <c r="AU51"/>
  <c r="AW51"/>
  <c r="AY51"/>
  <c r="BD51"/>
  <c r="BF51"/>
  <c r="E52"/>
  <c r="G52"/>
  <c r="I52"/>
  <c r="K52"/>
  <c r="M52"/>
  <c r="O52"/>
  <c r="Q52"/>
  <c r="S52"/>
  <c r="U52"/>
  <c r="W52"/>
  <c r="Y52"/>
  <c r="AA52"/>
  <c r="AC52"/>
  <c r="AE52"/>
  <c r="AG52"/>
  <c r="AI52"/>
  <c r="AK52"/>
  <c r="AM52"/>
  <c r="AO52"/>
  <c r="AQ52"/>
  <c r="AS52"/>
  <c r="AU52"/>
  <c r="AW52"/>
  <c r="AY52"/>
  <c r="BD52"/>
  <c r="BF52"/>
  <c r="E53"/>
  <c r="G53"/>
  <c r="I53"/>
  <c r="K53"/>
  <c r="M53"/>
  <c r="O53"/>
  <c r="Q53"/>
  <c r="S53"/>
  <c r="U53"/>
  <c r="W53"/>
  <c r="Y53"/>
  <c r="AA53"/>
  <c r="AC53"/>
  <c r="AE53"/>
  <c r="AG53"/>
  <c r="AI53"/>
  <c r="AK53"/>
  <c r="AM53"/>
  <c r="AO53"/>
  <c r="AQ53"/>
  <c r="AS53"/>
  <c r="AU53"/>
  <c r="AW53"/>
  <c r="AY53"/>
  <c r="BD53"/>
  <c r="BF53"/>
  <c r="E65"/>
  <c r="G65"/>
  <c r="I65"/>
  <c r="K65"/>
  <c r="M65"/>
  <c r="O65"/>
  <c r="Q65"/>
  <c r="S65"/>
  <c r="U65"/>
  <c r="W65"/>
  <c r="Y65"/>
  <c r="AA65"/>
  <c r="AC65"/>
  <c r="AE65"/>
  <c r="AG65"/>
  <c r="AI65"/>
  <c r="AK65"/>
  <c r="AM65"/>
  <c r="AO65"/>
  <c r="AQ65"/>
  <c r="AS65"/>
  <c r="AU65"/>
  <c r="AW65"/>
  <c r="AY65"/>
  <c r="BD65"/>
  <c r="BF65"/>
  <c r="E66"/>
  <c r="G66"/>
  <c r="I66"/>
  <c r="K66"/>
  <c r="M66"/>
  <c r="O66"/>
  <c r="Q66"/>
  <c r="S66"/>
  <c r="U66"/>
  <c r="W66"/>
  <c r="Y66"/>
  <c r="AA66"/>
  <c r="AC66"/>
  <c r="AE66"/>
  <c r="AG66"/>
  <c r="AI66"/>
  <c r="AK66"/>
  <c r="AM66"/>
  <c r="AO66"/>
  <c r="AQ66"/>
  <c r="AS66"/>
  <c r="AU66"/>
  <c r="AW66"/>
  <c r="AY66"/>
  <c r="BD66"/>
  <c r="BF66"/>
  <c r="E67"/>
  <c r="G67"/>
  <c r="I67"/>
  <c r="K67"/>
  <c r="M67"/>
  <c r="O67"/>
  <c r="Q67"/>
  <c r="S67"/>
  <c r="U67"/>
  <c r="W67"/>
  <c r="Y67"/>
  <c r="AA67"/>
  <c r="AC67"/>
  <c r="AE67"/>
  <c r="AG67"/>
  <c r="AI67"/>
  <c r="AK67"/>
  <c r="AM67"/>
  <c r="AO67"/>
  <c r="AQ67"/>
  <c r="AS67"/>
  <c r="AU67"/>
  <c r="AW67"/>
  <c r="AY67"/>
  <c r="BD67"/>
  <c r="BF67"/>
  <c r="E68"/>
  <c r="G68"/>
  <c r="I68"/>
  <c r="K68"/>
  <c r="M68"/>
  <c r="O68"/>
  <c r="Q68"/>
  <c r="S68"/>
  <c r="U68"/>
  <c r="W68"/>
  <c r="Y68"/>
  <c r="AA68"/>
  <c r="AC68"/>
  <c r="AE68"/>
  <c r="AG68"/>
  <c r="AI68"/>
  <c r="AK68"/>
  <c r="AM68"/>
  <c r="AO68"/>
  <c r="AQ68"/>
  <c r="AS68"/>
  <c r="AU68"/>
  <c r="AW68"/>
  <c r="AY68"/>
  <c r="BD68"/>
  <c r="BF68"/>
  <c r="E69"/>
  <c r="G69"/>
  <c r="I69"/>
  <c r="K69"/>
  <c r="M69"/>
  <c r="O69"/>
  <c r="Q69"/>
  <c r="S69"/>
  <c r="U69"/>
  <c r="W69"/>
  <c r="Y69"/>
  <c r="AA69"/>
  <c r="AC69"/>
  <c r="AE69"/>
  <c r="AG69"/>
  <c r="AI69"/>
  <c r="AK69"/>
  <c r="AM69"/>
  <c r="AO69"/>
  <c r="AQ69"/>
  <c r="AS69"/>
  <c r="AU69"/>
  <c r="AW69"/>
  <c r="AY69"/>
  <c r="BD69"/>
  <c r="BF69"/>
  <c r="E70"/>
  <c r="G70"/>
  <c r="I70"/>
  <c r="K70"/>
  <c r="M70"/>
  <c r="O70"/>
  <c r="Q70"/>
  <c r="S70"/>
  <c r="U70"/>
  <c r="W70"/>
  <c r="Y70"/>
  <c r="AA70"/>
  <c r="AC70"/>
  <c r="AE70"/>
  <c r="AG70"/>
  <c r="AI70"/>
  <c r="AK70"/>
  <c r="AM70"/>
  <c r="AO70"/>
  <c r="AQ70"/>
  <c r="AS70"/>
  <c r="AU70"/>
  <c r="AW70"/>
  <c r="AY70"/>
  <c r="BD70"/>
  <c r="BF70"/>
  <c r="E71"/>
  <c r="G71"/>
  <c r="I71"/>
  <c r="K71"/>
  <c r="M71"/>
  <c r="O71"/>
  <c r="Q71"/>
  <c r="S71"/>
  <c r="U71"/>
  <c r="W71"/>
  <c r="Y71"/>
  <c r="AA71"/>
  <c r="AC71"/>
  <c r="AE71"/>
  <c r="AG71"/>
  <c r="AI71"/>
  <c r="AK71"/>
  <c r="AM71"/>
  <c r="AO71"/>
  <c r="AQ71"/>
  <c r="AS71"/>
  <c r="AU71"/>
  <c r="AW71"/>
  <c r="AY71"/>
  <c r="BD71"/>
  <c r="BF71"/>
  <c r="E72"/>
  <c r="G72"/>
  <c r="I72"/>
  <c r="K72"/>
  <c r="M72"/>
  <c r="O72"/>
  <c r="Q72"/>
  <c r="S72"/>
  <c r="U72"/>
  <c r="W72"/>
  <c r="Y72"/>
  <c r="AA72"/>
  <c r="AC72"/>
  <c r="AE72"/>
  <c r="AG72"/>
  <c r="AI72"/>
  <c r="AK72"/>
  <c r="AM72"/>
  <c r="AO72"/>
  <c r="AQ72"/>
  <c r="AS72"/>
  <c r="AU72"/>
  <c r="AW72"/>
  <c r="AY72"/>
  <c r="BD72"/>
  <c r="BF72"/>
  <c r="E73"/>
  <c r="G73"/>
  <c r="I73"/>
  <c r="K73"/>
  <c r="M73"/>
  <c r="O73"/>
  <c r="Q73"/>
  <c r="S73"/>
  <c r="U73"/>
  <c r="W73"/>
  <c r="Y73"/>
  <c r="AA73"/>
  <c r="AC73"/>
  <c r="AE73"/>
  <c r="AG73"/>
  <c r="AI73"/>
  <c r="AK73"/>
  <c r="AM73"/>
  <c r="AO73"/>
  <c r="AQ73"/>
  <c r="AS73"/>
  <c r="AU73"/>
  <c r="AW73"/>
  <c r="AY73"/>
  <c r="BD73"/>
  <c r="BF73"/>
  <c r="E74"/>
  <c r="G74"/>
  <c r="I74"/>
  <c r="K74"/>
  <c r="M74"/>
  <c r="O74"/>
  <c r="Q74"/>
  <c r="S74"/>
  <c r="U74"/>
  <c r="W74"/>
  <c r="Y74"/>
  <c r="AA74"/>
  <c r="AC74"/>
  <c r="AE74"/>
  <c r="AG74"/>
  <c r="AI74"/>
  <c r="AK74"/>
  <c r="AM74"/>
  <c r="AO74"/>
  <c r="AQ74"/>
  <c r="AS74"/>
  <c r="AU74"/>
  <c r="AW74"/>
  <c r="AY74"/>
  <c r="BD74"/>
  <c r="BF74"/>
  <c r="E75"/>
  <c r="G75"/>
  <c r="I75"/>
  <c r="K75"/>
  <c r="M75"/>
  <c r="O75"/>
  <c r="Q75"/>
  <c r="S75"/>
  <c r="U75"/>
  <c r="W75"/>
  <c r="Y75"/>
  <c r="AA75"/>
  <c r="AC75"/>
  <c r="AE75"/>
  <c r="AG75"/>
  <c r="AI75"/>
  <c r="AK75"/>
  <c r="AM75"/>
  <c r="AO75"/>
  <c r="AQ75"/>
  <c r="AS75"/>
  <c r="AU75"/>
  <c r="AW75"/>
  <c r="AY75"/>
  <c r="BD75"/>
  <c r="BF75"/>
  <c r="E76"/>
  <c r="G76"/>
  <c r="I76"/>
  <c r="K76"/>
  <c r="M76"/>
  <c r="O76"/>
  <c r="Q76"/>
  <c r="S76"/>
  <c r="U76"/>
  <c r="W76"/>
  <c r="Y76"/>
  <c r="AA76"/>
  <c r="AC76"/>
  <c r="AE76"/>
  <c r="AG76"/>
  <c r="AI76"/>
  <c r="AK76"/>
  <c r="AM76"/>
  <c r="AO76"/>
  <c r="AQ76"/>
  <c r="AS76"/>
  <c r="AU76"/>
  <c r="AW76"/>
  <c r="AY76"/>
  <c r="BD76"/>
  <c r="BF76"/>
  <c r="E77"/>
  <c r="G77"/>
  <c r="I77"/>
  <c r="K77"/>
  <c r="M77"/>
  <c r="O77"/>
  <c r="Q77"/>
  <c r="S77"/>
  <c r="U77"/>
  <c r="W77"/>
  <c r="Y77"/>
  <c r="AA77"/>
  <c r="AC77"/>
  <c r="AE77"/>
  <c r="AG77"/>
  <c r="AI77"/>
  <c r="AK77"/>
  <c r="AM77"/>
  <c r="AO77"/>
  <c r="AQ77"/>
  <c r="AS77"/>
  <c r="AU77"/>
  <c r="AW77"/>
  <c r="AY77"/>
  <c r="BD77"/>
  <c r="BF77"/>
  <c r="E78"/>
  <c r="G78"/>
  <c r="I78"/>
  <c r="K78"/>
  <c r="M78"/>
  <c r="O78"/>
  <c r="Q78"/>
  <c r="S78"/>
  <c r="U78"/>
  <c r="W78"/>
  <c r="Y78"/>
  <c r="AA78"/>
  <c r="AC78"/>
  <c r="AE78"/>
  <c r="AG78"/>
  <c r="AI78"/>
  <c r="AK78"/>
  <c r="AM78"/>
  <c r="AO78"/>
  <c r="AQ78"/>
  <c r="AS78"/>
  <c r="AU78"/>
  <c r="AW78"/>
  <c r="AY78"/>
  <c r="BD78"/>
  <c r="BF78"/>
  <c r="E79"/>
  <c r="G79"/>
  <c r="I79"/>
  <c r="K79"/>
  <c r="M79"/>
  <c r="O79"/>
  <c r="Q79"/>
  <c r="S79"/>
  <c r="U79"/>
  <c r="W79"/>
  <c r="Y79"/>
  <c r="AA79"/>
  <c r="AC79"/>
  <c r="AE79"/>
  <c r="AG79"/>
  <c r="AI79"/>
  <c r="AK79"/>
  <c r="AM79"/>
  <c r="AO79"/>
  <c r="AQ79"/>
  <c r="AS79"/>
  <c r="AU79"/>
  <c r="AW79"/>
  <c r="AY79"/>
  <c r="BD79"/>
  <c r="BF79"/>
  <c r="E91"/>
  <c r="G91"/>
  <c r="I91"/>
  <c r="K91"/>
  <c r="M91"/>
  <c r="O91"/>
  <c r="Q91"/>
  <c r="S91"/>
  <c r="U91"/>
  <c r="W91"/>
  <c r="Y91"/>
  <c r="AA91"/>
  <c r="AC91"/>
  <c r="AE91"/>
  <c r="AG91"/>
  <c r="AI91"/>
  <c r="AK91"/>
  <c r="AM91"/>
  <c r="AO91"/>
  <c r="AQ91"/>
  <c r="AS91"/>
  <c r="AU91"/>
  <c r="AW91"/>
  <c r="AY91"/>
  <c r="BD91"/>
  <c r="BF91"/>
  <c r="E92"/>
  <c r="G92"/>
  <c r="I92"/>
  <c r="K92"/>
  <c r="M92"/>
  <c r="O92"/>
  <c r="Q92"/>
  <c r="S92"/>
  <c r="U92"/>
  <c r="W92"/>
  <c r="Y92"/>
  <c r="AA92"/>
  <c r="AC92"/>
  <c r="AE92"/>
  <c r="AG92"/>
  <c r="AI92"/>
  <c r="AK92"/>
  <c r="AM92"/>
  <c r="AO92"/>
  <c r="AQ92"/>
  <c r="AS92"/>
  <c r="AU92"/>
  <c r="AW92"/>
  <c r="AY92"/>
  <c r="BD92"/>
  <c r="BF92"/>
  <c r="E93"/>
  <c r="G93"/>
  <c r="I93"/>
  <c r="K93"/>
  <c r="M93"/>
  <c r="O93"/>
  <c r="Q93"/>
  <c r="S93"/>
  <c r="U93"/>
  <c r="W93"/>
  <c r="Y93"/>
  <c r="AA93"/>
  <c r="AC93"/>
  <c r="AE93"/>
  <c r="AG93"/>
  <c r="AI93"/>
  <c r="AK93"/>
  <c r="AM93"/>
  <c r="AO93"/>
  <c r="AQ93"/>
  <c r="AS93"/>
  <c r="AU93"/>
  <c r="AW93"/>
  <c r="AY93"/>
  <c r="BD93"/>
  <c r="BF93"/>
  <c r="E94"/>
  <c r="G94"/>
  <c r="I94"/>
  <c r="K94"/>
  <c r="M94"/>
  <c r="O94"/>
  <c r="Q94"/>
  <c r="S94"/>
  <c r="U94"/>
  <c r="W94"/>
  <c r="Y94"/>
  <c r="AA94"/>
  <c r="AC94"/>
  <c r="AE94"/>
  <c r="AG94"/>
  <c r="AI94"/>
  <c r="AK94"/>
  <c r="AM94"/>
  <c r="AO94"/>
  <c r="AQ94"/>
  <c r="AS94"/>
  <c r="AU94"/>
  <c r="AW94"/>
  <c r="AY94"/>
  <c r="BD94"/>
  <c r="BF94"/>
  <c r="E95"/>
  <c r="G95"/>
  <c r="I95"/>
  <c r="K95"/>
  <c r="M95"/>
  <c r="O95"/>
  <c r="Q95"/>
  <c r="S95"/>
  <c r="U95"/>
  <c r="W95"/>
  <c r="Y95"/>
  <c r="AA95"/>
  <c r="AC95"/>
  <c r="AE95"/>
  <c r="AG95"/>
  <c r="AI95"/>
  <c r="AK95"/>
  <c r="AM95"/>
  <c r="AO95"/>
  <c r="AQ95"/>
  <c r="AS95"/>
  <c r="AU95"/>
  <c r="AW95"/>
  <c r="AY95"/>
  <c r="BD95"/>
  <c r="BF95"/>
  <c r="E96"/>
  <c r="G96"/>
  <c r="I96"/>
  <c r="K96"/>
  <c r="M96"/>
  <c r="O96"/>
  <c r="Q96"/>
  <c r="S96"/>
  <c r="U96"/>
  <c r="W96"/>
  <c r="Y96"/>
  <c r="AA96"/>
  <c r="AC96"/>
  <c r="AE96"/>
  <c r="AG96"/>
  <c r="AI96"/>
  <c r="AK96"/>
  <c r="AM96"/>
  <c r="AO96"/>
  <c r="AQ96"/>
  <c r="AS96"/>
  <c r="AU96"/>
  <c r="AW96"/>
  <c r="AY96"/>
  <c r="BD96"/>
  <c r="BF96"/>
  <c r="E97"/>
  <c r="G97"/>
  <c r="I97"/>
  <c r="K97"/>
  <c r="M97"/>
  <c r="O97"/>
  <c r="Q97"/>
  <c r="S97"/>
  <c r="U97"/>
  <c r="W97"/>
  <c r="Y97"/>
  <c r="AA97"/>
  <c r="AC97"/>
  <c r="AE97"/>
  <c r="AG97"/>
  <c r="AI97"/>
  <c r="AK97"/>
  <c r="AM97"/>
  <c r="AO97"/>
  <c r="AQ97"/>
  <c r="AS97"/>
  <c r="AU97"/>
  <c r="AW97"/>
  <c r="AY97"/>
  <c r="BD97"/>
  <c r="BF97"/>
  <c r="E98"/>
  <c r="G98"/>
  <c r="I98"/>
  <c r="K98"/>
  <c r="M98"/>
  <c r="O98"/>
  <c r="Q98"/>
  <c r="S98"/>
  <c r="U98"/>
  <c r="W98"/>
  <c r="Y98"/>
  <c r="AA98"/>
  <c r="AC98"/>
  <c r="AE98"/>
  <c r="AG98"/>
  <c r="AI98"/>
  <c r="AK98"/>
  <c r="AM98"/>
  <c r="AO98"/>
  <c r="AQ98"/>
  <c r="AS98"/>
  <c r="AU98"/>
  <c r="AW98"/>
  <c r="AY98"/>
  <c r="BD98"/>
  <c r="BF98"/>
  <c r="E99"/>
  <c r="G99"/>
  <c r="I99"/>
  <c r="K99"/>
  <c r="M99"/>
  <c r="O99"/>
  <c r="Q99"/>
  <c r="S99"/>
  <c r="U99"/>
  <c r="W99"/>
  <c r="Y99"/>
  <c r="AA99"/>
  <c r="AC99"/>
  <c r="AE99"/>
  <c r="AG99"/>
  <c r="AI99"/>
  <c r="AK99"/>
  <c r="AM99"/>
  <c r="AO99"/>
  <c r="AQ99"/>
  <c r="AS99"/>
  <c r="AU99"/>
  <c r="AW99"/>
  <c r="AY99"/>
  <c r="BD99"/>
  <c r="BF99"/>
  <c r="E100"/>
  <c r="G100"/>
  <c r="I100"/>
  <c r="K100"/>
  <c r="M100"/>
  <c r="O100"/>
  <c r="Q100"/>
  <c r="S100"/>
  <c r="U100"/>
  <c r="W100"/>
  <c r="Y100"/>
  <c r="AA100"/>
  <c r="AC100"/>
  <c r="AE100"/>
  <c r="AG100"/>
  <c r="AI100"/>
  <c r="AK100"/>
  <c r="AM100"/>
  <c r="AO100"/>
  <c r="AQ100"/>
  <c r="AS100"/>
  <c r="AU100"/>
  <c r="AW100"/>
  <c r="AY100"/>
  <c r="BD100"/>
  <c r="BF100"/>
  <c r="E102"/>
  <c r="G102"/>
  <c r="I102"/>
  <c r="K102"/>
  <c r="M102"/>
  <c r="O102"/>
  <c r="Q102"/>
  <c r="S102"/>
  <c r="U102"/>
  <c r="W102"/>
  <c r="Y102"/>
  <c r="AA102"/>
  <c r="AC102"/>
  <c r="AE102"/>
  <c r="AG102"/>
  <c r="AI102"/>
  <c r="AK102"/>
  <c r="AM102"/>
  <c r="AO102"/>
  <c r="AQ102"/>
  <c r="AS102"/>
  <c r="AU102"/>
  <c r="AW102"/>
  <c r="AY102"/>
  <c r="BD102"/>
  <c r="BF102"/>
  <c r="E103"/>
  <c r="G103"/>
  <c r="I103"/>
  <c r="K103"/>
  <c r="M103"/>
  <c r="O103"/>
  <c r="Q103"/>
  <c r="S103"/>
  <c r="U103"/>
  <c r="W103"/>
  <c r="Y103"/>
  <c r="AA103"/>
  <c r="AC103"/>
  <c r="AE103"/>
  <c r="AG103"/>
  <c r="AI103"/>
  <c r="AK103"/>
  <c r="AM103"/>
  <c r="AO103"/>
  <c r="AQ103"/>
  <c r="AS103"/>
  <c r="AU103"/>
  <c r="AW103"/>
  <c r="AY103"/>
  <c r="BD103"/>
  <c r="BF103"/>
  <c r="E104"/>
  <c r="G104"/>
  <c r="I104"/>
  <c r="K104"/>
  <c r="M104"/>
  <c r="O104"/>
  <c r="Q104"/>
  <c r="S104"/>
  <c r="U104"/>
  <c r="W104"/>
  <c r="Y104"/>
  <c r="AA104"/>
  <c r="AC104"/>
  <c r="AE104"/>
  <c r="AG104"/>
  <c r="AI104"/>
  <c r="AK104"/>
  <c r="AM104"/>
  <c r="AO104"/>
  <c r="AQ104"/>
  <c r="AS104"/>
  <c r="AU104"/>
  <c r="AW104"/>
  <c r="AY104"/>
  <c r="BD104"/>
  <c r="BF104"/>
  <c r="E105"/>
  <c r="G105"/>
  <c r="I105"/>
  <c r="K105"/>
  <c r="M105"/>
  <c r="O105"/>
  <c r="Q105"/>
  <c r="S105"/>
  <c r="U105"/>
  <c r="W105"/>
  <c r="Y105"/>
  <c r="AA105"/>
  <c r="AC105"/>
  <c r="AE105"/>
  <c r="AG105"/>
  <c r="AI105"/>
  <c r="AK105"/>
  <c r="AM105"/>
  <c r="AO105"/>
  <c r="AQ105"/>
  <c r="AS105"/>
  <c r="AU105"/>
  <c r="AW105"/>
  <c r="AY105"/>
  <c r="BD105"/>
  <c r="BF105"/>
  <c r="E106"/>
  <c r="G106"/>
  <c r="I106"/>
  <c r="K106"/>
  <c r="M106"/>
  <c r="O106"/>
  <c r="Q106"/>
  <c r="S106"/>
  <c r="U106"/>
  <c r="W106"/>
  <c r="Y106"/>
  <c r="AA106"/>
  <c r="AC106"/>
  <c r="AE106"/>
  <c r="AG106"/>
  <c r="AI106"/>
  <c r="AK106"/>
  <c r="AM106"/>
  <c r="AO106"/>
  <c r="AQ106"/>
  <c r="AS106"/>
  <c r="AU106"/>
  <c r="AW106"/>
  <c r="AY106"/>
  <c r="BD106"/>
  <c r="BF106"/>
  <c r="E107"/>
  <c r="G107"/>
  <c r="I107"/>
  <c r="K107"/>
  <c r="M107"/>
  <c r="O107"/>
  <c r="Q107"/>
  <c r="S107"/>
  <c r="U107"/>
  <c r="W107"/>
  <c r="Y107"/>
  <c r="AA107"/>
  <c r="AC107"/>
  <c r="AE107"/>
  <c r="AG107"/>
  <c r="AI107"/>
  <c r="AK107"/>
  <c r="AM107"/>
  <c r="AO107"/>
  <c r="AQ107"/>
  <c r="AS107"/>
  <c r="AU107"/>
  <c r="AW107"/>
  <c r="AY107"/>
  <c r="BD107"/>
  <c r="BF107"/>
  <c r="E108"/>
  <c r="G108"/>
  <c r="I108"/>
  <c r="K108"/>
  <c r="M108"/>
  <c r="O108"/>
  <c r="Q108"/>
  <c r="S108"/>
  <c r="U108"/>
  <c r="W108"/>
  <c r="Y108"/>
  <c r="AA108"/>
  <c r="AC108"/>
  <c r="AE108"/>
  <c r="AG108"/>
  <c r="AI108"/>
  <c r="AK108"/>
  <c r="AM108"/>
  <c r="AO108"/>
  <c r="AQ108"/>
  <c r="AS108"/>
  <c r="AU108"/>
  <c r="AW108"/>
  <c r="AY108"/>
  <c r="BD108"/>
  <c r="BF108"/>
  <c r="E109"/>
  <c r="G109"/>
  <c r="I109"/>
  <c r="K109"/>
  <c r="M109"/>
  <c r="O109"/>
  <c r="Q109"/>
  <c r="S109"/>
  <c r="U109"/>
  <c r="W109"/>
  <c r="Y109"/>
  <c r="AA109"/>
  <c r="AC109"/>
  <c r="AE109"/>
  <c r="AG109"/>
  <c r="AI109"/>
  <c r="AK109"/>
  <c r="AM109"/>
  <c r="AO109"/>
  <c r="AQ109"/>
  <c r="AS109"/>
  <c r="AU109"/>
  <c r="AW109"/>
  <c r="AY109"/>
  <c r="BD109"/>
  <c r="BF109"/>
  <c r="E110"/>
  <c r="G110"/>
  <c r="I110"/>
  <c r="K110"/>
  <c r="M110"/>
  <c r="O110"/>
  <c r="Q110"/>
  <c r="S110"/>
  <c r="U110"/>
  <c r="W110"/>
  <c r="Y110"/>
  <c r="AA110"/>
  <c r="AC110"/>
  <c r="AE110"/>
  <c r="AG110"/>
  <c r="AI110"/>
  <c r="AK110"/>
  <c r="AM110"/>
  <c r="AO110"/>
  <c r="AQ110"/>
  <c r="AS110"/>
  <c r="AU110"/>
  <c r="AW110"/>
  <c r="AY110"/>
  <c r="BD110"/>
  <c r="BF110"/>
  <c r="E111"/>
  <c r="G111"/>
  <c r="I111"/>
  <c r="K111"/>
  <c r="M111"/>
  <c r="O111"/>
  <c r="Q111"/>
  <c r="S111"/>
  <c r="U111"/>
  <c r="W111"/>
  <c r="Y111"/>
  <c r="AA111"/>
  <c r="AC111"/>
  <c r="AE111"/>
  <c r="AG111"/>
  <c r="AI111"/>
  <c r="AK111"/>
  <c r="AM111"/>
  <c r="AO111"/>
  <c r="AQ111"/>
  <c r="AS111"/>
  <c r="AU111"/>
  <c r="AW111"/>
  <c r="AY111"/>
  <c r="BD111"/>
  <c r="BF111"/>
  <c r="E112"/>
  <c r="G112"/>
  <c r="I112"/>
  <c r="K112"/>
  <c r="M112"/>
  <c r="O112"/>
  <c r="Q112"/>
  <c r="S112"/>
  <c r="U112"/>
  <c r="W112"/>
  <c r="Y112"/>
  <c r="AA112"/>
  <c r="AC112"/>
  <c r="AE112"/>
  <c r="AG112"/>
  <c r="AI112"/>
  <c r="AK112"/>
  <c r="AM112"/>
  <c r="AO112"/>
  <c r="AQ112"/>
  <c r="AS112"/>
  <c r="AU112"/>
  <c r="AW112"/>
  <c r="AY112"/>
  <c r="BD112"/>
  <c r="BF112"/>
  <c r="E113"/>
  <c r="G113"/>
  <c r="I113"/>
  <c r="K113"/>
  <c r="M113"/>
  <c r="O113"/>
  <c r="Q113"/>
  <c r="S113"/>
  <c r="U113"/>
  <c r="W113"/>
  <c r="Y113"/>
  <c r="AA113"/>
  <c r="AC113"/>
  <c r="AE113"/>
  <c r="AG113"/>
  <c r="AI113"/>
  <c r="AK113"/>
  <c r="AM113"/>
  <c r="AO113"/>
  <c r="AQ113"/>
  <c r="AS113"/>
  <c r="AU113"/>
  <c r="AW113"/>
  <c r="AY113"/>
  <c r="BD113"/>
  <c r="BF113"/>
  <c r="E114"/>
  <c r="G114"/>
  <c r="I114"/>
  <c r="K114"/>
  <c r="M114"/>
  <c r="O114"/>
  <c r="Q114"/>
  <c r="S114"/>
  <c r="U114"/>
  <c r="W114"/>
  <c r="Y114"/>
  <c r="AA114"/>
  <c r="AC114"/>
  <c r="AE114"/>
  <c r="AG114"/>
  <c r="AI114"/>
  <c r="AK114"/>
  <c r="AM114"/>
  <c r="AO114"/>
  <c r="AQ114"/>
  <c r="AS114"/>
  <c r="AU114"/>
  <c r="AW114"/>
  <c r="AY114"/>
  <c r="BD114"/>
  <c r="BF114"/>
  <c r="E115"/>
  <c r="G115"/>
  <c r="I115"/>
  <c r="K115"/>
  <c r="M115"/>
  <c r="O115"/>
  <c r="Q115"/>
  <c r="S115"/>
  <c r="U115"/>
  <c r="W115"/>
  <c r="Y115"/>
  <c r="AA115"/>
  <c r="AC115"/>
  <c r="AE115"/>
  <c r="AG115"/>
  <c r="AI115"/>
  <c r="AK115"/>
  <c r="AM115"/>
  <c r="AO115"/>
  <c r="AQ115"/>
  <c r="AS115"/>
  <c r="AU115"/>
  <c r="AW115"/>
  <c r="AY115"/>
  <c r="BD115"/>
  <c r="BF115"/>
  <c r="E116"/>
  <c r="G116"/>
  <c r="I116"/>
  <c r="K116"/>
  <c r="M116"/>
  <c r="O116"/>
  <c r="Q116"/>
  <c r="S116"/>
  <c r="U116"/>
  <c r="W116"/>
  <c r="Y116"/>
  <c r="AA116"/>
  <c r="AC116"/>
  <c r="AE116"/>
  <c r="AG116"/>
  <c r="AI116"/>
  <c r="AK116"/>
  <c r="AM116"/>
  <c r="AO116"/>
  <c r="AQ116"/>
  <c r="AS116"/>
  <c r="AU116"/>
  <c r="AW116"/>
  <c r="AY116"/>
  <c r="BD116"/>
  <c r="BF116"/>
  <c r="E117"/>
  <c r="G117"/>
  <c r="I117"/>
  <c r="K117"/>
  <c r="M117"/>
  <c r="O117"/>
  <c r="Q117"/>
  <c r="S117"/>
  <c r="U117"/>
  <c r="W117"/>
  <c r="Y117"/>
  <c r="AA117"/>
  <c r="AC117"/>
  <c r="AE117"/>
  <c r="AG117"/>
  <c r="AI117"/>
  <c r="AK117"/>
  <c r="AM117"/>
  <c r="AO117"/>
  <c r="AQ117"/>
  <c r="AS117"/>
  <c r="AU117"/>
  <c r="AW117"/>
  <c r="AY117"/>
  <c r="BD117"/>
  <c r="BF117"/>
  <c r="E118"/>
  <c r="G118"/>
  <c r="I118"/>
  <c r="K118"/>
  <c r="M118"/>
  <c r="O118"/>
  <c r="Q118"/>
  <c r="S118"/>
  <c r="U118"/>
  <c r="W118"/>
  <c r="Y118"/>
  <c r="AA118"/>
  <c r="AC118"/>
  <c r="AE118"/>
  <c r="AG118"/>
  <c r="AI118"/>
  <c r="AK118"/>
  <c r="AM118"/>
  <c r="AO118"/>
  <c r="AQ118"/>
  <c r="AS118"/>
  <c r="AU118"/>
  <c r="AW118"/>
  <c r="AY118"/>
  <c r="BD118"/>
  <c r="BF118"/>
  <c r="E119"/>
  <c r="G119"/>
  <c r="I119"/>
  <c r="K119"/>
  <c r="M119"/>
  <c r="O119"/>
  <c r="Q119"/>
  <c r="S119"/>
  <c r="U119"/>
  <c r="W119"/>
  <c r="Y119"/>
  <c r="AA119"/>
  <c r="AC119"/>
  <c r="AE119"/>
  <c r="AG119"/>
  <c r="AI119"/>
  <c r="AK119"/>
  <c r="AM119"/>
  <c r="AO119"/>
  <c r="AQ119"/>
  <c r="AS119"/>
  <c r="AU119"/>
  <c r="AW119"/>
  <c r="AY119"/>
  <c r="BD119"/>
  <c r="BF119"/>
  <c r="E120"/>
  <c r="G120"/>
  <c r="I120"/>
  <c r="K120"/>
  <c r="M120"/>
  <c r="O120"/>
  <c r="Q120"/>
  <c r="S120"/>
  <c r="U120"/>
  <c r="W120"/>
  <c r="Y120"/>
  <c r="AA120"/>
  <c r="AC120"/>
  <c r="AE120"/>
  <c r="AG120"/>
  <c r="AI120"/>
  <c r="AK120"/>
  <c r="AM120"/>
  <c r="AO120"/>
  <c r="AQ120"/>
  <c r="AS120"/>
  <c r="AU120"/>
  <c r="AW120"/>
  <c r="AY120"/>
  <c r="BD120"/>
  <c r="BF120"/>
  <c r="E121"/>
  <c r="G121"/>
  <c r="I121"/>
  <c r="K121"/>
  <c r="M121"/>
  <c r="O121"/>
  <c r="Q121"/>
  <c r="S121"/>
  <c r="U121"/>
  <c r="W121"/>
  <c r="Y121"/>
  <c r="AA121"/>
  <c r="AC121"/>
  <c r="AE121"/>
  <c r="AG121"/>
  <c r="AI121"/>
  <c r="AK121"/>
  <c r="AM121"/>
  <c r="AO121"/>
  <c r="AQ121"/>
  <c r="AS121"/>
  <c r="AU121"/>
  <c r="AW121"/>
  <c r="AY121"/>
  <c r="BD121"/>
  <c r="BF121"/>
  <c r="E122"/>
  <c r="G122"/>
  <c r="I122"/>
  <c r="K122"/>
  <c r="M122"/>
  <c r="O122"/>
  <c r="Q122"/>
  <c r="S122"/>
  <c r="U122"/>
  <c r="W122"/>
  <c r="Y122"/>
  <c r="AA122"/>
  <c r="AC122"/>
  <c r="AE122"/>
  <c r="AG122"/>
  <c r="AI122"/>
  <c r="AK122"/>
  <c r="AM122"/>
  <c r="AO122"/>
  <c r="AQ122"/>
  <c r="AS122"/>
  <c r="AU122"/>
  <c r="AW122"/>
  <c r="AY122"/>
  <c r="BD122"/>
  <c r="BF122"/>
  <c r="E123"/>
  <c r="G123"/>
  <c r="I123"/>
  <c r="K123"/>
  <c r="M123"/>
  <c r="O123"/>
  <c r="Q123"/>
  <c r="S123"/>
  <c r="U123"/>
  <c r="W123"/>
  <c r="Y123"/>
  <c r="AA123"/>
  <c r="AC123"/>
  <c r="AE123"/>
  <c r="AG123"/>
  <c r="AI123"/>
  <c r="AK123"/>
  <c r="AM123"/>
  <c r="AO123"/>
  <c r="AQ123"/>
  <c r="AS123"/>
  <c r="AU123"/>
  <c r="AW123"/>
  <c r="AY123"/>
  <c r="BD123"/>
  <c r="BF123"/>
  <c r="E124"/>
  <c r="G124"/>
  <c r="I124"/>
  <c r="K124"/>
  <c r="M124"/>
  <c r="O124"/>
  <c r="Q124"/>
  <c r="S124"/>
  <c r="U124"/>
  <c r="W124"/>
  <c r="Y124"/>
  <c r="AA124"/>
  <c r="AC124"/>
  <c r="AE124"/>
  <c r="AG124"/>
  <c r="AI124"/>
  <c r="AK124"/>
  <c r="AM124"/>
  <c r="AO124"/>
  <c r="AQ124"/>
  <c r="AS124"/>
  <c r="AU124"/>
  <c r="AW124"/>
  <c r="AY124"/>
  <c r="BD124"/>
  <c r="BF124"/>
  <c r="E125"/>
  <c r="G125"/>
  <c r="K125"/>
  <c r="M125"/>
  <c r="Q125"/>
  <c r="U125"/>
  <c r="Y125"/>
  <c r="AC125"/>
  <c r="AG125"/>
  <c r="AK125"/>
  <c r="AO125"/>
  <c r="AQ125"/>
  <c r="AU125"/>
  <c r="AY125"/>
  <c r="BD125"/>
  <c r="E157"/>
  <c r="G157"/>
  <c r="I157"/>
  <c r="K157"/>
  <c r="M157"/>
  <c r="O157"/>
  <c r="Q157"/>
  <c r="S157"/>
  <c r="U157"/>
  <c r="W157"/>
  <c r="Y157"/>
  <c r="AA157"/>
  <c r="AC157"/>
  <c r="AE157"/>
  <c r="AG157"/>
  <c r="AI157"/>
  <c r="AK157"/>
  <c r="AM157"/>
  <c r="AO157"/>
  <c r="AQ157"/>
  <c r="AS157"/>
  <c r="AU157"/>
  <c r="AW157"/>
  <c r="AY157"/>
  <c r="BD157"/>
  <c r="BF157"/>
  <c r="E158"/>
  <c r="G158"/>
  <c r="I158"/>
  <c r="K158"/>
  <c r="M158"/>
  <c r="O158"/>
  <c r="Q158"/>
  <c r="S158"/>
  <c r="U158"/>
  <c r="W158"/>
  <c r="Y158"/>
  <c r="AA158"/>
  <c r="AC158"/>
  <c r="AE158"/>
  <c r="AG158"/>
  <c r="AI158"/>
  <c r="AK158"/>
  <c r="AM158"/>
  <c r="AO158"/>
  <c r="AQ158"/>
  <c r="AS158"/>
  <c r="AU158"/>
  <c r="AW158"/>
  <c r="AY158"/>
  <c r="BD158"/>
  <c r="BF158"/>
  <c r="E159"/>
  <c r="G159"/>
  <c r="I159"/>
  <c r="K159"/>
  <c r="M159"/>
  <c r="O159"/>
  <c r="Q159"/>
  <c r="S159"/>
  <c r="U159"/>
  <c r="W159"/>
  <c r="Y159"/>
  <c r="AA159"/>
  <c r="AC159"/>
  <c r="AE159"/>
  <c r="AG159"/>
  <c r="AI159"/>
  <c r="AK159"/>
  <c r="AM159"/>
  <c r="AO159"/>
  <c r="AQ159"/>
  <c r="AS159"/>
  <c r="AU159"/>
  <c r="AW159"/>
  <c r="AY159"/>
  <c r="BD159"/>
  <c r="BF159"/>
  <c r="E160"/>
  <c r="G160"/>
  <c r="I160"/>
  <c r="K160"/>
  <c r="M160"/>
  <c r="O160"/>
  <c r="Q160"/>
  <c r="S160"/>
  <c r="U160"/>
  <c r="W160"/>
  <c r="Y160"/>
  <c r="AA160"/>
  <c r="AC160"/>
  <c r="AE160"/>
  <c r="AG160"/>
  <c r="AI160"/>
  <c r="AK160"/>
  <c r="AM160"/>
  <c r="AO160"/>
  <c r="AQ160"/>
  <c r="AS160"/>
  <c r="AU160"/>
  <c r="AW160"/>
  <c r="AY160"/>
  <c r="BD160"/>
  <c r="BF160"/>
  <c r="E162"/>
  <c r="G162"/>
  <c r="I162"/>
  <c r="K162"/>
  <c r="M162"/>
  <c r="O162"/>
  <c r="Q162"/>
  <c r="S162"/>
  <c r="U162"/>
  <c r="W162"/>
  <c r="Y162"/>
  <c r="AA162"/>
  <c r="AC162"/>
  <c r="AE162"/>
  <c r="AG162"/>
  <c r="AI162"/>
  <c r="AK162"/>
  <c r="AM162"/>
  <c r="AO162"/>
  <c r="AQ162"/>
  <c r="AS162"/>
  <c r="AU162"/>
  <c r="AW162"/>
  <c r="AY162"/>
  <c r="BD162"/>
  <c r="BF162"/>
  <c r="E163"/>
  <c r="G163"/>
  <c r="I163"/>
  <c r="K163"/>
  <c r="M163"/>
  <c r="O163"/>
  <c r="Q163"/>
  <c r="S163"/>
  <c r="U163"/>
  <c r="W163"/>
  <c r="Y163"/>
  <c r="AA163"/>
  <c r="AC163"/>
  <c r="AE163"/>
  <c r="AG163"/>
  <c r="AI163"/>
  <c r="AK163"/>
  <c r="AM163"/>
  <c r="AO163"/>
  <c r="AQ163"/>
  <c r="AS163"/>
  <c r="AU163"/>
  <c r="AW163"/>
  <c r="AY163"/>
  <c r="BD163"/>
  <c r="BF163"/>
  <c r="E164"/>
  <c r="G164"/>
  <c r="I164"/>
  <c r="K164"/>
  <c r="M164"/>
  <c r="O164"/>
  <c r="Q164"/>
  <c r="S164"/>
  <c r="U164"/>
  <c r="W164"/>
  <c r="Y164"/>
  <c r="AA164"/>
  <c r="AC164"/>
  <c r="AE164"/>
  <c r="AG164"/>
  <c r="AI164"/>
  <c r="AK164"/>
  <c r="AM164"/>
  <c r="AO164"/>
  <c r="AQ164"/>
  <c r="AS164"/>
  <c r="AU164"/>
  <c r="AW164"/>
  <c r="AY164"/>
  <c r="BD164"/>
  <c r="BF164"/>
  <c r="E165"/>
  <c r="G165"/>
  <c r="I165"/>
  <c r="K165"/>
  <c r="M165"/>
  <c r="O165"/>
  <c r="Q165"/>
  <c r="S165"/>
  <c r="U165"/>
  <c r="W165"/>
  <c r="Y165"/>
  <c r="AA165"/>
  <c r="AC165"/>
  <c r="AE165"/>
  <c r="AG165"/>
  <c r="AI165"/>
  <c r="AK165"/>
  <c r="AM165"/>
  <c r="AO165"/>
  <c r="AQ165"/>
  <c r="AS165"/>
  <c r="AU165"/>
  <c r="AW165"/>
  <c r="AY165"/>
  <c r="BD165"/>
  <c r="BF165"/>
  <c r="E166"/>
  <c r="G166"/>
  <c r="I166"/>
  <c r="K166"/>
  <c r="M166"/>
  <c r="O166"/>
  <c r="Q166"/>
  <c r="S166"/>
  <c r="U166"/>
  <c r="W166"/>
  <c r="Y166"/>
  <c r="AA166"/>
  <c r="AC166"/>
  <c r="AE166"/>
  <c r="AG166"/>
  <c r="AI166"/>
  <c r="AK166"/>
  <c r="AM166"/>
  <c r="AO166"/>
  <c r="AQ166"/>
  <c r="AS166"/>
  <c r="AU166"/>
  <c r="AW166"/>
  <c r="AY166"/>
  <c r="BD166"/>
  <c r="BF166"/>
  <c r="E167"/>
  <c r="G167"/>
  <c r="I167"/>
  <c r="K167"/>
  <c r="M167"/>
  <c r="O167"/>
  <c r="Q167"/>
  <c r="S167"/>
  <c r="U167"/>
  <c r="W167"/>
  <c r="Y167"/>
  <c r="AA167"/>
  <c r="AC167"/>
  <c r="AE167"/>
  <c r="AG167"/>
  <c r="AI167"/>
  <c r="AK167"/>
  <c r="AM167"/>
  <c r="AO167"/>
  <c r="AQ167"/>
  <c r="AS167"/>
  <c r="AU167"/>
  <c r="AW167"/>
  <c r="AY167"/>
  <c r="BD167"/>
  <c r="BF167"/>
  <c r="E168"/>
  <c r="G168"/>
  <c r="I168"/>
  <c r="K168"/>
  <c r="M168"/>
  <c r="O168"/>
  <c r="Q168"/>
  <c r="S168"/>
  <c r="U168"/>
  <c r="W168"/>
  <c r="Y168"/>
  <c r="AA168"/>
  <c r="AC168"/>
  <c r="AE168"/>
  <c r="AG168"/>
  <c r="AI168"/>
  <c r="AK168"/>
  <c r="AM168"/>
  <c r="AO168"/>
  <c r="AQ168"/>
  <c r="AS168"/>
  <c r="AU168"/>
  <c r="AW168"/>
  <c r="AY168"/>
  <c r="BD168"/>
  <c r="BF168"/>
  <c r="E169"/>
  <c r="G169"/>
  <c r="I169"/>
  <c r="K169"/>
  <c r="M169"/>
  <c r="O169"/>
  <c r="Q169"/>
  <c r="S169"/>
  <c r="U169"/>
  <c r="W169"/>
  <c r="Y169"/>
  <c r="AA169"/>
  <c r="AC169"/>
  <c r="AE169"/>
  <c r="AG169"/>
  <c r="AI169"/>
  <c r="AK169"/>
  <c r="AM169"/>
  <c r="AO169"/>
  <c r="AQ169"/>
  <c r="AS169"/>
  <c r="AU169"/>
  <c r="AW169"/>
  <c r="AY169"/>
  <c r="BD169"/>
  <c r="BF169"/>
  <c r="E170"/>
  <c r="G170"/>
  <c r="I170"/>
  <c r="K170"/>
  <c r="M170"/>
  <c r="O170"/>
  <c r="Q170"/>
  <c r="S170"/>
  <c r="U170"/>
  <c r="W170"/>
  <c r="Y170"/>
  <c r="AA170"/>
  <c r="AC170"/>
  <c r="AE170"/>
  <c r="AG170"/>
  <c r="AI170"/>
  <c r="AK170"/>
  <c r="AM170"/>
  <c r="AO170"/>
  <c r="AQ170"/>
  <c r="AS170"/>
  <c r="AU170"/>
  <c r="AW170"/>
  <c r="AY170"/>
  <c r="BD170"/>
  <c r="BF170"/>
  <c r="E171"/>
  <c r="G171"/>
  <c r="I171"/>
  <c r="K171"/>
  <c r="M171"/>
  <c r="O171"/>
  <c r="Q171"/>
  <c r="S171"/>
  <c r="U171"/>
  <c r="W171"/>
  <c r="Y171"/>
  <c r="AA171"/>
  <c r="AC171"/>
  <c r="AE171"/>
  <c r="AG171"/>
  <c r="AI171"/>
  <c r="AK171"/>
  <c r="AM171"/>
  <c r="AO171"/>
  <c r="AQ171"/>
  <c r="AS171"/>
  <c r="AU171"/>
  <c r="AW171"/>
  <c r="AY171"/>
  <c r="BD171"/>
  <c r="BF171"/>
  <c r="E172"/>
  <c r="G172"/>
  <c r="I172"/>
  <c r="K172"/>
  <c r="M172"/>
  <c r="O172"/>
  <c r="Q172"/>
  <c r="S172"/>
  <c r="U172"/>
  <c r="W172"/>
  <c r="Y172"/>
  <c r="AA172"/>
  <c r="AC172"/>
  <c r="AE172"/>
  <c r="AG172"/>
  <c r="AI172"/>
  <c r="AK172"/>
  <c r="AM172"/>
  <c r="AO172"/>
  <c r="AQ172"/>
  <c r="AS172"/>
  <c r="AU172"/>
  <c r="AW172"/>
  <c r="AY172"/>
  <c r="BD172"/>
  <c r="BF172"/>
  <c r="E173"/>
  <c r="G173"/>
  <c r="I173"/>
  <c r="K173"/>
  <c r="M173"/>
  <c r="O173"/>
  <c r="Q173"/>
  <c r="S173"/>
  <c r="U173"/>
  <c r="W173"/>
  <c r="Y173"/>
  <c r="AA173"/>
  <c r="AC173"/>
  <c r="AE173"/>
  <c r="AG173"/>
  <c r="AI173"/>
  <c r="AK173"/>
  <c r="AM173"/>
  <c r="AO173"/>
  <c r="AQ173"/>
  <c r="AS173"/>
  <c r="AU173"/>
  <c r="AW173"/>
  <c r="AY173"/>
  <c r="BD173"/>
  <c r="BF173"/>
  <c r="E174"/>
  <c r="G174"/>
  <c r="I174"/>
  <c r="K174"/>
  <c r="M174"/>
  <c r="O174"/>
  <c r="Q174"/>
  <c r="S174"/>
  <c r="U174"/>
  <c r="W174"/>
  <c r="Y174"/>
  <c r="AA174"/>
  <c r="AC174"/>
  <c r="AE174"/>
  <c r="AG174"/>
  <c r="AI174"/>
  <c r="AK174"/>
  <c r="AM174"/>
  <c r="AO174"/>
  <c r="AQ174"/>
  <c r="AS174"/>
  <c r="AU174"/>
  <c r="AW174"/>
  <c r="AY174"/>
  <c r="BD174"/>
  <c r="BF174"/>
  <c r="E175"/>
  <c r="G175"/>
  <c r="I175"/>
  <c r="K175"/>
  <c r="M175"/>
  <c r="O175"/>
  <c r="Q175"/>
  <c r="S175"/>
  <c r="U175"/>
  <c r="W175"/>
  <c r="Y175"/>
  <c r="AA175"/>
  <c r="AC175"/>
  <c r="AE175"/>
  <c r="AG175"/>
  <c r="AI175"/>
  <c r="AK175"/>
  <c r="AM175"/>
  <c r="AO175"/>
  <c r="AQ175"/>
  <c r="AS175"/>
  <c r="AU175"/>
  <c r="AW175"/>
  <c r="AY175"/>
  <c r="BD175"/>
  <c r="BF175"/>
  <c r="E176"/>
  <c r="G176"/>
  <c r="I176"/>
  <c r="K176"/>
  <c r="M176"/>
  <c r="O176"/>
  <c r="Q176"/>
  <c r="S176"/>
  <c r="U176"/>
  <c r="W176"/>
  <c r="Y176"/>
  <c r="AA176"/>
  <c r="AC176"/>
  <c r="AE176"/>
  <c r="AG176"/>
  <c r="AI176"/>
  <c r="AK176"/>
  <c r="AM176"/>
  <c r="AO176"/>
  <c r="AQ176"/>
  <c r="AS176"/>
  <c r="AU176"/>
  <c r="AW176"/>
  <c r="AY176"/>
  <c r="BD176"/>
  <c r="BF176"/>
  <c r="E177"/>
  <c r="G177"/>
  <c r="I177"/>
  <c r="K177"/>
  <c r="M177"/>
  <c r="O177"/>
  <c r="Q177"/>
  <c r="S177"/>
  <c r="U177"/>
  <c r="W177"/>
  <c r="Y177"/>
  <c r="AA177"/>
  <c r="AC177"/>
  <c r="AE177"/>
  <c r="AG177"/>
  <c r="AI177"/>
  <c r="AK177"/>
  <c r="AM177"/>
  <c r="AO177"/>
  <c r="AQ177"/>
  <c r="AS177"/>
  <c r="AU177"/>
  <c r="AW177"/>
  <c r="AY177"/>
  <c r="BD177"/>
  <c r="BF177"/>
  <c r="E178"/>
  <c r="G178"/>
  <c r="I178"/>
  <c r="K178"/>
  <c r="M178"/>
  <c r="O178"/>
  <c r="Q178"/>
  <c r="S178"/>
  <c r="U178"/>
  <c r="W178"/>
  <c r="Y178"/>
  <c r="AA178"/>
  <c r="AC178"/>
  <c r="AE178"/>
  <c r="AG178"/>
  <c r="AI178"/>
  <c r="AK178"/>
  <c r="AM178"/>
  <c r="AO178"/>
  <c r="AQ178"/>
  <c r="AS178"/>
  <c r="AU178"/>
  <c r="AW178"/>
  <c r="AY178"/>
  <c r="BD178"/>
  <c r="BF178"/>
  <c r="E179"/>
  <c r="G179"/>
  <c r="I179"/>
  <c r="K179"/>
  <c r="M179"/>
  <c r="O179"/>
  <c r="Q179"/>
  <c r="S179"/>
  <c r="U179"/>
  <c r="W179"/>
  <c r="Y179"/>
  <c r="AA179"/>
  <c r="AC179"/>
  <c r="AE179"/>
  <c r="AG179"/>
  <c r="AI179"/>
  <c r="AK179"/>
  <c r="AM179"/>
  <c r="AO179"/>
  <c r="AQ179"/>
  <c r="AS179"/>
  <c r="AU179"/>
  <c r="AW179"/>
  <c r="AY179"/>
  <c r="BD179"/>
  <c r="BF179"/>
  <c r="E180"/>
  <c r="G180"/>
  <c r="I180"/>
  <c r="K180"/>
  <c r="M180"/>
  <c r="O180"/>
  <c r="Q180"/>
  <c r="S180"/>
  <c r="U180"/>
  <c r="W180"/>
  <c r="Y180"/>
  <c r="AA180"/>
  <c r="AC180"/>
  <c r="AE180"/>
  <c r="AG180"/>
  <c r="AI180"/>
  <c r="AK180"/>
  <c r="AM180"/>
  <c r="AO180"/>
  <c r="AQ180"/>
  <c r="AS180"/>
  <c r="AU180"/>
  <c r="AW180"/>
  <c r="AY180"/>
  <c r="BD180"/>
  <c r="BF180"/>
  <c r="E181"/>
  <c r="G181"/>
  <c r="I181"/>
  <c r="K181"/>
  <c r="M181"/>
  <c r="O181"/>
  <c r="Q181"/>
  <c r="S181"/>
  <c r="U181"/>
  <c r="W181"/>
  <c r="Y181"/>
  <c r="AA181"/>
  <c r="AC181"/>
  <c r="AE181"/>
  <c r="AG181"/>
  <c r="AI181"/>
  <c r="AK181"/>
  <c r="AM181"/>
  <c r="AO181"/>
  <c r="AQ181"/>
  <c r="AS181"/>
  <c r="AU181"/>
  <c r="AW181"/>
  <c r="AY181"/>
  <c r="BD181"/>
  <c r="BF181"/>
  <c r="E182"/>
  <c r="G182"/>
  <c r="I182"/>
  <c r="K182"/>
  <c r="M182"/>
  <c r="O182"/>
  <c r="Q182"/>
  <c r="S182"/>
  <c r="U182"/>
  <c r="W182"/>
  <c r="Y182"/>
  <c r="AA182"/>
  <c r="AC182"/>
  <c r="AE182"/>
  <c r="AG182"/>
  <c r="AI182"/>
  <c r="AK182"/>
  <c r="AM182"/>
  <c r="AO182"/>
  <c r="AQ182"/>
  <c r="AS182"/>
  <c r="AU182"/>
  <c r="AW182"/>
  <c r="AY182"/>
  <c r="BD182"/>
  <c r="BF182"/>
  <c r="E183"/>
  <c r="G183"/>
  <c r="I183"/>
  <c r="K183"/>
  <c r="M183"/>
  <c r="O183"/>
  <c r="Q183"/>
  <c r="S183"/>
  <c r="U183"/>
  <c r="W183"/>
  <c r="Y183"/>
  <c r="AA183"/>
  <c r="AC183"/>
  <c r="AE183"/>
  <c r="AG183"/>
  <c r="AI183"/>
  <c r="AK183"/>
  <c r="AM183"/>
  <c r="AO183"/>
  <c r="AQ183"/>
  <c r="AS183"/>
  <c r="AU183"/>
  <c r="AW183"/>
  <c r="AY183"/>
  <c r="BD183"/>
  <c r="BF183"/>
  <c r="E184"/>
  <c r="G184"/>
  <c r="I184"/>
  <c r="K184"/>
  <c r="M184"/>
  <c r="O184"/>
  <c r="Q184"/>
  <c r="S184"/>
  <c r="U184"/>
  <c r="W184"/>
  <c r="Y184"/>
  <c r="AA184"/>
  <c r="AC184"/>
  <c r="AE184"/>
  <c r="AG184"/>
  <c r="AI184"/>
  <c r="AK184"/>
  <c r="AM184"/>
  <c r="AO184"/>
  <c r="AQ184"/>
  <c r="AS184"/>
  <c r="AU184"/>
  <c r="AW184"/>
  <c r="AY184"/>
  <c r="BD184"/>
  <c r="BF184"/>
  <c r="E185"/>
  <c r="G185"/>
  <c r="I185"/>
  <c r="K185"/>
  <c r="M185"/>
  <c r="O185"/>
  <c r="Q185"/>
  <c r="S185"/>
  <c r="U185"/>
  <c r="W185"/>
  <c r="Y185"/>
  <c r="AA185"/>
  <c r="AC185"/>
  <c r="AE185"/>
  <c r="AG185"/>
  <c r="AI185"/>
  <c r="AK185"/>
  <c r="AM185"/>
  <c r="AO185"/>
  <c r="AQ185"/>
  <c r="AS185"/>
  <c r="AU185"/>
  <c r="AW185"/>
  <c r="AY185"/>
  <c r="BD185"/>
  <c r="BF185"/>
  <c r="E198"/>
  <c r="G198"/>
  <c r="I198"/>
  <c r="K198"/>
  <c r="M198"/>
  <c r="O198"/>
  <c r="Q198"/>
  <c r="S198"/>
  <c r="U198"/>
  <c r="W198"/>
  <c r="Y198"/>
  <c r="AA198"/>
  <c r="AC198"/>
  <c r="AE198"/>
  <c r="AG198"/>
  <c r="AI198"/>
  <c r="AK198"/>
  <c r="AM198"/>
  <c r="AO198"/>
  <c r="AQ198"/>
  <c r="AS198"/>
  <c r="AU198"/>
  <c r="AW198"/>
  <c r="AY198"/>
  <c r="BD198"/>
  <c r="BF198"/>
  <c r="E199"/>
  <c r="G199"/>
  <c r="I199"/>
  <c r="K199"/>
  <c r="M199"/>
  <c r="O199"/>
  <c r="Q199"/>
  <c r="S199"/>
  <c r="U199"/>
  <c r="W199"/>
  <c r="Y199"/>
  <c r="AA199"/>
  <c r="AC199"/>
  <c r="AE199"/>
  <c r="AG199"/>
  <c r="AI199"/>
  <c r="AK199"/>
  <c r="AM199"/>
  <c r="AO199"/>
  <c r="AQ199"/>
  <c r="AS199"/>
  <c r="AU199"/>
  <c r="AW199"/>
  <c r="AY199"/>
  <c r="BD199"/>
  <c r="BF199"/>
  <c r="E200"/>
  <c r="G200"/>
  <c r="I200"/>
  <c r="K200"/>
  <c r="M200"/>
  <c r="O200"/>
  <c r="Q200"/>
  <c r="S200"/>
  <c r="U200"/>
  <c r="W200"/>
  <c r="Y200"/>
  <c r="AA200"/>
  <c r="AC200"/>
  <c r="AE200"/>
  <c r="AG200"/>
  <c r="AI200"/>
  <c r="AK200"/>
  <c r="AM200"/>
  <c r="AO200"/>
  <c r="AQ200"/>
  <c r="AS200"/>
  <c r="AU200"/>
  <c r="AW200"/>
  <c r="AY200"/>
  <c r="BD200"/>
  <c r="BF200"/>
  <c r="E201"/>
  <c r="G201"/>
  <c r="I201"/>
  <c r="K201"/>
  <c r="M201"/>
  <c r="O201"/>
  <c r="Q201"/>
  <c r="S201"/>
  <c r="U201"/>
  <c r="W201"/>
  <c r="Y201"/>
  <c r="AA201"/>
  <c r="AC201"/>
  <c r="AE201"/>
  <c r="AG201"/>
  <c r="AI201"/>
  <c r="AK201"/>
  <c r="AM201"/>
  <c r="AO201"/>
  <c r="AQ201"/>
  <c r="AS201"/>
  <c r="AU201"/>
  <c r="AW201"/>
  <c r="AY201"/>
  <c r="BD201"/>
  <c r="BF201"/>
  <c r="E202"/>
  <c r="G202"/>
  <c r="I202"/>
  <c r="K202"/>
  <c r="M202"/>
  <c r="O202"/>
  <c r="Q202"/>
  <c r="S202"/>
  <c r="U202"/>
  <c r="W202"/>
  <c r="Y202"/>
  <c r="AA202"/>
  <c r="AC202"/>
  <c r="AE202"/>
  <c r="AG202"/>
  <c r="AI202"/>
  <c r="AK202"/>
  <c r="AM202"/>
  <c r="AO202"/>
  <c r="AQ202"/>
  <c r="AS202"/>
  <c r="AU202"/>
  <c r="AW202"/>
  <c r="AY202"/>
  <c r="BD202"/>
  <c r="BF202"/>
  <c r="E203"/>
  <c r="G203"/>
  <c r="I203"/>
  <c r="K203"/>
  <c r="M203"/>
  <c r="O203"/>
  <c r="Q203"/>
  <c r="S203"/>
  <c r="U203"/>
  <c r="W203"/>
  <c r="Y203"/>
  <c r="AA203"/>
  <c r="AC203"/>
  <c r="AE203"/>
  <c r="AG203"/>
  <c r="AI203"/>
  <c r="AK203"/>
  <c r="AM203"/>
  <c r="AO203"/>
  <c r="AQ203"/>
  <c r="AS203"/>
  <c r="AU203"/>
  <c r="AW203"/>
  <c r="AY203"/>
  <c r="BD203"/>
  <c r="BF203"/>
  <c r="E204"/>
  <c r="G204"/>
  <c r="I204"/>
  <c r="K204"/>
  <c r="M204"/>
  <c r="O204"/>
  <c r="Q204"/>
  <c r="S204"/>
  <c r="U204"/>
  <c r="W204"/>
  <c r="Y204"/>
  <c r="AA204"/>
  <c r="AC204"/>
  <c r="AE204"/>
  <c r="AG204"/>
  <c r="AI204"/>
  <c r="AK204"/>
  <c r="AM204"/>
  <c r="AO204"/>
  <c r="AQ204"/>
  <c r="AS204"/>
  <c r="AU204"/>
  <c r="AW204"/>
  <c r="AY204"/>
  <c r="BD204"/>
  <c r="BF204"/>
  <c r="E217"/>
  <c r="G217"/>
  <c r="I217"/>
  <c r="K217"/>
  <c r="M217"/>
  <c r="O217"/>
  <c r="Q217"/>
  <c r="S217"/>
  <c r="U217"/>
  <c r="W217"/>
  <c r="Y217"/>
  <c r="AA217"/>
  <c r="AC217"/>
  <c r="AE217"/>
  <c r="AG217"/>
  <c r="AI217"/>
  <c r="AK217"/>
  <c r="AM217"/>
  <c r="AO217"/>
  <c r="AQ217"/>
  <c r="AS217"/>
  <c r="AU217"/>
  <c r="AW217"/>
  <c r="AY217"/>
  <c r="BD217"/>
  <c r="BF217"/>
  <c r="E218"/>
  <c r="G218"/>
  <c r="I218"/>
  <c r="K218"/>
  <c r="M218"/>
  <c r="O218"/>
  <c r="Q218"/>
  <c r="S218"/>
  <c r="U218"/>
  <c r="W218"/>
  <c r="Y218"/>
  <c r="AA218"/>
  <c r="AC218"/>
  <c r="AE218"/>
  <c r="AG218"/>
  <c r="AI218"/>
  <c r="AK218"/>
  <c r="AM218"/>
  <c r="AO218"/>
  <c r="AQ218"/>
  <c r="AS218"/>
  <c r="AU218"/>
  <c r="AW218"/>
  <c r="AY218"/>
  <c r="BD218"/>
  <c r="BF218"/>
  <c r="E219"/>
  <c r="G219"/>
  <c r="I219"/>
  <c r="K219"/>
  <c r="M219"/>
  <c r="O219"/>
  <c r="Q219"/>
  <c r="S219"/>
  <c r="U219"/>
  <c r="W219"/>
  <c r="Y219"/>
  <c r="AA219"/>
  <c r="AC219"/>
  <c r="AE219"/>
  <c r="AG219"/>
  <c r="AI219"/>
  <c r="AK219"/>
  <c r="AM219"/>
  <c r="AO219"/>
  <c r="AQ219"/>
  <c r="AS219"/>
  <c r="AU219"/>
  <c r="AW219"/>
  <c r="AY219"/>
  <c r="BD219"/>
  <c r="BF219"/>
  <c r="E220"/>
  <c r="G220"/>
  <c r="I220"/>
  <c r="K220"/>
  <c r="M220"/>
  <c r="O220"/>
  <c r="Q220"/>
  <c r="S220"/>
  <c r="U220"/>
  <c r="W220"/>
  <c r="Y220"/>
  <c r="AA220"/>
  <c r="AC220"/>
  <c r="AE220"/>
  <c r="AG220"/>
  <c r="AI220"/>
  <c r="AK220"/>
  <c r="AM220"/>
  <c r="AO220"/>
  <c r="AQ220"/>
  <c r="AS220"/>
  <c r="AU220"/>
  <c r="AW220"/>
  <c r="AY220"/>
  <c r="BD220"/>
  <c r="BF220"/>
  <c r="E221"/>
  <c r="G221"/>
  <c r="I221"/>
  <c r="K221"/>
  <c r="M221"/>
  <c r="O221"/>
  <c r="Q221"/>
  <c r="S221"/>
  <c r="U221"/>
  <c r="W221"/>
  <c r="Y221"/>
  <c r="AA221"/>
  <c r="AC221"/>
  <c r="AE221"/>
  <c r="AG221"/>
  <c r="AI221"/>
  <c r="AK221"/>
  <c r="AM221"/>
  <c r="AO221"/>
  <c r="AQ221"/>
  <c r="AS221"/>
  <c r="AU221"/>
  <c r="AW221"/>
  <c r="AY221"/>
  <c r="BD221"/>
  <c r="BF221"/>
  <c r="E222"/>
  <c r="G222"/>
  <c r="I222"/>
  <c r="K222"/>
  <c r="M222"/>
  <c r="O222"/>
  <c r="Q222"/>
  <c r="S222"/>
  <c r="U222"/>
  <c r="W222"/>
  <c r="Y222"/>
  <c r="AA222"/>
  <c r="AC222"/>
  <c r="AE222"/>
  <c r="AG222"/>
  <c r="AI222"/>
  <c r="AK222"/>
  <c r="AM222"/>
  <c r="AO222"/>
  <c r="AQ222"/>
  <c r="AS222"/>
  <c r="AU222"/>
  <c r="AW222"/>
  <c r="AY222"/>
  <c r="BD222"/>
  <c r="BF222"/>
  <c r="E223"/>
  <c r="G223"/>
  <c r="I223"/>
  <c r="K223"/>
  <c r="M223"/>
  <c r="O223"/>
  <c r="Q223"/>
  <c r="S223"/>
  <c r="U223"/>
  <c r="W223"/>
  <c r="Y223"/>
  <c r="AA223"/>
  <c r="AC223"/>
  <c r="AE223"/>
  <c r="AG223"/>
  <c r="AI223"/>
  <c r="AK223"/>
  <c r="AM223"/>
  <c r="AO223"/>
  <c r="AQ223"/>
  <c r="AS223"/>
  <c r="AU223"/>
  <c r="AW223"/>
  <c r="AY223"/>
  <c r="BD223"/>
  <c r="BF223"/>
  <c r="E224"/>
  <c r="G224"/>
  <c r="I224"/>
  <c r="K224"/>
  <c r="M224"/>
  <c r="O224"/>
  <c r="Q224"/>
  <c r="S224"/>
  <c r="U224"/>
  <c r="W224"/>
  <c r="Y224"/>
  <c r="AA224"/>
  <c r="AC224"/>
  <c r="AE224"/>
  <c r="AG224"/>
  <c r="AI224"/>
  <c r="AK224"/>
  <c r="AM224"/>
  <c r="AO224"/>
  <c r="AQ224"/>
  <c r="AS224"/>
  <c r="AU224"/>
  <c r="AW224"/>
  <c r="AY224"/>
  <c r="BD224"/>
  <c r="BF224"/>
  <c r="E225"/>
  <c r="G225"/>
  <c r="I225"/>
  <c r="K225"/>
  <c r="M225"/>
  <c r="O225"/>
  <c r="Q225"/>
  <c r="S225"/>
  <c r="U225"/>
  <c r="W225"/>
  <c r="Y225"/>
  <c r="AA225"/>
  <c r="AC225"/>
  <c r="AE225"/>
  <c r="AG225"/>
  <c r="AI225"/>
  <c r="AK225"/>
  <c r="AM225"/>
  <c r="AO225"/>
  <c r="AQ225"/>
  <c r="AS225"/>
  <c r="AU225"/>
  <c r="AW225"/>
  <c r="AY225"/>
  <c r="BD225"/>
  <c r="BF225"/>
  <c r="E226"/>
  <c r="G226"/>
  <c r="I226"/>
  <c r="K226"/>
  <c r="M226"/>
  <c r="O226"/>
  <c r="Q226"/>
  <c r="S226"/>
  <c r="U226"/>
  <c r="W226"/>
  <c r="Y226"/>
  <c r="AA226"/>
  <c r="AC226"/>
  <c r="AE226"/>
  <c r="AG226"/>
  <c r="AI226"/>
  <c r="AK226"/>
  <c r="AM226"/>
  <c r="AO226"/>
  <c r="AQ226"/>
  <c r="AS226"/>
  <c r="AU226"/>
  <c r="AW226"/>
  <c r="AY226"/>
  <c r="BD226"/>
  <c r="BF226"/>
  <c r="E227"/>
  <c r="G227"/>
  <c r="I227"/>
  <c r="K227"/>
  <c r="M227"/>
  <c r="O227"/>
  <c r="Q227"/>
  <c r="S227"/>
  <c r="U227"/>
  <c r="W227"/>
  <c r="Y227"/>
  <c r="AA227"/>
  <c r="AC227"/>
  <c r="AE227"/>
  <c r="AG227"/>
  <c r="AI227"/>
  <c r="AK227"/>
  <c r="AM227"/>
  <c r="AO227"/>
  <c r="AQ227"/>
  <c r="AS227"/>
  <c r="AU227"/>
  <c r="AW227"/>
  <c r="AY227"/>
  <c r="BD227"/>
  <c r="BF227"/>
  <c r="E228"/>
  <c r="G228"/>
  <c r="I228"/>
  <c r="K228"/>
  <c r="M228"/>
  <c r="O228"/>
  <c r="Q228"/>
  <c r="S228"/>
  <c r="U228"/>
  <c r="W228"/>
  <c r="Y228"/>
  <c r="AA228"/>
  <c r="AC228"/>
  <c r="AE228"/>
  <c r="AG228"/>
  <c r="AI228"/>
  <c r="AK228"/>
  <c r="AM228"/>
  <c r="AO228"/>
  <c r="AQ228"/>
  <c r="AS228"/>
  <c r="AU228"/>
  <c r="AW228"/>
  <c r="AY228"/>
  <c r="BD228"/>
  <c r="BF228"/>
  <c r="E229"/>
  <c r="G229"/>
  <c r="I229"/>
  <c r="K229"/>
  <c r="M229"/>
  <c r="O229"/>
  <c r="Q229"/>
  <c r="S229"/>
  <c r="U229"/>
  <c r="W229"/>
  <c r="Y229"/>
  <c r="AA229"/>
  <c r="AC229"/>
  <c r="AE229"/>
  <c r="AG229"/>
  <c r="AI229"/>
  <c r="AK229"/>
  <c r="AM229"/>
  <c r="AO229"/>
  <c r="AQ229"/>
  <c r="AS229"/>
  <c r="AU229"/>
  <c r="AW229"/>
  <c r="AY229"/>
  <c r="BD229"/>
  <c r="BF229"/>
  <c r="E230"/>
  <c r="G230"/>
  <c r="I230"/>
  <c r="K230"/>
  <c r="M230"/>
  <c r="O230"/>
  <c r="Q230"/>
  <c r="S230"/>
  <c r="U230"/>
  <c r="W230"/>
  <c r="Y230"/>
  <c r="AA230"/>
  <c r="AC230"/>
  <c r="AE230"/>
  <c r="AG230"/>
  <c r="AI230"/>
  <c r="AK230"/>
  <c r="AM230"/>
  <c r="AO230"/>
  <c r="AQ230"/>
  <c r="AS230"/>
  <c r="AU230"/>
  <c r="AW230"/>
  <c r="AY230"/>
  <c r="BD230"/>
  <c r="BF230"/>
  <c r="E231"/>
  <c r="G231"/>
  <c r="I231"/>
  <c r="K231"/>
  <c r="M231"/>
  <c r="O231"/>
  <c r="Q231"/>
  <c r="S231"/>
  <c r="U231"/>
  <c r="W231"/>
  <c r="Y231"/>
  <c r="AA231"/>
  <c r="AC231"/>
  <c r="AE231"/>
  <c r="AG231"/>
  <c r="AI231"/>
  <c r="AK231"/>
  <c r="AM231"/>
  <c r="AO231"/>
  <c r="AQ231"/>
  <c r="AS231"/>
  <c r="AU231"/>
  <c r="AW231"/>
  <c r="AY231"/>
  <c r="BD231"/>
  <c r="BF231"/>
  <c r="E232"/>
  <c r="G232"/>
  <c r="I232"/>
  <c r="K232"/>
  <c r="M232"/>
  <c r="O232"/>
  <c r="Q232"/>
  <c r="S232"/>
  <c r="U232"/>
  <c r="W232"/>
  <c r="Y232"/>
  <c r="AA232"/>
  <c r="AC232"/>
  <c r="AE232"/>
  <c r="AG232"/>
  <c r="AI232"/>
  <c r="AK232"/>
  <c r="AM232"/>
  <c r="AO232"/>
  <c r="AQ232"/>
  <c r="AS232"/>
  <c r="AU232"/>
  <c r="AW232"/>
  <c r="AY232"/>
  <c r="BD232"/>
  <c r="BF232"/>
  <c r="E233"/>
  <c r="G233"/>
  <c r="I233"/>
  <c r="K233"/>
  <c r="M233"/>
  <c r="O233"/>
  <c r="Q233"/>
  <c r="S233"/>
  <c r="U233"/>
  <c r="W233"/>
  <c r="Y233"/>
  <c r="AA233"/>
  <c r="AC233"/>
  <c r="AE233"/>
  <c r="AG233"/>
  <c r="AI233"/>
  <c r="AK233"/>
  <c r="AM233"/>
  <c r="AO233"/>
  <c r="AQ233"/>
  <c r="AS233"/>
  <c r="AU233"/>
  <c r="AW233"/>
  <c r="AY233"/>
  <c r="BD233"/>
  <c r="BF233"/>
  <c r="E234"/>
  <c r="G234"/>
  <c r="I234"/>
  <c r="K234"/>
  <c r="M234"/>
  <c r="O234"/>
  <c r="Q234"/>
  <c r="S234"/>
  <c r="U234"/>
  <c r="W234"/>
  <c r="Y234"/>
  <c r="AA234"/>
  <c r="AC234"/>
  <c r="AE234"/>
  <c r="AG234"/>
  <c r="AI234"/>
  <c r="AK234"/>
  <c r="AM234"/>
  <c r="AO234"/>
  <c r="AQ234"/>
  <c r="AS234"/>
  <c r="AU234"/>
  <c r="AW234"/>
  <c r="AY234"/>
  <c r="BD234"/>
  <c r="BF234"/>
  <c r="E235"/>
  <c r="G235"/>
  <c r="I235"/>
  <c r="K235"/>
  <c r="M235"/>
  <c r="O235"/>
  <c r="Q235"/>
  <c r="S235"/>
  <c r="U235"/>
  <c r="W235"/>
  <c r="Y235"/>
  <c r="AA235"/>
  <c r="AC235"/>
  <c r="AE235"/>
  <c r="AG235"/>
  <c r="AI235"/>
  <c r="AK235"/>
  <c r="AM235"/>
  <c r="AO235"/>
  <c r="AQ235"/>
  <c r="AS235"/>
  <c r="AU235"/>
  <c r="AW235"/>
  <c r="AY235"/>
  <c r="BD235"/>
  <c r="BF235"/>
  <c r="E236"/>
  <c r="G236"/>
  <c r="I236"/>
  <c r="K236"/>
  <c r="M236"/>
  <c r="O236"/>
  <c r="Q236"/>
  <c r="S236"/>
  <c r="U236"/>
  <c r="W236"/>
  <c r="Y236"/>
  <c r="AA236"/>
  <c r="AC236"/>
  <c r="AE236"/>
  <c r="AG236"/>
  <c r="AI236"/>
  <c r="AK236"/>
  <c r="AM236"/>
  <c r="AO236"/>
  <c r="AQ236"/>
  <c r="AS236"/>
  <c r="AU236"/>
  <c r="AW236"/>
  <c r="AY236"/>
  <c r="BD236"/>
  <c r="BF236"/>
  <c r="E237"/>
  <c r="G237"/>
  <c r="I237"/>
  <c r="K237"/>
  <c r="M237"/>
  <c r="O237"/>
  <c r="Q237"/>
  <c r="S237"/>
  <c r="U237"/>
  <c r="W237"/>
  <c r="Y237"/>
  <c r="AA237"/>
  <c r="AC237"/>
  <c r="AE237"/>
  <c r="AG237"/>
  <c r="AI237"/>
  <c r="AK237"/>
  <c r="AM237"/>
  <c r="AO237"/>
  <c r="AQ237"/>
  <c r="AS237"/>
  <c r="AU237"/>
  <c r="AW237"/>
  <c r="AY237"/>
  <c r="BD237"/>
  <c r="BF237"/>
  <c r="E238"/>
  <c r="G238"/>
  <c r="I238"/>
  <c r="K238"/>
  <c r="M238"/>
  <c r="O238"/>
  <c r="Q238"/>
  <c r="S238"/>
  <c r="U238"/>
  <c r="W238"/>
  <c r="Y238"/>
  <c r="AA238"/>
  <c r="AC238"/>
  <c r="AE238"/>
  <c r="AG238"/>
  <c r="AI238"/>
  <c r="AK238"/>
  <c r="AM238"/>
  <c r="AO238"/>
  <c r="AQ238"/>
  <c r="AS238"/>
  <c r="AU238"/>
  <c r="AW238"/>
  <c r="AY238"/>
  <c r="BD238"/>
  <c r="BF238"/>
  <c r="E239"/>
  <c r="G239"/>
  <c r="I239"/>
  <c r="K239"/>
  <c r="M239"/>
  <c r="O239"/>
  <c r="Q239"/>
  <c r="S239"/>
  <c r="U239"/>
  <c r="W239"/>
  <c r="Y239"/>
  <c r="AA239"/>
  <c r="AC239"/>
  <c r="AE239"/>
  <c r="AG239"/>
  <c r="AI239"/>
  <c r="AK239"/>
  <c r="AM239"/>
  <c r="AO239"/>
  <c r="AQ239"/>
  <c r="AS239"/>
  <c r="AU239"/>
  <c r="AW239"/>
  <c r="AY239"/>
  <c r="BD239"/>
  <c r="BF239"/>
  <c r="E240"/>
  <c r="G240"/>
  <c r="I240"/>
  <c r="K240"/>
  <c r="M240"/>
  <c r="O240"/>
  <c r="Q240"/>
  <c r="S240"/>
  <c r="U240"/>
  <c r="W240"/>
  <c r="Y240"/>
  <c r="AA240"/>
  <c r="AC240"/>
  <c r="AE240"/>
  <c r="AG240"/>
  <c r="AI240"/>
  <c r="AK240"/>
  <c r="AM240"/>
  <c r="AO240"/>
  <c r="AQ240"/>
  <c r="AS240"/>
  <c r="AU240"/>
  <c r="AW240"/>
  <c r="AY240"/>
  <c r="BD240"/>
  <c r="BF240"/>
  <c r="E241"/>
  <c r="G241"/>
  <c r="I241"/>
  <c r="K241"/>
  <c r="M241"/>
  <c r="O241"/>
  <c r="Q241"/>
  <c r="S241"/>
  <c r="U241"/>
  <c r="W241"/>
  <c r="Y241"/>
  <c r="AA241"/>
  <c r="AC241"/>
  <c r="AE241"/>
  <c r="AG241"/>
  <c r="AI241"/>
  <c r="AK241"/>
  <c r="AM241"/>
  <c r="AO241"/>
  <c r="AQ241"/>
  <c r="AS241"/>
  <c r="AU241"/>
  <c r="AW241"/>
  <c r="AY241"/>
  <c r="BD241"/>
  <c r="BF241"/>
  <c r="E242"/>
  <c r="G242"/>
  <c r="I242"/>
  <c r="K242"/>
  <c r="M242"/>
  <c r="O242"/>
  <c r="Q242"/>
  <c r="S242"/>
  <c r="U242"/>
  <c r="W242"/>
  <c r="Y242"/>
  <c r="AA242"/>
  <c r="AC242"/>
  <c r="AE242"/>
  <c r="AG242"/>
  <c r="AI242"/>
  <c r="AK242"/>
  <c r="AM242"/>
  <c r="AO242"/>
  <c r="AQ242"/>
  <c r="AS242"/>
  <c r="AU242"/>
  <c r="AW242"/>
  <c r="AY242"/>
  <c r="BD242"/>
  <c r="BF242"/>
  <c r="E243"/>
  <c r="G243"/>
  <c r="I243"/>
  <c r="K243"/>
  <c r="M243"/>
  <c r="O243"/>
  <c r="Q243"/>
  <c r="S243"/>
  <c r="U243"/>
  <c r="W243"/>
  <c r="Y243"/>
  <c r="AA243"/>
  <c r="AC243"/>
  <c r="AE243"/>
  <c r="AG243"/>
  <c r="AI243"/>
  <c r="AK243"/>
  <c r="AM243"/>
  <c r="AO243"/>
  <c r="AQ243"/>
  <c r="AS243"/>
  <c r="AU243"/>
  <c r="AW243"/>
  <c r="AY243"/>
  <c r="BD243"/>
  <c r="BF243"/>
  <c r="E244"/>
  <c r="G244"/>
  <c r="I244"/>
  <c r="K244"/>
  <c r="M244"/>
  <c r="O244"/>
  <c r="Q244"/>
  <c r="S244"/>
  <c r="U244"/>
  <c r="W244"/>
  <c r="Y244"/>
  <c r="AA244"/>
  <c r="AC244"/>
  <c r="AE244"/>
  <c r="AG244"/>
  <c r="AI244"/>
  <c r="AK244"/>
  <c r="AM244"/>
  <c r="AO244"/>
  <c r="AQ244"/>
  <c r="AS244"/>
  <c r="AU244"/>
  <c r="AW244"/>
  <c r="AY244"/>
  <c r="BD244"/>
  <c r="BF244"/>
  <c r="E245"/>
  <c r="G245"/>
  <c r="I245"/>
  <c r="K245"/>
  <c r="M245"/>
  <c r="O245"/>
  <c r="Q245"/>
  <c r="S245"/>
  <c r="U245"/>
  <c r="W245"/>
  <c r="Y245"/>
  <c r="AA245"/>
  <c r="AC245"/>
  <c r="AE245"/>
  <c r="AG245"/>
  <c r="AI245"/>
  <c r="AK245"/>
  <c r="AM245"/>
  <c r="AO245"/>
  <c r="AQ245"/>
  <c r="AS245"/>
  <c r="AU245"/>
  <c r="AW245"/>
  <c r="AY245"/>
  <c r="BD245"/>
  <c r="BF245"/>
  <c r="E246"/>
  <c r="G246"/>
  <c r="I246"/>
  <c r="K246"/>
  <c r="M246"/>
  <c r="O246"/>
  <c r="Q246"/>
  <c r="S246"/>
  <c r="U246"/>
  <c r="W246"/>
  <c r="Y246"/>
  <c r="AA246"/>
  <c r="AC246"/>
  <c r="AE246"/>
  <c r="AG246"/>
  <c r="AI246"/>
  <c r="AK246"/>
  <c r="AM246"/>
  <c r="AO246"/>
  <c r="AQ246"/>
  <c r="AS246"/>
  <c r="AU246"/>
  <c r="AW246"/>
  <c r="AY246"/>
  <c r="BD246"/>
  <c r="BF246"/>
  <c r="E247"/>
  <c r="G247"/>
  <c r="I247"/>
  <c r="K247"/>
  <c r="M247"/>
  <c r="O247"/>
  <c r="Q247"/>
  <c r="S247"/>
  <c r="U247"/>
  <c r="W247"/>
  <c r="Y247"/>
  <c r="AA247"/>
  <c r="AC247"/>
  <c r="AE247"/>
  <c r="AG247"/>
  <c r="AI247"/>
  <c r="AK247"/>
  <c r="AM247"/>
  <c r="AO247"/>
  <c r="AQ247"/>
  <c r="AS247"/>
  <c r="AU247"/>
  <c r="AW247"/>
  <c r="AY247"/>
  <c r="BD247"/>
  <c r="BF247"/>
  <c r="E248"/>
  <c r="G248"/>
  <c r="I248"/>
  <c r="K248"/>
  <c r="M248"/>
  <c r="O248"/>
  <c r="Q248"/>
  <c r="S248"/>
  <c r="U248"/>
  <c r="W248"/>
  <c r="Y248"/>
  <c r="AA248"/>
  <c r="AC248"/>
  <c r="AE248"/>
  <c r="AG248"/>
  <c r="AI248"/>
  <c r="AK248"/>
  <c r="AM248"/>
  <c r="AO248"/>
  <c r="AQ248"/>
  <c r="AS248"/>
  <c r="AU248"/>
  <c r="AW248"/>
  <c r="AY248"/>
  <c r="BD248"/>
  <c r="BF248"/>
  <c r="E249"/>
  <c r="G249"/>
  <c r="I249"/>
  <c r="K249"/>
  <c r="M249"/>
  <c r="O249"/>
  <c r="Q249"/>
  <c r="S249"/>
  <c r="U249"/>
  <c r="W249"/>
  <c r="Y249"/>
  <c r="AA249"/>
  <c r="AC249"/>
  <c r="AE249"/>
  <c r="AG249"/>
  <c r="AI249"/>
  <c r="AK249"/>
  <c r="AM249"/>
  <c r="AO249"/>
  <c r="AQ249"/>
  <c r="AS249"/>
  <c r="AU249"/>
  <c r="AW249"/>
  <c r="AY249"/>
  <c r="BD249"/>
  <c r="BF249"/>
  <c r="E250"/>
  <c r="G250"/>
  <c r="I250"/>
  <c r="K250"/>
  <c r="M250"/>
  <c r="O250"/>
  <c r="Q250"/>
  <c r="S250"/>
  <c r="U250"/>
  <c r="W250"/>
  <c r="Y250"/>
  <c r="AA250"/>
  <c r="AC250"/>
  <c r="AE250"/>
  <c r="AG250"/>
  <c r="AI250"/>
  <c r="AK250"/>
  <c r="AM250"/>
  <c r="AO250"/>
  <c r="AQ250"/>
  <c r="AS250"/>
  <c r="AU250"/>
  <c r="AW250"/>
  <c r="AY250"/>
  <c r="BD250"/>
  <c r="BF250"/>
  <c r="E251"/>
  <c r="G251"/>
  <c r="I251"/>
  <c r="K251"/>
  <c r="M251"/>
  <c r="O251"/>
  <c r="Q251"/>
  <c r="S251"/>
  <c r="U251"/>
  <c r="W251"/>
  <c r="Y251"/>
  <c r="AA251"/>
  <c r="AC251"/>
  <c r="AE251"/>
  <c r="AG251"/>
  <c r="AI251"/>
  <c r="AK251"/>
  <c r="AM251"/>
  <c r="AO251"/>
  <c r="AQ251"/>
  <c r="AS251"/>
  <c r="AU251"/>
  <c r="AW251"/>
  <c r="AY251"/>
  <c r="BD251"/>
  <c r="BF251"/>
  <c r="E252"/>
  <c r="G252"/>
  <c r="I252"/>
  <c r="K252"/>
  <c r="M252"/>
  <c r="O252"/>
  <c r="Q252"/>
  <c r="S252"/>
  <c r="U252"/>
  <c r="W252"/>
  <c r="Y252"/>
  <c r="AA252"/>
  <c r="AC252"/>
  <c r="AE252"/>
  <c r="AG252"/>
  <c r="AI252"/>
  <c r="AK252"/>
  <c r="AM252"/>
  <c r="AO252"/>
  <c r="AQ252"/>
  <c r="AS252"/>
  <c r="AU252"/>
  <c r="AW252"/>
  <c r="AY252"/>
  <c r="BD252"/>
  <c r="BF252"/>
  <c r="E253"/>
  <c r="G253"/>
  <c r="I253"/>
  <c r="K253"/>
  <c r="M253"/>
  <c r="O253"/>
  <c r="Q253"/>
  <c r="S253"/>
  <c r="U253"/>
  <c r="W253"/>
  <c r="Y253"/>
  <c r="AA253"/>
  <c r="AC253"/>
  <c r="AE253"/>
  <c r="AG253"/>
  <c r="AI253"/>
  <c r="AK253"/>
  <c r="AM253"/>
  <c r="AO253"/>
  <c r="AQ253"/>
  <c r="AS253"/>
  <c r="AU253"/>
  <c r="AW253"/>
  <c r="AY253"/>
  <c r="BD253"/>
  <c r="BF253"/>
  <c r="E254"/>
  <c r="G254"/>
  <c r="I254"/>
  <c r="K254"/>
  <c r="M254"/>
  <c r="O254"/>
  <c r="Q254"/>
  <c r="S254"/>
  <c r="U254"/>
  <c r="W254"/>
  <c r="Y254"/>
  <c r="AA254"/>
  <c r="AC254"/>
  <c r="AE254"/>
  <c r="AG254"/>
  <c r="AI254"/>
  <c r="AK254"/>
  <c r="AM254"/>
  <c r="AO254"/>
  <c r="AQ254"/>
  <c r="AS254"/>
  <c r="AU254"/>
  <c r="AW254"/>
  <c r="AY254"/>
  <c r="BD254"/>
  <c r="BF254"/>
  <c r="E255"/>
  <c r="G255"/>
  <c r="I255"/>
  <c r="K255"/>
  <c r="M255"/>
  <c r="O255"/>
  <c r="Q255"/>
  <c r="S255"/>
  <c r="U255"/>
  <c r="W255"/>
  <c r="Y255"/>
  <c r="AA255"/>
  <c r="AC255"/>
  <c r="AE255"/>
  <c r="AG255"/>
  <c r="AI255"/>
  <c r="AK255"/>
  <c r="AM255"/>
  <c r="AO255"/>
  <c r="AQ255"/>
  <c r="AS255"/>
  <c r="AU255"/>
  <c r="AW255"/>
  <c r="AY255"/>
  <c r="BD255"/>
  <c r="BF255"/>
  <c r="E256"/>
  <c r="G256"/>
  <c r="I256"/>
  <c r="K256"/>
  <c r="M256"/>
  <c r="O256"/>
  <c r="Q256"/>
  <c r="S256"/>
  <c r="U256"/>
  <c r="W256"/>
  <c r="Y256"/>
  <c r="AA256"/>
  <c r="AC256"/>
  <c r="AE256"/>
  <c r="AG256"/>
  <c r="AI256"/>
  <c r="AK256"/>
  <c r="AM256"/>
  <c r="AO256"/>
  <c r="AQ256"/>
  <c r="AS256"/>
  <c r="AU256"/>
  <c r="AW256"/>
  <c r="AY256"/>
  <c r="BD256"/>
  <c r="BF256"/>
  <c r="E257"/>
  <c r="G257"/>
  <c r="I257"/>
  <c r="K257"/>
  <c r="M257"/>
  <c r="O257"/>
  <c r="Q257"/>
  <c r="S257"/>
  <c r="U257"/>
  <c r="W257"/>
  <c r="Y257"/>
  <c r="AA257"/>
  <c r="AC257"/>
  <c r="AE257"/>
  <c r="AG257"/>
  <c r="AI257"/>
  <c r="AK257"/>
  <c r="AM257"/>
  <c r="AO257"/>
  <c r="AQ257"/>
  <c r="AS257"/>
  <c r="AU257"/>
  <c r="AW257"/>
  <c r="AY257"/>
  <c r="BD257"/>
  <c r="BF257"/>
  <c r="E258"/>
  <c r="G258"/>
  <c r="I258"/>
  <c r="K258"/>
  <c r="M258"/>
  <c r="O258"/>
  <c r="Q258"/>
  <c r="S258"/>
  <c r="U258"/>
  <c r="W258"/>
  <c r="Y258"/>
  <c r="AA258"/>
  <c r="AC258"/>
  <c r="AE258"/>
  <c r="AG258"/>
  <c r="AI258"/>
  <c r="AK258"/>
  <c r="AM258"/>
  <c r="AO258"/>
  <c r="AQ258"/>
  <c r="AS258"/>
  <c r="AU258"/>
  <c r="AW258"/>
  <c r="AY258"/>
  <c r="BD258"/>
  <c r="BF258"/>
  <c r="E259"/>
  <c r="G259"/>
  <c r="I259"/>
  <c r="K259"/>
  <c r="M259"/>
  <c r="O259"/>
  <c r="Q259"/>
  <c r="S259"/>
  <c r="U259"/>
  <c r="W259"/>
  <c r="Y259"/>
  <c r="AA259"/>
  <c r="AC259"/>
  <c r="AE259"/>
  <c r="AG259"/>
  <c r="AI259"/>
  <c r="AK259"/>
  <c r="AM259"/>
  <c r="AO259"/>
  <c r="AQ259"/>
  <c r="AS259"/>
  <c r="AU259"/>
  <c r="AW259"/>
  <c r="AY259"/>
  <c r="BD259"/>
  <c r="BF259"/>
  <c r="E574"/>
  <c r="G574"/>
  <c r="I574"/>
  <c r="K574"/>
  <c r="M574"/>
  <c r="O574"/>
  <c r="Q574"/>
  <c r="S574"/>
  <c r="U574"/>
  <c r="W574"/>
  <c r="Y574"/>
  <c r="AA574"/>
  <c r="AC574"/>
  <c r="AE574"/>
  <c r="AG574"/>
  <c r="AI574"/>
  <c r="AK574"/>
  <c r="AM574"/>
  <c r="AO574"/>
  <c r="AQ574"/>
  <c r="AS574"/>
  <c r="AU574"/>
  <c r="AW574"/>
  <c r="AY574"/>
  <c r="BD574"/>
  <c r="BF574"/>
  <c r="E575"/>
  <c r="G575"/>
  <c r="I575"/>
  <c r="K575"/>
  <c r="M575"/>
  <c r="O575"/>
  <c r="Q575"/>
  <c r="S575"/>
  <c r="U575"/>
  <c r="W575"/>
  <c r="Y575"/>
  <c r="AA575"/>
  <c r="AC575"/>
  <c r="AE575"/>
  <c r="AG575"/>
  <c r="AI575"/>
  <c r="AK575"/>
  <c r="AM575"/>
  <c r="AO575"/>
  <c r="AQ575"/>
  <c r="AS575"/>
  <c r="AU575"/>
  <c r="AW575"/>
  <c r="AY575"/>
  <c r="BD575"/>
  <c r="BF575"/>
  <c r="E576"/>
  <c r="G576"/>
  <c r="I576"/>
  <c r="K576"/>
  <c r="M576"/>
  <c r="O576"/>
  <c r="Q576"/>
  <c r="S576"/>
  <c r="U576"/>
  <c r="W576"/>
  <c r="Y576"/>
  <c r="AA576"/>
  <c r="AC576"/>
  <c r="AE576"/>
  <c r="AG576"/>
  <c r="AI576"/>
  <c r="AK576"/>
  <c r="AM576"/>
  <c r="AO576"/>
  <c r="AQ576"/>
  <c r="AS576"/>
  <c r="AU576"/>
  <c r="AW576"/>
  <c r="AY576"/>
  <c r="BD576"/>
  <c r="BF576"/>
  <c r="E577"/>
  <c r="G577"/>
  <c r="I577"/>
  <c r="K577"/>
  <c r="M577"/>
  <c r="O577"/>
  <c r="Q577"/>
  <c r="S577"/>
  <c r="U577"/>
  <c r="W577"/>
  <c r="Y577"/>
  <c r="AA577"/>
  <c r="AC577"/>
  <c r="AE577"/>
  <c r="AG577"/>
  <c r="AI577"/>
  <c r="AK577"/>
  <c r="AM577"/>
  <c r="AO577"/>
  <c r="AQ577"/>
  <c r="AS577"/>
  <c r="AU577"/>
  <c r="AW577"/>
  <c r="AY577"/>
  <c r="BD577"/>
  <c r="BF577"/>
  <c r="E578"/>
  <c r="G578"/>
  <c r="I578"/>
  <c r="K578"/>
  <c r="M578"/>
  <c r="O578"/>
  <c r="Q578"/>
  <c r="S578"/>
  <c r="U578"/>
  <c r="W578"/>
  <c r="Y578"/>
  <c r="AA578"/>
  <c r="AC578"/>
  <c r="AE578"/>
  <c r="AG578"/>
  <c r="AI578"/>
  <c r="AK578"/>
  <c r="AM578"/>
  <c r="AO578"/>
  <c r="AQ578"/>
  <c r="AS578"/>
  <c r="AU578"/>
  <c r="AW578"/>
  <c r="AY578"/>
  <c r="BD578"/>
  <c r="BF578"/>
  <c r="E579"/>
  <c r="G579"/>
  <c r="I579"/>
  <c r="K579"/>
  <c r="M579"/>
  <c r="O579"/>
  <c r="Q579"/>
  <c r="S579"/>
  <c r="U579"/>
  <c r="W579"/>
  <c r="Y579"/>
  <c r="AA579"/>
  <c r="AC579"/>
  <c r="AE579"/>
  <c r="AG579"/>
  <c r="AI579"/>
  <c r="AK579"/>
  <c r="AM579"/>
  <c r="AO579"/>
  <c r="AQ579"/>
  <c r="AS579"/>
  <c r="AU579"/>
  <c r="AW579"/>
  <c r="AY579"/>
  <c r="BD579"/>
  <c r="BF579"/>
  <c r="E580"/>
  <c r="G580"/>
  <c r="I580"/>
  <c r="K580"/>
  <c r="M580"/>
  <c r="O580"/>
  <c r="Q580"/>
  <c r="S580"/>
  <c r="U580"/>
  <c r="W580"/>
  <c r="Y580"/>
  <c r="AA580"/>
  <c r="AC580"/>
  <c r="AE580"/>
  <c r="AG580"/>
  <c r="AI580"/>
  <c r="AK580"/>
  <c r="AM580"/>
  <c r="AO580"/>
  <c r="AQ580"/>
  <c r="AS580"/>
  <c r="AU580"/>
  <c r="AW580"/>
  <c r="AY580"/>
  <c r="BD580"/>
  <c r="BF580"/>
  <c r="E581"/>
  <c r="G581"/>
  <c r="I581"/>
  <c r="K581"/>
  <c r="M581"/>
  <c r="O581"/>
  <c r="Q581"/>
  <c r="S581"/>
  <c r="U581"/>
  <c r="W581"/>
  <c r="Y581"/>
  <c r="AA581"/>
  <c r="AC581"/>
  <c r="AE581"/>
  <c r="AG581"/>
  <c r="AI581"/>
  <c r="AK581"/>
  <c r="AM581"/>
  <c r="AO581"/>
  <c r="AQ581"/>
  <c r="AS581"/>
  <c r="AU581"/>
  <c r="AW581"/>
  <c r="AY581"/>
  <c r="BD581"/>
  <c r="BF581"/>
  <c r="E582"/>
  <c r="G582"/>
  <c r="I582"/>
  <c r="K582"/>
  <c r="M582"/>
  <c r="O582"/>
  <c r="Q582"/>
  <c r="S582"/>
  <c r="U582"/>
  <c r="W582"/>
  <c r="Y582"/>
  <c r="AA582"/>
  <c r="AC582"/>
  <c r="AE582"/>
  <c r="AG582"/>
  <c r="AI582"/>
  <c r="AK582"/>
  <c r="AM582"/>
  <c r="AO582"/>
  <c r="AQ582"/>
  <c r="AS582"/>
  <c r="AU582"/>
  <c r="AW582"/>
  <c r="AY582"/>
  <c r="BD582"/>
  <c r="BF582"/>
  <c r="E583"/>
  <c r="G583"/>
  <c r="I583"/>
  <c r="K583"/>
  <c r="M583"/>
  <c r="O583"/>
  <c r="Q583"/>
  <c r="S583"/>
  <c r="U583"/>
  <c r="W583"/>
  <c r="Y583"/>
  <c r="AA583"/>
  <c r="AC583"/>
  <c r="AE583"/>
  <c r="AG583"/>
  <c r="AI583"/>
  <c r="AK583"/>
  <c r="AM583"/>
  <c r="AO583"/>
  <c r="AQ583"/>
  <c r="AS583"/>
  <c r="AU583"/>
  <c r="AW583"/>
  <c r="AY583"/>
  <c r="BD583"/>
  <c r="BF583"/>
  <c r="E584"/>
  <c r="G584"/>
  <c r="I584"/>
  <c r="K584"/>
  <c r="M584"/>
  <c r="O584"/>
  <c r="Q584"/>
  <c r="S584"/>
  <c r="U584"/>
  <c r="W584"/>
  <c r="Y584"/>
  <c r="AA584"/>
  <c r="AC584"/>
  <c r="AE584"/>
  <c r="AG584"/>
  <c r="AI584"/>
  <c r="AK584"/>
  <c r="AM584"/>
  <c r="AO584"/>
  <c r="AQ584"/>
  <c r="AS584"/>
  <c r="AU584"/>
  <c r="AW584"/>
  <c r="AY584"/>
  <c r="BD584"/>
  <c r="BF584"/>
  <c r="E585"/>
  <c r="G585"/>
  <c r="I585"/>
  <c r="K585"/>
  <c r="M585"/>
  <c r="O585"/>
  <c r="Q585"/>
  <c r="S585"/>
  <c r="U585"/>
  <c r="W585"/>
  <c r="Y585"/>
  <c r="AA585"/>
  <c r="AC585"/>
  <c r="AE585"/>
  <c r="AG585"/>
  <c r="AI585"/>
  <c r="AK585"/>
  <c r="AM585"/>
  <c r="AO585"/>
  <c r="AQ585"/>
  <c r="AS585"/>
  <c r="AU585"/>
  <c r="AW585"/>
  <c r="AY585"/>
  <c r="BD585"/>
  <c r="BF585"/>
  <c r="E586"/>
  <c r="G586"/>
  <c r="I586"/>
  <c r="K586"/>
  <c r="M586"/>
  <c r="O586"/>
  <c r="Q586"/>
  <c r="S586"/>
  <c r="U586"/>
  <c r="W586"/>
  <c r="Y586"/>
  <c r="AA586"/>
  <c r="AC586"/>
  <c r="AE586"/>
  <c r="AG586"/>
  <c r="AI586"/>
  <c r="AK586"/>
  <c r="AM586"/>
  <c r="AO586"/>
  <c r="AQ586"/>
  <c r="AS586"/>
  <c r="AU586"/>
  <c r="AW586"/>
  <c r="AY586"/>
  <c r="BD586"/>
  <c r="BF586"/>
  <c r="E587"/>
  <c r="G587"/>
  <c r="I587"/>
  <c r="K587"/>
  <c r="M587"/>
  <c r="O587"/>
  <c r="Q587"/>
  <c r="S587"/>
  <c r="U587"/>
  <c r="W587"/>
  <c r="Y587"/>
  <c r="AA587"/>
  <c r="AC587"/>
  <c r="AE587"/>
  <c r="AG587"/>
  <c r="AI587"/>
  <c r="AK587"/>
  <c r="AM587"/>
  <c r="AO587"/>
  <c r="AQ587"/>
  <c r="AS587"/>
  <c r="AU587"/>
  <c r="AW587"/>
  <c r="AY587"/>
  <c r="BD587"/>
  <c r="BF587"/>
  <c r="E588"/>
  <c r="G588"/>
  <c r="I588"/>
  <c r="K588"/>
  <c r="M588"/>
  <c r="O588"/>
  <c r="Q588"/>
  <c r="S588"/>
  <c r="U588"/>
  <c r="W588"/>
  <c r="Y588"/>
  <c r="AA588"/>
  <c r="AC588"/>
  <c r="AE588"/>
  <c r="AG588"/>
  <c r="AI588"/>
  <c r="AK588"/>
  <c r="AM588"/>
  <c r="AO588"/>
  <c r="AQ588"/>
  <c r="AS588"/>
  <c r="AU588"/>
  <c r="AW588"/>
  <c r="AY588"/>
  <c r="BD588"/>
  <c r="BF588"/>
  <c r="E589"/>
  <c r="G589"/>
  <c r="I589"/>
  <c r="K589"/>
  <c r="M589"/>
  <c r="O589"/>
  <c r="Q589"/>
  <c r="S589"/>
  <c r="U589"/>
  <c r="W589"/>
  <c r="Y589"/>
  <c r="AA589"/>
  <c r="AC589"/>
  <c r="AE589"/>
  <c r="AG589"/>
  <c r="AI589"/>
  <c r="AK589"/>
  <c r="AM589"/>
  <c r="AO589"/>
  <c r="AQ589"/>
  <c r="AS589"/>
  <c r="AU589"/>
  <c r="AW589"/>
  <c r="AY589"/>
  <c r="BD589"/>
  <c r="BF589"/>
  <c r="E590"/>
  <c r="G590"/>
  <c r="I590"/>
  <c r="K590"/>
  <c r="M590"/>
  <c r="O590"/>
  <c r="Q590"/>
  <c r="S590"/>
  <c r="U590"/>
  <c r="W590"/>
  <c r="Y590"/>
  <c r="AA590"/>
  <c r="AC590"/>
  <c r="AE590"/>
  <c r="AG590"/>
  <c r="AI590"/>
  <c r="AK590"/>
  <c r="AM590"/>
  <c r="AO590"/>
  <c r="AQ590"/>
  <c r="AS590"/>
  <c r="AU590"/>
  <c r="AW590"/>
  <c r="AY590"/>
  <c r="BD590"/>
  <c r="BF590"/>
  <c r="E591"/>
  <c r="G591"/>
  <c r="I591"/>
  <c r="K591"/>
  <c r="M591"/>
  <c r="O591"/>
  <c r="Q591"/>
  <c r="S591"/>
  <c r="U591"/>
  <c r="W591"/>
  <c r="Y591"/>
  <c r="AA591"/>
  <c r="AC591"/>
  <c r="AE591"/>
  <c r="AG591"/>
  <c r="AI591"/>
  <c r="AK591"/>
  <c r="AM591"/>
  <c r="AO591"/>
  <c r="AQ591"/>
  <c r="AS591"/>
  <c r="AU591"/>
  <c r="AW591"/>
  <c r="AY591"/>
  <c r="BD591"/>
  <c r="BF591"/>
  <c r="E592"/>
  <c r="G592"/>
  <c r="I592"/>
  <c r="K592"/>
  <c r="M592"/>
  <c r="O592"/>
  <c r="Q592"/>
  <c r="S592"/>
  <c r="U592"/>
  <c r="W592"/>
  <c r="Y592"/>
  <c r="AA592"/>
  <c r="AC592"/>
  <c r="AE592"/>
  <c r="AG592"/>
  <c r="AI592"/>
  <c r="AK592"/>
  <c r="AM592"/>
  <c r="AO592"/>
  <c r="AQ592"/>
  <c r="AS592"/>
  <c r="AU592"/>
  <c r="AW592"/>
  <c r="AY592"/>
  <c r="BD592"/>
  <c r="BF592"/>
  <c r="E593"/>
  <c r="G593"/>
  <c r="I593"/>
  <c r="K593"/>
  <c r="M593"/>
  <c r="O593"/>
  <c r="Q593"/>
  <c r="S593"/>
  <c r="U593"/>
  <c r="W593"/>
  <c r="Y593"/>
  <c r="AA593"/>
  <c r="AC593"/>
  <c r="AE593"/>
  <c r="AG593"/>
  <c r="AI593"/>
  <c r="AK593"/>
  <c r="AM593"/>
  <c r="AO593"/>
  <c r="AQ593"/>
  <c r="AS593"/>
  <c r="AU593"/>
  <c r="AW593"/>
  <c r="AY593"/>
  <c r="BD593"/>
  <c r="BF593"/>
  <c r="E594"/>
  <c r="G594"/>
  <c r="I594"/>
  <c r="K594"/>
  <c r="M594"/>
  <c r="O594"/>
  <c r="Q594"/>
  <c r="S594"/>
  <c r="U594"/>
  <c r="W594"/>
  <c r="Y594"/>
  <c r="AA594"/>
  <c r="AC594"/>
  <c r="AE594"/>
  <c r="AG594"/>
  <c r="AI594"/>
  <c r="AK594"/>
  <c r="AM594"/>
  <c r="AO594"/>
  <c r="AQ594"/>
  <c r="AS594"/>
  <c r="AU594"/>
  <c r="AW594"/>
  <c r="AY594"/>
  <c r="BD594"/>
  <c r="BF594"/>
  <c r="E595"/>
  <c r="G595"/>
  <c r="I595"/>
  <c r="K595"/>
  <c r="M595"/>
  <c r="O595"/>
  <c r="Q595"/>
  <c r="S595"/>
  <c r="U595"/>
  <c r="W595"/>
  <c r="Y595"/>
  <c r="AA595"/>
  <c r="AC595"/>
  <c r="AE595"/>
  <c r="AG595"/>
  <c r="AI595"/>
  <c r="AK595"/>
  <c r="AM595"/>
  <c r="AO595"/>
  <c r="AQ595"/>
  <c r="AS595"/>
  <c r="AU595"/>
  <c r="AW595"/>
  <c r="AY595"/>
  <c r="BD595"/>
  <c r="BF595"/>
  <c r="E596"/>
  <c r="G596"/>
  <c r="I596"/>
  <c r="K596"/>
  <c r="M596"/>
  <c r="O596"/>
  <c r="Q596"/>
  <c r="S596"/>
  <c r="U596"/>
  <c r="W596"/>
  <c r="Y596"/>
  <c r="AA596"/>
  <c r="AC596"/>
  <c r="AE596"/>
  <c r="AG596"/>
  <c r="AI596"/>
  <c r="AK596"/>
  <c r="AM596"/>
  <c r="AO596"/>
  <c r="AQ596"/>
  <c r="AS596"/>
  <c r="AU596"/>
  <c r="AW596"/>
  <c r="AY596"/>
  <c r="BD596"/>
  <c r="BF596"/>
  <c r="E597"/>
  <c r="G597"/>
  <c r="I597"/>
  <c r="K597"/>
  <c r="M597"/>
  <c r="O597"/>
  <c r="Q597"/>
  <c r="S597"/>
  <c r="U597"/>
  <c r="W597"/>
  <c r="Y597"/>
  <c r="AA597"/>
  <c r="AC597"/>
  <c r="AE597"/>
  <c r="AG597"/>
  <c r="AI597"/>
  <c r="AK597"/>
  <c r="AM597"/>
  <c r="AO597"/>
  <c r="AQ597"/>
  <c r="AS597"/>
  <c r="AU597"/>
  <c r="AW597"/>
  <c r="AY597"/>
  <c r="BD597"/>
  <c r="BF597"/>
  <c r="E598"/>
  <c r="G598"/>
  <c r="I598"/>
  <c r="K598"/>
  <c r="M598"/>
  <c r="O598"/>
  <c r="Q598"/>
  <c r="S598"/>
  <c r="U598"/>
  <c r="W598"/>
  <c r="Y598"/>
  <c r="AA598"/>
  <c r="AC598"/>
  <c r="AE598"/>
  <c r="AG598"/>
  <c r="AI598"/>
  <c r="AK598"/>
  <c r="AM598"/>
  <c r="AO598"/>
  <c r="AQ598"/>
  <c r="AS598"/>
  <c r="AU598"/>
  <c r="AW598"/>
  <c r="AY598"/>
  <c r="BD598"/>
  <c r="BF598"/>
  <c r="E599"/>
  <c r="G599"/>
  <c r="I599"/>
  <c r="K599"/>
  <c r="M599"/>
  <c r="O599"/>
  <c r="Q599"/>
  <c r="S599"/>
  <c r="U599"/>
  <c r="W599"/>
  <c r="Y599"/>
  <c r="AA599"/>
  <c r="AC599"/>
  <c r="AE599"/>
  <c r="AG599"/>
  <c r="AI599"/>
  <c r="AK599"/>
  <c r="AM599"/>
  <c r="AO599"/>
  <c r="AQ599"/>
  <c r="AS599"/>
  <c r="AU599"/>
  <c r="AW599"/>
  <c r="AY599"/>
  <c r="BD599"/>
  <c r="BF599"/>
  <c r="E601"/>
  <c r="G601"/>
  <c r="I601"/>
  <c r="K601"/>
  <c r="M601"/>
  <c r="O601"/>
  <c r="Q601"/>
  <c r="S601"/>
  <c r="U601"/>
  <c r="W601"/>
  <c r="Y601"/>
  <c r="AA601"/>
  <c r="AC601"/>
  <c r="AE601"/>
  <c r="AG601"/>
  <c r="AI601"/>
  <c r="AK601"/>
  <c r="AM601"/>
  <c r="AO601"/>
  <c r="AQ601"/>
  <c r="AS601"/>
  <c r="AU601"/>
  <c r="AW601"/>
  <c r="AY601"/>
  <c r="BD601"/>
  <c r="BF601"/>
  <c r="CB101" l="1"/>
  <c r="BW101" a="1"/>
  <c r="BW101" s="1"/>
  <c r="BH101"/>
  <c r="BT101" a="1"/>
  <c r="BT101" s="1"/>
  <c r="CC101"/>
  <c r="BV101" a="1"/>
  <c r="BV101" s="1"/>
  <c r="BS101" a="1"/>
  <c r="BS101" s="1"/>
  <c r="BZ101" a="1"/>
  <c r="BZ101" s="1"/>
  <c r="CD338"/>
  <c r="CD337"/>
  <c r="BX337" a="1"/>
  <c r="BX337" s="1"/>
  <c r="BX338" a="1"/>
  <c r="BX338" s="1"/>
  <c r="BL337" a="1"/>
  <c r="BL337" s="1"/>
  <c r="BL338" a="1"/>
  <c r="BL338" s="1"/>
  <c r="BR337" a="1"/>
  <c r="BR337" s="1"/>
  <c r="BR338" a="1"/>
  <c r="BR338" s="1"/>
  <c r="CA337" a="1"/>
  <c r="CA337" s="1"/>
  <c r="CA338" a="1"/>
  <c r="CA338" s="1"/>
  <c r="BU337" a="1"/>
  <c r="BU337" s="1"/>
  <c r="BU338" a="1"/>
  <c r="BU338" s="1"/>
  <c r="BJ101" a="1"/>
  <c r="BJ101" s="1"/>
  <c r="CD186"/>
  <c r="CD101"/>
  <c r="BK101" a="1"/>
  <c r="BK101" s="1"/>
  <c r="BP101" a="1"/>
  <c r="BP101" s="1"/>
  <c r="BM101" a="1"/>
  <c r="BM101" s="1"/>
  <c r="BQ101" a="1"/>
  <c r="BQ101" s="1"/>
  <c r="BN101" a="1"/>
  <c r="BN101" s="1"/>
  <c r="BY101" a="1"/>
  <c r="BY101" s="1"/>
  <c r="BU186" a="1"/>
  <c r="BU186" s="1"/>
  <c r="BU101" a="1"/>
  <c r="BU101" s="1"/>
  <c r="BX186" a="1"/>
  <c r="BX186" s="1"/>
  <c r="BX101" a="1"/>
  <c r="BX101" s="1"/>
  <c r="BL186" a="1"/>
  <c r="BL186" s="1"/>
  <c r="BL101" a="1"/>
  <c r="BL101" s="1"/>
  <c r="BR186" a="1"/>
  <c r="BR186" s="1"/>
  <c r="BR101" a="1"/>
  <c r="BR101" s="1"/>
  <c r="CA186" a="1"/>
  <c r="CA186" s="1"/>
  <c r="CA101" a="1"/>
  <c r="CA101" s="1"/>
  <c r="BH31"/>
  <c r="CB31"/>
  <c r="CC31"/>
  <c r="CD31"/>
  <c r="BQ31" a="1"/>
  <c r="BQ31" s="1"/>
  <c r="BY31" a="1"/>
  <c r="BY31" s="1"/>
  <c r="BR31" a="1"/>
  <c r="BR31" s="1"/>
  <c r="BU31" a="1"/>
  <c r="BU31" s="1"/>
  <c r="BK31" a="1"/>
  <c r="BK31" s="1"/>
  <c r="BZ31" a="1"/>
  <c r="BZ31" s="1"/>
  <c r="BV31" a="1"/>
  <c r="BV31" s="1"/>
  <c r="BP31" a="1"/>
  <c r="BP31" s="1"/>
  <c r="BS31" a="1"/>
  <c r="BS31" s="1"/>
  <c r="BM31" a="1"/>
  <c r="BM31" s="1"/>
  <c r="BO31" a="1"/>
  <c r="BO31" s="1"/>
  <c r="BJ31" a="1"/>
  <c r="BJ31" s="1"/>
  <c r="BW31" a="1"/>
  <c r="BW31" s="1"/>
  <c r="BT31" a="1"/>
  <c r="BT31" s="1"/>
  <c r="CA31" a="1"/>
  <c r="CA31" s="1"/>
  <c r="BX31" a="1"/>
  <c r="BX31" s="1"/>
  <c r="BN31" a="1"/>
  <c r="BN31" s="1"/>
  <c r="BL31" a="1"/>
  <c r="BL31" s="1"/>
  <c r="BH32"/>
  <c r="CD32"/>
  <c r="CB32"/>
  <c r="CC32"/>
  <c r="BY32" a="1"/>
  <c r="BY32" s="1"/>
  <c r="BO32" a="1"/>
  <c r="BO32" s="1"/>
  <c r="BU32" a="1"/>
  <c r="BU32" s="1"/>
  <c r="BX32" a="1"/>
  <c r="BX32" s="1"/>
  <c r="BP32" a="1"/>
  <c r="BP32" s="1"/>
  <c r="BR32" a="1"/>
  <c r="BR32" s="1"/>
  <c r="CA32" a="1"/>
  <c r="CA32" s="1"/>
  <c r="BK32" a="1"/>
  <c r="BK32" s="1"/>
  <c r="BQ32" a="1"/>
  <c r="BQ32" s="1"/>
  <c r="BV32" a="1"/>
  <c r="BV32" s="1"/>
  <c r="BM32" a="1"/>
  <c r="BM32" s="1"/>
  <c r="BW32" a="1"/>
  <c r="BW32" s="1"/>
  <c r="BZ32" a="1"/>
  <c r="BZ32" s="1"/>
  <c r="BJ32" a="1"/>
  <c r="BJ32" s="1"/>
  <c r="BT32" a="1"/>
  <c r="BT32" s="1"/>
  <c r="BS32" a="1"/>
  <c r="BS32" s="1"/>
  <c r="BL32" a="1"/>
  <c r="BL32" s="1"/>
  <c r="BN32" a="1"/>
  <c r="BN32" s="1"/>
  <c r="CD207"/>
  <c r="CD548"/>
  <c r="CD549"/>
  <c r="CD550"/>
  <c r="CD551"/>
  <c r="CD547"/>
  <c r="CD520"/>
  <c r="CD379"/>
  <c r="BX548" a="1"/>
  <c r="BX548" s="1"/>
  <c r="BX550" a="1"/>
  <c r="BX550" s="1"/>
  <c r="BX551" a="1"/>
  <c r="BX551" s="1"/>
  <c r="BX549" a="1"/>
  <c r="BX549" s="1"/>
  <c r="BX547" a="1"/>
  <c r="BX547" s="1"/>
  <c r="BL547" a="1"/>
  <c r="BL547" s="1"/>
  <c r="BL548" a="1"/>
  <c r="BL548" s="1"/>
  <c r="BL551" a="1"/>
  <c r="BL551" s="1"/>
  <c r="BL549" a="1"/>
  <c r="BL549" s="1"/>
  <c r="BL550" a="1"/>
  <c r="BL550" s="1"/>
  <c r="BR551" a="1"/>
  <c r="BR551" s="1"/>
  <c r="BR548" a="1"/>
  <c r="BR548" s="1"/>
  <c r="BR547" a="1"/>
  <c r="BR547" s="1"/>
  <c r="BR550" a="1"/>
  <c r="BR550" s="1"/>
  <c r="BR549" a="1"/>
  <c r="BR549" s="1"/>
  <c r="BU550" a="1"/>
  <c r="BU550" s="1"/>
  <c r="BU548" a="1"/>
  <c r="BU548" s="1"/>
  <c r="BU549" a="1"/>
  <c r="BU549" s="1"/>
  <c r="BU551" a="1"/>
  <c r="BU551" s="1"/>
  <c r="BU547" a="1"/>
  <c r="BU547" s="1"/>
  <c r="CA549" a="1"/>
  <c r="CA549" s="1"/>
  <c r="CA547" a="1"/>
  <c r="CA547" s="1"/>
  <c r="CA548" a="1"/>
  <c r="CA548" s="1"/>
  <c r="CA551" a="1"/>
  <c r="CA551" s="1"/>
  <c r="CA550" a="1"/>
  <c r="CA550" s="1"/>
  <c r="BX379" a="1"/>
  <c r="BX379" s="1"/>
  <c r="BX520" a="1"/>
  <c r="BX520" s="1"/>
  <c r="BL379" a="1"/>
  <c r="BL379" s="1"/>
  <c r="BL520" a="1"/>
  <c r="BL520" s="1"/>
  <c r="BR379" a="1"/>
  <c r="BR379" s="1"/>
  <c r="BR520" a="1"/>
  <c r="BR520" s="1"/>
  <c r="CA379" a="1"/>
  <c r="CA379" s="1"/>
  <c r="CA520" a="1"/>
  <c r="CA520" s="1"/>
  <c r="BU379" a="1"/>
  <c r="BU379" s="1"/>
  <c r="BU520" a="1"/>
  <c r="BU520" s="1"/>
  <c r="E558" i="64"/>
  <c r="E58"/>
  <c r="D83"/>
  <c r="D558"/>
  <c r="D58"/>
  <c r="CD137" i="70"/>
  <c r="CD576"/>
  <c r="CD580"/>
  <c r="CD584"/>
  <c r="CD588"/>
  <c r="CD592"/>
  <c r="CD596"/>
  <c r="CD601"/>
  <c r="CD274"/>
  <c r="CD278"/>
  <c r="CD282"/>
  <c r="CD286"/>
  <c r="CD290"/>
  <c r="CD294"/>
  <c r="CD298"/>
  <c r="CD302"/>
  <c r="CD306"/>
  <c r="CD310"/>
  <c r="CD314"/>
  <c r="CD318"/>
  <c r="CD322"/>
  <c r="CD326"/>
  <c r="CD330"/>
  <c r="CD334"/>
  <c r="CD340"/>
  <c r="CD344"/>
  <c r="CD348"/>
  <c r="CD352"/>
  <c r="CD356"/>
  <c r="CD360"/>
  <c r="CD364"/>
  <c r="CD368"/>
  <c r="CD372"/>
  <c r="CD376"/>
  <c r="CD381"/>
  <c r="CD385"/>
  <c r="CD389"/>
  <c r="CD393"/>
  <c r="CD397"/>
  <c r="CD401"/>
  <c r="CD405"/>
  <c r="CD409"/>
  <c r="CD413"/>
  <c r="CD417"/>
  <c r="CD421"/>
  <c r="CD425"/>
  <c r="CD429"/>
  <c r="CD433"/>
  <c r="CD437"/>
  <c r="CD441"/>
  <c r="CD445"/>
  <c r="CD449"/>
  <c r="CD453"/>
  <c r="CD457"/>
  <c r="CD461"/>
  <c r="CD465"/>
  <c r="CD469"/>
  <c r="CD473"/>
  <c r="CD477"/>
  <c r="CD481"/>
  <c r="CD485"/>
  <c r="CD489"/>
  <c r="CD493"/>
  <c r="CD497"/>
  <c r="CD501"/>
  <c r="CD505"/>
  <c r="CD509"/>
  <c r="CD513"/>
  <c r="CD517"/>
  <c r="CD522"/>
  <c r="CD526"/>
  <c r="CD530"/>
  <c r="CD534"/>
  <c r="CD538"/>
  <c r="CD542"/>
  <c r="CD546"/>
  <c r="CD552"/>
  <c r="CD556"/>
  <c r="CD560"/>
  <c r="CD219"/>
  <c r="CD223"/>
  <c r="CD227"/>
  <c r="CD231"/>
  <c r="CD235"/>
  <c r="CD239"/>
  <c r="CD243"/>
  <c r="CD578"/>
  <c r="CD582"/>
  <c r="CD586"/>
  <c r="CD590"/>
  <c r="CD594"/>
  <c r="CD598"/>
  <c r="CD272"/>
  <c r="CD276"/>
  <c r="CD280"/>
  <c r="CD284"/>
  <c r="CD288"/>
  <c r="CD292"/>
  <c r="CD296"/>
  <c r="CD300"/>
  <c r="CD304"/>
  <c r="CD308"/>
  <c r="CD312"/>
  <c r="CD316"/>
  <c r="CD320"/>
  <c r="CD324"/>
  <c r="CD328"/>
  <c r="CD332"/>
  <c r="CD336"/>
  <c r="CD342"/>
  <c r="CD346"/>
  <c r="CD350"/>
  <c r="CD354"/>
  <c r="CD358"/>
  <c r="CD362"/>
  <c r="CD366"/>
  <c r="CD370"/>
  <c r="CD374"/>
  <c r="CD378"/>
  <c r="CD383"/>
  <c r="CD387"/>
  <c r="CD391"/>
  <c r="CD395"/>
  <c r="CD399"/>
  <c r="CD403"/>
  <c r="CD407"/>
  <c r="CD411"/>
  <c r="CD415"/>
  <c r="CD419"/>
  <c r="CD423"/>
  <c r="CD427"/>
  <c r="CD431"/>
  <c r="CD435"/>
  <c r="CD439"/>
  <c r="CD443"/>
  <c r="CD447"/>
  <c r="CD451"/>
  <c r="CD455"/>
  <c r="CD459"/>
  <c r="CD463"/>
  <c r="CD467"/>
  <c r="CD471"/>
  <c r="CD475"/>
  <c r="CD479"/>
  <c r="CD483"/>
  <c r="CD487"/>
  <c r="CD491"/>
  <c r="CD495"/>
  <c r="CD499"/>
  <c r="CD503"/>
  <c r="CD507"/>
  <c r="CD511"/>
  <c r="CD515"/>
  <c r="CD519"/>
  <c r="CD524"/>
  <c r="CD528"/>
  <c r="CD532"/>
  <c r="CD536"/>
  <c r="CD540"/>
  <c r="CD544"/>
  <c r="CD554"/>
  <c r="CD558"/>
  <c r="CD221"/>
  <c r="CD225"/>
  <c r="CD229"/>
  <c r="CD233"/>
  <c r="CD237"/>
  <c r="CD241"/>
  <c r="CD245"/>
  <c r="CD575"/>
  <c r="CD583"/>
  <c r="CD591"/>
  <c r="CD599"/>
  <c r="CD277"/>
  <c r="CD285"/>
  <c r="CD293"/>
  <c r="CD301"/>
  <c r="CD309"/>
  <c r="CD317"/>
  <c r="CD325"/>
  <c r="CD333"/>
  <c r="CD343"/>
  <c r="CD351"/>
  <c r="CD359"/>
  <c r="CD367"/>
  <c r="CD375"/>
  <c r="CD384"/>
  <c r="CD392"/>
  <c r="CD400"/>
  <c r="CD408"/>
  <c r="CD416"/>
  <c r="CD424"/>
  <c r="CD432"/>
  <c r="CD440"/>
  <c r="CD448"/>
  <c r="CD456"/>
  <c r="CD464"/>
  <c r="CD472"/>
  <c r="CD480"/>
  <c r="CD488"/>
  <c r="CD496"/>
  <c r="CD504"/>
  <c r="CD512"/>
  <c r="CD521"/>
  <c r="CD529"/>
  <c r="CD537"/>
  <c r="CD545"/>
  <c r="CD555"/>
  <c r="CD218"/>
  <c r="CD226"/>
  <c r="CD234"/>
  <c r="CD242"/>
  <c r="CD248"/>
  <c r="CD252"/>
  <c r="CD256"/>
  <c r="CD260"/>
  <c r="CD201"/>
  <c r="CD205"/>
  <c r="CD159"/>
  <c r="CD163"/>
  <c r="CD167"/>
  <c r="CD171"/>
  <c r="CD175"/>
  <c r="CD179"/>
  <c r="CD183"/>
  <c r="CD94"/>
  <c r="CD98"/>
  <c r="CD103"/>
  <c r="CD107"/>
  <c r="CD111"/>
  <c r="CD115"/>
  <c r="CD119"/>
  <c r="CD123"/>
  <c r="CD65"/>
  <c r="CD69"/>
  <c r="CD73"/>
  <c r="CD77"/>
  <c r="CD53"/>
  <c r="CD577"/>
  <c r="CD585"/>
  <c r="CD593"/>
  <c r="CD279"/>
  <c r="CD287"/>
  <c r="CD295"/>
  <c r="CD303"/>
  <c r="CD311"/>
  <c r="CD319"/>
  <c r="CD327"/>
  <c r="CD335"/>
  <c r="CD345"/>
  <c r="CD353"/>
  <c r="CD579"/>
  <c r="CD587"/>
  <c r="CD595"/>
  <c r="CD273"/>
  <c r="CD281"/>
  <c r="CD289"/>
  <c r="CD297"/>
  <c r="CD305"/>
  <c r="CD313"/>
  <c r="CD321"/>
  <c r="CD329"/>
  <c r="CD339"/>
  <c r="CD347"/>
  <c r="CD355"/>
  <c r="CD363"/>
  <c r="CD371"/>
  <c r="CD380"/>
  <c r="CD388"/>
  <c r="CD396"/>
  <c r="CD404"/>
  <c r="CD412"/>
  <c r="CD420"/>
  <c r="CD428"/>
  <c r="CD436"/>
  <c r="CD444"/>
  <c r="CD452"/>
  <c r="CD460"/>
  <c r="CD468"/>
  <c r="CD476"/>
  <c r="CD484"/>
  <c r="CD492"/>
  <c r="CD500"/>
  <c r="CD508"/>
  <c r="CD516"/>
  <c r="CD525"/>
  <c r="CD533"/>
  <c r="CD541"/>
  <c r="CD559"/>
  <c r="CD222"/>
  <c r="CD230"/>
  <c r="CD238"/>
  <c r="CD246"/>
  <c r="CD250"/>
  <c r="CD254"/>
  <c r="CD258"/>
  <c r="CD199"/>
  <c r="CD203"/>
  <c r="CD161"/>
  <c r="CD165"/>
  <c r="CD169"/>
  <c r="CD173"/>
  <c r="CD177"/>
  <c r="CD181"/>
  <c r="CD185"/>
  <c r="CD92"/>
  <c r="CD96"/>
  <c r="CD100"/>
  <c r="CD105"/>
  <c r="CD109"/>
  <c r="CD113"/>
  <c r="CD117"/>
  <c r="CD121"/>
  <c r="CD125"/>
  <c r="CD67"/>
  <c r="CD71"/>
  <c r="CD75"/>
  <c r="CD79"/>
  <c r="CD51"/>
  <c r="CD581"/>
  <c r="CD589"/>
  <c r="CD597"/>
  <c r="CD275"/>
  <c r="CD283"/>
  <c r="CD291"/>
  <c r="CD299"/>
  <c r="CD307"/>
  <c r="CD315"/>
  <c r="CD323"/>
  <c r="CD331"/>
  <c r="CD341"/>
  <c r="CD349"/>
  <c r="CD357"/>
  <c r="CD373"/>
  <c r="CD390"/>
  <c r="CD406"/>
  <c r="CD422"/>
  <c r="CD438"/>
  <c r="CD454"/>
  <c r="CD470"/>
  <c r="CD486"/>
  <c r="CD502"/>
  <c r="CD518"/>
  <c r="CD535"/>
  <c r="CD553"/>
  <c r="CD224"/>
  <c r="CD240"/>
  <c r="CD251"/>
  <c r="CD259"/>
  <c r="CD204"/>
  <c r="CD162"/>
  <c r="CD170"/>
  <c r="CD178"/>
  <c r="CD187"/>
  <c r="CD97"/>
  <c r="CD106"/>
  <c r="CD114"/>
  <c r="CD122"/>
  <c r="CD68"/>
  <c r="CD76"/>
  <c r="CD52"/>
  <c r="CD398"/>
  <c r="CD446"/>
  <c r="CD478"/>
  <c r="CD510"/>
  <c r="CD543"/>
  <c r="CD561"/>
  <c r="CD247"/>
  <c r="CD158"/>
  <c r="CD174"/>
  <c r="CD93"/>
  <c r="CD110"/>
  <c r="CD80"/>
  <c r="CD369"/>
  <c r="CD402"/>
  <c r="CD434"/>
  <c r="CD466"/>
  <c r="CD482"/>
  <c r="CD531"/>
  <c r="CD236"/>
  <c r="CD257"/>
  <c r="CD160"/>
  <c r="CD176"/>
  <c r="CD95"/>
  <c r="CD112"/>
  <c r="CD74"/>
  <c r="CD361"/>
  <c r="CD377"/>
  <c r="CD394"/>
  <c r="CD410"/>
  <c r="CD426"/>
  <c r="CD442"/>
  <c r="CD458"/>
  <c r="CD474"/>
  <c r="CD490"/>
  <c r="CD506"/>
  <c r="CD523"/>
  <c r="CD539"/>
  <c r="CD557"/>
  <c r="CD228"/>
  <c r="CD244"/>
  <c r="CD253"/>
  <c r="CD206"/>
  <c r="CD164"/>
  <c r="CD172"/>
  <c r="CD180"/>
  <c r="CD91"/>
  <c r="CD99"/>
  <c r="CD108"/>
  <c r="CD116"/>
  <c r="CD124"/>
  <c r="CD70"/>
  <c r="CD78"/>
  <c r="CD54"/>
  <c r="CD365"/>
  <c r="CD382"/>
  <c r="CD414"/>
  <c r="CD430"/>
  <c r="CD462"/>
  <c r="CD494"/>
  <c r="CD527"/>
  <c r="CD232"/>
  <c r="CD255"/>
  <c r="CD200"/>
  <c r="CD166"/>
  <c r="CD182"/>
  <c r="CD102"/>
  <c r="CD118"/>
  <c r="CD72"/>
  <c r="CD386"/>
  <c r="CD418"/>
  <c r="CD450"/>
  <c r="CD498"/>
  <c r="CD514"/>
  <c r="CD220"/>
  <c r="CD249"/>
  <c r="CD202"/>
  <c r="CD168"/>
  <c r="CD184"/>
  <c r="CD104"/>
  <c r="CD120"/>
  <c r="CD66"/>
  <c r="CD50"/>
  <c r="CD81"/>
  <c r="CD602"/>
  <c r="CD261"/>
  <c r="CD562"/>
  <c r="CD188"/>
  <c r="CD55"/>
  <c r="CD126"/>
  <c r="CB260"/>
  <c r="BM80" a="1"/>
  <c r="BM80" s="1"/>
  <c r="CB124"/>
  <c r="CC124"/>
  <c r="BV124" a="1"/>
  <c r="BV124" s="1"/>
  <c r="BW124" a="1"/>
  <c r="BW124" s="1"/>
  <c r="BK124" a="1"/>
  <c r="BK124" s="1"/>
  <c r="BQ124" a="1"/>
  <c r="BQ124" s="1"/>
  <c r="BM124" a="1"/>
  <c r="BM124" s="1"/>
  <c r="BS124" a="1"/>
  <c r="BS124" s="1"/>
  <c r="BY124" a="1"/>
  <c r="BY124" s="1"/>
  <c r="BJ124" a="1"/>
  <c r="BJ124" s="1"/>
  <c r="BT124" a="1"/>
  <c r="BT124" s="1"/>
  <c r="BZ124" a="1"/>
  <c r="BZ124" s="1"/>
  <c r="BP124" a="1"/>
  <c r="BP124" s="1"/>
  <c r="BN124" a="1"/>
  <c r="BN124" s="1"/>
  <c r="CB122"/>
  <c r="CC122"/>
  <c r="BS122" a="1"/>
  <c r="BS122" s="1"/>
  <c r="BK122" a="1"/>
  <c r="BK122" s="1"/>
  <c r="BN122" a="1"/>
  <c r="BN122" s="1"/>
  <c r="BZ122" a="1"/>
  <c r="BZ122" s="1"/>
  <c r="BY122" a="1"/>
  <c r="BY122" s="1"/>
  <c r="BT122" a="1"/>
  <c r="BT122" s="1"/>
  <c r="BV122" a="1"/>
  <c r="BV122" s="1"/>
  <c r="BJ122" a="1"/>
  <c r="BJ122" s="1"/>
  <c r="BP122" a="1"/>
  <c r="BP122" s="1"/>
  <c r="BM122" a="1"/>
  <c r="BM122" s="1"/>
  <c r="BQ122" a="1"/>
  <c r="BQ122" s="1"/>
  <c r="BW122" a="1"/>
  <c r="BW122" s="1"/>
  <c r="CB120"/>
  <c r="CC120"/>
  <c r="BJ120" a="1"/>
  <c r="BJ120" s="1"/>
  <c r="BZ120" a="1"/>
  <c r="BZ120" s="1"/>
  <c r="BT120" a="1"/>
  <c r="BT120" s="1"/>
  <c r="BQ120" a="1"/>
  <c r="BQ120" s="1"/>
  <c r="BN120" a="1"/>
  <c r="BN120" s="1"/>
  <c r="BP120" a="1"/>
  <c r="BP120" s="1"/>
  <c r="BY120" a="1"/>
  <c r="BY120" s="1"/>
  <c r="BV120" a="1"/>
  <c r="BV120" s="1"/>
  <c r="BK120" a="1"/>
  <c r="BK120" s="1"/>
  <c r="BW120" a="1"/>
  <c r="BW120" s="1"/>
  <c r="BS120" a="1"/>
  <c r="BS120" s="1"/>
  <c r="BM120" a="1"/>
  <c r="BM120" s="1"/>
  <c r="CB118"/>
  <c r="CC118"/>
  <c r="BK118" a="1"/>
  <c r="BK118" s="1"/>
  <c r="BY118" a="1"/>
  <c r="BY118" s="1"/>
  <c r="BW118" a="1"/>
  <c r="BW118" s="1"/>
  <c r="BP118" a="1"/>
  <c r="BP118" s="1"/>
  <c r="BN118" a="1"/>
  <c r="BN118" s="1"/>
  <c r="BV118" a="1"/>
  <c r="BV118" s="1"/>
  <c r="BT118" a="1"/>
  <c r="BT118" s="1"/>
  <c r="BM118" a="1"/>
  <c r="BM118" s="1"/>
  <c r="BZ118" a="1"/>
  <c r="BZ118" s="1"/>
  <c r="BJ118" a="1"/>
  <c r="BJ118" s="1"/>
  <c r="BS118" a="1"/>
  <c r="BS118" s="1"/>
  <c r="BQ118" a="1"/>
  <c r="BQ118" s="1"/>
  <c r="CC116"/>
  <c r="CB116"/>
  <c r="BK116" a="1"/>
  <c r="BK116" s="1"/>
  <c r="BS116" a="1"/>
  <c r="BS116" s="1"/>
  <c r="BV116" a="1"/>
  <c r="BV116" s="1"/>
  <c r="BP116" a="1"/>
  <c r="BP116" s="1"/>
  <c r="BJ116" a="1"/>
  <c r="BJ116" s="1"/>
  <c r="BM116" a="1"/>
  <c r="BM116" s="1"/>
  <c r="BT116" a="1"/>
  <c r="BT116" s="1"/>
  <c r="BQ116" a="1"/>
  <c r="BQ116" s="1"/>
  <c r="BZ116" a="1"/>
  <c r="BZ116" s="1"/>
  <c r="BY116" a="1"/>
  <c r="BY116" s="1"/>
  <c r="BW116" a="1"/>
  <c r="BW116" s="1"/>
  <c r="BN116" a="1"/>
  <c r="BN116" s="1"/>
  <c r="CB114"/>
  <c r="CC114"/>
  <c r="BM114" a="1"/>
  <c r="BM114" s="1"/>
  <c r="BN114" a="1"/>
  <c r="BN114" s="1"/>
  <c r="BJ114" a="1"/>
  <c r="BJ114" s="1"/>
  <c r="BS114" a="1"/>
  <c r="BS114" s="1"/>
  <c r="BP114" a="1"/>
  <c r="BP114" s="1"/>
  <c r="BQ114" a="1"/>
  <c r="BQ114" s="1"/>
  <c r="BT114" a="1"/>
  <c r="BT114" s="1"/>
  <c r="BV114" a="1"/>
  <c r="BV114" s="1"/>
  <c r="BY114" a="1"/>
  <c r="BY114" s="1"/>
  <c r="BW114" a="1"/>
  <c r="BW114" s="1"/>
  <c r="BZ114" a="1"/>
  <c r="BZ114" s="1"/>
  <c r="BK114" a="1"/>
  <c r="BK114" s="1"/>
  <c r="CC112"/>
  <c r="CB112"/>
  <c r="BV112" a="1"/>
  <c r="BV112" s="1"/>
  <c r="BP112" a="1"/>
  <c r="BP112" s="1"/>
  <c r="BK112" a="1"/>
  <c r="BK112" s="1"/>
  <c r="BT112" a="1"/>
  <c r="BT112" s="1"/>
  <c r="BY112" a="1"/>
  <c r="BY112" s="1"/>
  <c r="BZ112" a="1"/>
  <c r="BZ112" s="1"/>
  <c r="BW112" a="1"/>
  <c r="BW112" s="1"/>
  <c r="BS112" a="1"/>
  <c r="BS112" s="1"/>
  <c r="BM112" a="1"/>
  <c r="BM112" s="1"/>
  <c r="BQ112" a="1"/>
  <c r="BQ112" s="1"/>
  <c r="BJ112" a="1"/>
  <c r="BJ112" s="1"/>
  <c r="BN112" a="1"/>
  <c r="BN112" s="1"/>
  <c r="CC110"/>
  <c r="CB110"/>
  <c r="BY110" a="1"/>
  <c r="BY110" s="1"/>
  <c r="BW110" a="1"/>
  <c r="BW110" s="1"/>
  <c r="BN110" a="1"/>
  <c r="BN110" s="1"/>
  <c r="BJ110" a="1"/>
  <c r="BJ110" s="1"/>
  <c r="BV110" a="1"/>
  <c r="BV110" s="1"/>
  <c r="BM110" a="1"/>
  <c r="BM110" s="1"/>
  <c r="BP110" a="1"/>
  <c r="BP110" s="1"/>
  <c r="BK110" a="1"/>
  <c r="BK110" s="1"/>
  <c r="BS110" a="1"/>
  <c r="BS110" s="1"/>
  <c r="BT110" a="1"/>
  <c r="BT110" s="1"/>
  <c r="BQ110" a="1"/>
  <c r="BQ110" s="1"/>
  <c r="BZ110" a="1"/>
  <c r="BZ110" s="1"/>
  <c r="CC108"/>
  <c r="CB108"/>
  <c r="BS108" a="1"/>
  <c r="BS108" s="1"/>
  <c r="BT108" a="1"/>
  <c r="BT108" s="1"/>
  <c r="BQ108" a="1"/>
  <c r="BQ108" s="1"/>
  <c r="BY108" a="1"/>
  <c r="BY108" s="1"/>
  <c r="BM108" a="1"/>
  <c r="BM108" s="1"/>
  <c r="BZ108" a="1"/>
  <c r="BZ108" s="1"/>
  <c r="BW108" a="1"/>
  <c r="BW108" s="1"/>
  <c r="BP108" a="1"/>
  <c r="BP108" s="1"/>
  <c r="BV108" a="1"/>
  <c r="BV108" s="1"/>
  <c r="BJ108" a="1"/>
  <c r="BJ108" s="1"/>
  <c r="BN108" a="1"/>
  <c r="BN108" s="1"/>
  <c r="BK108" a="1"/>
  <c r="BK108" s="1"/>
  <c r="CB106"/>
  <c r="CC106"/>
  <c r="BZ106" a="1"/>
  <c r="BZ106" s="1"/>
  <c r="BW106" a="1"/>
  <c r="BW106" s="1"/>
  <c r="BJ106" a="1"/>
  <c r="BJ106" s="1"/>
  <c r="BP106" a="1"/>
  <c r="BP106" s="1"/>
  <c r="BQ106" a="1"/>
  <c r="BQ106" s="1"/>
  <c r="BK106" a="1"/>
  <c r="BK106" s="1"/>
  <c r="BM106" a="1"/>
  <c r="BM106" s="1"/>
  <c r="BY106" a="1"/>
  <c r="BY106" s="1"/>
  <c r="BV106" a="1"/>
  <c r="BV106" s="1"/>
  <c r="BS106" a="1"/>
  <c r="BS106" s="1"/>
  <c r="BN106" a="1"/>
  <c r="BN106" s="1"/>
  <c r="BT106" a="1"/>
  <c r="BT106" s="1"/>
  <c r="CC104"/>
  <c r="CB104"/>
  <c r="BN104" a="1"/>
  <c r="BN104" s="1"/>
  <c r="BT104" a="1"/>
  <c r="BT104" s="1"/>
  <c r="BV104" a="1"/>
  <c r="BV104" s="1"/>
  <c r="BS104" a="1"/>
  <c r="BS104" s="1"/>
  <c r="BY104" a="1"/>
  <c r="BY104" s="1"/>
  <c r="BW104" a="1"/>
  <c r="BW104" s="1"/>
  <c r="BM104" a="1"/>
  <c r="BM104" s="1"/>
  <c r="BJ104" a="1"/>
  <c r="BJ104" s="1"/>
  <c r="BK104" a="1"/>
  <c r="BK104" s="1"/>
  <c r="BZ104" a="1"/>
  <c r="BZ104" s="1"/>
  <c r="BQ104" a="1"/>
  <c r="BQ104" s="1"/>
  <c r="BP104" a="1"/>
  <c r="BP104" s="1"/>
  <c r="CC102"/>
  <c r="CB102"/>
  <c r="BS102" a="1"/>
  <c r="BS102" s="1"/>
  <c r="BM102" a="1"/>
  <c r="BM102" s="1"/>
  <c r="BV102" a="1"/>
  <c r="BV102" s="1"/>
  <c r="BQ102" a="1"/>
  <c r="BQ102" s="1"/>
  <c r="BT102" a="1"/>
  <c r="BT102" s="1"/>
  <c r="BZ102" a="1"/>
  <c r="BZ102" s="1"/>
  <c r="BJ102" a="1"/>
  <c r="BJ102" s="1"/>
  <c r="BY102" a="1"/>
  <c r="BY102" s="1"/>
  <c r="BW102" a="1"/>
  <c r="BW102" s="1"/>
  <c r="BN102" a="1"/>
  <c r="BN102" s="1"/>
  <c r="BK102" a="1"/>
  <c r="BK102" s="1"/>
  <c r="BP102" a="1"/>
  <c r="BP102" s="1"/>
  <c r="CC99"/>
  <c r="CB99"/>
  <c r="BM99" a="1"/>
  <c r="BM99" s="1"/>
  <c r="BY99" a="1"/>
  <c r="BY99" s="1"/>
  <c r="BK99" a="1"/>
  <c r="BK99" s="1"/>
  <c r="BW99" a="1"/>
  <c r="BW99" s="1"/>
  <c r="BP99" a="1"/>
  <c r="BP99" s="1"/>
  <c r="BN99" a="1"/>
  <c r="BN99" s="1"/>
  <c r="BZ99" a="1"/>
  <c r="BZ99" s="1"/>
  <c r="BS99" a="1"/>
  <c r="BS99" s="1"/>
  <c r="BQ99" a="1"/>
  <c r="BQ99" s="1"/>
  <c r="BJ99" a="1"/>
  <c r="BJ99" s="1"/>
  <c r="BV99" a="1"/>
  <c r="BV99" s="1"/>
  <c r="BT99" a="1"/>
  <c r="BT99" s="1"/>
  <c r="CB97"/>
  <c r="CC97"/>
  <c r="BJ97" a="1"/>
  <c r="BJ97" s="1"/>
  <c r="BV97" a="1"/>
  <c r="BV97" s="1"/>
  <c r="BK97" a="1"/>
  <c r="BK97" s="1"/>
  <c r="BW97" a="1"/>
  <c r="BW97" s="1"/>
  <c r="BM97" a="1"/>
  <c r="BM97" s="1"/>
  <c r="BY97" a="1"/>
  <c r="BY97" s="1"/>
  <c r="BN97" a="1"/>
  <c r="BN97" s="1"/>
  <c r="BZ97" a="1"/>
  <c r="BZ97" s="1"/>
  <c r="BP97" a="1"/>
  <c r="BP97" s="1"/>
  <c r="BQ97" a="1"/>
  <c r="BQ97" s="1"/>
  <c r="BS97" a="1"/>
  <c r="BS97" s="1"/>
  <c r="BT97" a="1"/>
  <c r="BT97" s="1"/>
  <c r="CB95"/>
  <c r="CC95"/>
  <c r="BS95" a="1"/>
  <c r="BS95" s="1"/>
  <c r="BQ95" a="1"/>
  <c r="BQ95" s="1"/>
  <c r="BJ95" a="1"/>
  <c r="BJ95" s="1"/>
  <c r="BV95" a="1"/>
  <c r="BV95" s="1"/>
  <c r="BT95" a="1"/>
  <c r="BT95" s="1"/>
  <c r="BM95" a="1"/>
  <c r="BM95" s="1"/>
  <c r="BY95" a="1"/>
  <c r="BY95" s="1"/>
  <c r="BK95" a="1"/>
  <c r="BK95" s="1"/>
  <c r="BW95" a="1"/>
  <c r="BW95" s="1"/>
  <c r="BP95" a="1"/>
  <c r="BP95" s="1"/>
  <c r="BN95" a="1"/>
  <c r="BN95" s="1"/>
  <c r="BZ95" a="1"/>
  <c r="BZ95" s="1"/>
  <c r="CB93"/>
  <c r="CC93"/>
  <c r="BP93" a="1"/>
  <c r="BP93" s="1"/>
  <c r="BQ93" a="1"/>
  <c r="BQ93" s="1"/>
  <c r="BS93" a="1"/>
  <c r="BS93" s="1"/>
  <c r="BT93" a="1"/>
  <c r="BT93" s="1"/>
  <c r="BJ93" a="1"/>
  <c r="BJ93" s="1"/>
  <c r="BV93" a="1"/>
  <c r="BV93" s="1"/>
  <c r="BK93" a="1"/>
  <c r="BK93" s="1"/>
  <c r="BW93" a="1"/>
  <c r="BW93" s="1"/>
  <c r="BM93" a="1"/>
  <c r="BM93" s="1"/>
  <c r="BY93" a="1"/>
  <c r="BY93" s="1"/>
  <c r="BN93" a="1"/>
  <c r="BN93" s="1"/>
  <c r="BZ93" a="1"/>
  <c r="BZ93" s="1"/>
  <c r="CB91"/>
  <c r="CC91"/>
  <c r="BM91" a="1"/>
  <c r="BM91" s="1"/>
  <c r="BY91" a="1"/>
  <c r="BY91" s="1"/>
  <c r="BK91" a="1"/>
  <c r="BK91" s="1"/>
  <c r="BW91" a="1"/>
  <c r="BW91" s="1"/>
  <c r="BP91" a="1"/>
  <c r="BP91" s="1"/>
  <c r="BN91" a="1"/>
  <c r="BN91" s="1"/>
  <c r="BZ91" a="1"/>
  <c r="BZ91" s="1"/>
  <c r="BS91" a="1"/>
  <c r="BS91" s="1"/>
  <c r="BQ91" a="1"/>
  <c r="BQ91" s="1"/>
  <c r="BJ91" a="1"/>
  <c r="BJ91" s="1"/>
  <c r="BV91" a="1"/>
  <c r="BV91" s="1"/>
  <c r="BT91" a="1"/>
  <c r="BT91" s="1"/>
  <c r="CC79"/>
  <c r="CB79"/>
  <c r="BQ79" a="1"/>
  <c r="BQ79" s="1"/>
  <c r="BJ79" a="1"/>
  <c r="BJ79" s="1"/>
  <c r="BZ79" a="1"/>
  <c r="BZ79" s="1"/>
  <c r="BS79" a="1"/>
  <c r="BS79" s="1"/>
  <c r="BP79" a="1"/>
  <c r="BP79" s="1"/>
  <c r="BY79" a="1"/>
  <c r="BY79" s="1"/>
  <c r="BT79" a="1"/>
  <c r="BT79" s="1"/>
  <c r="BN79" a="1"/>
  <c r="BN79" s="1"/>
  <c r="BM79" a="1"/>
  <c r="BM79" s="1"/>
  <c r="BV79" a="1"/>
  <c r="BV79" s="1"/>
  <c r="BK79" a="1"/>
  <c r="BK79" s="1"/>
  <c r="BW79" a="1"/>
  <c r="BW79" s="1"/>
  <c r="CC77"/>
  <c r="CB77"/>
  <c r="BS77" a="1"/>
  <c r="BS77" s="1"/>
  <c r="BV77" a="1"/>
  <c r="BV77" s="1"/>
  <c r="BW77" a="1"/>
  <c r="BW77" s="1"/>
  <c r="BZ77" a="1"/>
  <c r="BZ77" s="1"/>
  <c r="BQ77" a="1"/>
  <c r="BQ77" s="1"/>
  <c r="BM77" a="1"/>
  <c r="BM77" s="1"/>
  <c r="BT77" a="1"/>
  <c r="BT77" s="1"/>
  <c r="BJ77" a="1"/>
  <c r="BJ77" s="1"/>
  <c r="BP77" a="1"/>
  <c r="BP77" s="1"/>
  <c r="BK77" a="1"/>
  <c r="BK77" s="1"/>
  <c r="BN77" a="1"/>
  <c r="BN77" s="1"/>
  <c r="BY77" a="1"/>
  <c r="BY77" s="1"/>
  <c r="CB75"/>
  <c r="CC75"/>
  <c r="BY75" a="1"/>
  <c r="BY75" s="1"/>
  <c r="BJ75" a="1"/>
  <c r="BJ75" s="1"/>
  <c r="BN75" a="1"/>
  <c r="BN75" s="1"/>
  <c r="BK75" a="1"/>
  <c r="BK75" s="1"/>
  <c r="BM75" a="1"/>
  <c r="BM75" s="1"/>
  <c r="BZ75" a="1"/>
  <c r="BZ75" s="1"/>
  <c r="BQ75" a="1"/>
  <c r="BQ75" s="1"/>
  <c r="BT75" a="1"/>
  <c r="BT75" s="1"/>
  <c r="BW75" a="1"/>
  <c r="BW75" s="1"/>
  <c r="BP75" a="1"/>
  <c r="BP75" s="1"/>
  <c r="BV75" a="1"/>
  <c r="BV75" s="1"/>
  <c r="BS75" a="1"/>
  <c r="BS75" s="1"/>
  <c r="CB73"/>
  <c r="CC73"/>
  <c r="BY73" a="1"/>
  <c r="BY73" s="1"/>
  <c r="BW73" a="1"/>
  <c r="BW73" s="1"/>
  <c r="BN73" a="1"/>
  <c r="BN73" s="1"/>
  <c r="BP73" a="1"/>
  <c r="BP73" s="1"/>
  <c r="BS73" a="1"/>
  <c r="BS73" s="1"/>
  <c r="BQ73" a="1"/>
  <c r="BQ73" s="1"/>
  <c r="BV73" a="1"/>
  <c r="BV73" s="1"/>
  <c r="BM73" a="1"/>
  <c r="BM73" s="1"/>
  <c r="BT73" a="1"/>
  <c r="BT73" s="1"/>
  <c r="BZ73" a="1"/>
  <c r="BZ73" s="1"/>
  <c r="BJ73" a="1"/>
  <c r="BJ73" s="1"/>
  <c r="BK73" a="1"/>
  <c r="BK73" s="1"/>
  <c r="CC71"/>
  <c r="CB71"/>
  <c r="BM71" a="1"/>
  <c r="BM71" s="1"/>
  <c r="BP71" a="1"/>
  <c r="BP71" s="1"/>
  <c r="BT71" a="1"/>
  <c r="BT71" s="1"/>
  <c r="BK71" a="1"/>
  <c r="BK71" s="1"/>
  <c r="BW71" a="1"/>
  <c r="BW71" s="1"/>
  <c r="BN71" a="1"/>
  <c r="BN71" s="1"/>
  <c r="BV71" a="1"/>
  <c r="BV71" s="1"/>
  <c r="BJ71" a="1"/>
  <c r="BJ71" s="1"/>
  <c r="BZ71" a="1"/>
  <c r="BZ71" s="1"/>
  <c r="BS71" a="1"/>
  <c r="BS71" s="1"/>
  <c r="BQ71" a="1"/>
  <c r="BQ71" s="1"/>
  <c r="BY71" a="1"/>
  <c r="BY71" s="1"/>
  <c r="CC69"/>
  <c r="CB69"/>
  <c r="BP69" a="1"/>
  <c r="BP69" s="1"/>
  <c r="BV69" a="1"/>
  <c r="BV69" s="1"/>
  <c r="BW69" a="1"/>
  <c r="BW69" s="1"/>
  <c r="BQ69" a="1"/>
  <c r="BQ69" s="1"/>
  <c r="BJ69" a="1"/>
  <c r="BJ69" s="1"/>
  <c r="BZ69" a="1"/>
  <c r="BZ69" s="1"/>
  <c r="BY69" a="1"/>
  <c r="BY69" s="1"/>
  <c r="BK69" a="1"/>
  <c r="BK69" s="1"/>
  <c r="BT69" a="1"/>
  <c r="BT69" s="1"/>
  <c r="BM69" a="1"/>
  <c r="BM69" s="1"/>
  <c r="BS69" a="1"/>
  <c r="BS69" s="1"/>
  <c r="BN69" a="1"/>
  <c r="BN69" s="1"/>
  <c r="CB67"/>
  <c r="CC67"/>
  <c r="BV67" a="1"/>
  <c r="BV67" s="1"/>
  <c r="BK67" a="1"/>
  <c r="BK67" s="1"/>
  <c r="BJ67" a="1"/>
  <c r="BJ67" s="1"/>
  <c r="BY67" a="1"/>
  <c r="BY67" s="1"/>
  <c r="BT67" a="1"/>
  <c r="BT67" s="1"/>
  <c r="BP67" a="1"/>
  <c r="BP67" s="1"/>
  <c r="BZ67" a="1"/>
  <c r="BZ67" s="1"/>
  <c r="BN67" a="1"/>
  <c r="BN67" s="1"/>
  <c r="BW67" a="1"/>
  <c r="BW67" s="1"/>
  <c r="BS67" a="1"/>
  <c r="BS67" s="1"/>
  <c r="BQ67" a="1"/>
  <c r="BQ67" s="1"/>
  <c r="BM67" a="1"/>
  <c r="BM67" s="1"/>
  <c r="CB65"/>
  <c r="CC65"/>
  <c r="BT65" a="1"/>
  <c r="BT65" s="1"/>
  <c r="BS65" a="1"/>
  <c r="BS65" s="1"/>
  <c r="BY65" a="1"/>
  <c r="BY65" s="1"/>
  <c r="BW65" a="1"/>
  <c r="BW65" s="1"/>
  <c r="BV65" a="1"/>
  <c r="BV65" s="1"/>
  <c r="BZ65" a="1"/>
  <c r="BZ65" s="1"/>
  <c r="BK65" a="1"/>
  <c r="BK65" s="1"/>
  <c r="BP65" a="1"/>
  <c r="BP65" s="1"/>
  <c r="BM65" a="1"/>
  <c r="BM65" s="1"/>
  <c r="BQ65" a="1"/>
  <c r="BQ65" s="1"/>
  <c r="BJ65" a="1"/>
  <c r="BJ65" s="1"/>
  <c r="BN65" a="1"/>
  <c r="BN65" s="1"/>
  <c r="BU577" a="1"/>
  <c r="BU577" s="1"/>
  <c r="BU580" a="1"/>
  <c r="BU580" s="1"/>
  <c r="BU579" a="1"/>
  <c r="BU579" s="1"/>
  <c r="BU582" a="1"/>
  <c r="BU582" s="1"/>
  <c r="BU589" a="1"/>
  <c r="BU589" s="1"/>
  <c r="BU576" a="1"/>
  <c r="BU576" s="1"/>
  <c r="BU598" a="1"/>
  <c r="BU598" s="1"/>
  <c r="BU601" a="1"/>
  <c r="BU601" s="1"/>
  <c r="BU595" a="1"/>
  <c r="BU595" s="1"/>
  <c r="BU275" a="1"/>
  <c r="BU275" s="1"/>
  <c r="BU285" a="1"/>
  <c r="BU285" s="1"/>
  <c r="BU278" a="1"/>
  <c r="BU278" s="1"/>
  <c r="BU283" a="1"/>
  <c r="BU283" s="1"/>
  <c r="BU298" a="1"/>
  <c r="BU298" s="1"/>
  <c r="BU307" a="1"/>
  <c r="BU307" s="1"/>
  <c r="BU574" a="1"/>
  <c r="BU574" s="1"/>
  <c r="BU296" a="1"/>
  <c r="BU296" s="1"/>
  <c r="BU304" a="1"/>
  <c r="BU304" s="1"/>
  <c r="BU302" a="1"/>
  <c r="BU302" s="1"/>
  <c r="BU315" a="1"/>
  <c r="BU315" s="1"/>
  <c r="BU317" a="1"/>
  <c r="BU317" s="1"/>
  <c r="BU319" a="1"/>
  <c r="BU319" s="1"/>
  <c r="BU321" a="1"/>
  <c r="BU321" s="1"/>
  <c r="BU293" a="1"/>
  <c r="BU293" s="1"/>
  <c r="BU314" a="1"/>
  <c r="BU314" s="1"/>
  <c r="BU301" a="1"/>
  <c r="BU301" s="1"/>
  <c r="BU327" a="1"/>
  <c r="BU327" s="1"/>
  <c r="BU347" a="1"/>
  <c r="BU347" s="1"/>
  <c r="BU358" a="1"/>
  <c r="BU358" s="1"/>
  <c r="BU581" a="1"/>
  <c r="BU581" s="1"/>
  <c r="BU594" a="1"/>
  <c r="BU594" s="1"/>
  <c r="BU290" a="1"/>
  <c r="BU290" s="1"/>
  <c r="BU274" a="1"/>
  <c r="BU274" s="1"/>
  <c r="BU303" a="1"/>
  <c r="BU303" s="1"/>
  <c r="BU300" a="1"/>
  <c r="BU300" s="1"/>
  <c r="BU306" a="1"/>
  <c r="BU306" s="1"/>
  <c r="BU309" a="1"/>
  <c r="BU309" s="1"/>
  <c r="BU324" a="1"/>
  <c r="BU324" s="1"/>
  <c r="BU325" a="1"/>
  <c r="BU325" s="1"/>
  <c r="BU329" a="1"/>
  <c r="BU329" s="1"/>
  <c r="BU323" a="1"/>
  <c r="BU323" s="1"/>
  <c r="BU353" a="1"/>
  <c r="BU353" s="1"/>
  <c r="BU363" a="1"/>
  <c r="BU363" s="1"/>
  <c r="BU578" a="1"/>
  <c r="BU578" s="1"/>
  <c r="BU585" a="1"/>
  <c r="BU585" s="1"/>
  <c r="BU586" a="1"/>
  <c r="BU586" s="1"/>
  <c r="BU584" a="1"/>
  <c r="BU584" s="1"/>
  <c r="BU591" a="1"/>
  <c r="BU591" s="1"/>
  <c r="BU592" a="1"/>
  <c r="BU592" s="1"/>
  <c r="BU291" a="1"/>
  <c r="BU291" s="1"/>
  <c r="BU276" a="1"/>
  <c r="BU276" s="1"/>
  <c r="BU299" a="1"/>
  <c r="BU299" s="1"/>
  <c r="BU281" a="1"/>
  <c r="BU281" s="1"/>
  <c r="BU313" a="1"/>
  <c r="BU313" s="1"/>
  <c r="BU287" a="1"/>
  <c r="BU287" s="1"/>
  <c r="BU332" a="1"/>
  <c r="BU332" s="1"/>
  <c r="BU334" a="1"/>
  <c r="BU334" s="1"/>
  <c r="BU330" a="1"/>
  <c r="BU330" s="1"/>
  <c r="BU354" a="1"/>
  <c r="BU354" s="1"/>
  <c r="BU359" a="1"/>
  <c r="BU359" s="1"/>
  <c r="BU365" a="1"/>
  <c r="BU365" s="1"/>
  <c r="BU308" a="1"/>
  <c r="BU308" s="1"/>
  <c r="BU357" a="1"/>
  <c r="BU357" s="1"/>
  <c r="BU370" a="1"/>
  <c r="BU370" s="1"/>
  <c r="BU322" a="1"/>
  <c r="BU322" s="1"/>
  <c r="BU355" a="1"/>
  <c r="BU355" s="1"/>
  <c r="BU369" a="1"/>
  <c r="BU369" s="1"/>
  <c r="BU371" a="1"/>
  <c r="BU371" s="1"/>
  <c r="BU376" a="1"/>
  <c r="BU376" s="1"/>
  <c r="BU393" a="1"/>
  <c r="BU393" s="1"/>
  <c r="BU404" a="1"/>
  <c r="BU404" s="1"/>
  <c r="BU415" a="1"/>
  <c r="BU415" s="1"/>
  <c r="BU425" a="1"/>
  <c r="BU425" s="1"/>
  <c r="BU398" a="1"/>
  <c r="BU398" s="1"/>
  <c r="BU583" a="1"/>
  <c r="BU583" s="1"/>
  <c r="BU597" a="1"/>
  <c r="BU597" s="1"/>
  <c r="BU602" a="1"/>
  <c r="BU602" s="1"/>
  <c r="BU288" a="1"/>
  <c r="BU288" s="1"/>
  <c r="BU294" a="1"/>
  <c r="BU294" s="1"/>
  <c r="BU331" a="1"/>
  <c r="BU331" s="1"/>
  <c r="BU297" a="1"/>
  <c r="BU297" s="1"/>
  <c r="BU328" a="1"/>
  <c r="BU328" s="1"/>
  <c r="BU277" a="1"/>
  <c r="BU277" s="1"/>
  <c r="BU305" a="1"/>
  <c r="BU305" s="1"/>
  <c r="BU356" a="1"/>
  <c r="BU356" s="1"/>
  <c r="BU341" a="1"/>
  <c r="BU341" s="1"/>
  <c r="BU343" a="1"/>
  <c r="BU343" s="1"/>
  <c r="BU335" a="1"/>
  <c r="BU335" s="1"/>
  <c r="BU401" a="1"/>
  <c r="BU401" s="1"/>
  <c r="BU412" a="1"/>
  <c r="BU412" s="1"/>
  <c r="BU417" a="1"/>
  <c r="BU417" s="1"/>
  <c r="BU423" a="1"/>
  <c r="BU423" s="1"/>
  <c r="BU428" a="1"/>
  <c r="BU428" s="1"/>
  <c r="BU431" a="1"/>
  <c r="BU431" s="1"/>
  <c r="BU349" a="1"/>
  <c r="BU349" s="1"/>
  <c r="BU390" a="1"/>
  <c r="BU390" s="1"/>
  <c r="BU383" a="1"/>
  <c r="BU383" s="1"/>
  <c r="BU392" a="1"/>
  <c r="BU392" s="1"/>
  <c r="BU403" a="1"/>
  <c r="BU403" s="1"/>
  <c r="BU413" a="1"/>
  <c r="BU413" s="1"/>
  <c r="BU424" a="1"/>
  <c r="BU424" s="1"/>
  <c r="BU402" a="1"/>
  <c r="BU402" s="1"/>
  <c r="BU410" a="1"/>
  <c r="BU410" s="1"/>
  <c r="BU438" a="1"/>
  <c r="BU438" s="1"/>
  <c r="BU469" a="1"/>
  <c r="BU469" s="1"/>
  <c r="BU448" a="1"/>
  <c r="BU448" s="1"/>
  <c r="BU479" a="1"/>
  <c r="BU479" s="1"/>
  <c r="BU518" a="1"/>
  <c r="BU518" s="1"/>
  <c r="BU225" a="1"/>
  <c r="BU225" s="1"/>
  <c r="BU233" a="1"/>
  <c r="BU233" s="1"/>
  <c r="BU486" a="1"/>
  <c r="BU486" s="1"/>
  <c r="BU487" a="1"/>
  <c r="BU487" s="1"/>
  <c r="BU488" a="1"/>
  <c r="BU488" s="1"/>
  <c r="BU489" a="1"/>
  <c r="BU489" s="1"/>
  <c r="BU490" a="1"/>
  <c r="BU490" s="1"/>
  <c r="BU491" a="1"/>
  <c r="BU491" s="1"/>
  <c r="BU492" a="1"/>
  <c r="BU492" s="1"/>
  <c r="BU493" a="1"/>
  <c r="BU493" s="1"/>
  <c r="BU494" a="1"/>
  <c r="BU494" s="1"/>
  <c r="BU495" a="1"/>
  <c r="BU495" s="1"/>
  <c r="BU496" a="1"/>
  <c r="BU496" s="1"/>
  <c r="BU497" a="1"/>
  <c r="BU497" s="1"/>
  <c r="BU498" a="1"/>
  <c r="BU498" s="1"/>
  <c r="BU499" a="1"/>
  <c r="BU499" s="1"/>
  <c r="BU500" a="1"/>
  <c r="BU500" s="1"/>
  <c r="BU501" a="1"/>
  <c r="BU501" s="1"/>
  <c r="BU502" a="1"/>
  <c r="BU502" s="1"/>
  <c r="BU503" a="1"/>
  <c r="BU503" s="1"/>
  <c r="BU504" a="1"/>
  <c r="BU504" s="1"/>
  <c r="BU505" a="1"/>
  <c r="BU505" s="1"/>
  <c r="BU506" a="1"/>
  <c r="BU506" s="1"/>
  <c r="BU507" a="1"/>
  <c r="BU507" s="1"/>
  <c r="BU515" a="1"/>
  <c r="BU515" s="1"/>
  <c r="BU522" a="1"/>
  <c r="BU522" s="1"/>
  <c r="BU532" a="1"/>
  <c r="BU532" s="1"/>
  <c r="BU543" a="1"/>
  <c r="BU543" s="1"/>
  <c r="BU368" a="1"/>
  <c r="BU368" s="1"/>
  <c r="BU434" a="1"/>
  <c r="BU434" s="1"/>
  <c r="BU477" a="1"/>
  <c r="BU477" s="1"/>
  <c r="BU516" a="1"/>
  <c r="BU516" s="1"/>
  <c r="BU529" a="1"/>
  <c r="BU529" s="1"/>
  <c r="BU480" a="1"/>
  <c r="BU480" s="1"/>
  <c r="BU519" a="1"/>
  <c r="BU519" s="1"/>
  <c r="BU245" a="1"/>
  <c r="BU245" s="1"/>
  <c r="BU261" a="1"/>
  <c r="BU261" s="1"/>
  <c r="BU158" a="1"/>
  <c r="BU158" s="1"/>
  <c r="BU552" a="1"/>
  <c r="BU552" s="1"/>
  <c r="BU561" a="1"/>
  <c r="BU561" s="1"/>
  <c r="BU575" a="1"/>
  <c r="BU575" s="1"/>
  <c r="BU284" a="1"/>
  <c r="BU284" s="1"/>
  <c r="BU295" a="1"/>
  <c r="BU295" s="1"/>
  <c r="BU289" a="1"/>
  <c r="BU289" s="1"/>
  <c r="BU279" a="1"/>
  <c r="BU279" s="1"/>
  <c r="BU310" a="1"/>
  <c r="BU310" s="1"/>
  <c r="BU339" a="1"/>
  <c r="BU339" s="1"/>
  <c r="BU367" a="1"/>
  <c r="BU367" s="1"/>
  <c r="BU372" a="1"/>
  <c r="BU372" s="1"/>
  <c r="BU318" a="1"/>
  <c r="BU318" s="1"/>
  <c r="BU340" a="1"/>
  <c r="BU340" s="1"/>
  <c r="BU344" a="1"/>
  <c r="BU344" s="1"/>
  <c r="BU350" a="1"/>
  <c r="BU350" s="1"/>
  <c r="BU364" a="1"/>
  <c r="BU364" s="1"/>
  <c r="BU388" a="1"/>
  <c r="BU388" s="1"/>
  <c r="BU399" a="1"/>
  <c r="BU399" s="1"/>
  <c r="BU360" a="1"/>
  <c r="BU360" s="1"/>
  <c r="BU374" a="1"/>
  <c r="BU374" s="1"/>
  <c r="BU422" a="1"/>
  <c r="BU422" s="1"/>
  <c r="BU395" a="1"/>
  <c r="BU395" s="1"/>
  <c r="BU405" a="1"/>
  <c r="BU405" s="1"/>
  <c r="BU416" a="1"/>
  <c r="BU416" s="1"/>
  <c r="BU427" a="1"/>
  <c r="BU427" s="1"/>
  <c r="BU450" a="1"/>
  <c r="BU450" s="1"/>
  <c r="BU430" a="1"/>
  <c r="BU430" s="1"/>
  <c r="BU437" a="1"/>
  <c r="BU437" s="1"/>
  <c r="BU441" a="1"/>
  <c r="BU441" s="1"/>
  <c r="BU471" a="1"/>
  <c r="BU471" s="1"/>
  <c r="BU472" a="1"/>
  <c r="BU472" s="1"/>
  <c r="BU380" a="1"/>
  <c r="BU380" s="1"/>
  <c r="BU433" a="1"/>
  <c r="BU433" s="1"/>
  <c r="BU483" a="1"/>
  <c r="BU483" s="1"/>
  <c r="BU525" a="1"/>
  <c r="BU525" s="1"/>
  <c r="BU590" a="1"/>
  <c r="BU590" s="1"/>
  <c r="BU588" a="1"/>
  <c r="BU588" s="1"/>
  <c r="BU596" a="1"/>
  <c r="BU596" s="1"/>
  <c r="BU599" a="1"/>
  <c r="BU599" s="1"/>
  <c r="BU282" a="1"/>
  <c r="BU282" s="1"/>
  <c r="BU286" a="1"/>
  <c r="BU286" s="1"/>
  <c r="BU292" a="1"/>
  <c r="BU292" s="1"/>
  <c r="BU311" a="1"/>
  <c r="BU311" s="1"/>
  <c r="BU373" a="1"/>
  <c r="BU373" s="1"/>
  <c r="BU382" a="1"/>
  <c r="BU382" s="1"/>
  <c r="BU333" a="1"/>
  <c r="BU333" s="1"/>
  <c r="BU348" a="1"/>
  <c r="BU348" s="1"/>
  <c r="BU351" a="1"/>
  <c r="BU351" s="1"/>
  <c r="BU361" a="1"/>
  <c r="BU361" s="1"/>
  <c r="BU362" a="1"/>
  <c r="BU362" s="1"/>
  <c r="BU409" a="1"/>
  <c r="BU409" s="1"/>
  <c r="BU420" a="1"/>
  <c r="BU420" s="1"/>
  <c r="BU384" a="1"/>
  <c r="BU384" s="1"/>
  <c r="BU387" a="1"/>
  <c r="BU387" s="1"/>
  <c r="BU397" a="1"/>
  <c r="BU397" s="1"/>
  <c r="BU408" a="1"/>
  <c r="BU408" s="1"/>
  <c r="BU419" a="1"/>
  <c r="BU419" s="1"/>
  <c r="BU451" a="1"/>
  <c r="BU451" s="1"/>
  <c r="BU452" a="1"/>
  <c r="BU452" s="1"/>
  <c r="BU453" a="1"/>
  <c r="BU453" s="1"/>
  <c r="BU454" a="1"/>
  <c r="BU454" s="1"/>
  <c r="BU455" a="1"/>
  <c r="BU455" s="1"/>
  <c r="BU456" a="1"/>
  <c r="BU456" s="1"/>
  <c r="BU457" a="1"/>
  <c r="BU457" s="1"/>
  <c r="BU458" a="1"/>
  <c r="BU458" s="1"/>
  <c r="BU459" a="1"/>
  <c r="BU459" s="1"/>
  <c r="BU460" a="1"/>
  <c r="BU460" s="1"/>
  <c r="BU461" a="1"/>
  <c r="BU461" s="1"/>
  <c r="BU462" a="1"/>
  <c r="BU462" s="1"/>
  <c r="BU463" a="1"/>
  <c r="BU463" s="1"/>
  <c r="BU464" a="1"/>
  <c r="BU464" s="1"/>
  <c r="BU465" a="1"/>
  <c r="BU465" s="1"/>
  <c r="BU466" a="1"/>
  <c r="BU466" s="1"/>
  <c r="BU467" a="1"/>
  <c r="BU467" s="1"/>
  <c r="BU468" a="1"/>
  <c r="BU468" s="1"/>
  <c r="BU439" a="1"/>
  <c r="BU439" s="1"/>
  <c r="BU442" a="1"/>
  <c r="BU442" s="1"/>
  <c r="BU445" a="1"/>
  <c r="BU445" s="1"/>
  <c r="BU381" a="1"/>
  <c r="BU381" s="1"/>
  <c r="BU435" a="1"/>
  <c r="BU435" s="1"/>
  <c r="BU510" a="1"/>
  <c r="BU510" s="1"/>
  <c r="BU533" a="1"/>
  <c r="BU533" s="1"/>
  <c r="BU587" a="1"/>
  <c r="BU587" s="1"/>
  <c r="BU593" a="1"/>
  <c r="BU593" s="1"/>
  <c r="BU272" a="1"/>
  <c r="BU272" s="1"/>
  <c r="BU273" a="1"/>
  <c r="BU273" s="1"/>
  <c r="BU280" a="1"/>
  <c r="BU280" s="1"/>
  <c r="BU312" a="1"/>
  <c r="BU312" s="1"/>
  <c r="BU326" a="1"/>
  <c r="BU326" s="1"/>
  <c r="BU375" a="1"/>
  <c r="BU375" s="1"/>
  <c r="BU316" a="1"/>
  <c r="BU316" s="1"/>
  <c r="BU429" a="1"/>
  <c r="BU429" s="1"/>
  <c r="BU414" a="1"/>
  <c r="BU414" s="1"/>
  <c r="BU378" a="1"/>
  <c r="BU378" s="1"/>
  <c r="BU421" a="1"/>
  <c r="BU421" s="1"/>
  <c r="BU426" a="1"/>
  <c r="BU426" s="1"/>
  <c r="BU446" a="1"/>
  <c r="BU446" s="1"/>
  <c r="BU514" a="1"/>
  <c r="BU514" s="1"/>
  <c r="BU478" a="1"/>
  <c r="BU478" s="1"/>
  <c r="BU385" a="1"/>
  <c r="BU385" s="1"/>
  <c r="BU537" a="1"/>
  <c r="BU537" s="1"/>
  <c r="BU545" a="1"/>
  <c r="BU545" s="1"/>
  <c r="BU474" a="1"/>
  <c r="BU474" s="1"/>
  <c r="BU219" a="1"/>
  <c r="BU219" s="1"/>
  <c r="BU250" a="1"/>
  <c r="BU250" s="1"/>
  <c r="BU251" a="1"/>
  <c r="BU251" s="1"/>
  <c r="BU202" a="1"/>
  <c r="BU202" s="1"/>
  <c r="BU476" a="1"/>
  <c r="BU476" s="1"/>
  <c r="BU528" a="1"/>
  <c r="BU528" s="1"/>
  <c r="BU221" a="1"/>
  <c r="BU221" s="1"/>
  <c r="BU240" a="1"/>
  <c r="BU240" s="1"/>
  <c r="BU513" a="1"/>
  <c r="BU513" s="1"/>
  <c r="BU227" a="1"/>
  <c r="BU227" s="1"/>
  <c r="BU509" a="1"/>
  <c r="BU509" s="1"/>
  <c r="BU232" a="1"/>
  <c r="BU232" s="1"/>
  <c r="BU234" a="1"/>
  <c r="BU234" s="1"/>
  <c r="BU160" a="1"/>
  <c r="BU160" s="1"/>
  <c r="BU162" a="1"/>
  <c r="BU162" s="1"/>
  <c r="BU165" a="1"/>
  <c r="BU165" s="1"/>
  <c r="BU120" a="1"/>
  <c r="BU120" s="1"/>
  <c r="BU104" a="1"/>
  <c r="BU104" s="1"/>
  <c r="BU257" a="1"/>
  <c r="BU257" s="1"/>
  <c r="BU163" a="1"/>
  <c r="BU163" s="1"/>
  <c r="BU180" a="1"/>
  <c r="BU180" s="1"/>
  <c r="BU157" a="1"/>
  <c r="BU157" s="1"/>
  <c r="BU117" a="1"/>
  <c r="BU117" s="1"/>
  <c r="BU100" a="1"/>
  <c r="BU100" s="1"/>
  <c r="BU258" a="1"/>
  <c r="BU258" s="1"/>
  <c r="BU188" a="1"/>
  <c r="BU188" s="1"/>
  <c r="BU124" a="1"/>
  <c r="BU124" s="1"/>
  <c r="BU108" a="1"/>
  <c r="BU108" s="1"/>
  <c r="BU91" a="1"/>
  <c r="BU91" s="1"/>
  <c r="BU173" a="1"/>
  <c r="BU173" s="1"/>
  <c r="BU93" a="1"/>
  <c r="BU93" s="1"/>
  <c r="BU77" a="1"/>
  <c r="BU77" s="1"/>
  <c r="BU80" a="1"/>
  <c r="BU80" s="1"/>
  <c r="BU113" a="1"/>
  <c r="BU113" s="1"/>
  <c r="BU121" a="1"/>
  <c r="BU121" s="1"/>
  <c r="BU76" a="1"/>
  <c r="BU76" s="1"/>
  <c r="BU352" a="1"/>
  <c r="BU352" s="1"/>
  <c r="BU320" a="1"/>
  <c r="BU320" s="1"/>
  <c r="BU346" a="1"/>
  <c r="BU346" s="1"/>
  <c r="BU366" a="1"/>
  <c r="BU366" s="1"/>
  <c r="BU386" a="1"/>
  <c r="BU386" s="1"/>
  <c r="BU391" a="1"/>
  <c r="BU391" s="1"/>
  <c r="BU396" a="1"/>
  <c r="BU396" s="1"/>
  <c r="BU406" a="1"/>
  <c r="BU406" s="1"/>
  <c r="BU389" a="1"/>
  <c r="BU389" s="1"/>
  <c r="BU400" a="1"/>
  <c r="BU400" s="1"/>
  <c r="BU411" a="1"/>
  <c r="BU411" s="1"/>
  <c r="BU541" a="1"/>
  <c r="BU541" s="1"/>
  <c r="BU222" a="1"/>
  <c r="BU222" s="1"/>
  <c r="BU224" a="1"/>
  <c r="BU224" s="1"/>
  <c r="BU524" a="1"/>
  <c r="BU524" s="1"/>
  <c r="BU530" a="1"/>
  <c r="BU530" s="1"/>
  <c r="BU535" a="1"/>
  <c r="BU535" s="1"/>
  <c r="BU485" a="1"/>
  <c r="BU485" s="1"/>
  <c r="BU508" a="1"/>
  <c r="BU508" s="1"/>
  <c r="BU521" a="1"/>
  <c r="BU521" s="1"/>
  <c r="BU555" a="1"/>
  <c r="BU555" s="1"/>
  <c r="BU244" a="1"/>
  <c r="BU244" s="1"/>
  <c r="BU444" a="1"/>
  <c r="BU444" s="1"/>
  <c r="BU556" a="1"/>
  <c r="BU556" s="1"/>
  <c r="BU241" a="1"/>
  <c r="BU241" s="1"/>
  <c r="BU544" a="1"/>
  <c r="BU544" s="1"/>
  <c r="BU254" a="1"/>
  <c r="BU254" s="1"/>
  <c r="BU536" a="1"/>
  <c r="BU536" s="1"/>
  <c r="BU557" a="1"/>
  <c r="BU557" s="1"/>
  <c r="BU235" a="1"/>
  <c r="BU235" s="1"/>
  <c r="BU242" a="1"/>
  <c r="BU242" s="1"/>
  <c r="BU255" a="1"/>
  <c r="BU255" s="1"/>
  <c r="BU159" a="1"/>
  <c r="BU159" s="1"/>
  <c r="BU183" a="1"/>
  <c r="BU183" s="1"/>
  <c r="BU185" a="1"/>
  <c r="BU185" s="1"/>
  <c r="BU115" a="1"/>
  <c r="BU115" s="1"/>
  <c r="BU98" a="1"/>
  <c r="BU98" s="1"/>
  <c r="BU199" a="1"/>
  <c r="BU199" s="1"/>
  <c r="BU198" a="1"/>
  <c r="BU198" s="1"/>
  <c r="BU164" a="1"/>
  <c r="BU164" s="1"/>
  <c r="BU166" a="1"/>
  <c r="BU166" s="1"/>
  <c r="BU114" a="1"/>
  <c r="BU114" s="1"/>
  <c r="BU97" a="1"/>
  <c r="BU97" s="1"/>
  <c r="BU539" a="1"/>
  <c r="BU539" s="1"/>
  <c r="BU169" a="1"/>
  <c r="BU169" s="1"/>
  <c r="BU179" a="1"/>
  <c r="BU179" s="1"/>
  <c r="BU181" a="1"/>
  <c r="BU181" s="1"/>
  <c r="BU187" a="1"/>
  <c r="BU187" s="1"/>
  <c r="BU119" a="1"/>
  <c r="BU119" s="1"/>
  <c r="BU103" a="1"/>
  <c r="BU103" s="1"/>
  <c r="BU167" a="1"/>
  <c r="BU167" s="1"/>
  <c r="BU184" a="1"/>
  <c r="BU184" s="1"/>
  <c r="BU69" a="1"/>
  <c r="BU69" s="1"/>
  <c r="BU72" a="1"/>
  <c r="BU72" s="1"/>
  <c r="BU79" a="1"/>
  <c r="BU79" s="1"/>
  <c r="BU50" a="1"/>
  <c r="BU50" s="1"/>
  <c r="BU66" a="1"/>
  <c r="BU66" s="1"/>
  <c r="BU205" a="1"/>
  <c r="BU205" s="1"/>
  <c r="BU102" a="1"/>
  <c r="BU102" s="1"/>
  <c r="BU68" a="1"/>
  <c r="BU68" s="1"/>
  <c r="BU75" a="1"/>
  <c r="BU75" s="1"/>
  <c r="BU52" a="1"/>
  <c r="BU52" s="1"/>
  <c r="BU81" a="1"/>
  <c r="BU81" s="1"/>
  <c r="BU65" a="1"/>
  <c r="BU65" s="1"/>
  <c r="BU51" a="1"/>
  <c r="BU51" s="1"/>
  <c r="BU67" a="1"/>
  <c r="BU67" s="1"/>
  <c r="BU342" a="1"/>
  <c r="BU342" s="1"/>
  <c r="BU407" a="1"/>
  <c r="BU407" s="1"/>
  <c r="BU470" a="1"/>
  <c r="BU470" s="1"/>
  <c r="BU418" a="1"/>
  <c r="BU418" s="1"/>
  <c r="BU443" a="1"/>
  <c r="BU443" s="1"/>
  <c r="BU436" a="1"/>
  <c r="BU436" s="1"/>
  <c r="BU475" a="1"/>
  <c r="BU475" s="1"/>
  <c r="BU482" a="1"/>
  <c r="BU482" s="1"/>
  <c r="BU540" a="1"/>
  <c r="BU540" s="1"/>
  <c r="BU394" a="1"/>
  <c r="BU394" s="1"/>
  <c r="BU512" a="1"/>
  <c r="BU512" s="1"/>
  <c r="BU517" a="1"/>
  <c r="BU517" s="1"/>
  <c r="BU542" a="1"/>
  <c r="BU542" s="1"/>
  <c r="BU546" a="1"/>
  <c r="BU546" s="1"/>
  <c r="BU553" a="1"/>
  <c r="BU553" s="1"/>
  <c r="BU218" a="1"/>
  <c r="BU218" s="1"/>
  <c r="BU220" a="1"/>
  <c r="BU220" s="1"/>
  <c r="BU246" a="1"/>
  <c r="BU246" s="1"/>
  <c r="BU484" a="1"/>
  <c r="BU484" s="1"/>
  <c r="BU231" a="1"/>
  <c r="BU231" s="1"/>
  <c r="BU256" a="1"/>
  <c r="BU256" s="1"/>
  <c r="BU449" a="1"/>
  <c r="BU449" s="1"/>
  <c r="BU562" a="1"/>
  <c r="BU562" s="1"/>
  <c r="BU531" a="1"/>
  <c r="BU531" s="1"/>
  <c r="BU236" a="1"/>
  <c r="BU236" s="1"/>
  <c r="BU248" a="1"/>
  <c r="BU248" s="1"/>
  <c r="BU253" a="1"/>
  <c r="BU253" s="1"/>
  <c r="BU260" a="1"/>
  <c r="BU260" s="1"/>
  <c r="BU171" a="1"/>
  <c r="BU171" s="1"/>
  <c r="BU177" a="1"/>
  <c r="BU177" s="1"/>
  <c r="BU182" a="1"/>
  <c r="BU182" s="1"/>
  <c r="BU112" a="1"/>
  <c r="BU112" s="1"/>
  <c r="BU95" a="1"/>
  <c r="BU95" s="1"/>
  <c r="BU239" a="1"/>
  <c r="BU239" s="1"/>
  <c r="BU203" a="1"/>
  <c r="BU203" s="1"/>
  <c r="BU125" a="1"/>
  <c r="BU125" s="1"/>
  <c r="BU109" a="1"/>
  <c r="BU109" s="1"/>
  <c r="BU92" a="1"/>
  <c r="BU92" s="1"/>
  <c r="BU228" a="1"/>
  <c r="BU228" s="1"/>
  <c r="BU207" a="1"/>
  <c r="BU207" s="1"/>
  <c r="BU178" a="1"/>
  <c r="BU178" s="1"/>
  <c r="BU116" a="1"/>
  <c r="BU116" s="1"/>
  <c r="BU99" a="1"/>
  <c r="BU99" s="1"/>
  <c r="BU161" a="1"/>
  <c r="BU161" s="1"/>
  <c r="BU126" a="1"/>
  <c r="BU126" s="1"/>
  <c r="BU71" a="1"/>
  <c r="BU71" s="1"/>
  <c r="BU53" a="1"/>
  <c r="BU53" s="1"/>
  <c r="BU230" a="1"/>
  <c r="BU230" s="1"/>
  <c r="BU176" a="1"/>
  <c r="BU176" s="1"/>
  <c r="BU118" a="1"/>
  <c r="BU118" s="1"/>
  <c r="BU55" a="1"/>
  <c r="BU55" s="1"/>
  <c r="BU54" a="1"/>
  <c r="BU54" s="1"/>
  <c r="BU217" a="1"/>
  <c r="BU217" s="1"/>
  <c r="BU345" a="1"/>
  <c r="BU345" s="1"/>
  <c r="BU336" a="1"/>
  <c r="BU336" s="1"/>
  <c r="BU377" a="1"/>
  <c r="BU377" s="1"/>
  <c r="BU432" a="1"/>
  <c r="BU432" s="1"/>
  <c r="BU440" a="1"/>
  <c r="BU440" s="1"/>
  <c r="BU559" a="1"/>
  <c r="BU559" s="1"/>
  <c r="BU447" a="1"/>
  <c r="BU447" s="1"/>
  <c r="BU473" a="1"/>
  <c r="BU473" s="1"/>
  <c r="BU511" a="1"/>
  <c r="BU511" s="1"/>
  <c r="BU527" a="1"/>
  <c r="BU527" s="1"/>
  <c r="BU538" a="1"/>
  <c r="BU538" s="1"/>
  <c r="BU481" a="1"/>
  <c r="BU481" s="1"/>
  <c r="BU271" a="1"/>
  <c r="BU271" s="1"/>
  <c r="BU223" a="1"/>
  <c r="BU223" s="1"/>
  <c r="BU229" a="1"/>
  <c r="BU229" s="1"/>
  <c r="BU523" a="1"/>
  <c r="BU523" s="1"/>
  <c r="BU560" a="1"/>
  <c r="BU560" s="1"/>
  <c r="BU247" a="1"/>
  <c r="BU247" s="1"/>
  <c r="BU534" a="1"/>
  <c r="BU534" s="1"/>
  <c r="BU554" a="1"/>
  <c r="BU554" s="1"/>
  <c r="BU238" a="1"/>
  <c r="BU238" s="1"/>
  <c r="BU249" a="1"/>
  <c r="BU249" s="1"/>
  <c r="BU252" a="1"/>
  <c r="BU252" s="1"/>
  <c r="BU526" a="1"/>
  <c r="BU526" s="1"/>
  <c r="BU237" a="1"/>
  <c r="BU237" s="1"/>
  <c r="BU243" a="1"/>
  <c r="BU243" s="1"/>
  <c r="BU558" a="1"/>
  <c r="BU558" s="1"/>
  <c r="BU172" a="1"/>
  <c r="BU172" s="1"/>
  <c r="BU174" a="1"/>
  <c r="BU174" s="1"/>
  <c r="BU123" a="1"/>
  <c r="BU123" s="1"/>
  <c r="BU107" a="1"/>
  <c r="BU107" s="1"/>
  <c r="BU226" a="1"/>
  <c r="BU226" s="1"/>
  <c r="BU206" a="1"/>
  <c r="BU206" s="1"/>
  <c r="BU122" a="1"/>
  <c r="BU122" s="1"/>
  <c r="BU106" a="1"/>
  <c r="BU106" s="1"/>
  <c r="BU259" a="1"/>
  <c r="BU259" s="1"/>
  <c r="BU200" a="1"/>
  <c r="BU200" s="1"/>
  <c r="BU201" a="1"/>
  <c r="BU201" s="1"/>
  <c r="BU175" a="1"/>
  <c r="BU175" s="1"/>
  <c r="BU111" a="1"/>
  <c r="BU111" s="1"/>
  <c r="BU94" a="1"/>
  <c r="BU94" s="1"/>
  <c r="BU168" a="1"/>
  <c r="BU168" s="1"/>
  <c r="BU105" a="1"/>
  <c r="BU105" s="1"/>
  <c r="BU170" a="1"/>
  <c r="BU170" s="1"/>
  <c r="BU74" a="1"/>
  <c r="BU74" s="1"/>
  <c r="BU204" a="1"/>
  <c r="BU204" s="1"/>
  <c r="BU96" a="1"/>
  <c r="BU96" s="1"/>
  <c r="BU70" a="1"/>
  <c r="BU70" s="1"/>
  <c r="BU73" a="1"/>
  <c r="BU73" s="1"/>
  <c r="BU110" a="1"/>
  <c r="BU110" s="1"/>
  <c r="BU78" a="1"/>
  <c r="BU78" s="1"/>
  <c r="CB161"/>
  <c r="CC161"/>
  <c r="BJ161" a="1"/>
  <c r="BJ161" s="1"/>
  <c r="BZ161" a="1"/>
  <c r="BZ161" s="1"/>
  <c r="BT161" a="1"/>
  <c r="BT161" s="1"/>
  <c r="BM161" a="1"/>
  <c r="BM161" s="1"/>
  <c r="BN161" a="1"/>
  <c r="BN161" s="1"/>
  <c r="BV161" a="1"/>
  <c r="BV161" s="1"/>
  <c r="BK161" a="1"/>
  <c r="BK161" s="1"/>
  <c r="BY161" a="1"/>
  <c r="BY161" s="1"/>
  <c r="BP161" a="1"/>
  <c r="BP161" s="1"/>
  <c r="BW161" a="1"/>
  <c r="BW161" s="1"/>
  <c r="BS161" a="1"/>
  <c r="BS161" s="1"/>
  <c r="BQ161" a="1"/>
  <c r="BQ161" s="1"/>
  <c r="BM260" a="1"/>
  <c r="BM260" s="1"/>
  <c r="BJ260" a="1"/>
  <c r="BJ260" s="1"/>
  <c r="BQ260" a="1"/>
  <c r="BQ260" s="1"/>
  <c r="BV80" a="1"/>
  <c r="BV80" s="1"/>
  <c r="BY80" a="1"/>
  <c r="BY80" s="1"/>
  <c r="BW80" a="1"/>
  <c r="BW80" s="1"/>
  <c r="CC80"/>
  <c r="CB599"/>
  <c r="CC599"/>
  <c r="BV599" a="1"/>
  <c r="BV599" s="1"/>
  <c r="BT599" a="1"/>
  <c r="BT599" s="1"/>
  <c r="BJ599" a="1"/>
  <c r="BJ599" s="1"/>
  <c r="BZ599" a="1"/>
  <c r="BZ599" s="1"/>
  <c r="BP599" a="1"/>
  <c r="BP599" s="1"/>
  <c r="BY599" a="1"/>
  <c r="BY599" s="1"/>
  <c r="BW599" a="1"/>
  <c r="BW599" s="1"/>
  <c r="BM599" a="1"/>
  <c r="BM599" s="1"/>
  <c r="BS599" a="1"/>
  <c r="BS599" s="1"/>
  <c r="BK599" a="1"/>
  <c r="BK599" s="1"/>
  <c r="BN599" a="1"/>
  <c r="BN599" s="1"/>
  <c r="BQ599" a="1"/>
  <c r="BQ599" s="1"/>
  <c r="CB597"/>
  <c r="CC597"/>
  <c r="BK597" a="1"/>
  <c r="BK597" s="1"/>
  <c r="BY597" a="1"/>
  <c r="BY597" s="1"/>
  <c r="BP597" a="1"/>
  <c r="BP597" s="1"/>
  <c r="BN597" a="1"/>
  <c r="BN597" s="1"/>
  <c r="BM597" a="1"/>
  <c r="BM597" s="1"/>
  <c r="BS597" a="1"/>
  <c r="BS597" s="1"/>
  <c r="BQ597" a="1"/>
  <c r="BQ597" s="1"/>
  <c r="BW597" a="1"/>
  <c r="BW597" s="1"/>
  <c r="BZ597" a="1"/>
  <c r="BZ597" s="1"/>
  <c r="BV597" a="1"/>
  <c r="BV597" s="1"/>
  <c r="BT597" a="1"/>
  <c r="BT597" s="1"/>
  <c r="BJ597" a="1"/>
  <c r="BJ597" s="1"/>
  <c r="CB595"/>
  <c r="CC595"/>
  <c r="BQ595" a="1"/>
  <c r="BQ595" s="1"/>
  <c r="BW595" a="1"/>
  <c r="BW595" s="1"/>
  <c r="BV595" a="1"/>
  <c r="BV595" s="1"/>
  <c r="BJ595" a="1"/>
  <c r="BJ595" s="1"/>
  <c r="BZ595" a="1"/>
  <c r="BZ595" s="1"/>
  <c r="BS595" a="1"/>
  <c r="BS595" s="1"/>
  <c r="BY595" a="1"/>
  <c r="BY595" s="1"/>
  <c r="BM595" a="1"/>
  <c r="BM595" s="1"/>
  <c r="BN595" a="1"/>
  <c r="BN595" s="1"/>
  <c r="BK595" a="1"/>
  <c r="BK595" s="1"/>
  <c r="BT595" a="1"/>
  <c r="BT595" s="1"/>
  <c r="BP595" a="1"/>
  <c r="BP595" s="1"/>
  <c r="CB593"/>
  <c r="CC593"/>
  <c r="BJ593" a="1"/>
  <c r="BJ593" s="1"/>
  <c r="BV593" a="1"/>
  <c r="BV593" s="1"/>
  <c r="BY593" a="1"/>
  <c r="BY593" s="1"/>
  <c r="BN593" a="1"/>
  <c r="BN593" s="1"/>
  <c r="BM593" a="1"/>
  <c r="BM593" s="1"/>
  <c r="BZ593" a="1"/>
  <c r="BZ593" s="1"/>
  <c r="BP593" a="1"/>
  <c r="BP593" s="1"/>
  <c r="BQ593" a="1"/>
  <c r="BQ593" s="1"/>
  <c r="BW593" a="1"/>
  <c r="BW593" s="1"/>
  <c r="BS593" a="1"/>
  <c r="BS593" s="1"/>
  <c r="BK593" a="1"/>
  <c r="BK593" s="1"/>
  <c r="BT593" a="1"/>
  <c r="BT593" s="1"/>
  <c r="CC591"/>
  <c r="CB591"/>
  <c r="BQ591" a="1"/>
  <c r="BQ591" s="1"/>
  <c r="BM591" a="1"/>
  <c r="BM591" s="1"/>
  <c r="BT591" a="1"/>
  <c r="BT591" s="1"/>
  <c r="BP591" a="1"/>
  <c r="BP591" s="1"/>
  <c r="BS591" a="1"/>
  <c r="BS591" s="1"/>
  <c r="BK591" a="1"/>
  <c r="BK591" s="1"/>
  <c r="BV591" a="1"/>
  <c r="BV591" s="1"/>
  <c r="BY591" a="1"/>
  <c r="BY591" s="1"/>
  <c r="BW591" a="1"/>
  <c r="BW591" s="1"/>
  <c r="BN591" a="1"/>
  <c r="BN591" s="1"/>
  <c r="BJ591" a="1"/>
  <c r="BJ591" s="1"/>
  <c r="BZ591" a="1"/>
  <c r="BZ591" s="1"/>
  <c r="CC589"/>
  <c r="CB589"/>
  <c r="BS589" a="1"/>
  <c r="BS589" s="1"/>
  <c r="BQ589" a="1"/>
  <c r="BQ589" s="1"/>
  <c r="BT589" a="1"/>
  <c r="BT589" s="1"/>
  <c r="BW589" a="1"/>
  <c r="BW589" s="1"/>
  <c r="BJ589" a="1"/>
  <c r="BJ589" s="1"/>
  <c r="BZ589" a="1"/>
  <c r="BZ589" s="1"/>
  <c r="BV589" a="1"/>
  <c r="BV589" s="1"/>
  <c r="BM589" a="1"/>
  <c r="BM589" s="1"/>
  <c r="BK589" a="1"/>
  <c r="BK589" s="1"/>
  <c r="BY589" a="1"/>
  <c r="BY589" s="1"/>
  <c r="BP589" a="1"/>
  <c r="BP589" s="1"/>
  <c r="BN589" a="1"/>
  <c r="BN589" s="1"/>
  <c r="CB587"/>
  <c r="CC587"/>
  <c r="BK587" a="1"/>
  <c r="BK587" s="1"/>
  <c r="BQ587" a="1"/>
  <c r="BQ587" s="1"/>
  <c r="BZ587" a="1"/>
  <c r="BZ587" s="1"/>
  <c r="BM587" a="1"/>
  <c r="BM587" s="1"/>
  <c r="BN587" a="1"/>
  <c r="BN587" s="1"/>
  <c r="BT587" a="1"/>
  <c r="BT587" s="1"/>
  <c r="BW587" a="1"/>
  <c r="BW587" s="1"/>
  <c r="BP587" a="1"/>
  <c r="BP587" s="1"/>
  <c r="BS587" a="1"/>
  <c r="BS587" s="1"/>
  <c r="BY587" a="1"/>
  <c r="BY587" s="1"/>
  <c r="BJ587" a="1"/>
  <c r="BJ587" s="1"/>
  <c r="BV587" a="1"/>
  <c r="BV587" s="1"/>
  <c r="CB585"/>
  <c r="CC585"/>
  <c r="BV585" a="1"/>
  <c r="BV585" s="1"/>
  <c r="BS585" a="1"/>
  <c r="BS585" s="1"/>
  <c r="BZ585" a="1"/>
  <c r="BZ585" s="1"/>
  <c r="BJ585" a="1"/>
  <c r="BJ585" s="1"/>
  <c r="BW585" a="1"/>
  <c r="BW585" s="1"/>
  <c r="BP585" a="1"/>
  <c r="BP585" s="1"/>
  <c r="BN585" a="1"/>
  <c r="BN585" s="1"/>
  <c r="BY585" a="1"/>
  <c r="BY585" s="1"/>
  <c r="BM585" a="1"/>
  <c r="BM585" s="1"/>
  <c r="BQ585" a="1"/>
  <c r="BQ585" s="1"/>
  <c r="BT585" a="1"/>
  <c r="BT585" s="1"/>
  <c r="BK585" a="1"/>
  <c r="BK585" s="1"/>
  <c r="CB583"/>
  <c r="CC583"/>
  <c r="BK583" a="1"/>
  <c r="BK583" s="1"/>
  <c r="BM583" a="1"/>
  <c r="BM583" s="1"/>
  <c r="BN583" a="1"/>
  <c r="BN583" s="1"/>
  <c r="BQ583" a="1"/>
  <c r="BQ583" s="1"/>
  <c r="BS583" a="1"/>
  <c r="BS583" s="1"/>
  <c r="BT583" a="1"/>
  <c r="BT583" s="1"/>
  <c r="BW583" a="1"/>
  <c r="BW583" s="1"/>
  <c r="BP583" a="1"/>
  <c r="BP583" s="1"/>
  <c r="BJ583" a="1"/>
  <c r="BJ583" s="1"/>
  <c r="BZ583" a="1"/>
  <c r="BZ583" s="1"/>
  <c r="BV583" a="1"/>
  <c r="BV583" s="1"/>
  <c r="BY583" a="1"/>
  <c r="BY583" s="1"/>
  <c r="CB581"/>
  <c r="CC581"/>
  <c r="BS581" a="1"/>
  <c r="BS581" s="1"/>
  <c r="BQ581" a="1"/>
  <c r="BQ581" s="1"/>
  <c r="BV581" a="1"/>
  <c r="BV581" s="1"/>
  <c r="BT581" a="1"/>
  <c r="BT581" s="1"/>
  <c r="BJ581" a="1"/>
  <c r="BJ581" s="1"/>
  <c r="BZ581" a="1"/>
  <c r="BZ581" s="1"/>
  <c r="BK581" a="1"/>
  <c r="BK581" s="1"/>
  <c r="BY581" a="1"/>
  <c r="BY581" s="1"/>
  <c r="BW581" a="1"/>
  <c r="BW581" s="1"/>
  <c r="BM581" a="1"/>
  <c r="BM581" s="1"/>
  <c r="BN581" a="1"/>
  <c r="BN581" s="1"/>
  <c r="BP581" a="1"/>
  <c r="BP581" s="1"/>
  <c r="CC579"/>
  <c r="CB579"/>
  <c r="BK579" a="1"/>
  <c r="BK579" s="1"/>
  <c r="BT579" a="1"/>
  <c r="BT579" s="1"/>
  <c r="BY579" a="1"/>
  <c r="BY579" s="1"/>
  <c r="BW579" a="1"/>
  <c r="BW579" s="1"/>
  <c r="BN579" a="1"/>
  <c r="BN579" s="1"/>
  <c r="BQ579" a="1"/>
  <c r="BQ579" s="1"/>
  <c r="BJ579" a="1"/>
  <c r="BJ579" s="1"/>
  <c r="BZ579" a="1"/>
  <c r="BZ579" s="1"/>
  <c r="BM579" a="1"/>
  <c r="BM579" s="1"/>
  <c r="BS579" a="1"/>
  <c r="BS579" s="1"/>
  <c r="BV579" a="1"/>
  <c r="BV579" s="1"/>
  <c r="BP579" a="1"/>
  <c r="BP579" s="1"/>
  <c r="CC577"/>
  <c r="CB577"/>
  <c r="BQ577" a="1"/>
  <c r="BQ577" s="1"/>
  <c r="BT577" a="1"/>
  <c r="BT577" s="1"/>
  <c r="BJ577" a="1"/>
  <c r="BJ577" s="1"/>
  <c r="BZ577" a="1"/>
  <c r="BZ577" s="1"/>
  <c r="BK577" a="1"/>
  <c r="BK577" s="1"/>
  <c r="BV577" a="1"/>
  <c r="BV577" s="1"/>
  <c r="BM577" a="1"/>
  <c r="BM577" s="1"/>
  <c r="BP577" a="1"/>
  <c r="BP577" s="1"/>
  <c r="BY577" a="1"/>
  <c r="BY577" s="1"/>
  <c r="BW577" a="1"/>
  <c r="BW577" s="1"/>
  <c r="BN577" a="1"/>
  <c r="BN577" s="1"/>
  <c r="BS577" a="1"/>
  <c r="BS577" s="1"/>
  <c r="CC575"/>
  <c r="CB575"/>
  <c r="BJ575" a="1"/>
  <c r="BJ575" s="1"/>
  <c r="BZ575" a="1"/>
  <c r="BZ575" s="1"/>
  <c r="BV575" a="1"/>
  <c r="BV575" s="1"/>
  <c r="BM575" a="1"/>
  <c r="BM575" s="1"/>
  <c r="BK575" a="1"/>
  <c r="BK575" s="1"/>
  <c r="BY575" a="1"/>
  <c r="BY575" s="1"/>
  <c r="BW575" a="1"/>
  <c r="BW575" s="1"/>
  <c r="BP575" a="1"/>
  <c r="BP575" s="1"/>
  <c r="BN575" a="1"/>
  <c r="BN575" s="1"/>
  <c r="BQ575" a="1"/>
  <c r="BQ575" s="1"/>
  <c r="BT575" a="1"/>
  <c r="BT575" s="1"/>
  <c r="BS575" a="1"/>
  <c r="BS575" s="1"/>
  <c r="CC259"/>
  <c r="CB259"/>
  <c r="BZ259" a="1"/>
  <c r="BZ259" s="1"/>
  <c r="BS259" a="1"/>
  <c r="BS259" s="1"/>
  <c r="BW259" a="1"/>
  <c r="BW259" s="1"/>
  <c r="BQ259" a="1"/>
  <c r="BQ259" s="1"/>
  <c r="BV259" a="1"/>
  <c r="BV259" s="1"/>
  <c r="BK259" a="1"/>
  <c r="BK259" s="1"/>
  <c r="BY259" a="1"/>
  <c r="BY259" s="1"/>
  <c r="BP259" a="1"/>
  <c r="BP259" s="1"/>
  <c r="BJ259" a="1"/>
  <c r="BJ259" s="1"/>
  <c r="BN259" a="1"/>
  <c r="BN259" s="1"/>
  <c r="BT259" a="1"/>
  <c r="BT259" s="1"/>
  <c r="BM259" a="1"/>
  <c r="BM259" s="1"/>
  <c r="CC257"/>
  <c r="CB257"/>
  <c r="BP257" a="1"/>
  <c r="BP257" s="1"/>
  <c r="BN257" a="1"/>
  <c r="BN257" s="1"/>
  <c r="BQ257" a="1"/>
  <c r="BQ257" s="1"/>
  <c r="BM257" a="1"/>
  <c r="BM257" s="1"/>
  <c r="BS257" a="1"/>
  <c r="BS257" s="1"/>
  <c r="BY257" a="1"/>
  <c r="BY257" s="1"/>
  <c r="BZ257" a="1"/>
  <c r="BZ257" s="1"/>
  <c r="BJ257" a="1"/>
  <c r="BJ257" s="1"/>
  <c r="BT257" a="1"/>
  <c r="BT257" s="1"/>
  <c r="BV257" a="1"/>
  <c r="BV257" s="1"/>
  <c r="BK257" a="1"/>
  <c r="BK257" s="1"/>
  <c r="BW257" a="1"/>
  <c r="BW257" s="1"/>
  <c r="CC255"/>
  <c r="CB255"/>
  <c r="BQ255" a="1"/>
  <c r="BQ255" s="1"/>
  <c r="BK255" a="1"/>
  <c r="BK255" s="1"/>
  <c r="BS255" a="1"/>
  <c r="BS255" s="1"/>
  <c r="BT255" a="1"/>
  <c r="BT255" s="1"/>
  <c r="BN255" a="1"/>
  <c r="BN255" s="1"/>
  <c r="BV255" a="1"/>
  <c r="BV255" s="1"/>
  <c r="BP255" a="1"/>
  <c r="BP255" s="1"/>
  <c r="BM255" a="1"/>
  <c r="BM255" s="1"/>
  <c r="BY255" a="1"/>
  <c r="BY255" s="1"/>
  <c r="BW255" a="1"/>
  <c r="BW255" s="1"/>
  <c r="BZ255" a="1"/>
  <c r="BZ255" s="1"/>
  <c r="BJ255" a="1"/>
  <c r="BJ255" s="1"/>
  <c r="CB253"/>
  <c r="CC253"/>
  <c r="BJ253" a="1"/>
  <c r="BJ253" s="1"/>
  <c r="BZ253" a="1"/>
  <c r="BZ253" s="1"/>
  <c r="BS253" a="1"/>
  <c r="BS253" s="1"/>
  <c r="BY253" a="1"/>
  <c r="BY253" s="1"/>
  <c r="BQ253" a="1"/>
  <c r="BQ253" s="1"/>
  <c r="BK253" a="1"/>
  <c r="BK253" s="1"/>
  <c r="BV253" a="1"/>
  <c r="BV253" s="1"/>
  <c r="BP253" a="1"/>
  <c r="BP253" s="1"/>
  <c r="BT253" a="1"/>
  <c r="BT253" s="1"/>
  <c r="BN253" a="1"/>
  <c r="BN253" s="1"/>
  <c r="BM253" a="1"/>
  <c r="BM253" s="1"/>
  <c r="BW253" a="1"/>
  <c r="BW253" s="1"/>
  <c r="CC251"/>
  <c r="CB251"/>
  <c r="BM251" a="1"/>
  <c r="BM251" s="1"/>
  <c r="BN251" a="1"/>
  <c r="BN251" s="1"/>
  <c r="BJ251" a="1"/>
  <c r="BJ251" s="1"/>
  <c r="BQ251" a="1"/>
  <c r="BQ251" s="1"/>
  <c r="BZ251" a="1"/>
  <c r="BZ251" s="1"/>
  <c r="BS251" a="1"/>
  <c r="BS251" s="1"/>
  <c r="BW251" a="1"/>
  <c r="BW251" s="1"/>
  <c r="BV251" a="1"/>
  <c r="BV251" s="1"/>
  <c r="BY251" a="1"/>
  <c r="BY251" s="1"/>
  <c r="BP251" a="1"/>
  <c r="BP251" s="1"/>
  <c r="BK251" a="1"/>
  <c r="BK251" s="1"/>
  <c r="BT251" a="1"/>
  <c r="BT251" s="1"/>
  <c r="CB249"/>
  <c r="CC249"/>
  <c r="BS249" a="1"/>
  <c r="BS249" s="1"/>
  <c r="BP249" a="1"/>
  <c r="BP249" s="1"/>
  <c r="BV249" a="1"/>
  <c r="BV249" s="1"/>
  <c r="BZ249" a="1"/>
  <c r="BZ249" s="1"/>
  <c r="BY249" a="1"/>
  <c r="BY249" s="1"/>
  <c r="BW249" a="1"/>
  <c r="BW249" s="1"/>
  <c r="BM249" a="1"/>
  <c r="BM249" s="1"/>
  <c r="BN249" a="1"/>
  <c r="BN249" s="1"/>
  <c r="BJ249" a="1"/>
  <c r="BJ249" s="1"/>
  <c r="BT249" a="1"/>
  <c r="BT249" s="1"/>
  <c r="BK249" a="1"/>
  <c r="BK249" s="1"/>
  <c r="BQ249" a="1"/>
  <c r="BQ249" s="1"/>
  <c r="CC247"/>
  <c r="CB247"/>
  <c r="BW247" a="1"/>
  <c r="BW247" s="1"/>
  <c r="BJ247" a="1"/>
  <c r="BJ247" s="1"/>
  <c r="BY247" a="1"/>
  <c r="BY247" s="1"/>
  <c r="BV247" a="1"/>
  <c r="BV247" s="1"/>
  <c r="BN247" a="1"/>
  <c r="BN247" s="1"/>
  <c r="BM247" a="1"/>
  <c r="BM247" s="1"/>
  <c r="BS247" a="1"/>
  <c r="BS247" s="1"/>
  <c r="BQ247" a="1"/>
  <c r="BQ247" s="1"/>
  <c r="BP247" a="1"/>
  <c r="BP247" s="1"/>
  <c r="BZ247" a="1"/>
  <c r="BZ247" s="1"/>
  <c r="BT247" a="1"/>
  <c r="BT247" s="1"/>
  <c r="BK247" a="1"/>
  <c r="BK247" s="1"/>
  <c r="CC245"/>
  <c r="CB245"/>
  <c r="BP245" a="1"/>
  <c r="BP245" s="1"/>
  <c r="BT245" a="1"/>
  <c r="BT245" s="1"/>
  <c r="BN245" a="1"/>
  <c r="BN245" s="1"/>
  <c r="BZ245" a="1"/>
  <c r="BZ245" s="1"/>
  <c r="BS245" a="1"/>
  <c r="BS245" s="1"/>
  <c r="BY245" a="1"/>
  <c r="BY245" s="1"/>
  <c r="BJ245" a="1"/>
  <c r="BJ245" s="1"/>
  <c r="BQ245" a="1"/>
  <c r="BQ245" s="1"/>
  <c r="BM245" a="1"/>
  <c r="BM245" s="1"/>
  <c r="BK245" a="1"/>
  <c r="BK245" s="1"/>
  <c r="BV245" a="1"/>
  <c r="BV245" s="1"/>
  <c r="BW245" a="1"/>
  <c r="BW245" s="1"/>
  <c r="CB243"/>
  <c r="CC243"/>
  <c r="BY243" a="1"/>
  <c r="BY243" s="1"/>
  <c r="BK243" a="1"/>
  <c r="BK243" s="1"/>
  <c r="BQ243" a="1"/>
  <c r="BQ243" s="1"/>
  <c r="BW243" a="1"/>
  <c r="BW243" s="1"/>
  <c r="BT243" a="1"/>
  <c r="BT243" s="1"/>
  <c r="BJ243" a="1"/>
  <c r="BJ243" s="1"/>
  <c r="BZ243" a="1"/>
  <c r="BZ243" s="1"/>
  <c r="BN243" a="1"/>
  <c r="BN243" s="1"/>
  <c r="BP243" a="1"/>
  <c r="BP243" s="1"/>
  <c r="BV243" a="1"/>
  <c r="BV243" s="1"/>
  <c r="BS243" a="1"/>
  <c r="BS243" s="1"/>
  <c r="BM243" a="1"/>
  <c r="BM243" s="1"/>
  <c r="CB241"/>
  <c r="CC241"/>
  <c r="BW241" a="1"/>
  <c r="BW241" s="1"/>
  <c r="BV241" a="1"/>
  <c r="BV241" s="1"/>
  <c r="BQ241" a="1"/>
  <c r="BQ241" s="1"/>
  <c r="BS241" a="1"/>
  <c r="BS241" s="1"/>
  <c r="BJ241" a="1"/>
  <c r="BJ241" s="1"/>
  <c r="BZ241" a="1"/>
  <c r="BZ241" s="1"/>
  <c r="BN241" a="1"/>
  <c r="BN241" s="1"/>
  <c r="BK241" a="1"/>
  <c r="BK241" s="1"/>
  <c r="BT241" a="1"/>
  <c r="BT241" s="1"/>
  <c r="BM241" a="1"/>
  <c r="BM241" s="1"/>
  <c r="BY241" a="1"/>
  <c r="BY241" s="1"/>
  <c r="BP241" a="1"/>
  <c r="BP241" s="1"/>
  <c r="CB239"/>
  <c r="CC239"/>
  <c r="BS239" a="1"/>
  <c r="BS239" s="1"/>
  <c r="BV239" a="1"/>
  <c r="BV239" s="1"/>
  <c r="BT239" a="1"/>
  <c r="BT239" s="1"/>
  <c r="BJ239" a="1"/>
  <c r="BJ239" s="1"/>
  <c r="BY239" a="1"/>
  <c r="BY239" s="1"/>
  <c r="BM239" a="1"/>
  <c r="BM239" s="1"/>
  <c r="BK239" a="1"/>
  <c r="BK239" s="1"/>
  <c r="BZ239" a="1"/>
  <c r="BZ239" s="1"/>
  <c r="BP239" a="1"/>
  <c r="BP239" s="1"/>
  <c r="BN239" a="1"/>
  <c r="BN239" s="1"/>
  <c r="BQ239" a="1"/>
  <c r="BQ239" s="1"/>
  <c r="BW239" a="1"/>
  <c r="BW239" s="1"/>
  <c r="CB237"/>
  <c r="CC237"/>
  <c r="BY237" a="1"/>
  <c r="BY237" s="1"/>
  <c r="BQ237" a="1"/>
  <c r="BQ237" s="1"/>
  <c r="BW237" a="1"/>
  <c r="BW237" s="1"/>
  <c r="BZ237" a="1"/>
  <c r="BZ237" s="1"/>
  <c r="BM237" a="1"/>
  <c r="BM237" s="1"/>
  <c r="BV237" a="1"/>
  <c r="BV237" s="1"/>
  <c r="BK237" a="1"/>
  <c r="BK237" s="1"/>
  <c r="BP237" a="1"/>
  <c r="BP237" s="1"/>
  <c r="BJ237" a="1"/>
  <c r="BJ237" s="1"/>
  <c r="BN237" a="1"/>
  <c r="BN237" s="1"/>
  <c r="BT237" a="1"/>
  <c r="BT237" s="1"/>
  <c r="BS237" a="1"/>
  <c r="BS237" s="1"/>
  <c r="CC235"/>
  <c r="CB235"/>
  <c r="BN235" a="1"/>
  <c r="BN235" s="1"/>
  <c r="BY235" a="1"/>
  <c r="BY235" s="1"/>
  <c r="BS235" a="1"/>
  <c r="BS235" s="1"/>
  <c r="BJ235" a="1"/>
  <c r="BJ235" s="1"/>
  <c r="BT235" a="1"/>
  <c r="BT235" s="1"/>
  <c r="BV235" a="1"/>
  <c r="BV235" s="1"/>
  <c r="BM235" a="1"/>
  <c r="BM235" s="1"/>
  <c r="BQ235" a="1"/>
  <c r="BQ235" s="1"/>
  <c r="BK235" a="1"/>
  <c r="BK235" s="1"/>
  <c r="BW235" a="1"/>
  <c r="BW235" s="1"/>
  <c r="BZ235" a="1"/>
  <c r="BZ235" s="1"/>
  <c r="BP235" a="1"/>
  <c r="BP235" s="1"/>
  <c r="CC233"/>
  <c r="CB233"/>
  <c r="BZ233" a="1"/>
  <c r="BZ233" s="1"/>
  <c r="BT233" a="1"/>
  <c r="BT233" s="1"/>
  <c r="BN233" a="1"/>
  <c r="BN233" s="1"/>
  <c r="BS233" a="1"/>
  <c r="BS233" s="1"/>
  <c r="BW233" a="1"/>
  <c r="BW233" s="1"/>
  <c r="BV233" a="1"/>
  <c r="BV233" s="1"/>
  <c r="BJ233" a="1"/>
  <c r="BJ233" s="1"/>
  <c r="BY233" a="1"/>
  <c r="BY233" s="1"/>
  <c r="BM233" a="1"/>
  <c r="BM233" s="1"/>
  <c r="BQ233" a="1"/>
  <c r="BQ233" s="1"/>
  <c r="BK233" a="1"/>
  <c r="BK233" s="1"/>
  <c r="BP233" a="1"/>
  <c r="BP233" s="1"/>
  <c r="CC231"/>
  <c r="CB231"/>
  <c r="BK231" a="1"/>
  <c r="BK231" s="1"/>
  <c r="BS231" a="1"/>
  <c r="BS231" s="1"/>
  <c r="BZ231" a="1"/>
  <c r="BZ231" s="1"/>
  <c r="BM231" a="1"/>
  <c r="BM231" s="1"/>
  <c r="BY231" a="1"/>
  <c r="BY231" s="1"/>
  <c r="BV231" a="1"/>
  <c r="BV231" s="1"/>
  <c r="BN231" a="1"/>
  <c r="BN231" s="1"/>
  <c r="BT231" a="1"/>
  <c r="BT231" s="1"/>
  <c r="BJ231" a="1"/>
  <c r="BJ231" s="1"/>
  <c r="BQ231" a="1"/>
  <c r="BQ231" s="1"/>
  <c r="BP231" a="1"/>
  <c r="BP231" s="1"/>
  <c r="BW231" a="1"/>
  <c r="BW231" s="1"/>
  <c r="CC229"/>
  <c r="CB229"/>
  <c r="BN229" a="1"/>
  <c r="BN229" s="1"/>
  <c r="BK229" a="1"/>
  <c r="BK229" s="1"/>
  <c r="BY229" a="1"/>
  <c r="BY229" s="1"/>
  <c r="BP229" a="1"/>
  <c r="BP229" s="1"/>
  <c r="BQ229" a="1"/>
  <c r="BQ229" s="1"/>
  <c r="BS229" a="1"/>
  <c r="BS229" s="1"/>
  <c r="BZ229" a="1"/>
  <c r="BZ229" s="1"/>
  <c r="BW229" a="1"/>
  <c r="BW229" s="1"/>
  <c r="BT229" a="1"/>
  <c r="BT229" s="1"/>
  <c r="BV229" a="1"/>
  <c r="BV229" s="1"/>
  <c r="BM229" a="1"/>
  <c r="BM229" s="1"/>
  <c r="BJ229" a="1"/>
  <c r="BJ229" s="1"/>
  <c r="CB227"/>
  <c r="CC227"/>
  <c r="BW227" a="1"/>
  <c r="BW227" s="1"/>
  <c r="BS227" a="1"/>
  <c r="BS227" s="1"/>
  <c r="BQ227" a="1"/>
  <c r="BQ227" s="1"/>
  <c r="BK227" a="1"/>
  <c r="BK227" s="1"/>
  <c r="BV227" a="1"/>
  <c r="BV227" s="1"/>
  <c r="BP227" a="1"/>
  <c r="BP227" s="1"/>
  <c r="BM227" a="1"/>
  <c r="BM227" s="1"/>
  <c r="BJ227" a="1"/>
  <c r="BJ227" s="1"/>
  <c r="BN227" a="1"/>
  <c r="BN227" s="1"/>
  <c r="BZ227" a="1"/>
  <c r="BZ227" s="1"/>
  <c r="BT227" a="1"/>
  <c r="BT227" s="1"/>
  <c r="BY227" a="1"/>
  <c r="BY227" s="1"/>
  <c r="CC225"/>
  <c r="CB225"/>
  <c r="BV225" a="1"/>
  <c r="BV225" s="1"/>
  <c r="BZ225" a="1"/>
  <c r="BZ225" s="1"/>
  <c r="BP225" a="1"/>
  <c r="BP225" s="1"/>
  <c r="BQ225" a="1"/>
  <c r="BQ225" s="1"/>
  <c r="BY225" a="1"/>
  <c r="BY225" s="1"/>
  <c r="BT225" a="1"/>
  <c r="BT225" s="1"/>
  <c r="BJ225" a="1"/>
  <c r="BJ225" s="1"/>
  <c r="BM225" a="1"/>
  <c r="BM225" s="1"/>
  <c r="BK225" a="1"/>
  <c r="BK225" s="1"/>
  <c r="BS225" a="1"/>
  <c r="BS225" s="1"/>
  <c r="BN225" a="1"/>
  <c r="BN225" s="1"/>
  <c r="BW225" a="1"/>
  <c r="BW225" s="1"/>
  <c r="CB223"/>
  <c r="CC223"/>
  <c r="BP223" a="1"/>
  <c r="BP223" s="1"/>
  <c r="BN223" a="1"/>
  <c r="BN223" s="1"/>
  <c r="BS223" a="1"/>
  <c r="BS223" s="1"/>
  <c r="BY223" a="1"/>
  <c r="BY223" s="1"/>
  <c r="BM223" a="1"/>
  <c r="BM223" s="1"/>
  <c r="BW223" a="1"/>
  <c r="BW223" s="1"/>
  <c r="BT223" a="1"/>
  <c r="BT223" s="1"/>
  <c r="BQ223" a="1"/>
  <c r="BQ223" s="1"/>
  <c r="BJ223" a="1"/>
  <c r="BJ223" s="1"/>
  <c r="BV223" a="1"/>
  <c r="BV223" s="1"/>
  <c r="BK223" a="1"/>
  <c r="BK223" s="1"/>
  <c r="BZ223" a="1"/>
  <c r="BZ223" s="1"/>
  <c r="CB221"/>
  <c r="CC221"/>
  <c r="BV221" a="1"/>
  <c r="BV221" s="1"/>
  <c r="BM221" a="1"/>
  <c r="BM221" s="1"/>
  <c r="BN221" a="1"/>
  <c r="BN221" s="1"/>
  <c r="BJ221" a="1"/>
  <c r="BJ221" s="1"/>
  <c r="BP221" a="1"/>
  <c r="BP221" s="1"/>
  <c r="BW221" a="1"/>
  <c r="BW221" s="1"/>
  <c r="BS221" a="1"/>
  <c r="BS221" s="1"/>
  <c r="BQ221" a="1"/>
  <c r="BQ221" s="1"/>
  <c r="BY221" a="1"/>
  <c r="BY221" s="1"/>
  <c r="BT221" a="1"/>
  <c r="BT221" s="1"/>
  <c r="BK221" a="1"/>
  <c r="BK221" s="1"/>
  <c r="BZ221" a="1"/>
  <c r="BZ221" s="1"/>
  <c r="CB219"/>
  <c r="CC219"/>
  <c r="BW219" a="1"/>
  <c r="BW219" s="1"/>
  <c r="BJ219" a="1"/>
  <c r="BJ219" s="1"/>
  <c r="BY219" a="1"/>
  <c r="BY219" s="1"/>
  <c r="BZ219" a="1"/>
  <c r="BZ219" s="1"/>
  <c r="BK219" a="1"/>
  <c r="BK219" s="1"/>
  <c r="BM219" a="1"/>
  <c r="BM219" s="1"/>
  <c r="BV219" a="1"/>
  <c r="BV219" s="1"/>
  <c r="BT219" a="1"/>
  <c r="BT219" s="1"/>
  <c r="BQ219" a="1"/>
  <c r="BQ219" s="1"/>
  <c r="BN219" a="1"/>
  <c r="BN219" s="1"/>
  <c r="BS219" a="1"/>
  <c r="BS219" s="1"/>
  <c r="BP219" a="1"/>
  <c r="BP219" s="1"/>
  <c r="CC217"/>
  <c r="CB217"/>
  <c r="BW217" a="1"/>
  <c r="BW217" s="1"/>
  <c r="BN217" a="1"/>
  <c r="BN217" s="1"/>
  <c r="BZ217" a="1"/>
  <c r="BZ217" s="1"/>
  <c r="BK217" a="1"/>
  <c r="BK217" s="1"/>
  <c r="BP217" a="1"/>
  <c r="BP217" s="1"/>
  <c r="BY217" a="1"/>
  <c r="BY217" s="1"/>
  <c r="BV217" a="1"/>
  <c r="BV217" s="1"/>
  <c r="BJ217" a="1"/>
  <c r="BJ217" s="1"/>
  <c r="BS217" a="1"/>
  <c r="BS217" s="1"/>
  <c r="BT217" a="1"/>
  <c r="BT217" s="1"/>
  <c r="BM217" a="1"/>
  <c r="BM217" s="1"/>
  <c r="BQ217" a="1"/>
  <c r="BQ217" s="1"/>
  <c r="CC203"/>
  <c r="CB203"/>
  <c r="BT203" a="1"/>
  <c r="BT203" s="1"/>
  <c r="BN203" a="1"/>
  <c r="BN203" s="1"/>
  <c r="BV203" a="1"/>
  <c r="BV203" s="1"/>
  <c r="BW203" a="1"/>
  <c r="BW203" s="1"/>
  <c r="BQ203" a="1"/>
  <c r="BQ203" s="1"/>
  <c r="BY203" a="1"/>
  <c r="BY203" s="1"/>
  <c r="BZ203" a="1"/>
  <c r="BZ203" s="1"/>
  <c r="BS203" a="1"/>
  <c r="BS203" s="1"/>
  <c r="BP203" a="1"/>
  <c r="BP203" s="1"/>
  <c r="BJ203" a="1"/>
  <c r="BJ203" s="1"/>
  <c r="BM203" a="1"/>
  <c r="BM203" s="1"/>
  <c r="BK203" a="1"/>
  <c r="BK203" s="1"/>
  <c r="CB201"/>
  <c r="CC201"/>
  <c r="BW201" a="1"/>
  <c r="BW201" s="1"/>
  <c r="BP201" a="1"/>
  <c r="BP201" s="1"/>
  <c r="BS201" a="1"/>
  <c r="BS201" s="1"/>
  <c r="BJ201" a="1"/>
  <c r="BJ201" s="1"/>
  <c r="BV201" a="1"/>
  <c r="BV201" s="1"/>
  <c r="BQ201" a="1"/>
  <c r="BQ201" s="1"/>
  <c r="BK201" a="1"/>
  <c r="BK201" s="1"/>
  <c r="BT201" a="1"/>
  <c r="BT201" s="1"/>
  <c r="BZ201" a="1"/>
  <c r="BZ201" s="1"/>
  <c r="BM201" a="1"/>
  <c r="BM201" s="1"/>
  <c r="BY201" a="1"/>
  <c r="BY201" s="1"/>
  <c r="BN201" a="1"/>
  <c r="BN201" s="1"/>
  <c r="CB199"/>
  <c r="CC199"/>
  <c r="BK199" a="1"/>
  <c r="BK199" s="1"/>
  <c r="BV199" a="1"/>
  <c r="BV199" s="1"/>
  <c r="BJ199" a="1"/>
  <c r="BJ199" s="1"/>
  <c r="BN199" a="1"/>
  <c r="BN199" s="1"/>
  <c r="BM199" a="1"/>
  <c r="BM199" s="1"/>
  <c r="BY199" a="1"/>
  <c r="BY199" s="1"/>
  <c r="BT199" a="1"/>
  <c r="BT199" s="1"/>
  <c r="BS199" a="1"/>
  <c r="BS199" s="1"/>
  <c r="BQ199" a="1"/>
  <c r="BQ199" s="1"/>
  <c r="BZ199" a="1"/>
  <c r="BZ199" s="1"/>
  <c r="BW199" a="1"/>
  <c r="BW199" s="1"/>
  <c r="BP199" a="1"/>
  <c r="BP199" s="1"/>
  <c r="CB185"/>
  <c r="CC185"/>
  <c r="BP185" a="1"/>
  <c r="BP185" s="1"/>
  <c r="BN185" a="1"/>
  <c r="BN185" s="1"/>
  <c r="BW185" a="1"/>
  <c r="BW185" s="1"/>
  <c r="BZ185" a="1"/>
  <c r="BZ185" s="1"/>
  <c r="BS185" a="1"/>
  <c r="BS185" s="1"/>
  <c r="BQ185" a="1"/>
  <c r="BQ185" s="1"/>
  <c r="BV185" a="1"/>
  <c r="BV185" s="1"/>
  <c r="BT185" a="1"/>
  <c r="BT185" s="1"/>
  <c r="BJ185" a="1"/>
  <c r="BJ185" s="1"/>
  <c r="BM185" a="1"/>
  <c r="BM185" s="1"/>
  <c r="BK185" a="1"/>
  <c r="BK185" s="1"/>
  <c r="BY185" a="1"/>
  <c r="BY185" s="1"/>
  <c r="CC183"/>
  <c r="CB183"/>
  <c r="BN183" a="1"/>
  <c r="BN183" s="1"/>
  <c r="BK183" a="1"/>
  <c r="BK183" s="1"/>
  <c r="BQ183" a="1"/>
  <c r="BQ183" s="1"/>
  <c r="BT183" a="1"/>
  <c r="BT183" s="1"/>
  <c r="BJ183" a="1"/>
  <c r="BJ183" s="1"/>
  <c r="BZ183" a="1"/>
  <c r="BZ183" s="1"/>
  <c r="BP183" a="1"/>
  <c r="BP183" s="1"/>
  <c r="BV183" a="1"/>
  <c r="BV183" s="1"/>
  <c r="BM183" a="1"/>
  <c r="BM183" s="1"/>
  <c r="BS183" a="1"/>
  <c r="BS183" s="1"/>
  <c r="BY183" a="1"/>
  <c r="BY183" s="1"/>
  <c r="BW183" a="1"/>
  <c r="BW183" s="1"/>
  <c r="CB181"/>
  <c r="CC181"/>
  <c r="BY181" a="1"/>
  <c r="BY181" s="1"/>
  <c r="BJ181" a="1"/>
  <c r="BJ181" s="1"/>
  <c r="BZ181" a="1"/>
  <c r="BZ181" s="1"/>
  <c r="BP181" a="1"/>
  <c r="BP181" s="1"/>
  <c r="BV181" a="1"/>
  <c r="BV181" s="1"/>
  <c r="BN181" a="1"/>
  <c r="BN181" s="1"/>
  <c r="BQ181" a="1"/>
  <c r="BQ181" s="1"/>
  <c r="BT181" a="1"/>
  <c r="BT181" s="1"/>
  <c r="BW181" a="1"/>
  <c r="BW181" s="1"/>
  <c r="BM181" a="1"/>
  <c r="BM181" s="1"/>
  <c r="BK181" a="1"/>
  <c r="BK181" s="1"/>
  <c r="BS181" a="1"/>
  <c r="BS181" s="1"/>
  <c r="CB179"/>
  <c r="CC179"/>
  <c r="BY179" a="1"/>
  <c r="BY179" s="1"/>
  <c r="BS179" a="1"/>
  <c r="BS179" s="1"/>
  <c r="BK179" a="1"/>
  <c r="BK179" s="1"/>
  <c r="BN179" a="1"/>
  <c r="BN179" s="1"/>
  <c r="BT179" a="1"/>
  <c r="BT179" s="1"/>
  <c r="BP179" a="1"/>
  <c r="BP179" s="1"/>
  <c r="BQ179" a="1"/>
  <c r="BQ179" s="1"/>
  <c r="BW179" a="1"/>
  <c r="BW179" s="1"/>
  <c r="BJ179" a="1"/>
  <c r="BJ179" s="1"/>
  <c r="BZ179" a="1"/>
  <c r="BZ179" s="1"/>
  <c r="BV179" a="1"/>
  <c r="BV179" s="1"/>
  <c r="BM179" a="1"/>
  <c r="BM179" s="1"/>
  <c r="CB177"/>
  <c r="CC177"/>
  <c r="BM177" a="1"/>
  <c r="BM177" s="1"/>
  <c r="BS177" a="1"/>
  <c r="BS177" s="1"/>
  <c r="BY177" a="1"/>
  <c r="BY177" s="1"/>
  <c r="BP177" a="1"/>
  <c r="BP177" s="1"/>
  <c r="BV177" a="1"/>
  <c r="BV177" s="1"/>
  <c r="BK177" a="1"/>
  <c r="BK177" s="1"/>
  <c r="BQ177" a="1"/>
  <c r="BQ177" s="1"/>
  <c r="BW177" a="1"/>
  <c r="BW177" s="1"/>
  <c r="BN177" a="1"/>
  <c r="BN177" s="1"/>
  <c r="BT177" a="1"/>
  <c r="BT177" s="1"/>
  <c r="BJ177" a="1"/>
  <c r="BJ177" s="1"/>
  <c r="BZ177" a="1"/>
  <c r="BZ177" s="1"/>
  <c r="CB175"/>
  <c r="CC175"/>
  <c r="BP175" a="1"/>
  <c r="BP175" s="1"/>
  <c r="BW175" a="1"/>
  <c r="BW175" s="1"/>
  <c r="BJ175" a="1"/>
  <c r="BJ175" s="1"/>
  <c r="BZ175" a="1"/>
  <c r="BZ175" s="1"/>
  <c r="BQ175" a="1"/>
  <c r="BQ175" s="1"/>
  <c r="BY175" a="1"/>
  <c r="BY175" s="1"/>
  <c r="BT175" a="1"/>
  <c r="BT175" s="1"/>
  <c r="BK175" a="1"/>
  <c r="BK175" s="1"/>
  <c r="BS175" a="1"/>
  <c r="BS175" s="1"/>
  <c r="BN175" a="1"/>
  <c r="BN175" s="1"/>
  <c r="BV175" a="1"/>
  <c r="BV175" s="1"/>
  <c r="BM175" a="1"/>
  <c r="BM175" s="1"/>
  <c r="CB173"/>
  <c r="CC173"/>
  <c r="BN173" a="1"/>
  <c r="BN173" s="1"/>
  <c r="BV173" a="1"/>
  <c r="BV173" s="1"/>
  <c r="BK173" a="1"/>
  <c r="BK173" s="1"/>
  <c r="BP173" a="1"/>
  <c r="BP173" s="1"/>
  <c r="BS173" a="1"/>
  <c r="BS173" s="1"/>
  <c r="BY173" a="1"/>
  <c r="BY173" s="1"/>
  <c r="BJ173" a="1"/>
  <c r="BJ173" s="1"/>
  <c r="BZ173" a="1"/>
  <c r="BZ173" s="1"/>
  <c r="BT173" a="1"/>
  <c r="BT173" s="1"/>
  <c r="BM173" a="1"/>
  <c r="BM173" s="1"/>
  <c r="BW173" a="1"/>
  <c r="BW173" s="1"/>
  <c r="BQ173" a="1"/>
  <c r="BQ173" s="1"/>
  <c r="CB171"/>
  <c r="CC171"/>
  <c r="BM171" a="1"/>
  <c r="BM171" s="1"/>
  <c r="BK171" a="1"/>
  <c r="BK171" s="1"/>
  <c r="BT171" a="1"/>
  <c r="BT171" s="1"/>
  <c r="BJ171" a="1"/>
  <c r="BJ171" s="1"/>
  <c r="BW171" a="1"/>
  <c r="BW171" s="1"/>
  <c r="BZ171" a="1"/>
  <c r="BZ171" s="1"/>
  <c r="BP171" a="1"/>
  <c r="BP171" s="1"/>
  <c r="BN171" a="1"/>
  <c r="BN171" s="1"/>
  <c r="BY171" a="1"/>
  <c r="BY171" s="1"/>
  <c r="BS171" a="1"/>
  <c r="BS171" s="1"/>
  <c r="BV171" a="1"/>
  <c r="BV171" s="1"/>
  <c r="BQ171" a="1"/>
  <c r="BQ171" s="1"/>
  <c r="CB169"/>
  <c r="CC169"/>
  <c r="BN169" a="1"/>
  <c r="BN169" s="1"/>
  <c r="BV169" a="1"/>
  <c r="BV169" s="1"/>
  <c r="BK169" a="1"/>
  <c r="BK169" s="1"/>
  <c r="BS169" a="1"/>
  <c r="BS169" s="1"/>
  <c r="BP169" a="1"/>
  <c r="BP169" s="1"/>
  <c r="BM169" a="1"/>
  <c r="BM169" s="1"/>
  <c r="BJ169" a="1"/>
  <c r="BJ169" s="1"/>
  <c r="BZ169" a="1"/>
  <c r="BZ169" s="1"/>
  <c r="BW169" a="1"/>
  <c r="BW169" s="1"/>
  <c r="BT169" a="1"/>
  <c r="BT169" s="1"/>
  <c r="BQ169" a="1"/>
  <c r="BQ169" s="1"/>
  <c r="BY169" a="1"/>
  <c r="BY169" s="1"/>
  <c r="CB167"/>
  <c r="CC167"/>
  <c r="BT167" a="1"/>
  <c r="BT167" s="1"/>
  <c r="BM167" a="1"/>
  <c r="BM167" s="1"/>
  <c r="BN167" a="1"/>
  <c r="BN167" s="1"/>
  <c r="BV167" a="1"/>
  <c r="BV167" s="1"/>
  <c r="BW167" a="1"/>
  <c r="BW167" s="1"/>
  <c r="BK167" a="1"/>
  <c r="BK167" s="1"/>
  <c r="BQ167" a="1"/>
  <c r="BQ167" s="1"/>
  <c r="BP167" a="1"/>
  <c r="BP167" s="1"/>
  <c r="BS167" a="1"/>
  <c r="BS167" s="1"/>
  <c r="BJ167" a="1"/>
  <c r="BJ167" s="1"/>
  <c r="BZ167" a="1"/>
  <c r="BZ167" s="1"/>
  <c r="BY167" a="1"/>
  <c r="BY167" s="1"/>
  <c r="CB165"/>
  <c r="CC165"/>
  <c r="BM165" a="1"/>
  <c r="BM165" s="1"/>
  <c r="BN165" a="1"/>
  <c r="BN165" s="1"/>
  <c r="BV165" a="1"/>
  <c r="BV165" s="1"/>
  <c r="BW165" a="1"/>
  <c r="BW165" s="1"/>
  <c r="BP165" a="1"/>
  <c r="BP165" s="1"/>
  <c r="BQ165" a="1"/>
  <c r="BQ165" s="1"/>
  <c r="BY165" a="1"/>
  <c r="BY165" s="1"/>
  <c r="BJ165" a="1"/>
  <c r="BJ165" s="1"/>
  <c r="BZ165" a="1"/>
  <c r="BZ165" s="1"/>
  <c r="BK165" a="1"/>
  <c r="BK165" s="1"/>
  <c r="BS165" a="1"/>
  <c r="BS165" s="1"/>
  <c r="BT165" a="1"/>
  <c r="BT165" s="1"/>
  <c r="CC163"/>
  <c r="CB163"/>
  <c r="BK163" a="1"/>
  <c r="BK163" s="1"/>
  <c r="BQ163" a="1"/>
  <c r="BQ163" s="1"/>
  <c r="BW163" a="1"/>
  <c r="BW163" s="1"/>
  <c r="BN163" a="1"/>
  <c r="BN163" s="1"/>
  <c r="BY163" a="1"/>
  <c r="BY163" s="1"/>
  <c r="BJ163" a="1"/>
  <c r="BJ163" s="1"/>
  <c r="BZ163" a="1"/>
  <c r="BZ163" s="1"/>
  <c r="BM163" a="1"/>
  <c r="BM163" s="1"/>
  <c r="BS163" a="1"/>
  <c r="BS163" s="1"/>
  <c r="BT163" a="1"/>
  <c r="BT163" s="1"/>
  <c r="BP163" a="1"/>
  <c r="BP163" s="1"/>
  <c r="BV163" a="1"/>
  <c r="BV163" s="1"/>
  <c r="CC160"/>
  <c r="CB160"/>
  <c r="BP160" a="1"/>
  <c r="BP160" s="1"/>
  <c r="BN160" a="1"/>
  <c r="BN160" s="1"/>
  <c r="BW160" a="1"/>
  <c r="BW160" s="1"/>
  <c r="BJ160" a="1"/>
  <c r="BJ160" s="1"/>
  <c r="BZ160" a="1"/>
  <c r="BZ160" s="1"/>
  <c r="BS160" a="1"/>
  <c r="BS160" s="1"/>
  <c r="BQ160" a="1"/>
  <c r="BQ160" s="1"/>
  <c r="BT160" a="1"/>
  <c r="BT160" s="1"/>
  <c r="BM160" a="1"/>
  <c r="BM160" s="1"/>
  <c r="BV160" a="1"/>
  <c r="BV160" s="1"/>
  <c r="BK160" a="1"/>
  <c r="BK160" s="1"/>
  <c r="BY160" a="1"/>
  <c r="BY160" s="1"/>
  <c r="CB158"/>
  <c r="CC158"/>
  <c r="BM158" a="1"/>
  <c r="BM158" s="1"/>
  <c r="BT158" a="1"/>
  <c r="BT158" s="1"/>
  <c r="BN158" a="1"/>
  <c r="BN158" s="1"/>
  <c r="BV158" a="1"/>
  <c r="BV158" s="1"/>
  <c r="BP158" a="1"/>
  <c r="BP158" s="1"/>
  <c r="BW158" a="1"/>
  <c r="BW158" s="1"/>
  <c r="BQ158" a="1"/>
  <c r="BQ158" s="1"/>
  <c r="BS158" a="1"/>
  <c r="BS158" s="1"/>
  <c r="BZ158" a="1"/>
  <c r="BZ158" s="1"/>
  <c r="BK158" a="1"/>
  <c r="BK158" s="1"/>
  <c r="BY158" a="1"/>
  <c r="BY158" s="1"/>
  <c r="BJ158" a="1"/>
  <c r="BJ158" s="1"/>
  <c r="BX575" a="1"/>
  <c r="BX575" s="1"/>
  <c r="BX577" a="1"/>
  <c r="BX577" s="1"/>
  <c r="BX580" a="1"/>
  <c r="BX580" s="1"/>
  <c r="BX587" a="1"/>
  <c r="BX587" s="1"/>
  <c r="BX588" a="1"/>
  <c r="BX588" s="1"/>
  <c r="BX592" a="1"/>
  <c r="BX592" s="1"/>
  <c r="BX596" a="1"/>
  <c r="BX596" s="1"/>
  <c r="BX598" a="1"/>
  <c r="BX598" s="1"/>
  <c r="BX594" a="1"/>
  <c r="BX594" s="1"/>
  <c r="BX282" a="1"/>
  <c r="BX282" s="1"/>
  <c r="BX272" a="1"/>
  <c r="BX272" s="1"/>
  <c r="BX284" a="1"/>
  <c r="BX284" s="1"/>
  <c r="BX277" a="1"/>
  <c r="BX277" s="1"/>
  <c r="BX280" a="1"/>
  <c r="BX280" s="1"/>
  <c r="BX288" a="1"/>
  <c r="BX288" s="1"/>
  <c r="BX602" a="1"/>
  <c r="BX602" s="1"/>
  <c r="BX287" a="1"/>
  <c r="BX287" s="1"/>
  <c r="BX294" a="1"/>
  <c r="BX294" s="1"/>
  <c r="BX295" a="1"/>
  <c r="BX295" s="1"/>
  <c r="BX289" a="1"/>
  <c r="BX289" s="1"/>
  <c r="BX310" a="1"/>
  <c r="BX310" s="1"/>
  <c r="BX312" a="1"/>
  <c r="BX312" s="1"/>
  <c r="BX328" a="1"/>
  <c r="BX328" s="1"/>
  <c r="BX306" a="1"/>
  <c r="BX306" s="1"/>
  <c r="BX579" a="1"/>
  <c r="BX579" s="1"/>
  <c r="BX581" a="1"/>
  <c r="BX581" s="1"/>
  <c r="BX583" a="1"/>
  <c r="BX583" s="1"/>
  <c r="BX584" a="1"/>
  <c r="BX584" s="1"/>
  <c r="BX589" a="1"/>
  <c r="BX589" s="1"/>
  <c r="BX586" a="1"/>
  <c r="BX586" s="1"/>
  <c r="BX601" a="1"/>
  <c r="BX601" s="1"/>
  <c r="BX285" a="1"/>
  <c r="BX285" s="1"/>
  <c r="BX286" a="1"/>
  <c r="BX286" s="1"/>
  <c r="BX273" a="1"/>
  <c r="BX273" s="1"/>
  <c r="BX278" a="1"/>
  <c r="BX278" s="1"/>
  <c r="BX281" a="1"/>
  <c r="BX281" s="1"/>
  <c r="BX298" a="1"/>
  <c r="BX298" s="1"/>
  <c r="BX302" a="1"/>
  <c r="BX302" s="1"/>
  <c r="BX291" a="1"/>
  <c r="BX291" s="1"/>
  <c r="BX293" a="1"/>
  <c r="BX293" s="1"/>
  <c r="BX296" a="1"/>
  <c r="BX296" s="1"/>
  <c r="BX304" a="1"/>
  <c r="BX304" s="1"/>
  <c r="BX305" a="1"/>
  <c r="BX305" s="1"/>
  <c r="BX325" a="1"/>
  <c r="BX325" s="1"/>
  <c r="BX297" a="1"/>
  <c r="BX297" s="1"/>
  <c r="BX330" a="1"/>
  <c r="BX330" s="1"/>
  <c r="BX347" a="1"/>
  <c r="BX347" s="1"/>
  <c r="BX352" a="1"/>
  <c r="BX352" s="1"/>
  <c r="BX590" a="1"/>
  <c r="BX590" s="1"/>
  <c r="BX576" a="1"/>
  <c r="BX576" s="1"/>
  <c r="BX599" a="1"/>
  <c r="BX599" s="1"/>
  <c r="BX290" a="1"/>
  <c r="BX290" s="1"/>
  <c r="BX597" a="1"/>
  <c r="BX597" s="1"/>
  <c r="BX274" a="1"/>
  <c r="BX274" s="1"/>
  <c r="BX595" a="1"/>
  <c r="BX595" s="1"/>
  <c r="BX279" a="1"/>
  <c r="BX279" s="1"/>
  <c r="BX275" a="1"/>
  <c r="BX275" s="1"/>
  <c r="BX303" a="1"/>
  <c r="BX303" s="1"/>
  <c r="BX300" a="1"/>
  <c r="BX300" s="1"/>
  <c r="BX324" a="1"/>
  <c r="BX324" s="1"/>
  <c r="BX327" a="1"/>
  <c r="BX327" s="1"/>
  <c r="BX308" a="1"/>
  <c r="BX308" s="1"/>
  <c r="BX323" a="1"/>
  <c r="BX323" s="1"/>
  <c r="BX363" a="1"/>
  <c r="BX363" s="1"/>
  <c r="BX333" a="1"/>
  <c r="BX333" s="1"/>
  <c r="BX335" a="1"/>
  <c r="BX335" s="1"/>
  <c r="BX339" a="1"/>
  <c r="BX339" s="1"/>
  <c r="BX343" a="1"/>
  <c r="BX343" s="1"/>
  <c r="BX348" a="1"/>
  <c r="BX348" s="1"/>
  <c r="BX367" a="1"/>
  <c r="BX367" s="1"/>
  <c r="BX390" a="1"/>
  <c r="BX390" s="1"/>
  <c r="BX401" a="1"/>
  <c r="BX401" s="1"/>
  <c r="BX412" a="1"/>
  <c r="BX412" s="1"/>
  <c r="BX422" a="1"/>
  <c r="BX422" s="1"/>
  <c r="BX440" a="1"/>
  <c r="BX440" s="1"/>
  <c r="BX371" a="1"/>
  <c r="BX371" s="1"/>
  <c r="BX387" a="1"/>
  <c r="BX387" s="1"/>
  <c r="BX326" a="1"/>
  <c r="BX326" s="1"/>
  <c r="BX317" a="1"/>
  <c r="BX317" s="1"/>
  <c r="BX344" a="1"/>
  <c r="BX344" s="1"/>
  <c r="BX345" a="1"/>
  <c r="BX345" s="1"/>
  <c r="BX346" a="1"/>
  <c r="BX346" s="1"/>
  <c r="BX350" a="1"/>
  <c r="BX350" s="1"/>
  <c r="BX364" a="1"/>
  <c r="BX364" s="1"/>
  <c r="BX369" a="1"/>
  <c r="BX369" s="1"/>
  <c r="BX375" a="1"/>
  <c r="BX375" s="1"/>
  <c r="BX309" a="1"/>
  <c r="BX309" s="1"/>
  <c r="BX313" a="1"/>
  <c r="BX313" s="1"/>
  <c r="BX366" a="1"/>
  <c r="BX366" s="1"/>
  <c r="BX374" a="1"/>
  <c r="BX374" s="1"/>
  <c r="BX368" a="1"/>
  <c r="BX368" s="1"/>
  <c r="BX396" a="1"/>
  <c r="BX396" s="1"/>
  <c r="BX429" a="1"/>
  <c r="BX429" s="1"/>
  <c r="BX395" a="1"/>
  <c r="BX395" s="1"/>
  <c r="BX403" a="1"/>
  <c r="BX403" s="1"/>
  <c r="BX411" a="1"/>
  <c r="BX411" s="1"/>
  <c r="BX389" a="1"/>
  <c r="BX389" s="1"/>
  <c r="BX400" a="1"/>
  <c r="BX400" s="1"/>
  <c r="BX410" a="1"/>
  <c r="BX410" s="1"/>
  <c r="BX421" a="1"/>
  <c r="BX421" s="1"/>
  <c r="BX399" a="1"/>
  <c r="BX399" s="1"/>
  <c r="BX437" a="1"/>
  <c r="BX437" s="1"/>
  <c r="BX439" a="1"/>
  <c r="BX439" s="1"/>
  <c r="BX448" a="1"/>
  <c r="BX448" s="1"/>
  <c r="BX470" a="1"/>
  <c r="BX470" s="1"/>
  <c r="BX471" a="1"/>
  <c r="BX471" s="1"/>
  <c r="BX472" a="1"/>
  <c r="BX472" s="1"/>
  <c r="BX473" a="1"/>
  <c r="BX473" s="1"/>
  <c r="BX474" a="1"/>
  <c r="BX474" s="1"/>
  <c r="BX475" a="1"/>
  <c r="BX475" s="1"/>
  <c r="BX318" a="1"/>
  <c r="BX318" s="1"/>
  <c r="BX407" a="1"/>
  <c r="BX407" s="1"/>
  <c r="BX446" a="1"/>
  <c r="BX446" s="1"/>
  <c r="BX451" a="1"/>
  <c r="BX451" s="1"/>
  <c r="BX455" a="1"/>
  <c r="BX455" s="1"/>
  <c r="BX459" a="1"/>
  <c r="BX459" s="1"/>
  <c r="BX463" a="1"/>
  <c r="BX463" s="1"/>
  <c r="BX467" a="1"/>
  <c r="BX467" s="1"/>
  <c r="BX485" a="1"/>
  <c r="BX485" s="1"/>
  <c r="BX514" a="1"/>
  <c r="BX514" s="1"/>
  <c r="BX538" a="1"/>
  <c r="BX538" s="1"/>
  <c r="BX224" a="1"/>
  <c r="BX224" s="1"/>
  <c r="BX232" a="1"/>
  <c r="BX232" s="1"/>
  <c r="BX354" a="1"/>
  <c r="BX354" s="1"/>
  <c r="BX443" a="1"/>
  <c r="BX443" s="1"/>
  <c r="BX476" a="1"/>
  <c r="BX476" s="1"/>
  <c r="BX529" a="1"/>
  <c r="BX529" s="1"/>
  <c r="BX540" a="1"/>
  <c r="BX540" s="1"/>
  <c r="BX447" a="1"/>
  <c r="BX447" s="1"/>
  <c r="BX483" a="1"/>
  <c r="BX483" s="1"/>
  <c r="BX512" a="1"/>
  <c r="BX512" s="1"/>
  <c r="BX552" a="1"/>
  <c r="BX552" s="1"/>
  <c r="BX466" a="1"/>
  <c r="BX466" s="1"/>
  <c r="BX539" a="1"/>
  <c r="BX539" s="1"/>
  <c r="BX234" a="1"/>
  <c r="BX234" s="1"/>
  <c r="BX248" a="1"/>
  <c r="BX248" s="1"/>
  <c r="BX257" a="1"/>
  <c r="BX257" s="1"/>
  <c r="BX519" a="1"/>
  <c r="BX519" s="1"/>
  <c r="BX554" a="1"/>
  <c r="BX554" s="1"/>
  <c r="BX558" a="1"/>
  <c r="BX558" s="1"/>
  <c r="BX585" a="1"/>
  <c r="BX585" s="1"/>
  <c r="BX578" a="1"/>
  <c r="BX578" s="1"/>
  <c r="BX574" a="1"/>
  <c r="BX574" s="1"/>
  <c r="BX283" a="1"/>
  <c r="BX283" s="1"/>
  <c r="BX307" a="1"/>
  <c r="BX307" s="1"/>
  <c r="BX340" a="1"/>
  <c r="BX340" s="1"/>
  <c r="BX341" a="1"/>
  <c r="BX341" s="1"/>
  <c r="BX342" a="1"/>
  <c r="BX342" s="1"/>
  <c r="BX357" a="1"/>
  <c r="BX357" s="1"/>
  <c r="BX362" a="1"/>
  <c r="BX362" s="1"/>
  <c r="BX301" a="1"/>
  <c r="BX301" s="1"/>
  <c r="BX355" a="1"/>
  <c r="BX355" s="1"/>
  <c r="BX373" a="1"/>
  <c r="BX373" s="1"/>
  <c r="BX383" a="1"/>
  <c r="BX383" s="1"/>
  <c r="BX406" a="1"/>
  <c r="BX406" s="1"/>
  <c r="BX417" a="1"/>
  <c r="BX417" s="1"/>
  <c r="BX428" a="1"/>
  <c r="BX428" s="1"/>
  <c r="BX436" a="1"/>
  <c r="BX436" s="1"/>
  <c r="BX384" a="1"/>
  <c r="BX384" s="1"/>
  <c r="BX392" a="1"/>
  <c r="BX392" s="1"/>
  <c r="BX402" a="1"/>
  <c r="BX402" s="1"/>
  <c r="BX413" a="1"/>
  <c r="BX413" s="1"/>
  <c r="BX424" a="1"/>
  <c r="BX424" s="1"/>
  <c r="BX444" a="1"/>
  <c r="BX444" s="1"/>
  <c r="BX469" a="1"/>
  <c r="BX469" s="1"/>
  <c r="BX438" a="1"/>
  <c r="BX438" s="1"/>
  <c r="BX442" a="1"/>
  <c r="BX442" s="1"/>
  <c r="BX518" a="1"/>
  <c r="BX518" s="1"/>
  <c r="BX591" a="1"/>
  <c r="BX591" s="1"/>
  <c r="BX276" a="1"/>
  <c r="BX276" s="1"/>
  <c r="BX299" a="1"/>
  <c r="BX299" s="1"/>
  <c r="BX314" a="1"/>
  <c r="BX314" s="1"/>
  <c r="BX329" a="1"/>
  <c r="BX329" s="1"/>
  <c r="BX319" a="1"/>
  <c r="BX319" s="1"/>
  <c r="BX336" a="1"/>
  <c r="BX336" s="1"/>
  <c r="BX361" a="1"/>
  <c r="BX361" s="1"/>
  <c r="BX372" a="1"/>
  <c r="BX372" s="1"/>
  <c r="BX388" a="1"/>
  <c r="BX388" s="1"/>
  <c r="BX393" a="1"/>
  <c r="BX393" s="1"/>
  <c r="BX404" a="1"/>
  <c r="BX404" s="1"/>
  <c r="BX322" a="1"/>
  <c r="BX322" s="1"/>
  <c r="BX419" a="1"/>
  <c r="BX419" s="1"/>
  <c r="BX331" a="1"/>
  <c r="BX331" s="1"/>
  <c r="BX349" a="1"/>
  <c r="BX349" s="1"/>
  <c r="BX358" a="1"/>
  <c r="BX358" s="1"/>
  <c r="BX381" a="1"/>
  <c r="BX381" s="1"/>
  <c r="BX394" a="1"/>
  <c r="BX394" s="1"/>
  <c r="BX405" a="1"/>
  <c r="BX405" s="1"/>
  <c r="BX416" a="1"/>
  <c r="BX416" s="1"/>
  <c r="BX426" a="1"/>
  <c r="BX426" s="1"/>
  <c r="BX450" a="1"/>
  <c r="BX450" s="1"/>
  <c r="BX334" a="1"/>
  <c r="BX334" s="1"/>
  <c r="BX441" a="1"/>
  <c r="BX441" s="1"/>
  <c r="BX356" a="1"/>
  <c r="BX356" s="1"/>
  <c r="BX376" a="1"/>
  <c r="BX376" s="1"/>
  <c r="BX427" a="1"/>
  <c r="BX427" s="1"/>
  <c r="BX449" a="1"/>
  <c r="BX449" s="1"/>
  <c r="BX477" a="1"/>
  <c r="BX477" s="1"/>
  <c r="BX522" a="1"/>
  <c r="BX522" s="1"/>
  <c r="BX582" a="1"/>
  <c r="BX582" s="1"/>
  <c r="BX593" a="1"/>
  <c r="BX593" s="1"/>
  <c r="BX292" a="1"/>
  <c r="BX292" s="1"/>
  <c r="BX359" a="1"/>
  <c r="BX359" s="1"/>
  <c r="BX370" a="1"/>
  <c r="BX370" s="1"/>
  <c r="BX409" a="1"/>
  <c r="BX409" s="1"/>
  <c r="BX414" a="1"/>
  <c r="BX414" s="1"/>
  <c r="BX432" a="1"/>
  <c r="BX432" s="1"/>
  <c r="BX311" a="1"/>
  <c r="BX311" s="1"/>
  <c r="BX433" a="1"/>
  <c r="BX433" s="1"/>
  <c r="BX431" a="1"/>
  <c r="BX431" s="1"/>
  <c r="BX481" a="1"/>
  <c r="BX481" s="1"/>
  <c r="BX490" a="1"/>
  <c r="BX490" s="1"/>
  <c r="BX494" a="1"/>
  <c r="BX494" s="1"/>
  <c r="BX498" a="1"/>
  <c r="BX498" s="1"/>
  <c r="BX502" a="1"/>
  <c r="BX502" s="1"/>
  <c r="BX506" a="1"/>
  <c r="BX506" s="1"/>
  <c r="BX510" a="1"/>
  <c r="BX510" s="1"/>
  <c r="BX546" a="1"/>
  <c r="BX546" s="1"/>
  <c r="BX556" a="1"/>
  <c r="BX556" s="1"/>
  <c r="BX233" a="1"/>
  <c r="BX233" s="1"/>
  <c r="BX460" a="1"/>
  <c r="BX460" s="1"/>
  <c r="BX511" a="1"/>
  <c r="BX511" s="1"/>
  <c r="BX521" a="1"/>
  <c r="BX521" s="1"/>
  <c r="BX527" a="1"/>
  <c r="BX527" s="1"/>
  <c r="BX532" a="1"/>
  <c r="BX532" s="1"/>
  <c r="BX543" a="1"/>
  <c r="BX543" s="1"/>
  <c r="BX453" a="1"/>
  <c r="BX453" s="1"/>
  <c r="BX513" a="1"/>
  <c r="BX513" s="1"/>
  <c r="BX206" a="1"/>
  <c r="BX206" s="1"/>
  <c r="BX557" a="1"/>
  <c r="BX557" s="1"/>
  <c r="BX562" a="1"/>
  <c r="BX562" s="1"/>
  <c r="BX247" a="1"/>
  <c r="BX247" s="1"/>
  <c r="BX486" a="1"/>
  <c r="BX486" s="1"/>
  <c r="BX458" a="1"/>
  <c r="BX458" s="1"/>
  <c r="BX237" a="1"/>
  <c r="BX237" s="1"/>
  <c r="BX258" a="1"/>
  <c r="BX258" s="1"/>
  <c r="BX559" a="1"/>
  <c r="BX559" s="1"/>
  <c r="BX528" a="1"/>
  <c r="BX528" s="1"/>
  <c r="BX228" a="1"/>
  <c r="BX228" s="1"/>
  <c r="BX243" a="1"/>
  <c r="BX243" s="1"/>
  <c r="BX536" a="1"/>
  <c r="BX536" s="1"/>
  <c r="BX199" a="1"/>
  <c r="BX199" s="1"/>
  <c r="BX168" a="1"/>
  <c r="BX168" s="1"/>
  <c r="BX174" a="1"/>
  <c r="BX174" s="1"/>
  <c r="BX175" a="1"/>
  <c r="BX175" s="1"/>
  <c r="BX157" a="1"/>
  <c r="BX157" s="1"/>
  <c r="BX116" a="1"/>
  <c r="BX116" s="1"/>
  <c r="BX99" a="1"/>
  <c r="BX99" s="1"/>
  <c r="BX172" a="1"/>
  <c r="BX172" s="1"/>
  <c r="BX176" a="1"/>
  <c r="BX176" s="1"/>
  <c r="BX183" a="1"/>
  <c r="BX183" s="1"/>
  <c r="BX113" a="1"/>
  <c r="BX113" s="1"/>
  <c r="BX96" a="1"/>
  <c r="BX96" s="1"/>
  <c r="BX238" a="1"/>
  <c r="BX238" s="1"/>
  <c r="BX201" a="1"/>
  <c r="BX201" s="1"/>
  <c r="BX164" a="1"/>
  <c r="BX164" s="1"/>
  <c r="BX120" a="1"/>
  <c r="BX120" s="1"/>
  <c r="BX104" a="1"/>
  <c r="BX104" s="1"/>
  <c r="BX204" a="1"/>
  <c r="BX204" s="1"/>
  <c r="BX180" a="1"/>
  <c r="BX180" s="1"/>
  <c r="BX122" a="1"/>
  <c r="BX122" s="1"/>
  <c r="BX76" a="1"/>
  <c r="BX76" s="1"/>
  <c r="BX51" a="1"/>
  <c r="BX51" s="1"/>
  <c r="BX70" a="1"/>
  <c r="BX70" s="1"/>
  <c r="BX261" a="1"/>
  <c r="BX261" s="1"/>
  <c r="BX179" a="1"/>
  <c r="BX179" s="1"/>
  <c r="BX114" a="1"/>
  <c r="BX114" s="1"/>
  <c r="BX75" a="1"/>
  <c r="BX75" s="1"/>
  <c r="BX50" a="1"/>
  <c r="BX50" s="1"/>
  <c r="BX78" a="1"/>
  <c r="BX78" s="1"/>
  <c r="BX81" a="1"/>
  <c r="BX81" s="1"/>
  <c r="BX52" a="1"/>
  <c r="BX52" s="1"/>
  <c r="BX65" a="1"/>
  <c r="BX65" s="1"/>
  <c r="BX378" a="1"/>
  <c r="BX378" s="1"/>
  <c r="BX351" a="1"/>
  <c r="BX351" s="1"/>
  <c r="BX360" a="1"/>
  <c r="BX360" s="1"/>
  <c r="BX420" a="1"/>
  <c r="BX420" s="1"/>
  <c r="BX425" a="1"/>
  <c r="BX425" s="1"/>
  <c r="BX353" a="1"/>
  <c r="BX353" s="1"/>
  <c r="BX380" a="1"/>
  <c r="BX380" s="1"/>
  <c r="BX385" a="1"/>
  <c r="BX385" s="1"/>
  <c r="BX418" a="1"/>
  <c r="BX418" s="1"/>
  <c r="BX415" a="1"/>
  <c r="BX415" s="1"/>
  <c r="BX487" a="1"/>
  <c r="BX487" s="1"/>
  <c r="BX491" a="1"/>
  <c r="BX491" s="1"/>
  <c r="BX495" a="1"/>
  <c r="BX495" s="1"/>
  <c r="BX499" a="1"/>
  <c r="BX499" s="1"/>
  <c r="BX503" a="1"/>
  <c r="BX503" s="1"/>
  <c r="BX507" a="1"/>
  <c r="BX507" s="1"/>
  <c r="BX530" a="1"/>
  <c r="BX530" s="1"/>
  <c r="BX223" a="1"/>
  <c r="BX223" s="1"/>
  <c r="BX225" a="1"/>
  <c r="BX225" s="1"/>
  <c r="BX231" a="1"/>
  <c r="BX231" s="1"/>
  <c r="BX365" a="1"/>
  <c r="BX365" s="1"/>
  <c r="BX456" a="1"/>
  <c r="BX456" s="1"/>
  <c r="BX480" a="1"/>
  <c r="BX480" s="1"/>
  <c r="BX537" a="1"/>
  <c r="BX537" s="1"/>
  <c r="BX391" a="1"/>
  <c r="BX391" s="1"/>
  <c r="BX465" a="1"/>
  <c r="BX465" s="1"/>
  <c r="BX526" a="1"/>
  <c r="BX526" s="1"/>
  <c r="BX534" a="1"/>
  <c r="BX534" s="1"/>
  <c r="BX542" a="1"/>
  <c r="BX542" s="1"/>
  <c r="BX482" a="1"/>
  <c r="BX482" s="1"/>
  <c r="BX219" a="1"/>
  <c r="BX219" s="1"/>
  <c r="BX249" a="1"/>
  <c r="BX249" s="1"/>
  <c r="BX250" a="1"/>
  <c r="BX250" s="1"/>
  <c r="BX251" a="1"/>
  <c r="BX251" s="1"/>
  <c r="BX256" a="1"/>
  <c r="BX256" s="1"/>
  <c r="BX205" a="1"/>
  <c r="BX205" s="1"/>
  <c r="BX198" a="1"/>
  <c r="BX198" s="1"/>
  <c r="BX478" a="1"/>
  <c r="BX478" s="1"/>
  <c r="BX525" a="1"/>
  <c r="BX525" s="1"/>
  <c r="BX244" a="1"/>
  <c r="BX244" s="1"/>
  <c r="BX509" a="1"/>
  <c r="BX509" s="1"/>
  <c r="BX531" a="1"/>
  <c r="BX531" s="1"/>
  <c r="BX220" a="1"/>
  <c r="BX220" s="1"/>
  <c r="BX240" a="1"/>
  <c r="BX240" s="1"/>
  <c r="BX242" a="1"/>
  <c r="BX242" s="1"/>
  <c r="BX434" a="1"/>
  <c r="BX434" s="1"/>
  <c r="BX555" a="1"/>
  <c r="BX555" s="1"/>
  <c r="BX222" a="1"/>
  <c r="BX222" s="1"/>
  <c r="BX203" a="1"/>
  <c r="BX203" s="1"/>
  <c r="BX162" a="1"/>
  <c r="BX162" s="1"/>
  <c r="BX169" a="1"/>
  <c r="BX169" s="1"/>
  <c r="BX111" a="1"/>
  <c r="BX111" s="1"/>
  <c r="BX94" a="1"/>
  <c r="BX94" s="1"/>
  <c r="BX560" a="1"/>
  <c r="BX560" s="1"/>
  <c r="BX229" a="1"/>
  <c r="BX229" s="1"/>
  <c r="BX259" a="1"/>
  <c r="BX259" s="1"/>
  <c r="BX217" a="1"/>
  <c r="BX217" s="1"/>
  <c r="BX163" a="1"/>
  <c r="BX163" s="1"/>
  <c r="BX173" a="1"/>
  <c r="BX173" s="1"/>
  <c r="BX184" a="1"/>
  <c r="BX184" s="1"/>
  <c r="BX126" a="1"/>
  <c r="BX126" s="1"/>
  <c r="BX110" a="1"/>
  <c r="BX110" s="1"/>
  <c r="BX93" a="1"/>
  <c r="BX93" s="1"/>
  <c r="BX165" a="1"/>
  <c r="BX165" s="1"/>
  <c r="BX115" a="1"/>
  <c r="BX115" s="1"/>
  <c r="BX98" a="1"/>
  <c r="BX98" s="1"/>
  <c r="BX100" a="1"/>
  <c r="BX100" s="1"/>
  <c r="BX68" a="1"/>
  <c r="BX68" s="1"/>
  <c r="BX77" a="1"/>
  <c r="BX77" s="1"/>
  <c r="BX92" a="1"/>
  <c r="BX92" s="1"/>
  <c r="BX72" a="1"/>
  <c r="BX72" s="1"/>
  <c r="BX80" a="1"/>
  <c r="BX80" s="1"/>
  <c r="BX188" a="1"/>
  <c r="BX188" s="1"/>
  <c r="BX315" a="1"/>
  <c r="BX315" s="1"/>
  <c r="BX316" a="1"/>
  <c r="BX316" s="1"/>
  <c r="BX320" a="1"/>
  <c r="BX320" s="1"/>
  <c r="BX386" a="1"/>
  <c r="BX386" s="1"/>
  <c r="BX397" a="1"/>
  <c r="BX397" s="1"/>
  <c r="BX408" a="1"/>
  <c r="BX408" s="1"/>
  <c r="BX430" a="1"/>
  <c r="BX430" s="1"/>
  <c r="BX435" a="1"/>
  <c r="BX435" s="1"/>
  <c r="BX488" a="1"/>
  <c r="BX488" s="1"/>
  <c r="BX492" a="1"/>
  <c r="BX492" s="1"/>
  <c r="BX496" a="1"/>
  <c r="BX496" s="1"/>
  <c r="BX500" a="1"/>
  <c r="BX500" s="1"/>
  <c r="BX504" a="1"/>
  <c r="BX504" s="1"/>
  <c r="BX230" a="1"/>
  <c r="BX230" s="1"/>
  <c r="BX452" a="1"/>
  <c r="BX452" s="1"/>
  <c r="BX468" a="1"/>
  <c r="BX468" s="1"/>
  <c r="BX515" a="1"/>
  <c r="BX515" s="1"/>
  <c r="BX524" a="1"/>
  <c r="BX524" s="1"/>
  <c r="BX535" a="1"/>
  <c r="BX535" s="1"/>
  <c r="BX461" a="1"/>
  <c r="BX461" s="1"/>
  <c r="BX508" a="1"/>
  <c r="BX508" s="1"/>
  <c r="BX221" a="1"/>
  <c r="BX221" s="1"/>
  <c r="BX517" a="1"/>
  <c r="BX517" s="1"/>
  <c r="BX245" a="1"/>
  <c r="BX245" s="1"/>
  <c r="BX423" a="1"/>
  <c r="BX423" s="1"/>
  <c r="BX462" a="1"/>
  <c r="BX462" s="1"/>
  <c r="BX239" a="1"/>
  <c r="BX239" s="1"/>
  <c r="BX523" a="1"/>
  <c r="BX523" s="1"/>
  <c r="BX553" a="1"/>
  <c r="BX553" s="1"/>
  <c r="BX218" a="1"/>
  <c r="BX218" s="1"/>
  <c r="BX241" a="1"/>
  <c r="BX241" s="1"/>
  <c r="BX254" a="1"/>
  <c r="BX254" s="1"/>
  <c r="BX255" a="1"/>
  <c r="BX255" s="1"/>
  <c r="BX185" a="1"/>
  <c r="BX185" s="1"/>
  <c r="BX187" a="1"/>
  <c r="BX187" s="1"/>
  <c r="BX124" a="1"/>
  <c r="BX124" s="1"/>
  <c r="BX108" a="1"/>
  <c r="BX108" s="1"/>
  <c r="BX91" a="1"/>
  <c r="BX91" s="1"/>
  <c r="BX160" a="1"/>
  <c r="BX160" s="1"/>
  <c r="BX166" a="1"/>
  <c r="BX166" s="1"/>
  <c r="BX167" a="1"/>
  <c r="BX167" s="1"/>
  <c r="BX121" a="1"/>
  <c r="BX121" s="1"/>
  <c r="BX105" a="1"/>
  <c r="BX105" s="1"/>
  <c r="BX158" a="1"/>
  <c r="BX158" s="1"/>
  <c r="BX159" a="1"/>
  <c r="BX159" s="1"/>
  <c r="BX181" a="1"/>
  <c r="BX181" s="1"/>
  <c r="BX182" a="1"/>
  <c r="BX182" s="1"/>
  <c r="BX112" a="1"/>
  <c r="BX112" s="1"/>
  <c r="BX95" a="1"/>
  <c r="BX95" s="1"/>
  <c r="BX253" a="1"/>
  <c r="BX253" s="1"/>
  <c r="BX69" a="1"/>
  <c r="BX69" s="1"/>
  <c r="BX109" a="1"/>
  <c r="BX109" s="1"/>
  <c r="BX71" a="1"/>
  <c r="BX71" s="1"/>
  <c r="BX66" a="1"/>
  <c r="BX66" s="1"/>
  <c r="BX170" a="1"/>
  <c r="BX170" s="1"/>
  <c r="BX117" a="1"/>
  <c r="BX117" s="1"/>
  <c r="BX106" a="1"/>
  <c r="BX106" s="1"/>
  <c r="BX321" a="1"/>
  <c r="BX321" s="1"/>
  <c r="BX398" a="1"/>
  <c r="BX398" s="1"/>
  <c r="BX332" a="1"/>
  <c r="BX332" s="1"/>
  <c r="BX445" a="1"/>
  <c r="BX445" s="1"/>
  <c r="BX377" a="1"/>
  <c r="BX377" s="1"/>
  <c r="BX489" a="1"/>
  <c r="BX489" s="1"/>
  <c r="BX493" a="1"/>
  <c r="BX493" s="1"/>
  <c r="BX497" a="1"/>
  <c r="BX497" s="1"/>
  <c r="BX501" a="1"/>
  <c r="BX501" s="1"/>
  <c r="BX505" a="1"/>
  <c r="BX505" s="1"/>
  <c r="BX464" a="1"/>
  <c r="BX464" s="1"/>
  <c r="BX484" a="1"/>
  <c r="BX484" s="1"/>
  <c r="BX457" a="1"/>
  <c r="BX457" s="1"/>
  <c r="BX479" a="1"/>
  <c r="BX479" s="1"/>
  <c r="BX516" a="1"/>
  <c r="BX516" s="1"/>
  <c r="BX544" a="1"/>
  <c r="BX544" s="1"/>
  <c r="BX561" a="1"/>
  <c r="BX561" s="1"/>
  <c r="BX382" a="1"/>
  <c r="BX382" s="1"/>
  <c r="BX454" a="1"/>
  <c r="BX454" s="1"/>
  <c r="BX226" a="1"/>
  <c r="BX226" s="1"/>
  <c r="BX246" a="1"/>
  <c r="BX246" s="1"/>
  <c r="BX541" a="1"/>
  <c r="BX541" s="1"/>
  <c r="BX533" a="1"/>
  <c r="BX533" s="1"/>
  <c r="BX545" a="1"/>
  <c r="BX545" s="1"/>
  <c r="BX235" a="1"/>
  <c r="BX235" s="1"/>
  <c r="BX271" a="1"/>
  <c r="BX271" s="1"/>
  <c r="BX227" a="1"/>
  <c r="BX227" s="1"/>
  <c r="BX252" a="1"/>
  <c r="BX252" s="1"/>
  <c r="BX260" a="1"/>
  <c r="BX260" s="1"/>
  <c r="BX171" a="1"/>
  <c r="BX171" s="1"/>
  <c r="BX177" a="1"/>
  <c r="BX177" s="1"/>
  <c r="BX178" a="1"/>
  <c r="BX178" s="1"/>
  <c r="BX119" a="1"/>
  <c r="BX119" s="1"/>
  <c r="BX103" a="1"/>
  <c r="BX103" s="1"/>
  <c r="BX202" a="1"/>
  <c r="BX202" s="1"/>
  <c r="BX207" a="1"/>
  <c r="BX207" s="1"/>
  <c r="BX161" a="1"/>
  <c r="BX161" s="1"/>
  <c r="BX118" a="1"/>
  <c r="BX118" s="1"/>
  <c r="BX102" a="1"/>
  <c r="BX102" s="1"/>
  <c r="BX123" a="1"/>
  <c r="BX123" s="1"/>
  <c r="BX107" a="1"/>
  <c r="BX107" s="1"/>
  <c r="BX54" a="1"/>
  <c r="BX54" s="1"/>
  <c r="BX236" a="1"/>
  <c r="BX236" s="1"/>
  <c r="BX97" a="1"/>
  <c r="BX97" s="1"/>
  <c r="BX200" a="1"/>
  <c r="BX200" s="1"/>
  <c r="BX125" a="1"/>
  <c r="BX125" s="1"/>
  <c r="BX67" a="1"/>
  <c r="BX67" s="1"/>
  <c r="BX74" a="1"/>
  <c r="BX74" s="1"/>
  <c r="BX73" a="1"/>
  <c r="BX73" s="1"/>
  <c r="BX53" a="1"/>
  <c r="BX53" s="1"/>
  <c r="BX79" a="1"/>
  <c r="BX79" s="1"/>
  <c r="BX55" a="1"/>
  <c r="BX55" s="1"/>
  <c r="BL581" a="1"/>
  <c r="BL581" s="1"/>
  <c r="BL583" a="1"/>
  <c r="BL583" s="1"/>
  <c r="BL575" a="1"/>
  <c r="BL575" s="1"/>
  <c r="BL592" a="1"/>
  <c r="BL592" s="1"/>
  <c r="BL590" a="1"/>
  <c r="BL590" s="1"/>
  <c r="BL574" a="1"/>
  <c r="BL574" s="1"/>
  <c r="BL598" a="1"/>
  <c r="BL598" s="1"/>
  <c r="BL292" a="1"/>
  <c r="BL292" s="1"/>
  <c r="BL596" a="1"/>
  <c r="BL596" s="1"/>
  <c r="BL282" a="1"/>
  <c r="BL282" s="1"/>
  <c r="BL288" a="1"/>
  <c r="BL288" s="1"/>
  <c r="BL273" a="1"/>
  <c r="BL273" s="1"/>
  <c r="BL274" a="1"/>
  <c r="BL274" s="1"/>
  <c r="BL283" a="1"/>
  <c r="BL283" s="1"/>
  <c r="BL277" a="1"/>
  <c r="BL277" s="1"/>
  <c r="BL601" a="1"/>
  <c r="BL601" s="1"/>
  <c r="BL298" a="1"/>
  <c r="BL298" s="1"/>
  <c r="BL278" a="1"/>
  <c r="BL278" s="1"/>
  <c r="BL308" a="1"/>
  <c r="BL308" s="1"/>
  <c r="BL330" a="1"/>
  <c r="BL330" s="1"/>
  <c r="BL304" a="1"/>
  <c r="BL304" s="1"/>
  <c r="BL356" a="1"/>
  <c r="BL356" s="1"/>
  <c r="BL360" a="1"/>
  <c r="BL360" s="1"/>
  <c r="BL576" a="1"/>
  <c r="BL576" s="1"/>
  <c r="BL586" a="1"/>
  <c r="BL586" s="1"/>
  <c r="BL577" a="1"/>
  <c r="BL577" s="1"/>
  <c r="BL593" a="1"/>
  <c r="BL593" s="1"/>
  <c r="BL594" a="1"/>
  <c r="BL594" s="1"/>
  <c r="BL595" a="1"/>
  <c r="BL595" s="1"/>
  <c r="BL597" a="1"/>
  <c r="BL597" s="1"/>
  <c r="BL281" a="1"/>
  <c r="BL281" s="1"/>
  <c r="BL285" a="1"/>
  <c r="BL285" s="1"/>
  <c r="BL293" a="1"/>
  <c r="BL293" s="1"/>
  <c r="BL284" a="1"/>
  <c r="BL284" s="1"/>
  <c r="BL287" a="1"/>
  <c r="BL287" s="1"/>
  <c r="BL291" a="1"/>
  <c r="BL291" s="1"/>
  <c r="BL294" a="1"/>
  <c r="BL294" s="1"/>
  <c r="BL276" a="1"/>
  <c r="BL276" s="1"/>
  <c r="BL290" a="1"/>
  <c r="BL290" s="1"/>
  <c r="BL303" a="1"/>
  <c r="BL303" s="1"/>
  <c r="BL296" a="1"/>
  <c r="BL296" s="1"/>
  <c r="BL316" a="1"/>
  <c r="BL316" s="1"/>
  <c r="BL317" a="1"/>
  <c r="BL317" s="1"/>
  <c r="BL318" a="1"/>
  <c r="BL318" s="1"/>
  <c r="BL319" a="1"/>
  <c r="BL319" s="1"/>
  <c r="BL320" a="1"/>
  <c r="BL320" s="1"/>
  <c r="BL321" a="1"/>
  <c r="BL321" s="1"/>
  <c r="BL322" a="1"/>
  <c r="BL322" s="1"/>
  <c r="BL323" a="1"/>
  <c r="BL323" s="1"/>
  <c r="BL313" a="1"/>
  <c r="BL313" s="1"/>
  <c r="BL328" a="1"/>
  <c r="BL328" s="1"/>
  <c r="BL329" a="1"/>
  <c r="BL329" s="1"/>
  <c r="BL314" a="1"/>
  <c r="BL314" s="1"/>
  <c r="BL578" a="1"/>
  <c r="BL578" s="1"/>
  <c r="BL580" a="1"/>
  <c r="BL580" s="1"/>
  <c r="BL579" a="1"/>
  <c r="BL579" s="1"/>
  <c r="BL588" a="1"/>
  <c r="BL588" s="1"/>
  <c r="BL582" a="1"/>
  <c r="BL582" s="1"/>
  <c r="BL599" a="1"/>
  <c r="BL599" s="1"/>
  <c r="BL602" a="1"/>
  <c r="BL602" s="1"/>
  <c r="BL279" a="1"/>
  <c r="BL279" s="1"/>
  <c r="BL289" a="1"/>
  <c r="BL289" s="1"/>
  <c r="BL297" a="1"/>
  <c r="BL297" s="1"/>
  <c r="BL305" a="1"/>
  <c r="BL305" s="1"/>
  <c r="BL306" a="1"/>
  <c r="BL306" s="1"/>
  <c r="BL286" a="1"/>
  <c r="BL286" s="1"/>
  <c r="BL295" a="1"/>
  <c r="BL295" s="1"/>
  <c r="BL311" a="1"/>
  <c r="BL311" s="1"/>
  <c r="BL315" a="1"/>
  <c r="BL315" s="1"/>
  <c r="BL326" a="1"/>
  <c r="BL326" s="1"/>
  <c r="BL331" a="1"/>
  <c r="BL331" s="1"/>
  <c r="BL386" a="1"/>
  <c r="BL386" s="1"/>
  <c r="BL359" a="1"/>
  <c r="BL359" s="1"/>
  <c r="BL366" a="1"/>
  <c r="BL366" s="1"/>
  <c r="BL376" a="1"/>
  <c r="BL376" s="1"/>
  <c r="BL364" a="1"/>
  <c r="BL364" s="1"/>
  <c r="BL307" a="1"/>
  <c r="BL307" s="1"/>
  <c r="BL381" a="1"/>
  <c r="BL381" s="1"/>
  <c r="BL389" a="1"/>
  <c r="BL389" s="1"/>
  <c r="BL400" a="1"/>
  <c r="BL400" s="1"/>
  <c r="BL411" a="1"/>
  <c r="BL411" s="1"/>
  <c r="BL421" a="1"/>
  <c r="BL421" s="1"/>
  <c r="BL438" a="1"/>
  <c r="BL438" s="1"/>
  <c r="BL357" a="1"/>
  <c r="BL357" s="1"/>
  <c r="BL382" a="1"/>
  <c r="BL382" s="1"/>
  <c r="BL309" a="1"/>
  <c r="BL309" s="1"/>
  <c r="BL325" a="1"/>
  <c r="BL325" s="1"/>
  <c r="BL334" a="1"/>
  <c r="BL334" s="1"/>
  <c r="BL350" a="1"/>
  <c r="BL350" s="1"/>
  <c r="BL312" a="1"/>
  <c r="BL312" s="1"/>
  <c r="BL371" a="1"/>
  <c r="BL371" s="1"/>
  <c r="BL339" a="1"/>
  <c r="BL339" s="1"/>
  <c r="BL343" a="1"/>
  <c r="BL343" s="1"/>
  <c r="BL347" a="1"/>
  <c r="BL347" s="1"/>
  <c r="BL348" a="1"/>
  <c r="BL348" s="1"/>
  <c r="BL352" a="1"/>
  <c r="BL352" s="1"/>
  <c r="BL362" a="1"/>
  <c r="BL362" s="1"/>
  <c r="BL392" a="1"/>
  <c r="BL392" s="1"/>
  <c r="BL403" a="1"/>
  <c r="BL403" s="1"/>
  <c r="BL432" a="1"/>
  <c r="BL432" s="1"/>
  <c r="BL434" a="1"/>
  <c r="BL434" s="1"/>
  <c r="BL351" a="1"/>
  <c r="BL351" s="1"/>
  <c r="BL375" a="1"/>
  <c r="BL375" s="1"/>
  <c r="BL387" a="1"/>
  <c r="BL387" s="1"/>
  <c r="BL388" a="1"/>
  <c r="BL388" s="1"/>
  <c r="BL399" a="1"/>
  <c r="BL399" s="1"/>
  <c r="BL409" a="1"/>
  <c r="BL409" s="1"/>
  <c r="BL420" a="1"/>
  <c r="BL420" s="1"/>
  <c r="BL431" a="1"/>
  <c r="BL431" s="1"/>
  <c r="BL446" a="1"/>
  <c r="BL446" s="1"/>
  <c r="BL469" a="1"/>
  <c r="BL469" s="1"/>
  <c r="BL367" a="1"/>
  <c r="BL367" s="1"/>
  <c r="BL436" a="1"/>
  <c r="BL436" s="1"/>
  <c r="BL443" a="1"/>
  <c r="BL443" s="1"/>
  <c r="BL444" a="1"/>
  <c r="BL444" s="1"/>
  <c r="BL437" a="1"/>
  <c r="BL437" s="1"/>
  <c r="BL488" a="1"/>
  <c r="BL488" s="1"/>
  <c r="BL489" a="1"/>
  <c r="BL489" s="1"/>
  <c r="BL490" a="1"/>
  <c r="BL490" s="1"/>
  <c r="BL491" a="1"/>
  <c r="BL491" s="1"/>
  <c r="BL492" a="1"/>
  <c r="BL492" s="1"/>
  <c r="BL493" a="1"/>
  <c r="BL493" s="1"/>
  <c r="BL494" a="1"/>
  <c r="BL494" s="1"/>
  <c r="BL495" a="1"/>
  <c r="BL495" s="1"/>
  <c r="BL496" a="1"/>
  <c r="BL496" s="1"/>
  <c r="BL497" a="1"/>
  <c r="BL497" s="1"/>
  <c r="BL498" a="1"/>
  <c r="BL498" s="1"/>
  <c r="BL499" a="1"/>
  <c r="BL499" s="1"/>
  <c r="BL500" a="1"/>
  <c r="BL500" s="1"/>
  <c r="BL501" a="1"/>
  <c r="BL501" s="1"/>
  <c r="BL502" a="1"/>
  <c r="BL502" s="1"/>
  <c r="BL503" a="1"/>
  <c r="BL503" s="1"/>
  <c r="BL504" a="1"/>
  <c r="BL504" s="1"/>
  <c r="BL505" a="1"/>
  <c r="BL505" s="1"/>
  <c r="BL506" a="1"/>
  <c r="BL506" s="1"/>
  <c r="BL507" a="1"/>
  <c r="BL507" s="1"/>
  <c r="BL508" a="1"/>
  <c r="BL508" s="1"/>
  <c r="BL509" a="1"/>
  <c r="BL509" s="1"/>
  <c r="BL537" a="1"/>
  <c r="BL537" s="1"/>
  <c r="BL479" a="1"/>
  <c r="BL479" s="1"/>
  <c r="BL528" a="1"/>
  <c r="BL528" s="1"/>
  <c r="BL539" a="1"/>
  <c r="BL539" s="1"/>
  <c r="BL441" a="1"/>
  <c r="BL441" s="1"/>
  <c r="BL486" a="1"/>
  <c r="BL486" s="1"/>
  <c r="BL524" a="1"/>
  <c r="BL524" s="1"/>
  <c r="BL552" a="1"/>
  <c r="BL552" s="1"/>
  <c r="BL559" a="1"/>
  <c r="BL559" s="1"/>
  <c r="BL241" a="1"/>
  <c r="BL241" s="1"/>
  <c r="BL527" a="1"/>
  <c r="BL527" s="1"/>
  <c r="BL560" a="1"/>
  <c r="BL560" s="1"/>
  <c r="BL587" a="1"/>
  <c r="BL587" s="1"/>
  <c r="BL302" a="1"/>
  <c r="BL302" s="1"/>
  <c r="BL300" a="1"/>
  <c r="BL300" s="1"/>
  <c r="BL310" a="1"/>
  <c r="BL310" s="1"/>
  <c r="BL335" a="1"/>
  <c r="BL335" s="1"/>
  <c r="BL327" a="1"/>
  <c r="BL327" s="1"/>
  <c r="BL354" a="1"/>
  <c r="BL354" s="1"/>
  <c r="BL369" a="1"/>
  <c r="BL369" s="1"/>
  <c r="BL377" a="1"/>
  <c r="BL377" s="1"/>
  <c r="BL332" a="1"/>
  <c r="BL332" s="1"/>
  <c r="BL353" a="1"/>
  <c r="BL353" s="1"/>
  <c r="BL342" a="1"/>
  <c r="BL342" s="1"/>
  <c r="BL346" a="1"/>
  <c r="BL346" s="1"/>
  <c r="BL358" a="1"/>
  <c r="BL358" s="1"/>
  <c r="BL397" a="1"/>
  <c r="BL397" s="1"/>
  <c r="BL408" a="1"/>
  <c r="BL408" s="1"/>
  <c r="BL413" a="1"/>
  <c r="BL413" s="1"/>
  <c r="BL419" a="1"/>
  <c r="BL419" s="1"/>
  <c r="BL424" a="1"/>
  <c r="BL424" s="1"/>
  <c r="BL391" a="1"/>
  <c r="BL391" s="1"/>
  <c r="BL401" a="1"/>
  <c r="BL401" s="1"/>
  <c r="BL412" a="1"/>
  <c r="BL412" s="1"/>
  <c r="BL423" a="1"/>
  <c r="BL423" s="1"/>
  <c r="BL372" a="1"/>
  <c r="BL372" s="1"/>
  <c r="BL378" a="1"/>
  <c r="BL378" s="1"/>
  <c r="BL433" a="1"/>
  <c r="BL433" s="1"/>
  <c r="BL440" a="1"/>
  <c r="BL440" s="1"/>
  <c r="BL442" a="1"/>
  <c r="BL442" s="1"/>
  <c r="BL471" a="1"/>
  <c r="BL471" s="1"/>
  <c r="BL472" a="1"/>
  <c r="BL472" s="1"/>
  <c r="BL473" a="1"/>
  <c r="BL473" s="1"/>
  <c r="BL474" a="1"/>
  <c r="BL474" s="1"/>
  <c r="BL475" a="1"/>
  <c r="BL475" s="1"/>
  <c r="BL476" a="1"/>
  <c r="BL476" s="1"/>
  <c r="BL447" a="1"/>
  <c r="BL447" s="1"/>
  <c r="BL390" a="1"/>
  <c r="BL390" s="1"/>
  <c r="BL470" a="1"/>
  <c r="BL470" s="1"/>
  <c r="BL449" a="1"/>
  <c r="BL449" s="1"/>
  <c r="BL513" a="1"/>
  <c r="BL513" s="1"/>
  <c r="BL584" a="1"/>
  <c r="BL584" s="1"/>
  <c r="BL589" a="1"/>
  <c r="BL589" s="1"/>
  <c r="BL272" a="1"/>
  <c r="BL272" s="1"/>
  <c r="BL275" a="1"/>
  <c r="BL275" s="1"/>
  <c r="BL280" a="1"/>
  <c r="BL280" s="1"/>
  <c r="BL299" a="1"/>
  <c r="BL299" s="1"/>
  <c r="BL336" a="1"/>
  <c r="BL336" s="1"/>
  <c r="BL355" a="1"/>
  <c r="BL355" s="1"/>
  <c r="BL368" a="1"/>
  <c r="BL368" s="1"/>
  <c r="BL374" a="1"/>
  <c r="BL374" s="1"/>
  <c r="BL341" a="1"/>
  <c r="BL341" s="1"/>
  <c r="BL345" a="1"/>
  <c r="BL345" s="1"/>
  <c r="BL365" a="1"/>
  <c r="BL365" s="1"/>
  <c r="BL373" a="1"/>
  <c r="BL373" s="1"/>
  <c r="BL361" a="1"/>
  <c r="BL361" s="1"/>
  <c r="BL370" a="1"/>
  <c r="BL370" s="1"/>
  <c r="BL395" a="1"/>
  <c r="BL395" s="1"/>
  <c r="BL394" a="1"/>
  <c r="BL394" s="1"/>
  <c r="BL402" a="1"/>
  <c r="BL402" s="1"/>
  <c r="BL410" a="1"/>
  <c r="BL410" s="1"/>
  <c r="BL418" a="1"/>
  <c r="BL418" s="1"/>
  <c r="BL383" a="1"/>
  <c r="BL383" s="1"/>
  <c r="BL393" a="1"/>
  <c r="BL393" s="1"/>
  <c r="BL404" a="1"/>
  <c r="BL404" s="1"/>
  <c r="BL415" a="1"/>
  <c r="BL415" s="1"/>
  <c r="BL425" a="1"/>
  <c r="BL425" s="1"/>
  <c r="BL380" a="1"/>
  <c r="BL380" s="1"/>
  <c r="BL384" a="1"/>
  <c r="BL384" s="1"/>
  <c r="BL422" a="1"/>
  <c r="BL422" s="1"/>
  <c r="BL439" a="1"/>
  <c r="BL439" s="1"/>
  <c r="BL480" a="1"/>
  <c r="BL480" s="1"/>
  <c r="BL517" a="1"/>
  <c r="BL517" s="1"/>
  <c r="BL521" a="1"/>
  <c r="BL521" s="1"/>
  <c r="BL591" a="1"/>
  <c r="BL591" s="1"/>
  <c r="BL585" a="1"/>
  <c r="BL585" s="1"/>
  <c r="BL301" a="1"/>
  <c r="BL301" s="1"/>
  <c r="BL333" a="1"/>
  <c r="BL333" s="1"/>
  <c r="BL340" a="1"/>
  <c r="BL340" s="1"/>
  <c r="BL405" a="1"/>
  <c r="BL405" s="1"/>
  <c r="BL426" a="1"/>
  <c r="BL426" s="1"/>
  <c r="BL396" a="1"/>
  <c r="BL396" s="1"/>
  <c r="BL407" a="1"/>
  <c r="BL407" s="1"/>
  <c r="BL448" a="1"/>
  <c r="BL448" s="1"/>
  <c r="BL466" a="1"/>
  <c r="BL466" s="1"/>
  <c r="BL220" a="1"/>
  <c r="BL220" s="1"/>
  <c r="BL324" a="1"/>
  <c r="BL324" s="1"/>
  <c r="BL435" a="1"/>
  <c r="BL435" s="1"/>
  <c r="BL455" a="1"/>
  <c r="BL455" s="1"/>
  <c r="BL523" a="1"/>
  <c r="BL523" s="1"/>
  <c r="BL534" a="1"/>
  <c r="BL534" s="1"/>
  <c r="BL464" a="1"/>
  <c r="BL464" s="1"/>
  <c r="BL243" a="1"/>
  <c r="BL243" s="1"/>
  <c r="BL461" a="1"/>
  <c r="BL461" s="1"/>
  <c r="BL485" a="1"/>
  <c r="BL485" s="1"/>
  <c r="BL516" a="1"/>
  <c r="BL516" s="1"/>
  <c r="BL543" a="1"/>
  <c r="BL543" s="1"/>
  <c r="BL253" a="1"/>
  <c r="BL253" s="1"/>
  <c r="BL535" a="1"/>
  <c r="BL535" s="1"/>
  <c r="BL249" a="1"/>
  <c r="BL249" s="1"/>
  <c r="BL540" a="1"/>
  <c r="BL540" s="1"/>
  <c r="BL557" a="1"/>
  <c r="BL557" s="1"/>
  <c r="BL158" a="1"/>
  <c r="BL158" s="1"/>
  <c r="BL187" a="1"/>
  <c r="BL187" s="1"/>
  <c r="BL102" a="1"/>
  <c r="BL102" s="1"/>
  <c r="BL118" a="1"/>
  <c r="BL118" s="1"/>
  <c r="BL236" a="1"/>
  <c r="BL236" s="1"/>
  <c r="BL167" a="1"/>
  <c r="BL167" s="1"/>
  <c r="BL170" a="1"/>
  <c r="BL170" s="1"/>
  <c r="BL188" a="1"/>
  <c r="BL188" s="1"/>
  <c r="BL105" a="1"/>
  <c r="BL105" s="1"/>
  <c r="BL217" a="1"/>
  <c r="BL217" s="1"/>
  <c r="BL159" a="1"/>
  <c r="BL159" s="1"/>
  <c r="BL162" a="1"/>
  <c r="BL162" s="1"/>
  <c r="BL168" a="1"/>
  <c r="BL168" s="1"/>
  <c r="BL182" a="1"/>
  <c r="BL182" s="1"/>
  <c r="BL185" a="1"/>
  <c r="BL185" s="1"/>
  <c r="BL97" a="1"/>
  <c r="BL97" s="1"/>
  <c r="BL114" a="1"/>
  <c r="BL114" s="1"/>
  <c r="BL163" a="1"/>
  <c r="BL163" s="1"/>
  <c r="BL125" a="1"/>
  <c r="BL125" s="1"/>
  <c r="BL81" a="1"/>
  <c r="BL81" s="1"/>
  <c r="BL55" a="1"/>
  <c r="BL55" s="1"/>
  <c r="BL121" a="1"/>
  <c r="BL121" s="1"/>
  <c r="BL66" a="1"/>
  <c r="BL66" s="1"/>
  <c r="BL80" a="1"/>
  <c r="BL80" s="1"/>
  <c r="BL69" a="1"/>
  <c r="BL69" s="1"/>
  <c r="BL95" a="1"/>
  <c r="BL95" s="1"/>
  <c r="BL416" a="1"/>
  <c r="BL416" s="1"/>
  <c r="BL430" a="1"/>
  <c r="BL430" s="1"/>
  <c r="BL454" a="1"/>
  <c r="BL454" s="1"/>
  <c r="BL219" a="1"/>
  <c r="BL219" s="1"/>
  <c r="BL228" a="1"/>
  <c r="BL228" s="1"/>
  <c r="BL235" a="1"/>
  <c r="BL235" s="1"/>
  <c r="BL451" a="1"/>
  <c r="BL451" s="1"/>
  <c r="BL467" a="1"/>
  <c r="BL467" s="1"/>
  <c r="BL487" a="1"/>
  <c r="BL487" s="1"/>
  <c r="BL514" a="1"/>
  <c r="BL514" s="1"/>
  <c r="BL544" a="1"/>
  <c r="BL544" s="1"/>
  <c r="BL450" a="1"/>
  <c r="BL450" s="1"/>
  <c r="BL460" a="1"/>
  <c r="BL460" s="1"/>
  <c r="BL482" a="1"/>
  <c r="BL482" s="1"/>
  <c r="BL511" a="1"/>
  <c r="BL511" s="1"/>
  <c r="BL218" a="1"/>
  <c r="BL218" s="1"/>
  <c r="BL260" a="1"/>
  <c r="BL260" s="1"/>
  <c r="BL201" a="1"/>
  <c r="BL201" s="1"/>
  <c r="BL225" a="1"/>
  <c r="BL225" s="1"/>
  <c r="BL237" a="1"/>
  <c r="BL237" s="1"/>
  <c r="BL553" a="1"/>
  <c r="BL553" s="1"/>
  <c r="BL248" a="1"/>
  <c r="BL248" s="1"/>
  <c r="BL250" a="1"/>
  <c r="BL250" s="1"/>
  <c r="BL512" a="1"/>
  <c r="BL512" s="1"/>
  <c r="BL562" a="1"/>
  <c r="BL562" s="1"/>
  <c r="BL238" a="1"/>
  <c r="BL238" s="1"/>
  <c r="BL530" a="1"/>
  <c r="BL530" s="1"/>
  <c r="BL398" a="1"/>
  <c r="BL398" s="1"/>
  <c r="BL178" a="1"/>
  <c r="BL178" s="1"/>
  <c r="BL181" a="1"/>
  <c r="BL181" s="1"/>
  <c r="BL157" a="1"/>
  <c r="BL157" s="1"/>
  <c r="BL107" a="1"/>
  <c r="BL107" s="1"/>
  <c r="BL123" a="1"/>
  <c r="BL123" s="1"/>
  <c r="BL538" a="1"/>
  <c r="BL538" s="1"/>
  <c r="BL254" a="1"/>
  <c r="BL254" s="1"/>
  <c r="BL161" a="1"/>
  <c r="BL161" s="1"/>
  <c r="BL91" a="1"/>
  <c r="BL91" s="1"/>
  <c r="BL108" a="1"/>
  <c r="BL108" s="1"/>
  <c r="BL199" a="1"/>
  <c r="BL199" s="1"/>
  <c r="BL177" a="1"/>
  <c r="BL177" s="1"/>
  <c r="BL103" a="1"/>
  <c r="BL103" s="1"/>
  <c r="BL119" a="1"/>
  <c r="BL119" s="1"/>
  <c r="BL258" a="1"/>
  <c r="BL258" s="1"/>
  <c r="BL172" a="1"/>
  <c r="BL172" s="1"/>
  <c r="BL100" a="1"/>
  <c r="BL100" s="1"/>
  <c r="BL73" a="1"/>
  <c r="BL73" s="1"/>
  <c r="BL51" a="1"/>
  <c r="BL51" s="1"/>
  <c r="BL70" a="1"/>
  <c r="BL70" s="1"/>
  <c r="BL75" a="1"/>
  <c r="BL75" s="1"/>
  <c r="BL224" a="1"/>
  <c r="BL224" s="1"/>
  <c r="BL252" a="1"/>
  <c r="BL252" s="1"/>
  <c r="BL67" a="1"/>
  <c r="BL67" s="1"/>
  <c r="BL202" a="1"/>
  <c r="BL202" s="1"/>
  <c r="BL207" a="1"/>
  <c r="BL207" s="1"/>
  <c r="BL109" a="1"/>
  <c r="BL109" s="1"/>
  <c r="BL74" a="1"/>
  <c r="BL74" s="1"/>
  <c r="BL78" a="1"/>
  <c r="BL78" s="1"/>
  <c r="BL247" a="1"/>
  <c r="BL247" s="1"/>
  <c r="BL79" a="1"/>
  <c r="BL79" s="1"/>
  <c r="BL52" a="1"/>
  <c r="BL52" s="1"/>
  <c r="BL53" a="1"/>
  <c r="BL53" s="1"/>
  <c r="BL349" a="1"/>
  <c r="BL349" s="1"/>
  <c r="BL427" a="1"/>
  <c r="BL427" s="1"/>
  <c r="BL406" a="1"/>
  <c r="BL406" s="1"/>
  <c r="BL385" a="1"/>
  <c r="BL385" s="1"/>
  <c r="BL414" a="1"/>
  <c r="BL414" s="1"/>
  <c r="BL429" a="1"/>
  <c r="BL429" s="1"/>
  <c r="BL458" a="1"/>
  <c r="BL458" s="1"/>
  <c r="BL484" a="1"/>
  <c r="BL484" s="1"/>
  <c r="BL545" a="1"/>
  <c r="BL545" s="1"/>
  <c r="BL555" a="1"/>
  <c r="BL555" s="1"/>
  <c r="BL227" a="1"/>
  <c r="BL227" s="1"/>
  <c r="BL463" a="1"/>
  <c r="BL463" s="1"/>
  <c r="BL519" a="1"/>
  <c r="BL519" s="1"/>
  <c r="BL526" a="1"/>
  <c r="BL526" s="1"/>
  <c r="BL531" a="1"/>
  <c r="BL531" s="1"/>
  <c r="BL542" a="1"/>
  <c r="BL542" s="1"/>
  <c r="BL456" a="1"/>
  <c r="BL456" s="1"/>
  <c r="BL515" a="1"/>
  <c r="BL515" s="1"/>
  <c r="BL246" a="1"/>
  <c r="BL246" s="1"/>
  <c r="BL522" a="1"/>
  <c r="BL522" s="1"/>
  <c r="BL231" a="1"/>
  <c r="BL231" s="1"/>
  <c r="BL239" a="1"/>
  <c r="BL239" s="1"/>
  <c r="BL240" a="1"/>
  <c r="BL240" s="1"/>
  <c r="BL558" a="1"/>
  <c r="BL558" s="1"/>
  <c r="BL445" a="1"/>
  <c r="BL445" s="1"/>
  <c r="BL481" a="1"/>
  <c r="BL481" s="1"/>
  <c r="BL556" a="1"/>
  <c r="BL556" s="1"/>
  <c r="BL221" a="1"/>
  <c r="BL221" s="1"/>
  <c r="BL223" a="1"/>
  <c r="BL223" s="1"/>
  <c r="BL465" a="1"/>
  <c r="BL465" s="1"/>
  <c r="BL226" a="1"/>
  <c r="BL226" s="1"/>
  <c r="BL175" a="1"/>
  <c r="BL175" s="1"/>
  <c r="BL176" a="1"/>
  <c r="BL176" s="1"/>
  <c r="BL93" a="1"/>
  <c r="BL93" s="1"/>
  <c r="BL110" a="1"/>
  <c r="BL110" s="1"/>
  <c r="BL126" a="1"/>
  <c r="BL126" s="1"/>
  <c r="BL261" a="1"/>
  <c r="BL261" s="1"/>
  <c r="BL96" a="1"/>
  <c r="BL96" s="1"/>
  <c r="BL113" a="1"/>
  <c r="BL113" s="1"/>
  <c r="BL251" a="1"/>
  <c r="BL251" s="1"/>
  <c r="BL171" a="1"/>
  <c r="BL171" s="1"/>
  <c r="BL174" a="1"/>
  <c r="BL174" s="1"/>
  <c r="BL106" a="1"/>
  <c r="BL106" s="1"/>
  <c r="BL122" a="1"/>
  <c r="BL122" s="1"/>
  <c r="BL259" a="1"/>
  <c r="BL259" s="1"/>
  <c r="BL183" a="1"/>
  <c r="BL183" s="1"/>
  <c r="BL112" a="1"/>
  <c r="BL112" s="1"/>
  <c r="BL65" a="1"/>
  <c r="BL65" s="1"/>
  <c r="BL76" a="1"/>
  <c r="BL76" s="1"/>
  <c r="BL92" a="1"/>
  <c r="BL92" s="1"/>
  <c r="BL124" a="1"/>
  <c r="BL124" s="1"/>
  <c r="BL117" a="1"/>
  <c r="BL117" s="1"/>
  <c r="BL50" a="1"/>
  <c r="BL50" s="1"/>
  <c r="BL54" a="1"/>
  <c r="BL54" s="1"/>
  <c r="BL344" a="1"/>
  <c r="BL344" s="1"/>
  <c r="BL363" a="1"/>
  <c r="BL363" s="1"/>
  <c r="BL417" a="1"/>
  <c r="BL417" s="1"/>
  <c r="BL428" a="1"/>
  <c r="BL428" s="1"/>
  <c r="BL462" a="1"/>
  <c r="BL462" s="1"/>
  <c r="BL529" a="1"/>
  <c r="BL529" s="1"/>
  <c r="BL459" a="1"/>
  <c r="BL459" s="1"/>
  <c r="BL483" a="1"/>
  <c r="BL483" s="1"/>
  <c r="BL510" a="1"/>
  <c r="BL510" s="1"/>
  <c r="BL518" a="1"/>
  <c r="BL518" s="1"/>
  <c r="BL536" a="1"/>
  <c r="BL536" s="1"/>
  <c r="BL452" a="1"/>
  <c r="BL452" s="1"/>
  <c r="BL468" a="1"/>
  <c r="BL468" s="1"/>
  <c r="BL478" a="1"/>
  <c r="BL478" s="1"/>
  <c r="BL525" a="1"/>
  <c r="BL525" s="1"/>
  <c r="BL533" a="1"/>
  <c r="BL533" s="1"/>
  <c r="BL541" a="1"/>
  <c r="BL541" s="1"/>
  <c r="BL457" a="1"/>
  <c r="BL457" s="1"/>
  <c r="BL222" a="1"/>
  <c r="BL222" s="1"/>
  <c r="BL233" a="1"/>
  <c r="BL233" s="1"/>
  <c r="BL244" a="1"/>
  <c r="BL244" s="1"/>
  <c r="BL257" a="1"/>
  <c r="BL257" s="1"/>
  <c r="BL206" a="1"/>
  <c r="BL206" s="1"/>
  <c r="BL198" a="1"/>
  <c r="BL198" s="1"/>
  <c r="BL532" a="1"/>
  <c r="BL532" s="1"/>
  <c r="BL229" a="1"/>
  <c r="BL229" s="1"/>
  <c r="BL242" a="1"/>
  <c r="BL242" s="1"/>
  <c r="BL453" a="1"/>
  <c r="BL453" s="1"/>
  <c r="BL477" a="1"/>
  <c r="BL477" s="1"/>
  <c r="BL546" a="1"/>
  <c r="BL546" s="1"/>
  <c r="BL271" a="1"/>
  <c r="BL271" s="1"/>
  <c r="BL255" a="1"/>
  <c r="BL255" s="1"/>
  <c r="BL554" a="1"/>
  <c r="BL554" s="1"/>
  <c r="BL561" a="1"/>
  <c r="BL561" s="1"/>
  <c r="BL232" a="1"/>
  <c r="BL232" s="1"/>
  <c r="BL234" a="1"/>
  <c r="BL234" s="1"/>
  <c r="BL245" a="1"/>
  <c r="BL245" s="1"/>
  <c r="BL164" a="1"/>
  <c r="BL164" s="1"/>
  <c r="BL169" a="1"/>
  <c r="BL169" s="1"/>
  <c r="BL98" a="1"/>
  <c r="BL98" s="1"/>
  <c r="BL115" a="1"/>
  <c r="BL115" s="1"/>
  <c r="BL200" a="1"/>
  <c r="BL200" s="1"/>
  <c r="BL204" a="1"/>
  <c r="BL204" s="1"/>
  <c r="BL205" a="1"/>
  <c r="BL205" s="1"/>
  <c r="BL173" a="1"/>
  <c r="BL173" s="1"/>
  <c r="BL179" a="1"/>
  <c r="BL179" s="1"/>
  <c r="BL184" a="1"/>
  <c r="BL184" s="1"/>
  <c r="BL99" a="1"/>
  <c r="BL99" s="1"/>
  <c r="BL116" a="1"/>
  <c r="BL116" s="1"/>
  <c r="BL230" a="1"/>
  <c r="BL230" s="1"/>
  <c r="BL256" a="1"/>
  <c r="BL256" s="1"/>
  <c r="BL165" a="1"/>
  <c r="BL165" s="1"/>
  <c r="BL94" a="1"/>
  <c r="BL94" s="1"/>
  <c r="BL111" a="1"/>
  <c r="BL111" s="1"/>
  <c r="BL160" a="1"/>
  <c r="BL160" s="1"/>
  <c r="BL166" a="1"/>
  <c r="BL166" s="1"/>
  <c r="BL120" a="1"/>
  <c r="BL120" s="1"/>
  <c r="BL68" a="1"/>
  <c r="BL68" s="1"/>
  <c r="BL104" a="1"/>
  <c r="BL104" s="1"/>
  <c r="BL71" a="1"/>
  <c r="BL71" s="1"/>
  <c r="BL203" a="1"/>
  <c r="BL203" s="1"/>
  <c r="BL72" a="1"/>
  <c r="BL72" s="1"/>
  <c r="BL180" a="1"/>
  <c r="BL180" s="1"/>
  <c r="BL77" a="1"/>
  <c r="BL77" s="1"/>
  <c r="CB187"/>
  <c r="CC187"/>
  <c r="BT187" a="1"/>
  <c r="BT187" s="1"/>
  <c r="BK187" a="1"/>
  <c r="BK187" s="1"/>
  <c r="BS187" a="1"/>
  <c r="BS187" s="1"/>
  <c r="BN187" a="1"/>
  <c r="BN187" s="1"/>
  <c r="BV187" a="1"/>
  <c r="BV187" s="1"/>
  <c r="BM187" a="1"/>
  <c r="BM187" s="1"/>
  <c r="BP187" a="1"/>
  <c r="BP187" s="1"/>
  <c r="BW187" a="1"/>
  <c r="BW187" s="1"/>
  <c r="BJ187" a="1"/>
  <c r="BJ187" s="1"/>
  <c r="BZ187" a="1"/>
  <c r="BZ187" s="1"/>
  <c r="BQ187" a="1"/>
  <c r="BQ187" s="1"/>
  <c r="BY187" a="1"/>
  <c r="BY187" s="1"/>
  <c r="CC205"/>
  <c r="CB205"/>
  <c r="BP205" a="1"/>
  <c r="BP205" s="1"/>
  <c r="BS205" a="1"/>
  <c r="BS205" s="1"/>
  <c r="BW205" a="1"/>
  <c r="BW205" s="1"/>
  <c r="BQ205" a="1"/>
  <c r="BQ205" s="1"/>
  <c r="BN205" a="1"/>
  <c r="BN205" s="1"/>
  <c r="BY205" a="1"/>
  <c r="BY205" s="1"/>
  <c r="BZ205" a="1"/>
  <c r="BZ205" s="1"/>
  <c r="BT205" a="1"/>
  <c r="BT205" s="1"/>
  <c r="BV205" a="1"/>
  <c r="BV205" s="1"/>
  <c r="BJ205" a="1"/>
  <c r="BJ205" s="1"/>
  <c r="BK205" a="1"/>
  <c r="BK205" s="1"/>
  <c r="BM205" a="1"/>
  <c r="BM205" s="1"/>
  <c r="BW260" a="1"/>
  <c r="BW260" s="1"/>
  <c r="BT260" a="1"/>
  <c r="BT260" s="1"/>
  <c r="BK260" a="1"/>
  <c r="BK260" s="1"/>
  <c r="BZ80" a="1"/>
  <c r="BZ80" s="1"/>
  <c r="BQ80" a="1"/>
  <c r="BQ80" s="1"/>
  <c r="BP80" a="1"/>
  <c r="BP80" s="1"/>
  <c r="CB80"/>
  <c r="CC125"/>
  <c r="CB125"/>
  <c r="BT125" a="1"/>
  <c r="BT125" s="1"/>
  <c r="BM125" a="1"/>
  <c r="BM125" s="1"/>
  <c r="BS125" a="1"/>
  <c r="BS125" s="1"/>
  <c r="BZ125" a="1"/>
  <c r="BZ125" s="1"/>
  <c r="BQ125" a="1"/>
  <c r="BQ125" s="1"/>
  <c r="BY125" a="1"/>
  <c r="BY125" s="1"/>
  <c r="BW125" a="1"/>
  <c r="BW125" s="1"/>
  <c r="BV125" a="1"/>
  <c r="BV125" s="1"/>
  <c r="BP125" a="1"/>
  <c r="BP125" s="1"/>
  <c r="BK125" a="1"/>
  <c r="BK125" s="1"/>
  <c r="BN125" a="1"/>
  <c r="BN125" s="1"/>
  <c r="BJ125" a="1"/>
  <c r="BJ125" s="1"/>
  <c r="CB123"/>
  <c r="CC123"/>
  <c r="BW123" a="1"/>
  <c r="BW123" s="1"/>
  <c r="BV123" a="1"/>
  <c r="BV123" s="1"/>
  <c r="BN123" a="1"/>
  <c r="BN123" s="1"/>
  <c r="BK123" a="1"/>
  <c r="BK123" s="1"/>
  <c r="BT123" a="1"/>
  <c r="BT123" s="1"/>
  <c r="BM123" a="1"/>
  <c r="BM123" s="1"/>
  <c r="BS123" a="1"/>
  <c r="BS123" s="1"/>
  <c r="BJ123" a="1"/>
  <c r="BJ123" s="1"/>
  <c r="BP123" a="1"/>
  <c r="BP123" s="1"/>
  <c r="BY123" a="1"/>
  <c r="BY123" s="1"/>
  <c r="BZ123" a="1"/>
  <c r="BZ123" s="1"/>
  <c r="BQ123" a="1"/>
  <c r="BQ123" s="1"/>
  <c r="CC121"/>
  <c r="CB121"/>
  <c r="BV121" a="1"/>
  <c r="BV121" s="1"/>
  <c r="BK121" a="1"/>
  <c r="BK121" s="1"/>
  <c r="BT121" a="1"/>
  <c r="BT121" s="1"/>
  <c r="BZ121" a="1"/>
  <c r="BZ121" s="1"/>
  <c r="BQ121" a="1"/>
  <c r="BQ121" s="1"/>
  <c r="BM121" a="1"/>
  <c r="BM121" s="1"/>
  <c r="BY121" a="1"/>
  <c r="BY121" s="1"/>
  <c r="BS121" a="1"/>
  <c r="BS121" s="1"/>
  <c r="BJ121" a="1"/>
  <c r="BJ121" s="1"/>
  <c r="BW121" a="1"/>
  <c r="BW121" s="1"/>
  <c r="BP121" a="1"/>
  <c r="BP121" s="1"/>
  <c r="BN121" a="1"/>
  <c r="BN121" s="1"/>
  <c r="CB119"/>
  <c r="CC119"/>
  <c r="BS119" a="1"/>
  <c r="BS119" s="1"/>
  <c r="BK119" a="1"/>
  <c r="BK119" s="1"/>
  <c r="BY119" a="1"/>
  <c r="BY119" s="1"/>
  <c r="BZ119" a="1"/>
  <c r="BZ119" s="1"/>
  <c r="BP119" a="1"/>
  <c r="BP119" s="1"/>
  <c r="BJ119" a="1"/>
  <c r="BJ119" s="1"/>
  <c r="BT119" a="1"/>
  <c r="BT119" s="1"/>
  <c r="BW119" a="1"/>
  <c r="BW119" s="1"/>
  <c r="BQ119" a="1"/>
  <c r="BQ119" s="1"/>
  <c r="BM119" a="1"/>
  <c r="BM119" s="1"/>
  <c r="BN119" a="1"/>
  <c r="BN119" s="1"/>
  <c r="BV119" a="1"/>
  <c r="BV119" s="1"/>
  <c r="CC117"/>
  <c r="CB117"/>
  <c r="BM117" a="1"/>
  <c r="BM117" s="1"/>
  <c r="BS117" a="1"/>
  <c r="BS117" s="1"/>
  <c r="BQ117" a="1"/>
  <c r="BQ117" s="1"/>
  <c r="BJ117" a="1"/>
  <c r="BJ117" s="1"/>
  <c r="BW117" a="1"/>
  <c r="BW117" s="1"/>
  <c r="BK117" a="1"/>
  <c r="BK117" s="1"/>
  <c r="BT117" a="1"/>
  <c r="BT117" s="1"/>
  <c r="BN117" a="1"/>
  <c r="BN117" s="1"/>
  <c r="BP117" a="1"/>
  <c r="BP117" s="1"/>
  <c r="BY117" a="1"/>
  <c r="BY117" s="1"/>
  <c r="BV117" a="1"/>
  <c r="BV117" s="1"/>
  <c r="BZ117" a="1"/>
  <c r="BZ117" s="1"/>
  <c r="CB115"/>
  <c r="CC115"/>
  <c r="BP115" a="1"/>
  <c r="BP115" s="1"/>
  <c r="BZ115" a="1"/>
  <c r="BZ115" s="1"/>
  <c r="BS115" a="1"/>
  <c r="BS115" s="1"/>
  <c r="BJ115" a="1"/>
  <c r="BJ115" s="1"/>
  <c r="BV115" a="1"/>
  <c r="BV115" s="1"/>
  <c r="BK115" a="1"/>
  <c r="BK115" s="1"/>
  <c r="BQ115" a="1"/>
  <c r="BQ115" s="1"/>
  <c r="BT115" a="1"/>
  <c r="BT115" s="1"/>
  <c r="BM115" a="1"/>
  <c r="BM115" s="1"/>
  <c r="BY115" a="1"/>
  <c r="BY115" s="1"/>
  <c r="BN115" a="1"/>
  <c r="BN115" s="1"/>
  <c r="BW115" a="1"/>
  <c r="BW115" s="1"/>
  <c r="CC113"/>
  <c r="CB113"/>
  <c r="BT113" a="1"/>
  <c r="BT113" s="1"/>
  <c r="BK113" a="1"/>
  <c r="BK113" s="1"/>
  <c r="BQ113" a="1"/>
  <c r="BQ113" s="1"/>
  <c r="BZ113" a="1"/>
  <c r="BZ113" s="1"/>
  <c r="BJ113" a="1"/>
  <c r="BJ113" s="1"/>
  <c r="BM113" a="1"/>
  <c r="BM113" s="1"/>
  <c r="BN113" a="1"/>
  <c r="BN113" s="1"/>
  <c r="BW113" a="1"/>
  <c r="BW113" s="1"/>
  <c r="BV113" a="1"/>
  <c r="BV113" s="1"/>
  <c r="BS113" a="1"/>
  <c r="BS113" s="1"/>
  <c r="BY113" a="1"/>
  <c r="BY113" s="1"/>
  <c r="BP113" a="1"/>
  <c r="BP113" s="1"/>
  <c r="CC111"/>
  <c r="CB111"/>
  <c r="BQ111" a="1"/>
  <c r="BQ111" s="1"/>
  <c r="BK111" a="1"/>
  <c r="BK111" s="1"/>
  <c r="BV111" a="1"/>
  <c r="BV111" s="1"/>
  <c r="BN111" a="1"/>
  <c r="BN111" s="1"/>
  <c r="BP111" a="1"/>
  <c r="BP111" s="1"/>
  <c r="BZ111" a="1"/>
  <c r="BZ111" s="1"/>
  <c r="BS111" a="1"/>
  <c r="BS111" s="1"/>
  <c r="BY111" a="1"/>
  <c r="BY111" s="1"/>
  <c r="BM111" a="1"/>
  <c r="BM111" s="1"/>
  <c r="BW111" a="1"/>
  <c r="BW111" s="1"/>
  <c r="BT111" a="1"/>
  <c r="BT111" s="1"/>
  <c r="BJ111" a="1"/>
  <c r="BJ111" s="1"/>
  <c r="CB109"/>
  <c r="CC109"/>
  <c r="BT109" a="1"/>
  <c r="BT109" s="1"/>
  <c r="BV109" a="1"/>
  <c r="BV109" s="1"/>
  <c r="BM109" a="1"/>
  <c r="BM109" s="1"/>
  <c r="BZ109" a="1"/>
  <c r="BZ109" s="1"/>
  <c r="BP109" a="1"/>
  <c r="BP109" s="1"/>
  <c r="BJ109" a="1"/>
  <c r="BJ109" s="1"/>
  <c r="BK109" a="1"/>
  <c r="BK109" s="1"/>
  <c r="BS109" a="1"/>
  <c r="BS109" s="1"/>
  <c r="BW109" a="1"/>
  <c r="BW109" s="1"/>
  <c r="BN109" a="1"/>
  <c r="BN109" s="1"/>
  <c r="BQ109" a="1"/>
  <c r="BQ109" s="1"/>
  <c r="BY109" a="1"/>
  <c r="BY109" s="1"/>
  <c r="CB107"/>
  <c r="CC107"/>
  <c r="BT107" a="1"/>
  <c r="BT107" s="1"/>
  <c r="BJ107" a="1"/>
  <c r="BJ107" s="1"/>
  <c r="BP107" a="1"/>
  <c r="BP107" s="1"/>
  <c r="BM107" a="1"/>
  <c r="BM107" s="1"/>
  <c r="BS107" a="1"/>
  <c r="BS107" s="1"/>
  <c r="BQ107" a="1"/>
  <c r="BQ107" s="1"/>
  <c r="BY107" a="1"/>
  <c r="BY107" s="1"/>
  <c r="BN107" a="1"/>
  <c r="BN107" s="1"/>
  <c r="BZ107" a="1"/>
  <c r="BZ107" s="1"/>
  <c r="BW107" a="1"/>
  <c r="BW107" s="1"/>
  <c r="BK107" a="1"/>
  <c r="BK107" s="1"/>
  <c r="BV107" a="1"/>
  <c r="BV107" s="1"/>
  <c r="CB105"/>
  <c r="CC105"/>
  <c r="BJ105" a="1"/>
  <c r="BJ105" s="1"/>
  <c r="BT105" a="1"/>
  <c r="BT105" s="1"/>
  <c r="BK105" a="1"/>
  <c r="BK105" s="1"/>
  <c r="BQ105" a="1"/>
  <c r="BQ105" s="1"/>
  <c r="BV105" a="1"/>
  <c r="BV105" s="1"/>
  <c r="BS105" a="1"/>
  <c r="BS105" s="1"/>
  <c r="BP105" a="1"/>
  <c r="BP105" s="1"/>
  <c r="BN105" a="1"/>
  <c r="BN105" s="1"/>
  <c r="BZ105" a="1"/>
  <c r="BZ105" s="1"/>
  <c r="BM105" a="1"/>
  <c r="BM105" s="1"/>
  <c r="BW105" a="1"/>
  <c r="BW105" s="1"/>
  <c r="BY105" a="1"/>
  <c r="BY105" s="1"/>
  <c r="CB103"/>
  <c r="CC103"/>
  <c r="BP103" a="1"/>
  <c r="BP103" s="1"/>
  <c r="BV103" a="1"/>
  <c r="BV103" s="1"/>
  <c r="BT103" a="1"/>
  <c r="BT103" s="1"/>
  <c r="BJ103" a="1"/>
  <c r="BJ103" s="1"/>
  <c r="BZ103" a="1"/>
  <c r="BZ103" s="1"/>
  <c r="BY103" a="1"/>
  <c r="BY103" s="1"/>
  <c r="BW103" a="1"/>
  <c r="BW103" s="1"/>
  <c r="BN103" a="1"/>
  <c r="BN103" s="1"/>
  <c r="BM103" a="1"/>
  <c r="BM103" s="1"/>
  <c r="BS103" a="1"/>
  <c r="BS103" s="1"/>
  <c r="BK103" a="1"/>
  <c r="BK103" s="1"/>
  <c r="BQ103" a="1"/>
  <c r="BQ103" s="1"/>
  <c r="CB100"/>
  <c r="CC100"/>
  <c r="BP100" a="1"/>
  <c r="BP100" s="1"/>
  <c r="BK100" a="1"/>
  <c r="BK100" s="1"/>
  <c r="BM100" a="1"/>
  <c r="BM100" s="1"/>
  <c r="BQ100" a="1"/>
  <c r="BQ100" s="1"/>
  <c r="BN100" a="1"/>
  <c r="BN100" s="1"/>
  <c r="BJ100" a="1"/>
  <c r="BJ100" s="1"/>
  <c r="BS100" a="1"/>
  <c r="BS100" s="1"/>
  <c r="BT100" a="1"/>
  <c r="BT100" s="1"/>
  <c r="BY100" a="1"/>
  <c r="BY100" s="1"/>
  <c r="BV100" a="1"/>
  <c r="BV100" s="1"/>
  <c r="BZ100" a="1"/>
  <c r="BZ100" s="1"/>
  <c r="BW100" a="1"/>
  <c r="BW100" s="1"/>
  <c r="CC98"/>
  <c r="CB98"/>
  <c r="BZ98" a="1"/>
  <c r="BZ98" s="1"/>
  <c r="BT98" a="1"/>
  <c r="BT98" s="1"/>
  <c r="BW98" a="1"/>
  <c r="BW98" s="1"/>
  <c r="BN98" a="1"/>
  <c r="BN98" s="1"/>
  <c r="BS98" a="1"/>
  <c r="BS98" s="1"/>
  <c r="BM98" a="1"/>
  <c r="BM98" s="1"/>
  <c r="BJ98" a="1"/>
  <c r="BJ98" s="1"/>
  <c r="BV98" a="1"/>
  <c r="BV98" s="1"/>
  <c r="BY98" a="1"/>
  <c r="BY98" s="1"/>
  <c r="BQ98" a="1"/>
  <c r="BQ98" s="1"/>
  <c r="BK98" a="1"/>
  <c r="BK98" s="1"/>
  <c r="BP98" a="1"/>
  <c r="BP98" s="1"/>
  <c r="CC96"/>
  <c r="CB96"/>
  <c r="BN96" a="1"/>
  <c r="BN96" s="1"/>
  <c r="BM96" a="1"/>
  <c r="BM96" s="1"/>
  <c r="BS96" a="1"/>
  <c r="BS96" s="1"/>
  <c r="BQ96" a="1"/>
  <c r="BQ96" s="1"/>
  <c r="BJ96" a="1"/>
  <c r="BJ96" s="1"/>
  <c r="BW96" a="1"/>
  <c r="BW96" s="1"/>
  <c r="BT96" a="1"/>
  <c r="BT96" s="1"/>
  <c r="BP96" a="1"/>
  <c r="BP96" s="1"/>
  <c r="BV96" a="1"/>
  <c r="BV96" s="1"/>
  <c r="BK96" a="1"/>
  <c r="BK96" s="1"/>
  <c r="BZ96" a="1"/>
  <c r="BZ96" s="1"/>
  <c r="BY96" a="1"/>
  <c r="BY96" s="1"/>
  <c r="CC94"/>
  <c r="CB94"/>
  <c r="BS94" a="1"/>
  <c r="BS94" s="1"/>
  <c r="BM94" a="1"/>
  <c r="BM94" s="1"/>
  <c r="BZ94" a="1"/>
  <c r="BZ94" s="1"/>
  <c r="BP94" a="1"/>
  <c r="BP94" s="1"/>
  <c r="BY94" a="1"/>
  <c r="BY94" s="1"/>
  <c r="BK94" a="1"/>
  <c r="BK94" s="1"/>
  <c r="BW94" a="1"/>
  <c r="BW94" s="1"/>
  <c r="BV94" a="1"/>
  <c r="BV94" s="1"/>
  <c r="BJ94" a="1"/>
  <c r="BJ94" s="1"/>
  <c r="BT94" a="1"/>
  <c r="BT94" s="1"/>
  <c r="BQ94" a="1"/>
  <c r="BQ94" s="1"/>
  <c r="BN94" a="1"/>
  <c r="BN94" s="1"/>
  <c r="CC92"/>
  <c r="CB92"/>
  <c r="BW92" a="1"/>
  <c r="BW92" s="1"/>
  <c r="BT92" a="1"/>
  <c r="BT92" s="1"/>
  <c r="BK92" a="1"/>
  <c r="BK92" s="1"/>
  <c r="BZ92" a="1"/>
  <c r="BZ92" s="1"/>
  <c r="BY92" a="1"/>
  <c r="BY92" s="1"/>
  <c r="BJ92" a="1"/>
  <c r="BJ92" s="1"/>
  <c r="BV92" a="1"/>
  <c r="BV92" s="1"/>
  <c r="BN92" a="1"/>
  <c r="BN92" s="1"/>
  <c r="BM92" a="1"/>
  <c r="BM92" s="1"/>
  <c r="BS92" a="1"/>
  <c r="BS92" s="1"/>
  <c r="BQ92" a="1"/>
  <c r="BQ92" s="1"/>
  <c r="BP92" a="1"/>
  <c r="BP92" s="1"/>
  <c r="CB78"/>
  <c r="CC78"/>
  <c r="BY78" a="1"/>
  <c r="BY78" s="1"/>
  <c r="BJ78" a="1"/>
  <c r="BJ78" s="1"/>
  <c r="BZ78" a="1"/>
  <c r="BZ78" s="1"/>
  <c r="BN78" a="1"/>
  <c r="BN78" s="1"/>
  <c r="BK78" a="1"/>
  <c r="BK78" s="1"/>
  <c r="BM78" a="1"/>
  <c r="BM78" s="1"/>
  <c r="BV78" a="1"/>
  <c r="BV78" s="1"/>
  <c r="BQ78" a="1"/>
  <c r="BQ78" s="1"/>
  <c r="BS78" a="1"/>
  <c r="BS78" s="1"/>
  <c r="BP78" a="1"/>
  <c r="BP78" s="1"/>
  <c r="BT78" a="1"/>
  <c r="BT78" s="1"/>
  <c r="BW78" a="1"/>
  <c r="BW78" s="1"/>
  <c r="CB76"/>
  <c r="CC76"/>
  <c r="BP76" a="1"/>
  <c r="BP76" s="1"/>
  <c r="BS76" a="1"/>
  <c r="BS76" s="1"/>
  <c r="BJ76" a="1"/>
  <c r="BJ76" s="1"/>
  <c r="BZ76" a="1"/>
  <c r="BZ76" s="1"/>
  <c r="BY76" a="1"/>
  <c r="BY76" s="1"/>
  <c r="BT76" a="1"/>
  <c r="BT76" s="1"/>
  <c r="BK76" a="1"/>
  <c r="BK76" s="1"/>
  <c r="BM76" a="1"/>
  <c r="BM76" s="1"/>
  <c r="BW76" a="1"/>
  <c r="BW76" s="1"/>
  <c r="BN76" a="1"/>
  <c r="BN76" s="1"/>
  <c r="BV76" a="1"/>
  <c r="BV76" s="1"/>
  <c r="BQ76" a="1"/>
  <c r="BQ76" s="1"/>
  <c r="CC74"/>
  <c r="CB74"/>
  <c r="BM74" a="1"/>
  <c r="BM74" s="1"/>
  <c r="BY74" a="1"/>
  <c r="BY74" s="1"/>
  <c r="BJ74" a="1"/>
  <c r="BJ74" s="1"/>
  <c r="BZ74" a="1"/>
  <c r="BZ74" s="1"/>
  <c r="BQ74" a="1"/>
  <c r="BQ74" s="1"/>
  <c r="BK74" a="1"/>
  <c r="BK74" s="1"/>
  <c r="BT74" a="1"/>
  <c r="BT74" s="1"/>
  <c r="BS74" a="1"/>
  <c r="BS74" s="1"/>
  <c r="BN74" a="1"/>
  <c r="BN74" s="1"/>
  <c r="BV74" a="1"/>
  <c r="BV74" s="1"/>
  <c r="BW74" a="1"/>
  <c r="BW74" s="1"/>
  <c r="BP74" a="1"/>
  <c r="BP74" s="1"/>
  <c r="CC72"/>
  <c r="CB72"/>
  <c r="BK72" a="1"/>
  <c r="BK72" s="1"/>
  <c r="BS72" a="1"/>
  <c r="BS72" s="1"/>
  <c r="BP72" a="1"/>
  <c r="BP72" s="1"/>
  <c r="BT72" a="1"/>
  <c r="BT72" s="1"/>
  <c r="BV72" a="1"/>
  <c r="BV72" s="1"/>
  <c r="BM72" a="1"/>
  <c r="BM72" s="1"/>
  <c r="BJ72" a="1"/>
  <c r="BJ72" s="1"/>
  <c r="BN72" a="1"/>
  <c r="BN72" s="1"/>
  <c r="BW72" a="1"/>
  <c r="BW72" s="1"/>
  <c r="BQ72" a="1"/>
  <c r="BQ72" s="1"/>
  <c r="BY72" a="1"/>
  <c r="BY72" s="1"/>
  <c r="BZ72" a="1"/>
  <c r="BZ72" s="1"/>
  <c r="CB70"/>
  <c r="CC70"/>
  <c r="BV70" a="1"/>
  <c r="BV70" s="1"/>
  <c r="BW70" a="1"/>
  <c r="BW70" s="1"/>
  <c r="BZ70" a="1"/>
  <c r="BZ70" s="1"/>
  <c r="BJ70" a="1"/>
  <c r="BJ70" s="1"/>
  <c r="BQ70" a="1"/>
  <c r="BQ70" s="1"/>
  <c r="BY70" a="1"/>
  <c r="BY70" s="1"/>
  <c r="BP70" a="1"/>
  <c r="BP70" s="1"/>
  <c r="BN70" a="1"/>
  <c r="BN70" s="1"/>
  <c r="BK70" a="1"/>
  <c r="BK70" s="1"/>
  <c r="BS70" a="1"/>
  <c r="BS70" s="1"/>
  <c r="BT70" a="1"/>
  <c r="BT70" s="1"/>
  <c r="BM70" a="1"/>
  <c r="BM70" s="1"/>
  <c r="CB68"/>
  <c r="CC68"/>
  <c r="BN68" a="1"/>
  <c r="BN68" s="1"/>
  <c r="BV68" a="1"/>
  <c r="BV68" s="1"/>
  <c r="BM68" a="1"/>
  <c r="BM68" s="1"/>
  <c r="BY68" a="1"/>
  <c r="BY68" s="1"/>
  <c r="BP68" a="1"/>
  <c r="BP68" s="1"/>
  <c r="BS68" a="1"/>
  <c r="BS68" s="1"/>
  <c r="BJ68" a="1"/>
  <c r="BJ68" s="1"/>
  <c r="BZ68" a="1"/>
  <c r="BZ68" s="1"/>
  <c r="BT68" a="1"/>
  <c r="BT68" s="1"/>
  <c r="BW68" a="1"/>
  <c r="BW68" s="1"/>
  <c r="BK68" a="1"/>
  <c r="BK68" s="1"/>
  <c r="BQ68" a="1"/>
  <c r="BQ68" s="1"/>
  <c r="CC66"/>
  <c r="CB66"/>
  <c r="BQ66" a="1"/>
  <c r="BQ66" s="1"/>
  <c r="BY66" a="1"/>
  <c r="BY66" s="1"/>
  <c r="BT66" a="1"/>
  <c r="BT66" s="1"/>
  <c r="BK66" a="1"/>
  <c r="BK66" s="1"/>
  <c r="BN66" a="1"/>
  <c r="BN66" s="1"/>
  <c r="BV66" a="1"/>
  <c r="BV66" s="1"/>
  <c r="BW66" a="1"/>
  <c r="BW66" s="1"/>
  <c r="BP66" a="1"/>
  <c r="BP66" s="1"/>
  <c r="BM66" a="1"/>
  <c r="BM66" s="1"/>
  <c r="BS66" a="1"/>
  <c r="BS66" s="1"/>
  <c r="BJ66" a="1"/>
  <c r="BJ66" s="1"/>
  <c r="BZ66" a="1"/>
  <c r="BZ66" s="1"/>
  <c r="BR577" a="1"/>
  <c r="BR577" s="1"/>
  <c r="BR579" a="1"/>
  <c r="BR579" s="1"/>
  <c r="BR581" a="1"/>
  <c r="BR581" s="1"/>
  <c r="BR576" a="1"/>
  <c r="BR576" s="1"/>
  <c r="BR594" a="1"/>
  <c r="BR594" s="1"/>
  <c r="BR582" a="1"/>
  <c r="BR582" s="1"/>
  <c r="BR601" a="1"/>
  <c r="BR601" s="1"/>
  <c r="BR602" a="1"/>
  <c r="BR602" s="1"/>
  <c r="BR302" a="1"/>
  <c r="BR302" s="1"/>
  <c r="BR290" a="1"/>
  <c r="BR290" s="1"/>
  <c r="BR303" a="1"/>
  <c r="BR303" s="1"/>
  <c r="BR300" a="1"/>
  <c r="BR300" s="1"/>
  <c r="BR286" a="1"/>
  <c r="BR286" s="1"/>
  <c r="BR325" a="1"/>
  <c r="BR325" s="1"/>
  <c r="BR329" a="1"/>
  <c r="BR329" s="1"/>
  <c r="BR309" a="1"/>
  <c r="BR309" s="1"/>
  <c r="BR311" a="1"/>
  <c r="BR311" s="1"/>
  <c r="BR349" a="1"/>
  <c r="BR349" s="1"/>
  <c r="BR575" a="1"/>
  <c r="BR575" s="1"/>
  <c r="BR578" a="1"/>
  <c r="BR578" s="1"/>
  <c r="BR580" a="1"/>
  <c r="BR580" s="1"/>
  <c r="BR583" a="1"/>
  <c r="BR583" s="1"/>
  <c r="BR585" a="1"/>
  <c r="BR585" s="1"/>
  <c r="BR586" a="1"/>
  <c r="BR586" s="1"/>
  <c r="BR588" a="1"/>
  <c r="BR588" s="1"/>
  <c r="BR591" a="1"/>
  <c r="BR591" s="1"/>
  <c r="BR596" a="1"/>
  <c r="BR596" s="1"/>
  <c r="BR597" a="1"/>
  <c r="BR597" s="1"/>
  <c r="BR574" a="1"/>
  <c r="BR574" s="1"/>
  <c r="BR291" a="1"/>
  <c r="BR291" s="1"/>
  <c r="BR288" a="1"/>
  <c r="BR288" s="1"/>
  <c r="BR283" a="1"/>
  <c r="BR283" s="1"/>
  <c r="BR278" a="1"/>
  <c r="BR278" s="1"/>
  <c r="BR299" a="1"/>
  <c r="BR299" s="1"/>
  <c r="BR281" a="1"/>
  <c r="BR281" s="1"/>
  <c r="BR313" a="1"/>
  <c r="BR313" s="1"/>
  <c r="BR326" a="1"/>
  <c r="BR326" s="1"/>
  <c r="BR301" a="1"/>
  <c r="BR301" s="1"/>
  <c r="BR331" a="1"/>
  <c r="BR331" s="1"/>
  <c r="BR312" a="1"/>
  <c r="BR312" s="1"/>
  <c r="BR314" a="1"/>
  <c r="BR314" s="1"/>
  <c r="BR333" a="1"/>
  <c r="BR333" s="1"/>
  <c r="BR334" a="1"/>
  <c r="BR334" s="1"/>
  <c r="BR335" a="1"/>
  <c r="BR335" s="1"/>
  <c r="BR354" a="1"/>
  <c r="BR354" s="1"/>
  <c r="BR365" a="1"/>
  <c r="BR365" s="1"/>
  <c r="BR368" a="1"/>
  <c r="BR368" s="1"/>
  <c r="BR593" a="1"/>
  <c r="BR593" s="1"/>
  <c r="BR599" a="1"/>
  <c r="BR599" s="1"/>
  <c r="BR282" a="1"/>
  <c r="BR282" s="1"/>
  <c r="BR284" a="1"/>
  <c r="BR284" s="1"/>
  <c r="BR272" a="1"/>
  <c r="BR272" s="1"/>
  <c r="BR273" a="1"/>
  <c r="BR273" s="1"/>
  <c r="BR274" a="1"/>
  <c r="BR274" s="1"/>
  <c r="BR280" a="1"/>
  <c r="BR280" s="1"/>
  <c r="BR287" a="1"/>
  <c r="BR287" s="1"/>
  <c r="BR292" a="1"/>
  <c r="BR292" s="1"/>
  <c r="BR294" a="1"/>
  <c r="BR294" s="1"/>
  <c r="BR295" a="1"/>
  <c r="BR295" s="1"/>
  <c r="BR279" a="1"/>
  <c r="BR279" s="1"/>
  <c r="BR306" a="1"/>
  <c r="BR306" s="1"/>
  <c r="BR328" a="1"/>
  <c r="BR328" s="1"/>
  <c r="BR305" a="1"/>
  <c r="BR305" s="1"/>
  <c r="BR324" a="1"/>
  <c r="BR324" s="1"/>
  <c r="BR289" a="1"/>
  <c r="BR289" s="1"/>
  <c r="BR356" a="1"/>
  <c r="BR356" s="1"/>
  <c r="BR373" a="1"/>
  <c r="BR373" s="1"/>
  <c r="BR376" a="1"/>
  <c r="BR376" s="1"/>
  <c r="BR352" a="1"/>
  <c r="BR352" s="1"/>
  <c r="BR332" a="1"/>
  <c r="BR332" s="1"/>
  <c r="BR336" a="1"/>
  <c r="BR336" s="1"/>
  <c r="BR339" a="1"/>
  <c r="BR339" s="1"/>
  <c r="BR340" a="1"/>
  <c r="BR340" s="1"/>
  <c r="BR341" a="1"/>
  <c r="BR341" s="1"/>
  <c r="BR342" a="1"/>
  <c r="BR342" s="1"/>
  <c r="BR343" a="1"/>
  <c r="BR343" s="1"/>
  <c r="BR344" a="1"/>
  <c r="BR344" s="1"/>
  <c r="BR345" a="1"/>
  <c r="BR345" s="1"/>
  <c r="BR346" a="1"/>
  <c r="BR346" s="1"/>
  <c r="BR357" a="1"/>
  <c r="BR357" s="1"/>
  <c r="BR360" a="1"/>
  <c r="BR360" s="1"/>
  <c r="BR374" a="1"/>
  <c r="BR374" s="1"/>
  <c r="BR384" a="1"/>
  <c r="BR384" s="1"/>
  <c r="BR407" a="1"/>
  <c r="BR407" s="1"/>
  <c r="BR429" a="1"/>
  <c r="BR429" s="1"/>
  <c r="BR388" a="1"/>
  <c r="BR388" s="1"/>
  <c r="BR406" a="1"/>
  <c r="BR406" s="1"/>
  <c r="BR409" a="1"/>
  <c r="BR409" s="1"/>
  <c r="BR589" a="1"/>
  <c r="BR589" s="1"/>
  <c r="BR590" a="1"/>
  <c r="BR590" s="1"/>
  <c r="BR598" a="1"/>
  <c r="BR598" s="1"/>
  <c r="BR298" a="1"/>
  <c r="BR298" s="1"/>
  <c r="BR304" a="1"/>
  <c r="BR304" s="1"/>
  <c r="BR297" a="1"/>
  <c r="BR297" s="1"/>
  <c r="BR308" a="1"/>
  <c r="BR308" s="1"/>
  <c r="BR316" a="1"/>
  <c r="BR316" s="1"/>
  <c r="BR320" a="1"/>
  <c r="BR320" s="1"/>
  <c r="BR358" a="1"/>
  <c r="BR358" s="1"/>
  <c r="BR359" a="1"/>
  <c r="BR359" s="1"/>
  <c r="BR363" a="1"/>
  <c r="BR363" s="1"/>
  <c r="BR364" a="1"/>
  <c r="BR364" s="1"/>
  <c r="BR372" a="1"/>
  <c r="BR372" s="1"/>
  <c r="BR351" a="1"/>
  <c r="BR351" s="1"/>
  <c r="BR399" a="1"/>
  <c r="BR399" s="1"/>
  <c r="BR437" a="1"/>
  <c r="BR437" s="1"/>
  <c r="BR393" a="1"/>
  <c r="BR393" s="1"/>
  <c r="BR401" a="1"/>
  <c r="BR401" s="1"/>
  <c r="BR422" a="1"/>
  <c r="BR422" s="1"/>
  <c r="BR425" a="1"/>
  <c r="BR425" s="1"/>
  <c r="BR323" a="1"/>
  <c r="BR323" s="1"/>
  <c r="BR395" a="1"/>
  <c r="BR395" s="1"/>
  <c r="BR427" a="1"/>
  <c r="BR427" s="1"/>
  <c r="BR355" a="1"/>
  <c r="BR355" s="1"/>
  <c r="BR410" a="1"/>
  <c r="BR410" s="1"/>
  <c r="BR436" a="1"/>
  <c r="BR436" s="1"/>
  <c r="BR418" a="1"/>
  <c r="BR418" s="1"/>
  <c r="BR431" a="1"/>
  <c r="BR431" s="1"/>
  <c r="BR451" a="1"/>
  <c r="BR451" s="1"/>
  <c r="BR455" a="1"/>
  <c r="BR455" s="1"/>
  <c r="BR459" a="1"/>
  <c r="BR459" s="1"/>
  <c r="BR463" a="1"/>
  <c r="BR463" s="1"/>
  <c r="BR467" a="1"/>
  <c r="BR467" s="1"/>
  <c r="BR389" a="1"/>
  <c r="BR389" s="1"/>
  <c r="BR416" a="1"/>
  <c r="BR416" s="1"/>
  <c r="BR428" a="1"/>
  <c r="BR428" s="1"/>
  <c r="BR430" a="1"/>
  <c r="BR430" s="1"/>
  <c r="BR447" a="1"/>
  <c r="BR447" s="1"/>
  <c r="BR471" a="1"/>
  <c r="BR471" s="1"/>
  <c r="BR475" a="1"/>
  <c r="BR475" s="1"/>
  <c r="BR479" a="1"/>
  <c r="BR479" s="1"/>
  <c r="BR483" a="1"/>
  <c r="BR483" s="1"/>
  <c r="BR525" a="1"/>
  <c r="BR525" s="1"/>
  <c r="BR528" a="1"/>
  <c r="BR528" s="1"/>
  <c r="BR539" a="1"/>
  <c r="BR539" s="1"/>
  <c r="BR559" a="1"/>
  <c r="BR559" s="1"/>
  <c r="BR562" a="1"/>
  <c r="BR562" s="1"/>
  <c r="BR222" a="1"/>
  <c r="BR222" s="1"/>
  <c r="BR402" a="1"/>
  <c r="BR402" s="1"/>
  <c r="BR469" a="1"/>
  <c r="BR469" s="1"/>
  <c r="BR511" a="1"/>
  <c r="BR511" s="1"/>
  <c r="BR444" a="1"/>
  <c r="BR444" s="1"/>
  <c r="BR487" a="1"/>
  <c r="BR487" s="1"/>
  <c r="BR491" a="1"/>
  <c r="BR491" s="1"/>
  <c r="BR495" a="1"/>
  <c r="BR495" s="1"/>
  <c r="BR499" a="1"/>
  <c r="BR499" s="1"/>
  <c r="BR503" a="1"/>
  <c r="BR503" s="1"/>
  <c r="BR507" a="1"/>
  <c r="BR507" s="1"/>
  <c r="BR537" a="1"/>
  <c r="BR537" s="1"/>
  <c r="BR540" a="1"/>
  <c r="BR540" s="1"/>
  <c r="BR553" a="1"/>
  <c r="BR553" s="1"/>
  <c r="BR224" a="1"/>
  <c r="BR224" s="1"/>
  <c r="BR227" a="1"/>
  <c r="BR227" s="1"/>
  <c r="BR203" a="1"/>
  <c r="BR203" s="1"/>
  <c r="BR206" a="1"/>
  <c r="BR206" s="1"/>
  <c r="BR221" a="1"/>
  <c r="BR221" s="1"/>
  <c r="BR223" a="1"/>
  <c r="BR223" s="1"/>
  <c r="BR595" a="1"/>
  <c r="BR595" s="1"/>
  <c r="BR285" a="1"/>
  <c r="BR285" s="1"/>
  <c r="BR307" a="1"/>
  <c r="BR307" s="1"/>
  <c r="BR277" a="1"/>
  <c r="BR277" s="1"/>
  <c r="BR317" a="1"/>
  <c r="BR317" s="1"/>
  <c r="BR321" a="1"/>
  <c r="BR321" s="1"/>
  <c r="BR382" a="1"/>
  <c r="BR382" s="1"/>
  <c r="BR348" a="1"/>
  <c r="BR348" s="1"/>
  <c r="BR362" a="1"/>
  <c r="BR362" s="1"/>
  <c r="BR415" a="1"/>
  <c r="BR415" s="1"/>
  <c r="BR381" a="1"/>
  <c r="BR381" s="1"/>
  <c r="BR386" a="1"/>
  <c r="BR386" s="1"/>
  <c r="BR387" a="1"/>
  <c r="BR387" s="1"/>
  <c r="BR419" a="1"/>
  <c r="BR419" s="1"/>
  <c r="BR400" a="1"/>
  <c r="BR400" s="1"/>
  <c r="BR445" a="1"/>
  <c r="BR445" s="1"/>
  <c r="BR378" a="1"/>
  <c r="BR378" s="1"/>
  <c r="BR408" a="1"/>
  <c r="BR408" s="1"/>
  <c r="BR439" a="1"/>
  <c r="BR439" s="1"/>
  <c r="BR442" a="1"/>
  <c r="BR442" s="1"/>
  <c r="BR452" a="1"/>
  <c r="BR452" s="1"/>
  <c r="BR456" a="1"/>
  <c r="BR456" s="1"/>
  <c r="BR460" a="1"/>
  <c r="BR460" s="1"/>
  <c r="BR464" a="1"/>
  <c r="BR464" s="1"/>
  <c r="BR468" a="1"/>
  <c r="BR468" s="1"/>
  <c r="BR470" a="1"/>
  <c r="BR470" s="1"/>
  <c r="BR421" a="1"/>
  <c r="BR421" s="1"/>
  <c r="BR435" a="1"/>
  <c r="BR435" s="1"/>
  <c r="BR443" a="1"/>
  <c r="BR443" s="1"/>
  <c r="BR449" a="1"/>
  <c r="BR449" s="1"/>
  <c r="BR472" a="1"/>
  <c r="BR472" s="1"/>
  <c r="BR476" a="1"/>
  <c r="BR476" s="1"/>
  <c r="BR480" a="1"/>
  <c r="BR480" s="1"/>
  <c r="BR484" a="1"/>
  <c r="BR484" s="1"/>
  <c r="BR510" a="1"/>
  <c r="BR510" s="1"/>
  <c r="BR533" a="1"/>
  <c r="BR533" s="1"/>
  <c r="BR536" a="1"/>
  <c r="BR536" s="1"/>
  <c r="BR318" a="1"/>
  <c r="BR318" s="1"/>
  <c r="BR322" a="1"/>
  <c r="BR322" s="1"/>
  <c r="BR371" a="1"/>
  <c r="BR371" s="1"/>
  <c r="BR380" a="1"/>
  <c r="BR380" s="1"/>
  <c r="BR385" a="1"/>
  <c r="BR385" s="1"/>
  <c r="BR353" a="1"/>
  <c r="BR353" s="1"/>
  <c r="BR370" a="1"/>
  <c r="BR370" s="1"/>
  <c r="BR327" a="1"/>
  <c r="BR327" s="1"/>
  <c r="BR391" a="1"/>
  <c r="BR391" s="1"/>
  <c r="BR433" a="1"/>
  <c r="BR433" s="1"/>
  <c r="BR375" a="1"/>
  <c r="BR375" s="1"/>
  <c r="BR414" a="1"/>
  <c r="BR414" s="1"/>
  <c r="BR420" a="1"/>
  <c r="BR420" s="1"/>
  <c r="BR361" a="1"/>
  <c r="BR361" s="1"/>
  <c r="BR411" a="1"/>
  <c r="BR411" s="1"/>
  <c r="BR405" a="1"/>
  <c r="BR405" s="1"/>
  <c r="BR434" a="1"/>
  <c r="BR434" s="1"/>
  <c r="BR441" a="1"/>
  <c r="BR441" s="1"/>
  <c r="BR413" a="1"/>
  <c r="BR413" s="1"/>
  <c r="BR446" a="1"/>
  <c r="BR446" s="1"/>
  <c r="BR453" a="1"/>
  <c r="BR453" s="1"/>
  <c r="BR457" a="1"/>
  <c r="BR457" s="1"/>
  <c r="BR461" a="1"/>
  <c r="BR461" s="1"/>
  <c r="BR465" a="1"/>
  <c r="BR465" s="1"/>
  <c r="BR394" a="1"/>
  <c r="BR394" s="1"/>
  <c r="BR473" a="1"/>
  <c r="BR473" s="1"/>
  <c r="BR477" a="1"/>
  <c r="BR477" s="1"/>
  <c r="BR481" a="1"/>
  <c r="BR481" s="1"/>
  <c r="BR485" a="1"/>
  <c r="BR485" s="1"/>
  <c r="BR514" a="1"/>
  <c r="BR514" s="1"/>
  <c r="BR523" a="1"/>
  <c r="BR523" s="1"/>
  <c r="BR584" a="1"/>
  <c r="BR584" s="1"/>
  <c r="BR592" a="1"/>
  <c r="BR592" s="1"/>
  <c r="BR275" a="1"/>
  <c r="BR275" s="1"/>
  <c r="BR587" a="1"/>
  <c r="BR587" s="1"/>
  <c r="BR276" a="1"/>
  <c r="BR276" s="1"/>
  <c r="BR293" a="1"/>
  <c r="BR293" s="1"/>
  <c r="BR296" a="1"/>
  <c r="BR296" s="1"/>
  <c r="BR315" a="1"/>
  <c r="BR315" s="1"/>
  <c r="BR319" a="1"/>
  <c r="BR319" s="1"/>
  <c r="BR396" a="1"/>
  <c r="BR396" s="1"/>
  <c r="BR403" a="1"/>
  <c r="BR403" s="1"/>
  <c r="BR466" a="1"/>
  <c r="BR466" s="1"/>
  <c r="BR383" a="1"/>
  <c r="BR383" s="1"/>
  <c r="BR426" a="1"/>
  <c r="BR426" s="1"/>
  <c r="BR474" a="1"/>
  <c r="BR474" s="1"/>
  <c r="BR424" a="1"/>
  <c r="BR424" s="1"/>
  <c r="BR450" a="1"/>
  <c r="BR450" s="1"/>
  <c r="BR518" a="1"/>
  <c r="BR518" s="1"/>
  <c r="BR541" a="1"/>
  <c r="BR541" s="1"/>
  <c r="BR544" a="1"/>
  <c r="BR544" s="1"/>
  <c r="BR554" a="1"/>
  <c r="BR554" s="1"/>
  <c r="BR530" a="1"/>
  <c r="BR530" s="1"/>
  <c r="BR492" a="1"/>
  <c r="BR492" s="1"/>
  <c r="BR493" a="1"/>
  <c r="BR493" s="1"/>
  <c r="BR494" a="1"/>
  <c r="BR494" s="1"/>
  <c r="BR508" a="1"/>
  <c r="BR508" s="1"/>
  <c r="BR521" a="1"/>
  <c r="BR521" s="1"/>
  <c r="BR527" a="1"/>
  <c r="BR527" s="1"/>
  <c r="BR529" a="1"/>
  <c r="BR529" s="1"/>
  <c r="BR535" a="1"/>
  <c r="BR535" s="1"/>
  <c r="BR543" a="1"/>
  <c r="BR543" s="1"/>
  <c r="BR392" a="1"/>
  <c r="BR392" s="1"/>
  <c r="BR225" a="1"/>
  <c r="BR225" s="1"/>
  <c r="BR231" a="1"/>
  <c r="BR231" s="1"/>
  <c r="BR245" a="1"/>
  <c r="BR245" s="1"/>
  <c r="BR218" a="1"/>
  <c r="BR218" s="1"/>
  <c r="BR219" a="1"/>
  <c r="BR219" s="1"/>
  <c r="BR241" a="1"/>
  <c r="BR241" s="1"/>
  <c r="BR242" a="1"/>
  <c r="BR242" s="1"/>
  <c r="BR243" a="1"/>
  <c r="BR243" s="1"/>
  <c r="BR244" a="1"/>
  <c r="BR244" s="1"/>
  <c r="BR552" a="1"/>
  <c r="BR552" s="1"/>
  <c r="BR254" a="1"/>
  <c r="BR254" s="1"/>
  <c r="BR546" a="1"/>
  <c r="BR546" s="1"/>
  <c r="BR240" a="1"/>
  <c r="BR240" s="1"/>
  <c r="BR513" a="1"/>
  <c r="BR513" s="1"/>
  <c r="BR534" a="1"/>
  <c r="BR534" s="1"/>
  <c r="BR163" a="1"/>
  <c r="BR163" s="1"/>
  <c r="BR178" a="1"/>
  <c r="BR178" s="1"/>
  <c r="BR183" a="1"/>
  <c r="BR183" s="1"/>
  <c r="BR124" a="1"/>
  <c r="BR124" s="1"/>
  <c r="BR108" a="1"/>
  <c r="BR108" s="1"/>
  <c r="BR91" a="1"/>
  <c r="BR91" s="1"/>
  <c r="BR251" a="1"/>
  <c r="BR251" s="1"/>
  <c r="BR260" a="1"/>
  <c r="BR260" s="1"/>
  <c r="BR199" a="1"/>
  <c r="BR199" s="1"/>
  <c r="BR161" a="1"/>
  <c r="BR161" s="1"/>
  <c r="BR164" a="1"/>
  <c r="BR164" s="1"/>
  <c r="BR121" a="1"/>
  <c r="BR121" s="1"/>
  <c r="BR105" a="1"/>
  <c r="BR105" s="1"/>
  <c r="BR204" a="1"/>
  <c r="BR204" s="1"/>
  <c r="BR179" a="1"/>
  <c r="BR179" s="1"/>
  <c r="BR112" a="1"/>
  <c r="BR112" s="1"/>
  <c r="BR95" a="1"/>
  <c r="BR95" s="1"/>
  <c r="BR249" a="1"/>
  <c r="BR249" s="1"/>
  <c r="BR256" a="1"/>
  <c r="BR256" s="1"/>
  <c r="BR177" a="1"/>
  <c r="BR177" s="1"/>
  <c r="BR79" a="1"/>
  <c r="BR79" s="1"/>
  <c r="BR52" a="1"/>
  <c r="BR52" s="1"/>
  <c r="BR65" a="1"/>
  <c r="BR65" s="1"/>
  <c r="BR201" a="1"/>
  <c r="BR201" s="1"/>
  <c r="BR168" a="1"/>
  <c r="BR168" s="1"/>
  <c r="BR122" a="1"/>
  <c r="BR122" s="1"/>
  <c r="BR74" a="1"/>
  <c r="BR74" s="1"/>
  <c r="BR55" a="1"/>
  <c r="BR55" s="1"/>
  <c r="BR54" a="1"/>
  <c r="BR54" s="1"/>
  <c r="BR81" a="1"/>
  <c r="BR81" s="1"/>
  <c r="BR310" a="1"/>
  <c r="BR310" s="1"/>
  <c r="BR347" a="1"/>
  <c r="BR347" s="1"/>
  <c r="BR369" a="1"/>
  <c r="BR369" s="1"/>
  <c r="BR366" a="1"/>
  <c r="BR366" s="1"/>
  <c r="BR454" a="1"/>
  <c r="BR454" s="1"/>
  <c r="BR478" a="1"/>
  <c r="BR478" s="1"/>
  <c r="BR519" a="1"/>
  <c r="BR519" s="1"/>
  <c r="BR515" a="1"/>
  <c r="BR515" s="1"/>
  <c r="BR440" a="1"/>
  <c r="BR440" s="1"/>
  <c r="BR488" a="1"/>
  <c r="BR488" s="1"/>
  <c r="BR489" a="1"/>
  <c r="BR489" s="1"/>
  <c r="BR490" a="1"/>
  <c r="BR490" s="1"/>
  <c r="BR504" a="1"/>
  <c r="BR504" s="1"/>
  <c r="BR505" a="1"/>
  <c r="BR505" s="1"/>
  <c r="BR506" a="1"/>
  <c r="BR506" s="1"/>
  <c r="BR512" a="1"/>
  <c r="BR512" s="1"/>
  <c r="BR524" a="1"/>
  <c r="BR524" s="1"/>
  <c r="BR532" a="1"/>
  <c r="BR532" s="1"/>
  <c r="BR230" a="1"/>
  <c r="BR230" s="1"/>
  <c r="BR248" a="1"/>
  <c r="BR248" s="1"/>
  <c r="BR257" a="1"/>
  <c r="BR257" s="1"/>
  <c r="BR438" a="1"/>
  <c r="BR438" s="1"/>
  <c r="BR560" a="1"/>
  <c r="BR560" s="1"/>
  <c r="BR237" a="1"/>
  <c r="BR237" s="1"/>
  <c r="BR542" a="1"/>
  <c r="BR542" s="1"/>
  <c r="BR202" a="1"/>
  <c r="BR202" s="1"/>
  <c r="BR205" a="1"/>
  <c r="BR205" s="1"/>
  <c r="BR175" a="1"/>
  <c r="BR175" s="1"/>
  <c r="BR119" a="1"/>
  <c r="BR119" s="1"/>
  <c r="BR103" a="1"/>
  <c r="BR103" s="1"/>
  <c r="BR176" a="1"/>
  <c r="BR176" s="1"/>
  <c r="BR118" a="1"/>
  <c r="BR118" s="1"/>
  <c r="BR102" a="1"/>
  <c r="BR102" s="1"/>
  <c r="BR233" a="1"/>
  <c r="BR233" s="1"/>
  <c r="BR261" a="1"/>
  <c r="BR261" s="1"/>
  <c r="BR207" a="1"/>
  <c r="BR207" s="1"/>
  <c r="BR123" a="1"/>
  <c r="BR123" s="1"/>
  <c r="BR107" a="1"/>
  <c r="BR107" s="1"/>
  <c r="BR109" a="1"/>
  <c r="BR109" s="1"/>
  <c r="BR71" a="1"/>
  <c r="BR71" s="1"/>
  <c r="BR76" a="1"/>
  <c r="BR76" s="1"/>
  <c r="BR162" a="1"/>
  <c r="BR162" s="1"/>
  <c r="BR185" a="1"/>
  <c r="BR185" s="1"/>
  <c r="BR100" a="1"/>
  <c r="BR100" s="1"/>
  <c r="BR114" a="1"/>
  <c r="BR114" s="1"/>
  <c r="BR51" a="1"/>
  <c r="BR51" s="1"/>
  <c r="BR50" a="1"/>
  <c r="BR50" s="1"/>
  <c r="BR198" a="1"/>
  <c r="BR198" s="1"/>
  <c r="BR252" a="1"/>
  <c r="BR252" s="1"/>
  <c r="BR158" a="1"/>
  <c r="BR158" s="1"/>
  <c r="BR75" a="1"/>
  <c r="BR75" s="1"/>
  <c r="BR398" a="1"/>
  <c r="BR398" s="1"/>
  <c r="BR412" a="1"/>
  <c r="BR412" s="1"/>
  <c r="BR417" a="1"/>
  <c r="BR417" s="1"/>
  <c r="BR458" a="1"/>
  <c r="BR458" s="1"/>
  <c r="BR482" a="1"/>
  <c r="BR482" s="1"/>
  <c r="BR531" a="1"/>
  <c r="BR531" s="1"/>
  <c r="BR220" a="1"/>
  <c r="BR220" s="1"/>
  <c r="BR228" a="1"/>
  <c r="BR228" s="1"/>
  <c r="BR522" a="1"/>
  <c r="BR522" s="1"/>
  <c r="BR538" a="1"/>
  <c r="BR538" s="1"/>
  <c r="BR500" a="1"/>
  <c r="BR500" s="1"/>
  <c r="BR501" a="1"/>
  <c r="BR501" s="1"/>
  <c r="BR502" a="1"/>
  <c r="BR502" s="1"/>
  <c r="BR516" a="1"/>
  <c r="BR516" s="1"/>
  <c r="BR448" a="1"/>
  <c r="BR448" s="1"/>
  <c r="BR229" a="1"/>
  <c r="BR229" s="1"/>
  <c r="BR232" a="1"/>
  <c r="BR232" s="1"/>
  <c r="BR247" a="1"/>
  <c r="BR247" s="1"/>
  <c r="BR258" a="1"/>
  <c r="BR258" s="1"/>
  <c r="BR526" a="1"/>
  <c r="BR526" s="1"/>
  <c r="BR555" a="1"/>
  <c r="BR555" s="1"/>
  <c r="BR517" a="1"/>
  <c r="BR517" s="1"/>
  <c r="BR234" a="1"/>
  <c r="BR234" s="1"/>
  <c r="BR250" a="1"/>
  <c r="BR250" s="1"/>
  <c r="BR556" a="1"/>
  <c r="BR556" s="1"/>
  <c r="BR238" a="1"/>
  <c r="BR238" s="1"/>
  <c r="BR239" a="1"/>
  <c r="BR239" s="1"/>
  <c r="BR166" a="1"/>
  <c r="BR166" s="1"/>
  <c r="BR169" a="1"/>
  <c r="BR169" s="1"/>
  <c r="BR172" a="1"/>
  <c r="BR172" s="1"/>
  <c r="BR116" a="1"/>
  <c r="BR116" s="1"/>
  <c r="BR99" a="1"/>
  <c r="BR99" s="1"/>
  <c r="BR255" a="1"/>
  <c r="BR255" s="1"/>
  <c r="BR217" a="1"/>
  <c r="BR217" s="1"/>
  <c r="BR173" a="1"/>
  <c r="BR173" s="1"/>
  <c r="BR181" a="1"/>
  <c r="BR181" s="1"/>
  <c r="BR184" a="1"/>
  <c r="BR184" s="1"/>
  <c r="BR113" a="1"/>
  <c r="BR113" s="1"/>
  <c r="BR96" a="1"/>
  <c r="BR96" s="1"/>
  <c r="BR259" a="1"/>
  <c r="BR259" s="1"/>
  <c r="BR200" a="1"/>
  <c r="BR200" s="1"/>
  <c r="BR165" a="1"/>
  <c r="BR165" s="1"/>
  <c r="BR157" a="1"/>
  <c r="BR157" s="1"/>
  <c r="BR120" a="1"/>
  <c r="BR120" s="1"/>
  <c r="BR104" a="1"/>
  <c r="BR104" s="1"/>
  <c r="BR97" a="1"/>
  <c r="BR97" s="1"/>
  <c r="BR68" a="1"/>
  <c r="BR68" s="1"/>
  <c r="BR73" a="1"/>
  <c r="BR73" s="1"/>
  <c r="BR180" a="1"/>
  <c r="BR180" s="1"/>
  <c r="BR117" a="1"/>
  <c r="BR117" s="1"/>
  <c r="BR171" a="1"/>
  <c r="BR171" s="1"/>
  <c r="BR72" a="1"/>
  <c r="BR72" s="1"/>
  <c r="BR78" a="1"/>
  <c r="BR78" s="1"/>
  <c r="BR80" a="1"/>
  <c r="BR80" s="1"/>
  <c r="BR67" a="1"/>
  <c r="BR67" s="1"/>
  <c r="BR367" a="1"/>
  <c r="BR367" s="1"/>
  <c r="BR330" a="1"/>
  <c r="BR330" s="1"/>
  <c r="BR423" a="1"/>
  <c r="BR423" s="1"/>
  <c r="BR390" a="1"/>
  <c r="BR390" s="1"/>
  <c r="BR404" a="1"/>
  <c r="BR404" s="1"/>
  <c r="BR350" a="1"/>
  <c r="BR350" s="1"/>
  <c r="BR377" a="1"/>
  <c r="BR377" s="1"/>
  <c r="BR432" a="1"/>
  <c r="BR432" s="1"/>
  <c r="BR462" a="1"/>
  <c r="BR462" s="1"/>
  <c r="BR486" a="1"/>
  <c r="BR486" s="1"/>
  <c r="BR557" a="1"/>
  <c r="BR557" s="1"/>
  <c r="BR397" a="1"/>
  <c r="BR397" s="1"/>
  <c r="BR496" a="1"/>
  <c r="BR496" s="1"/>
  <c r="BR497" a="1"/>
  <c r="BR497" s="1"/>
  <c r="BR498" a="1"/>
  <c r="BR498" s="1"/>
  <c r="BR545" a="1"/>
  <c r="BR545" s="1"/>
  <c r="BR558" a="1"/>
  <c r="BR558" s="1"/>
  <c r="BR226" a="1"/>
  <c r="BR226" s="1"/>
  <c r="BR246" a="1"/>
  <c r="BR246" s="1"/>
  <c r="BR509" a="1"/>
  <c r="BR509" s="1"/>
  <c r="BR561" a="1"/>
  <c r="BR561" s="1"/>
  <c r="BR271" a="1"/>
  <c r="BR271" s="1"/>
  <c r="BR160" a="1"/>
  <c r="BR160" s="1"/>
  <c r="BR187" a="1"/>
  <c r="BR187" s="1"/>
  <c r="BR111" a="1"/>
  <c r="BR111" s="1"/>
  <c r="BR94" a="1"/>
  <c r="BR94" s="1"/>
  <c r="BR253" a="1"/>
  <c r="BR253" s="1"/>
  <c r="BR167" a="1"/>
  <c r="BR167" s="1"/>
  <c r="BR126" a="1"/>
  <c r="BR126" s="1"/>
  <c r="BR110" a="1"/>
  <c r="BR110" s="1"/>
  <c r="BR93" a="1"/>
  <c r="BR93" s="1"/>
  <c r="BR236" a="1"/>
  <c r="BR236" s="1"/>
  <c r="BR159" a="1"/>
  <c r="BR159" s="1"/>
  <c r="BR170" a="1"/>
  <c r="BR170" s="1"/>
  <c r="BR182" a="1"/>
  <c r="BR182" s="1"/>
  <c r="BR188" a="1"/>
  <c r="BR188" s="1"/>
  <c r="BR115" a="1"/>
  <c r="BR115" s="1"/>
  <c r="BR98" a="1"/>
  <c r="BR98" s="1"/>
  <c r="BR235" a="1"/>
  <c r="BR235" s="1"/>
  <c r="BR70" a="1"/>
  <c r="BR70" s="1"/>
  <c r="BR106" a="1"/>
  <c r="BR106" s="1"/>
  <c r="BR174" a="1"/>
  <c r="BR174" s="1"/>
  <c r="BR66" a="1"/>
  <c r="BR66" s="1"/>
  <c r="BR69" a="1"/>
  <c r="BR69" s="1"/>
  <c r="BR77" a="1"/>
  <c r="BR77" s="1"/>
  <c r="BR92" a="1"/>
  <c r="BR92" s="1"/>
  <c r="BR125" a="1"/>
  <c r="BR125" s="1"/>
  <c r="BR53" a="1"/>
  <c r="BR53" s="1"/>
  <c r="CB206"/>
  <c r="CC206"/>
  <c r="BJ206" a="1"/>
  <c r="BJ206" s="1"/>
  <c r="BZ206" a="1"/>
  <c r="BZ206" s="1"/>
  <c r="BN206" a="1"/>
  <c r="BN206" s="1"/>
  <c r="BW206" a="1"/>
  <c r="BW206" s="1"/>
  <c r="BQ206" a="1"/>
  <c r="BQ206" s="1"/>
  <c r="BP206" a="1"/>
  <c r="BP206" s="1"/>
  <c r="BT206" a="1"/>
  <c r="BT206" s="1"/>
  <c r="BM206" a="1"/>
  <c r="BM206" s="1"/>
  <c r="BK206" a="1"/>
  <c r="BK206" s="1"/>
  <c r="BY206" a="1"/>
  <c r="BY206" s="1"/>
  <c r="BV206" a="1"/>
  <c r="BV206" s="1"/>
  <c r="BS206" a="1"/>
  <c r="BS206" s="1"/>
  <c r="BZ260" a="1"/>
  <c r="BZ260" s="1"/>
  <c r="BP260" a="1"/>
  <c r="BP260" s="1"/>
  <c r="BS260" a="1"/>
  <c r="BS260" s="1"/>
  <c r="CC260"/>
  <c r="BS80" a="1"/>
  <c r="BS80" s="1"/>
  <c r="BJ80" a="1"/>
  <c r="BJ80" s="1"/>
  <c r="BN80" a="1"/>
  <c r="BN80" s="1"/>
  <c r="CD574"/>
  <c r="CD198"/>
  <c r="CD271"/>
  <c r="CD157"/>
  <c r="CD217"/>
  <c r="CC601"/>
  <c r="CB601"/>
  <c r="BV601" a="1"/>
  <c r="BV601" s="1"/>
  <c r="BW601" a="1"/>
  <c r="BW601" s="1"/>
  <c r="BK601" a="1"/>
  <c r="BK601" s="1"/>
  <c r="BJ601" a="1"/>
  <c r="BJ601" s="1"/>
  <c r="BZ601" a="1"/>
  <c r="BZ601" s="1"/>
  <c r="BM601" a="1"/>
  <c r="BM601" s="1"/>
  <c r="BN601" a="1"/>
  <c r="BN601" s="1"/>
  <c r="BQ601" a="1"/>
  <c r="BQ601" s="1"/>
  <c r="BT601" a="1"/>
  <c r="BT601" s="1"/>
  <c r="BY601" a="1"/>
  <c r="BY601" s="1"/>
  <c r="BP601" a="1"/>
  <c r="BP601" s="1"/>
  <c r="BS601" a="1"/>
  <c r="BS601" s="1"/>
  <c r="CC598"/>
  <c r="CB598"/>
  <c r="BN598" a="1"/>
  <c r="BN598" s="1"/>
  <c r="BJ598" a="1"/>
  <c r="BJ598" s="1"/>
  <c r="BZ598" a="1"/>
  <c r="BZ598" s="1"/>
  <c r="BK598" a="1"/>
  <c r="BK598" s="1"/>
  <c r="BQ598" a="1"/>
  <c r="BQ598" s="1"/>
  <c r="BW598" a="1"/>
  <c r="BW598" s="1"/>
  <c r="BM598" a="1"/>
  <c r="BM598" s="1"/>
  <c r="BP598" a="1"/>
  <c r="BP598" s="1"/>
  <c r="BV598" a="1"/>
  <c r="BV598" s="1"/>
  <c r="BS598" a="1"/>
  <c r="BS598" s="1"/>
  <c r="BY598" a="1"/>
  <c r="BY598" s="1"/>
  <c r="BT598" a="1"/>
  <c r="BT598" s="1"/>
  <c r="CC596"/>
  <c r="CB596"/>
  <c r="BS596" a="1"/>
  <c r="BS596" s="1"/>
  <c r="BM596" a="1"/>
  <c r="BM596" s="1"/>
  <c r="BV596" a="1"/>
  <c r="BV596" s="1"/>
  <c r="BW596" a="1"/>
  <c r="BW596" s="1"/>
  <c r="BP596" a="1"/>
  <c r="BP596" s="1"/>
  <c r="BK596" a="1"/>
  <c r="BK596" s="1"/>
  <c r="BT596" a="1"/>
  <c r="BT596" s="1"/>
  <c r="BQ596" a="1"/>
  <c r="BQ596" s="1"/>
  <c r="BJ596" a="1"/>
  <c r="BJ596" s="1"/>
  <c r="BZ596" a="1"/>
  <c r="BZ596" s="1"/>
  <c r="BN596" a="1"/>
  <c r="BN596" s="1"/>
  <c r="BY596" a="1"/>
  <c r="BY596" s="1"/>
  <c r="CC594"/>
  <c r="CB594"/>
  <c r="BN594" a="1"/>
  <c r="BN594" s="1"/>
  <c r="BS594" a="1"/>
  <c r="BS594" s="1"/>
  <c r="BK594" a="1"/>
  <c r="BK594" s="1"/>
  <c r="BY594" a="1"/>
  <c r="BY594" s="1"/>
  <c r="BJ594" a="1"/>
  <c r="BJ594" s="1"/>
  <c r="BZ594" a="1"/>
  <c r="BZ594" s="1"/>
  <c r="BV594" a="1"/>
  <c r="BV594" s="1"/>
  <c r="BP594" a="1"/>
  <c r="BP594" s="1"/>
  <c r="BQ594" a="1"/>
  <c r="BQ594" s="1"/>
  <c r="BW594" a="1"/>
  <c r="BW594" s="1"/>
  <c r="BT594" a="1"/>
  <c r="BT594" s="1"/>
  <c r="BM594" a="1"/>
  <c r="BM594" s="1"/>
  <c r="CC592"/>
  <c r="CB592"/>
  <c r="BN592" a="1"/>
  <c r="BN592" s="1"/>
  <c r="BW592" a="1"/>
  <c r="BW592" s="1"/>
  <c r="BS592" a="1"/>
  <c r="BS592" s="1"/>
  <c r="BQ592" a="1"/>
  <c r="BQ592" s="1"/>
  <c r="BJ592" a="1"/>
  <c r="BJ592" s="1"/>
  <c r="BZ592" a="1"/>
  <c r="BZ592" s="1"/>
  <c r="BY592" a="1"/>
  <c r="BY592" s="1"/>
  <c r="BV592" a="1"/>
  <c r="BV592" s="1"/>
  <c r="BT592" a="1"/>
  <c r="BT592" s="1"/>
  <c r="BM592" a="1"/>
  <c r="BM592" s="1"/>
  <c r="BK592" a="1"/>
  <c r="BK592" s="1"/>
  <c r="BP592" a="1"/>
  <c r="BP592" s="1"/>
  <c r="CB590"/>
  <c r="CC590"/>
  <c r="BW590" a="1"/>
  <c r="BW590" s="1"/>
  <c r="BT590" a="1"/>
  <c r="BT590" s="1"/>
  <c r="BQ590" a="1"/>
  <c r="BQ590" s="1"/>
  <c r="BY590" a="1"/>
  <c r="BY590" s="1"/>
  <c r="BN590" a="1"/>
  <c r="BN590" s="1"/>
  <c r="BV590" a="1"/>
  <c r="BV590" s="1"/>
  <c r="BK590" a="1"/>
  <c r="BK590" s="1"/>
  <c r="BS590" a="1"/>
  <c r="BS590" s="1"/>
  <c r="BP590" a="1"/>
  <c r="BP590" s="1"/>
  <c r="BM590" a="1"/>
  <c r="BM590" s="1"/>
  <c r="BZ590" a="1"/>
  <c r="BZ590" s="1"/>
  <c r="BJ590" a="1"/>
  <c r="BJ590" s="1"/>
  <c r="CB588"/>
  <c r="CC588"/>
  <c r="BP588" a="1"/>
  <c r="BP588" s="1"/>
  <c r="BS588" a="1"/>
  <c r="BS588" s="1"/>
  <c r="BQ588" a="1"/>
  <c r="BQ588" s="1"/>
  <c r="BJ588" a="1"/>
  <c r="BJ588" s="1"/>
  <c r="BZ588" a="1"/>
  <c r="BZ588" s="1"/>
  <c r="BT588" a="1"/>
  <c r="BT588" s="1"/>
  <c r="BM588" a="1"/>
  <c r="BM588" s="1"/>
  <c r="BW588" a="1"/>
  <c r="BW588" s="1"/>
  <c r="BY588" a="1"/>
  <c r="BY588" s="1"/>
  <c r="BV588" a="1"/>
  <c r="BV588" s="1"/>
  <c r="BK588" a="1"/>
  <c r="BK588" s="1"/>
  <c r="BN588" a="1"/>
  <c r="BN588" s="1"/>
  <c r="CB586"/>
  <c r="CC586"/>
  <c r="BW586" a="1"/>
  <c r="BW586" s="1"/>
  <c r="BM586" a="1"/>
  <c r="BM586" s="1"/>
  <c r="BS586" a="1"/>
  <c r="BS586" s="1"/>
  <c r="BV586" a="1"/>
  <c r="BV586" s="1"/>
  <c r="BN586" a="1"/>
  <c r="BN586" s="1"/>
  <c r="BQ586" a="1"/>
  <c r="BQ586" s="1"/>
  <c r="BK586" a="1"/>
  <c r="BK586" s="1"/>
  <c r="BY586" a="1"/>
  <c r="BY586" s="1"/>
  <c r="BJ586" a="1"/>
  <c r="BJ586" s="1"/>
  <c r="BP586" a="1"/>
  <c r="BP586" s="1"/>
  <c r="BZ586" a="1"/>
  <c r="BZ586" s="1"/>
  <c r="BT586" a="1"/>
  <c r="BT586" s="1"/>
  <c r="CC584"/>
  <c r="CB584"/>
  <c r="BW584" a="1"/>
  <c r="BW584" s="1"/>
  <c r="BM584" a="1"/>
  <c r="BM584" s="1"/>
  <c r="BS584" a="1"/>
  <c r="BS584" s="1"/>
  <c r="BT584" a="1"/>
  <c r="BT584" s="1"/>
  <c r="BN584" a="1"/>
  <c r="BN584" s="1"/>
  <c r="BV584" a="1"/>
  <c r="BV584" s="1"/>
  <c r="BJ584" a="1"/>
  <c r="BJ584" s="1"/>
  <c r="BZ584" a="1"/>
  <c r="BZ584" s="1"/>
  <c r="BQ584" a="1"/>
  <c r="BQ584" s="1"/>
  <c r="BK584" a="1"/>
  <c r="BK584" s="1"/>
  <c r="BY584" a="1"/>
  <c r="BY584" s="1"/>
  <c r="BP584" a="1"/>
  <c r="BP584" s="1"/>
  <c r="CC582"/>
  <c r="CB582"/>
  <c r="BM582" a="1"/>
  <c r="BM582" s="1"/>
  <c r="BV582" a="1"/>
  <c r="BV582" s="1"/>
  <c r="BW582" a="1"/>
  <c r="BW582" s="1"/>
  <c r="BZ582" a="1"/>
  <c r="BZ582" s="1"/>
  <c r="BN582" a="1"/>
  <c r="BN582" s="1"/>
  <c r="BQ582" a="1"/>
  <c r="BQ582" s="1"/>
  <c r="BY582" a="1"/>
  <c r="BY582" s="1"/>
  <c r="BP582" a="1"/>
  <c r="BP582" s="1"/>
  <c r="BS582" a="1"/>
  <c r="BS582" s="1"/>
  <c r="BJ582" a="1"/>
  <c r="BJ582" s="1"/>
  <c r="BT582" a="1"/>
  <c r="BT582" s="1"/>
  <c r="BK582" a="1"/>
  <c r="BK582" s="1"/>
  <c r="CB580"/>
  <c r="CC580"/>
  <c r="BM580" a="1"/>
  <c r="BM580" s="1"/>
  <c r="BP580" a="1"/>
  <c r="BP580" s="1"/>
  <c r="BW580" a="1"/>
  <c r="BW580" s="1"/>
  <c r="BJ580" a="1"/>
  <c r="BJ580" s="1"/>
  <c r="BZ580" a="1"/>
  <c r="BZ580" s="1"/>
  <c r="BQ580" a="1"/>
  <c r="BQ580" s="1"/>
  <c r="BY580" a="1"/>
  <c r="BY580" s="1"/>
  <c r="BT580" a="1"/>
  <c r="BT580" s="1"/>
  <c r="BN580" a="1"/>
  <c r="BN580" s="1"/>
  <c r="BK580" a="1"/>
  <c r="BK580" s="1"/>
  <c r="BV580" a="1"/>
  <c r="BV580" s="1"/>
  <c r="BS580" a="1"/>
  <c r="BS580" s="1"/>
  <c r="CB578"/>
  <c r="CC578"/>
  <c r="BV578" a="1"/>
  <c r="BV578" s="1"/>
  <c r="BT578" a="1"/>
  <c r="BT578" s="1"/>
  <c r="BM578" a="1"/>
  <c r="BM578" s="1"/>
  <c r="BP578" a="1"/>
  <c r="BP578" s="1"/>
  <c r="BY578" a="1"/>
  <c r="BY578" s="1"/>
  <c r="BW578" a="1"/>
  <c r="BW578" s="1"/>
  <c r="BK578" a="1"/>
  <c r="BK578" s="1"/>
  <c r="BN578" a="1"/>
  <c r="BN578" s="1"/>
  <c r="BQ578" a="1"/>
  <c r="BQ578" s="1"/>
  <c r="BJ578" a="1"/>
  <c r="BJ578" s="1"/>
  <c r="BS578" a="1"/>
  <c r="BS578" s="1"/>
  <c r="BZ578" a="1"/>
  <c r="BZ578" s="1"/>
  <c r="CB576"/>
  <c r="CC576"/>
  <c r="BV576" a="1"/>
  <c r="BV576" s="1"/>
  <c r="BK576" a="1"/>
  <c r="BK576" s="1"/>
  <c r="BY576" a="1"/>
  <c r="BY576" s="1"/>
  <c r="BN576" a="1"/>
  <c r="BN576" s="1"/>
  <c r="BW576" a="1"/>
  <c r="BW576" s="1"/>
  <c r="BS576" a="1"/>
  <c r="BS576" s="1"/>
  <c r="BQ576" a="1"/>
  <c r="BQ576" s="1"/>
  <c r="BJ576" a="1"/>
  <c r="BJ576" s="1"/>
  <c r="BZ576" a="1"/>
  <c r="BZ576" s="1"/>
  <c r="BP576" a="1"/>
  <c r="BP576" s="1"/>
  <c r="BM576" a="1"/>
  <c r="BM576" s="1"/>
  <c r="BT576" a="1"/>
  <c r="BT576" s="1"/>
  <c r="CC574"/>
  <c r="CB574"/>
  <c r="BP574" a="1"/>
  <c r="BP574" s="1"/>
  <c r="BY574" a="1"/>
  <c r="BY574" s="1"/>
  <c r="BV574" a="1"/>
  <c r="BV574" s="1"/>
  <c r="BK574" a="1"/>
  <c r="BK574" s="1"/>
  <c r="BN574" a="1"/>
  <c r="BN574" s="1"/>
  <c r="BW574" a="1"/>
  <c r="BW574" s="1"/>
  <c r="BQ574" a="1"/>
  <c r="BQ574" s="1"/>
  <c r="BJ574" a="1"/>
  <c r="BJ574" s="1"/>
  <c r="BZ574" a="1"/>
  <c r="BZ574" s="1"/>
  <c r="BS574" a="1"/>
  <c r="BS574" s="1"/>
  <c r="BM574" a="1"/>
  <c r="BM574" s="1"/>
  <c r="BT574" a="1"/>
  <c r="BT574" s="1"/>
  <c r="CC258"/>
  <c r="CB258"/>
  <c r="BW258" a="1"/>
  <c r="BW258" s="1"/>
  <c r="BJ258" a="1"/>
  <c r="BJ258" s="1"/>
  <c r="BN258" a="1"/>
  <c r="BN258" s="1"/>
  <c r="BS258" a="1"/>
  <c r="BS258" s="1"/>
  <c r="BY258" a="1"/>
  <c r="BY258" s="1"/>
  <c r="BQ258" a="1"/>
  <c r="BQ258" s="1"/>
  <c r="BM258" a="1"/>
  <c r="BM258" s="1"/>
  <c r="BK258" a="1"/>
  <c r="BK258" s="1"/>
  <c r="BV258" a="1"/>
  <c r="BV258" s="1"/>
  <c r="BZ258" a="1"/>
  <c r="BZ258" s="1"/>
  <c r="BT258" a="1"/>
  <c r="BT258" s="1"/>
  <c r="BP258" a="1"/>
  <c r="BP258" s="1"/>
  <c r="CB256"/>
  <c r="CC256"/>
  <c r="BK256" a="1"/>
  <c r="BK256" s="1"/>
  <c r="BS256" a="1"/>
  <c r="BS256" s="1"/>
  <c r="BJ256" a="1"/>
  <c r="BJ256" s="1"/>
  <c r="BQ256" a="1"/>
  <c r="BQ256" s="1"/>
  <c r="BN256" a="1"/>
  <c r="BN256" s="1"/>
  <c r="BV256" a="1"/>
  <c r="BV256" s="1"/>
  <c r="BZ256" a="1"/>
  <c r="BZ256" s="1"/>
  <c r="BM256" a="1"/>
  <c r="BM256" s="1"/>
  <c r="BP256" a="1"/>
  <c r="BP256" s="1"/>
  <c r="BY256" a="1"/>
  <c r="BY256" s="1"/>
  <c r="BT256" a="1"/>
  <c r="BT256" s="1"/>
  <c r="BW256" a="1"/>
  <c r="BW256" s="1"/>
  <c r="CC254"/>
  <c r="CB254"/>
  <c r="BS254" a="1"/>
  <c r="BS254" s="1"/>
  <c r="BV254" a="1"/>
  <c r="BV254" s="1"/>
  <c r="BT254" a="1"/>
  <c r="BT254" s="1"/>
  <c r="BK254" a="1"/>
  <c r="BK254" s="1"/>
  <c r="BY254" a="1"/>
  <c r="BY254" s="1"/>
  <c r="BP254" a="1"/>
  <c r="BP254" s="1"/>
  <c r="BM254" a="1"/>
  <c r="BM254" s="1"/>
  <c r="BN254" a="1"/>
  <c r="BN254" s="1"/>
  <c r="BJ254" a="1"/>
  <c r="BJ254" s="1"/>
  <c r="BZ254" a="1"/>
  <c r="BZ254" s="1"/>
  <c r="BQ254" a="1"/>
  <c r="BQ254" s="1"/>
  <c r="BW254" a="1"/>
  <c r="BW254" s="1"/>
  <c r="CC252"/>
  <c r="CB252"/>
  <c r="BJ252" a="1"/>
  <c r="BJ252" s="1"/>
  <c r="BY252" a="1"/>
  <c r="BY252" s="1"/>
  <c r="BS252" a="1"/>
  <c r="BS252" s="1"/>
  <c r="BZ252" a="1"/>
  <c r="BZ252" s="1"/>
  <c r="BW252" a="1"/>
  <c r="BW252" s="1"/>
  <c r="BK252" a="1"/>
  <c r="BK252" s="1"/>
  <c r="BQ252" a="1"/>
  <c r="BQ252" s="1"/>
  <c r="BM252" a="1"/>
  <c r="BM252" s="1"/>
  <c r="BN252" a="1"/>
  <c r="BN252" s="1"/>
  <c r="BV252" a="1"/>
  <c r="BV252" s="1"/>
  <c r="BP252" a="1"/>
  <c r="BP252" s="1"/>
  <c r="BT252" a="1"/>
  <c r="BT252" s="1"/>
  <c r="CB250"/>
  <c r="CC250"/>
  <c r="BS250" a="1"/>
  <c r="BS250" s="1"/>
  <c r="BQ250" a="1"/>
  <c r="BQ250" s="1"/>
  <c r="BV250" a="1"/>
  <c r="BV250" s="1"/>
  <c r="BM250" a="1"/>
  <c r="BM250" s="1"/>
  <c r="BY250" a="1"/>
  <c r="BY250" s="1"/>
  <c r="BN250" a="1"/>
  <c r="BN250" s="1"/>
  <c r="BJ250" a="1"/>
  <c r="BJ250" s="1"/>
  <c r="BP250" a="1"/>
  <c r="BP250" s="1"/>
  <c r="BW250" a="1"/>
  <c r="BW250" s="1"/>
  <c r="BT250" a="1"/>
  <c r="BT250" s="1"/>
  <c r="BK250" a="1"/>
  <c r="BK250" s="1"/>
  <c r="BZ250" a="1"/>
  <c r="BZ250" s="1"/>
  <c r="CB248"/>
  <c r="CC248"/>
  <c r="BM248" a="1"/>
  <c r="BM248" s="1"/>
  <c r="BV248" a="1"/>
  <c r="BV248" s="1"/>
  <c r="BW248" a="1"/>
  <c r="BW248" s="1"/>
  <c r="BJ248" a="1"/>
  <c r="BJ248" s="1"/>
  <c r="BY248" a="1"/>
  <c r="BY248" s="1"/>
  <c r="BP248" a="1"/>
  <c r="BP248" s="1"/>
  <c r="BN248" a="1"/>
  <c r="BN248" s="1"/>
  <c r="BK248" a="1"/>
  <c r="BK248" s="1"/>
  <c r="BS248" a="1"/>
  <c r="BS248" s="1"/>
  <c r="BT248" a="1"/>
  <c r="BT248" s="1"/>
  <c r="BQ248" a="1"/>
  <c r="BQ248" s="1"/>
  <c r="BZ248" a="1"/>
  <c r="BZ248" s="1"/>
  <c r="CC246"/>
  <c r="CB246"/>
  <c r="BW246" a="1"/>
  <c r="BW246" s="1"/>
  <c r="BJ246" a="1"/>
  <c r="BJ246" s="1"/>
  <c r="BM246" a="1"/>
  <c r="BM246" s="1"/>
  <c r="BN246" a="1"/>
  <c r="BN246" s="1"/>
  <c r="BZ246" a="1"/>
  <c r="BZ246" s="1"/>
  <c r="BK246" a="1"/>
  <c r="BK246" s="1"/>
  <c r="BS246" a="1"/>
  <c r="BS246" s="1"/>
  <c r="BQ246" a="1"/>
  <c r="BQ246" s="1"/>
  <c r="BY246" a="1"/>
  <c r="BY246" s="1"/>
  <c r="BP246" a="1"/>
  <c r="BP246" s="1"/>
  <c r="BT246" a="1"/>
  <c r="BT246" s="1"/>
  <c r="BV246" a="1"/>
  <c r="BV246" s="1"/>
  <c r="CC244"/>
  <c r="CB244"/>
  <c r="BZ244" a="1"/>
  <c r="BZ244" s="1"/>
  <c r="BK244" a="1"/>
  <c r="BK244" s="1"/>
  <c r="BS244" a="1"/>
  <c r="BS244" s="1"/>
  <c r="BQ244" a="1"/>
  <c r="BQ244" s="1"/>
  <c r="BY244" a="1"/>
  <c r="BY244" s="1"/>
  <c r="BJ244" a="1"/>
  <c r="BJ244" s="1"/>
  <c r="BN244" a="1"/>
  <c r="BN244" s="1"/>
  <c r="BW244" a="1"/>
  <c r="BW244" s="1"/>
  <c r="BP244" a="1"/>
  <c r="BP244" s="1"/>
  <c r="BT244" a="1"/>
  <c r="BT244" s="1"/>
  <c r="BM244" a="1"/>
  <c r="BM244" s="1"/>
  <c r="BV244" a="1"/>
  <c r="BV244" s="1"/>
  <c r="CC242"/>
  <c r="CB242"/>
  <c r="BK242" a="1"/>
  <c r="BK242" s="1"/>
  <c r="BZ242" a="1"/>
  <c r="BZ242" s="1"/>
  <c r="BP242" a="1"/>
  <c r="BP242" s="1"/>
  <c r="BS242" a="1"/>
  <c r="BS242" s="1"/>
  <c r="BN242" a="1"/>
  <c r="BN242" s="1"/>
  <c r="BW242" a="1"/>
  <c r="BW242" s="1"/>
  <c r="BV242" a="1"/>
  <c r="BV242" s="1"/>
  <c r="BY242" a="1"/>
  <c r="BY242" s="1"/>
  <c r="BM242" a="1"/>
  <c r="BM242" s="1"/>
  <c r="BQ242" a="1"/>
  <c r="BQ242" s="1"/>
  <c r="BT242" a="1"/>
  <c r="BT242" s="1"/>
  <c r="BJ242" a="1"/>
  <c r="BJ242" s="1"/>
  <c r="CC240"/>
  <c r="CB240"/>
  <c r="BN240" a="1"/>
  <c r="BN240" s="1"/>
  <c r="BT240" a="1"/>
  <c r="BT240" s="1"/>
  <c r="BP240" a="1"/>
  <c r="BP240" s="1"/>
  <c r="BW240" a="1"/>
  <c r="BW240" s="1"/>
  <c r="BZ240" a="1"/>
  <c r="BZ240" s="1"/>
  <c r="BV240" a="1"/>
  <c r="BV240" s="1"/>
  <c r="BK240" a="1"/>
  <c r="BK240" s="1"/>
  <c r="BQ240" a="1"/>
  <c r="BQ240" s="1"/>
  <c r="BJ240" a="1"/>
  <c r="BJ240" s="1"/>
  <c r="BM240" a="1"/>
  <c r="BM240" s="1"/>
  <c r="BS240" a="1"/>
  <c r="BS240" s="1"/>
  <c r="BY240" a="1"/>
  <c r="BY240" s="1"/>
  <c r="CB238"/>
  <c r="CC238"/>
  <c r="BV238" a="1"/>
  <c r="BV238" s="1"/>
  <c r="BS238" a="1"/>
  <c r="BS238" s="1"/>
  <c r="BT238" a="1"/>
  <c r="BT238" s="1"/>
  <c r="BY238" a="1"/>
  <c r="BY238" s="1"/>
  <c r="BK238" a="1"/>
  <c r="BK238" s="1"/>
  <c r="BZ238" a="1"/>
  <c r="BZ238" s="1"/>
  <c r="BJ238" a="1"/>
  <c r="BJ238" s="1"/>
  <c r="BM238" a="1"/>
  <c r="BM238" s="1"/>
  <c r="BN238" a="1"/>
  <c r="BN238" s="1"/>
  <c r="BP238" a="1"/>
  <c r="BP238" s="1"/>
  <c r="BQ238" a="1"/>
  <c r="BQ238" s="1"/>
  <c r="BW238" a="1"/>
  <c r="BW238" s="1"/>
  <c r="CB236"/>
  <c r="CC236"/>
  <c r="BM236" a="1"/>
  <c r="BM236" s="1"/>
  <c r="BY236" a="1"/>
  <c r="BY236" s="1"/>
  <c r="BP236" a="1"/>
  <c r="BP236" s="1"/>
  <c r="BW236" a="1"/>
  <c r="BW236" s="1"/>
  <c r="BK236" a="1"/>
  <c r="BK236" s="1"/>
  <c r="BS236" a="1"/>
  <c r="BS236" s="1"/>
  <c r="BJ236" a="1"/>
  <c r="BJ236" s="1"/>
  <c r="BQ236" a="1"/>
  <c r="BQ236" s="1"/>
  <c r="BV236" a="1"/>
  <c r="BV236" s="1"/>
  <c r="BN236" a="1"/>
  <c r="BN236" s="1"/>
  <c r="BT236" a="1"/>
  <c r="BT236" s="1"/>
  <c r="BZ236" a="1"/>
  <c r="BZ236" s="1"/>
  <c r="CC234"/>
  <c r="CB234"/>
  <c r="BQ234" a="1"/>
  <c r="BQ234" s="1"/>
  <c r="BZ234" a="1"/>
  <c r="BZ234" s="1"/>
  <c r="BS234" a="1"/>
  <c r="BS234" s="1"/>
  <c r="BT234" a="1"/>
  <c r="BT234" s="1"/>
  <c r="BJ234" a="1"/>
  <c r="BJ234" s="1"/>
  <c r="BY234" a="1"/>
  <c r="BY234" s="1"/>
  <c r="BM234" a="1"/>
  <c r="BM234" s="1"/>
  <c r="BK234" a="1"/>
  <c r="BK234" s="1"/>
  <c r="BW234" a="1"/>
  <c r="BW234" s="1"/>
  <c r="BP234" a="1"/>
  <c r="BP234" s="1"/>
  <c r="BN234" a="1"/>
  <c r="BN234" s="1"/>
  <c r="BV234" a="1"/>
  <c r="BV234" s="1"/>
  <c r="CB232"/>
  <c r="CC232"/>
  <c r="BW232" a="1"/>
  <c r="BW232" s="1"/>
  <c r="BT232" a="1"/>
  <c r="BT232" s="1"/>
  <c r="BZ232" a="1"/>
  <c r="BZ232" s="1"/>
  <c r="BM232" a="1"/>
  <c r="BM232" s="1"/>
  <c r="BK232" a="1"/>
  <c r="BK232" s="1"/>
  <c r="BJ232" a="1"/>
  <c r="BJ232" s="1"/>
  <c r="BP232" a="1"/>
  <c r="BP232" s="1"/>
  <c r="BV232" a="1"/>
  <c r="BV232" s="1"/>
  <c r="BN232" a="1"/>
  <c r="BN232" s="1"/>
  <c r="BS232" a="1"/>
  <c r="BS232" s="1"/>
  <c r="BQ232" a="1"/>
  <c r="BQ232" s="1"/>
  <c r="BY232" a="1"/>
  <c r="BY232" s="1"/>
  <c r="CB230"/>
  <c r="CC230"/>
  <c r="BK230" a="1"/>
  <c r="BK230" s="1"/>
  <c r="BM230" a="1"/>
  <c r="BM230" s="1"/>
  <c r="BN230" a="1"/>
  <c r="BN230" s="1"/>
  <c r="BS230" a="1"/>
  <c r="BS230" s="1"/>
  <c r="BZ230" a="1"/>
  <c r="BZ230" s="1"/>
  <c r="BT230" a="1"/>
  <c r="BT230" s="1"/>
  <c r="BW230" a="1"/>
  <c r="BW230" s="1"/>
  <c r="BV230" a="1"/>
  <c r="BV230" s="1"/>
  <c r="BJ230" a="1"/>
  <c r="BJ230" s="1"/>
  <c r="BP230" a="1"/>
  <c r="BP230" s="1"/>
  <c r="BQ230" a="1"/>
  <c r="BQ230" s="1"/>
  <c r="BY230" a="1"/>
  <c r="BY230" s="1"/>
  <c r="CB228"/>
  <c r="CC228"/>
  <c r="BZ228" a="1"/>
  <c r="BZ228" s="1"/>
  <c r="BN228" a="1"/>
  <c r="BN228" s="1"/>
  <c r="BS228" a="1"/>
  <c r="BS228" s="1"/>
  <c r="BM228" a="1"/>
  <c r="BM228" s="1"/>
  <c r="BQ228" a="1"/>
  <c r="BQ228" s="1"/>
  <c r="BW228" a="1"/>
  <c r="BW228" s="1"/>
  <c r="BY228" a="1"/>
  <c r="BY228" s="1"/>
  <c r="BK228" a="1"/>
  <c r="BK228" s="1"/>
  <c r="BV228" a="1"/>
  <c r="BV228" s="1"/>
  <c r="BJ228" a="1"/>
  <c r="BJ228" s="1"/>
  <c r="BT228" a="1"/>
  <c r="BT228" s="1"/>
  <c r="BP228" a="1"/>
  <c r="BP228" s="1"/>
  <c r="CC226"/>
  <c r="CB226"/>
  <c r="BQ226" a="1"/>
  <c r="BQ226" s="1"/>
  <c r="BV226" a="1"/>
  <c r="BV226" s="1"/>
  <c r="BW226" a="1"/>
  <c r="BW226" s="1"/>
  <c r="BK226" a="1"/>
  <c r="BK226" s="1"/>
  <c r="BT226" a="1"/>
  <c r="BT226" s="1"/>
  <c r="BY226" a="1"/>
  <c r="BY226" s="1"/>
  <c r="BZ226" a="1"/>
  <c r="BZ226" s="1"/>
  <c r="BJ226" a="1"/>
  <c r="BJ226" s="1"/>
  <c r="BN226" a="1"/>
  <c r="BN226" s="1"/>
  <c r="BS226" a="1"/>
  <c r="BS226" s="1"/>
  <c r="BM226" a="1"/>
  <c r="BM226" s="1"/>
  <c r="BP226" a="1"/>
  <c r="BP226" s="1"/>
  <c r="CB224"/>
  <c r="CC224"/>
  <c r="BJ224" a="1"/>
  <c r="BJ224" s="1"/>
  <c r="BW224" a="1"/>
  <c r="BW224" s="1"/>
  <c r="BQ224" a="1"/>
  <c r="BQ224" s="1"/>
  <c r="BS224" a="1"/>
  <c r="BS224" s="1"/>
  <c r="BP224" a="1"/>
  <c r="BP224" s="1"/>
  <c r="BM224" a="1"/>
  <c r="BM224" s="1"/>
  <c r="BK224" a="1"/>
  <c r="BK224" s="1"/>
  <c r="BV224" a="1"/>
  <c r="BV224" s="1"/>
  <c r="BZ224" a="1"/>
  <c r="BZ224" s="1"/>
  <c r="BY224" a="1"/>
  <c r="BY224" s="1"/>
  <c r="BT224" a="1"/>
  <c r="BT224" s="1"/>
  <c r="BN224" a="1"/>
  <c r="BN224" s="1"/>
  <c r="CB222"/>
  <c r="CC222"/>
  <c r="BQ222" a="1"/>
  <c r="BQ222" s="1"/>
  <c r="BS222" a="1"/>
  <c r="BS222" s="1"/>
  <c r="BN222" a="1"/>
  <c r="BN222" s="1"/>
  <c r="BV222" a="1"/>
  <c r="BV222" s="1"/>
  <c r="BZ222" a="1"/>
  <c r="BZ222" s="1"/>
  <c r="BT222" a="1"/>
  <c r="BT222" s="1"/>
  <c r="BY222" a="1"/>
  <c r="BY222" s="1"/>
  <c r="BM222" a="1"/>
  <c r="BM222" s="1"/>
  <c r="BK222" a="1"/>
  <c r="BK222" s="1"/>
  <c r="BW222" a="1"/>
  <c r="BW222" s="1"/>
  <c r="BP222" a="1"/>
  <c r="BP222" s="1"/>
  <c r="BJ222" a="1"/>
  <c r="BJ222" s="1"/>
  <c r="CB220"/>
  <c r="CC220"/>
  <c r="BV220" a="1"/>
  <c r="BV220" s="1"/>
  <c r="BM220" a="1"/>
  <c r="BM220" s="1"/>
  <c r="BP220" a="1"/>
  <c r="BP220" s="1"/>
  <c r="BS220" a="1"/>
  <c r="BS220" s="1"/>
  <c r="BN220" a="1"/>
  <c r="BN220" s="1"/>
  <c r="BW220" a="1"/>
  <c r="BW220" s="1"/>
  <c r="BQ220" a="1"/>
  <c r="BQ220" s="1"/>
  <c r="BY220" a="1"/>
  <c r="BY220" s="1"/>
  <c r="BZ220" a="1"/>
  <c r="BZ220" s="1"/>
  <c r="BJ220" a="1"/>
  <c r="BJ220" s="1"/>
  <c r="BK220" a="1"/>
  <c r="BK220" s="1"/>
  <c r="BT220" a="1"/>
  <c r="BT220" s="1"/>
  <c r="CC218"/>
  <c r="CB218"/>
  <c r="BJ218" a="1"/>
  <c r="BJ218" s="1"/>
  <c r="BZ218" a="1"/>
  <c r="BZ218" s="1"/>
  <c r="BW218" a="1"/>
  <c r="BW218" s="1"/>
  <c r="BP218" a="1"/>
  <c r="BP218" s="1"/>
  <c r="BK218" a="1"/>
  <c r="BK218" s="1"/>
  <c r="BV218" a="1"/>
  <c r="BV218" s="1"/>
  <c r="BY218" a="1"/>
  <c r="BY218" s="1"/>
  <c r="BS218" a="1"/>
  <c r="BS218" s="1"/>
  <c r="BM218" a="1"/>
  <c r="BM218" s="1"/>
  <c r="BT218" a="1"/>
  <c r="BT218" s="1"/>
  <c r="BQ218" a="1"/>
  <c r="BQ218" s="1"/>
  <c r="BN218" a="1"/>
  <c r="BN218" s="1"/>
  <c r="CB204"/>
  <c r="CC204"/>
  <c r="BN204" a="1"/>
  <c r="BN204" s="1"/>
  <c r="BQ204" a="1"/>
  <c r="BQ204" s="1"/>
  <c r="BP204" a="1"/>
  <c r="BP204" s="1"/>
  <c r="BS204" a="1"/>
  <c r="BS204" s="1"/>
  <c r="BT204" a="1"/>
  <c r="BT204" s="1"/>
  <c r="BW204" a="1"/>
  <c r="BW204" s="1"/>
  <c r="BV204" a="1"/>
  <c r="BV204" s="1"/>
  <c r="BY204" a="1"/>
  <c r="BY204" s="1"/>
  <c r="BJ204" a="1"/>
  <c r="BJ204" s="1"/>
  <c r="BZ204" a="1"/>
  <c r="BZ204" s="1"/>
  <c r="BK204" a="1"/>
  <c r="BK204" s="1"/>
  <c r="BM204" a="1"/>
  <c r="BM204" s="1"/>
  <c r="CC202"/>
  <c r="CB202"/>
  <c r="BQ202" a="1"/>
  <c r="BQ202" s="1"/>
  <c r="BY202" a="1"/>
  <c r="BY202" s="1"/>
  <c r="BK202" a="1"/>
  <c r="BK202" s="1"/>
  <c r="BJ202" a="1"/>
  <c r="BJ202" s="1"/>
  <c r="BM202" a="1"/>
  <c r="BM202" s="1"/>
  <c r="BW202" a="1"/>
  <c r="BW202" s="1"/>
  <c r="BN202" a="1"/>
  <c r="BN202" s="1"/>
  <c r="BT202" a="1"/>
  <c r="BT202" s="1"/>
  <c r="BZ202" a="1"/>
  <c r="BZ202" s="1"/>
  <c r="BP202" a="1"/>
  <c r="BP202" s="1"/>
  <c r="BV202" a="1"/>
  <c r="BV202" s="1"/>
  <c r="BS202" a="1"/>
  <c r="BS202" s="1"/>
  <c r="CC200"/>
  <c r="CB200"/>
  <c r="BY200" a="1"/>
  <c r="BY200" s="1"/>
  <c r="BJ200" a="1"/>
  <c r="BJ200" s="1"/>
  <c r="BZ200" a="1"/>
  <c r="BZ200" s="1"/>
  <c r="BP200" a="1"/>
  <c r="BP200" s="1"/>
  <c r="BK200" a="1"/>
  <c r="BK200" s="1"/>
  <c r="BN200" a="1"/>
  <c r="BN200" s="1"/>
  <c r="BT200" a="1"/>
  <c r="BT200" s="1"/>
  <c r="BM200" a="1"/>
  <c r="BM200" s="1"/>
  <c r="BS200" a="1"/>
  <c r="BS200" s="1"/>
  <c r="BQ200" a="1"/>
  <c r="BQ200" s="1"/>
  <c r="BW200" a="1"/>
  <c r="BW200" s="1"/>
  <c r="BV200" a="1"/>
  <c r="BV200" s="1"/>
  <c r="CB198"/>
  <c r="CC198"/>
  <c r="BP198" a="1"/>
  <c r="BP198" s="1"/>
  <c r="BZ198" a="1"/>
  <c r="BZ198" s="1"/>
  <c r="BY198" a="1"/>
  <c r="BY198" s="1"/>
  <c r="BV198" a="1"/>
  <c r="BV198" s="1"/>
  <c r="BS198" a="1"/>
  <c r="BS198" s="1"/>
  <c r="BT198" a="1"/>
  <c r="BT198" s="1"/>
  <c r="BQ198" a="1"/>
  <c r="BQ198" s="1"/>
  <c r="BN198" a="1"/>
  <c r="BN198" s="1"/>
  <c r="BK198" a="1"/>
  <c r="BK198" s="1"/>
  <c r="BJ198" a="1"/>
  <c r="BJ198" s="1"/>
  <c r="BW198" a="1"/>
  <c r="BW198" s="1"/>
  <c r="BM198" a="1"/>
  <c r="BM198" s="1"/>
  <c r="CB184"/>
  <c r="CC184"/>
  <c r="BN184" a="1"/>
  <c r="BN184" s="1"/>
  <c r="BV184" a="1"/>
  <c r="BV184" s="1"/>
  <c r="BM184" a="1"/>
  <c r="BM184" s="1"/>
  <c r="BP184" a="1"/>
  <c r="BP184" s="1"/>
  <c r="BY184" a="1"/>
  <c r="BY184" s="1"/>
  <c r="BJ184" a="1"/>
  <c r="BJ184" s="1"/>
  <c r="BZ184" a="1"/>
  <c r="BZ184" s="1"/>
  <c r="BK184" a="1"/>
  <c r="BK184" s="1"/>
  <c r="BQ184" a="1"/>
  <c r="BQ184" s="1"/>
  <c r="BT184" a="1"/>
  <c r="BT184" s="1"/>
  <c r="BW184" a="1"/>
  <c r="BW184" s="1"/>
  <c r="BS184" a="1"/>
  <c r="BS184" s="1"/>
  <c r="CB182"/>
  <c r="CC182"/>
  <c r="BQ182" a="1"/>
  <c r="BQ182" s="1"/>
  <c r="BY182" a="1"/>
  <c r="BY182" s="1"/>
  <c r="BT182" a="1"/>
  <c r="BT182" s="1"/>
  <c r="BK182" a="1"/>
  <c r="BK182" s="1"/>
  <c r="BS182" a="1"/>
  <c r="BS182" s="1"/>
  <c r="BN182" a="1"/>
  <c r="BN182" s="1"/>
  <c r="BV182" a="1"/>
  <c r="BV182" s="1"/>
  <c r="BM182" a="1"/>
  <c r="BM182" s="1"/>
  <c r="BP182" a="1"/>
  <c r="BP182" s="1"/>
  <c r="BW182" a="1"/>
  <c r="BW182" s="1"/>
  <c r="BJ182" a="1"/>
  <c r="BJ182" s="1"/>
  <c r="BZ182" a="1"/>
  <c r="BZ182" s="1"/>
  <c r="CC180"/>
  <c r="CB180"/>
  <c r="BM180" a="1"/>
  <c r="BM180" s="1"/>
  <c r="BW180" a="1"/>
  <c r="BW180" s="1"/>
  <c r="BJ180" a="1"/>
  <c r="BJ180" s="1"/>
  <c r="BN180" a="1"/>
  <c r="BN180" s="1"/>
  <c r="BT180" a="1"/>
  <c r="BT180" s="1"/>
  <c r="BQ180" a="1"/>
  <c r="BQ180" s="1"/>
  <c r="BY180" a="1"/>
  <c r="BY180" s="1"/>
  <c r="BV180" a="1"/>
  <c r="BV180" s="1"/>
  <c r="BK180" a="1"/>
  <c r="BK180" s="1"/>
  <c r="BS180" a="1"/>
  <c r="BS180" s="1"/>
  <c r="BP180" a="1"/>
  <c r="BP180" s="1"/>
  <c r="BZ180" a="1"/>
  <c r="BZ180" s="1"/>
  <c r="CB178"/>
  <c r="CC178"/>
  <c r="BJ178" a="1"/>
  <c r="BJ178" s="1"/>
  <c r="BZ178" a="1"/>
  <c r="BZ178" s="1"/>
  <c r="BQ178" a="1"/>
  <c r="BQ178" s="1"/>
  <c r="BY178" a="1"/>
  <c r="BY178" s="1"/>
  <c r="BT178" a="1"/>
  <c r="BT178" s="1"/>
  <c r="BK178" a="1"/>
  <c r="BK178" s="1"/>
  <c r="BS178" a="1"/>
  <c r="BS178" s="1"/>
  <c r="BN178" a="1"/>
  <c r="BN178" s="1"/>
  <c r="BV178" a="1"/>
  <c r="BV178" s="1"/>
  <c r="BM178" a="1"/>
  <c r="BM178" s="1"/>
  <c r="BP178" a="1"/>
  <c r="BP178" s="1"/>
  <c r="BW178" a="1"/>
  <c r="BW178" s="1"/>
  <c r="CB176"/>
  <c r="CC176"/>
  <c r="BM176" a="1"/>
  <c r="BM176" s="1"/>
  <c r="BP176" a="1"/>
  <c r="BP176" s="1"/>
  <c r="BQ176" a="1"/>
  <c r="BQ176" s="1"/>
  <c r="BW176" a="1"/>
  <c r="BW176" s="1"/>
  <c r="BZ176" a="1"/>
  <c r="BZ176" s="1"/>
  <c r="BK176" a="1"/>
  <c r="BK176" s="1"/>
  <c r="BY176" a="1"/>
  <c r="BY176" s="1"/>
  <c r="BT176" a="1"/>
  <c r="BT176" s="1"/>
  <c r="BS176" a="1"/>
  <c r="BS176" s="1"/>
  <c r="BN176" a="1"/>
  <c r="BN176" s="1"/>
  <c r="BV176" a="1"/>
  <c r="BV176" s="1"/>
  <c r="BJ176" a="1"/>
  <c r="BJ176" s="1"/>
  <c r="CB174"/>
  <c r="CC174"/>
  <c r="BN174" a="1"/>
  <c r="BN174" s="1"/>
  <c r="BT174" a="1"/>
  <c r="BT174" s="1"/>
  <c r="BW174" a="1"/>
  <c r="BW174" s="1"/>
  <c r="BM174" a="1"/>
  <c r="BM174" s="1"/>
  <c r="BS174" a="1"/>
  <c r="BS174" s="1"/>
  <c r="BY174" a="1"/>
  <c r="BY174" s="1"/>
  <c r="BJ174" a="1"/>
  <c r="BJ174" s="1"/>
  <c r="BP174" a="1"/>
  <c r="BP174" s="1"/>
  <c r="BV174" a="1"/>
  <c r="BV174" s="1"/>
  <c r="BK174" a="1"/>
  <c r="BK174" s="1"/>
  <c r="BQ174" a="1"/>
  <c r="BQ174" s="1"/>
  <c r="BZ174" a="1"/>
  <c r="BZ174" s="1"/>
  <c r="CC172"/>
  <c r="CB172"/>
  <c r="BJ172" a="1"/>
  <c r="BJ172" s="1"/>
  <c r="BZ172" a="1"/>
  <c r="BZ172" s="1"/>
  <c r="BV172" a="1"/>
  <c r="BV172" s="1"/>
  <c r="BM172" a="1"/>
  <c r="BM172" s="1"/>
  <c r="BK172" a="1"/>
  <c r="BK172" s="1"/>
  <c r="BY172" a="1"/>
  <c r="BY172" s="1"/>
  <c r="BP172" a="1"/>
  <c r="BP172" s="1"/>
  <c r="BN172" a="1"/>
  <c r="BN172" s="1"/>
  <c r="BW172" a="1"/>
  <c r="BW172" s="1"/>
  <c r="BS172" a="1"/>
  <c r="BS172" s="1"/>
  <c r="BQ172" a="1"/>
  <c r="BQ172" s="1"/>
  <c r="BT172" a="1"/>
  <c r="BT172" s="1"/>
  <c r="CB170"/>
  <c r="CC170"/>
  <c r="BN170" a="1"/>
  <c r="BN170" s="1"/>
  <c r="BW170" a="1"/>
  <c r="BW170" s="1"/>
  <c r="BM170" a="1"/>
  <c r="BM170" s="1"/>
  <c r="BS170" a="1"/>
  <c r="BS170" s="1"/>
  <c r="BQ170" a="1"/>
  <c r="BQ170" s="1"/>
  <c r="BJ170" a="1"/>
  <c r="BJ170" s="1"/>
  <c r="BZ170" a="1"/>
  <c r="BZ170" s="1"/>
  <c r="BP170" a="1"/>
  <c r="BP170" s="1"/>
  <c r="BV170" a="1"/>
  <c r="BV170" s="1"/>
  <c r="BT170" a="1"/>
  <c r="BT170" s="1"/>
  <c r="BK170" a="1"/>
  <c r="BK170" s="1"/>
  <c r="BY170" a="1"/>
  <c r="BY170" s="1"/>
  <c r="CB168"/>
  <c r="CC168"/>
  <c r="BN168" a="1"/>
  <c r="BN168" s="1"/>
  <c r="BK168" a="1"/>
  <c r="BK168" s="1"/>
  <c r="BQ168" a="1"/>
  <c r="BQ168" s="1"/>
  <c r="BZ168" a="1"/>
  <c r="BZ168" s="1"/>
  <c r="BP168" a="1"/>
  <c r="BP168" s="1"/>
  <c r="BV168" a="1"/>
  <c r="BV168" s="1"/>
  <c r="BT168" a="1"/>
  <c r="BT168" s="1"/>
  <c r="BJ168" a="1"/>
  <c r="BJ168" s="1"/>
  <c r="BM168" a="1"/>
  <c r="BM168" s="1"/>
  <c r="BS168" a="1"/>
  <c r="BS168" s="1"/>
  <c r="BY168" a="1"/>
  <c r="BY168" s="1"/>
  <c r="BW168" a="1"/>
  <c r="BW168" s="1"/>
  <c r="CC166"/>
  <c r="CB166"/>
  <c r="BJ166" a="1"/>
  <c r="BJ166" s="1"/>
  <c r="BZ166" a="1"/>
  <c r="BZ166" s="1"/>
  <c r="BP166" a="1"/>
  <c r="BP166" s="1"/>
  <c r="BN166" a="1"/>
  <c r="BN166" s="1"/>
  <c r="BT166" a="1"/>
  <c r="BT166" s="1"/>
  <c r="BS166" a="1"/>
  <c r="BS166" s="1"/>
  <c r="BV166" a="1"/>
  <c r="BV166" s="1"/>
  <c r="BW166" a="1"/>
  <c r="BW166" s="1"/>
  <c r="BM166" a="1"/>
  <c r="BM166" s="1"/>
  <c r="BK166" a="1"/>
  <c r="BK166" s="1"/>
  <c r="BY166" a="1"/>
  <c r="BY166" s="1"/>
  <c r="BQ166" a="1"/>
  <c r="BQ166" s="1"/>
  <c r="CB164"/>
  <c r="CC164"/>
  <c r="BT164" a="1"/>
  <c r="BT164" s="1"/>
  <c r="BK164" a="1"/>
  <c r="BK164" s="1"/>
  <c r="BN164" a="1"/>
  <c r="BN164" s="1"/>
  <c r="BW164" a="1"/>
  <c r="BW164" s="1"/>
  <c r="BJ164" a="1"/>
  <c r="BJ164" s="1"/>
  <c r="BZ164" a="1"/>
  <c r="BZ164" s="1"/>
  <c r="BP164" a="1"/>
  <c r="BP164" s="1"/>
  <c r="BY164" a="1"/>
  <c r="BY164" s="1"/>
  <c r="BQ164" a="1"/>
  <c r="BQ164" s="1"/>
  <c r="BM164" a="1"/>
  <c r="BM164" s="1"/>
  <c r="BS164" a="1"/>
  <c r="BS164" s="1"/>
  <c r="BV164" a="1"/>
  <c r="BV164" s="1"/>
  <c r="CB162"/>
  <c r="CC162"/>
  <c r="BV162" a="1"/>
  <c r="BV162" s="1"/>
  <c r="BW162" a="1"/>
  <c r="BW162" s="1"/>
  <c r="BZ162" a="1"/>
  <c r="BZ162" s="1"/>
  <c r="BK162" a="1"/>
  <c r="BK162" s="1"/>
  <c r="BQ162" a="1"/>
  <c r="BQ162" s="1"/>
  <c r="BM162" a="1"/>
  <c r="BM162" s="1"/>
  <c r="BN162" a="1"/>
  <c r="BN162" s="1"/>
  <c r="BT162" a="1"/>
  <c r="BT162" s="1"/>
  <c r="BP162" a="1"/>
  <c r="BP162" s="1"/>
  <c r="BS162" a="1"/>
  <c r="BS162" s="1"/>
  <c r="BY162" a="1"/>
  <c r="BY162" s="1"/>
  <c r="BJ162" a="1"/>
  <c r="BJ162" s="1"/>
  <c r="CB159"/>
  <c r="CC159"/>
  <c r="BK159" a="1"/>
  <c r="BK159" s="1"/>
  <c r="BS159" a="1"/>
  <c r="BS159" s="1"/>
  <c r="BT159" a="1"/>
  <c r="BT159" s="1"/>
  <c r="BM159" a="1"/>
  <c r="BM159" s="1"/>
  <c r="BN159" a="1"/>
  <c r="BN159" s="1"/>
  <c r="BV159" a="1"/>
  <c r="BV159" s="1"/>
  <c r="BW159" a="1"/>
  <c r="BW159" s="1"/>
  <c r="BP159" a="1"/>
  <c r="BP159" s="1"/>
  <c r="BQ159" a="1"/>
  <c r="BQ159" s="1"/>
  <c r="BY159" a="1"/>
  <c r="BY159" s="1"/>
  <c r="BJ159" a="1"/>
  <c r="BJ159" s="1"/>
  <c r="BZ159" a="1"/>
  <c r="BZ159" s="1"/>
  <c r="CC157"/>
  <c r="CB157"/>
  <c r="BM157" a="1"/>
  <c r="BM157" s="1"/>
  <c r="BP157" a="1"/>
  <c r="BP157" s="1"/>
  <c r="BT157" a="1"/>
  <c r="BT157" s="1"/>
  <c r="BW157" a="1"/>
  <c r="BW157" s="1"/>
  <c r="BJ157" a="1"/>
  <c r="BJ157" s="1"/>
  <c r="BN157" a="1"/>
  <c r="BN157" s="1"/>
  <c r="BY157" a="1"/>
  <c r="BY157" s="1"/>
  <c r="BQ157" a="1"/>
  <c r="BQ157" s="1"/>
  <c r="BS157" a="1"/>
  <c r="BS157" s="1"/>
  <c r="BK157" a="1"/>
  <c r="BK157" s="1"/>
  <c r="BV157" a="1"/>
  <c r="BV157" s="1"/>
  <c r="BZ157" a="1"/>
  <c r="BZ157" s="1"/>
  <c r="CA576" a="1"/>
  <c r="CA576" s="1"/>
  <c r="CA583" a="1"/>
  <c r="CA583" s="1"/>
  <c r="CA579" a="1"/>
  <c r="CA579" s="1"/>
  <c r="CA585" a="1"/>
  <c r="CA585" s="1"/>
  <c r="CA587" a="1"/>
  <c r="CA587" s="1"/>
  <c r="CA591" a="1"/>
  <c r="CA591" s="1"/>
  <c r="CA597" a="1"/>
  <c r="CA597" s="1"/>
  <c r="CA594" a="1"/>
  <c r="CA594" s="1"/>
  <c r="CA274" a="1"/>
  <c r="CA274" s="1"/>
  <c r="CA602" a="1"/>
  <c r="CA602" s="1"/>
  <c r="CA276" a="1"/>
  <c r="CA276" s="1"/>
  <c r="CA291" a="1"/>
  <c r="CA291" s="1"/>
  <c r="CA287" a="1"/>
  <c r="CA287" s="1"/>
  <c r="CA293" a="1"/>
  <c r="CA293" s="1"/>
  <c r="CA299" a="1"/>
  <c r="CA299" s="1"/>
  <c r="CA283" a="1"/>
  <c r="CA283" s="1"/>
  <c r="CA286" a="1"/>
  <c r="CA286" s="1"/>
  <c r="CA314" a="1"/>
  <c r="CA314" s="1"/>
  <c r="CA326" a="1"/>
  <c r="CA326" s="1"/>
  <c r="CA297" a="1"/>
  <c r="CA297" s="1"/>
  <c r="CA316" a="1"/>
  <c r="CA316" s="1"/>
  <c r="CA320" a="1"/>
  <c r="CA320" s="1"/>
  <c r="CA333" a="1"/>
  <c r="CA333" s="1"/>
  <c r="CA577" a="1"/>
  <c r="CA577" s="1"/>
  <c r="CA575" a="1"/>
  <c r="CA575" s="1"/>
  <c r="CA593" a="1"/>
  <c r="CA593" s="1"/>
  <c r="CA588" a="1"/>
  <c r="CA588" s="1"/>
  <c r="CA598" a="1"/>
  <c r="CA598" s="1"/>
  <c r="CA601" a="1"/>
  <c r="CA601" s="1"/>
  <c r="CA599" a="1"/>
  <c r="CA599" s="1"/>
  <c r="CA272" a="1"/>
  <c r="CA272" s="1"/>
  <c r="CA284" a="1"/>
  <c r="CA284" s="1"/>
  <c r="CA574" a="1"/>
  <c r="CA574" s="1"/>
  <c r="CA277" a="1"/>
  <c r="CA277" s="1"/>
  <c r="CA280" a="1"/>
  <c r="CA280" s="1"/>
  <c r="CA281" a="1"/>
  <c r="CA281" s="1"/>
  <c r="CA292" a="1"/>
  <c r="CA292" s="1"/>
  <c r="CA295" a="1"/>
  <c r="CA295" s="1"/>
  <c r="CA300" a="1"/>
  <c r="CA300" s="1"/>
  <c r="CA308" a="1"/>
  <c r="CA308" s="1"/>
  <c r="CA324" a="1"/>
  <c r="CA324" s="1"/>
  <c r="CA298" a="1"/>
  <c r="CA298" s="1"/>
  <c r="CA328" a="1"/>
  <c r="CA328" s="1"/>
  <c r="CA282" a="1"/>
  <c r="CA282" s="1"/>
  <c r="CA329" a="1"/>
  <c r="CA329" s="1"/>
  <c r="CA348" a="1"/>
  <c r="CA348" s="1"/>
  <c r="CA581" a="1"/>
  <c r="CA581" s="1"/>
  <c r="CA590" a="1"/>
  <c r="CA590" s="1"/>
  <c r="CA584" a="1"/>
  <c r="CA584" s="1"/>
  <c r="CA589" a="1"/>
  <c r="CA589" s="1"/>
  <c r="CA586" a="1"/>
  <c r="CA586" s="1"/>
  <c r="CA596" a="1"/>
  <c r="CA596" s="1"/>
  <c r="CA273" a="1"/>
  <c r="CA273" s="1"/>
  <c r="CA285" a="1"/>
  <c r="CA285" s="1"/>
  <c r="CA278" a="1"/>
  <c r="CA278" s="1"/>
  <c r="CA288" a="1"/>
  <c r="CA288" s="1"/>
  <c r="CA289" a="1"/>
  <c r="CA289" s="1"/>
  <c r="CA296" a="1"/>
  <c r="CA296" s="1"/>
  <c r="CA306" a="1"/>
  <c r="CA306" s="1"/>
  <c r="CA312" a="1"/>
  <c r="CA312" s="1"/>
  <c r="CA325" a="1"/>
  <c r="CA325" s="1"/>
  <c r="CA305" a="1"/>
  <c r="CA305" s="1"/>
  <c r="CA330" a="1"/>
  <c r="CA330" s="1"/>
  <c r="CA302" a="1"/>
  <c r="CA302" s="1"/>
  <c r="CA309" a="1"/>
  <c r="CA309" s="1"/>
  <c r="CA311" a="1"/>
  <c r="CA311" s="1"/>
  <c r="CA313" a="1"/>
  <c r="CA313" s="1"/>
  <c r="CA318" a="1"/>
  <c r="CA318" s="1"/>
  <c r="CA322" a="1"/>
  <c r="CA322" s="1"/>
  <c r="CA335" a="1"/>
  <c r="CA335" s="1"/>
  <c r="CA352" a="1"/>
  <c r="CA352" s="1"/>
  <c r="CA364" a="1"/>
  <c r="CA364" s="1"/>
  <c r="CA378" a="1"/>
  <c r="CA378" s="1"/>
  <c r="CA336" a="1"/>
  <c r="CA336" s="1"/>
  <c r="CA342" a="1"/>
  <c r="CA342" s="1"/>
  <c r="CA346" a="1"/>
  <c r="CA346" s="1"/>
  <c r="CA350" a="1"/>
  <c r="CA350" s="1"/>
  <c r="CA355" a="1"/>
  <c r="CA355" s="1"/>
  <c r="CA319" a="1"/>
  <c r="CA319" s="1"/>
  <c r="CA365" a="1"/>
  <c r="CA365" s="1"/>
  <c r="CA368" a="1"/>
  <c r="CA368" s="1"/>
  <c r="CA363" a="1"/>
  <c r="CA363" s="1"/>
  <c r="CA385" a="1"/>
  <c r="CA385" s="1"/>
  <c r="CA430" a="1"/>
  <c r="CA430" s="1"/>
  <c r="CA431" a="1"/>
  <c r="CA431" s="1"/>
  <c r="CA439" a="1"/>
  <c r="CA439" s="1"/>
  <c r="CA392" a="1"/>
  <c r="CA392" s="1"/>
  <c r="CA394" a="1"/>
  <c r="CA394" s="1"/>
  <c r="CA397" a="1"/>
  <c r="CA397" s="1"/>
  <c r="CA411" a="1"/>
  <c r="CA411" s="1"/>
  <c r="CA580" a="1"/>
  <c r="CA580" s="1"/>
  <c r="CA578" a="1"/>
  <c r="CA578" s="1"/>
  <c r="CA304" a="1"/>
  <c r="CA304" s="1"/>
  <c r="CA370" a="1"/>
  <c r="CA370" s="1"/>
  <c r="CA331" a="1"/>
  <c r="CA331" s="1"/>
  <c r="CA351" a="1"/>
  <c r="CA351" s="1"/>
  <c r="CA317" a="1"/>
  <c r="CA317" s="1"/>
  <c r="CA332" a="1"/>
  <c r="CA332" s="1"/>
  <c r="CA356" a="1"/>
  <c r="CA356" s="1"/>
  <c r="CA360" a="1"/>
  <c r="CA360" s="1"/>
  <c r="CA373" a="1"/>
  <c r="CA373" s="1"/>
  <c r="CA432" a="1"/>
  <c r="CA432" s="1"/>
  <c r="CA440" a="1"/>
  <c r="CA440" s="1"/>
  <c r="CA359" a="1"/>
  <c r="CA359" s="1"/>
  <c r="CA382" a="1"/>
  <c r="CA382" s="1"/>
  <c r="CA402" a="1"/>
  <c r="CA402" s="1"/>
  <c r="CA405" a="1"/>
  <c r="CA405" s="1"/>
  <c r="CA410" a="1"/>
  <c r="CA410" s="1"/>
  <c r="CA413" a="1"/>
  <c r="CA413" s="1"/>
  <c r="CA396" a="1"/>
  <c r="CA396" s="1"/>
  <c r="CA406" a="1"/>
  <c r="CA406" s="1"/>
  <c r="CA447" a="1"/>
  <c r="CA447" s="1"/>
  <c r="CA404" a="1"/>
  <c r="CA404" s="1"/>
  <c r="CA414" a="1"/>
  <c r="CA414" s="1"/>
  <c r="CA433" a="1"/>
  <c r="CA433" s="1"/>
  <c r="CA438" a="1"/>
  <c r="CA438" s="1"/>
  <c r="CA434" a="1"/>
  <c r="CA434" s="1"/>
  <c r="CA445" a="1"/>
  <c r="CA445" s="1"/>
  <c r="CA452" a="1"/>
  <c r="CA452" s="1"/>
  <c r="CA456" a="1"/>
  <c r="CA456" s="1"/>
  <c r="CA460" a="1"/>
  <c r="CA460" s="1"/>
  <c r="CA464" a="1"/>
  <c r="CA464" s="1"/>
  <c r="CA415" a="1"/>
  <c r="CA415" s="1"/>
  <c r="CA426" a="1"/>
  <c r="CA426" s="1"/>
  <c r="CA473" a="1"/>
  <c r="CA473" s="1"/>
  <c r="CA530" a="1"/>
  <c r="CA530" s="1"/>
  <c r="CA543" a="1"/>
  <c r="CA543" s="1"/>
  <c r="CA545" a="1"/>
  <c r="CA545" s="1"/>
  <c r="CA231" a="1"/>
  <c r="CA231" s="1"/>
  <c r="CA482" a="1"/>
  <c r="CA482" s="1"/>
  <c r="CA512" a="1"/>
  <c r="CA512" s="1"/>
  <c r="CA388" a="1"/>
  <c r="CA388" s="1"/>
  <c r="CA474" a="1"/>
  <c r="CA474" s="1"/>
  <c r="CA523" a="1"/>
  <c r="CA523" s="1"/>
  <c r="CA525" a="1"/>
  <c r="CA525" s="1"/>
  <c r="CA528" a="1"/>
  <c r="CA528" s="1"/>
  <c r="CA542" a="1"/>
  <c r="CA542" s="1"/>
  <c r="CA484" a="1"/>
  <c r="CA484" s="1"/>
  <c r="CA499" a="1"/>
  <c r="CA499" s="1"/>
  <c r="CA509" a="1"/>
  <c r="CA509" s="1"/>
  <c r="CA256" a="1"/>
  <c r="CA256" s="1"/>
  <c r="CA199" a="1"/>
  <c r="CA199" s="1"/>
  <c r="CA500" a="1"/>
  <c r="CA500" s="1"/>
  <c r="CA218" a="1"/>
  <c r="CA218" s="1"/>
  <c r="CA582" a="1"/>
  <c r="CA582" s="1"/>
  <c r="CA592" a="1"/>
  <c r="CA592" s="1"/>
  <c r="CA275" a="1"/>
  <c r="CA275" s="1"/>
  <c r="CA301" a="1"/>
  <c r="CA301" s="1"/>
  <c r="CA323" a="1"/>
  <c r="CA323" s="1"/>
  <c r="CA375" a="1"/>
  <c r="CA375" s="1"/>
  <c r="CA384" a="1"/>
  <c r="CA384" s="1"/>
  <c r="CA343" a="1"/>
  <c r="CA343" s="1"/>
  <c r="CA344" a="1"/>
  <c r="CA344" s="1"/>
  <c r="CA345" a="1"/>
  <c r="CA345" s="1"/>
  <c r="CA321" a="1"/>
  <c r="CA321" s="1"/>
  <c r="CA366" a="1"/>
  <c r="CA366" s="1"/>
  <c r="CA380" a="1"/>
  <c r="CA380" s="1"/>
  <c r="CA429" a="1"/>
  <c r="CA429" s="1"/>
  <c r="CA376" a="1"/>
  <c r="CA376" s="1"/>
  <c r="CA387" a="1"/>
  <c r="CA387" s="1"/>
  <c r="CA389" a="1"/>
  <c r="CA389" s="1"/>
  <c r="CA395" a="1"/>
  <c r="CA395" s="1"/>
  <c r="CA403" a="1"/>
  <c r="CA403" s="1"/>
  <c r="CA418" a="1"/>
  <c r="CA418" s="1"/>
  <c r="CA421" a="1"/>
  <c r="CA421" s="1"/>
  <c r="CA383" a="1"/>
  <c r="CA383" s="1"/>
  <c r="CA437" a="1"/>
  <c r="CA437" s="1"/>
  <c r="CA443" a="1"/>
  <c r="CA443" s="1"/>
  <c r="CA448" a="1"/>
  <c r="CA448" s="1"/>
  <c r="CA347" a="1"/>
  <c r="CA347" s="1"/>
  <c r="CA358" a="1"/>
  <c r="CA358" s="1"/>
  <c r="CA450" a="1"/>
  <c r="CA450" s="1"/>
  <c r="CA407" a="1"/>
  <c r="CA407" s="1"/>
  <c r="CA441" a="1"/>
  <c r="CA441" s="1"/>
  <c r="CA446" a="1"/>
  <c r="CA446" s="1"/>
  <c r="CA453" a="1"/>
  <c r="CA453" s="1"/>
  <c r="CA457" a="1"/>
  <c r="CA457" s="1"/>
  <c r="CA461" a="1"/>
  <c r="CA461" s="1"/>
  <c r="CA465" a="1"/>
  <c r="CA465" s="1"/>
  <c r="CA475" a="1"/>
  <c r="CA475" s="1"/>
  <c r="CA479" a="1"/>
  <c r="CA479" s="1"/>
  <c r="CA521" a="1"/>
  <c r="CA521" s="1"/>
  <c r="CA524" a="1"/>
  <c r="CA524" s="1"/>
  <c r="CA538" a="1"/>
  <c r="CA538" s="1"/>
  <c r="CA279" a="1"/>
  <c r="CA279" s="1"/>
  <c r="CA595" a="1"/>
  <c r="CA595" s="1"/>
  <c r="CA367" a="1"/>
  <c r="CA367" s="1"/>
  <c r="CA339" a="1"/>
  <c r="CA339" s="1"/>
  <c r="CA340" a="1"/>
  <c r="CA340" s="1"/>
  <c r="CA341" a="1"/>
  <c r="CA341" s="1"/>
  <c r="CA357" a="1"/>
  <c r="CA357" s="1"/>
  <c r="CA362" a="1"/>
  <c r="CA362" s="1"/>
  <c r="CA290" a="1"/>
  <c r="CA290" s="1"/>
  <c r="CA315" a="1"/>
  <c r="CA315" s="1"/>
  <c r="CA334" a="1"/>
  <c r="CA334" s="1"/>
  <c r="CA371" a="1"/>
  <c r="CA371" s="1"/>
  <c r="CA310" a="1"/>
  <c r="CA310" s="1"/>
  <c r="CA354" a="1"/>
  <c r="CA354" s="1"/>
  <c r="CA435" a="1"/>
  <c r="CA435" s="1"/>
  <c r="CA436" a="1"/>
  <c r="CA436" s="1"/>
  <c r="CA400" a="1"/>
  <c r="CA400" s="1"/>
  <c r="CA408" a="1"/>
  <c r="CA408" s="1"/>
  <c r="CA416" a="1"/>
  <c r="CA416" s="1"/>
  <c r="CA424" a="1"/>
  <c r="CA424" s="1"/>
  <c r="CA349" a="1"/>
  <c r="CA349" s="1"/>
  <c r="CA374" a="1"/>
  <c r="CA374" s="1"/>
  <c r="CA391" a="1"/>
  <c r="CA391" s="1"/>
  <c r="CA444" a="1"/>
  <c r="CA444" s="1"/>
  <c r="CA399" a="1"/>
  <c r="CA399" s="1"/>
  <c r="CA427" a="1"/>
  <c r="CA427" s="1"/>
  <c r="CA469" a="1"/>
  <c r="CA469" s="1"/>
  <c r="CA390" a="1"/>
  <c r="CA390" s="1"/>
  <c r="CA417" a="1"/>
  <c r="CA417" s="1"/>
  <c r="CA428" a="1"/>
  <c r="CA428" s="1"/>
  <c r="CA442" a="1"/>
  <c r="CA442" s="1"/>
  <c r="CA454" a="1"/>
  <c r="CA454" s="1"/>
  <c r="CA458" a="1"/>
  <c r="CA458" s="1"/>
  <c r="CA462" a="1"/>
  <c r="CA462" s="1"/>
  <c r="CA466" a="1"/>
  <c r="CA466" s="1"/>
  <c r="CA398" a="1"/>
  <c r="CA398" s="1"/>
  <c r="CA483" a="1"/>
  <c r="CA483" s="1"/>
  <c r="CA527" a="1"/>
  <c r="CA527" s="1"/>
  <c r="CA529" a="1"/>
  <c r="CA529" s="1"/>
  <c r="CA532" a="1"/>
  <c r="CA532" s="1"/>
  <c r="CA303" a="1"/>
  <c r="CA303" s="1"/>
  <c r="CA294" a="1"/>
  <c r="CA294" s="1"/>
  <c r="CA327" a="1"/>
  <c r="CA327" s="1"/>
  <c r="CA307" a="1"/>
  <c r="CA307" s="1"/>
  <c r="CA369" a="1"/>
  <c r="CA369" s="1"/>
  <c r="CA372" a="1"/>
  <c r="CA372" s="1"/>
  <c r="CA377" a="1"/>
  <c r="CA377" s="1"/>
  <c r="CA353" a="1"/>
  <c r="CA353" s="1"/>
  <c r="CA412" a="1"/>
  <c r="CA412" s="1"/>
  <c r="CA451" a="1"/>
  <c r="CA451" s="1"/>
  <c r="CA467" a="1"/>
  <c r="CA467" s="1"/>
  <c r="CA522" a="1"/>
  <c r="CA522" s="1"/>
  <c r="CA555" a="1"/>
  <c r="CA555" s="1"/>
  <c r="CA558" a="1"/>
  <c r="CA558" s="1"/>
  <c r="CA470" a="1"/>
  <c r="CA470" s="1"/>
  <c r="CA486" a="1"/>
  <c r="CA486" s="1"/>
  <c r="CA468" a="1"/>
  <c r="CA468" s="1"/>
  <c r="CA481" a="1"/>
  <c r="CA481" s="1"/>
  <c r="CA518" a="1"/>
  <c r="CA518" s="1"/>
  <c r="CA226" a="1"/>
  <c r="CA226" s="1"/>
  <c r="CA207" a="1"/>
  <c r="CA207" s="1"/>
  <c r="CA222" a="1"/>
  <c r="CA222" s="1"/>
  <c r="CA235" a="1"/>
  <c r="CA235" s="1"/>
  <c r="CA246" a="1"/>
  <c r="CA246" s="1"/>
  <c r="CA502" a="1"/>
  <c r="CA502" s="1"/>
  <c r="CA489" a="1"/>
  <c r="CA489" s="1"/>
  <c r="CA238" a="1"/>
  <c r="CA238" s="1"/>
  <c r="CA241" a="1"/>
  <c r="CA241" s="1"/>
  <c r="CA501" a="1"/>
  <c r="CA501" s="1"/>
  <c r="CA240" a="1"/>
  <c r="CA240" s="1"/>
  <c r="CA198" a="1"/>
  <c r="CA198" s="1"/>
  <c r="CA159" a="1"/>
  <c r="CA159" s="1"/>
  <c r="CA112" a="1"/>
  <c r="CA112" s="1"/>
  <c r="CA95" a="1"/>
  <c r="CA95" s="1"/>
  <c r="CA171" a="1"/>
  <c r="CA171" s="1"/>
  <c r="CA125" a="1"/>
  <c r="CA125" s="1"/>
  <c r="CA109" a="1"/>
  <c r="CA109" s="1"/>
  <c r="CA92" a="1"/>
  <c r="CA92" s="1"/>
  <c r="CA206" a="1"/>
  <c r="CA206" s="1"/>
  <c r="CA163" a="1"/>
  <c r="CA163" s="1"/>
  <c r="CA169" a="1"/>
  <c r="CA169" s="1"/>
  <c r="CA187" a="1"/>
  <c r="CA187" s="1"/>
  <c r="CA116" a="1"/>
  <c r="CA116" s="1"/>
  <c r="CA99" a="1"/>
  <c r="CA99" s="1"/>
  <c r="CA557" a="1"/>
  <c r="CA557" s="1"/>
  <c r="CA157" a="1"/>
  <c r="CA157" s="1"/>
  <c r="CA72" a="1"/>
  <c r="CA72" s="1"/>
  <c r="CA69" a="1"/>
  <c r="CA69" s="1"/>
  <c r="CA71" a="1"/>
  <c r="CA71" s="1"/>
  <c r="CA74" a="1"/>
  <c r="CA74" s="1"/>
  <c r="CA158" a="1"/>
  <c r="CA158" s="1"/>
  <c r="CA181" a="1"/>
  <c r="CA181" s="1"/>
  <c r="CA105" a="1"/>
  <c r="CA105" s="1"/>
  <c r="CA161" a="1"/>
  <c r="CA161" s="1"/>
  <c r="CA184" a="1"/>
  <c r="CA184" s="1"/>
  <c r="CA67" a="1"/>
  <c r="CA67" s="1"/>
  <c r="CA51" a="1"/>
  <c r="CA51" s="1"/>
  <c r="CA79" a="1"/>
  <c r="CA79" s="1"/>
  <c r="CA237" a="1"/>
  <c r="CA237" s="1"/>
  <c r="CA361" a="1"/>
  <c r="CA361" s="1"/>
  <c r="CA419" a="1"/>
  <c r="CA419" s="1"/>
  <c r="CA401" a="1"/>
  <c r="CA401" s="1"/>
  <c r="CA409" a="1"/>
  <c r="CA409" s="1"/>
  <c r="CA455" a="1"/>
  <c r="CA455" s="1"/>
  <c r="CA546" a="1"/>
  <c r="CA546" s="1"/>
  <c r="CA556" a="1"/>
  <c r="CA556" s="1"/>
  <c r="CA232" a="1"/>
  <c r="CA232" s="1"/>
  <c r="CA393" a="1"/>
  <c r="CA393" s="1"/>
  <c r="CA478" a="1"/>
  <c r="CA478" s="1"/>
  <c r="CA511" a="1"/>
  <c r="CA511" s="1"/>
  <c r="CA425" a="1"/>
  <c r="CA425" s="1"/>
  <c r="CA533" a="1"/>
  <c r="CA533" s="1"/>
  <c r="CA536" a="1"/>
  <c r="CA536" s="1"/>
  <c r="CA541" a="1"/>
  <c r="CA541" s="1"/>
  <c r="CA544" a="1"/>
  <c r="CA544" s="1"/>
  <c r="CA552" a="1"/>
  <c r="CA552" s="1"/>
  <c r="CA554" a="1"/>
  <c r="CA554" s="1"/>
  <c r="CA239" a="1"/>
  <c r="CA239" s="1"/>
  <c r="CA254" a="1"/>
  <c r="CA254" s="1"/>
  <c r="CA490" a="1"/>
  <c r="CA490" s="1"/>
  <c r="CA506" a="1"/>
  <c r="CA506" s="1"/>
  <c r="CA505" a="1"/>
  <c r="CA505" s="1"/>
  <c r="CA562" a="1"/>
  <c r="CA562" s="1"/>
  <c r="CA258" a="1"/>
  <c r="CA258" s="1"/>
  <c r="CA220" a="1"/>
  <c r="CA220" s="1"/>
  <c r="CA247" a="1"/>
  <c r="CA247" s="1"/>
  <c r="CA476" a="1"/>
  <c r="CA476" s="1"/>
  <c r="CA168" a="1"/>
  <c r="CA168" s="1"/>
  <c r="CA182" a="1"/>
  <c r="CA182" s="1"/>
  <c r="CA123" a="1"/>
  <c r="CA123" s="1"/>
  <c r="CA107" a="1"/>
  <c r="CA107" s="1"/>
  <c r="CA201" a="1"/>
  <c r="CA201" s="1"/>
  <c r="CA162" a="1"/>
  <c r="CA162" s="1"/>
  <c r="CA172" a="1"/>
  <c r="CA172" s="1"/>
  <c r="CA183" a="1"/>
  <c r="CA183" s="1"/>
  <c r="CA122" a="1"/>
  <c r="CA122" s="1"/>
  <c r="CA106" a="1"/>
  <c r="CA106" s="1"/>
  <c r="CA164" a="1"/>
  <c r="CA164" s="1"/>
  <c r="CA178" a="1"/>
  <c r="CA178" s="1"/>
  <c r="CA111" a="1"/>
  <c r="CA111" s="1"/>
  <c r="CA94" a="1"/>
  <c r="CA94" s="1"/>
  <c r="CA251" a="1"/>
  <c r="CA251" s="1"/>
  <c r="CA261" a="1"/>
  <c r="CA261" s="1"/>
  <c r="CA200" a="1"/>
  <c r="CA200" s="1"/>
  <c r="CA55" a="1"/>
  <c r="CA55" s="1"/>
  <c r="CA77" a="1"/>
  <c r="CA77" s="1"/>
  <c r="CA93" a="1"/>
  <c r="CA93" s="1"/>
  <c r="CA121" a="1"/>
  <c r="CA121" s="1"/>
  <c r="CA75" a="1"/>
  <c r="CA75" s="1"/>
  <c r="CA78" a="1"/>
  <c r="CA78" s="1"/>
  <c r="CA113" a="1"/>
  <c r="CA113" s="1"/>
  <c r="CA81" a="1"/>
  <c r="CA81" s="1"/>
  <c r="CA449" a="1"/>
  <c r="CA449" s="1"/>
  <c r="CA459" a="1"/>
  <c r="CA459" s="1"/>
  <c r="CA553" a="1"/>
  <c r="CA553" s="1"/>
  <c r="CA561" a="1"/>
  <c r="CA561" s="1"/>
  <c r="CA271" a="1"/>
  <c r="CA271" s="1"/>
  <c r="CA221" a="1"/>
  <c r="CA221" s="1"/>
  <c r="CA223" a="1"/>
  <c r="CA223" s="1"/>
  <c r="CA224" a="1"/>
  <c r="CA224" s="1"/>
  <c r="CA508" a="1"/>
  <c r="CA508" s="1"/>
  <c r="CA477" a="1"/>
  <c r="CA477" s="1"/>
  <c r="CA485" a="1"/>
  <c r="CA485" s="1"/>
  <c r="CA519" a="1"/>
  <c r="CA519" s="1"/>
  <c r="CA526" a="1"/>
  <c r="CA526" s="1"/>
  <c r="CA534" a="1"/>
  <c r="CA534" s="1"/>
  <c r="CA503" a="1"/>
  <c r="CA503" s="1"/>
  <c r="CA507" a="1"/>
  <c r="CA507" s="1"/>
  <c r="CA559" a="1"/>
  <c r="CA559" s="1"/>
  <c r="CA248" a="1"/>
  <c r="CA248" s="1"/>
  <c r="CA249" a="1"/>
  <c r="CA249" s="1"/>
  <c r="CA250" a="1"/>
  <c r="CA250" s="1"/>
  <c r="CA217" a="1"/>
  <c r="CA217" s="1"/>
  <c r="CA202" a="1"/>
  <c r="CA202" s="1"/>
  <c r="CA205" a="1"/>
  <c r="CA205" s="1"/>
  <c r="CA504" a="1"/>
  <c r="CA504" s="1"/>
  <c r="CA513" a="1"/>
  <c r="CA513" s="1"/>
  <c r="CA228" a="1"/>
  <c r="CA228" s="1"/>
  <c r="CA233" a="1"/>
  <c r="CA233" s="1"/>
  <c r="CA244" a="1"/>
  <c r="CA244" s="1"/>
  <c r="CA494" a="1"/>
  <c r="CA494" s="1"/>
  <c r="CA514" a="1"/>
  <c r="CA514" s="1"/>
  <c r="CA420" a="1"/>
  <c r="CA420" s="1"/>
  <c r="CA236" a="1"/>
  <c r="CA236" s="1"/>
  <c r="CA560" a="1"/>
  <c r="CA560" s="1"/>
  <c r="CA225" a="1"/>
  <c r="CA225" s="1"/>
  <c r="CA227" a="1"/>
  <c r="CA227" s="1"/>
  <c r="CA242" a="1"/>
  <c r="CA242" s="1"/>
  <c r="CA243" a="1"/>
  <c r="CA243" s="1"/>
  <c r="CA203" a="1"/>
  <c r="CA203" s="1"/>
  <c r="CA120" a="1"/>
  <c r="CA120" s="1"/>
  <c r="CA104" a="1"/>
  <c r="CA104" s="1"/>
  <c r="CA177" a="1"/>
  <c r="CA177" s="1"/>
  <c r="CA117" a="1"/>
  <c r="CA117" s="1"/>
  <c r="CA100" a="1"/>
  <c r="CA100" s="1"/>
  <c r="CA253" a="1"/>
  <c r="CA253" s="1"/>
  <c r="CA255" a="1"/>
  <c r="CA255" s="1"/>
  <c r="CA175" a="1"/>
  <c r="CA175" s="1"/>
  <c r="CA124" a="1"/>
  <c r="CA124" s="1"/>
  <c r="CA108" a="1"/>
  <c r="CA108" s="1"/>
  <c r="CA91" a="1"/>
  <c r="CA91" s="1"/>
  <c r="CA179" a="1"/>
  <c r="CA179" s="1"/>
  <c r="CA118" a="1"/>
  <c r="CA118" s="1"/>
  <c r="CA50" a="1"/>
  <c r="CA50" s="1"/>
  <c r="CA173" a="1"/>
  <c r="CA173" s="1"/>
  <c r="CA110" a="1"/>
  <c r="CA110" s="1"/>
  <c r="CA65" a="1"/>
  <c r="CA65" s="1"/>
  <c r="CA70" a="1"/>
  <c r="CA70" s="1"/>
  <c r="CA497" a="1"/>
  <c r="CA497" s="1"/>
  <c r="CA54" a="1"/>
  <c r="CA54" s="1"/>
  <c r="CA53" a="1"/>
  <c r="CA53" s="1"/>
  <c r="CA52" a="1"/>
  <c r="CA52" s="1"/>
  <c r="CA102" a="1"/>
  <c r="CA102" s="1"/>
  <c r="CA68" a="1"/>
  <c r="CA68" s="1"/>
  <c r="CA381" a="1"/>
  <c r="CA381" s="1"/>
  <c r="CA386" a="1"/>
  <c r="CA386" s="1"/>
  <c r="CA423" a="1"/>
  <c r="CA423" s="1"/>
  <c r="CA422" a="1"/>
  <c r="CA422" s="1"/>
  <c r="CA463" a="1"/>
  <c r="CA463" s="1"/>
  <c r="CA535" a="1"/>
  <c r="CA535" s="1"/>
  <c r="CA537" a="1"/>
  <c r="CA537" s="1"/>
  <c r="CA540" a="1"/>
  <c r="CA540" s="1"/>
  <c r="CA229" a="1"/>
  <c r="CA229" s="1"/>
  <c r="CA515" a="1"/>
  <c r="CA515" s="1"/>
  <c r="CA516" a="1"/>
  <c r="CA516" s="1"/>
  <c r="CA471" a="1"/>
  <c r="CA471" s="1"/>
  <c r="CA531" a="1"/>
  <c r="CA531" s="1"/>
  <c r="CA539" a="1"/>
  <c r="CA539" s="1"/>
  <c r="CA472" a="1"/>
  <c r="CA472" s="1"/>
  <c r="CA487" a="1"/>
  <c r="CA487" s="1"/>
  <c r="CA491" a="1"/>
  <c r="CA491" s="1"/>
  <c r="CA495" a="1"/>
  <c r="CA495" s="1"/>
  <c r="CA230" a="1"/>
  <c r="CA230" s="1"/>
  <c r="CA480" a="1"/>
  <c r="CA480" s="1"/>
  <c r="CA488" a="1"/>
  <c r="CA488" s="1"/>
  <c r="CA492" a="1"/>
  <c r="CA492" s="1"/>
  <c r="CA496" a="1"/>
  <c r="CA496" s="1"/>
  <c r="CA245" a="1"/>
  <c r="CA245" s="1"/>
  <c r="CA498" a="1"/>
  <c r="CA498" s="1"/>
  <c r="CA219" a="1"/>
  <c r="CA219" s="1"/>
  <c r="CA234" a="1"/>
  <c r="CA234" s="1"/>
  <c r="CA493" a="1"/>
  <c r="CA493" s="1"/>
  <c r="CA510" a="1"/>
  <c r="CA510" s="1"/>
  <c r="CA204" a="1"/>
  <c r="CA204" s="1"/>
  <c r="CA165" a="1"/>
  <c r="CA165" s="1"/>
  <c r="CA170" a="1"/>
  <c r="CA170" s="1"/>
  <c r="CA115" a="1"/>
  <c r="CA115" s="1"/>
  <c r="CA98" a="1"/>
  <c r="CA98" s="1"/>
  <c r="CA160" a="1"/>
  <c r="CA160" s="1"/>
  <c r="CA174" a="1"/>
  <c r="CA174" s="1"/>
  <c r="CA180" a="1"/>
  <c r="CA180" s="1"/>
  <c r="CA185" a="1"/>
  <c r="CA185" s="1"/>
  <c r="CA114" a="1"/>
  <c r="CA114" s="1"/>
  <c r="CA97" a="1"/>
  <c r="CA97" s="1"/>
  <c r="CA517" a="1"/>
  <c r="CA517" s="1"/>
  <c r="CA252" a="1"/>
  <c r="CA252" s="1"/>
  <c r="CA166" a="1"/>
  <c r="CA166" s="1"/>
  <c r="CA119" a="1"/>
  <c r="CA119" s="1"/>
  <c r="CA103" a="1"/>
  <c r="CA103" s="1"/>
  <c r="CA259" a="1"/>
  <c r="CA259" s="1"/>
  <c r="CA176" a="1"/>
  <c r="CA176" s="1"/>
  <c r="CA96" a="1"/>
  <c r="CA96" s="1"/>
  <c r="CA80" a="1"/>
  <c r="CA80" s="1"/>
  <c r="CA66" a="1"/>
  <c r="CA66" s="1"/>
  <c r="CA260" a="1"/>
  <c r="CA260" s="1"/>
  <c r="CA126" a="1"/>
  <c r="CA126" s="1"/>
  <c r="CA257" a="1"/>
  <c r="CA257" s="1"/>
  <c r="CA167" a="1"/>
  <c r="CA167" s="1"/>
  <c r="CA188" a="1"/>
  <c r="CA188" s="1"/>
  <c r="CA73" a="1"/>
  <c r="CA73" s="1"/>
  <c r="CA76" a="1"/>
  <c r="CA76" s="1"/>
  <c r="BN260" a="1"/>
  <c r="BN260" s="1"/>
  <c r="BV260" a="1"/>
  <c r="BV260" s="1"/>
  <c r="BY260" a="1"/>
  <c r="BY260" s="1"/>
  <c r="BK80" a="1"/>
  <c r="BK80" s="1"/>
  <c r="BT80" a="1"/>
  <c r="BT80" s="1"/>
  <c r="D265"/>
  <c r="D871"/>
  <c r="BM143" a="1"/>
  <c r="BM143" s="1"/>
  <c r="BM139" a="1"/>
  <c r="BM139" s="1"/>
  <c r="D85"/>
  <c r="D59"/>
  <c r="D151"/>
  <c r="D690"/>
  <c r="D797"/>
  <c r="BY145" a="1"/>
  <c r="BY145" s="1"/>
  <c r="BJ143" a="1"/>
  <c r="BJ143" s="1"/>
  <c r="BR141" a="1"/>
  <c r="BR141" s="1"/>
  <c r="BW140" a="1"/>
  <c r="BW140" s="1"/>
  <c r="BM138" a="1"/>
  <c r="BM138" s="1"/>
  <c r="D9"/>
  <c r="E2"/>
  <c r="E736" s="1"/>
  <c r="E739" s="1"/>
  <c r="D649"/>
  <c r="D756"/>
  <c r="BM141" a="1"/>
  <c r="BM141" s="1"/>
  <c r="BR137" a="1"/>
  <c r="BR137" s="1"/>
  <c r="BW146" a="1"/>
  <c r="BW146" s="1"/>
  <c r="BP142" a="1"/>
  <c r="BP142" s="1"/>
  <c r="BK139" a="1"/>
  <c r="BK139" s="1"/>
  <c r="CC137"/>
  <c r="D211"/>
  <c r="D131"/>
  <c r="D614"/>
  <c r="D1169"/>
  <c r="D816"/>
  <c r="BL142" a="1"/>
  <c r="BL142" s="1"/>
  <c r="BT138" a="1"/>
  <c r="BT138" s="1"/>
  <c r="BN146" a="1"/>
  <c r="BN146" s="1"/>
  <c r="BM25" a="1"/>
  <c r="BM25" s="1"/>
  <c r="BP25" a="1"/>
  <c r="BP25" s="1"/>
  <c r="BU25" a="1"/>
  <c r="BU25" s="1"/>
  <c r="BX25" a="1"/>
  <c r="BX25" s="1"/>
  <c r="CD25"/>
  <c r="BT25" a="1"/>
  <c r="BT25" s="1"/>
  <c r="BW25" a="1"/>
  <c r="BW25" s="1"/>
  <c r="CA25" a="1"/>
  <c r="CA25" s="1"/>
  <c r="BK25" a="1"/>
  <c r="BK25" s="1"/>
  <c r="BR25" a="1"/>
  <c r="BR25" s="1"/>
  <c r="CC25"/>
  <c r="BN25" a="1"/>
  <c r="BN25" s="1"/>
  <c r="CB25"/>
  <c r="BL25" a="1"/>
  <c r="BL25" s="1"/>
  <c r="BO25" a="1"/>
  <c r="BO25" s="1"/>
  <c r="BS25" a="1"/>
  <c r="BS25" s="1"/>
  <c r="BZ25" a="1"/>
  <c r="BZ25" s="1"/>
  <c r="BV25" a="1"/>
  <c r="BV25" s="1"/>
  <c r="BY25" a="1"/>
  <c r="BY25" s="1"/>
  <c r="BJ25" a="1"/>
  <c r="BJ25" s="1"/>
  <c r="BQ25" a="1"/>
  <c r="BQ25" s="1"/>
  <c r="BL23" a="1"/>
  <c r="BL23" s="1"/>
  <c r="BO23" a="1"/>
  <c r="BO23" s="1"/>
  <c r="BT23" a="1"/>
  <c r="BT23" s="1"/>
  <c r="BW23" a="1"/>
  <c r="BW23" s="1"/>
  <c r="CB23"/>
  <c r="BN23" a="1"/>
  <c r="BN23" s="1"/>
  <c r="BQ23" a="1"/>
  <c r="BQ23" s="1"/>
  <c r="BK23" a="1"/>
  <c r="BK23" s="1"/>
  <c r="BP23" a="1"/>
  <c r="BP23" s="1"/>
  <c r="BU23" a="1"/>
  <c r="BU23" s="1"/>
  <c r="BX23" a="1"/>
  <c r="BX23" s="1"/>
  <c r="BS23" a="1"/>
  <c r="BS23" s="1"/>
  <c r="CD23"/>
  <c r="BR23" a="1"/>
  <c r="BR23" s="1"/>
  <c r="CC23"/>
  <c r="BJ23" a="1"/>
  <c r="BJ23" s="1"/>
  <c r="CA23" a="1"/>
  <c r="CA23" s="1"/>
  <c r="BV23" a="1"/>
  <c r="BV23" s="1"/>
  <c r="BZ23" a="1"/>
  <c r="BZ23" s="1"/>
  <c r="BM23" a="1"/>
  <c r="BM23" s="1"/>
  <c r="BY23" a="1"/>
  <c r="BY23" s="1"/>
  <c r="BJ21" a="1"/>
  <c r="BJ21" s="1"/>
  <c r="BO21" a="1"/>
  <c r="BO21" s="1"/>
  <c r="BR21" a="1"/>
  <c r="BR21" s="1"/>
  <c r="BW21" a="1"/>
  <c r="BW21" s="1"/>
  <c r="BZ21" a="1"/>
  <c r="BZ21" s="1"/>
  <c r="CC21"/>
  <c r="BQ21" a="1"/>
  <c r="BQ21" s="1"/>
  <c r="BY21" a="1"/>
  <c r="BY21" s="1"/>
  <c r="CB21"/>
  <c r="BL21" a="1"/>
  <c r="BL21" s="1"/>
  <c r="BT21" a="1"/>
  <c r="BT21" s="1"/>
  <c r="BN21" a="1"/>
  <c r="BN21" s="1"/>
  <c r="BS21" a="1"/>
  <c r="BS21" s="1"/>
  <c r="BV21" a="1"/>
  <c r="BV21" s="1"/>
  <c r="BP21" a="1"/>
  <c r="BP21" s="1"/>
  <c r="BM21" a="1"/>
  <c r="BM21" s="1"/>
  <c r="BX21" a="1"/>
  <c r="BX21" s="1"/>
  <c r="CD21"/>
  <c r="BK21" a="1"/>
  <c r="BK21" s="1"/>
  <c r="CA21" a="1"/>
  <c r="CA21" s="1"/>
  <c r="BU21" a="1"/>
  <c r="BU21" s="1"/>
  <c r="BJ19" a="1"/>
  <c r="BJ19" s="1"/>
  <c r="BM19" a="1"/>
  <c r="BM19" s="1"/>
  <c r="BR19" a="1"/>
  <c r="BR19" s="1"/>
  <c r="BU19" a="1"/>
  <c r="BU19" s="1"/>
  <c r="BZ19" a="1"/>
  <c r="BZ19" s="1"/>
  <c r="CC19"/>
  <c r="BL19" a="1"/>
  <c r="BL19" s="1"/>
  <c r="BT19" a="1"/>
  <c r="BT19" s="1"/>
  <c r="CB19"/>
  <c r="BO19" a="1"/>
  <c r="BO19" s="1"/>
  <c r="BW19" a="1"/>
  <c r="BW19" s="1"/>
  <c r="BQ19" a="1"/>
  <c r="BQ19" s="1"/>
  <c r="BV19" a="1"/>
  <c r="BV19" s="1"/>
  <c r="BX19" a="1"/>
  <c r="BX19" s="1"/>
  <c r="BK19" a="1"/>
  <c r="BK19" s="1"/>
  <c r="BP19" a="1"/>
  <c r="BP19" s="1"/>
  <c r="CA19" a="1"/>
  <c r="CA19" s="1"/>
  <c r="BN19" a="1"/>
  <c r="BN19" s="1"/>
  <c r="BY19" a="1"/>
  <c r="BY19" s="1"/>
  <c r="BS19" a="1"/>
  <c r="BS19" s="1"/>
  <c r="CD19"/>
  <c r="BK28" a="1"/>
  <c r="BK28" s="1"/>
  <c r="BP28" a="1"/>
  <c r="BP28" s="1"/>
  <c r="BS28" a="1"/>
  <c r="BS28" s="1"/>
  <c r="BW28" a="1"/>
  <c r="BW28" s="1"/>
  <c r="CA28" a="1"/>
  <c r="CA28" s="1"/>
  <c r="BJ28" a="1"/>
  <c r="BJ28" s="1"/>
  <c r="BN28" a="1"/>
  <c r="BN28" s="1"/>
  <c r="BV28" a="1"/>
  <c r="BV28" s="1"/>
  <c r="CB28"/>
  <c r="BL28" a="1"/>
  <c r="BL28" s="1"/>
  <c r="BY28" a="1"/>
  <c r="BY28" s="1"/>
  <c r="BO28" a="1"/>
  <c r="BO28" s="1"/>
  <c r="BX28" a="1"/>
  <c r="BX28" s="1"/>
  <c r="BM28" a="1"/>
  <c r="BM28" s="1"/>
  <c r="BQ28" a="1"/>
  <c r="BQ28" s="1"/>
  <c r="BU28" a="1"/>
  <c r="BU28" s="1"/>
  <c r="BZ28" a="1"/>
  <c r="BZ28" s="1"/>
  <c r="BT28" a="1"/>
  <c r="BT28" s="1"/>
  <c r="CD28"/>
  <c r="BR28" a="1"/>
  <c r="BR28" s="1"/>
  <c r="CC28"/>
  <c r="BK30" a="1"/>
  <c r="BK30" s="1"/>
  <c r="BN30" a="1"/>
  <c r="BN30" s="1"/>
  <c r="BT30" a="1"/>
  <c r="BT30" s="1"/>
  <c r="BX30" a="1"/>
  <c r="BX30" s="1"/>
  <c r="CB30"/>
  <c r="BP30" a="1"/>
  <c r="BP30" s="1"/>
  <c r="BU30" a="1"/>
  <c r="BU30" s="1"/>
  <c r="BZ30" a="1"/>
  <c r="BZ30" s="1"/>
  <c r="BW30" a="1"/>
  <c r="BW30" s="1"/>
  <c r="BJ30" a="1"/>
  <c r="BJ30" s="1"/>
  <c r="BQ30" a="1"/>
  <c r="BQ30" s="1"/>
  <c r="CA30" a="1"/>
  <c r="CA30" s="1"/>
  <c r="BL30" a="1"/>
  <c r="BL30" s="1"/>
  <c r="BO30" a="1"/>
  <c r="BO30" s="1"/>
  <c r="BS30" a="1"/>
  <c r="BS30" s="1"/>
  <c r="BY30" a="1"/>
  <c r="BY30" s="1"/>
  <c r="CD30"/>
  <c r="BR30" a="1"/>
  <c r="BR30" s="1"/>
  <c r="CC30"/>
  <c r="BM30" a="1"/>
  <c r="BM30" s="1"/>
  <c r="BV30" a="1"/>
  <c r="BV30" s="1"/>
  <c r="CB52"/>
  <c r="BZ52" a="1"/>
  <c r="BZ52" s="1"/>
  <c r="BV52" a="1"/>
  <c r="BV52" s="1"/>
  <c r="BT52" a="1"/>
  <c r="BT52" s="1"/>
  <c r="BP52" a="1"/>
  <c r="BP52" s="1"/>
  <c r="BN52" a="1"/>
  <c r="BN52" s="1"/>
  <c r="BY52" a="1"/>
  <c r="BY52" s="1"/>
  <c r="BW52" a="1"/>
  <c r="BW52" s="1"/>
  <c r="BS52" a="1"/>
  <c r="BS52" s="1"/>
  <c r="BQ52" a="1"/>
  <c r="BQ52" s="1"/>
  <c r="BM52" a="1"/>
  <c r="BM52" s="1"/>
  <c r="BK52" a="1"/>
  <c r="BK52" s="1"/>
  <c r="BJ52" a="1"/>
  <c r="BJ52" s="1"/>
  <c r="CC52"/>
  <c r="CB50"/>
  <c r="BZ50" a="1"/>
  <c r="BZ50" s="1"/>
  <c r="BY50" a="1"/>
  <c r="BY50" s="1"/>
  <c r="BW50" a="1"/>
  <c r="BW50" s="1"/>
  <c r="BS50" a="1"/>
  <c r="BS50" s="1"/>
  <c r="BQ50" a="1"/>
  <c r="BQ50" s="1"/>
  <c r="BM50" a="1"/>
  <c r="BM50" s="1"/>
  <c r="BK50" a="1"/>
  <c r="BK50" s="1"/>
  <c r="BV50" a="1"/>
  <c r="BV50" s="1"/>
  <c r="BN50" a="1"/>
  <c r="BN50" s="1"/>
  <c r="BT50" a="1"/>
  <c r="BT50" s="1"/>
  <c r="CC50"/>
  <c r="BJ50" a="1"/>
  <c r="BJ50" s="1"/>
  <c r="BP50" a="1"/>
  <c r="BP50" s="1"/>
  <c r="BK38" a="1"/>
  <c r="BK38" s="1"/>
  <c r="BP38" a="1"/>
  <c r="BP38" s="1"/>
  <c r="BS38" a="1"/>
  <c r="BS38" s="1"/>
  <c r="BW38" a="1"/>
  <c r="BW38" s="1"/>
  <c r="CA38" a="1"/>
  <c r="CA38" s="1"/>
  <c r="BM38" a="1"/>
  <c r="BM38" s="1"/>
  <c r="BQ38" a="1"/>
  <c r="BQ38" s="1"/>
  <c r="BU38" a="1"/>
  <c r="BU38" s="1"/>
  <c r="BZ38" a="1"/>
  <c r="BZ38" s="1"/>
  <c r="BT38" a="1"/>
  <c r="BT38" s="1"/>
  <c r="CD38"/>
  <c r="BR38" a="1"/>
  <c r="BR38" s="1"/>
  <c r="CC38"/>
  <c r="BJ38" a="1"/>
  <c r="BJ38" s="1"/>
  <c r="CB38"/>
  <c r="BL38" a="1"/>
  <c r="BL38" s="1"/>
  <c r="BY38" a="1"/>
  <c r="BY38" s="1"/>
  <c r="BO38" a="1"/>
  <c r="BO38" s="1"/>
  <c r="BX38" a="1"/>
  <c r="BX38" s="1"/>
  <c r="BN38" a="1"/>
  <c r="BN38" s="1"/>
  <c r="BV38" a="1"/>
  <c r="BV38" s="1"/>
  <c r="BJ36" a="1"/>
  <c r="BJ36" s="1"/>
  <c r="BO36" a="1"/>
  <c r="BO36" s="1"/>
  <c r="BR36" a="1"/>
  <c r="BR36" s="1"/>
  <c r="BV36" a="1"/>
  <c r="BV36" s="1"/>
  <c r="BZ36" a="1"/>
  <c r="BZ36" s="1"/>
  <c r="CD36"/>
  <c r="BN36" a="1"/>
  <c r="BN36" s="1"/>
  <c r="BQ36" a="1"/>
  <c r="BQ36" s="1"/>
  <c r="BW36" a="1"/>
  <c r="BW36" s="1"/>
  <c r="CB36"/>
  <c r="BP36" a="1"/>
  <c r="BP36" s="1"/>
  <c r="BY36" a="1"/>
  <c r="BY36" s="1"/>
  <c r="BK36" a="1"/>
  <c r="BK36" s="1"/>
  <c r="BX36" a="1"/>
  <c r="BX36" s="1"/>
  <c r="BM36" a="1"/>
  <c r="BM36" s="1"/>
  <c r="BU36" a="1"/>
  <c r="BU36" s="1"/>
  <c r="CA36" a="1"/>
  <c r="CA36" s="1"/>
  <c r="BL36" a="1"/>
  <c r="BL36" s="1"/>
  <c r="BT36" a="1"/>
  <c r="BT36" s="1"/>
  <c r="BS36" a="1"/>
  <c r="BS36" s="1"/>
  <c r="CC36"/>
  <c r="BL27" a="1"/>
  <c r="BL27" s="1"/>
  <c r="BO27" a="1"/>
  <c r="BO27" s="1"/>
  <c r="BT27" a="1"/>
  <c r="BT27" s="1"/>
  <c r="BW27" a="1"/>
  <c r="BW27" s="1"/>
  <c r="CB27"/>
  <c r="BM27" a="1"/>
  <c r="BM27" s="1"/>
  <c r="BP27" a="1"/>
  <c r="BP27" s="1"/>
  <c r="CA27" a="1"/>
  <c r="CA27" s="1"/>
  <c r="BN27" a="1"/>
  <c r="BN27" s="1"/>
  <c r="BR27" a="1"/>
  <c r="BR27" s="1"/>
  <c r="BQ27" a="1"/>
  <c r="BQ27" s="1"/>
  <c r="BX27" a="1"/>
  <c r="BX27" s="1"/>
  <c r="BS27" a="1"/>
  <c r="BS27" s="1"/>
  <c r="BV27" a="1"/>
  <c r="BV27" s="1"/>
  <c r="BZ27" a="1"/>
  <c r="BZ27" s="1"/>
  <c r="CD27"/>
  <c r="BK27" a="1"/>
  <c r="BK27" s="1"/>
  <c r="BY27" a="1"/>
  <c r="BY27" s="1"/>
  <c r="CC27"/>
  <c r="BJ27" a="1"/>
  <c r="BJ27" s="1"/>
  <c r="BU27" a="1"/>
  <c r="BU27" s="1"/>
  <c r="E147"/>
  <c r="BM144" a="1"/>
  <c r="BM144" s="1"/>
  <c r="BQ144" a="1"/>
  <c r="BQ144" s="1"/>
  <c r="BU144" a="1"/>
  <c r="BU144" s="1"/>
  <c r="BY144" a="1"/>
  <c r="BY144" s="1"/>
  <c r="CC144"/>
  <c r="BL144" a="1"/>
  <c r="BL144" s="1"/>
  <c r="BP144" a="1"/>
  <c r="BP144" s="1"/>
  <c r="BT144" a="1"/>
  <c r="BT144" s="1"/>
  <c r="BX144" a="1"/>
  <c r="BX144" s="1"/>
  <c r="CB144"/>
  <c r="BJ144" a="1"/>
  <c r="BJ144" s="1"/>
  <c r="BR144" a="1"/>
  <c r="BR144" s="1"/>
  <c r="BZ144" a="1"/>
  <c r="BZ144" s="1"/>
  <c r="BN144" a="1"/>
  <c r="BN144" s="1"/>
  <c r="BV144" a="1"/>
  <c r="BV144" s="1"/>
  <c r="CD144"/>
  <c r="BK144" a="1"/>
  <c r="BK144" s="1"/>
  <c r="BS144" a="1"/>
  <c r="BS144" s="1"/>
  <c r="CA144" a="1"/>
  <c r="CA144" s="1"/>
  <c r="BW144" a="1"/>
  <c r="BW144" s="1"/>
  <c r="BO144" a="1"/>
  <c r="BO144" s="1"/>
  <c r="BQ140" a="1"/>
  <c r="BQ140" s="1"/>
  <c r="BX140" a="1"/>
  <c r="BX140" s="1"/>
  <c r="BK140" a="1"/>
  <c r="BK140" s="1"/>
  <c r="CA139" a="1"/>
  <c r="CA139" s="1"/>
  <c r="BQ139" a="1"/>
  <c r="BQ139" s="1"/>
  <c r="BK137" a="1"/>
  <c r="BK137" s="1"/>
  <c r="BL137" a="1"/>
  <c r="BL137" s="1"/>
  <c r="BQ142" a="1"/>
  <c r="BQ142" s="1"/>
  <c r="BK142" a="1"/>
  <c r="BK142" s="1"/>
  <c r="BV141" a="1"/>
  <c r="BV141" s="1"/>
  <c r="BL141" a="1"/>
  <c r="BL141" s="1"/>
  <c r="BJ54" a="1"/>
  <c r="BJ54" s="1"/>
  <c r="BN54" a="1"/>
  <c r="BN54" s="1"/>
  <c r="BV54" a="1"/>
  <c r="BV54" s="1"/>
  <c r="CA145" a="1"/>
  <c r="CA145" s="1"/>
  <c r="BN145" a="1"/>
  <c r="BN145" s="1"/>
  <c r="BK143" a="1"/>
  <c r="BK143" s="1"/>
  <c r="BP143" a="1"/>
  <c r="BP143" s="1"/>
  <c r="BT146" a="1"/>
  <c r="BT146" s="1"/>
  <c r="BM146" a="1"/>
  <c r="BM146" s="1"/>
  <c r="BK138" a="1"/>
  <c r="BK138" s="1"/>
  <c r="CC138"/>
  <c r="BR138" a="1"/>
  <c r="BR138" s="1"/>
  <c r="BY140" a="1"/>
  <c r="BY140" s="1"/>
  <c r="BL140" a="1"/>
  <c r="BL140" s="1"/>
  <c r="BZ140" a="1"/>
  <c r="BZ140" s="1"/>
  <c r="BJ140" a="1"/>
  <c r="BJ140" s="1"/>
  <c r="BO140" a="1"/>
  <c r="BO140" s="1"/>
  <c r="BW139" a="1"/>
  <c r="BW139" s="1"/>
  <c r="BJ139" a="1"/>
  <c r="BJ139" s="1"/>
  <c r="BN139" a="1"/>
  <c r="BN139" s="1"/>
  <c r="BT139" a="1"/>
  <c r="BT139" s="1"/>
  <c r="BU139" a="1"/>
  <c r="BU139" s="1"/>
  <c r="CA137" a="1"/>
  <c r="CA137" s="1"/>
  <c r="CB137"/>
  <c r="BJ137" a="1"/>
  <c r="BJ137" s="1"/>
  <c r="BZ137" a="1"/>
  <c r="BZ137" s="1"/>
  <c r="BZ142" a="1"/>
  <c r="BZ142" s="1"/>
  <c r="BY142" a="1"/>
  <c r="BY142" s="1"/>
  <c r="BM142" a="1"/>
  <c r="BM142" s="1"/>
  <c r="BO142" a="1"/>
  <c r="BO142" s="1"/>
  <c r="BT142" a="1"/>
  <c r="BT142" s="1"/>
  <c r="BY141" a="1"/>
  <c r="BY141" s="1"/>
  <c r="BX141" a="1"/>
  <c r="BX141" s="1"/>
  <c r="BK141" a="1"/>
  <c r="BK141" s="1"/>
  <c r="BO141" a="1"/>
  <c r="BO141" s="1"/>
  <c r="BU141" a="1"/>
  <c r="BU141" s="1"/>
  <c r="CC54"/>
  <c r="BW54" a="1"/>
  <c r="BW54" s="1"/>
  <c r="BT54" a="1"/>
  <c r="BT54" s="1"/>
  <c r="CB54"/>
  <c r="CC145"/>
  <c r="BO145" a="1"/>
  <c r="BO145" s="1"/>
  <c r="CD145"/>
  <c r="BP145" a="1"/>
  <c r="BP145" s="1"/>
  <c r="BQ145" a="1"/>
  <c r="BQ145" s="1"/>
  <c r="CB143"/>
  <c r="BV143" a="1"/>
  <c r="BV143" s="1"/>
  <c r="CC143"/>
  <c r="BO143" a="1"/>
  <c r="BO143" s="1"/>
  <c r="BU143" a="1"/>
  <c r="BU143" s="1"/>
  <c r="CA146" a="1"/>
  <c r="CA146" s="1"/>
  <c r="BP146" a="1"/>
  <c r="BP146" s="1"/>
  <c r="CB146"/>
  <c r="BQ146" a="1"/>
  <c r="BQ146" s="1"/>
  <c r="BV146" a="1"/>
  <c r="BV146" s="1"/>
  <c r="CA138" a="1"/>
  <c r="CA138" s="1"/>
  <c r="BO138" a="1"/>
  <c r="BO138" s="1"/>
  <c r="BQ138" a="1"/>
  <c r="BQ138" s="1"/>
  <c r="BV138" a="1"/>
  <c r="BV138" s="1"/>
  <c r="CB138"/>
  <c r="BL138" a="1"/>
  <c r="BL138" s="1"/>
  <c r="BL26" a="1"/>
  <c r="BL26" s="1"/>
  <c r="BR26" a="1"/>
  <c r="BR26" s="1"/>
  <c r="BV26" a="1"/>
  <c r="BV26" s="1"/>
  <c r="BZ26" a="1"/>
  <c r="BZ26" s="1"/>
  <c r="CD26"/>
  <c r="BN26" a="1"/>
  <c r="BN26" s="1"/>
  <c r="BS26" a="1"/>
  <c r="BS26" s="1"/>
  <c r="BX26" a="1"/>
  <c r="BX26" s="1"/>
  <c r="CC26"/>
  <c r="BP26" a="1"/>
  <c r="BP26" s="1"/>
  <c r="CA26" a="1"/>
  <c r="CA26" s="1"/>
  <c r="BO26" a="1"/>
  <c r="BO26" s="1"/>
  <c r="BT26" a="1"/>
  <c r="BT26" s="1"/>
  <c r="BJ26" a="1"/>
  <c r="BJ26" s="1"/>
  <c r="BM26" a="1"/>
  <c r="BM26" s="1"/>
  <c r="BQ26" a="1"/>
  <c r="BQ26" s="1"/>
  <c r="BW26" a="1"/>
  <c r="BW26" s="1"/>
  <c r="CB26"/>
  <c r="BU26" a="1"/>
  <c r="BU26" s="1"/>
  <c r="BK26" a="1"/>
  <c r="BK26" s="1"/>
  <c r="BY26" a="1"/>
  <c r="BY26" s="1"/>
  <c r="BK24" a="1"/>
  <c r="BK24" s="1"/>
  <c r="BP24" a="1"/>
  <c r="BP24" s="1"/>
  <c r="BT24" a="1"/>
  <c r="BT24" s="1"/>
  <c r="BX24" a="1"/>
  <c r="BX24" s="1"/>
  <c r="CB24"/>
  <c r="BO24" a="1"/>
  <c r="BO24" s="1"/>
  <c r="BS24" a="1"/>
  <c r="BS24" s="1"/>
  <c r="BY24" a="1"/>
  <c r="BY24" s="1"/>
  <c r="CD24"/>
  <c r="BM24" a="1"/>
  <c r="BM24" s="1"/>
  <c r="BV24" a="1"/>
  <c r="BV24" s="1"/>
  <c r="BL24" a="1"/>
  <c r="BL24" s="1"/>
  <c r="BZ24" a="1"/>
  <c r="BZ24" s="1"/>
  <c r="BJ24" a="1"/>
  <c r="BJ24" s="1"/>
  <c r="BN24" a="1"/>
  <c r="BN24" s="1"/>
  <c r="BR24" a="1"/>
  <c r="BR24" s="1"/>
  <c r="BW24" a="1"/>
  <c r="BW24" s="1"/>
  <c r="CC24"/>
  <c r="BQ24" a="1"/>
  <c r="BQ24" s="1"/>
  <c r="CA24" a="1"/>
  <c r="CA24" s="1"/>
  <c r="BU24" a="1"/>
  <c r="BU24" s="1"/>
  <c r="BK22" a="1"/>
  <c r="BK22" s="1"/>
  <c r="BN22" a="1"/>
  <c r="BN22" s="1"/>
  <c r="BR22" a="1"/>
  <c r="BR22" s="1"/>
  <c r="BV22" a="1"/>
  <c r="BV22" s="1"/>
  <c r="BZ22" a="1"/>
  <c r="BZ22" s="1"/>
  <c r="CD22"/>
  <c r="BM22" a="1"/>
  <c r="BM22" s="1"/>
  <c r="BU22" a="1"/>
  <c r="BU22" s="1"/>
  <c r="CC22"/>
  <c r="BQ22" a="1"/>
  <c r="BQ22" s="1"/>
  <c r="BY22" a="1"/>
  <c r="BY22" s="1"/>
  <c r="BJ22" a="1"/>
  <c r="BJ22" s="1"/>
  <c r="BP22" a="1"/>
  <c r="BP22" s="1"/>
  <c r="BX22" a="1"/>
  <c r="BX22" s="1"/>
  <c r="BT22" a="1"/>
  <c r="BT22" s="1"/>
  <c r="BL22" a="1"/>
  <c r="BL22" s="1"/>
  <c r="CA22" a="1"/>
  <c r="CA22" s="1"/>
  <c r="BO22" a="1"/>
  <c r="BO22" s="1"/>
  <c r="BW22" a="1"/>
  <c r="BW22" s="1"/>
  <c r="CB22"/>
  <c r="BS22" a="1"/>
  <c r="BS22" s="1"/>
  <c r="BO20" a="1"/>
  <c r="BO20" s="1"/>
  <c r="BS20" a="1"/>
  <c r="BS20" s="1"/>
  <c r="BW20" a="1"/>
  <c r="BW20" s="1"/>
  <c r="CA20" a="1"/>
  <c r="CA20" s="1"/>
  <c r="BK20" a="1"/>
  <c r="BK20" s="1"/>
  <c r="BN20" a="1"/>
  <c r="BN20" s="1"/>
  <c r="BV20" a="1"/>
  <c r="BV20" s="1"/>
  <c r="BZ20" a="1"/>
  <c r="BZ20" s="1"/>
  <c r="BR20" a="1"/>
  <c r="BR20" s="1"/>
  <c r="CD20"/>
  <c r="BM20" a="1"/>
  <c r="BM20" s="1"/>
  <c r="BU20" a="1"/>
  <c r="BU20" s="1"/>
  <c r="CC20"/>
  <c r="BJ20" a="1"/>
  <c r="BJ20" s="1"/>
  <c r="BY20" a="1"/>
  <c r="BY20" s="1"/>
  <c r="BP20" a="1"/>
  <c r="BP20" s="1"/>
  <c r="BL20" a="1"/>
  <c r="BL20" s="1"/>
  <c r="BT20" a="1"/>
  <c r="BT20" s="1"/>
  <c r="CB20"/>
  <c r="BQ20" a="1"/>
  <c r="BQ20" s="1"/>
  <c r="BX20" a="1"/>
  <c r="BX20" s="1"/>
  <c r="BK18" a="1"/>
  <c r="BK18" s="1"/>
  <c r="BO18" a="1"/>
  <c r="BO18" s="1"/>
  <c r="BS18" a="1"/>
  <c r="BS18" s="1"/>
  <c r="BW18" a="1"/>
  <c r="BW18" s="1"/>
  <c r="CA18" a="1"/>
  <c r="CA18" s="1"/>
  <c r="BJ18" a="1"/>
  <c r="BJ18" s="1"/>
  <c r="BR18" a="1"/>
  <c r="BR18" s="1"/>
  <c r="BZ18" a="1"/>
  <c r="BZ18" s="1"/>
  <c r="CD18"/>
  <c r="BN18" a="1"/>
  <c r="BN18" s="1"/>
  <c r="BV18" a="1"/>
  <c r="BV18" s="1"/>
  <c r="BQ18" a="1"/>
  <c r="BQ18" s="1"/>
  <c r="BY18" a="1"/>
  <c r="BY18" s="1"/>
  <c r="BM18" a="1"/>
  <c r="BM18" s="1"/>
  <c r="BU18" a="1"/>
  <c r="BU18" s="1"/>
  <c r="BT18" a="1"/>
  <c r="BT18" s="1"/>
  <c r="BP18" a="1"/>
  <c r="BP18" s="1"/>
  <c r="BX18" a="1"/>
  <c r="BX18" s="1"/>
  <c r="CC18"/>
  <c r="BL18" a="1"/>
  <c r="BL18" s="1"/>
  <c r="CB18"/>
  <c r="BJ16" a="1"/>
  <c r="BJ16" s="1"/>
  <c r="BN16" a="1"/>
  <c r="BN16" s="1"/>
  <c r="BR16" a="1"/>
  <c r="BR16" s="1"/>
  <c r="BV16" a="1"/>
  <c r="BV16" s="1"/>
  <c r="BZ16" a="1"/>
  <c r="BZ16" s="1"/>
  <c r="CD16"/>
  <c r="BM16" a="1"/>
  <c r="BM16" s="1"/>
  <c r="BQ16" a="1"/>
  <c r="BQ16" s="1"/>
  <c r="BY16" a="1"/>
  <c r="BY16" s="1"/>
  <c r="CC16"/>
  <c r="BU16" a="1"/>
  <c r="BU16" s="1"/>
  <c r="BL16" a="1"/>
  <c r="BL16" s="1"/>
  <c r="BT16" a="1"/>
  <c r="BT16" s="1"/>
  <c r="CB16"/>
  <c r="BP16" a="1"/>
  <c r="BP16" s="1"/>
  <c r="BO16" a="1"/>
  <c r="BO16" s="1"/>
  <c r="BK16" a="1"/>
  <c r="BK16" s="1"/>
  <c r="BS16" a="1"/>
  <c r="BS16" s="1"/>
  <c r="CA16" a="1"/>
  <c r="CA16" s="1"/>
  <c r="BX16" a="1"/>
  <c r="BX16" s="1"/>
  <c r="BW16" a="1"/>
  <c r="BW16" s="1"/>
  <c r="BL34" a="1"/>
  <c r="BL34" s="1"/>
  <c r="BO34" a="1"/>
  <c r="BO34" s="1"/>
  <c r="BU34" a="1"/>
  <c r="BU34" s="1"/>
  <c r="BY34" a="1"/>
  <c r="BY34" s="1"/>
  <c r="CC34"/>
  <c r="BS34" a="1"/>
  <c r="BS34" s="1"/>
  <c r="BX34" a="1"/>
  <c r="BX34" s="1"/>
  <c r="CD34"/>
  <c r="BJ34" a="1"/>
  <c r="BJ34" s="1"/>
  <c r="BV34" a="1"/>
  <c r="BV34" s="1"/>
  <c r="BP34" a="1"/>
  <c r="BP34" s="1"/>
  <c r="BZ34" a="1"/>
  <c r="BZ34" s="1"/>
  <c r="BK34" a="1"/>
  <c r="BK34" s="1"/>
  <c r="BN34" a="1"/>
  <c r="BN34" s="1"/>
  <c r="BR34" a="1"/>
  <c r="BR34" s="1"/>
  <c r="BW34" a="1"/>
  <c r="BW34" s="1"/>
  <c r="CB34"/>
  <c r="BQ34" a="1"/>
  <c r="BQ34" s="1"/>
  <c r="CA34" a="1"/>
  <c r="CA34" s="1"/>
  <c r="BM34" a="1"/>
  <c r="BM34" s="1"/>
  <c r="BT34" a="1"/>
  <c r="BT34" s="1"/>
  <c r="BJ29" a="1"/>
  <c r="BJ29" s="1"/>
  <c r="BO29" a="1"/>
  <c r="BO29" s="1"/>
  <c r="BR29" a="1"/>
  <c r="BR29" s="1"/>
  <c r="BW29" a="1"/>
  <c r="BW29" s="1"/>
  <c r="BZ29" a="1"/>
  <c r="BZ29" s="1"/>
  <c r="CC29"/>
  <c r="BK29" a="1"/>
  <c r="BK29" s="1"/>
  <c r="BV29" a="1"/>
  <c r="BV29" s="1"/>
  <c r="BY29" a="1"/>
  <c r="BY29" s="1"/>
  <c r="CD29"/>
  <c r="BT29" a="1"/>
  <c r="BT29" s="1"/>
  <c r="CA29" a="1"/>
  <c r="CA29" s="1"/>
  <c r="BP29" a="1"/>
  <c r="BP29" s="1"/>
  <c r="BN29" a="1"/>
  <c r="BN29" s="1"/>
  <c r="BQ29" a="1"/>
  <c r="BQ29" s="1"/>
  <c r="BU29" a="1"/>
  <c r="BU29" s="1"/>
  <c r="CB29"/>
  <c r="BM29" a="1"/>
  <c r="BM29" s="1"/>
  <c r="BX29" a="1"/>
  <c r="BX29" s="1"/>
  <c r="BL29" a="1"/>
  <c r="BL29" s="1"/>
  <c r="BS29" a="1"/>
  <c r="BS29" s="1"/>
  <c r="BK33" a="1"/>
  <c r="BK33" s="1"/>
  <c r="BP33" a="1"/>
  <c r="BP33" s="1"/>
  <c r="BS33" a="1"/>
  <c r="BS33" s="1"/>
  <c r="BX33" a="1"/>
  <c r="BX33" s="1"/>
  <c r="CA33" a="1"/>
  <c r="CA33" s="1"/>
  <c r="CD33"/>
  <c r="BJ33" a="1"/>
  <c r="BJ33" s="1"/>
  <c r="BN33" a="1"/>
  <c r="BN33" s="1"/>
  <c r="BU33" a="1"/>
  <c r="BU33" s="1"/>
  <c r="BY33" a="1"/>
  <c r="BY33" s="1"/>
  <c r="CB33"/>
  <c r="BW33" a="1"/>
  <c r="BW33" s="1"/>
  <c r="BR33" a="1"/>
  <c r="BR33" s="1"/>
  <c r="CC33"/>
  <c r="BM33" a="1"/>
  <c r="BM33" s="1"/>
  <c r="BQ33" a="1"/>
  <c r="BQ33" s="1"/>
  <c r="BT33" a="1"/>
  <c r="BT33" s="1"/>
  <c r="BL33" a="1"/>
  <c r="BL33" s="1"/>
  <c r="BZ33" a="1"/>
  <c r="BZ33" s="1"/>
  <c r="BO33" a="1"/>
  <c r="BO33" s="1"/>
  <c r="BV33" a="1"/>
  <c r="BV33" s="1"/>
  <c r="BV140" a="1"/>
  <c r="BV140" s="1"/>
  <c r="BZ139" a="1"/>
  <c r="BZ139" s="1"/>
  <c r="BP139" a="1"/>
  <c r="BP139" s="1"/>
  <c r="BN137" a="1"/>
  <c r="BN137" s="1"/>
  <c r="CA142" a="1"/>
  <c r="CA142" s="1"/>
  <c r="BS141" a="1"/>
  <c r="BS141" s="1"/>
  <c r="CB141"/>
  <c r="BQ54" a="1"/>
  <c r="BQ54" s="1"/>
  <c r="BU145" a="1"/>
  <c r="BU145" s="1"/>
  <c r="BK145" a="1"/>
  <c r="BK145" s="1"/>
  <c r="BZ143" a="1"/>
  <c r="BZ143" s="1"/>
  <c r="BY146" a="1"/>
  <c r="BY146" s="1"/>
  <c r="BR146" a="1"/>
  <c r="BR146" s="1"/>
  <c r="BX138" a="1"/>
  <c r="BX138" s="1"/>
  <c r="BM140" a="1"/>
  <c r="BM140" s="1"/>
  <c r="BT140" a="1"/>
  <c r="BT140" s="1"/>
  <c r="CD140"/>
  <c r="BN140" a="1"/>
  <c r="BN140" s="1"/>
  <c r="BS140" a="1"/>
  <c r="BS140" s="1"/>
  <c r="CD139"/>
  <c r="CC139"/>
  <c r="BS139" a="1"/>
  <c r="BS139" s="1"/>
  <c r="BY139" a="1"/>
  <c r="BY139" s="1"/>
  <c r="BX139" a="1"/>
  <c r="BX139" s="1"/>
  <c r="BM137" a="1"/>
  <c r="BM137" s="1"/>
  <c r="BY137" a="1"/>
  <c r="BY137" s="1"/>
  <c r="BU137" a="1"/>
  <c r="BU137" s="1"/>
  <c r="BS137" a="1"/>
  <c r="BS137" s="1"/>
  <c r="BW137" a="1"/>
  <c r="BW137" s="1"/>
  <c r="BJ142" a="1"/>
  <c r="BJ142" s="1"/>
  <c r="BN142" a="1"/>
  <c r="BN142" s="1"/>
  <c r="BU142" a="1"/>
  <c r="BU142" s="1"/>
  <c r="BS142" a="1"/>
  <c r="BS142" s="1"/>
  <c r="BX142" a="1"/>
  <c r="BX142" s="1"/>
  <c r="BN141" a="1"/>
  <c r="BN141" s="1"/>
  <c r="CD141"/>
  <c r="BP141" a="1"/>
  <c r="BP141" s="1"/>
  <c r="BT141" a="1"/>
  <c r="BT141" s="1"/>
  <c r="BZ141" a="1"/>
  <c r="BZ141" s="1"/>
  <c r="BJ141" a="1"/>
  <c r="BJ141" s="1"/>
  <c r="BM54" a="1"/>
  <c r="BM54" s="1"/>
  <c r="BZ54" a="1"/>
  <c r="BZ54" s="1"/>
  <c r="BJ145" a="1"/>
  <c r="BJ145" s="1"/>
  <c r="BT145" a="1"/>
  <c r="BT145" s="1"/>
  <c r="BL145" a="1"/>
  <c r="BL145" s="1"/>
  <c r="BS145" a="1"/>
  <c r="BS145" s="1"/>
  <c r="BV145" a="1"/>
  <c r="BV145" s="1"/>
  <c r="BQ143" a="1"/>
  <c r="BQ143" s="1"/>
  <c r="CA143" a="1"/>
  <c r="CA143" s="1"/>
  <c r="BN143" a="1"/>
  <c r="BN143" s="1"/>
  <c r="BR143" a="1"/>
  <c r="BR143" s="1"/>
  <c r="BX143" a="1"/>
  <c r="BX143" s="1"/>
  <c r="BL146" a="1"/>
  <c r="BL146" s="1"/>
  <c r="BX146" a="1"/>
  <c r="BX146" s="1"/>
  <c r="BK146" a="1"/>
  <c r="BK146" s="1"/>
  <c r="BU146" a="1"/>
  <c r="BU146" s="1"/>
  <c r="BZ146" a="1"/>
  <c r="BZ146" s="1"/>
  <c r="BJ146" a="1"/>
  <c r="BJ146" s="1"/>
  <c r="BW138" a="1"/>
  <c r="BW138" s="1"/>
  <c r="BU138" a="1"/>
  <c r="BU138" s="1"/>
  <c r="BZ138" a="1"/>
  <c r="BZ138" s="1"/>
  <c r="BJ138" a="1"/>
  <c r="BJ138" s="1"/>
  <c r="BP138" a="1"/>
  <c r="BP138" s="1"/>
  <c r="BL17" a="1"/>
  <c r="BL17" s="1"/>
  <c r="BQ17" a="1"/>
  <c r="BQ17" s="1"/>
  <c r="BT17" a="1"/>
  <c r="BT17" s="1"/>
  <c r="BY17" a="1"/>
  <c r="BY17" s="1"/>
  <c r="CB17"/>
  <c r="BK17" a="1"/>
  <c r="BK17" s="1"/>
  <c r="BS17" a="1"/>
  <c r="BS17" s="1"/>
  <c r="CA17" a="1"/>
  <c r="CA17" s="1"/>
  <c r="BN17" a="1"/>
  <c r="BN17" s="1"/>
  <c r="BV17" a="1"/>
  <c r="BV17" s="1"/>
  <c r="BM17" a="1"/>
  <c r="BM17" s="1"/>
  <c r="BX17" a="1"/>
  <c r="BX17" s="1"/>
  <c r="CD17"/>
  <c r="BP17" a="1"/>
  <c r="BP17" s="1"/>
  <c r="BJ17" a="1"/>
  <c r="BJ17" s="1"/>
  <c r="BZ17" a="1"/>
  <c r="BZ17" s="1"/>
  <c r="BR17" a="1"/>
  <c r="BR17" s="1"/>
  <c r="BW17" a="1"/>
  <c r="BW17" s="1"/>
  <c r="CC17"/>
  <c r="BU17" a="1"/>
  <c r="BU17" s="1"/>
  <c r="BO17" a="1"/>
  <c r="BO17" s="1"/>
  <c r="BS53" a="1"/>
  <c r="BS53" s="1"/>
  <c r="BP53" a="1"/>
  <c r="BP53" s="1"/>
  <c r="BK53" a="1"/>
  <c r="BK53" s="1"/>
  <c r="CB53"/>
  <c r="BW53" a="1"/>
  <c r="BW53" s="1"/>
  <c r="BT53" a="1"/>
  <c r="BT53" s="1"/>
  <c r="BM53" a="1"/>
  <c r="BM53" s="1"/>
  <c r="BJ53" a="1"/>
  <c r="BJ53" s="1"/>
  <c r="CC53"/>
  <c r="BZ53" a="1"/>
  <c r="BZ53" s="1"/>
  <c r="BY53" a="1"/>
  <c r="BY53" s="1"/>
  <c r="BN53" a="1"/>
  <c r="BN53" s="1"/>
  <c r="BV53" a="1"/>
  <c r="BV53" s="1"/>
  <c r="BQ53" a="1"/>
  <c r="BQ53" s="1"/>
  <c r="BP51" a="1"/>
  <c r="BP51" s="1"/>
  <c r="BM51" a="1"/>
  <c r="BM51" s="1"/>
  <c r="CB51"/>
  <c r="BY51" a="1"/>
  <c r="BY51" s="1"/>
  <c r="BT51" a="1"/>
  <c r="BT51" s="1"/>
  <c r="BQ51" a="1"/>
  <c r="BQ51" s="1"/>
  <c r="BW51" a="1"/>
  <c r="BW51" s="1"/>
  <c r="BJ51" a="1"/>
  <c r="BJ51" s="1"/>
  <c r="CC51"/>
  <c r="BZ51" a="1"/>
  <c r="BZ51" s="1"/>
  <c r="BK51" a="1"/>
  <c r="BK51" s="1"/>
  <c r="BS51" a="1"/>
  <c r="BS51" s="1"/>
  <c r="BV51" a="1"/>
  <c r="BV51" s="1"/>
  <c r="BN51" a="1"/>
  <c r="BN51" s="1"/>
  <c r="BK35" a="1"/>
  <c r="BK35" s="1"/>
  <c r="BN35" a="1"/>
  <c r="BN35" s="1"/>
  <c r="BS35" a="1"/>
  <c r="BS35" s="1"/>
  <c r="BV35" a="1"/>
  <c r="BV35" s="1"/>
  <c r="CA35" a="1"/>
  <c r="CA35" s="1"/>
  <c r="BP35" a="1"/>
  <c r="BP35" s="1"/>
  <c r="BT35" a="1"/>
  <c r="BT35" s="1"/>
  <c r="BW35" a="1"/>
  <c r="BW35" s="1"/>
  <c r="BR35" a="1"/>
  <c r="BR35" s="1"/>
  <c r="BY35" a="1"/>
  <c r="BY35" s="1"/>
  <c r="BM35" a="1"/>
  <c r="BM35" s="1"/>
  <c r="BQ35" a="1"/>
  <c r="BQ35" s="1"/>
  <c r="CB35"/>
  <c r="BL35" a="1"/>
  <c r="BL35" s="1"/>
  <c r="BO35" a="1"/>
  <c r="BO35" s="1"/>
  <c r="BZ35" a="1"/>
  <c r="BZ35" s="1"/>
  <c r="CD35"/>
  <c r="BU35" a="1"/>
  <c r="BU35" s="1"/>
  <c r="CC35"/>
  <c r="BJ35" a="1"/>
  <c r="BJ35" s="1"/>
  <c r="BX35" a="1"/>
  <c r="BX35" s="1"/>
  <c r="BL37" a="1"/>
  <c r="BL37" s="1"/>
  <c r="BO37" a="1"/>
  <c r="BO37" s="1"/>
  <c r="BT37" a="1"/>
  <c r="BT37" s="1"/>
  <c r="BW37" a="1"/>
  <c r="BW37" s="1"/>
  <c r="CB37"/>
  <c r="BS37" a="1"/>
  <c r="BS37" s="1"/>
  <c r="BV37" a="1"/>
  <c r="BV37" s="1"/>
  <c r="BZ37" a="1"/>
  <c r="BZ37" s="1"/>
  <c r="CD37"/>
  <c r="BN37" a="1"/>
  <c r="BN37" s="1"/>
  <c r="BY37" a="1"/>
  <c r="BY37" s="1"/>
  <c r="BQ37" a="1"/>
  <c r="BQ37" s="1"/>
  <c r="BX37" a="1"/>
  <c r="BX37" s="1"/>
  <c r="BP37" a="1"/>
  <c r="BP37" s="1"/>
  <c r="BK37" a="1"/>
  <c r="BK37" s="1"/>
  <c r="BR37" a="1"/>
  <c r="BR37" s="1"/>
  <c r="CC37"/>
  <c r="BJ37" a="1"/>
  <c r="BJ37" s="1"/>
  <c r="BU37" a="1"/>
  <c r="BU37" s="1"/>
  <c r="BM37" a="1"/>
  <c r="BM37" s="1"/>
  <c r="CA37" a="1"/>
  <c r="CA37" s="1"/>
  <c r="BU140" a="1"/>
  <c r="BU140" s="1"/>
  <c r="CA140" a="1"/>
  <c r="CA140" s="1"/>
  <c r="BX137" a="1"/>
  <c r="BX137" s="1"/>
  <c r="BO137" a="1"/>
  <c r="BO137" s="1"/>
  <c r="CD142"/>
  <c r="BY54" a="1"/>
  <c r="BY54" s="1"/>
  <c r="BR145" a="1"/>
  <c r="BR145" s="1"/>
  <c r="CB145"/>
  <c r="BY143" a="1"/>
  <c r="BY143" s="1"/>
  <c r="CC140"/>
  <c r="CB140"/>
  <c r="BP140" a="1"/>
  <c r="BP140" s="1"/>
  <c r="BR140" a="1"/>
  <c r="BR140" s="1"/>
  <c r="BR139" a="1"/>
  <c r="BR139" s="1"/>
  <c r="BO139" a="1"/>
  <c r="BO139" s="1"/>
  <c r="BV139" a="1"/>
  <c r="BV139" s="1"/>
  <c r="CB139"/>
  <c r="BL139" a="1"/>
  <c r="BL139" s="1"/>
  <c r="BT137" a="1"/>
  <c r="BT137" s="1"/>
  <c r="BV137" a="1"/>
  <c r="BV137" s="1"/>
  <c r="BQ137" a="1"/>
  <c r="BQ137" s="1"/>
  <c r="BP137" a="1"/>
  <c r="BP137" s="1"/>
  <c r="BR142" a="1"/>
  <c r="BR142" s="1"/>
  <c r="BV142" a="1"/>
  <c r="BV142" s="1"/>
  <c r="CC142"/>
  <c r="BW142" a="1"/>
  <c r="BW142" s="1"/>
  <c r="CB142"/>
  <c r="BQ141" a="1"/>
  <c r="BQ141" s="1"/>
  <c r="CA141" a="1"/>
  <c r="CA141" s="1"/>
  <c r="BW141" a="1"/>
  <c r="BW141" s="1"/>
  <c r="CC141"/>
  <c r="BK54" a="1"/>
  <c r="BK54" s="1"/>
  <c r="BS54" a="1"/>
  <c r="BS54" s="1"/>
  <c r="BP54" a="1"/>
  <c r="BP54" s="1"/>
  <c r="BZ145" a="1"/>
  <c r="BZ145" s="1"/>
  <c r="BM145" a="1"/>
  <c r="BM145" s="1"/>
  <c r="BW145" a="1"/>
  <c r="BW145" s="1"/>
  <c r="BX145" a="1"/>
  <c r="BX145" s="1"/>
  <c r="BL143" a="1"/>
  <c r="BL143" s="1"/>
  <c r="BT143" a="1"/>
  <c r="BT143" s="1"/>
  <c r="BS143" a="1"/>
  <c r="BS143" s="1"/>
  <c r="BW143" a="1"/>
  <c r="BW143" s="1"/>
  <c r="CD143"/>
  <c r="CC146"/>
  <c r="BS146" a="1"/>
  <c r="BS146" s="1"/>
  <c r="BO146" a="1"/>
  <c r="BO146" s="1"/>
  <c r="CD146"/>
  <c r="BS138" a="1"/>
  <c r="BS138" s="1"/>
  <c r="BY138" a="1"/>
  <c r="BY138" s="1"/>
  <c r="CD138"/>
  <c r="BN138" a="1"/>
  <c r="BN138" s="1"/>
  <c r="BX15" a="1"/>
  <c r="BX15" s="1"/>
  <c r="CB15"/>
  <c r="BU15" a="1"/>
  <c r="BU15" s="1"/>
  <c r="BM15" a="1"/>
  <c r="BM15" s="1"/>
  <c r="CC15"/>
  <c r="CD15"/>
  <c r="CA15" a="1"/>
  <c r="CA15" s="1"/>
  <c r="BS15" a="1"/>
  <c r="BS15" s="1"/>
  <c r="BP15" a="1"/>
  <c r="BP15" s="1"/>
  <c r="BZ15" a="1"/>
  <c r="BZ15" s="1"/>
  <c r="BT15" a="1"/>
  <c r="BT15" s="1"/>
  <c r="BN15" a="1"/>
  <c r="BN15" s="1"/>
  <c r="BW15" a="1"/>
  <c r="BW15" s="1"/>
  <c r="BR15" a="1"/>
  <c r="BR15" s="1"/>
  <c r="BJ15" a="1"/>
  <c r="BJ15" s="1"/>
  <c r="BV15" a="1"/>
  <c r="BV15" s="1"/>
  <c r="BL15" a="1"/>
  <c r="BL15" s="1"/>
  <c r="BO15" a="1"/>
  <c r="BO15" s="1"/>
  <c r="BY15" a="1"/>
  <c r="BY15" s="1"/>
  <c r="BQ15" a="1"/>
  <c r="BQ15" s="1"/>
  <c r="BK15" a="1"/>
  <c r="BK15" s="1"/>
  <c r="AV147"/>
  <c r="BG147"/>
  <c r="AR147"/>
  <c r="L147"/>
  <c r="AF147"/>
  <c r="AZ147"/>
  <c r="T147"/>
  <c r="AN147"/>
  <c r="P147"/>
  <c r="BH146"/>
  <c r="AB147"/>
  <c r="AJ147"/>
  <c r="H147"/>
  <c r="E83" i="64"/>
  <c r="D43"/>
  <c r="F6" i="111"/>
  <c r="J6"/>
  <c r="N6"/>
  <c r="R6"/>
  <c r="V6"/>
  <c r="Z6"/>
  <c r="AD6"/>
  <c r="AH6"/>
  <c r="AL6"/>
  <c r="AP6"/>
  <c r="AT6"/>
  <c r="AX6"/>
  <c r="BE6"/>
  <c r="E6"/>
  <c r="I6"/>
  <c r="M6"/>
  <c r="Q6"/>
  <c r="U6"/>
  <c r="Y6"/>
  <c r="AC6"/>
  <c r="AG6"/>
  <c r="AK6"/>
  <c r="AO6"/>
  <c r="AS6"/>
  <c r="AW6"/>
  <c r="BD6"/>
  <c r="D6"/>
  <c r="H6"/>
  <c r="L6"/>
  <c r="P6"/>
  <c r="T6"/>
  <c r="X6"/>
  <c r="AB6"/>
  <c r="AF6"/>
  <c r="AJ6"/>
  <c r="AN6"/>
  <c r="AR6"/>
  <c r="AV6"/>
  <c r="BC6"/>
  <c r="C6"/>
  <c r="G6"/>
  <c r="K6"/>
  <c r="O6"/>
  <c r="S6"/>
  <c r="W6"/>
  <c r="AA6"/>
  <c r="AE6"/>
  <c r="AI6"/>
  <c r="AM6"/>
  <c r="AQ6"/>
  <c r="AU6"/>
  <c r="BB6"/>
  <c r="BF6"/>
  <c r="AL147" i="70"/>
  <c r="X147"/>
  <c r="BH144"/>
  <c r="BH205"/>
  <c r="BH26"/>
  <c r="BH161"/>
  <c r="BH35"/>
  <c r="BH37"/>
  <c r="BH28"/>
  <c r="BH30"/>
  <c r="BH38"/>
  <c r="BH36"/>
  <c r="BH27"/>
  <c r="BH34"/>
  <c r="BH29"/>
  <c r="BH33"/>
  <c r="F147"/>
  <c r="BH143"/>
  <c r="BH140"/>
  <c r="BH139"/>
  <c r="BH138"/>
  <c r="BH137"/>
  <c r="AD147"/>
  <c r="AP147"/>
  <c r="Z147"/>
  <c r="J147"/>
  <c r="BH145"/>
  <c r="AX147"/>
  <c r="N147"/>
  <c r="BH142"/>
  <c r="BH141"/>
  <c r="BE147"/>
  <c r="V147"/>
  <c r="AT147"/>
  <c r="AH147"/>
  <c r="R147"/>
  <c r="E649"/>
  <c r="E652" s="1"/>
  <c r="E658" s="1"/>
  <c r="F2"/>
  <c r="F55"/>
  <c r="E10" i="64"/>
  <c r="F2"/>
  <c r="E43"/>
  <c r="E126"/>
  <c r="E145"/>
  <c r="BE602" i="70"/>
  <c r="V602"/>
  <c r="L602"/>
  <c r="AP261"/>
  <c r="BE207"/>
  <c r="AN188"/>
  <c r="H188"/>
  <c r="AT39"/>
  <c r="N39"/>
  <c r="T55"/>
  <c r="BE55"/>
  <c r="AD55"/>
  <c r="V55"/>
  <c r="AR55"/>
  <c r="AB55"/>
  <c r="L55"/>
  <c r="AT55"/>
  <c r="N55"/>
  <c r="AZ55"/>
  <c r="AR602"/>
  <c r="AB602"/>
  <c r="AT602"/>
  <c r="N602"/>
  <c r="AF261"/>
  <c r="BH206"/>
  <c r="AL207"/>
  <c r="AT207"/>
  <c r="AD207"/>
  <c r="BG188"/>
  <c r="X188"/>
  <c r="AV188"/>
  <c r="AF188"/>
  <c r="P188"/>
  <c r="BH80"/>
  <c r="X55"/>
  <c r="H55"/>
  <c r="BE39"/>
  <c r="AL39"/>
  <c r="V39"/>
  <c r="F39"/>
  <c r="AD39"/>
  <c r="AX602"/>
  <c r="AH602"/>
  <c r="R602"/>
  <c r="H602"/>
  <c r="AR207"/>
  <c r="P55"/>
  <c r="AB207"/>
  <c r="AL602"/>
  <c r="F602"/>
  <c r="AD602"/>
  <c r="AZ602"/>
  <c r="AJ602"/>
  <c r="T602"/>
  <c r="AN261"/>
  <c r="X261"/>
  <c r="AZ207"/>
  <c r="AJ207"/>
  <c r="AX188"/>
  <c r="AH188"/>
  <c r="R188"/>
  <c r="AP188"/>
  <c r="Z188"/>
  <c r="J188"/>
  <c r="AR39"/>
  <c r="AB39"/>
  <c r="L39"/>
  <c r="AZ39"/>
  <c r="AJ39"/>
  <c r="T39"/>
  <c r="AX55"/>
  <c r="R55"/>
  <c r="BG55"/>
  <c r="Z55"/>
  <c r="J55"/>
  <c r="AP207"/>
  <c r="Z207"/>
  <c r="AV207"/>
  <c r="AF207"/>
  <c r="BH187"/>
  <c r="AV55"/>
  <c r="AP602"/>
  <c r="Z602"/>
  <c r="J602"/>
  <c r="AV602"/>
  <c r="AF602"/>
  <c r="P602"/>
  <c r="BG602"/>
  <c r="AN602"/>
  <c r="X602"/>
  <c r="V261"/>
  <c r="AX207"/>
  <c r="AH207"/>
  <c r="BG207"/>
  <c r="AN207"/>
  <c r="X207"/>
  <c r="AX39"/>
  <c r="AH39"/>
  <c r="R39"/>
  <c r="AN39"/>
  <c r="X39"/>
  <c r="H39"/>
  <c r="AP39"/>
  <c r="Z39"/>
  <c r="J39"/>
  <c r="AV39"/>
  <c r="AF39"/>
  <c r="P39"/>
  <c r="BH54"/>
  <c r="N261"/>
  <c r="AZ188"/>
  <c r="AR188"/>
  <c r="AJ188"/>
  <c r="AB188"/>
  <c r="T188"/>
  <c r="L188"/>
  <c r="BE188"/>
  <c r="AT188"/>
  <c r="AL188"/>
  <c r="AD188"/>
  <c r="V188"/>
  <c r="N188"/>
  <c r="F188"/>
  <c r="AW126"/>
  <c r="AO126"/>
  <c r="AG126"/>
  <c r="Y126"/>
  <c r="Q126"/>
  <c r="I126"/>
  <c r="AP126"/>
  <c r="Z126"/>
  <c r="J126"/>
  <c r="AZ126"/>
  <c r="AJ126"/>
  <c r="T126"/>
  <c r="AY126"/>
  <c r="AQ126"/>
  <c r="AI126"/>
  <c r="AA126"/>
  <c r="S126"/>
  <c r="K126"/>
  <c r="AT126"/>
  <c r="AD126"/>
  <c r="N126"/>
  <c r="BG126"/>
  <c r="AN126"/>
  <c r="X126"/>
  <c r="H126"/>
  <c r="BD126"/>
  <c r="AS126"/>
  <c r="AK126"/>
  <c r="AC126"/>
  <c r="U126"/>
  <c r="M126"/>
  <c r="E126"/>
  <c r="AX126"/>
  <c r="AH126"/>
  <c r="R126"/>
  <c r="AR126"/>
  <c r="AB126"/>
  <c r="L126"/>
  <c r="BF126"/>
  <c r="AU126"/>
  <c r="AM126"/>
  <c r="AE126"/>
  <c r="W126"/>
  <c r="O126"/>
  <c r="G126"/>
  <c r="BE126"/>
  <c r="AL126"/>
  <c r="V126"/>
  <c r="F126"/>
  <c r="AV126"/>
  <c r="AF126"/>
  <c r="P126"/>
  <c r="BH260"/>
  <c r="BE261"/>
  <c r="AT261"/>
  <c r="AL261"/>
  <c r="AD261"/>
  <c r="F261"/>
  <c r="P207"/>
  <c r="H207"/>
  <c r="BE81"/>
  <c r="AT81"/>
  <c r="AL81"/>
  <c r="AD81"/>
  <c r="V81"/>
  <c r="N81"/>
  <c r="F81"/>
  <c r="AN55"/>
  <c r="AF55"/>
  <c r="BG39"/>
  <c r="BG261"/>
  <c r="AV261"/>
  <c r="P261"/>
  <c r="H261"/>
  <c r="R207"/>
  <c r="J207"/>
  <c r="BG81"/>
  <c r="AV81"/>
  <c r="AN81"/>
  <c r="AF81"/>
  <c r="X81"/>
  <c r="P81"/>
  <c r="H81"/>
  <c r="AL55"/>
  <c r="AX261"/>
  <c r="AH261"/>
  <c r="Z261"/>
  <c r="R261"/>
  <c r="J261"/>
  <c r="T207"/>
  <c r="L207"/>
  <c r="AX81"/>
  <c r="AP81"/>
  <c r="AH81"/>
  <c r="Z81"/>
  <c r="R81"/>
  <c r="J81"/>
  <c r="AJ55"/>
  <c r="AZ261"/>
  <c r="AR261"/>
  <c r="AJ261"/>
  <c r="AB261"/>
  <c r="T261"/>
  <c r="L261"/>
  <c r="V207"/>
  <c r="N207"/>
  <c r="F207"/>
  <c r="AZ81"/>
  <c r="AR81"/>
  <c r="AJ81"/>
  <c r="AB81"/>
  <c r="T81"/>
  <c r="L81"/>
  <c r="AP55"/>
  <c r="AH55"/>
  <c r="BH601"/>
  <c r="BH599"/>
  <c r="BH598"/>
  <c r="BH597"/>
  <c r="BH596"/>
  <c r="BH595"/>
  <c r="BH594"/>
  <c r="BH593"/>
  <c r="BH592"/>
  <c r="BH591"/>
  <c r="BH590"/>
  <c r="BH589"/>
  <c r="BH588"/>
  <c r="BH587"/>
  <c r="BH586"/>
  <c r="BH585"/>
  <c r="BH584"/>
  <c r="BH583"/>
  <c r="BH582"/>
  <c r="BH581"/>
  <c r="BH580"/>
  <c r="BH579"/>
  <c r="BH578"/>
  <c r="BH577"/>
  <c r="BH576"/>
  <c r="BH575"/>
  <c r="BD602"/>
  <c r="AW602"/>
  <c r="AS602"/>
  <c r="AO602"/>
  <c r="AK602"/>
  <c r="AG602"/>
  <c r="AC602"/>
  <c r="Y602"/>
  <c r="U602"/>
  <c r="Q602"/>
  <c r="M602"/>
  <c r="I602"/>
  <c r="E602"/>
  <c r="BH574"/>
  <c r="BH259"/>
  <c r="BH258"/>
  <c r="BH257"/>
  <c r="BH256"/>
  <c r="BH255"/>
  <c r="BH254"/>
  <c r="BH253"/>
  <c r="BH252"/>
  <c r="BH251"/>
  <c r="BH250"/>
  <c r="BH249"/>
  <c r="BH248"/>
  <c r="BH247"/>
  <c r="BH246"/>
  <c r="BH245"/>
  <c r="BH244"/>
  <c r="BH243"/>
  <c r="BH242"/>
  <c r="BH241"/>
  <c r="BH240"/>
  <c r="BH239"/>
  <c r="BH238"/>
  <c r="BH237"/>
  <c r="BH236"/>
  <c r="BH235"/>
  <c r="BH234"/>
  <c r="BH233"/>
  <c r="BH232"/>
  <c r="BH231"/>
  <c r="BH230"/>
  <c r="BH229"/>
  <c r="BH228"/>
  <c r="BH227"/>
  <c r="BH226"/>
  <c r="BH225"/>
  <c r="BH224"/>
  <c r="BH223"/>
  <c r="BH222"/>
  <c r="BH221"/>
  <c r="BH220"/>
  <c r="BH219"/>
  <c r="BH218"/>
  <c r="BD261"/>
  <c r="AW261"/>
  <c r="AS261"/>
  <c r="AO261"/>
  <c r="AK261"/>
  <c r="AG261"/>
  <c r="AC261"/>
  <c r="Y261"/>
  <c r="U261"/>
  <c r="Q261"/>
  <c r="M261"/>
  <c r="I261"/>
  <c r="E261"/>
  <c r="BH217"/>
  <c r="BF207"/>
  <c r="AY207"/>
  <c r="AU207"/>
  <c r="AQ207"/>
  <c r="AM207"/>
  <c r="AI207"/>
  <c r="AE207"/>
  <c r="AA207"/>
  <c r="W207"/>
  <c r="S207"/>
  <c r="O207"/>
  <c r="K207"/>
  <c r="G207"/>
  <c r="BF188"/>
  <c r="AY188"/>
  <c r="AU188"/>
  <c r="AQ188"/>
  <c r="AM188"/>
  <c r="AI188"/>
  <c r="AE188"/>
  <c r="AA188"/>
  <c r="W188"/>
  <c r="S188"/>
  <c r="O188"/>
  <c r="K188"/>
  <c r="G188"/>
  <c r="BH125"/>
  <c r="BH124"/>
  <c r="BH123"/>
  <c r="BH122"/>
  <c r="BH121"/>
  <c r="BH120"/>
  <c r="BH119"/>
  <c r="BH118"/>
  <c r="BH117"/>
  <c r="BH116"/>
  <c r="BH115"/>
  <c r="BH114"/>
  <c r="BH113"/>
  <c r="BH112"/>
  <c r="BH111"/>
  <c r="BH110"/>
  <c r="BH109"/>
  <c r="BH108"/>
  <c r="BH107"/>
  <c r="BH106"/>
  <c r="BH105"/>
  <c r="BH104"/>
  <c r="BH103"/>
  <c r="BH102"/>
  <c r="BH100"/>
  <c r="BH99"/>
  <c r="BH98"/>
  <c r="BH97"/>
  <c r="BH96"/>
  <c r="BH95"/>
  <c r="BH94"/>
  <c r="BH93"/>
  <c r="BH92"/>
  <c r="BH91"/>
  <c r="BH79"/>
  <c r="BH78"/>
  <c r="BH77"/>
  <c r="BH76"/>
  <c r="BH75"/>
  <c r="BH74"/>
  <c r="BH73"/>
  <c r="BH72"/>
  <c r="BH71"/>
  <c r="BH70"/>
  <c r="BH69"/>
  <c r="BH68"/>
  <c r="BH67"/>
  <c r="BH66"/>
  <c r="BH65"/>
  <c r="BD81"/>
  <c r="AW81"/>
  <c r="AS81"/>
  <c r="AO81"/>
  <c r="AK81"/>
  <c r="AG81"/>
  <c r="AC81"/>
  <c r="Y81"/>
  <c r="U81"/>
  <c r="Q81"/>
  <c r="M81"/>
  <c r="I81"/>
  <c r="E81"/>
  <c r="BH53"/>
  <c r="BH52"/>
  <c r="BH51"/>
  <c r="BH50"/>
  <c r="BD55"/>
  <c r="AW55"/>
  <c r="AS55"/>
  <c r="AO55"/>
  <c r="AK55"/>
  <c r="AG55"/>
  <c r="AC55"/>
  <c r="Y55"/>
  <c r="U55"/>
  <c r="Q55"/>
  <c r="M55"/>
  <c r="I55"/>
  <c r="E55"/>
  <c r="BF39"/>
  <c r="AY39"/>
  <c r="AU39"/>
  <c r="AQ39"/>
  <c r="AM39"/>
  <c r="AI39"/>
  <c r="AE39"/>
  <c r="AA39"/>
  <c r="W39"/>
  <c r="S39"/>
  <c r="O39"/>
  <c r="K39"/>
  <c r="G39"/>
  <c r="BF602"/>
  <c r="AY602"/>
  <c r="AU602"/>
  <c r="AQ602"/>
  <c r="AM602"/>
  <c r="AI602"/>
  <c r="AE602"/>
  <c r="AA602"/>
  <c r="W602"/>
  <c r="S602"/>
  <c r="O602"/>
  <c r="K602"/>
  <c r="G602"/>
  <c r="BF261"/>
  <c r="AY261"/>
  <c r="AU261"/>
  <c r="AQ261"/>
  <c r="AM261"/>
  <c r="AI261"/>
  <c r="AE261"/>
  <c r="AA261"/>
  <c r="W261"/>
  <c r="S261"/>
  <c r="O261"/>
  <c r="K261"/>
  <c r="G261"/>
  <c r="BH204"/>
  <c r="BH203"/>
  <c r="BH202"/>
  <c r="BH201"/>
  <c r="BH200"/>
  <c r="BH199"/>
  <c r="BD207"/>
  <c r="AW207"/>
  <c r="AS207"/>
  <c r="AO207"/>
  <c r="AK207"/>
  <c r="AG207"/>
  <c r="AC207"/>
  <c r="Y207"/>
  <c r="U207"/>
  <c r="Q207"/>
  <c r="M207"/>
  <c r="I207"/>
  <c r="E207"/>
  <c r="BH198"/>
  <c r="BH185"/>
  <c r="BH184"/>
  <c r="BH183"/>
  <c r="BH182"/>
  <c r="BH181"/>
  <c r="BH180"/>
  <c r="BH179"/>
  <c r="BH178"/>
  <c r="BH177"/>
  <c r="BH176"/>
  <c r="BH175"/>
  <c r="BH174"/>
  <c r="BH173"/>
  <c r="BH172"/>
  <c r="BH171"/>
  <c r="BH170"/>
  <c r="BH169"/>
  <c r="BH168"/>
  <c r="BH167"/>
  <c r="BH166"/>
  <c r="BH165"/>
  <c r="BH164"/>
  <c r="BH163"/>
  <c r="BH162"/>
  <c r="BH160"/>
  <c r="BH159"/>
  <c r="BH158"/>
  <c r="BD188"/>
  <c r="AW188"/>
  <c r="AS188"/>
  <c r="AO188"/>
  <c r="AK188"/>
  <c r="AG188"/>
  <c r="AC188"/>
  <c r="Y188"/>
  <c r="U188"/>
  <c r="Q188"/>
  <c r="M188"/>
  <c r="I188"/>
  <c r="E188"/>
  <c r="BH157"/>
  <c r="BF81"/>
  <c r="AY81"/>
  <c r="AU81"/>
  <c r="AQ81"/>
  <c r="AM81"/>
  <c r="AI81"/>
  <c r="AE81"/>
  <c r="AA81"/>
  <c r="W81"/>
  <c r="S81"/>
  <c r="O81"/>
  <c r="K81"/>
  <c r="G81"/>
  <c r="BF55"/>
  <c r="AY55"/>
  <c r="AU55"/>
  <c r="AQ55"/>
  <c r="AM55"/>
  <c r="AI55"/>
  <c r="AE55"/>
  <c r="AA55"/>
  <c r="W55"/>
  <c r="S55"/>
  <c r="O55"/>
  <c r="K55"/>
  <c r="G55"/>
  <c r="BH25"/>
  <c r="BH24"/>
  <c r="BH23"/>
  <c r="BH22"/>
  <c r="BH21"/>
  <c r="BH20"/>
  <c r="BH19"/>
  <c r="BH18"/>
  <c r="BH17"/>
  <c r="BH16"/>
  <c r="BD39"/>
  <c r="AW39"/>
  <c r="AS39"/>
  <c r="AO39"/>
  <c r="AK39"/>
  <c r="AG39"/>
  <c r="AC39"/>
  <c r="Y39"/>
  <c r="U39"/>
  <c r="Q39"/>
  <c r="M39"/>
  <c r="I39"/>
  <c r="BH15"/>
  <c r="E39"/>
  <c r="K10" i="106" l="1" a="1"/>
  <c r="E151" i="70"/>
  <c r="E690"/>
  <c r="E693" s="1"/>
  <c r="E85"/>
  <c r="E568"/>
  <c r="E816"/>
  <c r="E819" s="1"/>
  <c r="E824" s="1"/>
  <c r="E44"/>
  <c r="E211"/>
  <c r="E664"/>
  <c r="E667" s="1"/>
  <c r="E684" s="1"/>
  <c r="AU17" i="111"/>
  <c r="AU26"/>
  <c r="AE17"/>
  <c r="AE26"/>
  <c r="O17"/>
  <c r="O26"/>
  <c r="BC26"/>
  <c r="BC17"/>
  <c r="AJ17"/>
  <c r="AJ26"/>
  <c r="T26"/>
  <c r="T17"/>
  <c r="D17"/>
  <c r="D26"/>
  <c r="AO17"/>
  <c r="AO26"/>
  <c r="Y17"/>
  <c r="Y26"/>
  <c r="I17"/>
  <c r="I26"/>
  <c r="AT17"/>
  <c r="AT26"/>
  <c r="AD17"/>
  <c r="AD26"/>
  <c r="N17"/>
  <c r="N26"/>
  <c r="F558" i="64"/>
  <c r="F58"/>
  <c r="AQ26" i="111"/>
  <c r="AQ17"/>
  <c r="AA26"/>
  <c r="AA17"/>
  <c r="K26"/>
  <c r="K17"/>
  <c r="AV17"/>
  <c r="AV26"/>
  <c r="AF17"/>
  <c r="AF26"/>
  <c r="P17"/>
  <c r="P26"/>
  <c r="BD17"/>
  <c r="BD26"/>
  <c r="AK17"/>
  <c r="AK26"/>
  <c r="U17"/>
  <c r="U26"/>
  <c r="E17"/>
  <c r="E26"/>
  <c r="AP17"/>
  <c r="AP26"/>
  <c r="Z17"/>
  <c r="Z26"/>
  <c r="J17"/>
  <c r="J26"/>
  <c r="BF17"/>
  <c r="BF26"/>
  <c r="AM17"/>
  <c r="AM26"/>
  <c r="W17"/>
  <c r="W26"/>
  <c r="G17"/>
  <c r="G26"/>
  <c r="AR17"/>
  <c r="AR26"/>
  <c r="AB17"/>
  <c r="AB26"/>
  <c r="L17"/>
  <c r="L26"/>
  <c r="AW17"/>
  <c r="AW26"/>
  <c r="AG17"/>
  <c r="AG26"/>
  <c r="Q17"/>
  <c r="Q26"/>
  <c r="BE17"/>
  <c r="BE26"/>
  <c r="AL17"/>
  <c r="AL26"/>
  <c r="V17"/>
  <c r="V26"/>
  <c r="F17"/>
  <c r="F26"/>
  <c r="BB17"/>
  <c r="BB26"/>
  <c r="AI17"/>
  <c r="AI26"/>
  <c r="S17"/>
  <c r="S26"/>
  <c r="C17"/>
  <c r="C26"/>
  <c r="AN17"/>
  <c r="AN26"/>
  <c r="X17"/>
  <c r="X26"/>
  <c r="H17"/>
  <c r="H26"/>
  <c r="AS17"/>
  <c r="AS26"/>
  <c r="AC17"/>
  <c r="AC26"/>
  <c r="M17"/>
  <c r="M26"/>
  <c r="AX17"/>
  <c r="AX26"/>
  <c r="AH17"/>
  <c r="AH26"/>
  <c r="R17"/>
  <c r="R26"/>
  <c r="E9" i="70"/>
  <c r="E192"/>
  <c r="E797"/>
  <c r="E800" s="1"/>
  <c r="E810" s="1"/>
  <c r="E756"/>
  <c r="E759" s="1"/>
  <c r="E1169"/>
  <c r="E1172" s="1"/>
  <c r="E1197" s="1"/>
  <c r="E131"/>
  <c r="E59"/>
  <c r="E614"/>
  <c r="E617" s="1"/>
  <c r="CB188"/>
  <c r="CC188"/>
  <c r="BN188" a="1"/>
  <c r="BN188" s="1"/>
  <c r="BQ188" a="1"/>
  <c r="BQ188" s="1"/>
  <c r="BJ188" a="1"/>
  <c r="BJ188" s="1"/>
  <c r="BZ188" a="1"/>
  <c r="BZ188" s="1"/>
  <c r="BK188" a="1"/>
  <c r="BK188" s="1"/>
  <c r="BV188" a="1"/>
  <c r="BV188" s="1"/>
  <c r="BT188" a="1"/>
  <c r="BT188" s="1"/>
  <c r="BM188" a="1"/>
  <c r="BM188" s="1"/>
  <c r="BP188" a="1"/>
  <c r="BP188" s="1"/>
  <c r="BY188" a="1"/>
  <c r="BY188" s="1"/>
  <c r="BW188" a="1"/>
  <c r="BW188" s="1"/>
  <c r="BS188" a="1"/>
  <c r="BS188" s="1"/>
  <c r="CC126"/>
  <c r="CB126"/>
  <c r="BM126" a="1"/>
  <c r="BM126" s="1"/>
  <c r="BN126" a="1"/>
  <c r="BN126" s="1"/>
  <c r="BQ126" a="1"/>
  <c r="BQ126" s="1"/>
  <c r="BS126" a="1"/>
  <c r="BS126" s="1"/>
  <c r="BV126" a="1"/>
  <c r="BV126" s="1"/>
  <c r="BP126" a="1"/>
  <c r="BP126" s="1"/>
  <c r="BW126" a="1"/>
  <c r="BW126" s="1"/>
  <c r="BK126" a="1"/>
  <c r="BK126" s="1"/>
  <c r="BY126" a="1"/>
  <c r="BY126" s="1"/>
  <c r="BT126" a="1"/>
  <c r="BT126" s="1"/>
  <c r="BZ126" a="1"/>
  <c r="BZ126" s="1"/>
  <c r="BJ126" a="1"/>
  <c r="BJ126" s="1"/>
  <c r="CB207"/>
  <c r="CC207"/>
  <c r="BV207" a="1"/>
  <c r="BV207" s="1"/>
  <c r="BJ207" a="1"/>
  <c r="BJ207" s="1"/>
  <c r="BK207" a="1"/>
  <c r="BK207" s="1"/>
  <c r="BP207" a="1"/>
  <c r="BP207" s="1"/>
  <c r="BM207" a="1"/>
  <c r="BM207" s="1"/>
  <c r="BN207" a="1"/>
  <c r="BN207" s="1"/>
  <c r="BT207" a="1"/>
  <c r="BT207" s="1"/>
  <c r="BQ207" a="1"/>
  <c r="BQ207" s="1"/>
  <c r="BZ207" a="1"/>
  <c r="BZ207" s="1"/>
  <c r="BS207" a="1"/>
  <c r="BS207" s="1"/>
  <c r="BW207" a="1"/>
  <c r="BW207" s="1"/>
  <c r="BY207" a="1"/>
  <c r="BY207" s="1"/>
  <c r="CB81"/>
  <c r="CC81"/>
  <c r="BV81" a="1"/>
  <c r="BV81" s="1"/>
  <c r="BP81" a="1"/>
  <c r="BP81" s="1"/>
  <c r="BQ81" a="1"/>
  <c r="BQ81" s="1"/>
  <c r="BZ81" a="1"/>
  <c r="BZ81" s="1"/>
  <c r="BS81" a="1"/>
  <c r="BS81" s="1"/>
  <c r="BT81" a="1"/>
  <c r="BT81" s="1"/>
  <c r="BK81" a="1"/>
  <c r="BK81" s="1"/>
  <c r="BW81" a="1"/>
  <c r="BW81" s="1"/>
  <c r="BJ81" a="1"/>
  <c r="BJ81" s="1"/>
  <c r="BY81" a="1"/>
  <c r="BY81" s="1"/>
  <c r="BN81" a="1"/>
  <c r="BN81" s="1"/>
  <c r="BM81" a="1"/>
  <c r="BM81" s="1"/>
  <c r="CB261"/>
  <c r="CC261"/>
  <c r="BM261" a="1"/>
  <c r="BM261" s="1"/>
  <c r="BK261" a="1"/>
  <c r="BK261" s="1"/>
  <c r="BW261" a="1"/>
  <c r="BW261" s="1"/>
  <c r="BN261" a="1"/>
  <c r="BN261" s="1"/>
  <c r="BZ261" a="1"/>
  <c r="BZ261" s="1"/>
  <c r="BJ261" a="1"/>
  <c r="BJ261" s="1"/>
  <c r="BP261" a="1"/>
  <c r="BP261" s="1"/>
  <c r="BY261" a="1"/>
  <c r="BY261" s="1"/>
  <c r="BV261" a="1"/>
  <c r="BV261" s="1"/>
  <c r="BQ261" a="1"/>
  <c r="BQ261" s="1"/>
  <c r="BS261" a="1"/>
  <c r="BS261" s="1"/>
  <c r="BT261" a="1"/>
  <c r="BT261" s="1"/>
  <c r="CC602"/>
  <c r="CB602"/>
  <c r="BN602" a="1"/>
  <c r="BN602" s="1"/>
  <c r="BT602" a="1"/>
  <c r="BT602" s="1"/>
  <c r="BP602" a="1"/>
  <c r="BP602" s="1"/>
  <c r="BS602" a="1"/>
  <c r="BS602" s="1"/>
  <c r="BY602" a="1"/>
  <c r="BY602" s="1"/>
  <c r="BW602" a="1"/>
  <c r="BW602" s="1"/>
  <c r="BV602" a="1"/>
  <c r="BV602" s="1"/>
  <c r="BJ602" a="1"/>
  <c r="BJ602" s="1"/>
  <c r="BZ602" a="1"/>
  <c r="BZ602" s="1"/>
  <c r="BM602" a="1"/>
  <c r="BM602" s="1"/>
  <c r="BK602" a="1"/>
  <c r="BK602" s="1"/>
  <c r="BQ602" a="1"/>
  <c r="BQ602" s="1"/>
  <c r="E265"/>
  <c r="E871"/>
  <c r="F265"/>
  <c r="F871"/>
  <c r="E715"/>
  <c r="BJ39" a="1"/>
  <c r="BJ39" s="1"/>
  <c r="BO39" a="1"/>
  <c r="BO39" s="1"/>
  <c r="BR39" a="1"/>
  <c r="BR39" s="1"/>
  <c r="BW39" a="1"/>
  <c r="BW39" s="1"/>
  <c r="BZ39" a="1"/>
  <c r="BZ39" s="1"/>
  <c r="CC39"/>
  <c r="BN39" a="1"/>
  <c r="BN39" s="1"/>
  <c r="BQ39" a="1"/>
  <c r="BQ39" s="1"/>
  <c r="BU39" a="1"/>
  <c r="BU39" s="1"/>
  <c r="CB39"/>
  <c r="BM39" a="1"/>
  <c r="BM39" s="1"/>
  <c r="BX39" a="1"/>
  <c r="BX39" s="1"/>
  <c r="BL39" a="1"/>
  <c r="BL39" s="1"/>
  <c r="BS39" a="1"/>
  <c r="BS39" s="1"/>
  <c r="BK39" a="1"/>
  <c r="BK39" s="1"/>
  <c r="BY39" a="1"/>
  <c r="BY39" s="1"/>
  <c r="BT39" a="1"/>
  <c r="BT39" s="1"/>
  <c r="CA39" a="1"/>
  <c r="CA39" s="1"/>
  <c r="BP39" a="1"/>
  <c r="BP39" s="1"/>
  <c r="BV39" a="1"/>
  <c r="BV39" s="1"/>
  <c r="CD39"/>
  <c r="BP55" a="1"/>
  <c r="BP55" s="1"/>
  <c r="BM55" a="1"/>
  <c r="BM55" s="1"/>
  <c r="CB55"/>
  <c r="BY55" a="1"/>
  <c r="BY55" s="1"/>
  <c r="BT55" a="1"/>
  <c r="BT55" s="1"/>
  <c r="BQ55" a="1"/>
  <c r="BQ55" s="1"/>
  <c r="BW55" a="1"/>
  <c r="BW55" s="1"/>
  <c r="BJ55" a="1"/>
  <c r="BJ55" s="1"/>
  <c r="CC55"/>
  <c r="BZ55" a="1"/>
  <c r="BZ55" s="1"/>
  <c r="BV55" a="1"/>
  <c r="BV55" s="1"/>
  <c r="BK55" a="1"/>
  <c r="BK55" s="1"/>
  <c r="BN55" a="1"/>
  <c r="BN55" s="1"/>
  <c r="BS55" a="1"/>
  <c r="BS55" s="1"/>
  <c r="BL147" a="1"/>
  <c r="BL147" s="1"/>
  <c r="BQ147" a="1"/>
  <c r="BQ147" s="1"/>
  <c r="BT147" a="1"/>
  <c r="BT147" s="1"/>
  <c r="BY147" a="1"/>
  <c r="BY147" s="1"/>
  <c r="CB147"/>
  <c r="BK147" a="1"/>
  <c r="BK147" s="1"/>
  <c r="BO147" a="1"/>
  <c r="BO147" s="1"/>
  <c r="BV147" a="1"/>
  <c r="BV147" s="1"/>
  <c r="BZ147" a="1"/>
  <c r="BZ147" s="1"/>
  <c r="CD147"/>
  <c r="BJ147" a="1"/>
  <c r="BJ147" s="1"/>
  <c r="BM147" a="1"/>
  <c r="BM147" s="1"/>
  <c r="BX147" a="1"/>
  <c r="BX147" s="1"/>
  <c r="CA147" a="1"/>
  <c r="CA147" s="1"/>
  <c r="BP147" a="1"/>
  <c r="BP147" s="1"/>
  <c r="BS147" a="1"/>
  <c r="BS147" s="1"/>
  <c r="BW147" a="1"/>
  <c r="BW147" s="1"/>
  <c r="BR147" a="1"/>
  <c r="BR147" s="1"/>
  <c r="BN147" a="1"/>
  <c r="BN147" s="1"/>
  <c r="CC147"/>
  <c r="BU147" a="1"/>
  <c r="BU147" s="1"/>
  <c r="E659"/>
  <c r="E728"/>
  <c r="E701"/>
  <c r="E720"/>
  <c r="E699"/>
  <c r="E702"/>
  <c r="E700"/>
  <c r="E656"/>
  <c r="E711"/>
  <c r="E710"/>
  <c r="E778"/>
  <c r="E839"/>
  <c r="E716"/>
  <c r="E718"/>
  <c r="E723"/>
  <c r="E697"/>
  <c r="E707"/>
  <c r="E726"/>
  <c r="E713"/>
  <c r="E696"/>
  <c r="E722"/>
  <c r="E705"/>
  <c r="E727"/>
  <c r="E712"/>
  <c r="E730"/>
  <c r="E724"/>
  <c r="E719"/>
  <c r="E704"/>
  <c r="E717"/>
  <c r="E703"/>
  <c r="E709"/>
  <c r="E721"/>
  <c r="E714"/>
  <c r="E708"/>
  <c r="E725"/>
  <c r="E729"/>
  <c r="E671"/>
  <c r="E657"/>
  <c r="E842"/>
  <c r="E823"/>
  <c r="E655"/>
  <c r="E849"/>
  <c r="E856"/>
  <c r="E834"/>
  <c r="E848"/>
  <c r="E772"/>
  <c r="E1186"/>
  <c r="E790"/>
  <c r="E767"/>
  <c r="E1190"/>
  <c r="E838"/>
  <c r="E827"/>
  <c r="E840"/>
  <c r="E782"/>
  <c r="E769"/>
  <c r="E1187"/>
  <c r="E779"/>
  <c r="E1188"/>
  <c r="E825"/>
  <c r="E857"/>
  <c r="E851"/>
  <c r="E831"/>
  <c r="E850"/>
  <c r="E865"/>
  <c r="E837"/>
  <c r="E830"/>
  <c r="E845"/>
  <c r="E828"/>
  <c r="E836"/>
  <c r="F83" i="64"/>
  <c r="E612" i="70"/>
  <c r="E765"/>
  <c r="E763"/>
  <c r="E789"/>
  <c r="E770"/>
  <c r="E780"/>
  <c r="E787"/>
  <c r="E771"/>
  <c r="E1192"/>
  <c r="E1178"/>
  <c r="E1183"/>
  <c r="E811"/>
  <c r="E764"/>
  <c r="E777"/>
  <c r="E773"/>
  <c r="E775"/>
  <c r="E785"/>
  <c r="E788"/>
  <c r="E783"/>
  <c r="E1180"/>
  <c r="E1193"/>
  <c r="E1199"/>
  <c r="E1181"/>
  <c r="E781"/>
  <c r="E768"/>
  <c r="E774"/>
  <c r="E784"/>
  <c r="E786"/>
  <c r="E776"/>
  <c r="E792"/>
  <c r="E762"/>
  <c r="E1194"/>
  <c r="E1200"/>
  <c r="E1184"/>
  <c r="E803"/>
  <c r="E746"/>
  <c r="E749"/>
  <c r="BH147"/>
  <c r="E747"/>
  <c r="E742"/>
  <c r="E744"/>
  <c r="E748"/>
  <c r="E751"/>
  <c r="E743"/>
  <c r="E750"/>
  <c r="E745"/>
  <c r="F756"/>
  <c r="F759" s="1"/>
  <c r="F690"/>
  <c r="F693" s="1"/>
  <c r="F706" s="1"/>
  <c r="F649"/>
  <c r="F652" s="1"/>
  <c r="F614"/>
  <c r="F617" s="1"/>
  <c r="F1169"/>
  <c r="F1172" s="1"/>
  <c r="F1201" s="1"/>
  <c r="F816"/>
  <c r="F819" s="1"/>
  <c r="F797"/>
  <c r="F800" s="1"/>
  <c r="F810" s="1"/>
  <c r="F664"/>
  <c r="F667" s="1"/>
  <c r="F736"/>
  <c r="F739" s="1"/>
  <c r="F749" s="1"/>
  <c r="F568"/>
  <c r="F44"/>
  <c r="F9"/>
  <c r="F211"/>
  <c r="F85"/>
  <c r="F59"/>
  <c r="F192"/>
  <c r="F151"/>
  <c r="G2"/>
  <c r="F131"/>
  <c r="G2" i="64"/>
  <c r="F43"/>
  <c r="F10"/>
  <c r="F145"/>
  <c r="F126"/>
  <c r="BH39" i="70"/>
  <c r="BH126"/>
  <c r="BH602"/>
  <c r="BH188"/>
  <c r="BH55"/>
  <c r="BH207"/>
  <c r="BH81"/>
  <c r="BH261"/>
  <c r="E1195" l="1"/>
  <c r="E806"/>
  <c r="E1198"/>
  <c r="E1196"/>
  <c r="E1191"/>
  <c r="E832"/>
  <c r="E862"/>
  <c r="E835"/>
  <c r="E863"/>
  <c r="E858"/>
  <c r="E1182"/>
  <c r="E1179"/>
  <c r="E861"/>
  <c r="E855"/>
  <c r="E859"/>
  <c r="E846"/>
  <c r="E829"/>
  <c r="E852"/>
  <c r="E1176"/>
  <c r="E1185"/>
  <c r="E1189"/>
  <c r="E1202"/>
  <c r="E1177"/>
  <c r="E864"/>
  <c r="E843"/>
  <c r="E833"/>
  <c r="E853"/>
  <c r="E826"/>
  <c r="E822"/>
  <c r="E860"/>
  <c r="E841"/>
  <c r="E844"/>
  <c r="E854"/>
  <c r="E847"/>
  <c r="E1175"/>
  <c r="E1201"/>
  <c r="E698"/>
  <c r="E706"/>
  <c r="E731" s="1"/>
  <c r="K10" i="106"/>
  <c r="K49"/>
  <c r="L49" s="1"/>
  <c r="K33"/>
  <c r="K17"/>
  <c r="K56"/>
  <c r="K40"/>
  <c r="K24"/>
  <c r="L24" s="1"/>
  <c r="K63"/>
  <c r="L63" s="1"/>
  <c r="K47"/>
  <c r="K31"/>
  <c r="L31" s="1"/>
  <c r="K15"/>
  <c r="L15" s="1"/>
  <c r="K54"/>
  <c r="L54" s="1"/>
  <c r="K38"/>
  <c r="K22"/>
  <c r="K61"/>
  <c r="K45"/>
  <c r="L45" s="1"/>
  <c r="K29"/>
  <c r="K13"/>
  <c r="L13" s="1"/>
  <c r="K52"/>
  <c r="L52" s="1"/>
  <c r="K36"/>
  <c r="K20"/>
  <c r="K59"/>
  <c r="K43"/>
  <c r="L43" s="1"/>
  <c r="K27"/>
  <c r="L27" s="1"/>
  <c r="K11"/>
  <c r="K50"/>
  <c r="L50" s="1"/>
  <c r="K34"/>
  <c r="L34" s="1"/>
  <c r="K18"/>
  <c r="L18" s="1"/>
  <c r="K57"/>
  <c r="K41"/>
  <c r="K25"/>
  <c r="L25" s="1"/>
  <c r="K64"/>
  <c r="L64" s="1"/>
  <c r="K48"/>
  <c r="K32"/>
  <c r="L32" s="1"/>
  <c r="K16"/>
  <c r="L16" s="1"/>
  <c r="K55"/>
  <c r="L55" s="1"/>
  <c r="K39"/>
  <c r="K23"/>
  <c r="L23" s="1"/>
  <c r="K62"/>
  <c r="L62" s="1"/>
  <c r="K46"/>
  <c r="L46" s="1"/>
  <c r="K30"/>
  <c r="K14"/>
  <c r="K53"/>
  <c r="L53" s="1"/>
  <c r="K37"/>
  <c r="K21"/>
  <c r="K60"/>
  <c r="L60" s="1"/>
  <c r="K44"/>
  <c r="K28"/>
  <c r="L28" s="1"/>
  <c r="K12"/>
  <c r="K51"/>
  <c r="L51" s="1"/>
  <c r="K35"/>
  <c r="K19"/>
  <c r="K58"/>
  <c r="K42"/>
  <c r="L42" s="1"/>
  <c r="K26"/>
  <c r="E634" i="70"/>
  <c r="E636"/>
  <c r="E637"/>
  <c r="F637"/>
  <c r="F636"/>
  <c r="L58" i="106"/>
  <c r="L59"/>
  <c r="F766" i="70"/>
  <c r="F791"/>
  <c r="E766"/>
  <c r="E791"/>
  <c r="E683"/>
  <c r="E670"/>
  <c r="E674"/>
  <c r="E680"/>
  <c r="E682"/>
  <c r="E673"/>
  <c r="E672"/>
  <c r="E678"/>
  <c r="E675"/>
  <c r="E676"/>
  <c r="E679"/>
  <c r="E685"/>
  <c r="E681"/>
  <c r="E677"/>
  <c r="E805"/>
  <c r="E808"/>
  <c r="E807"/>
  <c r="E809"/>
  <c r="E804"/>
  <c r="G558" i="64"/>
  <c r="G58"/>
  <c r="B26" i="111"/>
  <c r="B17"/>
  <c r="E621" i="70"/>
  <c r="E642"/>
  <c r="E632"/>
  <c r="E627"/>
  <c r="E641"/>
  <c r="E629"/>
  <c r="E624"/>
  <c r="E639"/>
  <c r="E640"/>
  <c r="E631"/>
  <c r="E622"/>
  <c r="E623"/>
  <c r="E625"/>
  <c r="E620"/>
  <c r="E635"/>
  <c r="E638"/>
  <c r="E626"/>
  <c r="E628"/>
  <c r="E630"/>
  <c r="E643"/>
  <c r="E633"/>
  <c r="G265"/>
  <c r="G871"/>
  <c r="E660"/>
  <c r="E1203"/>
  <c r="G83" i="64"/>
  <c r="L47" i="106"/>
  <c r="L39"/>
  <c r="L61"/>
  <c r="L26"/>
  <c r="L37"/>
  <c r="L29"/>
  <c r="L21"/>
  <c r="L56"/>
  <c r="L48"/>
  <c r="L40"/>
  <c r="L22"/>
  <c r="L35"/>
  <c r="L19"/>
  <c r="L11"/>
  <c r="L38"/>
  <c r="L30"/>
  <c r="L57"/>
  <c r="L41"/>
  <c r="L33"/>
  <c r="L17"/>
  <c r="L44"/>
  <c r="L36"/>
  <c r="L20"/>
  <c r="L12"/>
  <c r="L14"/>
  <c r="F632" i="70"/>
  <c r="F638"/>
  <c r="F642"/>
  <c r="F634"/>
  <c r="F640"/>
  <c r="F633"/>
  <c r="F639"/>
  <c r="F643"/>
  <c r="F631"/>
  <c r="F635"/>
  <c r="F641"/>
  <c r="E752"/>
  <c r="F742"/>
  <c r="F751"/>
  <c r="F745"/>
  <c r="F747"/>
  <c r="F750"/>
  <c r="F744"/>
  <c r="F748"/>
  <c r="F743"/>
  <c r="F746"/>
  <c r="F1200"/>
  <c r="F1175"/>
  <c r="F1185"/>
  <c r="F1197"/>
  <c r="F1191"/>
  <c r="F1180"/>
  <c r="F1187"/>
  <c r="F1195"/>
  <c r="F1193"/>
  <c r="F1181"/>
  <c r="F1184"/>
  <c r="F1178"/>
  <c r="F1196"/>
  <c r="F1179"/>
  <c r="F1199"/>
  <c r="F1182"/>
  <c r="F1194"/>
  <c r="F1192"/>
  <c r="F1189"/>
  <c r="F1188"/>
  <c r="F1176"/>
  <c r="F1183"/>
  <c r="F1190"/>
  <c r="F1177"/>
  <c r="F1202"/>
  <c r="F1186"/>
  <c r="F1198"/>
  <c r="F778"/>
  <c r="F785"/>
  <c r="F781"/>
  <c r="F767"/>
  <c r="F768"/>
  <c r="F769"/>
  <c r="F786"/>
  <c r="F771"/>
  <c r="F790"/>
  <c r="F764"/>
  <c r="F783"/>
  <c r="F784"/>
  <c r="F765"/>
  <c r="F779"/>
  <c r="F787"/>
  <c r="F774"/>
  <c r="F789"/>
  <c r="F776"/>
  <c r="F773"/>
  <c r="F775"/>
  <c r="F772"/>
  <c r="F763"/>
  <c r="F782"/>
  <c r="F770"/>
  <c r="F777"/>
  <c r="F762"/>
  <c r="F792"/>
  <c r="F788"/>
  <c r="F780"/>
  <c r="G797"/>
  <c r="G800" s="1"/>
  <c r="G810" s="1"/>
  <c r="G756"/>
  <c r="G759" s="1"/>
  <c r="G690"/>
  <c r="G693" s="1"/>
  <c r="G706" s="1"/>
  <c r="G649"/>
  <c r="G652" s="1"/>
  <c r="G614"/>
  <c r="G617" s="1"/>
  <c r="G1169"/>
  <c r="G1172" s="1"/>
  <c r="G1201" s="1"/>
  <c r="G664"/>
  <c r="G667" s="1"/>
  <c r="G816"/>
  <c r="G819" s="1"/>
  <c r="G736"/>
  <c r="G739" s="1"/>
  <c r="G749" s="1"/>
  <c r="G131"/>
  <c r="G568"/>
  <c r="G44"/>
  <c r="G9"/>
  <c r="G211"/>
  <c r="G85"/>
  <c r="G192"/>
  <c r="G151"/>
  <c r="G59"/>
  <c r="H2"/>
  <c r="F827"/>
  <c r="F824"/>
  <c r="F860"/>
  <c r="F832"/>
  <c r="F843"/>
  <c r="F837"/>
  <c r="F848"/>
  <c r="F833"/>
  <c r="F849"/>
  <c r="F826"/>
  <c r="F828"/>
  <c r="F851"/>
  <c r="F838"/>
  <c r="F853"/>
  <c r="F845"/>
  <c r="F836"/>
  <c r="F857"/>
  <c r="F831"/>
  <c r="F856"/>
  <c r="F842"/>
  <c r="F854"/>
  <c r="F839"/>
  <c r="F862"/>
  <c r="F822"/>
  <c r="F859"/>
  <c r="F865"/>
  <c r="F855"/>
  <c r="F850"/>
  <c r="F835"/>
  <c r="F864"/>
  <c r="F840"/>
  <c r="F829"/>
  <c r="F841"/>
  <c r="F844"/>
  <c r="F825"/>
  <c r="F852"/>
  <c r="F830"/>
  <c r="F863"/>
  <c r="F834"/>
  <c r="F823"/>
  <c r="F846"/>
  <c r="F847"/>
  <c r="F858"/>
  <c r="F861"/>
  <c r="F721"/>
  <c r="F707"/>
  <c r="F730"/>
  <c r="F703"/>
  <c r="F727"/>
  <c r="F696"/>
  <c r="F701"/>
  <c r="F726"/>
  <c r="F708"/>
  <c r="F697"/>
  <c r="F704"/>
  <c r="F698"/>
  <c r="F702"/>
  <c r="F709"/>
  <c r="F716"/>
  <c r="F728"/>
  <c r="F712"/>
  <c r="F715"/>
  <c r="F717"/>
  <c r="F713"/>
  <c r="F705"/>
  <c r="F718"/>
  <c r="F700"/>
  <c r="F699"/>
  <c r="F719"/>
  <c r="F711"/>
  <c r="F723"/>
  <c r="F714"/>
  <c r="F722"/>
  <c r="F720"/>
  <c r="F710"/>
  <c r="F725"/>
  <c r="F729"/>
  <c r="F724"/>
  <c r="F808"/>
  <c r="F806"/>
  <c r="F803"/>
  <c r="F805"/>
  <c r="F811"/>
  <c r="F807"/>
  <c r="F804"/>
  <c r="F809"/>
  <c r="F657"/>
  <c r="F655"/>
  <c r="F659"/>
  <c r="F656"/>
  <c r="F658"/>
  <c r="F683"/>
  <c r="F673"/>
  <c r="F680"/>
  <c r="F672"/>
  <c r="F671"/>
  <c r="F677"/>
  <c r="F685"/>
  <c r="F675"/>
  <c r="F670"/>
  <c r="F678"/>
  <c r="F676"/>
  <c r="F681"/>
  <c r="F679"/>
  <c r="F684"/>
  <c r="F682"/>
  <c r="F674"/>
  <c r="F626"/>
  <c r="F621"/>
  <c r="F624"/>
  <c r="F625"/>
  <c r="F622"/>
  <c r="F630"/>
  <c r="F623"/>
  <c r="F627"/>
  <c r="F620"/>
  <c r="F628"/>
  <c r="F629"/>
  <c r="G145" i="64"/>
  <c r="G126"/>
  <c r="H2"/>
  <c r="G43"/>
  <c r="G10"/>
  <c r="E866" i="70" l="1"/>
  <c r="G637"/>
  <c r="G636"/>
  <c r="E793"/>
  <c r="G766"/>
  <c r="G791"/>
  <c r="E686"/>
  <c r="E812"/>
  <c r="H558" i="64"/>
  <c r="H58"/>
  <c r="E644" i="70"/>
  <c r="H265"/>
  <c r="H871"/>
  <c r="H83" i="64"/>
  <c r="L10" i="106"/>
  <c r="L65" s="1"/>
  <c r="K65"/>
  <c r="G633" i="70"/>
  <c r="G639"/>
  <c r="G643"/>
  <c r="G631"/>
  <c r="G635"/>
  <c r="G641"/>
  <c r="G634"/>
  <c r="G640"/>
  <c r="G632"/>
  <c r="G642"/>
  <c r="G638"/>
  <c r="F660"/>
  <c r="F812"/>
  <c r="G742"/>
  <c r="G748"/>
  <c r="G751"/>
  <c r="G747"/>
  <c r="G750"/>
  <c r="G746"/>
  <c r="G744"/>
  <c r="G743"/>
  <c r="G745"/>
  <c r="G629"/>
  <c r="G621"/>
  <c r="G626"/>
  <c r="G628"/>
  <c r="G625"/>
  <c r="G623"/>
  <c r="G620"/>
  <c r="G624"/>
  <c r="G630"/>
  <c r="G627"/>
  <c r="G622"/>
  <c r="G807"/>
  <c r="G806"/>
  <c r="G804"/>
  <c r="G811"/>
  <c r="G808"/>
  <c r="G805"/>
  <c r="G803"/>
  <c r="G809"/>
  <c r="F752"/>
  <c r="G1180"/>
  <c r="G1196"/>
  <c r="G1175"/>
  <c r="G1191"/>
  <c r="G1186"/>
  <c r="G1197"/>
  <c r="G1189"/>
  <c r="G1176"/>
  <c r="G1192"/>
  <c r="G1198"/>
  <c r="G1187"/>
  <c r="G1178"/>
  <c r="G1181"/>
  <c r="G1202"/>
  <c r="G1200"/>
  <c r="G1188"/>
  <c r="G1190"/>
  <c r="G1183"/>
  <c r="G1199"/>
  <c r="G1185"/>
  <c r="G1193"/>
  <c r="G1184"/>
  <c r="G1182"/>
  <c r="G1179"/>
  <c r="G1195"/>
  <c r="G1194"/>
  <c r="G1177"/>
  <c r="G762"/>
  <c r="G787"/>
  <c r="G788"/>
  <c r="G783"/>
  <c r="G768"/>
  <c r="G774"/>
  <c r="G769"/>
  <c r="G790"/>
  <c r="G767"/>
  <c r="G781"/>
  <c r="G770"/>
  <c r="G784"/>
  <c r="G780"/>
  <c r="G765"/>
  <c r="G775"/>
  <c r="G792"/>
  <c r="G764"/>
  <c r="G779"/>
  <c r="G777"/>
  <c r="G773"/>
  <c r="G763"/>
  <c r="G782"/>
  <c r="G771"/>
  <c r="G786"/>
  <c r="G772"/>
  <c r="G778"/>
  <c r="G789"/>
  <c r="G785"/>
  <c r="G776"/>
  <c r="F793"/>
  <c r="F686"/>
  <c r="F866"/>
  <c r="H816"/>
  <c r="H819" s="1"/>
  <c r="H736"/>
  <c r="H739" s="1"/>
  <c r="H749" s="1"/>
  <c r="H690"/>
  <c r="H693" s="1"/>
  <c r="H706" s="1"/>
  <c r="H1169"/>
  <c r="H1172" s="1"/>
  <c r="H1201" s="1"/>
  <c r="H664"/>
  <c r="H667" s="1"/>
  <c r="H797"/>
  <c r="H800" s="1"/>
  <c r="H810" s="1"/>
  <c r="H756"/>
  <c r="H759" s="1"/>
  <c r="H649"/>
  <c r="H652" s="1"/>
  <c r="H614"/>
  <c r="H617" s="1"/>
  <c r="H192"/>
  <c r="H151"/>
  <c r="I2"/>
  <c r="H131"/>
  <c r="H568"/>
  <c r="H211"/>
  <c r="H9"/>
  <c r="H85"/>
  <c r="H59"/>
  <c r="H44"/>
  <c r="G672"/>
  <c r="G676"/>
  <c r="G678"/>
  <c r="G675"/>
  <c r="G673"/>
  <c r="G674"/>
  <c r="G677"/>
  <c r="G671"/>
  <c r="G685"/>
  <c r="G670"/>
  <c r="G680"/>
  <c r="G683"/>
  <c r="G682"/>
  <c r="G679"/>
  <c r="G681"/>
  <c r="G684"/>
  <c r="G701"/>
  <c r="G704"/>
  <c r="G727"/>
  <c r="G700"/>
  <c r="G696"/>
  <c r="G713"/>
  <c r="G705"/>
  <c r="G702"/>
  <c r="G719"/>
  <c r="G698"/>
  <c r="G730"/>
  <c r="G707"/>
  <c r="G716"/>
  <c r="G703"/>
  <c r="G708"/>
  <c r="G714"/>
  <c r="G711"/>
  <c r="G699"/>
  <c r="G728"/>
  <c r="G710"/>
  <c r="G718"/>
  <c r="G720"/>
  <c r="G697"/>
  <c r="G712"/>
  <c r="G725"/>
  <c r="G715"/>
  <c r="G726"/>
  <c r="G722"/>
  <c r="G721"/>
  <c r="G723"/>
  <c r="G717"/>
  <c r="G729"/>
  <c r="G724"/>
  <c r="G709"/>
  <c r="F1203"/>
  <c r="F644"/>
  <c r="F731"/>
  <c r="G837"/>
  <c r="G852"/>
  <c r="G858"/>
  <c r="G847"/>
  <c r="G828"/>
  <c r="G860"/>
  <c r="G829"/>
  <c r="G839"/>
  <c r="G859"/>
  <c r="G863"/>
  <c r="G849"/>
  <c r="G840"/>
  <c r="G851"/>
  <c r="G844"/>
  <c r="G831"/>
  <c r="G850"/>
  <c r="G843"/>
  <c r="G842"/>
  <c r="G822"/>
  <c r="G862"/>
  <c r="G823"/>
  <c r="G841"/>
  <c r="G835"/>
  <c r="G857"/>
  <c r="G830"/>
  <c r="G864"/>
  <c r="G826"/>
  <c r="G855"/>
  <c r="G853"/>
  <c r="G861"/>
  <c r="G848"/>
  <c r="G846"/>
  <c r="G832"/>
  <c r="G834"/>
  <c r="G824"/>
  <c r="G833"/>
  <c r="G845"/>
  <c r="G854"/>
  <c r="G865"/>
  <c r="G838"/>
  <c r="G856"/>
  <c r="G827"/>
  <c r="G825"/>
  <c r="G836"/>
  <c r="G656"/>
  <c r="G657"/>
  <c r="G655"/>
  <c r="G658"/>
  <c r="G659"/>
  <c r="H43" i="64"/>
  <c r="H145"/>
  <c r="H126"/>
  <c r="H10"/>
  <c r="I2"/>
  <c r="H636" i="70" l="1"/>
  <c r="H637"/>
  <c r="H766"/>
  <c r="H791"/>
  <c r="I558" i="64"/>
  <c r="I58"/>
  <c r="I265" i="70"/>
  <c r="I871"/>
  <c r="I83" i="64"/>
  <c r="H634" i="70"/>
  <c r="H640"/>
  <c r="H631"/>
  <c r="H635"/>
  <c r="H641"/>
  <c r="H632"/>
  <c r="H638"/>
  <c r="H642"/>
  <c r="H643"/>
  <c r="H633"/>
  <c r="H639"/>
  <c r="I1169"/>
  <c r="I1172" s="1"/>
  <c r="I1201" s="1"/>
  <c r="I664"/>
  <c r="I667" s="1"/>
  <c r="I797"/>
  <c r="I800" s="1"/>
  <c r="I810" s="1"/>
  <c r="I756"/>
  <c r="I759" s="1"/>
  <c r="I690"/>
  <c r="I693" s="1"/>
  <c r="I706" s="1"/>
  <c r="I649"/>
  <c r="I652" s="1"/>
  <c r="I614"/>
  <c r="I617" s="1"/>
  <c r="I816"/>
  <c r="I819" s="1"/>
  <c r="I736"/>
  <c r="I739" s="1"/>
  <c r="I749" s="1"/>
  <c r="I211"/>
  <c r="I85"/>
  <c r="I59"/>
  <c r="I192"/>
  <c r="I151"/>
  <c r="J2"/>
  <c r="I131"/>
  <c r="I9"/>
  <c r="I568"/>
  <c r="I44"/>
  <c r="H655"/>
  <c r="H657"/>
  <c r="H659"/>
  <c r="H656"/>
  <c r="H658"/>
  <c r="H1181"/>
  <c r="H1197"/>
  <c r="H1199"/>
  <c r="H1184"/>
  <c r="H1200"/>
  <c r="H1190"/>
  <c r="H1178"/>
  <c r="H1177"/>
  <c r="H1193"/>
  <c r="H1191"/>
  <c r="H1180"/>
  <c r="H1196"/>
  <c r="H1195"/>
  <c r="H1198"/>
  <c r="H1189"/>
  <c r="H1183"/>
  <c r="H1176"/>
  <c r="H1192"/>
  <c r="H1187"/>
  <c r="H1182"/>
  <c r="H1185"/>
  <c r="H1175"/>
  <c r="H1202"/>
  <c r="H1188"/>
  <c r="H1179"/>
  <c r="H1186"/>
  <c r="H1194"/>
  <c r="G812"/>
  <c r="G752"/>
  <c r="H626"/>
  <c r="H621"/>
  <c r="H624"/>
  <c r="H627"/>
  <c r="H622"/>
  <c r="H630"/>
  <c r="H623"/>
  <c r="H629"/>
  <c r="H620"/>
  <c r="H628"/>
  <c r="H625"/>
  <c r="H679"/>
  <c r="H678"/>
  <c r="H677"/>
  <c r="H681"/>
  <c r="H676"/>
  <c r="H670"/>
  <c r="H674"/>
  <c r="H682"/>
  <c r="H685"/>
  <c r="H684"/>
  <c r="H672"/>
  <c r="H683"/>
  <c r="H680"/>
  <c r="H673"/>
  <c r="H675"/>
  <c r="H671"/>
  <c r="H837"/>
  <c r="H847"/>
  <c r="H834"/>
  <c r="H860"/>
  <c r="H828"/>
  <c r="H833"/>
  <c r="H830"/>
  <c r="H861"/>
  <c r="H839"/>
  <c r="H845"/>
  <c r="H823"/>
  <c r="H864"/>
  <c r="H849"/>
  <c r="H852"/>
  <c r="H826"/>
  <c r="H851"/>
  <c r="H846"/>
  <c r="H848"/>
  <c r="H825"/>
  <c r="H840"/>
  <c r="H865"/>
  <c r="H822"/>
  <c r="H829"/>
  <c r="H855"/>
  <c r="H836"/>
  <c r="H842"/>
  <c r="H856"/>
  <c r="H854"/>
  <c r="H832"/>
  <c r="H841"/>
  <c r="H844"/>
  <c r="H824"/>
  <c r="H858"/>
  <c r="H838"/>
  <c r="H863"/>
  <c r="H835"/>
  <c r="H859"/>
  <c r="H843"/>
  <c r="H862"/>
  <c r="H831"/>
  <c r="H850"/>
  <c r="H827"/>
  <c r="H853"/>
  <c r="H857"/>
  <c r="G1203"/>
  <c r="G644"/>
  <c r="G660"/>
  <c r="G866"/>
  <c r="G731"/>
  <c r="G686"/>
  <c r="H807"/>
  <c r="H811"/>
  <c r="H804"/>
  <c r="H803"/>
  <c r="H808"/>
  <c r="H805"/>
  <c r="H809"/>
  <c r="H806"/>
  <c r="H750"/>
  <c r="H746"/>
  <c r="H745"/>
  <c r="H748"/>
  <c r="H747"/>
  <c r="H751"/>
  <c r="H744"/>
  <c r="H743"/>
  <c r="H742"/>
  <c r="G793"/>
  <c r="H775"/>
  <c r="H790"/>
  <c r="H786"/>
  <c r="H785"/>
  <c r="H789"/>
  <c r="H769"/>
  <c r="H764"/>
  <c r="H784"/>
  <c r="H792"/>
  <c r="H767"/>
  <c r="H768"/>
  <c r="H765"/>
  <c r="H778"/>
  <c r="H771"/>
  <c r="H776"/>
  <c r="H772"/>
  <c r="H780"/>
  <c r="H777"/>
  <c r="H782"/>
  <c r="H779"/>
  <c r="H762"/>
  <c r="H781"/>
  <c r="H783"/>
  <c r="H788"/>
  <c r="H770"/>
  <c r="H787"/>
  <c r="H773"/>
  <c r="H763"/>
  <c r="H774"/>
  <c r="H711"/>
  <c r="H700"/>
  <c r="H719"/>
  <c r="H720"/>
  <c r="H718"/>
  <c r="H717"/>
  <c r="H725"/>
  <c r="H713"/>
  <c r="H714"/>
  <c r="H722"/>
  <c r="H728"/>
  <c r="H721"/>
  <c r="H702"/>
  <c r="H698"/>
  <c r="H696"/>
  <c r="H730"/>
  <c r="H705"/>
  <c r="H726"/>
  <c r="H704"/>
  <c r="H697"/>
  <c r="H724"/>
  <c r="H699"/>
  <c r="H715"/>
  <c r="H723"/>
  <c r="H701"/>
  <c r="H729"/>
  <c r="H710"/>
  <c r="H707"/>
  <c r="H703"/>
  <c r="H712"/>
  <c r="H709"/>
  <c r="H727"/>
  <c r="H708"/>
  <c r="H716"/>
  <c r="I10" i="64"/>
  <c r="J2"/>
  <c r="I43"/>
  <c r="I145"/>
  <c r="I126"/>
  <c r="I636" i="70" l="1"/>
  <c r="I637"/>
  <c r="I766"/>
  <c r="I791"/>
  <c r="J558" i="64"/>
  <c r="J58"/>
  <c r="J265" i="70"/>
  <c r="J871"/>
  <c r="J83" i="64"/>
  <c r="I631" i="70"/>
  <c r="I635"/>
  <c r="I641"/>
  <c r="I639"/>
  <c r="I643"/>
  <c r="I632"/>
  <c r="I638"/>
  <c r="I642"/>
  <c r="I633"/>
  <c r="I634"/>
  <c r="I640"/>
  <c r="H812"/>
  <c r="I657"/>
  <c r="I655"/>
  <c r="I656"/>
  <c r="I659"/>
  <c r="I658"/>
  <c r="I684"/>
  <c r="I675"/>
  <c r="I682"/>
  <c r="I672"/>
  <c r="I677"/>
  <c r="I674"/>
  <c r="I680"/>
  <c r="I670"/>
  <c r="I685"/>
  <c r="I679"/>
  <c r="I673"/>
  <c r="I671"/>
  <c r="I683"/>
  <c r="I676"/>
  <c r="I678"/>
  <c r="I681"/>
  <c r="H793"/>
  <c r="H752"/>
  <c r="H866"/>
  <c r="H686"/>
  <c r="H1203"/>
  <c r="J756"/>
  <c r="J759" s="1"/>
  <c r="J690"/>
  <c r="J693" s="1"/>
  <c r="J706" s="1"/>
  <c r="J649"/>
  <c r="J652" s="1"/>
  <c r="J614"/>
  <c r="J617" s="1"/>
  <c r="J664"/>
  <c r="J667" s="1"/>
  <c r="J736"/>
  <c r="J739" s="1"/>
  <c r="J749" s="1"/>
  <c r="J797"/>
  <c r="J800" s="1"/>
  <c r="J810" s="1"/>
  <c r="J1169"/>
  <c r="J1172" s="1"/>
  <c r="J1201" s="1"/>
  <c r="J816"/>
  <c r="J819" s="1"/>
  <c r="J568"/>
  <c r="J44"/>
  <c r="J9"/>
  <c r="J211"/>
  <c r="J85"/>
  <c r="J59"/>
  <c r="J192"/>
  <c r="J151"/>
  <c r="J131"/>
  <c r="K2"/>
  <c r="I630"/>
  <c r="I620"/>
  <c r="I625"/>
  <c r="I624"/>
  <c r="I622"/>
  <c r="I623"/>
  <c r="I621"/>
  <c r="I629"/>
  <c r="I627"/>
  <c r="I628"/>
  <c r="I626"/>
  <c r="I811"/>
  <c r="I806"/>
  <c r="I807"/>
  <c r="I804"/>
  <c r="I809"/>
  <c r="I803"/>
  <c r="I805"/>
  <c r="I808"/>
  <c r="H644"/>
  <c r="H660"/>
  <c r="I861"/>
  <c r="I823"/>
  <c r="I859"/>
  <c r="I848"/>
  <c r="I863"/>
  <c r="I856"/>
  <c r="I836"/>
  <c r="I864"/>
  <c r="I862"/>
  <c r="I828"/>
  <c r="I845"/>
  <c r="I843"/>
  <c r="I847"/>
  <c r="I841"/>
  <c r="I858"/>
  <c r="I849"/>
  <c r="I850"/>
  <c r="I835"/>
  <c r="I839"/>
  <c r="I834"/>
  <c r="I829"/>
  <c r="I827"/>
  <c r="I852"/>
  <c r="I826"/>
  <c r="I825"/>
  <c r="I842"/>
  <c r="I832"/>
  <c r="I830"/>
  <c r="I838"/>
  <c r="I853"/>
  <c r="I833"/>
  <c r="I860"/>
  <c r="I857"/>
  <c r="I865"/>
  <c r="I822"/>
  <c r="I824"/>
  <c r="I844"/>
  <c r="I846"/>
  <c r="I855"/>
  <c r="I840"/>
  <c r="I837"/>
  <c r="I831"/>
  <c r="I854"/>
  <c r="I851"/>
  <c r="I777"/>
  <c r="I779"/>
  <c r="I763"/>
  <c r="I775"/>
  <c r="I790"/>
  <c r="I786"/>
  <c r="I781"/>
  <c r="I769"/>
  <c r="I764"/>
  <c r="I789"/>
  <c r="I762"/>
  <c r="I785"/>
  <c r="I776"/>
  <c r="I771"/>
  <c r="I767"/>
  <c r="I782"/>
  <c r="I784"/>
  <c r="I778"/>
  <c r="I780"/>
  <c r="I774"/>
  <c r="I788"/>
  <c r="I772"/>
  <c r="I765"/>
  <c r="I768"/>
  <c r="I773"/>
  <c r="I792"/>
  <c r="I787"/>
  <c r="I783"/>
  <c r="I770"/>
  <c r="H731"/>
  <c r="I745"/>
  <c r="I747"/>
  <c r="I746"/>
  <c r="I744"/>
  <c r="I742"/>
  <c r="I751"/>
  <c r="I743"/>
  <c r="I750"/>
  <c r="I748"/>
  <c r="I700"/>
  <c r="I730"/>
  <c r="I711"/>
  <c r="I722"/>
  <c r="I712"/>
  <c r="I704"/>
  <c r="I719"/>
  <c r="I705"/>
  <c r="I715"/>
  <c r="I718"/>
  <c r="I697"/>
  <c r="I708"/>
  <c r="I728"/>
  <c r="I725"/>
  <c r="I724"/>
  <c r="I707"/>
  <c r="I729"/>
  <c r="I720"/>
  <c r="I721"/>
  <c r="I714"/>
  <c r="I709"/>
  <c r="I723"/>
  <c r="I696"/>
  <c r="I710"/>
  <c r="I702"/>
  <c r="I698"/>
  <c r="I726"/>
  <c r="I716"/>
  <c r="I727"/>
  <c r="I703"/>
  <c r="I717"/>
  <c r="I713"/>
  <c r="I701"/>
  <c r="I699"/>
  <c r="I1175"/>
  <c r="I1191"/>
  <c r="I1182"/>
  <c r="I1198"/>
  <c r="I1202"/>
  <c r="I1184"/>
  <c r="I1188"/>
  <c r="I1187"/>
  <c r="I1178"/>
  <c r="I1194"/>
  <c r="I1193"/>
  <c r="I1176"/>
  <c r="I1189"/>
  <c r="I1183"/>
  <c r="I1199"/>
  <c r="I1190"/>
  <c r="I1185"/>
  <c r="I1197"/>
  <c r="I1200"/>
  <c r="I1196"/>
  <c r="I1179"/>
  <c r="I1195"/>
  <c r="I1186"/>
  <c r="I1177"/>
  <c r="I1181"/>
  <c r="I1192"/>
  <c r="I1180"/>
  <c r="J10" i="64"/>
  <c r="K2"/>
  <c r="J43"/>
  <c r="J145"/>
  <c r="J126"/>
  <c r="J637" i="70" l="1"/>
  <c r="J636"/>
  <c r="J766"/>
  <c r="J791"/>
  <c r="K558" i="64"/>
  <c r="K58"/>
  <c r="K265" i="70"/>
  <c r="K871"/>
  <c r="K83" i="64"/>
  <c r="J632" i="70"/>
  <c r="J638"/>
  <c r="J642"/>
  <c r="J631"/>
  <c r="J633"/>
  <c r="J639"/>
  <c r="J643"/>
  <c r="J634"/>
  <c r="J640"/>
  <c r="J641"/>
  <c r="J635"/>
  <c r="I1203"/>
  <c r="I793"/>
  <c r="I866"/>
  <c r="I644"/>
  <c r="J862"/>
  <c r="J831"/>
  <c r="J825"/>
  <c r="J845"/>
  <c r="J851"/>
  <c r="J836"/>
  <c r="J843"/>
  <c r="J846"/>
  <c r="J856"/>
  <c r="J853"/>
  <c r="J828"/>
  <c r="J854"/>
  <c r="J824"/>
  <c r="J861"/>
  <c r="J840"/>
  <c r="J830"/>
  <c r="J850"/>
  <c r="J833"/>
  <c r="J865"/>
  <c r="J826"/>
  <c r="J863"/>
  <c r="J855"/>
  <c r="J841"/>
  <c r="J858"/>
  <c r="J838"/>
  <c r="J847"/>
  <c r="J832"/>
  <c r="J834"/>
  <c r="J859"/>
  <c r="J842"/>
  <c r="J835"/>
  <c r="J849"/>
  <c r="J864"/>
  <c r="J848"/>
  <c r="J839"/>
  <c r="J822"/>
  <c r="J827"/>
  <c r="J844"/>
  <c r="J837"/>
  <c r="J860"/>
  <c r="J857"/>
  <c r="J823"/>
  <c r="J829"/>
  <c r="J852"/>
  <c r="J681"/>
  <c r="J672"/>
  <c r="J678"/>
  <c r="J674"/>
  <c r="J670"/>
  <c r="J684"/>
  <c r="J675"/>
  <c r="J673"/>
  <c r="J677"/>
  <c r="J671"/>
  <c r="J685"/>
  <c r="J676"/>
  <c r="J679"/>
  <c r="J683"/>
  <c r="J680"/>
  <c r="J682"/>
  <c r="J770"/>
  <c r="J785"/>
  <c r="J787"/>
  <c r="J772"/>
  <c r="J776"/>
  <c r="J769"/>
  <c r="J784"/>
  <c r="J786"/>
  <c r="J765"/>
  <c r="J780"/>
  <c r="J788"/>
  <c r="J777"/>
  <c r="J764"/>
  <c r="J773"/>
  <c r="J775"/>
  <c r="J778"/>
  <c r="J789"/>
  <c r="J774"/>
  <c r="J781"/>
  <c r="J767"/>
  <c r="J790"/>
  <c r="J768"/>
  <c r="J782"/>
  <c r="J762"/>
  <c r="J771"/>
  <c r="J779"/>
  <c r="J783"/>
  <c r="J763"/>
  <c r="J792"/>
  <c r="I686"/>
  <c r="I752"/>
  <c r="I812"/>
  <c r="J745"/>
  <c r="J750"/>
  <c r="J742"/>
  <c r="J744"/>
  <c r="J748"/>
  <c r="J743"/>
  <c r="J751"/>
  <c r="J747"/>
  <c r="J746"/>
  <c r="J701"/>
  <c r="J717"/>
  <c r="J696"/>
  <c r="J727"/>
  <c r="J702"/>
  <c r="J705"/>
  <c r="J697"/>
  <c r="J709"/>
  <c r="J729"/>
  <c r="J714"/>
  <c r="J716"/>
  <c r="J715"/>
  <c r="J718"/>
  <c r="J728"/>
  <c r="J708"/>
  <c r="J700"/>
  <c r="J698"/>
  <c r="J710"/>
  <c r="J723"/>
  <c r="J699"/>
  <c r="J713"/>
  <c r="J722"/>
  <c r="J712"/>
  <c r="J721"/>
  <c r="J703"/>
  <c r="J720"/>
  <c r="J725"/>
  <c r="J726"/>
  <c r="J704"/>
  <c r="J711"/>
  <c r="J730"/>
  <c r="J707"/>
  <c r="J719"/>
  <c r="J724"/>
  <c r="I660"/>
  <c r="K797"/>
  <c r="K800" s="1"/>
  <c r="K810" s="1"/>
  <c r="K816"/>
  <c r="K819" s="1"/>
  <c r="K736"/>
  <c r="K739" s="1"/>
  <c r="K749" s="1"/>
  <c r="K756"/>
  <c r="K759" s="1"/>
  <c r="K690"/>
  <c r="K693" s="1"/>
  <c r="K706" s="1"/>
  <c r="K649"/>
  <c r="K652" s="1"/>
  <c r="K614"/>
  <c r="K617" s="1"/>
  <c r="K1169"/>
  <c r="K1172" s="1"/>
  <c r="K1201" s="1"/>
  <c r="K664"/>
  <c r="K667" s="1"/>
  <c r="K131"/>
  <c r="K568"/>
  <c r="K44"/>
  <c r="K9"/>
  <c r="K211"/>
  <c r="K85"/>
  <c r="K151"/>
  <c r="K192"/>
  <c r="L2"/>
  <c r="K59"/>
  <c r="J804"/>
  <c r="J806"/>
  <c r="J809"/>
  <c r="J807"/>
  <c r="J805"/>
  <c r="J811"/>
  <c r="J808"/>
  <c r="J803"/>
  <c r="J659"/>
  <c r="J656"/>
  <c r="J657"/>
  <c r="J655"/>
  <c r="J658"/>
  <c r="I731"/>
  <c r="J1197"/>
  <c r="J1190"/>
  <c r="J1196"/>
  <c r="J1189"/>
  <c r="J1198"/>
  <c r="J1199"/>
  <c r="J1183"/>
  <c r="J1186"/>
  <c r="J1188"/>
  <c r="J1185"/>
  <c r="J1200"/>
  <c r="J1192"/>
  <c r="J1187"/>
  <c r="J1182"/>
  <c r="J1180"/>
  <c r="J1181"/>
  <c r="J1202"/>
  <c r="J1184"/>
  <c r="J1191"/>
  <c r="J1195"/>
  <c r="J1178"/>
  <c r="J1194"/>
  <c r="J1177"/>
  <c r="J1193"/>
  <c r="J1176"/>
  <c r="J1175"/>
  <c r="J1179"/>
  <c r="J625"/>
  <c r="J622"/>
  <c r="J624"/>
  <c r="J623"/>
  <c r="J621"/>
  <c r="J629"/>
  <c r="J626"/>
  <c r="J628"/>
  <c r="J630"/>
  <c r="J627"/>
  <c r="J620"/>
  <c r="K145" i="64"/>
  <c r="K126"/>
  <c r="K10"/>
  <c r="L2"/>
  <c r="K43"/>
  <c r="K637" i="70" l="1"/>
  <c r="K636"/>
  <c r="K766"/>
  <c r="K791"/>
  <c r="L558" i="64"/>
  <c r="L58"/>
  <c r="L265" i="70"/>
  <c r="L871"/>
  <c r="L83" i="64"/>
  <c r="K633" i="70"/>
  <c r="K639"/>
  <c r="K643"/>
  <c r="K632"/>
  <c r="K634"/>
  <c r="K640"/>
  <c r="K631"/>
  <c r="K635"/>
  <c r="K641"/>
  <c r="K642"/>
  <c r="K638"/>
  <c r="J812"/>
  <c r="K625"/>
  <c r="K620"/>
  <c r="K623"/>
  <c r="K621"/>
  <c r="K627"/>
  <c r="K629"/>
  <c r="K630"/>
  <c r="K626"/>
  <c r="K628"/>
  <c r="K624"/>
  <c r="K622"/>
  <c r="K745"/>
  <c r="K742"/>
  <c r="K743"/>
  <c r="K750"/>
  <c r="K747"/>
  <c r="K746"/>
  <c r="K751"/>
  <c r="K744"/>
  <c r="K748"/>
  <c r="J752"/>
  <c r="J1203"/>
  <c r="K1202"/>
  <c r="K1180"/>
  <c r="K1197"/>
  <c r="K1177"/>
  <c r="K1190"/>
  <c r="K1191"/>
  <c r="K1183"/>
  <c r="K1175"/>
  <c r="K1176"/>
  <c r="K1200"/>
  <c r="K1181"/>
  <c r="K1179"/>
  <c r="K1189"/>
  <c r="K1178"/>
  <c r="K1192"/>
  <c r="K1184"/>
  <c r="K1185"/>
  <c r="K1187"/>
  <c r="K1199"/>
  <c r="K1194"/>
  <c r="K1188"/>
  <c r="K1196"/>
  <c r="K1193"/>
  <c r="K1195"/>
  <c r="K1182"/>
  <c r="K1198"/>
  <c r="K1186"/>
  <c r="K779"/>
  <c r="K787"/>
  <c r="K785"/>
  <c r="K777"/>
  <c r="K788"/>
  <c r="K784"/>
  <c r="K771"/>
  <c r="K783"/>
  <c r="K786"/>
  <c r="K765"/>
  <c r="K778"/>
  <c r="K781"/>
  <c r="K767"/>
  <c r="K780"/>
  <c r="K792"/>
  <c r="K764"/>
  <c r="K774"/>
  <c r="K776"/>
  <c r="K782"/>
  <c r="K762"/>
  <c r="K773"/>
  <c r="K789"/>
  <c r="K790"/>
  <c r="K775"/>
  <c r="K769"/>
  <c r="K768"/>
  <c r="K772"/>
  <c r="K770"/>
  <c r="K763"/>
  <c r="J686"/>
  <c r="J866"/>
  <c r="J644"/>
  <c r="K684"/>
  <c r="K672"/>
  <c r="K670"/>
  <c r="K682"/>
  <c r="K677"/>
  <c r="K673"/>
  <c r="K679"/>
  <c r="K681"/>
  <c r="K674"/>
  <c r="K675"/>
  <c r="K685"/>
  <c r="K676"/>
  <c r="K671"/>
  <c r="K683"/>
  <c r="K678"/>
  <c r="K680"/>
  <c r="K708"/>
  <c r="K716"/>
  <c r="K726"/>
  <c r="K696"/>
  <c r="K711"/>
  <c r="K705"/>
  <c r="K698"/>
  <c r="K721"/>
  <c r="K710"/>
  <c r="K722"/>
  <c r="K715"/>
  <c r="K719"/>
  <c r="K703"/>
  <c r="K725"/>
  <c r="K723"/>
  <c r="K697"/>
  <c r="K702"/>
  <c r="K724"/>
  <c r="K701"/>
  <c r="K730"/>
  <c r="K714"/>
  <c r="K729"/>
  <c r="K709"/>
  <c r="K704"/>
  <c r="K700"/>
  <c r="K699"/>
  <c r="K727"/>
  <c r="K728"/>
  <c r="K718"/>
  <c r="K720"/>
  <c r="K713"/>
  <c r="K712"/>
  <c r="K707"/>
  <c r="K717"/>
  <c r="K811"/>
  <c r="K804"/>
  <c r="K808"/>
  <c r="K803"/>
  <c r="K809"/>
  <c r="K806"/>
  <c r="K807"/>
  <c r="K805"/>
  <c r="J731"/>
  <c r="J793"/>
  <c r="J660"/>
  <c r="L816"/>
  <c r="L819" s="1"/>
  <c r="L736"/>
  <c r="L739" s="1"/>
  <c r="L749" s="1"/>
  <c r="L797"/>
  <c r="L800" s="1"/>
  <c r="L810" s="1"/>
  <c r="L756"/>
  <c r="L759" s="1"/>
  <c r="L690"/>
  <c r="L693" s="1"/>
  <c r="L706" s="1"/>
  <c r="L1169"/>
  <c r="L1172" s="1"/>
  <c r="L1201" s="1"/>
  <c r="L664"/>
  <c r="L667" s="1"/>
  <c r="L649"/>
  <c r="L652" s="1"/>
  <c r="L614"/>
  <c r="L617" s="1"/>
  <c r="L192"/>
  <c r="L151"/>
  <c r="M2"/>
  <c r="L131"/>
  <c r="L568"/>
  <c r="L211"/>
  <c r="L85"/>
  <c r="L59"/>
  <c r="L9"/>
  <c r="L44"/>
  <c r="K657"/>
  <c r="K655"/>
  <c r="K659"/>
  <c r="K656"/>
  <c r="K658"/>
  <c r="K830"/>
  <c r="K864"/>
  <c r="K829"/>
  <c r="K840"/>
  <c r="K850"/>
  <c r="K838"/>
  <c r="K839"/>
  <c r="K828"/>
  <c r="K844"/>
  <c r="K837"/>
  <c r="K853"/>
  <c r="K833"/>
  <c r="K842"/>
  <c r="K854"/>
  <c r="K843"/>
  <c r="K865"/>
  <c r="K824"/>
  <c r="K855"/>
  <c r="K851"/>
  <c r="K836"/>
  <c r="K862"/>
  <c r="K849"/>
  <c r="K863"/>
  <c r="K847"/>
  <c r="K832"/>
  <c r="K827"/>
  <c r="K845"/>
  <c r="K823"/>
  <c r="K859"/>
  <c r="K834"/>
  <c r="K846"/>
  <c r="K856"/>
  <c r="K857"/>
  <c r="K831"/>
  <c r="K852"/>
  <c r="K826"/>
  <c r="K860"/>
  <c r="K825"/>
  <c r="K848"/>
  <c r="K861"/>
  <c r="K841"/>
  <c r="K822"/>
  <c r="K858"/>
  <c r="K835"/>
  <c r="L43" i="64"/>
  <c r="L145"/>
  <c r="L126"/>
  <c r="L10"/>
  <c r="M2"/>
  <c r="L636" i="70" l="1"/>
  <c r="L637"/>
  <c r="L766"/>
  <c r="L791"/>
  <c r="M558" i="64"/>
  <c r="M58"/>
  <c r="M265" i="70"/>
  <c r="M871"/>
  <c r="M83" i="64"/>
  <c r="L634" i="70"/>
  <c r="L640"/>
  <c r="L632"/>
  <c r="L638"/>
  <c r="L642"/>
  <c r="L631"/>
  <c r="L635"/>
  <c r="L641"/>
  <c r="L633"/>
  <c r="L639"/>
  <c r="L643"/>
  <c r="L625"/>
  <c r="L620"/>
  <c r="L623"/>
  <c r="L630"/>
  <c r="L628"/>
  <c r="L621"/>
  <c r="L629"/>
  <c r="L626"/>
  <c r="L624"/>
  <c r="L627"/>
  <c r="L622"/>
  <c r="L726"/>
  <c r="L724"/>
  <c r="L714"/>
  <c r="L722"/>
  <c r="L725"/>
  <c r="L723"/>
  <c r="L720"/>
  <c r="L701"/>
  <c r="L699"/>
  <c r="L707"/>
  <c r="L702"/>
  <c r="L712"/>
  <c r="L698"/>
  <c r="L718"/>
  <c r="L704"/>
  <c r="L705"/>
  <c r="L697"/>
  <c r="L710"/>
  <c r="L713"/>
  <c r="L719"/>
  <c r="L727"/>
  <c r="L700"/>
  <c r="L715"/>
  <c r="L721"/>
  <c r="L716"/>
  <c r="L717"/>
  <c r="L709"/>
  <c r="L729"/>
  <c r="L708"/>
  <c r="L728"/>
  <c r="L696"/>
  <c r="L730"/>
  <c r="L711"/>
  <c r="L703"/>
  <c r="L849"/>
  <c r="L833"/>
  <c r="L858"/>
  <c r="L852"/>
  <c r="L828"/>
  <c r="L863"/>
  <c r="L830"/>
  <c r="L846"/>
  <c r="L827"/>
  <c r="L859"/>
  <c r="L838"/>
  <c r="L864"/>
  <c r="L825"/>
  <c r="L837"/>
  <c r="L836"/>
  <c r="L826"/>
  <c r="L856"/>
  <c r="L850"/>
  <c r="L848"/>
  <c r="L841"/>
  <c r="L829"/>
  <c r="L847"/>
  <c r="L851"/>
  <c r="L839"/>
  <c r="L835"/>
  <c r="L857"/>
  <c r="L845"/>
  <c r="L853"/>
  <c r="L832"/>
  <c r="L854"/>
  <c r="L840"/>
  <c r="L823"/>
  <c r="L822"/>
  <c r="L842"/>
  <c r="L860"/>
  <c r="L834"/>
  <c r="L865"/>
  <c r="L861"/>
  <c r="L855"/>
  <c r="L831"/>
  <c r="L862"/>
  <c r="L844"/>
  <c r="L824"/>
  <c r="L843"/>
  <c r="K644"/>
  <c r="L1181"/>
  <c r="L1202"/>
  <c r="L1197"/>
  <c r="L1188"/>
  <c r="L1183"/>
  <c r="L1199"/>
  <c r="L1182"/>
  <c r="L1177"/>
  <c r="L1193"/>
  <c r="L1195"/>
  <c r="L1184"/>
  <c r="L1175"/>
  <c r="L1194"/>
  <c r="L1186"/>
  <c r="L1198"/>
  <c r="L1189"/>
  <c r="L1187"/>
  <c r="L1180"/>
  <c r="L1196"/>
  <c r="L1178"/>
  <c r="L1200"/>
  <c r="L1185"/>
  <c r="L1179"/>
  <c r="L1176"/>
  <c r="L1192"/>
  <c r="L1191"/>
  <c r="L1190"/>
  <c r="L750"/>
  <c r="L744"/>
  <c r="L745"/>
  <c r="L746"/>
  <c r="L743"/>
  <c r="L748"/>
  <c r="L747"/>
  <c r="L751"/>
  <c r="L742"/>
  <c r="K752"/>
  <c r="K866"/>
  <c r="L684"/>
  <c r="L685"/>
  <c r="L675"/>
  <c r="L674"/>
  <c r="L672"/>
  <c r="L681"/>
  <c r="L678"/>
  <c r="L683"/>
  <c r="L677"/>
  <c r="L682"/>
  <c r="L679"/>
  <c r="L676"/>
  <c r="L673"/>
  <c r="L680"/>
  <c r="L671"/>
  <c r="L670"/>
  <c r="L805"/>
  <c r="L803"/>
  <c r="L807"/>
  <c r="L808"/>
  <c r="L809"/>
  <c r="L811"/>
  <c r="L804"/>
  <c r="L806"/>
  <c r="K731"/>
  <c r="K793"/>
  <c r="K660"/>
  <c r="M1169"/>
  <c r="M1172" s="1"/>
  <c r="M1201" s="1"/>
  <c r="M664"/>
  <c r="M667" s="1"/>
  <c r="M816"/>
  <c r="M819" s="1"/>
  <c r="M736"/>
  <c r="M739" s="1"/>
  <c r="M749" s="1"/>
  <c r="M756"/>
  <c r="M759" s="1"/>
  <c r="M690"/>
  <c r="M693" s="1"/>
  <c r="M706" s="1"/>
  <c r="M649"/>
  <c r="M652" s="1"/>
  <c r="M614"/>
  <c r="M617" s="1"/>
  <c r="M797"/>
  <c r="M800" s="1"/>
  <c r="M810" s="1"/>
  <c r="M211"/>
  <c r="M85"/>
  <c r="M59"/>
  <c r="M192"/>
  <c r="M151"/>
  <c r="N2"/>
  <c r="M131"/>
  <c r="M44"/>
  <c r="M568"/>
  <c r="M9"/>
  <c r="L658"/>
  <c r="L655"/>
  <c r="L656"/>
  <c r="L657"/>
  <c r="L659"/>
  <c r="L787"/>
  <c r="L780"/>
  <c r="L772"/>
  <c r="L776"/>
  <c r="L777"/>
  <c r="L789"/>
  <c r="L769"/>
  <c r="L768"/>
  <c r="L784"/>
  <c r="L779"/>
  <c r="L781"/>
  <c r="L770"/>
  <c r="L765"/>
  <c r="L785"/>
  <c r="L792"/>
  <c r="L790"/>
  <c r="L783"/>
  <c r="L763"/>
  <c r="L786"/>
  <c r="L782"/>
  <c r="L778"/>
  <c r="L788"/>
  <c r="L775"/>
  <c r="L771"/>
  <c r="L774"/>
  <c r="L767"/>
  <c r="L762"/>
  <c r="L773"/>
  <c r="L764"/>
  <c r="K812"/>
  <c r="K686"/>
  <c r="K1203"/>
  <c r="M10" i="64"/>
  <c r="N2"/>
  <c r="M43"/>
  <c r="M145"/>
  <c r="M126"/>
  <c r="M636" i="70" l="1"/>
  <c r="M637"/>
  <c r="M766"/>
  <c r="M791"/>
  <c r="N558" i="64"/>
  <c r="N58"/>
  <c r="N265" i="70"/>
  <c r="N871"/>
  <c r="N83" i="64"/>
  <c r="M631" i="70"/>
  <c r="M635"/>
  <c r="M641"/>
  <c r="M633"/>
  <c r="M632"/>
  <c r="M638"/>
  <c r="M642"/>
  <c r="M639"/>
  <c r="M643"/>
  <c r="M640"/>
  <c r="M634"/>
  <c r="N756"/>
  <c r="N759" s="1"/>
  <c r="N690"/>
  <c r="N693" s="1"/>
  <c r="N706" s="1"/>
  <c r="N649"/>
  <c r="N652" s="1"/>
  <c r="N614"/>
  <c r="N617" s="1"/>
  <c r="N1169"/>
  <c r="N1172" s="1"/>
  <c r="N1201" s="1"/>
  <c r="N816"/>
  <c r="N819" s="1"/>
  <c r="N797"/>
  <c r="N800" s="1"/>
  <c r="N810" s="1"/>
  <c r="N664"/>
  <c r="N667" s="1"/>
  <c r="N736"/>
  <c r="N739" s="1"/>
  <c r="N749" s="1"/>
  <c r="N568"/>
  <c r="N44"/>
  <c r="N9"/>
  <c r="N211"/>
  <c r="N85"/>
  <c r="N59"/>
  <c r="N192"/>
  <c r="N151"/>
  <c r="N131"/>
  <c r="O2"/>
  <c r="M657"/>
  <c r="M658"/>
  <c r="M659"/>
  <c r="M656"/>
  <c r="M655"/>
  <c r="M847"/>
  <c r="M861"/>
  <c r="M824"/>
  <c r="M834"/>
  <c r="M844"/>
  <c r="M835"/>
  <c r="M859"/>
  <c r="M831"/>
  <c r="M838"/>
  <c r="M823"/>
  <c r="M822"/>
  <c r="M851"/>
  <c r="M846"/>
  <c r="M853"/>
  <c r="M852"/>
  <c r="M830"/>
  <c r="M860"/>
  <c r="M841"/>
  <c r="M856"/>
  <c r="M849"/>
  <c r="M837"/>
  <c r="M858"/>
  <c r="M840"/>
  <c r="M865"/>
  <c r="M825"/>
  <c r="M857"/>
  <c r="M832"/>
  <c r="M836"/>
  <c r="M848"/>
  <c r="M833"/>
  <c r="M829"/>
  <c r="M864"/>
  <c r="M827"/>
  <c r="M843"/>
  <c r="M850"/>
  <c r="M854"/>
  <c r="M855"/>
  <c r="M862"/>
  <c r="M839"/>
  <c r="M828"/>
  <c r="M845"/>
  <c r="M863"/>
  <c r="M842"/>
  <c r="M826"/>
  <c r="L644"/>
  <c r="L793"/>
  <c r="L660"/>
  <c r="M625"/>
  <c r="M628"/>
  <c r="M620"/>
  <c r="M626"/>
  <c r="M630"/>
  <c r="M624"/>
  <c r="M622"/>
  <c r="M627"/>
  <c r="M629"/>
  <c r="M623"/>
  <c r="M621"/>
  <c r="M742"/>
  <c r="M744"/>
  <c r="M751"/>
  <c r="M750"/>
  <c r="M743"/>
  <c r="M745"/>
  <c r="M747"/>
  <c r="M746"/>
  <c r="M748"/>
  <c r="L812"/>
  <c r="L686"/>
  <c r="L731"/>
  <c r="M806"/>
  <c r="M808"/>
  <c r="M809"/>
  <c r="M805"/>
  <c r="M811"/>
  <c r="M804"/>
  <c r="M803"/>
  <c r="M807"/>
  <c r="M790"/>
  <c r="M773"/>
  <c r="M792"/>
  <c r="M782"/>
  <c r="M778"/>
  <c r="M765"/>
  <c r="M764"/>
  <c r="M774"/>
  <c r="M776"/>
  <c r="M775"/>
  <c r="M785"/>
  <c r="M771"/>
  <c r="M777"/>
  <c r="M789"/>
  <c r="M769"/>
  <c r="M762"/>
  <c r="M786"/>
  <c r="M788"/>
  <c r="M784"/>
  <c r="M780"/>
  <c r="M781"/>
  <c r="M763"/>
  <c r="M779"/>
  <c r="M770"/>
  <c r="M772"/>
  <c r="M787"/>
  <c r="M783"/>
  <c r="M768"/>
  <c r="M767"/>
  <c r="M1175"/>
  <c r="M1191"/>
  <c r="M1182"/>
  <c r="M1198"/>
  <c r="M1185"/>
  <c r="M1196"/>
  <c r="M1184"/>
  <c r="M1187"/>
  <c r="M1178"/>
  <c r="M1194"/>
  <c r="M1197"/>
  <c r="M1188"/>
  <c r="M1192"/>
  <c r="M1183"/>
  <c r="M1199"/>
  <c r="M1190"/>
  <c r="M1189"/>
  <c r="M1180"/>
  <c r="M1193"/>
  <c r="M1200"/>
  <c r="M1179"/>
  <c r="M1195"/>
  <c r="M1186"/>
  <c r="M1181"/>
  <c r="M1202"/>
  <c r="M1177"/>
  <c r="M1176"/>
  <c r="L866"/>
  <c r="M697"/>
  <c r="M700"/>
  <c r="M715"/>
  <c r="M714"/>
  <c r="M730"/>
  <c r="M727"/>
  <c r="M707"/>
  <c r="M705"/>
  <c r="M719"/>
  <c r="M708"/>
  <c r="M716"/>
  <c r="M704"/>
  <c r="M699"/>
  <c r="M711"/>
  <c r="M710"/>
  <c r="M703"/>
  <c r="M725"/>
  <c r="M723"/>
  <c r="M724"/>
  <c r="M712"/>
  <c r="M701"/>
  <c r="M702"/>
  <c r="M729"/>
  <c r="M717"/>
  <c r="M728"/>
  <c r="M722"/>
  <c r="M718"/>
  <c r="M696"/>
  <c r="M713"/>
  <c r="M709"/>
  <c r="M726"/>
  <c r="M720"/>
  <c r="M721"/>
  <c r="M698"/>
  <c r="M676"/>
  <c r="M682"/>
  <c r="M677"/>
  <c r="M673"/>
  <c r="M680"/>
  <c r="M671"/>
  <c r="M685"/>
  <c r="M678"/>
  <c r="M684"/>
  <c r="M672"/>
  <c r="M683"/>
  <c r="M675"/>
  <c r="M681"/>
  <c r="M670"/>
  <c r="M674"/>
  <c r="M679"/>
  <c r="L1203"/>
  <c r="L752"/>
  <c r="N10" i="64"/>
  <c r="O2"/>
  <c r="N43"/>
  <c r="N145"/>
  <c r="N126"/>
  <c r="N637" i="70" l="1"/>
  <c r="N636"/>
  <c r="N766"/>
  <c r="N791"/>
  <c r="O558" i="64"/>
  <c r="O58"/>
  <c r="O265" i="70"/>
  <c r="O871"/>
  <c r="O83" i="64"/>
  <c r="N632" i="70"/>
  <c r="N638"/>
  <c r="N642"/>
  <c r="N634"/>
  <c r="N640"/>
  <c r="N633"/>
  <c r="N639"/>
  <c r="N643"/>
  <c r="N631"/>
  <c r="N641"/>
  <c r="N635"/>
  <c r="M752"/>
  <c r="M644"/>
  <c r="O797"/>
  <c r="O800" s="1"/>
  <c r="O810" s="1"/>
  <c r="O756"/>
  <c r="O759" s="1"/>
  <c r="O690"/>
  <c r="O693" s="1"/>
  <c r="O706" s="1"/>
  <c r="O649"/>
  <c r="O652" s="1"/>
  <c r="O614"/>
  <c r="O617" s="1"/>
  <c r="O1169"/>
  <c r="O1172" s="1"/>
  <c r="O1201" s="1"/>
  <c r="O664"/>
  <c r="O667" s="1"/>
  <c r="O816"/>
  <c r="O819" s="1"/>
  <c r="O736"/>
  <c r="O739" s="1"/>
  <c r="O749" s="1"/>
  <c r="O131"/>
  <c r="O568"/>
  <c r="O44"/>
  <c r="O9"/>
  <c r="O211"/>
  <c r="O85"/>
  <c r="O192"/>
  <c r="P2"/>
  <c r="O59"/>
  <c r="O151"/>
  <c r="N807"/>
  <c r="N806"/>
  <c r="N803"/>
  <c r="N811"/>
  <c r="N809"/>
  <c r="N804"/>
  <c r="N808"/>
  <c r="N805"/>
  <c r="N657"/>
  <c r="N658"/>
  <c r="N655"/>
  <c r="N656"/>
  <c r="N659"/>
  <c r="M686"/>
  <c r="M1203"/>
  <c r="M866"/>
  <c r="M660"/>
  <c r="N679"/>
  <c r="N682"/>
  <c r="N672"/>
  <c r="N685"/>
  <c r="N676"/>
  <c r="N675"/>
  <c r="N678"/>
  <c r="N681"/>
  <c r="N677"/>
  <c r="N673"/>
  <c r="N683"/>
  <c r="N684"/>
  <c r="N670"/>
  <c r="N674"/>
  <c r="N671"/>
  <c r="N680"/>
  <c r="N626"/>
  <c r="N627"/>
  <c r="N624"/>
  <c r="N629"/>
  <c r="N622"/>
  <c r="N630"/>
  <c r="N621"/>
  <c r="N620"/>
  <c r="N628"/>
  <c r="N623"/>
  <c r="N625"/>
  <c r="M812"/>
  <c r="N745"/>
  <c r="N743"/>
  <c r="N746"/>
  <c r="N750"/>
  <c r="N747"/>
  <c r="N748"/>
  <c r="N742"/>
  <c r="N751"/>
  <c r="N744"/>
  <c r="N1197"/>
  <c r="N1184"/>
  <c r="N1200"/>
  <c r="N1179"/>
  <c r="N1195"/>
  <c r="N1185"/>
  <c r="N1202"/>
  <c r="N1180"/>
  <c r="N1196"/>
  <c r="N1175"/>
  <c r="N1191"/>
  <c r="N1194"/>
  <c r="N1193"/>
  <c r="N1176"/>
  <c r="N1192"/>
  <c r="N1190"/>
  <c r="N1187"/>
  <c r="N1186"/>
  <c r="N1177"/>
  <c r="N1189"/>
  <c r="N1198"/>
  <c r="N1188"/>
  <c r="N1182"/>
  <c r="N1183"/>
  <c r="N1178"/>
  <c r="N1181"/>
  <c r="N1199"/>
  <c r="N774"/>
  <c r="N770"/>
  <c r="N773"/>
  <c r="N775"/>
  <c r="N789"/>
  <c r="N778"/>
  <c r="N767"/>
  <c r="N779"/>
  <c r="N762"/>
  <c r="N786"/>
  <c r="N792"/>
  <c r="N765"/>
  <c r="N771"/>
  <c r="N764"/>
  <c r="N772"/>
  <c r="N790"/>
  <c r="N781"/>
  <c r="N768"/>
  <c r="N783"/>
  <c r="N787"/>
  <c r="N776"/>
  <c r="N769"/>
  <c r="N782"/>
  <c r="N763"/>
  <c r="N784"/>
  <c r="N785"/>
  <c r="N780"/>
  <c r="N777"/>
  <c r="N788"/>
  <c r="M731"/>
  <c r="M793"/>
  <c r="N845"/>
  <c r="N843"/>
  <c r="N838"/>
  <c r="N853"/>
  <c r="N832"/>
  <c r="N837"/>
  <c r="N849"/>
  <c r="N848"/>
  <c r="N831"/>
  <c r="N823"/>
  <c r="N857"/>
  <c r="N835"/>
  <c r="N854"/>
  <c r="N822"/>
  <c r="N856"/>
  <c r="N855"/>
  <c r="N836"/>
  <c r="N861"/>
  <c r="N827"/>
  <c r="N840"/>
  <c r="N839"/>
  <c r="N829"/>
  <c r="N858"/>
  <c r="N825"/>
  <c r="N864"/>
  <c r="N863"/>
  <c r="N860"/>
  <c r="N850"/>
  <c r="N844"/>
  <c r="N846"/>
  <c r="N841"/>
  <c r="N826"/>
  <c r="N828"/>
  <c r="N852"/>
  <c r="N824"/>
  <c r="N865"/>
  <c r="N851"/>
  <c r="N830"/>
  <c r="N834"/>
  <c r="N847"/>
  <c r="N833"/>
  <c r="N859"/>
  <c r="N842"/>
  <c r="N862"/>
  <c r="N697"/>
  <c r="N726"/>
  <c r="N721"/>
  <c r="N711"/>
  <c r="N720"/>
  <c r="N701"/>
  <c r="N702"/>
  <c r="N705"/>
  <c r="N727"/>
  <c r="N710"/>
  <c r="N729"/>
  <c r="N724"/>
  <c r="N709"/>
  <c r="N718"/>
  <c r="N716"/>
  <c r="N699"/>
  <c r="N707"/>
  <c r="N715"/>
  <c r="N728"/>
  <c r="N725"/>
  <c r="N708"/>
  <c r="N722"/>
  <c r="N730"/>
  <c r="N719"/>
  <c r="N696"/>
  <c r="N704"/>
  <c r="N714"/>
  <c r="N712"/>
  <c r="N713"/>
  <c r="N717"/>
  <c r="N723"/>
  <c r="N698"/>
  <c r="N700"/>
  <c r="N703"/>
  <c r="O145" i="64"/>
  <c r="O126"/>
  <c r="O10"/>
  <c r="O43"/>
  <c r="P2"/>
  <c r="CK18" s="1"/>
  <c r="O637" i="70" l="1"/>
  <c r="O636"/>
  <c r="O766"/>
  <c r="O791"/>
  <c r="P558" i="64"/>
  <c r="CK390" s="1"/>
  <c r="P58"/>
  <c r="P265" i="70"/>
  <c r="P871"/>
  <c r="CK90" i="64"/>
  <c r="P83"/>
  <c r="O633" i="70"/>
  <c r="O639"/>
  <c r="O643"/>
  <c r="O635"/>
  <c r="O641"/>
  <c r="O634"/>
  <c r="O640"/>
  <c r="O631"/>
  <c r="O632"/>
  <c r="O638"/>
  <c r="O642"/>
  <c r="O680"/>
  <c r="O684"/>
  <c r="O673"/>
  <c r="O679"/>
  <c r="O670"/>
  <c r="O682"/>
  <c r="O685"/>
  <c r="O681"/>
  <c r="O677"/>
  <c r="O675"/>
  <c r="O672"/>
  <c r="O671"/>
  <c r="O678"/>
  <c r="O683"/>
  <c r="O674"/>
  <c r="O676"/>
  <c r="O712"/>
  <c r="O726"/>
  <c r="O710"/>
  <c r="O704"/>
  <c r="O723"/>
  <c r="O717"/>
  <c r="O713"/>
  <c r="O709"/>
  <c r="O725"/>
  <c r="O728"/>
  <c r="O718"/>
  <c r="O701"/>
  <c r="O715"/>
  <c r="O730"/>
  <c r="O700"/>
  <c r="O727"/>
  <c r="O705"/>
  <c r="O724"/>
  <c r="O702"/>
  <c r="O720"/>
  <c r="O699"/>
  <c r="O708"/>
  <c r="O719"/>
  <c r="O707"/>
  <c r="O729"/>
  <c r="O722"/>
  <c r="O703"/>
  <c r="O711"/>
  <c r="O721"/>
  <c r="O698"/>
  <c r="O697"/>
  <c r="O716"/>
  <c r="O696"/>
  <c r="O714"/>
  <c r="N793"/>
  <c r="N686"/>
  <c r="O829"/>
  <c r="O844"/>
  <c r="O852"/>
  <c r="O839"/>
  <c r="O861"/>
  <c r="O835"/>
  <c r="O851"/>
  <c r="O846"/>
  <c r="O855"/>
  <c r="O836"/>
  <c r="O847"/>
  <c r="O824"/>
  <c r="O843"/>
  <c r="O865"/>
  <c r="O823"/>
  <c r="O840"/>
  <c r="O837"/>
  <c r="O858"/>
  <c r="O831"/>
  <c r="O850"/>
  <c r="O848"/>
  <c r="O841"/>
  <c r="O827"/>
  <c r="O842"/>
  <c r="O822"/>
  <c r="O856"/>
  <c r="O862"/>
  <c r="O857"/>
  <c r="O833"/>
  <c r="O854"/>
  <c r="O832"/>
  <c r="O864"/>
  <c r="O859"/>
  <c r="O826"/>
  <c r="O860"/>
  <c r="O825"/>
  <c r="O828"/>
  <c r="O845"/>
  <c r="O853"/>
  <c r="O838"/>
  <c r="O849"/>
  <c r="O834"/>
  <c r="O863"/>
  <c r="O830"/>
  <c r="O656"/>
  <c r="O657"/>
  <c r="O659"/>
  <c r="O658"/>
  <c r="O655"/>
  <c r="N660"/>
  <c r="P816"/>
  <c r="P819" s="1"/>
  <c r="P736"/>
  <c r="P739" s="1"/>
  <c r="P749" s="1"/>
  <c r="P1169"/>
  <c r="P1172" s="1"/>
  <c r="P1201" s="1"/>
  <c r="P664"/>
  <c r="P667" s="1"/>
  <c r="P797"/>
  <c r="P800" s="1"/>
  <c r="P810" s="1"/>
  <c r="P756"/>
  <c r="P759" s="1"/>
  <c r="P690"/>
  <c r="P693" s="1"/>
  <c r="P706" s="1"/>
  <c r="P614"/>
  <c r="P617" s="1"/>
  <c r="P649"/>
  <c r="P652" s="1"/>
  <c r="P192"/>
  <c r="P151"/>
  <c r="Q2"/>
  <c r="P131"/>
  <c r="P568"/>
  <c r="P59"/>
  <c r="P9"/>
  <c r="P44"/>
  <c r="P211"/>
  <c r="P85"/>
  <c r="O750"/>
  <c r="O744"/>
  <c r="O743"/>
  <c r="O748"/>
  <c r="O747"/>
  <c r="O746"/>
  <c r="O742"/>
  <c r="O745"/>
  <c r="O751"/>
  <c r="O627"/>
  <c r="O630"/>
  <c r="O628"/>
  <c r="O626"/>
  <c r="O624"/>
  <c r="O622"/>
  <c r="O620"/>
  <c r="O625"/>
  <c r="O623"/>
  <c r="O621"/>
  <c r="O629"/>
  <c r="O808"/>
  <c r="O811"/>
  <c r="O803"/>
  <c r="O804"/>
  <c r="O809"/>
  <c r="O805"/>
  <c r="O806"/>
  <c r="O807"/>
  <c r="N731"/>
  <c r="N866"/>
  <c r="N1203"/>
  <c r="N644"/>
  <c r="N812"/>
  <c r="O1184"/>
  <c r="O1178"/>
  <c r="O1179"/>
  <c r="O1195"/>
  <c r="O1198"/>
  <c r="O1185"/>
  <c r="O1193"/>
  <c r="O1180"/>
  <c r="O1196"/>
  <c r="O1175"/>
  <c r="O1191"/>
  <c r="O1190"/>
  <c r="O1189"/>
  <c r="O1177"/>
  <c r="O1176"/>
  <c r="O1192"/>
  <c r="O1194"/>
  <c r="O1187"/>
  <c r="O1182"/>
  <c r="O1200"/>
  <c r="O1197"/>
  <c r="O1188"/>
  <c r="O1186"/>
  <c r="O1183"/>
  <c r="O1199"/>
  <c r="O1202"/>
  <c r="O1181"/>
  <c r="O783"/>
  <c r="O782"/>
  <c r="O773"/>
  <c r="O781"/>
  <c r="O765"/>
  <c r="O776"/>
  <c r="O778"/>
  <c r="O786"/>
  <c r="O790"/>
  <c r="O789"/>
  <c r="O767"/>
  <c r="O774"/>
  <c r="O762"/>
  <c r="O763"/>
  <c r="O768"/>
  <c r="O792"/>
  <c r="O770"/>
  <c r="O779"/>
  <c r="O787"/>
  <c r="O769"/>
  <c r="O764"/>
  <c r="O784"/>
  <c r="O775"/>
  <c r="O771"/>
  <c r="O780"/>
  <c r="O772"/>
  <c r="O785"/>
  <c r="O788"/>
  <c r="O777"/>
  <c r="N752"/>
  <c r="P43" i="64"/>
  <c r="P126"/>
  <c r="P145"/>
  <c r="P10"/>
  <c r="Q2"/>
  <c r="P636" i="70" l="1"/>
  <c r="P637"/>
  <c r="P766"/>
  <c r="P791"/>
  <c r="Q558" i="64"/>
  <c r="Q58"/>
  <c r="Q265" i="70"/>
  <c r="Q871"/>
  <c r="Q83" i="64"/>
  <c r="P634" i="70"/>
  <c r="P640"/>
  <c r="P632"/>
  <c r="P631"/>
  <c r="P635"/>
  <c r="P641"/>
  <c r="P638"/>
  <c r="P642"/>
  <c r="P639"/>
  <c r="P633"/>
  <c r="P643"/>
  <c r="O812"/>
  <c r="O644"/>
  <c r="Q1169"/>
  <c r="Q1172" s="1"/>
  <c r="Q1201" s="1"/>
  <c r="Q664"/>
  <c r="Q667" s="1"/>
  <c r="Q797"/>
  <c r="Q800" s="1"/>
  <c r="Q810" s="1"/>
  <c r="Q756"/>
  <c r="Q759" s="1"/>
  <c r="Q690"/>
  <c r="Q693" s="1"/>
  <c r="Q706" s="1"/>
  <c r="Q649"/>
  <c r="Q652" s="1"/>
  <c r="Q614"/>
  <c r="Q617" s="1"/>
  <c r="Q816"/>
  <c r="Q819" s="1"/>
  <c r="Q736"/>
  <c r="Q739" s="1"/>
  <c r="Q749" s="1"/>
  <c r="Q211"/>
  <c r="Q85"/>
  <c r="Q59"/>
  <c r="Q192"/>
  <c r="Q151"/>
  <c r="R2"/>
  <c r="Q131"/>
  <c r="Q568"/>
  <c r="Q44"/>
  <c r="Q9"/>
  <c r="P622"/>
  <c r="P630"/>
  <c r="P621"/>
  <c r="P623"/>
  <c r="P620"/>
  <c r="P628"/>
  <c r="P626"/>
  <c r="P629"/>
  <c r="P624"/>
  <c r="P625"/>
  <c r="P627"/>
  <c r="P679"/>
  <c r="P677"/>
  <c r="P671"/>
  <c r="P670"/>
  <c r="P674"/>
  <c r="P673"/>
  <c r="P681"/>
  <c r="P682"/>
  <c r="P675"/>
  <c r="P680"/>
  <c r="P685"/>
  <c r="P672"/>
  <c r="P683"/>
  <c r="P676"/>
  <c r="P684"/>
  <c r="P678"/>
  <c r="O793"/>
  <c r="P657"/>
  <c r="P659"/>
  <c r="P655"/>
  <c r="P658"/>
  <c r="P656"/>
  <c r="P804"/>
  <c r="P811"/>
  <c r="P808"/>
  <c r="P806"/>
  <c r="P803"/>
  <c r="P809"/>
  <c r="P805"/>
  <c r="P807"/>
  <c r="P837"/>
  <c r="P841"/>
  <c r="P852"/>
  <c r="P826"/>
  <c r="P858"/>
  <c r="P832"/>
  <c r="P851"/>
  <c r="P855"/>
  <c r="P840"/>
  <c r="P854"/>
  <c r="P845"/>
  <c r="P846"/>
  <c r="P859"/>
  <c r="P836"/>
  <c r="P838"/>
  <c r="P825"/>
  <c r="P831"/>
  <c r="P857"/>
  <c r="P863"/>
  <c r="P860"/>
  <c r="P824"/>
  <c r="P850"/>
  <c r="P829"/>
  <c r="P853"/>
  <c r="P835"/>
  <c r="P843"/>
  <c r="P856"/>
  <c r="P830"/>
  <c r="P865"/>
  <c r="P864"/>
  <c r="P844"/>
  <c r="P862"/>
  <c r="P849"/>
  <c r="P839"/>
  <c r="P834"/>
  <c r="P842"/>
  <c r="P828"/>
  <c r="P847"/>
  <c r="P848"/>
  <c r="P833"/>
  <c r="P827"/>
  <c r="P861"/>
  <c r="P823"/>
  <c r="P822"/>
  <c r="O731"/>
  <c r="P772"/>
  <c r="P776"/>
  <c r="P778"/>
  <c r="P767"/>
  <c r="P781"/>
  <c r="P765"/>
  <c r="P763"/>
  <c r="P790"/>
  <c r="P792"/>
  <c r="P787"/>
  <c r="P784"/>
  <c r="P774"/>
  <c r="P777"/>
  <c r="P771"/>
  <c r="P775"/>
  <c r="P780"/>
  <c r="P768"/>
  <c r="P769"/>
  <c r="P783"/>
  <c r="P770"/>
  <c r="P779"/>
  <c r="P789"/>
  <c r="P788"/>
  <c r="P764"/>
  <c r="P785"/>
  <c r="P762"/>
  <c r="P786"/>
  <c r="P773"/>
  <c r="P782"/>
  <c r="P744"/>
  <c r="P748"/>
  <c r="P746"/>
  <c r="P750"/>
  <c r="P745"/>
  <c r="P747"/>
  <c r="P751"/>
  <c r="P742"/>
  <c r="P743"/>
  <c r="O686"/>
  <c r="O752"/>
  <c r="O1203"/>
  <c r="P727"/>
  <c r="P715"/>
  <c r="P721"/>
  <c r="P724"/>
  <c r="P704"/>
  <c r="P711"/>
  <c r="P709"/>
  <c r="P698"/>
  <c r="P714"/>
  <c r="P719"/>
  <c r="P707"/>
  <c r="P712"/>
  <c r="P717"/>
  <c r="P703"/>
  <c r="P699"/>
  <c r="P701"/>
  <c r="P725"/>
  <c r="P720"/>
  <c r="P730"/>
  <c r="P718"/>
  <c r="P713"/>
  <c r="P708"/>
  <c r="P716"/>
  <c r="P702"/>
  <c r="P697"/>
  <c r="P705"/>
  <c r="P726"/>
  <c r="P728"/>
  <c r="P729"/>
  <c r="P722"/>
  <c r="P700"/>
  <c r="P710"/>
  <c r="P696"/>
  <c r="P723"/>
  <c r="P1181"/>
  <c r="P1180"/>
  <c r="P1175"/>
  <c r="P1187"/>
  <c r="P1182"/>
  <c r="P1186"/>
  <c r="P1177"/>
  <c r="P1188"/>
  <c r="P1183"/>
  <c r="P1184"/>
  <c r="P1190"/>
  <c r="P1195"/>
  <c r="P1198"/>
  <c r="P1189"/>
  <c r="P1196"/>
  <c r="P1191"/>
  <c r="P1200"/>
  <c r="P1202"/>
  <c r="P1192"/>
  <c r="P1194"/>
  <c r="P1185"/>
  <c r="P1197"/>
  <c r="P1176"/>
  <c r="P1178"/>
  <c r="P1179"/>
  <c r="P1199"/>
  <c r="P1193"/>
  <c r="O660"/>
  <c r="O866"/>
  <c r="Q10" i="64"/>
  <c r="R2"/>
  <c r="Q43"/>
  <c r="Q126"/>
  <c r="Q145"/>
  <c r="Q636" i="70" l="1"/>
  <c r="Q637"/>
  <c r="Q766"/>
  <c r="Q791"/>
  <c r="R558" i="64"/>
  <c r="R58"/>
  <c r="R265" i="70"/>
  <c r="R871"/>
  <c r="R83" i="64"/>
  <c r="Q631" i="70"/>
  <c r="Q635"/>
  <c r="Q641"/>
  <c r="Q639"/>
  <c r="Q643"/>
  <c r="Q632"/>
  <c r="Q638"/>
  <c r="Q642"/>
  <c r="Q633"/>
  <c r="Q640"/>
  <c r="Q634"/>
  <c r="P793"/>
  <c r="P866"/>
  <c r="Q746"/>
  <c r="Q747"/>
  <c r="Q750"/>
  <c r="Q744"/>
  <c r="Q743"/>
  <c r="Q748"/>
  <c r="Q742"/>
  <c r="Q745"/>
  <c r="Q751"/>
  <c r="Q728"/>
  <c r="Q705"/>
  <c r="Q716"/>
  <c r="Q713"/>
  <c r="Q696"/>
  <c r="Q724"/>
  <c r="Q702"/>
  <c r="Q701"/>
  <c r="Q729"/>
  <c r="Q721"/>
  <c r="Q725"/>
  <c r="Q718"/>
  <c r="Q717"/>
  <c r="Q710"/>
  <c r="Q719"/>
  <c r="Q703"/>
  <c r="Q730"/>
  <c r="Q700"/>
  <c r="Q727"/>
  <c r="Q723"/>
  <c r="Q715"/>
  <c r="Q722"/>
  <c r="Q699"/>
  <c r="Q726"/>
  <c r="Q711"/>
  <c r="Q714"/>
  <c r="Q704"/>
  <c r="Q709"/>
  <c r="Q698"/>
  <c r="Q697"/>
  <c r="Q720"/>
  <c r="Q712"/>
  <c r="Q708"/>
  <c r="Q707"/>
  <c r="Q1175"/>
  <c r="Q1191"/>
  <c r="Q1182"/>
  <c r="Q1198"/>
  <c r="Q1202"/>
  <c r="Q1192"/>
  <c r="Q1196"/>
  <c r="Q1187"/>
  <c r="Q1178"/>
  <c r="Q1194"/>
  <c r="Q1193"/>
  <c r="Q1184"/>
  <c r="Q1197"/>
  <c r="Q1183"/>
  <c r="Q1199"/>
  <c r="Q1190"/>
  <c r="Q1185"/>
  <c r="Q1176"/>
  <c r="Q1181"/>
  <c r="Q1180"/>
  <c r="Q1179"/>
  <c r="Q1195"/>
  <c r="Q1186"/>
  <c r="Q1177"/>
  <c r="Q1189"/>
  <c r="Q1200"/>
  <c r="Q1188"/>
  <c r="P1203"/>
  <c r="P812"/>
  <c r="Q659"/>
  <c r="Q657"/>
  <c r="Q658"/>
  <c r="Q655"/>
  <c r="Q656"/>
  <c r="Q672"/>
  <c r="Q681"/>
  <c r="Q670"/>
  <c r="Q685"/>
  <c r="Q684"/>
  <c r="Q678"/>
  <c r="Q682"/>
  <c r="Q676"/>
  <c r="Q679"/>
  <c r="Q675"/>
  <c r="Q671"/>
  <c r="Q677"/>
  <c r="Q680"/>
  <c r="Q673"/>
  <c r="Q683"/>
  <c r="Q674"/>
  <c r="P731"/>
  <c r="P686"/>
  <c r="R756"/>
  <c r="R759" s="1"/>
  <c r="R690"/>
  <c r="R693" s="1"/>
  <c r="R706" s="1"/>
  <c r="R649"/>
  <c r="R652" s="1"/>
  <c r="R614"/>
  <c r="R617" s="1"/>
  <c r="R664"/>
  <c r="R667" s="1"/>
  <c r="R736"/>
  <c r="R739" s="1"/>
  <c r="R749" s="1"/>
  <c r="R797"/>
  <c r="R800" s="1"/>
  <c r="R810" s="1"/>
  <c r="R1169"/>
  <c r="R1172" s="1"/>
  <c r="R1201" s="1"/>
  <c r="R816"/>
  <c r="R819" s="1"/>
  <c r="R568"/>
  <c r="R44"/>
  <c r="R9"/>
  <c r="R211"/>
  <c r="R85"/>
  <c r="R59"/>
  <c r="R192"/>
  <c r="R151"/>
  <c r="R131"/>
  <c r="S2"/>
  <c r="Q627"/>
  <c r="Q629"/>
  <c r="Q630"/>
  <c r="Q626"/>
  <c r="Q628"/>
  <c r="Q624"/>
  <c r="Q622"/>
  <c r="Q625"/>
  <c r="Q620"/>
  <c r="Q623"/>
  <c r="Q621"/>
  <c r="Q808"/>
  <c r="Q807"/>
  <c r="Q805"/>
  <c r="Q804"/>
  <c r="Q811"/>
  <c r="Q806"/>
  <c r="Q803"/>
  <c r="Q809"/>
  <c r="P660"/>
  <c r="P644"/>
  <c r="Q844"/>
  <c r="Q864"/>
  <c r="Q841"/>
  <c r="Q862"/>
  <c r="Q832"/>
  <c r="Q834"/>
  <c r="Q836"/>
  <c r="Q848"/>
  <c r="Q850"/>
  <c r="Q828"/>
  <c r="Q845"/>
  <c r="Q830"/>
  <c r="Q861"/>
  <c r="Q825"/>
  <c r="Q843"/>
  <c r="Q838"/>
  <c r="Q858"/>
  <c r="Q835"/>
  <c r="Q852"/>
  <c r="Q859"/>
  <c r="Q822"/>
  <c r="Q856"/>
  <c r="Q851"/>
  <c r="Q842"/>
  <c r="Q824"/>
  <c r="Q855"/>
  <c r="Q847"/>
  <c r="Q826"/>
  <c r="Q839"/>
  <c r="Q853"/>
  <c r="Q833"/>
  <c r="Q829"/>
  <c r="Q840"/>
  <c r="Q857"/>
  <c r="Q865"/>
  <c r="Q823"/>
  <c r="Q863"/>
  <c r="Q854"/>
  <c r="Q849"/>
  <c r="Q860"/>
  <c r="Q837"/>
  <c r="Q831"/>
  <c r="Q846"/>
  <c r="Q827"/>
  <c r="Q765"/>
  <c r="Q772"/>
  <c r="Q763"/>
  <c r="Q769"/>
  <c r="Q780"/>
  <c r="Q770"/>
  <c r="Q785"/>
  <c r="Q764"/>
  <c r="Q783"/>
  <c r="Q778"/>
  <c r="Q784"/>
  <c r="Q775"/>
  <c r="Q789"/>
  <c r="Q762"/>
  <c r="Q786"/>
  <c r="Q767"/>
  <c r="Q781"/>
  <c r="Q768"/>
  <c r="Q774"/>
  <c r="Q792"/>
  <c r="Q776"/>
  <c r="Q787"/>
  <c r="Q782"/>
  <c r="Q788"/>
  <c r="Q779"/>
  <c r="Q777"/>
  <c r="Q773"/>
  <c r="Q771"/>
  <c r="Q790"/>
  <c r="P752"/>
  <c r="S2" i="64"/>
  <c r="R43"/>
  <c r="R10"/>
  <c r="R145"/>
  <c r="R126"/>
  <c r="R637" i="70" l="1"/>
  <c r="R636"/>
  <c r="R766"/>
  <c r="R791"/>
  <c r="S558" i="64"/>
  <c r="S58"/>
  <c r="S265" i="70"/>
  <c r="S871"/>
  <c r="S83" i="64"/>
  <c r="R632" i="70"/>
  <c r="R638"/>
  <c r="R642"/>
  <c r="R640"/>
  <c r="R631"/>
  <c r="R633"/>
  <c r="R639"/>
  <c r="R643"/>
  <c r="R634"/>
  <c r="R635"/>
  <c r="R641"/>
  <c r="Q752"/>
  <c r="Q812"/>
  <c r="S797"/>
  <c r="S800" s="1"/>
  <c r="S810" s="1"/>
  <c r="S649"/>
  <c r="S652" s="1"/>
  <c r="S816"/>
  <c r="S819" s="1"/>
  <c r="S736"/>
  <c r="S739" s="1"/>
  <c r="S749" s="1"/>
  <c r="S756"/>
  <c r="S759" s="1"/>
  <c r="S690"/>
  <c r="S693" s="1"/>
  <c r="S706" s="1"/>
  <c r="S614"/>
  <c r="S617" s="1"/>
  <c r="S1169"/>
  <c r="S1172" s="1"/>
  <c r="S1201" s="1"/>
  <c r="S664"/>
  <c r="S667" s="1"/>
  <c r="S131"/>
  <c r="S568"/>
  <c r="S44"/>
  <c r="S9"/>
  <c r="S211"/>
  <c r="S85"/>
  <c r="S59"/>
  <c r="S151"/>
  <c r="T2"/>
  <c r="S192"/>
  <c r="R806"/>
  <c r="R809"/>
  <c r="R811"/>
  <c r="R807"/>
  <c r="R803"/>
  <c r="R808"/>
  <c r="R804"/>
  <c r="R805"/>
  <c r="R655"/>
  <c r="R658"/>
  <c r="R657"/>
  <c r="R659"/>
  <c r="R656"/>
  <c r="Q660"/>
  <c r="Q1203"/>
  <c r="R1200"/>
  <c r="R1190"/>
  <c r="R1184"/>
  <c r="R1177"/>
  <c r="R1193"/>
  <c r="R1179"/>
  <c r="R1187"/>
  <c r="R1198"/>
  <c r="R1186"/>
  <c r="R1176"/>
  <c r="R1202"/>
  <c r="R1189"/>
  <c r="R1196"/>
  <c r="R1191"/>
  <c r="R1182"/>
  <c r="R1199"/>
  <c r="R1197"/>
  <c r="R1185"/>
  <c r="R1188"/>
  <c r="R1175"/>
  <c r="R1178"/>
  <c r="R1194"/>
  <c r="R1192"/>
  <c r="R1181"/>
  <c r="R1180"/>
  <c r="R1195"/>
  <c r="R1183"/>
  <c r="R627"/>
  <c r="R628"/>
  <c r="R630"/>
  <c r="R625"/>
  <c r="R623"/>
  <c r="R622"/>
  <c r="R621"/>
  <c r="R629"/>
  <c r="R624"/>
  <c r="R626"/>
  <c r="R620"/>
  <c r="Q866"/>
  <c r="Q644"/>
  <c r="R823"/>
  <c r="R822"/>
  <c r="R843"/>
  <c r="R861"/>
  <c r="R836"/>
  <c r="R865"/>
  <c r="R863"/>
  <c r="R852"/>
  <c r="R826"/>
  <c r="R829"/>
  <c r="R845"/>
  <c r="R854"/>
  <c r="R825"/>
  <c r="R839"/>
  <c r="R830"/>
  <c r="R858"/>
  <c r="R850"/>
  <c r="R856"/>
  <c r="R846"/>
  <c r="R841"/>
  <c r="R859"/>
  <c r="R831"/>
  <c r="R847"/>
  <c r="R824"/>
  <c r="R857"/>
  <c r="R832"/>
  <c r="R848"/>
  <c r="R834"/>
  <c r="R864"/>
  <c r="R833"/>
  <c r="R842"/>
  <c r="R844"/>
  <c r="R828"/>
  <c r="R840"/>
  <c r="R849"/>
  <c r="R838"/>
  <c r="R827"/>
  <c r="R853"/>
  <c r="R837"/>
  <c r="R835"/>
  <c r="R855"/>
  <c r="R862"/>
  <c r="R851"/>
  <c r="R860"/>
  <c r="R681"/>
  <c r="R680"/>
  <c r="R673"/>
  <c r="R685"/>
  <c r="R684"/>
  <c r="R679"/>
  <c r="R674"/>
  <c r="R678"/>
  <c r="R675"/>
  <c r="R683"/>
  <c r="R682"/>
  <c r="R671"/>
  <c r="R677"/>
  <c r="R670"/>
  <c r="R676"/>
  <c r="R672"/>
  <c r="R786"/>
  <c r="R778"/>
  <c r="R788"/>
  <c r="R787"/>
  <c r="R768"/>
  <c r="R780"/>
  <c r="R785"/>
  <c r="R765"/>
  <c r="R789"/>
  <c r="R769"/>
  <c r="R763"/>
  <c r="R784"/>
  <c r="R762"/>
  <c r="R767"/>
  <c r="R783"/>
  <c r="R790"/>
  <c r="R781"/>
  <c r="R779"/>
  <c r="R764"/>
  <c r="R775"/>
  <c r="R774"/>
  <c r="R776"/>
  <c r="R770"/>
  <c r="R782"/>
  <c r="R772"/>
  <c r="R773"/>
  <c r="R792"/>
  <c r="R771"/>
  <c r="R777"/>
  <c r="Q686"/>
  <c r="Q793"/>
  <c r="R751"/>
  <c r="R747"/>
  <c r="R750"/>
  <c r="R746"/>
  <c r="R743"/>
  <c r="R742"/>
  <c r="R745"/>
  <c r="R744"/>
  <c r="R748"/>
  <c r="R709"/>
  <c r="R729"/>
  <c r="R708"/>
  <c r="R715"/>
  <c r="R707"/>
  <c r="R725"/>
  <c r="R710"/>
  <c r="R702"/>
  <c r="R697"/>
  <c r="R705"/>
  <c r="R726"/>
  <c r="R700"/>
  <c r="R696"/>
  <c r="R722"/>
  <c r="R711"/>
  <c r="R727"/>
  <c r="R701"/>
  <c r="R713"/>
  <c r="R717"/>
  <c r="R720"/>
  <c r="R699"/>
  <c r="R704"/>
  <c r="R721"/>
  <c r="R718"/>
  <c r="R712"/>
  <c r="R723"/>
  <c r="R719"/>
  <c r="R724"/>
  <c r="R703"/>
  <c r="R698"/>
  <c r="R716"/>
  <c r="R728"/>
  <c r="R730"/>
  <c r="R714"/>
  <c r="Q731"/>
  <c r="S145" i="64"/>
  <c r="S126"/>
  <c r="S10"/>
  <c r="T2"/>
  <c r="S43"/>
  <c r="S637" i="70" l="1"/>
  <c r="S636"/>
  <c r="S766"/>
  <c r="S791"/>
  <c r="T558" i="64"/>
  <c r="T58"/>
  <c r="T265" i="70"/>
  <c r="T871"/>
  <c r="T83" i="64"/>
  <c r="S633" i="70"/>
  <c r="S639"/>
  <c r="S643"/>
  <c r="S631"/>
  <c r="S632"/>
  <c r="S634"/>
  <c r="S640"/>
  <c r="S635"/>
  <c r="S641"/>
  <c r="S638"/>
  <c r="S642"/>
  <c r="R752"/>
  <c r="R731"/>
  <c r="R793"/>
  <c r="R686"/>
  <c r="R866"/>
  <c r="S627"/>
  <c r="S626"/>
  <c r="S624"/>
  <c r="S625"/>
  <c r="S623"/>
  <c r="S630"/>
  <c r="S629"/>
  <c r="S621"/>
  <c r="S628"/>
  <c r="S620"/>
  <c r="S622"/>
  <c r="S822"/>
  <c r="S856"/>
  <c r="S862"/>
  <c r="S851"/>
  <c r="S840"/>
  <c r="S864"/>
  <c r="S831"/>
  <c r="S843"/>
  <c r="S833"/>
  <c r="S863"/>
  <c r="S829"/>
  <c r="S825"/>
  <c r="S832"/>
  <c r="S842"/>
  <c r="S835"/>
  <c r="S857"/>
  <c r="S847"/>
  <c r="S859"/>
  <c r="S826"/>
  <c r="S838"/>
  <c r="S828"/>
  <c r="S827"/>
  <c r="S855"/>
  <c r="S839"/>
  <c r="S861"/>
  <c r="S834"/>
  <c r="S836"/>
  <c r="S830"/>
  <c r="S845"/>
  <c r="S852"/>
  <c r="S865"/>
  <c r="S854"/>
  <c r="S841"/>
  <c r="S823"/>
  <c r="S844"/>
  <c r="S837"/>
  <c r="S850"/>
  <c r="S858"/>
  <c r="S824"/>
  <c r="S853"/>
  <c r="S860"/>
  <c r="S848"/>
  <c r="S846"/>
  <c r="S849"/>
  <c r="R812"/>
  <c r="S1179"/>
  <c r="S1195"/>
  <c r="S1185"/>
  <c r="S1186"/>
  <c r="S1181"/>
  <c r="S1196"/>
  <c r="S1188"/>
  <c r="S1175"/>
  <c r="S1191"/>
  <c r="S1177"/>
  <c r="S1182"/>
  <c r="S1198"/>
  <c r="S1180"/>
  <c r="S1200"/>
  <c r="S1187"/>
  <c r="S1202"/>
  <c r="S1178"/>
  <c r="S1194"/>
  <c r="S1197"/>
  <c r="S1192"/>
  <c r="S1183"/>
  <c r="S1199"/>
  <c r="S1193"/>
  <c r="S1190"/>
  <c r="S1189"/>
  <c r="S1176"/>
  <c r="S1184"/>
  <c r="S746"/>
  <c r="S742"/>
  <c r="S751"/>
  <c r="S745"/>
  <c r="S748"/>
  <c r="S744"/>
  <c r="S747"/>
  <c r="S750"/>
  <c r="S743"/>
  <c r="R644"/>
  <c r="R1203"/>
  <c r="R660"/>
  <c r="S671"/>
  <c r="S681"/>
  <c r="S684"/>
  <c r="S673"/>
  <c r="S672"/>
  <c r="S679"/>
  <c r="S682"/>
  <c r="S674"/>
  <c r="S675"/>
  <c r="S676"/>
  <c r="S680"/>
  <c r="S677"/>
  <c r="S670"/>
  <c r="S685"/>
  <c r="S683"/>
  <c r="S678"/>
  <c r="S775"/>
  <c r="S790"/>
  <c r="S762"/>
  <c r="S774"/>
  <c r="S787"/>
  <c r="S773"/>
  <c r="S781"/>
  <c r="S764"/>
  <c r="S792"/>
  <c r="S778"/>
  <c r="S768"/>
  <c r="S776"/>
  <c r="S789"/>
  <c r="S765"/>
  <c r="S772"/>
  <c r="S767"/>
  <c r="S779"/>
  <c r="S784"/>
  <c r="S769"/>
  <c r="S770"/>
  <c r="S771"/>
  <c r="S786"/>
  <c r="S763"/>
  <c r="S782"/>
  <c r="S777"/>
  <c r="S785"/>
  <c r="S783"/>
  <c r="S780"/>
  <c r="S788"/>
  <c r="S804"/>
  <c r="S803"/>
  <c r="S805"/>
  <c r="S809"/>
  <c r="S807"/>
  <c r="S808"/>
  <c r="S811"/>
  <c r="S806"/>
  <c r="T816"/>
  <c r="T819" s="1"/>
  <c r="T736"/>
  <c r="T739" s="1"/>
  <c r="T749" s="1"/>
  <c r="T756"/>
  <c r="T759" s="1"/>
  <c r="T690"/>
  <c r="T693" s="1"/>
  <c r="T706" s="1"/>
  <c r="T1169"/>
  <c r="T1172" s="1"/>
  <c r="T1201" s="1"/>
  <c r="T664"/>
  <c r="T667" s="1"/>
  <c r="T797"/>
  <c r="T800" s="1"/>
  <c r="T810" s="1"/>
  <c r="T649"/>
  <c r="T652" s="1"/>
  <c r="T614"/>
  <c r="T617" s="1"/>
  <c r="T192"/>
  <c r="T151"/>
  <c r="U2"/>
  <c r="T131"/>
  <c r="T568"/>
  <c r="T85"/>
  <c r="T59"/>
  <c r="T9"/>
  <c r="T211"/>
  <c r="T44"/>
  <c r="S708"/>
  <c r="S726"/>
  <c r="S724"/>
  <c r="S696"/>
  <c r="S698"/>
  <c r="S714"/>
  <c r="S711"/>
  <c r="S697"/>
  <c r="S719"/>
  <c r="S716"/>
  <c r="S722"/>
  <c r="S712"/>
  <c r="S710"/>
  <c r="S725"/>
  <c r="S707"/>
  <c r="S717"/>
  <c r="S701"/>
  <c r="S730"/>
  <c r="S727"/>
  <c r="S728"/>
  <c r="S715"/>
  <c r="S729"/>
  <c r="S709"/>
  <c r="S718"/>
  <c r="S699"/>
  <c r="S723"/>
  <c r="S702"/>
  <c r="S705"/>
  <c r="S720"/>
  <c r="S713"/>
  <c r="S703"/>
  <c r="S721"/>
  <c r="S704"/>
  <c r="S700"/>
  <c r="S658"/>
  <c r="S656"/>
  <c r="S657"/>
  <c r="S655"/>
  <c r="S659"/>
  <c r="T43" i="64"/>
  <c r="T145"/>
  <c r="T126"/>
  <c r="T10"/>
  <c r="U2"/>
  <c r="T636" i="70" l="1"/>
  <c r="T637"/>
  <c r="T766"/>
  <c r="T791"/>
  <c r="U558" i="64"/>
  <c r="U58"/>
  <c r="U265" i="70"/>
  <c r="U871"/>
  <c r="U83" i="64"/>
  <c r="T634" i="70"/>
  <c r="T640"/>
  <c r="T638"/>
  <c r="T642"/>
  <c r="T631"/>
  <c r="T635"/>
  <c r="T641"/>
  <c r="T632"/>
  <c r="T643"/>
  <c r="T639"/>
  <c r="T633"/>
  <c r="T677"/>
  <c r="T671"/>
  <c r="T676"/>
  <c r="T670"/>
  <c r="T683"/>
  <c r="T685"/>
  <c r="T674"/>
  <c r="T678"/>
  <c r="T681"/>
  <c r="T675"/>
  <c r="T680"/>
  <c r="T684"/>
  <c r="T672"/>
  <c r="T679"/>
  <c r="T673"/>
  <c r="T682"/>
  <c r="T747"/>
  <c r="T744"/>
  <c r="T742"/>
  <c r="T751"/>
  <c r="T745"/>
  <c r="T748"/>
  <c r="T750"/>
  <c r="T743"/>
  <c r="T746"/>
  <c r="S812"/>
  <c r="S793"/>
  <c r="S644"/>
  <c r="S660"/>
  <c r="T804"/>
  <c r="T809"/>
  <c r="T807"/>
  <c r="T808"/>
  <c r="T803"/>
  <c r="T805"/>
  <c r="T806"/>
  <c r="T811"/>
  <c r="T783"/>
  <c r="T764"/>
  <c r="T771"/>
  <c r="T773"/>
  <c r="T778"/>
  <c r="T781"/>
  <c r="T770"/>
  <c r="T792"/>
  <c r="T768"/>
  <c r="T772"/>
  <c r="T789"/>
  <c r="T775"/>
  <c r="T774"/>
  <c r="T767"/>
  <c r="T787"/>
  <c r="T790"/>
  <c r="T784"/>
  <c r="T765"/>
  <c r="T762"/>
  <c r="T769"/>
  <c r="T786"/>
  <c r="T776"/>
  <c r="T763"/>
  <c r="T788"/>
  <c r="T782"/>
  <c r="T780"/>
  <c r="T785"/>
  <c r="T779"/>
  <c r="T777"/>
  <c r="S866"/>
  <c r="U1169"/>
  <c r="U1172" s="1"/>
  <c r="U1201" s="1"/>
  <c r="U664"/>
  <c r="U667" s="1"/>
  <c r="U816"/>
  <c r="U819" s="1"/>
  <c r="U736"/>
  <c r="U739" s="1"/>
  <c r="U749" s="1"/>
  <c r="U756"/>
  <c r="U759" s="1"/>
  <c r="U690"/>
  <c r="U693" s="1"/>
  <c r="U706" s="1"/>
  <c r="U649"/>
  <c r="U652" s="1"/>
  <c r="U614"/>
  <c r="U617" s="1"/>
  <c r="U797"/>
  <c r="U800" s="1"/>
  <c r="U810" s="1"/>
  <c r="U211"/>
  <c r="U85"/>
  <c r="U59"/>
  <c r="U192"/>
  <c r="U151"/>
  <c r="V2"/>
  <c r="U131"/>
  <c r="U568"/>
  <c r="U9"/>
  <c r="U44"/>
  <c r="T657"/>
  <c r="T656"/>
  <c r="T655"/>
  <c r="T658"/>
  <c r="T659"/>
  <c r="T708"/>
  <c r="T711"/>
  <c r="T729"/>
  <c r="T703"/>
  <c r="T698"/>
  <c r="T718"/>
  <c r="T728"/>
  <c r="T710"/>
  <c r="T701"/>
  <c r="T704"/>
  <c r="T724"/>
  <c r="T720"/>
  <c r="T700"/>
  <c r="T725"/>
  <c r="T705"/>
  <c r="T712"/>
  <c r="T715"/>
  <c r="T699"/>
  <c r="T723"/>
  <c r="T726"/>
  <c r="T697"/>
  <c r="T721"/>
  <c r="T709"/>
  <c r="T714"/>
  <c r="T727"/>
  <c r="T713"/>
  <c r="T696"/>
  <c r="T730"/>
  <c r="T707"/>
  <c r="T702"/>
  <c r="T719"/>
  <c r="T716"/>
  <c r="T722"/>
  <c r="T717"/>
  <c r="S1203"/>
  <c r="S731"/>
  <c r="T627"/>
  <c r="T628"/>
  <c r="T625"/>
  <c r="T624"/>
  <c r="T623"/>
  <c r="T622"/>
  <c r="T630"/>
  <c r="T621"/>
  <c r="T629"/>
  <c r="T620"/>
  <c r="T626"/>
  <c r="T1176"/>
  <c r="T1192"/>
  <c r="T1194"/>
  <c r="T1187"/>
  <c r="T1182"/>
  <c r="T1181"/>
  <c r="T1193"/>
  <c r="T1188"/>
  <c r="T1186"/>
  <c r="T1183"/>
  <c r="T1199"/>
  <c r="T1185"/>
  <c r="T1177"/>
  <c r="T1184"/>
  <c r="T1178"/>
  <c r="T1179"/>
  <c r="T1195"/>
  <c r="T1198"/>
  <c r="T1202"/>
  <c r="T1200"/>
  <c r="T1180"/>
  <c r="T1196"/>
  <c r="T1175"/>
  <c r="T1191"/>
  <c r="T1190"/>
  <c r="T1197"/>
  <c r="T1189"/>
  <c r="T843"/>
  <c r="T854"/>
  <c r="T836"/>
  <c r="T833"/>
  <c r="T837"/>
  <c r="T842"/>
  <c r="T848"/>
  <c r="T827"/>
  <c r="T855"/>
  <c r="T824"/>
  <c r="T822"/>
  <c r="T841"/>
  <c r="T862"/>
  <c r="T835"/>
  <c r="T853"/>
  <c r="T828"/>
  <c r="T851"/>
  <c r="T832"/>
  <c r="T838"/>
  <c r="T857"/>
  <c r="T829"/>
  <c r="T863"/>
  <c r="T850"/>
  <c r="T825"/>
  <c r="T834"/>
  <c r="T861"/>
  <c r="T826"/>
  <c r="T845"/>
  <c r="T831"/>
  <c r="T847"/>
  <c r="T865"/>
  <c r="T839"/>
  <c r="T864"/>
  <c r="T860"/>
  <c r="T856"/>
  <c r="T849"/>
  <c r="T852"/>
  <c r="T858"/>
  <c r="T859"/>
  <c r="T830"/>
  <c r="T846"/>
  <c r="T844"/>
  <c r="T840"/>
  <c r="T823"/>
  <c r="S686"/>
  <c r="S752"/>
  <c r="U10" i="64"/>
  <c r="V2"/>
  <c r="U43"/>
  <c r="U145"/>
  <c r="U126"/>
  <c r="U636" i="70" l="1"/>
  <c r="U637"/>
  <c r="U766"/>
  <c r="U791"/>
  <c r="V558" i="64"/>
  <c r="V58"/>
  <c r="V265" i="70"/>
  <c r="V871"/>
  <c r="V83" i="64"/>
  <c r="U631" i="70"/>
  <c r="U635"/>
  <c r="U641"/>
  <c r="U633"/>
  <c r="U632"/>
  <c r="U638"/>
  <c r="U642"/>
  <c r="U639"/>
  <c r="U643"/>
  <c r="U634"/>
  <c r="U640"/>
  <c r="T1203"/>
  <c r="U627"/>
  <c r="U629"/>
  <c r="U625"/>
  <c r="U628"/>
  <c r="U630"/>
  <c r="U626"/>
  <c r="U624"/>
  <c r="U620"/>
  <c r="U622"/>
  <c r="U623"/>
  <c r="U621"/>
  <c r="U751"/>
  <c r="U744"/>
  <c r="U746"/>
  <c r="U748"/>
  <c r="U745"/>
  <c r="U750"/>
  <c r="U743"/>
  <c r="U742"/>
  <c r="U747"/>
  <c r="T793"/>
  <c r="T660"/>
  <c r="U808"/>
  <c r="U806"/>
  <c r="U807"/>
  <c r="U803"/>
  <c r="U805"/>
  <c r="U804"/>
  <c r="U811"/>
  <c r="U809"/>
  <c r="U789"/>
  <c r="U792"/>
  <c r="U771"/>
  <c r="U781"/>
  <c r="U778"/>
  <c r="U762"/>
  <c r="U774"/>
  <c r="U785"/>
  <c r="U775"/>
  <c r="U782"/>
  <c r="U788"/>
  <c r="U768"/>
  <c r="U773"/>
  <c r="U783"/>
  <c r="U779"/>
  <c r="U786"/>
  <c r="U765"/>
  <c r="U772"/>
  <c r="U767"/>
  <c r="U777"/>
  <c r="U763"/>
  <c r="U769"/>
  <c r="U770"/>
  <c r="U776"/>
  <c r="U787"/>
  <c r="U764"/>
  <c r="U784"/>
  <c r="U790"/>
  <c r="U780"/>
  <c r="U1187"/>
  <c r="U1178"/>
  <c r="U1194"/>
  <c r="U1197"/>
  <c r="U1188"/>
  <c r="U1200"/>
  <c r="U1183"/>
  <c r="U1199"/>
  <c r="U1190"/>
  <c r="U1189"/>
  <c r="U1180"/>
  <c r="U1202"/>
  <c r="U1176"/>
  <c r="U1179"/>
  <c r="U1195"/>
  <c r="U1186"/>
  <c r="U1181"/>
  <c r="U1193"/>
  <c r="U1185"/>
  <c r="U1184"/>
  <c r="U1175"/>
  <c r="U1191"/>
  <c r="U1182"/>
  <c r="U1198"/>
  <c r="U1177"/>
  <c r="U1196"/>
  <c r="U1192"/>
  <c r="U726"/>
  <c r="U727"/>
  <c r="U710"/>
  <c r="U716"/>
  <c r="U711"/>
  <c r="U723"/>
  <c r="U703"/>
  <c r="U730"/>
  <c r="U712"/>
  <c r="U698"/>
  <c r="U705"/>
  <c r="U718"/>
  <c r="U700"/>
  <c r="U701"/>
  <c r="U709"/>
  <c r="U724"/>
  <c r="U725"/>
  <c r="U704"/>
  <c r="U699"/>
  <c r="U713"/>
  <c r="U719"/>
  <c r="U717"/>
  <c r="U708"/>
  <c r="U720"/>
  <c r="U697"/>
  <c r="U715"/>
  <c r="U707"/>
  <c r="U721"/>
  <c r="U729"/>
  <c r="U702"/>
  <c r="U714"/>
  <c r="U728"/>
  <c r="U696"/>
  <c r="U722"/>
  <c r="U679"/>
  <c r="U678"/>
  <c r="U671"/>
  <c r="U684"/>
  <c r="U680"/>
  <c r="U675"/>
  <c r="U676"/>
  <c r="U685"/>
  <c r="U672"/>
  <c r="U673"/>
  <c r="U682"/>
  <c r="U677"/>
  <c r="U674"/>
  <c r="U681"/>
  <c r="U670"/>
  <c r="U683"/>
  <c r="T812"/>
  <c r="T866"/>
  <c r="T644"/>
  <c r="T731"/>
  <c r="V756"/>
  <c r="V759" s="1"/>
  <c r="V690"/>
  <c r="V693" s="1"/>
  <c r="V706" s="1"/>
  <c r="V649"/>
  <c r="V652" s="1"/>
  <c r="V614"/>
  <c r="V617" s="1"/>
  <c r="V1169"/>
  <c r="V1172" s="1"/>
  <c r="V1201" s="1"/>
  <c r="V816"/>
  <c r="V819" s="1"/>
  <c r="V797"/>
  <c r="V800" s="1"/>
  <c r="V810" s="1"/>
  <c r="V664"/>
  <c r="V667" s="1"/>
  <c r="V736"/>
  <c r="V739" s="1"/>
  <c r="V749" s="1"/>
  <c r="V568"/>
  <c r="V44"/>
  <c r="V9"/>
  <c r="V211"/>
  <c r="V85"/>
  <c r="V59"/>
  <c r="V192"/>
  <c r="V151"/>
  <c r="W2"/>
  <c r="W871" s="1"/>
  <c r="V131"/>
  <c r="U656"/>
  <c r="U657"/>
  <c r="U655"/>
  <c r="U658"/>
  <c r="U659"/>
  <c r="U846"/>
  <c r="U822"/>
  <c r="U856"/>
  <c r="U824"/>
  <c r="U832"/>
  <c r="U864"/>
  <c r="U863"/>
  <c r="U854"/>
  <c r="U860"/>
  <c r="U829"/>
  <c r="U843"/>
  <c r="U853"/>
  <c r="U839"/>
  <c r="U823"/>
  <c r="U830"/>
  <c r="U865"/>
  <c r="U837"/>
  <c r="U862"/>
  <c r="U826"/>
  <c r="U851"/>
  <c r="U858"/>
  <c r="U838"/>
  <c r="U834"/>
  <c r="U848"/>
  <c r="U850"/>
  <c r="U841"/>
  <c r="U847"/>
  <c r="U836"/>
  <c r="U840"/>
  <c r="U842"/>
  <c r="U833"/>
  <c r="U827"/>
  <c r="U859"/>
  <c r="U861"/>
  <c r="U857"/>
  <c r="U852"/>
  <c r="U825"/>
  <c r="U849"/>
  <c r="U835"/>
  <c r="U855"/>
  <c r="U844"/>
  <c r="U831"/>
  <c r="U828"/>
  <c r="U845"/>
  <c r="T686"/>
  <c r="T752"/>
  <c r="V10" i="64"/>
  <c r="W2"/>
  <c r="V43"/>
  <c r="V145"/>
  <c r="V126"/>
  <c r="V637" i="70" l="1"/>
  <c r="V636"/>
  <c r="V766"/>
  <c r="V791"/>
  <c r="W558" i="64"/>
  <c r="W58"/>
  <c r="X2" i="70"/>
  <c r="X871" s="1"/>
  <c r="W265"/>
  <c r="W83" i="64"/>
  <c r="U752" i="70"/>
  <c r="V632"/>
  <c r="V638"/>
  <c r="V642"/>
  <c r="V634"/>
  <c r="V633"/>
  <c r="V639"/>
  <c r="V643"/>
  <c r="V640"/>
  <c r="V631"/>
  <c r="V635"/>
  <c r="V641"/>
  <c r="U660"/>
  <c r="V745"/>
  <c r="V750"/>
  <c r="V747"/>
  <c r="V744"/>
  <c r="V743"/>
  <c r="V742"/>
  <c r="V751"/>
  <c r="V746"/>
  <c r="V748"/>
  <c r="V1175"/>
  <c r="V1186"/>
  <c r="V1185"/>
  <c r="V1180"/>
  <c r="V1176"/>
  <c r="V1179"/>
  <c r="V1197"/>
  <c r="V1194"/>
  <c r="V1193"/>
  <c r="V1188"/>
  <c r="V1184"/>
  <c r="V1187"/>
  <c r="V1192"/>
  <c r="V1200"/>
  <c r="V1199"/>
  <c r="V1196"/>
  <c r="V1177"/>
  <c r="V1195"/>
  <c r="V1189"/>
  <c r="V1183"/>
  <c r="V1190"/>
  <c r="V1182"/>
  <c r="V1198"/>
  <c r="V1181"/>
  <c r="V1202"/>
  <c r="V1178"/>
  <c r="V1191"/>
  <c r="V786"/>
  <c r="V764"/>
  <c r="V777"/>
  <c r="V781"/>
  <c r="V788"/>
  <c r="V773"/>
  <c r="V780"/>
  <c r="V790"/>
  <c r="V785"/>
  <c r="V762"/>
  <c r="V767"/>
  <c r="V769"/>
  <c r="V779"/>
  <c r="V775"/>
  <c r="V774"/>
  <c r="V770"/>
  <c r="V789"/>
  <c r="V783"/>
  <c r="V782"/>
  <c r="V763"/>
  <c r="V768"/>
  <c r="V771"/>
  <c r="V765"/>
  <c r="V778"/>
  <c r="V776"/>
  <c r="V792"/>
  <c r="V772"/>
  <c r="V784"/>
  <c r="V787"/>
  <c r="W797"/>
  <c r="W800" s="1"/>
  <c r="W810" s="1"/>
  <c r="W756"/>
  <c r="W759" s="1"/>
  <c r="W690"/>
  <c r="W693" s="1"/>
  <c r="W706" s="1"/>
  <c r="W649"/>
  <c r="W652" s="1"/>
  <c r="W816"/>
  <c r="W819" s="1"/>
  <c r="W736"/>
  <c r="W739" s="1"/>
  <c r="W749" s="1"/>
  <c r="W614"/>
  <c r="W617" s="1"/>
  <c r="W1169"/>
  <c r="W1172" s="1"/>
  <c r="W1201" s="1"/>
  <c r="W664"/>
  <c r="W667" s="1"/>
  <c r="W131"/>
  <c r="W568"/>
  <c r="W44"/>
  <c r="W9"/>
  <c r="W211"/>
  <c r="W85"/>
  <c r="W59"/>
  <c r="W192"/>
  <c r="W151"/>
  <c r="V854"/>
  <c r="V858"/>
  <c r="V842"/>
  <c r="V849"/>
  <c r="V823"/>
  <c r="V836"/>
  <c r="V841"/>
  <c r="V850"/>
  <c r="V852"/>
  <c r="V846"/>
  <c r="V853"/>
  <c r="V844"/>
  <c r="V826"/>
  <c r="V859"/>
  <c r="V834"/>
  <c r="V851"/>
  <c r="V857"/>
  <c r="V833"/>
  <c r="V856"/>
  <c r="V831"/>
  <c r="V830"/>
  <c r="V828"/>
  <c r="V827"/>
  <c r="V825"/>
  <c r="V845"/>
  <c r="V832"/>
  <c r="V835"/>
  <c r="V838"/>
  <c r="V847"/>
  <c r="V839"/>
  <c r="V855"/>
  <c r="V848"/>
  <c r="V829"/>
  <c r="V862"/>
  <c r="V824"/>
  <c r="V860"/>
  <c r="V840"/>
  <c r="V864"/>
  <c r="V822"/>
  <c r="V843"/>
  <c r="V865"/>
  <c r="V863"/>
  <c r="V861"/>
  <c r="V837"/>
  <c r="V705"/>
  <c r="V697"/>
  <c r="V722"/>
  <c r="V720"/>
  <c r="V699"/>
  <c r="V712"/>
  <c r="V725"/>
  <c r="V710"/>
  <c r="V715"/>
  <c r="V704"/>
  <c r="V713"/>
  <c r="V730"/>
  <c r="V703"/>
  <c r="V719"/>
  <c r="V709"/>
  <c r="V727"/>
  <c r="V717"/>
  <c r="V707"/>
  <c r="V723"/>
  <c r="V721"/>
  <c r="V702"/>
  <c r="V698"/>
  <c r="V696"/>
  <c r="V701"/>
  <c r="V724"/>
  <c r="V729"/>
  <c r="V714"/>
  <c r="V718"/>
  <c r="V700"/>
  <c r="V716"/>
  <c r="V726"/>
  <c r="V708"/>
  <c r="V728"/>
  <c r="V711"/>
  <c r="U731"/>
  <c r="U1203"/>
  <c r="U793"/>
  <c r="U866"/>
  <c r="V803"/>
  <c r="V808"/>
  <c r="V809"/>
  <c r="V804"/>
  <c r="V807"/>
  <c r="V805"/>
  <c r="V811"/>
  <c r="V806"/>
  <c r="V655"/>
  <c r="V656"/>
  <c r="V658"/>
  <c r="V657"/>
  <c r="V659"/>
  <c r="U686"/>
  <c r="U644"/>
  <c r="V677"/>
  <c r="V678"/>
  <c r="V674"/>
  <c r="V681"/>
  <c r="V683"/>
  <c r="V684"/>
  <c r="V676"/>
  <c r="V670"/>
  <c r="V673"/>
  <c r="V671"/>
  <c r="V680"/>
  <c r="V682"/>
  <c r="V685"/>
  <c r="V675"/>
  <c r="V679"/>
  <c r="V672"/>
  <c r="V620"/>
  <c r="V628"/>
  <c r="V629"/>
  <c r="V626"/>
  <c r="V621"/>
  <c r="V624"/>
  <c r="V623"/>
  <c r="V625"/>
  <c r="V622"/>
  <c r="V630"/>
  <c r="V627"/>
  <c r="U812"/>
  <c r="W145" i="64"/>
  <c r="W126"/>
  <c r="X2"/>
  <c r="W10"/>
  <c r="W43"/>
  <c r="W637" i="70" l="1"/>
  <c r="W636"/>
  <c r="W766"/>
  <c r="W791"/>
  <c r="X558" i="64"/>
  <c r="X58"/>
  <c r="Y2" i="70"/>
  <c r="Y871" s="1"/>
  <c r="X265"/>
  <c r="X83" i="64"/>
  <c r="W633" i="70"/>
  <c r="W639"/>
  <c r="W643"/>
  <c r="W635"/>
  <c r="W641"/>
  <c r="W634"/>
  <c r="W640"/>
  <c r="W631"/>
  <c r="W632"/>
  <c r="W642"/>
  <c r="W638"/>
  <c r="V644"/>
  <c r="V866"/>
  <c r="W745"/>
  <c r="W748"/>
  <c r="W742"/>
  <c r="W743"/>
  <c r="W750"/>
  <c r="W747"/>
  <c r="W746"/>
  <c r="W751"/>
  <c r="W744"/>
  <c r="W792"/>
  <c r="W786"/>
  <c r="W781"/>
  <c r="W767"/>
  <c r="W762"/>
  <c r="W768"/>
  <c r="W774"/>
  <c r="W776"/>
  <c r="W763"/>
  <c r="W787"/>
  <c r="W782"/>
  <c r="W780"/>
  <c r="W784"/>
  <c r="W779"/>
  <c r="W769"/>
  <c r="W775"/>
  <c r="W771"/>
  <c r="W772"/>
  <c r="W773"/>
  <c r="W777"/>
  <c r="W764"/>
  <c r="W765"/>
  <c r="W790"/>
  <c r="W783"/>
  <c r="W788"/>
  <c r="W789"/>
  <c r="W778"/>
  <c r="W770"/>
  <c r="W785"/>
  <c r="V812"/>
  <c r="V731"/>
  <c r="X816"/>
  <c r="X819" s="1"/>
  <c r="X736"/>
  <c r="X739" s="1"/>
  <c r="X749" s="1"/>
  <c r="X797"/>
  <c r="X800" s="1"/>
  <c r="X810" s="1"/>
  <c r="X690"/>
  <c r="X693" s="1"/>
  <c r="X706" s="1"/>
  <c r="X649"/>
  <c r="X652" s="1"/>
  <c r="X1169"/>
  <c r="X1172" s="1"/>
  <c r="X1201" s="1"/>
  <c r="X664"/>
  <c r="X667" s="1"/>
  <c r="X756"/>
  <c r="X759" s="1"/>
  <c r="X614"/>
  <c r="X617" s="1"/>
  <c r="X192"/>
  <c r="X151"/>
  <c r="X131"/>
  <c r="X568"/>
  <c r="X211"/>
  <c r="X59"/>
  <c r="X9"/>
  <c r="X85"/>
  <c r="X44"/>
  <c r="W629"/>
  <c r="W627"/>
  <c r="W625"/>
  <c r="W630"/>
  <c r="W628"/>
  <c r="W626"/>
  <c r="W624"/>
  <c r="W622"/>
  <c r="W620"/>
  <c r="W623"/>
  <c r="W621"/>
  <c r="W718"/>
  <c r="W702"/>
  <c r="W723"/>
  <c r="W703"/>
  <c r="W717"/>
  <c r="W720"/>
  <c r="W710"/>
  <c r="W713"/>
  <c r="W726"/>
  <c r="W730"/>
  <c r="W711"/>
  <c r="W699"/>
  <c r="W721"/>
  <c r="W700"/>
  <c r="W712"/>
  <c r="W728"/>
  <c r="W716"/>
  <c r="W709"/>
  <c r="W715"/>
  <c r="W727"/>
  <c r="W724"/>
  <c r="W704"/>
  <c r="W705"/>
  <c r="W719"/>
  <c r="W729"/>
  <c r="W698"/>
  <c r="W708"/>
  <c r="W707"/>
  <c r="W701"/>
  <c r="W714"/>
  <c r="W722"/>
  <c r="W697"/>
  <c r="W696"/>
  <c r="W725"/>
  <c r="W1186"/>
  <c r="W1202"/>
  <c r="W1177"/>
  <c r="W1193"/>
  <c r="W1196"/>
  <c r="W1179"/>
  <c r="W1182"/>
  <c r="W1198"/>
  <c r="W1192"/>
  <c r="W1189"/>
  <c r="W1188"/>
  <c r="W1199"/>
  <c r="W1191"/>
  <c r="W1178"/>
  <c r="W1194"/>
  <c r="W1184"/>
  <c r="W1185"/>
  <c r="W1180"/>
  <c r="W1183"/>
  <c r="W1175"/>
  <c r="W1200"/>
  <c r="W1190"/>
  <c r="W1176"/>
  <c r="W1181"/>
  <c r="W1197"/>
  <c r="W1187"/>
  <c r="W1195"/>
  <c r="W655"/>
  <c r="W656"/>
  <c r="W657"/>
  <c r="W658"/>
  <c r="W659"/>
  <c r="V686"/>
  <c r="V660"/>
  <c r="W673"/>
  <c r="W685"/>
  <c r="W680"/>
  <c r="W670"/>
  <c r="W674"/>
  <c r="W681"/>
  <c r="W683"/>
  <c r="W671"/>
  <c r="W672"/>
  <c r="W679"/>
  <c r="W684"/>
  <c r="W677"/>
  <c r="W682"/>
  <c r="W676"/>
  <c r="W678"/>
  <c r="W675"/>
  <c r="W822"/>
  <c r="W856"/>
  <c r="W858"/>
  <c r="W851"/>
  <c r="W828"/>
  <c r="W845"/>
  <c r="W832"/>
  <c r="W842"/>
  <c r="W838"/>
  <c r="W830"/>
  <c r="W826"/>
  <c r="W859"/>
  <c r="W836"/>
  <c r="W837"/>
  <c r="W835"/>
  <c r="W853"/>
  <c r="W831"/>
  <c r="W849"/>
  <c r="W865"/>
  <c r="W827"/>
  <c r="W855"/>
  <c r="W843"/>
  <c r="W839"/>
  <c r="W857"/>
  <c r="W834"/>
  <c r="W824"/>
  <c r="W829"/>
  <c r="W846"/>
  <c r="W847"/>
  <c r="W825"/>
  <c r="W844"/>
  <c r="W860"/>
  <c r="W861"/>
  <c r="W823"/>
  <c r="W841"/>
  <c r="W833"/>
  <c r="W852"/>
  <c r="W854"/>
  <c r="W850"/>
  <c r="W863"/>
  <c r="W840"/>
  <c r="W848"/>
  <c r="W864"/>
  <c r="W862"/>
  <c r="W811"/>
  <c r="W803"/>
  <c r="W804"/>
  <c r="W809"/>
  <c r="W805"/>
  <c r="W808"/>
  <c r="W807"/>
  <c r="W806"/>
  <c r="V793"/>
  <c r="V1203"/>
  <c r="V752"/>
  <c r="X43" i="64"/>
  <c r="X126"/>
  <c r="X145"/>
  <c r="X10"/>
  <c r="Y2"/>
  <c r="X636" i="70" l="1"/>
  <c r="X637"/>
  <c r="X766"/>
  <c r="X791"/>
  <c r="Y558" i="64"/>
  <c r="Y58"/>
  <c r="Z2" i="70"/>
  <c r="Z871" s="1"/>
  <c r="Y265"/>
  <c r="Y83" i="64"/>
  <c r="X634" i="70"/>
  <c r="X640"/>
  <c r="X632"/>
  <c r="X631"/>
  <c r="X635"/>
  <c r="X641"/>
  <c r="X638"/>
  <c r="X642"/>
  <c r="X643"/>
  <c r="X633"/>
  <c r="X639"/>
  <c r="W812"/>
  <c r="W1203"/>
  <c r="W731"/>
  <c r="X677"/>
  <c r="X679"/>
  <c r="X670"/>
  <c r="X674"/>
  <c r="X673"/>
  <c r="X683"/>
  <c r="X685"/>
  <c r="X671"/>
  <c r="X682"/>
  <c r="X680"/>
  <c r="X678"/>
  <c r="X681"/>
  <c r="X672"/>
  <c r="X684"/>
  <c r="X675"/>
  <c r="X676"/>
  <c r="X805"/>
  <c r="X811"/>
  <c r="X806"/>
  <c r="X808"/>
  <c r="X807"/>
  <c r="X809"/>
  <c r="X804"/>
  <c r="X803"/>
  <c r="W686"/>
  <c r="Y1169"/>
  <c r="Y1172" s="1"/>
  <c r="Y1201" s="1"/>
  <c r="Y664"/>
  <c r="Y667" s="1"/>
  <c r="Y797"/>
  <c r="Y800" s="1"/>
  <c r="Y810" s="1"/>
  <c r="Y756"/>
  <c r="Y759" s="1"/>
  <c r="Y690"/>
  <c r="Y693" s="1"/>
  <c r="Y706" s="1"/>
  <c r="Y649"/>
  <c r="Y652" s="1"/>
  <c r="Y614"/>
  <c r="Y617" s="1"/>
  <c r="Y816"/>
  <c r="Y819" s="1"/>
  <c r="Y736"/>
  <c r="Y739" s="1"/>
  <c r="Y749" s="1"/>
  <c r="Y211"/>
  <c r="Y85"/>
  <c r="Y59"/>
  <c r="Y192"/>
  <c r="Y151"/>
  <c r="Y131"/>
  <c r="Y9"/>
  <c r="Y568"/>
  <c r="Y44"/>
  <c r="X776"/>
  <c r="X787"/>
  <c r="X777"/>
  <c r="X783"/>
  <c r="X765"/>
  <c r="X792"/>
  <c r="X784"/>
  <c r="X772"/>
  <c r="X780"/>
  <c r="X770"/>
  <c r="X769"/>
  <c r="X782"/>
  <c r="X763"/>
  <c r="X781"/>
  <c r="X779"/>
  <c r="X775"/>
  <c r="X786"/>
  <c r="X778"/>
  <c r="X762"/>
  <c r="X773"/>
  <c r="X774"/>
  <c r="X790"/>
  <c r="X768"/>
  <c r="X767"/>
  <c r="X764"/>
  <c r="X771"/>
  <c r="X789"/>
  <c r="X785"/>
  <c r="X788"/>
  <c r="X703"/>
  <c r="X715"/>
  <c r="X699"/>
  <c r="X722"/>
  <c r="X719"/>
  <c r="X696"/>
  <c r="X720"/>
  <c r="X714"/>
  <c r="X708"/>
  <c r="X707"/>
  <c r="X721"/>
  <c r="X713"/>
  <c r="X726"/>
  <c r="X723"/>
  <c r="X729"/>
  <c r="X716"/>
  <c r="X710"/>
  <c r="X718"/>
  <c r="X702"/>
  <c r="X727"/>
  <c r="X700"/>
  <c r="X698"/>
  <c r="X728"/>
  <c r="X704"/>
  <c r="X711"/>
  <c r="X725"/>
  <c r="X730"/>
  <c r="X697"/>
  <c r="X717"/>
  <c r="X724"/>
  <c r="X709"/>
  <c r="X712"/>
  <c r="X701"/>
  <c r="X705"/>
  <c r="W793"/>
  <c r="W644"/>
  <c r="X620"/>
  <c r="X628"/>
  <c r="X625"/>
  <c r="X626"/>
  <c r="X621"/>
  <c r="X624"/>
  <c r="X627"/>
  <c r="X622"/>
  <c r="X630"/>
  <c r="X623"/>
  <c r="X629"/>
  <c r="X659"/>
  <c r="X658"/>
  <c r="X655"/>
  <c r="X657"/>
  <c r="X656"/>
  <c r="X860"/>
  <c r="X838"/>
  <c r="X842"/>
  <c r="X852"/>
  <c r="X829"/>
  <c r="X837"/>
  <c r="X848"/>
  <c r="X859"/>
  <c r="X825"/>
  <c r="X841"/>
  <c r="X823"/>
  <c r="X845"/>
  <c r="X851"/>
  <c r="X836"/>
  <c r="X828"/>
  <c r="X839"/>
  <c r="X832"/>
  <c r="X843"/>
  <c r="X844"/>
  <c r="X850"/>
  <c r="X856"/>
  <c r="X857"/>
  <c r="X847"/>
  <c r="X855"/>
  <c r="X835"/>
  <c r="X826"/>
  <c r="X854"/>
  <c r="X831"/>
  <c r="X853"/>
  <c r="X827"/>
  <c r="X840"/>
  <c r="X824"/>
  <c r="X822"/>
  <c r="X864"/>
  <c r="X863"/>
  <c r="X834"/>
  <c r="X833"/>
  <c r="X862"/>
  <c r="X830"/>
  <c r="X861"/>
  <c r="X849"/>
  <c r="X858"/>
  <c r="X846"/>
  <c r="X865"/>
  <c r="W752"/>
  <c r="W866"/>
  <c r="W660"/>
  <c r="X1183"/>
  <c r="X1199"/>
  <c r="X1193"/>
  <c r="X1190"/>
  <c r="X1181"/>
  <c r="X1192"/>
  <c r="X1196"/>
  <c r="X1179"/>
  <c r="X1195"/>
  <c r="X1185"/>
  <c r="X1186"/>
  <c r="X1202"/>
  <c r="X1176"/>
  <c r="X1180"/>
  <c r="X1175"/>
  <c r="X1191"/>
  <c r="X1177"/>
  <c r="X1182"/>
  <c r="X1198"/>
  <c r="X1197"/>
  <c r="X1184"/>
  <c r="X1187"/>
  <c r="X1200"/>
  <c r="X1178"/>
  <c r="X1194"/>
  <c r="X1189"/>
  <c r="X1188"/>
  <c r="X751"/>
  <c r="X746"/>
  <c r="X743"/>
  <c r="X747"/>
  <c r="X750"/>
  <c r="X744"/>
  <c r="X745"/>
  <c r="X748"/>
  <c r="X742"/>
  <c r="Y10" i="64"/>
  <c r="Z2"/>
  <c r="Y43"/>
  <c r="Y145"/>
  <c r="Y126"/>
  <c r="Y636" i="70" l="1"/>
  <c r="Y637"/>
  <c r="Y766"/>
  <c r="Y791"/>
  <c r="Z558" i="64"/>
  <c r="Z58"/>
  <c r="AA2" i="70"/>
  <c r="AA871" s="1"/>
  <c r="Z265"/>
  <c r="Z83" i="64"/>
  <c r="X752" i="70"/>
  <c r="Y631"/>
  <c r="Y635"/>
  <c r="Y641"/>
  <c r="Y633"/>
  <c r="Y639"/>
  <c r="Y643"/>
  <c r="Y632"/>
  <c r="Y638"/>
  <c r="Y642"/>
  <c r="Y634"/>
  <c r="Y640"/>
  <c r="X644"/>
  <c r="Y822"/>
  <c r="Y852"/>
  <c r="Y828"/>
  <c r="Y858"/>
  <c r="Y862"/>
  <c r="Y856"/>
  <c r="Y841"/>
  <c r="Y855"/>
  <c r="Y833"/>
  <c r="Y832"/>
  <c r="Y838"/>
  <c r="Y865"/>
  <c r="Y857"/>
  <c r="Y827"/>
  <c r="Y859"/>
  <c r="Y836"/>
  <c r="Y846"/>
  <c r="Y825"/>
  <c r="Y863"/>
  <c r="Y842"/>
  <c r="Y860"/>
  <c r="Y840"/>
  <c r="Y826"/>
  <c r="Y853"/>
  <c r="Y845"/>
  <c r="Y864"/>
  <c r="Y848"/>
  <c r="Y824"/>
  <c r="Y837"/>
  <c r="Y844"/>
  <c r="Y843"/>
  <c r="Y847"/>
  <c r="Y849"/>
  <c r="Y861"/>
  <c r="Y850"/>
  <c r="Y829"/>
  <c r="Y839"/>
  <c r="Y854"/>
  <c r="Y823"/>
  <c r="Y835"/>
  <c r="Y851"/>
  <c r="Y834"/>
  <c r="Y830"/>
  <c r="Y831"/>
  <c r="Y763"/>
  <c r="Y767"/>
  <c r="Y777"/>
  <c r="Y779"/>
  <c r="Y769"/>
  <c r="Y785"/>
  <c r="Y778"/>
  <c r="Y774"/>
  <c r="Y786"/>
  <c r="Y788"/>
  <c r="Y764"/>
  <c r="Y789"/>
  <c r="Y775"/>
  <c r="Y787"/>
  <c r="Y771"/>
  <c r="Y770"/>
  <c r="Y772"/>
  <c r="Y782"/>
  <c r="Y784"/>
  <c r="Y792"/>
  <c r="Y790"/>
  <c r="Y776"/>
  <c r="Y781"/>
  <c r="Y783"/>
  <c r="Y765"/>
  <c r="Y768"/>
  <c r="Y762"/>
  <c r="Y773"/>
  <c r="Y780"/>
  <c r="X660"/>
  <c r="Y745"/>
  <c r="Y747"/>
  <c r="Y746"/>
  <c r="Y744"/>
  <c r="Y743"/>
  <c r="Y748"/>
  <c r="Y742"/>
  <c r="Y750"/>
  <c r="Y751"/>
  <c r="Y726"/>
  <c r="Y728"/>
  <c r="Y730"/>
  <c r="Y715"/>
  <c r="Y721"/>
  <c r="Y697"/>
  <c r="Y717"/>
  <c r="Y722"/>
  <c r="Y724"/>
  <c r="Y698"/>
  <c r="Y700"/>
  <c r="Y718"/>
  <c r="Y704"/>
  <c r="Y699"/>
  <c r="Y729"/>
  <c r="Y727"/>
  <c r="Y714"/>
  <c r="Y710"/>
  <c r="Y707"/>
  <c r="Y716"/>
  <c r="Y711"/>
  <c r="Y712"/>
  <c r="Y725"/>
  <c r="Y708"/>
  <c r="Y720"/>
  <c r="Y703"/>
  <c r="Y696"/>
  <c r="Y723"/>
  <c r="Y709"/>
  <c r="Y719"/>
  <c r="Y713"/>
  <c r="Y702"/>
  <c r="Y701"/>
  <c r="Y705"/>
  <c r="Y1187"/>
  <c r="Y1178"/>
  <c r="Y1194"/>
  <c r="Y1193"/>
  <c r="Y1176"/>
  <c r="Y1189"/>
  <c r="Y1183"/>
  <c r="Y1199"/>
  <c r="Y1190"/>
  <c r="Y1185"/>
  <c r="Y1197"/>
  <c r="Y1200"/>
  <c r="Y1180"/>
  <c r="Y1179"/>
  <c r="Y1195"/>
  <c r="Y1186"/>
  <c r="Y1177"/>
  <c r="Y1181"/>
  <c r="Y1192"/>
  <c r="Y1188"/>
  <c r="Y1175"/>
  <c r="Y1191"/>
  <c r="Y1182"/>
  <c r="Y1198"/>
  <c r="Y1202"/>
  <c r="Y1184"/>
  <c r="Y1196"/>
  <c r="X1203"/>
  <c r="X793"/>
  <c r="Y657"/>
  <c r="Y658"/>
  <c r="Y659"/>
  <c r="Y655"/>
  <c r="Y656"/>
  <c r="Y685"/>
  <c r="Y676"/>
  <c r="Y671"/>
  <c r="Y682"/>
  <c r="Y683"/>
  <c r="Y674"/>
  <c r="Y684"/>
  <c r="Y678"/>
  <c r="Y679"/>
  <c r="Y673"/>
  <c r="Y675"/>
  <c r="Y672"/>
  <c r="Y677"/>
  <c r="Y681"/>
  <c r="Y670"/>
  <c r="Y680"/>
  <c r="X812"/>
  <c r="X686"/>
  <c r="X866"/>
  <c r="X731"/>
  <c r="Z756"/>
  <c r="Z759" s="1"/>
  <c r="Z690"/>
  <c r="Z693" s="1"/>
  <c r="Z706" s="1"/>
  <c r="Z649"/>
  <c r="Z652" s="1"/>
  <c r="Z614"/>
  <c r="Z617" s="1"/>
  <c r="Z816"/>
  <c r="Z819" s="1"/>
  <c r="Z736"/>
  <c r="Z739" s="1"/>
  <c r="Z749" s="1"/>
  <c r="Z797"/>
  <c r="Z800" s="1"/>
  <c r="Z810" s="1"/>
  <c r="Z1169"/>
  <c r="Z1172" s="1"/>
  <c r="Z1201" s="1"/>
  <c r="Z664"/>
  <c r="Z667" s="1"/>
  <c r="Z568"/>
  <c r="Z44"/>
  <c r="Z9"/>
  <c r="Z211"/>
  <c r="Z85"/>
  <c r="Z59"/>
  <c r="Z192"/>
  <c r="Z151"/>
  <c r="Z131"/>
  <c r="Y628"/>
  <c r="Y630"/>
  <c r="Y626"/>
  <c r="Y624"/>
  <c r="Y620"/>
  <c r="Y622"/>
  <c r="Y623"/>
  <c r="Y621"/>
  <c r="Y627"/>
  <c r="Y629"/>
  <c r="Y625"/>
  <c r="Y803"/>
  <c r="Y811"/>
  <c r="Y807"/>
  <c r="Y809"/>
  <c r="Y805"/>
  <c r="Y804"/>
  <c r="Y808"/>
  <c r="Y806"/>
  <c r="Z10" i="64"/>
  <c r="AA2"/>
  <c r="Z43"/>
  <c r="Z145"/>
  <c r="Z126"/>
  <c r="Z637" i="70" l="1"/>
  <c r="Z636"/>
  <c r="Z766"/>
  <c r="Z791"/>
  <c r="AA558" i="64"/>
  <c r="AA58"/>
  <c r="AB2" i="70"/>
  <c r="AB871" s="1"/>
  <c r="AA265"/>
  <c r="AA83" i="64"/>
  <c r="Z632" i="70"/>
  <c r="Z638"/>
  <c r="Z642"/>
  <c r="Z640"/>
  <c r="Z631"/>
  <c r="Z633"/>
  <c r="Z639"/>
  <c r="Z643"/>
  <c r="Z634"/>
  <c r="Z641"/>
  <c r="Z635"/>
  <c r="Z742"/>
  <c r="Z750"/>
  <c r="Z745"/>
  <c r="Z751"/>
  <c r="Z748"/>
  <c r="Z746"/>
  <c r="Z743"/>
  <c r="Z744"/>
  <c r="Z747"/>
  <c r="Z721"/>
  <c r="Z725"/>
  <c r="Z713"/>
  <c r="Z722"/>
  <c r="Z729"/>
  <c r="Z715"/>
  <c r="Z708"/>
  <c r="Z703"/>
  <c r="Z726"/>
  <c r="Z698"/>
  <c r="Z696"/>
  <c r="Z730"/>
  <c r="Z702"/>
  <c r="Z707"/>
  <c r="Z709"/>
  <c r="Z720"/>
  <c r="Z700"/>
  <c r="Z701"/>
  <c r="Z723"/>
  <c r="Z716"/>
  <c r="Z719"/>
  <c r="Z704"/>
  <c r="Z728"/>
  <c r="Z705"/>
  <c r="Z727"/>
  <c r="Z717"/>
  <c r="Z714"/>
  <c r="Z699"/>
  <c r="Z711"/>
  <c r="Z718"/>
  <c r="Z712"/>
  <c r="Z724"/>
  <c r="Z697"/>
  <c r="Z710"/>
  <c r="Y660"/>
  <c r="Y731"/>
  <c r="Y793"/>
  <c r="AA797"/>
  <c r="AA800" s="1"/>
  <c r="AA810" s="1"/>
  <c r="AA614"/>
  <c r="AA617" s="1"/>
  <c r="AA664"/>
  <c r="AA667" s="1"/>
  <c r="AA816"/>
  <c r="AA819" s="1"/>
  <c r="AA736"/>
  <c r="AA739" s="1"/>
  <c r="AA749" s="1"/>
  <c r="AA756"/>
  <c r="AA759" s="1"/>
  <c r="AA690"/>
  <c r="AA693" s="1"/>
  <c r="AA706" s="1"/>
  <c r="AA649"/>
  <c r="AA652" s="1"/>
  <c r="AA1169"/>
  <c r="AA1172" s="1"/>
  <c r="AA1201" s="1"/>
  <c r="AA131"/>
  <c r="AA568"/>
  <c r="AA44"/>
  <c r="AA9"/>
  <c r="AA211"/>
  <c r="AA85"/>
  <c r="AA59"/>
  <c r="AA151"/>
  <c r="AA192"/>
  <c r="Z807"/>
  <c r="Z806"/>
  <c r="Z811"/>
  <c r="Z805"/>
  <c r="Z809"/>
  <c r="Z808"/>
  <c r="Z804"/>
  <c r="Z803"/>
  <c r="Z657"/>
  <c r="Z655"/>
  <c r="Z659"/>
  <c r="Z656"/>
  <c r="Z658"/>
  <c r="Y1203"/>
  <c r="Y644"/>
  <c r="Z1199"/>
  <c r="Z1188"/>
  <c r="Z1196"/>
  <c r="Z1179"/>
  <c r="Z1195"/>
  <c r="Z1198"/>
  <c r="Z1177"/>
  <c r="Z1197"/>
  <c r="Z1184"/>
  <c r="Z1200"/>
  <c r="Z1175"/>
  <c r="Z1191"/>
  <c r="Z1194"/>
  <c r="Z1181"/>
  <c r="Z1180"/>
  <c r="Z1202"/>
  <c r="Z1190"/>
  <c r="Z1187"/>
  <c r="Z1186"/>
  <c r="Z1185"/>
  <c r="Z1176"/>
  <c r="Z1192"/>
  <c r="Z1178"/>
  <c r="Z1183"/>
  <c r="Z1182"/>
  <c r="Z1189"/>
  <c r="Z1193"/>
  <c r="Z627"/>
  <c r="Z625"/>
  <c r="Z628"/>
  <c r="Z620"/>
  <c r="Z623"/>
  <c r="Z630"/>
  <c r="Z621"/>
  <c r="Z629"/>
  <c r="Z622"/>
  <c r="Z624"/>
  <c r="Z626"/>
  <c r="Y686"/>
  <c r="Y866"/>
  <c r="Y812"/>
  <c r="Z685"/>
  <c r="Z677"/>
  <c r="Z678"/>
  <c r="Z674"/>
  <c r="Z681"/>
  <c r="Z684"/>
  <c r="Z676"/>
  <c r="Z682"/>
  <c r="Z683"/>
  <c r="Z673"/>
  <c r="Z675"/>
  <c r="Z680"/>
  <c r="Z671"/>
  <c r="Z672"/>
  <c r="Z670"/>
  <c r="Z679"/>
  <c r="Z854"/>
  <c r="Z828"/>
  <c r="Z861"/>
  <c r="Z835"/>
  <c r="Z845"/>
  <c r="Z826"/>
  <c r="Z860"/>
  <c r="Z844"/>
  <c r="Z834"/>
  <c r="Z833"/>
  <c r="Z863"/>
  <c r="Z831"/>
  <c r="Z862"/>
  <c r="Z846"/>
  <c r="Z823"/>
  <c r="Z857"/>
  <c r="Z825"/>
  <c r="Z827"/>
  <c r="Z822"/>
  <c r="Z855"/>
  <c r="Z837"/>
  <c r="Z847"/>
  <c r="Z841"/>
  <c r="Z858"/>
  <c r="Z830"/>
  <c r="Z843"/>
  <c r="Z838"/>
  <c r="Z824"/>
  <c r="Z852"/>
  <c r="Z859"/>
  <c r="Z864"/>
  <c r="Z856"/>
  <c r="Z832"/>
  <c r="Z839"/>
  <c r="Z848"/>
  <c r="Z829"/>
  <c r="Z853"/>
  <c r="Z836"/>
  <c r="Z840"/>
  <c r="Z842"/>
  <c r="Z849"/>
  <c r="Z850"/>
  <c r="Z865"/>
  <c r="Z851"/>
  <c r="Z774"/>
  <c r="Z763"/>
  <c r="Z762"/>
  <c r="Z777"/>
  <c r="Z765"/>
  <c r="Z786"/>
  <c r="Z781"/>
  <c r="Z770"/>
  <c r="Z785"/>
  <c r="Z771"/>
  <c r="Z790"/>
  <c r="Z767"/>
  <c r="Z779"/>
  <c r="Z764"/>
  <c r="Z792"/>
  <c r="Z778"/>
  <c r="Z787"/>
  <c r="Z769"/>
  <c r="Z783"/>
  <c r="Z772"/>
  <c r="Z775"/>
  <c r="Z784"/>
  <c r="Z782"/>
  <c r="Z780"/>
  <c r="Z789"/>
  <c r="Z776"/>
  <c r="Z788"/>
  <c r="Z768"/>
  <c r="Z773"/>
  <c r="Y752"/>
  <c r="AA145" i="64"/>
  <c r="AA126"/>
  <c r="AA10"/>
  <c r="AB2"/>
  <c r="AA43"/>
  <c r="AA637" i="70" l="1"/>
  <c r="AA636"/>
  <c r="AA766"/>
  <c r="AA791"/>
  <c r="AB558" i="64"/>
  <c r="AB58"/>
  <c r="AC2" i="70"/>
  <c r="AC871" s="1"/>
  <c r="AB265"/>
  <c r="AB83" i="64"/>
  <c r="AA633" i="70"/>
  <c r="AA639"/>
  <c r="AA643"/>
  <c r="AA631"/>
  <c r="AA632"/>
  <c r="AA634"/>
  <c r="AA640"/>
  <c r="AA635"/>
  <c r="AA641"/>
  <c r="AA642"/>
  <c r="AA638"/>
  <c r="Z793"/>
  <c r="Z866"/>
  <c r="Z812"/>
  <c r="AB816"/>
  <c r="AB819" s="1"/>
  <c r="AB736"/>
  <c r="AB739" s="1"/>
  <c r="AB749" s="1"/>
  <c r="AB756"/>
  <c r="AB759" s="1"/>
  <c r="AB690"/>
  <c r="AB693" s="1"/>
  <c r="AB706" s="1"/>
  <c r="AB1169"/>
  <c r="AB1172" s="1"/>
  <c r="AB1201" s="1"/>
  <c r="AB664"/>
  <c r="AB667" s="1"/>
  <c r="AB797"/>
  <c r="AB800" s="1"/>
  <c r="AB810" s="1"/>
  <c r="AB649"/>
  <c r="AB652" s="1"/>
  <c r="AB614"/>
  <c r="AB617" s="1"/>
  <c r="AB192"/>
  <c r="AB151"/>
  <c r="AB131"/>
  <c r="AB568"/>
  <c r="AB85"/>
  <c r="AB9"/>
  <c r="AB59"/>
  <c r="AB44"/>
  <c r="AB211"/>
  <c r="AA708"/>
  <c r="AA718"/>
  <c r="AA730"/>
  <c r="AA703"/>
  <c r="AA729"/>
  <c r="AA724"/>
  <c r="AA712"/>
  <c r="AA727"/>
  <c r="AA716"/>
  <c r="AA719"/>
  <c r="AA698"/>
  <c r="AA705"/>
  <c r="AA713"/>
  <c r="AA728"/>
  <c r="AA725"/>
  <c r="AA721"/>
  <c r="AA714"/>
  <c r="AA711"/>
  <c r="AA710"/>
  <c r="AA722"/>
  <c r="AA696"/>
  <c r="AA702"/>
  <c r="AA709"/>
  <c r="AA720"/>
  <c r="AA697"/>
  <c r="AA699"/>
  <c r="AA726"/>
  <c r="AA715"/>
  <c r="AA707"/>
  <c r="AA701"/>
  <c r="AA723"/>
  <c r="AA704"/>
  <c r="AA700"/>
  <c r="AA717"/>
  <c r="AA671"/>
  <c r="AA675"/>
  <c r="AA676"/>
  <c r="AA681"/>
  <c r="AA683"/>
  <c r="AA670"/>
  <c r="AA682"/>
  <c r="AA674"/>
  <c r="AA684"/>
  <c r="AA672"/>
  <c r="AA679"/>
  <c r="AA685"/>
  <c r="AA677"/>
  <c r="AA673"/>
  <c r="AA678"/>
  <c r="AA680"/>
  <c r="Z752"/>
  <c r="Z686"/>
  <c r="Z644"/>
  <c r="Z1203"/>
  <c r="Z660"/>
  <c r="AA655"/>
  <c r="AA659"/>
  <c r="AA658"/>
  <c r="AA656"/>
  <c r="AA657"/>
  <c r="AA834"/>
  <c r="AA828"/>
  <c r="AA829"/>
  <c r="AA842"/>
  <c r="AA850"/>
  <c r="AA861"/>
  <c r="AA845"/>
  <c r="AA857"/>
  <c r="AA825"/>
  <c r="AA824"/>
  <c r="AA841"/>
  <c r="AA833"/>
  <c r="AA849"/>
  <c r="AA854"/>
  <c r="AA847"/>
  <c r="AA865"/>
  <c r="AA860"/>
  <c r="AA827"/>
  <c r="AA856"/>
  <c r="AA855"/>
  <c r="AA846"/>
  <c r="AA844"/>
  <c r="AA863"/>
  <c r="AA851"/>
  <c r="AA832"/>
  <c r="AA831"/>
  <c r="AA852"/>
  <c r="AA843"/>
  <c r="AA837"/>
  <c r="AA839"/>
  <c r="AA859"/>
  <c r="AA848"/>
  <c r="AA823"/>
  <c r="AA835"/>
  <c r="AA853"/>
  <c r="AA830"/>
  <c r="AA864"/>
  <c r="AA826"/>
  <c r="AA862"/>
  <c r="AA822"/>
  <c r="AA858"/>
  <c r="AA840"/>
  <c r="AA836"/>
  <c r="AA838"/>
  <c r="Z731"/>
  <c r="AA1183"/>
  <c r="AA1187"/>
  <c r="AA1176"/>
  <c r="AA1197"/>
  <c r="AA1175"/>
  <c r="AA1181"/>
  <c r="AA1179"/>
  <c r="AA1200"/>
  <c r="AA1195"/>
  <c r="AA1180"/>
  <c r="AA1182"/>
  <c r="AA1177"/>
  <c r="AA1199"/>
  <c r="AA1194"/>
  <c r="AA1178"/>
  <c r="AA1202"/>
  <c r="AA1188"/>
  <c r="AA1190"/>
  <c r="AA1185"/>
  <c r="AA1192"/>
  <c r="AA1189"/>
  <c r="AA1191"/>
  <c r="AA1198"/>
  <c r="AA1184"/>
  <c r="AA1193"/>
  <c r="AA1196"/>
  <c r="AA1186"/>
  <c r="AA751"/>
  <c r="AA742"/>
  <c r="AA750"/>
  <c r="AA745"/>
  <c r="AA748"/>
  <c r="AA747"/>
  <c r="AA744"/>
  <c r="AA746"/>
  <c r="AA743"/>
  <c r="AA809"/>
  <c r="AA811"/>
  <c r="AA808"/>
  <c r="AA805"/>
  <c r="AA803"/>
  <c r="AA806"/>
  <c r="AA807"/>
  <c r="AA804"/>
  <c r="AA790"/>
  <c r="AA782"/>
  <c r="AA785"/>
  <c r="AA764"/>
  <c r="AA786"/>
  <c r="AA789"/>
  <c r="AA771"/>
  <c r="AA767"/>
  <c r="AA792"/>
  <c r="AA765"/>
  <c r="AA784"/>
  <c r="AA772"/>
  <c r="AA768"/>
  <c r="AA780"/>
  <c r="AA783"/>
  <c r="AA787"/>
  <c r="AA774"/>
  <c r="AA776"/>
  <c r="AA788"/>
  <c r="AA777"/>
  <c r="AA773"/>
  <c r="AA779"/>
  <c r="AA763"/>
  <c r="AA775"/>
  <c r="AA769"/>
  <c r="AA781"/>
  <c r="AA778"/>
  <c r="AA770"/>
  <c r="AA762"/>
  <c r="AA620"/>
  <c r="AA630"/>
  <c r="AA625"/>
  <c r="AA629"/>
  <c r="AA626"/>
  <c r="AA624"/>
  <c r="AA622"/>
  <c r="AA627"/>
  <c r="AA623"/>
  <c r="AA621"/>
  <c r="AA628"/>
  <c r="AB43" i="64"/>
  <c r="AB145"/>
  <c r="AB126"/>
  <c r="AB10"/>
  <c r="AC2"/>
  <c r="AB636" i="70" l="1"/>
  <c r="AB637"/>
  <c r="AB766"/>
  <c r="AB791"/>
  <c r="AC558" i="64"/>
  <c r="AC58"/>
  <c r="AD2" i="70"/>
  <c r="AD871" s="1"/>
  <c r="AC265"/>
  <c r="AC83" i="64"/>
  <c r="AB634" i="70"/>
  <c r="AB640"/>
  <c r="AB638"/>
  <c r="AB642"/>
  <c r="AB631"/>
  <c r="AB635"/>
  <c r="AB641"/>
  <c r="AB632"/>
  <c r="AB633"/>
  <c r="AB639"/>
  <c r="AB643"/>
  <c r="AA660"/>
  <c r="AA686"/>
  <c r="AB811"/>
  <c r="AB803"/>
  <c r="AB804"/>
  <c r="AB806"/>
  <c r="AB807"/>
  <c r="AB808"/>
  <c r="AB809"/>
  <c r="AB805"/>
  <c r="AB772"/>
  <c r="AB768"/>
  <c r="AB775"/>
  <c r="AB771"/>
  <c r="AB789"/>
  <c r="AB767"/>
  <c r="AB792"/>
  <c r="AB769"/>
  <c r="AB779"/>
  <c r="AB784"/>
  <c r="AB781"/>
  <c r="AB763"/>
  <c r="AB764"/>
  <c r="AB777"/>
  <c r="AB785"/>
  <c r="AB762"/>
  <c r="AB776"/>
  <c r="AB774"/>
  <c r="AB765"/>
  <c r="AB783"/>
  <c r="AB770"/>
  <c r="AB778"/>
  <c r="AB780"/>
  <c r="AB787"/>
  <c r="AB790"/>
  <c r="AB782"/>
  <c r="AB773"/>
  <c r="AB786"/>
  <c r="AB788"/>
  <c r="AA731"/>
  <c r="AC1169"/>
  <c r="AC1172" s="1"/>
  <c r="AC1201" s="1"/>
  <c r="AC664"/>
  <c r="AC667" s="1"/>
  <c r="AC816"/>
  <c r="AC819" s="1"/>
  <c r="AC736"/>
  <c r="AC739" s="1"/>
  <c r="AC749" s="1"/>
  <c r="AC756"/>
  <c r="AC759" s="1"/>
  <c r="AC690"/>
  <c r="AC693" s="1"/>
  <c r="AC706" s="1"/>
  <c r="AC649"/>
  <c r="AC652" s="1"/>
  <c r="AC614"/>
  <c r="AC617" s="1"/>
  <c r="AC797"/>
  <c r="AC800" s="1"/>
  <c r="AC810" s="1"/>
  <c r="AC211"/>
  <c r="AC85"/>
  <c r="AC59"/>
  <c r="AC192"/>
  <c r="AC151"/>
  <c r="AC131"/>
  <c r="AC44"/>
  <c r="AC568"/>
  <c r="AC9"/>
  <c r="AB656"/>
  <c r="AB658"/>
  <c r="AB655"/>
  <c r="AB659"/>
  <c r="AB657"/>
  <c r="AB708"/>
  <c r="AB703"/>
  <c r="AB711"/>
  <c r="AB712"/>
  <c r="AB715"/>
  <c r="AB707"/>
  <c r="AB725"/>
  <c r="AB714"/>
  <c r="AB716"/>
  <c r="AB724"/>
  <c r="AB722"/>
  <c r="AB704"/>
  <c r="AB699"/>
  <c r="AB728"/>
  <c r="AB721"/>
  <c r="AB718"/>
  <c r="AB723"/>
  <c r="AB717"/>
  <c r="AB726"/>
  <c r="AB713"/>
  <c r="AB702"/>
  <c r="AB698"/>
  <c r="AB727"/>
  <c r="AB730"/>
  <c r="AB710"/>
  <c r="AB700"/>
  <c r="AB696"/>
  <c r="AB719"/>
  <c r="AB697"/>
  <c r="AB729"/>
  <c r="AB709"/>
  <c r="AB720"/>
  <c r="AB701"/>
  <c r="AB705"/>
  <c r="AA793"/>
  <c r="AA812"/>
  <c r="AA1203"/>
  <c r="AB621"/>
  <c r="AB629"/>
  <c r="AB626"/>
  <c r="AB624"/>
  <c r="AB627"/>
  <c r="AB622"/>
  <c r="AB625"/>
  <c r="AB620"/>
  <c r="AB623"/>
  <c r="AB630"/>
  <c r="AB628"/>
  <c r="AB1186"/>
  <c r="AB1180"/>
  <c r="AB1181"/>
  <c r="AB1200"/>
  <c r="AB1179"/>
  <c r="AB1191"/>
  <c r="AB1182"/>
  <c r="AB1197"/>
  <c r="AB1177"/>
  <c r="AB1193"/>
  <c r="AB1192"/>
  <c r="AB1175"/>
  <c r="AB1183"/>
  <c r="AB1178"/>
  <c r="AB1194"/>
  <c r="AB1198"/>
  <c r="AB1189"/>
  <c r="AB1184"/>
  <c r="AB1202"/>
  <c r="AB1187"/>
  <c r="AB1199"/>
  <c r="AB1190"/>
  <c r="AB1188"/>
  <c r="AB1185"/>
  <c r="AB1176"/>
  <c r="AB1195"/>
  <c r="AB1196"/>
  <c r="AB825"/>
  <c r="AB856"/>
  <c r="AB834"/>
  <c r="AB865"/>
  <c r="AB862"/>
  <c r="AB847"/>
  <c r="AB837"/>
  <c r="AB848"/>
  <c r="AB827"/>
  <c r="AB839"/>
  <c r="AB859"/>
  <c r="AB860"/>
  <c r="AB864"/>
  <c r="AB841"/>
  <c r="AB852"/>
  <c r="AB829"/>
  <c r="AB828"/>
  <c r="AB855"/>
  <c r="AB832"/>
  <c r="AB843"/>
  <c r="AB853"/>
  <c r="AB824"/>
  <c r="AB849"/>
  <c r="AB858"/>
  <c r="AB836"/>
  <c r="AB845"/>
  <c r="AB826"/>
  <c r="AB863"/>
  <c r="AB831"/>
  <c r="AB833"/>
  <c r="AB861"/>
  <c r="AB840"/>
  <c r="AB822"/>
  <c r="AB851"/>
  <c r="AB846"/>
  <c r="AB835"/>
  <c r="AB857"/>
  <c r="AB854"/>
  <c r="AB842"/>
  <c r="AB830"/>
  <c r="AB838"/>
  <c r="AB844"/>
  <c r="AB850"/>
  <c r="AB823"/>
  <c r="AA752"/>
  <c r="AA644"/>
  <c r="AA866"/>
  <c r="AB676"/>
  <c r="AB671"/>
  <c r="AB682"/>
  <c r="AB670"/>
  <c r="AB679"/>
  <c r="AB681"/>
  <c r="AB683"/>
  <c r="AB674"/>
  <c r="AB673"/>
  <c r="AB685"/>
  <c r="AB672"/>
  <c r="AB675"/>
  <c r="AB684"/>
  <c r="AB677"/>
  <c r="AB678"/>
  <c r="AB680"/>
  <c r="AB750"/>
  <c r="AB746"/>
  <c r="AB743"/>
  <c r="AB745"/>
  <c r="AB742"/>
  <c r="AB748"/>
  <c r="AB747"/>
  <c r="AB751"/>
  <c r="AB744"/>
  <c r="AC10" i="64"/>
  <c r="AD2"/>
  <c r="AC43"/>
  <c r="AC126"/>
  <c r="AC145"/>
  <c r="AC636" i="70" l="1"/>
  <c r="AC637"/>
  <c r="AC766"/>
  <c r="AC791"/>
  <c r="AD558" i="64"/>
  <c r="AD58"/>
  <c r="AE2" i="70"/>
  <c r="AE871" s="1"/>
  <c r="AD265"/>
  <c r="AD83" i="64"/>
  <c r="AC631" i="70"/>
  <c r="AC635"/>
  <c r="AC641"/>
  <c r="AC632"/>
  <c r="AC638"/>
  <c r="AC642"/>
  <c r="AC633"/>
  <c r="AC639"/>
  <c r="AC643"/>
  <c r="AC640"/>
  <c r="AC634"/>
  <c r="AB644"/>
  <c r="AC719"/>
  <c r="AC705"/>
  <c r="AC727"/>
  <c r="AC726"/>
  <c r="AC708"/>
  <c r="AC703"/>
  <c r="AC716"/>
  <c r="AC725"/>
  <c r="AC724"/>
  <c r="AC729"/>
  <c r="AC720"/>
  <c r="AC696"/>
  <c r="AC711"/>
  <c r="AC704"/>
  <c r="AC697"/>
  <c r="AC717"/>
  <c r="AC698"/>
  <c r="AC730"/>
  <c r="AC709"/>
  <c r="AC722"/>
  <c r="AC723"/>
  <c r="AC707"/>
  <c r="AC712"/>
  <c r="AC728"/>
  <c r="AC713"/>
  <c r="AC718"/>
  <c r="AC714"/>
  <c r="AC702"/>
  <c r="AC701"/>
  <c r="AC721"/>
  <c r="AC715"/>
  <c r="AC699"/>
  <c r="AC700"/>
  <c r="AC710"/>
  <c r="AC680"/>
  <c r="AC671"/>
  <c r="AC685"/>
  <c r="AC674"/>
  <c r="AC675"/>
  <c r="AC683"/>
  <c r="AC679"/>
  <c r="AC673"/>
  <c r="AC676"/>
  <c r="AC670"/>
  <c r="AC684"/>
  <c r="AC678"/>
  <c r="AC672"/>
  <c r="AC682"/>
  <c r="AC677"/>
  <c r="AC681"/>
  <c r="AB866"/>
  <c r="AB1203"/>
  <c r="AB731"/>
  <c r="AB660"/>
  <c r="AD756"/>
  <c r="AD759" s="1"/>
  <c r="AD690"/>
  <c r="AD693" s="1"/>
  <c r="AD706" s="1"/>
  <c r="AD649"/>
  <c r="AD652" s="1"/>
  <c r="AD614"/>
  <c r="AD617" s="1"/>
  <c r="AD1169"/>
  <c r="AD1172" s="1"/>
  <c r="AD1201" s="1"/>
  <c r="AD664"/>
  <c r="AD667" s="1"/>
  <c r="AD816"/>
  <c r="AD819" s="1"/>
  <c r="AD797"/>
  <c r="AD800" s="1"/>
  <c r="AD810" s="1"/>
  <c r="AD736"/>
  <c r="AD739" s="1"/>
  <c r="AD749" s="1"/>
  <c r="AD568"/>
  <c r="AD44"/>
  <c r="AD9"/>
  <c r="AD211"/>
  <c r="AD85"/>
  <c r="AD59"/>
  <c r="AD192"/>
  <c r="AD151"/>
  <c r="AD131"/>
  <c r="AC655"/>
  <c r="AC658"/>
  <c r="AC656"/>
  <c r="AC657"/>
  <c r="AC659"/>
  <c r="AC826"/>
  <c r="AC847"/>
  <c r="AC853"/>
  <c r="AC838"/>
  <c r="AC860"/>
  <c r="AC833"/>
  <c r="AC861"/>
  <c r="AC865"/>
  <c r="AC828"/>
  <c r="AC822"/>
  <c r="AC856"/>
  <c r="AC837"/>
  <c r="AC836"/>
  <c r="AC857"/>
  <c r="AC832"/>
  <c r="AC850"/>
  <c r="AC839"/>
  <c r="AC827"/>
  <c r="AC859"/>
  <c r="AC840"/>
  <c r="AC843"/>
  <c r="AC830"/>
  <c r="AC854"/>
  <c r="AC855"/>
  <c r="AC831"/>
  <c r="AC846"/>
  <c r="AC825"/>
  <c r="AC842"/>
  <c r="AC845"/>
  <c r="AC834"/>
  <c r="AC841"/>
  <c r="AC852"/>
  <c r="AC848"/>
  <c r="AC835"/>
  <c r="AC844"/>
  <c r="AC849"/>
  <c r="AC823"/>
  <c r="AC851"/>
  <c r="AC829"/>
  <c r="AC858"/>
  <c r="AC824"/>
  <c r="AC862"/>
  <c r="AC863"/>
  <c r="AC864"/>
  <c r="AB812"/>
  <c r="AB686"/>
  <c r="AC627"/>
  <c r="AC629"/>
  <c r="AC625"/>
  <c r="AC628"/>
  <c r="AC630"/>
  <c r="AC626"/>
  <c r="AC624"/>
  <c r="AC620"/>
  <c r="AC622"/>
  <c r="AC623"/>
  <c r="AC621"/>
  <c r="AC746"/>
  <c r="AC747"/>
  <c r="AC751"/>
  <c r="AC748"/>
  <c r="AC750"/>
  <c r="AC742"/>
  <c r="AC743"/>
  <c r="AC745"/>
  <c r="AC744"/>
  <c r="AC811"/>
  <c r="AC807"/>
  <c r="AC805"/>
  <c r="AC808"/>
  <c r="AC804"/>
  <c r="AC809"/>
  <c r="AC806"/>
  <c r="AC803"/>
  <c r="AC769"/>
  <c r="AC783"/>
  <c r="AC774"/>
  <c r="AC776"/>
  <c r="AC788"/>
  <c r="AC782"/>
  <c r="AC768"/>
  <c r="AC765"/>
  <c r="AC767"/>
  <c r="AC777"/>
  <c r="AC762"/>
  <c r="AC792"/>
  <c r="AC772"/>
  <c r="AC775"/>
  <c r="AC781"/>
  <c r="AC778"/>
  <c r="AC780"/>
  <c r="AC779"/>
  <c r="AC786"/>
  <c r="AC770"/>
  <c r="AC784"/>
  <c r="AC771"/>
  <c r="AC763"/>
  <c r="AC764"/>
  <c r="AC790"/>
  <c r="AC773"/>
  <c r="AC785"/>
  <c r="AC787"/>
  <c r="AC789"/>
  <c r="AC1187"/>
  <c r="AC1178"/>
  <c r="AC1194"/>
  <c r="AC1197"/>
  <c r="AC1188"/>
  <c r="AC1176"/>
  <c r="AC1183"/>
  <c r="AC1199"/>
  <c r="AC1190"/>
  <c r="AC1189"/>
  <c r="AC1180"/>
  <c r="AC1193"/>
  <c r="AC1184"/>
  <c r="AC1179"/>
  <c r="AC1195"/>
  <c r="AC1186"/>
  <c r="AC1181"/>
  <c r="AC1202"/>
  <c r="AC1177"/>
  <c r="AC1192"/>
  <c r="AC1175"/>
  <c r="AC1191"/>
  <c r="AC1182"/>
  <c r="AC1198"/>
  <c r="AC1185"/>
  <c r="AC1196"/>
  <c r="AC1200"/>
  <c r="AB793"/>
  <c r="AB752"/>
  <c r="AE2" i="64"/>
  <c r="AD43"/>
  <c r="AD10"/>
  <c r="AD145"/>
  <c r="AD126"/>
  <c r="AD637" i="70" l="1"/>
  <c r="AD636"/>
  <c r="AD766"/>
  <c r="AD791"/>
  <c r="AE558" i="64"/>
  <c r="AE58"/>
  <c r="AF2" i="70"/>
  <c r="AF871" s="1"/>
  <c r="AE265"/>
  <c r="AE83" i="64"/>
  <c r="AD632" i="70"/>
  <c r="AD638"/>
  <c r="AD642"/>
  <c r="AD634"/>
  <c r="AD633"/>
  <c r="AD639"/>
  <c r="AD643"/>
  <c r="AD640"/>
  <c r="AD631"/>
  <c r="AD641"/>
  <c r="AD635"/>
  <c r="AC812"/>
  <c r="AC866"/>
  <c r="AC660"/>
  <c r="AE797"/>
  <c r="AE800" s="1"/>
  <c r="AE810" s="1"/>
  <c r="AE756"/>
  <c r="AE759" s="1"/>
  <c r="AE690"/>
  <c r="AE693" s="1"/>
  <c r="AE706" s="1"/>
  <c r="AE649"/>
  <c r="AE652" s="1"/>
  <c r="AE1169"/>
  <c r="AE1172" s="1"/>
  <c r="AE1201" s="1"/>
  <c r="AE816"/>
  <c r="AE819" s="1"/>
  <c r="AE736"/>
  <c r="AE739" s="1"/>
  <c r="AE749" s="1"/>
  <c r="AE614"/>
  <c r="AE617" s="1"/>
  <c r="AE664"/>
  <c r="AE667" s="1"/>
  <c r="AE131"/>
  <c r="AE568"/>
  <c r="AE44"/>
  <c r="AE9"/>
  <c r="AE211"/>
  <c r="AE85"/>
  <c r="AE59"/>
  <c r="AE192"/>
  <c r="AE151"/>
  <c r="AD835"/>
  <c r="AD854"/>
  <c r="AD833"/>
  <c r="AD847"/>
  <c r="AD863"/>
  <c r="AD842"/>
  <c r="AD830"/>
  <c r="AD839"/>
  <c r="AD837"/>
  <c r="AD823"/>
  <c r="AD851"/>
  <c r="AD843"/>
  <c r="AD832"/>
  <c r="AD865"/>
  <c r="AD856"/>
  <c r="AD825"/>
  <c r="AD829"/>
  <c r="AD853"/>
  <c r="AD860"/>
  <c r="AD848"/>
  <c r="AD831"/>
  <c r="AD857"/>
  <c r="AD852"/>
  <c r="AD845"/>
  <c r="AD850"/>
  <c r="AD864"/>
  <c r="AD841"/>
  <c r="AD828"/>
  <c r="AD861"/>
  <c r="AD826"/>
  <c r="AD838"/>
  <c r="AD849"/>
  <c r="AD836"/>
  <c r="AD858"/>
  <c r="AD862"/>
  <c r="AD834"/>
  <c r="AD840"/>
  <c r="AD855"/>
  <c r="AD859"/>
  <c r="AD846"/>
  <c r="AD824"/>
  <c r="AD827"/>
  <c r="AD822"/>
  <c r="AD844"/>
  <c r="AD657"/>
  <c r="AD659"/>
  <c r="AD655"/>
  <c r="AD656"/>
  <c r="AD658"/>
  <c r="AC731"/>
  <c r="AD804"/>
  <c r="AD811"/>
  <c r="AD805"/>
  <c r="AD803"/>
  <c r="AD808"/>
  <c r="AD807"/>
  <c r="AD806"/>
  <c r="AD809"/>
  <c r="AD620"/>
  <c r="AD628"/>
  <c r="AD629"/>
  <c r="AD621"/>
  <c r="AD626"/>
  <c r="AD624"/>
  <c r="AD623"/>
  <c r="AD622"/>
  <c r="AD630"/>
  <c r="AD625"/>
  <c r="AD627"/>
  <c r="AC752"/>
  <c r="AC1203"/>
  <c r="AD745"/>
  <c r="AD744"/>
  <c r="AD742"/>
  <c r="AD751"/>
  <c r="AD748"/>
  <c r="AD746"/>
  <c r="AD747"/>
  <c r="AD743"/>
  <c r="AD750"/>
  <c r="AD1175"/>
  <c r="AD1191"/>
  <c r="AD1185"/>
  <c r="AD1182"/>
  <c r="AD1202"/>
  <c r="AD1180"/>
  <c r="AD1199"/>
  <c r="AD1187"/>
  <c r="AD1177"/>
  <c r="AD1178"/>
  <c r="AD1194"/>
  <c r="AD1184"/>
  <c r="AD1188"/>
  <c r="AD1198"/>
  <c r="AD1183"/>
  <c r="AD1196"/>
  <c r="AD1200"/>
  <c r="AD1190"/>
  <c r="AD1189"/>
  <c r="AD1192"/>
  <c r="AD1197"/>
  <c r="AD1179"/>
  <c r="AD1195"/>
  <c r="AD1193"/>
  <c r="AD1186"/>
  <c r="AD1181"/>
  <c r="AD1176"/>
  <c r="AD786"/>
  <c r="AD778"/>
  <c r="AD784"/>
  <c r="AD775"/>
  <c r="AD780"/>
  <c r="AD765"/>
  <c r="AD772"/>
  <c r="AD763"/>
  <c r="AD781"/>
  <c r="AD773"/>
  <c r="AD792"/>
  <c r="AD767"/>
  <c r="AD783"/>
  <c r="AD769"/>
  <c r="AD770"/>
  <c r="AD762"/>
  <c r="AD785"/>
  <c r="AD764"/>
  <c r="AD776"/>
  <c r="AD771"/>
  <c r="AD788"/>
  <c r="AD789"/>
  <c r="AD790"/>
  <c r="AD782"/>
  <c r="AD768"/>
  <c r="AD777"/>
  <c r="AD787"/>
  <c r="AD774"/>
  <c r="AD779"/>
  <c r="AC686"/>
  <c r="AC793"/>
  <c r="AC644"/>
  <c r="AD683"/>
  <c r="AD677"/>
  <c r="AD674"/>
  <c r="AD684"/>
  <c r="AD679"/>
  <c r="AD673"/>
  <c r="AD682"/>
  <c r="AD672"/>
  <c r="AD685"/>
  <c r="AD670"/>
  <c r="AD676"/>
  <c r="AD680"/>
  <c r="AD681"/>
  <c r="AD671"/>
  <c r="AD675"/>
  <c r="AD678"/>
  <c r="AD726"/>
  <c r="AD704"/>
  <c r="AD711"/>
  <c r="AD730"/>
  <c r="AD702"/>
  <c r="AD720"/>
  <c r="AD696"/>
  <c r="AD716"/>
  <c r="AD707"/>
  <c r="AD701"/>
  <c r="AD697"/>
  <c r="AD724"/>
  <c r="AD723"/>
  <c r="AD717"/>
  <c r="AD721"/>
  <c r="AD699"/>
  <c r="AD713"/>
  <c r="AD705"/>
  <c r="AD715"/>
  <c r="AD728"/>
  <c r="AD708"/>
  <c r="AD725"/>
  <c r="AD718"/>
  <c r="AD700"/>
  <c r="AD709"/>
  <c r="AD722"/>
  <c r="AD714"/>
  <c r="AD712"/>
  <c r="AD727"/>
  <c r="AD710"/>
  <c r="AD729"/>
  <c r="AD703"/>
  <c r="AD719"/>
  <c r="AD698"/>
  <c r="AE145" i="64"/>
  <c r="AE126"/>
  <c r="AE10"/>
  <c r="AE43"/>
  <c r="AF2"/>
  <c r="AE637" i="70" l="1"/>
  <c r="AE636"/>
  <c r="AE766"/>
  <c r="AE791"/>
  <c r="AF558" i="64"/>
  <c r="AF58"/>
  <c r="AG2" i="70"/>
  <c r="AG871" s="1"/>
  <c r="AF265"/>
  <c r="AF83" i="64"/>
  <c r="AE633" i="70"/>
  <c r="AE639"/>
  <c r="AE643"/>
  <c r="AE635"/>
  <c r="AE641"/>
  <c r="AE634"/>
  <c r="AE640"/>
  <c r="AE631"/>
  <c r="AE632"/>
  <c r="AE638"/>
  <c r="AE642"/>
  <c r="AD793"/>
  <c r="AD812"/>
  <c r="AE751"/>
  <c r="AE746"/>
  <c r="AE742"/>
  <c r="AE750"/>
  <c r="AE745"/>
  <c r="AE743"/>
  <c r="AE748"/>
  <c r="AE747"/>
  <c r="AE744"/>
  <c r="AE714"/>
  <c r="AE719"/>
  <c r="AE726"/>
  <c r="AE724"/>
  <c r="AE701"/>
  <c r="AE710"/>
  <c r="AE722"/>
  <c r="AE709"/>
  <c r="AE727"/>
  <c r="AE715"/>
  <c r="AE716"/>
  <c r="AE702"/>
  <c r="AE723"/>
  <c r="AE697"/>
  <c r="AE696"/>
  <c r="AE705"/>
  <c r="AE725"/>
  <c r="AE720"/>
  <c r="AE728"/>
  <c r="AE711"/>
  <c r="AE707"/>
  <c r="AE721"/>
  <c r="AE717"/>
  <c r="AE730"/>
  <c r="AE718"/>
  <c r="AE729"/>
  <c r="AE698"/>
  <c r="AE703"/>
  <c r="AE708"/>
  <c r="AE704"/>
  <c r="AE700"/>
  <c r="AE713"/>
  <c r="AE712"/>
  <c r="AE699"/>
  <c r="AD644"/>
  <c r="AD660"/>
  <c r="AE622"/>
  <c r="AE620"/>
  <c r="AE623"/>
  <c r="AE621"/>
  <c r="AE629"/>
  <c r="AE627"/>
  <c r="AE625"/>
  <c r="AE630"/>
  <c r="AE628"/>
  <c r="AE626"/>
  <c r="AE624"/>
  <c r="AE657"/>
  <c r="AE655"/>
  <c r="AE656"/>
  <c r="AE658"/>
  <c r="AE659"/>
  <c r="AD731"/>
  <c r="AD1203"/>
  <c r="AE678"/>
  <c r="AE682"/>
  <c r="AE672"/>
  <c r="AE679"/>
  <c r="AE677"/>
  <c r="AE675"/>
  <c r="AE674"/>
  <c r="AE681"/>
  <c r="AE670"/>
  <c r="AE683"/>
  <c r="AE676"/>
  <c r="AE671"/>
  <c r="AE680"/>
  <c r="AE684"/>
  <c r="AE673"/>
  <c r="AE685"/>
  <c r="AE1189"/>
  <c r="AE1183"/>
  <c r="AE1180"/>
  <c r="AE1196"/>
  <c r="AE1187"/>
  <c r="AE1182"/>
  <c r="AE1185"/>
  <c r="AE1175"/>
  <c r="AE1176"/>
  <c r="AE1192"/>
  <c r="AE1179"/>
  <c r="AE1186"/>
  <c r="AE1194"/>
  <c r="AE1181"/>
  <c r="AE1197"/>
  <c r="AE1199"/>
  <c r="AE1188"/>
  <c r="AE1200"/>
  <c r="AE1190"/>
  <c r="AE1178"/>
  <c r="AE1177"/>
  <c r="AE1193"/>
  <c r="AE1191"/>
  <c r="AE1184"/>
  <c r="AE1202"/>
  <c r="AE1195"/>
  <c r="AE1198"/>
  <c r="AE808"/>
  <c r="AE807"/>
  <c r="AE811"/>
  <c r="AE805"/>
  <c r="AE803"/>
  <c r="AE806"/>
  <c r="AE804"/>
  <c r="AE809"/>
  <c r="AD686"/>
  <c r="AD866"/>
  <c r="AF816"/>
  <c r="AF819" s="1"/>
  <c r="AF736"/>
  <c r="AF739" s="1"/>
  <c r="AF749" s="1"/>
  <c r="AF1169"/>
  <c r="AF1172" s="1"/>
  <c r="AF1201" s="1"/>
  <c r="AF664"/>
  <c r="AF667" s="1"/>
  <c r="AF797"/>
  <c r="AF800" s="1"/>
  <c r="AF810" s="1"/>
  <c r="AF756"/>
  <c r="AF759" s="1"/>
  <c r="AF690"/>
  <c r="AF693" s="1"/>
  <c r="AF706" s="1"/>
  <c r="AF649"/>
  <c r="AF652" s="1"/>
  <c r="AF614"/>
  <c r="AF617" s="1"/>
  <c r="AF192"/>
  <c r="AF151"/>
  <c r="AF131"/>
  <c r="AF568"/>
  <c r="AF9"/>
  <c r="AF44"/>
  <c r="AF211"/>
  <c r="AF85"/>
  <c r="AF59"/>
  <c r="AE829"/>
  <c r="AE844"/>
  <c r="AE852"/>
  <c r="AE843"/>
  <c r="AE861"/>
  <c r="AE828"/>
  <c r="AE859"/>
  <c r="AE855"/>
  <c r="AE836"/>
  <c r="AE857"/>
  <c r="AE848"/>
  <c r="AE850"/>
  <c r="AE847"/>
  <c r="AE865"/>
  <c r="AE827"/>
  <c r="AE842"/>
  <c r="AE823"/>
  <c r="AE863"/>
  <c r="AE858"/>
  <c r="AE832"/>
  <c r="AE839"/>
  <c r="AE854"/>
  <c r="AE831"/>
  <c r="AE849"/>
  <c r="AE826"/>
  <c r="AE860"/>
  <c r="AE862"/>
  <c r="AE838"/>
  <c r="AE856"/>
  <c r="AE851"/>
  <c r="AE841"/>
  <c r="AE833"/>
  <c r="AE846"/>
  <c r="AE830"/>
  <c r="AE864"/>
  <c r="AE825"/>
  <c r="AE837"/>
  <c r="AE845"/>
  <c r="AE840"/>
  <c r="AE822"/>
  <c r="AE834"/>
  <c r="AE824"/>
  <c r="AE835"/>
  <c r="AE853"/>
  <c r="AE763"/>
  <c r="AE787"/>
  <c r="AE780"/>
  <c r="AE774"/>
  <c r="AE776"/>
  <c r="AE779"/>
  <c r="AE777"/>
  <c r="AE792"/>
  <c r="AE775"/>
  <c r="AE773"/>
  <c r="AE767"/>
  <c r="AE769"/>
  <c r="AE772"/>
  <c r="AE790"/>
  <c r="AE771"/>
  <c r="AE783"/>
  <c r="AE789"/>
  <c r="AE782"/>
  <c r="AE785"/>
  <c r="AE788"/>
  <c r="AE778"/>
  <c r="AE784"/>
  <c r="AE786"/>
  <c r="AE770"/>
  <c r="AE764"/>
  <c r="AE765"/>
  <c r="AE781"/>
  <c r="AE768"/>
  <c r="AE762"/>
  <c r="AD752"/>
  <c r="AF43" i="64"/>
  <c r="AF126"/>
  <c r="AF145"/>
  <c r="AF10"/>
  <c r="AG2"/>
  <c r="AF636" i="70" l="1"/>
  <c r="AF637"/>
  <c r="AF766"/>
  <c r="AF791"/>
  <c r="AG558" i="64"/>
  <c r="AG58"/>
  <c r="AH2" i="70"/>
  <c r="AH871" s="1"/>
  <c r="AG265"/>
  <c r="AG83" i="64"/>
  <c r="AF634" i="70"/>
  <c r="AF640"/>
  <c r="AF632"/>
  <c r="AF631"/>
  <c r="AF635"/>
  <c r="AF641"/>
  <c r="AF638"/>
  <c r="AF642"/>
  <c r="AF639"/>
  <c r="AF633"/>
  <c r="AF643"/>
  <c r="AF792"/>
  <c r="AF788"/>
  <c r="AF769"/>
  <c r="AF777"/>
  <c r="AF774"/>
  <c r="AF771"/>
  <c r="AF773"/>
  <c r="AF787"/>
  <c r="AF776"/>
  <c r="AF785"/>
  <c r="AF770"/>
  <c r="AF763"/>
  <c r="AF767"/>
  <c r="AF765"/>
  <c r="AF775"/>
  <c r="AF790"/>
  <c r="AF778"/>
  <c r="AF786"/>
  <c r="AF764"/>
  <c r="AF779"/>
  <c r="AF789"/>
  <c r="AF768"/>
  <c r="AF783"/>
  <c r="AF780"/>
  <c r="AF762"/>
  <c r="AF784"/>
  <c r="AF781"/>
  <c r="AF782"/>
  <c r="AF772"/>
  <c r="AF742"/>
  <c r="AF751"/>
  <c r="AF744"/>
  <c r="AF743"/>
  <c r="AF746"/>
  <c r="AF750"/>
  <c r="AF745"/>
  <c r="AF747"/>
  <c r="AF748"/>
  <c r="AE866"/>
  <c r="AF711"/>
  <c r="AF726"/>
  <c r="AF702"/>
  <c r="AF721"/>
  <c r="AF719"/>
  <c r="AF699"/>
  <c r="AF700"/>
  <c r="AF722"/>
  <c r="AF704"/>
  <c r="AF715"/>
  <c r="AF720"/>
  <c r="AF724"/>
  <c r="AF718"/>
  <c r="AF729"/>
  <c r="AF717"/>
  <c r="AF697"/>
  <c r="AF705"/>
  <c r="AF727"/>
  <c r="AF709"/>
  <c r="AF703"/>
  <c r="AF728"/>
  <c r="AF708"/>
  <c r="AF696"/>
  <c r="AF710"/>
  <c r="AF707"/>
  <c r="AF714"/>
  <c r="AF725"/>
  <c r="AF698"/>
  <c r="AF713"/>
  <c r="AF716"/>
  <c r="AF712"/>
  <c r="AF723"/>
  <c r="AF701"/>
  <c r="AF730"/>
  <c r="AF1192"/>
  <c r="AF1180"/>
  <c r="AF1194"/>
  <c r="AF1187"/>
  <c r="AF1193"/>
  <c r="AF1179"/>
  <c r="AF1181"/>
  <c r="AF1188"/>
  <c r="AF1183"/>
  <c r="AF1196"/>
  <c r="AF1197"/>
  <c r="AF1195"/>
  <c r="AF1202"/>
  <c r="AF1176"/>
  <c r="AF1191"/>
  <c r="AF1178"/>
  <c r="AF1190"/>
  <c r="AF1184"/>
  <c r="AF1177"/>
  <c r="AF1189"/>
  <c r="AF1200"/>
  <c r="AF1198"/>
  <c r="AF1186"/>
  <c r="AF1175"/>
  <c r="AF1185"/>
  <c r="AF1182"/>
  <c r="AF1199"/>
  <c r="AE660"/>
  <c r="AE644"/>
  <c r="AE793"/>
  <c r="AG1169"/>
  <c r="AG1172" s="1"/>
  <c r="AG1201" s="1"/>
  <c r="AG664"/>
  <c r="AG667" s="1"/>
  <c r="AG797"/>
  <c r="AG800" s="1"/>
  <c r="AG810" s="1"/>
  <c r="AG756"/>
  <c r="AG759" s="1"/>
  <c r="AG690"/>
  <c r="AG693" s="1"/>
  <c r="AG706" s="1"/>
  <c r="AG649"/>
  <c r="AG652" s="1"/>
  <c r="AG614"/>
  <c r="AG617" s="1"/>
  <c r="AG816"/>
  <c r="AG819" s="1"/>
  <c r="AG736"/>
  <c r="AG739" s="1"/>
  <c r="AG749" s="1"/>
  <c r="AG211"/>
  <c r="AG85"/>
  <c r="AG59"/>
  <c r="AG192"/>
  <c r="AG151"/>
  <c r="AG131"/>
  <c r="AG568"/>
  <c r="AG44"/>
  <c r="AG9"/>
  <c r="AF658"/>
  <c r="AF659"/>
  <c r="AF655"/>
  <c r="AF657"/>
  <c r="AF656"/>
  <c r="AF679"/>
  <c r="AF676"/>
  <c r="AF677"/>
  <c r="AF671"/>
  <c r="AF670"/>
  <c r="AF672"/>
  <c r="AF681"/>
  <c r="AF680"/>
  <c r="AF683"/>
  <c r="AF685"/>
  <c r="AF682"/>
  <c r="AF674"/>
  <c r="AF673"/>
  <c r="AF684"/>
  <c r="AF675"/>
  <c r="AF678"/>
  <c r="AE731"/>
  <c r="AE752"/>
  <c r="AF622"/>
  <c r="AF630"/>
  <c r="AF621"/>
  <c r="AF627"/>
  <c r="AF620"/>
  <c r="AF628"/>
  <c r="AF623"/>
  <c r="AF626"/>
  <c r="AF629"/>
  <c r="AF624"/>
  <c r="AF625"/>
  <c r="AF804"/>
  <c r="AF805"/>
  <c r="AF807"/>
  <c r="AF803"/>
  <c r="AF806"/>
  <c r="AF808"/>
  <c r="AF809"/>
  <c r="AF811"/>
  <c r="AF829"/>
  <c r="AF847"/>
  <c r="AF852"/>
  <c r="AF855"/>
  <c r="AF839"/>
  <c r="AF845"/>
  <c r="AF848"/>
  <c r="AF841"/>
  <c r="AF842"/>
  <c r="AF861"/>
  <c r="AF854"/>
  <c r="AF838"/>
  <c r="AF859"/>
  <c r="AF836"/>
  <c r="AF863"/>
  <c r="AF833"/>
  <c r="AF858"/>
  <c r="AF832"/>
  <c r="AF849"/>
  <c r="AF844"/>
  <c r="AF824"/>
  <c r="AF853"/>
  <c r="AF856"/>
  <c r="AF837"/>
  <c r="AF835"/>
  <c r="AF860"/>
  <c r="AF828"/>
  <c r="AF843"/>
  <c r="AF831"/>
  <c r="AF857"/>
  <c r="AF827"/>
  <c r="AF846"/>
  <c r="AF823"/>
  <c r="AF864"/>
  <c r="AF834"/>
  <c r="AF851"/>
  <c r="AF826"/>
  <c r="AF850"/>
  <c r="AF830"/>
  <c r="AF865"/>
  <c r="AF825"/>
  <c r="AF840"/>
  <c r="AF862"/>
  <c r="AF822"/>
  <c r="AE812"/>
  <c r="AE1203"/>
  <c r="AE686"/>
  <c r="AG10" i="64"/>
  <c r="AH2"/>
  <c r="AG43"/>
  <c r="AG145"/>
  <c r="AG126"/>
  <c r="AG636" i="70" l="1"/>
  <c r="AG637"/>
  <c r="AG766"/>
  <c r="AG791"/>
  <c r="AH558" i="64"/>
  <c r="AH58"/>
  <c r="AI2" i="70"/>
  <c r="AI871" s="1"/>
  <c r="AH265"/>
  <c r="AH83" i="64"/>
  <c r="AG631" i="70"/>
  <c r="AG635"/>
  <c r="AG641"/>
  <c r="AG633"/>
  <c r="AG639"/>
  <c r="AG643"/>
  <c r="AG632"/>
  <c r="AG638"/>
  <c r="AG642"/>
  <c r="AG640"/>
  <c r="AG634"/>
  <c r="AG745"/>
  <c r="AG751"/>
  <c r="AG746"/>
  <c r="AG747"/>
  <c r="AG750"/>
  <c r="AG744"/>
  <c r="AG743"/>
  <c r="AG748"/>
  <c r="AG742"/>
  <c r="AG700"/>
  <c r="AG702"/>
  <c r="AG698"/>
  <c r="AG697"/>
  <c r="AG715"/>
  <c r="AG717"/>
  <c r="AG710"/>
  <c r="AG708"/>
  <c r="AG705"/>
  <c r="AG696"/>
  <c r="AG722"/>
  <c r="AG703"/>
  <c r="AG713"/>
  <c r="AG707"/>
  <c r="AG704"/>
  <c r="AG721"/>
  <c r="AG714"/>
  <c r="AG720"/>
  <c r="AG699"/>
  <c r="AG711"/>
  <c r="AG728"/>
  <c r="AG729"/>
  <c r="AG726"/>
  <c r="AG723"/>
  <c r="AG727"/>
  <c r="AG701"/>
  <c r="AG725"/>
  <c r="AG719"/>
  <c r="AG712"/>
  <c r="AG724"/>
  <c r="AG716"/>
  <c r="AG709"/>
  <c r="AG730"/>
  <c r="AG718"/>
  <c r="AG1177"/>
  <c r="AG1193"/>
  <c r="AG1180"/>
  <c r="AG1202"/>
  <c r="AG1179"/>
  <c r="AG1182"/>
  <c r="AG1194"/>
  <c r="AG1189"/>
  <c r="AG1176"/>
  <c r="AG1192"/>
  <c r="AG1175"/>
  <c r="AG1186"/>
  <c r="AG1178"/>
  <c r="AG1185"/>
  <c r="AG1191"/>
  <c r="AG1188"/>
  <c r="AG1197"/>
  <c r="AG1195"/>
  <c r="AG1196"/>
  <c r="AG1198"/>
  <c r="AG1181"/>
  <c r="AG1183"/>
  <c r="AG1184"/>
  <c r="AG1199"/>
  <c r="AG1187"/>
  <c r="AG1200"/>
  <c r="AG1190"/>
  <c r="AF793"/>
  <c r="AF866"/>
  <c r="AF812"/>
  <c r="AF644"/>
  <c r="AF686"/>
  <c r="AF660"/>
  <c r="AG655"/>
  <c r="AG658"/>
  <c r="AG659"/>
  <c r="AG657"/>
  <c r="AG656"/>
  <c r="AG680"/>
  <c r="AG673"/>
  <c r="AG670"/>
  <c r="AG672"/>
  <c r="AG681"/>
  <c r="AG682"/>
  <c r="AG679"/>
  <c r="AG676"/>
  <c r="AG678"/>
  <c r="AG671"/>
  <c r="AG683"/>
  <c r="AG674"/>
  <c r="AG675"/>
  <c r="AG684"/>
  <c r="AG685"/>
  <c r="AG677"/>
  <c r="AF752"/>
  <c r="AH756"/>
  <c r="AH759" s="1"/>
  <c r="AH690"/>
  <c r="AH693" s="1"/>
  <c r="AH706" s="1"/>
  <c r="AH649"/>
  <c r="AH652" s="1"/>
  <c r="AH614"/>
  <c r="AH617" s="1"/>
  <c r="AH736"/>
  <c r="AH739" s="1"/>
  <c r="AH749" s="1"/>
  <c r="AH797"/>
  <c r="AH800" s="1"/>
  <c r="AH810" s="1"/>
  <c r="AH1169"/>
  <c r="AH1172" s="1"/>
  <c r="AH1201" s="1"/>
  <c r="AH664"/>
  <c r="AH667" s="1"/>
  <c r="AH816"/>
  <c r="AH819" s="1"/>
  <c r="AH568"/>
  <c r="AH44"/>
  <c r="AH9"/>
  <c r="AH211"/>
  <c r="AH85"/>
  <c r="AH59"/>
  <c r="AH192"/>
  <c r="AH151"/>
  <c r="AH131"/>
  <c r="AG628"/>
  <c r="AG630"/>
  <c r="AG626"/>
  <c r="AG624"/>
  <c r="AG620"/>
  <c r="AG622"/>
  <c r="AG623"/>
  <c r="AG621"/>
  <c r="AG627"/>
  <c r="AG629"/>
  <c r="AG625"/>
  <c r="AG806"/>
  <c r="AG805"/>
  <c r="AG804"/>
  <c r="AG809"/>
  <c r="AG803"/>
  <c r="AG807"/>
  <c r="AG811"/>
  <c r="AG808"/>
  <c r="AF1203"/>
  <c r="AF731"/>
  <c r="AG853"/>
  <c r="AG851"/>
  <c r="AG839"/>
  <c r="AG863"/>
  <c r="AG854"/>
  <c r="AG829"/>
  <c r="AG860"/>
  <c r="AG833"/>
  <c r="AG828"/>
  <c r="AG841"/>
  <c r="AG826"/>
  <c r="AG857"/>
  <c r="AG848"/>
  <c r="AG837"/>
  <c r="AG862"/>
  <c r="AG827"/>
  <c r="AG861"/>
  <c r="AG832"/>
  <c r="AG830"/>
  <c r="AG856"/>
  <c r="AG825"/>
  <c r="AG847"/>
  <c r="AG834"/>
  <c r="AG864"/>
  <c r="AG836"/>
  <c r="AG850"/>
  <c r="AG865"/>
  <c r="AG838"/>
  <c r="AG831"/>
  <c r="AG840"/>
  <c r="AG858"/>
  <c r="AG843"/>
  <c r="AG823"/>
  <c r="AG842"/>
  <c r="AG844"/>
  <c r="AG835"/>
  <c r="AG855"/>
  <c r="AG822"/>
  <c r="AG859"/>
  <c r="AG846"/>
  <c r="AG849"/>
  <c r="AG845"/>
  <c r="AG852"/>
  <c r="AG824"/>
  <c r="AG770"/>
  <c r="AG776"/>
  <c r="AG782"/>
  <c r="AG788"/>
  <c r="AG784"/>
  <c r="AG774"/>
  <c r="AG762"/>
  <c r="AG789"/>
  <c r="AG787"/>
  <c r="AG765"/>
  <c r="AG772"/>
  <c r="AG779"/>
  <c r="AG777"/>
  <c r="AG773"/>
  <c r="AG792"/>
  <c r="AG771"/>
  <c r="AG764"/>
  <c r="AG783"/>
  <c r="AG778"/>
  <c r="AG769"/>
  <c r="AG780"/>
  <c r="AG790"/>
  <c r="AG786"/>
  <c r="AG785"/>
  <c r="AG767"/>
  <c r="AG781"/>
  <c r="AG763"/>
  <c r="AG775"/>
  <c r="AG768"/>
  <c r="AH10" i="64"/>
  <c r="AI2"/>
  <c r="AH43"/>
  <c r="AH145"/>
  <c r="AH126"/>
  <c r="AH637" i="70" l="1"/>
  <c r="AH636"/>
  <c r="AH766"/>
  <c r="AH791"/>
  <c r="AI558" i="64"/>
  <c r="AI58"/>
  <c r="AJ2" i="70"/>
  <c r="AJ871" s="1"/>
  <c r="AI265"/>
  <c r="AI83" i="64"/>
  <c r="AH632" i="70"/>
  <c r="AH638"/>
  <c r="AH642"/>
  <c r="AH634"/>
  <c r="AH640"/>
  <c r="AH631"/>
  <c r="AH633"/>
  <c r="AH639"/>
  <c r="AH643"/>
  <c r="AH635"/>
  <c r="AH641"/>
  <c r="AG752"/>
  <c r="AG866"/>
  <c r="AH808"/>
  <c r="AH805"/>
  <c r="AH811"/>
  <c r="AH804"/>
  <c r="AH803"/>
  <c r="AH809"/>
  <c r="AH807"/>
  <c r="AH806"/>
  <c r="AH707"/>
  <c r="AH708"/>
  <c r="AH719"/>
  <c r="AH720"/>
  <c r="AH705"/>
  <c r="AH715"/>
  <c r="AH712"/>
  <c r="AH728"/>
  <c r="AH697"/>
  <c r="AH721"/>
  <c r="AH701"/>
  <c r="AH703"/>
  <c r="AH717"/>
  <c r="AH699"/>
  <c r="AH702"/>
  <c r="AH722"/>
  <c r="AH704"/>
  <c r="AH723"/>
  <c r="AH710"/>
  <c r="AH725"/>
  <c r="AH713"/>
  <c r="AH729"/>
  <c r="AH711"/>
  <c r="AH718"/>
  <c r="AH696"/>
  <c r="AH709"/>
  <c r="AH726"/>
  <c r="AH724"/>
  <c r="AH714"/>
  <c r="AH700"/>
  <c r="AH716"/>
  <c r="AH730"/>
  <c r="AH698"/>
  <c r="AH727"/>
  <c r="AG793"/>
  <c r="AI797"/>
  <c r="AI800" s="1"/>
  <c r="AI810" s="1"/>
  <c r="AI649"/>
  <c r="AI652" s="1"/>
  <c r="AI816"/>
  <c r="AI819" s="1"/>
  <c r="AI736"/>
  <c r="AI739" s="1"/>
  <c r="AI749" s="1"/>
  <c r="AI756"/>
  <c r="AI759" s="1"/>
  <c r="AI690"/>
  <c r="AI693" s="1"/>
  <c r="AI706" s="1"/>
  <c r="AI614"/>
  <c r="AI617" s="1"/>
  <c r="AI1169"/>
  <c r="AI1172" s="1"/>
  <c r="AI1201" s="1"/>
  <c r="AI664"/>
  <c r="AI667" s="1"/>
  <c r="AI131"/>
  <c r="AI568"/>
  <c r="AI44"/>
  <c r="AI9"/>
  <c r="AI211"/>
  <c r="AI85"/>
  <c r="AI59"/>
  <c r="AI151"/>
  <c r="AI192"/>
  <c r="AH1196"/>
  <c r="AH1186"/>
  <c r="AH1180"/>
  <c r="AH1181"/>
  <c r="AH1199"/>
  <c r="AH1179"/>
  <c r="AH1191"/>
  <c r="AH1182"/>
  <c r="AH1200"/>
  <c r="AH1177"/>
  <c r="AH1193"/>
  <c r="AH1192"/>
  <c r="AH1175"/>
  <c r="AH1178"/>
  <c r="AH1194"/>
  <c r="AH1198"/>
  <c r="AH1189"/>
  <c r="AH1184"/>
  <c r="AH1197"/>
  <c r="AH1183"/>
  <c r="AH1202"/>
  <c r="AH1190"/>
  <c r="AH1188"/>
  <c r="AH1185"/>
  <c r="AH1176"/>
  <c r="AH1195"/>
  <c r="AH1187"/>
  <c r="AH657"/>
  <c r="AH658"/>
  <c r="AH656"/>
  <c r="AH655"/>
  <c r="AH659"/>
  <c r="AG686"/>
  <c r="AG731"/>
  <c r="AG644"/>
  <c r="AH673"/>
  <c r="AH681"/>
  <c r="AH674"/>
  <c r="AH684"/>
  <c r="AH685"/>
  <c r="AH682"/>
  <c r="AH683"/>
  <c r="AH671"/>
  <c r="AH670"/>
  <c r="AH676"/>
  <c r="AH675"/>
  <c r="AH679"/>
  <c r="AH677"/>
  <c r="AH680"/>
  <c r="AH672"/>
  <c r="AH678"/>
  <c r="AH621"/>
  <c r="AH629"/>
  <c r="AH620"/>
  <c r="AH630"/>
  <c r="AH627"/>
  <c r="AH622"/>
  <c r="AH626"/>
  <c r="AH625"/>
  <c r="AH624"/>
  <c r="AH623"/>
  <c r="AH628"/>
  <c r="AG660"/>
  <c r="AG1203"/>
  <c r="AG812"/>
  <c r="AH858"/>
  <c r="AH849"/>
  <c r="AH838"/>
  <c r="AH852"/>
  <c r="AH832"/>
  <c r="AH865"/>
  <c r="AH841"/>
  <c r="AH827"/>
  <c r="AH861"/>
  <c r="AH824"/>
  <c r="AH826"/>
  <c r="AH854"/>
  <c r="AH822"/>
  <c r="AH831"/>
  <c r="AH837"/>
  <c r="AH850"/>
  <c r="AH856"/>
  <c r="AH845"/>
  <c r="AH830"/>
  <c r="AH835"/>
  <c r="AH839"/>
  <c r="AH860"/>
  <c r="AH862"/>
  <c r="AH836"/>
  <c r="AH848"/>
  <c r="AH846"/>
  <c r="AH834"/>
  <c r="AH864"/>
  <c r="AH855"/>
  <c r="AH828"/>
  <c r="AH851"/>
  <c r="AH842"/>
  <c r="AH825"/>
  <c r="AH847"/>
  <c r="AH840"/>
  <c r="AH857"/>
  <c r="AH829"/>
  <c r="AH833"/>
  <c r="AH844"/>
  <c r="AH863"/>
  <c r="AH823"/>
  <c r="AH853"/>
  <c r="AH843"/>
  <c r="AH859"/>
  <c r="AH745"/>
  <c r="AH751"/>
  <c r="AH747"/>
  <c r="AH744"/>
  <c r="AH748"/>
  <c r="AH743"/>
  <c r="AH746"/>
  <c r="AH742"/>
  <c r="AH750"/>
  <c r="AH790"/>
  <c r="AH770"/>
  <c r="AH769"/>
  <c r="AH780"/>
  <c r="AH773"/>
  <c r="AH775"/>
  <c r="AH783"/>
  <c r="AH778"/>
  <c r="AH782"/>
  <c r="AH765"/>
  <c r="AH779"/>
  <c r="AH785"/>
  <c r="AH792"/>
  <c r="AH776"/>
  <c r="AH777"/>
  <c r="AH789"/>
  <c r="AH762"/>
  <c r="AH772"/>
  <c r="AH763"/>
  <c r="AH768"/>
  <c r="AH787"/>
  <c r="AH767"/>
  <c r="AH774"/>
  <c r="AH781"/>
  <c r="AH788"/>
  <c r="AH771"/>
  <c r="AH784"/>
  <c r="AH786"/>
  <c r="AH764"/>
  <c r="AI145" i="64"/>
  <c r="AI126"/>
  <c r="AI10"/>
  <c r="AJ2"/>
  <c r="AI43"/>
  <c r="AI637" i="70" l="1"/>
  <c r="AI636"/>
  <c r="AI766"/>
  <c r="AI791"/>
  <c r="AJ558" i="64"/>
  <c r="AJ58"/>
  <c r="AK2" i="70"/>
  <c r="AK871" s="1"/>
  <c r="AJ265"/>
  <c r="AJ83" i="64"/>
  <c r="AI633" i="70"/>
  <c r="AI639"/>
  <c r="AI643"/>
  <c r="AI631"/>
  <c r="AI632"/>
  <c r="AI634"/>
  <c r="AI640"/>
  <c r="AI635"/>
  <c r="AI641"/>
  <c r="AI638"/>
  <c r="AI642"/>
  <c r="AH752"/>
  <c r="AH644"/>
  <c r="AJ816"/>
  <c r="AJ819" s="1"/>
  <c r="AJ736"/>
  <c r="AJ739" s="1"/>
  <c r="AJ749" s="1"/>
  <c r="AJ756"/>
  <c r="AJ759" s="1"/>
  <c r="AJ690"/>
  <c r="AJ693" s="1"/>
  <c r="AJ706" s="1"/>
  <c r="AJ649"/>
  <c r="AJ652" s="1"/>
  <c r="AJ1169"/>
  <c r="AJ1172" s="1"/>
  <c r="AJ1201" s="1"/>
  <c r="AJ664"/>
  <c r="AJ667" s="1"/>
  <c r="AJ797"/>
  <c r="AJ800" s="1"/>
  <c r="AJ810" s="1"/>
  <c r="AJ614"/>
  <c r="AJ617" s="1"/>
  <c r="AJ192"/>
  <c r="AJ151"/>
  <c r="AJ131"/>
  <c r="AJ568"/>
  <c r="AJ9"/>
  <c r="AJ211"/>
  <c r="AJ44"/>
  <c r="AJ85"/>
  <c r="AJ59"/>
  <c r="AI712"/>
  <c r="AI714"/>
  <c r="AI718"/>
  <c r="AI701"/>
  <c r="AI716"/>
  <c r="AI728"/>
  <c r="AI704"/>
  <c r="AI730"/>
  <c r="AI708"/>
  <c r="AI726"/>
  <c r="AI729"/>
  <c r="AI715"/>
  <c r="AI707"/>
  <c r="AI721"/>
  <c r="AI717"/>
  <c r="AI700"/>
  <c r="AI710"/>
  <c r="AI724"/>
  <c r="AI727"/>
  <c r="AI713"/>
  <c r="AI720"/>
  <c r="AI725"/>
  <c r="AI703"/>
  <c r="AI698"/>
  <c r="AI711"/>
  <c r="AI702"/>
  <c r="AI719"/>
  <c r="AI705"/>
  <c r="AI696"/>
  <c r="AI699"/>
  <c r="AI709"/>
  <c r="AI723"/>
  <c r="AI722"/>
  <c r="AI697"/>
  <c r="AI659"/>
  <c r="AI658"/>
  <c r="AI655"/>
  <c r="AI657"/>
  <c r="AI656"/>
  <c r="AH866"/>
  <c r="AH686"/>
  <c r="AH660"/>
  <c r="AI628"/>
  <c r="AI626"/>
  <c r="AI624"/>
  <c r="AI630"/>
  <c r="AI620"/>
  <c r="AI623"/>
  <c r="AI621"/>
  <c r="AI622"/>
  <c r="AI627"/>
  <c r="AI625"/>
  <c r="AI629"/>
  <c r="AI826"/>
  <c r="AI860"/>
  <c r="AI862"/>
  <c r="AI832"/>
  <c r="AI840"/>
  <c r="AI850"/>
  <c r="AI824"/>
  <c r="AI846"/>
  <c r="AI855"/>
  <c r="AI863"/>
  <c r="AI847"/>
  <c r="AI825"/>
  <c r="AI841"/>
  <c r="AI842"/>
  <c r="AI839"/>
  <c r="AI857"/>
  <c r="AI835"/>
  <c r="AI851"/>
  <c r="AI848"/>
  <c r="AI859"/>
  <c r="AI830"/>
  <c r="AI864"/>
  <c r="AI852"/>
  <c r="AI843"/>
  <c r="AI861"/>
  <c r="AI823"/>
  <c r="AI837"/>
  <c r="AI833"/>
  <c r="AI854"/>
  <c r="AI831"/>
  <c r="AI845"/>
  <c r="AI836"/>
  <c r="AI865"/>
  <c r="AI827"/>
  <c r="AI844"/>
  <c r="AI822"/>
  <c r="AI856"/>
  <c r="AI858"/>
  <c r="AI853"/>
  <c r="AI829"/>
  <c r="AI849"/>
  <c r="AI834"/>
  <c r="AI838"/>
  <c r="AI828"/>
  <c r="AH793"/>
  <c r="AH1203"/>
  <c r="AI1184"/>
  <c r="AI1182"/>
  <c r="AI1179"/>
  <c r="AI1195"/>
  <c r="AI1194"/>
  <c r="AI1202"/>
  <c r="AI1185"/>
  <c r="AI1180"/>
  <c r="AI1196"/>
  <c r="AI1175"/>
  <c r="AI1191"/>
  <c r="AI1186"/>
  <c r="AI1197"/>
  <c r="AI1189"/>
  <c r="AI1176"/>
  <c r="AI1192"/>
  <c r="AI1198"/>
  <c r="AI1187"/>
  <c r="AI1178"/>
  <c r="AI1181"/>
  <c r="AI1193"/>
  <c r="AI1188"/>
  <c r="AI1190"/>
  <c r="AI1183"/>
  <c r="AI1199"/>
  <c r="AI1200"/>
  <c r="AI1177"/>
  <c r="AI750"/>
  <c r="AI744"/>
  <c r="AI743"/>
  <c r="AI745"/>
  <c r="AI747"/>
  <c r="AI746"/>
  <c r="AI742"/>
  <c r="AI748"/>
  <c r="AI751"/>
  <c r="AH812"/>
  <c r="AI685"/>
  <c r="AI681"/>
  <c r="AI677"/>
  <c r="AI678"/>
  <c r="AI671"/>
  <c r="AI670"/>
  <c r="AI674"/>
  <c r="AI672"/>
  <c r="AI673"/>
  <c r="AI679"/>
  <c r="AI680"/>
  <c r="AI684"/>
  <c r="AI683"/>
  <c r="AI676"/>
  <c r="AI675"/>
  <c r="AI682"/>
  <c r="AI783"/>
  <c r="AI779"/>
  <c r="AI768"/>
  <c r="AI792"/>
  <c r="AI764"/>
  <c r="AI785"/>
  <c r="AI763"/>
  <c r="AI771"/>
  <c r="AI782"/>
  <c r="AI784"/>
  <c r="AI790"/>
  <c r="AI773"/>
  <c r="AI774"/>
  <c r="AI787"/>
  <c r="AI772"/>
  <c r="AI775"/>
  <c r="AI777"/>
  <c r="AI762"/>
  <c r="AI789"/>
  <c r="AI786"/>
  <c r="AI776"/>
  <c r="AI788"/>
  <c r="AI767"/>
  <c r="AI778"/>
  <c r="AI765"/>
  <c r="AI770"/>
  <c r="AI780"/>
  <c r="AI769"/>
  <c r="AI781"/>
  <c r="AI805"/>
  <c r="AI807"/>
  <c r="AI811"/>
  <c r="AI806"/>
  <c r="AI808"/>
  <c r="AI809"/>
  <c r="AI804"/>
  <c r="AI803"/>
  <c r="AH731"/>
  <c r="AJ43" i="64"/>
  <c r="AJ145"/>
  <c r="AJ126"/>
  <c r="AJ10"/>
  <c r="AK2"/>
  <c r="AJ636" i="70" l="1"/>
  <c r="AJ637"/>
  <c r="AJ766"/>
  <c r="AJ791"/>
  <c r="AK558" i="64"/>
  <c r="AK58"/>
  <c r="AL2" i="70"/>
  <c r="AL871" s="1"/>
  <c r="AK265"/>
  <c r="AK83" i="64"/>
  <c r="AJ634" i="70"/>
  <c r="AJ640"/>
  <c r="AJ638"/>
  <c r="AJ642"/>
  <c r="AJ631"/>
  <c r="AJ635"/>
  <c r="AJ641"/>
  <c r="AJ632"/>
  <c r="AJ643"/>
  <c r="AJ639"/>
  <c r="AJ633"/>
  <c r="AI812"/>
  <c r="AI866"/>
  <c r="AI644"/>
  <c r="AI660"/>
  <c r="AJ676"/>
  <c r="AJ680"/>
  <c r="AJ682"/>
  <c r="AJ678"/>
  <c r="AJ671"/>
  <c r="AJ675"/>
  <c r="AJ683"/>
  <c r="AJ679"/>
  <c r="AJ681"/>
  <c r="AJ670"/>
  <c r="AJ674"/>
  <c r="AJ684"/>
  <c r="AJ673"/>
  <c r="AJ677"/>
  <c r="AJ685"/>
  <c r="AJ672"/>
  <c r="AJ779"/>
  <c r="AJ787"/>
  <c r="AJ764"/>
  <c r="AJ765"/>
  <c r="AJ788"/>
  <c r="AJ778"/>
  <c r="AJ763"/>
  <c r="AJ777"/>
  <c r="AJ775"/>
  <c r="AJ783"/>
  <c r="AJ782"/>
  <c r="AJ773"/>
  <c r="AJ780"/>
  <c r="AJ784"/>
  <c r="AJ770"/>
  <c r="AJ790"/>
  <c r="AJ776"/>
  <c r="AJ771"/>
  <c r="AJ789"/>
  <c r="AJ781"/>
  <c r="AJ769"/>
  <c r="AJ767"/>
  <c r="AJ772"/>
  <c r="AJ792"/>
  <c r="AJ768"/>
  <c r="AJ762"/>
  <c r="AJ774"/>
  <c r="AJ785"/>
  <c r="AJ786"/>
  <c r="AI793"/>
  <c r="AI686"/>
  <c r="AK1169"/>
  <c r="AK1172" s="1"/>
  <c r="AK1201" s="1"/>
  <c r="AK664"/>
  <c r="AK667" s="1"/>
  <c r="AK816"/>
  <c r="AK819" s="1"/>
  <c r="AK736"/>
  <c r="AK739" s="1"/>
  <c r="AK749" s="1"/>
  <c r="AK756"/>
  <c r="AK759" s="1"/>
  <c r="AK690"/>
  <c r="AK693" s="1"/>
  <c r="AK706" s="1"/>
  <c r="AK649"/>
  <c r="AK652" s="1"/>
  <c r="AK614"/>
  <c r="AK617" s="1"/>
  <c r="AK797"/>
  <c r="AK800" s="1"/>
  <c r="AK810" s="1"/>
  <c r="AK211"/>
  <c r="AK85"/>
  <c r="AK59"/>
  <c r="AK192"/>
  <c r="AK151"/>
  <c r="AK131"/>
  <c r="AK568"/>
  <c r="AK9"/>
  <c r="AK44"/>
  <c r="AJ804"/>
  <c r="AJ806"/>
  <c r="AJ809"/>
  <c r="AJ808"/>
  <c r="AJ807"/>
  <c r="AJ811"/>
  <c r="AJ805"/>
  <c r="AJ803"/>
  <c r="AJ722"/>
  <c r="AJ721"/>
  <c r="AJ727"/>
  <c r="AJ717"/>
  <c r="AJ728"/>
  <c r="AJ724"/>
  <c r="AJ705"/>
  <c r="AJ715"/>
  <c r="AJ718"/>
  <c r="AJ730"/>
  <c r="AJ703"/>
  <c r="AJ702"/>
  <c r="AJ699"/>
  <c r="AJ726"/>
  <c r="AJ725"/>
  <c r="AJ714"/>
  <c r="AJ716"/>
  <c r="AJ713"/>
  <c r="AJ704"/>
  <c r="AJ711"/>
  <c r="AJ709"/>
  <c r="AJ698"/>
  <c r="AJ707"/>
  <c r="AJ708"/>
  <c r="AJ710"/>
  <c r="AJ700"/>
  <c r="AJ723"/>
  <c r="AJ729"/>
  <c r="AJ697"/>
  <c r="AJ720"/>
  <c r="AJ719"/>
  <c r="AJ712"/>
  <c r="AJ696"/>
  <c r="AJ701"/>
  <c r="AI1203"/>
  <c r="AI731"/>
  <c r="AJ623"/>
  <c r="AJ624"/>
  <c r="AJ630"/>
  <c r="AJ621"/>
  <c r="AJ629"/>
  <c r="AJ620"/>
  <c r="AJ626"/>
  <c r="AJ627"/>
  <c r="AJ622"/>
  <c r="AJ625"/>
  <c r="AJ628"/>
  <c r="AJ656"/>
  <c r="AJ657"/>
  <c r="AJ659"/>
  <c r="AJ655"/>
  <c r="AJ658"/>
  <c r="AJ825"/>
  <c r="AJ862"/>
  <c r="AJ835"/>
  <c r="AJ853"/>
  <c r="AJ828"/>
  <c r="AJ833"/>
  <c r="AJ831"/>
  <c r="AJ858"/>
  <c r="AJ863"/>
  <c r="AJ846"/>
  <c r="AJ822"/>
  <c r="AJ843"/>
  <c r="AJ829"/>
  <c r="AJ834"/>
  <c r="AJ861"/>
  <c r="AJ826"/>
  <c r="AJ839"/>
  <c r="AJ830"/>
  <c r="AJ860"/>
  <c r="AJ850"/>
  <c r="AJ824"/>
  <c r="AJ845"/>
  <c r="AJ841"/>
  <c r="AJ838"/>
  <c r="AJ851"/>
  <c r="AJ852"/>
  <c r="AJ849"/>
  <c r="AJ857"/>
  <c r="AJ847"/>
  <c r="AJ848"/>
  <c r="AJ844"/>
  <c r="AJ855"/>
  <c r="AJ823"/>
  <c r="AJ856"/>
  <c r="AJ864"/>
  <c r="AJ854"/>
  <c r="AJ836"/>
  <c r="AJ837"/>
  <c r="AJ865"/>
  <c r="AJ859"/>
  <c r="AJ832"/>
  <c r="AJ827"/>
  <c r="AJ840"/>
  <c r="AJ842"/>
  <c r="AI752"/>
  <c r="AJ1181"/>
  <c r="AJ1197"/>
  <c r="AJ1202"/>
  <c r="AJ1184"/>
  <c r="AJ1175"/>
  <c r="AJ1186"/>
  <c r="AJ1194"/>
  <c r="AJ1177"/>
  <c r="AJ1193"/>
  <c r="AJ1195"/>
  <c r="AJ1180"/>
  <c r="AJ1196"/>
  <c r="AJ1199"/>
  <c r="AJ1178"/>
  <c r="AJ1189"/>
  <c r="AJ1187"/>
  <c r="AJ1176"/>
  <c r="AJ1192"/>
  <c r="AJ1191"/>
  <c r="AJ1198"/>
  <c r="AJ1185"/>
  <c r="AJ1179"/>
  <c r="AJ1200"/>
  <c r="AJ1188"/>
  <c r="AJ1183"/>
  <c r="AJ1182"/>
  <c r="AJ1190"/>
  <c r="AJ747"/>
  <c r="AJ746"/>
  <c r="AJ742"/>
  <c r="AJ748"/>
  <c r="AJ745"/>
  <c r="AJ751"/>
  <c r="AJ750"/>
  <c r="AJ743"/>
  <c r="AJ744"/>
  <c r="AK10" i="64"/>
  <c r="AL2"/>
  <c r="AK43"/>
  <c r="AK126"/>
  <c r="AK145"/>
  <c r="AK636" i="70" l="1"/>
  <c r="AK637"/>
  <c r="AK766"/>
  <c r="AK791"/>
  <c r="AL558" i="64"/>
  <c r="AL58"/>
  <c r="AM2" i="70"/>
  <c r="AM871" s="1"/>
  <c r="AL265"/>
  <c r="AL83" i="64"/>
  <c r="AK631" i="70"/>
  <c r="AK635"/>
  <c r="AK641"/>
  <c r="AK632"/>
  <c r="AK638"/>
  <c r="AK642"/>
  <c r="AK633"/>
  <c r="AK639"/>
  <c r="AK643"/>
  <c r="AK634"/>
  <c r="AK640"/>
  <c r="AJ1203"/>
  <c r="AJ812"/>
  <c r="AL756"/>
  <c r="AL759" s="1"/>
  <c r="AL690"/>
  <c r="AL693" s="1"/>
  <c r="AL706" s="1"/>
  <c r="AL649"/>
  <c r="AL652" s="1"/>
  <c r="AL614"/>
  <c r="AL617" s="1"/>
  <c r="AL816"/>
  <c r="AL819" s="1"/>
  <c r="AL797"/>
  <c r="AL800" s="1"/>
  <c r="AL810" s="1"/>
  <c r="AL1169"/>
  <c r="AL1172" s="1"/>
  <c r="AL1201" s="1"/>
  <c r="AL664"/>
  <c r="AL667" s="1"/>
  <c r="AL736"/>
  <c r="AL739" s="1"/>
  <c r="AL749" s="1"/>
  <c r="AL568"/>
  <c r="AL44"/>
  <c r="AL9"/>
  <c r="AL211"/>
  <c r="AL85"/>
  <c r="AL59"/>
  <c r="AL192"/>
  <c r="AL151"/>
  <c r="AL131"/>
  <c r="AK659"/>
  <c r="AK658"/>
  <c r="AK656"/>
  <c r="AK657"/>
  <c r="AK655"/>
  <c r="AK848"/>
  <c r="AK846"/>
  <c r="AK823"/>
  <c r="AK838"/>
  <c r="AK826"/>
  <c r="AK836"/>
  <c r="AK847"/>
  <c r="AK851"/>
  <c r="AK843"/>
  <c r="AK859"/>
  <c r="AK842"/>
  <c r="AK861"/>
  <c r="AK856"/>
  <c r="AK841"/>
  <c r="AK833"/>
  <c r="AK835"/>
  <c r="AK855"/>
  <c r="AK854"/>
  <c r="AK850"/>
  <c r="AK845"/>
  <c r="AK844"/>
  <c r="AK858"/>
  <c r="AK834"/>
  <c r="AK839"/>
  <c r="AK825"/>
  <c r="AK831"/>
  <c r="AK864"/>
  <c r="AK863"/>
  <c r="AK862"/>
  <c r="AK852"/>
  <c r="AK849"/>
  <c r="AK828"/>
  <c r="AK840"/>
  <c r="AK853"/>
  <c r="AK857"/>
  <c r="AK824"/>
  <c r="AK860"/>
  <c r="AK865"/>
  <c r="AK837"/>
  <c r="AK830"/>
  <c r="AK822"/>
  <c r="AK832"/>
  <c r="AK829"/>
  <c r="AK827"/>
  <c r="AJ866"/>
  <c r="AK620"/>
  <c r="AK622"/>
  <c r="AK623"/>
  <c r="AK621"/>
  <c r="AK627"/>
  <c r="AK629"/>
  <c r="AK625"/>
  <c r="AK628"/>
  <c r="AK630"/>
  <c r="AK626"/>
  <c r="AK624"/>
  <c r="AK746"/>
  <c r="AK744"/>
  <c r="AK750"/>
  <c r="AK748"/>
  <c r="AK742"/>
  <c r="AK745"/>
  <c r="AK743"/>
  <c r="AK751"/>
  <c r="AK747"/>
  <c r="AJ752"/>
  <c r="AJ660"/>
  <c r="AJ644"/>
  <c r="AJ731"/>
  <c r="AK804"/>
  <c r="AK803"/>
  <c r="AK807"/>
  <c r="AK809"/>
  <c r="AK805"/>
  <c r="AK806"/>
  <c r="AK808"/>
  <c r="AK811"/>
  <c r="AK777"/>
  <c r="AK779"/>
  <c r="AK789"/>
  <c r="AK792"/>
  <c r="AK772"/>
  <c r="AK768"/>
  <c r="AK783"/>
  <c r="AK781"/>
  <c r="AK790"/>
  <c r="AK769"/>
  <c r="AK775"/>
  <c r="AK771"/>
  <c r="AK767"/>
  <c r="AK784"/>
  <c r="AK773"/>
  <c r="AK774"/>
  <c r="AK780"/>
  <c r="AK786"/>
  <c r="AK765"/>
  <c r="AK764"/>
  <c r="AK788"/>
  <c r="AK778"/>
  <c r="AK762"/>
  <c r="AK763"/>
  <c r="AK770"/>
  <c r="AK776"/>
  <c r="AK787"/>
  <c r="AK782"/>
  <c r="AK785"/>
  <c r="AK1184"/>
  <c r="AK1198"/>
  <c r="AK1194"/>
  <c r="AK1187"/>
  <c r="AK1190"/>
  <c r="AK1177"/>
  <c r="AK1185"/>
  <c r="AK1180"/>
  <c r="AK1200"/>
  <c r="AK1186"/>
  <c r="AK1183"/>
  <c r="AK1182"/>
  <c r="AK1197"/>
  <c r="AK1199"/>
  <c r="AK1176"/>
  <c r="AK1192"/>
  <c r="AK1178"/>
  <c r="AK1179"/>
  <c r="AK1195"/>
  <c r="AK1202"/>
  <c r="AK1189"/>
  <c r="AK1188"/>
  <c r="AK1196"/>
  <c r="AK1175"/>
  <c r="AK1191"/>
  <c r="AK1181"/>
  <c r="AK1193"/>
  <c r="AJ793"/>
  <c r="AJ686"/>
  <c r="AK709"/>
  <c r="AK700"/>
  <c r="AK727"/>
  <c r="AK702"/>
  <c r="AK720"/>
  <c r="AK715"/>
  <c r="AK717"/>
  <c r="AK722"/>
  <c r="AK701"/>
  <c r="AK712"/>
  <c r="AK708"/>
  <c r="AK705"/>
  <c r="AK726"/>
  <c r="AK728"/>
  <c r="AK699"/>
  <c r="AK697"/>
  <c r="AK729"/>
  <c r="AK703"/>
  <c r="AK719"/>
  <c r="AK716"/>
  <c r="AK730"/>
  <c r="AK704"/>
  <c r="AK710"/>
  <c r="AK698"/>
  <c r="AK713"/>
  <c r="AK724"/>
  <c r="AK725"/>
  <c r="AK721"/>
  <c r="AK723"/>
  <c r="AK714"/>
  <c r="AK696"/>
  <c r="AK711"/>
  <c r="AK718"/>
  <c r="AK707"/>
  <c r="AK672"/>
  <c r="AK675"/>
  <c r="AK682"/>
  <c r="AK670"/>
  <c r="AK684"/>
  <c r="AK673"/>
  <c r="AK671"/>
  <c r="AK676"/>
  <c r="AK674"/>
  <c r="AK681"/>
  <c r="AK685"/>
  <c r="AK677"/>
  <c r="AK679"/>
  <c r="AK678"/>
  <c r="AK680"/>
  <c r="AK683"/>
  <c r="AM2" i="64"/>
  <c r="AL43"/>
  <c r="AL10"/>
  <c r="AL145"/>
  <c r="AL126"/>
  <c r="AL637" i="70" l="1"/>
  <c r="AL636"/>
  <c r="AL766"/>
  <c r="AL791"/>
  <c r="AM558" i="64"/>
  <c r="AM58"/>
  <c r="AN2" i="70"/>
  <c r="AN871" s="1"/>
  <c r="AM265"/>
  <c r="AM83" i="64"/>
  <c r="AK752" i="70"/>
  <c r="AL632"/>
  <c r="AL638"/>
  <c r="AL642"/>
  <c r="AL631"/>
  <c r="AL633"/>
  <c r="AL639"/>
  <c r="AL643"/>
  <c r="AL634"/>
  <c r="AL640"/>
  <c r="AL635"/>
  <c r="AL641"/>
  <c r="AK1203"/>
  <c r="AL751"/>
  <c r="AL748"/>
  <c r="AL747"/>
  <c r="AL746"/>
  <c r="AL744"/>
  <c r="AL743"/>
  <c r="AL745"/>
  <c r="AL750"/>
  <c r="AL742"/>
  <c r="AL862"/>
  <c r="AL824"/>
  <c r="AL860"/>
  <c r="AL847"/>
  <c r="AL856"/>
  <c r="AL851"/>
  <c r="AL857"/>
  <c r="AL834"/>
  <c r="AL863"/>
  <c r="AL861"/>
  <c r="AL831"/>
  <c r="AL854"/>
  <c r="AL844"/>
  <c r="AL842"/>
  <c r="AL859"/>
  <c r="AL865"/>
  <c r="AL840"/>
  <c r="AL838"/>
  <c r="AL832"/>
  <c r="AL845"/>
  <c r="AL846"/>
  <c r="AL853"/>
  <c r="AL827"/>
  <c r="AL826"/>
  <c r="AL843"/>
  <c r="AL833"/>
  <c r="AL849"/>
  <c r="AL822"/>
  <c r="AL839"/>
  <c r="AL864"/>
  <c r="AL841"/>
  <c r="AL830"/>
  <c r="AL823"/>
  <c r="AL858"/>
  <c r="AL825"/>
  <c r="AL852"/>
  <c r="AL837"/>
  <c r="AL855"/>
  <c r="AL836"/>
  <c r="AL848"/>
  <c r="AL850"/>
  <c r="AL828"/>
  <c r="AL835"/>
  <c r="AL829"/>
  <c r="AL782"/>
  <c r="AL785"/>
  <c r="AL781"/>
  <c r="AL767"/>
  <c r="AL775"/>
  <c r="AL772"/>
  <c r="AL763"/>
  <c r="AL765"/>
  <c r="AL770"/>
  <c r="AL789"/>
  <c r="AL783"/>
  <c r="AL768"/>
  <c r="AL788"/>
  <c r="AL792"/>
  <c r="AL771"/>
  <c r="AL764"/>
  <c r="AL790"/>
  <c r="AL776"/>
  <c r="AL784"/>
  <c r="AL769"/>
  <c r="AL778"/>
  <c r="AL787"/>
  <c r="AL786"/>
  <c r="AL762"/>
  <c r="AL777"/>
  <c r="AL773"/>
  <c r="AL774"/>
  <c r="AL779"/>
  <c r="AL780"/>
  <c r="AK812"/>
  <c r="AK866"/>
  <c r="AK660"/>
  <c r="AM797"/>
  <c r="AM800" s="1"/>
  <c r="AM810" s="1"/>
  <c r="AM690"/>
  <c r="AM693" s="1"/>
  <c r="AM706" s="1"/>
  <c r="AM649"/>
  <c r="AM652" s="1"/>
  <c r="AM816"/>
  <c r="AM819" s="1"/>
  <c r="AM736"/>
  <c r="AM739" s="1"/>
  <c r="AM749" s="1"/>
  <c r="AM756"/>
  <c r="AM759" s="1"/>
  <c r="AM614"/>
  <c r="AM617" s="1"/>
  <c r="AM1169"/>
  <c r="AM1172" s="1"/>
  <c r="AM1201" s="1"/>
  <c r="AM664"/>
  <c r="AM667" s="1"/>
  <c r="AM131"/>
  <c r="AM568"/>
  <c r="AM44"/>
  <c r="AM9"/>
  <c r="AM211"/>
  <c r="AM85"/>
  <c r="AM59"/>
  <c r="AM192"/>
  <c r="AM151"/>
  <c r="AL809"/>
  <c r="AL805"/>
  <c r="AL807"/>
  <c r="AL806"/>
  <c r="AL803"/>
  <c r="AL808"/>
  <c r="AL811"/>
  <c r="AL804"/>
  <c r="AL697"/>
  <c r="AL705"/>
  <c r="AL730"/>
  <c r="AL702"/>
  <c r="AL701"/>
  <c r="AL716"/>
  <c r="AL724"/>
  <c r="AL729"/>
  <c r="AL713"/>
  <c r="AL727"/>
  <c r="AL718"/>
  <c r="AL700"/>
  <c r="AL699"/>
  <c r="AL715"/>
  <c r="AL698"/>
  <c r="AL709"/>
  <c r="AL726"/>
  <c r="AL723"/>
  <c r="AL722"/>
  <c r="AL720"/>
  <c r="AL719"/>
  <c r="AL721"/>
  <c r="AL714"/>
  <c r="AL712"/>
  <c r="AL708"/>
  <c r="AL707"/>
  <c r="AL704"/>
  <c r="AL725"/>
  <c r="AL703"/>
  <c r="AL717"/>
  <c r="AL696"/>
  <c r="AL728"/>
  <c r="AL711"/>
  <c r="AL710"/>
  <c r="AK793"/>
  <c r="AL1177"/>
  <c r="AL1200"/>
  <c r="AL1186"/>
  <c r="AL1188"/>
  <c r="AL1196"/>
  <c r="AL1182"/>
  <c r="AL1195"/>
  <c r="AL1178"/>
  <c r="AL1199"/>
  <c r="AL1194"/>
  <c r="AL1189"/>
  <c r="AL1198"/>
  <c r="AL1175"/>
  <c r="AL1192"/>
  <c r="AL1193"/>
  <c r="AL1181"/>
  <c r="AL1185"/>
  <c r="AL1176"/>
  <c r="AL1183"/>
  <c r="AL1187"/>
  <c r="AL1202"/>
  <c r="AL1197"/>
  <c r="AL1190"/>
  <c r="AL1180"/>
  <c r="AL1191"/>
  <c r="AL1184"/>
  <c r="AL1179"/>
  <c r="AL657"/>
  <c r="AL659"/>
  <c r="AL658"/>
  <c r="AL655"/>
  <c r="AL656"/>
  <c r="AK686"/>
  <c r="AK731"/>
  <c r="AK644"/>
  <c r="AL681"/>
  <c r="AL680"/>
  <c r="AL671"/>
  <c r="AL685"/>
  <c r="AL675"/>
  <c r="AL677"/>
  <c r="AL674"/>
  <c r="AL683"/>
  <c r="AL679"/>
  <c r="AL678"/>
  <c r="AL682"/>
  <c r="AL676"/>
  <c r="AL673"/>
  <c r="AL684"/>
  <c r="AL670"/>
  <c r="AL672"/>
  <c r="AL620"/>
  <c r="AL628"/>
  <c r="AL625"/>
  <c r="AL627"/>
  <c r="AL626"/>
  <c r="AL621"/>
  <c r="AL624"/>
  <c r="AL629"/>
  <c r="AL622"/>
  <c r="AL630"/>
  <c r="AL623"/>
  <c r="AM145" i="64"/>
  <c r="AM126"/>
  <c r="AM10"/>
  <c r="AN2"/>
  <c r="AM43"/>
  <c r="AM637" i="70" l="1"/>
  <c r="AM636"/>
  <c r="AM766"/>
  <c r="AM791"/>
  <c r="AN558" i="64"/>
  <c r="AN58"/>
  <c r="AO2" i="70"/>
  <c r="AO871" s="1"/>
  <c r="AN265"/>
  <c r="AN83" i="64"/>
  <c r="AL752" i="70"/>
  <c r="AM633"/>
  <c r="AM639"/>
  <c r="AM643"/>
  <c r="AM631"/>
  <c r="AM635"/>
  <c r="AM641"/>
  <c r="AM634"/>
  <c r="AM640"/>
  <c r="AM632"/>
  <c r="AM642"/>
  <c r="AM638"/>
  <c r="AN816"/>
  <c r="AN819" s="1"/>
  <c r="AN736"/>
  <c r="AN739" s="1"/>
  <c r="AN749" s="1"/>
  <c r="AN690"/>
  <c r="AN693" s="1"/>
  <c r="AN706" s="1"/>
  <c r="AN1169"/>
  <c r="AN1172" s="1"/>
  <c r="AN1201" s="1"/>
  <c r="AN664"/>
  <c r="AN667" s="1"/>
  <c r="AN797"/>
  <c r="AN800" s="1"/>
  <c r="AN810" s="1"/>
  <c r="AN756"/>
  <c r="AN759" s="1"/>
  <c r="AN649"/>
  <c r="AN652" s="1"/>
  <c r="AN614"/>
  <c r="AN617" s="1"/>
  <c r="AN192"/>
  <c r="AN151"/>
  <c r="AN131"/>
  <c r="AN568"/>
  <c r="AN211"/>
  <c r="AN9"/>
  <c r="AN85"/>
  <c r="AN59"/>
  <c r="AN44"/>
  <c r="AM630"/>
  <c r="AM627"/>
  <c r="AM625"/>
  <c r="AM622"/>
  <c r="AM628"/>
  <c r="AM626"/>
  <c r="AM624"/>
  <c r="AM620"/>
  <c r="AM623"/>
  <c r="AM621"/>
  <c r="AM629"/>
  <c r="AM659"/>
  <c r="AM656"/>
  <c r="AM657"/>
  <c r="AM658"/>
  <c r="AM655"/>
  <c r="AL660"/>
  <c r="AL812"/>
  <c r="AM1199"/>
  <c r="AM1187"/>
  <c r="AM1189"/>
  <c r="AM1182"/>
  <c r="AM1198"/>
  <c r="AM1188"/>
  <c r="AM1196"/>
  <c r="AM1183"/>
  <c r="AM1181"/>
  <c r="AM1178"/>
  <c r="AM1194"/>
  <c r="AM1193"/>
  <c r="AM1180"/>
  <c r="AM1179"/>
  <c r="AM1195"/>
  <c r="AM1202"/>
  <c r="AM1190"/>
  <c r="AM1185"/>
  <c r="AM1200"/>
  <c r="AM1192"/>
  <c r="AM1175"/>
  <c r="AM1191"/>
  <c r="AM1197"/>
  <c r="AM1186"/>
  <c r="AM1177"/>
  <c r="AM1184"/>
  <c r="AM1176"/>
  <c r="AM849"/>
  <c r="AM836"/>
  <c r="AM837"/>
  <c r="AM835"/>
  <c r="AM853"/>
  <c r="AM847"/>
  <c r="AM831"/>
  <c r="AM860"/>
  <c r="AM829"/>
  <c r="AM832"/>
  <c r="AM848"/>
  <c r="AM859"/>
  <c r="AM839"/>
  <c r="AM857"/>
  <c r="AM834"/>
  <c r="AM824"/>
  <c r="AM830"/>
  <c r="AM840"/>
  <c r="AM843"/>
  <c r="AM863"/>
  <c r="AM855"/>
  <c r="AM842"/>
  <c r="AM823"/>
  <c r="AM841"/>
  <c r="AM833"/>
  <c r="AM852"/>
  <c r="AM854"/>
  <c r="AM865"/>
  <c r="AM826"/>
  <c r="AM862"/>
  <c r="AM846"/>
  <c r="AM844"/>
  <c r="AM827"/>
  <c r="AM822"/>
  <c r="AM856"/>
  <c r="AM858"/>
  <c r="AM851"/>
  <c r="AM828"/>
  <c r="AM864"/>
  <c r="AM850"/>
  <c r="AM861"/>
  <c r="AM845"/>
  <c r="AM825"/>
  <c r="AM838"/>
  <c r="AL644"/>
  <c r="AL686"/>
  <c r="AL1203"/>
  <c r="AM674"/>
  <c r="AM679"/>
  <c r="AM675"/>
  <c r="AM684"/>
  <c r="AM673"/>
  <c r="AM676"/>
  <c r="AM670"/>
  <c r="AM678"/>
  <c r="AM682"/>
  <c r="AM685"/>
  <c r="AM677"/>
  <c r="AM680"/>
  <c r="AM671"/>
  <c r="AM672"/>
  <c r="AM681"/>
  <c r="AM683"/>
  <c r="AM750"/>
  <c r="AM744"/>
  <c r="AM748"/>
  <c r="AM751"/>
  <c r="AM747"/>
  <c r="AM746"/>
  <c r="AM745"/>
  <c r="AM742"/>
  <c r="AM743"/>
  <c r="AM804"/>
  <c r="AM809"/>
  <c r="AM805"/>
  <c r="AM808"/>
  <c r="AM811"/>
  <c r="AM803"/>
  <c r="AM807"/>
  <c r="AM806"/>
  <c r="AL793"/>
  <c r="AL866"/>
  <c r="AL731"/>
  <c r="AM783"/>
  <c r="AM775"/>
  <c r="AM787"/>
  <c r="AM772"/>
  <c r="AM777"/>
  <c r="AM773"/>
  <c r="AM769"/>
  <c r="AM786"/>
  <c r="AM792"/>
  <c r="AM762"/>
  <c r="AM788"/>
  <c r="AM778"/>
  <c r="AM789"/>
  <c r="AM765"/>
  <c r="AM785"/>
  <c r="AM779"/>
  <c r="AM763"/>
  <c r="AM781"/>
  <c r="AM771"/>
  <c r="AM768"/>
  <c r="AM782"/>
  <c r="AM774"/>
  <c r="AM767"/>
  <c r="AM790"/>
  <c r="AM764"/>
  <c r="AM770"/>
  <c r="AM784"/>
  <c r="AM780"/>
  <c r="AM776"/>
  <c r="AM726"/>
  <c r="AM715"/>
  <c r="AM721"/>
  <c r="AM717"/>
  <c r="AM714"/>
  <c r="AM713"/>
  <c r="AM705"/>
  <c r="AM709"/>
  <c r="AM724"/>
  <c r="AM730"/>
  <c r="AM727"/>
  <c r="AM704"/>
  <c r="AM700"/>
  <c r="AM699"/>
  <c r="AM711"/>
  <c r="AM720"/>
  <c r="AM707"/>
  <c r="AM710"/>
  <c r="AM701"/>
  <c r="AM708"/>
  <c r="AM712"/>
  <c r="AM719"/>
  <c r="AM729"/>
  <c r="AM723"/>
  <c r="AM716"/>
  <c r="AM703"/>
  <c r="AM702"/>
  <c r="AM722"/>
  <c r="AM718"/>
  <c r="AM697"/>
  <c r="AM696"/>
  <c r="AM698"/>
  <c r="AM725"/>
  <c r="AM728"/>
  <c r="AN43" i="64"/>
  <c r="AN126"/>
  <c r="AN145"/>
  <c r="AN10"/>
  <c r="AO2"/>
  <c r="AN636" i="70" l="1"/>
  <c r="AN637"/>
  <c r="AN766"/>
  <c r="AN791"/>
  <c r="AO558" i="64"/>
  <c r="AO58"/>
  <c r="AP2" i="70"/>
  <c r="AP871" s="1"/>
  <c r="AO265"/>
  <c r="AO83" i="64"/>
  <c r="AN634" i="70"/>
  <c r="AN640"/>
  <c r="AN632"/>
  <c r="AN631"/>
  <c r="AN635"/>
  <c r="AN641"/>
  <c r="AN638"/>
  <c r="AN642"/>
  <c r="AN643"/>
  <c r="AN633"/>
  <c r="AN639"/>
  <c r="AM731"/>
  <c r="AM793"/>
  <c r="AM644"/>
  <c r="AN624"/>
  <c r="AN623"/>
  <c r="AN622"/>
  <c r="AN630"/>
  <c r="AN621"/>
  <c r="AN629"/>
  <c r="AN620"/>
  <c r="AN628"/>
  <c r="AN625"/>
  <c r="AN626"/>
  <c r="AN627"/>
  <c r="AN684"/>
  <c r="AN679"/>
  <c r="AN675"/>
  <c r="AN676"/>
  <c r="AN683"/>
  <c r="AN677"/>
  <c r="AN670"/>
  <c r="AN682"/>
  <c r="AN673"/>
  <c r="AN678"/>
  <c r="AN674"/>
  <c r="AN671"/>
  <c r="AN685"/>
  <c r="AN680"/>
  <c r="AN672"/>
  <c r="AN681"/>
  <c r="AN845"/>
  <c r="AN856"/>
  <c r="AN839"/>
  <c r="AN852"/>
  <c r="AN829"/>
  <c r="AN830"/>
  <c r="AN861"/>
  <c r="AN859"/>
  <c r="AN840"/>
  <c r="AN851"/>
  <c r="AN860"/>
  <c r="AN864"/>
  <c r="AN849"/>
  <c r="AN836"/>
  <c r="AN828"/>
  <c r="AN846"/>
  <c r="AN848"/>
  <c r="AN841"/>
  <c r="AN844"/>
  <c r="AN824"/>
  <c r="AN825"/>
  <c r="AN865"/>
  <c r="AN847"/>
  <c r="AN855"/>
  <c r="AN835"/>
  <c r="AN826"/>
  <c r="AN854"/>
  <c r="AN832"/>
  <c r="AN850"/>
  <c r="AN827"/>
  <c r="AN858"/>
  <c r="AN823"/>
  <c r="AN822"/>
  <c r="AN838"/>
  <c r="AN863"/>
  <c r="AN834"/>
  <c r="AN843"/>
  <c r="AN862"/>
  <c r="AN831"/>
  <c r="AN853"/>
  <c r="AN842"/>
  <c r="AN857"/>
  <c r="AN837"/>
  <c r="AN833"/>
  <c r="AM686"/>
  <c r="AN809"/>
  <c r="AN803"/>
  <c r="AN804"/>
  <c r="AN805"/>
  <c r="AN807"/>
  <c r="AN806"/>
  <c r="AN811"/>
  <c r="AN808"/>
  <c r="AN743"/>
  <c r="AN742"/>
  <c r="AN745"/>
  <c r="AN746"/>
  <c r="AN750"/>
  <c r="AN748"/>
  <c r="AN747"/>
  <c r="AN751"/>
  <c r="AN744"/>
  <c r="AM812"/>
  <c r="AM866"/>
  <c r="AM1203"/>
  <c r="AN776"/>
  <c r="AN775"/>
  <c r="AN792"/>
  <c r="AN777"/>
  <c r="AN782"/>
  <c r="AN779"/>
  <c r="AN768"/>
  <c r="AN762"/>
  <c r="AN787"/>
  <c r="AN784"/>
  <c r="AN770"/>
  <c r="AN771"/>
  <c r="AN773"/>
  <c r="AN769"/>
  <c r="AN763"/>
  <c r="AN764"/>
  <c r="AN783"/>
  <c r="AN786"/>
  <c r="AN780"/>
  <c r="AN789"/>
  <c r="AN778"/>
  <c r="AN781"/>
  <c r="AN790"/>
  <c r="AN788"/>
  <c r="AN767"/>
  <c r="AN785"/>
  <c r="AN765"/>
  <c r="AN772"/>
  <c r="AN774"/>
  <c r="AN724"/>
  <c r="AN698"/>
  <c r="AN712"/>
  <c r="AN711"/>
  <c r="AN708"/>
  <c r="AN723"/>
  <c r="AN705"/>
  <c r="AN700"/>
  <c r="AN699"/>
  <c r="AN713"/>
  <c r="AN703"/>
  <c r="AN696"/>
  <c r="AN729"/>
  <c r="AN717"/>
  <c r="AN701"/>
  <c r="AN714"/>
  <c r="AN730"/>
  <c r="AN704"/>
  <c r="AN728"/>
  <c r="AN727"/>
  <c r="AN697"/>
  <c r="AN707"/>
  <c r="AN718"/>
  <c r="AN719"/>
  <c r="AN720"/>
  <c r="AN710"/>
  <c r="AN716"/>
  <c r="AN702"/>
  <c r="AN715"/>
  <c r="AN722"/>
  <c r="AN721"/>
  <c r="AN726"/>
  <c r="AN709"/>
  <c r="AN725"/>
  <c r="AM660"/>
  <c r="AO1169"/>
  <c r="AO1172" s="1"/>
  <c r="AO1201" s="1"/>
  <c r="AO664"/>
  <c r="AO667" s="1"/>
  <c r="AO797"/>
  <c r="AO800" s="1"/>
  <c r="AO810" s="1"/>
  <c r="AO756"/>
  <c r="AO759" s="1"/>
  <c r="AO690"/>
  <c r="AO693" s="1"/>
  <c r="AO706" s="1"/>
  <c r="AO649"/>
  <c r="AO652" s="1"/>
  <c r="AO614"/>
  <c r="AO617" s="1"/>
  <c r="AO816"/>
  <c r="AO819" s="1"/>
  <c r="AO736"/>
  <c r="AO739" s="1"/>
  <c r="AO749" s="1"/>
  <c r="AO211"/>
  <c r="AO85"/>
  <c r="AO59"/>
  <c r="AO192"/>
  <c r="AO151"/>
  <c r="AO131"/>
  <c r="AO9"/>
  <c r="AO568"/>
  <c r="AO44"/>
  <c r="AN655"/>
  <c r="AN656"/>
  <c r="AN658"/>
  <c r="AN657"/>
  <c r="AN659"/>
  <c r="AN1188"/>
  <c r="AN1186"/>
  <c r="AN1179"/>
  <c r="AN1195"/>
  <c r="AN1198"/>
  <c r="AN1185"/>
  <c r="AN1184"/>
  <c r="AN1178"/>
  <c r="AN1175"/>
  <c r="AN1191"/>
  <c r="AN1190"/>
  <c r="AN1189"/>
  <c r="AN1197"/>
  <c r="AN1180"/>
  <c r="AN1196"/>
  <c r="AN1202"/>
  <c r="AN1187"/>
  <c r="AN1182"/>
  <c r="AN1193"/>
  <c r="AN1181"/>
  <c r="AN1176"/>
  <c r="AN1192"/>
  <c r="AN1194"/>
  <c r="AN1183"/>
  <c r="AN1199"/>
  <c r="AN1177"/>
  <c r="AN1200"/>
  <c r="AM752"/>
  <c r="AO10" i="64"/>
  <c r="AP2"/>
  <c r="AO43"/>
  <c r="AO145"/>
  <c r="AO126"/>
  <c r="AO636" i="70" l="1"/>
  <c r="AO637"/>
  <c r="AO766"/>
  <c r="AO791"/>
  <c r="AP558" i="64"/>
  <c r="AP58"/>
  <c r="AQ2" i="70"/>
  <c r="AQ871" s="1"/>
  <c r="AP265"/>
  <c r="AP83" i="64"/>
  <c r="AO631" i="70"/>
  <c r="AO635"/>
  <c r="AO641"/>
  <c r="AO633"/>
  <c r="AO639"/>
  <c r="AO643"/>
  <c r="AO632"/>
  <c r="AO638"/>
  <c r="AO642"/>
  <c r="AO634"/>
  <c r="AO640"/>
  <c r="AN1203"/>
  <c r="AO656"/>
  <c r="AO657"/>
  <c r="AO659"/>
  <c r="AO655"/>
  <c r="AO658"/>
  <c r="AO677"/>
  <c r="AO675"/>
  <c r="AO681"/>
  <c r="AO671"/>
  <c r="AO685"/>
  <c r="AO674"/>
  <c r="AO684"/>
  <c r="AO683"/>
  <c r="AO679"/>
  <c r="AO673"/>
  <c r="AO676"/>
  <c r="AO672"/>
  <c r="AO680"/>
  <c r="AO678"/>
  <c r="AO682"/>
  <c r="AO670"/>
  <c r="AN731"/>
  <c r="AN793"/>
  <c r="AN866"/>
  <c r="AP756"/>
  <c r="AP759" s="1"/>
  <c r="AP690"/>
  <c r="AP693" s="1"/>
  <c r="AP706" s="1"/>
  <c r="AP649"/>
  <c r="AP652" s="1"/>
  <c r="AP614"/>
  <c r="AP617" s="1"/>
  <c r="AP1169"/>
  <c r="AP1172" s="1"/>
  <c r="AP1201" s="1"/>
  <c r="AP816"/>
  <c r="AP819" s="1"/>
  <c r="AP736"/>
  <c r="AP739" s="1"/>
  <c r="AP749" s="1"/>
  <c r="AP797"/>
  <c r="AP800" s="1"/>
  <c r="AP810" s="1"/>
  <c r="AP664"/>
  <c r="AP667" s="1"/>
  <c r="AP568"/>
  <c r="AP44"/>
  <c r="AP9"/>
  <c r="AP211"/>
  <c r="AP85"/>
  <c r="AP59"/>
  <c r="AP192"/>
  <c r="AP151"/>
  <c r="AP131"/>
  <c r="AO620"/>
  <c r="AO622"/>
  <c r="AO623"/>
  <c r="AO621"/>
  <c r="AO627"/>
  <c r="AO629"/>
  <c r="AO625"/>
  <c r="AO628"/>
  <c r="AO630"/>
  <c r="AO626"/>
  <c r="AO624"/>
  <c r="AO804"/>
  <c r="AO803"/>
  <c r="AO806"/>
  <c r="AO807"/>
  <c r="AO805"/>
  <c r="AO809"/>
  <c r="AO808"/>
  <c r="AO811"/>
  <c r="AN686"/>
  <c r="AO826"/>
  <c r="AO828"/>
  <c r="AO844"/>
  <c r="AO848"/>
  <c r="AO847"/>
  <c r="AO855"/>
  <c r="AO838"/>
  <c r="AO841"/>
  <c r="AO836"/>
  <c r="AO833"/>
  <c r="AO831"/>
  <c r="AO865"/>
  <c r="AO827"/>
  <c r="AO859"/>
  <c r="AO858"/>
  <c r="AO852"/>
  <c r="AO863"/>
  <c r="AO840"/>
  <c r="AO825"/>
  <c r="AO864"/>
  <c r="AO849"/>
  <c r="AO832"/>
  <c r="AO822"/>
  <c r="AO857"/>
  <c r="AO845"/>
  <c r="AO834"/>
  <c r="AO830"/>
  <c r="AO837"/>
  <c r="AO856"/>
  <c r="AO824"/>
  <c r="AO853"/>
  <c r="AO854"/>
  <c r="AO860"/>
  <c r="AO850"/>
  <c r="AO861"/>
  <c r="AO829"/>
  <c r="AO842"/>
  <c r="AO846"/>
  <c r="AO835"/>
  <c r="AO843"/>
  <c r="AO823"/>
  <c r="AO851"/>
  <c r="AO862"/>
  <c r="AO839"/>
  <c r="AO785"/>
  <c r="AO787"/>
  <c r="AO770"/>
  <c r="AO772"/>
  <c r="AO768"/>
  <c r="AO762"/>
  <c r="AO780"/>
  <c r="AO769"/>
  <c r="AO771"/>
  <c r="AO781"/>
  <c r="AO783"/>
  <c r="AO764"/>
  <c r="AO789"/>
  <c r="AO779"/>
  <c r="AO773"/>
  <c r="AO790"/>
  <c r="AO763"/>
  <c r="AO767"/>
  <c r="AO765"/>
  <c r="AO784"/>
  <c r="AO777"/>
  <c r="AO778"/>
  <c r="AO774"/>
  <c r="AO776"/>
  <c r="AO786"/>
  <c r="AO788"/>
  <c r="AO782"/>
  <c r="AO792"/>
  <c r="AO775"/>
  <c r="AN644"/>
  <c r="AN660"/>
  <c r="AO743"/>
  <c r="AO746"/>
  <c r="AO748"/>
  <c r="AO742"/>
  <c r="AO747"/>
  <c r="AO751"/>
  <c r="AO744"/>
  <c r="AO750"/>
  <c r="AO745"/>
  <c r="AO719"/>
  <c r="AO697"/>
  <c r="AO725"/>
  <c r="AO724"/>
  <c r="AO713"/>
  <c r="AO723"/>
  <c r="AO710"/>
  <c r="AO715"/>
  <c r="AO717"/>
  <c r="AO703"/>
  <c r="AO727"/>
  <c r="AO701"/>
  <c r="AO705"/>
  <c r="AO702"/>
  <c r="AO698"/>
  <c r="AO718"/>
  <c r="AO730"/>
  <c r="AO696"/>
  <c r="AO708"/>
  <c r="AO722"/>
  <c r="AO721"/>
  <c r="AO709"/>
  <c r="AO707"/>
  <c r="AO711"/>
  <c r="AO714"/>
  <c r="AO726"/>
  <c r="AO716"/>
  <c r="AO729"/>
  <c r="AO699"/>
  <c r="AO704"/>
  <c r="AO712"/>
  <c r="AO720"/>
  <c r="AO728"/>
  <c r="AO700"/>
  <c r="AO1179"/>
  <c r="AO1195"/>
  <c r="AO1182"/>
  <c r="AO1200"/>
  <c r="AO1185"/>
  <c r="AO1188"/>
  <c r="AO1180"/>
  <c r="AO1175"/>
  <c r="AO1191"/>
  <c r="AO1178"/>
  <c r="AO1194"/>
  <c r="AO1177"/>
  <c r="AO1192"/>
  <c r="AO1184"/>
  <c r="AO1187"/>
  <c r="AO1189"/>
  <c r="AO1190"/>
  <c r="AO1196"/>
  <c r="AO1176"/>
  <c r="AO1197"/>
  <c r="AO1183"/>
  <c r="AO1181"/>
  <c r="AO1186"/>
  <c r="AO1198"/>
  <c r="AO1193"/>
  <c r="AO1202"/>
  <c r="AO1199"/>
  <c r="AN812"/>
  <c r="AN752"/>
  <c r="AP10" i="64"/>
  <c r="AQ2"/>
  <c r="AP43"/>
  <c r="AP145"/>
  <c r="AP126"/>
  <c r="AP637" i="70" l="1"/>
  <c r="AP636"/>
  <c r="AP766"/>
  <c r="AP791"/>
  <c r="AQ558" i="64"/>
  <c r="AQ58"/>
  <c r="AR2" i="70"/>
  <c r="AR871" s="1"/>
  <c r="AQ265"/>
  <c r="AQ83" i="64"/>
  <c r="AP632" i="70"/>
  <c r="AP638"/>
  <c r="AP642"/>
  <c r="AP634"/>
  <c r="AP640"/>
  <c r="AP633"/>
  <c r="AP639"/>
  <c r="AP643"/>
  <c r="AP631"/>
  <c r="AP641"/>
  <c r="AP635"/>
  <c r="AO812"/>
  <c r="AP854"/>
  <c r="AP830"/>
  <c r="AP845"/>
  <c r="AP838"/>
  <c r="AP824"/>
  <c r="AP860"/>
  <c r="AP835"/>
  <c r="AP847"/>
  <c r="AP863"/>
  <c r="AP834"/>
  <c r="AP839"/>
  <c r="AP831"/>
  <c r="AP829"/>
  <c r="AP853"/>
  <c r="AP836"/>
  <c r="AP848"/>
  <c r="AP842"/>
  <c r="AP837"/>
  <c r="AP857"/>
  <c r="AP843"/>
  <c r="AP855"/>
  <c r="AP841"/>
  <c r="AP828"/>
  <c r="AP861"/>
  <c r="AP844"/>
  <c r="AP851"/>
  <c r="AP826"/>
  <c r="AP859"/>
  <c r="AP822"/>
  <c r="AP852"/>
  <c r="AP864"/>
  <c r="AP856"/>
  <c r="AP849"/>
  <c r="AP862"/>
  <c r="AP846"/>
  <c r="AP840"/>
  <c r="AP827"/>
  <c r="AP825"/>
  <c r="AP823"/>
  <c r="AP858"/>
  <c r="AP832"/>
  <c r="AP850"/>
  <c r="AP865"/>
  <c r="AP833"/>
  <c r="AP726"/>
  <c r="AP725"/>
  <c r="AP717"/>
  <c r="AP722"/>
  <c r="AP724"/>
  <c r="AP707"/>
  <c r="AP696"/>
  <c r="AP709"/>
  <c r="AP700"/>
  <c r="AP721"/>
  <c r="AP727"/>
  <c r="AP711"/>
  <c r="AP730"/>
  <c r="AP708"/>
  <c r="AP714"/>
  <c r="AP699"/>
  <c r="AP697"/>
  <c r="AP729"/>
  <c r="AP701"/>
  <c r="AP728"/>
  <c r="AP719"/>
  <c r="AP702"/>
  <c r="AP703"/>
  <c r="AP720"/>
  <c r="AP704"/>
  <c r="AP723"/>
  <c r="AP710"/>
  <c r="AP712"/>
  <c r="AP698"/>
  <c r="AP718"/>
  <c r="AP713"/>
  <c r="AP715"/>
  <c r="AP705"/>
  <c r="AP716"/>
  <c r="AO1203"/>
  <c r="AQ797"/>
  <c r="AQ800" s="1"/>
  <c r="AQ810" s="1"/>
  <c r="AQ756"/>
  <c r="AQ759" s="1"/>
  <c r="AQ649"/>
  <c r="AQ652" s="1"/>
  <c r="AQ816"/>
  <c r="AQ819" s="1"/>
  <c r="AQ736"/>
  <c r="AQ739" s="1"/>
  <c r="AQ749" s="1"/>
  <c r="AQ690"/>
  <c r="AQ693" s="1"/>
  <c r="AQ706" s="1"/>
  <c r="AQ614"/>
  <c r="AQ617" s="1"/>
  <c r="AQ1169"/>
  <c r="AQ1172" s="1"/>
  <c r="AQ1201" s="1"/>
  <c r="AQ664"/>
  <c r="AQ667" s="1"/>
  <c r="AQ131"/>
  <c r="AQ568"/>
  <c r="AQ44"/>
  <c r="AQ9"/>
  <c r="AQ211"/>
  <c r="AQ85"/>
  <c r="AQ59"/>
  <c r="AQ151"/>
  <c r="AQ192"/>
  <c r="AP743"/>
  <c r="AP747"/>
  <c r="AP746"/>
  <c r="AP742"/>
  <c r="AP745"/>
  <c r="AP750"/>
  <c r="AP751"/>
  <c r="AP744"/>
  <c r="AP748"/>
  <c r="AP658"/>
  <c r="AP657"/>
  <c r="AP655"/>
  <c r="AP659"/>
  <c r="AP656"/>
  <c r="AO752"/>
  <c r="AO793"/>
  <c r="AO644"/>
  <c r="AP811"/>
  <c r="AP805"/>
  <c r="AP809"/>
  <c r="AP807"/>
  <c r="AP804"/>
  <c r="AP808"/>
  <c r="AP803"/>
  <c r="AP806"/>
  <c r="AP621"/>
  <c r="AP629"/>
  <c r="AP626"/>
  <c r="AP620"/>
  <c r="AP622"/>
  <c r="AP627"/>
  <c r="AP630"/>
  <c r="AP625"/>
  <c r="AP623"/>
  <c r="AP624"/>
  <c r="AP628"/>
  <c r="AO731"/>
  <c r="AO866"/>
  <c r="AP679"/>
  <c r="AP670"/>
  <c r="AP671"/>
  <c r="AP680"/>
  <c r="AP675"/>
  <c r="AP683"/>
  <c r="AP673"/>
  <c r="AP676"/>
  <c r="AP677"/>
  <c r="AP672"/>
  <c r="AP678"/>
  <c r="AP674"/>
  <c r="AP685"/>
  <c r="AP681"/>
  <c r="AP684"/>
  <c r="AP682"/>
  <c r="AP1197"/>
  <c r="AP1189"/>
  <c r="AP1191"/>
  <c r="AP1184"/>
  <c r="AP1179"/>
  <c r="AP1200"/>
  <c r="AP1202"/>
  <c r="AP1185"/>
  <c r="AP1183"/>
  <c r="AP1180"/>
  <c r="AP1196"/>
  <c r="AP1190"/>
  <c r="AP1182"/>
  <c r="AP1181"/>
  <c r="AP1175"/>
  <c r="AP1176"/>
  <c r="AP1192"/>
  <c r="AP1195"/>
  <c r="AP1198"/>
  <c r="AP1194"/>
  <c r="AP1177"/>
  <c r="AP1193"/>
  <c r="AP1199"/>
  <c r="AP1188"/>
  <c r="AP1187"/>
  <c r="AP1186"/>
  <c r="AP1178"/>
  <c r="AP770"/>
  <c r="AP789"/>
  <c r="AP763"/>
  <c r="AP781"/>
  <c r="AP767"/>
  <c r="AP782"/>
  <c r="AP762"/>
  <c r="AP786"/>
  <c r="AP785"/>
  <c r="AP771"/>
  <c r="AP779"/>
  <c r="AP783"/>
  <c r="AP769"/>
  <c r="AP792"/>
  <c r="AP765"/>
  <c r="AP790"/>
  <c r="AP787"/>
  <c r="AP772"/>
  <c r="AP776"/>
  <c r="AP778"/>
  <c r="AP784"/>
  <c r="AP775"/>
  <c r="AP774"/>
  <c r="AP780"/>
  <c r="AP788"/>
  <c r="AP777"/>
  <c r="AP764"/>
  <c r="AP773"/>
  <c r="AP768"/>
  <c r="AO686"/>
  <c r="AO660"/>
  <c r="AQ145" i="64"/>
  <c r="AQ126"/>
  <c r="AR2"/>
  <c r="AQ10"/>
  <c r="AQ43"/>
  <c r="AQ637" i="70" l="1"/>
  <c r="AQ636"/>
  <c r="AQ766"/>
  <c r="AQ791"/>
  <c r="AR558" i="64"/>
  <c r="AR58"/>
  <c r="AS2" i="70"/>
  <c r="AS871" s="1"/>
  <c r="AR265"/>
  <c r="AR83" i="64"/>
  <c r="AQ633" i="70"/>
  <c r="AQ639"/>
  <c r="AQ643"/>
  <c r="AQ632"/>
  <c r="AQ634"/>
  <c r="AQ640"/>
  <c r="AQ631"/>
  <c r="AQ635"/>
  <c r="AQ641"/>
  <c r="AQ642"/>
  <c r="AQ638"/>
  <c r="AP812"/>
  <c r="AP660"/>
  <c r="AQ727"/>
  <c r="AQ720"/>
  <c r="AQ722"/>
  <c r="AQ729"/>
  <c r="AQ709"/>
  <c r="AQ708"/>
  <c r="AQ715"/>
  <c r="AQ717"/>
  <c r="AQ718"/>
  <c r="AQ724"/>
  <c r="AQ716"/>
  <c r="AQ705"/>
  <c r="AQ713"/>
  <c r="AQ719"/>
  <c r="AQ704"/>
  <c r="AQ697"/>
  <c r="AQ707"/>
  <c r="AQ701"/>
  <c r="AQ703"/>
  <c r="AQ714"/>
  <c r="AQ699"/>
  <c r="AQ696"/>
  <c r="AQ730"/>
  <c r="AQ711"/>
  <c r="AQ700"/>
  <c r="AQ721"/>
  <c r="AQ728"/>
  <c r="AQ710"/>
  <c r="AQ726"/>
  <c r="AQ723"/>
  <c r="AQ702"/>
  <c r="AQ725"/>
  <c r="AQ712"/>
  <c r="AQ698"/>
  <c r="AQ792"/>
  <c r="AQ764"/>
  <c r="AQ765"/>
  <c r="AQ787"/>
  <c r="AQ781"/>
  <c r="AQ783"/>
  <c r="AQ789"/>
  <c r="AQ780"/>
  <c r="AQ782"/>
  <c r="AQ774"/>
  <c r="AQ776"/>
  <c r="AQ771"/>
  <c r="AQ762"/>
  <c r="AQ784"/>
  <c r="AQ773"/>
  <c r="AQ790"/>
  <c r="AQ786"/>
  <c r="AQ769"/>
  <c r="AQ768"/>
  <c r="AQ772"/>
  <c r="AQ778"/>
  <c r="AQ770"/>
  <c r="AQ767"/>
  <c r="AQ779"/>
  <c r="AQ785"/>
  <c r="AQ777"/>
  <c r="AQ788"/>
  <c r="AQ763"/>
  <c r="AQ775"/>
  <c r="AP731"/>
  <c r="AP793"/>
  <c r="AP644"/>
  <c r="AR816"/>
  <c r="AR819" s="1"/>
  <c r="AR736"/>
  <c r="AR739" s="1"/>
  <c r="AR749" s="1"/>
  <c r="AR756"/>
  <c r="AR759" s="1"/>
  <c r="AR690"/>
  <c r="AR693" s="1"/>
  <c r="AR706" s="1"/>
  <c r="AR1169"/>
  <c r="AR1172" s="1"/>
  <c r="AR1201" s="1"/>
  <c r="AR664"/>
  <c r="AR667" s="1"/>
  <c r="AR797"/>
  <c r="AR800" s="1"/>
  <c r="AR810" s="1"/>
  <c r="AR649"/>
  <c r="AR652" s="1"/>
  <c r="AR614"/>
  <c r="AR617" s="1"/>
  <c r="AR192"/>
  <c r="AR151"/>
  <c r="AR131"/>
  <c r="AR568"/>
  <c r="AR211"/>
  <c r="AR85"/>
  <c r="AR9"/>
  <c r="AR59"/>
  <c r="AR44"/>
  <c r="AQ627"/>
  <c r="AQ625"/>
  <c r="AQ629"/>
  <c r="AQ628"/>
  <c r="AQ626"/>
  <c r="AQ624"/>
  <c r="AQ630"/>
  <c r="AQ620"/>
  <c r="AQ623"/>
  <c r="AQ621"/>
  <c r="AQ622"/>
  <c r="AQ655"/>
  <c r="AQ657"/>
  <c r="AQ658"/>
  <c r="AQ659"/>
  <c r="AQ656"/>
  <c r="AP752"/>
  <c r="AP1203"/>
  <c r="AP686"/>
  <c r="AQ1194"/>
  <c r="AQ1199"/>
  <c r="AQ1183"/>
  <c r="AQ1188"/>
  <c r="AQ1179"/>
  <c r="AQ1184"/>
  <c r="AQ1186"/>
  <c r="AQ1200"/>
  <c r="AQ1191"/>
  <c r="AQ1185"/>
  <c r="AQ1195"/>
  <c r="AQ1181"/>
  <c r="AQ1175"/>
  <c r="AQ1178"/>
  <c r="AQ1190"/>
  <c r="AQ1196"/>
  <c r="AQ1193"/>
  <c r="AQ1198"/>
  <c r="AQ1176"/>
  <c r="AQ1192"/>
  <c r="AQ1177"/>
  <c r="AQ1182"/>
  <c r="AQ1202"/>
  <c r="AQ1187"/>
  <c r="AQ1180"/>
  <c r="AQ1197"/>
  <c r="AQ1189"/>
  <c r="AQ834"/>
  <c r="AQ828"/>
  <c r="AQ836"/>
  <c r="AQ847"/>
  <c r="AQ865"/>
  <c r="AQ827"/>
  <c r="AQ844"/>
  <c r="AQ859"/>
  <c r="AQ838"/>
  <c r="AQ837"/>
  <c r="AQ822"/>
  <c r="AQ833"/>
  <c r="AQ849"/>
  <c r="AQ854"/>
  <c r="AQ831"/>
  <c r="AQ852"/>
  <c r="AQ825"/>
  <c r="AQ848"/>
  <c r="AQ862"/>
  <c r="AQ824"/>
  <c r="AQ861"/>
  <c r="AQ839"/>
  <c r="AQ863"/>
  <c r="AQ851"/>
  <c r="AQ832"/>
  <c r="AQ830"/>
  <c r="AQ864"/>
  <c r="AQ846"/>
  <c r="AQ845"/>
  <c r="AQ860"/>
  <c r="AQ823"/>
  <c r="AQ843"/>
  <c r="AQ856"/>
  <c r="AQ835"/>
  <c r="AQ853"/>
  <c r="AQ829"/>
  <c r="AQ842"/>
  <c r="AQ850"/>
  <c r="AQ840"/>
  <c r="AQ826"/>
  <c r="AQ855"/>
  <c r="AQ841"/>
  <c r="AQ857"/>
  <c r="AQ858"/>
  <c r="AP866"/>
  <c r="AQ677"/>
  <c r="AQ675"/>
  <c r="AQ670"/>
  <c r="AQ676"/>
  <c r="AQ671"/>
  <c r="AQ683"/>
  <c r="AQ672"/>
  <c r="AQ679"/>
  <c r="AQ680"/>
  <c r="AQ674"/>
  <c r="AQ678"/>
  <c r="AQ682"/>
  <c r="AQ681"/>
  <c r="AQ684"/>
  <c r="AQ673"/>
  <c r="AQ685"/>
  <c r="AQ751"/>
  <c r="AQ748"/>
  <c r="AQ745"/>
  <c r="AQ742"/>
  <c r="AQ744"/>
  <c r="AQ746"/>
  <c r="AQ743"/>
  <c r="AQ750"/>
  <c r="AQ747"/>
  <c r="AQ808"/>
  <c r="AQ804"/>
  <c r="AQ811"/>
  <c r="AQ803"/>
  <c r="AQ807"/>
  <c r="AQ806"/>
  <c r="AQ809"/>
  <c r="AQ805"/>
  <c r="AR43" i="64"/>
  <c r="AR145"/>
  <c r="AR126"/>
  <c r="AR10"/>
  <c r="AS2"/>
  <c r="AR636" i="70" l="1"/>
  <c r="AR637"/>
  <c r="AR766"/>
  <c r="AR791"/>
  <c r="AS558" i="64"/>
  <c r="AS58"/>
  <c r="AT2" i="70"/>
  <c r="AT871" s="1"/>
  <c r="AS265"/>
  <c r="AS83" i="64"/>
  <c r="AR634" i="70"/>
  <c r="AR640"/>
  <c r="AR638"/>
  <c r="AR642"/>
  <c r="AR631"/>
  <c r="AR635"/>
  <c r="AR641"/>
  <c r="AR632"/>
  <c r="AR633"/>
  <c r="AR639"/>
  <c r="AR643"/>
  <c r="AR811"/>
  <c r="AR808"/>
  <c r="AR803"/>
  <c r="AR806"/>
  <c r="AR805"/>
  <c r="AR809"/>
  <c r="AR804"/>
  <c r="AR807"/>
  <c r="AR768"/>
  <c r="AR762"/>
  <c r="AR783"/>
  <c r="AR780"/>
  <c r="AR786"/>
  <c r="AR782"/>
  <c r="AR769"/>
  <c r="AR772"/>
  <c r="AR790"/>
  <c r="AR788"/>
  <c r="AR781"/>
  <c r="AR767"/>
  <c r="AR771"/>
  <c r="AR773"/>
  <c r="AR785"/>
  <c r="AR775"/>
  <c r="AR779"/>
  <c r="AR763"/>
  <c r="AR776"/>
  <c r="AR777"/>
  <c r="AR789"/>
  <c r="AR778"/>
  <c r="AR792"/>
  <c r="AR784"/>
  <c r="AR774"/>
  <c r="AR764"/>
  <c r="AR770"/>
  <c r="AR765"/>
  <c r="AR787"/>
  <c r="AQ731"/>
  <c r="AQ1203"/>
  <c r="AQ660"/>
  <c r="AQ644"/>
  <c r="AS1169"/>
  <c r="AS1172" s="1"/>
  <c r="AS1201" s="1"/>
  <c r="AS664"/>
  <c r="AS667" s="1"/>
  <c r="AS816"/>
  <c r="AS819" s="1"/>
  <c r="AS736"/>
  <c r="AS739" s="1"/>
  <c r="AS749" s="1"/>
  <c r="AS756"/>
  <c r="AS759" s="1"/>
  <c r="AS690"/>
  <c r="AS693" s="1"/>
  <c r="AS706" s="1"/>
  <c r="AS649"/>
  <c r="AS652" s="1"/>
  <c r="AS614"/>
  <c r="AS617" s="1"/>
  <c r="AS797"/>
  <c r="AS800" s="1"/>
  <c r="AS810" s="1"/>
  <c r="AS211"/>
  <c r="AS85"/>
  <c r="AS59"/>
  <c r="AS192"/>
  <c r="AS151"/>
  <c r="AS131"/>
  <c r="AS568"/>
  <c r="AS9"/>
  <c r="AS44"/>
  <c r="AR659"/>
  <c r="AR657"/>
  <c r="AR655"/>
  <c r="AR656"/>
  <c r="AR658"/>
  <c r="AR728"/>
  <c r="AR716"/>
  <c r="AR708"/>
  <c r="AR700"/>
  <c r="AR713"/>
  <c r="AR703"/>
  <c r="AR714"/>
  <c r="AR723"/>
  <c r="AR710"/>
  <c r="AR707"/>
  <c r="AR702"/>
  <c r="AR709"/>
  <c r="AR697"/>
  <c r="AR711"/>
  <c r="AR727"/>
  <c r="AR698"/>
  <c r="AR720"/>
  <c r="AR696"/>
  <c r="AR717"/>
  <c r="AR730"/>
  <c r="AR722"/>
  <c r="AR704"/>
  <c r="AR699"/>
  <c r="AR721"/>
  <c r="AR715"/>
  <c r="AR719"/>
  <c r="AR725"/>
  <c r="AR724"/>
  <c r="AR712"/>
  <c r="AR726"/>
  <c r="AR729"/>
  <c r="AR705"/>
  <c r="AR701"/>
  <c r="AR718"/>
  <c r="AQ686"/>
  <c r="AQ866"/>
  <c r="AR625"/>
  <c r="AR620"/>
  <c r="AR623"/>
  <c r="AR626"/>
  <c r="AR630"/>
  <c r="AR621"/>
  <c r="AR629"/>
  <c r="AR622"/>
  <c r="AR628"/>
  <c r="AR627"/>
  <c r="AR624"/>
  <c r="AR1197"/>
  <c r="AR1189"/>
  <c r="AR1187"/>
  <c r="AR1180"/>
  <c r="AR1199"/>
  <c r="AR1202"/>
  <c r="AR1198"/>
  <c r="AR1185"/>
  <c r="AR1175"/>
  <c r="AR1176"/>
  <c r="AR1192"/>
  <c r="AR1191"/>
  <c r="AR1194"/>
  <c r="AR1181"/>
  <c r="AR1200"/>
  <c r="AR1196"/>
  <c r="AR1188"/>
  <c r="AR1183"/>
  <c r="AR1178"/>
  <c r="AR1186"/>
  <c r="AR1177"/>
  <c r="AR1193"/>
  <c r="AR1195"/>
  <c r="AR1184"/>
  <c r="AR1179"/>
  <c r="AR1182"/>
  <c r="AR1190"/>
  <c r="AR856"/>
  <c r="AR842"/>
  <c r="AR836"/>
  <c r="AR833"/>
  <c r="AR826"/>
  <c r="AR860"/>
  <c r="AR843"/>
  <c r="AR848"/>
  <c r="AR854"/>
  <c r="AR840"/>
  <c r="AR859"/>
  <c r="AR851"/>
  <c r="AR849"/>
  <c r="AR835"/>
  <c r="AR857"/>
  <c r="AR841"/>
  <c r="AR853"/>
  <c r="AR850"/>
  <c r="AR832"/>
  <c r="AR862"/>
  <c r="AR845"/>
  <c r="AR823"/>
  <c r="AR825"/>
  <c r="AR834"/>
  <c r="AR865"/>
  <c r="AR839"/>
  <c r="AR861"/>
  <c r="AR855"/>
  <c r="AR831"/>
  <c r="AR829"/>
  <c r="AR844"/>
  <c r="AR824"/>
  <c r="AR838"/>
  <c r="AR864"/>
  <c r="AR858"/>
  <c r="AR852"/>
  <c r="AR846"/>
  <c r="AR828"/>
  <c r="AR863"/>
  <c r="AR830"/>
  <c r="AR847"/>
  <c r="AR827"/>
  <c r="AR837"/>
  <c r="AR822"/>
  <c r="AQ752"/>
  <c r="AQ812"/>
  <c r="AR670"/>
  <c r="AR675"/>
  <c r="AR671"/>
  <c r="AR678"/>
  <c r="AR676"/>
  <c r="AR679"/>
  <c r="AR682"/>
  <c r="AR681"/>
  <c r="AR672"/>
  <c r="AR673"/>
  <c r="AR680"/>
  <c r="AR674"/>
  <c r="AR677"/>
  <c r="AR685"/>
  <c r="AR684"/>
  <c r="AR683"/>
  <c r="AR751"/>
  <c r="AR742"/>
  <c r="AR750"/>
  <c r="AR744"/>
  <c r="AR745"/>
  <c r="AR746"/>
  <c r="AR743"/>
  <c r="AR748"/>
  <c r="AR747"/>
  <c r="AQ793"/>
  <c r="AS10" i="64"/>
  <c r="AT2"/>
  <c r="AS43"/>
  <c r="AS126"/>
  <c r="AS145"/>
  <c r="AS636" i="70" l="1"/>
  <c r="AS637"/>
  <c r="AS766"/>
  <c r="AS791"/>
  <c r="AT558" i="64"/>
  <c r="AT58"/>
  <c r="AU2" i="70"/>
  <c r="AU871" s="1"/>
  <c r="AT265"/>
  <c r="AT83" i="64"/>
  <c r="AS631" i="70"/>
  <c r="AS635"/>
  <c r="AS641"/>
  <c r="AS632"/>
  <c r="AS638"/>
  <c r="AS642"/>
  <c r="AS633"/>
  <c r="AS639"/>
  <c r="AS643"/>
  <c r="AS640"/>
  <c r="AS634"/>
  <c r="AR866"/>
  <c r="AR731"/>
  <c r="AR660"/>
  <c r="AS627"/>
  <c r="AS629"/>
  <c r="AS625"/>
  <c r="AS628"/>
  <c r="AS630"/>
  <c r="AS626"/>
  <c r="AS624"/>
  <c r="AS620"/>
  <c r="AS622"/>
  <c r="AS623"/>
  <c r="AS621"/>
  <c r="AS746"/>
  <c r="AS747"/>
  <c r="AS750"/>
  <c r="AS748"/>
  <c r="AS742"/>
  <c r="AS751"/>
  <c r="AS743"/>
  <c r="AS745"/>
  <c r="AS744"/>
  <c r="AS803"/>
  <c r="AS804"/>
  <c r="AS806"/>
  <c r="AS809"/>
  <c r="AS807"/>
  <c r="AS811"/>
  <c r="AS808"/>
  <c r="AS805"/>
  <c r="AS771"/>
  <c r="AS781"/>
  <c r="AS767"/>
  <c r="AS777"/>
  <c r="AS779"/>
  <c r="AS785"/>
  <c r="AS770"/>
  <c r="AS782"/>
  <c r="AS784"/>
  <c r="AS778"/>
  <c r="AS780"/>
  <c r="AS773"/>
  <c r="AS788"/>
  <c r="AS775"/>
  <c r="AS765"/>
  <c r="AS768"/>
  <c r="AS763"/>
  <c r="AS764"/>
  <c r="AS762"/>
  <c r="AS792"/>
  <c r="AS776"/>
  <c r="AS769"/>
  <c r="AS787"/>
  <c r="AS789"/>
  <c r="AS783"/>
  <c r="AS790"/>
  <c r="AS786"/>
  <c r="AS774"/>
  <c r="AS772"/>
  <c r="AS1182"/>
  <c r="AS1202"/>
  <c r="AS1188"/>
  <c r="AS1189"/>
  <c r="AS1192"/>
  <c r="AS1179"/>
  <c r="AS1175"/>
  <c r="AS1178"/>
  <c r="AS1194"/>
  <c r="AS1180"/>
  <c r="AS1185"/>
  <c r="AS1184"/>
  <c r="AS1183"/>
  <c r="AS1196"/>
  <c r="AS1190"/>
  <c r="AS1197"/>
  <c r="AS1181"/>
  <c r="AS1176"/>
  <c r="AS1198"/>
  <c r="AS1200"/>
  <c r="AS1186"/>
  <c r="AS1199"/>
  <c r="AS1177"/>
  <c r="AS1193"/>
  <c r="AS1187"/>
  <c r="AS1195"/>
  <c r="AS1191"/>
  <c r="AR793"/>
  <c r="AR1203"/>
  <c r="AS713"/>
  <c r="AS698"/>
  <c r="AS720"/>
  <c r="AS729"/>
  <c r="AS716"/>
  <c r="AS700"/>
  <c r="AS715"/>
  <c r="AS708"/>
  <c r="AS727"/>
  <c r="AS714"/>
  <c r="AS721"/>
  <c r="AS709"/>
  <c r="AS699"/>
  <c r="AS703"/>
  <c r="AS717"/>
  <c r="AS710"/>
  <c r="AS722"/>
  <c r="AS697"/>
  <c r="AS701"/>
  <c r="AS696"/>
  <c r="AS728"/>
  <c r="AS705"/>
  <c r="AS711"/>
  <c r="AS702"/>
  <c r="AS726"/>
  <c r="AS704"/>
  <c r="AS707"/>
  <c r="AS712"/>
  <c r="AS730"/>
  <c r="AS719"/>
  <c r="AS723"/>
  <c r="AS725"/>
  <c r="AS724"/>
  <c r="AS718"/>
  <c r="AS676"/>
  <c r="AS674"/>
  <c r="AS678"/>
  <c r="AS672"/>
  <c r="AS670"/>
  <c r="AS677"/>
  <c r="AS675"/>
  <c r="AS680"/>
  <c r="AS682"/>
  <c r="AS685"/>
  <c r="AS684"/>
  <c r="AS681"/>
  <c r="AS671"/>
  <c r="AS683"/>
  <c r="AS679"/>
  <c r="AS673"/>
  <c r="AR812"/>
  <c r="AR752"/>
  <c r="AR686"/>
  <c r="AR644"/>
  <c r="AT756"/>
  <c r="AT759" s="1"/>
  <c r="AT690"/>
  <c r="AT693" s="1"/>
  <c r="AT706" s="1"/>
  <c r="AT649"/>
  <c r="AT652" s="1"/>
  <c r="AT614"/>
  <c r="AT617" s="1"/>
  <c r="AT816"/>
  <c r="AT819" s="1"/>
  <c r="AT797"/>
  <c r="AT800" s="1"/>
  <c r="AT810" s="1"/>
  <c r="AT1169"/>
  <c r="AT1172" s="1"/>
  <c r="AT1201" s="1"/>
  <c r="AT664"/>
  <c r="AT667" s="1"/>
  <c r="AT736"/>
  <c r="AT739" s="1"/>
  <c r="AT749" s="1"/>
  <c r="AT568"/>
  <c r="AT44"/>
  <c r="AT9"/>
  <c r="AT211"/>
  <c r="AT85"/>
  <c r="AT59"/>
  <c r="AT192"/>
  <c r="AT151"/>
  <c r="AT131"/>
  <c r="AS658"/>
  <c r="AS659"/>
  <c r="AS656"/>
  <c r="AS657"/>
  <c r="AS655"/>
  <c r="AS830"/>
  <c r="AS832"/>
  <c r="AS856"/>
  <c r="AS827"/>
  <c r="AS859"/>
  <c r="AS852"/>
  <c r="AS823"/>
  <c r="AS834"/>
  <c r="AS862"/>
  <c r="AS863"/>
  <c r="AS855"/>
  <c r="AS865"/>
  <c r="AS831"/>
  <c r="AS857"/>
  <c r="AS850"/>
  <c r="AS845"/>
  <c r="AS858"/>
  <c r="AS844"/>
  <c r="AS822"/>
  <c r="AS837"/>
  <c r="AS836"/>
  <c r="AS835"/>
  <c r="AS840"/>
  <c r="AS851"/>
  <c r="AS849"/>
  <c r="AS841"/>
  <c r="AS829"/>
  <c r="AS839"/>
  <c r="AS853"/>
  <c r="AS846"/>
  <c r="AS838"/>
  <c r="AS842"/>
  <c r="AS864"/>
  <c r="AS826"/>
  <c r="AS860"/>
  <c r="AS833"/>
  <c r="AS824"/>
  <c r="AS828"/>
  <c r="AS848"/>
  <c r="AS843"/>
  <c r="AS825"/>
  <c r="AS861"/>
  <c r="AS847"/>
  <c r="AS854"/>
  <c r="AU2" i="64"/>
  <c r="AT43"/>
  <c r="AT10"/>
  <c r="AT145"/>
  <c r="AT126"/>
  <c r="AT637" i="70" l="1"/>
  <c r="AT636"/>
  <c r="AT766"/>
  <c r="AT791"/>
  <c r="AU558" i="64"/>
  <c r="AU58"/>
  <c r="AV2" i="70"/>
  <c r="AV871" s="1"/>
  <c r="AU265"/>
  <c r="AU83" i="64"/>
  <c r="AT632" i="70"/>
  <c r="AT638"/>
  <c r="AT642"/>
  <c r="AT631"/>
  <c r="AT633"/>
  <c r="AT639"/>
  <c r="AT643"/>
  <c r="AT634"/>
  <c r="AT640"/>
  <c r="AT641"/>
  <c r="AT635"/>
  <c r="AS660"/>
  <c r="AU797"/>
  <c r="AU800" s="1"/>
  <c r="AU810" s="1"/>
  <c r="AU690"/>
  <c r="AU693" s="1"/>
  <c r="AU706" s="1"/>
  <c r="AU649"/>
  <c r="AU652" s="1"/>
  <c r="AU816"/>
  <c r="AU819" s="1"/>
  <c r="AU736"/>
  <c r="AU739" s="1"/>
  <c r="AU749" s="1"/>
  <c r="AU756"/>
  <c r="AU759" s="1"/>
  <c r="AU614"/>
  <c r="AU617" s="1"/>
  <c r="AU1169"/>
  <c r="AU1172" s="1"/>
  <c r="AU1201" s="1"/>
  <c r="AU664"/>
  <c r="AU667" s="1"/>
  <c r="AU131"/>
  <c r="AU568"/>
  <c r="AU44"/>
  <c r="AU9"/>
  <c r="AU211"/>
  <c r="AU85"/>
  <c r="AU59"/>
  <c r="AU192"/>
  <c r="AU151"/>
  <c r="AT803"/>
  <c r="AT811"/>
  <c r="AT808"/>
  <c r="AT806"/>
  <c r="AT805"/>
  <c r="AT809"/>
  <c r="AT807"/>
  <c r="AT804"/>
  <c r="AT726"/>
  <c r="AT697"/>
  <c r="AT720"/>
  <c r="AT716"/>
  <c r="AT727"/>
  <c r="AT710"/>
  <c r="AT723"/>
  <c r="AT730"/>
  <c r="AT724"/>
  <c r="AT707"/>
  <c r="AT725"/>
  <c r="AT703"/>
  <c r="AT699"/>
  <c r="AT700"/>
  <c r="AT712"/>
  <c r="AT708"/>
  <c r="AT698"/>
  <c r="AT704"/>
  <c r="AT709"/>
  <c r="AT715"/>
  <c r="AT711"/>
  <c r="AT701"/>
  <c r="AT702"/>
  <c r="AT717"/>
  <c r="AT728"/>
  <c r="AT705"/>
  <c r="AT719"/>
  <c r="AT714"/>
  <c r="AT696"/>
  <c r="AT722"/>
  <c r="AT713"/>
  <c r="AT729"/>
  <c r="AT718"/>
  <c r="AT721"/>
  <c r="AS731"/>
  <c r="AS812"/>
  <c r="AT1197"/>
  <c r="AT1176"/>
  <c r="AT1192"/>
  <c r="AT1194"/>
  <c r="AT1187"/>
  <c r="AT1190"/>
  <c r="AT1193"/>
  <c r="AT1200"/>
  <c r="AT1188"/>
  <c r="AT1186"/>
  <c r="AT1183"/>
  <c r="AT1182"/>
  <c r="AT1177"/>
  <c r="AT1202"/>
  <c r="AT1184"/>
  <c r="AT1178"/>
  <c r="AT1179"/>
  <c r="AT1195"/>
  <c r="AT1181"/>
  <c r="AT1189"/>
  <c r="AT1198"/>
  <c r="AT1180"/>
  <c r="AT1199"/>
  <c r="AT1175"/>
  <c r="AT1191"/>
  <c r="AT1185"/>
  <c r="AT1196"/>
  <c r="AT655"/>
  <c r="AT656"/>
  <c r="AT659"/>
  <c r="AT657"/>
  <c r="AT658"/>
  <c r="AS866"/>
  <c r="AT677"/>
  <c r="AT682"/>
  <c r="AT673"/>
  <c r="AT680"/>
  <c r="AT685"/>
  <c r="AT676"/>
  <c r="AT672"/>
  <c r="AT671"/>
  <c r="AT683"/>
  <c r="AT670"/>
  <c r="AT675"/>
  <c r="AT681"/>
  <c r="AT679"/>
  <c r="AT674"/>
  <c r="AT684"/>
  <c r="AT678"/>
  <c r="AT622"/>
  <c r="AT630"/>
  <c r="AT621"/>
  <c r="AT623"/>
  <c r="AT620"/>
  <c r="AT628"/>
  <c r="AT625"/>
  <c r="AT626"/>
  <c r="AT627"/>
  <c r="AT624"/>
  <c r="AT629"/>
  <c r="AS793"/>
  <c r="AS644"/>
  <c r="AT747"/>
  <c r="AT744"/>
  <c r="AT742"/>
  <c r="AT745"/>
  <c r="AT746"/>
  <c r="AT743"/>
  <c r="AT750"/>
  <c r="AT751"/>
  <c r="AT748"/>
  <c r="AT852"/>
  <c r="AT835"/>
  <c r="AT833"/>
  <c r="AT831"/>
  <c r="AT863"/>
  <c r="AT825"/>
  <c r="AT851"/>
  <c r="AT830"/>
  <c r="AT849"/>
  <c r="AT826"/>
  <c r="AT838"/>
  <c r="AT843"/>
  <c r="AT832"/>
  <c r="AT865"/>
  <c r="AT837"/>
  <c r="AT823"/>
  <c r="AT860"/>
  <c r="AT829"/>
  <c r="AT853"/>
  <c r="AT824"/>
  <c r="AT857"/>
  <c r="AT847"/>
  <c r="AT862"/>
  <c r="AT845"/>
  <c r="AT850"/>
  <c r="AT856"/>
  <c r="AT839"/>
  <c r="AT840"/>
  <c r="AT828"/>
  <c r="AT861"/>
  <c r="AT848"/>
  <c r="AT836"/>
  <c r="AT822"/>
  <c r="AT858"/>
  <c r="AT854"/>
  <c r="AT834"/>
  <c r="AT864"/>
  <c r="AT855"/>
  <c r="AT842"/>
  <c r="AT841"/>
  <c r="AT846"/>
  <c r="AT844"/>
  <c r="AT859"/>
  <c r="AT827"/>
  <c r="AT770"/>
  <c r="AT765"/>
  <c r="AT784"/>
  <c r="AT764"/>
  <c r="AT780"/>
  <c r="AT777"/>
  <c r="AT788"/>
  <c r="AT790"/>
  <c r="AT781"/>
  <c r="AT773"/>
  <c r="AT775"/>
  <c r="AT789"/>
  <c r="AT785"/>
  <c r="AT786"/>
  <c r="AT779"/>
  <c r="AT782"/>
  <c r="AT778"/>
  <c r="AT792"/>
  <c r="AT762"/>
  <c r="AT771"/>
  <c r="AT767"/>
  <c r="AT772"/>
  <c r="AT774"/>
  <c r="AT763"/>
  <c r="AT768"/>
  <c r="AT783"/>
  <c r="AT787"/>
  <c r="AT776"/>
  <c r="AT769"/>
  <c r="AS686"/>
  <c r="AS1203"/>
  <c r="AS752"/>
  <c r="AU145" i="64"/>
  <c r="AU126"/>
  <c r="AU10"/>
  <c r="AV2"/>
  <c r="AU43"/>
  <c r="AU637" i="70" l="1"/>
  <c r="AU636"/>
  <c r="AU766"/>
  <c r="AU791"/>
  <c r="AV558" i="64"/>
  <c r="AV58"/>
  <c r="AW2" i="70"/>
  <c r="AW871" s="1"/>
  <c r="AV265"/>
  <c r="AV83" i="64"/>
  <c r="AU633" i="70"/>
  <c r="AU639"/>
  <c r="AU643"/>
  <c r="AU631"/>
  <c r="AU635"/>
  <c r="AU641"/>
  <c r="AU634"/>
  <c r="AU640"/>
  <c r="AU632"/>
  <c r="AU638"/>
  <c r="AU642"/>
  <c r="AT793"/>
  <c r="AT644"/>
  <c r="AT731"/>
  <c r="AU630"/>
  <c r="AU628"/>
  <c r="AU626"/>
  <c r="AU625"/>
  <c r="AU622"/>
  <c r="AU620"/>
  <c r="AU623"/>
  <c r="AU624"/>
  <c r="AU621"/>
  <c r="AU629"/>
  <c r="AU627"/>
  <c r="AU656"/>
  <c r="AU657"/>
  <c r="AU659"/>
  <c r="AU658"/>
  <c r="AU655"/>
  <c r="AT812"/>
  <c r="AU1176"/>
  <c r="AU1192"/>
  <c r="AU1178"/>
  <c r="AU1179"/>
  <c r="AU1195"/>
  <c r="AU1177"/>
  <c r="AU1199"/>
  <c r="AU1188"/>
  <c r="AU1200"/>
  <c r="AU1175"/>
  <c r="AU1191"/>
  <c r="AU1198"/>
  <c r="AU1185"/>
  <c r="AU1184"/>
  <c r="AU1202"/>
  <c r="AU1194"/>
  <c r="AU1187"/>
  <c r="AU1190"/>
  <c r="AU1189"/>
  <c r="AU1197"/>
  <c r="AU1180"/>
  <c r="AU1196"/>
  <c r="AU1186"/>
  <c r="AU1183"/>
  <c r="AU1182"/>
  <c r="AU1193"/>
  <c r="AU1181"/>
  <c r="AU829"/>
  <c r="AU844"/>
  <c r="AU852"/>
  <c r="AU843"/>
  <c r="AU861"/>
  <c r="AU839"/>
  <c r="AU828"/>
  <c r="AU833"/>
  <c r="AU854"/>
  <c r="AU840"/>
  <c r="AU850"/>
  <c r="AU848"/>
  <c r="AU847"/>
  <c r="AU865"/>
  <c r="AU827"/>
  <c r="AU842"/>
  <c r="AU822"/>
  <c r="AU858"/>
  <c r="AU824"/>
  <c r="AU853"/>
  <c r="AU823"/>
  <c r="AU834"/>
  <c r="AU831"/>
  <c r="AU849"/>
  <c r="AU826"/>
  <c r="AU860"/>
  <c r="AU862"/>
  <c r="AU857"/>
  <c r="AU841"/>
  <c r="AU846"/>
  <c r="AU859"/>
  <c r="AU851"/>
  <c r="AU855"/>
  <c r="AU830"/>
  <c r="AU864"/>
  <c r="AU825"/>
  <c r="AU837"/>
  <c r="AU845"/>
  <c r="AU856"/>
  <c r="AU838"/>
  <c r="AU835"/>
  <c r="AU863"/>
  <c r="AU832"/>
  <c r="AU836"/>
  <c r="AT866"/>
  <c r="AU671"/>
  <c r="AU678"/>
  <c r="AU675"/>
  <c r="AU679"/>
  <c r="AU682"/>
  <c r="AU680"/>
  <c r="AU683"/>
  <c r="AU685"/>
  <c r="AU676"/>
  <c r="AU684"/>
  <c r="AU674"/>
  <c r="AU672"/>
  <c r="AU681"/>
  <c r="AU677"/>
  <c r="AU673"/>
  <c r="AU670"/>
  <c r="AU747"/>
  <c r="AU742"/>
  <c r="AU751"/>
  <c r="AU745"/>
  <c r="AU748"/>
  <c r="AU746"/>
  <c r="AU750"/>
  <c r="AU744"/>
  <c r="AU743"/>
  <c r="AU803"/>
  <c r="AU805"/>
  <c r="AU808"/>
  <c r="AU807"/>
  <c r="AU811"/>
  <c r="AU804"/>
  <c r="AU806"/>
  <c r="AU809"/>
  <c r="AT686"/>
  <c r="AT660"/>
  <c r="AT1203"/>
  <c r="AV816"/>
  <c r="AV819" s="1"/>
  <c r="AV736"/>
  <c r="AV739" s="1"/>
  <c r="AV749" s="1"/>
  <c r="AV756"/>
  <c r="AV759" s="1"/>
  <c r="AV690"/>
  <c r="AV693" s="1"/>
  <c r="AV706" s="1"/>
  <c r="AV1169"/>
  <c r="AV1172" s="1"/>
  <c r="AV1201" s="1"/>
  <c r="AV664"/>
  <c r="AV667" s="1"/>
  <c r="AV797"/>
  <c r="AV800" s="1"/>
  <c r="AV810" s="1"/>
  <c r="AV649"/>
  <c r="AV652" s="1"/>
  <c r="AV614"/>
  <c r="AV617" s="1"/>
  <c r="AV192"/>
  <c r="AV151"/>
  <c r="AV131"/>
  <c r="AV568"/>
  <c r="AV59"/>
  <c r="AV9"/>
  <c r="AV44"/>
  <c r="AV211"/>
  <c r="AV85"/>
  <c r="AU767"/>
  <c r="AU770"/>
  <c r="AU779"/>
  <c r="AU764"/>
  <c r="AU785"/>
  <c r="AU763"/>
  <c r="AU778"/>
  <c r="AU786"/>
  <c r="AU771"/>
  <c r="AU780"/>
  <c r="AU772"/>
  <c r="AU765"/>
  <c r="AU776"/>
  <c r="AU768"/>
  <c r="AU775"/>
  <c r="AU782"/>
  <c r="AU773"/>
  <c r="AU788"/>
  <c r="AU774"/>
  <c r="AU762"/>
  <c r="AU784"/>
  <c r="AU790"/>
  <c r="AU783"/>
  <c r="AU789"/>
  <c r="AU781"/>
  <c r="AU787"/>
  <c r="AU769"/>
  <c r="AU777"/>
  <c r="AU792"/>
  <c r="AU708"/>
  <c r="AU719"/>
  <c r="AU718"/>
  <c r="AU699"/>
  <c r="AU703"/>
  <c r="AU697"/>
  <c r="AU711"/>
  <c r="AU696"/>
  <c r="AU710"/>
  <c r="AU707"/>
  <c r="AU698"/>
  <c r="AU721"/>
  <c r="AU714"/>
  <c r="AU717"/>
  <c r="AU716"/>
  <c r="AU720"/>
  <c r="AU723"/>
  <c r="AU701"/>
  <c r="AU728"/>
  <c r="AU704"/>
  <c r="AU705"/>
  <c r="AU700"/>
  <c r="AU729"/>
  <c r="AU702"/>
  <c r="AU715"/>
  <c r="AU712"/>
  <c r="AU730"/>
  <c r="AU722"/>
  <c r="AU727"/>
  <c r="AU726"/>
  <c r="AU724"/>
  <c r="AU713"/>
  <c r="AU709"/>
  <c r="AU725"/>
  <c r="AT752"/>
  <c r="AV43" i="64"/>
  <c r="AV126"/>
  <c r="AV145"/>
  <c r="AV10"/>
  <c r="AW2"/>
  <c r="AV636" i="70" l="1"/>
  <c r="AV637"/>
  <c r="AV766"/>
  <c r="AV791"/>
  <c r="AW558" i="64"/>
  <c r="AW58"/>
  <c r="AX2" i="70"/>
  <c r="AW265"/>
  <c r="AW83" i="64"/>
  <c r="AV634" i="70"/>
  <c r="AV640"/>
  <c r="AV632"/>
  <c r="AV631"/>
  <c r="AV635"/>
  <c r="AV641"/>
  <c r="AV638"/>
  <c r="AV642"/>
  <c r="AV639"/>
  <c r="AV633"/>
  <c r="AV643"/>
  <c r="AU731"/>
  <c r="AV624"/>
  <c r="AV629"/>
  <c r="AV622"/>
  <c r="AV630"/>
  <c r="AV625"/>
  <c r="AV627"/>
  <c r="AV620"/>
  <c r="AV628"/>
  <c r="AV623"/>
  <c r="AV626"/>
  <c r="AV621"/>
  <c r="AV1202"/>
  <c r="AV1191"/>
  <c r="AV1178"/>
  <c r="AV1190"/>
  <c r="AV1188"/>
  <c r="AV1185"/>
  <c r="AV1184"/>
  <c r="AV1175"/>
  <c r="AV1183"/>
  <c r="AV1186"/>
  <c r="AV1187"/>
  <c r="AV1196"/>
  <c r="AV1182"/>
  <c r="AV1198"/>
  <c r="AV1195"/>
  <c r="AV1194"/>
  <c r="AV1181"/>
  <c r="AV1200"/>
  <c r="AV1176"/>
  <c r="AV1179"/>
  <c r="AV1199"/>
  <c r="AV1197"/>
  <c r="AV1189"/>
  <c r="AV1193"/>
  <c r="AV1180"/>
  <c r="AV1177"/>
  <c r="AV1192"/>
  <c r="AV838"/>
  <c r="AV859"/>
  <c r="AV835"/>
  <c r="AV826"/>
  <c r="AV830"/>
  <c r="AV865"/>
  <c r="AV827"/>
  <c r="AV854"/>
  <c r="AV824"/>
  <c r="AV862"/>
  <c r="AV849"/>
  <c r="AV829"/>
  <c r="AV856"/>
  <c r="AV834"/>
  <c r="AV842"/>
  <c r="AV858"/>
  <c r="AV848"/>
  <c r="AV855"/>
  <c r="AV825"/>
  <c r="AV840"/>
  <c r="AV861"/>
  <c r="AV851"/>
  <c r="AV837"/>
  <c r="AV863"/>
  <c r="AV841"/>
  <c r="AV852"/>
  <c r="AV846"/>
  <c r="AV832"/>
  <c r="AV860"/>
  <c r="AV850"/>
  <c r="AV845"/>
  <c r="AV823"/>
  <c r="AV853"/>
  <c r="AV864"/>
  <c r="AV843"/>
  <c r="AV836"/>
  <c r="AV828"/>
  <c r="AV831"/>
  <c r="AV857"/>
  <c r="AV844"/>
  <c r="AV847"/>
  <c r="AV839"/>
  <c r="AV822"/>
  <c r="AV833"/>
  <c r="AU1203"/>
  <c r="AV677"/>
  <c r="AV681"/>
  <c r="AV684"/>
  <c r="AV676"/>
  <c r="AV673"/>
  <c r="AV682"/>
  <c r="AV679"/>
  <c r="AV683"/>
  <c r="AV685"/>
  <c r="AV670"/>
  <c r="AV678"/>
  <c r="AV675"/>
  <c r="AV680"/>
  <c r="AV671"/>
  <c r="AV672"/>
  <c r="AV674"/>
  <c r="AV745"/>
  <c r="AV743"/>
  <c r="AV744"/>
  <c r="AV748"/>
  <c r="AV746"/>
  <c r="AV747"/>
  <c r="AV750"/>
  <c r="AV742"/>
  <c r="AV751"/>
  <c r="AU686"/>
  <c r="AU793"/>
  <c r="AV804"/>
  <c r="AV806"/>
  <c r="AV807"/>
  <c r="AV811"/>
  <c r="AV809"/>
  <c r="AV803"/>
  <c r="AV805"/>
  <c r="AV808"/>
  <c r="AV775"/>
  <c r="AV779"/>
  <c r="AV778"/>
  <c r="AV787"/>
  <c r="AV764"/>
  <c r="AV762"/>
  <c r="AV782"/>
  <c r="AV773"/>
  <c r="AV790"/>
  <c r="AV776"/>
  <c r="AV767"/>
  <c r="AV781"/>
  <c r="AV777"/>
  <c r="AV771"/>
  <c r="AV765"/>
  <c r="AV783"/>
  <c r="AV788"/>
  <c r="AV769"/>
  <c r="AV774"/>
  <c r="AV770"/>
  <c r="AV763"/>
  <c r="AV792"/>
  <c r="AV768"/>
  <c r="AV780"/>
  <c r="AV785"/>
  <c r="AV772"/>
  <c r="AV786"/>
  <c r="AV784"/>
  <c r="AV789"/>
  <c r="AU812"/>
  <c r="AU866"/>
  <c r="AU752"/>
  <c r="AW1169"/>
  <c r="AW1172" s="1"/>
  <c r="AW1201" s="1"/>
  <c r="AW664"/>
  <c r="AW667" s="1"/>
  <c r="AW756"/>
  <c r="AW759" s="1"/>
  <c r="AW690"/>
  <c r="AW693" s="1"/>
  <c r="AW706" s="1"/>
  <c r="AW649"/>
  <c r="AW652" s="1"/>
  <c r="AW614"/>
  <c r="AW617" s="1"/>
  <c r="AW816"/>
  <c r="AW819" s="1"/>
  <c r="AW736"/>
  <c r="AW739" s="1"/>
  <c r="AW749" s="1"/>
  <c r="AW797"/>
  <c r="AW800" s="1"/>
  <c r="AW810" s="1"/>
  <c r="AW211"/>
  <c r="AW85"/>
  <c r="AW59"/>
  <c r="AW192"/>
  <c r="AW151"/>
  <c r="AW131"/>
  <c r="AW568"/>
  <c r="AW9"/>
  <c r="AW44"/>
  <c r="AV658"/>
  <c r="AV657"/>
  <c r="AV656"/>
  <c r="AV659"/>
  <c r="AV655"/>
  <c r="AV717"/>
  <c r="AV718"/>
  <c r="AV713"/>
  <c r="AV700"/>
  <c r="AV730"/>
  <c r="AV728"/>
  <c r="AV710"/>
  <c r="AV714"/>
  <c r="AV723"/>
  <c r="AV703"/>
  <c r="AV711"/>
  <c r="AV727"/>
  <c r="AV716"/>
  <c r="AV708"/>
  <c r="AV704"/>
  <c r="AV709"/>
  <c r="AV699"/>
  <c r="AV724"/>
  <c r="AV720"/>
  <c r="AV726"/>
  <c r="AV721"/>
  <c r="AV719"/>
  <c r="AV707"/>
  <c r="AV701"/>
  <c r="AV705"/>
  <c r="AV696"/>
  <c r="AV697"/>
  <c r="AV722"/>
  <c r="AV698"/>
  <c r="AV725"/>
  <c r="AV715"/>
  <c r="AV712"/>
  <c r="AV729"/>
  <c r="AV702"/>
  <c r="AU660"/>
  <c r="AU644"/>
  <c r="AW10" i="64"/>
  <c r="AX2"/>
  <c r="AW43"/>
  <c r="AW145"/>
  <c r="AW126"/>
  <c r="AW636" i="70" l="1"/>
  <c r="AW637"/>
  <c r="AX871"/>
  <c r="AY2"/>
  <c r="AZ2" s="1"/>
  <c r="BA2" s="1"/>
  <c r="AW766"/>
  <c r="AW791"/>
  <c r="AX558" i="64"/>
  <c r="AX58"/>
  <c r="AY871" i="70"/>
  <c r="AX265"/>
  <c r="AX83" i="64"/>
  <c r="AW631" i="70"/>
  <c r="AW635"/>
  <c r="AW641"/>
  <c r="AW633"/>
  <c r="AW639"/>
  <c r="AW643"/>
  <c r="AW632"/>
  <c r="AW638"/>
  <c r="AW642"/>
  <c r="AW640"/>
  <c r="AW634"/>
  <c r="AV731"/>
  <c r="AV660"/>
  <c r="AW806"/>
  <c r="AW805"/>
  <c r="AW811"/>
  <c r="AW807"/>
  <c r="AW804"/>
  <c r="AW808"/>
  <c r="AW803"/>
  <c r="AW809"/>
  <c r="AW656"/>
  <c r="AW658"/>
  <c r="AW659"/>
  <c r="AW657"/>
  <c r="AW655"/>
  <c r="AW1181"/>
  <c r="AW1175"/>
  <c r="AW1188"/>
  <c r="AW1197"/>
  <c r="AW1178"/>
  <c r="AW1183"/>
  <c r="AW1200"/>
  <c r="AW1177"/>
  <c r="AW1193"/>
  <c r="AW1184"/>
  <c r="AW1199"/>
  <c r="AW1195"/>
  <c r="AW1198"/>
  <c r="AW1190"/>
  <c r="AW1189"/>
  <c r="AW1180"/>
  <c r="AW1202"/>
  <c r="AW1187"/>
  <c r="AW1194"/>
  <c r="AW1182"/>
  <c r="AW1185"/>
  <c r="AW1176"/>
  <c r="AW1192"/>
  <c r="AW1179"/>
  <c r="AW1186"/>
  <c r="AW1191"/>
  <c r="AW1196"/>
  <c r="AV866"/>
  <c r="AV752"/>
  <c r="AW628"/>
  <c r="AW630"/>
  <c r="AW626"/>
  <c r="AW624"/>
  <c r="AW620"/>
  <c r="AW622"/>
  <c r="AW623"/>
  <c r="AW621"/>
  <c r="AW629"/>
  <c r="AW627"/>
  <c r="AW625"/>
  <c r="AW673"/>
  <c r="AW683"/>
  <c r="AW685"/>
  <c r="AW684"/>
  <c r="AW681"/>
  <c r="AW670"/>
  <c r="AW672"/>
  <c r="AW680"/>
  <c r="AW678"/>
  <c r="AW682"/>
  <c r="AW674"/>
  <c r="AW676"/>
  <c r="AW675"/>
  <c r="AW671"/>
  <c r="AW677"/>
  <c r="AW679"/>
  <c r="AV686"/>
  <c r="AX756"/>
  <c r="AX759" s="1"/>
  <c r="AX690"/>
  <c r="AX693" s="1"/>
  <c r="AX706" s="1"/>
  <c r="AX649"/>
  <c r="AX652" s="1"/>
  <c r="AX614"/>
  <c r="AX617" s="1"/>
  <c r="AX816"/>
  <c r="AX819" s="1"/>
  <c r="AX736"/>
  <c r="AX739" s="1"/>
  <c r="AX749" s="1"/>
  <c r="AX797"/>
  <c r="AX800" s="1"/>
  <c r="AX810" s="1"/>
  <c r="AX1169"/>
  <c r="AX1172" s="1"/>
  <c r="AX1201" s="1"/>
  <c r="AX664"/>
  <c r="AX667" s="1"/>
  <c r="AX568"/>
  <c r="AX44"/>
  <c r="AX9"/>
  <c r="AX211"/>
  <c r="AX85"/>
  <c r="AX59"/>
  <c r="AX192"/>
  <c r="AX151"/>
  <c r="AX131"/>
  <c r="AW861"/>
  <c r="AW864"/>
  <c r="AW863"/>
  <c r="AW854"/>
  <c r="AW845"/>
  <c r="AW851"/>
  <c r="AW833"/>
  <c r="AW827"/>
  <c r="AW823"/>
  <c r="AW841"/>
  <c r="AW840"/>
  <c r="AW853"/>
  <c r="AW842"/>
  <c r="AW837"/>
  <c r="AW862"/>
  <c r="AW828"/>
  <c r="AW858"/>
  <c r="AW832"/>
  <c r="AW822"/>
  <c r="AW847"/>
  <c r="AW839"/>
  <c r="AW824"/>
  <c r="AW830"/>
  <c r="AW844"/>
  <c r="AW836"/>
  <c r="AW826"/>
  <c r="AW848"/>
  <c r="AW843"/>
  <c r="AW831"/>
  <c r="AW852"/>
  <c r="AW859"/>
  <c r="AW846"/>
  <c r="AW865"/>
  <c r="AW857"/>
  <c r="AW834"/>
  <c r="AW835"/>
  <c r="AW855"/>
  <c r="AW838"/>
  <c r="AW850"/>
  <c r="AW860"/>
  <c r="AW849"/>
  <c r="AW829"/>
  <c r="AW856"/>
  <c r="AW825"/>
  <c r="AW774"/>
  <c r="AW780"/>
  <c r="AW771"/>
  <c r="AW782"/>
  <c r="AW765"/>
  <c r="AW784"/>
  <c r="AW768"/>
  <c r="AW762"/>
  <c r="AW792"/>
  <c r="AW786"/>
  <c r="AW785"/>
  <c r="AW781"/>
  <c r="AW779"/>
  <c r="AW769"/>
  <c r="AW789"/>
  <c r="AW775"/>
  <c r="AW770"/>
  <c r="AW776"/>
  <c r="AW788"/>
  <c r="AW778"/>
  <c r="AW764"/>
  <c r="AW777"/>
  <c r="AW790"/>
  <c r="AW773"/>
  <c r="AW787"/>
  <c r="AW783"/>
  <c r="AW772"/>
  <c r="AW767"/>
  <c r="AW763"/>
  <c r="AV1203"/>
  <c r="AV644"/>
  <c r="AW750"/>
  <c r="AW744"/>
  <c r="AW742"/>
  <c r="AW748"/>
  <c r="AW751"/>
  <c r="AW746"/>
  <c r="AW743"/>
  <c r="AW745"/>
  <c r="AW747"/>
  <c r="AW705"/>
  <c r="AW718"/>
  <c r="AW724"/>
  <c r="AW722"/>
  <c r="AW703"/>
  <c r="AW696"/>
  <c r="AW704"/>
  <c r="AW707"/>
  <c r="AW713"/>
  <c r="AW698"/>
  <c r="AW709"/>
  <c r="AW717"/>
  <c r="AW702"/>
  <c r="AW714"/>
  <c r="AW700"/>
  <c r="AW712"/>
  <c r="AW728"/>
  <c r="AW711"/>
  <c r="AW715"/>
  <c r="AW708"/>
  <c r="AW701"/>
  <c r="AW719"/>
  <c r="AW723"/>
  <c r="AW720"/>
  <c r="AW726"/>
  <c r="AW721"/>
  <c r="AW725"/>
  <c r="AW716"/>
  <c r="AW710"/>
  <c r="AW727"/>
  <c r="AW697"/>
  <c r="AW699"/>
  <c r="AW729"/>
  <c r="AW730"/>
  <c r="AV793"/>
  <c r="AV812"/>
  <c r="AY2" i="64"/>
  <c r="AX43"/>
  <c r="AX10"/>
  <c r="AX145"/>
  <c r="AX126"/>
  <c r="AX637" i="70" l="1"/>
  <c r="AX636"/>
  <c r="BB2"/>
  <c r="BC2" s="1"/>
  <c r="BA131"/>
  <c r="BA44"/>
  <c r="BA59"/>
  <c r="BA265"/>
  <c r="BA151"/>
  <c r="BA9"/>
  <c r="BA192"/>
  <c r="BA614"/>
  <c r="BA617" s="1"/>
  <c r="BA568"/>
  <c r="BA797"/>
  <c r="BA800" s="1"/>
  <c r="BA871"/>
  <c r="BA1169"/>
  <c r="BA1172" s="1"/>
  <c r="BA1201" s="1"/>
  <c r="BA211"/>
  <c r="BA736"/>
  <c r="BA739" s="1"/>
  <c r="BA816"/>
  <c r="BA819" s="1"/>
  <c r="BA649"/>
  <c r="BA652" s="1"/>
  <c r="BA664"/>
  <c r="BA667" s="1"/>
  <c r="BA690"/>
  <c r="BA693" s="1"/>
  <c r="BA706" s="1"/>
  <c r="BA756"/>
  <c r="BA759" s="1"/>
  <c r="BA85"/>
  <c r="AX766"/>
  <c r="AX791"/>
  <c r="AY558" i="64"/>
  <c r="AY58"/>
  <c r="AZ871" i="70"/>
  <c r="AY265"/>
  <c r="AY83" i="64"/>
  <c r="AX632" i="70"/>
  <c r="AX638"/>
  <c r="AX642"/>
  <c r="AX634"/>
  <c r="AX640"/>
  <c r="AX633"/>
  <c r="AX639"/>
  <c r="AX643"/>
  <c r="AX631"/>
  <c r="AX635"/>
  <c r="AX641"/>
  <c r="AX786"/>
  <c r="AX778"/>
  <c r="AX772"/>
  <c r="AX773"/>
  <c r="AX792"/>
  <c r="AX790"/>
  <c r="AX767"/>
  <c r="AX770"/>
  <c r="AX789"/>
  <c r="AX788"/>
  <c r="AX787"/>
  <c r="AX768"/>
  <c r="AX771"/>
  <c r="AX785"/>
  <c r="AX762"/>
  <c r="AX774"/>
  <c r="AX769"/>
  <c r="AX763"/>
  <c r="AX784"/>
  <c r="AX780"/>
  <c r="AX783"/>
  <c r="AX777"/>
  <c r="AX782"/>
  <c r="AX781"/>
  <c r="AX779"/>
  <c r="AX764"/>
  <c r="AX775"/>
  <c r="AX776"/>
  <c r="AX765"/>
  <c r="AW644"/>
  <c r="AW866"/>
  <c r="AX751"/>
  <c r="AX750"/>
  <c r="AX745"/>
  <c r="AX746"/>
  <c r="AX743"/>
  <c r="AX742"/>
  <c r="AX747"/>
  <c r="AX744"/>
  <c r="AX748"/>
  <c r="AX717"/>
  <c r="AX721"/>
  <c r="AX697"/>
  <c r="AX724"/>
  <c r="AX713"/>
  <c r="AX722"/>
  <c r="AX730"/>
  <c r="AX702"/>
  <c r="AX726"/>
  <c r="AX723"/>
  <c r="AX705"/>
  <c r="AX704"/>
  <c r="AX708"/>
  <c r="AX710"/>
  <c r="AX715"/>
  <c r="AX703"/>
  <c r="AX699"/>
  <c r="AX725"/>
  <c r="AX709"/>
  <c r="AX729"/>
  <c r="AX728"/>
  <c r="AX727"/>
  <c r="AX720"/>
  <c r="AX707"/>
  <c r="AX716"/>
  <c r="AX718"/>
  <c r="AX701"/>
  <c r="AX700"/>
  <c r="AX712"/>
  <c r="AX698"/>
  <c r="AX719"/>
  <c r="AX711"/>
  <c r="AX714"/>
  <c r="AX696"/>
  <c r="AW686"/>
  <c r="AX681"/>
  <c r="AX674"/>
  <c r="AX675"/>
  <c r="AX670"/>
  <c r="AX682"/>
  <c r="AX679"/>
  <c r="AX672"/>
  <c r="AX684"/>
  <c r="AX676"/>
  <c r="AX673"/>
  <c r="AX671"/>
  <c r="AX685"/>
  <c r="AX680"/>
  <c r="AX683"/>
  <c r="AX677"/>
  <c r="AX678"/>
  <c r="AW731"/>
  <c r="AW793"/>
  <c r="AY797"/>
  <c r="AY800" s="1"/>
  <c r="AY810" s="1"/>
  <c r="AY649"/>
  <c r="AY652" s="1"/>
  <c r="AY816"/>
  <c r="AY819" s="1"/>
  <c r="AY736"/>
  <c r="AY739" s="1"/>
  <c r="AY749" s="1"/>
  <c r="AY756"/>
  <c r="AY759" s="1"/>
  <c r="AY690"/>
  <c r="AY693" s="1"/>
  <c r="AY706" s="1"/>
  <c r="AY614"/>
  <c r="AY617" s="1"/>
  <c r="AY1169"/>
  <c r="AY1172" s="1"/>
  <c r="AY1201" s="1"/>
  <c r="AY664"/>
  <c r="AY667" s="1"/>
  <c r="AY131"/>
  <c r="AY568"/>
  <c r="AY44"/>
  <c r="AY9"/>
  <c r="AY211"/>
  <c r="AY85"/>
  <c r="AY59"/>
  <c r="AY192"/>
  <c r="AY151"/>
  <c r="AX803"/>
  <c r="AX811"/>
  <c r="AX804"/>
  <c r="AX807"/>
  <c r="AX809"/>
  <c r="AX808"/>
  <c r="AX806"/>
  <c r="AX805"/>
  <c r="AX655"/>
  <c r="AX658"/>
  <c r="AX656"/>
  <c r="AX657"/>
  <c r="AX659"/>
  <c r="AW812"/>
  <c r="AW752"/>
  <c r="AX823"/>
  <c r="AX854"/>
  <c r="AX838"/>
  <c r="AX846"/>
  <c r="AX843"/>
  <c r="AX834"/>
  <c r="AX864"/>
  <c r="AX855"/>
  <c r="AX839"/>
  <c r="AX860"/>
  <c r="AX842"/>
  <c r="AX840"/>
  <c r="AX822"/>
  <c r="AX829"/>
  <c r="AX852"/>
  <c r="AX833"/>
  <c r="AX851"/>
  <c r="AX863"/>
  <c r="AX848"/>
  <c r="AX835"/>
  <c r="AX841"/>
  <c r="AX859"/>
  <c r="AX858"/>
  <c r="AX836"/>
  <c r="AX837"/>
  <c r="AX853"/>
  <c r="AX832"/>
  <c r="AX865"/>
  <c r="AX831"/>
  <c r="AX830"/>
  <c r="AX825"/>
  <c r="AX824"/>
  <c r="AX826"/>
  <c r="AX862"/>
  <c r="AX849"/>
  <c r="AX857"/>
  <c r="AX861"/>
  <c r="AX847"/>
  <c r="AX850"/>
  <c r="AX856"/>
  <c r="AX828"/>
  <c r="AX827"/>
  <c r="AX845"/>
  <c r="AX844"/>
  <c r="AX1179"/>
  <c r="AX1195"/>
  <c r="AX1189"/>
  <c r="AX1186"/>
  <c r="AX1177"/>
  <c r="AX1202"/>
  <c r="AX1184"/>
  <c r="AX1175"/>
  <c r="AX1191"/>
  <c r="AX1181"/>
  <c r="AX1182"/>
  <c r="AX1199"/>
  <c r="AX1180"/>
  <c r="AX1188"/>
  <c r="AX1196"/>
  <c r="AX1187"/>
  <c r="AX1198"/>
  <c r="AX1178"/>
  <c r="AX1194"/>
  <c r="AX1193"/>
  <c r="AX1192"/>
  <c r="AX1183"/>
  <c r="AX1197"/>
  <c r="AX1200"/>
  <c r="AX1190"/>
  <c r="AX1185"/>
  <c r="AX1176"/>
  <c r="AX623"/>
  <c r="AX630"/>
  <c r="AX621"/>
  <c r="AX629"/>
  <c r="AX624"/>
  <c r="AX626"/>
  <c r="AX628"/>
  <c r="AX627"/>
  <c r="AX620"/>
  <c r="AX622"/>
  <c r="AX625"/>
  <c r="AW1203"/>
  <c r="AW660"/>
  <c r="AY145" i="64"/>
  <c r="AY126"/>
  <c r="AY10"/>
  <c r="AZ2"/>
  <c r="AY43"/>
  <c r="AY637" i="70" l="1"/>
  <c r="AY636"/>
  <c r="BA636"/>
  <c r="BA637"/>
  <c r="BD2"/>
  <c r="BD9" s="1"/>
  <c r="BC9"/>
  <c r="BC131"/>
  <c r="BC1169"/>
  <c r="BC1172" s="1"/>
  <c r="BC1201" s="1"/>
  <c r="BC690"/>
  <c r="BC693" s="1"/>
  <c r="BC706" s="1"/>
  <c r="BC59"/>
  <c r="BC568"/>
  <c r="BC871"/>
  <c r="BC211"/>
  <c r="BC797"/>
  <c r="BC800" s="1"/>
  <c r="BC649"/>
  <c r="BC652" s="1"/>
  <c r="BC44"/>
  <c r="BC614"/>
  <c r="BC617" s="1"/>
  <c r="BC736"/>
  <c r="BC739" s="1"/>
  <c r="BC816"/>
  <c r="BC819" s="1"/>
  <c r="BC151"/>
  <c r="BC756"/>
  <c r="BC759" s="1"/>
  <c r="BC664"/>
  <c r="BC667" s="1"/>
  <c r="BC192"/>
  <c r="BC85"/>
  <c r="BC265"/>
  <c r="BA791"/>
  <c r="BA764"/>
  <c r="BA763"/>
  <c r="BA790"/>
  <c r="BA777"/>
  <c r="BA786"/>
  <c r="BA768"/>
  <c r="BA775"/>
  <c r="BA785"/>
  <c r="BA778"/>
  <c r="BA781"/>
  <c r="BA774"/>
  <c r="BA772"/>
  <c r="BA784"/>
  <c r="BA766"/>
  <c r="BA789"/>
  <c r="BA769"/>
  <c r="BA762"/>
  <c r="BA765"/>
  <c r="BA792"/>
  <c r="BA770"/>
  <c r="BA787"/>
  <c r="BA767"/>
  <c r="BA782"/>
  <c r="BA780"/>
  <c r="BA771"/>
  <c r="BA776"/>
  <c r="BA783"/>
  <c r="BA779"/>
  <c r="BA773"/>
  <c r="BA788"/>
  <c r="BA862"/>
  <c r="BA845"/>
  <c r="BA823"/>
  <c r="BA842"/>
  <c r="BA825"/>
  <c r="BA844"/>
  <c r="BA837"/>
  <c r="BA853"/>
  <c r="BA859"/>
  <c r="BA843"/>
  <c r="BA863"/>
  <c r="BA846"/>
  <c r="BA829"/>
  <c r="BA860"/>
  <c r="BA826"/>
  <c r="BA851"/>
  <c r="BA824"/>
  <c r="BA847"/>
  <c r="BA831"/>
  <c r="BA850"/>
  <c r="BA832"/>
  <c r="BA849"/>
  <c r="BA830"/>
  <c r="BA855"/>
  <c r="BA836"/>
  <c r="BA857"/>
  <c r="BA835"/>
  <c r="BA854"/>
  <c r="BA848"/>
  <c r="BA828"/>
  <c r="BA865"/>
  <c r="BA856"/>
  <c r="BA827"/>
  <c r="BA861"/>
  <c r="BA839"/>
  <c r="BA858"/>
  <c r="BA841"/>
  <c r="BA864"/>
  <c r="BA822"/>
  <c r="BA840"/>
  <c r="BA834"/>
  <c r="BA833"/>
  <c r="BA838"/>
  <c r="BA852"/>
  <c r="BA719"/>
  <c r="BA701"/>
  <c r="BA700"/>
  <c r="BA711"/>
  <c r="BA727"/>
  <c r="BA707"/>
  <c r="BA710"/>
  <c r="BA705"/>
  <c r="BA702"/>
  <c r="BA726"/>
  <c r="BA715"/>
  <c r="BA730"/>
  <c r="BA713"/>
  <c r="BA696"/>
  <c r="BA709"/>
  <c r="BA720"/>
  <c r="BA716"/>
  <c r="BA721"/>
  <c r="BA728"/>
  <c r="BA698"/>
  <c r="BA722"/>
  <c r="BA714"/>
  <c r="BA725"/>
  <c r="BA697"/>
  <c r="BA723"/>
  <c r="BA699"/>
  <c r="BA704"/>
  <c r="BA712"/>
  <c r="BA717"/>
  <c r="BA708"/>
  <c r="BA724"/>
  <c r="BA703"/>
  <c r="BA729"/>
  <c r="BA718"/>
  <c r="BA747"/>
  <c r="BA750"/>
  <c r="BA751"/>
  <c r="BA742"/>
  <c r="BA744"/>
  <c r="BA746"/>
  <c r="BA745"/>
  <c r="BA743"/>
  <c r="BA749"/>
  <c r="BA748"/>
  <c r="BA810"/>
  <c r="BA804"/>
  <c r="BA808"/>
  <c r="BA811"/>
  <c r="BA803"/>
  <c r="BA809"/>
  <c r="BA807"/>
  <c r="BA806"/>
  <c r="BA805"/>
  <c r="BA671"/>
  <c r="BA683"/>
  <c r="BA677"/>
  <c r="BA680"/>
  <c r="BA682"/>
  <c r="BA672"/>
  <c r="BA684"/>
  <c r="BA673"/>
  <c r="BA676"/>
  <c r="BA681"/>
  <c r="BA675"/>
  <c r="BA685"/>
  <c r="BA678"/>
  <c r="BA674"/>
  <c r="BA670"/>
  <c r="BA679"/>
  <c r="BA659"/>
  <c r="BA658"/>
  <c r="BA656"/>
  <c r="BA655"/>
  <c r="BA657"/>
  <c r="BA1202"/>
  <c r="BA1196"/>
  <c r="BA1181"/>
  <c r="BA1182"/>
  <c r="BA1187"/>
  <c r="BA1184"/>
  <c r="BA1183"/>
  <c r="BA1185"/>
  <c r="BA1176"/>
  <c r="BA1191"/>
  <c r="BA1177"/>
  <c r="BA1189"/>
  <c r="BA1193"/>
  <c r="BA1192"/>
  <c r="BA1195"/>
  <c r="BA1186"/>
  <c r="BA1175"/>
  <c r="BA1200"/>
  <c r="BA1178"/>
  <c r="BA1188"/>
  <c r="BA1190"/>
  <c r="BA1179"/>
  <c r="BA1197"/>
  <c r="BA1180"/>
  <c r="BA1198"/>
  <c r="BA1199"/>
  <c r="BA1194"/>
  <c r="BA638"/>
  <c r="BA643"/>
  <c r="BA622"/>
  <c r="BA627"/>
  <c r="BA633"/>
  <c r="BA630"/>
  <c r="BA620"/>
  <c r="BA625"/>
  <c r="BA631"/>
  <c r="BA621"/>
  <c r="BA624"/>
  <c r="BA626"/>
  <c r="BA632"/>
  <c r="BA639"/>
  <c r="BA635"/>
  <c r="BA641"/>
  <c r="BA629"/>
  <c r="BA623"/>
  <c r="BA640"/>
  <c r="BA628"/>
  <c r="BA642"/>
  <c r="BA634"/>
  <c r="BE2"/>
  <c r="BF2" s="1"/>
  <c r="BG2" s="1"/>
  <c r="BH2" s="1"/>
  <c r="BI2" s="1"/>
  <c r="BJ2" s="1"/>
  <c r="BK2" s="1"/>
  <c r="BL2" s="1"/>
  <c r="BM2" s="1"/>
  <c r="BN2" s="1"/>
  <c r="BO2" s="1"/>
  <c r="BP2" s="1"/>
  <c r="BQ2" s="1"/>
  <c r="BR2" s="1"/>
  <c r="BS2" s="1"/>
  <c r="BT2" s="1"/>
  <c r="BU2" s="1"/>
  <c r="BV2" s="1"/>
  <c r="BW2" s="1"/>
  <c r="BX2" s="1"/>
  <c r="BY2" s="1"/>
  <c r="BZ2" s="1"/>
  <c r="CA2" s="1"/>
  <c r="CB2" s="1"/>
  <c r="CC2" s="1"/>
  <c r="CD2" s="1"/>
  <c r="BB211"/>
  <c r="BB1169"/>
  <c r="BB1172" s="1"/>
  <c r="BB1201" s="1"/>
  <c r="BB871"/>
  <c r="BB265"/>
  <c r="BB664"/>
  <c r="BB667" s="1"/>
  <c r="BB690"/>
  <c r="BB693" s="1"/>
  <c r="BB706" s="1"/>
  <c r="BB59"/>
  <c r="BB44"/>
  <c r="BB614"/>
  <c r="BB617" s="1"/>
  <c r="BB649"/>
  <c r="BB652" s="1"/>
  <c r="BB9"/>
  <c r="BB797"/>
  <c r="BB800" s="1"/>
  <c r="BB816"/>
  <c r="BB819" s="1"/>
  <c r="BB192"/>
  <c r="BB568"/>
  <c r="BB85"/>
  <c r="BB736"/>
  <c r="BB739" s="1"/>
  <c r="BB756"/>
  <c r="BB759" s="1"/>
  <c r="BB131"/>
  <c r="BB151"/>
  <c r="BA2" i="64"/>
  <c r="AY766" i="70"/>
  <c r="AY791"/>
  <c r="AZ558" i="64"/>
  <c r="AZ58"/>
  <c r="BD871" i="70"/>
  <c r="AZ265"/>
  <c r="AZ83" i="64"/>
  <c r="AY633" i="70"/>
  <c r="AY639"/>
  <c r="AY643"/>
  <c r="AY632"/>
  <c r="AY634"/>
  <c r="AY640"/>
  <c r="AY631"/>
  <c r="AY635"/>
  <c r="AY641"/>
  <c r="AY638"/>
  <c r="AY642"/>
  <c r="AX752"/>
  <c r="AX866"/>
  <c r="AX660"/>
  <c r="AY678"/>
  <c r="AY679"/>
  <c r="AY680"/>
  <c r="AY673"/>
  <c r="AY671"/>
  <c r="AY676"/>
  <c r="AY675"/>
  <c r="AY672"/>
  <c r="AY685"/>
  <c r="AY681"/>
  <c r="AY683"/>
  <c r="AY670"/>
  <c r="AY674"/>
  <c r="AY682"/>
  <c r="AY684"/>
  <c r="AY677"/>
  <c r="AY767"/>
  <c r="AY790"/>
  <c r="AY777"/>
  <c r="AY785"/>
  <c r="AY770"/>
  <c r="AY763"/>
  <c r="AY788"/>
  <c r="AY787"/>
  <c r="AY786"/>
  <c r="AY762"/>
  <c r="AY774"/>
  <c r="AY771"/>
  <c r="AY780"/>
  <c r="AY781"/>
  <c r="AY779"/>
  <c r="AY778"/>
  <c r="AY782"/>
  <c r="AY768"/>
  <c r="AY776"/>
  <c r="AY773"/>
  <c r="AY775"/>
  <c r="AY772"/>
  <c r="AY792"/>
  <c r="AY783"/>
  <c r="AY784"/>
  <c r="AY769"/>
  <c r="AY789"/>
  <c r="AY765"/>
  <c r="AY764"/>
  <c r="AY804"/>
  <c r="AY803"/>
  <c r="AY811"/>
  <c r="AY809"/>
  <c r="AY807"/>
  <c r="AY806"/>
  <c r="AY805"/>
  <c r="AY808"/>
  <c r="AX731"/>
  <c r="AY718"/>
  <c r="AY727"/>
  <c r="AY696"/>
  <c r="AY726"/>
  <c r="AY723"/>
  <c r="AY708"/>
  <c r="AY703"/>
  <c r="AY700"/>
  <c r="AY712"/>
  <c r="AY728"/>
  <c r="AY730"/>
  <c r="AY724"/>
  <c r="AY719"/>
  <c r="AY705"/>
  <c r="AY715"/>
  <c r="AY704"/>
  <c r="AY697"/>
  <c r="AY720"/>
  <c r="AY707"/>
  <c r="AY710"/>
  <c r="AY729"/>
  <c r="AY722"/>
  <c r="AY725"/>
  <c r="AY711"/>
  <c r="AY717"/>
  <c r="AY716"/>
  <c r="AY699"/>
  <c r="AY714"/>
  <c r="AY713"/>
  <c r="AY698"/>
  <c r="AY709"/>
  <c r="AY721"/>
  <c r="AY701"/>
  <c r="AY702"/>
  <c r="AY658"/>
  <c r="AY657"/>
  <c r="AY655"/>
  <c r="AY659"/>
  <c r="AY656"/>
  <c r="AX644"/>
  <c r="AZ816"/>
  <c r="AZ819" s="1"/>
  <c r="AZ736"/>
  <c r="AZ739" s="1"/>
  <c r="AZ749" s="1"/>
  <c r="AZ756"/>
  <c r="AZ759" s="1"/>
  <c r="AZ690"/>
  <c r="AZ693" s="1"/>
  <c r="AZ706" s="1"/>
  <c r="AZ1169"/>
  <c r="AZ1172" s="1"/>
  <c r="AZ1201" s="1"/>
  <c r="AZ664"/>
  <c r="AZ667" s="1"/>
  <c r="AZ797"/>
  <c r="AZ800" s="1"/>
  <c r="AZ810" s="1"/>
  <c r="AZ649"/>
  <c r="AZ652" s="1"/>
  <c r="AZ614"/>
  <c r="AZ617" s="1"/>
  <c r="AZ192"/>
  <c r="AZ151"/>
  <c r="AZ131"/>
  <c r="AZ568"/>
  <c r="AZ59"/>
  <c r="AZ9"/>
  <c r="AZ211"/>
  <c r="AZ44"/>
  <c r="AZ85"/>
  <c r="AY629"/>
  <c r="AY627"/>
  <c r="AY625"/>
  <c r="AY628"/>
  <c r="AY626"/>
  <c r="AY624"/>
  <c r="AY630"/>
  <c r="AY620"/>
  <c r="AY623"/>
  <c r="AY621"/>
  <c r="AY622"/>
  <c r="AY825"/>
  <c r="AY841"/>
  <c r="AY842"/>
  <c r="AY839"/>
  <c r="AY857"/>
  <c r="AY851"/>
  <c r="AY852"/>
  <c r="AY830"/>
  <c r="AY828"/>
  <c r="AY859"/>
  <c r="AY849"/>
  <c r="AY855"/>
  <c r="AY843"/>
  <c r="AY861"/>
  <c r="AY823"/>
  <c r="AY837"/>
  <c r="AY834"/>
  <c r="AY838"/>
  <c r="AY863"/>
  <c r="AY865"/>
  <c r="AY854"/>
  <c r="AY829"/>
  <c r="AY845"/>
  <c r="AY827"/>
  <c r="AY844"/>
  <c r="AY822"/>
  <c r="AY856"/>
  <c r="AY858"/>
  <c r="AY824"/>
  <c r="AY853"/>
  <c r="AY864"/>
  <c r="AY850"/>
  <c r="AY831"/>
  <c r="AY826"/>
  <c r="AY860"/>
  <c r="AY862"/>
  <c r="AY832"/>
  <c r="AY840"/>
  <c r="AY836"/>
  <c r="AY835"/>
  <c r="AY847"/>
  <c r="AY833"/>
  <c r="AY848"/>
  <c r="AY846"/>
  <c r="AX793"/>
  <c r="AX1203"/>
  <c r="AX812"/>
  <c r="AY1188"/>
  <c r="AY1186"/>
  <c r="AY1183"/>
  <c r="AY1202"/>
  <c r="AY1198"/>
  <c r="AY1197"/>
  <c r="AY1184"/>
  <c r="AY1178"/>
  <c r="AY1179"/>
  <c r="AY1195"/>
  <c r="AY1190"/>
  <c r="AY1181"/>
  <c r="AY1189"/>
  <c r="AY1180"/>
  <c r="AY1196"/>
  <c r="AY1175"/>
  <c r="AY1191"/>
  <c r="AY1182"/>
  <c r="AY1199"/>
  <c r="AY1193"/>
  <c r="AY1176"/>
  <c r="AY1192"/>
  <c r="AY1194"/>
  <c r="AY1187"/>
  <c r="AY1200"/>
  <c r="AY1185"/>
  <c r="AY1177"/>
  <c r="AY743"/>
  <c r="AY745"/>
  <c r="AY742"/>
  <c r="AY750"/>
  <c r="AY751"/>
  <c r="AY744"/>
  <c r="AY746"/>
  <c r="AY748"/>
  <c r="AY747"/>
  <c r="AX686"/>
  <c r="AZ43" i="64"/>
  <c r="AZ145"/>
  <c r="AZ126"/>
  <c r="AZ10"/>
  <c r="BA660" i="70" l="1"/>
  <c r="BC637"/>
  <c r="BC636"/>
  <c r="AZ636"/>
  <c r="AZ637"/>
  <c r="BB637"/>
  <c r="BB636"/>
  <c r="BC1182"/>
  <c r="BC1175"/>
  <c r="BC1191"/>
  <c r="BC1178"/>
  <c r="BC1185"/>
  <c r="BC1181"/>
  <c r="BC1195"/>
  <c r="BC1193"/>
  <c r="BC1190"/>
  <c r="BC1180"/>
  <c r="BC1189"/>
  <c r="BC1179"/>
  <c r="BC1184"/>
  <c r="BC1188"/>
  <c r="BC1177"/>
  <c r="BC1202"/>
  <c r="BC1187"/>
  <c r="BC1200"/>
  <c r="BC1186"/>
  <c r="BC1183"/>
  <c r="BC1198"/>
  <c r="BC1176"/>
  <c r="BC1192"/>
  <c r="BC1194"/>
  <c r="BC1199"/>
  <c r="BC1197"/>
  <c r="BC1196"/>
  <c r="BC838"/>
  <c r="BC859"/>
  <c r="BC828"/>
  <c r="BC863"/>
  <c r="BC849"/>
  <c r="BC832"/>
  <c r="BC842"/>
  <c r="BC846"/>
  <c r="BC829"/>
  <c r="BC860"/>
  <c r="BC825"/>
  <c r="BC822"/>
  <c r="BC827"/>
  <c r="BC852"/>
  <c r="BC850"/>
  <c r="BC833"/>
  <c r="BC831"/>
  <c r="BC835"/>
  <c r="BC830"/>
  <c r="BC843"/>
  <c r="BC839"/>
  <c r="BC848"/>
  <c r="BC853"/>
  <c r="BC840"/>
  <c r="BC826"/>
  <c r="BC834"/>
  <c r="BC851"/>
  <c r="BC855"/>
  <c r="BC844"/>
  <c r="BC861"/>
  <c r="BC856"/>
  <c r="BC858"/>
  <c r="BC823"/>
  <c r="BC854"/>
  <c r="BC837"/>
  <c r="BC847"/>
  <c r="BC841"/>
  <c r="BC865"/>
  <c r="BC864"/>
  <c r="BC836"/>
  <c r="BC862"/>
  <c r="BC845"/>
  <c r="BC824"/>
  <c r="BC857"/>
  <c r="BC656"/>
  <c r="BC659"/>
  <c r="BC657"/>
  <c r="BC658"/>
  <c r="BC655"/>
  <c r="BC675"/>
  <c r="BC672"/>
  <c r="BC673"/>
  <c r="BC681"/>
  <c r="BC671"/>
  <c r="BC682"/>
  <c r="BC684"/>
  <c r="BC683"/>
  <c r="BC677"/>
  <c r="BC678"/>
  <c r="BC680"/>
  <c r="BC674"/>
  <c r="BC676"/>
  <c r="BC685"/>
  <c r="BC679"/>
  <c r="BC670"/>
  <c r="BC746"/>
  <c r="BC749"/>
  <c r="BC750"/>
  <c r="BC744"/>
  <c r="BC748"/>
  <c r="BC747"/>
  <c r="BC743"/>
  <c r="BC751"/>
  <c r="BC742"/>
  <c r="BC745"/>
  <c r="BC806"/>
  <c r="BC803"/>
  <c r="BC808"/>
  <c r="BC807"/>
  <c r="BC811"/>
  <c r="BC810"/>
  <c r="BC804"/>
  <c r="BC805"/>
  <c r="BC809"/>
  <c r="BC786"/>
  <c r="BC776"/>
  <c r="BC789"/>
  <c r="BC781"/>
  <c r="BC763"/>
  <c r="BC771"/>
  <c r="BC792"/>
  <c r="BC790"/>
  <c r="BC770"/>
  <c r="BC775"/>
  <c r="BC784"/>
  <c r="BC765"/>
  <c r="BC764"/>
  <c r="BC778"/>
  <c r="BC791"/>
  <c r="BC773"/>
  <c r="BC785"/>
  <c r="BC779"/>
  <c r="BC782"/>
  <c r="BC768"/>
  <c r="BC774"/>
  <c r="BC762"/>
  <c r="BC788"/>
  <c r="BC772"/>
  <c r="BC769"/>
  <c r="BC780"/>
  <c r="BC766"/>
  <c r="BC767"/>
  <c r="BC783"/>
  <c r="BC777"/>
  <c r="BC787"/>
  <c r="BC628"/>
  <c r="BC635"/>
  <c r="BC620"/>
  <c r="BC626"/>
  <c r="BC623"/>
  <c r="BC640"/>
  <c r="BC642"/>
  <c r="BC634"/>
  <c r="BC624"/>
  <c r="BC633"/>
  <c r="BC630"/>
  <c r="BC622"/>
  <c r="BC632"/>
  <c r="BC643"/>
  <c r="BC631"/>
  <c r="BC638"/>
  <c r="BC641"/>
  <c r="BC629"/>
  <c r="BC639"/>
  <c r="BC625"/>
  <c r="BC621"/>
  <c r="BC627"/>
  <c r="BC729"/>
  <c r="BC699"/>
  <c r="BC714"/>
  <c r="BC725"/>
  <c r="BC697"/>
  <c r="BC704"/>
  <c r="BC723"/>
  <c r="BC720"/>
  <c r="BC713"/>
  <c r="BC710"/>
  <c r="BC700"/>
  <c r="BC709"/>
  <c r="BC701"/>
  <c r="BC717"/>
  <c r="BC724"/>
  <c r="BC722"/>
  <c r="BC703"/>
  <c r="BC696"/>
  <c r="BC707"/>
  <c r="BC718"/>
  <c r="BC728"/>
  <c r="BC698"/>
  <c r="BC715"/>
  <c r="BC708"/>
  <c r="BC702"/>
  <c r="BC705"/>
  <c r="BC716"/>
  <c r="BC727"/>
  <c r="BC730"/>
  <c r="BC712"/>
  <c r="BC719"/>
  <c r="BC721"/>
  <c r="BC726"/>
  <c r="BC711"/>
  <c r="BB791"/>
  <c r="BB768"/>
  <c r="BB792"/>
  <c r="BB764"/>
  <c r="BB779"/>
  <c r="BB781"/>
  <c r="BB788"/>
  <c r="BB787"/>
  <c r="BB789"/>
  <c r="BB774"/>
  <c r="BB785"/>
  <c r="BB766"/>
  <c r="BB765"/>
  <c r="BB763"/>
  <c r="BB782"/>
  <c r="BB772"/>
  <c r="BB773"/>
  <c r="BB767"/>
  <c r="BB769"/>
  <c r="BB783"/>
  <c r="BB790"/>
  <c r="BB777"/>
  <c r="BB762"/>
  <c r="BB778"/>
  <c r="BB784"/>
  <c r="BB786"/>
  <c r="BB780"/>
  <c r="BB775"/>
  <c r="BB771"/>
  <c r="BB770"/>
  <c r="BB776"/>
  <c r="BB657"/>
  <c r="BB658"/>
  <c r="BB659"/>
  <c r="BB655"/>
  <c r="BB656"/>
  <c r="BB702"/>
  <c r="BB696"/>
  <c r="BB715"/>
  <c r="BB710"/>
  <c r="BB730"/>
  <c r="BB703"/>
  <c r="BB709"/>
  <c r="BB700"/>
  <c r="BB716"/>
  <c r="BB714"/>
  <c r="BB728"/>
  <c r="BB698"/>
  <c r="BB726"/>
  <c r="BB718"/>
  <c r="BB720"/>
  <c r="BB717"/>
  <c r="BB707"/>
  <c r="BB699"/>
  <c r="BB713"/>
  <c r="BB712"/>
  <c r="BB705"/>
  <c r="BB724"/>
  <c r="BB704"/>
  <c r="BB723"/>
  <c r="BB711"/>
  <c r="BB725"/>
  <c r="BB719"/>
  <c r="BB721"/>
  <c r="BB701"/>
  <c r="BB727"/>
  <c r="BB708"/>
  <c r="BB722"/>
  <c r="BB697"/>
  <c r="BB729"/>
  <c r="BB1185"/>
  <c r="BB1186"/>
  <c r="BB1177"/>
  <c r="BB1189"/>
  <c r="BB1188"/>
  <c r="BB1195"/>
  <c r="BB1179"/>
  <c r="BB1192"/>
  <c r="BB1181"/>
  <c r="BB1175"/>
  <c r="BB1200"/>
  <c r="BB1187"/>
  <c r="BB1198"/>
  <c r="BB1190"/>
  <c r="BB1191"/>
  <c r="BB1183"/>
  <c r="BB1194"/>
  <c r="BB1199"/>
  <c r="BB1197"/>
  <c r="BB1193"/>
  <c r="BB1202"/>
  <c r="BB1180"/>
  <c r="BB1182"/>
  <c r="BB1178"/>
  <c r="BB1196"/>
  <c r="BB1184"/>
  <c r="BB1176"/>
  <c r="BB743"/>
  <c r="BB751"/>
  <c r="BB744"/>
  <c r="BB745"/>
  <c r="BB749"/>
  <c r="BB742"/>
  <c r="BB750"/>
  <c r="BB746"/>
  <c r="BB748"/>
  <c r="BB747"/>
  <c r="BB858"/>
  <c r="BB841"/>
  <c r="BB860"/>
  <c r="BB838"/>
  <c r="BB864"/>
  <c r="BB847"/>
  <c r="BB856"/>
  <c r="BB865"/>
  <c r="BB828"/>
  <c r="BB848"/>
  <c r="BB835"/>
  <c r="BB842"/>
  <c r="BB825"/>
  <c r="BB859"/>
  <c r="BB822"/>
  <c r="BB832"/>
  <c r="BB855"/>
  <c r="BB831"/>
  <c r="BB824"/>
  <c r="BB862"/>
  <c r="BB827"/>
  <c r="BB861"/>
  <c r="BB826"/>
  <c r="BB840"/>
  <c r="BB823"/>
  <c r="BB853"/>
  <c r="BB843"/>
  <c r="BB834"/>
  <c r="BB836"/>
  <c r="BB839"/>
  <c r="BB830"/>
  <c r="BB844"/>
  <c r="BB829"/>
  <c r="BB857"/>
  <c r="BB852"/>
  <c r="BB854"/>
  <c r="BB837"/>
  <c r="BB851"/>
  <c r="BB849"/>
  <c r="BB850"/>
  <c r="BB846"/>
  <c r="BB845"/>
  <c r="BB833"/>
  <c r="BB863"/>
  <c r="BB628"/>
  <c r="BB633"/>
  <c r="BB622"/>
  <c r="BB643"/>
  <c r="BB641"/>
  <c r="BB627"/>
  <c r="BB642"/>
  <c r="BB638"/>
  <c r="BB632"/>
  <c r="BB625"/>
  <c r="BB639"/>
  <c r="BB631"/>
  <c r="BB624"/>
  <c r="BB623"/>
  <c r="BB630"/>
  <c r="BB635"/>
  <c r="BB621"/>
  <c r="BB626"/>
  <c r="BB634"/>
  <c r="BB629"/>
  <c r="BB620"/>
  <c r="BB640"/>
  <c r="BB674"/>
  <c r="BB670"/>
  <c r="BB682"/>
  <c r="BB681"/>
  <c r="BB684"/>
  <c r="BB677"/>
  <c r="BB673"/>
  <c r="BB678"/>
  <c r="BB675"/>
  <c r="BB685"/>
  <c r="BB671"/>
  <c r="BB676"/>
  <c r="BB680"/>
  <c r="BB679"/>
  <c r="BB672"/>
  <c r="BB683"/>
  <c r="BB806"/>
  <c r="BB803"/>
  <c r="BB804"/>
  <c r="BB807"/>
  <c r="BB808"/>
  <c r="BB805"/>
  <c r="BB810"/>
  <c r="BB811"/>
  <c r="BB809"/>
  <c r="BA644"/>
  <c r="BA752"/>
  <c r="BA731"/>
  <c r="BA866"/>
  <c r="BA793"/>
  <c r="BA1203"/>
  <c r="BA686"/>
  <c r="BA812"/>
  <c r="BA126" i="64"/>
  <c r="BB2"/>
  <c r="BC2" s="1"/>
  <c r="BA558"/>
  <c r="BA83"/>
  <c r="BA58"/>
  <c r="BA10"/>
  <c r="BA43"/>
  <c r="BA145"/>
  <c r="AZ766" i="70"/>
  <c r="AZ791"/>
  <c r="BE871"/>
  <c r="BD265"/>
  <c r="AZ634"/>
  <c r="AZ640"/>
  <c r="AZ638"/>
  <c r="AZ642"/>
  <c r="AZ631"/>
  <c r="AZ635"/>
  <c r="AZ641"/>
  <c r="AZ632"/>
  <c r="AZ643"/>
  <c r="AZ639"/>
  <c r="AZ633"/>
  <c r="AY1203"/>
  <c r="AY866"/>
  <c r="AZ671"/>
  <c r="AZ677"/>
  <c r="AZ673"/>
  <c r="AZ683"/>
  <c r="AZ682"/>
  <c r="AZ685"/>
  <c r="AZ674"/>
  <c r="AZ675"/>
  <c r="AZ684"/>
  <c r="AZ679"/>
  <c r="AZ681"/>
  <c r="AZ680"/>
  <c r="AZ672"/>
  <c r="AZ670"/>
  <c r="AZ676"/>
  <c r="AZ678"/>
  <c r="AZ745"/>
  <c r="AZ743"/>
  <c r="AZ746"/>
  <c r="AZ747"/>
  <c r="AZ744"/>
  <c r="AZ742"/>
  <c r="AZ751"/>
  <c r="AZ750"/>
  <c r="AZ748"/>
  <c r="AY731"/>
  <c r="AZ804"/>
  <c r="AZ803"/>
  <c r="AZ807"/>
  <c r="AZ808"/>
  <c r="AZ806"/>
  <c r="AZ809"/>
  <c r="AZ811"/>
  <c r="AZ805"/>
  <c r="AZ776"/>
  <c r="AZ772"/>
  <c r="AZ788"/>
  <c r="AZ789"/>
  <c r="AZ785"/>
  <c r="AZ762"/>
  <c r="AZ777"/>
  <c r="AZ783"/>
  <c r="AZ775"/>
  <c r="AZ768"/>
  <c r="AZ765"/>
  <c r="AZ778"/>
  <c r="AZ774"/>
  <c r="AZ770"/>
  <c r="AZ786"/>
  <c r="AZ790"/>
  <c r="AZ763"/>
  <c r="AZ782"/>
  <c r="AZ784"/>
  <c r="AZ787"/>
  <c r="AZ767"/>
  <c r="AZ779"/>
  <c r="AZ792"/>
  <c r="AZ764"/>
  <c r="AZ771"/>
  <c r="AZ773"/>
  <c r="AZ769"/>
  <c r="AZ781"/>
  <c r="AZ780"/>
  <c r="AY644"/>
  <c r="BD1169"/>
  <c r="BD1172" s="1"/>
  <c r="BD1201" s="1"/>
  <c r="BD664"/>
  <c r="BD667" s="1"/>
  <c r="BD756"/>
  <c r="BD759" s="1"/>
  <c r="BD690"/>
  <c r="BD693" s="1"/>
  <c r="BD706" s="1"/>
  <c r="BD649"/>
  <c r="BD652" s="1"/>
  <c r="BD614"/>
  <c r="BD617" s="1"/>
  <c r="BD816"/>
  <c r="BD819" s="1"/>
  <c r="BD736"/>
  <c r="BD739" s="1"/>
  <c r="BD749" s="1"/>
  <c r="BD797"/>
  <c r="BD800" s="1"/>
  <c r="BD810" s="1"/>
  <c r="BD211"/>
  <c r="BD85"/>
  <c r="BD59"/>
  <c r="BD192"/>
  <c r="BD151"/>
  <c r="BD131"/>
  <c r="BD44"/>
  <c r="BD568"/>
  <c r="AZ655"/>
  <c r="AZ658"/>
  <c r="AZ657"/>
  <c r="AZ656"/>
  <c r="AZ659"/>
  <c r="AZ712"/>
  <c r="AZ723"/>
  <c r="AZ700"/>
  <c r="AZ704"/>
  <c r="AZ703"/>
  <c r="AZ707"/>
  <c r="AZ719"/>
  <c r="AZ696"/>
  <c r="AZ701"/>
  <c r="AZ709"/>
  <c r="AZ697"/>
  <c r="AZ724"/>
  <c r="AZ715"/>
  <c r="AZ727"/>
  <c r="AZ726"/>
  <c r="AZ698"/>
  <c r="AZ705"/>
  <c r="AZ718"/>
  <c r="AZ720"/>
  <c r="AZ711"/>
  <c r="AZ721"/>
  <c r="AZ716"/>
  <c r="AZ728"/>
  <c r="AZ722"/>
  <c r="AZ714"/>
  <c r="AZ702"/>
  <c r="AZ725"/>
  <c r="AZ713"/>
  <c r="AZ730"/>
  <c r="AZ708"/>
  <c r="AZ729"/>
  <c r="AZ717"/>
  <c r="AZ710"/>
  <c r="AZ699"/>
  <c r="AY793"/>
  <c r="AY686"/>
  <c r="AY752"/>
  <c r="AZ627"/>
  <c r="AZ630"/>
  <c r="AZ625"/>
  <c r="AZ628"/>
  <c r="AZ623"/>
  <c r="AZ624"/>
  <c r="AZ626"/>
  <c r="AZ621"/>
  <c r="AZ629"/>
  <c r="AZ620"/>
  <c r="AZ622"/>
  <c r="AZ1181"/>
  <c r="AZ1197"/>
  <c r="AZ1195"/>
  <c r="AZ1188"/>
  <c r="AZ1175"/>
  <c r="AZ1186"/>
  <c r="AZ1194"/>
  <c r="AZ1177"/>
  <c r="AZ1193"/>
  <c r="AZ1187"/>
  <c r="AZ1184"/>
  <c r="AZ1202"/>
  <c r="AZ1190"/>
  <c r="AZ1178"/>
  <c r="AZ1200"/>
  <c r="AZ1189"/>
  <c r="AZ1179"/>
  <c r="AZ1180"/>
  <c r="AZ1196"/>
  <c r="AZ1191"/>
  <c r="AZ1198"/>
  <c r="AZ1185"/>
  <c r="AZ1199"/>
  <c r="AZ1176"/>
  <c r="AZ1192"/>
  <c r="AZ1183"/>
  <c r="AZ1182"/>
  <c r="AZ860"/>
  <c r="AZ854"/>
  <c r="AZ836"/>
  <c r="AZ838"/>
  <c r="AZ841"/>
  <c r="AZ842"/>
  <c r="AZ848"/>
  <c r="AZ863"/>
  <c r="AZ857"/>
  <c r="AZ824"/>
  <c r="AZ822"/>
  <c r="AZ864"/>
  <c r="AZ862"/>
  <c r="AZ835"/>
  <c r="AZ853"/>
  <c r="AZ828"/>
  <c r="AZ829"/>
  <c r="AZ832"/>
  <c r="AZ850"/>
  <c r="AZ865"/>
  <c r="AZ833"/>
  <c r="AZ851"/>
  <c r="AZ825"/>
  <c r="AZ847"/>
  <c r="AZ834"/>
  <c r="AZ861"/>
  <c r="AZ826"/>
  <c r="AZ845"/>
  <c r="AZ831"/>
  <c r="AZ839"/>
  <c r="AZ844"/>
  <c r="AZ840"/>
  <c r="AZ823"/>
  <c r="AZ843"/>
  <c r="AZ856"/>
  <c r="AZ849"/>
  <c r="AZ852"/>
  <c r="AZ858"/>
  <c r="AZ859"/>
  <c r="AZ830"/>
  <c r="AZ846"/>
  <c r="AZ827"/>
  <c r="AZ837"/>
  <c r="AZ855"/>
  <c r="AY660"/>
  <c r="AY812"/>
  <c r="BC752" l="1"/>
  <c r="BC812"/>
  <c r="BC866"/>
  <c r="BC731"/>
  <c r="BC1203"/>
  <c r="BC793"/>
  <c r="BC686"/>
  <c r="BC644"/>
  <c r="BC660"/>
  <c r="BD636"/>
  <c r="BD637"/>
  <c r="BD2" i="64"/>
  <c r="BC126"/>
  <c r="BC10"/>
  <c r="BC43"/>
  <c r="BC83"/>
  <c r="BC558"/>
  <c r="BC145"/>
  <c r="BC58"/>
  <c r="BB644" i="70"/>
  <c r="BB866"/>
  <c r="BB660"/>
  <c r="BB686"/>
  <c r="BB793"/>
  <c r="BB812"/>
  <c r="BB1203"/>
  <c r="BB731"/>
  <c r="BB752"/>
  <c r="BB83" i="64"/>
  <c r="BB58"/>
  <c r="BB126"/>
  <c r="BB10"/>
  <c r="BB558"/>
  <c r="BB43"/>
  <c r="BB145"/>
  <c r="BD766" i="70"/>
  <c r="BD791"/>
  <c r="BF871"/>
  <c r="BE265"/>
  <c r="BD631"/>
  <c r="BD635"/>
  <c r="BD641"/>
  <c r="BD632"/>
  <c r="BD638"/>
  <c r="BD642"/>
  <c r="BD633"/>
  <c r="BD639"/>
  <c r="BD643"/>
  <c r="BD634"/>
  <c r="BD640"/>
  <c r="BD628"/>
  <c r="BD630"/>
  <c r="BD626"/>
  <c r="BD624"/>
  <c r="BD620"/>
  <c r="BD622"/>
  <c r="BD623"/>
  <c r="BD621"/>
  <c r="BD629"/>
  <c r="BD627"/>
  <c r="BD625"/>
  <c r="BD679"/>
  <c r="BD681"/>
  <c r="BD683"/>
  <c r="BD682"/>
  <c r="BD684"/>
  <c r="BD678"/>
  <c r="BD670"/>
  <c r="BD680"/>
  <c r="BD672"/>
  <c r="BD675"/>
  <c r="BD671"/>
  <c r="BD676"/>
  <c r="BD674"/>
  <c r="BD673"/>
  <c r="BD677"/>
  <c r="BD685"/>
  <c r="AZ686"/>
  <c r="AZ1203"/>
  <c r="BE756"/>
  <c r="BE759" s="1"/>
  <c r="BE690"/>
  <c r="BE693" s="1"/>
  <c r="BE706" s="1"/>
  <c r="BE649"/>
  <c r="BE652" s="1"/>
  <c r="BE614"/>
  <c r="BE617" s="1"/>
  <c r="BE816"/>
  <c r="BE819" s="1"/>
  <c r="BE797"/>
  <c r="BE800" s="1"/>
  <c r="BE810" s="1"/>
  <c r="BE1169"/>
  <c r="BE1172" s="1"/>
  <c r="BE1201" s="1"/>
  <c r="BE664"/>
  <c r="BE667" s="1"/>
  <c r="BE736"/>
  <c r="BE739" s="1"/>
  <c r="BE749" s="1"/>
  <c r="BE568"/>
  <c r="BE44"/>
  <c r="BE9"/>
  <c r="BE211"/>
  <c r="BE85"/>
  <c r="BE59"/>
  <c r="BE192"/>
  <c r="BE151"/>
  <c r="BE131"/>
  <c r="BD861"/>
  <c r="BD839"/>
  <c r="BD852"/>
  <c r="BD825"/>
  <c r="BD846"/>
  <c r="BD864"/>
  <c r="BD837"/>
  <c r="BD838"/>
  <c r="BD842"/>
  <c r="BD849"/>
  <c r="BD859"/>
  <c r="BD822"/>
  <c r="BD856"/>
  <c r="BD824"/>
  <c r="BD851"/>
  <c r="BD853"/>
  <c r="BD836"/>
  <c r="BD840"/>
  <c r="BD844"/>
  <c r="BD833"/>
  <c r="BD845"/>
  <c r="BD826"/>
  <c r="BD834"/>
  <c r="BD857"/>
  <c r="BD823"/>
  <c r="BD847"/>
  <c r="BD830"/>
  <c r="BD835"/>
  <c r="BD855"/>
  <c r="BD854"/>
  <c r="BD831"/>
  <c r="BD858"/>
  <c r="BD828"/>
  <c r="BD865"/>
  <c r="BD848"/>
  <c r="BD850"/>
  <c r="BD841"/>
  <c r="BD832"/>
  <c r="BD843"/>
  <c r="BD863"/>
  <c r="BD862"/>
  <c r="BD860"/>
  <c r="BD827"/>
  <c r="BD829"/>
  <c r="BD764"/>
  <c r="BD767"/>
  <c r="BD774"/>
  <c r="BD780"/>
  <c r="BD775"/>
  <c r="BD765"/>
  <c r="BD788"/>
  <c r="BD773"/>
  <c r="BD778"/>
  <c r="BD784"/>
  <c r="BD763"/>
  <c r="BD770"/>
  <c r="BD785"/>
  <c r="BD792"/>
  <c r="BD781"/>
  <c r="BD762"/>
  <c r="BD768"/>
  <c r="BD779"/>
  <c r="BD777"/>
  <c r="BD786"/>
  <c r="BD772"/>
  <c r="BD782"/>
  <c r="BD789"/>
  <c r="BD783"/>
  <c r="BD790"/>
  <c r="BD769"/>
  <c r="BD776"/>
  <c r="BD771"/>
  <c r="BD787"/>
  <c r="AZ793"/>
  <c r="AZ812"/>
  <c r="AZ866"/>
  <c r="AZ644"/>
  <c r="AZ660"/>
  <c r="BD743"/>
  <c r="BD746"/>
  <c r="BD747"/>
  <c r="BD750"/>
  <c r="BD744"/>
  <c r="BD742"/>
  <c r="BD748"/>
  <c r="BD751"/>
  <c r="BD745"/>
  <c r="BD699"/>
  <c r="BD719"/>
  <c r="BD698"/>
  <c r="BD707"/>
  <c r="BD723"/>
  <c r="BD721"/>
  <c r="BD711"/>
  <c r="BD715"/>
  <c r="BD705"/>
  <c r="BD700"/>
  <c r="BD728"/>
  <c r="BD696"/>
  <c r="BD730"/>
  <c r="BD727"/>
  <c r="BD697"/>
  <c r="BD702"/>
  <c r="BD710"/>
  <c r="BD716"/>
  <c r="BD722"/>
  <c r="BD720"/>
  <c r="BD724"/>
  <c r="BD712"/>
  <c r="BD729"/>
  <c r="BD713"/>
  <c r="BD726"/>
  <c r="BD709"/>
  <c r="BD717"/>
  <c r="BD703"/>
  <c r="BD725"/>
  <c r="BD701"/>
  <c r="BD714"/>
  <c r="BD708"/>
  <c r="BD704"/>
  <c r="BD718"/>
  <c r="AZ752"/>
  <c r="AZ731"/>
  <c r="BD811"/>
  <c r="BD804"/>
  <c r="BD808"/>
  <c r="BD805"/>
  <c r="BD803"/>
  <c r="BD809"/>
  <c r="BD806"/>
  <c r="BD807"/>
  <c r="BD659"/>
  <c r="BD656"/>
  <c r="BD657"/>
  <c r="BD655"/>
  <c r="BD658"/>
  <c r="BD1176"/>
  <c r="BD1192"/>
  <c r="BD1175"/>
  <c r="BD1191"/>
  <c r="BD1199"/>
  <c r="BD1186"/>
  <c r="BD1177"/>
  <c r="BD1188"/>
  <c r="BD1196"/>
  <c r="BD1187"/>
  <c r="BD1190"/>
  <c r="BD1178"/>
  <c r="BD1197"/>
  <c r="BD1184"/>
  <c r="BD1198"/>
  <c r="BD1183"/>
  <c r="BD1182"/>
  <c r="BD1189"/>
  <c r="BD1202"/>
  <c r="BD1193"/>
  <c r="BD1180"/>
  <c r="BD1200"/>
  <c r="BD1179"/>
  <c r="BD1195"/>
  <c r="BD1181"/>
  <c r="BD1194"/>
  <c r="BD1185"/>
  <c r="BE636" l="1"/>
  <c r="BE637"/>
  <c r="BD58" i="64"/>
  <c r="BD83"/>
  <c r="BD10"/>
  <c r="BD126"/>
  <c r="BE2"/>
  <c r="BD558"/>
  <c r="BD43"/>
  <c r="BD145"/>
  <c r="BE766" i="70"/>
  <c r="BE791"/>
  <c r="BG871"/>
  <c r="BF265"/>
  <c r="BE632"/>
  <c r="BE638"/>
  <c r="BE642"/>
  <c r="BE631"/>
  <c r="BE633"/>
  <c r="BE639"/>
  <c r="BE643"/>
  <c r="BE634"/>
  <c r="BE640"/>
  <c r="BE635"/>
  <c r="BE641"/>
  <c r="BD752"/>
  <c r="BD660"/>
  <c r="BD793"/>
  <c r="BD866"/>
  <c r="BE1202"/>
  <c r="BE1189"/>
  <c r="BE1199"/>
  <c r="BE1194"/>
  <c r="BE1185"/>
  <c r="BE1176"/>
  <c r="BE1175"/>
  <c r="BE1192"/>
  <c r="BE1197"/>
  <c r="BE1193"/>
  <c r="BE1183"/>
  <c r="BE1198"/>
  <c r="BE1182"/>
  <c r="BE1195"/>
  <c r="BE1177"/>
  <c r="BE1188"/>
  <c r="BE1196"/>
  <c r="BE1191"/>
  <c r="BE1178"/>
  <c r="BE1179"/>
  <c r="BE1190"/>
  <c r="BE1200"/>
  <c r="BE1181"/>
  <c r="BE1180"/>
  <c r="BE1186"/>
  <c r="BE1184"/>
  <c r="BE1187"/>
  <c r="BE656"/>
  <c r="BE655"/>
  <c r="BE657"/>
  <c r="BE659"/>
  <c r="BE658"/>
  <c r="BD686"/>
  <c r="BD644"/>
  <c r="BD731"/>
  <c r="BE675"/>
  <c r="BE677"/>
  <c r="BE682"/>
  <c r="BE670"/>
  <c r="BE678"/>
  <c r="BE683"/>
  <c r="BE685"/>
  <c r="BE672"/>
  <c r="BE684"/>
  <c r="BE680"/>
  <c r="BE674"/>
  <c r="BE679"/>
  <c r="BE673"/>
  <c r="BE681"/>
  <c r="BE676"/>
  <c r="BE671"/>
  <c r="BE622"/>
  <c r="BE630"/>
  <c r="BE627"/>
  <c r="BE620"/>
  <c r="BE628"/>
  <c r="BE629"/>
  <c r="BE623"/>
  <c r="BE626"/>
  <c r="BE621"/>
  <c r="BE624"/>
  <c r="BE625"/>
  <c r="BE743"/>
  <c r="BE750"/>
  <c r="BE746"/>
  <c r="BE744"/>
  <c r="BE748"/>
  <c r="BE742"/>
  <c r="BE751"/>
  <c r="BE747"/>
  <c r="BE745"/>
  <c r="BE862"/>
  <c r="BE825"/>
  <c r="BE823"/>
  <c r="BE859"/>
  <c r="BE827"/>
  <c r="BE852"/>
  <c r="BE838"/>
  <c r="BE834"/>
  <c r="BE829"/>
  <c r="BE843"/>
  <c r="BE853"/>
  <c r="BE851"/>
  <c r="BE824"/>
  <c r="BE839"/>
  <c r="BE835"/>
  <c r="BE831"/>
  <c r="BE864"/>
  <c r="BE822"/>
  <c r="BE832"/>
  <c r="BE855"/>
  <c r="BE848"/>
  <c r="BE830"/>
  <c r="BE844"/>
  <c r="BE837"/>
  <c r="BE842"/>
  <c r="BE845"/>
  <c r="BE840"/>
  <c r="BE850"/>
  <c r="BE836"/>
  <c r="BE841"/>
  <c r="BE856"/>
  <c r="BE828"/>
  <c r="BE861"/>
  <c r="BE854"/>
  <c r="BE858"/>
  <c r="BE826"/>
  <c r="BE860"/>
  <c r="BE849"/>
  <c r="BE833"/>
  <c r="BE863"/>
  <c r="BE857"/>
  <c r="BE865"/>
  <c r="BE847"/>
  <c r="BE846"/>
  <c r="BE782"/>
  <c r="BE789"/>
  <c r="BE783"/>
  <c r="BE792"/>
  <c r="BE772"/>
  <c r="BE773"/>
  <c r="BE771"/>
  <c r="BE786"/>
  <c r="BE770"/>
  <c r="BE776"/>
  <c r="BE764"/>
  <c r="BE788"/>
  <c r="BE781"/>
  <c r="BE775"/>
  <c r="BE778"/>
  <c r="BE785"/>
  <c r="BE777"/>
  <c r="BE762"/>
  <c r="BE769"/>
  <c r="BE779"/>
  <c r="BE768"/>
  <c r="BE787"/>
  <c r="BE774"/>
  <c r="BE790"/>
  <c r="BE767"/>
  <c r="BE765"/>
  <c r="BE763"/>
  <c r="BE784"/>
  <c r="BE780"/>
  <c r="BD1203"/>
  <c r="BD812"/>
  <c r="BF797"/>
  <c r="BF800" s="1"/>
  <c r="BF810" s="1"/>
  <c r="BF690"/>
  <c r="BF693" s="1"/>
  <c r="BF706" s="1"/>
  <c r="BF649"/>
  <c r="BF652" s="1"/>
  <c r="BF816"/>
  <c r="BF819" s="1"/>
  <c r="BF736"/>
  <c r="BF739" s="1"/>
  <c r="BF749" s="1"/>
  <c r="BF756"/>
  <c r="BF759" s="1"/>
  <c r="BF614"/>
  <c r="BF617" s="1"/>
  <c r="BF1169"/>
  <c r="BF1172" s="1"/>
  <c r="BF1201" s="1"/>
  <c r="BF664"/>
  <c r="BF667" s="1"/>
  <c r="BF131"/>
  <c r="BF568"/>
  <c r="BF44"/>
  <c r="BF9"/>
  <c r="BF211"/>
  <c r="BF85"/>
  <c r="BF59"/>
  <c r="BF192"/>
  <c r="BF151"/>
  <c r="BE805"/>
  <c r="BE804"/>
  <c r="BE807"/>
  <c r="BE803"/>
  <c r="BE809"/>
  <c r="BE808"/>
  <c r="BE811"/>
  <c r="BE806"/>
  <c r="BE726"/>
  <c r="BE730"/>
  <c r="BE703"/>
  <c r="BE705"/>
  <c r="BE716"/>
  <c r="BE698"/>
  <c r="BE717"/>
  <c r="BE719"/>
  <c r="BE729"/>
  <c r="BE715"/>
  <c r="BE702"/>
  <c r="BE723"/>
  <c r="BE699"/>
  <c r="BE718"/>
  <c r="BE712"/>
  <c r="BE711"/>
  <c r="BE708"/>
  <c r="BE704"/>
  <c r="BE713"/>
  <c r="BE710"/>
  <c r="BE707"/>
  <c r="BE700"/>
  <c r="BE701"/>
  <c r="BE728"/>
  <c r="BE727"/>
  <c r="BE721"/>
  <c r="BE697"/>
  <c r="BE714"/>
  <c r="BE722"/>
  <c r="BE720"/>
  <c r="BE725"/>
  <c r="BE696"/>
  <c r="BE724"/>
  <c r="BE709"/>
  <c r="BF637" l="1"/>
  <c r="BF636"/>
  <c r="BE558" i="64"/>
  <c r="BE58"/>
  <c r="BF2"/>
  <c r="BE126"/>
  <c r="BE43"/>
  <c r="BE145"/>
  <c r="BE83"/>
  <c r="BE10"/>
  <c r="BF766" i="70"/>
  <c r="BF791"/>
  <c r="BH871"/>
  <c r="BG265"/>
  <c r="BF633"/>
  <c r="BF639"/>
  <c r="BF643"/>
  <c r="BF631"/>
  <c r="BF635"/>
  <c r="BF641"/>
  <c r="BF634"/>
  <c r="BF640"/>
  <c r="BF642"/>
  <c r="BF638"/>
  <c r="BF632"/>
  <c r="BE731"/>
  <c r="BF1202"/>
  <c r="BF1188"/>
  <c r="BF1190"/>
  <c r="BF1183"/>
  <c r="BF1200"/>
  <c r="BF1177"/>
  <c r="BF1181"/>
  <c r="BF1199"/>
  <c r="BF1184"/>
  <c r="BF1178"/>
  <c r="BF1179"/>
  <c r="BF1195"/>
  <c r="BF1194"/>
  <c r="BF1185"/>
  <c r="BF1180"/>
  <c r="BF1196"/>
  <c r="BF1175"/>
  <c r="BF1191"/>
  <c r="BF1186"/>
  <c r="BF1189"/>
  <c r="BF1176"/>
  <c r="BF1192"/>
  <c r="BF1198"/>
  <c r="BF1187"/>
  <c r="BF1182"/>
  <c r="BF1193"/>
  <c r="BF1197"/>
  <c r="BF822"/>
  <c r="BF856"/>
  <c r="BF858"/>
  <c r="BF835"/>
  <c r="BF853"/>
  <c r="BF831"/>
  <c r="BF830"/>
  <c r="BF827"/>
  <c r="BF840"/>
  <c r="BF849"/>
  <c r="BF861"/>
  <c r="BF842"/>
  <c r="BF836"/>
  <c r="BF837"/>
  <c r="BF834"/>
  <c r="BF824"/>
  <c r="BF829"/>
  <c r="BF846"/>
  <c r="BF825"/>
  <c r="BF844"/>
  <c r="BF863"/>
  <c r="BF862"/>
  <c r="BF839"/>
  <c r="BF857"/>
  <c r="BF833"/>
  <c r="BF852"/>
  <c r="BF854"/>
  <c r="BF850"/>
  <c r="BF859"/>
  <c r="BF848"/>
  <c r="BF865"/>
  <c r="BF826"/>
  <c r="BF855"/>
  <c r="BF823"/>
  <c r="BF841"/>
  <c r="BF832"/>
  <c r="BF851"/>
  <c r="BF828"/>
  <c r="BF845"/>
  <c r="BF864"/>
  <c r="BF838"/>
  <c r="BF847"/>
  <c r="BF843"/>
  <c r="BF860"/>
  <c r="BE660"/>
  <c r="BE1203"/>
  <c r="BE752"/>
  <c r="BF673"/>
  <c r="BF685"/>
  <c r="BF681"/>
  <c r="BF683"/>
  <c r="BF671"/>
  <c r="BF682"/>
  <c r="BF679"/>
  <c r="BF684"/>
  <c r="BF677"/>
  <c r="BF672"/>
  <c r="BF676"/>
  <c r="BF675"/>
  <c r="BF670"/>
  <c r="BF674"/>
  <c r="BF680"/>
  <c r="BF678"/>
  <c r="BF750"/>
  <c r="BF745"/>
  <c r="BF747"/>
  <c r="BF743"/>
  <c r="BF742"/>
  <c r="BF751"/>
  <c r="BF744"/>
  <c r="BF746"/>
  <c r="BF748"/>
  <c r="BF807"/>
  <c r="BF808"/>
  <c r="BF805"/>
  <c r="BF806"/>
  <c r="BF811"/>
  <c r="BF804"/>
  <c r="BF803"/>
  <c r="BF809"/>
  <c r="BE793"/>
  <c r="BE866"/>
  <c r="BF783"/>
  <c r="BF775"/>
  <c r="BF764"/>
  <c r="BF789"/>
  <c r="BF782"/>
  <c r="BF770"/>
  <c r="BF765"/>
  <c r="BF771"/>
  <c r="BF779"/>
  <c r="BF781"/>
  <c r="BF763"/>
  <c r="BF786"/>
  <c r="BF768"/>
  <c r="BF787"/>
  <c r="BF790"/>
  <c r="BF792"/>
  <c r="BF762"/>
  <c r="BF772"/>
  <c r="BF780"/>
  <c r="BF784"/>
  <c r="BF785"/>
  <c r="BF776"/>
  <c r="BF767"/>
  <c r="BF778"/>
  <c r="BF788"/>
  <c r="BF773"/>
  <c r="BF777"/>
  <c r="BF774"/>
  <c r="BF769"/>
  <c r="BF711"/>
  <c r="BF719"/>
  <c r="BF712"/>
  <c r="BF716"/>
  <c r="BF710"/>
  <c r="BF717"/>
  <c r="BF729"/>
  <c r="BF715"/>
  <c r="BF724"/>
  <c r="BF726"/>
  <c r="BF730"/>
  <c r="BF727"/>
  <c r="BF718"/>
  <c r="BF721"/>
  <c r="BF700"/>
  <c r="BF696"/>
  <c r="BF725"/>
  <c r="BF699"/>
  <c r="BF701"/>
  <c r="BF722"/>
  <c r="BF720"/>
  <c r="BF704"/>
  <c r="BF705"/>
  <c r="BF707"/>
  <c r="BF703"/>
  <c r="BF713"/>
  <c r="BF702"/>
  <c r="BF698"/>
  <c r="BF728"/>
  <c r="BF714"/>
  <c r="BF708"/>
  <c r="BF697"/>
  <c r="BF723"/>
  <c r="BF709"/>
  <c r="BE644"/>
  <c r="BE812"/>
  <c r="BG816"/>
  <c r="BG819" s="1"/>
  <c r="BG736"/>
  <c r="BG739" s="1"/>
  <c r="BG749" s="1"/>
  <c r="BY749" s="1" a="1"/>
  <c r="BY749" s="1"/>
  <c r="BG756"/>
  <c r="BG759" s="1"/>
  <c r="BG690"/>
  <c r="BG693" s="1"/>
  <c r="BG706" s="1"/>
  <c r="BL706" s="1" a="1"/>
  <c r="BL706" s="1"/>
  <c r="BG1169"/>
  <c r="BG1172" s="1"/>
  <c r="BG1201" s="1"/>
  <c r="BV1201" s="1" a="1"/>
  <c r="BV1201" s="1"/>
  <c r="BG664"/>
  <c r="BG667" s="1"/>
  <c r="BG797"/>
  <c r="BG800" s="1"/>
  <c r="BG810" s="1"/>
  <c r="BS810" s="1" a="1"/>
  <c r="BS810" s="1"/>
  <c r="BG649"/>
  <c r="BG652" s="1"/>
  <c r="BG614"/>
  <c r="BG617" s="1"/>
  <c r="BG192"/>
  <c r="BG151"/>
  <c r="BG131"/>
  <c r="BG568"/>
  <c r="BG211"/>
  <c r="BG9"/>
  <c r="BG59"/>
  <c r="BG85"/>
  <c r="BG44"/>
  <c r="BF629"/>
  <c r="BF627"/>
  <c r="BF625"/>
  <c r="BF630"/>
  <c r="BF628"/>
  <c r="BF626"/>
  <c r="BF624"/>
  <c r="BF622"/>
  <c r="BF620"/>
  <c r="BF623"/>
  <c r="BF621"/>
  <c r="BF655"/>
  <c r="BF656"/>
  <c r="BF657"/>
  <c r="BF658"/>
  <c r="BF659"/>
  <c r="BE686"/>
  <c r="BW1201" l="1" a="1"/>
  <c r="BW1201" s="1"/>
  <c r="BO1201" a="1"/>
  <c r="BO1201" s="1"/>
  <c r="BS1201" a="1"/>
  <c r="BS1201" s="1"/>
  <c r="BZ1201" a="1"/>
  <c r="BZ1201" s="1"/>
  <c r="BP1201" a="1"/>
  <c r="BP1201" s="1"/>
  <c r="BX1201" a="1"/>
  <c r="BX1201" s="1"/>
  <c r="BY1201" a="1"/>
  <c r="BY1201" s="1"/>
  <c r="BU1201" a="1"/>
  <c r="BU1201" s="1"/>
  <c r="BT1201" a="1"/>
  <c r="BT1201" s="1"/>
  <c r="BM1201" a="1"/>
  <c r="BM1201" s="1"/>
  <c r="BK1201" a="1"/>
  <c r="BK1201" s="1"/>
  <c r="CC1201"/>
  <c r="CB1201"/>
  <c r="CD1201"/>
  <c r="BN1201" a="1"/>
  <c r="BN1201" s="1"/>
  <c r="CA1201" a="1"/>
  <c r="CA1201" s="1"/>
  <c r="BL1201" a="1"/>
  <c r="BL1201" s="1"/>
  <c r="BQ1201" a="1"/>
  <c r="BQ1201" s="1"/>
  <c r="BR1201" a="1"/>
  <c r="BR1201" s="1"/>
  <c r="BJ1201" a="1"/>
  <c r="BJ1201" s="1"/>
  <c r="BJ706" a="1"/>
  <c r="BJ706" s="1"/>
  <c r="BK706" a="1"/>
  <c r="BK706" s="1"/>
  <c r="BR706" a="1"/>
  <c r="BR706" s="1"/>
  <c r="BV706" a="1"/>
  <c r="BV706" s="1"/>
  <c r="CA706" a="1"/>
  <c r="CA706" s="1"/>
  <c r="BT706" a="1"/>
  <c r="BT706" s="1"/>
  <c r="BM706" a="1"/>
  <c r="BM706" s="1"/>
  <c r="BW706" a="1"/>
  <c r="BW706" s="1"/>
  <c r="BQ706" a="1"/>
  <c r="BQ706" s="1"/>
  <c r="CB706"/>
  <c r="CC706"/>
  <c r="BH706"/>
  <c r="CD706"/>
  <c r="BO706" a="1"/>
  <c r="BO706" s="1"/>
  <c r="BZ706" a="1"/>
  <c r="BZ706" s="1"/>
  <c r="BP706" a="1"/>
  <c r="BP706" s="1"/>
  <c r="BN706" a="1"/>
  <c r="BN706" s="1"/>
  <c r="BS706" a="1"/>
  <c r="BS706" s="1"/>
  <c r="BY706" a="1"/>
  <c r="BY706" s="1"/>
  <c r="BX706" a="1"/>
  <c r="BX706" s="1"/>
  <c r="BU706" a="1"/>
  <c r="BU706" s="1"/>
  <c r="BG637"/>
  <c r="BJ637" s="1" a="1"/>
  <c r="BJ637" s="1"/>
  <c r="BG636"/>
  <c r="BJ636" s="1" a="1"/>
  <c r="BJ636" s="1"/>
  <c r="BF58" i="64"/>
  <c r="BF83"/>
  <c r="BF10"/>
  <c r="BF145"/>
  <c r="BG2"/>
  <c r="BF558"/>
  <c r="BF126"/>
  <c r="BF43"/>
  <c r="BG766" i="70"/>
  <c r="BW766" s="1" a="1"/>
  <c r="BW766" s="1"/>
  <c r="BG791"/>
  <c r="BZ791" s="1" a="1"/>
  <c r="BZ791" s="1"/>
  <c r="BX791" a="1"/>
  <c r="BX791" s="1"/>
  <c r="BP810" a="1"/>
  <c r="BP810" s="1"/>
  <c r="CA749" a="1"/>
  <c r="CA749" s="1"/>
  <c r="BU749" a="1"/>
  <c r="BU749" s="1"/>
  <c r="BQ810" a="1"/>
  <c r="BQ810" s="1"/>
  <c r="BK810" a="1"/>
  <c r="BK810" s="1"/>
  <c r="CA810" a="1"/>
  <c r="CA810" s="1"/>
  <c r="BN810" a="1"/>
  <c r="BN810" s="1"/>
  <c r="BZ810" a="1"/>
  <c r="BZ810" s="1"/>
  <c r="BJ749" a="1"/>
  <c r="BJ749" s="1"/>
  <c r="BL810" a="1"/>
  <c r="BL810" s="1"/>
  <c r="BQ749" a="1"/>
  <c r="BQ749" s="1"/>
  <c r="BT810" a="1"/>
  <c r="BT810" s="1"/>
  <c r="BR749" a="1"/>
  <c r="BR749" s="1"/>
  <c r="BW810" a="1"/>
  <c r="BW810" s="1"/>
  <c r="CB810"/>
  <c r="CC810"/>
  <c r="CD810"/>
  <c r="CC749"/>
  <c r="CD749"/>
  <c r="CB749"/>
  <c r="BV749" a="1"/>
  <c r="BV749" s="1"/>
  <c r="BU810" a="1"/>
  <c r="BU810" s="1"/>
  <c r="BO749" a="1"/>
  <c r="BO749" s="1"/>
  <c r="BV810" a="1"/>
  <c r="BV810" s="1"/>
  <c r="BX810" a="1"/>
  <c r="BX810" s="1"/>
  <c r="BM749" a="1"/>
  <c r="BM749" s="1"/>
  <c r="BW749" a="1"/>
  <c r="BW749" s="1"/>
  <c r="BT749" a="1"/>
  <c r="BT749" s="1"/>
  <c r="BZ749" a="1"/>
  <c r="BZ749" s="1"/>
  <c r="BJ810" a="1"/>
  <c r="BJ810" s="1"/>
  <c r="BO810" a="1"/>
  <c r="BO810" s="1"/>
  <c r="BX749" a="1"/>
  <c r="BX749" s="1"/>
  <c r="BK749" a="1"/>
  <c r="BK749" s="1"/>
  <c r="BM810" a="1"/>
  <c r="BM810" s="1"/>
  <c r="BP749" a="1"/>
  <c r="BP749" s="1"/>
  <c r="BS749" a="1"/>
  <c r="BS749" s="1"/>
  <c r="BN749" a="1"/>
  <c r="BN749" s="1"/>
  <c r="BR810" a="1"/>
  <c r="BR810" s="1"/>
  <c r="BY810" a="1"/>
  <c r="BY810" s="1"/>
  <c r="BL749" a="1"/>
  <c r="BL749" s="1"/>
  <c r="BH749"/>
  <c r="BH810"/>
  <c r="BH265"/>
  <c r="BG634"/>
  <c r="BG640"/>
  <c r="BG632"/>
  <c r="BG631"/>
  <c r="BG635"/>
  <c r="BG641"/>
  <c r="BG638"/>
  <c r="BG642"/>
  <c r="BG643"/>
  <c r="BG633"/>
  <c r="BG639"/>
  <c r="BH642"/>
  <c r="BF644"/>
  <c r="BG626"/>
  <c r="BG627"/>
  <c r="BG624"/>
  <c r="BG623"/>
  <c r="BG622"/>
  <c r="BG630"/>
  <c r="BG621"/>
  <c r="BG629"/>
  <c r="BG620"/>
  <c r="BG628"/>
  <c r="BG625"/>
  <c r="BG1202"/>
  <c r="BG1185"/>
  <c r="BG1199"/>
  <c r="BG1180"/>
  <c r="BG1196"/>
  <c r="BG1195"/>
  <c r="BG1194"/>
  <c r="BG1181"/>
  <c r="BG1197"/>
  <c r="BG1176"/>
  <c r="BG1192"/>
  <c r="BG1187"/>
  <c r="BG1178"/>
  <c r="BG1177"/>
  <c r="BG1193"/>
  <c r="BG1191"/>
  <c r="BG1188"/>
  <c r="BG1183"/>
  <c r="BG1198"/>
  <c r="BG1186"/>
  <c r="BG1200"/>
  <c r="BG1189"/>
  <c r="BG1179"/>
  <c r="BG1184"/>
  <c r="BG1175"/>
  <c r="BG1182"/>
  <c r="BG1190"/>
  <c r="BG847"/>
  <c r="BG855"/>
  <c r="BG835"/>
  <c r="BG860"/>
  <c r="BG849"/>
  <c r="BG854"/>
  <c r="BG832"/>
  <c r="BG864"/>
  <c r="BG840"/>
  <c r="BG850"/>
  <c r="BG846"/>
  <c r="BG863"/>
  <c r="BG834"/>
  <c r="BG825"/>
  <c r="BG851"/>
  <c r="BG862"/>
  <c r="BG831"/>
  <c r="BG853"/>
  <c r="BG856"/>
  <c r="BG857"/>
  <c r="BG858"/>
  <c r="BG822"/>
  <c r="BG829"/>
  <c r="BG833"/>
  <c r="BG852"/>
  <c r="BG859"/>
  <c r="BG828"/>
  <c r="BG830"/>
  <c r="BG861"/>
  <c r="BG844"/>
  <c r="BG824"/>
  <c r="BG841"/>
  <c r="BG823"/>
  <c r="BG838"/>
  <c r="BG842"/>
  <c r="BG836"/>
  <c r="BG845"/>
  <c r="BG826"/>
  <c r="BG837"/>
  <c r="BG848"/>
  <c r="BG827"/>
  <c r="BG865"/>
  <c r="BG843"/>
  <c r="BG839"/>
  <c r="BF793"/>
  <c r="BG679"/>
  <c r="BG685"/>
  <c r="BG681"/>
  <c r="BG673"/>
  <c r="BG680"/>
  <c r="BG683"/>
  <c r="BG677"/>
  <c r="BG671"/>
  <c r="BG676"/>
  <c r="BG678"/>
  <c r="BG672"/>
  <c r="BG682"/>
  <c r="BG684"/>
  <c r="BG675"/>
  <c r="BG674"/>
  <c r="BG670"/>
  <c r="BG750"/>
  <c r="BX750" s="1" a="1"/>
  <c r="BX750" s="1"/>
  <c r="BG748"/>
  <c r="BJ748" s="1" a="1"/>
  <c r="BJ748" s="1"/>
  <c r="BG742"/>
  <c r="BK742" s="1" a="1"/>
  <c r="BK742" s="1"/>
  <c r="BG751"/>
  <c r="BL751" s="1" a="1"/>
  <c r="BL751" s="1"/>
  <c r="BG746"/>
  <c r="CA746" s="1" a="1"/>
  <c r="CA746" s="1"/>
  <c r="BG743"/>
  <c r="BP743" s="1" a="1"/>
  <c r="BP743" s="1"/>
  <c r="BG747"/>
  <c r="BG745"/>
  <c r="BP745" s="1" a="1"/>
  <c r="BP745" s="1"/>
  <c r="BG744"/>
  <c r="BS744" s="1" a="1"/>
  <c r="BS744" s="1"/>
  <c r="BF731"/>
  <c r="BF686"/>
  <c r="BF866"/>
  <c r="BG803"/>
  <c r="BG806"/>
  <c r="BG811"/>
  <c r="BG808"/>
  <c r="BG805"/>
  <c r="BG809"/>
  <c r="BG804"/>
  <c r="BG807"/>
  <c r="BG779"/>
  <c r="BG783"/>
  <c r="BG770"/>
  <c r="BG778"/>
  <c r="BG790"/>
  <c r="BG765"/>
  <c r="BG775"/>
  <c r="BG780"/>
  <c r="BG788"/>
  <c r="BG786"/>
  <c r="BG776"/>
  <c r="BG768"/>
  <c r="BG782"/>
  <c r="BG785"/>
  <c r="BG764"/>
  <c r="BG787"/>
  <c r="BG767"/>
  <c r="BG792"/>
  <c r="BG784"/>
  <c r="BG762"/>
  <c r="BG773"/>
  <c r="BG781"/>
  <c r="BG763"/>
  <c r="BG772"/>
  <c r="BG777"/>
  <c r="BG769"/>
  <c r="BG771"/>
  <c r="BG789"/>
  <c r="BG774"/>
  <c r="BF812"/>
  <c r="BF1203"/>
  <c r="BF660"/>
  <c r="BH1169"/>
  <c r="BH664"/>
  <c r="BH756"/>
  <c r="BH690"/>
  <c r="BH649"/>
  <c r="BH614"/>
  <c r="BH816"/>
  <c r="BH736"/>
  <c r="BH797"/>
  <c r="BH211"/>
  <c r="BH85"/>
  <c r="BH59"/>
  <c r="BH192"/>
  <c r="BH151"/>
  <c r="BH131"/>
  <c r="BH9"/>
  <c r="BH568"/>
  <c r="BH44"/>
  <c r="BG657"/>
  <c r="BG655"/>
  <c r="BG658"/>
  <c r="BG659"/>
  <c r="BG656"/>
  <c r="BG707"/>
  <c r="BG711"/>
  <c r="BG716"/>
  <c r="BG717"/>
  <c r="BG713"/>
  <c r="BG712"/>
  <c r="BG701"/>
  <c r="BG710"/>
  <c r="BG725"/>
  <c r="BG696"/>
  <c r="BG720"/>
  <c r="BG699"/>
  <c r="BG715"/>
  <c r="BG721"/>
  <c r="BG704"/>
  <c r="BG697"/>
  <c r="BG729"/>
  <c r="BG705"/>
  <c r="BG703"/>
  <c r="BG719"/>
  <c r="BG724"/>
  <c r="BG709"/>
  <c r="BG726"/>
  <c r="BG702"/>
  <c r="BG730"/>
  <c r="BG714"/>
  <c r="BG723"/>
  <c r="BG728"/>
  <c r="BG700"/>
  <c r="BG698"/>
  <c r="BG727"/>
  <c r="BG722"/>
  <c r="BG708"/>
  <c r="BG718"/>
  <c r="BF752"/>
  <c r="BM791" l="1" a="1"/>
  <c r="BM791" s="1"/>
  <c r="BS637" a="1"/>
  <c r="BS637" s="1"/>
  <c r="BW637" a="1"/>
  <c r="BW637" s="1"/>
  <c r="BU637" a="1"/>
  <c r="BU637" s="1"/>
  <c r="BM636" a="1"/>
  <c r="BM636" s="1"/>
  <c r="BQ637" a="1"/>
  <c r="BQ637" s="1"/>
  <c r="BX636" a="1"/>
  <c r="BX636" s="1"/>
  <c r="BO636" a="1"/>
  <c r="BO636" s="1"/>
  <c r="BQ636" a="1"/>
  <c r="BQ636" s="1"/>
  <c r="BY636" a="1"/>
  <c r="BY636" s="1"/>
  <c r="BW636" a="1"/>
  <c r="BW636" s="1"/>
  <c r="BT636" a="1"/>
  <c r="BT636" s="1"/>
  <c r="BR636" a="1"/>
  <c r="BR636" s="1"/>
  <c r="BP636" a="1"/>
  <c r="BP636" s="1"/>
  <c r="BS636" a="1"/>
  <c r="BS636" s="1"/>
  <c r="BZ636" a="1"/>
  <c r="BZ636" s="1"/>
  <c r="BK637" a="1"/>
  <c r="BK637" s="1"/>
  <c r="BL637" a="1"/>
  <c r="BL637" s="1"/>
  <c r="BK636" a="1"/>
  <c r="BK636" s="1"/>
  <c r="BL636" a="1"/>
  <c r="BL636" s="1"/>
  <c r="BV636" a="1"/>
  <c r="BV636" s="1"/>
  <c r="BX637" a="1"/>
  <c r="BX637" s="1"/>
  <c r="BR791" a="1"/>
  <c r="BR791" s="1"/>
  <c r="BY791" a="1"/>
  <c r="BY791" s="1"/>
  <c r="BQ766" a="1"/>
  <c r="BQ766" s="1"/>
  <c r="BN636" a="1"/>
  <c r="BN636" s="1"/>
  <c r="BV637" a="1"/>
  <c r="BV637" s="1"/>
  <c r="CA637" a="1"/>
  <c r="CA637" s="1"/>
  <c r="BZ637" a="1"/>
  <c r="BZ637" s="1"/>
  <c r="BO637" a="1"/>
  <c r="BO637" s="1"/>
  <c r="BY637" a="1"/>
  <c r="BY637" s="1"/>
  <c r="BM637" a="1"/>
  <c r="BM637" s="1"/>
  <c r="BN637" a="1"/>
  <c r="BN637" s="1"/>
  <c r="BT637" a="1"/>
  <c r="BT637" s="1"/>
  <c r="BR637" a="1"/>
  <c r="BR637" s="1"/>
  <c r="CB636"/>
  <c r="CD636"/>
  <c r="CC636"/>
  <c r="BH636"/>
  <c r="CA636" a="1"/>
  <c r="CA636" s="1"/>
  <c r="CD637"/>
  <c r="CB637"/>
  <c r="CC637"/>
  <c r="BH637"/>
  <c r="BP637" a="1"/>
  <c r="BP637" s="1"/>
  <c r="BU636" a="1"/>
  <c r="BU636" s="1"/>
  <c r="BN766" a="1"/>
  <c r="BN766" s="1"/>
  <c r="BN791" a="1"/>
  <c r="BN791" s="1"/>
  <c r="BQ791" a="1"/>
  <c r="BQ791" s="1"/>
  <c r="BW791" a="1"/>
  <c r="BW791" s="1"/>
  <c r="BO791" a="1"/>
  <c r="BO791" s="1"/>
  <c r="BP791" a="1"/>
  <c r="BP791" s="1"/>
  <c r="BT791" a="1"/>
  <c r="BT791" s="1"/>
  <c r="BS791" a="1"/>
  <c r="BS791" s="1"/>
  <c r="BU791" a="1"/>
  <c r="BU791" s="1"/>
  <c r="CA791" a="1"/>
  <c r="CA791" s="1"/>
  <c r="BK791" a="1"/>
  <c r="BK791" s="1"/>
  <c r="BV791" a="1"/>
  <c r="BV791" s="1"/>
  <c r="BJ791" a="1"/>
  <c r="BJ791" s="1"/>
  <c r="BL791" a="1"/>
  <c r="BL791" s="1"/>
  <c r="CD766"/>
  <c r="BL766" a="1"/>
  <c r="BL766" s="1"/>
  <c r="BX766" a="1"/>
  <c r="BX766" s="1"/>
  <c r="BM766" a="1"/>
  <c r="BM766" s="1"/>
  <c r="BO766" a="1"/>
  <c r="BO766" s="1"/>
  <c r="BP766" a="1"/>
  <c r="BP766" s="1"/>
  <c r="CC766"/>
  <c r="BS766" a="1"/>
  <c r="BS766" s="1"/>
  <c r="CA766" a="1"/>
  <c r="CA766" s="1"/>
  <c r="BV766" a="1"/>
  <c r="BV766" s="1"/>
  <c r="BT766" a="1"/>
  <c r="BT766" s="1"/>
  <c r="BH766"/>
  <c r="BR766" a="1"/>
  <c r="BR766" s="1"/>
  <c r="BZ766" a="1"/>
  <c r="BZ766" s="1"/>
  <c r="BK766" a="1"/>
  <c r="BK766" s="1"/>
  <c r="BJ766" a="1"/>
  <c r="BJ766" s="1"/>
  <c r="BU766" a="1"/>
  <c r="BU766" s="1"/>
  <c r="CB766"/>
  <c r="BY766" a="1"/>
  <c r="BY766" s="1"/>
  <c r="BG43" i="64"/>
  <c r="BG10"/>
  <c r="BH2"/>
  <c r="BG145"/>
  <c r="BG558"/>
  <c r="BG58"/>
  <c r="BG83"/>
  <c r="BG126"/>
  <c r="CD791" i="70"/>
  <c r="BH791"/>
  <c r="CB791"/>
  <c r="CC791"/>
  <c r="BL718" a="1"/>
  <c r="BL718" s="1"/>
  <c r="BN703" a="1"/>
  <c r="BN703" s="1"/>
  <c r="BW720" a="1"/>
  <c r="BW720" s="1"/>
  <c r="BT716" a="1"/>
  <c r="BT716" s="1"/>
  <c r="BS659" a="1"/>
  <c r="BS659" s="1"/>
  <c r="BN657" a="1"/>
  <c r="BN657" s="1"/>
  <c r="BU774" a="1"/>
  <c r="BU774" s="1"/>
  <c r="BU777" a="1"/>
  <c r="BU777" s="1"/>
  <c r="BJ773" a="1"/>
  <c r="BJ773" s="1"/>
  <c r="BV767" a="1"/>
  <c r="BV767" s="1"/>
  <c r="BN782" a="1"/>
  <c r="BN782" s="1"/>
  <c r="BR788" a="1"/>
  <c r="BR788" s="1"/>
  <c r="BN790" a="1"/>
  <c r="BN790" s="1"/>
  <c r="BL779" a="1"/>
  <c r="BL779" s="1"/>
  <c r="BW805" a="1"/>
  <c r="BW805" s="1"/>
  <c r="BZ803" a="1"/>
  <c r="BZ803" s="1"/>
  <c r="BX670" a="1"/>
  <c r="BX670" s="1"/>
  <c r="BT682" a="1"/>
  <c r="BT682" s="1"/>
  <c r="BT671" a="1"/>
  <c r="BT671" s="1"/>
  <c r="BV679" a="1"/>
  <c r="BV679" s="1"/>
  <c r="BM843" a="1"/>
  <c r="BM843" s="1"/>
  <c r="BU837" a="1"/>
  <c r="BU837" s="1"/>
  <c r="BJ842" a="1"/>
  <c r="BJ842" s="1"/>
  <c r="BS824" a="1"/>
  <c r="BS824" s="1"/>
  <c r="BW828" a="1"/>
  <c r="BW828" s="1"/>
  <c r="BM829" a="1"/>
  <c r="BM829" s="1"/>
  <c r="BY856" a="1"/>
  <c r="BY856" s="1"/>
  <c r="CA851" a="1"/>
  <c r="CA851" s="1"/>
  <c r="BM846" a="1"/>
  <c r="BM846" s="1"/>
  <c r="BO832" a="1"/>
  <c r="BO832" s="1"/>
  <c r="BQ835" a="1"/>
  <c r="BQ835" s="1"/>
  <c r="BV1182" a="1"/>
  <c r="BV1182" s="1"/>
  <c r="BS1189" a="1"/>
  <c r="BS1189" s="1"/>
  <c r="BJ1183" a="1"/>
  <c r="BJ1183" s="1"/>
  <c r="BW1177" a="1"/>
  <c r="BW1177" s="1"/>
  <c r="BM1176" a="1"/>
  <c r="BM1176" s="1"/>
  <c r="BM1195" a="1"/>
  <c r="BM1195" s="1"/>
  <c r="BZ1185" a="1"/>
  <c r="BZ1185" s="1"/>
  <c r="BT620" a="1"/>
  <c r="BT620" s="1"/>
  <c r="BZ622" a="1"/>
  <c r="BZ622" s="1"/>
  <c r="BY626" a="1"/>
  <c r="BY626" s="1"/>
  <c r="BY639" a="1"/>
  <c r="BY639" s="1"/>
  <c r="BO638" a="1"/>
  <c r="BO638" s="1"/>
  <c r="BQ632" a="1"/>
  <c r="BQ632" s="1"/>
  <c r="BP726" a="1"/>
  <c r="BP726" s="1"/>
  <c r="BV709" a="1"/>
  <c r="BV709" s="1"/>
  <c r="BU705" a="1"/>
  <c r="BU705" s="1"/>
  <c r="BJ772" a="1"/>
  <c r="BJ772" s="1"/>
  <c r="BV674" a="1"/>
  <c r="BV674" s="1"/>
  <c r="BY677" a="1"/>
  <c r="BY677" s="1"/>
  <c r="BR844" a="1"/>
  <c r="BR844" s="1"/>
  <c r="BV822" a="1"/>
  <c r="BV822" s="1"/>
  <c r="BR698" a="1"/>
  <c r="BR698" s="1"/>
  <c r="BJ704" a="1"/>
  <c r="BJ704" s="1"/>
  <c r="BT701" a="1"/>
  <c r="BT701" s="1"/>
  <c r="BT696" a="1"/>
  <c r="BT696" s="1"/>
  <c r="CA712" a="1"/>
  <c r="CA712" s="1"/>
  <c r="BU711" a="1"/>
  <c r="BU711" s="1"/>
  <c r="BK787" a="1"/>
  <c r="BK787" s="1"/>
  <c r="BU768" a="1"/>
  <c r="BU768" s="1"/>
  <c r="BY807" a="1"/>
  <c r="BY807" s="1"/>
  <c r="BO722" a="1"/>
  <c r="BO722" s="1"/>
  <c r="BV700" a="1"/>
  <c r="BV700" s="1"/>
  <c r="BV730" a="1"/>
  <c r="BV730" s="1"/>
  <c r="BN724" a="1"/>
  <c r="BN724" s="1"/>
  <c r="BL729" a="1"/>
  <c r="BL729" s="1"/>
  <c r="BR715" a="1"/>
  <c r="BR715" s="1"/>
  <c r="BR725" a="1"/>
  <c r="BR725" s="1"/>
  <c r="BT713" a="1"/>
  <c r="BT713" s="1"/>
  <c r="BW707" a="1"/>
  <c r="BW707" s="1"/>
  <c r="BN771" a="1"/>
  <c r="BN771" s="1"/>
  <c r="CA763" a="1"/>
  <c r="CA763" s="1"/>
  <c r="BQ784" a="1"/>
  <c r="BQ784" s="1"/>
  <c r="BQ776" a="1"/>
  <c r="BQ776" s="1"/>
  <c r="BX775" a="1"/>
  <c r="BX775" s="1"/>
  <c r="BS770" a="1"/>
  <c r="BS770" s="1"/>
  <c r="BJ804" a="1"/>
  <c r="BJ804" s="1"/>
  <c r="BZ811" a="1"/>
  <c r="BZ811" s="1"/>
  <c r="BO675" a="1"/>
  <c r="BO675" s="1"/>
  <c r="CA678" a="1"/>
  <c r="CA678" s="1"/>
  <c r="BK683" a="1"/>
  <c r="BK683" s="1"/>
  <c r="BP681" a="1"/>
  <c r="BP681" s="1"/>
  <c r="BN827" a="1"/>
  <c r="BN827" s="1"/>
  <c r="BU845" a="1"/>
  <c r="BU845" s="1"/>
  <c r="BO823" a="1"/>
  <c r="BO823" s="1"/>
  <c r="BZ861" a="1"/>
  <c r="BZ861" s="1"/>
  <c r="BM852" a="1"/>
  <c r="BM852" s="1"/>
  <c r="BL858" a="1"/>
  <c r="BL858" s="1"/>
  <c r="BW834" a="1"/>
  <c r="BW834" s="1"/>
  <c r="BU840" a="1"/>
  <c r="BU840" s="1"/>
  <c r="BZ849" a="1"/>
  <c r="BZ849" s="1"/>
  <c r="BV847" a="1"/>
  <c r="BV847" s="1"/>
  <c r="BK1184" a="1"/>
  <c r="BK1184" s="1"/>
  <c r="BS1186" a="1"/>
  <c r="BS1186" s="1"/>
  <c r="BP1191" a="1"/>
  <c r="BP1191" s="1"/>
  <c r="BU1187" a="1"/>
  <c r="BU1187" s="1"/>
  <c r="BU1181" a="1"/>
  <c r="BU1181" s="1"/>
  <c r="BV1180" a="1"/>
  <c r="BV1180" s="1"/>
  <c r="BN625" a="1"/>
  <c r="BN625" s="1"/>
  <c r="BQ621" a="1"/>
  <c r="BQ621" s="1"/>
  <c r="CA624" a="1"/>
  <c r="CA624" s="1"/>
  <c r="BV643" a="1"/>
  <c r="BV643" s="1"/>
  <c r="BV635" a="1"/>
  <c r="BV635" s="1"/>
  <c r="BP634" a="1"/>
  <c r="BP634" s="1"/>
  <c r="BV723" a="1"/>
  <c r="BV723" s="1"/>
  <c r="BL708" a="1"/>
  <c r="BL708" s="1"/>
  <c r="BZ727" a="1"/>
  <c r="BZ727" s="1"/>
  <c r="BV728" a="1"/>
  <c r="BV728" s="1"/>
  <c r="CA702" a="1"/>
  <c r="CA702" s="1"/>
  <c r="BV719" a="1"/>
  <c r="BV719" s="1"/>
  <c r="BT697" a="1"/>
  <c r="BT697" s="1"/>
  <c r="BP699" a="1"/>
  <c r="BP699" s="1"/>
  <c r="BU710" a="1"/>
  <c r="BU710" s="1"/>
  <c r="BS717" a="1"/>
  <c r="BS717" s="1"/>
  <c r="BP656" a="1"/>
  <c r="BP656" s="1"/>
  <c r="BQ655" a="1"/>
  <c r="BQ655" s="1"/>
  <c r="BZ769" a="1"/>
  <c r="BZ769" s="1"/>
  <c r="BO781" a="1"/>
  <c r="BO781" s="1"/>
  <c r="BR792" a="1"/>
  <c r="BR792" s="1"/>
  <c r="BT785" a="1"/>
  <c r="BT785" s="1"/>
  <c r="BM786" a="1"/>
  <c r="BM786" s="1"/>
  <c r="BV765" a="1"/>
  <c r="BV765" s="1"/>
  <c r="BU783" a="1"/>
  <c r="BU783" s="1"/>
  <c r="BY809" a="1"/>
  <c r="BY809" s="1"/>
  <c r="BK806" a="1"/>
  <c r="BK806" s="1"/>
  <c r="BP684" a="1"/>
  <c r="BP684" s="1"/>
  <c r="BM676" a="1"/>
  <c r="BM676" s="1"/>
  <c r="BU680" a="1"/>
  <c r="BU680" s="1"/>
  <c r="BS685" a="1"/>
  <c r="BS685" s="1"/>
  <c r="BO839" a="1"/>
  <c r="BO839" s="1"/>
  <c r="BL848" a="1"/>
  <c r="BL848" s="1"/>
  <c r="BK836" a="1"/>
  <c r="BK836" s="1"/>
  <c r="BS841" a="1"/>
  <c r="BS841" s="1"/>
  <c r="BZ830" a="1"/>
  <c r="BZ830" s="1"/>
  <c r="BT833" a="1"/>
  <c r="BT833" s="1"/>
  <c r="BR857" a="1"/>
  <c r="BR857" s="1"/>
  <c r="BK862" a="1"/>
  <c r="BK862" s="1"/>
  <c r="BP863" a="1"/>
  <c r="BP863" s="1"/>
  <c r="CA864" a="1"/>
  <c r="CA864" s="1"/>
  <c r="BK860" a="1"/>
  <c r="BK860" s="1"/>
  <c r="BT1190" a="1"/>
  <c r="BT1190" s="1"/>
  <c r="BK1179" a="1"/>
  <c r="BK1179" s="1"/>
  <c r="BN1198" a="1"/>
  <c r="BN1198" s="1"/>
  <c r="BU1193" a="1"/>
  <c r="BU1193" s="1"/>
  <c r="BV1192" a="1"/>
  <c r="BV1192" s="1"/>
  <c r="BM1194" a="1"/>
  <c r="BM1194" s="1"/>
  <c r="BW1199" a="1"/>
  <c r="BW1199" s="1"/>
  <c r="BY628" a="1"/>
  <c r="BY628" s="1"/>
  <c r="BS630" a="1"/>
  <c r="BS630" s="1"/>
  <c r="BW627" a="1"/>
  <c r="BW627" s="1"/>
  <c r="BR642" a="1"/>
  <c r="BR642" s="1"/>
  <c r="BU631" a="1"/>
  <c r="BU631" s="1"/>
  <c r="CD714"/>
  <c r="CC714"/>
  <c r="CB714"/>
  <c r="BK714" a="1"/>
  <c r="BK714" s="1"/>
  <c r="BT714" a="1"/>
  <c r="BT714" s="1"/>
  <c r="BN714" a="1"/>
  <c r="BN714" s="1"/>
  <c r="BS714" a="1"/>
  <c r="BS714" s="1"/>
  <c r="BU714" a="1"/>
  <c r="BU714" s="1"/>
  <c r="BY714" a="1"/>
  <c r="BY714" s="1"/>
  <c r="CC721"/>
  <c r="CD721"/>
  <c r="CB721"/>
  <c r="BQ721" a="1"/>
  <c r="BQ721" s="1"/>
  <c r="BN721" a="1"/>
  <c r="BN721" s="1"/>
  <c r="BW721" a="1"/>
  <c r="BW721" s="1"/>
  <c r="BU721" a="1"/>
  <c r="BU721" s="1"/>
  <c r="BY721" a="1"/>
  <c r="BY721" s="1"/>
  <c r="BM721" a="1"/>
  <c r="BM721" s="1"/>
  <c r="CC658"/>
  <c r="CD658"/>
  <c r="CB658"/>
  <c r="CA658" a="1"/>
  <c r="CA658" s="1"/>
  <c r="BY658" a="1"/>
  <c r="BY658" s="1"/>
  <c r="BX658" a="1"/>
  <c r="BX658" s="1"/>
  <c r="BK658" a="1"/>
  <c r="BK658" s="1"/>
  <c r="BQ658" a="1"/>
  <c r="BQ658" s="1"/>
  <c r="CB789"/>
  <c r="CC789"/>
  <c r="CD789"/>
  <c r="BQ789" a="1"/>
  <c r="BQ789" s="1"/>
  <c r="BR789" a="1"/>
  <c r="BR789" s="1"/>
  <c r="BT789" a="1"/>
  <c r="BT789" s="1"/>
  <c r="BL789" a="1"/>
  <c r="BL789" s="1"/>
  <c r="BM789" a="1"/>
  <c r="BM789" s="1"/>
  <c r="CA789" a="1"/>
  <c r="CA789" s="1"/>
  <c r="BV789" a="1"/>
  <c r="BV789" s="1"/>
  <c r="CB762"/>
  <c r="CC762"/>
  <c r="CD762"/>
  <c r="CB780"/>
  <c r="CC780"/>
  <c r="CD780"/>
  <c r="BU780" a="1"/>
  <c r="BU780" s="1"/>
  <c r="CA780" a="1"/>
  <c r="CA780" s="1"/>
  <c r="BY780" a="1"/>
  <c r="BY780" s="1"/>
  <c r="BN780" a="1"/>
  <c r="BN780" s="1"/>
  <c r="CC778"/>
  <c r="CD778"/>
  <c r="CB778"/>
  <c r="BP778" a="1"/>
  <c r="BP778" s="1"/>
  <c r="BS778" a="1"/>
  <c r="BS778" s="1"/>
  <c r="CB808"/>
  <c r="CD808"/>
  <c r="CC808"/>
  <c r="BV808" a="1"/>
  <c r="BV808" s="1"/>
  <c r="BZ808" a="1"/>
  <c r="BZ808" s="1"/>
  <c r="BP808" a="1"/>
  <c r="BP808" s="1"/>
  <c r="BX808" a="1"/>
  <c r="BX808" s="1"/>
  <c r="BY808" a="1"/>
  <c r="BY808" s="1"/>
  <c r="CA808" a="1"/>
  <c r="CA808" s="1"/>
  <c r="CC747"/>
  <c r="CD747"/>
  <c r="CB747"/>
  <c r="BO747" a="1"/>
  <c r="BO747" s="1"/>
  <c r="BR747" a="1"/>
  <c r="BR747" s="1"/>
  <c r="BM747" a="1"/>
  <c r="BM747" s="1"/>
  <c r="BX747" a="1"/>
  <c r="BX747" s="1"/>
  <c r="BW747" a="1"/>
  <c r="BW747" s="1"/>
  <c r="CC672"/>
  <c r="CB672"/>
  <c r="CD672"/>
  <c r="BX672" a="1"/>
  <c r="BX672" s="1"/>
  <c r="CA672" a="1"/>
  <c r="CA672" s="1"/>
  <c r="BQ672" a="1"/>
  <c r="BQ672" s="1"/>
  <c r="BW672" a="1"/>
  <c r="BW672" s="1"/>
  <c r="BM672" a="1"/>
  <c r="BM672" s="1"/>
  <c r="CB673"/>
  <c r="CC673"/>
  <c r="CD673"/>
  <c r="CD865"/>
  <c r="CC865"/>
  <c r="CB865"/>
  <c r="CB826"/>
  <c r="CC826"/>
  <c r="CD826"/>
  <c r="BK826" a="1"/>
  <c r="BK826" s="1"/>
  <c r="BW826" a="1"/>
  <c r="BW826" s="1"/>
  <c r="BY826" a="1"/>
  <c r="BY826" s="1"/>
  <c r="BP826" a="1"/>
  <c r="BP826" s="1"/>
  <c r="BO826" a="1"/>
  <c r="BO826" s="1"/>
  <c r="CC838"/>
  <c r="CB838"/>
  <c r="CD838"/>
  <c r="CB859"/>
  <c r="CC859"/>
  <c r="CD859"/>
  <c r="BY859" a="1"/>
  <c r="BY859" s="1"/>
  <c r="CB853"/>
  <c r="CD853"/>
  <c r="CC853"/>
  <c r="BU853" a="1"/>
  <c r="BU853" s="1"/>
  <c r="BQ853" a="1"/>
  <c r="BQ853" s="1"/>
  <c r="BW853" a="1"/>
  <c r="BW853" s="1"/>
  <c r="CC825"/>
  <c r="CB825"/>
  <c r="CD825"/>
  <c r="CD850"/>
  <c r="CC850"/>
  <c r="CB850"/>
  <c r="BK850" a="1"/>
  <c r="BK850" s="1"/>
  <c r="BP850" a="1"/>
  <c r="BP850" s="1"/>
  <c r="CD854"/>
  <c r="CC854"/>
  <c r="CB854"/>
  <c r="CB855"/>
  <c r="CD855"/>
  <c r="CC855"/>
  <c r="BR855" a="1"/>
  <c r="BR855" s="1"/>
  <c r="BN855" a="1"/>
  <c r="BN855" s="1"/>
  <c r="BQ855" a="1"/>
  <c r="BQ855" s="1"/>
  <c r="BT855" a="1"/>
  <c r="BT855" s="1"/>
  <c r="CA855" a="1"/>
  <c r="CA855" s="1"/>
  <c r="BY855" a="1"/>
  <c r="BY855" s="1"/>
  <c r="BW855" a="1"/>
  <c r="BW855" s="1"/>
  <c r="CC1175"/>
  <c r="CD1175"/>
  <c r="CB1175"/>
  <c r="BK1175" a="1"/>
  <c r="BK1175" s="1"/>
  <c r="BN1175" a="1"/>
  <c r="BN1175" s="1"/>
  <c r="BW1175" a="1"/>
  <c r="BW1175" s="1"/>
  <c r="BR1175" a="1"/>
  <c r="BR1175" s="1"/>
  <c r="BZ1175" a="1"/>
  <c r="BZ1175" s="1"/>
  <c r="BT1175" a="1"/>
  <c r="BT1175" s="1"/>
  <c r="CC1200"/>
  <c r="CD1200"/>
  <c r="CB1200"/>
  <c r="BR1200" a="1"/>
  <c r="BR1200" s="1"/>
  <c r="BY1200" a="1"/>
  <c r="BY1200" s="1"/>
  <c r="BT1200" a="1"/>
  <c r="BT1200" s="1"/>
  <c r="CB1188"/>
  <c r="CD1188"/>
  <c r="CC1188"/>
  <c r="CB1178"/>
  <c r="CD1178"/>
  <c r="CC1178"/>
  <c r="CB1197"/>
  <c r="CD1197"/>
  <c r="CC1197"/>
  <c r="BP1197" a="1"/>
  <c r="BP1197" s="1"/>
  <c r="BX1197" a="1"/>
  <c r="BX1197" s="1"/>
  <c r="BJ1197" a="1"/>
  <c r="BJ1197" s="1"/>
  <c r="BS1197" a="1"/>
  <c r="BS1197" s="1"/>
  <c r="CB1196"/>
  <c r="CC1196"/>
  <c r="CD1196"/>
  <c r="CA1196" a="1"/>
  <c r="CA1196" s="1"/>
  <c r="BM1196" a="1"/>
  <c r="BM1196" s="1"/>
  <c r="CB1202"/>
  <c r="CC1202"/>
  <c r="CD1202"/>
  <c r="BM1202" a="1"/>
  <c r="BM1202" s="1"/>
  <c r="CC629"/>
  <c r="CB629"/>
  <c r="CD629"/>
  <c r="BU629" a="1"/>
  <c r="BU629" s="1"/>
  <c r="BR629" a="1"/>
  <c r="BR629" s="1"/>
  <c r="BX629" a="1"/>
  <c r="BX629" s="1"/>
  <c r="CA629" a="1"/>
  <c r="CA629" s="1"/>
  <c r="CD623"/>
  <c r="CB623"/>
  <c r="CC623"/>
  <c r="CD633"/>
  <c r="CB633"/>
  <c r="CC633"/>
  <c r="BT633" a="1"/>
  <c r="BT633" s="1"/>
  <c r="BX633" a="1"/>
  <c r="BX633" s="1"/>
  <c r="BK633" a="1"/>
  <c r="BK633" s="1"/>
  <c r="BY633" a="1"/>
  <c r="BY633" s="1"/>
  <c r="BL633" a="1"/>
  <c r="BL633" s="1"/>
  <c r="CC641"/>
  <c r="CB641"/>
  <c r="CD641"/>
  <c r="BJ641" a="1"/>
  <c r="BJ641" s="1"/>
  <c r="BY641" a="1"/>
  <c r="BY641" s="1"/>
  <c r="BU641" a="1"/>
  <c r="BU641" s="1"/>
  <c r="CC640"/>
  <c r="CB640"/>
  <c r="CD640"/>
  <c r="BV640" a="1"/>
  <c r="BV640" s="1"/>
  <c r="CA640" a="1"/>
  <c r="CA640" s="1"/>
  <c r="BT640" a="1"/>
  <c r="BT640" s="1"/>
  <c r="BW640" a="1"/>
  <c r="BW640" s="1"/>
  <c r="BP640" a="1"/>
  <c r="BP640" s="1"/>
  <c r="BU640" a="1"/>
  <c r="BU640" s="1"/>
  <c r="BS640" a="1"/>
  <c r="BS640" s="1"/>
  <c r="BZ640" a="1"/>
  <c r="BZ640" s="1"/>
  <c r="BK1178" a="1"/>
  <c r="BK1178" s="1"/>
  <c r="BU633" a="1"/>
  <c r="BU633" s="1"/>
  <c r="BY785" a="1"/>
  <c r="BY785" s="1"/>
  <c r="BZ827" a="1"/>
  <c r="BZ827" s="1"/>
  <c r="BR767" a="1"/>
  <c r="BR767" s="1"/>
  <c r="BO633" a="1"/>
  <c r="BO633" s="1"/>
  <c r="CA783" a="1"/>
  <c r="CA783" s="1"/>
  <c r="BV805" a="1"/>
  <c r="BV805" s="1"/>
  <c r="BL674" a="1"/>
  <c r="BL674" s="1"/>
  <c r="BJ832" a="1"/>
  <c r="BJ832" s="1"/>
  <c r="BM767" a="1"/>
  <c r="BM767" s="1"/>
  <c r="BY1177" a="1"/>
  <c r="BY1177" s="1"/>
  <c r="CA838" a="1"/>
  <c r="CA838" s="1"/>
  <c r="BY844" a="1"/>
  <c r="BY844" s="1"/>
  <c r="BM806" a="1"/>
  <c r="BM806" s="1"/>
  <c r="BP623" a="1"/>
  <c r="BP623" s="1"/>
  <c r="BW643" a="1"/>
  <c r="BW643" s="1"/>
  <c r="BZ826" a="1"/>
  <c r="BZ826" s="1"/>
  <c r="BY773" a="1"/>
  <c r="BY773" s="1"/>
  <c r="BN704" a="1"/>
  <c r="BN704" s="1"/>
  <c r="BK781" a="1"/>
  <c r="BK781" s="1"/>
  <c r="BQ772" a="1"/>
  <c r="BQ772" s="1"/>
  <c r="BR721" a="1"/>
  <c r="BR721" s="1"/>
  <c r="BS697" a="1"/>
  <c r="BS697" s="1"/>
  <c r="BJ854" a="1"/>
  <c r="BJ854" s="1"/>
  <c r="BT712" a="1"/>
  <c r="BT712" s="1"/>
  <c r="BO841" a="1"/>
  <c r="BO841" s="1"/>
  <c r="BY675" a="1"/>
  <c r="BY675" s="1"/>
  <c r="BY742" a="1"/>
  <c r="BY742" s="1"/>
  <c r="BO768" a="1"/>
  <c r="BO768" s="1"/>
  <c r="BK620" a="1"/>
  <c r="BK620" s="1"/>
  <c r="BM763" a="1"/>
  <c r="BM763" s="1"/>
  <c r="BR1186" a="1"/>
  <c r="BR1186" s="1"/>
  <c r="BV863" a="1"/>
  <c r="BV863" s="1"/>
  <c r="BT848" a="1"/>
  <c r="BT848" s="1"/>
  <c r="BV633" a="1"/>
  <c r="BV633" s="1"/>
  <c r="BX742" a="1"/>
  <c r="BX742" s="1"/>
  <c r="CA770" a="1"/>
  <c r="CA770" s="1"/>
  <c r="BY772" a="1"/>
  <c r="BY772" s="1"/>
  <c r="BX1191" a="1"/>
  <c r="BX1191" s="1"/>
  <c r="CA853" a="1"/>
  <c r="CA853" s="1"/>
  <c r="BL631" a="1"/>
  <c r="BL631" s="1"/>
  <c r="BW841" a="1"/>
  <c r="BW841" s="1"/>
  <c r="BJ792" a="1"/>
  <c r="BJ792" s="1"/>
  <c r="BR727" a="1"/>
  <c r="BR727" s="1"/>
  <c r="BX1178" a="1"/>
  <c r="BX1178" s="1"/>
  <c r="BS826" a="1"/>
  <c r="BS826" s="1"/>
  <c r="BJ1188" a="1"/>
  <c r="BJ1188" s="1"/>
  <c r="BN859" a="1"/>
  <c r="BN859" s="1"/>
  <c r="CA845" a="1"/>
  <c r="CA845" s="1"/>
  <c r="BL840" a="1"/>
  <c r="BL840" s="1"/>
  <c r="BJ715" a="1"/>
  <c r="BJ715" s="1"/>
  <c r="BL717" a="1"/>
  <c r="BL717" s="1"/>
  <c r="BP642" a="1"/>
  <c r="BP642" s="1"/>
  <c r="BJ743" a="1"/>
  <c r="BJ743" s="1"/>
  <c r="CA681" a="1"/>
  <c r="CA681" s="1"/>
  <c r="BU806" a="1"/>
  <c r="BU806" s="1"/>
  <c r="BV792" a="1"/>
  <c r="BV792" s="1"/>
  <c r="BY624" a="1"/>
  <c r="BY624" s="1"/>
  <c r="BM708" a="1"/>
  <c r="BM708" s="1"/>
  <c r="BP834" a="1"/>
  <c r="BP834" s="1"/>
  <c r="BY1188" a="1"/>
  <c r="BY1188" s="1"/>
  <c r="BV825" a="1"/>
  <c r="BV825" s="1"/>
  <c r="BL697" a="1"/>
  <c r="BL697" s="1"/>
  <c r="BS851" a="1"/>
  <c r="BS851" s="1"/>
  <c r="BR631" a="1"/>
  <c r="BR631" s="1"/>
  <c r="BT774" a="1"/>
  <c r="BT774" s="1"/>
  <c r="BJ850" a="1"/>
  <c r="BJ850" s="1"/>
  <c r="BK792" a="1"/>
  <c r="BK792" s="1"/>
  <c r="BR769" a="1"/>
  <c r="BR769" s="1"/>
  <c r="BW833" a="1"/>
  <c r="BW833" s="1"/>
  <c r="CA840" a="1"/>
  <c r="CA840" s="1"/>
  <c r="BK1195" a="1"/>
  <c r="BK1195" s="1"/>
  <c r="CA776" a="1"/>
  <c r="CA776" s="1"/>
  <c r="BS809" a="1"/>
  <c r="BS809" s="1"/>
  <c r="BN837" a="1"/>
  <c r="BN837" s="1"/>
  <c r="BK679" a="1"/>
  <c r="BK679" s="1"/>
  <c r="BY672" a="1"/>
  <c r="BY672" s="1"/>
  <c r="BS684" a="1"/>
  <c r="BS684" s="1"/>
  <c r="BY720" a="1"/>
  <c r="BY720" s="1"/>
  <c r="BS709" a="1"/>
  <c r="BS709" s="1"/>
  <c r="BY850" a="1"/>
  <c r="BY850" s="1"/>
  <c r="BK857" a="1"/>
  <c r="BK857" s="1"/>
  <c r="BM842" a="1"/>
  <c r="BM842" s="1"/>
  <c r="BS704" a="1"/>
  <c r="BS704" s="1"/>
  <c r="BK727" a="1"/>
  <c r="BK727" s="1"/>
  <c r="BP728" a="1"/>
  <c r="BP728" s="1"/>
  <c r="BP622" a="1"/>
  <c r="BP622" s="1"/>
  <c r="BL1202" a="1"/>
  <c r="BL1202" s="1"/>
  <c r="BW711" a="1"/>
  <c r="BW711" s="1"/>
  <c r="BL671" a="1"/>
  <c r="BL671" s="1"/>
  <c r="BP824" a="1"/>
  <c r="BP824" s="1"/>
  <c r="BM720" a="1"/>
  <c r="BM720" s="1"/>
  <c r="BJ705" a="1"/>
  <c r="BJ705" s="1"/>
  <c r="BK707" a="1"/>
  <c r="BK707" s="1"/>
  <c r="BQ748" a="1"/>
  <c r="BQ748" s="1"/>
  <c r="BZ777" a="1"/>
  <c r="BZ777" s="1"/>
  <c r="BS854" a="1"/>
  <c r="BS854" s="1"/>
  <c r="BT717" a="1"/>
  <c r="BT717" s="1"/>
  <c r="BZ632" a="1"/>
  <c r="BZ632" s="1"/>
  <c r="BV620" a="1"/>
  <c r="BV620" s="1"/>
  <c r="BS825" a="1"/>
  <c r="BS825" s="1"/>
  <c r="BU702" a="1"/>
  <c r="BU702" s="1"/>
  <c r="BN750" a="1"/>
  <c r="BN750" s="1"/>
  <c r="BY751" a="1"/>
  <c r="BY751" s="1"/>
  <c r="BP722" a="1"/>
  <c r="BP722" s="1"/>
  <c r="BW632" a="1"/>
  <c r="BW632" s="1"/>
  <c r="BL721" a="1"/>
  <c r="BL721" s="1"/>
  <c r="BK719" a="1"/>
  <c r="BK719" s="1"/>
  <c r="BP1181" a="1"/>
  <c r="BP1181" s="1"/>
  <c r="BW770" a="1"/>
  <c r="BW770" s="1"/>
  <c r="BJ698" a="1"/>
  <c r="BJ698" s="1"/>
  <c r="BY1198" a="1"/>
  <c r="BY1198" s="1"/>
  <c r="BU642" a="1"/>
  <c r="BU642" s="1"/>
  <c r="BP1198" a="1"/>
  <c r="BP1198" s="1"/>
  <c r="BS672" a="1"/>
  <c r="BS672" s="1"/>
  <c r="BX860" a="1"/>
  <c r="BX860" s="1"/>
  <c r="BP830" a="1"/>
  <c r="BP830" s="1"/>
  <c r="BM778" a="1"/>
  <c r="BM778" s="1"/>
  <c r="BP849" a="1"/>
  <c r="BP849" s="1"/>
  <c r="BN823" a="1"/>
  <c r="BN823" s="1"/>
  <c r="BV779" a="1"/>
  <c r="BV779" s="1"/>
  <c r="BQ696" a="1"/>
  <c r="BQ696" s="1"/>
  <c r="BX727" a="1"/>
  <c r="BX727" s="1"/>
  <c r="BR670" a="1"/>
  <c r="BR670" s="1"/>
  <c r="BW1196" a="1"/>
  <c r="BW1196" s="1"/>
  <c r="BX846" a="1"/>
  <c r="BX846" s="1"/>
  <c r="BY699" a="1"/>
  <c r="BY699" s="1"/>
  <c r="BP864" a="1"/>
  <c r="BP864" s="1"/>
  <c r="BN847" a="1"/>
  <c r="BN847" s="1"/>
  <c r="BW722" a="1"/>
  <c r="BW722" s="1"/>
  <c r="BO657" a="1"/>
  <c r="BO657" s="1"/>
  <c r="BR807" a="1"/>
  <c r="BR807" s="1"/>
  <c r="BV641" a="1"/>
  <c r="BV641" s="1"/>
  <c r="BW633" a="1"/>
  <c r="BW633" s="1"/>
  <c r="BW848" a="1"/>
  <c r="BW848" s="1"/>
  <c r="BM724" a="1"/>
  <c r="BM724" s="1"/>
  <c r="BY781" a="1"/>
  <c r="BY781" s="1"/>
  <c r="BU1186" a="1"/>
  <c r="BU1186" s="1"/>
  <c r="BM785" a="1"/>
  <c r="BM785" s="1"/>
  <c r="BZ809" a="1"/>
  <c r="BZ809" s="1"/>
  <c r="BO716" a="1"/>
  <c r="BO716" s="1"/>
  <c r="BK783" a="1"/>
  <c r="BK783" s="1"/>
  <c r="BN843" a="1"/>
  <c r="BN843" s="1"/>
  <c r="BS639" a="1"/>
  <c r="BS639" s="1"/>
  <c r="BP1190" a="1"/>
  <c r="BP1190" s="1"/>
  <c r="BZ835" a="1"/>
  <c r="BZ835" s="1"/>
  <c r="BQ659" a="1"/>
  <c r="BQ659" s="1"/>
  <c r="BN725" a="1"/>
  <c r="BN725" s="1"/>
  <c r="BQ785" a="1"/>
  <c r="BQ785" s="1"/>
  <c r="BY745" a="1"/>
  <c r="BY745" s="1"/>
  <c r="BU781" a="1"/>
  <c r="BU781" s="1"/>
  <c r="BR1179" a="1"/>
  <c r="BR1179" s="1"/>
  <c r="CA683" a="1"/>
  <c r="CA683" s="1"/>
  <c r="BW832" a="1"/>
  <c r="BW832" s="1"/>
  <c r="BS682" a="1"/>
  <c r="BS682" s="1"/>
  <c r="BZ745" a="1"/>
  <c r="BZ745" s="1"/>
  <c r="BS763" a="1"/>
  <c r="BS763" s="1"/>
  <c r="BU630" a="1"/>
  <c r="BU630" s="1"/>
  <c r="BT678" a="1"/>
  <c r="BT678" s="1"/>
  <c r="BS789" a="1"/>
  <c r="BS789" s="1"/>
  <c r="BT841" a="1"/>
  <c r="BT841" s="1"/>
  <c r="CA788" a="1"/>
  <c r="CA788" s="1"/>
  <c r="BS853" a="1"/>
  <c r="BS853" s="1"/>
  <c r="BU839" a="1"/>
  <c r="BU839" s="1"/>
  <c r="BQ861" a="1"/>
  <c r="BQ861" s="1"/>
  <c r="BY829" a="1"/>
  <c r="BY829" s="1"/>
  <c r="BQ635" a="1"/>
  <c r="BQ635" s="1"/>
  <c r="BW719" a="1"/>
  <c r="BW719" s="1"/>
  <c r="BX627" a="1"/>
  <c r="BX627" s="1"/>
  <c r="BM765" a="1"/>
  <c r="BM765" s="1"/>
  <c r="BJ762" a="1"/>
  <c r="BJ762" s="1"/>
  <c r="BU773" a="1"/>
  <c r="BU773" s="1"/>
  <c r="BM822" a="1"/>
  <c r="BM822" s="1"/>
  <c r="BK1190" a="1"/>
  <c r="BK1190" s="1"/>
  <c r="BO777" a="1"/>
  <c r="BO777" s="1"/>
  <c r="BU747" a="1"/>
  <c r="BU747" s="1"/>
  <c r="BM830" a="1"/>
  <c r="BM830" s="1"/>
  <c r="BV657" a="1"/>
  <c r="BV657" s="1"/>
  <c r="BR742" a="1"/>
  <c r="BR742" s="1"/>
  <c r="BZ852" a="1"/>
  <c r="BZ852" s="1"/>
  <c r="CA792" a="1"/>
  <c r="CA792" s="1"/>
  <c r="BK700" a="1"/>
  <c r="BK700" s="1"/>
  <c r="BP833" a="1"/>
  <c r="BP833" s="1"/>
  <c r="CA1183" a="1"/>
  <c r="CA1183" s="1"/>
  <c r="BP781" a="1"/>
  <c r="BP781" s="1"/>
  <c r="BT767" a="1"/>
  <c r="BT767" s="1"/>
  <c r="BL777" a="1"/>
  <c r="BL777" s="1"/>
  <c r="BR1176" a="1"/>
  <c r="BR1176" s="1"/>
  <c r="BQ846" a="1"/>
  <c r="BQ846" s="1"/>
  <c r="BX1189" a="1"/>
  <c r="BX1189" s="1"/>
  <c r="BU824" a="1"/>
  <c r="BU824" s="1"/>
  <c r="BS750" a="1"/>
  <c r="BS750" s="1"/>
  <c r="BR851" a="1"/>
  <c r="BR851" s="1"/>
  <c r="BM711" a="1"/>
  <c r="BM711" s="1"/>
  <c r="BM850" a="1"/>
  <c r="BM850" s="1"/>
  <c r="BK708" a="1"/>
  <c r="BK708" s="1"/>
  <c r="BL778" a="1"/>
  <c r="BL778" s="1"/>
  <c r="BK678" a="1"/>
  <c r="BK678" s="1"/>
  <c r="BY705" a="1"/>
  <c r="BY705" s="1"/>
  <c r="CA1186" a="1"/>
  <c r="CA1186" s="1"/>
  <c r="BZ729" a="1"/>
  <c r="BZ729" s="1"/>
  <c r="BX1187" a="1"/>
  <c r="BX1187" s="1"/>
  <c r="BM635" a="1"/>
  <c r="BM635" s="1"/>
  <c r="BZ834" a="1"/>
  <c r="BZ834" s="1"/>
  <c r="BL684" a="1"/>
  <c r="BL684" s="1"/>
  <c r="BN722" a="1"/>
  <c r="BN722" s="1"/>
  <c r="BJ779" a="1"/>
  <c r="BJ779" s="1"/>
  <c r="BW742" a="1"/>
  <c r="BW742" s="1"/>
  <c r="BS806" a="1"/>
  <c r="BS806" s="1"/>
  <c r="BX1196" a="1"/>
  <c r="BX1196" s="1"/>
  <c r="BW642" a="1"/>
  <c r="BW642" s="1"/>
  <c r="BO696" a="1"/>
  <c r="BO696" s="1"/>
  <c r="BP782" a="1"/>
  <c r="BP782" s="1"/>
  <c r="BM1191" a="1"/>
  <c r="BM1191" s="1"/>
  <c r="BX715" a="1"/>
  <c r="BX715" s="1"/>
  <c r="BY722" a="1"/>
  <c r="BY722" s="1"/>
  <c r="BU785" a="1"/>
  <c r="BU785" s="1"/>
  <c r="BW839" a="1"/>
  <c r="BW839" s="1"/>
  <c r="BQ1177" a="1"/>
  <c r="BQ1177" s="1"/>
  <c r="BS769" a="1"/>
  <c r="BS769" s="1"/>
  <c r="BM657" a="1"/>
  <c r="BM657" s="1"/>
  <c r="BN727" a="1"/>
  <c r="BN727" s="1"/>
  <c r="BL785" a="1"/>
  <c r="BL785" s="1"/>
  <c r="BT783" a="1"/>
  <c r="BT783" s="1"/>
  <c r="BU807" a="1"/>
  <c r="BU807" s="1"/>
  <c r="BX811" a="1"/>
  <c r="BX811" s="1"/>
  <c r="BR782" a="1"/>
  <c r="BR782" s="1"/>
  <c r="BM623" a="1"/>
  <c r="BM623" s="1"/>
  <c r="BT627" a="1"/>
  <c r="BT627" s="1"/>
  <c r="BW634" a="1"/>
  <c r="BW634" s="1"/>
  <c r="BY696" a="1"/>
  <c r="BY696" s="1"/>
  <c r="BM858" a="1"/>
  <c r="BM858" s="1"/>
  <c r="BZ679" a="1"/>
  <c r="BZ679" s="1"/>
  <c r="BK839" a="1"/>
  <c r="BK839" s="1"/>
  <c r="BS671" a="1"/>
  <c r="BS671" s="1"/>
  <c r="BJ855" a="1"/>
  <c r="BJ855" s="1"/>
  <c r="BU724" a="1"/>
  <c r="BU724" s="1"/>
  <c r="BQ765" a="1"/>
  <c r="BQ765" s="1"/>
  <c r="BZ785" a="1"/>
  <c r="BZ785" s="1"/>
  <c r="BM833" a="1"/>
  <c r="BM833" s="1"/>
  <c r="BL629" a="1"/>
  <c r="BL629" s="1"/>
  <c r="BZ625" a="1"/>
  <c r="BZ625" s="1"/>
  <c r="BQ805" a="1"/>
  <c r="BQ805" s="1"/>
  <c r="BS830" a="1"/>
  <c r="BS830" s="1"/>
  <c r="BX628" a="1"/>
  <c r="BX628" s="1"/>
  <c r="BX622" a="1"/>
  <c r="BX622" s="1"/>
  <c r="CA700" a="1"/>
  <c r="CA700" s="1"/>
  <c r="BJ746" a="1"/>
  <c r="BJ746" s="1"/>
  <c r="CA747" a="1"/>
  <c r="CA747" s="1"/>
  <c r="BY822" a="1"/>
  <c r="BY822" s="1"/>
  <c r="BX830" a="1"/>
  <c r="BX830" s="1"/>
  <c r="BV773" a="1"/>
  <c r="BV773" s="1"/>
  <c r="BO624" a="1"/>
  <c r="BO624" s="1"/>
  <c r="BJ676" a="1"/>
  <c r="BJ676" s="1"/>
  <c r="BM658" a="1"/>
  <c r="BM658" s="1"/>
  <c r="BW748" a="1"/>
  <c r="BW748" s="1"/>
  <c r="BJ628" a="1"/>
  <c r="BJ628" s="1"/>
  <c r="BK774" a="1"/>
  <c r="BK774" s="1"/>
  <c r="BK684" a="1"/>
  <c r="BK684" s="1"/>
  <c r="BY708" a="1"/>
  <c r="BY708" s="1"/>
  <c r="BK656" a="1"/>
  <c r="BK656" s="1"/>
  <c r="BO742" a="1"/>
  <c r="BO742" s="1"/>
  <c r="BV705" a="1"/>
  <c r="BV705" s="1"/>
  <c r="BU1189" a="1"/>
  <c r="BU1189" s="1"/>
  <c r="BV729" a="1"/>
  <c r="BV729" s="1"/>
  <c r="BL670" a="1"/>
  <c r="BL670" s="1"/>
  <c r="BJ634" a="1"/>
  <c r="BJ634" s="1"/>
  <c r="BR713" a="1"/>
  <c r="BR713" s="1"/>
  <c r="BR1178" a="1"/>
  <c r="BR1178" s="1"/>
  <c r="BO715" a="1"/>
  <c r="BO715" s="1"/>
  <c r="BV724" a="1"/>
  <c r="BV724" s="1"/>
  <c r="BJ841" a="1"/>
  <c r="BJ841" s="1"/>
  <c r="BK777" a="1"/>
  <c r="BK777" s="1"/>
  <c r="BJ671" a="1"/>
  <c r="BJ671" s="1"/>
  <c r="BL770" a="1"/>
  <c r="BL770" s="1"/>
  <c r="BU786" a="1"/>
  <c r="BU786" s="1"/>
  <c r="BU858" a="1"/>
  <c r="BU858" s="1"/>
  <c r="BP839" a="1"/>
  <c r="BP839" s="1"/>
  <c r="BZ703" a="1"/>
  <c r="BZ703" s="1"/>
  <c r="BW844" a="1"/>
  <c r="BW844" s="1"/>
  <c r="BJ776" a="1"/>
  <c r="BJ776" s="1"/>
  <c r="BJ658" a="1"/>
  <c r="BJ658" s="1"/>
  <c r="BO750" a="1"/>
  <c r="BO750" s="1"/>
  <c r="BM641" a="1"/>
  <c r="BM641" s="1"/>
  <c r="BT726" a="1"/>
  <c r="BT726" s="1"/>
  <c r="BR657" a="1"/>
  <c r="BR657" s="1"/>
  <c r="BV685" a="1"/>
  <c r="BV685" s="1"/>
  <c r="BN841" a="1"/>
  <c r="BN841" s="1"/>
  <c r="CA773" a="1"/>
  <c r="CA773" s="1"/>
  <c r="BY697" a="1"/>
  <c r="BY697" s="1"/>
  <c r="BN786" a="1"/>
  <c r="BN786" s="1"/>
  <c r="BP707" a="1"/>
  <c r="BP707" s="1"/>
  <c r="BT837" a="1"/>
  <c r="BT837" s="1"/>
  <c r="BT703" a="1"/>
  <c r="BT703" s="1"/>
  <c r="BP719" a="1"/>
  <c r="BP719" s="1"/>
  <c r="BN717" a="1"/>
  <c r="BN717" s="1"/>
  <c r="BW1193" a="1"/>
  <c r="BW1193" s="1"/>
  <c r="BY643" a="1"/>
  <c r="BY643" s="1"/>
  <c r="CA822" a="1"/>
  <c r="CA822" s="1"/>
  <c r="BV776" a="1"/>
  <c r="BV776" s="1"/>
  <c r="BK829" a="1"/>
  <c r="BK829" s="1"/>
  <c r="BJ780" a="1"/>
  <c r="BJ780" s="1"/>
  <c r="BJ707" a="1"/>
  <c r="BJ707" s="1"/>
  <c r="BV1183" a="1"/>
  <c r="BV1183" s="1"/>
  <c r="BR626" a="1"/>
  <c r="BR626" s="1"/>
  <c r="BS773" a="1"/>
  <c r="BS773" s="1"/>
  <c r="BV747" a="1"/>
  <c r="BV747" s="1"/>
  <c r="BQ858" a="1"/>
  <c r="BQ858" s="1"/>
  <c r="BT1181" a="1"/>
  <c r="BT1181" s="1"/>
  <c r="BT1202" a="1"/>
  <c r="BT1202" s="1"/>
  <c r="BY659" a="1"/>
  <c r="BY659" s="1"/>
  <c r="BX1185" a="1"/>
  <c r="BX1185" s="1"/>
  <c r="BQ679" a="1"/>
  <c r="BQ679" s="1"/>
  <c r="BU843" a="1"/>
  <c r="BU843" s="1"/>
  <c r="BV699" a="1"/>
  <c r="BV699" s="1"/>
  <c r="BK746" a="1"/>
  <c r="BK746" s="1"/>
  <c r="BL1195" a="1"/>
  <c r="BL1195" s="1"/>
  <c r="BX804" a="1"/>
  <c r="BX804" s="1"/>
  <c r="BV829" a="1"/>
  <c r="BV829" s="1"/>
  <c r="BR682" a="1"/>
  <c r="BR682" s="1"/>
  <c r="CA836" a="1"/>
  <c r="CA836" s="1"/>
  <c r="CA625" a="1"/>
  <c r="CA625" s="1"/>
  <c r="BT825" a="1"/>
  <c r="BT825" s="1"/>
  <c r="BL714" a="1"/>
  <c r="BL714" s="1"/>
  <c r="BX844" a="1"/>
  <c r="BX844" s="1"/>
  <c r="BT719" a="1"/>
  <c r="BT719" s="1"/>
  <c r="BW837" a="1"/>
  <c r="BW837" s="1"/>
  <c r="BV655" a="1"/>
  <c r="BV655" s="1"/>
  <c r="BM1178" a="1"/>
  <c r="BM1178" s="1"/>
  <c r="BU836" a="1"/>
  <c r="BU836" s="1"/>
  <c r="BZ748" a="1"/>
  <c r="BZ748" s="1"/>
  <c r="BT773" a="1"/>
  <c r="BT773" s="1"/>
  <c r="BX699" a="1"/>
  <c r="BX699" s="1"/>
  <c r="BZ744" a="1"/>
  <c r="BZ744" s="1"/>
  <c r="BM1184" a="1"/>
  <c r="BM1184" s="1"/>
  <c r="BQ822" a="1"/>
  <c r="BQ822" s="1"/>
  <c r="BR824" a="1"/>
  <c r="BR824" s="1"/>
  <c r="BR1185" a="1"/>
  <c r="BR1185" s="1"/>
  <c r="BM826" a="1"/>
  <c r="BM826" s="1"/>
  <c r="BZ715" a="1"/>
  <c r="BZ715" s="1"/>
  <c r="BW836" a="1"/>
  <c r="BW836" s="1"/>
  <c r="BQ842" a="1"/>
  <c r="BQ842" s="1"/>
  <c r="BM683" a="1"/>
  <c r="BM683" s="1"/>
  <c r="BZ776" a="1"/>
  <c r="BZ776" s="1"/>
  <c r="BK784" a="1"/>
  <c r="BK784" s="1"/>
  <c r="BM805" a="1"/>
  <c r="BM805" s="1"/>
  <c r="BM682" a="1"/>
  <c r="BM682" s="1"/>
  <c r="BO701" a="1"/>
  <c r="BO701" s="1"/>
  <c r="BL634" a="1"/>
  <c r="BL634" s="1"/>
  <c r="BY857" a="1"/>
  <c r="BY857" s="1"/>
  <c r="BW715" a="1"/>
  <c r="BW715" s="1"/>
  <c r="BW1187" a="1"/>
  <c r="BW1187" s="1"/>
  <c r="BW865" a="1"/>
  <c r="BW865" s="1"/>
  <c r="BY767" a="1"/>
  <c r="BY767" s="1"/>
  <c r="BK716" a="1"/>
  <c r="BK716" s="1"/>
  <c r="BX853" a="1"/>
  <c r="BX853" s="1"/>
  <c r="BO627" a="1"/>
  <c r="BO627" s="1"/>
  <c r="BK635" a="1"/>
  <c r="BK635" s="1"/>
  <c r="BM1193" a="1"/>
  <c r="BM1193" s="1"/>
  <c r="BK680" a="1"/>
  <c r="BK680" s="1"/>
  <c r="BM784" a="1"/>
  <c r="BM784" s="1"/>
  <c r="BX722" a="1"/>
  <c r="BX722" s="1"/>
  <c r="BK807" a="1"/>
  <c r="BK807" s="1"/>
  <c r="BO763" a="1"/>
  <c r="BO763" s="1"/>
  <c r="BW784" a="1"/>
  <c r="BW784" s="1"/>
  <c r="BJ683" a="1"/>
  <c r="BJ683" s="1"/>
  <c r="BM824" a="1"/>
  <c r="BM824" s="1"/>
  <c r="BQ859" a="1"/>
  <c r="BQ859" s="1"/>
  <c r="BS681" a="1"/>
  <c r="BS681" s="1"/>
  <c r="CA1191" a="1"/>
  <c r="CA1191" s="1"/>
  <c r="BN807" a="1"/>
  <c r="BN807" s="1"/>
  <c r="BW725" a="1"/>
  <c r="BW725" s="1"/>
  <c r="CA631" a="1"/>
  <c r="CA631" s="1"/>
  <c r="BW679" a="1"/>
  <c r="BW679" s="1"/>
  <c r="BJ829" a="1"/>
  <c r="BJ829" s="1"/>
  <c r="BO620" a="1"/>
  <c r="BO620" s="1"/>
  <c r="BQ673" a="1"/>
  <c r="BQ673" s="1"/>
  <c r="BK641" a="1"/>
  <c r="BK641" s="1"/>
  <c r="BO745" a="1"/>
  <c r="BO745" s="1"/>
  <c r="BQ837" a="1"/>
  <c r="BQ837" s="1"/>
  <c r="BJ750" a="1"/>
  <c r="BJ750" s="1"/>
  <c r="BV708" a="1"/>
  <c r="BV708" s="1"/>
  <c r="BK672" a="1"/>
  <c r="BK672" s="1"/>
  <c r="BN638" a="1"/>
  <c r="BN638" s="1"/>
  <c r="BN1186" a="1"/>
  <c r="BN1186" s="1"/>
  <c r="BW811" a="1"/>
  <c r="BW811" s="1"/>
  <c r="BZ864" a="1"/>
  <c r="BZ864" s="1"/>
  <c r="BZ635" a="1"/>
  <c r="BZ635" s="1"/>
  <c r="BW710" a="1"/>
  <c r="BW710" s="1"/>
  <c r="BK859" a="1"/>
  <c r="BK859" s="1"/>
  <c r="BT824" a="1"/>
  <c r="BT824" s="1"/>
  <c r="BR790" a="1"/>
  <c r="BR790" s="1"/>
  <c r="CA671" a="1"/>
  <c r="CA671" s="1"/>
  <c r="BN806" a="1"/>
  <c r="BN806" s="1"/>
  <c r="BU763" a="1"/>
  <c r="BU763" s="1"/>
  <c r="BS742" a="1"/>
  <c r="BS742" s="1"/>
  <c r="BV768" a="1"/>
  <c r="BV768" s="1"/>
  <c r="BO856" a="1"/>
  <c r="BO856" s="1"/>
  <c r="BU833" a="1"/>
  <c r="BU833" s="1"/>
  <c r="BN701" a="1"/>
  <c r="BN701" s="1"/>
  <c r="BQ1179" a="1"/>
  <c r="BQ1179" s="1"/>
  <c r="BR768" a="1"/>
  <c r="BR768" s="1"/>
  <c r="BW856" a="1"/>
  <c r="BW856" s="1"/>
  <c r="BM624" a="1"/>
  <c r="BM624" s="1"/>
  <c r="BS848" a="1"/>
  <c r="BS848" s="1"/>
  <c r="BX713" a="1"/>
  <c r="BX713" s="1"/>
  <c r="BW829" a="1"/>
  <c r="BW829" s="1"/>
  <c r="BK780" a="1"/>
  <c r="BK780" s="1"/>
  <c r="BJ1202" a="1"/>
  <c r="BJ1202" s="1"/>
  <c r="BJ724" a="1"/>
  <c r="BJ724" s="1"/>
  <c r="BN642" a="1"/>
  <c r="BN642" s="1"/>
  <c r="BJ1185" a="1"/>
  <c r="BJ1185" s="1"/>
  <c r="BO803" a="1"/>
  <c r="BO803" s="1"/>
  <c r="BR680" a="1"/>
  <c r="BR680" s="1"/>
  <c r="BR1202" a="1"/>
  <c r="BR1202" s="1"/>
  <c r="BZ850" a="1"/>
  <c r="BZ850" s="1"/>
  <c r="BV1186" a="1"/>
  <c r="BV1186" s="1"/>
  <c r="BV628" a="1"/>
  <c r="BV628" s="1"/>
  <c r="BK863" a="1"/>
  <c r="BK863" s="1"/>
  <c r="BW682" a="1"/>
  <c r="BW682" s="1"/>
  <c r="BS834" a="1"/>
  <c r="BS834" s="1"/>
  <c r="CA786" a="1"/>
  <c r="CA786" s="1"/>
  <c r="BK762" a="1"/>
  <c r="BK762" s="1"/>
  <c r="BQ719" a="1"/>
  <c r="BQ719" s="1"/>
  <c r="BJ629" a="1"/>
  <c r="BJ629" s="1"/>
  <c r="BP832" a="1"/>
  <c r="BP832" s="1"/>
  <c r="BL626" a="1"/>
  <c r="BL626" s="1"/>
  <c r="BS642" a="1"/>
  <c r="BS642" s="1"/>
  <c r="BL705" a="1"/>
  <c r="BL705" s="1"/>
  <c r="CA841" a="1"/>
  <c r="CA841" s="1"/>
  <c r="CA826" a="1"/>
  <c r="CA826" s="1"/>
  <c r="BR672" a="1"/>
  <c r="BR672" s="1"/>
  <c r="BW788" a="1"/>
  <c r="BW788" s="1"/>
  <c r="BU844" a="1"/>
  <c r="BU844" s="1"/>
  <c r="BL726" a="1"/>
  <c r="BL726" s="1"/>
  <c r="BK854" a="1"/>
  <c r="BK854" s="1"/>
  <c r="BS712" a="1"/>
  <c r="BS712" s="1"/>
  <c r="BW718" a="1"/>
  <c r="BW718" s="1"/>
  <c r="BW677" a="1"/>
  <c r="BW677" s="1"/>
  <c r="BM673" a="1"/>
  <c r="BM673" s="1"/>
  <c r="BN788" a="1"/>
  <c r="BN788" s="1"/>
  <c r="BK811" a="1"/>
  <c r="BK811" s="1"/>
  <c r="BJ834" a="1"/>
  <c r="BJ834" s="1"/>
  <c r="BS751" a="1"/>
  <c r="BS751" s="1"/>
  <c r="BK825" a="1"/>
  <c r="BK825" s="1"/>
  <c r="BQ854" a="1"/>
  <c r="BQ854" s="1"/>
  <c r="BP657" a="1"/>
  <c r="BP657" s="1"/>
  <c r="BJ769" a="1"/>
  <c r="BJ769" s="1"/>
  <c r="BS627" a="1"/>
  <c r="BS627" s="1"/>
  <c r="BS1178" a="1"/>
  <c r="BS1178" s="1"/>
  <c r="BV1177" a="1"/>
  <c r="BV1177" s="1"/>
  <c r="BV698" a="1"/>
  <c r="BV698" s="1"/>
  <c r="BU674" a="1"/>
  <c r="BU674" s="1"/>
  <c r="BO762" a="1"/>
  <c r="BO762" s="1"/>
  <c r="BT1178" a="1"/>
  <c r="BT1178" s="1"/>
  <c r="CA1192" a="1"/>
  <c r="CA1192" s="1"/>
  <c r="BU822" a="1"/>
  <c r="BU822" s="1"/>
  <c r="BZ839" a="1"/>
  <c r="BZ839" s="1"/>
  <c r="CA1193" a="1"/>
  <c r="CA1193" s="1"/>
  <c r="BY839" a="1"/>
  <c r="BY839" s="1"/>
  <c r="BS780" a="1"/>
  <c r="BS780" s="1"/>
  <c r="BX676" a="1"/>
  <c r="BX676" s="1"/>
  <c r="BQ683" a="1"/>
  <c r="BQ683" s="1"/>
  <c r="BW631" a="1"/>
  <c r="BW631" s="1"/>
  <c r="BX837" a="1"/>
  <c r="BX837" s="1"/>
  <c r="BZ719" a="1"/>
  <c r="BZ719" s="1"/>
  <c r="BM838" a="1"/>
  <c r="BM838" s="1"/>
  <c r="BP858" a="1"/>
  <c r="BP858" s="1"/>
  <c r="BT1196" a="1"/>
  <c r="BT1196" s="1"/>
  <c r="BY777" a="1"/>
  <c r="BY777" s="1"/>
  <c r="BV811" a="1"/>
  <c r="BV811" s="1"/>
  <c r="CA626" a="1"/>
  <c r="CA626" s="1"/>
  <c r="BO1185" a="1"/>
  <c r="BO1185" s="1"/>
  <c r="BO843" a="1"/>
  <c r="BO843" s="1"/>
  <c r="BQ717" a="1"/>
  <c r="BQ717" s="1"/>
  <c r="BU678" a="1"/>
  <c r="BU678" s="1"/>
  <c r="BT728" a="1"/>
  <c r="BT728" s="1"/>
  <c r="BT721" a="1"/>
  <c r="BT721" s="1"/>
  <c r="BT1179" a="1"/>
  <c r="BT1179" s="1"/>
  <c r="BJ632" a="1"/>
  <c r="BJ632" s="1"/>
  <c r="BU778" a="1"/>
  <c r="BU778" s="1"/>
  <c r="BM856" a="1"/>
  <c r="BM856" s="1"/>
  <c r="BJ723" a="1"/>
  <c r="BJ723" s="1"/>
  <c r="BR826" a="1"/>
  <c r="BR826" s="1"/>
  <c r="BV785" a="1"/>
  <c r="BV785" s="1"/>
  <c r="BK744" a="1"/>
  <c r="BK744" s="1"/>
  <c r="BP805" a="1"/>
  <c r="BP805" s="1"/>
  <c r="BZ721" a="1"/>
  <c r="BZ721" s="1"/>
  <c r="BM783" a="1"/>
  <c r="BM783" s="1"/>
  <c r="BS838" a="1"/>
  <c r="BS838" s="1"/>
  <c r="CA765" a="1"/>
  <c r="CA765" s="1"/>
  <c r="BX1199" a="1"/>
  <c r="BX1199" s="1"/>
  <c r="BM625" a="1"/>
  <c r="BM625" s="1"/>
  <c r="BL859" a="1"/>
  <c r="BL859" s="1"/>
  <c r="BR674" a="1"/>
  <c r="BR674" s="1"/>
  <c r="BL834" a="1"/>
  <c r="BL834" s="1"/>
  <c r="BS765" a="1"/>
  <c r="BS765" s="1"/>
  <c r="BJ685" a="1"/>
  <c r="BJ685" s="1"/>
  <c r="BJ788" a="1"/>
  <c r="BJ788" s="1"/>
  <c r="BX726" a="1"/>
  <c r="BX726" s="1"/>
  <c r="BR842" a="1"/>
  <c r="BR842" s="1"/>
  <c r="BM773" a="1"/>
  <c r="BM773" s="1"/>
  <c r="BU850" a="1"/>
  <c r="BU850" s="1"/>
  <c r="BK659" a="1"/>
  <c r="BK659" s="1"/>
  <c r="BJ836" a="1"/>
  <c r="BJ836" s="1"/>
  <c r="BN1192" a="1"/>
  <c r="BN1192" s="1"/>
  <c r="BP747" a="1"/>
  <c r="BP747" s="1"/>
  <c r="BS670" a="1"/>
  <c r="BS670" s="1"/>
  <c r="BZ806" a="1"/>
  <c r="BZ806" s="1"/>
  <c r="BO727" a="1"/>
  <c r="BO727" s="1"/>
  <c r="BJ1180" a="1"/>
  <c r="BJ1180" s="1"/>
  <c r="BR808" a="1"/>
  <c r="BR808" s="1"/>
  <c r="BO861" a="1"/>
  <c r="BO861" s="1"/>
  <c r="BQ828" a="1"/>
  <c r="BQ828" s="1"/>
  <c r="BJ744" a="1"/>
  <c r="BJ744" s="1"/>
  <c r="BJ1181" a="1"/>
  <c r="BJ1181" s="1"/>
  <c r="CA641" a="1"/>
  <c r="CA641" s="1"/>
  <c r="BQ775" a="1"/>
  <c r="BQ775" s="1"/>
  <c r="BZ788" a="1"/>
  <c r="BZ788" s="1"/>
  <c r="BU792" a="1"/>
  <c r="BU792" s="1"/>
  <c r="BN655" a="1"/>
  <c r="BN655" s="1"/>
  <c r="BV851" a="1"/>
  <c r="BV851" s="1"/>
  <c r="BT659" a="1"/>
  <c r="BT659" s="1"/>
  <c r="BL716" a="1"/>
  <c r="BL716" s="1"/>
  <c r="CA1176" a="1"/>
  <c r="CA1176" s="1"/>
  <c r="BN1193" a="1"/>
  <c r="BN1193" s="1"/>
  <c r="BO859" a="1"/>
  <c r="BO859" s="1"/>
  <c r="BV850" a="1"/>
  <c r="BV850" s="1"/>
  <c r="CA630" a="1"/>
  <c r="CA630" s="1"/>
  <c r="BO718" a="1"/>
  <c r="BO718" s="1"/>
  <c r="BL767" a="1"/>
  <c r="BL767" s="1"/>
  <c r="BU834" a="1"/>
  <c r="BU834" s="1"/>
  <c r="BN779" a="1"/>
  <c r="BN779" s="1"/>
  <c r="BY1182" a="1"/>
  <c r="BY1182" s="1"/>
  <c r="BS781" a="1"/>
  <c r="BS781" s="1"/>
  <c r="BN830" a="1"/>
  <c r="BN830" s="1"/>
  <c r="BN852" a="1"/>
  <c r="BN852" s="1"/>
  <c r="BT629" a="1"/>
  <c r="BT629" s="1"/>
  <c r="BR705" a="1"/>
  <c r="BR705" s="1"/>
  <c r="BJ727" a="1"/>
  <c r="BJ727" s="1"/>
  <c r="BX655" a="1"/>
  <c r="BX655" s="1"/>
  <c r="BN672" a="1"/>
  <c r="BN672" s="1"/>
  <c r="BV721" a="1"/>
  <c r="BV721" s="1"/>
  <c r="BO1183" a="1"/>
  <c r="BO1183" s="1"/>
  <c r="BR673" a="1"/>
  <c r="BR673" s="1"/>
  <c r="BQ685" a="1"/>
  <c r="BQ685" s="1"/>
  <c r="BV718" a="1"/>
  <c r="BV718" s="1"/>
  <c r="BR658" a="1"/>
  <c r="BR658" s="1"/>
  <c r="BX776" a="1"/>
  <c r="BX776" s="1"/>
  <c r="BJ745" a="1"/>
  <c r="BJ745" s="1"/>
  <c r="CA751" a="1"/>
  <c r="CA751" s="1"/>
  <c r="BZ783" a="1"/>
  <c r="BZ783" s="1"/>
  <c r="BO671" a="1"/>
  <c r="BO671" s="1"/>
  <c r="BV744" a="1"/>
  <c r="BV744" s="1"/>
  <c r="BW714" a="1"/>
  <c r="BW714" s="1"/>
  <c r="BV634" a="1"/>
  <c r="BV634" s="1"/>
  <c r="BU746" a="1"/>
  <c r="BU746" s="1"/>
  <c r="CA676" a="1"/>
  <c r="CA676" s="1"/>
  <c r="BL762" a="1"/>
  <c r="BL762" s="1"/>
  <c r="BX833" a="1"/>
  <c r="BX833" s="1"/>
  <c r="BV834" a="1"/>
  <c r="BV834" s="1"/>
  <c r="BR825" a="1"/>
  <c r="BR825" s="1"/>
  <c r="BN712" a="1"/>
  <c r="BN712" s="1"/>
  <c r="BZ768" a="1"/>
  <c r="BZ768" s="1"/>
  <c r="BY657" a="1"/>
  <c r="BY657" s="1"/>
  <c r="BS839" a="1"/>
  <c r="BS839" s="1"/>
  <c r="BN1182" a="1"/>
  <c r="BN1182" s="1"/>
  <c r="BM832" a="1"/>
  <c r="BM832" s="1"/>
  <c r="BS776" a="1"/>
  <c r="BS776" s="1"/>
  <c r="BX632" a="1"/>
  <c r="BX632" s="1"/>
  <c r="BM698" a="1"/>
  <c r="BM698" s="1"/>
  <c r="BL673" a="1"/>
  <c r="BL673" s="1"/>
  <c r="BU1198" a="1"/>
  <c r="BU1198" s="1"/>
  <c r="BR696" a="1"/>
  <c r="BR696" s="1"/>
  <c r="BK808" a="1"/>
  <c r="BK808" s="1"/>
  <c r="BQ782" a="1"/>
  <c r="BQ782" s="1"/>
  <c r="BU670" a="1"/>
  <c r="BU670" s="1"/>
  <c r="BZ682" a="1"/>
  <c r="BZ682" s="1"/>
  <c r="BM627" a="1"/>
  <c r="BM627" s="1"/>
  <c r="BX824" a="1"/>
  <c r="BX824" s="1"/>
  <c r="BO721" a="1"/>
  <c r="BO721" s="1"/>
  <c r="BS779" a="1"/>
  <c r="BS779" s="1"/>
  <c r="BL724" a="1"/>
  <c r="BL724" s="1"/>
  <c r="BL805" a="1"/>
  <c r="BL805" s="1"/>
  <c r="CA848" a="1"/>
  <c r="CA848" s="1"/>
  <c r="BP685" a="1"/>
  <c r="BP685" s="1"/>
  <c r="BS856" a="1"/>
  <c r="BS856" s="1"/>
  <c r="BW684" a="1"/>
  <c r="BW684" s="1"/>
  <c r="BO864" a="1"/>
  <c r="BO864" s="1"/>
  <c r="BK844" a="1"/>
  <c r="BK844" s="1"/>
  <c r="BZ633" a="1"/>
  <c r="BZ633" s="1"/>
  <c r="BP854" a="1"/>
  <c r="BP854" s="1"/>
  <c r="BP1176" a="1"/>
  <c r="BP1176" s="1"/>
  <c r="BJ708" a="1"/>
  <c r="BJ708" s="1"/>
  <c r="BN641" a="1"/>
  <c r="BN641" s="1"/>
  <c r="BS628" a="1"/>
  <c r="BS628" s="1"/>
  <c r="BY788" a="1"/>
  <c r="BY788" s="1"/>
  <c r="BY1192" a="1"/>
  <c r="BY1192" s="1"/>
  <c r="BN628" a="1"/>
  <c r="BN628" s="1"/>
  <c r="BQ806" a="1"/>
  <c r="BQ806" s="1"/>
  <c r="BO714" a="1"/>
  <c r="BO714" s="1"/>
  <c r="BU622" a="1"/>
  <c r="BU622" s="1"/>
  <c r="BP746" a="1"/>
  <c r="BP746" s="1"/>
  <c r="BX855" a="1"/>
  <c r="BX855" s="1"/>
  <c r="BX718" a="1"/>
  <c r="BX718" s="1"/>
  <c r="BO1202" a="1"/>
  <c r="BO1202" s="1"/>
  <c r="BJ643" a="1"/>
  <c r="BJ643" s="1"/>
  <c r="CA859" a="1"/>
  <c r="CA859" s="1"/>
  <c r="BW825" a="1"/>
  <c r="BW825" s="1"/>
  <c r="BW789" a="1"/>
  <c r="BW789" s="1"/>
  <c r="BW768" a="1"/>
  <c r="BW768" s="1"/>
  <c r="BY1195" a="1"/>
  <c r="BY1195" s="1"/>
  <c r="BQ838" a="1"/>
  <c r="BQ838" s="1"/>
  <c r="BU744" a="1"/>
  <c r="BU744" s="1"/>
  <c r="BY836" a="1"/>
  <c r="BY836" s="1"/>
  <c r="BO853" a="1"/>
  <c r="BO853" s="1"/>
  <c r="CA1200" a="1"/>
  <c r="CA1200" s="1"/>
  <c r="BL806" a="1"/>
  <c r="BL806" s="1"/>
  <c r="BP655" a="1"/>
  <c r="BP655" s="1"/>
  <c r="BQ670" a="1"/>
  <c r="BQ670" s="1"/>
  <c r="BK1189" a="1"/>
  <c r="BK1189" s="1"/>
  <c r="BT711" a="1"/>
  <c r="BT711" s="1"/>
  <c r="BX684" a="1"/>
  <c r="BX684" s="1"/>
  <c r="BQ704" a="1"/>
  <c r="BQ704" s="1"/>
  <c r="BZ747" a="1"/>
  <c r="BZ747" s="1"/>
  <c r="BS746" a="1"/>
  <c r="BS746" s="1"/>
  <c r="BZ638" a="1"/>
  <c r="BZ638" s="1"/>
  <c r="BL825" a="1"/>
  <c r="BL825" s="1"/>
  <c r="BP835" a="1"/>
  <c r="BP835" s="1"/>
  <c r="BM671" a="1"/>
  <c r="BM671" s="1"/>
  <c r="BX712" a="1"/>
  <c r="BX712" s="1"/>
  <c r="BS623" a="1"/>
  <c r="BS623" s="1"/>
  <c r="BL850" a="1"/>
  <c r="BL850" s="1"/>
  <c r="BT676" a="1"/>
  <c r="BT676" s="1"/>
  <c r="BR832" a="1"/>
  <c r="BR832" s="1"/>
  <c r="BQ624" a="1"/>
  <c r="BQ624" s="1"/>
  <c r="BW769" a="1"/>
  <c r="BW769" s="1"/>
  <c r="BU788" a="1"/>
  <c r="BU788" s="1"/>
  <c r="BX825" a="1"/>
  <c r="BX825" s="1"/>
  <c r="BM1189" a="1"/>
  <c r="BM1189" s="1"/>
  <c r="BL780" a="1"/>
  <c r="BL780" s="1"/>
  <c r="BV638" a="1"/>
  <c r="BV638" s="1"/>
  <c r="BZ710" a="1"/>
  <c r="BZ710" s="1"/>
  <c r="BY838" a="1"/>
  <c r="BY838" s="1"/>
  <c r="BZ1193" a="1"/>
  <c r="BZ1193" s="1"/>
  <c r="BV630" a="1"/>
  <c r="BV630" s="1"/>
  <c r="BP838" a="1"/>
  <c r="BP838" s="1"/>
  <c r="BW745" a="1"/>
  <c r="BW745" s="1"/>
  <c r="BY679" a="1"/>
  <c r="BY679" s="1"/>
  <c r="BV769" a="1"/>
  <c r="BV769" s="1"/>
  <c r="BS1177" a="1"/>
  <c r="BS1177" s="1"/>
  <c r="BJ783" a="1"/>
  <c r="BJ783" s="1"/>
  <c r="BT769" a="1"/>
  <c r="BT769" s="1"/>
  <c r="BR841" a="1"/>
  <c r="BR841" s="1"/>
  <c r="BL782" a="1"/>
  <c r="BL782" s="1"/>
  <c r="BP783" a="1"/>
  <c r="BP783" s="1"/>
  <c r="BO785" a="1"/>
  <c r="BO785" s="1"/>
  <c r="BT751" a="1"/>
  <c r="BT751" s="1"/>
  <c r="BU727" a="1"/>
  <c r="BU727" s="1"/>
  <c r="BW751" a="1"/>
  <c r="BW751" s="1"/>
  <c r="BS698" a="1"/>
  <c r="BS698" s="1"/>
  <c r="BV788" a="1"/>
  <c r="BV788" s="1"/>
  <c r="BP1175" a="1"/>
  <c r="BP1175" s="1"/>
  <c r="BY744" a="1"/>
  <c r="BY744" s="1"/>
  <c r="BR746" a="1"/>
  <c r="BR746" s="1"/>
  <c r="CD696"/>
  <c r="CB696"/>
  <c r="CC696"/>
  <c r="CC787"/>
  <c r="CD787"/>
  <c r="CB787"/>
  <c r="BW787" a="1"/>
  <c r="BW787" s="1"/>
  <c r="BZ787" a="1"/>
  <c r="BZ787" s="1"/>
  <c r="BO787" a="1"/>
  <c r="BO787" s="1"/>
  <c r="BT787" a="1"/>
  <c r="BT787" s="1"/>
  <c r="BJ787" a="1"/>
  <c r="BJ787" s="1"/>
  <c r="CA787" a="1"/>
  <c r="CA787" s="1"/>
  <c r="BV787" a="1"/>
  <c r="BV787" s="1"/>
  <c r="BX787" a="1"/>
  <c r="BX787" s="1"/>
  <c r="CD742"/>
  <c r="CC742"/>
  <c r="CB742"/>
  <c r="BN742" a="1"/>
  <c r="BN742" s="1"/>
  <c r="BP742" a="1"/>
  <c r="BP742" s="1"/>
  <c r="CB677"/>
  <c r="CC677"/>
  <c r="CD677"/>
  <c r="CA677" a="1"/>
  <c r="CA677" s="1"/>
  <c r="BJ677" a="1"/>
  <c r="BJ677" s="1"/>
  <c r="BS677" a="1"/>
  <c r="BS677" s="1"/>
  <c r="BT677" a="1"/>
  <c r="BT677" s="1"/>
  <c r="CC844"/>
  <c r="CB844"/>
  <c r="CD844"/>
  <c r="BL844" a="1"/>
  <c r="BL844" s="1"/>
  <c r="BO844" a="1"/>
  <c r="BO844" s="1"/>
  <c r="CA844" a="1"/>
  <c r="CA844" s="1"/>
  <c r="BV844" a="1"/>
  <c r="BV844" s="1"/>
  <c r="CC700"/>
  <c r="CB700"/>
  <c r="CD700"/>
  <c r="BO700" a="1"/>
  <c r="BO700" s="1"/>
  <c r="BR700" a="1"/>
  <c r="BR700" s="1"/>
  <c r="BL700" a="1"/>
  <c r="BL700" s="1"/>
  <c r="BP700" a="1"/>
  <c r="BP700" s="1"/>
  <c r="BU700" a="1"/>
  <c r="BU700" s="1"/>
  <c r="BQ700" a="1"/>
  <c r="BQ700" s="1"/>
  <c r="CD724"/>
  <c r="CC724"/>
  <c r="CB724"/>
  <c r="BZ724" a="1"/>
  <c r="BZ724" s="1"/>
  <c r="BY724" a="1"/>
  <c r="BY724" s="1"/>
  <c r="BP724" a="1"/>
  <c r="BP724" s="1"/>
  <c r="BK724" a="1"/>
  <c r="BK724" s="1"/>
  <c r="BW724" a="1"/>
  <c r="BW724" s="1"/>
  <c r="BX724" a="1"/>
  <c r="BX724" s="1"/>
  <c r="CB715"/>
  <c r="CD715"/>
  <c r="CC715"/>
  <c r="CD725"/>
  <c r="CC725"/>
  <c r="CB725"/>
  <c r="BQ725" a="1"/>
  <c r="BQ725" s="1"/>
  <c r="BM725" a="1"/>
  <c r="BM725" s="1"/>
  <c r="CC713"/>
  <c r="CB713"/>
  <c r="CD713"/>
  <c r="BY713" a="1"/>
  <c r="BY713" s="1"/>
  <c r="BP713" a="1"/>
  <c r="BP713" s="1"/>
  <c r="BU713" a="1"/>
  <c r="BU713" s="1"/>
  <c r="BN713" a="1"/>
  <c r="BN713" s="1"/>
  <c r="CC707"/>
  <c r="CB707"/>
  <c r="CD707"/>
  <c r="CB771"/>
  <c r="CD771"/>
  <c r="CC771"/>
  <c r="BQ771" a="1"/>
  <c r="BQ771" s="1"/>
  <c r="CC763"/>
  <c r="CD763"/>
  <c r="CB763"/>
  <c r="BJ763" a="1"/>
  <c r="BJ763" s="1"/>
  <c r="BT763" a="1"/>
  <c r="BT763" s="1"/>
  <c r="BK763" a="1"/>
  <c r="BK763" s="1"/>
  <c r="CC784"/>
  <c r="CD784"/>
  <c r="CB784"/>
  <c r="BP784" a="1"/>
  <c r="BP784" s="1"/>
  <c r="BL784" a="1"/>
  <c r="BL784" s="1"/>
  <c r="BU784" a="1"/>
  <c r="BU784" s="1"/>
  <c r="BV784" a="1"/>
  <c r="BV784" s="1"/>
  <c r="BY784" a="1"/>
  <c r="BY784" s="1"/>
  <c r="BJ784" a="1"/>
  <c r="BJ784" s="1"/>
  <c r="CA784" a="1"/>
  <c r="CA784" s="1"/>
  <c r="CC764"/>
  <c r="CD764"/>
  <c r="CB764"/>
  <c r="BT764" a="1"/>
  <c r="BT764" s="1"/>
  <c r="BN764" a="1"/>
  <c r="BN764" s="1"/>
  <c r="BS764" a="1"/>
  <c r="BS764" s="1"/>
  <c r="BX764" a="1"/>
  <c r="BX764" s="1"/>
  <c r="BV764" a="1"/>
  <c r="BV764" s="1"/>
  <c r="BP764" a="1"/>
  <c r="BP764" s="1"/>
  <c r="BZ764" a="1"/>
  <c r="BZ764" s="1"/>
  <c r="CD776"/>
  <c r="CC776"/>
  <c r="CB776"/>
  <c r="BM776" a="1"/>
  <c r="BM776" s="1"/>
  <c r="BN776" a="1"/>
  <c r="BN776" s="1"/>
  <c r="BK776" a="1"/>
  <c r="BK776" s="1"/>
  <c r="CD775"/>
  <c r="CB775"/>
  <c r="CC775"/>
  <c r="BJ775" a="1"/>
  <c r="BJ775" s="1"/>
  <c r="BL775" a="1"/>
  <c r="BL775" s="1"/>
  <c r="BW775" a="1"/>
  <c r="BW775" s="1"/>
  <c r="BU775" a="1"/>
  <c r="BU775" s="1"/>
  <c r="BP775" a="1"/>
  <c r="BP775" s="1"/>
  <c r="BV775" a="1"/>
  <c r="BV775" s="1"/>
  <c r="CA775" a="1"/>
  <c r="CA775" s="1"/>
  <c r="BT775" a="1"/>
  <c r="BT775" s="1"/>
  <c r="BO775" a="1"/>
  <c r="BO775" s="1"/>
  <c r="BS775" a="1"/>
  <c r="BS775" s="1"/>
  <c r="CD770"/>
  <c r="CB770"/>
  <c r="CC770"/>
  <c r="BJ770" a="1"/>
  <c r="BJ770" s="1"/>
  <c r="BX770" a="1"/>
  <c r="BX770" s="1"/>
  <c r="BV770" a="1"/>
  <c r="BV770" s="1"/>
  <c r="BR770" a="1"/>
  <c r="BR770" s="1"/>
  <c r="CB804"/>
  <c r="CC804"/>
  <c r="CD804"/>
  <c r="BZ804" a="1"/>
  <c r="BZ804" s="1"/>
  <c r="BN804" a="1"/>
  <c r="BN804" s="1"/>
  <c r="CA804" a="1"/>
  <c r="CA804" s="1"/>
  <c r="BO804" a="1"/>
  <c r="BO804" s="1"/>
  <c r="CB811"/>
  <c r="CD811"/>
  <c r="CC811"/>
  <c r="CC743"/>
  <c r="CD743"/>
  <c r="CB743"/>
  <c r="BL743" a="1"/>
  <c r="BL743" s="1"/>
  <c r="BW743" a="1"/>
  <c r="BW743" s="1"/>
  <c r="BM743" a="1"/>
  <c r="BM743" s="1"/>
  <c r="BO743" a="1"/>
  <c r="BO743" s="1"/>
  <c r="CB748"/>
  <c r="CC748"/>
  <c r="CD748"/>
  <c r="BX748" a="1"/>
  <c r="BX748" s="1"/>
  <c r="BU748" a="1"/>
  <c r="BU748" s="1"/>
  <c r="BO748" a="1"/>
  <c r="BO748" s="1"/>
  <c r="BM748" a="1"/>
  <c r="BM748" s="1"/>
  <c r="BK748" a="1"/>
  <c r="BK748" s="1"/>
  <c r="BV748" a="1"/>
  <c r="BV748" s="1"/>
  <c r="CD675"/>
  <c r="CB675"/>
  <c r="CC675"/>
  <c r="BQ675" a="1"/>
  <c r="BQ675" s="1"/>
  <c r="BU675" a="1"/>
  <c r="BU675" s="1"/>
  <c r="BJ675" a="1"/>
  <c r="BJ675" s="1"/>
  <c r="BK675" a="1"/>
  <c r="BK675" s="1"/>
  <c r="CB678"/>
  <c r="CD678"/>
  <c r="CC678"/>
  <c r="BJ678" a="1"/>
  <c r="BJ678" s="1"/>
  <c r="BO678" a="1"/>
  <c r="BO678" s="1"/>
  <c r="CC683"/>
  <c r="CD683"/>
  <c r="CB683"/>
  <c r="BP683" a="1"/>
  <c r="BP683" s="1"/>
  <c r="BV683" a="1"/>
  <c r="BV683" s="1"/>
  <c r="BW683" a="1"/>
  <c r="BW683" s="1"/>
  <c r="BO683" a="1"/>
  <c r="BO683" s="1"/>
  <c r="CD681"/>
  <c r="CC681"/>
  <c r="CB681"/>
  <c r="CB827"/>
  <c r="CD827"/>
  <c r="CC827"/>
  <c r="BV827" a="1"/>
  <c r="BV827" s="1"/>
  <c r="BY827" a="1"/>
  <c r="BY827" s="1"/>
  <c r="CA827" a="1"/>
  <c r="CA827" s="1"/>
  <c r="BO827" a="1"/>
  <c r="BO827" s="1"/>
  <c r="CC845"/>
  <c r="CD845"/>
  <c r="CB845"/>
  <c r="CC823"/>
  <c r="CD823"/>
  <c r="CB823"/>
  <c r="BT823" a="1"/>
  <c r="BT823" s="1"/>
  <c r="BY823" a="1"/>
  <c r="BY823" s="1"/>
  <c r="BW823" a="1"/>
  <c r="BW823" s="1"/>
  <c r="BX823" a="1"/>
  <c r="BX823" s="1"/>
  <c r="BU823" a="1"/>
  <c r="BU823" s="1"/>
  <c r="CD861"/>
  <c r="CB861"/>
  <c r="CC861"/>
  <c r="CC852"/>
  <c r="CD852"/>
  <c r="CB852"/>
  <c r="BJ852" a="1"/>
  <c r="BJ852" s="1"/>
  <c r="BY852" a="1"/>
  <c r="BY852" s="1"/>
  <c r="BO852" a="1"/>
  <c r="BO852" s="1"/>
  <c r="BV852" a="1"/>
  <c r="BV852" s="1"/>
  <c r="BS852" a="1"/>
  <c r="BS852" s="1"/>
  <c r="BK852" a="1"/>
  <c r="BK852" s="1"/>
  <c r="CD858"/>
  <c r="CB858"/>
  <c r="CC858"/>
  <c r="CB831"/>
  <c r="CD831"/>
  <c r="CC831"/>
  <c r="BV831" a="1"/>
  <c r="BV831" s="1"/>
  <c r="BP831" a="1"/>
  <c r="BP831" s="1"/>
  <c r="BT831" a="1"/>
  <c r="BT831" s="1"/>
  <c r="CB834"/>
  <c r="CC834"/>
  <c r="CD834"/>
  <c r="CD840"/>
  <c r="CB840"/>
  <c r="CC840"/>
  <c r="BR840" a="1"/>
  <c r="BR840" s="1"/>
  <c r="BK840" a="1"/>
  <c r="BK840" s="1"/>
  <c r="BV840" a="1"/>
  <c r="BV840" s="1"/>
  <c r="CD849"/>
  <c r="CB849"/>
  <c r="CC849"/>
  <c r="BQ849" a="1"/>
  <c r="BQ849" s="1"/>
  <c r="BX849" a="1"/>
  <c r="BX849" s="1"/>
  <c r="BK849" a="1"/>
  <c r="BK849" s="1"/>
  <c r="BV849" a="1"/>
  <c r="BV849" s="1"/>
  <c r="CA849" a="1"/>
  <c r="CA849" s="1"/>
  <c r="BM849" a="1"/>
  <c r="BM849" s="1"/>
  <c r="BO849" a="1"/>
  <c r="BO849" s="1"/>
  <c r="BL849" a="1"/>
  <c r="BL849" s="1"/>
  <c r="CD847"/>
  <c r="CB847"/>
  <c r="CC847"/>
  <c r="BZ847" a="1"/>
  <c r="BZ847" s="1"/>
  <c r="BM847" a="1"/>
  <c r="BM847" s="1"/>
  <c r="CA847" a="1"/>
  <c r="CA847" s="1"/>
  <c r="BQ847" a="1"/>
  <c r="BQ847" s="1"/>
  <c r="CB1184"/>
  <c r="CC1184"/>
  <c r="CD1184"/>
  <c r="BU1184" a="1"/>
  <c r="BU1184" s="1"/>
  <c r="BY1184" a="1"/>
  <c r="BY1184" s="1"/>
  <c r="BN1184" a="1"/>
  <c r="BN1184" s="1"/>
  <c r="BJ1184" a="1"/>
  <c r="BJ1184" s="1"/>
  <c r="CD1186"/>
  <c r="CB1186"/>
  <c r="CC1186"/>
  <c r="BJ1186" a="1"/>
  <c r="BJ1186" s="1"/>
  <c r="BT1186" a="1"/>
  <c r="BT1186" s="1"/>
  <c r="CB1191"/>
  <c r="CD1191"/>
  <c r="CC1191"/>
  <c r="CB1187"/>
  <c r="CC1187"/>
  <c r="CD1187"/>
  <c r="BT1187" a="1"/>
  <c r="BT1187" s="1"/>
  <c r="BS1187" a="1"/>
  <c r="BS1187" s="1"/>
  <c r="CB1181"/>
  <c r="CC1181"/>
  <c r="CD1181"/>
  <c r="BX1181" a="1"/>
  <c r="BX1181" s="1"/>
  <c r="BW1181" a="1"/>
  <c r="BW1181" s="1"/>
  <c r="BR1181" a="1"/>
  <c r="BR1181" s="1"/>
  <c r="BL1181" a="1"/>
  <c r="BL1181" s="1"/>
  <c r="CB1180"/>
  <c r="CC1180"/>
  <c r="CD1180"/>
  <c r="BZ1180" a="1"/>
  <c r="BZ1180" s="1"/>
  <c r="BK1180" a="1"/>
  <c r="BK1180" s="1"/>
  <c r="BP1180" a="1"/>
  <c r="BP1180" s="1"/>
  <c r="BT1180" a="1"/>
  <c r="BT1180" s="1"/>
  <c r="BL1180" a="1"/>
  <c r="BL1180" s="1"/>
  <c r="BR1180" a="1"/>
  <c r="BR1180" s="1"/>
  <c r="BU1180" a="1"/>
  <c r="BU1180" s="1"/>
  <c r="CC625"/>
  <c r="CD625"/>
  <c r="CB625"/>
  <c r="BQ625" a="1"/>
  <c r="BQ625" s="1"/>
  <c r="BP625" a="1"/>
  <c r="BP625" s="1"/>
  <c r="BO625" a="1"/>
  <c r="BO625" s="1"/>
  <c r="BK625" a="1"/>
  <c r="BK625" s="1"/>
  <c r="CB621"/>
  <c r="CD621"/>
  <c r="CC621"/>
  <c r="BM621" a="1"/>
  <c r="BM621" s="1"/>
  <c r="BO621" a="1"/>
  <c r="BO621" s="1"/>
  <c r="BP621" a="1"/>
  <c r="BP621" s="1"/>
  <c r="BY621" a="1"/>
  <c r="BY621" s="1"/>
  <c r="BR621" a="1"/>
  <c r="BR621" s="1"/>
  <c r="BV621" a="1"/>
  <c r="BV621" s="1"/>
  <c r="CC624"/>
  <c r="CB624"/>
  <c r="CD624"/>
  <c r="BW624" a="1"/>
  <c r="BW624" s="1"/>
  <c r="BN624" a="1"/>
  <c r="BN624" s="1"/>
  <c r="BT624" a="1"/>
  <c r="BT624" s="1"/>
  <c r="BS624" a="1"/>
  <c r="BS624" s="1"/>
  <c r="BU624" a="1"/>
  <c r="BU624" s="1"/>
  <c r="CD643"/>
  <c r="CB643"/>
  <c r="CC643"/>
  <c r="CD635"/>
  <c r="CC635"/>
  <c r="CB635"/>
  <c r="BO635" a="1"/>
  <c r="BO635" s="1"/>
  <c r="CA635" a="1"/>
  <c r="CA635" s="1"/>
  <c r="BY635" a="1"/>
  <c r="BY635" s="1"/>
  <c r="BN635" a="1"/>
  <c r="BN635" s="1"/>
  <c r="CB634"/>
  <c r="CD634"/>
  <c r="CC634"/>
  <c r="BK631" a="1"/>
  <c r="BK631" s="1"/>
  <c r="BK701" a="1"/>
  <c r="BK701" s="1"/>
  <c r="BW705" a="1"/>
  <c r="BW705" s="1"/>
  <c r="BN621" a="1"/>
  <c r="BN621" s="1"/>
  <c r="BX683" a="1"/>
  <c r="BX683" s="1"/>
  <c r="BO728" a="1"/>
  <c r="BO728" s="1"/>
  <c r="BN705" a="1"/>
  <c r="BN705" s="1"/>
  <c r="BJ806" a="1"/>
  <c r="BJ806" s="1"/>
  <c r="BM1175" a="1"/>
  <c r="BM1175" s="1"/>
  <c r="BX780" a="1"/>
  <c r="BX780" s="1"/>
  <c r="BT768" a="1"/>
  <c r="BT768" s="1"/>
  <c r="BM678" a="1"/>
  <c r="BM678" s="1"/>
  <c r="BN787" a="1"/>
  <c r="BN787" s="1"/>
  <c r="BR859" a="1"/>
  <c r="BR859" s="1"/>
  <c r="BP855" a="1"/>
  <c r="BP855" s="1"/>
  <c r="BW780" a="1"/>
  <c r="BW780" s="1"/>
  <c r="BZ832" a="1"/>
  <c r="BZ832" s="1"/>
  <c r="BR763" a="1"/>
  <c r="BR763" s="1"/>
  <c r="BV675" a="1"/>
  <c r="BV675" s="1"/>
  <c r="BO831" a="1"/>
  <c r="BO831" s="1"/>
  <c r="BT832" a="1"/>
  <c r="BT832" s="1"/>
  <c r="BQ684" a="1"/>
  <c r="BQ684" s="1"/>
  <c r="BK1199" a="1"/>
  <c r="BK1199" s="1"/>
  <c r="BK788" a="1"/>
  <c r="BK788" s="1"/>
  <c r="BR827" a="1"/>
  <c r="BR827" s="1"/>
  <c r="BW860" a="1"/>
  <c r="BW860" s="1"/>
  <c r="BP635" a="1"/>
  <c r="BP635" s="1"/>
  <c r="BM626" a="1"/>
  <c r="BM626" s="1"/>
  <c r="BV707" a="1"/>
  <c r="BV707" s="1"/>
  <c r="BJ711" a="1"/>
  <c r="BJ711" s="1"/>
  <c r="BU683" a="1"/>
  <c r="BU683" s="1"/>
  <c r="BQ824" a="1"/>
  <c r="BQ824" s="1"/>
  <c r="CA643" a="1"/>
  <c r="CA643" s="1"/>
  <c r="BO771" a="1"/>
  <c r="BO771" s="1"/>
  <c r="BV725" a="1"/>
  <c r="BV725" s="1"/>
  <c r="BY769" a="1"/>
  <c r="BY769" s="1"/>
  <c r="BK710" a="1"/>
  <c r="BK710" s="1"/>
  <c r="BW858" a="1"/>
  <c r="BW858" s="1"/>
  <c r="BX763" a="1"/>
  <c r="BX763" s="1"/>
  <c r="BQ720" a="1"/>
  <c r="BQ720" s="1"/>
  <c r="BV743" a="1"/>
  <c r="BV743" s="1"/>
  <c r="BK1176" a="1"/>
  <c r="BK1176" s="1"/>
  <c r="BS1200" a="1"/>
  <c r="BS1200" s="1"/>
  <c r="BW1194" a="1"/>
  <c r="BW1194" s="1"/>
  <c r="BQ865" a="1"/>
  <c r="BQ865" s="1"/>
  <c r="BO1198" a="1"/>
  <c r="BO1198" s="1"/>
  <c r="BZ711" a="1"/>
  <c r="BZ711" s="1"/>
  <c r="BJ845" a="1"/>
  <c r="BJ845" s="1"/>
  <c r="BZ1176" a="1"/>
  <c r="BZ1176" s="1"/>
  <c r="BT792" a="1"/>
  <c r="BT792" s="1"/>
  <c r="BU719" a="1"/>
  <c r="BU719" s="1"/>
  <c r="BT790" a="1"/>
  <c r="BT790" s="1"/>
  <c r="BN676" a="1"/>
  <c r="BN676" s="1"/>
  <c r="BP708" a="1"/>
  <c r="BP708" s="1"/>
  <c r="BW699" a="1"/>
  <c r="BW699" s="1"/>
  <c r="BR655" a="1"/>
  <c r="BR655" s="1"/>
  <c r="BV726" a="1"/>
  <c r="BV726" s="1"/>
  <c r="BJ713" a="1"/>
  <c r="BJ713" s="1"/>
  <c r="BN860" a="1"/>
  <c r="BN860" s="1"/>
  <c r="BT864" a="1"/>
  <c r="BT864" s="1"/>
  <c r="BZ841" a="1"/>
  <c r="BZ841" s="1"/>
  <c r="BQ1198" a="1"/>
  <c r="BQ1198" s="1"/>
  <c r="BQ808" a="1"/>
  <c r="BQ808" s="1"/>
  <c r="BP627" a="1"/>
  <c r="BP627" s="1"/>
  <c r="BX1194" a="1"/>
  <c r="BX1194" s="1"/>
  <c r="BT853" a="1"/>
  <c r="BT853" s="1"/>
  <c r="BM839" a="1"/>
  <c r="BM839" s="1"/>
  <c r="BR775" a="1"/>
  <c r="BR775" s="1"/>
  <c r="BO705" a="1"/>
  <c r="BO705" s="1"/>
  <c r="BZ684" a="1"/>
  <c r="BZ684" s="1"/>
  <c r="BL828" a="1"/>
  <c r="BL828" s="1"/>
  <c r="BO670" a="1"/>
  <c r="BO670" s="1"/>
  <c r="BO836" a="1"/>
  <c r="BO836" s="1"/>
  <c r="BW717" a="1"/>
  <c r="BW717" s="1"/>
  <c r="BO724" a="1"/>
  <c r="BO724" s="1"/>
  <c r="CA622" a="1"/>
  <c r="CA622" s="1"/>
  <c r="BL707" a="1"/>
  <c r="BL707" s="1"/>
  <c r="BN630" a="1"/>
  <c r="BN630" s="1"/>
  <c r="BZ708" a="1"/>
  <c r="BZ708" s="1"/>
  <c r="BS862" a="1"/>
  <c r="BS862" s="1"/>
  <c r="BW678" a="1"/>
  <c r="BW678" s="1"/>
  <c r="BN675" a="1"/>
  <c r="BN675" s="1"/>
  <c r="BJ624" a="1"/>
  <c r="BJ624" s="1"/>
  <c r="BL747" a="1"/>
  <c r="BL747" s="1"/>
  <c r="BZ628" a="1"/>
  <c r="BZ628" s="1"/>
  <c r="BZ683" a="1"/>
  <c r="BZ683" s="1"/>
  <c r="BU639" a="1"/>
  <c r="BU639" s="1"/>
  <c r="BZ624" a="1"/>
  <c r="BZ624" s="1"/>
  <c r="BU847" a="1"/>
  <c r="BU847" s="1"/>
  <c r="BK1191" a="1"/>
  <c r="BK1191" s="1"/>
  <c r="BW620" a="1"/>
  <c r="BW620" s="1"/>
  <c r="BN670" a="1"/>
  <c r="BN670" s="1"/>
  <c r="BW847" a="1"/>
  <c r="BW847" s="1"/>
  <c r="BJ721" a="1"/>
  <c r="BJ721" s="1"/>
  <c r="CA1182" a="1"/>
  <c r="CA1182" s="1"/>
  <c r="BN783" a="1"/>
  <c r="BN783" s="1"/>
  <c r="BX839" a="1"/>
  <c r="BX839" s="1"/>
  <c r="BT777" a="1"/>
  <c r="BT777" s="1"/>
  <c r="BL787" a="1"/>
  <c r="BL787" s="1"/>
  <c r="BM844" a="1"/>
  <c r="BM844" s="1"/>
  <c r="BM859" a="1"/>
  <c r="BM859" s="1"/>
  <c r="BS629" a="1"/>
  <c r="BS629" s="1"/>
  <c r="BY748" a="1"/>
  <c r="BY748" s="1"/>
  <c r="BX708" a="1"/>
  <c r="BX708" s="1"/>
  <c r="BS725" a="1"/>
  <c r="BS725" s="1"/>
  <c r="BZ1190" a="1"/>
  <c r="BZ1190" s="1"/>
  <c r="BW621" a="1"/>
  <c r="BW621" s="1"/>
  <c r="BV823" a="1"/>
  <c r="BV823" s="1"/>
  <c r="BN696" a="1"/>
  <c r="BN696" s="1"/>
  <c r="BP837" a="1"/>
  <c r="BP837" s="1"/>
  <c r="BQ852" a="1"/>
  <c r="BQ852" s="1"/>
  <c r="CA1177" a="1"/>
  <c r="CA1177" s="1"/>
  <c r="BN861" a="1"/>
  <c r="BN861" s="1"/>
  <c r="BM723" a="1"/>
  <c r="BM723" s="1"/>
  <c r="BJ722" a="1"/>
  <c r="BJ722" s="1"/>
  <c r="BM685" a="1"/>
  <c r="BM685" s="1"/>
  <c r="BO640" a="1"/>
  <c r="BO640" s="1"/>
  <c r="BZ807" a="1"/>
  <c r="BZ807" s="1"/>
  <c r="BZ641" a="1"/>
  <c r="BZ641" s="1"/>
  <c r="BZ865" a="1"/>
  <c r="BZ865" s="1"/>
  <c r="BW762" a="1"/>
  <c r="BW762" s="1"/>
  <c r="BP1196" a="1"/>
  <c r="BP1196" s="1"/>
  <c r="BR623" a="1"/>
  <c r="BR623" s="1"/>
  <c r="BP639" a="1"/>
  <c r="BP639" s="1"/>
  <c r="BM634" a="1"/>
  <c r="BM634" s="1"/>
  <c r="BJ847" a="1"/>
  <c r="BJ847" s="1"/>
  <c r="BY726" a="1"/>
  <c r="BY726" s="1"/>
  <c r="BL790" a="1"/>
  <c r="BL790" s="1"/>
  <c r="BQ1194" a="1"/>
  <c r="BQ1194" s="1"/>
  <c r="BJ621" a="1"/>
  <c r="BJ621" s="1"/>
  <c r="BW782" a="1"/>
  <c r="BW782" s="1"/>
  <c r="BP620" a="1"/>
  <c r="BP620" s="1"/>
  <c r="BW849" a="1"/>
  <c r="BW849" s="1"/>
  <c r="BS638" a="1"/>
  <c r="BS638" s="1"/>
  <c r="BP847" a="1"/>
  <c r="BP847" s="1"/>
  <c r="BV629" a="1"/>
  <c r="BV629" s="1"/>
  <c r="BL1185" a="1"/>
  <c r="BL1185" s="1"/>
  <c r="BN639" a="1"/>
  <c r="BN639" s="1"/>
  <c r="BS631" a="1"/>
  <c r="BS631" s="1"/>
  <c r="BM771" a="1"/>
  <c r="BM771" s="1"/>
  <c r="BM1199" a="1"/>
  <c r="BM1199" s="1"/>
  <c r="BX1179" a="1"/>
  <c r="BX1179" s="1"/>
  <c r="BP676" a="1"/>
  <c r="BP676" s="1"/>
  <c r="BM803" a="1"/>
  <c r="BM803" s="1"/>
  <c r="BQ641" a="1"/>
  <c r="BQ641" s="1"/>
  <c r="BN746" a="1"/>
  <c r="BN746" s="1"/>
  <c r="BL641" a="1"/>
  <c r="BL641" s="1"/>
  <c r="BR804" a="1"/>
  <c r="BR804" s="1"/>
  <c r="BU1196" a="1"/>
  <c r="BU1196" s="1"/>
  <c r="BT684" a="1"/>
  <c r="BT684" s="1"/>
  <c r="CA696" a="1"/>
  <c r="CA696" s="1"/>
  <c r="BV854" a="1"/>
  <c r="BV854" s="1"/>
  <c r="BJ862" a="1"/>
  <c r="BJ862" s="1"/>
  <c r="BJ778" a="1"/>
  <c r="BJ778" s="1"/>
  <c r="BN769" a="1"/>
  <c r="BN769" s="1"/>
  <c r="BU656" a="1"/>
  <c r="BU656" s="1"/>
  <c r="BP769" a="1"/>
  <c r="BP769" s="1"/>
  <c r="BZ829" a="1"/>
  <c r="BZ829" s="1"/>
  <c r="BV860" a="1"/>
  <c r="BV860" s="1"/>
  <c r="BY622" a="1"/>
  <c r="BY622" s="1"/>
  <c r="BU632" a="1"/>
  <c r="BU632" s="1"/>
  <c r="BQ851" a="1"/>
  <c r="BQ851" s="1"/>
  <c r="BO674" a="1"/>
  <c r="BO674" s="1"/>
  <c r="BP626" a="1"/>
  <c r="BP626" s="1"/>
  <c r="BR858" a="1"/>
  <c r="BR858" s="1"/>
  <c r="BY707" a="1"/>
  <c r="BY707" s="1"/>
  <c r="BW681" a="1"/>
  <c r="BW681" s="1"/>
  <c r="BY787" a="1"/>
  <c r="BY787" s="1"/>
  <c r="BU852" a="1"/>
  <c r="BU852" s="1"/>
  <c r="BJ681" a="1"/>
  <c r="BJ681" s="1"/>
  <c r="BZ670" a="1"/>
  <c r="BZ670" s="1"/>
  <c r="BT657" a="1"/>
  <c r="BT657" s="1"/>
  <c r="BO710" a="1"/>
  <c r="BO710" s="1"/>
  <c r="BR1183" a="1"/>
  <c r="BR1183" s="1"/>
  <c r="BX778" a="1"/>
  <c r="BX778" s="1"/>
  <c r="BM840" a="1"/>
  <c r="BM840" s="1"/>
  <c r="BP716" a="1"/>
  <c r="BP716" s="1"/>
  <c r="BR1187" a="1"/>
  <c r="BR1187" s="1"/>
  <c r="BX714" a="1"/>
  <c r="BX714" s="1"/>
  <c r="BR771" a="1"/>
  <c r="BR771" s="1"/>
  <c r="BL783" a="1"/>
  <c r="BL783" s="1"/>
  <c r="BZ1189" a="1"/>
  <c r="BZ1189" s="1"/>
  <c r="BN763" a="1"/>
  <c r="BN763" s="1"/>
  <c r="BY1180" a="1"/>
  <c r="BY1180" s="1"/>
  <c r="BR622" a="1"/>
  <c r="BR622" s="1"/>
  <c r="BJ717" a="1"/>
  <c r="BJ717" s="1"/>
  <c r="BL764" a="1"/>
  <c r="BL764" s="1"/>
  <c r="BX845" a="1"/>
  <c r="BX845" s="1"/>
  <c r="BW657" a="1"/>
  <c r="BW657" s="1"/>
  <c r="BV658" a="1"/>
  <c r="BV658" s="1"/>
  <c r="BR864" a="1"/>
  <c r="BR864" s="1"/>
  <c r="BM629" a="1"/>
  <c r="BM629" s="1"/>
  <c r="BZ675" a="1"/>
  <c r="BZ675" s="1"/>
  <c r="BM782" a="1"/>
  <c r="BM782" s="1"/>
  <c r="BV622" a="1"/>
  <c r="BV622" s="1"/>
  <c r="BR748" a="1"/>
  <c r="BR748" s="1"/>
  <c r="BP857" a="1"/>
  <c r="BP857" s="1"/>
  <c r="BN845" a="1"/>
  <c r="BN845" s="1"/>
  <c r="BZ700" a="1"/>
  <c r="BZ700" s="1"/>
  <c r="BQ699" a="1"/>
  <c r="BQ699" s="1"/>
  <c r="BP744" a="1"/>
  <c r="BP744" s="1"/>
  <c r="BO840" a="1"/>
  <c r="BO840" s="1"/>
  <c r="BS859" a="1"/>
  <c r="BS859" s="1"/>
  <c r="BM642" a="1"/>
  <c r="BM642" s="1"/>
  <c r="BP1194" a="1"/>
  <c r="BP1194" s="1"/>
  <c r="BM633" a="1"/>
  <c r="BM633" s="1"/>
  <c r="BY671" a="1"/>
  <c r="BY671" s="1"/>
  <c r="BK851" a="1"/>
  <c r="BK851" s="1"/>
  <c r="BS788" a="1"/>
  <c r="BS788" s="1"/>
  <c r="BR830" a="1"/>
  <c r="BR830" s="1"/>
  <c r="BW785" a="1"/>
  <c r="BW785" s="1"/>
  <c r="BO1192" a="1"/>
  <c r="BO1192" s="1"/>
  <c r="BM865" a="1"/>
  <c r="BM865" s="1"/>
  <c r="BR1188" a="1"/>
  <c r="BR1188" s="1"/>
  <c r="BK769" a="1"/>
  <c r="BK769" s="1"/>
  <c r="CA745" a="1"/>
  <c r="CA745" s="1"/>
  <c r="BZ716" a="1"/>
  <c r="BZ716" s="1"/>
  <c r="BT1193" a="1"/>
  <c r="BT1193" s="1"/>
  <c r="BL657" a="1"/>
  <c r="BL657" s="1"/>
  <c r="CA811" a="1"/>
  <c r="CA811" s="1"/>
  <c r="BZ762" a="1"/>
  <c r="BZ762" s="1"/>
  <c r="BM715" a="1"/>
  <c r="BM715" s="1"/>
  <c r="BX1192" a="1"/>
  <c r="BX1192" s="1"/>
  <c r="BJ1177" a="1"/>
  <c r="BJ1177" s="1"/>
  <c r="BZ643" a="1"/>
  <c r="BZ643" s="1"/>
  <c r="CA1178" a="1"/>
  <c r="CA1178" s="1"/>
  <c r="BL727" a="1"/>
  <c r="BL727" s="1"/>
  <c r="BN674" a="1"/>
  <c r="BN674" s="1"/>
  <c r="BY1186" a="1"/>
  <c r="BY1186" s="1"/>
  <c r="BS840" a="1"/>
  <c r="BS840" s="1"/>
  <c r="BW623" a="1"/>
  <c r="BW623" s="1"/>
  <c r="BP624" a="1"/>
  <c r="BP624" s="1"/>
  <c r="BJ848" a="1"/>
  <c r="BJ848" s="1"/>
  <c r="BP748" a="1"/>
  <c r="BP748" s="1"/>
  <c r="BY1185" a="1"/>
  <c r="BY1185" s="1"/>
  <c r="BN1181" a="1"/>
  <c r="BN1181" s="1"/>
  <c r="BK831" a="1"/>
  <c r="BK831" s="1"/>
  <c r="BZ836" a="1"/>
  <c r="BZ836" s="1"/>
  <c r="BT683" a="1"/>
  <c r="BT683" s="1"/>
  <c r="CA857" a="1"/>
  <c r="CA857" s="1"/>
  <c r="CA828" a="1"/>
  <c r="CA828" s="1"/>
  <c r="BQ743" a="1"/>
  <c r="BQ743" s="1"/>
  <c r="BM718" a="1"/>
  <c r="BM718" s="1"/>
  <c r="BZ859" a="1"/>
  <c r="BZ859" s="1"/>
  <c r="BN743" a="1"/>
  <c r="BN743" s="1"/>
  <c r="BN864" a="1"/>
  <c r="BN864" s="1"/>
  <c r="BQ745" a="1"/>
  <c r="BQ745" s="1"/>
  <c r="BX1188" a="1"/>
  <c r="BX1188" s="1"/>
  <c r="BV842" a="1"/>
  <c r="BV842" s="1"/>
  <c r="BV716" a="1"/>
  <c r="BV716" s="1"/>
  <c r="BL822" a="1"/>
  <c r="BL822" s="1"/>
  <c r="BJ623" a="1"/>
  <c r="BJ623" s="1"/>
  <c r="BJ700" a="1"/>
  <c r="BJ700" s="1"/>
  <c r="BU762" a="1"/>
  <c r="BU762" s="1"/>
  <c r="BJ828" a="1"/>
  <c r="BJ828" s="1"/>
  <c r="BZ697" a="1"/>
  <c r="BZ697" s="1"/>
  <c r="CA803" a="1"/>
  <c r="CA803" s="1"/>
  <c r="BT781" a="1"/>
  <c r="BT781" s="1"/>
  <c r="BT1189" a="1"/>
  <c r="BT1189" s="1"/>
  <c r="BP779" a="1"/>
  <c r="BP779" s="1"/>
  <c r="BM1197" a="1"/>
  <c r="BM1197" s="1"/>
  <c r="CA861" a="1"/>
  <c r="CA861" s="1"/>
  <c r="BM1187" a="1"/>
  <c r="BM1187" s="1"/>
  <c r="BN772" a="1"/>
  <c r="BN772" s="1"/>
  <c r="BM680" a="1"/>
  <c r="BM680" s="1"/>
  <c r="BZ856" a="1"/>
  <c r="BZ856" s="1"/>
  <c r="BN832" a="1"/>
  <c r="BN832" s="1"/>
  <c r="BJ789" a="1"/>
  <c r="BJ789" s="1"/>
  <c r="BO767" a="1"/>
  <c r="BO767" s="1"/>
  <c r="BP630" a="1"/>
  <c r="BP630" s="1"/>
  <c r="BL845" a="1"/>
  <c r="BL845" s="1"/>
  <c r="BR675" a="1"/>
  <c r="BR675" s="1"/>
  <c r="BL640" a="1"/>
  <c r="BL640" s="1"/>
  <c r="BR781" a="1"/>
  <c r="BR781" s="1"/>
  <c r="BZ725" a="1"/>
  <c r="BZ725" s="1"/>
  <c r="BP836" a="1"/>
  <c r="BP836" s="1"/>
  <c r="BQ809" a="1"/>
  <c r="BQ809" s="1"/>
  <c r="BK718" a="1"/>
  <c r="BK718" s="1"/>
  <c r="CA865" a="1"/>
  <c r="CA865" s="1"/>
  <c r="BV861" a="1"/>
  <c r="BV861" s="1"/>
  <c r="BU826" a="1"/>
  <c r="BU826" s="1"/>
  <c r="BV1187" a="1"/>
  <c r="BV1187" s="1"/>
  <c r="BQ742" a="1"/>
  <c r="BQ742" s="1"/>
  <c r="BZ674" a="1"/>
  <c r="BZ674" s="1"/>
  <c r="CA656" a="1"/>
  <c r="CA656" s="1"/>
  <c r="BR847" a="1"/>
  <c r="BR847" s="1"/>
  <c r="CA1179" a="1"/>
  <c r="CA1179" s="1"/>
  <c r="BK778" a="1"/>
  <c r="BK778" s="1"/>
  <c r="BU703" a="1"/>
  <c r="BU703" s="1"/>
  <c r="BS622" a="1"/>
  <c r="BS622" s="1"/>
  <c r="BO842" a="1"/>
  <c r="BO842" s="1"/>
  <c r="BU623" a="1"/>
  <c r="BU623" s="1"/>
  <c r="BP862" a="1"/>
  <c r="BP862" s="1"/>
  <c r="CA1187" a="1"/>
  <c r="CA1187" s="1"/>
  <c r="BY1197" a="1"/>
  <c r="BY1197" s="1"/>
  <c r="BK627" a="1"/>
  <c r="BK627" s="1"/>
  <c r="BN846" a="1"/>
  <c r="BN846" s="1"/>
  <c r="BV774" a="1"/>
  <c r="BV774" s="1"/>
  <c r="BT625" a="1"/>
  <c r="BT625" s="1"/>
  <c r="BQ1184" a="1"/>
  <c r="BQ1184" s="1"/>
  <c r="BR803" a="1"/>
  <c r="BR803" s="1"/>
  <c r="BK835" a="1"/>
  <c r="BK835" s="1"/>
  <c r="BU704" a="1"/>
  <c r="BU704" s="1"/>
  <c r="BJ771" a="1"/>
  <c r="BJ771" s="1"/>
  <c r="BU1192" a="1"/>
  <c r="BU1192" s="1"/>
  <c r="BN626" a="1"/>
  <c r="BN626" s="1"/>
  <c r="BK770" a="1"/>
  <c r="BK770" s="1"/>
  <c r="BR845" a="1"/>
  <c r="BR845" s="1"/>
  <c r="BR852" a="1"/>
  <c r="BR852" s="1"/>
  <c r="BY776" a="1"/>
  <c r="BY776" s="1"/>
  <c r="BP677" a="1"/>
  <c r="BP677" s="1"/>
  <c r="BP725" a="1"/>
  <c r="BP725" s="1"/>
  <c r="BM857" a="1"/>
  <c r="BM857" s="1"/>
  <c r="BN781" a="1"/>
  <c r="BN781" s="1"/>
  <c r="BW625" a="1"/>
  <c r="BW625" s="1"/>
  <c r="BO828" a="1"/>
  <c r="BO828" s="1"/>
  <c r="CA701" a="1"/>
  <c r="CA701" s="1"/>
  <c r="BM1185" a="1"/>
  <c r="BM1185" s="1"/>
  <c r="BS635" a="1"/>
  <c r="BS635" s="1"/>
  <c r="BM730" a="1"/>
  <c r="BM730" s="1"/>
  <c r="BY771" a="1"/>
  <c r="BY771" s="1"/>
  <c r="BY849" a="1"/>
  <c r="BY849" s="1"/>
  <c r="BT845" a="1"/>
  <c r="BT845" s="1"/>
  <c r="BR625" a="1"/>
  <c r="BR625" s="1"/>
  <c r="BL658" a="1"/>
  <c r="BL658" s="1"/>
  <c r="BZ1177" a="1"/>
  <c r="BZ1177" s="1"/>
  <c r="BW728" a="1"/>
  <c r="BW728" s="1"/>
  <c r="BW639" a="1"/>
  <c r="BW639" s="1"/>
  <c r="BU682" a="1"/>
  <c r="BU682" s="1"/>
  <c r="CA713" a="1"/>
  <c r="CA713" s="1"/>
  <c r="CA639" a="1"/>
  <c r="CA639" s="1"/>
  <c r="BM675" a="1"/>
  <c r="BM675" s="1"/>
  <c r="BW827" a="1"/>
  <c r="BW827" s="1"/>
  <c r="BJ1196" a="1"/>
  <c r="BJ1196" s="1"/>
  <c r="CA824" a="1"/>
  <c r="CA824" s="1"/>
  <c r="BP711" a="1"/>
  <c r="BP711" s="1"/>
  <c r="BM702" a="1"/>
  <c r="BM702" s="1"/>
  <c r="BJ826" a="1"/>
  <c r="BJ826" s="1"/>
  <c r="BO1180" a="1"/>
  <c r="BO1180" s="1"/>
  <c r="BO829" a="1"/>
  <c r="BO829" s="1"/>
  <c r="BQ724" a="1"/>
  <c r="BQ724" s="1"/>
  <c r="BR679" a="1"/>
  <c r="BR679" s="1"/>
  <c r="BT748" a="1"/>
  <c r="BT748" s="1"/>
  <c r="BV837" a="1"/>
  <c r="BV837" s="1"/>
  <c r="BL846" a="1"/>
  <c r="BL846" s="1"/>
  <c r="BN681" a="1"/>
  <c r="BN681" s="1"/>
  <c r="BQ708" a="1"/>
  <c r="BQ708" s="1"/>
  <c r="CA772" a="1"/>
  <c r="CA772" s="1"/>
  <c r="BN707" a="1"/>
  <c r="BN707" s="1"/>
  <c r="BJ635" a="1"/>
  <c r="BJ635" s="1"/>
  <c r="BK745" a="1"/>
  <c r="BK745" s="1"/>
  <c r="BU745" a="1"/>
  <c r="BU745" s="1"/>
  <c r="BZ672" a="1"/>
  <c r="BZ672" s="1"/>
  <c r="BL811" a="1"/>
  <c r="BL811" s="1"/>
  <c r="BS723" a="1"/>
  <c r="BS723" s="1"/>
  <c r="BS823" a="1"/>
  <c r="BS823" s="1"/>
  <c r="BN836" a="1"/>
  <c r="BN836" s="1"/>
  <c r="BL1182" a="1"/>
  <c r="BL1182" s="1"/>
  <c r="BW730" a="1"/>
  <c r="BW730" s="1"/>
  <c r="BO805" a="1"/>
  <c r="BO805" s="1"/>
  <c r="BQ728" a="1"/>
  <c r="BQ728" s="1"/>
  <c r="BY725" a="1"/>
  <c r="BY725" s="1"/>
  <c r="BV670" a="1"/>
  <c r="BV670" s="1"/>
  <c r="BZ743" a="1"/>
  <c r="BZ743" s="1"/>
  <c r="BT844" a="1"/>
  <c r="BT844" s="1"/>
  <c r="BJ714" a="1"/>
  <c r="BJ714" s="1"/>
  <c r="BX702" a="1"/>
  <c r="BX702" s="1"/>
  <c r="BQ682" a="1"/>
  <c r="BQ682" s="1"/>
  <c r="BX634" a="1"/>
  <c r="BX634" s="1"/>
  <c r="BW783" a="1"/>
  <c r="BW783" s="1"/>
  <c r="BP856" a="1"/>
  <c r="BP856" s="1"/>
  <c r="BT638" a="1"/>
  <c r="BT638" s="1"/>
  <c r="BY620" a="1"/>
  <c r="BY620" s="1"/>
  <c r="CA708" a="1"/>
  <c r="CA708" s="1"/>
  <c r="BR805" a="1"/>
  <c r="BR805" s="1"/>
  <c r="BS678" a="1"/>
  <c r="BS678" s="1"/>
  <c r="BK1185" a="1"/>
  <c r="BK1185" s="1"/>
  <c r="BW700" a="1"/>
  <c r="BW700" s="1"/>
  <c r="BT808" a="1"/>
  <c r="BT808" s="1"/>
  <c r="BK681" a="1"/>
  <c r="BK681" s="1"/>
  <c r="BV857" a="1"/>
  <c r="BV857" s="1"/>
  <c r="BX838" a="1"/>
  <c r="BX838" s="1"/>
  <c r="BL856" a="1"/>
  <c r="BL856" s="1"/>
  <c r="BP774" a="1"/>
  <c r="BP774" s="1"/>
  <c r="BP827" a="1"/>
  <c r="BP827" s="1"/>
  <c r="BJ839" a="1"/>
  <c r="BJ839" s="1"/>
  <c r="BO1189" a="1"/>
  <c r="BO1189" s="1"/>
  <c r="BV1185" a="1"/>
  <c r="BV1185" s="1"/>
  <c r="BY854" a="1"/>
  <c r="BY854" s="1"/>
  <c r="BR783" a="1"/>
  <c r="BR783" s="1"/>
  <c r="BQ697" a="1"/>
  <c r="BQ697" s="1"/>
  <c r="BJ764" a="1"/>
  <c r="BJ764" s="1"/>
  <c r="BR659" a="1"/>
  <c r="BR659" s="1"/>
  <c r="BS676" a="1"/>
  <c r="BS676" s="1"/>
  <c r="BT747" a="1"/>
  <c r="BT747" s="1"/>
  <c r="BJ1187" a="1"/>
  <c r="BJ1187" s="1"/>
  <c r="BY743" a="1"/>
  <c r="BY743" s="1"/>
  <c r="BQ710" a="1"/>
  <c r="BQ710" s="1"/>
  <c r="BL807" a="1"/>
  <c r="BL807" s="1"/>
  <c r="BK830" a="1"/>
  <c r="BK830" s="1"/>
  <c r="BL1200" a="1"/>
  <c r="BL1200" s="1"/>
  <c r="BQ787" a="1"/>
  <c r="BQ787" s="1"/>
  <c r="BT809" a="1"/>
  <c r="BT809" s="1"/>
  <c r="BO772" a="1"/>
  <c r="BO772" s="1"/>
  <c r="BZ702" a="1"/>
  <c r="BZ702" s="1"/>
  <c r="BJ1199" a="1"/>
  <c r="BJ1199" s="1"/>
  <c r="BR638" a="1"/>
  <c r="BR638" s="1"/>
  <c r="BJ811" a="1"/>
  <c r="BJ811" s="1"/>
  <c r="BL851" a="1"/>
  <c r="BL851" s="1"/>
  <c r="BP674" a="1"/>
  <c r="BP674" s="1"/>
  <c r="BR724" a="1"/>
  <c r="BR724" s="1"/>
  <c r="BJ825" a="1"/>
  <c r="BJ825" s="1"/>
  <c r="CA860" a="1"/>
  <c r="CA860" s="1"/>
  <c r="BM638" a="1"/>
  <c r="BM638" s="1"/>
  <c r="BL1177" a="1"/>
  <c r="BL1177" s="1"/>
  <c r="BL624" a="1"/>
  <c r="BL624" s="1"/>
  <c r="BK698" a="1"/>
  <c r="BK698" s="1"/>
  <c r="BZ780" a="1"/>
  <c r="BZ780" s="1"/>
  <c r="BJ622" a="1"/>
  <c r="BJ622" s="1"/>
  <c r="BW850" a="1"/>
  <c r="BW850" s="1"/>
  <c r="BQ674" a="1"/>
  <c r="BQ674" s="1"/>
  <c r="BY763" a="1"/>
  <c r="BY763" s="1"/>
  <c r="BX789" a="1"/>
  <c r="BX789" s="1"/>
  <c r="BL639" a="1"/>
  <c r="BL639" s="1"/>
  <c r="CA834" a="1"/>
  <c r="CA834" s="1"/>
  <c r="BL625" a="1"/>
  <c r="BL625" s="1"/>
  <c r="BM630" a="1"/>
  <c r="BM630" s="1"/>
  <c r="BM707" a="1"/>
  <c r="BM707" s="1"/>
  <c r="BK846" a="1"/>
  <c r="BK846" s="1"/>
  <c r="CA769" a="1"/>
  <c r="CA769" s="1"/>
  <c r="BQ767" a="1"/>
  <c r="BQ767" s="1"/>
  <c r="BW807" a="1"/>
  <c r="BW807" s="1"/>
  <c r="BY655" a="1"/>
  <c r="BY655" s="1"/>
  <c r="BX1202" a="1"/>
  <c r="BX1202" s="1"/>
  <c r="BM705" a="1"/>
  <c r="BM705" s="1"/>
  <c r="BY1199" a="1"/>
  <c r="BY1199" s="1"/>
  <c r="BT1192" a="1"/>
  <c r="BT1192" s="1"/>
  <c r="BX858" a="1"/>
  <c r="BX858" s="1"/>
  <c r="BQ707" a="1"/>
  <c r="BQ707" s="1"/>
  <c r="BS843" a="1"/>
  <c r="BS843" s="1"/>
  <c r="BO782" a="1"/>
  <c r="BO782" s="1"/>
  <c r="BW697" a="1"/>
  <c r="BW697" s="1"/>
  <c r="BQ698" a="1"/>
  <c r="BQ698" s="1"/>
  <c r="BU825" a="1"/>
  <c r="BU825" s="1"/>
  <c r="BP698" a="1"/>
  <c r="BP698" s="1"/>
  <c r="BN785" a="1"/>
  <c r="BN785" s="1"/>
  <c r="BP843" a="1"/>
  <c r="BP843" s="1"/>
  <c r="BW1185" a="1"/>
  <c r="BW1185" s="1"/>
  <c r="BX807" a="1"/>
  <c r="BX807" s="1"/>
  <c r="BK626" a="1"/>
  <c r="BK626" s="1"/>
  <c r="BX762" a="1"/>
  <c r="BX762" s="1"/>
  <c r="BN699" a="1"/>
  <c r="BN699" s="1"/>
  <c r="BJ831" a="1"/>
  <c r="BJ831" s="1"/>
  <c r="BK750" a="1"/>
  <c r="BK750" s="1"/>
  <c r="BL781" a="1"/>
  <c r="BL781" s="1"/>
  <c r="BL852" a="1"/>
  <c r="BL852" s="1"/>
  <c r="BU805" a="1"/>
  <c r="BU805" s="1"/>
  <c r="BY811" a="1"/>
  <c r="BY811" s="1"/>
  <c r="BV677" a="1"/>
  <c r="BV677" s="1"/>
  <c r="BR730" a="1"/>
  <c r="BR730" s="1"/>
  <c r="BJ716" a="1"/>
  <c r="BJ716" s="1"/>
  <c r="CA850" a="1"/>
  <c r="CA850" s="1"/>
  <c r="BJ742" a="1"/>
  <c r="BJ742" s="1"/>
  <c r="BJ1182" a="1"/>
  <c r="BJ1182" s="1"/>
  <c r="BT673" a="1"/>
  <c r="BT673" s="1"/>
  <c r="BN1194" a="1"/>
  <c r="BN1194" s="1"/>
  <c r="BW778" a="1"/>
  <c r="BW778" s="1"/>
  <c r="BO1197" a="1"/>
  <c r="BO1197" s="1"/>
  <c r="BV1194" a="1"/>
  <c r="BV1194" s="1"/>
  <c r="BV1195" a="1"/>
  <c r="BV1195" s="1"/>
  <c r="BS701" a="1"/>
  <c r="BS701" s="1"/>
  <c r="CA623" a="1"/>
  <c r="CA623" s="1"/>
  <c r="BR833" a="1"/>
  <c r="BR833" s="1"/>
  <c r="BO1176" a="1"/>
  <c r="BO1176" s="1"/>
  <c r="BK711" a="1"/>
  <c r="BK711" s="1"/>
  <c r="BO632" a="1"/>
  <c r="BO632" s="1"/>
  <c r="BJ774" a="1"/>
  <c r="BJ774" s="1"/>
  <c r="BS1194" a="1"/>
  <c r="BS1194" s="1"/>
  <c r="BT729" a="1"/>
  <c r="BT729" s="1"/>
  <c r="BL627" a="1"/>
  <c r="BL627" s="1"/>
  <c r="BP787" a="1"/>
  <c r="BP787" s="1"/>
  <c r="BT1191" a="1"/>
  <c r="BT1191" s="1"/>
  <c r="BL824" a="1"/>
  <c r="BL824" s="1"/>
  <c r="BP673" a="1"/>
  <c r="BP673" s="1"/>
  <c r="BU846" a="1"/>
  <c r="BU846" s="1"/>
  <c r="BT698" a="1"/>
  <c r="BT698" s="1"/>
  <c r="BV781" a="1"/>
  <c r="BV781" s="1"/>
  <c r="BM744" a="1"/>
  <c r="BM744" s="1"/>
  <c r="BS850" a="1"/>
  <c r="BS850" s="1"/>
  <c r="BP659" a="1"/>
  <c r="BP659" s="1"/>
  <c r="BP770" a="1"/>
  <c r="BP770" s="1"/>
  <c r="BR620" a="1"/>
  <c r="BR620" s="1"/>
  <c r="BM762" a="1"/>
  <c r="BM762" s="1"/>
  <c r="BQ681" a="1"/>
  <c r="BQ681" s="1"/>
  <c r="BU634" a="1"/>
  <c r="BU634" s="1"/>
  <c r="BR786" a="1"/>
  <c r="BR786" s="1"/>
  <c r="BJ659" a="1"/>
  <c r="BJ659" s="1"/>
  <c r="BK630" a="1"/>
  <c r="BK630" s="1"/>
  <c r="BY627" a="1"/>
  <c r="BY627" s="1"/>
  <c r="BN623" a="1"/>
  <c r="BN623" s="1"/>
  <c r="BU842" a="1"/>
  <c r="BU842" s="1"/>
  <c r="BN768" a="1"/>
  <c r="BN768" s="1"/>
  <c r="BL838" a="1"/>
  <c r="BL838" s="1"/>
  <c r="BX635" a="1"/>
  <c r="BX635" s="1"/>
  <c r="BK823" a="1"/>
  <c r="BK823" s="1"/>
  <c r="BX671" a="1"/>
  <c r="BX671" s="1"/>
  <c r="BU764" a="1"/>
  <c r="BU764" s="1"/>
  <c r="BN1197" a="1"/>
  <c r="BN1197" s="1"/>
  <c r="BQ1185" a="1"/>
  <c r="BQ1185" s="1"/>
  <c r="BL655" a="1"/>
  <c r="BL655" s="1"/>
  <c r="BR860" a="1"/>
  <c r="BR860" s="1"/>
  <c r="BY782" a="1"/>
  <c r="BY782" s="1"/>
  <c r="BQ778" a="1"/>
  <c r="BQ778" s="1"/>
  <c r="BQ1187" a="1"/>
  <c r="BQ1187" s="1"/>
  <c r="BJ751" a="1"/>
  <c r="BJ751" s="1"/>
  <c r="BP767" a="1"/>
  <c r="BP767" s="1"/>
  <c r="BJ1178" a="1"/>
  <c r="BJ1178" s="1"/>
  <c r="BM834" a="1"/>
  <c r="BM834" s="1"/>
  <c r="BL643" a="1"/>
  <c r="BL643" s="1"/>
  <c r="BP865" a="1"/>
  <c r="BP865" s="1"/>
  <c r="BN730" a="1"/>
  <c r="BN730" s="1"/>
  <c r="BO672" a="1"/>
  <c r="BO672" s="1"/>
  <c r="BL829" a="1"/>
  <c r="BL829" s="1"/>
  <c r="BK674" a="1"/>
  <c r="BK674" s="1"/>
  <c r="CA729" a="1"/>
  <c r="CA729" s="1"/>
  <c r="BL678" a="1"/>
  <c r="BL678" s="1"/>
  <c r="CA670" a="1"/>
  <c r="CA670" s="1"/>
  <c r="BP1202" a="1"/>
  <c r="BP1202" s="1"/>
  <c r="BZ639" a="1"/>
  <c r="BZ639" s="1"/>
  <c r="BY728" a="1"/>
  <c r="BY728" s="1"/>
  <c r="CA698" a="1"/>
  <c r="CA698" s="1"/>
  <c r="BK729" a="1"/>
  <c r="BK729" s="1"/>
  <c r="CA777" a="1"/>
  <c r="CA777" s="1"/>
  <c r="BK768" a="1"/>
  <c r="BK768" s="1"/>
  <c r="BN659" a="1"/>
  <c r="BN659" s="1"/>
  <c r="BQ620" a="1"/>
  <c r="BQ620" s="1"/>
  <c r="BT762" a="1"/>
  <c r="BT762" s="1"/>
  <c r="BN1188" a="1"/>
  <c r="BN1188" s="1"/>
  <c r="BW857" a="1"/>
  <c r="BW857" s="1"/>
  <c r="BR639" a="1"/>
  <c r="BR639" s="1"/>
  <c r="CA762" a="1"/>
  <c r="CA762" s="1"/>
  <c r="BP643" a="1"/>
  <c r="BP643" s="1"/>
  <c r="CA1188" a="1"/>
  <c r="CA1188" s="1"/>
  <c r="BR776" a="1"/>
  <c r="BR776" s="1"/>
  <c r="BZ831" a="1"/>
  <c r="BZ831" s="1"/>
  <c r="BT780" a="1"/>
  <c r="BT780" s="1"/>
  <c r="BZ728" a="1"/>
  <c r="BZ728" s="1"/>
  <c r="CA768" a="1"/>
  <c r="CA768" s="1"/>
  <c r="BX623" a="1"/>
  <c r="BX623" s="1"/>
  <c r="BX781" a="1"/>
  <c r="BX781" s="1"/>
  <c r="BQ1178" a="1"/>
  <c r="BQ1178" s="1"/>
  <c r="BJ808" a="1"/>
  <c r="BJ808" s="1"/>
  <c r="BQ713" a="1"/>
  <c r="BQ713" s="1"/>
  <c r="BV1179" a="1"/>
  <c r="BV1179" s="1"/>
  <c r="CA722" a="1"/>
  <c r="CA722" s="1"/>
  <c r="BQ751" a="1"/>
  <c r="BQ751" s="1"/>
  <c r="BQ807" a="1"/>
  <c r="BQ807" s="1"/>
  <c r="BJ674" a="1"/>
  <c r="BJ674" s="1"/>
  <c r="BX674" a="1"/>
  <c r="BX674" s="1"/>
  <c r="BT672" a="1"/>
  <c r="BT672" s="1"/>
  <c r="BN850" a="1"/>
  <c r="BN850" s="1"/>
  <c r="BZ782" a="1"/>
  <c r="BZ782" s="1"/>
  <c r="BZ623" a="1"/>
  <c r="BZ623" s="1"/>
  <c r="BX701" a="1"/>
  <c r="BX701" s="1"/>
  <c r="BY716" a="1"/>
  <c r="BY716" s="1"/>
  <c r="BZ828" a="1"/>
  <c r="BZ828" s="1"/>
  <c r="CA642" a="1"/>
  <c r="CA642" s="1"/>
  <c r="BW641" a="1"/>
  <c r="BW641" s="1"/>
  <c r="BL857" a="1"/>
  <c r="BL857" s="1"/>
  <c r="BJ803" a="1"/>
  <c r="BJ803" s="1"/>
  <c r="BK621" a="1"/>
  <c r="BK621" s="1"/>
  <c r="BY779" a="1"/>
  <c r="BY779" s="1"/>
  <c r="BU657" a="1"/>
  <c r="BU657" s="1"/>
  <c r="CA1181" a="1"/>
  <c r="CA1181" s="1"/>
  <c r="BR774" a="1"/>
  <c r="BR774" s="1"/>
  <c r="BJ720" a="1"/>
  <c r="BJ720" s="1"/>
  <c r="BN770" a="1"/>
  <c r="BN770" s="1"/>
  <c r="BS747" a="1"/>
  <c r="BS747" s="1"/>
  <c r="BZ714" a="1"/>
  <c r="BZ714" s="1"/>
  <c r="BX850" a="1"/>
  <c r="BX850" s="1"/>
  <c r="BU679" a="1"/>
  <c r="BU679" s="1"/>
  <c r="BY747" a="1"/>
  <c r="BY747" s="1"/>
  <c r="BR787" a="1"/>
  <c r="BR787" s="1"/>
  <c r="BN822" a="1"/>
  <c r="BN822" s="1"/>
  <c r="BN1185" a="1"/>
  <c r="BN1185" s="1"/>
  <c r="BS807" a="1"/>
  <c r="BS807" s="1"/>
  <c r="BT1177" a="1"/>
  <c r="BT1177" s="1"/>
  <c r="BJ809" a="1"/>
  <c r="BJ809" s="1"/>
  <c r="BP720" a="1"/>
  <c r="BP720" s="1"/>
  <c r="BP638" a="1"/>
  <c r="BP638" s="1"/>
  <c r="BT707" a="1"/>
  <c r="BT707" s="1"/>
  <c r="BQ777" a="1"/>
  <c r="BQ777" s="1"/>
  <c r="BN1178" a="1"/>
  <c r="BN1178" s="1"/>
  <c r="BP718" a="1"/>
  <c r="BP718" s="1"/>
  <c r="BM770" a="1"/>
  <c r="BM770" s="1"/>
  <c r="BX716" a="1"/>
  <c r="BX716" s="1"/>
  <c r="BY845" a="1"/>
  <c r="BY845" s="1"/>
  <c r="BK772" a="1"/>
  <c r="BK772" s="1"/>
  <c r="BT631" a="1"/>
  <c r="BT631" s="1"/>
  <c r="BY1202" a="1"/>
  <c r="BY1202" s="1"/>
  <c r="BW685" a="1"/>
  <c r="BW685" s="1"/>
  <c r="BY632" a="1"/>
  <c r="BY632" s="1"/>
  <c r="BO713" a="1"/>
  <c r="BO713" s="1"/>
  <c r="BJ625" a="1"/>
  <c r="BJ625" s="1"/>
  <c r="BM701" a="1"/>
  <c r="BM701" s="1"/>
  <c r="BU627" a="1"/>
  <c r="BU627" s="1"/>
  <c r="BX1200" a="1"/>
  <c r="BX1200" s="1"/>
  <c r="BV804" a="1"/>
  <c r="BV804" s="1"/>
  <c r="BP1200" a="1"/>
  <c r="BP1200" s="1"/>
  <c r="BO725" a="1"/>
  <c r="BO725" s="1"/>
  <c r="BX696" a="1"/>
  <c r="BX696" s="1"/>
  <c r="BZ696" a="1"/>
  <c r="BZ696" s="1"/>
  <c r="BW804" a="1"/>
  <c r="BW804" s="1"/>
  <c r="BL682" a="1"/>
  <c r="BL682" s="1"/>
  <c r="BT771" a="1"/>
  <c r="BT771" s="1"/>
  <c r="BZ1197" a="1"/>
  <c r="BZ1197" s="1"/>
  <c r="BT856" a="1"/>
  <c r="BT856" s="1"/>
  <c r="BK643" a="1"/>
  <c r="BK643" s="1"/>
  <c r="BP1192" a="1"/>
  <c r="BP1192" s="1"/>
  <c r="BL772" a="1"/>
  <c r="BL772" s="1"/>
  <c r="BP670" a="1"/>
  <c r="BP670" s="1"/>
  <c r="BU828" a="1"/>
  <c r="BU828" s="1"/>
  <c r="BO788" a="1"/>
  <c r="BO788" s="1"/>
  <c r="BS1191" a="1"/>
  <c r="BS1191" s="1"/>
  <c r="BY768" a="1"/>
  <c r="BY768" s="1"/>
  <c r="BK845" a="1"/>
  <c r="BK845" s="1"/>
  <c r="BL854" a="1"/>
  <c r="BL854" s="1"/>
  <c r="BO845" a="1"/>
  <c r="BO845" s="1"/>
  <c r="BO1191" a="1"/>
  <c r="BO1191" s="1"/>
  <c r="BV858" a="1"/>
  <c r="BV858" s="1"/>
  <c r="BY843" a="1"/>
  <c r="BY843" s="1"/>
  <c r="BP751" a="1"/>
  <c r="BP751" s="1"/>
  <c r="BU865" a="1"/>
  <c r="BU865" s="1"/>
  <c r="BR722" a="1"/>
  <c r="BR722" s="1"/>
  <c r="BT843" a="1"/>
  <c r="BT843" s="1"/>
  <c r="BV623" a="1"/>
  <c r="BV623" s="1"/>
  <c r="BN643" a="1"/>
  <c r="BN643" s="1"/>
  <c r="BY762" a="1"/>
  <c r="BY762" s="1"/>
  <c r="BT803" a="1"/>
  <c r="BT803" s="1"/>
  <c r="CB708"/>
  <c r="CC708"/>
  <c r="CD708"/>
  <c r="BO708" a="1"/>
  <c r="BO708" s="1"/>
  <c r="CB709"/>
  <c r="CC709"/>
  <c r="CD709"/>
  <c r="BN709" a="1"/>
  <c r="BN709" s="1"/>
  <c r="BJ709" a="1"/>
  <c r="BJ709" s="1"/>
  <c r="BM709" a="1"/>
  <c r="BM709" s="1"/>
  <c r="BZ709" a="1"/>
  <c r="BZ709" s="1"/>
  <c r="BY709" a="1"/>
  <c r="BY709" s="1"/>
  <c r="CA709" a="1"/>
  <c r="CA709" s="1"/>
  <c r="BK709" a="1"/>
  <c r="BK709" s="1"/>
  <c r="BT709" a="1"/>
  <c r="BT709" s="1"/>
  <c r="CB712"/>
  <c r="CC712"/>
  <c r="CD712"/>
  <c r="BJ712" a="1"/>
  <c r="BJ712" s="1"/>
  <c r="BZ712" a="1"/>
  <c r="BZ712" s="1"/>
  <c r="BU712" a="1"/>
  <c r="BU712" s="1"/>
  <c r="BL712" a="1"/>
  <c r="BL712" s="1"/>
  <c r="BV712" a="1"/>
  <c r="BV712" s="1"/>
  <c r="CC674"/>
  <c r="CB674"/>
  <c r="CD674"/>
  <c r="CB822"/>
  <c r="CD822"/>
  <c r="CC822"/>
  <c r="BS822" a="1"/>
  <c r="BS822" s="1"/>
  <c r="BT822" a="1"/>
  <c r="BT822" s="1"/>
  <c r="BW822" a="1"/>
  <c r="BW822" s="1"/>
  <c r="BP822" a="1"/>
  <c r="BP822" s="1"/>
  <c r="BK822" a="1"/>
  <c r="BK822" s="1"/>
  <c r="BZ822" a="1"/>
  <c r="BZ822" s="1"/>
  <c r="CC722"/>
  <c r="CD722"/>
  <c r="CB722"/>
  <c r="CD730"/>
  <c r="CB730"/>
  <c r="CC730"/>
  <c r="BK730" a="1"/>
  <c r="BK730" s="1"/>
  <c r="BJ730" a="1"/>
  <c r="BJ730" s="1"/>
  <c r="BO730" a="1"/>
  <c r="BO730" s="1"/>
  <c r="BT730" a="1"/>
  <c r="BT730" s="1"/>
  <c r="CA730" a="1"/>
  <c r="CA730" s="1"/>
  <c r="CB729"/>
  <c r="CD729"/>
  <c r="CC729"/>
  <c r="BQ729" a="1"/>
  <c r="BQ729" s="1"/>
  <c r="BY729" a="1"/>
  <c r="BY729" s="1"/>
  <c r="BU729" a="1"/>
  <c r="BU729" s="1"/>
  <c r="BP729" a="1"/>
  <c r="BP729" s="1"/>
  <c r="BM729" a="1"/>
  <c r="BM729" s="1"/>
  <c r="CC727"/>
  <c r="CD727"/>
  <c r="CB727"/>
  <c r="CB728"/>
  <c r="CD728"/>
  <c r="CC728"/>
  <c r="BK728" a="1"/>
  <c r="BK728" s="1"/>
  <c r="BL728" a="1"/>
  <c r="BL728" s="1"/>
  <c r="CA728" a="1"/>
  <c r="CA728" s="1"/>
  <c r="CD702"/>
  <c r="CB702"/>
  <c r="CC702"/>
  <c r="BV702" a="1"/>
  <c r="BV702" s="1"/>
  <c r="BJ702" a="1"/>
  <c r="BJ702" s="1"/>
  <c r="BY702" a="1"/>
  <c r="BY702" s="1"/>
  <c r="BQ702" a="1"/>
  <c r="BQ702" s="1"/>
  <c r="BO702" a="1"/>
  <c r="BO702" s="1"/>
  <c r="CC719"/>
  <c r="CD719"/>
  <c r="CB719"/>
  <c r="BR719" a="1"/>
  <c r="BR719" s="1"/>
  <c r="BS719" a="1"/>
  <c r="BS719" s="1"/>
  <c r="BJ719" a="1"/>
  <c r="BJ719" s="1"/>
  <c r="BM719" a="1"/>
  <c r="BM719" s="1"/>
  <c r="BX719" a="1"/>
  <c r="BX719" s="1"/>
  <c r="CC697"/>
  <c r="CB697"/>
  <c r="CD697"/>
  <c r="CD699"/>
  <c r="CC699"/>
  <c r="CB699"/>
  <c r="BU699" a="1"/>
  <c r="BU699" s="1"/>
  <c r="BR699" a="1"/>
  <c r="BR699" s="1"/>
  <c r="BS699" a="1"/>
  <c r="BS699" s="1"/>
  <c r="CB710"/>
  <c r="CC710"/>
  <c r="CD710"/>
  <c r="CA710" a="1"/>
  <c r="CA710" s="1"/>
  <c r="BT710" a="1"/>
  <c r="BT710" s="1"/>
  <c r="BR710" a="1"/>
  <c r="BR710" s="1"/>
  <c r="BS710" a="1"/>
  <c r="BS710" s="1"/>
  <c r="BY710" a="1"/>
  <c r="BY710" s="1"/>
  <c r="BN710" a="1"/>
  <c r="BN710" s="1"/>
  <c r="BX710" a="1"/>
  <c r="BX710" s="1"/>
  <c r="CB717"/>
  <c r="CC717"/>
  <c r="CD717"/>
  <c r="BR717" a="1"/>
  <c r="BR717" s="1"/>
  <c r="CA717" a="1"/>
  <c r="CA717" s="1"/>
  <c r="CD656"/>
  <c r="CB656"/>
  <c r="CC656"/>
  <c r="BY656" a="1"/>
  <c r="BY656" s="1"/>
  <c r="BJ656" a="1"/>
  <c r="BJ656" s="1"/>
  <c r="BS656" a="1"/>
  <c r="BS656" s="1"/>
  <c r="BL656" a="1"/>
  <c r="BL656" s="1"/>
  <c r="BQ656" a="1"/>
  <c r="BQ656" s="1"/>
  <c r="CD655"/>
  <c r="CB655"/>
  <c r="CC655"/>
  <c r="BK655" a="1"/>
  <c r="BK655" s="1"/>
  <c r="BU655" a="1"/>
  <c r="BU655" s="1"/>
  <c r="BM655" a="1"/>
  <c r="BM655" s="1"/>
  <c r="BW655" a="1"/>
  <c r="BW655" s="1"/>
  <c r="BJ655" a="1"/>
  <c r="BJ655" s="1"/>
  <c r="CB769"/>
  <c r="CC769"/>
  <c r="CD769"/>
  <c r="CC781"/>
  <c r="CB781"/>
  <c r="CD781"/>
  <c r="BW781" a="1"/>
  <c r="BW781" s="1"/>
  <c r="CA781" a="1"/>
  <c r="CA781" s="1"/>
  <c r="CD792"/>
  <c r="CC792"/>
  <c r="CB792"/>
  <c r="BX792" a="1"/>
  <c r="BX792" s="1"/>
  <c r="BZ792" a="1"/>
  <c r="BZ792" s="1"/>
  <c r="BW792" a="1"/>
  <c r="BW792" s="1"/>
  <c r="CB785"/>
  <c r="CC785"/>
  <c r="CD785"/>
  <c r="CC786"/>
  <c r="CB786"/>
  <c r="CD786"/>
  <c r="BY786" a="1"/>
  <c r="BY786" s="1"/>
  <c r="BQ786" a="1"/>
  <c r="BQ786" s="1"/>
  <c r="BW786" a="1"/>
  <c r="BW786" s="1"/>
  <c r="BK786" a="1"/>
  <c r="BK786" s="1"/>
  <c r="BX786" a="1"/>
  <c r="BX786" s="1"/>
  <c r="BO786" a="1"/>
  <c r="BO786" s="1"/>
  <c r="CC765"/>
  <c r="CD765"/>
  <c r="CB765"/>
  <c r="BU765" a="1"/>
  <c r="BU765" s="1"/>
  <c r="BJ765" a="1"/>
  <c r="BJ765" s="1"/>
  <c r="BL765" a="1"/>
  <c r="BL765" s="1"/>
  <c r="BK765" a="1"/>
  <c r="BK765" s="1"/>
  <c r="BZ765" a="1"/>
  <c r="BZ765" s="1"/>
  <c r="CD783"/>
  <c r="CC783"/>
  <c r="CB783"/>
  <c r="CC809"/>
  <c r="CD809"/>
  <c r="CB809"/>
  <c r="BU809" a="1"/>
  <c r="BU809" s="1"/>
  <c r="BR809" a="1"/>
  <c r="BR809" s="1"/>
  <c r="BK809" a="1"/>
  <c r="BK809" s="1"/>
  <c r="BW809" a="1"/>
  <c r="BW809" s="1"/>
  <c r="CD806"/>
  <c r="CC806"/>
  <c r="CB806"/>
  <c r="BY806" a="1"/>
  <c r="BY806" s="1"/>
  <c r="CD744"/>
  <c r="CB744"/>
  <c r="CC744"/>
  <c r="BQ744" a="1"/>
  <c r="BQ744" s="1"/>
  <c r="BR744" a="1"/>
  <c r="BR744" s="1"/>
  <c r="CA744" a="1"/>
  <c r="CA744" s="1"/>
  <c r="CB746"/>
  <c r="CD746"/>
  <c r="CC746"/>
  <c r="BT746" a="1"/>
  <c r="BT746" s="1"/>
  <c r="BZ746" a="1"/>
  <c r="BZ746" s="1"/>
  <c r="BV746" a="1"/>
  <c r="BV746" s="1"/>
  <c r="BW746" a="1"/>
  <c r="BW746" s="1"/>
  <c r="BM746" a="1"/>
  <c r="BM746" s="1"/>
  <c r="BQ746" a="1"/>
  <c r="BQ746" s="1"/>
  <c r="BX746" a="1"/>
  <c r="BX746" s="1"/>
  <c r="BY746" a="1"/>
  <c r="BY746" s="1"/>
  <c r="CC750"/>
  <c r="CB750"/>
  <c r="CD750"/>
  <c r="BM750" a="1"/>
  <c r="BM750" s="1"/>
  <c r="BV750" a="1"/>
  <c r="BV750" s="1"/>
  <c r="BR750" a="1"/>
  <c r="BR750" s="1"/>
  <c r="BT750" a="1"/>
  <c r="BT750" s="1"/>
  <c r="CA750" a="1"/>
  <c r="CA750" s="1"/>
  <c r="CD684"/>
  <c r="CB684"/>
  <c r="CC684"/>
  <c r="BO684" a="1"/>
  <c r="BO684" s="1"/>
  <c r="BY684" a="1"/>
  <c r="BY684" s="1"/>
  <c r="BN684" a="1"/>
  <c r="BN684" s="1"/>
  <c r="CD676"/>
  <c r="CC676"/>
  <c r="CB676"/>
  <c r="CB680"/>
  <c r="CD680"/>
  <c r="CC680"/>
  <c r="BJ680" a="1"/>
  <c r="BJ680" s="1"/>
  <c r="BV680" a="1"/>
  <c r="BV680" s="1"/>
  <c r="BS680" a="1"/>
  <c r="BS680" s="1"/>
  <c r="CA680" a="1"/>
  <c r="CA680" s="1"/>
  <c r="BW680" a="1"/>
  <c r="BW680" s="1"/>
  <c r="BP680" a="1"/>
  <c r="BP680" s="1"/>
  <c r="BZ680" a="1"/>
  <c r="BZ680" s="1"/>
  <c r="CB685"/>
  <c r="CC685"/>
  <c r="CD685"/>
  <c r="BT685" a="1"/>
  <c r="BT685" s="1"/>
  <c r="BY685" a="1"/>
  <c r="BY685" s="1"/>
  <c r="BR685" a="1"/>
  <c r="BR685" s="1"/>
  <c r="BO685" a="1"/>
  <c r="BO685" s="1"/>
  <c r="BK685" a="1"/>
  <c r="BK685" s="1"/>
  <c r="CC839"/>
  <c r="CD839"/>
  <c r="CB839"/>
  <c r="CB848"/>
  <c r="CD848"/>
  <c r="CC848"/>
  <c r="BP848" a="1"/>
  <c r="BP848" s="1"/>
  <c r="BQ848" a="1"/>
  <c r="BQ848" s="1"/>
  <c r="BZ848" a="1"/>
  <c r="BZ848" s="1"/>
  <c r="BX848" a="1"/>
  <c r="BX848" s="1"/>
  <c r="CC836"/>
  <c r="CB836"/>
  <c r="CD836"/>
  <c r="BQ836" a="1"/>
  <c r="BQ836" s="1"/>
  <c r="BM836" a="1"/>
  <c r="BM836" s="1"/>
  <c r="BL836" a="1"/>
  <c r="BL836" s="1"/>
  <c r="CC841"/>
  <c r="CD841"/>
  <c r="CB841"/>
  <c r="CD830"/>
  <c r="CC830"/>
  <c r="CB830"/>
  <c r="CD833"/>
  <c r="CC833"/>
  <c r="CB833"/>
  <c r="BJ833" a="1"/>
  <c r="BJ833" s="1"/>
  <c r="BL833" a="1"/>
  <c r="BL833" s="1"/>
  <c r="BO833" a="1"/>
  <c r="BO833" s="1"/>
  <c r="BS833" a="1"/>
  <c r="BS833" s="1"/>
  <c r="BV833" a="1"/>
  <c r="BV833" s="1"/>
  <c r="BY833" a="1"/>
  <c r="BY833" s="1"/>
  <c r="CB857"/>
  <c r="CC857"/>
  <c r="CD857"/>
  <c r="BS857" a="1"/>
  <c r="BS857" s="1"/>
  <c r="CC862"/>
  <c r="CD862"/>
  <c r="CB862"/>
  <c r="BL862" a="1"/>
  <c r="BL862" s="1"/>
  <c r="BR862" a="1"/>
  <c r="BR862" s="1"/>
  <c r="BZ862" a="1"/>
  <c r="BZ862" s="1"/>
  <c r="BN862" a="1"/>
  <c r="BN862" s="1"/>
  <c r="CB863"/>
  <c r="CD863"/>
  <c r="CC863"/>
  <c r="BT863" a="1"/>
  <c r="BT863" s="1"/>
  <c r="BR863" a="1"/>
  <c r="BR863" s="1"/>
  <c r="BU863" a="1"/>
  <c r="BU863" s="1"/>
  <c r="BJ863" a="1"/>
  <c r="BJ863" s="1"/>
  <c r="BX863" a="1"/>
  <c r="BX863" s="1"/>
  <c r="BY863" a="1"/>
  <c r="BY863" s="1"/>
  <c r="BQ863" a="1"/>
  <c r="BQ863" s="1"/>
  <c r="BM863" a="1"/>
  <c r="BM863" s="1"/>
  <c r="CD864"/>
  <c r="CC864"/>
  <c r="CB864"/>
  <c r="BX864" a="1"/>
  <c r="BX864" s="1"/>
  <c r="BW864" a="1"/>
  <c r="BW864" s="1"/>
  <c r="BU864" a="1"/>
  <c r="BU864" s="1"/>
  <c r="BS864" a="1"/>
  <c r="BS864" s="1"/>
  <c r="BK864" a="1"/>
  <c r="BK864" s="1"/>
  <c r="CB860"/>
  <c r="CD860"/>
  <c r="CC860"/>
  <c r="BZ860" a="1"/>
  <c r="BZ860" s="1"/>
  <c r="BP860" a="1"/>
  <c r="BP860" s="1"/>
  <c r="BT860" a="1"/>
  <c r="BT860" s="1"/>
  <c r="BU860" a="1"/>
  <c r="BU860" s="1"/>
  <c r="BS860" a="1"/>
  <c r="BS860" s="1"/>
  <c r="BO860" a="1"/>
  <c r="BO860" s="1"/>
  <c r="BJ860" a="1"/>
  <c r="BJ860" s="1"/>
  <c r="CB1190"/>
  <c r="CD1190"/>
  <c r="CC1190"/>
  <c r="BS1190" a="1"/>
  <c r="BS1190" s="1"/>
  <c r="BR1190" a="1"/>
  <c r="BR1190" s="1"/>
  <c r="BU1190" a="1"/>
  <c r="BU1190" s="1"/>
  <c r="CA1190" a="1"/>
  <c r="CA1190" s="1"/>
  <c r="BV1190" a="1"/>
  <c r="BV1190" s="1"/>
  <c r="BN1190" a="1"/>
  <c r="BN1190" s="1"/>
  <c r="CD1179"/>
  <c r="CC1179"/>
  <c r="CB1179"/>
  <c r="BO1179" a="1"/>
  <c r="BO1179" s="1"/>
  <c r="BW1179" a="1"/>
  <c r="BW1179" s="1"/>
  <c r="BZ1179" a="1"/>
  <c r="BZ1179" s="1"/>
  <c r="BP1179" a="1"/>
  <c r="BP1179" s="1"/>
  <c r="BJ1179" a="1"/>
  <c r="BJ1179" s="1"/>
  <c r="BN1179" a="1"/>
  <c r="BN1179" s="1"/>
  <c r="BM1179" a="1"/>
  <c r="BM1179" s="1"/>
  <c r="CC1198"/>
  <c r="CD1198"/>
  <c r="CB1198"/>
  <c r="BW1198" a="1"/>
  <c r="BW1198" s="1"/>
  <c r="BX1198" a="1"/>
  <c r="BX1198" s="1"/>
  <c r="BR1198" a="1"/>
  <c r="BR1198" s="1"/>
  <c r="BV1198" a="1"/>
  <c r="BV1198" s="1"/>
  <c r="BJ1198" a="1"/>
  <c r="BJ1198" s="1"/>
  <c r="CB1193"/>
  <c r="CD1193"/>
  <c r="CC1193"/>
  <c r="CB1192"/>
  <c r="CD1192"/>
  <c r="CC1192"/>
  <c r="CD1194"/>
  <c r="CC1194"/>
  <c r="CB1194"/>
  <c r="BL1194" a="1"/>
  <c r="BL1194" s="1"/>
  <c r="BO1194" a="1"/>
  <c r="BO1194" s="1"/>
  <c r="BJ1194" a="1"/>
  <c r="BJ1194" s="1"/>
  <c r="BU1194" a="1"/>
  <c r="BU1194" s="1"/>
  <c r="BY1194" a="1"/>
  <c r="BY1194" s="1"/>
  <c r="BT1194" a="1"/>
  <c r="BT1194" s="1"/>
  <c r="CA1194" a="1"/>
  <c r="CA1194" s="1"/>
  <c r="CC1199"/>
  <c r="CB1199"/>
  <c r="CD1199"/>
  <c r="BS1199" a="1"/>
  <c r="BS1199" s="1"/>
  <c r="BQ1199" a="1"/>
  <c r="BQ1199" s="1"/>
  <c r="BN1199" a="1"/>
  <c r="BN1199" s="1"/>
  <c r="BR1199" a="1"/>
  <c r="BR1199" s="1"/>
  <c r="BL1199" a="1"/>
  <c r="BL1199" s="1"/>
  <c r="CB628"/>
  <c r="CC628"/>
  <c r="CD628"/>
  <c r="BP628" a="1"/>
  <c r="BP628" s="1"/>
  <c r="BT628" a="1"/>
  <c r="BT628" s="1"/>
  <c r="BR628" a="1"/>
  <c r="BR628" s="1"/>
  <c r="BM628" a="1"/>
  <c r="BM628" s="1"/>
  <c r="BW628" a="1"/>
  <c r="BW628" s="1"/>
  <c r="CC630"/>
  <c r="CD630"/>
  <c r="CB630"/>
  <c r="BY630" a="1"/>
  <c r="BY630" s="1"/>
  <c r="BW630" a="1"/>
  <c r="BW630" s="1"/>
  <c r="BT630" a="1"/>
  <c r="BT630" s="1"/>
  <c r="BQ630" a="1"/>
  <c r="BQ630" s="1"/>
  <c r="BJ630" a="1"/>
  <c r="BJ630" s="1"/>
  <c r="BX630" a="1"/>
  <c r="BX630" s="1"/>
  <c r="CB627"/>
  <c r="CD627"/>
  <c r="CC627"/>
  <c r="CB642"/>
  <c r="CC642"/>
  <c r="CD642"/>
  <c r="BL642" a="1"/>
  <c r="BL642" s="1"/>
  <c r="BO642" a="1"/>
  <c r="BO642" s="1"/>
  <c r="CC631"/>
  <c r="CD631"/>
  <c r="CB631"/>
  <c r="BO631" a="1"/>
  <c r="BO631" s="1"/>
  <c r="BY631" a="1"/>
  <c r="BY631" s="1"/>
  <c r="BX631" a="1"/>
  <c r="BX631" s="1"/>
  <c r="BP631" a="1"/>
  <c r="BP631" s="1"/>
  <c r="BQ638" a="1"/>
  <c r="BQ638" s="1"/>
  <c r="BZ1181" a="1"/>
  <c r="BZ1181" s="1"/>
  <c r="BX704" a="1"/>
  <c r="BX704" s="1"/>
  <c r="BN711" a="1"/>
  <c r="BN711" s="1"/>
  <c r="BS702" a="1"/>
  <c r="BS702" s="1"/>
  <c r="BS718" a="1"/>
  <c r="BS718" s="1"/>
  <c r="BT621" a="1"/>
  <c r="BT621" s="1"/>
  <c r="BP678" a="1"/>
  <c r="BP678" s="1"/>
  <c r="BO776" a="1"/>
  <c r="BO776" s="1"/>
  <c r="BR697" a="1"/>
  <c r="BR697" s="1"/>
  <c r="BK775" a="1"/>
  <c r="BK775" s="1"/>
  <c r="BV777" a="1"/>
  <c r="BV777" s="1"/>
  <c r="BS721" a="1"/>
  <c r="BS721" s="1"/>
  <c r="BS865" a="1"/>
  <c r="BS865" s="1"/>
  <c r="BO658" a="1"/>
  <c r="BO658" s="1"/>
  <c r="BW629" a="1"/>
  <c r="BW629" s="1"/>
  <c r="CA1175" a="1"/>
  <c r="CA1175" s="1"/>
  <c r="BK855" a="1"/>
  <c r="BK855" s="1"/>
  <c r="BQ718" a="1"/>
  <c r="BQ718" s="1"/>
  <c r="BP772" a="1"/>
  <c r="BP772" s="1"/>
  <c r="BO717" a="1"/>
  <c r="BO717" s="1"/>
  <c r="BZ1196" a="1"/>
  <c r="BZ1196" s="1"/>
  <c r="BN656" a="1"/>
  <c r="BN656" s="1"/>
  <c r="BV711" a="1"/>
  <c r="BV711" s="1"/>
  <c r="BX685" a="1"/>
  <c r="BX685" s="1"/>
  <c r="BU1197" a="1"/>
  <c r="BU1197" s="1"/>
  <c r="BX1190" a="1"/>
  <c r="BX1190" s="1"/>
  <c r="BT857" a="1"/>
  <c r="BT857" s="1"/>
  <c r="BN849" a="1"/>
  <c r="BN849" s="1"/>
  <c r="BN829" a="1"/>
  <c r="BN829" s="1"/>
  <c r="BY676" a="1"/>
  <c r="BY676" s="1"/>
  <c r="BY765" a="1"/>
  <c r="BY765" s="1"/>
  <c r="BV742" a="1"/>
  <c r="BV742" s="1"/>
  <c r="BX790" a="1"/>
  <c r="BX790" s="1"/>
  <c r="BN1200" a="1"/>
  <c r="BN1200" s="1"/>
  <c r="BZ838" a="1"/>
  <c r="BZ838" s="1"/>
  <c r="BM700" a="1"/>
  <c r="BM700" s="1"/>
  <c r="CA725" a="1"/>
  <c r="CA725" s="1"/>
  <c r="BR716" a="1"/>
  <c r="BR716" s="1"/>
  <c r="BK1181" a="1"/>
  <c r="BK1181" s="1"/>
  <c r="BJ822" a="1"/>
  <c r="BJ822" s="1"/>
  <c r="BW840" a="1"/>
  <c r="BW840" s="1"/>
  <c r="BV710" a="1"/>
  <c r="BV710" s="1"/>
  <c r="BP840" a="1"/>
  <c r="BP840" s="1"/>
  <c r="BX730" a="1"/>
  <c r="BX730" s="1"/>
  <c r="BZ1182" a="1"/>
  <c r="BZ1182" s="1"/>
  <c r="BV856" a="1"/>
  <c r="BV856" s="1"/>
  <c r="BR823" a="1"/>
  <c r="BR823" s="1"/>
  <c r="BQ642" a="1"/>
  <c r="BQ642" s="1"/>
  <c r="BL677" a="1"/>
  <c r="BL677" s="1"/>
  <c r="CA831" a="1"/>
  <c r="CA831" s="1"/>
  <c r="BO1193" a="1"/>
  <c r="BO1193" s="1"/>
  <c r="BL632" a="1"/>
  <c r="BL632" s="1"/>
  <c r="BQ823" a="1"/>
  <c r="BQ823" s="1"/>
  <c r="BO679" a="1"/>
  <c r="BO679" s="1"/>
  <c r="BY1178" a="1"/>
  <c r="BY1178" s="1"/>
  <c r="BP763" a="1"/>
  <c r="BP763" s="1"/>
  <c r="BM777" a="1"/>
  <c r="BM777" s="1"/>
  <c r="BN778" a="1"/>
  <c r="BN778" s="1"/>
  <c r="BN629" a="1"/>
  <c r="BN629" s="1"/>
  <c r="BO780" a="1"/>
  <c r="BO780" s="1"/>
  <c r="BO659" a="1"/>
  <c r="BO659" s="1"/>
  <c r="BL675" a="1"/>
  <c r="BL675" s="1"/>
  <c r="CA1180" a="1"/>
  <c r="CA1180" s="1"/>
  <c r="BN680" a="1"/>
  <c r="BN680" s="1"/>
  <c r="BO778" a="1"/>
  <c r="BO778" s="1"/>
  <c r="BK853" a="1"/>
  <c r="BK853" s="1"/>
  <c r="BK696" a="1"/>
  <c r="BK696" s="1"/>
  <c r="BN765" a="1"/>
  <c r="BN765" s="1"/>
  <c r="BQ831" a="1"/>
  <c r="BQ831" s="1"/>
  <c r="BU681" a="1"/>
  <c r="BU681" s="1"/>
  <c r="BM696" a="1"/>
  <c r="BM696" s="1"/>
  <c r="BN685" a="1"/>
  <c r="BN685" s="1"/>
  <c r="BZ840" a="1"/>
  <c r="BZ840" s="1"/>
  <c r="BP750" a="1"/>
  <c r="BP750" s="1"/>
  <c r="BO1182" a="1"/>
  <c r="BO1182" s="1"/>
  <c r="CA852" a="1"/>
  <c r="CA852" s="1"/>
  <c r="BM728" a="1"/>
  <c r="BM728" s="1"/>
  <c r="BK671" a="1"/>
  <c r="BK671" s="1"/>
  <c r="BU1199" a="1"/>
  <c r="BU1199" s="1"/>
  <c r="BW851" a="1"/>
  <c r="BW851" s="1"/>
  <c r="BS700" a="1"/>
  <c r="BS700" s="1"/>
  <c r="BO630" a="1"/>
  <c r="BO630" s="1"/>
  <c r="BJ679" a="1"/>
  <c r="BJ679" s="1"/>
  <c r="BT1198" a="1"/>
  <c r="BT1198" s="1"/>
  <c r="BL1178" a="1"/>
  <c r="BL1178" s="1"/>
  <c r="BT779" a="1"/>
  <c r="BT779" s="1"/>
  <c r="BR712" a="1"/>
  <c r="BR712" s="1"/>
  <c r="CA673" a="1"/>
  <c r="CA673" s="1"/>
  <c r="BY1196" a="1"/>
  <c r="BY1196" s="1"/>
  <c r="BR633" a="1"/>
  <c r="BR633" s="1"/>
  <c r="BL672" a="1"/>
  <c r="BL672" s="1"/>
  <c r="BP712" a="1"/>
  <c r="BP712" s="1"/>
  <c r="CA634" a="1"/>
  <c r="CA634" s="1"/>
  <c r="BS772" a="1"/>
  <c r="BS772" s="1"/>
  <c r="BQ768" a="1"/>
  <c r="BQ768" s="1"/>
  <c r="BT1182" a="1"/>
  <c r="BT1182" s="1"/>
  <c r="BK803" a="1"/>
  <c r="BK803" s="1"/>
  <c r="BU621" a="1"/>
  <c r="BU621" s="1"/>
  <c r="BS808" a="1"/>
  <c r="BS808" s="1"/>
  <c r="BT806" a="1"/>
  <c r="BT806" s="1"/>
  <c r="BK1186" a="1"/>
  <c r="BK1186" s="1"/>
  <c r="BP809" a="1"/>
  <c r="BP809" s="1"/>
  <c r="BN831" a="1"/>
  <c r="BN831" s="1"/>
  <c r="BJ859" a="1"/>
  <c r="BJ859" s="1"/>
  <c r="BU659" a="1"/>
  <c r="BU659" s="1"/>
  <c r="BU1179" a="1"/>
  <c r="BU1179" s="1"/>
  <c r="BM807" a="1"/>
  <c r="BM807" s="1"/>
  <c r="BW842" a="1"/>
  <c r="BW842" s="1"/>
  <c r="BL1190" a="1"/>
  <c r="BL1190" s="1"/>
  <c r="BS1193" a="1"/>
  <c r="BS1193" s="1"/>
  <c r="BT704" a="1"/>
  <c r="BT704" s="1"/>
  <c r="BU696" a="1"/>
  <c r="BU696" s="1"/>
  <c r="BT811" a="1"/>
  <c r="BT811" s="1"/>
  <c r="BP807" a="1"/>
  <c r="BP807" s="1"/>
  <c r="BX681" a="1"/>
  <c r="BX681" s="1"/>
  <c r="BQ826" a="1"/>
  <c r="BQ826" s="1"/>
  <c r="BM768" a="1"/>
  <c r="BM768" s="1"/>
  <c r="BK699" a="1"/>
  <c r="BK699" s="1"/>
  <c r="BQ762" a="1"/>
  <c r="BQ762" s="1"/>
  <c r="BZ621" a="1"/>
  <c r="BZ621" s="1"/>
  <c r="BK833" a="1"/>
  <c r="BK833" s="1"/>
  <c r="CA705" a="1"/>
  <c r="CA705" s="1"/>
  <c r="BJ633" a="1"/>
  <c r="BJ633" s="1"/>
  <c r="CA707" a="1"/>
  <c r="CA707" s="1"/>
  <c r="BP768" a="1"/>
  <c r="BP768" s="1"/>
  <c r="BR624" a="1"/>
  <c r="BR624" s="1"/>
  <c r="BL1184" a="1"/>
  <c r="BL1184" s="1"/>
  <c r="CA723" a="1"/>
  <c r="CA723" s="1"/>
  <c r="BN1187" a="1"/>
  <c r="BN1187" s="1"/>
  <c r="BY792" a="1"/>
  <c r="BY792" s="1"/>
  <c r="BK725" a="1"/>
  <c r="BK725" s="1"/>
  <c r="BL659" a="1"/>
  <c r="BL659" s="1"/>
  <c r="BN842" a="1"/>
  <c r="BN842" s="1"/>
  <c r="BJ642" a="1"/>
  <c r="BJ642" s="1"/>
  <c r="BY790" a="1"/>
  <c r="BY790" s="1"/>
  <c r="BV807" a="1"/>
  <c r="BV807" s="1"/>
  <c r="BU676" a="1"/>
  <c r="BU676" s="1"/>
  <c r="BT655" a="1"/>
  <c r="BT655" s="1"/>
  <c r="BR634" a="1"/>
  <c r="BR634" s="1"/>
  <c r="BM1181" a="1"/>
  <c r="BM1181" s="1"/>
  <c r="BQ727" a="1"/>
  <c r="BQ727" s="1"/>
  <c r="BK858" a="1"/>
  <c r="BK858" s="1"/>
  <c r="BX680" a="1"/>
  <c r="BX680" s="1"/>
  <c r="BU677" a="1"/>
  <c r="BU677" s="1"/>
  <c r="BQ839" a="1"/>
  <c r="BQ839" s="1"/>
  <c r="BL722" a="1"/>
  <c r="BL722" s="1"/>
  <c r="BY861" a="1"/>
  <c r="BY861" s="1"/>
  <c r="BP804" a="1"/>
  <c r="BP804" s="1"/>
  <c r="BO1196" a="1"/>
  <c r="BO1196" s="1"/>
  <c r="BP704" a="1"/>
  <c r="BP704" s="1"/>
  <c r="BV782" a="1"/>
  <c r="BV782" s="1"/>
  <c r="BR728" a="1"/>
  <c r="BR728" s="1"/>
  <c r="BQ676" a="1"/>
  <c r="BQ676" s="1"/>
  <c r="BT724" a="1"/>
  <c r="BT724" s="1"/>
  <c r="BR708" a="1"/>
  <c r="BR708" s="1"/>
  <c r="BJ699" a="1"/>
  <c r="BJ699" s="1"/>
  <c r="BQ825" a="1"/>
  <c r="BQ825" s="1"/>
  <c r="BV1200" a="1"/>
  <c r="BV1200" s="1"/>
  <c r="BZ630" a="1"/>
  <c r="BZ630" s="1"/>
  <c r="BL865" a="1"/>
  <c r="BL865" s="1"/>
  <c r="BS827" a="1"/>
  <c r="BS827" s="1"/>
  <c r="BQ726" a="1"/>
  <c r="BQ726" s="1"/>
  <c r="BX751" a="1"/>
  <c r="BX751" s="1"/>
  <c r="BO697" a="1"/>
  <c r="BO697" s="1"/>
  <c r="BR764" a="1"/>
  <c r="BR764" s="1"/>
  <c r="BM780" a="1"/>
  <c r="BM780" s="1"/>
  <c r="BO629" a="1"/>
  <c r="BO629" s="1"/>
  <c r="BP1178" a="1"/>
  <c r="BP1178" s="1"/>
  <c r="BY730" a="1"/>
  <c r="BY730" s="1"/>
  <c r="BR704" a="1"/>
  <c r="BR704" s="1"/>
  <c r="BQ841" a="1"/>
  <c r="BQ841" s="1"/>
  <c r="BQ781" a="1"/>
  <c r="BQ781" s="1"/>
  <c r="BM1180" a="1"/>
  <c r="BM1180" s="1"/>
  <c r="BU658" a="1"/>
  <c r="BU658" s="1"/>
  <c r="CA835" a="1"/>
  <c r="CA835" s="1"/>
  <c r="BP696" a="1"/>
  <c r="BP696" s="1"/>
  <c r="BP714" a="1"/>
  <c r="BP714" s="1"/>
  <c r="BQ622" a="1"/>
  <c r="BQ622" s="1"/>
  <c r="BW852" a="1"/>
  <c r="BW852" s="1"/>
  <c r="BR838" a="1"/>
  <c r="BR838" s="1"/>
  <c r="BK1193" a="1"/>
  <c r="BK1193" s="1"/>
  <c r="BR861" a="1"/>
  <c r="BR861" s="1"/>
  <c r="BV1189" a="1"/>
  <c r="BV1189" s="1"/>
  <c r="BS1196" a="1"/>
  <c r="BS1196" s="1"/>
  <c r="BW765" a="1"/>
  <c r="BW765" s="1"/>
  <c r="BK624" a="1"/>
  <c r="BK624" s="1"/>
  <c r="BP675" a="1"/>
  <c r="BP675" s="1"/>
  <c r="BQ628" a="1"/>
  <c r="BQ628" s="1"/>
  <c r="BN767" a="1"/>
  <c r="BN767" s="1"/>
  <c r="BX1193" a="1"/>
  <c r="BX1193" s="1"/>
  <c r="BY678" a="1"/>
  <c r="BY678" s="1"/>
  <c r="BO851" a="1"/>
  <c r="BO851" s="1"/>
  <c r="BU625" a="1"/>
  <c r="BU625" s="1"/>
  <c r="BQ834" a="1"/>
  <c r="BQ834" s="1"/>
  <c r="BU722" a="1"/>
  <c r="BU722" s="1"/>
  <c r="BK1192" a="1"/>
  <c r="BK1192" s="1"/>
  <c r="BP771" a="1"/>
  <c r="BP771" s="1"/>
  <c r="BP721" a="1"/>
  <c r="BP721" s="1"/>
  <c r="CA843" a="1"/>
  <c r="CA843" s="1"/>
  <c r="BK634" a="1"/>
  <c r="BK634" s="1"/>
  <c r="BL713" a="1"/>
  <c r="BL713" s="1"/>
  <c r="BM751" a="1"/>
  <c r="BM751" s="1"/>
  <c r="BN825" a="1"/>
  <c r="BN825" s="1"/>
  <c r="BL1179" a="1"/>
  <c r="BL1179" s="1"/>
  <c r="BO641" a="1"/>
  <c r="BO641" s="1"/>
  <c r="BN851" a="1"/>
  <c r="BN851" s="1"/>
  <c r="BN697" a="1"/>
  <c r="BN697" s="1"/>
  <c r="BU1182" a="1"/>
  <c r="BU1182" s="1"/>
  <c r="BT840" a="1"/>
  <c r="BT840" s="1"/>
  <c r="BV771" a="1"/>
  <c r="BV771" s="1"/>
  <c r="BR865" a="1"/>
  <c r="BR865" s="1"/>
  <c r="BX847" a="1"/>
  <c r="BX847" s="1"/>
  <c r="BM643" a="1"/>
  <c r="BM643" s="1"/>
  <c r="BM811" a="1"/>
  <c r="BM811" s="1"/>
  <c r="CA785" a="1"/>
  <c r="CA785" s="1"/>
  <c r="BS674" a="1"/>
  <c r="BS674" s="1"/>
  <c r="BT1185" a="1"/>
  <c r="BT1185" s="1"/>
  <c r="BV722" a="1"/>
  <c r="BV722" s="1"/>
  <c r="CA727" a="1"/>
  <c r="CA727" s="1"/>
  <c r="BN858" a="1"/>
  <c r="BN858" s="1"/>
  <c r="BW716" a="1"/>
  <c r="BW716" s="1"/>
  <c r="BJ1193" a="1"/>
  <c r="BJ1193" s="1"/>
  <c r="BR745" a="1"/>
  <c r="BR745" s="1"/>
  <c r="BK834" a="1"/>
  <c r="BK834" s="1"/>
  <c r="BX782" a="1"/>
  <c r="BX782" s="1"/>
  <c r="BL715" a="1"/>
  <c r="BL715" s="1"/>
  <c r="BT834" a="1"/>
  <c r="BT834" s="1"/>
  <c r="BO634" a="1"/>
  <c r="BO634" s="1"/>
  <c r="BN834" a="1"/>
  <c r="BN834" s="1"/>
  <c r="BL1188" a="1"/>
  <c r="BL1188" s="1"/>
  <c r="BS722" a="1"/>
  <c r="BS722" s="1"/>
  <c r="BJ843" a="1"/>
  <c r="BJ843" s="1"/>
  <c r="BJ1191" a="1"/>
  <c r="BJ1191" s="1"/>
  <c r="BV676" a="1"/>
  <c r="BV676" s="1"/>
  <c r="BW744" a="1"/>
  <c r="BW744" s="1"/>
  <c r="BZ685" a="1"/>
  <c r="BZ685" s="1"/>
  <c r="BY1179" a="1"/>
  <c r="BY1179" s="1"/>
  <c r="BQ623" a="1"/>
  <c r="BQ623" s="1"/>
  <c r="BY1189" a="1"/>
  <c r="BY1189" s="1"/>
  <c r="BT679" a="1"/>
  <c r="BT679" s="1"/>
  <c r="BS675" a="1"/>
  <c r="BS675" s="1"/>
  <c r="BS673" a="1"/>
  <c r="BS673" s="1"/>
  <c r="BO792" a="1"/>
  <c r="BO792" s="1"/>
  <c r="BS1185" a="1"/>
  <c r="BS1185" s="1"/>
  <c r="BR784" a="1"/>
  <c r="BR784" s="1"/>
  <c r="BO626" a="1"/>
  <c r="BO626" s="1"/>
  <c r="BQ779" a="1"/>
  <c r="BQ779" s="1"/>
  <c r="BT805" a="1"/>
  <c r="BT805" s="1"/>
  <c r="BO769" a="1"/>
  <c r="BO769" s="1"/>
  <c r="BY681" a="1"/>
  <c r="BY681" s="1"/>
  <c r="BQ639" a="1"/>
  <c r="BQ639" s="1"/>
  <c r="BQ850" a="1"/>
  <c r="BQ850" s="1"/>
  <c r="BN857" a="1"/>
  <c r="BN857" s="1"/>
  <c r="BV1197" a="1"/>
  <c r="BV1197" s="1"/>
  <c r="BM1183" a="1"/>
  <c r="BM1183" s="1"/>
  <c r="BM848" a="1"/>
  <c r="BM848" s="1"/>
  <c r="BS1179" a="1"/>
  <c r="BS1179" s="1"/>
  <c r="BV865" a="1"/>
  <c r="BV865" s="1"/>
  <c r="BX697" a="1"/>
  <c r="BX697" s="1"/>
  <c r="BM862" a="1"/>
  <c r="BM862" s="1"/>
  <c r="BQ804" a="1"/>
  <c r="BQ804" s="1"/>
  <c r="BP853" a="1"/>
  <c r="BP853" s="1"/>
  <c r="BS858" a="1"/>
  <c r="BS858" s="1"/>
  <c r="BY853" a="1"/>
  <c r="BY853" s="1"/>
  <c r="BJ726" a="1"/>
  <c r="BJ726" s="1"/>
  <c r="BL864" a="1"/>
  <c r="BL864" s="1"/>
  <c r="BO857" a="1"/>
  <c r="BO857" s="1"/>
  <c r="CA806" a="1"/>
  <c r="CA806" s="1"/>
  <c r="BT720" a="1"/>
  <c r="BT720" s="1"/>
  <c r="BK1183" a="1"/>
  <c r="BK1183" s="1"/>
  <c r="BQ680" a="1"/>
  <c r="BQ680" s="1"/>
  <c r="BM835" a="1"/>
  <c r="BM835" s="1"/>
  <c r="BX806" a="1"/>
  <c r="BX806" s="1"/>
  <c r="BP803" a="1"/>
  <c r="BP803" s="1"/>
  <c r="BU770" a="1"/>
  <c r="BU770" s="1"/>
  <c r="BR641" a="1"/>
  <c r="BR641" s="1"/>
  <c r="BK1196" a="1"/>
  <c r="BK1196" s="1"/>
  <c r="BW771" a="1"/>
  <c r="BW771" s="1"/>
  <c r="BV1181" a="1"/>
  <c r="BV1181" s="1"/>
  <c r="CA778" a="1"/>
  <c r="CA778" s="1"/>
  <c r="BL768" a="1"/>
  <c r="BL768" s="1"/>
  <c r="BJ805" a="1"/>
  <c r="BJ805" s="1"/>
  <c r="BW859" a="1"/>
  <c r="BW859" s="1"/>
  <c r="BU855" a="1"/>
  <c r="BU855" s="1"/>
  <c r="BN840" a="1"/>
  <c r="BN840" s="1"/>
  <c r="CA720" a="1"/>
  <c r="CA720" s="1"/>
  <c r="BO729" a="1"/>
  <c r="BO729" s="1"/>
  <c r="CA1185" a="1"/>
  <c r="CA1185" s="1"/>
  <c r="BW1191" a="1"/>
  <c r="BW1191" s="1"/>
  <c r="BS728" a="1"/>
  <c r="BS728" s="1"/>
  <c r="BZ1194" a="1"/>
  <c r="BZ1194" s="1"/>
  <c r="BU790" a="1"/>
  <c r="BU790" s="1"/>
  <c r="BZ698" a="1"/>
  <c r="BZ698" s="1"/>
  <c r="BP1189" a="1"/>
  <c r="BP1189" s="1"/>
  <c r="BZ677" a="1"/>
  <c r="BZ677" s="1"/>
  <c r="BK629" a="1"/>
  <c r="BK629" s="1"/>
  <c r="BZ707" a="1"/>
  <c r="BZ707" s="1"/>
  <c r="BT723" a="1"/>
  <c r="BT723" s="1"/>
  <c r="BR635" a="1"/>
  <c r="BR635" s="1"/>
  <c r="BW845" a="1"/>
  <c r="BW845" s="1"/>
  <c r="BK1194" a="1"/>
  <c r="BK1194" s="1"/>
  <c r="BV1178" a="1"/>
  <c r="BV1178" s="1"/>
  <c r="BJ1176" a="1"/>
  <c r="BJ1176" s="1"/>
  <c r="BW1182" a="1"/>
  <c r="BW1182" s="1"/>
  <c r="BW635" a="1"/>
  <c r="BW635" s="1"/>
  <c r="BU859" a="1"/>
  <c r="BU859" s="1"/>
  <c r="BZ786" a="1"/>
  <c r="BZ786" s="1"/>
  <c r="BP641" a="1"/>
  <c r="BP641" s="1"/>
  <c r="BJ1200" a="1"/>
  <c r="BJ1200" s="1"/>
  <c r="BX1186" a="1"/>
  <c r="BX1186" s="1"/>
  <c r="BR772" a="1"/>
  <c r="BR772" s="1"/>
  <c r="BO847" a="1"/>
  <c r="BO847" s="1"/>
  <c r="BS786" a="1"/>
  <c r="BS786" s="1"/>
  <c r="BV671" a="1"/>
  <c r="BV671" s="1"/>
  <c r="BZ717" a="1"/>
  <c r="BZ717" s="1"/>
  <c r="BL861" a="1"/>
  <c r="BL861" s="1"/>
  <c r="BX783" a="1"/>
  <c r="BX783" s="1"/>
  <c r="BJ837" a="1"/>
  <c r="BJ837" s="1"/>
  <c r="BW723" a="1"/>
  <c r="BW723" s="1"/>
  <c r="BY717" a="1"/>
  <c r="BY717" s="1"/>
  <c r="BT1197" a="1"/>
  <c r="BT1197" s="1"/>
  <c r="BR709" a="1"/>
  <c r="BR709" s="1"/>
  <c r="BT722" a="1"/>
  <c r="BT722" s="1"/>
  <c r="BK642" a="1"/>
  <c r="BK642" s="1"/>
  <c r="BT804" a="1"/>
  <c r="BT804" s="1"/>
  <c r="BQ1191" a="1"/>
  <c r="BQ1191" s="1"/>
  <c r="BW806" a="1"/>
  <c r="BW806" s="1"/>
  <c r="BZ851" a="1"/>
  <c r="BZ851" s="1"/>
  <c r="BJ729" a="1"/>
  <c r="BJ729" s="1"/>
  <c r="CA675" a="1"/>
  <c r="CA675" s="1"/>
  <c r="BW658" a="1"/>
  <c r="BW658" s="1"/>
  <c r="CA809" a="1"/>
  <c r="CA809" s="1"/>
  <c r="BK713" a="1"/>
  <c r="BK713" s="1"/>
  <c r="BY805" a="1"/>
  <c r="BY805" s="1"/>
  <c r="BX743" a="1"/>
  <c r="BX743" s="1"/>
  <c r="BU1200" a="1"/>
  <c r="BU1200" s="1"/>
  <c r="BW712" a="1"/>
  <c r="BW712" s="1"/>
  <c r="BX1180" a="1"/>
  <c r="BX1180" s="1"/>
  <c r="BS713" a="1"/>
  <c r="BS713" s="1"/>
  <c r="CA633" a="1"/>
  <c r="CA633" s="1"/>
  <c r="BM792" a="1"/>
  <c r="BM792" s="1"/>
  <c r="BP682" a="1"/>
  <c r="BP682" s="1"/>
  <c r="BU638" a="1"/>
  <c r="BU638" s="1"/>
  <c r="BO698" a="1"/>
  <c r="BO698" s="1"/>
  <c r="BQ764" a="1"/>
  <c r="BQ764" s="1"/>
  <c r="BK789" a="1"/>
  <c r="BK789" s="1"/>
  <c r="BU1185" a="1"/>
  <c r="BU1185" s="1"/>
  <c r="BM764" a="1"/>
  <c r="BM764" s="1"/>
  <c r="BP780" a="1"/>
  <c r="BP780" s="1"/>
  <c r="BS626" a="1"/>
  <c r="BS626" s="1"/>
  <c r="BZ784" a="1"/>
  <c r="BZ784" s="1"/>
  <c r="CA1189" a="1"/>
  <c r="CA1189" s="1"/>
  <c r="BJ627" a="1"/>
  <c r="BJ627" s="1"/>
  <c r="BQ633" a="1"/>
  <c r="BQ633" s="1"/>
  <c r="BN775" a="1"/>
  <c r="BN775" s="1"/>
  <c r="BX785" a="1"/>
  <c r="BX785" s="1"/>
  <c r="BN640" a="1"/>
  <c r="BN640" s="1"/>
  <c r="BU857" a="1"/>
  <c r="BU857" s="1"/>
  <c r="BO850" a="1"/>
  <c r="BO850" s="1"/>
  <c r="BO854" a="1"/>
  <c r="BO854" s="1"/>
  <c r="BZ627" a="1"/>
  <c r="BZ627" s="1"/>
  <c r="BN723" a="1"/>
  <c r="BN723" s="1"/>
  <c r="BK785" a="1"/>
  <c r="BK785" s="1"/>
  <c r="BO834" a="1"/>
  <c r="BO834" s="1"/>
  <c r="BX840" a="1"/>
  <c r="BX840" s="1"/>
  <c r="BK726" a="1"/>
  <c r="BK726" s="1"/>
  <c r="BT862" a="1"/>
  <c r="BT862" s="1"/>
  <c r="BR843" a="1"/>
  <c r="BR843" s="1"/>
  <c r="BO1190" a="1"/>
  <c r="BO1190" s="1"/>
  <c r="BW835" a="1"/>
  <c r="BW835" s="1"/>
  <c r="BT674" a="1"/>
  <c r="BT674" s="1"/>
  <c r="BN784" a="1"/>
  <c r="BN784" s="1"/>
  <c r="CA1199" a="1"/>
  <c r="CA1199" s="1"/>
  <c r="CA1198" a="1"/>
  <c r="CA1198" s="1"/>
  <c r="BJ1190" a="1"/>
  <c r="BJ1190" s="1"/>
  <c r="BL1193" a="1"/>
  <c r="BL1193" s="1"/>
  <c r="BL748" a="1"/>
  <c r="BL748" s="1"/>
  <c r="BJ823" a="1"/>
  <c r="BJ823" s="1"/>
  <c r="BQ857" a="1"/>
  <c r="BQ857" s="1"/>
  <c r="BQ830" a="1"/>
  <c r="BQ830" s="1"/>
  <c r="BM716" a="1"/>
  <c r="BM716" s="1"/>
  <c r="BT838" a="1"/>
  <c r="BT838" s="1"/>
  <c r="BY835" a="1"/>
  <c r="BY835" s="1"/>
  <c r="BM742" a="1"/>
  <c r="BM742" s="1"/>
  <c r="BO744" a="1"/>
  <c r="BO744" s="1"/>
  <c r="BN863" a="1"/>
  <c r="BN863" s="1"/>
  <c r="BV845" a="1"/>
  <c r="BV845" s="1"/>
  <c r="BW713" a="1"/>
  <c r="BW713" s="1"/>
  <c r="CA858" a="1"/>
  <c r="CA858" s="1"/>
  <c r="BY804" a="1"/>
  <c r="BY804" s="1"/>
  <c r="CA782" a="1"/>
  <c r="CA782" s="1"/>
  <c r="BT626" a="1"/>
  <c r="BT626" s="1"/>
  <c r="BN844" a="1"/>
  <c r="BN844" s="1"/>
  <c r="BT715" a="1"/>
  <c r="BT715" s="1"/>
  <c r="CA628" a="1"/>
  <c r="CA628" s="1"/>
  <c r="BK804" a="1"/>
  <c r="BK804" s="1"/>
  <c r="BK751" a="1"/>
  <c r="BK751" s="1"/>
  <c r="BJ849" a="1"/>
  <c r="BJ849" s="1"/>
  <c r="BL830" a="1"/>
  <c r="BL830" s="1"/>
  <c r="BY837" a="1"/>
  <c r="BY837" s="1"/>
  <c r="BS715" a="1"/>
  <c r="BS715" s="1"/>
  <c r="BP792" a="1"/>
  <c r="BP792" s="1"/>
  <c r="BL1198" a="1"/>
  <c r="BL1198" s="1"/>
  <c r="BM827" a="1"/>
  <c r="BM827" s="1"/>
  <c r="BU787" a="1"/>
  <c r="BU787" s="1"/>
  <c r="BO655" a="1"/>
  <c r="BO655" s="1"/>
  <c r="BK1187" a="1"/>
  <c r="BK1187" s="1"/>
  <c r="BZ1186" a="1"/>
  <c r="BZ1186" s="1"/>
  <c r="BS849" a="1"/>
  <c r="BS849" s="1"/>
  <c r="BM656" a="1"/>
  <c r="BM656" s="1"/>
  <c r="BQ709" a="1"/>
  <c r="BQ709" s="1"/>
  <c r="BS1175" a="1"/>
  <c r="BS1175" s="1"/>
  <c r="BX831" a="1"/>
  <c r="BX831" s="1"/>
  <c r="BR703" a="1"/>
  <c r="BR703" s="1"/>
  <c r="BZ825" a="1"/>
  <c r="BZ825" s="1"/>
  <c r="BW626" a="1"/>
  <c r="BW626" s="1"/>
  <c r="BU708" a="1"/>
  <c r="BU708" s="1"/>
  <c r="BY715" a="1"/>
  <c r="BY715" s="1"/>
  <c r="BO699" a="1"/>
  <c r="BO699" s="1"/>
  <c r="BU725" a="1"/>
  <c r="BU725" s="1"/>
  <c r="BT828" a="1"/>
  <c r="BT828" s="1"/>
  <c r="BW1189" a="1"/>
  <c r="BW1189" s="1"/>
  <c r="BK1197" a="1"/>
  <c r="BK1197" s="1"/>
  <c r="BQ769" a="1"/>
  <c r="BQ769" s="1"/>
  <c r="BV678" a="1"/>
  <c r="BV678" s="1"/>
  <c r="BK848" a="1"/>
  <c r="BK848" s="1"/>
  <c r="BS634" a="1"/>
  <c r="BS634" s="1"/>
  <c r="BZ726" a="1"/>
  <c r="BZ726" s="1"/>
  <c r="BO774" a="1"/>
  <c r="BO774" s="1"/>
  <c r="BL676" a="1"/>
  <c r="BL676" s="1"/>
  <c r="BS837" a="1"/>
  <c r="BS837" s="1"/>
  <c r="BN808" a="1"/>
  <c r="BN808" s="1"/>
  <c r="BN1180" a="1"/>
  <c r="BN1180" s="1"/>
  <c r="BS1184" a="1"/>
  <c r="BS1184" s="1"/>
  <c r="BV697" a="1"/>
  <c r="BV697" s="1"/>
  <c r="BO809" a="1"/>
  <c r="BO809" s="1"/>
  <c r="CA805" a="1"/>
  <c r="CA805" s="1"/>
  <c r="BY682" a="1"/>
  <c r="BY682" s="1"/>
  <c r="BZ681" a="1"/>
  <c r="BZ681" s="1"/>
  <c r="BZ778" a="1"/>
  <c r="BZ778" s="1"/>
  <c r="BT778" a="1"/>
  <c r="BT778" s="1"/>
  <c r="BP1184" a="1"/>
  <c r="BP1184" s="1"/>
  <c r="CA703" a="1"/>
  <c r="CA703" s="1"/>
  <c r="BV1191" a="1"/>
  <c r="BV1191" s="1"/>
  <c r="BT776" a="1"/>
  <c r="BT776" s="1"/>
  <c r="BZ858" a="1"/>
  <c r="BZ858" s="1"/>
  <c r="BL698" a="1"/>
  <c r="BL698" s="1"/>
  <c r="BK722" a="1"/>
  <c r="BK722" s="1"/>
  <c r="BS845" a="1"/>
  <c r="BS845" s="1"/>
  <c r="BY865" a="1"/>
  <c r="BY865" s="1"/>
  <c r="BY1193" a="1"/>
  <c r="BY1193" s="1"/>
  <c r="BN1191" a="1"/>
  <c r="BN1191" s="1"/>
  <c r="BR839" a="1"/>
  <c r="BR839" s="1"/>
  <c r="BX841" a="1"/>
  <c r="BX841" s="1"/>
  <c r="BQ643" a="1"/>
  <c r="BQ643" s="1"/>
  <c r="BV745" a="1"/>
  <c r="BV745" s="1"/>
  <c r="BR1177" a="1"/>
  <c r="BR1177" s="1"/>
  <c r="BK697" a="1"/>
  <c r="BK697" s="1"/>
  <c r="BW779" a="1"/>
  <c r="BW779" s="1"/>
  <c r="BO1178" a="1"/>
  <c r="BO1178" s="1"/>
  <c r="BN811" a="1"/>
  <c r="BN811" s="1"/>
  <c r="BK632" a="1"/>
  <c r="BK632" s="1"/>
  <c r="BT623" a="1"/>
  <c r="BT623" s="1"/>
  <c r="BY783" a="1"/>
  <c r="BY783" s="1"/>
  <c r="BR1184" a="1"/>
  <c r="BR1184" s="1"/>
  <c r="BO712" a="1"/>
  <c r="BO712" s="1"/>
  <c r="BP789" a="1"/>
  <c r="BP789" s="1"/>
  <c r="BZ773" a="1"/>
  <c r="BZ773" s="1"/>
  <c r="BL630" a="1"/>
  <c r="BL630" s="1"/>
  <c r="BQ1202" a="1"/>
  <c r="BQ1202" s="1"/>
  <c r="BW1184" a="1"/>
  <c r="BW1184" s="1"/>
  <c r="BW863" a="1"/>
  <c r="BW863" s="1"/>
  <c r="BR678" a="1"/>
  <c r="BR678" s="1"/>
  <c r="BL709" a="1"/>
  <c r="BL709" s="1"/>
  <c r="BL1189" a="1"/>
  <c r="BL1189" s="1"/>
  <c r="BV864" a="1"/>
  <c r="BV864" s="1"/>
  <c r="BM1186" a="1"/>
  <c r="BM1186" s="1"/>
  <c r="BQ844" a="1"/>
  <c r="BQ844" s="1"/>
  <c r="BW675" a="1"/>
  <c r="BW675" s="1"/>
  <c r="BP825" a="1"/>
  <c r="BP825" s="1"/>
  <c r="BS655" a="1"/>
  <c r="BS655" s="1"/>
  <c r="BX720" a="1"/>
  <c r="BX720" s="1"/>
  <c r="BM781" a="1"/>
  <c r="BM781" s="1"/>
  <c r="BL702" a="1"/>
  <c r="BL702" s="1"/>
  <c r="BN828" a="1"/>
  <c r="BN828" s="1"/>
  <c r="BZ1198" a="1"/>
  <c r="BZ1198" s="1"/>
  <c r="BT634" a="1"/>
  <c r="BT634" s="1"/>
  <c r="BQ845" a="1"/>
  <c r="BQ845" s="1"/>
  <c r="BU767" a="1"/>
  <c r="BU767" s="1"/>
  <c r="BM854" a="1"/>
  <c r="BM854" s="1"/>
  <c r="BQ712" a="1"/>
  <c r="BQ712" s="1"/>
  <c r="BY1191" a="1"/>
  <c r="BY1191" s="1"/>
  <c r="BV859" a="1"/>
  <c r="BV859" s="1"/>
  <c r="BL804" a="1"/>
  <c r="BL804" s="1"/>
  <c r="BV1199" a="1"/>
  <c r="BV1199" s="1"/>
  <c r="BS1181" a="1"/>
  <c r="BS1181" s="1"/>
  <c r="BJ640" a="1"/>
  <c r="BJ640" s="1"/>
  <c r="BX640" a="1"/>
  <c r="BX640" s="1"/>
  <c r="BZ1188" a="1"/>
  <c r="BZ1188" s="1"/>
  <c r="BK622" a="1"/>
  <c r="BK622" s="1"/>
  <c r="BO656" a="1"/>
  <c r="BO656" s="1"/>
  <c r="BO848" a="1"/>
  <c r="BO848" s="1"/>
  <c r="BS787" a="1"/>
  <c r="BS787" s="1"/>
  <c r="BM1200" a="1"/>
  <c r="BM1200" s="1"/>
  <c r="BX677" a="1"/>
  <c r="BX677" s="1"/>
  <c r="BX765" a="1"/>
  <c r="BX765" s="1"/>
  <c r="BK721" a="1"/>
  <c r="BK721" s="1"/>
  <c r="BQ634" a="1"/>
  <c r="BQ634" s="1"/>
  <c r="BL808" a="1"/>
  <c r="BL808" s="1"/>
  <c r="BJ673" a="1"/>
  <c r="BJ673" s="1"/>
  <c r="BS804" a="1"/>
  <c r="BS804" s="1"/>
  <c r="BL730" a="1"/>
  <c r="BL730" s="1"/>
  <c r="BT836" a="1"/>
  <c r="BT836" s="1"/>
  <c r="BW708" a="1"/>
  <c r="BW708" s="1"/>
  <c r="BO1181" a="1"/>
  <c r="BO1181" s="1"/>
  <c r="BR811" a="1"/>
  <c r="BR811" s="1"/>
  <c r="BX862" a="1"/>
  <c r="BX862" s="1"/>
  <c r="BT1199" a="1"/>
  <c r="BT1199" s="1"/>
  <c r="BP717" a="1"/>
  <c r="BP717" s="1"/>
  <c r="BX851" a="1"/>
  <c r="BX851" s="1"/>
  <c r="BZ833" a="1"/>
  <c r="BZ833" s="1"/>
  <c r="BM860" a="1"/>
  <c r="BM860" s="1"/>
  <c r="BU1183" a="1"/>
  <c r="BU1183" s="1"/>
  <c r="BW776" a="1"/>
  <c r="BW776" s="1"/>
  <c r="BJ790" a="1"/>
  <c r="BJ790" s="1"/>
  <c r="BX771" a="1"/>
  <c r="BX771" s="1"/>
  <c r="BY774" a="1"/>
  <c r="BY774" s="1"/>
  <c r="BV786" a="1"/>
  <c r="BV786" s="1"/>
  <c r="BP1177" a="1"/>
  <c r="BP1177" s="1"/>
  <c r="BN702" a="1"/>
  <c r="BN702" s="1"/>
  <c r="BN762" a="1"/>
  <c r="BN762" s="1"/>
  <c r="BP765" a="1"/>
  <c r="BP765" s="1"/>
  <c r="BU862" a="1"/>
  <c r="BU862" s="1"/>
  <c r="BR831" a="1"/>
  <c r="BR831" s="1"/>
  <c r="BZ629" a="1"/>
  <c r="BZ629" s="1"/>
  <c r="BO858" a="1"/>
  <c r="BO858" s="1"/>
  <c r="BZ863" a="1"/>
  <c r="BZ863" s="1"/>
  <c r="CA699" a="1"/>
  <c r="CA699" s="1"/>
  <c r="BP1199" a="1"/>
  <c r="BP1199" s="1"/>
  <c r="BX827" a="1"/>
  <c r="BX827" s="1"/>
  <c r="BM864" a="1"/>
  <c r="BM864" s="1"/>
  <c r="CA685" a="1"/>
  <c r="CA685" s="1"/>
  <c r="BK1182" a="1"/>
  <c r="BK1182" s="1"/>
  <c r="BV682" a="1"/>
  <c r="BV682" s="1"/>
  <c r="CA863" a="1"/>
  <c r="CA863" s="1"/>
  <c r="BW1190" a="1"/>
  <c r="BW1190" s="1"/>
  <c r="BX822" a="1"/>
  <c r="BX822" s="1"/>
  <c r="BS1188" a="1"/>
  <c r="BS1188" s="1"/>
  <c r="BY700" a="1"/>
  <c r="BY700" s="1"/>
  <c r="BV627" a="1"/>
  <c r="BV627" s="1"/>
  <c r="BK723" a="1"/>
  <c r="BK723" s="1"/>
  <c r="BZ781" a="1"/>
  <c r="BZ781" s="1"/>
  <c r="BP823" a="1"/>
  <c r="BP823" s="1"/>
  <c r="BV841" a="1"/>
  <c r="BV841" s="1"/>
  <c r="BV1188" a="1"/>
  <c r="BV1188" s="1"/>
  <c r="BU831" a="1"/>
  <c r="BU831" s="1"/>
  <c r="BZ656" a="1"/>
  <c r="BZ656" s="1"/>
  <c r="BL809" a="1"/>
  <c r="BL809" s="1"/>
  <c r="CA632" a="1"/>
  <c r="CA632" s="1"/>
  <c r="BJ767" a="1"/>
  <c r="BJ767" s="1"/>
  <c r="BV809" a="1"/>
  <c r="BV809" s="1"/>
  <c r="CA748" a="1"/>
  <c r="CA748" s="1"/>
  <c r="BZ699" a="1"/>
  <c r="BZ699" s="1"/>
  <c r="BX834" a="1"/>
  <c r="BX834" s="1"/>
  <c r="BQ1192" a="1"/>
  <c r="BQ1192" s="1"/>
  <c r="BQ677" a="1"/>
  <c r="BQ677" s="1"/>
  <c r="CA779" a="1"/>
  <c r="CA779" s="1"/>
  <c r="BS1198" a="1"/>
  <c r="BS1198" s="1"/>
  <c r="BM804" a="1"/>
  <c r="BM804" s="1"/>
  <c r="BY1190" a="1"/>
  <c r="BY1190" s="1"/>
  <c r="BV836" a="1"/>
  <c r="BV836" s="1"/>
  <c r="BO806" a="1"/>
  <c r="BO806" s="1"/>
  <c r="BX725" a="1"/>
  <c r="BX725" s="1"/>
  <c r="BO865" a="1"/>
  <c r="BO865" s="1"/>
  <c r="BL725" a="1"/>
  <c r="BL725" s="1"/>
  <c r="BR677" a="1"/>
  <c r="BR677" s="1"/>
  <c r="BK640" a="1"/>
  <c r="BK640" s="1"/>
  <c r="BQ763" a="1"/>
  <c r="BQ763" s="1"/>
  <c r="BU730" a="1"/>
  <c r="BU730" s="1"/>
  <c r="BZ844" a="1"/>
  <c r="BZ844" s="1"/>
  <c r="BM712" a="1"/>
  <c r="BM712" s="1"/>
  <c r="BY1175" a="1"/>
  <c r="BY1175" s="1"/>
  <c r="BY1181" a="1"/>
  <c r="BY1181" s="1"/>
  <c r="BX682" a="1"/>
  <c r="BX682" s="1"/>
  <c r="BQ1181" a="1"/>
  <c r="BQ1181" s="1"/>
  <c r="BT656" a="1"/>
  <c r="BT656" s="1"/>
  <c r="BQ1196" a="1"/>
  <c r="BQ1196" s="1"/>
  <c r="BS784" a="1"/>
  <c r="BS784" s="1"/>
  <c r="BN1196" a="1"/>
  <c r="BN1196" s="1"/>
  <c r="BO1177" a="1"/>
  <c r="BO1177" s="1"/>
  <c r="BJ786" a="1"/>
  <c r="BJ786" s="1"/>
  <c r="BM714" a="1"/>
  <c r="BM714" s="1"/>
  <c r="BV1184" a="1"/>
  <c r="BV1184" s="1"/>
  <c r="BU779" a="1"/>
  <c r="BU779" s="1"/>
  <c r="BY778" a="1"/>
  <c r="BY778" s="1"/>
  <c r="BO677" a="1"/>
  <c r="BO677" s="1"/>
  <c r="BV855" a="1"/>
  <c r="BV855" s="1"/>
  <c r="BR627" a="1"/>
  <c r="BR627" s="1"/>
  <c r="BM787" a="1"/>
  <c r="BM787" s="1"/>
  <c r="BY858" a="1"/>
  <c r="BY858" s="1"/>
  <c r="BJ782" a="1"/>
  <c r="BJ782" s="1"/>
  <c r="BP859" a="1"/>
  <c r="BP859" s="1"/>
  <c r="BX721" a="1"/>
  <c r="BX721" s="1"/>
  <c r="BW861" a="1"/>
  <c r="BW861" s="1"/>
  <c r="BR853" a="1"/>
  <c r="BR853" s="1"/>
  <c r="BM745" a="1"/>
  <c r="BM745" s="1"/>
  <c r="BO811" a="1"/>
  <c r="BO811" s="1"/>
  <c r="BN1177" a="1"/>
  <c r="BN1177" s="1"/>
  <c r="BJ851" a="1"/>
  <c r="BJ851" s="1"/>
  <c r="BO1187" a="1"/>
  <c r="BO1187" s="1"/>
  <c r="BO643" a="1"/>
  <c r="BO643" s="1"/>
  <c r="BK764" a="1"/>
  <c r="BK764" s="1"/>
  <c r="BX861" a="1"/>
  <c r="BX861" s="1"/>
  <c r="BZ767" a="1"/>
  <c r="BZ767" s="1"/>
  <c r="BK1200" a="1"/>
  <c r="BK1200" s="1"/>
  <c r="BU771" a="1"/>
  <c r="BU771" s="1"/>
  <c r="CA724" a="1"/>
  <c r="CA724" s="1"/>
  <c r="BJ696" a="1"/>
  <c r="BJ696" s="1"/>
  <c r="BW750" a="1"/>
  <c r="BW750" s="1"/>
  <c r="BX865" a="1"/>
  <c r="BX865" s="1"/>
  <c r="BN751" a="1"/>
  <c r="BN751" s="1"/>
  <c r="BW1186" a="1"/>
  <c r="BW1186" s="1"/>
  <c r="BL681" a="1"/>
  <c r="BL681" s="1"/>
  <c r="BY864" a="1"/>
  <c r="BY864" s="1"/>
  <c r="BL621" a="1"/>
  <c r="BL621" s="1"/>
  <c r="BM631" a="1"/>
  <c r="BM631" s="1"/>
  <c r="BT742" a="1"/>
  <c r="BT742" s="1"/>
  <c r="BX843" a="1"/>
  <c r="BX843" s="1"/>
  <c r="BJ840" a="1"/>
  <c r="BJ840" s="1"/>
  <c r="BN728" a="1"/>
  <c r="BN728" s="1"/>
  <c r="BP1186" a="1"/>
  <c r="BP1186" s="1"/>
  <c r="BJ830" a="1"/>
  <c r="BJ830" s="1"/>
  <c r="BT635" a="1"/>
  <c r="BT635" s="1"/>
  <c r="BV1193" a="1"/>
  <c r="BV1193" s="1"/>
  <c r="BP702" a="1"/>
  <c r="BP702" s="1"/>
  <c r="BJ631" a="1"/>
  <c r="BJ631" s="1"/>
  <c r="BM831" a="1"/>
  <c r="BM831" s="1"/>
  <c r="BL744" a="1"/>
  <c r="BL744" s="1"/>
  <c r="CA862" a="1"/>
  <c r="CA862" s="1"/>
  <c r="BQ780" a="1"/>
  <c r="BQ780" s="1"/>
  <c r="BQ626" a="1"/>
  <c r="BQ626" s="1"/>
  <c r="BS1180" a="1"/>
  <c r="BS1180" s="1"/>
  <c r="BT839" a="1"/>
  <c r="BT839" s="1"/>
  <c r="BW1180" a="1"/>
  <c r="BW1180" s="1"/>
  <c r="BK838" a="1"/>
  <c r="BK838" s="1"/>
  <c r="BY680" a="1"/>
  <c r="BY680" s="1"/>
  <c r="BY840" a="1"/>
  <c r="BY840" s="1"/>
  <c r="BJ861" a="1"/>
  <c r="BJ861" s="1"/>
  <c r="BP710" a="1"/>
  <c r="BP710" s="1"/>
  <c r="BM845" a="1"/>
  <c r="BM845" s="1"/>
  <c r="BK782" a="1"/>
  <c r="BK782" s="1"/>
  <c r="BO1188" a="1"/>
  <c r="BO1188" s="1"/>
  <c r="BL1191" a="1"/>
  <c r="BL1191" s="1"/>
  <c r="BN865" a="1"/>
  <c r="BN865" s="1"/>
  <c r="BM841" a="1"/>
  <c r="BM841" s="1"/>
  <c r="BT727" a="1"/>
  <c r="BT727" s="1"/>
  <c r="BQ715" a="1"/>
  <c r="BQ715" s="1"/>
  <c r="BQ1193" a="1"/>
  <c r="BQ1193" s="1"/>
  <c r="BM825" a="1"/>
  <c r="BM825" s="1"/>
  <c r="BR785" a="1"/>
  <c r="BR785" s="1"/>
  <c r="BR643" a="1"/>
  <c r="BR643" s="1"/>
  <c r="BW676" a="1"/>
  <c r="BW676" s="1"/>
  <c r="BL750" a="1"/>
  <c r="BL750" s="1"/>
  <c r="CB705"/>
  <c r="CD705"/>
  <c r="CC705"/>
  <c r="BK705" a="1"/>
  <c r="BK705" s="1"/>
  <c r="BP705" a="1"/>
  <c r="BP705" s="1"/>
  <c r="BS705" a="1"/>
  <c r="BS705" s="1"/>
  <c r="BZ705" a="1"/>
  <c r="BZ705" s="1"/>
  <c r="BT705" a="1"/>
  <c r="BT705" s="1"/>
  <c r="BQ705" a="1"/>
  <c r="BQ705" s="1"/>
  <c r="CB711"/>
  <c r="CC711"/>
  <c r="CD711"/>
  <c r="BO711" a="1"/>
  <c r="BO711" s="1"/>
  <c r="CA711" a="1"/>
  <c r="CA711" s="1"/>
  <c r="BL711" a="1"/>
  <c r="BL711" s="1"/>
  <c r="BY711" a="1"/>
  <c r="BY711" s="1"/>
  <c r="CC772"/>
  <c r="CD772"/>
  <c r="CB772"/>
  <c r="BX772" a="1"/>
  <c r="BX772" s="1"/>
  <c r="BZ772" a="1"/>
  <c r="BZ772" s="1"/>
  <c r="CB768"/>
  <c r="CD768"/>
  <c r="CC768"/>
  <c r="CC807"/>
  <c r="CB807"/>
  <c r="CD807"/>
  <c r="CD718"/>
  <c r="CB718"/>
  <c r="CC718"/>
  <c r="BZ718" a="1"/>
  <c r="BZ718" s="1"/>
  <c r="BR718" a="1"/>
  <c r="BR718" s="1"/>
  <c r="BN718" a="1"/>
  <c r="BN718" s="1"/>
  <c r="CA718" a="1"/>
  <c r="CA718" s="1"/>
  <c r="BJ718" a="1"/>
  <c r="BJ718" s="1"/>
  <c r="CB698"/>
  <c r="CC698"/>
  <c r="CD698"/>
  <c r="CC723"/>
  <c r="CB723"/>
  <c r="CD723"/>
  <c r="BY723" a="1"/>
  <c r="BY723" s="1"/>
  <c r="BU723" a="1"/>
  <c r="BU723" s="1"/>
  <c r="BO723" a="1"/>
  <c r="BO723" s="1"/>
  <c r="BX723" a="1"/>
  <c r="BX723" s="1"/>
  <c r="BR723" a="1"/>
  <c r="BR723" s="1"/>
  <c r="CB726"/>
  <c r="CC726"/>
  <c r="CD726"/>
  <c r="BM726" a="1"/>
  <c r="BM726" s="1"/>
  <c r="CA726" a="1"/>
  <c r="CA726" s="1"/>
  <c r="BU726" a="1"/>
  <c r="BU726" s="1"/>
  <c r="BN726" a="1"/>
  <c r="BN726" s="1"/>
  <c r="BS726" a="1"/>
  <c r="BS726" s="1"/>
  <c r="BW726" a="1"/>
  <c r="BW726" s="1"/>
  <c r="CC703"/>
  <c r="CD703"/>
  <c r="CB703"/>
  <c r="BM703" a="1"/>
  <c r="BM703" s="1"/>
  <c r="BO703" a="1"/>
  <c r="BO703" s="1"/>
  <c r="BS703" a="1"/>
  <c r="BS703" s="1"/>
  <c r="BQ703" a="1"/>
  <c r="BQ703" s="1"/>
  <c r="BK703" a="1"/>
  <c r="BK703" s="1"/>
  <c r="BJ703" a="1"/>
  <c r="BJ703" s="1"/>
  <c r="BW703" a="1"/>
  <c r="BW703" s="1"/>
  <c r="BV703" a="1"/>
  <c r="BV703" s="1"/>
  <c r="BP703" a="1"/>
  <c r="BP703" s="1"/>
  <c r="BY703" a="1"/>
  <c r="BY703" s="1"/>
  <c r="CD704"/>
  <c r="CC704"/>
  <c r="CB704"/>
  <c r="BM704" a="1"/>
  <c r="BM704" s="1"/>
  <c r="CC720"/>
  <c r="CD720"/>
  <c r="CB720"/>
  <c r="BU720" a="1"/>
  <c r="BU720" s="1"/>
  <c r="BL720" a="1"/>
  <c r="BL720" s="1"/>
  <c r="BV720" a="1"/>
  <c r="BV720" s="1"/>
  <c r="BK720" a="1"/>
  <c r="BK720" s="1"/>
  <c r="CC701"/>
  <c r="CD701"/>
  <c r="CB701"/>
  <c r="BW701" a="1"/>
  <c r="BW701" s="1"/>
  <c r="BP701" a="1"/>
  <c r="BP701" s="1"/>
  <c r="BZ701" a="1"/>
  <c r="BZ701" s="1"/>
  <c r="BY701" a="1"/>
  <c r="BY701" s="1"/>
  <c r="BR701" a="1"/>
  <c r="BR701" s="1"/>
  <c r="CD716"/>
  <c r="CC716"/>
  <c r="CB716"/>
  <c r="CD659"/>
  <c r="CB659"/>
  <c r="CC659"/>
  <c r="BZ659" a="1"/>
  <c r="BZ659" s="1"/>
  <c r="BW659" a="1"/>
  <c r="BW659" s="1"/>
  <c r="CD657"/>
  <c r="CB657"/>
  <c r="CC657"/>
  <c r="CB774"/>
  <c r="CC774"/>
  <c r="CD774"/>
  <c r="BQ774" a="1"/>
  <c r="BQ774" s="1"/>
  <c r="BZ774" a="1"/>
  <c r="BZ774" s="1"/>
  <c r="BN774" a="1"/>
  <c r="BN774" s="1"/>
  <c r="BX774" a="1"/>
  <c r="BX774" s="1"/>
  <c r="BW774" a="1"/>
  <c r="BW774" s="1"/>
  <c r="BS774" a="1"/>
  <c r="BS774" s="1"/>
  <c r="CD777"/>
  <c r="CB777"/>
  <c r="CC777"/>
  <c r="BX777" a="1"/>
  <c r="BX777" s="1"/>
  <c r="BN777" a="1"/>
  <c r="BN777" s="1"/>
  <c r="BJ777" a="1"/>
  <c r="BJ777" s="1"/>
  <c r="BP777" a="1"/>
  <c r="BP777" s="1"/>
  <c r="CD773"/>
  <c r="CB773"/>
  <c r="CC773"/>
  <c r="BR773" a="1"/>
  <c r="BR773" s="1"/>
  <c r="BL773" a="1"/>
  <c r="BL773" s="1"/>
  <c r="BN773" a="1"/>
  <c r="BN773" s="1"/>
  <c r="BQ773" a="1"/>
  <c r="BQ773" s="1"/>
  <c r="BP773" a="1"/>
  <c r="BP773" s="1"/>
  <c r="BX773" a="1"/>
  <c r="BX773" s="1"/>
  <c r="CD767"/>
  <c r="CB767"/>
  <c r="CC767"/>
  <c r="BW767" a="1"/>
  <c r="BW767" s="1"/>
  <c r="CD782"/>
  <c r="CC782"/>
  <c r="CB782"/>
  <c r="CD788"/>
  <c r="CB788"/>
  <c r="CC788"/>
  <c r="CC790"/>
  <c r="CD790"/>
  <c r="CB790"/>
  <c r="BV790" a="1"/>
  <c r="BV790" s="1"/>
  <c r="BQ790" a="1"/>
  <c r="BQ790" s="1"/>
  <c r="BK790" a="1"/>
  <c r="BK790" s="1"/>
  <c r="BM790" a="1"/>
  <c r="BM790" s="1"/>
  <c r="BS790" a="1"/>
  <c r="BS790" s="1"/>
  <c r="CA790" a="1"/>
  <c r="CA790" s="1"/>
  <c r="BP790" a="1"/>
  <c r="BP790" s="1"/>
  <c r="CD779"/>
  <c r="CB779"/>
  <c r="CC779"/>
  <c r="CB805"/>
  <c r="CC805"/>
  <c r="CD805"/>
  <c r="BS805" a="1"/>
  <c r="BS805" s="1"/>
  <c r="BN805" a="1"/>
  <c r="BN805" s="1"/>
  <c r="CD803"/>
  <c r="CB803"/>
  <c r="CC803"/>
  <c r="BQ803" a="1"/>
  <c r="BQ803" s="1"/>
  <c r="BU803" a="1"/>
  <c r="BU803" s="1"/>
  <c r="BV803" a="1"/>
  <c r="BV803" s="1"/>
  <c r="BW803" a="1"/>
  <c r="BW803" s="1"/>
  <c r="BN803" a="1"/>
  <c r="BN803" s="1"/>
  <c r="BS803" a="1"/>
  <c r="BS803" s="1"/>
  <c r="CC745"/>
  <c r="CD745"/>
  <c r="CB745"/>
  <c r="CD751"/>
  <c r="CC751"/>
  <c r="CB751"/>
  <c r="CC670"/>
  <c r="CD670"/>
  <c r="CB670"/>
  <c r="BM670" a="1"/>
  <c r="BM670" s="1"/>
  <c r="BW670" a="1"/>
  <c r="BW670" s="1"/>
  <c r="BY670" a="1"/>
  <c r="BY670" s="1"/>
  <c r="CD682"/>
  <c r="CB682"/>
  <c r="CC682"/>
  <c r="BO682" a="1"/>
  <c r="BO682" s="1"/>
  <c r="BJ682" a="1"/>
  <c r="BJ682" s="1"/>
  <c r="BK682" a="1"/>
  <c r="BK682" s="1"/>
  <c r="CB671"/>
  <c r="CD671"/>
  <c r="CC671"/>
  <c r="BW671" a="1"/>
  <c r="BW671" s="1"/>
  <c r="BZ671" a="1"/>
  <c r="BZ671" s="1"/>
  <c r="BN671" a="1"/>
  <c r="BN671" s="1"/>
  <c r="BQ671" a="1"/>
  <c r="BQ671" s="1"/>
  <c r="BR671" a="1"/>
  <c r="BR671" s="1"/>
  <c r="CD679"/>
  <c r="CB679"/>
  <c r="CC679"/>
  <c r="CD843"/>
  <c r="CC843"/>
  <c r="CB843"/>
  <c r="CB837"/>
  <c r="CD837"/>
  <c r="CC837"/>
  <c r="BR837" a="1"/>
  <c r="BR837" s="1"/>
  <c r="BZ837" a="1"/>
  <c r="BZ837" s="1"/>
  <c r="BK837" a="1"/>
  <c r="BK837" s="1"/>
  <c r="BL837" a="1"/>
  <c r="BL837" s="1"/>
  <c r="CC842"/>
  <c r="CD842"/>
  <c r="CB842"/>
  <c r="BX842" a="1"/>
  <c r="BX842" s="1"/>
  <c r="BP842" a="1"/>
  <c r="BP842" s="1"/>
  <c r="BZ842" a="1"/>
  <c r="BZ842" s="1"/>
  <c r="BY842" a="1"/>
  <c r="BY842" s="1"/>
  <c r="BK842" a="1"/>
  <c r="BK842" s="1"/>
  <c r="CA842" a="1"/>
  <c r="CA842" s="1"/>
  <c r="BL842" a="1"/>
  <c r="BL842" s="1"/>
  <c r="CB824"/>
  <c r="CC824"/>
  <c r="CD824"/>
  <c r="BO824" a="1"/>
  <c r="BO824" s="1"/>
  <c r="BW824" a="1"/>
  <c r="BW824" s="1"/>
  <c r="BK824" a="1"/>
  <c r="BK824" s="1"/>
  <c r="BY824" a="1"/>
  <c r="BY824" s="1"/>
  <c r="BV824" a="1"/>
  <c r="BV824" s="1"/>
  <c r="CB828"/>
  <c r="CD828"/>
  <c r="CC828"/>
  <c r="BP828" a="1"/>
  <c r="BP828" s="1"/>
  <c r="BR828" a="1"/>
  <c r="BR828" s="1"/>
  <c r="BV828" a="1"/>
  <c r="BV828" s="1"/>
  <c r="BS828" a="1"/>
  <c r="BS828" s="1"/>
  <c r="BM828" a="1"/>
  <c r="BM828" s="1"/>
  <c r="BK828" a="1"/>
  <c r="BK828" s="1"/>
  <c r="CB829"/>
  <c r="CC829"/>
  <c r="CD829"/>
  <c r="BR829" a="1"/>
  <c r="BR829" s="1"/>
  <c r="BP829" a="1"/>
  <c r="BP829" s="1"/>
  <c r="BT829" a="1"/>
  <c r="BT829" s="1"/>
  <c r="BS829" a="1"/>
  <c r="BS829" s="1"/>
  <c r="CA829" a="1"/>
  <c r="CA829" s="1"/>
  <c r="BX829" a="1"/>
  <c r="BX829" s="1"/>
  <c r="CB856"/>
  <c r="CD856"/>
  <c r="CC856"/>
  <c r="BR856" a="1"/>
  <c r="BR856" s="1"/>
  <c r="BU856" a="1"/>
  <c r="BU856" s="1"/>
  <c r="BX856" a="1"/>
  <c r="BX856" s="1"/>
  <c r="BQ856" a="1"/>
  <c r="BQ856" s="1"/>
  <c r="BJ856" a="1"/>
  <c r="BJ856" s="1"/>
  <c r="BK856" a="1"/>
  <c r="BK856" s="1"/>
  <c r="CC851"/>
  <c r="CB851"/>
  <c r="CD851"/>
  <c r="BP851" a="1"/>
  <c r="BP851" s="1"/>
  <c r="BU851" a="1"/>
  <c r="BU851" s="1"/>
  <c r="BY851" a="1"/>
  <c r="BY851" s="1"/>
  <c r="CB846"/>
  <c r="CC846"/>
  <c r="CD846"/>
  <c r="BT846" a="1"/>
  <c r="BT846" s="1"/>
  <c r="BV846" a="1"/>
  <c r="BV846" s="1"/>
  <c r="BR846" a="1"/>
  <c r="BR846" s="1"/>
  <c r="BY846" a="1"/>
  <c r="BY846" s="1"/>
  <c r="BJ846" a="1"/>
  <c r="BJ846" s="1"/>
  <c r="BW846" a="1"/>
  <c r="BW846" s="1"/>
  <c r="BO846" a="1"/>
  <c r="BO846" s="1"/>
  <c r="BZ846" a="1"/>
  <c r="BZ846" s="1"/>
  <c r="CC832"/>
  <c r="CB832"/>
  <c r="CD832"/>
  <c r="CA832" a="1"/>
  <c r="CA832" s="1"/>
  <c r="BY832" a="1"/>
  <c r="BY832" s="1"/>
  <c r="BS832" a="1"/>
  <c r="BS832" s="1"/>
  <c r="BL832" a="1"/>
  <c r="BL832" s="1"/>
  <c r="CD835"/>
  <c r="CC835"/>
  <c r="CB835"/>
  <c r="BU835" a="1"/>
  <c r="BU835" s="1"/>
  <c r="CC1182"/>
  <c r="CB1182"/>
  <c r="CD1182"/>
  <c r="BM1182" a="1"/>
  <c r="BM1182" s="1"/>
  <c r="BP1182" a="1"/>
  <c r="BP1182" s="1"/>
  <c r="BR1182" a="1"/>
  <c r="BR1182" s="1"/>
  <c r="BS1182" a="1"/>
  <c r="BS1182" s="1"/>
  <c r="CD1189"/>
  <c r="CC1189"/>
  <c r="CB1189"/>
  <c r="BR1189" a="1"/>
  <c r="BR1189" s="1"/>
  <c r="BJ1189" a="1"/>
  <c r="BJ1189" s="1"/>
  <c r="BN1189" a="1"/>
  <c r="BN1189" s="1"/>
  <c r="CB1183"/>
  <c r="CD1183"/>
  <c r="CC1183"/>
  <c r="BS1183" a="1"/>
  <c r="BS1183" s="1"/>
  <c r="BL1183" a="1"/>
  <c r="BL1183" s="1"/>
  <c r="BZ1183" a="1"/>
  <c r="BZ1183" s="1"/>
  <c r="BT1183" a="1"/>
  <c r="BT1183" s="1"/>
  <c r="BY1183" a="1"/>
  <c r="BY1183" s="1"/>
  <c r="BX1183" a="1"/>
  <c r="BX1183" s="1"/>
  <c r="CB1177"/>
  <c r="CC1177"/>
  <c r="CD1177"/>
  <c r="CB1176"/>
  <c r="CC1176"/>
  <c r="CD1176"/>
  <c r="BN1176" a="1"/>
  <c r="BN1176" s="1"/>
  <c r="BV1176" a="1"/>
  <c r="BV1176" s="1"/>
  <c r="BT1176" a="1"/>
  <c r="BT1176" s="1"/>
  <c r="BU1176" a="1"/>
  <c r="BU1176" s="1"/>
  <c r="BS1176" a="1"/>
  <c r="BS1176" s="1"/>
  <c r="BX1176" a="1"/>
  <c r="BX1176" s="1"/>
  <c r="BQ1176" a="1"/>
  <c r="BQ1176" s="1"/>
  <c r="BL1176" a="1"/>
  <c r="BL1176" s="1"/>
  <c r="CC1195"/>
  <c r="CB1195"/>
  <c r="CD1195"/>
  <c r="BS1195" a="1"/>
  <c r="BS1195" s="1"/>
  <c r="BT1195" a="1"/>
  <c r="BT1195" s="1"/>
  <c r="BP1195" a="1"/>
  <c r="BP1195" s="1"/>
  <c r="BR1195" a="1"/>
  <c r="BR1195" s="1"/>
  <c r="BJ1195" a="1"/>
  <c r="BJ1195" s="1"/>
  <c r="BX1195" a="1"/>
  <c r="BX1195" s="1"/>
  <c r="BQ1195" a="1"/>
  <c r="BQ1195" s="1"/>
  <c r="BO1195" a="1"/>
  <c r="BO1195" s="1"/>
  <c r="BW1195" a="1"/>
  <c r="BW1195" s="1"/>
  <c r="BN1195" a="1"/>
  <c r="BN1195" s="1"/>
  <c r="BU1195" a="1"/>
  <c r="BU1195" s="1"/>
  <c r="CD1185"/>
  <c r="CB1185"/>
  <c r="CC1185"/>
  <c r="CD620"/>
  <c r="BN620" a="1"/>
  <c r="BN620" s="1"/>
  <c r="BM620" a="1"/>
  <c r="BM620" s="1"/>
  <c r="BS620" a="1"/>
  <c r="BS620" s="1"/>
  <c r="BU620" a="1"/>
  <c r="BU620" s="1"/>
  <c r="BZ620" a="1"/>
  <c r="BZ620" s="1"/>
  <c r="CC622"/>
  <c r="CD622"/>
  <c r="CB622"/>
  <c r="BM622" a="1"/>
  <c r="BM622" s="1"/>
  <c r="BT622" a="1"/>
  <c r="BT622" s="1"/>
  <c r="BN622" a="1"/>
  <c r="BN622" s="1"/>
  <c r="BL622" a="1"/>
  <c r="BL622" s="1"/>
  <c r="BW622" a="1"/>
  <c r="BW622" s="1"/>
  <c r="CB626"/>
  <c r="CC626"/>
  <c r="CD626"/>
  <c r="CB639"/>
  <c r="CC639"/>
  <c r="CD639"/>
  <c r="BV639" a="1"/>
  <c r="BV639" s="1"/>
  <c r="BM639" a="1"/>
  <c r="BM639" s="1"/>
  <c r="BT639" a="1"/>
  <c r="BT639" s="1"/>
  <c r="BK639" a="1"/>
  <c r="BK639" s="1"/>
  <c r="CD638"/>
  <c r="CB638"/>
  <c r="CC638"/>
  <c r="BX638" a="1"/>
  <c r="BX638" s="1"/>
  <c r="BJ638" a="1"/>
  <c r="BJ638" s="1"/>
  <c r="BK638" a="1"/>
  <c r="BK638" s="1"/>
  <c r="CB632"/>
  <c r="CD632"/>
  <c r="CC632"/>
  <c r="BO835" a="1"/>
  <c r="BO835" s="1"/>
  <c r="BT670" a="1"/>
  <c r="BT670" s="1"/>
  <c r="BS844" a="1"/>
  <c r="BS844" s="1"/>
  <c r="BU1175" a="1"/>
  <c r="BU1175" s="1"/>
  <c r="CA684" a="1"/>
  <c r="CA684" s="1"/>
  <c r="BV783" a="1"/>
  <c r="BV783" s="1"/>
  <c r="BO681" a="1"/>
  <c r="BO681" s="1"/>
  <c r="BL628" a="1"/>
  <c r="BL628" s="1"/>
  <c r="BZ676" a="1"/>
  <c r="BZ676" s="1"/>
  <c r="BY623" a="1"/>
  <c r="BY623" s="1"/>
  <c r="BZ853" a="1"/>
  <c r="BZ853" s="1"/>
  <c r="BR1194" a="1"/>
  <c r="BR1194" s="1"/>
  <c r="BY629" a="1"/>
  <c r="BY629" s="1"/>
  <c r="BV806" a="1"/>
  <c r="BV806" s="1"/>
  <c r="BQ747" a="1"/>
  <c r="BQ747" s="1"/>
  <c r="BZ1199" a="1"/>
  <c r="BZ1199" s="1"/>
  <c r="BO837" a="1"/>
  <c r="BO837" s="1"/>
  <c r="BZ722" a="1"/>
  <c r="BZ722" s="1"/>
  <c r="BP788" a="1"/>
  <c r="BP788" s="1"/>
  <c r="BT826" a="1"/>
  <c r="BT826" s="1"/>
  <c r="BT849" a="1"/>
  <c r="BT849" s="1"/>
  <c r="BO822" a="1"/>
  <c r="BO822" s="1"/>
  <c r="BQ640" a="1"/>
  <c r="BQ640" s="1"/>
  <c r="BS836" a="1"/>
  <c r="BS836" s="1"/>
  <c r="BW638" a="1"/>
  <c r="BW638" s="1"/>
  <c r="BQ716" a="1"/>
  <c r="BQ716" s="1"/>
  <c r="BU684" a="1"/>
  <c r="BU684" s="1"/>
  <c r="BJ865" a="1"/>
  <c r="BJ865" s="1"/>
  <c r="BV701" a="1"/>
  <c r="BV701" s="1"/>
  <c r="CA638" a="1"/>
  <c r="CA638" s="1"/>
  <c r="BW763" a="1"/>
  <c r="BW763" s="1"/>
  <c r="BQ843" a="1"/>
  <c r="BQ843" s="1"/>
  <c r="BL1175" a="1"/>
  <c r="BL1175" s="1"/>
  <c r="BL855" a="1"/>
  <c r="BL855" s="1"/>
  <c r="BO764" a="1"/>
  <c r="BO764" s="1"/>
  <c r="BU772" a="1"/>
  <c r="BU772" s="1"/>
  <c r="BU626" a="1"/>
  <c r="BU626" s="1"/>
  <c r="BN627" a="1"/>
  <c r="BN627" s="1"/>
  <c r="BS1192" a="1"/>
  <c r="BS1192" s="1"/>
  <c r="BV830" a="1"/>
  <c r="BV830" s="1"/>
  <c r="BO1200" a="1"/>
  <c r="BO1200" s="1"/>
  <c r="BN698" a="1"/>
  <c r="BN698" s="1"/>
  <c r="BY634" a="1"/>
  <c r="BY634" s="1"/>
  <c r="BJ827" a="1"/>
  <c r="BJ827" s="1"/>
  <c r="BP852" a="1"/>
  <c r="BP852" s="1"/>
  <c r="BM710" a="1"/>
  <c r="BM710" s="1"/>
  <c r="BS771" a="1"/>
  <c r="BS771" s="1"/>
  <c r="CA767" a="1"/>
  <c r="CA767" s="1"/>
  <c r="BJ639" a="1"/>
  <c r="BJ639" s="1"/>
  <c r="BL827" a="1"/>
  <c r="BL827" s="1"/>
  <c r="BW674" a="1"/>
  <c r="BW674" s="1"/>
  <c r="BT1188" a="1"/>
  <c r="BT1188" s="1"/>
  <c r="BL746" a="1"/>
  <c r="BL746" s="1"/>
  <c r="CA620" a="1"/>
  <c r="CA620" s="1"/>
  <c r="BR850" a="1"/>
  <c r="BR850" s="1"/>
  <c r="BS855" a="1"/>
  <c r="BS855" s="1"/>
  <c r="BJ844" a="1"/>
  <c r="BJ844" s="1"/>
  <c r="CA715" a="1"/>
  <c r="CA715" s="1"/>
  <c r="BV778" a="1"/>
  <c r="BV778" s="1"/>
  <c r="BN634" a="1"/>
  <c r="BN634" s="1"/>
  <c r="BQ678" a="1"/>
  <c r="BQ678" s="1"/>
  <c r="BZ824" a="1"/>
  <c r="BZ824" s="1"/>
  <c r="BU716" a="1"/>
  <c r="BU716" s="1"/>
  <c r="BT851" a="1"/>
  <c r="BT851" s="1"/>
  <c r="BO1186" a="1"/>
  <c r="BO1186" s="1"/>
  <c r="BM808" a="1"/>
  <c r="BM808" s="1"/>
  <c r="BW1200" a="1"/>
  <c r="BW1200" s="1"/>
  <c r="BP844" a="1"/>
  <c r="BP844" s="1"/>
  <c r="BN833" a="1"/>
  <c r="BN833" s="1"/>
  <c r="BV1175" a="1"/>
  <c r="BV1175" s="1"/>
  <c r="BQ1183" a="1"/>
  <c r="BQ1183" s="1"/>
  <c r="BS842" a="1"/>
  <c r="BS842" s="1"/>
  <c r="BX657" a="1"/>
  <c r="BX657" s="1"/>
  <c r="BL1197" a="1"/>
  <c r="BL1197" s="1"/>
  <c r="BT718" a="1"/>
  <c r="BT718" s="1"/>
  <c r="BX768" a="1"/>
  <c r="BX768" s="1"/>
  <c r="BM681" a="1"/>
  <c r="BM681" s="1"/>
  <c r="BK832" a="1"/>
  <c r="BK832" s="1"/>
  <c r="CA674" a="1"/>
  <c r="CA674" s="1"/>
  <c r="BS767" a="1"/>
  <c r="BS767" s="1"/>
  <c r="BK717" a="1"/>
  <c r="BK717" s="1"/>
  <c r="BT658" a="1"/>
  <c r="BT658" s="1"/>
  <c r="BR854" a="1"/>
  <c r="BR854" s="1"/>
  <c r="BW729" a="1"/>
  <c r="BW729" s="1"/>
  <c r="BX639" a="1"/>
  <c r="BX639" s="1"/>
  <c r="BL835" a="1"/>
  <c r="BL835" s="1"/>
  <c r="BX656" a="1"/>
  <c r="BX656" s="1"/>
  <c r="BL843" a="1"/>
  <c r="BL843" s="1"/>
  <c r="BP846" a="1"/>
  <c r="BP846" s="1"/>
  <c r="BJ838" a="1"/>
  <c r="BJ838" s="1"/>
  <c r="BO789" a="1"/>
  <c r="BO789" s="1"/>
  <c r="BJ853" a="1"/>
  <c r="BJ853" s="1"/>
  <c r="BX624" a="1"/>
  <c r="BX624" s="1"/>
  <c r="BY828" a="1"/>
  <c r="BY828" s="1"/>
  <c r="BK779" a="1"/>
  <c r="BK779" s="1"/>
  <c r="CA1202" a="1"/>
  <c r="CA1202" s="1"/>
  <c r="CA837" a="1"/>
  <c r="CA837" s="1"/>
  <c r="BM659" a="1"/>
  <c r="BM659" s="1"/>
  <c r="CA655" a="1"/>
  <c r="CA655" s="1"/>
  <c r="BP658" a="1"/>
  <c r="BP658" s="1"/>
  <c r="BQ627" a="1"/>
  <c r="BQ627" s="1"/>
  <c r="BV838" a="1"/>
  <c r="BV838" s="1"/>
  <c r="BT770" a="1"/>
  <c r="BT770" s="1"/>
  <c r="BZ845" a="1"/>
  <c r="BZ845" s="1"/>
  <c r="BN700" a="1"/>
  <c r="BN700" s="1"/>
  <c r="BX857" a="1"/>
  <c r="BX857" s="1"/>
  <c r="BV862" a="1"/>
  <c r="BV862" s="1"/>
  <c r="BT835" a="1"/>
  <c r="BT835" s="1"/>
  <c r="BM1198" a="1"/>
  <c r="BM1198" s="1"/>
  <c r="BY673" a="1"/>
  <c r="BY673" s="1"/>
  <c r="BY625" a="1"/>
  <c r="BY625" s="1"/>
  <c r="BO720" a="1"/>
  <c r="BO720" s="1"/>
  <c r="BO1184" a="1"/>
  <c r="BO1184" s="1"/>
  <c r="BY719" a="1"/>
  <c r="BY719" s="1"/>
  <c r="BQ1200" a="1"/>
  <c r="BQ1200" s="1"/>
  <c r="BJ768" a="1"/>
  <c r="BJ768" s="1"/>
  <c r="BV1196" a="1"/>
  <c r="BV1196" s="1"/>
  <c r="BJ672" a="1"/>
  <c r="BJ672" s="1"/>
  <c r="BU829" a="1"/>
  <c r="BU829" s="1"/>
  <c r="CA823" a="1"/>
  <c r="CA823" s="1"/>
  <c r="BT681" a="1"/>
  <c r="BT681" s="1"/>
  <c r="BY834" a="1"/>
  <c r="BY834" s="1"/>
  <c r="CA1197" a="1"/>
  <c r="CA1197" s="1"/>
  <c r="BU861" a="1"/>
  <c r="BU861" s="1"/>
  <c r="BT641" a="1"/>
  <c r="BT641" s="1"/>
  <c r="BQ783" a="1"/>
  <c r="BQ783" s="1"/>
  <c r="BN631" a="1"/>
  <c r="BN631" s="1"/>
  <c r="BL638" a="1"/>
  <c r="BL638" s="1"/>
  <c r="BU685" a="1"/>
  <c r="BU685" s="1"/>
  <c r="BX1175" a="1"/>
  <c r="BX1175" s="1"/>
  <c r="BN789" a="1"/>
  <c r="BN789" s="1"/>
  <c r="BN716" a="1"/>
  <c r="BN716" s="1"/>
  <c r="BT725" a="1"/>
  <c r="BT725" s="1"/>
  <c r="BM809" a="1"/>
  <c r="BM809" s="1"/>
  <c r="BR765" a="1"/>
  <c r="BR765" s="1"/>
  <c r="BN679" a="1"/>
  <c r="BN679" s="1"/>
  <c r="BP776" a="1"/>
  <c r="BP776" s="1"/>
  <c r="CA771" a="1"/>
  <c r="CA771" s="1"/>
  <c r="BZ1184" a="1"/>
  <c r="BZ1184" s="1"/>
  <c r="BV780" a="1"/>
  <c r="BV780" s="1"/>
  <c r="BS632" a="1"/>
  <c r="BS632" s="1"/>
  <c r="BO1199" a="1"/>
  <c r="BO1199" s="1"/>
  <c r="BR684" a="1"/>
  <c r="BR684" s="1"/>
  <c r="BM853" a="1"/>
  <c r="BM853" s="1"/>
  <c r="BK677" a="1"/>
  <c r="BK677" s="1"/>
  <c r="BR780" a="1"/>
  <c r="BR780" s="1"/>
  <c r="BQ1182" a="1"/>
  <c r="BQ1182" s="1"/>
  <c r="BS730" a="1"/>
  <c r="BS730" s="1"/>
  <c r="BV727" a="1"/>
  <c r="BV727" s="1"/>
  <c r="BY698" a="1"/>
  <c r="BY698" s="1"/>
  <c r="BO773" a="1"/>
  <c r="BO773" s="1"/>
  <c r="BK1198" a="1"/>
  <c r="BK1198" s="1"/>
  <c r="BY848" a="1"/>
  <c r="BY848" s="1"/>
  <c r="BW1197" a="1"/>
  <c r="BW1197" s="1"/>
  <c r="BP697" a="1"/>
  <c r="BP697" s="1"/>
  <c r="BP1183" a="1"/>
  <c r="BP1183" s="1"/>
  <c r="BL860" a="1"/>
  <c r="BL860" s="1"/>
  <c r="BK743" a="1"/>
  <c r="BK743" s="1"/>
  <c r="BT861" a="1"/>
  <c r="BT861" s="1"/>
  <c r="BN747" a="1"/>
  <c r="BN747" s="1"/>
  <c r="BM1190" a="1"/>
  <c r="BM1190" s="1"/>
  <c r="BL774" a="1"/>
  <c r="BL774" s="1"/>
  <c r="BU848" a="1"/>
  <c r="BU848" s="1"/>
  <c r="BQ770" a="1"/>
  <c r="BQ770" s="1"/>
  <c r="BM855" a="1"/>
  <c r="BM855" s="1"/>
  <c r="CA627" a="1"/>
  <c r="CA627" s="1"/>
  <c r="CA807" a="1"/>
  <c r="CA807" s="1"/>
  <c r="BU673" a="1"/>
  <c r="BU673" s="1"/>
  <c r="BX679" a="1"/>
  <c r="BX679" s="1"/>
  <c r="BN678" a="1"/>
  <c r="BN678" s="1"/>
  <c r="BR683" a="1"/>
  <c r="BR683" s="1"/>
  <c r="CA854" a="1"/>
  <c r="CA854" s="1"/>
  <c r="BV681" a="1"/>
  <c r="BV681" s="1"/>
  <c r="BN673" a="1"/>
  <c r="BN673" s="1"/>
  <c r="CA697" a="1"/>
  <c r="CA697" s="1"/>
  <c r="BP730" a="1"/>
  <c r="BP730" s="1"/>
  <c r="BK715" a="1"/>
  <c r="BK715" s="1"/>
  <c r="BK623" a="1"/>
  <c r="BK623" s="1"/>
  <c r="BU750" a="1"/>
  <c r="BU750" s="1"/>
  <c r="BV839" a="1"/>
  <c r="BV839" s="1"/>
  <c r="BS720" a="1"/>
  <c r="BS720" s="1"/>
  <c r="BX620" a="1"/>
  <c r="BX620" s="1"/>
  <c r="BU672" a="1"/>
  <c r="BU672" s="1"/>
  <c r="BL704" a="1"/>
  <c r="BL704" s="1"/>
  <c r="BO746" a="1"/>
  <c r="BO746" s="1"/>
  <c r="BS641" a="1"/>
  <c r="BS641" s="1"/>
  <c r="BU751" a="1"/>
  <c r="BU751" s="1"/>
  <c r="BK841" a="1"/>
  <c r="BK841" s="1"/>
  <c r="BL1186" a="1"/>
  <c r="BL1186" s="1"/>
  <c r="BY642" a="1"/>
  <c r="BY642" s="1"/>
  <c r="BJ701" a="1"/>
  <c r="BJ701" s="1"/>
  <c r="BZ1200" a="1"/>
  <c r="BZ1200" s="1"/>
  <c r="BM674" a="1"/>
  <c r="BM674" s="1"/>
  <c r="BL710" a="1"/>
  <c r="BL710" s="1"/>
  <c r="BM713" a="1"/>
  <c r="BM713" s="1"/>
  <c r="BR711" a="1"/>
  <c r="BR711" s="1"/>
  <c r="BX717" a="1"/>
  <c r="BX717" s="1"/>
  <c r="BQ829" a="1"/>
  <c r="BQ829" s="1"/>
  <c r="BR1191" a="1"/>
  <c r="BR1191" s="1"/>
  <c r="BX835" a="1"/>
  <c r="BX835" s="1"/>
  <c r="BT807" a="1"/>
  <c r="BT807" s="1"/>
  <c r="BX641" a="1"/>
  <c r="BX641" s="1"/>
  <c r="BV762" a="1"/>
  <c r="BV762" s="1"/>
  <c r="BQ860" a="1"/>
  <c r="BQ860" s="1"/>
  <c r="BP762" a="1"/>
  <c r="BP762" s="1"/>
  <c r="BL863" a="1"/>
  <c r="BL863" s="1"/>
  <c r="BV835" a="1"/>
  <c r="BV835" s="1"/>
  <c r="BJ710" a="1"/>
  <c r="BJ710" s="1"/>
  <c r="BP785" a="1"/>
  <c r="BP785" s="1"/>
  <c r="BT786" a="1"/>
  <c r="BT786" s="1"/>
  <c r="BT782" a="1"/>
  <c r="BT782" s="1"/>
  <c r="BU707" a="1"/>
  <c r="BU707" s="1"/>
  <c r="BV684" a="1"/>
  <c r="BV684" s="1"/>
  <c r="BO719" a="1"/>
  <c r="BO719" s="1"/>
  <c r="BP1187" a="1"/>
  <c r="BP1187" s="1"/>
  <c r="CA704" a="1"/>
  <c r="CA704" s="1"/>
  <c r="BP632" a="1"/>
  <c r="BP632" s="1"/>
  <c r="BT854" a="1"/>
  <c r="BT854" s="1"/>
  <c r="BZ1191" a="1"/>
  <c r="BZ1191" s="1"/>
  <c r="BV751" a="1"/>
  <c r="BV751" s="1"/>
  <c r="BP1185" a="1"/>
  <c r="BP1185" s="1"/>
  <c r="BW698" a="1"/>
  <c r="BW698" s="1"/>
  <c r="BY841" a="1"/>
  <c r="BY841" s="1"/>
  <c r="BT788" a="1"/>
  <c r="BT788" s="1"/>
  <c r="BR834" a="1"/>
  <c r="BR834" s="1"/>
  <c r="BM861" a="1"/>
  <c r="BM861" s="1"/>
  <c r="BK676" a="1"/>
  <c r="BK676" s="1"/>
  <c r="BO830" a="1"/>
  <c r="BO830" s="1"/>
  <c r="BL745" a="1"/>
  <c r="BL745" s="1"/>
  <c r="BM722" a="1"/>
  <c r="BM722" s="1"/>
  <c r="BK861" a="1"/>
  <c r="BK861" s="1"/>
  <c r="BV696" a="1"/>
  <c r="BV696" s="1"/>
  <c r="BX745" a="1"/>
  <c r="BX745" s="1"/>
  <c r="BU697" a="1"/>
  <c r="BU697" s="1"/>
  <c r="BR751" a="1"/>
  <c r="BR751" s="1"/>
  <c r="BJ858" a="1"/>
  <c r="BJ858" s="1"/>
  <c r="BM632" a="1"/>
  <c r="BM632" s="1"/>
  <c r="BL769" a="1"/>
  <c r="BL769" s="1"/>
  <c r="BZ779" a="1"/>
  <c r="BZ779" s="1"/>
  <c r="BP671" a="1"/>
  <c r="BP671" s="1"/>
  <c r="BT680" a="1"/>
  <c r="BT680" s="1"/>
  <c r="BZ673" a="1"/>
  <c r="BZ673" s="1"/>
  <c r="BZ631" a="1"/>
  <c r="BZ631" s="1"/>
  <c r="BR806" a="1"/>
  <c r="BR806" s="1"/>
  <c r="BR632" a="1"/>
  <c r="BR632" s="1"/>
  <c r="BZ771" a="1"/>
  <c r="BZ771" s="1"/>
  <c r="BV832" a="1"/>
  <c r="BV832" s="1"/>
  <c r="BO855" a="1"/>
  <c r="BO855" s="1"/>
  <c r="BY847" a="1"/>
  <c r="BY847" s="1"/>
  <c r="BU1202" a="1"/>
  <c r="BU1202" s="1"/>
  <c r="BS835" a="1"/>
  <c r="BS835" s="1"/>
  <c r="BX673" a="1"/>
  <c r="BX673" s="1"/>
  <c r="CA657" a="1"/>
  <c r="CA657" s="1"/>
  <c r="BU808" a="1"/>
  <c r="BU808" s="1"/>
  <c r="BT847" a="1"/>
  <c r="BT847" s="1"/>
  <c r="BP629" a="1"/>
  <c r="BP629" s="1"/>
  <c r="BN856" a="1"/>
  <c r="BN856" s="1"/>
  <c r="BV717" a="1"/>
  <c r="BV717" s="1"/>
  <c r="BU804" a="1"/>
  <c r="BU804" s="1"/>
  <c r="BY830" a="1"/>
  <c r="BY830" s="1"/>
  <c r="BV843" a="1"/>
  <c r="BV843" s="1"/>
  <c r="BU827" a="1"/>
  <c r="BU827" s="1"/>
  <c r="BT699" a="1"/>
  <c r="BT699" s="1"/>
  <c r="BX659" a="1"/>
  <c r="BX659" s="1"/>
  <c r="BU715" a="1"/>
  <c r="BU715" s="1"/>
  <c r="BN1183" a="1"/>
  <c r="BN1183" s="1"/>
  <c r="BO765" a="1"/>
  <c r="BO765" s="1"/>
  <c r="BT859" a="1"/>
  <c r="BT859" s="1"/>
  <c r="BT842" a="1"/>
  <c r="BT842" s="1"/>
  <c r="BX826" a="1"/>
  <c r="BX826" s="1"/>
  <c r="BY718" a="1"/>
  <c r="BY718" s="1"/>
  <c r="BX832" a="1"/>
  <c r="BX832" s="1"/>
  <c r="BX703" a="1"/>
  <c r="BX703" s="1"/>
  <c r="BW764" a="1"/>
  <c r="BW764" s="1"/>
  <c r="BS621" a="1"/>
  <c r="BS621" s="1"/>
  <c r="BT865" a="1"/>
  <c r="BT865" s="1"/>
  <c r="BV631" a="1"/>
  <c r="BV631" s="1"/>
  <c r="BL635" a="1"/>
  <c r="BL635" s="1"/>
  <c r="BU728" a="1"/>
  <c r="BU728" s="1"/>
  <c r="BR681" a="1"/>
  <c r="BR681" s="1"/>
  <c r="BY750" a="1"/>
  <c r="BY750" s="1"/>
  <c r="BJ725" a="1"/>
  <c r="BJ725" s="1"/>
  <c r="BM823" a="1"/>
  <c r="BM823" s="1"/>
  <c r="BR762" a="1"/>
  <c r="BR762" s="1"/>
  <c r="BL786" a="1"/>
  <c r="BL786" s="1"/>
  <c r="BO784" a="1"/>
  <c r="BO784" s="1"/>
  <c r="BY789" a="1"/>
  <c r="BY789" s="1"/>
  <c r="BP811" a="1"/>
  <c r="BP811" s="1"/>
  <c r="BR676" a="1"/>
  <c r="BR676" s="1"/>
  <c r="BO863" a="1"/>
  <c r="BO863" s="1"/>
  <c r="BK827" a="1"/>
  <c r="BK827" s="1"/>
  <c r="BY764" a="1"/>
  <c r="BY764" s="1"/>
  <c r="BZ855" a="1"/>
  <c r="BZ855" s="1"/>
  <c r="BN720" a="1"/>
  <c r="BN720" s="1"/>
  <c r="CA719" a="1"/>
  <c r="CA719" s="1"/>
  <c r="BL826" a="1"/>
  <c r="BL826" s="1"/>
  <c r="BM774" a="1"/>
  <c r="BM774" s="1"/>
  <c r="BM727" a="1"/>
  <c r="BM727" s="1"/>
  <c r="BT772" a="1"/>
  <c r="BT772" s="1"/>
  <c r="CA846" a="1"/>
  <c r="CA846" s="1"/>
  <c r="BT743" a="1"/>
  <c r="BT743" s="1"/>
  <c r="CA764" a="1"/>
  <c r="CA764" s="1"/>
  <c r="BR848" a="1"/>
  <c r="BR848" s="1"/>
  <c r="BO779" a="1"/>
  <c r="BO779" s="1"/>
  <c r="BL683" a="1"/>
  <c r="BL683" s="1"/>
  <c r="BZ655" a="1"/>
  <c r="BZ655" s="1"/>
  <c r="BZ742" a="1"/>
  <c r="BZ742" s="1"/>
  <c r="BU635" a="1"/>
  <c r="BU635" s="1"/>
  <c r="BL763" a="1"/>
  <c r="BL763" s="1"/>
  <c r="BX621" a="1"/>
  <c r="BX621" s="1"/>
  <c r="BS708" a="1"/>
  <c r="BS708" s="1"/>
  <c r="BJ684" a="1"/>
  <c r="BJ684" s="1"/>
  <c r="BJ670" a="1"/>
  <c r="BJ670" s="1"/>
  <c r="BU743" a="1"/>
  <c r="BU743" s="1"/>
  <c r="BS679" a="1"/>
  <c r="BS679" s="1"/>
  <c r="CA659" a="1"/>
  <c r="CA659" s="1"/>
  <c r="BX803" a="1"/>
  <c r="BX803" s="1"/>
  <c r="BX784" a="1"/>
  <c r="BX784" s="1"/>
  <c r="BN748" a="1"/>
  <c r="BN748" s="1"/>
  <c r="BZ1178" a="1"/>
  <c r="BZ1178" s="1"/>
  <c r="BQ833" a="1"/>
  <c r="BQ833" s="1"/>
  <c r="BZ678" a="1"/>
  <c r="BZ678" s="1"/>
  <c r="BL703" a="1"/>
  <c r="BL703" s="1"/>
  <c r="BR778" a="1"/>
  <c r="BR778" s="1"/>
  <c r="BW704" a="1"/>
  <c r="BW704" s="1"/>
  <c r="CA742" a="1"/>
  <c r="CA742" s="1"/>
  <c r="BM775" a="1"/>
  <c r="BM775" s="1"/>
  <c r="BU1177" a="1"/>
  <c r="BU1177" s="1"/>
  <c r="BR656" a="1"/>
  <c r="BR656" s="1"/>
  <c r="BO726" a="1"/>
  <c r="BO726" s="1"/>
  <c r="BU671" a="1"/>
  <c r="BU671" s="1"/>
  <c r="BJ824" a="1"/>
  <c r="BJ824" s="1"/>
  <c r="BX852" a="1"/>
  <c r="BX852" s="1"/>
  <c r="BU832" a="1"/>
  <c r="BU832" s="1"/>
  <c r="BL776" a="1"/>
  <c r="BL776" s="1"/>
  <c r="BR1196" a="1"/>
  <c r="BR1196" s="1"/>
  <c r="BS831" a="1"/>
  <c r="BS831" s="1"/>
  <c r="BW838" a="1"/>
  <c r="BW838" s="1"/>
  <c r="BQ631" a="1"/>
  <c r="BQ631" s="1"/>
  <c r="BK704" a="1"/>
  <c r="BK704" s="1"/>
  <c r="BY683" a="1"/>
  <c r="BY683" s="1"/>
  <c r="BR835" a="1"/>
  <c r="BR835" s="1"/>
  <c r="BW673" a="1"/>
  <c r="BW673" s="1"/>
  <c r="BW1202" a="1"/>
  <c r="BW1202" s="1"/>
  <c r="BR640" a="1"/>
  <c r="BR640" s="1"/>
  <c r="BS724" a="1"/>
  <c r="BS724" s="1"/>
  <c r="BS782" a="1"/>
  <c r="BS782" s="1"/>
  <c r="BV848" a="1"/>
  <c r="BV848" s="1"/>
  <c r="BR726" a="1"/>
  <c r="BR726" s="1"/>
  <c r="BY825" a="1"/>
  <c r="BY825" s="1"/>
  <c r="BY674" a="1"/>
  <c r="BY674" s="1"/>
  <c r="BN632" a="1"/>
  <c r="BN632" s="1"/>
  <c r="BN853" a="1"/>
  <c r="BN853" s="1"/>
  <c r="BX859" a="1"/>
  <c r="BX859" s="1"/>
  <c r="BZ730" a="1"/>
  <c r="BZ730" s="1"/>
  <c r="BM779" a="1"/>
  <c r="BM779" s="1"/>
  <c r="BX729" a="1"/>
  <c r="BX729" s="1"/>
  <c r="BQ832" a="1"/>
  <c r="BQ832" s="1"/>
  <c r="BL623" a="1"/>
  <c r="BL623" s="1"/>
  <c r="BP845" a="1"/>
  <c r="BP845" s="1"/>
  <c r="BL696" a="1"/>
  <c r="BL696" s="1"/>
  <c r="BW862" a="1"/>
  <c r="BW862" s="1"/>
  <c r="BX1182" a="1"/>
  <c r="BX1182" s="1"/>
  <c r="BU698" a="1"/>
  <c r="BU698" s="1"/>
  <c r="BZ642" a="1"/>
  <c r="BZ642" s="1"/>
  <c r="BT745" a="1"/>
  <c r="BT745" s="1"/>
  <c r="BN677" a="1"/>
  <c r="BN677" s="1"/>
  <c r="BS777" a="1"/>
  <c r="BS777" s="1"/>
  <c r="BP633" a="1"/>
  <c r="BP633" s="1"/>
  <c r="BZ770" a="1"/>
  <c r="BZ770" s="1"/>
  <c r="BO1175" a="1"/>
  <c r="BO1175" s="1"/>
  <c r="BM697" a="1"/>
  <c r="BM697" s="1"/>
  <c r="BJ747" a="1"/>
  <c r="BJ747" s="1"/>
  <c r="BJ781" a="1"/>
  <c r="BJ781" s="1"/>
  <c r="BQ1180" a="1"/>
  <c r="BQ1180" s="1"/>
  <c r="BX675" a="1"/>
  <c r="BX675" s="1"/>
  <c r="BR1193" a="1"/>
  <c r="BR1193" s="1"/>
  <c r="BM851" a="1"/>
  <c r="BM851" s="1"/>
  <c r="BL771" a="1"/>
  <c r="BL771" s="1"/>
  <c r="BU811" a="1"/>
  <c r="BU811" s="1"/>
  <c r="BK847" a="1"/>
  <c r="BK847" s="1"/>
  <c r="BS707" a="1"/>
  <c r="BS707" s="1"/>
  <c r="BZ720" a="1"/>
  <c r="BZ720" s="1"/>
  <c r="BQ1197" a="1"/>
  <c r="BQ1197" s="1"/>
  <c r="BN839" a="1"/>
  <c r="BN839" s="1"/>
  <c r="BO790" a="1"/>
  <c r="BO790" s="1"/>
  <c r="BX779" a="1"/>
  <c r="BX779" s="1"/>
  <c r="BN745" a="1"/>
  <c r="BN745" s="1"/>
  <c r="BT642" a="1"/>
  <c r="BT642" s="1"/>
  <c r="BU838" a="1"/>
  <c r="BU838" s="1"/>
  <c r="BX643" a="1"/>
  <c r="BX643" s="1"/>
  <c r="BZ789" a="1"/>
  <c r="BZ789" s="1"/>
  <c r="BV656" a="1"/>
  <c r="BV656" s="1"/>
  <c r="CA716" a="1"/>
  <c r="CA716" s="1"/>
  <c r="CA856" a="1"/>
  <c r="CA856" s="1"/>
  <c r="BR822" a="1"/>
  <c r="BR822" s="1"/>
  <c r="BZ805" a="1"/>
  <c r="BZ805" s="1"/>
  <c r="BL699" a="1"/>
  <c r="BL699" s="1"/>
  <c r="BQ864" a="1"/>
  <c r="BQ864" s="1"/>
  <c r="BT850" a="1"/>
  <c r="BT850" s="1"/>
  <c r="BQ723" a="1"/>
  <c r="BQ723" s="1"/>
  <c r="BV714" a="1"/>
  <c r="BV714" s="1"/>
  <c r="BV763" a="1"/>
  <c r="BV763" s="1"/>
  <c r="BY803" a="1"/>
  <c r="BY803" s="1"/>
  <c r="BT708" a="1"/>
  <c r="BT708" s="1"/>
  <c r="BM640" a="1"/>
  <c r="BM640" s="1"/>
  <c r="BK773" a="1"/>
  <c r="BK773" s="1"/>
  <c r="BU709" a="1"/>
  <c r="BU709" s="1"/>
  <c r="BX1184" a="1"/>
  <c r="BX1184" s="1"/>
  <c r="BJ626" a="1"/>
  <c r="BJ626" s="1"/>
  <c r="BJ857" a="1"/>
  <c r="BJ857" s="1"/>
  <c r="BN838" a="1"/>
  <c r="BN838" s="1"/>
  <c r="CA825" a="1"/>
  <c r="CA825" s="1"/>
  <c r="BO622" a="1"/>
  <c r="BO622" s="1"/>
  <c r="BO808" a="1"/>
  <c r="BO808" s="1"/>
  <c r="BP672" a="1"/>
  <c r="BP672" s="1"/>
  <c r="BX709" a="1"/>
  <c r="BX709" s="1"/>
  <c r="CA1195" a="1"/>
  <c r="CA1195" s="1"/>
  <c r="BJ864" a="1"/>
  <c r="BJ864" s="1"/>
  <c r="BZ823" a="1"/>
  <c r="BZ823" s="1"/>
  <c r="BM717" a="1"/>
  <c r="BM717" s="1"/>
  <c r="BP723" a="1"/>
  <c r="BP723" s="1"/>
  <c r="BN1202" a="1"/>
  <c r="BN1202" s="1"/>
  <c r="BY1176" a="1"/>
  <c r="BY1176" s="1"/>
  <c r="BU742" a="1"/>
  <c r="BU742" s="1"/>
  <c r="BZ854" a="1"/>
  <c r="BZ854" s="1"/>
  <c r="BQ1175" a="1"/>
  <c r="BQ1175" s="1"/>
  <c r="BN744" a="1"/>
  <c r="BN744" s="1"/>
  <c r="BS729" a="1"/>
  <c r="BS729" s="1"/>
  <c r="BS846" a="1"/>
  <c r="BS846" s="1"/>
  <c r="BN848" a="1"/>
  <c r="BN848" s="1"/>
  <c r="BT784" a="1"/>
  <c r="BT784" s="1"/>
  <c r="BL1196" a="1"/>
  <c r="BL1196" s="1"/>
  <c r="BL803" a="1"/>
  <c r="BL803" s="1"/>
  <c r="BW772" a="1"/>
  <c r="BW772" s="1"/>
  <c r="BY712" a="1"/>
  <c r="BY712" s="1"/>
  <c r="BS861" a="1"/>
  <c r="BS861" s="1"/>
  <c r="BV772" a="1"/>
  <c r="BV772" s="1"/>
  <c r="BN826" a="1"/>
  <c r="BN826" s="1"/>
  <c r="BZ1187" a="1"/>
  <c r="BZ1187" s="1"/>
  <c r="BR1197" a="1"/>
  <c r="BR1197" s="1"/>
  <c r="BS683" a="1"/>
  <c r="BS683" s="1"/>
  <c r="BZ1195" a="1"/>
  <c r="BZ1195" s="1"/>
  <c r="BU789" a="1"/>
  <c r="BU789" s="1"/>
  <c r="BM684" a="1"/>
  <c r="BM684" s="1"/>
  <c r="BQ750" a="1"/>
  <c r="BQ750" s="1"/>
  <c r="BW1183" a="1"/>
  <c r="BW1183" s="1"/>
  <c r="BU830" a="1"/>
  <c r="BU830" s="1"/>
  <c r="BV853" a="1"/>
  <c r="BV853" s="1"/>
  <c r="BZ657" a="1"/>
  <c r="BZ657" s="1"/>
  <c r="BX769" a="1"/>
  <c r="BX769" s="1"/>
  <c r="BX626" a="1"/>
  <c r="BX626" s="1"/>
  <c r="BN708" a="1"/>
  <c r="BN708" s="1"/>
  <c r="BK712" a="1"/>
  <c r="BK712" s="1"/>
  <c r="BZ763" a="1"/>
  <c r="BZ763" s="1"/>
  <c r="BM679" a="1"/>
  <c r="BM679" s="1"/>
  <c r="BL701" a="1"/>
  <c r="BL701" s="1"/>
  <c r="BY1187" a="1"/>
  <c r="BY1187" s="1"/>
  <c r="BY727" a="1"/>
  <c r="BY727" s="1"/>
  <c r="BL788" a="1"/>
  <c r="BL788" s="1"/>
  <c r="BP727" a="1"/>
  <c r="BP727" s="1"/>
  <c r="BR779" a="1"/>
  <c r="BR779" s="1"/>
  <c r="BQ1188" a="1"/>
  <c r="BQ1188" s="1"/>
  <c r="BP841" a="1"/>
  <c r="BP841" s="1"/>
  <c r="BL679" a="1"/>
  <c r="BL679" s="1"/>
  <c r="BU854" a="1"/>
  <c r="BU854" s="1"/>
  <c r="BU841" a="1"/>
  <c r="BU841" s="1"/>
  <c r="CA839" a="1"/>
  <c r="CA839" s="1"/>
  <c r="BT830" a="1"/>
  <c r="BT830" s="1"/>
  <c r="BW830" a="1"/>
  <c r="BW830" s="1"/>
  <c r="BQ788" a="1"/>
  <c r="BQ788" s="1"/>
  <c r="BW696" a="1"/>
  <c r="BW696" s="1"/>
  <c r="BZ1192" a="1"/>
  <c r="BZ1192" s="1"/>
  <c r="BU782" a="1"/>
  <c r="BU782" s="1"/>
  <c r="BS745" a="1"/>
  <c r="BS745" s="1"/>
  <c r="BV642" a="1"/>
  <c r="BV642" s="1"/>
  <c r="BN658" a="1"/>
  <c r="BN658" s="1"/>
  <c r="BQ701" a="1"/>
  <c r="BQ701" s="1"/>
  <c r="BY704" a="1"/>
  <c r="BY704" s="1"/>
  <c r="BS792" a="1"/>
  <c r="BS792" s="1"/>
  <c r="BL719" a="1"/>
  <c r="BL719" s="1"/>
  <c r="BZ790" a="1"/>
  <c r="BZ790" s="1"/>
  <c r="BQ1190" a="1"/>
  <c r="BQ1190" s="1"/>
  <c r="BS658" a="1"/>
  <c r="BS658" s="1"/>
  <c r="BS625" a="1"/>
  <c r="BS625" s="1"/>
  <c r="BV632" a="1"/>
  <c r="BV632" s="1"/>
  <c r="BM1188" a="1"/>
  <c r="BM1188" s="1"/>
  <c r="BV625" a="1"/>
  <c r="BV625" s="1"/>
  <c r="BZ1202" a="1"/>
  <c r="BZ1202" s="1"/>
  <c r="BS768" a="1"/>
  <c r="BS768" s="1"/>
  <c r="BX836" a="1"/>
  <c r="BX836" s="1"/>
  <c r="BR707" a="1"/>
  <c r="BR707" s="1"/>
  <c r="BM837" a="1"/>
  <c r="BM837" s="1"/>
  <c r="BO838" a="1"/>
  <c r="BO838" s="1"/>
  <c r="BR630" a="1"/>
  <c r="BR630" s="1"/>
  <c r="BS762" a="1"/>
  <c r="BS762" s="1"/>
  <c r="BK805" a="1"/>
  <c r="BK805" s="1"/>
  <c r="BW1178" a="1"/>
  <c r="BW1178" s="1"/>
  <c r="BT643" a="1"/>
  <c r="BT643" s="1"/>
  <c r="BK865" a="1"/>
  <c r="BK865" s="1"/>
  <c r="BO680" a="1"/>
  <c r="BO680" s="1"/>
  <c r="BQ811" a="1"/>
  <c r="BQ811" s="1"/>
  <c r="BX698" a="1"/>
  <c r="BX698" s="1"/>
  <c r="BY638" a="1"/>
  <c r="BY638" s="1"/>
  <c r="BL1187" a="1"/>
  <c r="BL1187" s="1"/>
  <c r="BT858" a="1"/>
  <c r="BT858" s="1"/>
  <c r="BT1184" a="1"/>
  <c r="BT1184" s="1"/>
  <c r="BL831" a="1"/>
  <c r="BL831" s="1"/>
  <c r="BO623" a="1"/>
  <c r="BO623" s="1"/>
  <c r="BR702" a="1"/>
  <c r="BR702" s="1"/>
  <c r="BJ728" a="1"/>
  <c r="BJ728" s="1"/>
  <c r="BW709" a="1"/>
  <c r="BW709" s="1"/>
  <c r="CA621" a="1"/>
  <c r="CA621" s="1"/>
  <c r="BW727" a="1"/>
  <c r="BW727" s="1"/>
  <c r="BQ840" a="1"/>
  <c r="BQ840" s="1"/>
  <c r="BV659" a="1"/>
  <c r="BV659" s="1"/>
  <c r="BP786" a="1"/>
  <c r="BP786" s="1"/>
  <c r="BN809" a="1"/>
  <c r="BN809" s="1"/>
  <c r="BV626" a="1"/>
  <c r="BV626" s="1"/>
  <c r="BT702" a="1"/>
  <c r="BT702" s="1"/>
  <c r="BT744" a="1"/>
  <c r="BT744" s="1"/>
  <c r="BT827" a="1"/>
  <c r="BT827" s="1"/>
  <c r="BO709" a="1"/>
  <c r="BO709" s="1"/>
  <c r="BP806" a="1"/>
  <c r="BP806" s="1"/>
  <c r="BO807" a="1"/>
  <c r="BO807" s="1"/>
  <c r="BL620" a="1"/>
  <c r="BL620" s="1"/>
  <c r="BQ862" a="1"/>
  <c r="BQ862" s="1"/>
  <c r="BZ750" a="1"/>
  <c r="BZ750" s="1"/>
  <c r="BU717" a="1"/>
  <c r="BU717" s="1"/>
  <c r="BS811" a="1"/>
  <c r="BS811" s="1"/>
  <c r="BU776" a="1"/>
  <c r="BU776" s="1"/>
  <c r="BN683" a="1"/>
  <c r="BN683" s="1"/>
  <c r="BK843" a="1"/>
  <c r="BK843" s="1"/>
  <c r="BM772" a="1"/>
  <c r="BM772" s="1"/>
  <c r="BQ730" a="1"/>
  <c r="BQ730" s="1"/>
  <c r="BU718" a="1"/>
  <c r="BU718" s="1"/>
  <c r="BU628" a="1"/>
  <c r="BU628" s="1"/>
  <c r="BX678" a="1"/>
  <c r="BX678" s="1"/>
  <c r="BO770" a="1"/>
  <c r="BO770" s="1"/>
  <c r="BY862" a="1"/>
  <c r="BY862" s="1"/>
  <c r="BW831" a="1"/>
  <c r="BW831" s="1"/>
  <c r="BZ704" a="1"/>
  <c r="BZ704" s="1"/>
  <c r="BN835" a="1"/>
  <c r="BN835" s="1"/>
  <c r="BL1192" a="1"/>
  <c r="BL1192" s="1"/>
  <c r="BR849" a="1"/>
  <c r="BR849" s="1"/>
  <c r="BV704" a="1"/>
  <c r="BV704" s="1"/>
  <c r="BK1177" a="1"/>
  <c r="BK1177" s="1"/>
  <c r="BW843" a="1"/>
  <c r="BW843" s="1"/>
  <c r="BS748" a="1"/>
  <c r="BS748" s="1"/>
  <c r="BN633" a="1"/>
  <c r="BN633" s="1"/>
  <c r="BW1188" a="1"/>
  <c r="BW1188" s="1"/>
  <c r="BJ1192" a="1"/>
  <c r="BJ1192" s="1"/>
  <c r="BJ620" a="1"/>
  <c r="BJ620" s="1"/>
  <c r="BW702" a="1"/>
  <c r="BW702" s="1"/>
  <c r="BX705" a="1"/>
  <c r="BX705" s="1"/>
  <c r="BS716" a="1"/>
  <c r="BS716" s="1"/>
  <c r="BZ843" a="1"/>
  <c r="BZ843" s="1"/>
  <c r="BV1202" a="1"/>
  <c r="BV1202" s="1"/>
  <c r="BQ1186" a="1"/>
  <c r="BQ1186" s="1"/>
  <c r="BO707" a="1"/>
  <c r="BO707" s="1"/>
  <c r="BX625" a="1"/>
  <c r="BX625" s="1"/>
  <c r="CA714" a="1"/>
  <c r="CA714" s="1"/>
  <c r="CA1184" a="1"/>
  <c r="CA1184" s="1"/>
  <c r="BQ792" a="1"/>
  <c r="BQ792" s="1"/>
  <c r="CA682" a="1"/>
  <c r="CA682" s="1"/>
  <c r="BX707" a="1"/>
  <c r="BX707" s="1"/>
  <c r="BP715" a="1"/>
  <c r="BP715" s="1"/>
  <c r="BO862" a="1"/>
  <c r="BO862" s="1"/>
  <c r="BW790" a="1"/>
  <c r="BW790" s="1"/>
  <c r="BQ714" a="1"/>
  <c r="BQ714" s="1"/>
  <c r="BS1202" a="1"/>
  <c r="BS1202" s="1"/>
  <c r="BS643" a="1"/>
  <c r="BS643" s="1"/>
  <c r="BR777" a="1"/>
  <c r="BR777" s="1"/>
  <c r="BL685" a="1"/>
  <c r="BL685" s="1"/>
  <c r="BQ711" a="1"/>
  <c r="BQ711" s="1"/>
  <c r="BR729" a="1"/>
  <c r="BR729" s="1"/>
  <c r="BK670" a="1"/>
  <c r="BK670" s="1"/>
  <c r="BJ697" a="1"/>
  <c r="BJ697" s="1"/>
  <c r="BL792" a="1"/>
  <c r="BL792" s="1"/>
  <c r="BY640" a="1"/>
  <c r="BY640" s="1"/>
  <c r="BY860" a="1"/>
  <c r="BY860" s="1"/>
  <c r="BS783" a="1"/>
  <c r="BS783" s="1"/>
  <c r="BX728" a="1"/>
  <c r="BX728" s="1"/>
  <c r="BJ835" a="1"/>
  <c r="BJ835" s="1"/>
  <c r="BJ1175" a="1"/>
  <c r="BJ1175" s="1"/>
  <c r="BM699" a="1"/>
  <c r="BM699" s="1"/>
  <c r="BS657" a="1"/>
  <c r="BS657" s="1"/>
  <c r="BK628" a="1"/>
  <c r="BK628" s="1"/>
  <c r="BT632" a="1"/>
  <c r="BT632" s="1"/>
  <c r="BQ722" a="1"/>
  <c r="BQ722" s="1"/>
  <c r="BX805" a="1"/>
  <c r="BX805" s="1"/>
  <c r="BO704" a="1"/>
  <c r="BO704" s="1"/>
  <c r="BO783" a="1"/>
  <c r="BO783" s="1"/>
  <c r="BP1193" a="1"/>
  <c r="BP1193" s="1"/>
  <c r="BS727" a="1"/>
  <c r="BS727" s="1"/>
  <c r="BV826" a="1"/>
  <c r="BV826" s="1"/>
  <c r="BW777" a="1"/>
  <c r="BW777" s="1"/>
  <c r="BZ658" a="1"/>
  <c r="BZ658" s="1"/>
  <c r="BR714" a="1"/>
  <c r="BR714" s="1"/>
  <c r="BY775" a="1"/>
  <c r="BY775" s="1"/>
  <c r="BK657" a="1"/>
  <c r="BK657" s="1"/>
  <c r="BU1178" a="1"/>
  <c r="BU1178" s="1"/>
  <c r="BN729" a="1"/>
  <c r="BN729" s="1"/>
  <c r="BW1176" a="1"/>
  <c r="BW1176" s="1"/>
  <c r="BU643" a="1"/>
  <c r="BU643" s="1"/>
  <c r="BL823" a="1"/>
  <c r="BL823" s="1"/>
  <c r="BT852" a="1"/>
  <c r="BT852" s="1"/>
  <c r="BX788" a="1"/>
  <c r="BX788" s="1"/>
  <c r="BU849" a="1"/>
  <c r="BU849" s="1"/>
  <c r="BK771" a="1"/>
  <c r="BK771" s="1"/>
  <c r="BO673" a="1"/>
  <c r="BO673" s="1"/>
  <c r="BU1188" a="1"/>
  <c r="BU1188" s="1"/>
  <c r="BL847" a="1"/>
  <c r="BL847" s="1"/>
  <c r="BJ785" a="1"/>
  <c r="BJ785" s="1"/>
  <c r="BV624" a="1"/>
  <c r="BV624" s="1"/>
  <c r="BK1202" a="1"/>
  <c r="BK1202" s="1"/>
  <c r="BV673" a="1"/>
  <c r="BV673" s="1"/>
  <c r="BK767" a="1"/>
  <c r="BK767" s="1"/>
  <c r="BK673" a="1"/>
  <c r="BK673" s="1"/>
  <c r="BU769" a="1"/>
  <c r="BU769" s="1"/>
  <c r="BN682" a="1"/>
  <c r="BN682" s="1"/>
  <c r="BV672" a="1"/>
  <c r="BV672" s="1"/>
  <c r="BL853" a="1"/>
  <c r="BL853" s="1"/>
  <c r="BL723" a="1"/>
  <c r="BL723" s="1"/>
  <c r="BM677" a="1"/>
  <c r="BM677" s="1"/>
  <c r="BN792" a="1"/>
  <c r="BN792" s="1"/>
  <c r="BW656" a="1"/>
  <c r="BW656" s="1"/>
  <c r="BQ1189" a="1"/>
  <c r="BQ1189" s="1"/>
  <c r="BZ626" a="1"/>
  <c r="BZ626" s="1"/>
  <c r="BX767" a="1"/>
  <c r="BX767" s="1"/>
  <c r="BM1177" a="1"/>
  <c r="BM1177" s="1"/>
  <c r="BX642" a="1"/>
  <c r="BX642" s="1"/>
  <c r="BS711" a="1"/>
  <c r="BS711" s="1"/>
  <c r="BM1192" a="1"/>
  <c r="BM1192" s="1"/>
  <c r="BS633" a="1"/>
  <c r="BS633" s="1"/>
  <c r="BX809" a="1"/>
  <c r="BX809" s="1"/>
  <c r="BX711" a="1"/>
  <c r="BX711" s="1"/>
  <c r="BS847" a="1"/>
  <c r="BS847" s="1"/>
  <c r="BN719" a="1"/>
  <c r="BN719" s="1"/>
  <c r="BR743" a="1"/>
  <c r="BR743" s="1"/>
  <c r="CA833" a="1"/>
  <c r="CA833" s="1"/>
  <c r="BO825" a="1"/>
  <c r="BO825" s="1"/>
  <c r="BW854" a="1"/>
  <c r="BW854" s="1"/>
  <c r="BQ827" a="1"/>
  <c r="BQ827" s="1"/>
  <c r="BY770" a="1"/>
  <c r="BY770" s="1"/>
  <c r="BY831" a="1"/>
  <c r="BY831" s="1"/>
  <c r="CA721" a="1"/>
  <c r="CA721" s="1"/>
  <c r="BS785" a="1"/>
  <c r="BS785" s="1"/>
  <c r="BK702" a="1"/>
  <c r="BK702" s="1"/>
  <c r="BW808" a="1"/>
  <c r="BW808" s="1"/>
  <c r="BZ751" a="1"/>
  <c r="BZ751" s="1"/>
  <c r="BT765" a="1"/>
  <c r="BT765" s="1"/>
  <c r="BX744" a="1"/>
  <c r="BX744" s="1"/>
  <c r="BP1188" a="1"/>
  <c r="BP1188" s="1"/>
  <c r="BO628" a="1"/>
  <c r="BO628" s="1"/>
  <c r="BZ723" a="1"/>
  <c r="BZ723" s="1"/>
  <c r="BV713" a="1"/>
  <c r="BV713" s="1"/>
  <c r="BX828" a="1"/>
  <c r="BX828" s="1"/>
  <c r="BR836" a="1"/>
  <c r="BR836" s="1"/>
  <c r="CA743" a="1"/>
  <c r="CA743" s="1"/>
  <c r="BN854" a="1"/>
  <c r="BN854" s="1"/>
  <c r="BZ857" a="1"/>
  <c r="BZ857" s="1"/>
  <c r="BP709" a="1"/>
  <c r="BP709" s="1"/>
  <c r="BX700" a="1"/>
  <c r="BX700" s="1"/>
  <c r="BL680" a="1"/>
  <c r="BL680" s="1"/>
  <c r="BW773" a="1"/>
  <c r="BW773" s="1"/>
  <c r="BN824" a="1"/>
  <c r="BN824" s="1"/>
  <c r="BZ713" a="1"/>
  <c r="BZ713" s="1"/>
  <c r="BL841" a="1"/>
  <c r="BL841" s="1"/>
  <c r="CA774" a="1"/>
  <c r="CA774" s="1"/>
  <c r="BR720" a="1"/>
  <c r="BR720" s="1"/>
  <c r="BM769" a="1"/>
  <c r="BM769" s="1"/>
  <c r="BU701" a="1"/>
  <c r="BU701" s="1"/>
  <c r="BT675" a="1"/>
  <c r="BT675" s="1"/>
  <c r="BZ775" a="1"/>
  <c r="BZ775" s="1"/>
  <c r="BS863" a="1"/>
  <c r="BS863" s="1"/>
  <c r="BT700" a="1"/>
  <c r="BT700" s="1"/>
  <c r="BP679" a="1"/>
  <c r="BP679" s="1"/>
  <c r="BQ629" a="1"/>
  <c r="BQ629" s="1"/>
  <c r="BJ657" a="1"/>
  <c r="BJ657" s="1"/>
  <c r="BN715" a="1"/>
  <c r="BN715" s="1"/>
  <c r="BS696" a="1"/>
  <c r="BS696" s="1"/>
  <c r="BZ634" a="1"/>
  <c r="BZ634" s="1"/>
  <c r="CA679" a="1"/>
  <c r="CA679" s="1"/>
  <c r="CA830" a="1"/>
  <c r="CA830" s="1"/>
  <c r="BO676" a="1"/>
  <c r="BO676" s="1"/>
  <c r="BR1192" a="1"/>
  <c r="BR1192" s="1"/>
  <c r="BK1188" a="1"/>
  <c r="BK1188" s="1"/>
  <c r="BV715" a="1"/>
  <c r="BV715" s="1"/>
  <c r="BJ807" a="1"/>
  <c r="BJ807" s="1"/>
  <c r="BU1191" a="1"/>
  <c r="BU1191" s="1"/>
  <c r="BX854" a="1"/>
  <c r="BX854" s="1"/>
  <c r="BX1177" a="1"/>
  <c r="BX1177" s="1"/>
  <c r="BQ657" a="1"/>
  <c r="BQ657" s="1"/>
  <c r="BM788" a="1"/>
  <c r="BM788" s="1"/>
  <c r="BL839" a="1"/>
  <c r="BL839" s="1"/>
  <c r="BW1192" a="1"/>
  <c r="BW1192" s="1"/>
  <c r="BP861" a="1"/>
  <c r="BP861" s="1"/>
  <c r="BO639" a="1"/>
  <c r="BO639" s="1"/>
  <c r="BL742" a="1"/>
  <c r="BL742" s="1"/>
  <c r="BO751" a="1"/>
  <c r="BO751" s="1"/>
  <c r="BK747" a="1"/>
  <c r="BK747" s="1"/>
  <c r="BS743" a="1"/>
  <c r="BS743" s="1"/>
  <c r="BH747"/>
  <c r="BH640"/>
  <c r="BH745"/>
  <c r="BH751"/>
  <c r="CC620"/>
  <c r="CB620"/>
  <c r="BH639"/>
  <c r="BH638"/>
  <c r="BH744"/>
  <c r="BH746"/>
  <c r="BH750"/>
  <c r="BH743"/>
  <c r="BH748"/>
  <c r="BH635"/>
  <c r="BH634"/>
  <c r="BH632"/>
  <c r="BH633"/>
  <c r="BH641"/>
  <c r="BH643"/>
  <c r="BH708"/>
  <c r="BG731"/>
  <c r="BH714"/>
  <c r="BH709"/>
  <c r="BH705"/>
  <c r="BH721"/>
  <c r="BH696"/>
  <c r="BH712"/>
  <c r="BH711"/>
  <c r="BH658"/>
  <c r="BH774"/>
  <c r="BH777"/>
  <c r="BH773"/>
  <c r="BH767"/>
  <c r="BH782"/>
  <c r="BH788"/>
  <c r="BH790"/>
  <c r="BH779"/>
  <c r="BH805"/>
  <c r="BG812"/>
  <c r="BN812" s="1" a="1"/>
  <c r="BN812" s="1"/>
  <c r="BH803"/>
  <c r="BH670"/>
  <c r="BH682"/>
  <c r="BH671"/>
  <c r="BG686"/>
  <c r="BY686" s="1" a="1"/>
  <c r="BY686" s="1"/>
  <c r="BH679"/>
  <c r="BH843"/>
  <c r="BH837"/>
  <c r="BH842"/>
  <c r="BH824"/>
  <c r="BH828"/>
  <c r="BH829"/>
  <c r="BH856"/>
  <c r="BH851"/>
  <c r="BH846"/>
  <c r="BH832"/>
  <c r="BH835"/>
  <c r="BH621"/>
  <c r="BH623"/>
  <c r="BH627"/>
  <c r="BH718"/>
  <c r="BH698"/>
  <c r="BH723"/>
  <c r="BH726"/>
  <c r="BH703"/>
  <c r="BH704"/>
  <c r="BH720"/>
  <c r="BH701"/>
  <c r="BH716"/>
  <c r="BH659"/>
  <c r="BH657"/>
  <c r="BH769"/>
  <c r="BH781"/>
  <c r="BH792"/>
  <c r="BH785"/>
  <c r="BH786"/>
  <c r="BH765"/>
  <c r="BH783"/>
  <c r="BH809"/>
  <c r="BH806"/>
  <c r="BH684"/>
  <c r="BH676"/>
  <c r="BH680"/>
  <c r="BH685"/>
  <c r="BH839"/>
  <c r="BH848"/>
  <c r="BH836"/>
  <c r="BH841"/>
  <c r="BH830"/>
  <c r="BH833"/>
  <c r="BH857"/>
  <c r="BH862"/>
  <c r="BH863"/>
  <c r="BH864"/>
  <c r="BH860"/>
  <c r="BH625"/>
  <c r="BH629"/>
  <c r="BH727"/>
  <c r="BH728"/>
  <c r="BH702"/>
  <c r="BH719"/>
  <c r="BH697"/>
  <c r="BH699"/>
  <c r="BH710"/>
  <c r="BH717"/>
  <c r="BH656"/>
  <c r="BH655"/>
  <c r="BH771"/>
  <c r="BH763"/>
  <c r="BH784"/>
  <c r="BH764"/>
  <c r="BH776"/>
  <c r="BH775"/>
  <c r="BH770"/>
  <c r="BH804"/>
  <c r="BH811"/>
  <c r="BH675"/>
  <c r="BH678"/>
  <c r="BH683"/>
  <c r="BH681"/>
  <c r="BH827"/>
  <c r="BH845"/>
  <c r="BH823"/>
  <c r="BH861"/>
  <c r="BH852"/>
  <c r="BH858"/>
  <c r="BH831"/>
  <c r="BH834"/>
  <c r="BH840"/>
  <c r="BH849"/>
  <c r="BH847"/>
  <c r="BH631"/>
  <c r="BG644"/>
  <c r="BJ644" s="1" a="1"/>
  <c r="BJ644" s="1"/>
  <c r="BH620"/>
  <c r="BH622"/>
  <c r="BH624"/>
  <c r="BH626"/>
  <c r="BH722"/>
  <c r="BH700"/>
  <c r="BH730"/>
  <c r="BH724"/>
  <c r="BH729"/>
  <c r="BH715"/>
  <c r="BH725"/>
  <c r="BH713"/>
  <c r="BH707"/>
  <c r="BG660"/>
  <c r="BR660" s="1" a="1"/>
  <c r="BR660" s="1"/>
  <c r="BH789"/>
  <c r="BH772"/>
  <c r="BG793"/>
  <c r="BL793" s="1" a="1"/>
  <c r="BL793" s="1"/>
  <c r="BH762"/>
  <c r="BH787"/>
  <c r="BH768"/>
  <c r="BH780"/>
  <c r="BH778"/>
  <c r="BH807"/>
  <c r="BH808"/>
  <c r="BG752"/>
  <c r="BO752" s="1" a="1"/>
  <c r="BO752" s="1"/>
  <c r="BH742"/>
  <c r="BH674"/>
  <c r="BH672"/>
  <c r="BH677"/>
  <c r="BH673"/>
  <c r="BH865"/>
  <c r="BH826"/>
  <c r="BH838"/>
  <c r="BH844"/>
  <c r="BH859"/>
  <c r="BG866"/>
  <c r="BN866" s="1" a="1"/>
  <c r="BN866" s="1"/>
  <c r="BH822"/>
  <c r="BH853"/>
  <c r="BH825"/>
  <c r="BH850"/>
  <c r="BH854"/>
  <c r="BH855"/>
  <c r="BG1203"/>
  <c r="BV1203" s="1" a="1"/>
  <c r="BV1203" s="1"/>
  <c r="BH628"/>
  <c r="BH630"/>
  <c r="BI2" i="64" l="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BH83"/>
  <c r="BH10"/>
  <c r="BH145"/>
  <c r="BH43"/>
  <c r="BH126"/>
  <c r="BH558"/>
  <c r="BH58"/>
  <c r="BR644" i="70" a="1"/>
  <c r="BR644" s="1"/>
  <c r="BV644" a="1"/>
  <c r="BV644" s="1"/>
  <c r="BZ1203" a="1"/>
  <c r="BZ1203" s="1"/>
  <c r="BW660" a="1"/>
  <c r="BW660" s="1"/>
  <c r="BZ793" a="1"/>
  <c r="BZ793" s="1"/>
  <c r="BU752" a="1"/>
  <c r="BU752" s="1"/>
  <c r="CA866" a="1"/>
  <c r="CA866" s="1"/>
  <c r="BP660" a="1"/>
  <c r="BP660" s="1"/>
  <c r="BT812" a="1"/>
  <c r="BT812" s="1"/>
  <c r="BW812" a="1"/>
  <c r="BW812" s="1"/>
  <c r="BS1203" a="1"/>
  <c r="BS1203" s="1"/>
  <c r="BK812" a="1"/>
  <c r="BK812" s="1"/>
  <c r="BJ660" a="1"/>
  <c r="BJ660" s="1"/>
  <c r="BU660" a="1"/>
  <c r="BU660" s="1"/>
  <c r="BK1203" a="1"/>
  <c r="BK1203" s="1"/>
  <c r="BK686" a="1"/>
  <c r="BK686" s="1"/>
  <c r="BN752" a="1"/>
  <c r="BN752" s="1"/>
  <c r="BK660" a="1"/>
  <c r="BK660" s="1"/>
  <c r="CC731"/>
  <c r="CB731"/>
  <c r="CD731"/>
  <c r="BP731" a="1"/>
  <c r="BP731" s="1"/>
  <c r="CD644"/>
  <c r="CB644"/>
  <c r="CC644"/>
  <c r="CD686"/>
  <c r="CB686"/>
  <c r="CC686"/>
  <c r="BS644" a="1"/>
  <c r="BS644" s="1"/>
  <c r="BU866" a="1"/>
  <c r="BU866" s="1"/>
  <c r="BS660" a="1"/>
  <c r="BS660" s="1"/>
  <c r="BY660" a="1"/>
  <c r="BY660" s="1"/>
  <c r="BX866" a="1"/>
  <c r="BX866" s="1"/>
  <c r="BR731" a="1"/>
  <c r="BR731" s="1"/>
  <c r="BZ686" a="1"/>
  <c r="BZ686" s="1"/>
  <c r="BJ1203" a="1"/>
  <c r="BJ1203" s="1"/>
  <c r="BR793" a="1"/>
  <c r="BR793" s="1"/>
  <c r="CA686" a="1"/>
  <c r="CA686" s="1"/>
  <c r="BQ731" a="1"/>
  <c r="BQ731" s="1"/>
  <c r="BP866" a="1"/>
  <c r="BP866" s="1"/>
  <c r="BM686" a="1"/>
  <c r="BM686" s="1"/>
  <c r="BX644" a="1"/>
  <c r="BX644" s="1"/>
  <c r="BZ644" a="1"/>
  <c r="BZ644" s="1"/>
  <c r="BV752" a="1"/>
  <c r="BV752" s="1"/>
  <c r="BX812" a="1"/>
  <c r="BX812" s="1"/>
  <c r="BO686" a="1"/>
  <c r="BO686" s="1"/>
  <c r="BW686" a="1"/>
  <c r="BW686" s="1"/>
  <c r="BS866" a="1"/>
  <c r="BS866" s="1"/>
  <c r="BW866" a="1"/>
  <c r="BW866" s="1"/>
  <c r="BV793" a="1"/>
  <c r="BV793" s="1"/>
  <c r="BM644" a="1"/>
  <c r="BM644" s="1"/>
  <c r="BM731" a="1"/>
  <c r="BM731" s="1"/>
  <c r="BO793" a="1"/>
  <c r="BO793" s="1"/>
  <c r="BO731" a="1"/>
  <c r="BO731" s="1"/>
  <c r="BZ731" a="1"/>
  <c r="BZ731" s="1"/>
  <c r="BZ812" a="1"/>
  <c r="BZ812" s="1"/>
  <c r="BX1203" a="1"/>
  <c r="BX1203" s="1"/>
  <c r="BU812" a="1"/>
  <c r="BU812" s="1"/>
  <c r="BQ752" a="1"/>
  <c r="BQ752" s="1"/>
  <c r="BW752" a="1"/>
  <c r="BW752" s="1"/>
  <c r="BS812" a="1"/>
  <c r="BS812" s="1"/>
  <c r="BQ1203" a="1"/>
  <c r="BQ1203" s="1"/>
  <c r="BV731" a="1"/>
  <c r="BV731" s="1"/>
  <c r="BN686" a="1"/>
  <c r="BN686" s="1"/>
  <c r="BM1203" a="1"/>
  <c r="BM1203" s="1"/>
  <c r="CC866"/>
  <c r="CB866"/>
  <c r="CD866"/>
  <c r="CD752"/>
  <c r="CB752"/>
  <c r="CC752"/>
  <c r="CC660"/>
  <c r="CD660"/>
  <c r="CB660"/>
  <c r="CC812"/>
  <c r="CB812"/>
  <c r="CD812"/>
  <c r="BK644" a="1"/>
  <c r="BK644" s="1"/>
  <c r="BX731" a="1"/>
  <c r="BX731" s="1"/>
  <c r="BR686" a="1"/>
  <c r="BR686" s="1"/>
  <c r="BL1203" a="1"/>
  <c r="BL1203" s="1"/>
  <c r="BY752" a="1"/>
  <c r="BY752" s="1"/>
  <c r="BL686" a="1"/>
  <c r="BL686" s="1"/>
  <c r="BU686" a="1"/>
  <c r="BU686" s="1"/>
  <c r="BY866" a="1"/>
  <c r="BY866" s="1"/>
  <c r="BX686" a="1"/>
  <c r="BX686" s="1"/>
  <c r="BT1203" a="1"/>
  <c r="BT1203" s="1"/>
  <c r="BS752" a="1"/>
  <c r="BS752" s="1"/>
  <c r="BW793" a="1"/>
  <c r="BW793" s="1"/>
  <c r="BV812" a="1"/>
  <c r="BV812" s="1"/>
  <c r="BL644" a="1"/>
  <c r="BL644" s="1"/>
  <c r="BW731" a="1"/>
  <c r="BW731" s="1"/>
  <c r="BS793" a="1"/>
  <c r="BS793" s="1"/>
  <c r="BM660" a="1"/>
  <c r="BM660" s="1"/>
  <c r="BK752" a="1"/>
  <c r="BK752" s="1"/>
  <c r="BM752" a="1"/>
  <c r="BM752" s="1"/>
  <c r="CA793" a="1"/>
  <c r="CA793" s="1"/>
  <c r="BQ686" a="1"/>
  <c r="BQ686" s="1"/>
  <c r="BV686" a="1"/>
  <c r="BV686" s="1"/>
  <c r="BY793" a="1"/>
  <c r="BY793" s="1"/>
  <c r="BT866" a="1"/>
  <c r="BT866" s="1"/>
  <c r="BU644" a="1"/>
  <c r="BU644" s="1"/>
  <c r="BY644" a="1"/>
  <c r="BY644" s="1"/>
  <c r="BM812" a="1"/>
  <c r="BM812" s="1"/>
  <c r="BR1203" a="1"/>
  <c r="BR1203" s="1"/>
  <c r="BK793" a="1"/>
  <c r="BK793" s="1"/>
  <c r="BZ660" a="1"/>
  <c r="BZ660" s="1"/>
  <c r="BO660" a="1"/>
  <c r="BO660" s="1"/>
  <c r="BJ731" a="1"/>
  <c r="BJ731" s="1"/>
  <c r="BV866" a="1"/>
  <c r="BV866" s="1"/>
  <c r="BP812" a="1"/>
  <c r="BP812" s="1"/>
  <c r="BY1203" a="1"/>
  <c r="BY1203" s="1"/>
  <c r="BX752" a="1"/>
  <c r="BX752" s="1"/>
  <c r="BJ686" a="1"/>
  <c r="BJ686" s="1"/>
  <c r="BP644" a="1"/>
  <c r="BP644" s="1"/>
  <c r="BP686" a="1"/>
  <c r="BP686" s="1"/>
  <c r="BN644" a="1"/>
  <c r="BN644" s="1"/>
  <c r="CA812" a="1"/>
  <c r="CA812" s="1"/>
  <c r="BT752" a="1"/>
  <c r="BT752" s="1"/>
  <c r="BX793" a="1"/>
  <c r="BX793" s="1"/>
  <c r="BU793" a="1"/>
  <c r="BU793" s="1"/>
  <c r="CA731" a="1"/>
  <c r="CA731" s="1"/>
  <c r="BQ866" a="1"/>
  <c r="BQ866" s="1"/>
  <c r="BK866" a="1"/>
  <c r="BK866" s="1"/>
  <c r="BL812" a="1"/>
  <c r="BL812" s="1"/>
  <c r="BS686" a="1"/>
  <c r="BS686" s="1"/>
  <c r="BT686" a="1"/>
  <c r="BT686" s="1"/>
  <c r="BQ812" a="1"/>
  <c r="BQ812" s="1"/>
  <c r="BU731" a="1"/>
  <c r="BU731" s="1"/>
  <c r="BQ644" a="1"/>
  <c r="BQ644" s="1"/>
  <c r="BT660" a="1"/>
  <c r="BT660" s="1"/>
  <c r="BY812" a="1"/>
  <c r="BY812" s="1"/>
  <c r="BN731" a="1"/>
  <c r="BN731" s="1"/>
  <c r="CC1203"/>
  <c r="CD1203"/>
  <c r="CB1203"/>
  <c r="CB793"/>
  <c r="CC793"/>
  <c r="CD793"/>
  <c r="BZ866" a="1"/>
  <c r="BZ866" s="1"/>
  <c r="CA1203" a="1"/>
  <c r="CA1203" s="1"/>
  <c r="BN660" a="1"/>
  <c r="BN660" s="1"/>
  <c r="BR866" a="1"/>
  <c r="BR866" s="1"/>
  <c r="BQ793" a="1"/>
  <c r="BQ793" s="1"/>
  <c r="BR812" a="1"/>
  <c r="BR812" s="1"/>
  <c r="BR752" a="1"/>
  <c r="BR752" s="1"/>
  <c r="CA660" a="1"/>
  <c r="CA660" s="1"/>
  <c r="BW644" a="1"/>
  <c r="BW644" s="1"/>
  <c r="CA644" a="1"/>
  <c r="CA644" s="1"/>
  <c r="BL866" a="1"/>
  <c r="BL866" s="1"/>
  <c r="BZ752" a="1"/>
  <c r="BZ752" s="1"/>
  <c r="BW1203" a="1"/>
  <c r="BW1203" s="1"/>
  <c r="BJ752" a="1"/>
  <c r="BJ752" s="1"/>
  <c r="BQ660" a="1"/>
  <c r="BQ660" s="1"/>
  <c r="BL752" a="1"/>
  <c r="BL752" s="1"/>
  <c r="BU1203" a="1"/>
  <c r="BU1203" s="1"/>
  <c r="BP1203" a="1"/>
  <c r="BP1203" s="1"/>
  <c r="BN793" a="1"/>
  <c r="BN793" s="1"/>
  <c r="BJ793" a="1"/>
  <c r="BJ793" s="1"/>
  <c r="BN1203" a="1"/>
  <c r="BN1203" s="1"/>
  <c r="BY731" a="1"/>
  <c r="BY731" s="1"/>
  <c r="BO812" a="1"/>
  <c r="BO812" s="1"/>
  <c r="BT793" a="1"/>
  <c r="BT793" s="1"/>
  <c r="BT644" a="1"/>
  <c r="BT644" s="1"/>
  <c r="BL660" a="1"/>
  <c r="BL660" s="1"/>
  <c r="BO644" a="1"/>
  <c r="BO644" s="1"/>
  <c r="BS731" a="1"/>
  <c r="BS731" s="1"/>
  <c r="BX660" a="1"/>
  <c r="BX660" s="1"/>
  <c r="BP752" a="1"/>
  <c r="BP752" s="1"/>
  <c r="BV660" a="1"/>
  <c r="BV660" s="1"/>
  <c r="BL731" a="1"/>
  <c r="BL731" s="1"/>
  <c r="BM793" a="1"/>
  <c r="BM793" s="1"/>
  <c r="BT731" a="1"/>
  <c r="BT731" s="1"/>
  <c r="BK731" a="1"/>
  <c r="BK731" s="1"/>
  <c r="BO866" a="1"/>
  <c r="BO866" s="1"/>
  <c r="BM866" a="1"/>
  <c r="BM866" s="1"/>
  <c r="BJ812" a="1"/>
  <c r="BJ812" s="1"/>
  <c r="BO1203" a="1"/>
  <c r="BO1203" s="1"/>
  <c r="CA752" a="1"/>
  <c r="CA752" s="1"/>
  <c r="BP793" a="1"/>
  <c r="BP793" s="1"/>
  <c r="BJ866" a="1"/>
  <c r="BJ866" s="1"/>
  <c r="BH660"/>
  <c r="BH866"/>
  <c r="BH752"/>
  <c r="BH686"/>
  <c r="BH793"/>
  <c r="BH812"/>
  <c r="BH644"/>
  <c r="D6" i="105" l="1"/>
  <c r="F32" i="111" s="1"/>
  <c r="E6" i="105"/>
  <c r="F6"/>
  <c r="G6"/>
  <c r="D63"/>
  <c r="D32" i="111" s="1"/>
  <c r="E63" i="105"/>
  <c r="F63"/>
  <c r="G63"/>
  <c r="X61" i="64" l="1"/>
  <c r="E25" i="103" l="1"/>
  <c r="E58"/>
  <c r="E32"/>
  <c r="E16"/>
  <c r="E44"/>
  <c r="E48"/>
  <c r="E61"/>
  <c r="E53"/>
  <c r="E45"/>
  <c r="E39"/>
  <c r="E34"/>
  <c r="E26"/>
  <c r="E19"/>
  <c r="E13"/>
  <c r="E55"/>
  <c r="F22"/>
  <c r="F37"/>
  <c r="F47"/>
  <c r="F62"/>
  <c r="F28"/>
  <c r="F49"/>
  <c r="F14"/>
  <c r="F29"/>
  <c r="F41"/>
  <c r="F54"/>
  <c r="F35"/>
  <c r="F56"/>
  <c r="F15"/>
  <c r="F13"/>
  <c r="F26"/>
  <c r="F39"/>
  <c r="F53"/>
  <c r="F48"/>
  <c r="F16"/>
  <c r="E15"/>
  <c r="E10"/>
  <c r="E11"/>
  <c r="E38"/>
  <c r="E20"/>
  <c r="E59"/>
  <c r="E51"/>
  <c r="E43"/>
  <c r="E40"/>
  <c r="E33"/>
  <c r="E24"/>
  <c r="E18"/>
  <c r="D128" i="106"/>
  <c r="D130" s="1"/>
  <c r="H58" i="103"/>
  <c r="J55"/>
  <c r="F58"/>
  <c r="H55"/>
  <c r="I58"/>
  <c r="H24"/>
  <c r="H40"/>
  <c r="H51"/>
  <c r="H20"/>
  <c r="H11"/>
  <c r="H12"/>
  <c r="H17"/>
  <c r="H30"/>
  <c r="H42"/>
  <c r="H57"/>
  <c r="H27"/>
  <c r="H8"/>
  <c r="H25"/>
  <c r="H14"/>
  <c r="H29"/>
  <c r="H41"/>
  <c r="H54"/>
  <c r="H35"/>
  <c r="H56"/>
  <c r="H15"/>
  <c r="H19"/>
  <c r="H34"/>
  <c r="H45"/>
  <c r="H61"/>
  <c r="H44"/>
  <c r="H32"/>
  <c r="J13"/>
  <c r="I18"/>
  <c r="G21"/>
  <c r="J26"/>
  <c r="I33"/>
  <c r="G36"/>
  <c r="G39"/>
  <c r="J43"/>
  <c r="I47"/>
  <c r="G53"/>
  <c r="J59"/>
  <c r="I62"/>
  <c r="G48"/>
  <c r="J38"/>
  <c r="I28"/>
  <c r="G16"/>
  <c r="J10"/>
  <c r="I49"/>
  <c r="G23"/>
  <c r="J17"/>
  <c r="I21"/>
  <c r="G24"/>
  <c r="J30"/>
  <c r="I36"/>
  <c r="I39"/>
  <c r="G42"/>
  <c r="J46"/>
  <c r="I53"/>
  <c r="E23"/>
  <c r="E49"/>
  <c r="E8"/>
  <c r="E28"/>
  <c r="E27"/>
  <c r="E62"/>
  <c r="E57"/>
  <c r="E47"/>
  <c r="E42"/>
  <c r="E37"/>
  <c r="E30"/>
  <c r="E22"/>
  <c r="E17"/>
  <c r="F17"/>
  <c r="F30"/>
  <c r="F42"/>
  <c r="F57"/>
  <c r="F27"/>
  <c r="F8"/>
  <c r="F25"/>
  <c r="F21"/>
  <c r="F36"/>
  <c r="F46"/>
  <c r="F60"/>
  <c r="F31"/>
  <c r="F52"/>
  <c r="H23"/>
  <c r="F19"/>
  <c r="F34"/>
  <c r="F45"/>
  <c r="F61"/>
  <c r="F44"/>
  <c r="E12"/>
  <c r="E52"/>
  <c r="E56"/>
  <c r="E31"/>
  <c r="E35"/>
  <c r="E60"/>
  <c r="E54"/>
  <c r="E46"/>
  <c r="E41"/>
  <c r="E36"/>
  <c r="E29"/>
  <c r="E21"/>
  <c r="E14"/>
  <c r="I55"/>
  <c r="F55"/>
  <c r="G55"/>
  <c r="J58"/>
  <c r="G58"/>
  <c r="H18"/>
  <c r="H33"/>
  <c r="H43"/>
  <c r="H59"/>
  <c r="H38"/>
  <c r="H10"/>
  <c r="C128" i="106"/>
  <c r="C130" s="1"/>
  <c r="H22" i="103"/>
  <c r="H37"/>
  <c r="H47"/>
  <c r="H62"/>
  <c r="H28"/>
  <c r="H49"/>
  <c r="E128" i="106"/>
  <c r="E130" s="1"/>
  <c r="H21" i="103"/>
  <c r="H36"/>
  <c r="H46"/>
  <c r="H60"/>
  <c r="H31"/>
  <c r="H52"/>
  <c r="H13"/>
  <c r="H26"/>
  <c r="H39"/>
  <c r="H53"/>
  <c r="H48"/>
  <c r="H16"/>
  <c r="G14"/>
  <c r="J19"/>
  <c r="I24"/>
  <c r="G29"/>
  <c r="J34"/>
  <c r="J40"/>
  <c r="I42"/>
  <c r="G45"/>
  <c r="J51"/>
  <c r="I57"/>
  <c r="G61"/>
  <c r="J20"/>
  <c r="I27"/>
  <c r="G44"/>
  <c r="J11"/>
  <c r="I8"/>
  <c r="G32"/>
  <c r="J12"/>
  <c r="I25"/>
  <c r="I14"/>
  <c r="G18"/>
  <c r="J22"/>
  <c r="I29"/>
  <c r="G33"/>
  <c r="J37"/>
  <c r="J41"/>
  <c r="I45"/>
  <c r="G47"/>
  <c r="F32"/>
  <c r="F24"/>
  <c r="F51"/>
  <c r="F11"/>
  <c r="J24"/>
  <c r="I37"/>
  <c r="I46"/>
  <c r="G38"/>
  <c r="G10"/>
  <c r="G19"/>
  <c r="G30"/>
  <c r="J36"/>
  <c r="I43"/>
  <c r="G54"/>
  <c r="J61"/>
  <c r="I38"/>
  <c r="G56"/>
  <c r="J32"/>
  <c r="F23"/>
  <c r="F33"/>
  <c r="F59"/>
  <c r="F10"/>
  <c r="I128" i="106"/>
  <c r="I130" s="1"/>
  <c r="G57" i="103"/>
  <c r="J60"/>
  <c r="I48"/>
  <c r="G27"/>
  <c r="J31"/>
  <c r="I16"/>
  <c r="G8"/>
  <c r="J52"/>
  <c r="I23"/>
  <c r="G25"/>
  <c r="J14"/>
  <c r="I19"/>
  <c r="G22"/>
  <c r="G13"/>
  <c r="G26"/>
  <c r="J33"/>
  <c r="I41"/>
  <c r="G51"/>
  <c r="J57"/>
  <c r="I35"/>
  <c r="G11"/>
  <c r="J8"/>
  <c r="I15"/>
  <c r="I26"/>
  <c r="G37"/>
  <c r="J39"/>
  <c r="I51"/>
  <c r="G60"/>
  <c r="J48"/>
  <c r="I11"/>
  <c r="G52"/>
  <c r="J23"/>
  <c r="F38"/>
  <c r="G128" i="106"/>
  <c r="G130" s="1"/>
  <c r="F40" i="103"/>
  <c r="F20"/>
  <c r="F12"/>
  <c r="J18"/>
  <c r="G34"/>
  <c r="G43"/>
  <c r="J62"/>
  <c r="I31"/>
  <c r="I52"/>
  <c r="I22"/>
  <c r="I34"/>
  <c r="G41"/>
  <c r="J45"/>
  <c r="I59"/>
  <c r="G35"/>
  <c r="J44"/>
  <c r="I10"/>
  <c r="G15"/>
  <c r="F18"/>
  <c r="F43"/>
  <c r="J54"/>
  <c r="I61"/>
  <c r="G62"/>
  <c r="J35"/>
  <c r="I44"/>
  <c r="G28"/>
  <c r="J56"/>
  <c r="I32"/>
  <c r="G49"/>
  <c r="J15"/>
  <c r="I13"/>
  <c r="G17"/>
  <c r="J21"/>
  <c r="H128" i="106"/>
  <c r="H130" s="1"/>
  <c r="I17" i="103"/>
  <c r="I30"/>
  <c r="G40"/>
  <c r="J42"/>
  <c r="I54"/>
  <c r="G20"/>
  <c r="J27"/>
  <c r="I56"/>
  <c r="G12"/>
  <c r="J25"/>
  <c r="J29"/>
  <c r="I40"/>
  <c r="G46"/>
  <c r="J53"/>
  <c r="I20"/>
  <c r="G31"/>
  <c r="J16"/>
  <c r="I12"/>
  <c r="I60"/>
  <c r="F128" i="106"/>
  <c r="F130" s="1"/>
  <c r="J28" i="103"/>
  <c r="K109" i="106"/>
  <c r="F37" i="104" s="1"/>
  <c r="K112" i="106"/>
  <c r="F27" i="104" s="1"/>
  <c r="L85" i="106"/>
  <c r="H32" i="104" s="1"/>
  <c r="J76" i="106"/>
  <c r="K78"/>
  <c r="F18" i="104" s="1"/>
  <c r="L93" i="106"/>
  <c r="H42" i="104" s="1"/>
  <c r="L113" i="106"/>
  <c r="H10" i="104" s="1"/>
  <c r="L90" i="106"/>
  <c r="H38" i="104" s="1"/>
  <c r="L81" i="106"/>
  <c r="H23" i="104" s="1"/>
  <c r="K76" i="106"/>
  <c r="F16" i="104" s="1"/>
  <c r="K79" i="106"/>
  <c r="F20" i="104" s="1"/>
  <c r="K111" i="106"/>
  <c r="F30" i="104" s="1"/>
  <c r="L100" i="106"/>
  <c r="H56" i="104" s="1"/>
  <c r="K126" i="106"/>
  <c r="F14" i="104" s="1"/>
  <c r="L127" i="106"/>
  <c r="H24" i="104" s="1"/>
  <c r="K102" i="106"/>
  <c r="F60" i="104" s="1"/>
  <c r="D32" i="103"/>
  <c r="D44"/>
  <c r="D61"/>
  <c r="D45"/>
  <c r="D34"/>
  <c r="D18"/>
  <c r="D53"/>
  <c r="D49"/>
  <c r="J47"/>
  <c r="J49"/>
  <c r="J120" i="106"/>
  <c r="D48" i="104" s="1"/>
  <c r="J81" i="106"/>
  <c r="G59" i="103"/>
  <c r="K84" i="106"/>
  <c r="F29" i="104" s="1"/>
  <c r="K85" i="106"/>
  <c r="F32" i="104" s="1"/>
  <c r="L110" i="106"/>
  <c r="H43" i="104" s="1"/>
  <c r="L82" i="106"/>
  <c r="H25" i="104" s="1"/>
  <c r="J79" i="106"/>
  <c r="D20" i="104" s="1"/>
  <c r="J87" i="106"/>
  <c r="J115"/>
  <c r="D55" i="104" s="1"/>
  <c r="J119" i="106"/>
  <c r="D51" i="104" s="1"/>
  <c r="J78" i="106"/>
  <c r="D18" i="104" s="1"/>
  <c r="K91" i="106"/>
  <c r="F40" i="104" s="1"/>
  <c r="K120" i="106"/>
  <c r="K114"/>
  <c r="F15" i="104" s="1"/>
  <c r="L89" i="106"/>
  <c r="H39" i="104" s="1"/>
  <c r="J111" i="106"/>
  <c r="J100"/>
  <c r="J127"/>
  <c r="D24" i="104" s="1"/>
  <c r="D23" i="103"/>
  <c r="D15"/>
  <c r="D48"/>
  <c r="D52"/>
  <c r="D39"/>
  <c r="D26"/>
  <c r="D12"/>
  <c r="J84" i="106"/>
  <c r="J80"/>
  <c r="L109"/>
  <c r="H37" i="104" s="1"/>
  <c r="K89" i="106"/>
  <c r="F39" i="104" s="1"/>
  <c r="K88" i="106"/>
  <c r="F36" i="104" s="1"/>
  <c r="L114" i="106"/>
  <c r="H15" i="104" s="1"/>
  <c r="K92" i="106"/>
  <c r="F41" i="104" s="1"/>
  <c r="K90" i="106"/>
  <c r="F38" i="104" s="1"/>
  <c r="L102" i="106"/>
  <c r="H60" i="104" s="1"/>
  <c r="K127" i="106"/>
  <c r="F24" i="104" s="1"/>
  <c r="D38" i="103"/>
  <c r="J107" i="106"/>
  <c r="J83"/>
  <c r="D28" i="104" s="1"/>
  <c r="D33" i="103"/>
  <c r="D11"/>
  <c r="K101" i="106"/>
  <c r="K107"/>
  <c r="F34" i="104" s="1"/>
  <c r="L104" i="106"/>
  <c r="H61" i="104" s="1"/>
  <c r="L97" i="106"/>
  <c r="H50" i="104" s="1"/>
  <c r="K93" i="106"/>
  <c r="F42" i="104" s="1"/>
  <c r="J92" i="106"/>
  <c r="D43" i="103"/>
  <c r="D24"/>
  <c r="D41"/>
  <c r="L112" i="106"/>
  <c r="H27" i="104" s="1"/>
  <c r="K74" i="106"/>
  <c r="F12" i="104" s="1"/>
  <c r="J98" i="106"/>
  <c r="D52" i="104" s="1"/>
  <c r="D40" i="103"/>
  <c r="J88" i="106"/>
  <c r="J91"/>
  <c r="D40" i="104" s="1"/>
  <c r="K105" i="106"/>
  <c r="F19" i="104" s="1"/>
  <c r="K86" i="106"/>
  <c r="F33" i="104" s="1"/>
  <c r="L99" i="106"/>
  <c r="H53" i="104" s="1"/>
  <c r="K75" i="106"/>
  <c r="F13" i="104" s="1"/>
  <c r="L76" i="106"/>
  <c r="H16" i="104" s="1"/>
  <c r="K99" i="106"/>
  <c r="F53" i="104" s="1"/>
  <c r="K87" i="106"/>
  <c r="F35" i="104" s="1"/>
  <c r="L119" i="106"/>
  <c r="H51" i="104" s="1"/>
  <c r="K96" i="106"/>
  <c r="F46" i="104" s="1"/>
  <c r="D8" i="103"/>
  <c r="D19"/>
  <c r="D29"/>
  <c r="J102" i="106"/>
  <c r="D60" i="104" s="1"/>
  <c r="J118" i="106"/>
  <c r="D31" i="104" s="1"/>
  <c r="J125" i="106"/>
  <c r="D22" i="104" s="1"/>
  <c r="J85" i="106"/>
  <c r="D32" i="104" s="1"/>
  <c r="J93" i="106"/>
  <c r="D42" i="104" s="1"/>
  <c r="J109" i="106"/>
  <c r="D37" i="104" s="1"/>
  <c r="J82" i="106"/>
  <c r="D25" i="104" s="1"/>
  <c r="K106" i="106"/>
  <c r="F47" i="104" s="1"/>
  <c r="L83" i="106"/>
  <c r="H28" i="104" s="1"/>
  <c r="K115" i="106"/>
  <c r="F55" i="104" s="1"/>
  <c r="L94" i="106"/>
  <c r="H44" i="104" s="1"/>
  <c r="L74" i="106"/>
  <c r="H12" i="104" s="1"/>
  <c r="J99" i="106"/>
  <c r="D10" i="103"/>
  <c r="D59"/>
  <c r="D17"/>
  <c r="D13"/>
  <c r="L117" i="106"/>
  <c r="H9" i="104" s="1"/>
  <c r="L105" i="106"/>
  <c r="H19" i="104" s="1"/>
  <c r="J75" i="106"/>
  <c r="D13" i="104" s="1"/>
  <c r="J86" i="106"/>
  <c r="D33" i="104" s="1"/>
  <c r="J90" i="106"/>
  <c r="D38" i="104" s="1"/>
  <c r="J106" i="106"/>
  <c r="D47" i="104" s="1"/>
  <c r="J110" i="106"/>
  <c r="D43" i="104" s="1"/>
  <c r="J114" i="106"/>
  <c r="D15" i="104" s="1"/>
  <c r="J89" i="106"/>
  <c r="D39" i="104" s="1"/>
  <c r="J101" i="106"/>
  <c r="J105"/>
  <c r="D19" i="104" s="1"/>
  <c r="J113" i="106"/>
  <c r="D10" i="104" s="1"/>
  <c r="J124" i="106"/>
  <c r="D11" i="104" s="1"/>
  <c r="D25" i="103"/>
  <c r="D20"/>
  <c r="J96" i="106"/>
  <c r="D46" i="104" s="1"/>
  <c r="D30" i="103"/>
  <c r="J117" i="106"/>
  <c r="J104"/>
  <c r="J94"/>
  <c r="D44" i="104" s="1"/>
  <c r="J126" i="106"/>
  <c r="D14" i="104" s="1"/>
  <c r="D14" i="103"/>
  <c r="D51"/>
  <c r="K51" s="1"/>
  <c r="D57"/>
  <c r="D31"/>
  <c r="K31" s="1"/>
  <c r="D35"/>
  <c r="F9"/>
  <c r="E9"/>
  <c r="L84" i="106"/>
  <c r="H29" i="104" s="1"/>
  <c r="L80" i="106"/>
  <c r="H21" i="104" s="1"/>
  <c r="J74" i="106"/>
  <c r="D12" i="104" s="1"/>
  <c r="L78" i="106"/>
  <c r="H18" i="104" s="1"/>
  <c r="L75" i="106"/>
  <c r="L120"/>
  <c r="H48" i="104" s="1"/>
  <c r="D28" i="103"/>
  <c r="D62"/>
  <c r="D58"/>
  <c r="D47"/>
  <c r="D42"/>
  <c r="D37"/>
  <c r="J103" i="106"/>
  <c r="J112"/>
  <c r="L86"/>
  <c r="M86" s="1"/>
  <c r="K95"/>
  <c r="F45" i="104" s="1"/>
  <c r="L111" i="106"/>
  <c r="H30" i="104" s="1"/>
  <c r="K81" i="106"/>
  <c r="F23" i="104" s="1"/>
  <c r="L79" i="106"/>
  <c r="H20" i="104" s="1"/>
  <c r="L108" i="106"/>
  <c r="H26" i="104" s="1"/>
  <c r="L98" i="106"/>
  <c r="H52" i="104" s="1"/>
  <c r="L73" i="106"/>
  <c r="H8" i="104" s="1"/>
  <c r="I9" i="103"/>
  <c r="G9"/>
  <c r="J9"/>
  <c r="H9"/>
  <c r="L95" i="106"/>
  <c r="H45" i="104" s="1"/>
  <c r="L91" i="106"/>
  <c r="H40" i="104" s="1"/>
  <c r="L106" i="106"/>
  <c r="K117"/>
  <c r="F9" i="104" s="1"/>
  <c r="K110" i="106"/>
  <c r="M110" s="1"/>
  <c r="K97"/>
  <c r="F50" i="104" s="1"/>
  <c r="J97" i="106"/>
  <c r="K94"/>
  <c r="F44" i="104" s="1"/>
  <c r="K83" i="106"/>
  <c r="F28" i="104" s="1"/>
  <c r="L87" i="106"/>
  <c r="H35" i="104" s="1"/>
  <c r="J108" i="106"/>
  <c r="D26" i="104" s="1"/>
  <c r="K124" i="106"/>
  <c r="F11" i="104" s="1"/>
  <c r="L126" i="106"/>
  <c r="H14" i="104" s="1"/>
  <c r="J95" i="106"/>
  <c r="K80"/>
  <c r="L101"/>
  <c r="J73"/>
  <c r="L116"/>
  <c r="H7" i="104" s="1"/>
  <c r="L88" i="106"/>
  <c r="H36" i="104" s="1"/>
  <c r="K82" i="106"/>
  <c r="F25" i="104" s="1"/>
  <c r="K118" i="106"/>
  <c r="F31" i="104" s="1"/>
  <c r="L125" i="106"/>
  <c r="H22" i="104" s="1"/>
  <c r="L92" i="106"/>
  <c r="H41" i="104" s="1"/>
  <c r="L96" i="106"/>
  <c r="H46" i="104" s="1"/>
  <c r="K119" i="106"/>
  <c r="F51" i="104" s="1"/>
  <c r="L124" i="106"/>
  <c r="H11" i="104" s="1"/>
  <c r="K98" i="106"/>
  <c r="D56" i="103"/>
  <c r="D27"/>
  <c r="K27" s="1"/>
  <c r="D22"/>
  <c r="D16"/>
  <c r="L107" i="106"/>
  <c r="H34" i="104" s="1"/>
  <c r="L115" i="106"/>
  <c r="H55" i="104" s="1"/>
  <c r="K104" i="106"/>
  <c r="F61" i="104" s="1"/>
  <c r="L118" i="106"/>
  <c r="H31" i="104" s="1"/>
  <c r="K113" i="106"/>
  <c r="K125"/>
  <c r="F22" i="104" s="1"/>
  <c r="K108" i="106"/>
  <c r="F26" i="104" s="1"/>
  <c r="K100" i="106"/>
  <c r="F56" i="104" s="1"/>
  <c r="D60" i="103"/>
  <c r="D55"/>
  <c r="D46"/>
  <c r="D36"/>
  <c r="D21"/>
  <c r="K103" i="106"/>
  <c r="L103"/>
  <c r="H59" i="104" s="1"/>
  <c r="K73" i="106"/>
  <c r="J77"/>
  <c r="L77"/>
  <c r="H17" i="104" s="1"/>
  <c r="K116" i="106"/>
  <c r="F7" i="104" s="1"/>
  <c r="D9" i="103"/>
  <c r="D54"/>
  <c r="K77" i="106"/>
  <c r="F17" i="104" s="1"/>
  <c r="J116" i="106"/>
  <c r="K16" i="103" l="1"/>
  <c r="K58"/>
  <c r="K30"/>
  <c r="K41"/>
  <c r="K12"/>
  <c r="K48"/>
  <c r="K36"/>
  <c r="K20"/>
  <c r="K17"/>
  <c r="K39"/>
  <c r="K18"/>
  <c r="K55"/>
  <c r="K42"/>
  <c r="K28"/>
  <c r="K29"/>
  <c r="K43"/>
  <c r="K33"/>
  <c r="K23"/>
  <c r="K44"/>
  <c r="K54"/>
  <c r="K21"/>
  <c r="K60"/>
  <c r="K56"/>
  <c r="K47"/>
  <c r="K35"/>
  <c r="K14"/>
  <c r="K25"/>
  <c r="K59"/>
  <c r="K19"/>
  <c r="K52"/>
  <c r="K34"/>
  <c r="K32"/>
  <c r="K9"/>
  <c r="K10"/>
  <c r="K8"/>
  <c r="K40"/>
  <c r="K49"/>
  <c r="K45"/>
  <c r="K46"/>
  <c r="K22"/>
  <c r="K37"/>
  <c r="K62"/>
  <c r="K57"/>
  <c r="K13"/>
  <c r="K24"/>
  <c r="K11"/>
  <c r="K38"/>
  <c r="K26"/>
  <c r="K15"/>
  <c r="K53"/>
  <c r="K61"/>
  <c r="M80" i="106"/>
  <c r="M106"/>
  <c r="M75"/>
  <c r="M113"/>
  <c r="M98"/>
  <c r="M101"/>
  <c r="M112"/>
  <c r="M116"/>
  <c r="M95"/>
  <c r="M114"/>
  <c r="H13" i="104"/>
  <c r="J13" s="1"/>
  <c r="I13" s="1"/>
  <c r="D63" i="103"/>
  <c r="C132" i="106" s="1"/>
  <c r="C133" s="1"/>
  <c r="D6" i="103"/>
  <c r="G6"/>
  <c r="G63"/>
  <c r="F132" i="106" s="1"/>
  <c r="F133" s="1"/>
  <c r="H63" i="103"/>
  <c r="G132" i="106" s="1"/>
  <c r="G133" s="1"/>
  <c r="H6" i="103"/>
  <c r="J63"/>
  <c r="I132" i="106" s="1"/>
  <c r="I133" s="1"/>
  <c r="J6" i="103"/>
  <c r="I6"/>
  <c r="I63"/>
  <c r="H132" i="106" s="1"/>
  <c r="H133" s="1"/>
  <c r="F6" i="103"/>
  <c r="F63"/>
  <c r="E132" i="106" s="1"/>
  <c r="E133" s="1"/>
  <c r="E6" i="103"/>
  <c r="E63"/>
  <c r="D132" i="106" s="1"/>
  <c r="D133" s="1"/>
  <c r="M97"/>
  <c r="K128"/>
  <c r="K130" s="1"/>
  <c r="D7" i="104"/>
  <c r="J7" s="1"/>
  <c r="E7" s="1"/>
  <c r="F43"/>
  <c r="J43" s="1"/>
  <c r="G43" s="1"/>
  <c r="M89" i="106"/>
  <c r="I51"/>
  <c r="J51" s="1"/>
  <c r="M90"/>
  <c r="O116"/>
  <c r="I53"/>
  <c r="J53" s="1"/>
  <c r="C7" i="107"/>
  <c r="O98" i="106"/>
  <c r="D45" i="104"/>
  <c r="D59"/>
  <c r="M103" i="106"/>
  <c r="F10" i="104"/>
  <c r="J26"/>
  <c r="G26" s="1"/>
  <c r="I34" i="106"/>
  <c r="J34" s="1"/>
  <c r="C50" i="107"/>
  <c r="E50" s="1"/>
  <c r="O97" i="106"/>
  <c r="H47" i="104"/>
  <c r="J47" s="1"/>
  <c r="G47" s="1"/>
  <c r="H33"/>
  <c r="J33" s="1"/>
  <c r="G33" s="1"/>
  <c r="C27" i="107"/>
  <c r="E27" s="1"/>
  <c r="I49" i="106"/>
  <c r="J49" s="1"/>
  <c r="O75"/>
  <c r="C13" i="107"/>
  <c r="E13" s="1"/>
  <c r="I12" i="106"/>
  <c r="J12" s="1"/>
  <c r="M74"/>
  <c r="J44" i="104"/>
  <c r="E44" s="1"/>
  <c r="M73" i="106"/>
  <c r="I32"/>
  <c r="J32" s="1"/>
  <c r="F8" i="104"/>
  <c r="I50" i="106"/>
  <c r="J50" s="1"/>
  <c r="O113"/>
  <c r="C10" i="107"/>
  <c r="E10" s="1"/>
  <c r="F52" i="104"/>
  <c r="J52" s="1"/>
  <c r="I52" s="1"/>
  <c r="O80" i="106"/>
  <c r="I17"/>
  <c r="J17" s="1"/>
  <c r="C21" i="107"/>
  <c r="E21" s="1"/>
  <c r="F21" i="104"/>
  <c r="L128" i="106"/>
  <c r="L130" s="1"/>
  <c r="O86"/>
  <c r="I23"/>
  <c r="J23" s="1"/>
  <c r="C33" i="107"/>
  <c r="E33" s="1"/>
  <c r="J12" i="104"/>
  <c r="I12" s="1"/>
  <c r="H58"/>
  <c r="M94" i="106"/>
  <c r="O101"/>
  <c r="J46" i="104"/>
  <c r="I46" s="1"/>
  <c r="M77" i="106"/>
  <c r="D17" i="104"/>
  <c r="F59"/>
  <c r="J128" i="106"/>
  <c r="J130" s="1"/>
  <c r="D8" i="104"/>
  <c r="M108" i="106"/>
  <c r="D50" i="104"/>
  <c r="O110" i="106"/>
  <c r="C43" i="107"/>
  <c r="E43" s="1"/>
  <c r="I47" i="106"/>
  <c r="J47" s="1"/>
  <c r="D27" i="104"/>
  <c r="M117" i="106"/>
  <c r="J37" i="104"/>
  <c r="E37" s="1"/>
  <c r="J40"/>
  <c r="I40" s="1"/>
  <c r="J14"/>
  <c r="I14" s="1"/>
  <c r="M104" i="106"/>
  <c r="D9" i="104"/>
  <c r="M124" i="106"/>
  <c r="M105"/>
  <c r="D58" i="104"/>
  <c r="J15"/>
  <c r="E15" s="1"/>
  <c r="C38" i="107"/>
  <c r="E38" s="1"/>
  <c r="D53" i="104"/>
  <c r="M99" i="106"/>
  <c r="M82"/>
  <c r="M109"/>
  <c r="M93"/>
  <c r="M85"/>
  <c r="M125"/>
  <c r="M118"/>
  <c r="M102"/>
  <c r="M92"/>
  <c r="D41" i="104"/>
  <c r="F58"/>
  <c r="J28"/>
  <c r="I28" s="1"/>
  <c r="D29"/>
  <c r="M84" i="106"/>
  <c r="M111"/>
  <c r="M120"/>
  <c r="J51" i="104"/>
  <c r="I51" s="1"/>
  <c r="J11"/>
  <c r="I11" s="1"/>
  <c r="J19"/>
  <c r="G19" s="1"/>
  <c r="J25"/>
  <c r="I25" s="1"/>
  <c r="J42"/>
  <c r="G42" s="1"/>
  <c r="J32"/>
  <c r="E32" s="1"/>
  <c r="J22"/>
  <c r="G22" s="1"/>
  <c r="J31"/>
  <c r="I31" s="1"/>
  <c r="J60"/>
  <c r="E60" s="1"/>
  <c r="M88" i="106"/>
  <c r="C39" i="107"/>
  <c r="E39" s="1"/>
  <c r="C15"/>
  <c r="E15" s="1"/>
  <c r="D36" i="104"/>
  <c r="M107" i="106"/>
  <c r="J55" i="104"/>
  <c r="I55" s="1"/>
  <c r="M81" i="106"/>
  <c r="M76"/>
  <c r="M126"/>
  <c r="J38" i="104"/>
  <c r="E38" s="1"/>
  <c r="D34"/>
  <c r="J24"/>
  <c r="G24" s="1"/>
  <c r="M87" i="106"/>
  <c r="D61" i="104"/>
  <c r="M96" i="106"/>
  <c r="J39" i="104"/>
  <c r="I39" s="1"/>
  <c r="M91" i="106"/>
  <c r="M83"/>
  <c r="D21" i="104"/>
  <c r="D56"/>
  <c r="M100" i="106"/>
  <c r="J18" i="104"/>
  <c r="G18" s="1"/>
  <c r="J20"/>
  <c r="I20" s="1"/>
  <c r="F48"/>
  <c r="M78" i="106"/>
  <c r="D30" i="104"/>
  <c r="D23"/>
  <c r="D35"/>
  <c r="M119" i="106"/>
  <c r="M127"/>
  <c r="M79"/>
  <c r="M115"/>
  <c r="D16" i="104"/>
  <c r="I43" i="106" l="1"/>
  <c r="J43" s="1"/>
  <c r="O114"/>
  <c r="O90"/>
  <c r="C58" i="107"/>
  <c r="E58" s="1"/>
  <c r="C47"/>
  <c r="E47" s="1"/>
  <c r="O112" i="106"/>
  <c r="I27"/>
  <c r="J27" s="1"/>
  <c r="I38"/>
  <c r="J38" s="1"/>
  <c r="O106"/>
  <c r="C45" i="107"/>
  <c r="E45" s="1"/>
  <c r="I35" i="106"/>
  <c r="J35" s="1"/>
  <c r="O95"/>
  <c r="C52" i="107"/>
  <c r="E52" s="1"/>
  <c r="G46" i="104"/>
  <c r="G37"/>
  <c r="G12"/>
  <c r="I32"/>
  <c r="G14"/>
  <c r="I38"/>
  <c r="K63" i="103"/>
  <c r="D30" i="111" s="1"/>
  <c r="I44" i="104"/>
  <c r="G15"/>
  <c r="G40"/>
  <c r="K6" i="103"/>
  <c r="I15" i="104"/>
  <c r="I42"/>
  <c r="I24"/>
  <c r="E47"/>
  <c r="E33"/>
  <c r="E40"/>
  <c r="E31"/>
  <c r="E55"/>
  <c r="G38"/>
  <c r="E46"/>
  <c r="O89" i="106"/>
  <c r="I26"/>
  <c r="J26" s="1"/>
  <c r="E22" i="104"/>
  <c r="J16"/>
  <c r="E16" s="1"/>
  <c r="I15" i="106"/>
  <c r="J15" s="1"/>
  <c r="O78"/>
  <c r="C18" i="107"/>
  <c r="E18" s="1"/>
  <c r="E18" i="104"/>
  <c r="C46" i="107"/>
  <c r="E46" s="1"/>
  <c r="O96" i="106"/>
  <c r="I33"/>
  <c r="J33" s="1"/>
  <c r="J35" i="104"/>
  <c r="E35" s="1"/>
  <c r="O100" i="106"/>
  <c r="I37"/>
  <c r="J37" s="1"/>
  <c r="C56" i="107"/>
  <c r="E56" s="1"/>
  <c r="C28"/>
  <c r="E28" s="1"/>
  <c r="I20" i="106"/>
  <c r="J20" s="1"/>
  <c r="O83"/>
  <c r="E43" i="104"/>
  <c r="I43"/>
  <c r="E24"/>
  <c r="G32"/>
  <c r="I57" i="106"/>
  <c r="J57" s="1"/>
  <c r="O120"/>
  <c r="C48" i="107"/>
  <c r="E48" s="1"/>
  <c r="J29" i="104"/>
  <c r="E29" s="1"/>
  <c r="J41"/>
  <c r="E41" s="1"/>
  <c r="I62" i="106"/>
  <c r="J62" s="1"/>
  <c r="C22" i="107"/>
  <c r="E22" s="1"/>
  <c r="O125" i="106"/>
  <c r="I19"/>
  <c r="J19" s="1"/>
  <c r="C25" i="107"/>
  <c r="E25" s="1"/>
  <c r="O82" i="106"/>
  <c r="O105"/>
  <c r="I42"/>
  <c r="J42" s="1"/>
  <c r="C19" i="107"/>
  <c r="E19" s="1"/>
  <c r="O117" i="106"/>
  <c r="C9" i="107"/>
  <c r="E9" s="1"/>
  <c r="I54" i="106"/>
  <c r="J54" s="1"/>
  <c r="J8" i="104"/>
  <c r="I8" s="1"/>
  <c r="I14" i="106"/>
  <c r="J14" s="1"/>
  <c r="O77"/>
  <c r="C17" i="107"/>
  <c r="E17" s="1"/>
  <c r="I19" i="104"/>
  <c r="D5"/>
  <c r="F5"/>
  <c r="J45"/>
  <c r="E45" s="1"/>
  <c r="G44"/>
  <c r="G31"/>
  <c r="F62"/>
  <c r="G28"/>
  <c r="I18"/>
  <c r="G11"/>
  <c r="G25"/>
  <c r="J30"/>
  <c r="I56" i="106"/>
  <c r="J56" s="1"/>
  <c r="C51" i="107"/>
  <c r="E51" s="1"/>
  <c r="O119" i="106"/>
  <c r="C40" i="107"/>
  <c r="E40" s="1"/>
  <c r="O91" i="106"/>
  <c r="I28"/>
  <c r="J28" s="1"/>
  <c r="O115"/>
  <c r="C55" i="107"/>
  <c r="E55" s="1"/>
  <c r="I52" i="106"/>
  <c r="J52" s="1"/>
  <c r="J61" i="104"/>
  <c r="C20" i="107"/>
  <c r="E20" s="1"/>
  <c r="O79" i="106"/>
  <c r="I16"/>
  <c r="J16" s="1"/>
  <c r="J23" i="104"/>
  <c r="E23" s="1"/>
  <c r="E20"/>
  <c r="J56"/>
  <c r="E56" s="1"/>
  <c r="E52"/>
  <c r="E39"/>
  <c r="O87" i="106"/>
  <c r="I24"/>
  <c r="J24" s="1"/>
  <c r="C35" i="107"/>
  <c r="E35" s="1"/>
  <c r="J34" i="104"/>
  <c r="E13"/>
  <c r="G20"/>
  <c r="C34" i="107"/>
  <c r="E34" s="1"/>
  <c r="I44" i="106"/>
  <c r="J44" s="1"/>
  <c r="O107"/>
  <c r="C36" i="107"/>
  <c r="E36" s="1"/>
  <c r="O88" i="106"/>
  <c r="I25"/>
  <c r="J25" s="1"/>
  <c r="E25" i="104"/>
  <c r="E11"/>
  <c r="O111" i="106"/>
  <c r="C30" i="107"/>
  <c r="E30" s="1"/>
  <c r="I48" i="106"/>
  <c r="J48" s="1"/>
  <c r="E28" i="104"/>
  <c r="I29" i="106"/>
  <c r="J29" s="1"/>
  <c r="O92"/>
  <c r="C41" i="107"/>
  <c r="E41" s="1"/>
  <c r="C32"/>
  <c r="E32" s="1"/>
  <c r="I22" i="106"/>
  <c r="J22" s="1"/>
  <c r="O85"/>
  <c r="C53" i="107"/>
  <c r="E53" s="1"/>
  <c r="O99" i="106"/>
  <c r="I36"/>
  <c r="J36" s="1"/>
  <c r="C11" i="107"/>
  <c r="E11" s="1"/>
  <c r="O124" i="106"/>
  <c r="I61"/>
  <c r="J61" s="1"/>
  <c r="I37" i="104"/>
  <c r="G55"/>
  <c r="E12"/>
  <c r="I33"/>
  <c r="J10"/>
  <c r="G10" s="1"/>
  <c r="I7"/>
  <c r="G51"/>
  <c r="D62"/>
  <c r="E26"/>
  <c r="O127" i="106"/>
  <c r="I64"/>
  <c r="J64" s="1"/>
  <c r="C24" i="107"/>
  <c r="E24" s="1"/>
  <c r="J48" i="104"/>
  <c r="G48" s="1"/>
  <c r="O126" i="106"/>
  <c r="I63"/>
  <c r="J63" s="1"/>
  <c r="C14" i="107"/>
  <c r="E14" s="1"/>
  <c r="J36" i="104"/>
  <c r="E36" s="1"/>
  <c r="G60"/>
  <c r="I60"/>
  <c r="E42"/>
  <c r="E19"/>
  <c r="E51"/>
  <c r="O84" i="106"/>
  <c r="I21"/>
  <c r="J21" s="1"/>
  <c r="C29" i="107"/>
  <c r="E29" s="1"/>
  <c r="C60"/>
  <c r="E60" s="1"/>
  <c r="I39" i="106"/>
  <c r="J39" s="1"/>
  <c r="O102"/>
  <c r="O93"/>
  <c r="C42" i="107"/>
  <c r="E42" s="1"/>
  <c r="I30" i="106"/>
  <c r="J30" s="1"/>
  <c r="J53" i="104"/>
  <c r="E53" s="1"/>
  <c r="J58"/>
  <c r="E58" s="1"/>
  <c r="J9"/>
  <c r="E9" s="1"/>
  <c r="J27"/>
  <c r="J50"/>
  <c r="E50" s="1"/>
  <c r="G39"/>
  <c r="C44" i="107"/>
  <c r="E44" s="1"/>
  <c r="I31" i="106"/>
  <c r="J31" s="1"/>
  <c r="O94"/>
  <c r="M128"/>
  <c r="M130" s="1"/>
  <c r="O73"/>
  <c r="I10"/>
  <c r="C8" i="107"/>
  <c r="E8" s="1"/>
  <c r="C12"/>
  <c r="E12" s="1"/>
  <c r="O74" i="106"/>
  <c r="I11"/>
  <c r="J11" s="1"/>
  <c r="I47" i="104"/>
  <c r="E14"/>
  <c r="I40" i="106"/>
  <c r="J40" s="1"/>
  <c r="C59" i="107"/>
  <c r="E59" s="1"/>
  <c r="O103" i="106"/>
  <c r="H62" i="104"/>
  <c r="I22"/>
  <c r="E7" i="107"/>
  <c r="J21" i="104"/>
  <c r="I21" s="1"/>
  <c r="C16" i="107"/>
  <c r="E16" s="1"/>
  <c r="O76" i="106"/>
  <c r="I13"/>
  <c r="J13" s="1"/>
  <c r="C23" i="107"/>
  <c r="E23" s="1"/>
  <c r="O81" i="106"/>
  <c r="I18"/>
  <c r="J18" s="1"/>
  <c r="C31" i="107"/>
  <c r="E31" s="1"/>
  <c r="I55" i="106"/>
  <c r="J55" s="1"/>
  <c r="O118"/>
  <c r="O109"/>
  <c r="I46"/>
  <c r="J46" s="1"/>
  <c r="C37" i="107"/>
  <c r="E37" s="1"/>
  <c r="C61"/>
  <c r="E61" s="1"/>
  <c r="I41" i="106"/>
  <c r="J41" s="1"/>
  <c r="O104"/>
  <c r="I45"/>
  <c r="J45" s="1"/>
  <c r="O108"/>
  <c r="C26" i="107"/>
  <c r="E26" s="1"/>
  <c r="J17" i="104"/>
  <c r="E17" s="1"/>
  <c r="G13"/>
  <c r="G52"/>
  <c r="G7"/>
  <c r="J59"/>
  <c r="I59" s="1"/>
  <c r="I26"/>
  <c r="H5"/>
  <c r="M132" i="106" l="1"/>
  <c r="M133" s="1"/>
  <c r="F30" i="111"/>
  <c r="I58" i="104"/>
  <c r="E8"/>
  <c r="G58"/>
  <c r="G8"/>
  <c r="E59"/>
  <c r="J62"/>
  <c r="G59"/>
  <c r="G23"/>
  <c r="I23"/>
  <c r="O128" i="106"/>
  <c r="G27" i="104"/>
  <c r="I27"/>
  <c r="J5"/>
  <c r="F31" i="111" s="1"/>
  <c r="G50" i="104"/>
  <c r="I50"/>
  <c r="I9"/>
  <c r="G9"/>
  <c r="G53"/>
  <c r="I53"/>
  <c r="I36"/>
  <c r="G36"/>
  <c r="E48"/>
  <c r="I48"/>
  <c r="I10"/>
  <c r="E10"/>
  <c r="I61"/>
  <c r="G61"/>
  <c r="G30"/>
  <c r="I30"/>
  <c r="I29"/>
  <c r="G29"/>
  <c r="G16"/>
  <c r="I16"/>
  <c r="G34"/>
  <c r="I34"/>
  <c r="C62" i="107"/>
  <c r="C5"/>
  <c r="I17" i="104"/>
  <c r="G17"/>
  <c r="E21"/>
  <c r="J10" i="106"/>
  <c r="J65" s="1"/>
  <c r="I65"/>
  <c r="G21" i="104"/>
  <c r="E27"/>
  <c r="E34"/>
  <c r="I56"/>
  <c r="G56"/>
  <c r="E61"/>
  <c r="E30"/>
  <c r="G45"/>
  <c r="I45"/>
  <c r="G41"/>
  <c r="I41"/>
  <c r="G35"/>
  <c r="I35"/>
  <c r="E62" i="107" l="1"/>
  <c r="D33" i="111"/>
  <c r="E33" s="1"/>
  <c r="E62" i="104"/>
  <c r="D31" i="111"/>
  <c r="E5" i="107"/>
  <c r="F33" i="111"/>
  <c r="I62" i="104"/>
  <c r="G62"/>
  <c r="E5"/>
  <c r="G5"/>
  <c r="I5"/>
  <c r="E32" i="111" l="1"/>
  <c r="E31"/>
</calcChain>
</file>

<file path=xl/connections.xml><?xml version="1.0" encoding="utf-8"?>
<connections xmlns="http://schemas.openxmlformats.org/spreadsheetml/2006/main">
  <connection id="1" keepAlive="1" name="PowerPivot Data" description="This connection is used by Excel for communication between the workbook and embedded PowerPivot data, and should not be manually edited or deleted." type="5" refreshedVersion="4">
    <dbPr connection="Provider=MSOLAP.4;Persist Security Info=True;Initial Catalog=Microsoft_SQLServer_AnalysisServices;Data Source=$Embedded$;MDX Compatibility=1;Safety Options=2;MDX Missing Member Mode=Error;Optimize Response=3;Cell Error Mode=TextValue" command="Sandbox" commandType="1"/>
    <olapPr sendLocale="1" rowDrillCount="1000"/>
  </connection>
</connections>
</file>

<file path=xl/sharedStrings.xml><?xml version="1.0" encoding="utf-8"?>
<sst xmlns="http://schemas.openxmlformats.org/spreadsheetml/2006/main" count="6267" uniqueCount="1553">
  <si>
    <t>MIN</t>
  </si>
  <si>
    <t>MAX</t>
  </si>
  <si>
    <t>AVG</t>
  </si>
  <si>
    <t xml:space="preserve">Coventry </t>
  </si>
  <si>
    <t xml:space="preserve">Cranston </t>
  </si>
  <si>
    <t xml:space="preserve">Cumberland </t>
  </si>
  <si>
    <t xml:space="preserve">East Greenwich </t>
  </si>
  <si>
    <t xml:space="preserve">East Providence </t>
  </si>
  <si>
    <t xml:space="preserve">Foster </t>
  </si>
  <si>
    <t xml:space="preserve">Glocester </t>
  </si>
  <si>
    <t xml:space="preserve">Jamestown </t>
  </si>
  <si>
    <t xml:space="preserve">Johnston </t>
  </si>
  <si>
    <t xml:space="preserve">Lincoln </t>
  </si>
  <si>
    <t xml:space="preserve">Little Compton </t>
  </si>
  <si>
    <t xml:space="preserve">Middletown  </t>
  </si>
  <si>
    <t xml:space="preserve">Narragansett </t>
  </si>
  <si>
    <t xml:space="preserve">Newport </t>
  </si>
  <si>
    <t xml:space="preserve">New Shoreham </t>
  </si>
  <si>
    <t xml:space="preserve">Pawtucket </t>
  </si>
  <si>
    <t xml:space="preserve">Portsmouth </t>
  </si>
  <si>
    <t xml:space="preserve">Providence </t>
  </si>
  <si>
    <t xml:space="preserve">Scituate </t>
  </si>
  <si>
    <t xml:space="preserve">Smithfield </t>
  </si>
  <si>
    <t xml:space="preserve">Tiverton </t>
  </si>
  <si>
    <t xml:space="preserve">Warwick </t>
  </si>
  <si>
    <t xml:space="preserve">Westerly </t>
  </si>
  <si>
    <t xml:space="preserve">West Warwick </t>
  </si>
  <si>
    <t xml:space="preserve">Woonsocket </t>
  </si>
  <si>
    <t xml:space="preserve">Paul Cuffee </t>
  </si>
  <si>
    <t xml:space="preserve">Blackstone Academy </t>
  </si>
  <si>
    <t>Times 2 Academy</t>
  </si>
  <si>
    <t xml:space="preserve">Beacon </t>
  </si>
  <si>
    <t xml:space="preserve">Exeter W. Greenwich </t>
  </si>
  <si>
    <t xml:space="preserve">Chariho </t>
  </si>
  <si>
    <t xml:space="preserve">Foster-Glocester </t>
  </si>
  <si>
    <t>Suburban</t>
  </si>
  <si>
    <t>Urban</t>
  </si>
  <si>
    <t>State</t>
  </si>
  <si>
    <t>Charter</t>
  </si>
  <si>
    <t>Urban Ring</t>
  </si>
  <si>
    <t>No.</t>
  </si>
  <si>
    <t>Name</t>
  </si>
  <si>
    <t>Size</t>
  </si>
  <si>
    <t>SES</t>
  </si>
  <si>
    <t>Hispanic</t>
  </si>
  <si>
    <t>Black</t>
  </si>
  <si>
    <t>Row Labels</t>
  </si>
  <si>
    <t>1 Instruction</t>
  </si>
  <si>
    <t>2 Instr Support</t>
  </si>
  <si>
    <t>3 Operations</t>
  </si>
  <si>
    <t>4 Other Commitments</t>
  </si>
  <si>
    <t>5 Leadership</t>
  </si>
  <si>
    <t>Pupil Count</t>
  </si>
  <si>
    <t>Total</t>
  </si>
  <si>
    <t>2501-4500</t>
  </si>
  <si>
    <t>0-12%</t>
  </si>
  <si>
    <t>0-10%</t>
  </si>
  <si>
    <t>1001-2500</t>
  </si>
  <si>
    <t>26-40%</t>
  </si>
  <si>
    <t>&gt;70%</t>
  </si>
  <si>
    <t>&gt;50%</t>
  </si>
  <si>
    <t>11-19%</t>
  </si>
  <si>
    <t>4501-6500</t>
  </si>
  <si>
    <t>13-25%</t>
  </si>
  <si>
    <t>8501-11000</t>
  </si>
  <si>
    <t>41-54%</t>
  </si>
  <si>
    <t>100-1000</t>
  </si>
  <si>
    <t>55-70%</t>
  </si>
  <si>
    <t>20-30%</t>
  </si>
  <si>
    <t>&gt;19%</t>
  </si>
  <si>
    <t>&gt;11000</t>
  </si>
  <si>
    <t/>
  </si>
  <si>
    <t>31-50%</t>
  </si>
  <si>
    <t>&lt;100</t>
  </si>
  <si>
    <t>11 Face-to-Face Teaching</t>
  </si>
  <si>
    <t>12 Classroom Materials</t>
  </si>
  <si>
    <t>21 Pupil Support</t>
  </si>
  <si>
    <t>22 Teacher Support</t>
  </si>
  <si>
    <t>23 Program Support</t>
  </si>
  <si>
    <t>24 Assessments</t>
  </si>
  <si>
    <t>31 Non-Instructional Student Svcs</t>
  </si>
  <si>
    <t>32 Facilities</t>
  </si>
  <si>
    <t>33 Business Services</t>
  </si>
  <si>
    <t>41 Contingencies</t>
  </si>
  <si>
    <t>42 Capital</t>
  </si>
  <si>
    <t>43 Out-of-District Obligations</t>
  </si>
  <si>
    <t>44 Legal Obligations</t>
  </si>
  <si>
    <t>51 School Management</t>
  </si>
  <si>
    <t>52 Program/Operations Management</t>
  </si>
  <si>
    <t>53 District Management</t>
  </si>
  <si>
    <t>111 Instructional Teachers</t>
  </si>
  <si>
    <t>112 Substitutes</t>
  </si>
  <si>
    <t>113 Instructional Paraprofessionals</t>
  </si>
  <si>
    <t>121 Pupil-Use Technology and Software</t>
  </si>
  <si>
    <t>122 Instructional Materials/Trips/Supplies</t>
  </si>
  <si>
    <t>211 Guidance and Counseling</t>
  </si>
  <si>
    <t>212 Library and Media</t>
  </si>
  <si>
    <t>213 Extracurricular</t>
  </si>
  <si>
    <t>214 Student Health and Services</t>
  </si>
  <si>
    <t>215 Academic Interventions</t>
  </si>
  <si>
    <t>221 Curriculum Development</t>
  </si>
  <si>
    <t>222 Staff Development and Support</t>
  </si>
  <si>
    <t>223 Sabbaticals</t>
  </si>
  <si>
    <t>231 Program Management</t>
  </si>
  <si>
    <t>232 Therapists, Psychologists et al</t>
  </si>
  <si>
    <t>241 Academic Student Assessment</t>
  </si>
  <si>
    <t>311 Transportation</t>
  </si>
  <si>
    <t>312 Food Service</t>
  </si>
  <si>
    <t>313 Safety</t>
  </si>
  <si>
    <t>321 Building Upkeep/Utilities/Maintenance</t>
  </si>
  <si>
    <t>331 Data Processing</t>
  </si>
  <si>
    <t>332 Business Operations</t>
  </si>
  <si>
    <t>411 Budgeted Contingencies</t>
  </si>
  <si>
    <t>421 Debt Service</t>
  </si>
  <si>
    <t>422 Capital Projects</t>
  </si>
  <si>
    <t>431 Public, Parochial, Private, Charter Pass-Throughs</t>
  </si>
  <si>
    <t>432 Retiree Benefits and Other</t>
  </si>
  <si>
    <t>433 Enterprise and Community Service Operations</t>
  </si>
  <si>
    <t>441 Claims and Settlements</t>
  </si>
  <si>
    <t>511 Principals and Assistant Principals</t>
  </si>
  <si>
    <t>512 School Office</t>
  </si>
  <si>
    <t>521 Deputies, Sr Admin, Researchers, Pgm Evaluators</t>
  </si>
  <si>
    <t>531 Superintendent and School Board</t>
  </si>
  <si>
    <t>532 Legal</t>
  </si>
  <si>
    <t>0 Other Programs</t>
  </si>
  <si>
    <t>1 Regular Elementary/Secondary Education</t>
  </si>
  <si>
    <t>2 Special Education</t>
  </si>
  <si>
    <t>3 Vocational and Technical Education Programs</t>
  </si>
  <si>
    <t>4 Bilingual/ESL Education</t>
  </si>
  <si>
    <t>5 Non-Public Schools Programs</t>
  </si>
  <si>
    <t>6 Adult/Continuing Ed, Summer School,  After School</t>
  </si>
  <si>
    <t>8 Community Services Programs</t>
  </si>
  <si>
    <t>9 Co-Curricular and Extracurricular Activities</t>
  </si>
  <si>
    <t>00 General Education</t>
  </si>
  <si>
    <t>01 Agriculture</t>
  </si>
  <si>
    <t>02 Art</t>
  </si>
  <si>
    <t>03 Business</t>
  </si>
  <si>
    <t>05 English Language Arts</t>
  </si>
  <si>
    <t>06 ESL and Bilingual</t>
  </si>
  <si>
    <t>07 Foreign Languages</t>
  </si>
  <si>
    <t>08 Guidance</t>
  </si>
  <si>
    <t>09 Health Occupations Education</t>
  </si>
  <si>
    <t>10 Physical Curriculum</t>
  </si>
  <si>
    <t>11 Health Education</t>
  </si>
  <si>
    <t>12 Physical Education and Health</t>
  </si>
  <si>
    <t>13 Family and Consumer Education</t>
  </si>
  <si>
    <t>14 Industrial Arts/Vocational Education</t>
  </si>
  <si>
    <t>15 Mathematics</t>
  </si>
  <si>
    <t>16 Music/Theatre/Performing Arts/Drama</t>
  </si>
  <si>
    <t>17 Natural Sciences</t>
  </si>
  <si>
    <t>18 Office Occupations</t>
  </si>
  <si>
    <t>19 Social Sciences</t>
  </si>
  <si>
    <t>20 Technical Ed/Computer Technology</t>
  </si>
  <si>
    <t>21 Special Education</t>
  </si>
  <si>
    <t>22 Co-Curricular Activities/Athletics</t>
  </si>
  <si>
    <t>23 Co-Curricular Activities/Non-Athletics</t>
  </si>
  <si>
    <t>24 Literacy and Reading</t>
  </si>
  <si>
    <t>25 Non-Instruction</t>
  </si>
  <si>
    <t>26 Library Science</t>
  </si>
  <si>
    <t>27 Adult Ed/Summer School/After School</t>
  </si>
  <si>
    <t>28 Accreditation</t>
  </si>
  <si>
    <t>29 Senior Project</t>
  </si>
  <si>
    <t>51 Personnel Services - Compensation</t>
  </si>
  <si>
    <t>52 Personnel Services - Employee Benefits</t>
  </si>
  <si>
    <t>53 Purchased Professional &amp; Technical Svcs</t>
  </si>
  <si>
    <t>54 Purchased Property Services</t>
  </si>
  <si>
    <t>55 Other Purchased Services</t>
  </si>
  <si>
    <t>56 Supplies</t>
  </si>
  <si>
    <t>57 Property</t>
  </si>
  <si>
    <t>58 Debt Service and Miscellaneous</t>
  </si>
  <si>
    <t>511 Salaries Expenses</t>
  </si>
  <si>
    <t>512 Overtime Expense</t>
  </si>
  <si>
    <t>513 Additional Compensation</t>
  </si>
  <si>
    <t>514 Stipends</t>
  </si>
  <si>
    <t>521 Health/Medical Benefits</t>
  </si>
  <si>
    <t>522 OPEB and Retirement Payments</t>
  </si>
  <si>
    <t>523 FICA and Medicare</t>
  </si>
  <si>
    <t>524 Voluntary Savings Contributions</t>
  </si>
  <si>
    <t>525 Unemployment Compensation</t>
  </si>
  <si>
    <t>527 Workers Compensation</t>
  </si>
  <si>
    <t>529 Other Employee Benefits</t>
  </si>
  <si>
    <t>531 Official/Administrative Services</t>
  </si>
  <si>
    <t>532 Professional Educational Services</t>
  </si>
  <si>
    <t>533 Prof. Employee Training &amp; Dev. Svc.</t>
  </si>
  <si>
    <t>534 Other Professional Services</t>
  </si>
  <si>
    <t>535 Technical Services</t>
  </si>
  <si>
    <t>537 Other Services Purchased</t>
  </si>
  <si>
    <t>542 Cleaning and Disposal Services</t>
  </si>
  <si>
    <t>543 Repairs and Maintenance Services</t>
  </si>
  <si>
    <t>544 Utility Services</t>
  </si>
  <si>
    <t>545 Construction Services</t>
  </si>
  <si>
    <t>546 Rentals</t>
  </si>
  <si>
    <t>549 Other Property Services Purchased</t>
  </si>
  <si>
    <t>551 Student Transportation Services</t>
  </si>
  <si>
    <t>552 Insurance (Other than Employee Benefits)</t>
  </si>
  <si>
    <t>554 Advertising</t>
  </si>
  <si>
    <t>555 Printing and Binding</t>
  </si>
  <si>
    <t>556 Tuition</t>
  </si>
  <si>
    <t>557 Food Service Management</t>
  </si>
  <si>
    <t>558 Travel and Training</t>
  </si>
  <si>
    <t>561 General Supplies</t>
  </si>
  <si>
    <t>562 Facilities/Energy/Transportation Maint.</t>
  </si>
  <si>
    <t>563 Food Service</t>
  </si>
  <si>
    <t>564 Books and Periodicals</t>
  </si>
  <si>
    <t>565 Supplies - Technology Related</t>
  </si>
  <si>
    <t>571 Land and Land Improvements</t>
  </si>
  <si>
    <t>572 Buildings</t>
  </si>
  <si>
    <t>573 Vehicles/Equipment/Technology Software</t>
  </si>
  <si>
    <t>574 Infrastructure</t>
  </si>
  <si>
    <t>581 Dues and Fees</t>
  </si>
  <si>
    <t>582 Judgments Against the School District</t>
  </si>
  <si>
    <t>583 Debt-Related Expenditures/Expenses</t>
  </si>
  <si>
    <t>584 Property Taxes</t>
  </si>
  <si>
    <t>589 Miscellaneous Expenditures</t>
  </si>
  <si>
    <t>51110 Regular Salaries</t>
  </si>
  <si>
    <t>51111 Sick Leave</t>
  </si>
  <si>
    <t>51112 Vacation</t>
  </si>
  <si>
    <t>51113 Professional Days</t>
  </si>
  <si>
    <t>51114 Holiday</t>
  </si>
  <si>
    <t>51115 Salaries - Substitutes</t>
  </si>
  <si>
    <t>51131 Differential Pay</t>
  </si>
  <si>
    <t>51132 Department Heads, House Leaders, and Systemwide Supervisors</t>
  </si>
  <si>
    <t>51133 Longevity (Non-Certified Only)</t>
  </si>
  <si>
    <t>51134 Sabbatical</t>
  </si>
  <si>
    <t>51135 Retroactive Salary</t>
  </si>
  <si>
    <t>51136 Class Overage/Weighting</t>
  </si>
  <si>
    <t>51138 Summer Pay - ESY (REMOVE AFTER 7/1/10)</t>
  </si>
  <si>
    <t>51139 Class Coverage</t>
  </si>
  <si>
    <t>51201 Regular Overtime</t>
  </si>
  <si>
    <t>51202 Snow Removal Overtime</t>
  </si>
  <si>
    <t>51203 Event Coverage Overtime</t>
  </si>
  <si>
    <t>51302 Professional Development - School</t>
  </si>
  <si>
    <t>51303 Professional Development - District</t>
  </si>
  <si>
    <t>51304 Trainer Expense</t>
  </si>
  <si>
    <t>51306 Vacation Payoff</t>
  </si>
  <si>
    <t>51307 Injured Employees</t>
  </si>
  <si>
    <t>51308 After School Programs</t>
  </si>
  <si>
    <t>51309 Tutoring</t>
  </si>
  <si>
    <t>51311 Curriculum Work</t>
  </si>
  <si>
    <t>51322 Severance</t>
  </si>
  <si>
    <t>51323 Detention Coverage</t>
  </si>
  <si>
    <t>51324 AM/PM Supervision</t>
  </si>
  <si>
    <t>51325 Breakfast Supervision</t>
  </si>
  <si>
    <t>51326 Teacher Support Team Payments</t>
  </si>
  <si>
    <t>51327 Other Additional Compensation</t>
  </si>
  <si>
    <t>51331 Sick Leave Bonus</t>
  </si>
  <si>
    <t>51332 Sick Payoff - Non Severance</t>
  </si>
  <si>
    <t>51335 Performance Based Compensation</t>
  </si>
  <si>
    <t>51338 Summer Pay</t>
  </si>
  <si>
    <t>51401 Stipend - Other</t>
  </si>
  <si>
    <t>51403 Stipend - Athletic Directors/Extracurricular Directors</t>
  </si>
  <si>
    <t>51404 Stipend - Athletic Coaches/Extracurricular Advisors</t>
  </si>
  <si>
    <t>51405 Stipend - Instructional Coaches</t>
  </si>
  <si>
    <t>51406 Stipend - Athletic Event Officials/Personnel</t>
  </si>
  <si>
    <t>51407 Stipend - Mentors</t>
  </si>
  <si>
    <t>52101 Health and Medical Premiums</t>
  </si>
  <si>
    <t>52102 Life</t>
  </si>
  <si>
    <t>52103 Dental</t>
  </si>
  <si>
    <t>52104 Vision</t>
  </si>
  <si>
    <t>52105 Disability</t>
  </si>
  <si>
    <t>52106 Other Insurance</t>
  </si>
  <si>
    <t>52107 Death Benefit</t>
  </si>
  <si>
    <t>52108 Wellness Program</t>
  </si>
  <si>
    <t>52109 Medical Buyback Payments</t>
  </si>
  <si>
    <t>52111 Legal Benefits</t>
  </si>
  <si>
    <t>52112 Uniform Allowance</t>
  </si>
  <si>
    <t>52121 Health and Medical - Self Insured / Active</t>
  </si>
  <si>
    <t>52122 Health and Medical - Self Insured / Retiree</t>
  </si>
  <si>
    <t>52123 Dental Buyback Payments</t>
  </si>
  <si>
    <t>52124 Dental - Self Insured / Active</t>
  </si>
  <si>
    <t>52125 Dental - Self Insured / Retiree</t>
  </si>
  <si>
    <t>52201 Current Benefits</t>
  </si>
  <si>
    <t>52202 Future Benefits</t>
  </si>
  <si>
    <t>52204 Private Pension Payment</t>
  </si>
  <si>
    <t>52207 Survivor Benefits - ERSRI</t>
  </si>
  <si>
    <t>52301 FICA</t>
  </si>
  <si>
    <t>52302 Medicare</t>
  </si>
  <si>
    <t>52401 403b Contributions</t>
  </si>
  <si>
    <t>52402 401k Contributions</t>
  </si>
  <si>
    <t>52501 Unemployment Insurance</t>
  </si>
  <si>
    <t>52710 Workers Compensation Premium</t>
  </si>
  <si>
    <t>52720 Workers Compensation (Self Insured)</t>
  </si>
  <si>
    <t>52730 Workers Compensation Medical (Self Insured)</t>
  </si>
  <si>
    <t>52901 Cafeteria Plan Fees</t>
  </si>
  <si>
    <t>52902 Employee Assistance Programs</t>
  </si>
  <si>
    <t>52903 Tuition Reimbursement - Taxable</t>
  </si>
  <si>
    <t>52910 Auto Allowance</t>
  </si>
  <si>
    <t>52915 Union Benefits and Pension</t>
  </si>
  <si>
    <t>52917 Tuition Reimbursement - Non Taxable</t>
  </si>
  <si>
    <t>53101 Administrative Support</t>
  </si>
  <si>
    <t>53102 Temporary Clerical Support</t>
  </si>
  <si>
    <t>53201 Diagnosticians</t>
  </si>
  <si>
    <t>53202 Speech Therapists</t>
  </si>
  <si>
    <t>53203 Occupational Therapists</t>
  </si>
  <si>
    <t>53204 Therapists</t>
  </si>
  <si>
    <t>53205 Psychologists</t>
  </si>
  <si>
    <t>53206 Audiologists</t>
  </si>
  <si>
    <t>53207 Interpreters and Translators</t>
  </si>
  <si>
    <t>53208 Orientation and Mobility Specialists</t>
  </si>
  <si>
    <t>53209 Bus Assistants/Monitors</t>
  </si>
  <si>
    <t>53210 Performing Arts</t>
  </si>
  <si>
    <t>53211 Physical Therapists</t>
  </si>
  <si>
    <t>53212 Payment for Services - Volunteers</t>
  </si>
  <si>
    <t>53213 Evaluations</t>
  </si>
  <si>
    <t>53214 Mentoring</t>
  </si>
  <si>
    <t>53215 GED Testing</t>
  </si>
  <si>
    <t>53216 Tutoring Services</t>
  </si>
  <si>
    <t>53217 Parents as Teachers</t>
  </si>
  <si>
    <t>53218 Student Assistance</t>
  </si>
  <si>
    <t>53219 Social Workers</t>
  </si>
  <si>
    <t>53220 Other Purchased Professional Educational Services</t>
  </si>
  <si>
    <t>53221 Virtual Classrooms</t>
  </si>
  <si>
    <t>53222 Web-based Supplemental Instructional Programs</t>
  </si>
  <si>
    <t>53301 Professional Development and Training Services</t>
  </si>
  <si>
    <t>53302 Curriculum Development</t>
  </si>
  <si>
    <t>53303 Conferences / Workshops</t>
  </si>
  <si>
    <t>53401 Auditing/Actuarial Services</t>
  </si>
  <si>
    <t>53402 Legal Services</t>
  </si>
  <si>
    <t>53403 Health Service Providers - For Students</t>
  </si>
  <si>
    <t>53404 Compliance</t>
  </si>
  <si>
    <t>53405 Private Pension Advisors</t>
  </si>
  <si>
    <t>53406 Other Services</t>
  </si>
  <si>
    <t>53408 Board Elections</t>
  </si>
  <si>
    <t>53409 Negotiations/Arbitration</t>
  </si>
  <si>
    <t>53410 Police and Fire Details</t>
  </si>
  <si>
    <t>53411 Physicians</t>
  </si>
  <si>
    <t>53412 Dentists</t>
  </si>
  <si>
    <t>53413 Crossing Guards</t>
  </si>
  <si>
    <t>53414 Medicaid Claims Provider</t>
  </si>
  <si>
    <t>53415 Optometrists</t>
  </si>
  <si>
    <t>53416 Officials/Referees</t>
  </si>
  <si>
    <t>53417 Contracted Nursing Services</t>
  </si>
  <si>
    <t>53501 Data Processing Services</t>
  </si>
  <si>
    <t>53502 Other Technical Services</t>
  </si>
  <si>
    <t>53503 Testing</t>
  </si>
  <si>
    <t>53701 Other Charges</t>
  </si>
  <si>
    <t>53703 Accreditation</t>
  </si>
  <si>
    <t>53705 Shipping and Postage</t>
  </si>
  <si>
    <t>53706 Catering/Food Reimbursement</t>
  </si>
  <si>
    <t>54201 Rubbish Disposal Services</t>
  </si>
  <si>
    <t>54202 Snow Plowing Services</t>
  </si>
  <si>
    <t>54203 Custodial Services</t>
  </si>
  <si>
    <t>54204 Groundskeeping Services</t>
  </si>
  <si>
    <t>54205 Rodent and Pest Control Services</t>
  </si>
  <si>
    <t>54206 Cleaning Services</t>
  </si>
  <si>
    <t>54207 Temporary Custodial Support</t>
  </si>
  <si>
    <t>54310 Non-Technology-Related Maintenance and Repairs</t>
  </si>
  <si>
    <t>54311 Maintenance and Repairs - Fixtures and Equipment; Service Contracts and Agreements</t>
  </si>
  <si>
    <t>54312 Maintenance and Repairs - General; Service Contracts and Agreements</t>
  </si>
  <si>
    <t>54313 Maintenance and Repairs - Non-Student Transportation Vehicles; Service Contracts and Agreements</t>
  </si>
  <si>
    <t>54314 Maintenance and Repairs - Student Transportation Vehicles; Service Contracts and Agreements</t>
  </si>
  <si>
    <t>54320 Maintenance and Repairs - Technology-Related Hardware; Service Contracts and Agreements</t>
  </si>
  <si>
    <t>54321 Maintenance and Repairs - Electrical;  Service Contracts and Agreements</t>
  </si>
  <si>
    <t>54322 Maintenance and Repairs - HVAC; Service Contracts and Agreemetns</t>
  </si>
  <si>
    <t>54323 Maintenance and Repairs - Glass; Service Contracts and Agreements</t>
  </si>
  <si>
    <t>54324 Maintenance and Repairs - Plumbing; Service Contracts and Agreements</t>
  </si>
  <si>
    <t>54325 Maintenance and Repairs - Vandalism; Service Contracts and Agreements</t>
  </si>
  <si>
    <t>54402 Water</t>
  </si>
  <si>
    <t>54403 Telephone</t>
  </si>
  <si>
    <t>54404 Energy Management Services</t>
  </si>
  <si>
    <t>54405 Sewage/Cesspool</t>
  </si>
  <si>
    <t>54406 Wireless Communications</t>
  </si>
  <si>
    <t>54407 Internet Connectivity</t>
  </si>
  <si>
    <t>54501 School and District Construction</t>
  </si>
  <si>
    <t>54601 Renting Land and Buildings</t>
  </si>
  <si>
    <t>54602 Rental of Equipment and Vehicles</t>
  </si>
  <si>
    <t>54603 Rentals of Computers and Related Equipment</t>
  </si>
  <si>
    <t>54604 Graduation Rentals</t>
  </si>
  <si>
    <t>54605 Ice Rink Rental</t>
  </si>
  <si>
    <t>54606 Pool Rental</t>
  </si>
  <si>
    <t>54607 Golf Course Rental</t>
  </si>
  <si>
    <t>54608 Uniform Rental</t>
  </si>
  <si>
    <t>54901 Other Purchased Property Services</t>
  </si>
  <si>
    <t>54902 Alarm and Fire Safety Services</t>
  </si>
  <si>
    <t>54903 Moving and Rigging</t>
  </si>
  <si>
    <t>54904 Vehicle Registration (Non-student transportation vehicles)</t>
  </si>
  <si>
    <t>55110 Student Transportation Purchased from another School District, Individuals, and Public Carriers within the State</t>
  </si>
  <si>
    <t>55111 Transportation Contractors</t>
  </si>
  <si>
    <t>55121 Vehicle Registration (Student transportation vehicles)</t>
  </si>
  <si>
    <t>55201 Property and Liability Insurance</t>
  </si>
  <si>
    <t>55202 Theft Insurance</t>
  </si>
  <si>
    <t>55203 Fire Insurance</t>
  </si>
  <si>
    <t>55204 Student Accident Insurance</t>
  </si>
  <si>
    <t>55205 Flood Insurance</t>
  </si>
  <si>
    <t>55206 Fleet/Vehicle Insurance</t>
  </si>
  <si>
    <t>55207 Errors and Omissions Ins (Dir &amp; Officers)</t>
  </si>
  <si>
    <t>55401 Advertising Costs</t>
  </si>
  <si>
    <t>55501 Printing</t>
  </si>
  <si>
    <t>55502 Binding</t>
  </si>
  <si>
    <t>55503 Document Copying</t>
  </si>
  <si>
    <t>55610 Tuition to Other School Districts within the State</t>
  </si>
  <si>
    <t>55620 Tuition to Other School Districts outside the State</t>
  </si>
  <si>
    <t>55630 Tuition to Private Sources</t>
  </si>
  <si>
    <t>55640 Tuition to Education Service Agencies within the State</t>
  </si>
  <si>
    <t>55650 Tuition to Education Service Agencies outside the State</t>
  </si>
  <si>
    <t>55660 Tuition to Charter Schools</t>
  </si>
  <si>
    <t>55690 Tuition - Other</t>
  </si>
  <si>
    <t>55701 Food Service Contractors</t>
  </si>
  <si>
    <t>55703 Armored Car Service</t>
  </si>
  <si>
    <t>55704 Food Storage Fees</t>
  </si>
  <si>
    <t>55705 Inspection Services</t>
  </si>
  <si>
    <t>55801 Board Travel</t>
  </si>
  <si>
    <t>55802 Board Training</t>
  </si>
  <si>
    <t>55803 Employee Travel - Non-Teachers</t>
  </si>
  <si>
    <t>55806 Bus Driver In-Service Training</t>
  </si>
  <si>
    <t>55807 Student Travel</t>
  </si>
  <si>
    <t>55808 Parent Travel</t>
  </si>
  <si>
    <t>55809 Employee Travel - Teachers</t>
  </si>
  <si>
    <t>55810 Travel - Other</t>
  </si>
  <si>
    <t>56101 General Supplies and Materials</t>
  </si>
  <si>
    <t>56112 Uniform/Wearing Apparel Supplies</t>
  </si>
  <si>
    <t>56113 Graduation Supplies</t>
  </si>
  <si>
    <t>56115 Medical Supplies</t>
  </si>
  <si>
    <t>56116 Athletic Supplies</t>
  </si>
  <si>
    <t>56117 Honors/Awards Supplies</t>
  </si>
  <si>
    <t>56201 Natural Gas</t>
  </si>
  <si>
    <t>56202 Gasoline</t>
  </si>
  <si>
    <t>56203 Diesel Fuel</t>
  </si>
  <si>
    <t>56204 Propane</t>
  </si>
  <si>
    <t>56207 Vehicle Maintenance Supplies/Parts</t>
  </si>
  <si>
    <t>56208 Bottled Gas</t>
  </si>
  <si>
    <t>56209 Fuel Oil</t>
  </si>
  <si>
    <t>56211 Other Supplies</t>
  </si>
  <si>
    <t>56213 Glass</t>
  </si>
  <si>
    <t>56214 Paint</t>
  </si>
  <si>
    <t>56215 Electricity</t>
  </si>
  <si>
    <t>56216 Lumber and Hardware</t>
  </si>
  <si>
    <t>56217 Plumbing and Heating Supplies</t>
  </si>
  <si>
    <t>56218 Electrical Supplies</t>
  </si>
  <si>
    <t>56219 Custodial Supplies</t>
  </si>
  <si>
    <t>56220 Materials for Snow and Ice Removal</t>
  </si>
  <si>
    <t>56221 Lamps and Lights</t>
  </si>
  <si>
    <t>56301 Food - Food Service Program</t>
  </si>
  <si>
    <t>56302 Non-Food - Food Service Program</t>
  </si>
  <si>
    <t>56304 Uniform/Wearing Apparel - Food</t>
  </si>
  <si>
    <t>56305 Milk - Food Service Program</t>
  </si>
  <si>
    <t>56401 Textbooks</t>
  </si>
  <si>
    <t>56402 Library Books</t>
  </si>
  <si>
    <t>56403 Reference Books</t>
  </si>
  <si>
    <t>56404 Subscriptions and Periodicals</t>
  </si>
  <si>
    <t>56405 Book Repairs</t>
  </si>
  <si>
    <t>56406 Textbooks - Non-Public</t>
  </si>
  <si>
    <t>56407 Web-based Software or Databases - Library</t>
  </si>
  <si>
    <t>56408 Other Textbooks</t>
  </si>
  <si>
    <t>56501 Technology-Related Supplies</t>
  </si>
  <si>
    <t>57101 Land</t>
  </si>
  <si>
    <t>57102 Land Improvements</t>
  </si>
  <si>
    <t>57202 Building Improvements</t>
  </si>
  <si>
    <t>57301 Vehicles</t>
  </si>
  <si>
    <t>57303 Buses</t>
  </si>
  <si>
    <t>57305 Equipment</t>
  </si>
  <si>
    <t>57306 Furniture and Fixtures</t>
  </si>
  <si>
    <t>57309 Technology-Related Hardware</t>
  </si>
  <si>
    <t>57311 Technology Software</t>
  </si>
  <si>
    <t>57313 Environmental Equipment</t>
  </si>
  <si>
    <t>57402 Sewer Systems</t>
  </si>
  <si>
    <t>57405 Other Long-term  Infrastructure Assets</t>
  </si>
  <si>
    <t>58101 Professional Organization Fees</t>
  </si>
  <si>
    <t>58102 Other Dues and Fees</t>
  </si>
  <si>
    <t>58103 Bank Fees</t>
  </si>
  <si>
    <t>58104 License and Permit Fees</t>
  </si>
  <si>
    <t>58201 Tax Liability/Penalty</t>
  </si>
  <si>
    <t>58206 Claims and Settlements</t>
  </si>
  <si>
    <t>58310 Redemption of Principal</t>
  </si>
  <si>
    <t>58311 Bond Principal Payment</t>
  </si>
  <si>
    <t>58320 Interest</t>
  </si>
  <si>
    <t>58322 Bond Interest Payment</t>
  </si>
  <si>
    <t>58330 Amortization of Bond Issuance and Other Debt-Related Costs</t>
  </si>
  <si>
    <t>58401 Real and Personal Property Taxes</t>
  </si>
  <si>
    <t>58901 Other Miscellaneous Expenses</t>
  </si>
  <si>
    <t>00 None</t>
  </si>
  <si>
    <t>11 Teachers</t>
  </si>
  <si>
    <t>15 Counselors &amp; Placement Officers</t>
  </si>
  <si>
    <t>16 Library Professionals</t>
  </si>
  <si>
    <t>17 Therapists/Nurses/Social Workers/Psychologists</t>
  </si>
  <si>
    <t>18 Student Activity Advisors &amp; Coaches (Stipend Staff)</t>
  </si>
  <si>
    <t>19 Instructional Coaches</t>
  </si>
  <si>
    <t>21 Executive</t>
  </si>
  <si>
    <t>22 Finance &amp; Administration</t>
  </si>
  <si>
    <t>23 School Administration</t>
  </si>
  <si>
    <t>24 Curriculum &amp; Assessment</t>
  </si>
  <si>
    <t>25 Principals &amp; Assistant Principals</t>
  </si>
  <si>
    <t>31 Executive - Mid Level</t>
  </si>
  <si>
    <t>32 Finance &amp; Administration - Mid Level</t>
  </si>
  <si>
    <t>33 School Administration - Mid Level</t>
  </si>
  <si>
    <t>34 Curriculum &amp; Assessment - Mid Level</t>
  </si>
  <si>
    <t>35 Other School Activities - Mid Level</t>
  </si>
  <si>
    <t>41 Executive - Support</t>
  </si>
  <si>
    <t>42 Finance &amp; Administration - Support</t>
  </si>
  <si>
    <t>43 School Administration - Support</t>
  </si>
  <si>
    <t>44 Curriculum &amp; Assessment - Support</t>
  </si>
  <si>
    <t>45 Transportation Staff</t>
  </si>
  <si>
    <t>46 Aides &amp; Other Non-Certified Staff</t>
  </si>
  <si>
    <t>47 Custodial Staff</t>
  </si>
  <si>
    <t>48 Student Activity Advisors &amp; Coaches</t>
  </si>
  <si>
    <t>49 Facilities Maintenance Staff</t>
  </si>
  <si>
    <t>51 Retirees &amp; Other Former Employees</t>
  </si>
  <si>
    <t>TOTAL</t>
  </si>
  <si>
    <t>Ref Key</t>
  </si>
  <si>
    <t>Totals</t>
  </si>
  <si>
    <t>Average</t>
  </si>
  <si>
    <t>FUNCTION PARENT</t>
  </si>
  <si>
    <t xml:space="preserve">FUNCTION CHILD </t>
  </si>
  <si>
    <t>PROGRAM PARENT</t>
  </si>
  <si>
    <t xml:space="preserve">FUNCTION GRANDCHILD </t>
  </si>
  <si>
    <t>SUBJECT PARENT</t>
  </si>
  <si>
    <t>OBJECT PARENT</t>
  </si>
  <si>
    <t>OBJECT CHILD</t>
  </si>
  <si>
    <t>OBJECT GRANDCHILD</t>
  </si>
  <si>
    <t>JOB CLASS CHILD</t>
  </si>
  <si>
    <t>Barrington</t>
  </si>
  <si>
    <t>Beacon</t>
  </si>
  <si>
    <t>Blackstone</t>
  </si>
  <si>
    <t>Bristol-Warren</t>
  </si>
  <si>
    <t>Burrillville</t>
  </si>
  <si>
    <t>Central Falls</t>
  </si>
  <si>
    <t>Coventry</t>
  </si>
  <si>
    <t>Cranston</t>
  </si>
  <si>
    <t>Cumberland</t>
  </si>
  <si>
    <t>E Providence</t>
  </si>
  <si>
    <t>Foster</t>
  </si>
  <si>
    <t>Foster-Glocester</t>
  </si>
  <si>
    <t>International</t>
  </si>
  <si>
    <t>Jamestown</t>
  </si>
  <si>
    <t>Johnston</t>
  </si>
  <si>
    <t>Kingston Hill</t>
  </si>
  <si>
    <t>Learning Community</t>
  </si>
  <si>
    <t>Little Compton</t>
  </si>
  <si>
    <t>Metropolitan C&amp;TC</t>
  </si>
  <si>
    <t>Middletown</t>
  </si>
  <si>
    <t>Narragansett</t>
  </si>
  <si>
    <t>New England Laborers</t>
  </si>
  <si>
    <t>New Shoreham</t>
  </si>
  <si>
    <t>North Kingstown</t>
  </si>
  <si>
    <t>Pawtucket</t>
  </si>
  <si>
    <t>Portsmouth</t>
  </si>
  <si>
    <t>Providence</t>
  </si>
  <si>
    <t>Segue</t>
  </si>
  <si>
    <t>Smithfield</t>
  </si>
  <si>
    <t>South Kingstown</t>
  </si>
  <si>
    <t>Tiverton</t>
  </si>
  <si>
    <t>W Warwick</t>
  </si>
  <si>
    <t>Chariho</t>
  </si>
  <si>
    <t>Compass</t>
  </si>
  <si>
    <t>Cuffee</t>
  </si>
  <si>
    <t>East Greenwich</t>
  </si>
  <si>
    <t>Exeter-W. Greenwich</t>
  </si>
  <si>
    <t>Glocester</t>
  </si>
  <si>
    <t>Lincoln</t>
  </si>
  <si>
    <t>Newport</t>
  </si>
  <si>
    <t>North Smithfield</t>
  </si>
  <si>
    <t>Scituate</t>
  </si>
  <si>
    <t>Times 2</t>
  </si>
  <si>
    <t>Warwick</t>
  </si>
  <si>
    <t>Westerly</t>
  </si>
  <si>
    <t>Woonsocket</t>
  </si>
  <si>
    <t>Row Match?</t>
  </si>
  <si>
    <t>Column Match?</t>
  </si>
  <si>
    <t>Column Labels ---&gt;</t>
  </si>
  <si>
    <t>ALL Districts and Schools</t>
  </si>
  <si>
    <t>PP Name</t>
  </si>
  <si>
    <t>District ID --&gt;</t>
  </si>
  <si>
    <t>Davies</t>
  </si>
  <si>
    <t>Deaf</t>
  </si>
  <si>
    <t>All Table Loc</t>
  </si>
  <si>
    <t>ALLFUNCPAR</t>
  </si>
  <si>
    <t>ALLFUNCCHILD</t>
  </si>
  <si>
    <t>ALLFUNCGC</t>
  </si>
  <si>
    <t>ALLPROGPAR</t>
  </si>
  <si>
    <t>ALLSUBPAR</t>
  </si>
  <si>
    <t>ALLOBJECTPAR</t>
  </si>
  <si>
    <t>ALLOBJECTCHILD</t>
  </si>
  <si>
    <t>ALLOBJECTGC</t>
  </si>
  <si>
    <t>ALLJCCHILD</t>
  </si>
  <si>
    <t xml:space="preserve">North Kingstown </t>
  </si>
  <si>
    <t xml:space="preserve">North Providence </t>
  </si>
  <si>
    <t xml:space="preserve">North Smithfield </t>
  </si>
  <si>
    <t xml:space="preserve">South Kingstown </t>
  </si>
  <si>
    <t xml:space="preserve">Highlander </t>
  </si>
  <si>
    <t xml:space="preserve">New England Laborers </t>
  </si>
  <si>
    <t xml:space="preserve">International </t>
  </si>
  <si>
    <t>Compass School</t>
  </si>
  <si>
    <t xml:space="preserve">Bristol-Warren </t>
  </si>
  <si>
    <t>00 Central Office</t>
  </si>
  <si>
    <t>01 Education Services</t>
  </si>
  <si>
    <t>02 Business Services</t>
  </si>
  <si>
    <t>03 Elementary Schools</t>
  </si>
  <si>
    <t>04 Middle Schools</t>
  </si>
  <si>
    <t>05 High Schools</t>
  </si>
  <si>
    <t>06 Alternative Schools</t>
  </si>
  <si>
    <t>07 Other Schools</t>
  </si>
  <si>
    <t>08 Non Public/Private</t>
  </si>
  <si>
    <t>09 Preschools (In-District)</t>
  </si>
  <si>
    <t>10 Charter Schools</t>
  </si>
  <si>
    <t>11 Collaboratives</t>
  </si>
  <si>
    <t>14 Adult Education</t>
  </si>
  <si>
    <t>15 Out of Dist Transportatn</t>
  </si>
  <si>
    <t>23 Summer School-Elementary</t>
  </si>
  <si>
    <t>24 Summer School-Middle</t>
  </si>
  <si>
    <t>25 Summer School-High</t>
  </si>
  <si>
    <t>LOC PARENT</t>
  </si>
  <si>
    <t>ALLLOCPAR</t>
  </si>
  <si>
    <t>Per Student Calcs</t>
  </si>
  <si>
    <t>Student Count</t>
  </si>
  <si>
    <t>District ID</t>
  </si>
  <si>
    <t>LOCPARPPC</t>
  </si>
  <si>
    <t>FUNCGCPPC</t>
  </si>
  <si>
    <t>FUNCCHILDPPC</t>
  </si>
  <si>
    <t>FUNCPARPPC</t>
  </si>
  <si>
    <t>SUBPARPPC</t>
  </si>
  <si>
    <t>OBJECTPARPPC</t>
  </si>
  <si>
    <t>OBJECTCHILDPPC</t>
  </si>
  <si>
    <t>JCCHILDPPC</t>
  </si>
  <si>
    <t>District</t>
  </si>
  <si>
    <t>Central Office</t>
  </si>
  <si>
    <t>Middle Schools</t>
  </si>
  <si>
    <t>High Schools</t>
  </si>
  <si>
    <t>Other Schools</t>
  </si>
  <si>
    <t>Charter Schools</t>
  </si>
  <si>
    <t>Public Out of State</t>
  </si>
  <si>
    <t>Adult Education</t>
  </si>
  <si>
    <t>ID</t>
  </si>
  <si>
    <t>Instruction</t>
  </si>
  <si>
    <t>Other Commitments</t>
  </si>
  <si>
    <t>Leadership</t>
  </si>
  <si>
    <t>Pupil Support</t>
  </si>
  <si>
    <t>Teacher Support</t>
  </si>
  <si>
    <t>Program Support</t>
  </si>
  <si>
    <t>Assessments</t>
  </si>
  <si>
    <t>Facilities</t>
  </si>
  <si>
    <t>Contingencies</t>
  </si>
  <si>
    <t>Capital</t>
  </si>
  <si>
    <t>Legal Obligations</t>
  </si>
  <si>
    <t>School Management</t>
  </si>
  <si>
    <t>Instructional Teachers</t>
  </si>
  <si>
    <t>Guidance</t>
  </si>
  <si>
    <t>Library and Media</t>
  </si>
  <si>
    <t>Extracurricular</t>
  </si>
  <si>
    <t>Academic Interventions</t>
  </si>
  <si>
    <t>Sabbaticals</t>
  </si>
  <si>
    <t>Program Management</t>
  </si>
  <si>
    <t>Therapists</t>
  </si>
  <si>
    <t>Transportation</t>
  </si>
  <si>
    <t>Food Service</t>
  </si>
  <si>
    <t>Safety</t>
  </si>
  <si>
    <t>Data Processing</t>
  </si>
  <si>
    <t>Budgeted Contingencies</t>
  </si>
  <si>
    <t>Debt Service</t>
  </si>
  <si>
    <t>Capital Projects</t>
  </si>
  <si>
    <t>Claims and Settlements</t>
  </si>
  <si>
    <t>School Office</t>
  </si>
  <si>
    <t>Legal</t>
  </si>
  <si>
    <t>Other Programs</t>
  </si>
  <si>
    <t>Special Education</t>
  </si>
  <si>
    <t>General Education</t>
  </si>
  <si>
    <t>Agriculture</t>
  </si>
  <si>
    <t>Art</t>
  </si>
  <si>
    <t>Business</t>
  </si>
  <si>
    <t>Physical Curriculum</t>
  </si>
  <si>
    <t>Health Education</t>
  </si>
  <si>
    <t>Mathematics</t>
  </si>
  <si>
    <t>Natural Sciences</t>
  </si>
  <si>
    <t>Office Occupations</t>
  </si>
  <si>
    <t>Social Sciences</t>
  </si>
  <si>
    <t>Literacy and Reading</t>
  </si>
  <si>
    <t>Non-Instruction</t>
  </si>
  <si>
    <t>Library Science</t>
  </si>
  <si>
    <t>Accreditation</t>
  </si>
  <si>
    <t>Senior Project</t>
  </si>
  <si>
    <t>Other Services</t>
  </si>
  <si>
    <t>Supplies</t>
  </si>
  <si>
    <t>Property</t>
  </si>
  <si>
    <t>Other</t>
  </si>
  <si>
    <t>Regular Salaries</t>
  </si>
  <si>
    <t>Stipends</t>
  </si>
  <si>
    <t>Cleaning Services</t>
  </si>
  <si>
    <t>Rentals</t>
  </si>
  <si>
    <t>Advertising</t>
  </si>
  <si>
    <t>Printing</t>
  </si>
  <si>
    <t>Tuition</t>
  </si>
  <si>
    <t>Buildings</t>
  </si>
  <si>
    <t>Infrastructure</t>
  </si>
  <si>
    <t>Dues and Fees</t>
  </si>
  <si>
    <t>Property Taxes</t>
  </si>
  <si>
    <t>Miscellaneous</t>
  </si>
  <si>
    <t>PERCENT OF TOTAL</t>
  </si>
  <si>
    <t>PROGPARPER</t>
  </si>
  <si>
    <t>Teachers</t>
  </si>
  <si>
    <t>North Providence</t>
  </si>
  <si>
    <t>RIMA-BV</t>
  </si>
  <si>
    <t>58341 Bond Fees</t>
  </si>
  <si>
    <t>58902 Bad Debt Expense</t>
  </si>
  <si>
    <t>Highlander</t>
  </si>
  <si>
    <t>Column1</t>
  </si>
  <si>
    <t>ADM</t>
  </si>
  <si>
    <t>Acct</t>
  </si>
  <si>
    <t>Education Services</t>
  </si>
  <si>
    <t>Business Services</t>
  </si>
  <si>
    <t>Elementary Schools</t>
  </si>
  <si>
    <t>Alternative Schools/Programs</t>
  </si>
  <si>
    <t>Non-Public/Private Schools</t>
  </si>
  <si>
    <t>Preschools (in District)</t>
  </si>
  <si>
    <t>Education Service Agencies (Collaboratives)</t>
  </si>
  <si>
    <t>State Department of Education (RIDE)</t>
  </si>
  <si>
    <t>Transportation Out of District Locations</t>
  </si>
  <si>
    <t>Summer School - Elementary Schools</t>
  </si>
  <si>
    <t>Summer School - Middle Schools</t>
  </si>
  <si>
    <t>Summer School - High Schools</t>
  </si>
  <si>
    <t>After School - Elementary Schools</t>
  </si>
  <si>
    <t>After School - Middle Schools</t>
  </si>
  <si>
    <t>After School - High Schools</t>
  </si>
  <si>
    <t>Instructional Support</t>
  </si>
  <si>
    <t>Operations</t>
  </si>
  <si>
    <t>Face-to-Face Teaching</t>
  </si>
  <si>
    <t>Classroom Materials</t>
  </si>
  <si>
    <t>Out-of-District Obligations</t>
  </si>
  <si>
    <t>Program/Operations Management</t>
  </si>
  <si>
    <t>District Management</t>
  </si>
  <si>
    <t>Substitutes</t>
  </si>
  <si>
    <t>Instructional Paraprofessionals</t>
  </si>
  <si>
    <t>Pupil-Use Technology and Software</t>
  </si>
  <si>
    <t>Instructional Materials/Trips/Supplies</t>
  </si>
  <si>
    <t>Guidance and Counseling</t>
  </si>
  <si>
    <t>Curriculum Development</t>
  </si>
  <si>
    <t>Staff Development and Support</t>
  </si>
  <si>
    <t>Therapists, Psychologists et al</t>
  </si>
  <si>
    <t>Academic Student Assessment</t>
  </si>
  <si>
    <t>Building Upkeep/Utilities/Maintenance</t>
  </si>
  <si>
    <t>Business Operations</t>
  </si>
  <si>
    <t>Public, Parochial, Private, Charter Pass-Throughs</t>
  </si>
  <si>
    <t>Retiree Benefits and Other</t>
  </si>
  <si>
    <t>Enterprise and Community Service Operations</t>
  </si>
  <si>
    <t>Principals and Assistant Principals</t>
  </si>
  <si>
    <t>Superintendent and School Board</t>
  </si>
  <si>
    <t>Regular Elementary/Secondary Education</t>
  </si>
  <si>
    <t>Vocational and Technical Education Program</t>
  </si>
  <si>
    <t>Bilingual/ESL Education</t>
  </si>
  <si>
    <t>Non-Public Schools Programs</t>
  </si>
  <si>
    <t>Adult/Continuing Ed, Summer School,  Aft</t>
  </si>
  <si>
    <t>Community/Junior College Education Programs</t>
  </si>
  <si>
    <t>Community Services Programs</t>
  </si>
  <si>
    <t>Co-Curricular and Extracurricular Activities</t>
  </si>
  <si>
    <t>English Language Arts</t>
  </si>
  <si>
    <t>ESL and Bilingual</t>
  </si>
  <si>
    <t>Foreign Languages</t>
  </si>
  <si>
    <t>Health Occupations Education</t>
  </si>
  <si>
    <t>Physical Education and Health</t>
  </si>
  <si>
    <t>Family and Consumer Education</t>
  </si>
  <si>
    <t>Industrial Arts/Vocational Education</t>
  </si>
  <si>
    <t>Music/Theatre/Performing Arts/Drama</t>
  </si>
  <si>
    <t>Technical Ed/Computer Technology</t>
  </si>
  <si>
    <t>Co-Curricular Activities/Athletics</t>
  </si>
  <si>
    <t>Co-Curricular Activities/Non-Athletics</t>
  </si>
  <si>
    <t>Adult Ed/Summer School/After School</t>
  </si>
  <si>
    <t>Personnel Services - Compensation</t>
  </si>
  <si>
    <t>Personnel Services - Employee Benefits</t>
  </si>
  <si>
    <t>Purchased Property Services</t>
  </si>
  <si>
    <t>Other Purchased Services</t>
  </si>
  <si>
    <t>Debt Service and Miscellaneous</t>
  </si>
  <si>
    <t>Other Items</t>
  </si>
  <si>
    <t>Salaries Expenses</t>
  </si>
  <si>
    <t>Overtime Expense</t>
  </si>
  <si>
    <t>Additional Compensation</t>
  </si>
  <si>
    <t>Health/Medical Benefits</t>
  </si>
  <si>
    <t>OPEB and Retirement Payments</t>
  </si>
  <si>
    <t>FICA and Medicare</t>
  </si>
  <si>
    <t>Voluntary Savings Contributions</t>
  </si>
  <si>
    <t>Unemployment Compensation</t>
  </si>
  <si>
    <t>Workers Compensation</t>
  </si>
  <si>
    <t>Other Employee Benefits</t>
  </si>
  <si>
    <t>Official/Administrative Services</t>
  </si>
  <si>
    <t>Professional Educational Services</t>
  </si>
  <si>
    <t>Prof. Employee Training &amp; Dev. Svc.</t>
  </si>
  <si>
    <t>Other Professional Services</t>
  </si>
  <si>
    <t>Technical Services</t>
  </si>
  <si>
    <t>Other Services Purchased</t>
  </si>
  <si>
    <t>Cleaning and Disposal Services</t>
  </si>
  <si>
    <t>Repairs and Maintenance Services</t>
  </si>
  <si>
    <t>Utility Services</t>
  </si>
  <si>
    <t>Construction Services</t>
  </si>
  <si>
    <t>Other Property Services Purchased</t>
  </si>
  <si>
    <t>Student Transportation Services</t>
  </si>
  <si>
    <t>Insurance (Other than Employee Benefits)</t>
  </si>
  <si>
    <t>Printing and Binding</t>
  </si>
  <si>
    <t>Food Service Management</t>
  </si>
  <si>
    <t>Travel and Training</t>
  </si>
  <si>
    <t>General Supplies</t>
  </si>
  <si>
    <t>Books and Periodicals</t>
  </si>
  <si>
    <t>Supplies - Technology Related</t>
  </si>
  <si>
    <t>Land and Land Improvements</t>
  </si>
  <si>
    <t>Vehicles/Equipment/Technology Software</t>
  </si>
  <si>
    <t>Judgments Against the School District</t>
  </si>
  <si>
    <t>Debt-Related Expenditures/Expenses</t>
  </si>
  <si>
    <t>Miscellaneous Expenditures</t>
  </si>
  <si>
    <t>Counselors &amp; Placement Officers</t>
  </si>
  <si>
    <t>Library Professionals</t>
  </si>
  <si>
    <t>Therapists/Nurses/Social Workers/Psychologists</t>
  </si>
  <si>
    <t>Student Activity Advisors &amp; Coaches (Stipend Staff)</t>
  </si>
  <si>
    <t>Instructional Coaches</t>
  </si>
  <si>
    <t>Executive</t>
  </si>
  <si>
    <t>Finance &amp; Administration</t>
  </si>
  <si>
    <t>School Administration</t>
  </si>
  <si>
    <t>Curriculum &amp; Assessment</t>
  </si>
  <si>
    <t>Principals &amp; Assistant Principals</t>
  </si>
  <si>
    <t>Executive - Mid Level</t>
  </si>
  <si>
    <t>Finance &amp; Administration - Mid Level</t>
  </si>
  <si>
    <t>School Administration - Mid Level</t>
  </si>
  <si>
    <t>Curriculum &amp; Assessment - Mid Level</t>
  </si>
  <si>
    <t>Other School Activities - Mid Level</t>
  </si>
  <si>
    <t>Executive - Support</t>
  </si>
  <si>
    <t>Finance &amp; Administration - Support</t>
  </si>
  <si>
    <t>School Administration - Support</t>
  </si>
  <si>
    <t>Curriculum &amp; Assessment - Support</t>
  </si>
  <si>
    <t>Transportation Staff</t>
  </si>
  <si>
    <t>Aides &amp; Other Non-Certified Staff</t>
  </si>
  <si>
    <t>Custodial Staff</t>
  </si>
  <si>
    <t>Student Activity Advisors &amp; Coaches</t>
  </si>
  <si>
    <t>Facilities Maintenance Staff</t>
  </si>
  <si>
    <t>Retirees &amp; Other Former Employees</t>
  </si>
  <si>
    <t>Location Accounts</t>
  </si>
  <si>
    <t>Function Accounts</t>
  </si>
  <si>
    <t>Program Accounts</t>
  </si>
  <si>
    <t>Subject Accounts</t>
  </si>
  <si>
    <t>Job Class Accounts</t>
  </si>
  <si>
    <t>Location  of List of Account Numbers and Names</t>
  </si>
  <si>
    <t>Type of Accounts</t>
  </si>
  <si>
    <t>A</t>
  </si>
  <si>
    <t>B</t>
  </si>
  <si>
    <t>C</t>
  </si>
  <si>
    <t>D</t>
  </si>
  <si>
    <t>E</t>
  </si>
  <si>
    <t>F</t>
  </si>
  <si>
    <t>G</t>
  </si>
  <si>
    <t>H</t>
  </si>
  <si>
    <t>I</t>
  </si>
  <si>
    <t>J</t>
  </si>
  <si>
    <t>K</t>
  </si>
  <si>
    <t>L</t>
  </si>
  <si>
    <t>M</t>
  </si>
  <si>
    <t>N</t>
  </si>
  <si>
    <t>O</t>
  </si>
  <si>
    <t>P</t>
  </si>
  <si>
    <t>Q</t>
  </si>
  <si>
    <t>R</t>
  </si>
  <si>
    <t>S</t>
  </si>
  <si>
    <t>T</t>
  </si>
  <si>
    <t>U</t>
  </si>
  <si>
    <t>V</t>
  </si>
  <si>
    <t>W</t>
  </si>
  <si>
    <t>X</t>
  </si>
  <si>
    <t>Y</t>
  </si>
  <si>
    <t>Z</t>
  </si>
  <si>
    <t>FUNCTION Summary Level Accounts</t>
  </si>
  <si>
    <t>FUNCTION Intermediate Level Accounts</t>
  </si>
  <si>
    <t>JOB CLASS Intermediate Level Accounts</t>
  </si>
  <si>
    <t>PROGRAM Summary Level Accounts</t>
  </si>
  <si>
    <t>SUBJECT Summary Level Accounts</t>
  </si>
  <si>
    <t>LOCPARPCT</t>
  </si>
  <si>
    <t>Percent Calculations</t>
  </si>
  <si>
    <t>Total Expenditures</t>
  </si>
  <si>
    <t>FUNCPARPCT</t>
  </si>
  <si>
    <t>FUNCCHILDPCT</t>
  </si>
  <si>
    <t>FUNCGCPCT</t>
  </si>
  <si>
    <t>PROGPARPCT</t>
  </si>
  <si>
    <t>SUBPARPCT</t>
  </si>
  <si>
    <t>OBJECTPARPCT</t>
  </si>
  <si>
    <t>OBJECTCHILDPCT</t>
  </si>
  <si>
    <t>JCCHILDPCT</t>
  </si>
  <si>
    <t>Non-personnel Expenses</t>
  </si>
  <si>
    <t>LOC Summary Level</t>
  </si>
  <si>
    <t>FUNCTION Summary Level</t>
  </si>
  <si>
    <t>PROGRAM Summary Level</t>
  </si>
  <si>
    <t>SUBJECT Summary Level</t>
  </si>
  <si>
    <t>OBJECT Summary Level</t>
  </si>
  <si>
    <t>FUNCTION Intermediate Level</t>
  </si>
  <si>
    <t>OBJECT Intermediate Level</t>
  </si>
  <si>
    <t>JOB CLASS Intermediate Level</t>
  </si>
  <si>
    <t>FUNCTION Detailed Level</t>
  </si>
  <si>
    <t>STATE AVG ----&gt;</t>
  </si>
  <si>
    <t xml:space="preserve">2 </t>
  </si>
  <si>
    <t xml:space="preserve">5 </t>
  </si>
  <si>
    <t>Regional</t>
  </si>
  <si>
    <t>12 RIDE</t>
  </si>
  <si>
    <t>13 Public Out of State</t>
  </si>
  <si>
    <t>33 After School Elem</t>
  </si>
  <si>
    <t>34 After School Middle</t>
  </si>
  <si>
    <t>35 After School High</t>
  </si>
  <si>
    <t>7 Community/Jr College Education Programs</t>
  </si>
  <si>
    <t xml:space="preserve">04 Distributive/Marketing </t>
  </si>
  <si>
    <t>04 Distributive/Marketing</t>
  </si>
  <si>
    <t>04 Distributive Marketing</t>
  </si>
  <si>
    <t>59 Other Items</t>
  </si>
  <si>
    <t>52206 Non-Certified Contributions - State Schools Only</t>
  </si>
  <si>
    <t>55920 Contracts - Interagency</t>
  </si>
  <si>
    <t>55930 Other Contract Services - Interagency</t>
  </si>
  <si>
    <t>55950 Services Purchased from another School District or Education Service Agency outside the State</t>
  </si>
  <si>
    <t>57404 Bridges</t>
  </si>
  <si>
    <t>59201 Debt Defeasance</t>
  </si>
  <si>
    <t>59401 Loss on Sale</t>
  </si>
  <si>
    <t>59501 Special Items - GASB 34</t>
  </si>
  <si>
    <t>59601 Extraordinary Items</t>
  </si>
  <si>
    <t>51140 Academic Fellowships</t>
  </si>
  <si>
    <t>52205 Certified Contributions - State Schools Only</t>
  </si>
  <si>
    <t>52916 Housing Allowance</t>
  </si>
  <si>
    <t>53223 Instructional Teachers</t>
  </si>
  <si>
    <t>53407 Bond Raising Contractors</t>
  </si>
  <si>
    <t>55120 Student Transportation Purchased from another School District outside the State</t>
  </si>
  <si>
    <t>55680 Tuition to School Districts for Voucher Payments</t>
  </si>
  <si>
    <t>55702 Soda Subsidy</t>
  </si>
  <si>
    <t>55910 Services Purchased from another School District or Education Service Agency within the State</t>
  </si>
  <si>
    <t>56210 Coal</t>
  </si>
  <si>
    <t>57201 Buildings Purchase</t>
  </si>
  <si>
    <t>57401 Water Systems</t>
  </si>
  <si>
    <t>57403 Roads</t>
  </si>
  <si>
    <t>58313 Special Revenue Bond Principal Payment</t>
  </si>
  <si>
    <t>58324 Special Revenue Bond Interest Payment</t>
  </si>
  <si>
    <t>58340 Amortization of Premium and Discount on Issuance of Bonds</t>
  </si>
  <si>
    <t>Location</t>
  </si>
  <si>
    <t>Segment</t>
  </si>
  <si>
    <t>Program</t>
  </si>
  <si>
    <t>Account No.</t>
  </si>
  <si>
    <t>Level</t>
  </si>
  <si>
    <t>Function</t>
  </si>
  <si>
    <t>Job Class</t>
  </si>
  <si>
    <t>Subject</t>
  </si>
  <si>
    <t>Detail</t>
  </si>
  <si>
    <t>Intermediate</t>
  </si>
  <si>
    <t>Summary</t>
  </si>
  <si>
    <t>Deputies, Sr. Admin, Researchers, Program Evaluators</t>
  </si>
  <si>
    <t>401k Contributions</t>
  </si>
  <si>
    <t>403b Contributions</t>
  </si>
  <si>
    <t>Academic Fellowships</t>
  </si>
  <si>
    <t>Administrative Support</t>
  </si>
  <si>
    <t>Advertising Costs</t>
  </si>
  <si>
    <t>After School Programs</t>
  </si>
  <si>
    <t>Alarm and Fire Safety Services</t>
  </si>
  <si>
    <t>AM/PM Supervision</t>
  </si>
  <si>
    <t>Amortization of Bond Issuance and Other Debt-Related Costs</t>
  </si>
  <si>
    <t>Amortization of Premium and Discount on Issuance of Bonds</t>
  </si>
  <si>
    <t>Armored Car Service</t>
  </si>
  <si>
    <t>Athletic Supplies</t>
  </si>
  <si>
    <t>Audiologists</t>
  </si>
  <si>
    <t>Auditing/Actuarial Services</t>
  </si>
  <si>
    <t>Auto Allowance</t>
  </si>
  <si>
    <t>Bad Debt Expense</t>
  </si>
  <si>
    <t>Bank Fees</t>
  </si>
  <si>
    <t>Binding</t>
  </si>
  <si>
    <t>Board Elections</t>
  </si>
  <si>
    <t>Board Training</t>
  </si>
  <si>
    <t>Board Travel</t>
  </si>
  <si>
    <t>Bond Fees</t>
  </si>
  <si>
    <t>Bond Interest Payment</t>
  </si>
  <si>
    <t>Bond Principal Payment</t>
  </si>
  <si>
    <t>Bond Raising Contractors</t>
  </si>
  <si>
    <t>Book Repairs</t>
  </si>
  <si>
    <t>Bottled Gas</t>
  </si>
  <si>
    <t>Breakfast Supervision</t>
  </si>
  <si>
    <t>Bridges</t>
  </si>
  <si>
    <t>Building Improvements</t>
  </si>
  <si>
    <t>Buildings Purchase</t>
  </si>
  <si>
    <t>Bus Assistants/Monitors</t>
  </si>
  <si>
    <t>Bus Driver In-Service Training</t>
  </si>
  <si>
    <t>Buses</t>
  </si>
  <si>
    <t>Cafeteria Plan Fees</t>
  </si>
  <si>
    <t>Catering/Food Reimbursement</t>
  </si>
  <si>
    <t>Certified Contributions - State Schools Only</t>
  </si>
  <si>
    <t>Class Coverage</t>
  </si>
  <si>
    <t>Class Overage/Weighting</t>
  </si>
  <si>
    <t>Coal</t>
  </si>
  <si>
    <t>Compliance</t>
  </si>
  <si>
    <t>Conferences / Workshops</t>
  </si>
  <si>
    <t>Contracted Nursing Services</t>
  </si>
  <si>
    <t>Contracts - Interagency</t>
  </si>
  <si>
    <t>Crossing Guards</t>
  </si>
  <si>
    <t>Current Benefits</t>
  </si>
  <si>
    <t>Curriculum Work</t>
  </si>
  <si>
    <t>Custodial Services</t>
  </si>
  <si>
    <t>Custodial Supplies</t>
  </si>
  <si>
    <t>Data Processing Services</t>
  </si>
  <si>
    <t>Death Benefit</t>
  </si>
  <si>
    <t>Debt Defeasance</t>
  </si>
  <si>
    <t>Dental</t>
  </si>
  <si>
    <t xml:space="preserve">Dental - Self Insured / Active </t>
  </si>
  <si>
    <t xml:space="preserve">Dental - Self Insured / Retiree </t>
  </si>
  <si>
    <t>Dental Buyback Payments</t>
  </si>
  <si>
    <t>Dentists</t>
  </si>
  <si>
    <t>Department Heads, House Leaders, and Systemwide Supervisors</t>
  </si>
  <si>
    <t>Depreciation -  Infrastructure</t>
  </si>
  <si>
    <t>Depreciation - Building Improvements</t>
  </si>
  <si>
    <t>Depreciation - Buildings</t>
  </si>
  <si>
    <t>Depreciation - Buses</t>
  </si>
  <si>
    <t>Depreciation - Environmental Equipment</t>
  </si>
  <si>
    <t>Depreciation - Equipment</t>
  </si>
  <si>
    <t>Depreciation - Furniture and Fixtures</t>
  </si>
  <si>
    <t>Depreciation - Land Improvements</t>
  </si>
  <si>
    <t>Depreciation - Technology Software</t>
  </si>
  <si>
    <t>Depreciation - Technology-Related Hardware</t>
  </si>
  <si>
    <t>Depreciation - Vehicles</t>
  </si>
  <si>
    <t>Detention Coverage</t>
  </si>
  <si>
    <t xml:space="preserve">Diagnosticians </t>
  </si>
  <si>
    <t>Diesel Fuel</t>
  </si>
  <si>
    <t>Differential Pay</t>
  </si>
  <si>
    <t>Disability</t>
  </si>
  <si>
    <t>Document Copying</t>
  </si>
  <si>
    <t>Electrical Supplies</t>
  </si>
  <si>
    <t>Electricity</t>
  </si>
  <si>
    <t>Electronic Textbooks</t>
  </si>
  <si>
    <t>Employee Assistance Programs</t>
  </si>
  <si>
    <t>Employee Travel - Non-Teachers</t>
  </si>
  <si>
    <t>Employee Travel - Teachers</t>
  </si>
  <si>
    <t>Energy Management Services</t>
  </si>
  <si>
    <t>Environmental Equipment</t>
  </si>
  <si>
    <t>Equipment</t>
  </si>
  <si>
    <t>Errors and Omissions Ins (Dir &amp; Officers)</t>
  </si>
  <si>
    <t>Evaluations</t>
  </si>
  <si>
    <t>Event Coverage Overtime</t>
  </si>
  <si>
    <t>Extraordinary Items</t>
  </si>
  <si>
    <t xml:space="preserve">FICA  </t>
  </si>
  <si>
    <t>Fire Insurance</t>
  </si>
  <si>
    <t>Fleet/Vehicle Insurance</t>
  </si>
  <si>
    <t>Flood Insurance</t>
  </si>
  <si>
    <t>Food - Food Service Program</t>
  </si>
  <si>
    <t>Food Service Contractors</t>
  </si>
  <si>
    <t>Food Storage Fees</t>
  </si>
  <si>
    <t>Fuel Oil</t>
  </si>
  <si>
    <t>Fund Transfers No. 1</t>
  </si>
  <si>
    <t>Fund Transfers No. 10</t>
  </si>
  <si>
    <t>Fund Transfers No. 2</t>
  </si>
  <si>
    <t>Fund Transfers No. 3</t>
  </si>
  <si>
    <t>Fund Transfers No. 4</t>
  </si>
  <si>
    <t>Fund Transfers No. 5</t>
  </si>
  <si>
    <t>Fund Transfers No. 6</t>
  </si>
  <si>
    <t>Fund Transfers No. 7</t>
  </si>
  <si>
    <t>Fund Transfers No. 8</t>
  </si>
  <si>
    <t>Fund Transfers No. 9</t>
  </si>
  <si>
    <t>Furniture and Fixtures</t>
  </si>
  <si>
    <t>Future Benefits</t>
  </si>
  <si>
    <t>Gasoline</t>
  </si>
  <si>
    <t>GED Testing</t>
  </si>
  <si>
    <t>General Supplies and Materials</t>
  </si>
  <si>
    <t>Glass</t>
  </si>
  <si>
    <t>Golf Course Rental</t>
  </si>
  <si>
    <t>Graduation Rentals</t>
  </si>
  <si>
    <t>Graduation Supplies</t>
  </si>
  <si>
    <t>Groundskeeping Services</t>
  </si>
  <si>
    <t>Health and Medical - Self Insured / Active</t>
  </si>
  <si>
    <t>Health and Medical - Self Insured / Retiree</t>
  </si>
  <si>
    <t>Health and Medical Premiums</t>
  </si>
  <si>
    <t>Health Service Providers - For Students</t>
  </si>
  <si>
    <t>Holiday</t>
  </si>
  <si>
    <t>Honors/Awards Supplies</t>
  </si>
  <si>
    <t>Housing Allowance</t>
  </si>
  <si>
    <t>Ice Rink Rental</t>
  </si>
  <si>
    <t>Injured Employees</t>
  </si>
  <si>
    <t>Inspection Services</t>
  </si>
  <si>
    <t>Interest</t>
  </si>
  <si>
    <t>Internet Connectivity</t>
  </si>
  <si>
    <t>Interpreters and Translators</t>
  </si>
  <si>
    <t>Lamps and Lights</t>
  </si>
  <si>
    <t xml:space="preserve">Land </t>
  </si>
  <si>
    <t>Land Improvements</t>
  </si>
  <si>
    <t>Legal Benefits</t>
  </si>
  <si>
    <t>Legal Services</t>
  </si>
  <si>
    <t>Library Books</t>
  </si>
  <si>
    <t>License and Permit Fees</t>
  </si>
  <si>
    <t>Life</t>
  </si>
  <si>
    <t>Longevity (Non-Certified Only)</t>
  </si>
  <si>
    <t>Loss on Sale</t>
  </si>
  <si>
    <t>Lumber and Hardware</t>
  </si>
  <si>
    <t>Maintenance and Repairs - Electrical;  Service Contracts and Agreements</t>
  </si>
  <si>
    <t>Maintenance and Repairs - Fixtures and Equipment; Service Contracts and Agreements</t>
  </si>
  <si>
    <t>Maintenance and Repairs - General; Service Contracts and Agreements</t>
  </si>
  <si>
    <t>Maintenance and Repairs - Glass; Service Contracts and Agreements</t>
  </si>
  <si>
    <t>Maintenance and Repairs - Non-Student Transportation Vehicles; Service Contracts and Agreements</t>
  </si>
  <si>
    <t>Maintenance and Repairs - Plumbing; Service Contracts and Agreements</t>
  </si>
  <si>
    <t>Maintenance and Repairs - Student Transportation Vehicles; Service Contracts and Agreements</t>
  </si>
  <si>
    <t>Maintenance and Repairs - Technology-Related Hardware; Service Contracts and Agreements</t>
  </si>
  <si>
    <t>Maintenance and Repairs - Vandalism; Service Contracts and Agreements</t>
  </si>
  <si>
    <t>Materials for Snow and Ice Removal</t>
  </si>
  <si>
    <t>Medicaid Claims Provider</t>
  </si>
  <si>
    <t>Medical Buyback Payments</t>
  </si>
  <si>
    <t>Medical Supplies</t>
  </si>
  <si>
    <t xml:space="preserve">Medicare </t>
  </si>
  <si>
    <t>Mentoring</t>
  </si>
  <si>
    <t>Milk - Food Service Program</t>
  </si>
  <si>
    <t>Moving and Rigging</t>
  </si>
  <si>
    <t>Natural Gas</t>
  </si>
  <si>
    <t>Negotiations/Arbitration</t>
  </si>
  <si>
    <t>Non-Certified Contributions - State Schools Only</t>
  </si>
  <si>
    <t>Non-Food - Food Service Program</t>
  </si>
  <si>
    <t xml:space="preserve">Non-Technology-Related Maintenance and Repairs </t>
  </si>
  <si>
    <t xml:space="preserve">Occupational Therapists </t>
  </si>
  <si>
    <t>Officials/Referees</t>
  </si>
  <si>
    <t>Optometrists</t>
  </si>
  <si>
    <t>Orientation and Mobility Specialists</t>
  </si>
  <si>
    <t>Other Additional Compensation</t>
  </si>
  <si>
    <t>Other Charges</t>
  </si>
  <si>
    <t>Other Contract Services - Interagency</t>
  </si>
  <si>
    <t>Other Dues and Fees</t>
  </si>
  <si>
    <t>Other Insurance</t>
  </si>
  <si>
    <t>Other Long-term  Infrastructure Assets</t>
  </si>
  <si>
    <t>Other Miscellaneous Expenses</t>
  </si>
  <si>
    <t>Other Purchased Professional Educational Services</t>
  </si>
  <si>
    <t>Other Purchased Property Services</t>
  </si>
  <si>
    <t>Other Supplies</t>
  </si>
  <si>
    <t>Other Technical Services</t>
  </si>
  <si>
    <t>Other Textbooks - Adult Ed</t>
  </si>
  <si>
    <t>Paint</t>
  </si>
  <si>
    <t>Parent Travel</t>
  </si>
  <si>
    <t>Parents as Teachers</t>
  </si>
  <si>
    <t>Payment for Services - Volunteers</t>
  </si>
  <si>
    <t>Performance Based Compensation</t>
  </si>
  <si>
    <t>Performing Arts</t>
  </si>
  <si>
    <t>Physical Therapists</t>
  </si>
  <si>
    <t>Physicians</t>
  </si>
  <si>
    <t>Plumbing and Heating Supplies</t>
  </si>
  <si>
    <t>Police and Fire Details</t>
  </si>
  <si>
    <t>Pool Rental</t>
  </si>
  <si>
    <t>Private Pension Advisors</t>
  </si>
  <si>
    <t>Private Pension Payment</t>
  </si>
  <si>
    <t>Professional Days</t>
  </si>
  <si>
    <t>Professional Development - District</t>
  </si>
  <si>
    <t>Professional Development - School</t>
  </si>
  <si>
    <t>Professional Development and Training Services</t>
  </si>
  <si>
    <t>Professional Organization Fees</t>
  </si>
  <si>
    <t>Propane</t>
  </si>
  <si>
    <t>Property and Liability Insurance</t>
  </si>
  <si>
    <t>Psychologists</t>
  </si>
  <si>
    <t>Real and Personal Property Taxes</t>
  </si>
  <si>
    <t>Redemption of Principal</t>
  </si>
  <si>
    <t>Reference Books</t>
  </si>
  <si>
    <t>Regular Overtime</t>
  </si>
  <si>
    <t>Rental of Equipment and Vehicles</t>
  </si>
  <si>
    <t>Rentals of Computers and Related Equipment</t>
  </si>
  <si>
    <t>Renting Land and Buildings</t>
  </si>
  <si>
    <t>Retroactive Salary</t>
  </si>
  <si>
    <t>Roads</t>
  </si>
  <si>
    <t>Rodent and Pest Control Services</t>
  </si>
  <si>
    <t>Rubbish Disposal Services</t>
  </si>
  <si>
    <t>Sabbatical</t>
  </si>
  <si>
    <t>Salaries - Substitutes</t>
  </si>
  <si>
    <t>School and District Construction</t>
  </si>
  <si>
    <t>Services Purchased from another School District or Education Service Agency outside the State</t>
  </si>
  <si>
    <t>Services Purchased from another School District or Education Service Agency within the State</t>
  </si>
  <si>
    <t>Severance</t>
  </si>
  <si>
    <t>Sewage/Cesspool</t>
  </si>
  <si>
    <t>Sewer Systems</t>
  </si>
  <si>
    <t>Shipping and Postage</t>
  </si>
  <si>
    <t>Sick Leave</t>
  </si>
  <si>
    <t>Sick Leave Bonus</t>
  </si>
  <si>
    <t>Sick Payoff - Non Severance</t>
  </si>
  <si>
    <t>Snow Plowing Services</t>
  </si>
  <si>
    <t>Snow Removal Overtime</t>
  </si>
  <si>
    <t>Social Workers</t>
  </si>
  <si>
    <t>Soda Subsidy</t>
  </si>
  <si>
    <t>Special Items - GASB 34</t>
  </si>
  <si>
    <t>Special Revenue Bond Interest Payment</t>
  </si>
  <si>
    <t>Special Revenue Bond Principal Payment</t>
  </si>
  <si>
    <t xml:space="preserve">Speech Therapists </t>
  </si>
  <si>
    <t>Stipend - Athletic Coaches/Extracurricular Advisors</t>
  </si>
  <si>
    <t>Stipend - Athletic Directors/Extracurricular Directors</t>
  </si>
  <si>
    <t>Stipend - Athletic Event Officials/Personnel</t>
  </si>
  <si>
    <t>Stipend - Instructional Coaches</t>
  </si>
  <si>
    <t>Stipend - Mentors</t>
  </si>
  <si>
    <t>Stipend - Other</t>
  </si>
  <si>
    <t>Student Accident Insurance</t>
  </si>
  <si>
    <t>Student Assistance</t>
  </si>
  <si>
    <t>Student Transportation Purchased from another School District outside the State</t>
  </si>
  <si>
    <t>Student Transportation Purchased from another School District, Individuals, and Public Carriers within the State</t>
  </si>
  <si>
    <t>Student Travel</t>
  </si>
  <si>
    <t>Subscriptions and Periodicals</t>
  </si>
  <si>
    <t xml:space="preserve">Summer Pay </t>
  </si>
  <si>
    <t>Survivor Benefits - ERSRI</t>
  </si>
  <si>
    <t>Tax Liability/Penalty</t>
  </si>
  <si>
    <t>Teacher Support Team Payments</t>
  </si>
  <si>
    <t>Technology Software</t>
  </si>
  <si>
    <t>Technology-Related Hardware</t>
  </si>
  <si>
    <t>Technology-Related Supplies</t>
  </si>
  <si>
    <t>Telephone</t>
  </si>
  <si>
    <t>Temporary Clerical Support</t>
  </si>
  <si>
    <t>Temporary Custodial Support</t>
  </si>
  <si>
    <t>Testing</t>
  </si>
  <si>
    <t>Textbooks</t>
  </si>
  <si>
    <t>Textbooks - Non-Public</t>
  </si>
  <si>
    <t>Theft Insurance</t>
  </si>
  <si>
    <t>Trainer Expense</t>
  </si>
  <si>
    <t>Transportation Contractors</t>
  </si>
  <si>
    <t>Travel - Other</t>
  </si>
  <si>
    <t>Tuition - Other</t>
  </si>
  <si>
    <t>Tuition Reimbursement - Non Taxable</t>
  </si>
  <si>
    <t>Tuition Reimbursement - Taxable</t>
  </si>
  <si>
    <t>Tuition to Charter Schools</t>
  </si>
  <si>
    <t>Tuition to Education Service Agencies outside the State</t>
  </si>
  <si>
    <t>Tuition to Education Service Agencies within the State</t>
  </si>
  <si>
    <t>Tuition to Other School Districts outside the State</t>
  </si>
  <si>
    <t>Tuition to Other School Districts within the State</t>
  </si>
  <si>
    <t>Tuition to Private Sources</t>
  </si>
  <si>
    <t>Tuition to School Districts for Voucher Payments</t>
  </si>
  <si>
    <t xml:space="preserve">Tutoring </t>
  </si>
  <si>
    <t>Tutoring Services</t>
  </si>
  <si>
    <t xml:space="preserve">Unemployment Insurance </t>
  </si>
  <si>
    <t>Uniform Allowance</t>
  </si>
  <si>
    <t>Uniform Rental</t>
  </si>
  <si>
    <t>Uniform/Wearing Apparel - Food</t>
  </si>
  <si>
    <t>Uniform/Wearing Apparel Supplies</t>
  </si>
  <si>
    <t>Union Benefits and Pension</t>
  </si>
  <si>
    <t>Vacation</t>
  </si>
  <si>
    <t>Vacation Payoff</t>
  </si>
  <si>
    <t>Vehicle Maintenance Supplies/Parts</t>
  </si>
  <si>
    <t>Vehicle Registration (Non-student transportation vehicles)</t>
  </si>
  <si>
    <t>Vehicle Registration (Student transportation vehicles)</t>
  </si>
  <si>
    <t>Vehicles</t>
  </si>
  <si>
    <t>Virtual Classrooms</t>
  </si>
  <si>
    <t xml:space="preserve">Vision </t>
  </si>
  <si>
    <t>Water</t>
  </si>
  <si>
    <t>Water Systems</t>
  </si>
  <si>
    <t>Web-based Software or Databases - Library</t>
  </si>
  <si>
    <t>Web-based Supplemental Instructional Programs</t>
  </si>
  <si>
    <t>Wellness Program</t>
  </si>
  <si>
    <t xml:space="preserve">Wireless Communications </t>
  </si>
  <si>
    <t>Workers Compensation (Self Insured)</t>
  </si>
  <si>
    <t>Workers Compensation Medical (Self Insured)</t>
  </si>
  <si>
    <t>Workers Compensation Premium</t>
  </si>
  <si>
    <t>Object - Expenditures</t>
  </si>
  <si>
    <t>Account Name</t>
  </si>
  <si>
    <t>Revenue from Local Sources</t>
  </si>
  <si>
    <t>Taxes Levied/Assessed by the School District</t>
  </si>
  <si>
    <t>Local Appropriation (Taxes)</t>
  </si>
  <si>
    <t>Local Appropriation (Taxes) -Supplemental</t>
  </si>
  <si>
    <t>Public Utility Taxes</t>
  </si>
  <si>
    <t>Other Special Revenue/Taxes</t>
  </si>
  <si>
    <t>Sales and Use Taxes</t>
  </si>
  <si>
    <t>Income Taxes</t>
  </si>
  <si>
    <t xml:space="preserve">Penalties and Interest on Taxes </t>
  </si>
  <si>
    <t>Fines and Forfeitures</t>
  </si>
  <si>
    <t>Other Taxes - School District</t>
  </si>
  <si>
    <t>Revenue from Local Governmental Units other than School Districts</t>
  </si>
  <si>
    <t>Other Taxes - Other Local Governmental Units</t>
  </si>
  <si>
    <t>Supplemental Taxes - Other Local Governmental Units</t>
  </si>
  <si>
    <t>Sales and Use Tax</t>
  </si>
  <si>
    <t>Income Taxes - Other Local Governmental Units</t>
  </si>
  <si>
    <t>Penalties and Interest on Taxes - Other Local Governmental Units</t>
  </si>
  <si>
    <t>Revenue in Lieu of Taxes - Other Governmental Units</t>
  </si>
  <si>
    <t>Tuition from Individuals</t>
  </si>
  <si>
    <t>Tuition from Other Governmental Sources within the State</t>
  </si>
  <si>
    <t>Tuition from Other Districts</t>
  </si>
  <si>
    <t>Tuition from Other Governmental Sources outside the State</t>
  </si>
  <si>
    <t>Tuition from School Districts outside the State</t>
  </si>
  <si>
    <t>Tuition from Other Private Sources (Other than Individuals)</t>
  </si>
  <si>
    <t>Tuition from the State/Other School Districts for Voucher Program Students</t>
  </si>
  <si>
    <t>Transportation Fees</t>
  </si>
  <si>
    <t>Transportation Fees from Individuals</t>
  </si>
  <si>
    <t>Transportation Fees from Other Government Sources within the State</t>
  </si>
  <si>
    <t>Transportation Fees from Other Districts inside the State</t>
  </si>
  <si>
    <t>Transportation Fees from Other Government Sources outside the State</t>
  </si>
  <si>
    <t>Transportation Fees from Other Districts outside the State</t>
  </si>
  <si>
    <t>Transportation Fees from Other Private Sources (Other than Individuals)</t>
  </si>
  <si>
    <t>Investment Income</t>
  </si>
  <si>
    <t>Earnings on Investments</t>
  </si>
  <si>
    <t>Trust Fund Income</t>
  </si>
  <si>
    <t>Net Change in the Fair Value of Investments</t>
  </si>
  <si>
    <t>Investment Income from Real Property</t>
  </si>
  <si>
    <t>Food Services</t>
  </si>
  <si>
    <t>Food Service Sales - School Lunch Programs</t>
  </si>
  <si>
    <t>Food Service Sales - School Breakfast Programs</t>
  </si>
  <si>
    <t>Food Service Sales - Special Milk Programs</t>
  </si>
  <si>
    <t>Food Service Sales - After -School Programs</t>
  </si>
  <si>
    <t>Food Service Sales - Adult/Food Services</t>
  </si>
  <si>
    <t>Food Service Sales -Nonreimbursable Programs</t>
  </si>
  <si>
    <t>Food Service Sales -Special Programs</t>
  </si>
  <si>
    <t>Food Service Sales -Summer Food Programs</t>
  </si>
  <si>
    <t>Food Service Sales - Private Catering</t>
  </si>
  <si>
    <t>Food Service Sales - Vending</t>
  </si>
  <si>
    <t>Food Service Sales - Vendor Contract Guarantee</t>
  </si>
  <si>
    <t>District Activities</t>
  </si>
  <si>
    <t>Admissions/Athletic Gate Receipts</t>
  </si>
  <si>
    <t>Bookstore and Lock Sales and Rentals</t>
  </si>
  <si>
    <t>Summer School</t>
  </si>
  <si>
    <t>Student Organization membership Dues and Fees</t>
  </si>
  <si>
    <t>Other Fees</t>
  </si>
  <si>
    <t>Revenue from Enterprise Activities</t>
  </si>
  <si>
    <t>Dining Room Revenues</t>
  </si>
  <si>
    <t>Revenue from Community Services Activities</t>
  </si>
  <si>
    <t>Community Service Activities - Revenues</t>
  </si>
  <si>
    <t>Other Revenue from Local Sources</t>
  </si>
  <si>
    <t>Rental Income (Fields/Pools/Buildings)</t>
  </si>
  <si>
    <t>Contributions and Donations from Private Sources</t>
  </si>
  <si>
    <t>Instructional - Categorical</t>
  </si>
  <si>
    <t>Instructional Support - Categorical</t>
  </si>
  <si>
    <t>Administration - Categorical</t>
  </si>
  <si>
    <t>Non-Cash Contributions &amp; Donations from Private Sources</t>
  </si>
  <si>
    <t>Gains or Losses on the Sale of Capital Assets</t>
  </si>
  <si>
    <t>Textbooks Sales and Rentals</t>
  </si>
  <si>
    <t>Misc Revenue from Other Districts</t>
  </si>
  <si>
    <t>Misc Revenue from Other Local Government Units</t>
  </si>
  <si>
    <t>Operating Revenues - Proprietary Funds</t>
  </si>
  <si>
    <t>Refund of Prior Year's Expenditures</t>
  </si>
  <si>
    <t>Revenue from Intermediate Sources</t>
  </si>
  <si>
    <t>Unrestricted Grants-in-Aid - Intermediate Sources</t>
  </si>
  <si>
    <t>Unrestricted Grants - Intermediate Sources</t>
  </si>
  <si>
    <t>Restricted Grants-in-Aid - Intermediate Sources</t>
  </si>
  <si>
    <t>Restricted Grants - Intermediate Sources</t>
  </si>
  <si>
    <t>Revenue in Lieu of Taxes - Intermediate Sources</t>
  </si>
  <si>
    <t>Revenue for/on Behalf of the School District - Intermediate Sources</t>
  </si>
  <si>
    <t>Revenue From State Sources</t>
  </si>
  <si>
    <t>Unrestricted Grants-in-Aid - State Sources</t>
  </si>
  <si>
    <t>RIDE Flowthrough Grants</t>
  </si>
  <si>
    <t>Other Grants</t>
  </si>
  <si>
    <t>Restricted Grants-in-Aid - State Sources</t>
  </si>
  <si>
    <t>State Housing Aid</t>
  </si>
  <si>
    <t>Restricted Reimbursement from the State</t>
  </si>
  <si>
    <t>Food Service - State Matching Funds</t>
  </si>
  <si>
    <t>Food Service - School Breakfast Reimbursement</t>
  </si>
  <si>
    <t>Revenue in Lieu of Taxes - State Sources</t>
  </si>
  <si>
    <t>Revenue for/on Behalf of the School District - State Sources</t>
  </si>
  <si>
    <t>Revenue from Federal Sources</t>
  </si>
  <si>
    <t>Unrestricted Grants-in-Aid Direct from the Federal Government</t>
  </si>
  <si>
    <t>P.L. 81-874, Impact Aid</t>
  </si>
  <si>
    <t>JROTC Reimbursement</t>
  </si>
  <si>
    <t>Indirect Costs</t>
  </si>
  <si>
    <t>Unrestricted Grants-in-Aid from the Federal Government through the State</t>
  </si>
  <si>
    <t>Unrestricted Grants-in-Aid From the Federal Government through the State</t>
  </si>
  <si>
    <t>Medicaid Reimbursement</t>
  </si>
  <si>
    <t>Restricted Grants-in-Aid Direct from the Federal Government</t>
  </si>
  <si>
    <t>Restricted Grants-in-Aid from the Federal Government through the State</t>
  </si>
  <si>
    <t>Restricted Grants-in-Aid from the Federal Government through the State - Program Revenue</t>
  </si>
  <si>
    <t>Restricted Reimbursement from the Federal Government through the State</t>
  </si>
  <si>
    <t>Food Service Reimbursements</t>
  </si>
  <si>
    <t>Grants-in-Aid from the Federal Government through Other Intermediate Agencies</t>
  </si>
  <si>
    <t>Revenue in Lieu of Taxes - Federal Sources</t>
  </si>
  <si>
    <t>Revenue for/on Behalf of the School District - Federal Sources</t>
  </si>
  <si>
    <t>Other Financing Sources</t>
  </si>
  <si>
    <t>Issuance of Bonds</t>
  </si>
  <si>
    <t>Bond Principal</t>
  </si>
  <si>
    <t>Special Revenue Bond Proceeds</t>
  </si>
  <si>
    <t>Premium or Discount on the Issuance of Bonds</t>
  </si>
  <si>
    <t>Fund Transfers In</t>
  </si>
  <si>
    <t>Fund Transfers In No. 1</t>
  </si>
  <si>
    <t>Fund Transfers In No. 2</t>
  </si>
  <si>
    <t>Fund Transfers In No. 3</t>
  </si>
  <si>
    <t>Fund Transfers In No. 4</t>
  </si>
  <si>
    <t>Fund Transfers In No. 5</t>
  </si>
  <si>
    <t>Fund Transfers In No. 6</t>
  </si>
  <si>
    <t>Fund Transfers In No. 7</t>
  </si>
  <si>
    <t>Fund Transfers In No. 8</t>
  </si>
  <si>
    <t>Fund Transfers In No. 9</t>
  </si>
  <si>
    <t>Fund Transfers In No. 10</t>
  </si>
  <si>
    <t>Proceeds from the Disposal of Real or Personal Property</t>
  </si>
  <si>
    <t>Sale of Personal and Real Property</t>
  </si>
  <si>
    <t>Loan Proceeds</t>
  </si>
  <si>
    <t>Proceeds from Loans</t>
  </si>
  <si>
    <t>Capital Lease Proceeds</t>
  </si>
  <si>
    <t>Proceeds from Capital Leases</t>
  </si>
  <si>
    <t>Other Long-Term Debt Proceeds</t>
  </si>
  <si>
    <t>Refunds - Current Year</t>
  </si>
  <si>
    <t>Pass Through Clearing</t>
  </si>
  <si>
    <t>Donated Commodities</t>
  </si>
  <si>
    <t>Capital Contributions</t>
  </si>
  <si>
    <t>Private Party Contributions</t>
  </si>
  <si>
    <t>Public Entity Contributions</t>
  </si>
  <si>
    <t>Special Items</t>
  </si>
  <si>
    <t>Revenue from Claims and Settlements</t>
  </si>
  <si>
    <t>Insurance Proceeds</t>
  </si>
  <si>
    <t>Object - Revenue</t>
  </si>
  <si>
    <t>Summer Pay - ESY</t>
  </si>
  <si>
    <t>Adult/Continuing Ed, Summer School,  After School</t>
  </si>
  <si>
    <t>Distributive/Marketing Education</t>
  </si>
  <si>
    <t>FUNCTION Detail Level Accounts</t>
  </si>
  <si>
    <t>LOCATION Summary Level Accounts</t>
  </si>
  <si>
    <t>OBJECT-Expenditure Intermediate Level Accounts</t>
  </si>
  <si>
    <t>OBJECT-Expenditure Summary Accounts</t>
  </si>
  <si>
    <t>OBJECT-Expenditure Detail Accounts</t>
  </si>
  <si>
    <t>OBJECT-Revenue Detail Accounts</t>
  </si>
  <si>
    <t>OBJECT-Revenue Summary Accounts</t>
  </si>
  <si>
    <t>OBJECT-Revenue Intermediate Accounts</t>
  </si>
  <si>
    <t>Object-Revenue Accounts</t>
  </si>
  <si>
    <t>Object-Expenditure Accounts</t>
  </si>
  <si>
    <t>Dist 03 Elem</t>
  </si>
  <si>
    <t>Dist 04 Middle</t>
  </si>
  <si>
    <t>Dist 05 High</t>
  </si>
  <si>
    <t>Federal</t>
  </si>
  <si>
    <t>Local</t>
  </si>
  <si>
    <t>ID#</t>
  </si>
  <si>
    <t>Unrestricted</t>
  </si>
  <si>
    <t>Restricted</t>
  </si>
  <si>
    <t>Appropriations</t>
  </si>
  <si>
    <t>Donations</t>
  </si>
  <si>
    <t>General Fund</t>
  </si>
  <si>
    <t>All Other Funds</t>
  </si>
  <si>
    <t>Revenue</t>
  </si>
  <si>
    <t>Expenditures</t>
  </si>
  <si>
    <t>General</t>
  </si>
  <si>
    <t>Dist No</t>
  </si>
  <si>
    <t>Short Name</t>
  </si>
  <si>
    <t>REVEXP</t>
  </si>
  <si>
    <t>REVENUE and EXPENSE by Fund Type</t>
  </si>
  <si>
    <t>2</t>
  </si>
  <si>
    <t>3</t>
  </si>
  <si>
    <t>4</t>
  </si>
  <si>
    <t>5</t>
  </si>
  <si>
    <t>6</t>
  </si>
  <si>
    <t>Revenue by Fund Type</t>
  </si>
  <si>
    <t>REVTYPE</t>
  </si>
  <si>
    <t>7</t>
  </si>
  <si>
    <t>8</t>
  </si>
  <si>
    <t>9</t>
  </si>
  <si>
    <t>10</t>
  </si>
  <si>
    <t xml:space="preserve">10 </t>
  </si>
  <si>
    <t>11</t>
  </si>
  <si>
    <t xml:space="preserve">11 </t>
  </si>
  <si>
    <t>12</t>
  </si>
  <si>
    <t xml:space="preserve">12 </t>
  </si>
  <si>
    <t>13</t>
  </si>
  <si>
    <t>14</t>
  </si>
  <si>
    <t>Non-Instructional Student Services</t>
  </si>
  <si>
    <t>Purchased Professional &amp; Technical Services</t>
  </si>
  <si>
    <t>Deputies, Senior Admin, Researchers, Program Evaluators</t>
  </si>
  <si>
    <t>Facilities/Energy/Transportation Maintenance.</t>
  </si>
  <si>
    <t>Maintenance and Repairs - HVAC; Service Contracts and Agreements</t>
  </si>
  <si>
    <t>Errors and Omissions Ins (Director &amp; Officers)</t>
  </si>
  <si>
    <t>Revenue and Expenditures by Selected Fund Types</t>
  </si>
  <si>
    <t>Total Revenue</t>
  </si>
  <si>
    <t>Revenue per Pupil</t>
  </si>
  <si>
    <t xml:space="preserve">13 </t>
  </si>
  <si>
    <t>Proof Amount</t>
  </si>
  <si>
    <t>Error</t>
  </si>
  <si>
    <t>Diff</t>
  </si>
  <si>
    <t>Per Rev Type</t>
  </si>
  <si>
    <t>Per ALL</t>
  </si>
  <si>
    <t>Dist 09 PreSch</t>
  </si>
  <si>
    <t>Count</t>
  </si>
  <si>
    <t>Avg</t>
  </si>
  <si>
    <t>Category</t>
  </si>
  <si>
    <t>Table: CATS</t>
  </si>
  <si>
    <t>Revenue by Fund Type and Source</t>
  </si>
  <si>
    <t>Revenue and Percent of Revenue by Source</t>
  </si>
  <si>
    <t>Total Revenue Per Pupil</t>
  </si>
  <si>
    <t>22</t>
  </si>
  <si>
    <t>15 Out of Dist Transportation</t>
  </si>
  <si>
    <t>Filter</t>
  </si>
  <si>
    <t>AVERAGE</t>
  </si>
  <si>
    <t>ALL</t>
  </si>
  <si>
    <t>RI Deaf</t>
  </si>
  <si>
    <t>Davies Career &amp; Tech</t>
  </si>
  <si>
    <t>Segue Institute</t>
  </si>
  <si>
    <t>MET Career &amp; Tech</t>
  </si>
  <si>
    <t>Note: The Total Expenditures on this Report include</t>
  </si>
  <si>
    <t>all Expenditures including those for Debt Service</t>
  </si>
  <si>
    <t>and Capital Projects.</t>
  </si>
  <si>
    <t>These dollars are included in this report to</t>
  </si>
  <si>
    <t>appropriately reflect the relationship between total</t>
  </si>
  <si>
    <t>Revenues and total Expenditures.</t>
  </si>
  <si>
    <t>From 33c ALL</t>
  </si>
  <si>
    <t>Alphabetical Listing of All UCOA Accounts</t>
  </si>
  <si>
    <t>Numeric Listing of All UCOA Accounts by Segment</t>
  </si>
  <si>
    <t>OBJECT Detail Level</t>
  </si>
  <si>
    <t>OBJECTGCPPC</t>
  </si>
  <si>
    <t>Grand Total</t>
  </si>
  <si>
    <t>Function Parent</t>
  </si>
  <si>
    <t>Function Child</t>
  </si>
  <si>
    <t>Function Grandchild</t>
  </si>
  <si>
    <t>Program Parent</t>
  </si>
  <si>
    <t>Subject Parent</t>
  </si>
  <si>
    <t>Object Parent</t>
  </si>
  <si>
    <t>Object Child</t>
  </si>
  <si>
    <t>Object Grandchild</t>
  </si>
  <si>
    <t>Job Class Child</t>
  </si>
  <si>
    <t>Location Parent</t>
  </si>
  <si>
    <t>All Figures from the 22 Revenue Report</t>
  </si>
  <si>
    <t>Academy for Career Exploration</t>
  </si>
  <si>
    <t>RIMA Blackstone Valley</t>
  </si>
  <si>
    <t>The Greene School</t>
  </si>
  <si>
    <t>Trinity Academy for the Performing Arts</t>
  </si>
  <si>
    <t>Greene</t>
  </si>
  <si>
    <t>Trinity</t>
  </si>
  <si>
    <t>ACES</t>
  </si>
  <si>
    <t>ZALL</t>
  </si>
  <si>
    <t>Personal-Care Attendants</t>
  </si>
  <si>
    <t>Redemption of Principal - Non Debt Service Funds</t>
  </si>
  <si>
    <t>Interest Payment - Non Debt Service Funds</t>
  </si>
  <si>
    <t>Unrestricted Grants in Aid from the Federal Government</t>
  </si>
  <si>
    <t>53224 Personal-Care Attendants</t>
  </si>
  <si>
    <t>56409 Electronic Textbooks</t>
  </si>
  <si>
    <t>58315 Redemption of Principal - Non Debt Service Funds</t>
  </si>
  <si>
    <t>58325 Interest Payment - Non Debt Service Funds</t>
  </si>
  <si>
    <t>Filter2</t>
  </si>
  <si>
    <t>Filter3</t>
  </si>
  <si>
    <t>Filter4</t>
  </si>
  <si>
    <t>Filter5</t>
  </si>
  <si>
    <t>Filter6</t>
  </si>
  <si>
    <t>Filter7</t>
  </si>
  <si>
    <t>Filter8</t>
  </si>
  <si>
    <t>Filter9</t>
  </si>
  <si>
    <t>Filter10</t>
  </si>
  <si>
    <t>Filter11</t>
  </si>
  <si>
    <t>30 ROTC</t>
  </si>
  <si>
    <t>ROTC</t>
  </si>
  <si>
    <t>RI Nurses Middle Level College</t>
  </si>
  <si>
    <t>RINI</t>
  </si>
  <si>
    <t>16 Payments for Debt Service</t>
  </si>
  <si>
    <t>18 Payments for Retiree Benefits</t>
  </si>
  <si>
    <t>Student Services - Instructional Related</t>
  </si>
  <si>
    <t>Student Health Services - Medical</t>
  </si>
  <si>
    <t>214 Student Services - Instructional Related</t>
  </si>
  <si>
    <t>216 Student Health Services - Medical</t>
  </si>
  <si>
    <t>ARRAY</t>
  </si>
  <si>
    <t>51336 Class Overage/Weighting</t>
  </si>
  <si>
    <t>51339 Class Coverage</t>
  </si>
  <si>
    <t>Teacher/Administrative Pension - ERSRI (Defined Benefit)</t>
  </si>
  <si>
    <t>MERS Pension (Defined Benefit)</t>
  </si>
  <si>
    <t>Teacher/Administrative Pension - ERSRI (Defined Contribution)</t>
  </si>
  <si>
    <t>MERS Pension (Defined Contribution)</t>
  </si>
  <si>
    <t>52203 Teacher/Administrative Pension - ERSRI (Defined Benefit)</t>
  </si>
  <si>
    <t>52208 MERS Pension (Defined Benefit)</t>
  </si>
  <si>
    <t>52213 Teacher/Administrative Pension - ERSRI (Defined Contribution)</t>
  </si>
  <si>
    <t>52218 MERS Pension (Defined Contribution)</t>
  </si>
  <si>
    <t>Summer Pay</t>
  </si>
  <si>
    <t>Payments for Debt Service</t>
  </si>
  <si>
    <t>Payments for Retiree Benefits</t>
  </si>
  <si>
    <t>Internal Service Fund Revenue - Do not use without permission from RIDE.</t>
  </si>
  <si>
    <t>Employee/Employer Contributions</t>
  </si>
  <si>
    <t>Reappropiated Fund Balance - State Funds</t>
  </si>
  <si>
    <t>Reappropiated Fund Balance - Federal Funds</t>
  </si>
  <si>
    <t>16 Payment for Debt Service</t>
  </si>
  <si>
    <t>18 Payment for Retiree Benefits</t>
  </si>
  <si>
    <t>216 Student Health and Services - Non Instructional</t>
  </si>
  <si>
    <t>04 Distributive/Marketing Education</t>
  </si>
  <si>
    <t>52 Disabled Inactive Employees</t>
  </si>
  <si>
    <t>51115 Substitutes Salary</t>
  </si>
  <si>
    <t>53207 Interpreters</t>
  </si>
  <si>
    <t>53706 Catering</t>
  </si>
  <si>
    <t>54311 Maintenance and Repairs - Fixtures and Equipment</t>
  </si>
  <si>
    <t>54312 Maintenance and Repairs - General</t>
  </si>
  <si>
    <t>54313 Maintenance and Repairs - Non-Student Transportation Vehicles</t>
  </si>
  <si>
    <t>54314 Maintenance and Repairs - Student Transportation Vehicles</t>
  </si>
  <si>
    <t>54320 Maintenance and Repairs - Technology-Related Hardware</t>
  </si>
  <si>
    <t>54321 Maintenance and Repairs - Electrical</t>
  </si>
  <si>
    <t>54322 Maintenance and Repairs - HVAC</t>
  </si>
  <si>
    <t>54323 Maintenance and Repairs - Glass</t>
  </si>
  <si>
    <t>54324 Maintenance and Repairs - Plumbing</t>
  </si>
  <si>
    <t>54325 Maintenance and Repairs - Vandalism</t>
  </si>
  <si>
    <t>58325 Interest Payments - Non Debt Service Fund</t>
  </si>
  <si>
    <t>Disabled Inactive Employees</t>
  </si>
  <si>
    <t>COUNT</t>
  </si>
  <si>
    <t>From Rev by Fund Type and Source</t>
  </si>
  <si>
    <t>REVENUE</t>
  </si>
  <si>
    <t>Rev by Fund Type and Source</t>
  </si>
  <si>
    <t>Revenue and Percents by Source</t>
  </si>
  <si>
    <t>Rev Exp GF and Other</t>
  </si>
  <si>
    <t>Dist 06 Alternatives</t>
  </si>
  <si>
    <t>NOTE FOR ADM for all Types:  If 0,</t>
  </si>
  <si>
    <t>replace with 0.0001 to avoid an Error</t>
  </si>
  <si>
    <t>in the Reports</t>
  </si>
</sst>
</file>

<file path=xl/styles.xml><?xml version="1.0" encoding="utf-8"?>
<styleSheet xmlns="http://schemas.openxmlformats.org/spreadsheetml/2006/main">
  <numFmts count="13">
    <numFmt numFmtId="43" formatCode="_(* #,##0.00_);_(* \(#,##0.00\);_(* &quot;-&quot;??_);_(@_)"/>
    <numFmt numFmtId="164" formatCode="#,##0\ ;[Red]\(#,##0\)"/>
    <numFmt numFmtId="165" formatCode="###0.0%;\(###0.0%\)"/>
    <numFmt numFmtId="166" formatCode="&quot;$&quot;#,##0;\(&quot;$&quot;#,##0\)"/>
    <numFmt numFmtId="167" formatCode="#,##0;\(#,##0\)"/>
    <numFmt numFmtId="168" formatCode="#,##0.00\ ;[Red]\(#,##0.00\)"/>
    <numFmt numFmtId="169" formatCode="#,##0%\ ;[Red]\(#,##0%\)"/>
    <numFmt numFmtId="170" formatCode="000"/>
    <numFmt numFmtId="171" formatCode="&quot;$&quot;#,##0"/>
    <numFmt numFmtId="172" formatCode="00"/>
    <numFmt numFmtId="173" formatCode="0000"/>
    <numFmt numFmtId="174" formatCode="&quot;$&quot;#,##0.00;\(&quot;$&quot;#,##0.00\)"/>
    <numFmt numFmtId="175" formatCode="00000"/>
  </numFmts>
  <fonts count="72">
    <font>
      <sz val="9"/>
      <name val="tms rmn"/>
    </font>
    <font>
      <sz val="10"/>
      <color theme="1"/>
      <name val="Calibri"/>
      <family val="2"/>
    </font>
    <font>
      <b/>
      <sz val="9"/>
      <name val="tms rmn"/>
    </font>
    <font>
      <sz val="8"/>
      <name val="Tahoma"/>
      <family val="2"/>
    </font>
    <font>
      <sz val="8"/>
      <name val="Verdana"/>
      <family val="2"/>
    </font>
    <font>
      <b/>
      <sz val="8"/>
      <color indexed="9"/>
      <name val="Tahoma"/>
      <family val="2"/>
    </font>
    <font>
      <b/>
      <sz val="8"/>
      <color indexed="8"/>
      <name val="Tahoma"/>
      <family val="2"/>
    </font>
    <font>
      <b/>
      <sz val="12"/>
      <name val="Arial"/>
      <family val="2"/>
    </font>
    <font>
      <b/>
      <sz val="9"/>
      <name val="Arial"/>
      <family val="2"/>
    </font>
    <font>
      <sz val="10"/>
      <color indexed="0"/>
      <name val="Arial"/>
      <family val="2"/>
    </font>
    <font>
      <b/>
      <sz val="12"/>
      <color indexed="0"/>
      <name val="Times New Roman"/>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i/>
      <sz val="16"/>
      <color indexed="2"/>
      <name val="Arial"/>
      <family val="2"/>
    </font>
    <font>
      <b/>
      <i/>
      <sz val="14"/>
      <color indexed="21"/>
      <name val="Arial"/>
      <family val="2"/>
    </font>
    <font>
      <b/>
      <sz val="11"/>
      <color indexed="0"/>
      <name val="Arial"/>
      <family val="2"/>
    </font>
    <font>
      <b/>
      <sz val="14"/>
      <color indexed="20"/>
      <name val="Palatino Linotype"/>
      <family val="1"/>
    </font>
    <font>
      <b/>
      <sz val="18"/>
      <color indexed="56"/>
      <name val="Cambria"/>
      <family val="2"/>
    </font>
    <font>
      <b/>
      <sz val="11"/>
      <color indexed="8"/>
      <name val="Calibri"/>
      <family val="2"/>
    </font>
    <font>
      <sz val="11"/>
      <color indexed="10"/>
      <name val="Calibri"/>
      <family val="2"/>
    </font>
    <font>
      <sz val="10"/>
      <color theme="1"/>
      <name val="Calibri"/>
      <family val="2"/>
    </font>
    <font>
      <sz val="9"/>
      <name val="Calibri"/>
      <family val="2"/>
      <scheme val="minor"/>
    </font>
    <font>
      <sz val="11"/>
      <name val="Calibri"/>
      <family val="2"/>
      <scheme val="minor"/>
    </font>
    <font>
      <b/>
      <sz val="11"/>
      <name val="Calibri"/>
      <family val="2"/>
      <scheme val="minor"/>
    </font>
    <font>
      <sz val="10"/>
      <name val="Calibri"/>
      <family val="2"/>
      <scheme val="minor"/>
    </font>
    <font>
      <b/>
      <sz val="10"/>
      <name val="Calibri"/>
      <family val="2"/>
      <scheme val="minor"/>
    </font>
    <font>
      <i/>
      <sz val="11"/>
      <name val="Calibri"/>
      <family val="2"/>
      <scheme val="minor"/>
    </font>
    <font>
      <b/>
      <sz val="10"/>
      <color theme="1"/>
      <name val="Calibri"/>
      <family val="2"/>
    </font>
    <font>
      <b/>
      <sz val="9"/>
      <name val="Calibri"/>
      <family val="2"/>
      <scheme val="minor"/>
    </font>
    <font>
      <b/>
      <sz val="10"/>
      <color rgb="FFC00000"/>
      <name val="Calibri"/>
      <family val="2"/>
      <scheme val="minor"/>
    </font>
    <font>
      <sz val="9"/>
      <color rgb="FF000000"/>
      <name val="Calibri"/>
      <family val="2"/>
      <scheme val="minor"/>
    </font>
    <font>
      <b/>
      <sz val="9"/>
      <color rgb="FFC00000"/>
      <name val="tms rmn"/>
    </font>
    <font>
      <b/>
      <sz val="10"/>
      <color theme="3"/>
      <name val="Calibri"/>
      <family val="2"/>
      <scheme val="minor"/>
    </font>
    <font>
      <b/>
      <sz val="10"/>
      <color theme="0"/>
      <name val="Calibri"/>
      <family val="2"/>
      <scheme val="minor"/>
    </font>
    <font>
      <sz val="10"/>
      <color rgb="FFFF0000"/>
      <name val="Calibri"/>
      <family val="2"/>
      <scheme val="minor"/>
    </font>
    <font>
      <sz val="9"/>
      <name val="tms rmn"/>
    </font>
    <font>
      <sz val="9"/>
      <color theme="1"/>
      <name val="Calibri"/>
      <family val="2"/>
      <scheme val="minor"/>
    </font>
    <font>
      <b/>
      <sz val="10"/>
      <color theme="1"/>
      <name val="Calibri"/>
      <family val="2"/>
      <scheme val="minor"/>
    </font>
    <font>
      <sz val="11"/>
      <color theme="1"/>
      <name val="Calibri"/>
      <family val="2"/>
      <scheme val="minor"/>
    </font>
    <font>
      <b/>
      <sz val="11"/>
      <color theme="1"/>
      <name val="Calibri"/>
      <family val="2"/>
      <scheme val="minor"/>
    </font>
    <font>
      <b/>
      <sz val="10"/>
      <color rgb="FF000000"/>
      <name val="Calibri"/>
      <family val="2"/>
      <scheme val="minor"/>
    </font>
    <font>
      <sz val="10"/>
      <color rgb="FF000000"/>
      <name val="Calibri"/>
      <family val="2"/>
      <scheme val="minor"/>
    </font>
    <font>
      <b/>
      <sz val="10"/>
      <name val="Arial"/>
      <family val="2"/>
    </font>
    <font>
      <sz val="10"/>
      <name val="Arial"/>
      <family val="2"/>
    </font>
    <font>
      <sz val="9"/>
      <name val="Arial"/>
      <family val="2"/>
    </font>
    <font>
      <b/>
      <sz val="10"/>
      <color theme="1"/>
      <name val="Arial"/>
      <family val="2"/>
    </font>
    <font>
      <sz val="10"/>
      <color theme="1"/>
      <name val="Arial"/>
      <family val="2"/>
    </font>
    <font>
      <b/>
      <sz val="11"/>
      <name val="Arial"/>
      <family val="2"/>
    </font>
    <font>
      <b/>
      <sz val="10"/>
      <color rgb="FF000000"/>
      <name val="Arial"/>
      <family val="2"/>
    </font>
    <font>
      <sz val="10"/>
      <color rgb="FF000000"/>
      <name val="Arial"/>
      <family val="2"/>
    </font>
    <font>
      <b/>
      <sz val="14"/>
      <name val="Arial"/>
      <family val="2"/>
    </font>
    <font>
      <b/>
      <sz val="9"/>
      <color theme="0"/>
      <name val="Calibri"/>
      <family val="2"/>
      <scheme val="minor"/>
    </font>
    <font>
      <b/>
      <sz val="9"/>
      <color rgb="FFC00000"/>
      <name val="Calibri"/>
      <family val="2"/>
      <scheme val="minor"/>
    </font>
    <font>
      <b/>
      <sz val="9"/>
      <color rgb="FFFF0000"/>
      <name val="Calibri"/>
      <family val="2"/>
      <scheme val="minor"/>
    </font>
    <font>
      <b/>
      <sz val="9"/>
      <color theme="1"/>
      <name val="Calibri"/>
      <family val="2"/>
      <scheme val="minor"/>
    </font>
    <font>
      <sz val="10"/>
      <color theme="1"/>
      <name val="Calibri"/>
      <family val="2"/>
      <scheme val="minor"/>
    </font>
    <font>
      <b/>
      <sz val="14"/>
      <color theme="1"/>
      <name val="Calibri"/>
      <family val="2"/>
      <scheme val="minor"/>
    </font>
    <font>
      <b/>
      <u/>
      <sz val="9"/>
      <name val="Calibri"/>
      <family val="2"/>
      <scheme val="minor"/>
    </font>
    <font>
      <sz val="11"/>
      <color rgb="FF000000"/>
      <name val="Calibri"/>
      <family val="2"/>
      <scheme val="minor"/>
    </font>
    <font>
      <b/>
      <sz val="11"/>
      <color rgb="FF000000"/>
      <name val="Calibri"/>
      <family val="2"/>
      <scheme val="minor"/>
    </font>
  </fonts>
  <fills count="5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bgColor indexed="64"/>
      </patternFill>
    </fill>
    <fill>
      <patternFill patternType="solid">
        <fgColor indexed="55"/>
        <bgColor indexed="64"/>
      </patternFill>
    </fill>
    <fill>
      <patternFill patternType="solid">
        <fgColor indexed="22"/>
      </patternFill>
    </fill>
    <fill>
      <patternFill patternType="solid">
        <fgColor indexed="55"/>
      </patternFill>
    </fill>
    <fill>
      <patternFill patternType="solid">
        <fgColor indexed="8"/>
        <bgColor indexed="64"/>
      </patternFill>
    </fill>
    <fill>
      <patternFill patternType="solid">
        <fgColor indexed="22"/>
        <bgColor indexed="64"/>
      </patternFill>
    </fill>
    <fill>
      <patternFill patternType="solid">
        <fgColor indexed="9"/>
        <bgColor indexed="9"/>
      </patternFill>
    </fill>
    <fill>
      <patternFill patternType="solid">
        <fgColor indexed="43"/>
      </patternFill>
    </fill>
    <fill>
      <patternFill patternType="solid">
        <fgColor indexed="26"/>
      </patternFill>
    </fill>
    <fill>
      <patternFill patternType="solid">
        <fgColor indexed="11"/>
        <bgColor indexed="64"/>
      </patternFill>
    </fill>
    <fill>
      <patternFill patternType="solid">
        <fgColor indexed="42"/>
        <bgColor indexed="64"/>
      </patternFill>
    </fill>
    <fill>
      <patternFill patternType="solid">
        <fgColor indexed="43"/>
        <bgColor indexed="64"/>
      </patternFill>
    </fill>
    <fill>
      <patternFill patternType="solid">
        <fgColor indexed="10"/>
        <bgColor indexed="64"/>
      </patternFill>
    </fill>
    <fill>
      <patternFill patternType="solid">
        <fgColor indexed="41"/>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theme="9"/>
        <bgColor indexed="64"/>
      </patternFill>
    </fill>
    <fill>
      <patternFill patternType="solid">
        <fgColor theme="7" tint="0.79998168889431442"/>
        <bgColor indexed="64"/>
      </patternFill>
    </fill>
    <fill>
      <patternFill patternType="solid">
        <fgColor theme="5" tint="0.39997558519241921"/>
        <bgColor indexed="64"/>
      </patternFill>
    </fill>
    <fill>
      <patternFill patternType="solid">
        <fgColor theme="9" tint="-0.249977111117893"/>
        <bgColor indexed="64"/>
      </patternFill>
    </fill>
    <fill>
      <patternFill patternType="solid">
        <fgColor theme="8"/>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6"/>
        <bgColor indexed="64"/>
      </patternFill>
    </fill>
    <fill>
      <patternFill patternType="solid">
        <fgColor theme="4" tint="0.39997558519241921"/>
        <bgColor indexed="64"/>
      </patternFill>
    </fill>
    <fill>
      <patternFill patternType="solid">
        <fgColor theme="7" tint="0.39997558519241921"/>
        <bgColor indexed="64"/>
      </patternFill>
    </fill>
    <fill>
      <patternFill patternType="solid">
        <fgColor rgb="FFFFC000"/>
        <bgColor indexed="64"/>
      </patternFill>
    </fill>
    <fill>
      <patternFill patternType="solid">
        <fgColor rgb="FFC0C0C0"/>
        <bgColor rgb="FFC0C0C0"/>
      </patternFill>
    </fill>
    <fill>
      <patternFill patternType="solid">
        <fgColor theme="7" tint="0.79998168889431442"/>
        <bgColor theme="7" tint="0.79998168889431442"/>
      </patternFill>
    </fill>
    <fill>
      <patternFill patternType="solid">
        <fgColor indexed="43"/>
        <bgColor theme="7"/>
      </patternFill>
    </fill>
    <fill>
      <patternFill patternType="solid">
        <fgColor theme="7"/>
        <bgColor theme="7"/>
      </patternFill>
    </fill>
    <fill>
      <patternFill patternType="solid">
        <fgColor theme="0" tint="-0.34998626667073579"/>
        <bgColor indexed="64"/>
      </patternFill>
    </fill>
  </fills>
  <borders count="30">
    <border>
      <left/>
      <right/>
      <top/>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style="medium">
        <color indexed="64"/>
      </top>
      <bottom style="medium">
        <color indexed="64"/>
      </bottom>
      <diagonal/>
    </border>
    <border>
      <left/>
      <right/>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n">
        <color indexed="64"/>
      </bottom>
      <diagonal/>
    </border>
    <border>
      <left/>
      <right/>
      <top/>
      <bottom style="double">
        <color indexed="52"/>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D0D7E5"/>
      </left>
      <right style="thin">
        <color rgb="FFD0D7E5"/>
      </right>
      <top style="thin">
        <color rgb="FFD0D7E5"/>
      </top>
      <bottom style="thin">
        <color rgb="FFD0D7E5"/>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diagonal/>
    </border>
    <border>
      <left style="thin">
        <color rgb="FFD0D7E5"/>
      </left>
      <right style="thin">
        <color rgb="FFD0D7E5"/>
      </right>
      <top/>
      <bottom/>
      <diagonal/>
    </border>
    <border>
      <left/>
      <right/>
      <top style="thin">
        <color indexed="64"/>
      </top>
      <bottom style="thin">
        <color theme="7" tint="0.39997558519241921"/>
      </bottom>
      <diagonal/>
    </border>
    <border>
      <left/>
      <right style="thin">
        <color indexed="64"/>
      </right>
      <top style="thin">
        <color indexed="64"/>
      </top>
      <bottom style="thin">
        <color theme="7" tint="0.39997558519241921"/>
      </bottom>
      <diagonal/>
    </border>
  </borders>
  <cellStyleXfs count="73">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37" fontId="3" fillId="20" borderId="1" applyBorder="0" applyProtection="0">
      <alignment vertical="center"/>
    </xf>
    <xf numFmtId="0" fontId="13" fillId="3" borderId="0" applyNumberFormat="0" applyBorder="0" applyAlignment="0" applyProtection="0"/>
    <xf numFmtId="0" fontId="4" fillId="21" borderId="0" applyBorder="0">
      <alignment horizontal="left" vertical="center" indent="1"/>
    </xf>
    <xf numFmtId="0" fontId="14" fillId="22" borderId="2" applyNumberFormat="0" applyAlignment="0" applyProtection="0"/>
    <xf numFmtId="0" fontId="8" fillId="0" borderId="0" applyFill="0" applyBorder="0" applyProtection="0">
      <alignment horizontal="center" vertical="center"/>
    </xf>
    <xf numFmtId="0" fontId="15" fillId="23" borderId="3" applyNumberFormat="0" applyAlignment="0" applyProtection="0"/>
    <xf numFmtId="43" fontId="2" fillId="0" borderId="0" applyFont="0" applyFill="0" applyBorder="0" applyAlignment="0" applyProtection="0"/>
    <xf numFmtId="0" fontId="7" fillId="0" borderId="0" applyFill="0" applyBorder="0" applyAlignment="0" applyProtection="0"/>
    <xf numFmtId="0" fontId="16" fillId="0" borderId="0" applyNumberFormat="0" applyFill="0" applyBorder="0" applyAlignment="0" applyProtection="0"/>
    <xf numFmtId="167" fontId="9" fillId="0" borderId="0"/>
    <xf numFmtId="166" fontId="9" fillId="0" borderId="0"/>
    <xf numFmtId="165" fontId="9" fillId="0" borderId="0"/>
    <xf numFmtId="0" fontId="17" fillId="4" borderId="0" applyNumberFormat="0" applyBorder="0" applyAlignment="0" applyProtection="0"/>
    <xf numFmtId="37" fontId="5" fillId="24" borderId="4" applyBorder="0">
      <alignment horizontal="left" vertical="center" indent="1"/>
    </xf>
    <xf numFmtId="37" fontId="6" fillId="25" borderId="5" applyFill="0">
      <alignment vertical="center"/>
    </xf>
    <xf numFmtId="0" fontId="6" fillId="26" borderId="6" applyNumberFormat="0">
      <alignment horizontal="left" vertical="top" indent="1"/>
    </xf>
    <xf numFmtId="0" fontId="6" fillId="20" borderId="0" applyBorder="0">
      <alignment horizontal="left" vertical="center" indent="1"/>
    </xf>
    <xf numFmtId="0" fontId="6" fillId="0" borderId="6" applyNumberFormat="0" applyFill="0">
      <alignment horizontal="centerContinuous" vertical="top"/>
    </xf>
    <xf numFmtId="0" fontId="18" fillId="0" borderId="7" applyNumberFormat="0" applyFill="0" applyAlignment="0" applyProtection="0"/>
    <xf numFmtId="0" fontId="19" fillId="0" borderId="8" applyNumberFormat="0" applyFill="0" applyAlignment="0" applyProtection="0"/>
    <xf numFmtId="0" fontId="20" fillId="0" borderId="9" applyNumberFormat="0" applyFill="0" applyAlignment="0" applyProtection="0"/>
    <xf numFmtId="0" fontId="20" fillId="0" borderId="0" applyNumberFormat="0" applyFill="0" applyBorder="0" applyAlignment="0" applyProtection="0"/>
    <xf numFmtId="0" fontId="8" fillId="0" borderId="0" applyFill="0" applyAlignment="0" applyProtection="0"/>
    <xf numFmtId="0" fontId="8" fillId="0" borderId="10" applyFill="0" applyAlignment="0" applyProtection="0"/>
    <xf numFmtId="0" fontId="21" fillId="7" borderId="2" applyNumberFormat="0" applyAlignment="0" applyProtection="0"/>
    <xf numFmtId="0" fontId="22" fillId="0" borderId="11" applyNumberFormat="0" applyFill="0" applyAlignment="0" applyProtection="0"/>
    <xf numFmtId="0" fontId="23" fillId="27" borderId="0" applyNumberFormat="0" applyBorder="0" applyAlignment="0" applyProtection="0"/>
    <xf numFmtId="37" fontId="3" fillId="20" borderId="12" applyBorder="0">
      <alignment horizontal="left" vertical="center" indent="2"/>
    </xf>
    <xf numFmtId="0" fontId="32" fillId="0" borderId="0"/>
    <xf numFmtId="0" fontId="11" fillId="28" borderId="13" applyNumberFormat="0" applyFont="0" applyAlignment="0" applyProtection="0"/>
    <xf numFmtId="0" fontId="24" fillId="22" borderId="14" applyNumberFormat="0" applyAlignment="0" applyProtection="0"/>
    <xf numFmtId="0" fontId="9" fillId="0" borderId="0"/>
    <xf numFmtId="0" fontId="10" fillId="0" borderId="0"/>
    <xf numFmtId="0" fontId="25" fillId="0" borderId="0"/>
    <xf numFmtId="0" fontId="26" fillId="0" borderId="0"/>
    <xf numFmtId="0" fontId="27" fillId="0" borderId="0"/>
    <xf numFmtId="0" fontId="28" fillId="0" borderId="0"/>
    <xf numFmtId="0" fontId="29" fillId="0" borderId="0" applyNumberFormat="0" applyFill="0" applyBorder="0" applyAlignment="0" applyProtection="0"/>
    <xf numFmtId="0" fontId="30" fillId="0" borderId="15" applyNumberFormat="0" applyFill="0" applyAlignment="0" applyProtection="0"/>
    <xf numFmtId="0" fontId="31" fillId="0" borderId="0" applyNumberFormat="0" applyFill="0" applyBorder="0" applyAlignment="0" applyProtection="0"/>
    <xf numFmtId="0" fontId="47" fillId="0" borderId="0"/>
    <xf numFmtId="0" fontId="1" fillId="0" borderId="0"/>
    <xf numFmtId="43" fontId="2" fillId="0" borderId="0" applyFont="0" applyFill="0" applyBorder="0" applyAlignment="0" applyProtection="0"/>
    <xf numFmtId="9" fontId="2" fillId="0" borderId="0" applyFont="0" applyFill="0" applyBorder="0" applyAlignment="0" applyProtection="0"/>
    <xf numFmtId="0" fontId="50" fillId="0" borderId="0"/>
    <xf numFmtId="9" fontId="50" fillId="0" borderId="0" applyFont="0" applyFill="0" applyBorder="0" applyAlignment="0" applyProtection="0"/>
    <xf numFmtId="0" fontId="1" fillId="0" borderId="0"/>
    <xf numFmtId="0" fontId="50" fillId="0" borderId="0"/>
  </cellStyleXfs>
  <cellXfs count="580">
    <xf numFmtId="0" fontId="0" fillId="0" borderId="0" xfId="0"/>
    <xf numFmtId="164" fontId="33" fillId="0" borderId="0" xfId="0" applyNumberFormat="1" applyFont="1" applyFill="1" applyBorder="1" applyAlignment="1">
      <alignment horizontal="center"/>
    </xf>
    <xf numFmtId="0" fontId="34" fillId="0" borderId="0" xfId="0" applyFont="1" applyFill="1" applyBorder="1" applyAlignment="1"/>
    <xf numFmtId="169" fontId="34" fillId="0" borderId="0" xfId="0" applyNumberFormat="1" applyFont="1" applyFill="1" applyBorder="1" applyAlignment="1"/>
    <xf numFmtId="164" fontId="34" fillId="0" borderId="0" xfId="0" applyNumberFormat="1" applyFont="1" applyFill="1" applyBorder="1" applyAlignment="1"/>
    <xf numFmtId="164" fontId="34" fillId="0" borderId="0" xfId="31" applyNumberFormat="1" applyFont="1" applyFill="1" applyBorder="1" applyAlignment="1"/>
    <xf numFmtId="168" fontId="34" fillId="0" borderId="0" xfId="0" applyNumberFormat="1" applyFont="1" applyFill="1" applyBorder="1" applyAlignment="1"/>
    <xf numFmtId="170" fontId="33" fillId="0" borderId="0" xfId="0" applyNumberFormat="1" applyFont="1" applyFill="1" applyBorder="1" applyAlignment="1">
      <alignment horizontal="center"/>
    </xf>
    <xf numFmtId="164" fontId="33" fillId="0" borderId="0" xfId="0" applyNumberFormat="1" applyFont="1" applyFill="1" applyBorder="1" applyAlignment="1">
      <alignment horizontal="center" wrapText="1"/>
    </xf>
    <xf numFmtId="0" fontId="33" fillId="0" borderId="0" xfId="0" applyFont="1" applyFill="1" applyBorder="1" applyAlignment="1">
      <alignment horizontal="center" wrapText="1"/>
    </xf>
    <xf numFmtId="169" fontId="33" fillId="0" borderId="0" xfId="0" applyNumberFormat="1" applyFont="1" applyFill="1" applyBorder="1" applyAlignment="1">
      <alignment horizontal="center" wrapText="1"/>
    </xf>
    <xf numFmtId="0" fontId="36" fillId="0" borderId="0" xfId="0" applyFont="1" applyFill="1" applyBorder="1" applyAlignment="1"/>
    <xf numFmtId="0" fontId="34" fillId="0" borderId="0" xfId="0" applyFont="1" applyFill="1" applyBorder="1" applyAlignment="1">
      <alignment horizontal="left"/>
    </xf>
    <xf numFmtId="164" fontId="34" fillId="0" borderId="0" xfId="0" applyNumberFormat="1" applyFont="1" applyFill="1" applyBorder="1" applyAlignment="1">
      <alignment horizontal="left"/>
    </xf>
    <xf numFmtId="0" fontId="2" fillId="0" borderId="0" xfId="0" applyFont="1"/>
    <xf numFmtId="0" fontId="0" fillId="0" borderId="0" xfId="0" applyFill="1" applyBorder="1"/>
    <xf numFmtId="0" fontId="36" fillId="0" borderId="0" xfId="0" applyFont="1" applyFill="1" applyBorder="1"/>
    <xf numFmtId="164" fontId="36" fillId="31" borderId="0" xfId="0" applyNumberFormat="1" applyFont="1" applyFill="1" applyBorder="1" applyAlignment="1"/>
    <xf numFmtId="164" fontId="2" fillId="0" borderId="0" xfId="0" applyNumberFormat="1" applyFont="1"/>
    <xf numFmtId="164" fontId="0" fillId="0" borderId="0" xfId="0" applyNumberFormat="1"/>
    <xf numFmtId="164" fontId="0" fillId="0" borderId="12" xfId="0" applyNumberFormat="1" applyBorder="1"/>
    <xf numFmtId="164" fontId="38" fillId="0" borderId="0" xfId="0" applyNumberFormat="1" applyFont="1" applyFill="1" applyBorder="1" applyAlignment="1"/>
    <xf numFmtId="0" fontId="36" fillId="31" borderId="0" xfId="0" applyNumberFormat="1" applyFont="1" applyFill="1" applyBorder="1" applyAlignment="1"/>
    <xf numFmtId="0" fontId="37" fillId="36" borderId="10" xfId="0" applyFont="1" applyFill="1" applyBorder="1" applyAlignment="1">
      <alignment horizontal="center" wrapText="1"/>
    </xf>
    <xf numFmtId="0" fontId="0" fillId="32" borderId="0" xfId="0" applyFill="1"/>
    <xf numFmtId="0" fontId="0" fillId="0" borderId="0" xfId="0" applyBorder="1"/>
    <xf numFmtId="0" fontId="34" fillId="0" borderId="0" xfId="0" applyFont="1" applyFill="1" applyBorder="1" applyAlignment="1">
      <alignment wrapText="1"/>
    </xf>
    <xf numFmtId="0" fontId="39" fillId="0" borderId="0" xfId="0" applyFont="1" applyFill="1" applyBorder="1" applyAlignment="1">
      <alignment wrapText="1"/>
    </xf>
    <xf numFmtId="164" fontId="37" fillId="0" borderId="0" xfId="0" applyNumberFormat="1" applyFont="1" applyAlignment="1">
      <alignment horizontal="center"/>
    </xf>
    <xf numFmtId="0" fontId="40" fillId="0" borderId="0" xfId="0" applyFont="1" applyAlignment="1">
      <alignment horizontal="center"/>
    </xf>
    <xf numFmtId="0" fontId="40" fillId="0" borderId="0" xfId="0" applyFont="1" applyFill="1" applyBorder="1" applyAlignment="1">
      <alignment horizontal="center"/>
    </xf>
    <xf numFmtId="0" fontId="0" fillId="0" borderId="0" xfId="0" applyFont="1" applyFill="1" applyBorder="1"/>
    <xf numFmtId="164" fontId="0" fillId="33" borderId="0" xfId="0" applyNumberFormat="1" applyFont="1" applyFill="1" applyBorder="1" applyAlignment="1">
      <alignment horizontal="center"/>
    </xf>
    <xf numFmtId="164" fontId="0" fillId="33" borderId="0" xfId="0" applyNumberFormat="1" applyFill="1" applyBorder="1" applyAlignment="1">
      <alignment horizontal="center"/>
    </xf>
    <xf numFmtId="164" fontId="0" fillId="31" borderId="0" xfId="0" applyNumberFormat="1" applyFont="1" applyFill="1" applyBorder="1" applyAlignment="1">
      <alignment horizontal="center"/>
    </xf>
    <xf numFmtId="164" fontId="0" fillId="31" borderId="0" xfId="0" applyNumberFormat="1" applyFill="1" applyBorder="1" applyAlignment="1">
      <alignment horizontal="center"/>
    </xf>
    <xf numFmtId="0" fontId="2" fillId="0" borderId="0" xfId="0" applyFont="1" applyFill="1" applyBorder="1"/>
    <xf numFmtId="164" fontId="0" fillId="0" borderId="0" xfId="0" applyNumberFormat="1" applyBorder="1"/>
    <xf numFmtId="0" fontId="40" fillId="36" borderId="10" xfId="0" applyFont="1" applyFill="1" applyBorder="1" applyAlignment="1">
      <alignment horizontal="center"/>
    </xf>
    <xf numFmtId="170" fontId="37" fillId="0" borderId="0" xfId="0" applyNumberFormat="1" applyFont="1" applyAlignment="1">
      <alignment horizontal="center"/>
    </xf>
    <xf numFmtId="170" fontId="33" fillId="0" borderId="0" xfId="0" applyNumberFormat="1" applyFont="1" applyFill="1" applyBorder="1" applyAlignment="1">
      <alignment horizontal="left"/>
    </xf>
    <xf numFmtId="164" fontId="33" fillId="0" borderId="0" xfId="0" applyNumberFormat="1" applyFont="1" applyFill="1" applyBorder="1" applyAlignment="1"/>
    <xf numFmtId="169" fontId="33" fillId="0" borderId="10" xfId="0" applyNumberFormat="1" applyFont="1" applyFill="1" applyBorder="1" applyAlignment="1">
      <alignment wrapText="1"/>
    </xf>
    <xf numFmtId="168" fontId="33" fillId="0" borderId="0" xfId="0" applyNumberFormat="1" applyFont="1" applyFill="1" applyBorder="1" applyAlignment="1"/>
    <xf numFmtId="169" fontId="33" fillId="0" borderId="0" xfId="0" applyNumberFormat="1" applyFont="1" applyFill="1" applyBorder="1" applyAlignment="1"/>
    <xf numFmtId="170" fontId="34" fillId="0" borderId="0" xfId="0" applyNumberFormat="1" applyFont="1" applyFill="1" applyBorder="1" applyAlignment="1"/>
    <xf numFmtId="170" fontId="34" fillId="0" borderId="0" xfId="0" applyNumberFormat="1" applyFont="1" applyFill="1" applyBorder="1" applyAlignment="1">
      <alignment horizontal="left"/>
    </xf>
    <xf numFmtId="170" fontId="34" fillId="0" borderId="0" xfId="31" applyNumberFormat="1" applyFont="1" applyFill="1" applyBorder="1" applyAlignment="1"/>
    <xf numFmtId="0" fontId="33" fillId="0" borderId="10" xfId="0" applyFont="1" applyFill="1" applyBorder="1" applyAlignment="1"/>
    <xf numFmtId="169" fontId="33" fillId="0" borderId="10" xfId="0" applyNumberFormat="1" applyFont="1" applyFill="1" applyBorder="1" applyAlignment="1"/>
    <xf numFmtId="0" fontId="33" fillId="0" borderId="0" xfId="0" applyFont="1" applyFill="1" applyBorder="1" applyAlignment="1">
      <alignment horizontal="left"/>
    </xf>
    <xf numFmtId="169" fontId="33" fillId="0" borderId="10" xfId="0" applyNumberFormat="1" applyFont="1" applyFill="1" applyBorder="1" applyAlignment="1">
      <alignment horizontal="center" wrapText="1"/>
    </xf>
    <xf numFmtId="0" fontId="42" fillId="0" borderId="10" xfId="0" applyFont="1" applyFill="1" applyBorder="1" applyAlignment="1" applyProtection="1">
      <alignment horizontal="center"/>
    </xf>
    <xf numFmtId="164" fontId="33" fillId="0" borderId="10" xfId="0" applyNumberFormat="1" applyFont="1" applyFill="1" applyBorder="1" applyAlignment="1"/>
    <xf numFmtId="168" fontId="33" fillId="0" borderId="10" xfId="0" applyNumberFormat="1" applyFont="1" applyFill="1" applyBorder="1" applyAlignment="1"/>
    <xf numFmtId="0" fontId="33" fillId="0" borderId="0" xfId="0" applyFont="1" applyFill="1" applyBorder="1" applyAlignment="1"/>
    <xf numFmtId="170" fontId="33" fillId="30" borderId="16" xfId="0" quotePrefix="1" applyNumberFormat="1" applyFont="1" applyFill="1" applyBorder="1" applyAlignment="1">
      <alignment horizontal="center"/>
    </xf>
    <xf numFmtId="0" fontId="33" fillId="0" borderId="16" xfId="0" applyFont="1" applyFill="1" applyBorder="1" applyAlignment="1">
      <alignment horizontal="left"/>
    </xf>
    <xf numFmtId="170" fontId="33" fillId="0" borderId="16" xfId="0" applyNumberFormat="1" applyFont="1" applyFill="1" applyBorder="1" applyAlignment="1">
      <alignment horizontal="left"/>
    </xf>
    <xf numFmtId="164" fontId="33" fillId="0" borderId="16" xfId="0" applyNumberFormat="1" applyFont="1" applyFill="1" applyBorder="1" applyAlignment="1">
      <alignment horizontal="center"/>
    </xf>
    <xf numFmtId="168" fontId="33" fillId="0" borderId="0" xfId="0" applyNumberFormat="1" applyFont="1" applyFill="1" applyBorder="1" applyAlignment="1">
      <alignment horizontal="right"/>
    </xf>
    <xf numFmtId="0" fontId="33" fillId="0" borderId="16" xfId="0" applyFont="1" applyFill="1" applyBorder="1" applyAlignment="1">
      <alignment horizontal="left" wrapText="1"/>
    </xf>
    <xf numFmtId="164" fontId="33" fillId="0" borderId="16" xfId="0" applyNumberFormat="1" applyFont="1" applyFill="1" applyBorder="1" applyAlignment="1">
      <alignment horizontal="left"/>
    </xf>
    <xf numFmtId="0" fontId="33" fillId="30" borderId="16" xfId="0" applyFont="1" applyFill="1" applyBorder="1" applyAlignment="1">
      <alignment horizontal="center"/>
    </xf>
    <xf numFmtId="0" fontId="33" fillId="0" borderId="16" xfId="0" applyFont="1" applyFill="1" applyBorder="1" applyAlignment="1">
      <alignment wrapText="1"/>
    </xf>
    <xf numFmtId="168" fontId="33" fillId="0" borderId="12" xfId="0" applyNumberFormat="1" applyFont="1" applyFill="1" applyBorder="1" applyAlignment="1"/>
    <xf numFmtId="168" fontId="33" fillId="0" borderId="12" xfId="0" applyNumberFormat="1" applyFont="1" applyFill="1" applyBorder="1" applyAlignment="1">
      <alignment horizontal="right"/>
    </xf>
    <xf numFmtId="0" fontId="33" fillId="0" borderId="10" xfId="0" applyFont="1" applyFill="1" applyBorder="1" applyAlignment="1">
      <alignment horizontal="center"/>
    </xf>
    <xf numFmtId="164" fontId="34" fillId="0" borderId="0" xfId="0" applyNumberFormat="1" applyFont="1" applyFill="1" applyBorder="1" applyAlignment="1">
      <alignment horizontal="center"/>
    </xf>
    <xf numFmtId="164" fontId="33" fillId="31" borderId="0" xfId="0" applyNumberFormat="1" applyFont="1" applyFill="1" applyBorder="1" applyAlignment="1">
      <alignment horizontal="center"/>
    </xf>
    <xf numFmtId="164" fontId="34" fillId="0" borderId="0" xfId="0" applyNumberFormat="1" applyFont="1" applyFill="1" applyBorder="1" applyAlignment="1">
      <alignment wrapText="1"/>
    </xf>
    <xf numFmtId="0" fontId="2" fillId="40" borderId="0" xfId="0" applyFont="1" applyFill="1"/>
    <xf numFmtId="0" fontId="43" fillId="40" borderId="0" xfId="0" applyFont="1" applyFill="1" applyBorder="1"/>
    <xf numFmtId="164" fontId="2" fillId="40" borderId="16" xfId="0" applyNumberFormat="1" applyFont="1" applyFill="1" applyBorder="1" applyAlignment="1">
      <alignment horizontal="center"/>
    </xf>
    <xf numFmtId="170" fontId="37" fillId="40" borderId="0" xfId="0" applyNumberFormat="1" applyFont="1" applyFill="1" applyBorder="1" applyAlignment="1">
      <alignment horizontal="right"/>
    </xf>
    <xf numFmtId="170" fontId="37" fillId="40" borderId="0" xfId="0" applyNumberFormat="1" applyFont="1" applyFill="1" applyAlignment="1">
      <alignment horizontal="center"/>
    </xf>
    <xf numFmtId="0" fontId="37" fillId="40" borderId="0" xfId="0" applyFont="1" applyFill="1" applyBorder="1" applyAlignment="1">
      <alignment horizontal="right"/>
    </xf>
    <xf numFmtId="0" fontId="37" fillId="40" borderId="10" xfId="0" applyFont="1" applyFill="1" applyBorder="1" applyAlignment="1">
      <alignment horizontal="center" wrapText="1"/>
    </xf>
    <xf numFmtId="0" fontId="40" fillId="40" borderId="10" xfId="0" applyFont="1" applyFill="1" applyBorder="1" applyAlignment="1">
      <alignment horizontal="center"/>
    </xf>
    <xf numFmtId="169" fontId="0" fillId="0" borderId="0" xfId="0" applyNumberFormat="1"/>
    <xf numFmtId="169" fontId="0" fillId="0" borderId="12" xfId="0" applyNumberFormat="1" applyBorder="1"/>
    <xf numFmtId="0" fontId="2" fillId="40" borderId="0" xfId="0" applyFont="1" applyFill="1" applyBorder="1"/>
    <xf numFmtId="164" fontId="2" fillId="40" borderId="0" xfId="0" applyNumberFormat="1" applyFont="1" applyFill="1" applyBorder="1" applyAlignment="1">
      <alignment horizontal="center"/>
    </xf>
    <xf numFmtId="172" fontId="2" fillId="0" borderId="0" xfId="0" applyNumberFormat="1" applyFont="1" applyAlignment="1">
      <alignment horizontal="left"/>
    </xf>
    <xf numFmtId="0" fontId="36" fillId="0" borderId="0" xfId="0" applyNumberFormat="1" applyFont="1" applyFill="1" applyBorder="1" applyAlignment="1"/>
    <xf numFmtId="172" fontId="37" fillId="0" borderId="0" xfId="0" applyNumberFormat="1" applyFont="1" applyFill="1" applyBorder="1" applyAlignment="1"/>
    <xf numFmtId="170" fontId="37" fillId="36" borderId="0" xfId="0" applyNumberFormat="1" applyFont="1" applyFill="1" applyBorder="1" applyAlignment="1">
      <alignment horizontal="center"/>
    </xf>
    <xf numFmtId="170" fontId="37" fillId="40" borderId="0" xfId="0" applyNumberFormat="1" applyFont="1" applyFill="1" applyBorder="1" applyAlignment="1">
      <alignment horizontal="center"/>
    </xf>
    <xf numFmtId="164" fontId="37" fillId="40" borderId="10" xfId="0" applyNumberFormat="1" applyFont="1" applyFill="1" applyBorder="1" applyAlignment="1">
      <alignment horizontal="center" wrapText="1"/>
    </xf>
    <xf numFmtId="171" fontId="33" fillId="0" borderId="0" xfId="0" applyNumberFormat="1" applyFont="1"/>
    <xf numFmtId="0" fontId="0" fillId="0" borderId="0" xfId="0"/>
    <xf numFmtId="164" fontId="0" fillId="0" borderId="0" xfId="0" applyNumberFormat="1"/>
    <xf numFmtId="0" fontId="0" fillId="0" borderId="0" xfId="0" applyFill="1" applyBorder="1"/>
    <xf numFmtId="164" fontId="36" fillId="0" borderId="0" xfId="0" applyNumberFormat="1" applyFont="1" applyFill="1" applyBorder="1" applyAlignment="1"/>
    <xf numFmtId="0" fontId="37" fillId="0" borderId="0" xfId="0" applyFont="1" applyFill="1" applyBorder="1" applyAlignment="1">
      <alignment horizontal="center"/>
    </xf>
    <xf numFmtId="0" fontId="36" fillId="0" borderId="0" xfId="0" applyFont="1"/>
    <xf numFmtId="164" fontId="36" fillId="0" borderId="0" xfId="0" applyNumberFormat="1" applyFont="1"/>
    <xf numFmtId="164" fontId="36" fillId="0" borderId="0" xfId="0" applyNumberFormat="1" applyFont="1" applyFill="1" applyBorder="1" applyAlignment="1">
      <alignment wrapText="1"/>
    </xf>
    <xf numFmtId="164" fontId="36" fillId="0" borderId="0" xfId="0" applyNumberFormat="1" applyFont="1" applyFill="1" applyBorder="1"/>
    <xf numFmtId="0" fontId="40" fillId="0" borderId="0" xfId="0" applyFont="1" applyFill="1" applyBorder="1"/>
    <xf numFmtId="170" fontId="2" fillId="0" borderId="0" xfId="0" applyNumberFormat="1" applyFont="1" applyAlignment="1">
      <alignment horizontal="left"/>
    </xf>
    <xf numFmtId="173" fontId="36" fillId="31" borderId="0" xfId="0" applyNumberFormat="1" applyFont="1" applyFill="1" applyBorder="1" applyAlignment="1"/>
    <xf numFmtId="164" fontId="33" fillId="0" borderId="12" xfId="0" applyNumberFormat="1" applyFont="1" applyFill="1" applyBorder="1" applyAlignment="1">
      <alignment horizontal="right"/>
    </xf>
    <xf numFmtId="169" fontId="33" fillId="0" borderId="16" xfId="0" applyNumberFormat="1" applyFont="1" applyFill="1" applyBorder="1" applyAlignment="1"/>
    <xf numFmtId="164" fontId="33" fillId="0" borderId="16" xfId="0" applyNumberFormat="1" applyFont="1" applyFill="1" applyBorder="1" applyAlignment="1"/>
    <xf numFmtId="0" fontId="51" fillId="0" borderId="0" xfId="69" applyFont="1" applyFill="1" applyBorder="1" applyAlignment="1">
      <alignment horizontal="left"/>
    </xf>
    <xf numFmtId="0" fontId="50" fillId="0" borderId="0" xfId="69" applyFill="1"/>
    <xf numFmtId="0" fontId="50" fillId="0" borderId="0" xfId="69"/>
    <xf numFmtId="0" fontId="50" fillId="0" borderId="0" xfId="69" applyAlignment="1">
      <alignment horizontal="left"/>
    </xf>
    <xf numFmtId="171" fontId="50" fillId="0" borderId="0" xfId="69" applyNumberFormat="1"/>
    <xf numFmtId="164" fontId="2" fillId="40" borderId="0" xfId="0" applyNumberFormat="1" applyFont="1" applyFill="1" applyBorder="1" applyAlignment="1">
      <alignment horizontal="left"/>
    </xf>
    <xf numFmtId="0" fontId="2" fillId="40" borderId="0" xfId="0" applyFont="1" applyFill="1" applyAlignment="1">
      <alignment horizontal="left"/>
    </xf>
    <xf numFmtId="164" fontId="2" fillId="40" borderId="16" xfId="0" applyNumberFormat="1" applyFont="1" applyFill="1" applyBorder="1" applyAlignment="1">
      <alignment horizontal="left"/>
    </xf>
    <xf numFmtId="0" fontId="43" fillId="40" borderId="0" xfId="0" applyFont="1" applyFill="1" applyBorder="1" applyAlignment="1">
      <alignment horizontal="left"/>
    </xf>
    <xf numFmtId="0" fontId="37" fillId="40" borderId="10" xfId="0" applyFont="1" applyFill="1" applyBorder="1" applyAlignment="1">
      <alignment horizontal="left"/>
    </xf>
    <xf numFmtId="170" fontId="45" fillId="40" borderId="4" xfId="0" applyNumberFormat="1" applyFont="1" applyFill="1" applyBorder="1" applyAlignment="1">
      <alignment horizontal="left"/>
    </xf>
    <xf numFmtId="0" fontId="37" fillId="40" borderId="23" xfId="0" applyFont="1" applyFill="1" applyBorder="1" applyAlignment="1">
      <alignment horizontal="left"/>
    </xf>
    <xf numFmtId="0" fontId="49" fillId="40" borderId="22" xfId="0" applyFont="1" applyFill="1" applyBorder="1" applyAlignment="1">
      <alignment horizontal="left"/>
    </xf>
    <xf numFmtId="164" fontId="37" fillId="40" borderId="25" xfId="0" applyNumberFormat="1" applyFont="1" applyFill="1" applyBorder="1" applyAlignment="1">
      <alignment horizontal="left"/>
    </xf>
    <xf numFmtId="164" fontId="37" fillId="40" borderId="24" xfId="0" applyNumberFormat="1" applyFont="1" applyFill="1" applyBorder="1" applyAlignment="1">
      <alignment horizontal="left"/>
    </xf>
    <xf numFmtId="0" fontId="37" fillId="40" borderId="4" xfId="0" applyFont="1" applyFill="1" applyBorder="1" applyAlignment="1">
      <alignment horizontal="left"/>
    </xf>
    <xf numFmtId="0" fontId="41" fillId="40" borderId="0" xfId="0" applyFont="1" applyFill="1" applyBorder="1" applyAlignment="1">
      <alignment horizontal="left"/>
    </xf>
    <xf numFmtId="0" fontId="41" fillId="40" borderId="26" xfId="0" applyFont="1" applyFill="1" applyBorder="1" applyAlignment="1">
      <alignment horizontal="left"/>
    </xf>
    <xf numFmtId="164" fontId="37" fillId="40" borderId="0" xfId="0" applyNumberFormat="1" applyFont="1" applyFill="1" applyBorder="1" applyAlignment="1">
      <alignment horizontal="left"/>
    </xf>
    <xf numFmtId="164" fontId="37" fillId="40" borderId="26" xfId="0" applyNumberFormat="1" applyFont="1" applyFill="1" applyBorder="1" applyAlignment="1">
      <alignment horizontal="left"/>
    </xf>
    <xf numFmtId="0" fontId="49" fillId="0" borderId="0" xfId="0" applyFont="1" applyAlignment="1">
      <alignment horizontal="center"/>
    </xf>
    <xf numFmtId="0" fontId="52" fillId="48" borderId="16" xfId="0" applyFont="1" applyFill="1" applyBorder="1" applyAlignment="1" applyProtection="1">
      <alignment horizontal="center" vertical="center"/>
    </xf>
    <xf numFmtId="170" fontId="36" fillId="0" borderId="0" xfId="0" quotePrefix="1" applyNumberFormat="1" applyFont="1" applyFill="1" applyBorder="1" applyAlignment="1">
      <alignment horizontal="center"/>
    </xf>
    <xf numFmtId="0" fontId="36" fillId="0" borderId="0" xfId="0" applyFont="1" applyFill="1" applyBorder="1" applyAlignment="1">
      <alignment horizontal="center"/>
    </xf>
    <xf numFmtId="0" fontId="53" fillId="0" borderId="27" xfId="0" applyFont="1" applyFill="1" applyBorder="1" applyAlignment="1" applyProtection="1">
      <alignment vertical="center" wrapText="1"/>
    </xf>
    <xf numFmtId="174" fontId="36" fillId="0" borderId="0" xfId="0" applyNumberFormat="1" applyFont="1"/>
    <xf numFmtId="0" fontId="50" fillId="0" borderId="0" xfId="69" applyFill="1" applyBorder="1"/>
    <xf numFmtId="164" fontId="36" fillId="31" borderId="0" xfId="0" applyNumberFormat="1" applyFont="1" applyFill="1" applyBorder="1" applyAlignment="1">
      <alignment horizontal="center"/>
    </xf>
    <xf numFmtId="164" fontId="52" fillId="0" borderId="12" xfId="69" applyNumberFormat="1" applyFont="1" applyFill="1" applyBorder="1" applyAlignment="1" applyProtection="1">
      <alignment horizontal="right" vertical="center" wrapText="1"/>
    </xf>
    <xf numFmtId="169" fontId="50" fillId="0" borderId="0" xfId="69" applyNumberFormat="1"/>
    <xf numFmtId="164" fontId="54" fillId="31" borderId="16" xfId="52" applyNumberFormat="1" applyFont="1" applyFill="1" applyBorder="1" applyAlignment="1"/>
    <xf numFmtId="164" fontId="54" fillId="31" borderId="16" xfId="52" applyNumberFormat="1" applyFont="1" applyFill="1" applyBorder="1" applyAlignment="1">
      <alignment horizontal="center"/>
    </xf>
    <xf numFmtId="37" fontId="54" fillId="20" borderId="16" xfId="52" applyFont="1" applyBorder="1" applyAlignment="1">
      <alignment horizontal="center"/>
    </xf>
    <xf numFmtId="0" fontId="55" fillId="0" borderId="0" xfId="0" applyFont="1"/>
    <xf numFmtId="0" fontId="55" fillId="0" borderId="0" xfId="0" applyFont="1" applyBorder="1"/>
    <xf numFmtId="164" fontId="55" fillId="0" borderId="0" xfId="0" applyNumberFormat="1" applyFont="1"/>
    <xf numFmtId="0" fontId="55" fillId="0" borderId="0" xfId="0" applyFont="1" applyFill="1"/>
    <xf numFmtId="0" fontId="58" fillId="0" borderId="0" xfId="69" applyFont="1"/>
    <xf numFmtId="0" fontId="57" fillId="0" borderId="0" xfId="69" applyFont="1" applyFill="1" applyBorder="1" applyAlignment="1">
      <alignment horizontal="left"/>
    </xf>
    <xf numFmtId="0" fontId="57" fillId="0" borderId="0" xfId="69" applyFont="1" applyFill="1"/>
    <xf numFmtId="0" fontId="58" fillId="0" borderId="0" xfId="69" applyFont="1" applyFill="1"/>
    <xf numFmtId="0" fontId="58" fillId="0" borderId="0" xfId="69" applyFont="1" applyFill="1" applyBorder="1"/>
    <xf numFmtId="0" fontId="60" fillId="39" borderId="16" xfId="69" applyFont="1" applyFill="1" applyBorder="1" applyAlignment="1" applyProtection="1">
      <alignment horizontal="center" vertical="center"/>
    </xf>
    <xf numFmtId="164" fontId="58" fillId="0" borderId="0" xfId="69" applyNumberFormat="1" applyFont="1"/>
    <xf numFmtId="0" fontId="58" fillId="0" borderId="0" xfId="69" applyFont="1" applyAlignment="1">
      <alignment horizontal="left"/>
    </xf>
    <xf numFmtId="171" fontId="58" fillId="0" borderId="0" xfId="69" applyNumberFormat="1" applyFont="1"/>
    <xf numFmtId="169" fontId="58" fillId="0" borderId="0" xfId="69" applyNumberFormat="1" applyFont="1"/>
    <xf numFmtId="0" fontId="60" fillId="0" borderId="16" xfId="69" applyFont="1" applyFill="1" applyBorder="1" applyAlignment="1" applyProtection="1">
      <alignment horizontal="left" vertical="center"/>
    </xf>
    <xf numFmtId="171" fontId="60" fillId="47" borderId="16" xfId="69" applyNumberFormat="1" applyFont="1" applyFill="1" applyBorder="1" applyAlignment="1" applyProtection="1">
      <alignment horizontal="center" vertical="center"/>
    </xf>
    <xf numFmtId="0" fontId="60" fillId="47" borderId="16" xfId="69" applyFont="1" applyFill="1" applyBorder="1" applyAlignment="1" applyProtection="1">
      <alignment horizontal="center" vertical="center"/>
    </xf>
    <xf numFmtId="0" fontId="54" fillId="47" borderId="16" xfId="69" applyFont="1" applyFill="1" applyBorder="1" applyAlignment="1" applyProtection="1">
      <alignment horizontal="center" vertical="center"/>
    </xf>
    <xf numFmtId="0" fontId="60" fillId="44" borderId="16" xfId="69" applyFont="1" applyFill="1" applyBorder="1" applyAlignment="1" applyProtection="1">
      <alignment horizontal="center" vertical="center"/>
    </xf>
    <xf numFmtId="0" fontId="54" fillId="0" borderId="16" xfId="0" applyFont="1" applyBorder="1" applyAlignment="1">
      <alignment horizontal="center"/>
    </xf>
    <xf numFmtId="0" fontId="55" fillId="0" borderId="0" xfId="0" applyFont="1" applyBorder="1" applyAlignment="1">
      <alignment wrapText="1"/>
    </xf>
    <xf numFmtId="164" fontId="54" fillId="31" borderId="16" xfId="0" applyNumberFormat="1" applyFont="1" applyFill="1" applyBorder="1" applyAlignment="1">
      <alignment horizontal="center"/>
    </xf>
    <xf numFmtId="0" fontId="51" fillId="41" borderId="1" xfId="69" applyFont="1" applyFill="1" applyBorder="1" applyAlignment="1"/>
    <xf numFmtId="0" fontId="51" fillId="37" borderId="1" xfId="69" applyFont="1" applyFill="1" applyBorder="1" applyAlignment="1"/>
    <xf numFmtId="0" fontId="51" fillId="44" borderId="1" xfId="69" applyFont="1" applyFill="1" applyBorder="1" applyAlignment="1">
      <alignment vertical="center"/>
    </xf>
    <xf numFmtId="0" fontId="51" fillId="0" borderId="0" xfId="69" applyFont="1" applyFill="1" applyBorder="1" applyAlignment="1">
      <alignment vertical="center"/>
    </xf>
    <xf numFmtId="0" fontId="37" fillId="0" borderId="10" xfId="0" applyFont="1" applyFill="1" applyBorder="1" applyAlignment="1">
      <alignment horizontal="center"/>
    </xf>
    <xf numFmtId="164" fontId="36" fillId="0" borderId="10" xfId="0" applyNumberFormat="1" applyFont="1" applyFill="1" applyBorder="1" applyAlignment="1">
      <alignment horizontal="center"/>
    </xf>
    <xf numFmtId="164" fontId="50" fillId="0" borderId="0" xfId="69" applyNumberFormat="1"/>
    <xf numFmtId="0" fontId="52" fillId="0" borderId="27" xfId="0" applyFont="1" applyFill="1" applyBorder="1" applyAlignment="1" applyProtection="1">
      <alignment vertical="center" wrapText="1"/>
    </xf>
    <xf numFmtId="164" fontId="37" fillId="0" borderId="12" xfId="0" applyNumberFormat="1" applyFont="1" applyBorder="1"/>
    <xf numFmtId="0" fontId="49" fillId="0" borderId="0" xfId="0" applyFont="1" applyFill="1" applyBorder="1" applyAlignment="1">
      <alignment horizontal="center"/>
    </xf>
    <xf numFmtId="4" fontId="55" fillId="0" borderId="0" xfId="0" applyNumberFormat="1" applyFont="1"/>
    <xf numFmtId="4" fontId="0" fillId="0" borderId="0" xfId="0" applyNumberFormat="1"/>
    <xf numFmtId="168" fontId="33" fillId="0" borderId="0" xfId="0" applyNumberFormat="1" applyFont="1" applyFill="1" applyBorder="1" applyAlignment="1">
      <alignment horizontal="center"/>
    </xf>
    <xf numFmtId="169" fontId="33" fillId="0" borderId="10" xfId="0" applyNumberFormat="1" applyFont="1" applyFill="1" applyBorder="1" applyAlignment="1">
      <alignment horizontal="center"/>
    </xf>
    <xf numFmtId="0" fontId="34" fillId="33" borderId="10" xfId="0" applyFont="1" applyFill="1" applyBorder="1" applyAlignment="1">
      <alignment horizontal="left"/>
    </xf>
    <xf numFmtId="164" fontId="34" fillId="33" borderId="10" xfId="0" applyNumberFormat="1" applyFont="1" applyFill="1" applyBorder="1" applyAlignment="1">
      <alignment horizontal="center"/>
    </xf>
    <xf numFmtId="164" fontId="34" fillId="33" borderId="0" xfId="0" applyNumberFormat="1" applyFont="1" applyFill="1" applyBorder="1" applyAlignment="1"/>
    <xf numFmtId="0" fontId="34" fillId="33" borderId="0" xfId="0" applyFont="1" applyFill="1" applyBorder="1" applyAlignment="1"/>
    <xf numFmtId="164" fontId="34" fillId="33" borderId="0" xfId="31" applyNumberFormat="1" applyFont="1" applyFill="1" applyBorder="1" applyAlignment="1"/>
    <xf numFmtId="169" fontId="34" fillId="33" borderId="0" xfId="0" applyNumberFormat="1" applyFont="1" applyFill="1" applyBorder="1" applyAlignment="1"/>
    <xf numFmtId="169" fontId="33" fillId="33" borderId="0" xfId="0" applyNumberFormat="1" applyFont="1" applyFill="1" applyBorder="1" applyAlignment="1"/>
    <xf numFmtId="0" fontId="34" fillId="33" borderId="0" xfId="0" applyFont="1" applyFill="1" applyBorder="1" applyAlignment="1">
      <alignment horizontal="left"/>
    </xf>
    <xf numFmtId="168" fontId="34" fillId="33" borderId="0" xfId="0" applyNumberFormat="1" applyFont="1" applyFill="1" applyBorder="1" applyAlignment="1"/>
    <xf numFmtId="170" fontId="34" fillId="33" borderId="0" xfId="0" applyNumberFormat="1" applyFont="1" applyFill="1" applyBorder="1" applyAlignment="1"/>
    <xf numFmtId="164" fontId="34" fillId="33" borderId="12" xfId="0" applyNumberFormat="1" applyFont="1" applyFill="1" applyBorder="1" applyAlignment="1"/>
    <xf numFmtId="168" fontId="34" fillId="33" borderId="12" xfId="0" applyNumberFormat="1" applyFont="1" applyFill="1" applyBorder="1" applyAlignment="1"/>
    <xf numFmtId="0" fontId="34" fillId="31" borderId="0" xfId="0" applyFont="1" applyFill="1" applyBorder="1" applyAlignment="1">
      <alignment horizontal="center"/>
    </xf>
    <xf numFmtId="164" fontId="34" fillId="31" borderId="0" xfId="0" applyNumberFormat="1" applyFont="1" applyFill="1" applyBorder="1" applyAlignment="1"/>
    <xf numFmtId="164" fontId="60" fillId="49" borderId="16" xfId="69" applyNumberFormat="1" applyFont="1" applyFill="1" applyBorder="1" applyAlignment="1">
      <alignment vertical="center" wrapText="1"/>
    </xf>
    <xf numFmtId="0" fontId="60" fillId="44" borderId="16" xfId="69" applyFont="1" applyFill="1" applyBorder="1" applyAlignment="1" applyProtection="1">
      <alignment horizontal="center"/>
    </xf>
    <xf numFmtId="164" fontId="54" fillId="39" borderId="16" xfId="52" applyNumberFormat="1" applyFont="1" applyFill="1" applyBorder="1" applyAlignment="1">
      <alignment horizontal="center"/>
    </xf>
    <xf numFmtId="0" fontId="54" fillId="47" borderId="16" xfId="0" applyFont="1" applyFill="1" applyBorder="1" applyAlignment="1">
      <alignment horizontal="center" wrapText="1"/>
    </xf>
    <xf numFmtId="37" fontId="59" fillId="0" borderId="0" xfId="52" applyFont="1" applyFill="1" applyBorder="1" applyAlignment="1">
      <alignment wrapText="1"/>
    </xf>
    <xf numFmtId="164" fontId="57" fillId="31" borderId="16" xfId="52" applyNumberFormat="1" applyFont="1" applyFill="1" applyBorder="1" applyAlignment="1">
      <alignment horizontal="center"/>
    </xf>
    <xf numFmtId="164" fontId="57" fillId="31" borderId="16" xfId="52" applyNumberFormat="1" applyFont="1" applyFill="1" applyBorder="1" applyAlignment="1"/>
    <xf numFmtId="169" fontId="57" fillId="31" borderId="16" xfId="52" applyNumberFormat="1" applyFont="1" applyFill="1" applyBorder="1" applyAlignment="1"/>
    <xf numFmtId="37" fontId="54" fillId="50" borderId="16" xfId="52" applyNumberFormat="1" applyFont="1" applyFill="1" applyBorder="1" applyAlignment="1">
      <alignment wrapText="1"/>
    </xf>
    <xf numFmtId="164" fontId="54" fillId="50" borderId="16" xfId="0" applyNumberFormat="1" applyFont="1" applyFill="1" applyBorder="1"/>
    <xf numFmtId="0" fontId="57" fillId="50" borderId="28" xfId="69" applyNumberFormat="1" applyFont="1" applyFill="1" applyBorder="1" applyAlignment="1"/>
    <xf numFmtId="0" fontId="57" fillId="50" borderId="29" xfId="69" applyNumberFormat="1" applyFont="1" applyFill="1" applyBorder="1" applyAlignment="1"/>
    <xf numFmtId="0" fontId="57" fillId="0" borderId="0" xfId="69" applyNumberFormat="1" applyFont="1" applyFill="1" applyBorder="1" applyAlignment="1"/>
    <xf numFmtId="164" fontId="60" fillId="31" borderId="0" xfId="69" applyNumberFormat="1" applyFont="1" applyFill="1" applyBorder="1" applyAlignment="1" applyProtection="1">
      <alignment horizontal="left" vertical="center"/>
    </xf>
    <xf numFmtId="164" fontId="60" fillId="31" borderId="0" xfId="69" applyNumberFormat="1" applyFont="1" applyFill="1" applyBorder="1" applyAlignment="1" applyProtection="1">
      <alignment horizontal="center" vertical="center"/>
    </xf>
    <xf numFmtId="169" fontId="60" fillId="31" borderId="0" xfId="69" applyNumberFormat="1" applyFont="1" applyFill="1" applyBorder="1" applyAlignment="1" applyProtection="1">
      <alignment horizontal="center" vertical="center"/>
    </xf>
    <xf numFmtId="0" fontId="51" fillId="31" borderId="0" xfId="69" applyFont="1" applyFill="1" applyBorder="1"/>
    <xf numFmtId="164" fontId="57" fillId="50" borderId="28" xfId="69" applyNumberFormat="1" applyFont="1" applyFill="1" applyBorder="1" applyAlignment="1"/>
    <xf numFmtId="164" fontId="57" fillId="0" borderId="0" xfId="69" applyNumberFormat="1" applyFont="1" applyFill="1" applyBorder="1" applyAlignment="1"/>
    <xf numFmtId="164" fontId="40" fillId="0" borderId="0" xfId="0" applyNumberFormat="1" applyFont="1" applyFill="1" applyBorder="1" applyAlignment="1">
      <alignment horizontal="center"/>
    </xf>
    <xf numFmtId="164" fontId="40" fillId="31" borderId="0" xfId="0" applyNumberFormat="1" applyFont="1" applyFill="1" applyAlignment="1">
      <alignment horizontal="right"/>
    </xf>
    <xf numFmtId="0" fontId="34" fillId="33" borderId="10" xfId="0" applyFont="1" applyFill="1" applyBorder="1" applyAlignment="1">
      <alignment horizontal="center"/>
    </xf>
    <xf numFmtId="164" fontId="34" fillId="29" borderId="0" xfId="0" applyNumberFormat="1" applyFont="1" applyFill="1" applyBorder="1" applyAlignment="1"/>
    <xf numFmtId="164" fontId="34" fillId="29" borderId="0" xfId="31" applyNumberFormat="1" applyFont="1" applyFill="1" applyBorder="1" applyAlignment="1"/>
    <xf numFmtId="37" fontId="58" fillId="33" borderId="22" xfId="52" applyNumberFormat="1" applyFont="1" applyFill="1" applyBorder="1" applyAlignment="1">
      <alignment horizontal="left"/>
    </xf>
    <xf numFmtId="37" fontId="58" fillId="33" borderId="25" xfId="52" applyNumberFormat="1" applyFont="1" applyFill="1" applyBorder="1" applyAlignment="1">
      <alignment wrapText="1"/>
    </xf>
    <xf numFmtId="37" fontId="58" fillId="33" borderId="24" xfId="52" applyNumberFormat="1" applyFont="1" applyFill="1" applyBorder="1" applyAlignment="1">
      <alignment wrapText="1"/>
    </xf>
    <xf numFmtId="37" fontId="58" fillId="33" borderId="4" xfId="52" applyNumberFormat="1" applyFont="1" applyFill="1" applyBorder="1" applyAlignment="1">
      <alignment horizontal="left"/>
    </xf>
    <xf numFmtId="37" fontId="58" fillId="33" borderId="0" xfId="52" applyNumberFormat="1" applyFont="1" applyFill="1" applyBorder="1" applyAlignment="1">
      <alignment wrapText="1"/>
    </xf>
    <xf numFmtId="37" fontId="58" fillId="33" borderId="26" xfId="52" applyNumberFormat="1" applyFont="1" applyFill="1" applyBorder="1" applyAlignment="1">
      <alignment wrapText="1"/>
    </xf>
    <xf numFmtId="37" fontId="58" fillId="33" borderId="23" xfId="52" applyNumberFormat="1" applyFont="1" applyFill="1" applyBorder="1" applyAlignment="1">
      <alignment horizontal="left"/>
    </xf>
    <xf numFmtId="37" fontId="58" fillId="33" borderId="10" xfId="52" applyNumberFormat="1" applyFont="1" applyFill="1" applyBorder="1" applyAlignment="1">
      <alignment wrapText="1"/>
    </xf>
    <xf numFmtId="37" fontId="58" fillId="33" borderId="21" xfId="52" applyNumberFormat="1" applyFont="1" applyFill="1" applyBorder="1" applyAlignment="1">
      <alignment wrapText="1"/>
    </xf>
    <xf numFmtId="0" fontId="40" fillId="0" borderId="0" xfId="53" applyFont="1" applyFill="1" applyBorder="1" applyAlignment="1">
      <alignment horizontal="left"/>
    </xf>
    <xf numFmtId="0" fontId="40" fillId="0" borderId="0" xfId="0" applyFont="1"/>
    <xf numFmtId="164" fontId="33" fillId="0" borderId="0" xfId="0" applyNumberFormat="1" applyFont="1" applyBorder="1"/>
    <xf numFmtId="164" fontId="33" fillId="0" borderId="12" xfId="0" applyNumberFormat="1" applyFont="1" applyBorder="1"/>
    <xf numFmtId="0" fontId="33" fillId="0" borderId="0" xfId="0" applyFont="1"/>
    <xf numFmtId="0" fontId="33" fillId="0" borderId="0" xfId="0" applyFont="1" applyFill="1" applyBorder="1"/>
    <xf numFmtId="164" fontId="33" fillId="33" borderId="0" xfId="0" applyNumberFormat="1" applyFont="1" applyFill="1" applyBorder="1" applyAlignment="1">
      <alignment horizontal="center"/>
    </xf>
    <xf numFmtId="0" fontId="40" fillId="36" borderId="0" xfId="0" applyFont="1" applyFill="1"/>
    <xf numFmtId="164" fontId="40" fillId="36" borderId="16" xfId="0" applyNumberFormat="1" applyFont="1" applyFill="1" applyBorder="1" applyAlignment="1">
      <alignment horizontal="center"/>
    </xf>
    <xf numFmtId="0" fontId="64" fillId="36" borderId="0" xfId="0" applyFont="1" applyFill="1" applyBorder="1"/>
    <xf numFmtId="164" fontId="33" fillId="0" borderId="0" xfId="0" applyNumberFormat="1" applyFont="1" applyFill="1" applyBorder="1"/>
    <xf numFmtId="0" fontId="33" fillId="0" borderId="0" xfId="0" applyFont="1" applyBorder="1" applyAlignment="1">
      <alignment horizontal="left"/>
    </xf>
    <xf numFmtId="164" fontId="33" fillId="33" borderId="0" xfId="0" applyNumberFormat="1" applyFont="1" applyFill="1"/>
    <xf numFmtId="164" fontId="33" fillId="0" borderId="0" xfId="0" applyNumberFormat="1" applyFont="1"/>
    <xf numFmtId="164" fontId="40" fillId="0" borderId="0" xfId="0" applyNumberFormat="1" applyFont="1"/>
    <xf numFmtId="0" fontId="33" fillId="0" borderId="0" xfId="0" applyFont="1" applyFill="1" applyBorder="1" applyAlignment="1">
      <alignment wrapText="1"/>
    </xf>
    <xf numFmtId="170" fontId="40" fillId="36" borderId="0" xfId="0" applyNumberFormat="1" applyFont="1" applyFill="1" applyBorder="1" applyAlignment="1">
      <alignment horizontal="center"/>
    </xf>
    <xf numFmtId="0" fontId="40" fillId="36" borderId="10" xfId="0" applyFont="1" applyFill="1" applyBorder="1" applyAlignment="1">
      <alignment horizontal="center" wrapText="1"/>
    </xf>
    <xf numFmtId="0" fontId="66" fillId="36" borderId="0" xfId="0" applyFont="1" applyFill="1"/>
    <xf numFmtId="0" fontId="66" fillId="0" borderId="0" xfId="0" applyFont="1" applyFill="1" applyBorder="1" applyAlignment="1">
      <alignment wrapText="1"/>
    </xf>
    <xf numFmtId="170" fontId="40" fillId="0" borderId="0" xfId="0" applyNumberFormat="1" applyFont="1" applyAlignment="1">
      <alignment horizontal="center"/>
    </xf>
    <xf numFmtId="170" fontId="40" fillId="36" borderId="0" xfId="0" applyNumberFormat="1" applyFont="1" applyFill="1" applyAlignment="1">
      <alignment horizontal="center"/>
    </xf>
    <xf numFmtId="164" fontId="40" fillId="0" borderId="0" xfId="0" applyNumberFormat="1" applyFont="1" applyAlignment="1">
      <alignment horizontal="center"/>
    </xf>
    <xf numFmtId="0" fontId="40" fillId="36" borderId="0" xfId="0" applyFont="1" applyFill="1" applyAlignment="1">
      <alignment horizontal="center"/>
    </xf>
    <xf numFmtId="0" fontId="64" fillId="36" borderId="10" xfId="0" applyFont="1" applyFill="1" applyBorder="1" applyAlignment="1">
      <alignment horizontal="center"/>
    </xf>
    <xf numFmtId="170" fontId="40" fillId="0" borderId="0" xfId="0" applyNumberFormat="1" applyFont="1"/>
    <xf numFmtId="0" fontId="33" fillId="0" borderId="0" xfId="0" applyFont="1" applyFill="1" applyBorder="1" applyAlignment="1">
      <alignment horizontal="center"/>
    </xf>
    <xf numFmtId="0" fontId="33" fillId="0" borderId="0" xfId="0" applyFont="1" applyAlignment="1">
      <alignment horizontal="left" wrapText="1"/>
    </xf>
    <xf numFmtId="164" fontId="33" fillId="31" borderId="0" xfId="0" applyNumberFormat="1" applyFont="1" applyFill="1" applyBorder="1" applyAlignment="1"/>
    <xf numFmtId="0" fontId="33" fillId="0" borderId="0" xfId="0" applyFont="1" applyFill="1" applyAlignment="1">
      <alignment horizontal="left" wrapText="1"/>
    </xf>
    <xf numFmtId="0" fontId="33" fillId="0" borderId="0" xfId="0" applyFont="1" applyFill="1" applyBorder="1" applyAlignment="1">
      <alignment horizontal="left" wrapText="1"/>
    </xf>
    <xf numFmtId="0" fontId="33" fillId="29" borderId="0" xfId="0" applyFont="1" applyFill="1" applyAlignment="1">
      <alignment horizontal="left" wrapText="1"/>
    </xf>
    <xf numFmtId="0" fontId="33" fillId="31" borderId="0" xfId="0" applyNumberFormat="1" applyFont="1" applyFill="1" applyBorder="1" applyAlignment="1"/>
    <xf numFmtId="173" fontId="33" fillId="31" borderId="0" xfId="0" applyNumberFormat="1" applyFont="1" applyFill="1" applyBorder="1" applyAlignment="1"/>
    <xf numFmtId="164" fontId="40" fillId="0" borderId="0" xfId="0" applyNumberFormat="1" applyFont="1" applyFill="1" applyBorder="1" applyAlignment="1">
      <alignment wrapText="1"/>
    </xf>
    <xf numFmtId="0" fontId="33" fillId="31" borderId="0" xfId="0" applyFont="1" applyFill="1" applyBorder="1" applyAlignment="1"/>
    <xf numFmtId="170" fontId="57" fillId="51" borderId="16" xfId="0" applyNumberFormat="1" applyFont="1" applyFill="1" applyBorder="1" applyAlignment="1">
      <alignment horizontal="center"/>
    </xf>
    <xf numFmtId="0" fontId="60" fillId="51" borderId="12" xfId="69" applyFont="1" applyFill="1" applyBorder="1" applyAlignment="1">
      <alignment horizontal="left" vertical="center"/>
    </xf>
    <xf numFmtId="0" fontId="60" fillId="39" borderId="16" xfId="69" applyFont="1" applyFill="1" applyBorder="1" applyAlignment="1">
      <alignment horizontal="center" vertical="center"/>
    </xf>
    <xf numFmtId="0" fontId="54" fillId="46" borderId="16" xfId="69" applyFont="1" applyFill="1" applyBorder="1" applyAlignment="1">
      <alignment horizontal="center" vertical="center"/>
    </xf>
    <xf numFmtId="0" fontId="60" fillId="34" borderId="16" xfId="69" applyFont="1" applyFill="1" applyBorder="1" applyAlignment="1">
      <alignment horizontal="center" vertical="center"/>
    </xf>
    <xf numFmtId="0" fontId="60" fillId="45" borderId="16" xfId="69" applyFont="1" applyFill="1" applyBorder="1" applyAlignment="1">
      <alignment horizontal="center" vertical="center"/>
    </xf>
    <xf numFmtId="0" fontId="60" fillId="31" borderId="16" xfId="69" applyFont="1" applyFill="1" applyBorder="1" applyAlignment="1">
      <alignment horizontal="center" vertical="center"/>
    </xf>
    <xf numFmtId="164" fontId="50" fillId="0" borderId="0" xfId="69" applyNumberFormat="1" applyFill="1" applyBorder="1"/>
    <xf numFmtId="164" fontId="33" fillId="0" borderId="0" xfId="0" applyNumberFormat="1" applyFont="1" applyAlignment="1">
      <alignment horizontal="left" wrapText="1"/>
    </xf>
    <xf numFmtId="164" fontId="40" fillId="0" borderId="0" xfId="0" applyNumberFormat="1" applyFont="1" applyFill="1" applyBorder="1"/>
    <xf numFmtId="169" fontId="40" fillId="31" borderId="0" xfId="0" applyNumberFormat="1" applyFont="1" applyFill="1" applyAlignment="1">
      <alignment horizontal="right"/>
    </xf>
    <xf numFmtId="169" fontId="33" fillId="33" borderId="0" xfId="0" applyNumberFormat="1" applyFont="1" applyFill="1"/>
    <xf numFmtId="169" fontId="37" fillId="0" borderId="0" xfId="0" applyNumberFormat="1" applyFont="1" applyAlignment="1">
      <alignment horizontal="center"/>
    </xf>
    <xf numFmtId="169" fontId="40" fillId="0" borderId="0" xfId="0" applyNumberFormat="1" applyFont="1" applyAlignment="1">
      <alignment horizontal="center"/>
    </xf>
    <xf numFmtId="169" fontId="0" fillId="0" borderId="0" xfId="0" applyNumberFormat="1" applyBorder="1"/>
    <xf numFmtId="169" fontId="40" fillId="0" borderId="0" xfId="0" applyNumberFormat="1" applyFont="1" applyFill="1" applyBorder="1" applyAlignment="1">
      <alignment horizontal="right"/>
    </xf>
    <xf numFmtId="169" fontId="33" fillId="0" borderId="0" xfId="0" applyNumberFormat="1" applyFont="1" applyFill="1" applyBorder="1"/>
    <xf numFmtId="164" fontId="0" fillId="43" borderId="0" xfId="0" applyNumberFormat="1" applyFill="1"/>
    <xf numFmtId="0" fontId="2" fillId="29" borderId="0" xfId="0" applyFont="1" applyFill="1" applyBorder="1" applyAlignment="1">
      <alignment horizontal="center"/>
    </xf>
    <xf numFmtId="164" fontId="40" fillId="35" borderId="0" xfId="0" applyNumberFormat="1" applyFont="1" applyFill="1" applyAlignment="1">
      <alignment horizontal="right"/>
    </xf>
    <xf numFmtId="164" fontId="33" fillId="29" borderId="0" xfId="0" applyNumberFormat="1" applyFont="1" applyFill="1" applyAlignment="1">
      <alignment horizontal="left" wrapText="1"/>
    </xf>
    <xf numFmtId="164" fontId="40" fillId="0" borderId="0" xfId="0" applyNumberFormat="1" applyFont="1" applyFill="1" applyBorder="1" applyAlignment="1"/>
    <xf numFmtId="164" fontId="33" fillId="31" borderId="0" xfId="0" applyNumberFormat="1" applyFont="1" applyFill="1" applyBorder="1" applyAlignment="1">
      <alignment horizontal="left" wrapText="1"/>
    </xf>
    <xf numFmtId="164" fontId="33" fillId="33" borderId="0" xfId="0" applyNumberFormat="1" applyFont="1" applyFill="1" applyBorder="1" applyAlignment="1">
      <alignment horizontal="left" wrapText="1"/>
    </xf>
    <xf numFmtId="164" fontId="40" fillId="36" borderId="16" xfId="0" applyNumberFormat="1" applyFont="1" applyFill="1" applyBorder="1" applyAlignment="1">
      <alignment horizontal="left" wrapText="1"/>
    </xf>
    <xf numFmtId="170" fontId="40" fillId="36" borderId="0" xfId="0" applyNumberFormat="1" applyFont="1" applyFill="1" applyBorder="1" applyAlignment="1">
      <alignment horizontal="left" wrapText="1"/>
    </xf>
    <xf numFmtId="0" fontId="40" fillId="36" borderId="0" xfId="0" applyFont="1" applyFill="1" applyBorder="1" applyAlignment="1">
      <alignment horizontal="left" wrapText="1"/>
    </xf>
    <xf numFmtId="0" fontId="64" fillId="36" borderId="0" xfId="0" applyFont="1" applyFill="1" applyAlignment="1">
      <alignment horizontal="left" wrapText="1"/>
    </xf>
    <xf numFmtId="164" fontId="33" fillId="0" borderId="0" xfId="0" applyNumberFormat="1" applyFont="1" applyBorder="1" applyAlignment="1">
      <alignment horizontal="left" wrapText="1"/>
    </xf>
    <xf numFmtId="0" fontId="40" fillId="0" borderId="0" xfId="0" applyFont="1" applyFill="1" applyBorder="1" applyAlignment="1">
      <alignment horizontal="left" wrapText="1"/>
    </xf>
    <xf numFmtId="170" fontId="37" fillId="36" borderId="0" xfId="0" applyNumberFormat="1" applyFont="1" applyFill="1" applyAlignment="1">
      <alignment horizontal="center"/>
    </xf>
    <xf numFmtId="0" fontId="37" fillId="36" borderId="10" xfId="0" applyFont="1" applyFill="1" applyBorder="1" applyAlignment="1">
      <alignment horizontal="center"/>
    </xf>
    <xf numFmtId="168" fontId="36" fillId="0" borderId="0" xfId="0" applyNumberFormat="1" applyFont="1" applyBorder="1"/>
    <xf numFmtId="168" fontId="36" fillId="33" borderId="0" xfId="0" applyNumberFormat="1" applyFont="1" applyFill="1"/>
    <xf numFmtId="0" fontId="37" fillId="40" borderId="21" xfId="0" applyFont="1" applyFill="1" applyBorder="1" applyAlignment="1">
      <alignment horizontal="left"/>
    </xf>
    <xf numFmtId="168" fontId="33" fillId="29" borderId="0" xfId="0" applyNumberFormat="1" applyFont="1" applyFill="1" applyBorder="1" applyAlignment="1">
      <alignment horizontal="right"/>
    </xf>
    <xf numFmtId="4" fontId="42" fillId="29" borderId="19" xfId="0" applyNumberFormat="1" applyFont="1" applyFill="1" applyBorder="1" applyAlignment="1" applyProtection="1">
      <alignment horizontal="right" vertical="center" wrapText="1"/>
    </xf>
    <xf numFmtId="164" fontId="36" fillId="31" borderId="0" xfId="0" applyNumberFormat="1" applyFont="1" applyFill="1"/>
    <xf numFmtId="164" fontId="36" fillId="31" borderId="0" xfId="0" applyNumberFormat="1" applyFont="1" applyFill="1" applyBorder="1"/>
    <xf numFmtId="164" fontId="36" fillId="0" borderId="0" xfId="0" applyNumberFormat="1" applyFont="1" applyFill="1" applyBorder="1" applyAlignment="1">
      <alignment horizontal="left" wrapText="1"/>
    </xf>
    <xf numFmtId="0" fontId="67" fillId="31" borderId="0" xfId="66" applyFont="1" applyFill="1"/>
    <xf numFmtId="0" fontId="67" fillId="0" borderId="0" xfId="31" applyNumberFormat="1" applyFont="1" applyFill="1" applyBorder="1"/>
    <xf numFmtId="0" fontId="67" fillId="0" borderId="0" xfId="66" applyFont="1"/>
    <xf numFmtId="0" fontId="67" fillId="0" borderId="0" xfId="66" applyFont="1" applyFill="1" applyBorder="1"/>
    <xf numFmtId="0" fontId="67" fillId="0" borderId="0" xfId="31" applyNumberFormat="1" applyFont="1"/>
    <xf numFmtId="0" fontId="49" fillId="38" borderId="10" xfId="66" applyFont="1" applyFill="1" applyBorder="1"/>
    <xf numFmtId="0" fontId="67" fillId="38" borderId="10" xfId="66" applyFont="1" applyFill="1" applyBorder="1"/>
    <xf numFmtId="0" fontId="44" fillId="31" borderId="22" xfId="66" applyFont="1" applyFill="1" applyBorder="1"/>
    <xf numFmtId="0" fontId="44" fillId="31" borderId="25" xfId="66" applyFont="1" applyFill="1" applyBorder="1"/>
    <xf numFmtId="0" fontId="44" fillId="31" borderId="24" xfId="66" applyFont="1" applyFill="1" applyBorder="1"/>
    <xf numFmtId="0" fontId="44" fillId="0" borderId="0" xfId="66" applyFont="1" applyFill="1" applyBorder="1"/>
    <xf numFmtId="0" fontId="44" fillId="31" borderId="4" xfId="66" applyFont="1" applyFill="1" applyBorder="1"/>
    <xf numFmtId="0" fontId="44" fillId="31" borderId="0" xfId="66" applyFont="1" applyFill="1" applyBorder="1"/>
    <xf numFmtId="0" fontId="44" fillId="31" borderId="26" xfId="66" applyFont="1" applyFill="1" applyBorder="1"/>
    <xf numFmtId="0" fontId="44" fillId="31" borderId="23" xfId="66" applyFont="1" applyFill="1" applyBorder="1"/>
    <xf numFmtId="0" fontId="44" fillId="31" borderId="10" xfId="66" applyFont="1" applyFill="1" applyBorder="1"/>
    <xf numFmtId="0" fontId="44" fillId="31" borderId="21" xfId="66" applyFont="1" applyFill="1" applyBorder="1"/>
    <xf numFmtId="0" fontId="37" fillId="38" borderId="0" xfId="31" applyNumberFormat="1" applyFont="1" applyFill="1" applyAlignment="1">
      <alignment horizontal="center"/>
    </xf>
    <xf numFmtId="0" fontId="37" fillId="38" borderId="0" xfId="65" applyFont="1" applyFill="1" applyAlignment="1">
      <alignment horizontal="center"/>
    </xf>
    <xf numFmtId="0" fontId="37" fillId="0" borderId="0" xfId="65" applyFont="1" applyFill="1" applyBorder="1" applyAlignment="1">
      <alignment horizontal="center"/>
    </xf>
    <xf numFmtId="0" fontId="37" fillId="38" borderId="10" xfId="31" applyNumberFormat="1" applyFont="1" applyFill="1" applyBorder="1" applyAlignment="1">
      <alignment horizontal="center"/>
    </xf>
    <xf numFmtId="0" fontId="37" fillId="38" borderId="10" xfId="65" applyFont="1" applyFill="1" applyBorder="1" applyAlignment="1">
      <alignment horizontal="center"/>
    </xf>
    <xf numFmtId="0" fontId="36" fillId="0" borderId="0" xfId="31" applyNumberFormat="1" applyFont="1" applyAlignment="1">
      <alignment horizontal="center"/>
    </xf>
    <xf numFmtId="0" fontId="36" fillId="0" borderId="0" xfId="65" applyFont="1" applyAlignment="1">
      <alignment horizontal="center"/>
    </xf>
    <xf numFmtId="172" fontId="67" fillId="0" borderId="0" xfId="31" applyNumberFormat="1" applyFont="1" applyFill="1" applyBorder="1" applyAlignment="1">
      <alignment horizontal="center"/>
    </xf>
    <xf numFmtId="0" fontId="36" fillId="0" borderId="0" xfId="65" applyFont="1" applyAlignment="1">
      <alignment horizontal="left"/>
    </xf>
    <xf numFmtId="164" fontId="36" fillId="0" borderId="0" xfId="66" applyNumberFormat="1" applyFont="1" applyAlignment="1">
      <alignment horizontal="left"/>
    </xf>
    <xf numFmtId="0" fontId="36" fillId="0" borderId="0" xfId="66" applyFont="1" applyFill="1" applyBorder="1" applyAlignment="1">
      <alignment horizontal="left"/>
    </xf>
    <xf numFmtId="0" fontId="36" fillId="0" borderId="0" xfId="65" applyFont="1" applyFill="1" applyBorder="1" applyAlignment="1">
      <alignment horizontal="center"/>
    </xf>
    <xf numFmtId="0" fontId="36" fillId="0" borderId="0" xfId="66" applyFont="1" applyAlignment="1">
      <alignment horizontal="left" wrapText="1"/>
    </xf>
    <xf numFmtId="0" fontId="36" fillId="0" borderId="0" xfId="66" applyFont="1" applyFill="1" applyBorder="1" applyAlignment="1">
      <alignment horizontal="left" wrapText="1"/>
    </xf>
    <xf numFmtId="0" fontId="67" fillId="0" borderId="0" xfId="31" applyNumberFormat="1" applyFont="1" applyFill="1" applyBorder="1" applyAlignment="1">
      <alignment horizontal="center"/>
    </xf>
    <xf numFmtId="0" fontId="36" fillId="0" borderId="0" xfId="31" applyNumberFormat="1" applyFont="1" applyAlignment="1">
      <alignment horizontal="left"/>
    </xf>
    <xf numFmtId="0" fontId="36" fillId="0" borderId="0" xfId="31" applyNumberFormat="1" applyFont="1" applyAlignment="1">
      <alignment horizontal="left" wrapText="1"/>
    </xf>
    <xf numFmtId="0" fontId="36" fillId="0" borderId="0" xfId="65" applyFont="1" applyAlignment="1"/>
    <xf numFmtId="0" fontId="36" fillId="0" borderId="0" xfId="31" applyNumberFormat="1" applyFont="1" applyFill="1" applyBorder="1" applyAlignment="1">
      <alignment horizontal="left"/>
    </xf>
    <xf numFmtId="0" fontId="36" fillId="0" borderId="0" xfId="66" applyFont="1" applyAlignment="1">
      <alignment horizontal="left"/>
    </xf>
    <xf numFmtId="173" fontId="36" fillId="0" borderId="0" xfId="66" applyNumberFormat="1" applyFont="1" applyFill="1" applyBorder="1" applyAlignment="1">
      <alignment horizontal="left"/>
    </xf>
    <xf numFmtId="173" fontId="36" fillId="0" borderId="0" xfId="66" applyNumberFormat="1" applyFont="1" applyFill="1" applyBorder="1" applyAlignment="1">
      <alignment horizontal="left" wrapText="1"/>
    </xf>
    <xf numFmtId="172" fontId="36" fillId="0" borderId="0" xfId="66" applyNumberFormat="1" applyFont="1" applyFill="1" applyBorder="1" applyAlignment="1">
      <alignment horizontal="left"/>
    </xf>
    <xf numFmtId="0" fontId="36" fillId="0" borderId="0" xfId="0" applyFont="1" applyFill="1" applyBorder="1" applyAlignment="1">
      <alignment wrapText="1"/>
    </xf>
    <xf numFmtId="172" fontId="67" fillId="0" borderId="0" xfId="66" applyNumberFormat="1" applyFont="1" applyFill="1" applyBorder="1" applyAlignment="1">
      <alignment horizontal="left"/>
    </xf>
    <xf numFmtId="0" fontId="67" fillId="0" borderId="0" xfId="66" applyFont="1" applyAlignment="1"/>
    <xf numFmtId="0" fontId="67" fillId="0" borderId="0" xfId="66" applyFont="1" applyFill="1" applyBorder="1" applyAlignment="1"/>
    <xf numFmtId="172" fontId="36" fillId="0" borderId="0" xfId="31" applyNumberFormat="1" applyFont="1" applyAlignment="1">
      <alignment horizontal="left"/>
    </xf>
    <xf numFmtId="0" fontId="36" fillId="0" borderId="0" xfId="66" applyFont="1" applyFill="1" applyAlignment="1">
      <alignment horizontal="left"/>
    </xf>
    <xf numFmtId="172" fontId="36" fillId="0" borderId="0" xfId="31" applyNumberFormat="1" applyFont="1" applyFill="1" applyAlignment="1">
      <alignment horizontal="left" wrapText="1"/>
    </xf>
    <xf numFmtId="0" fontId="36" fillId="0" borderId="0" xfId="31" applyNumberFormat="1" applyFont="1" applyFill="1" applyBorder="1" applyAlignment="1">
      <alignment horizontal="left" wrapText="1"/>
    </xf>
    <xf numFmtId="173" fontId="36" fillId="0" borderId="0" xfId="31" applyNumberFormat="1" applyFont="1" applyFill="1" applyBorder="1" applyAlignment="1">
      <alignment horizontal="left"/>
    </xf>
    <xf numFmtId="0" fontId="36" fillId="0" borderId="0" xfId="66" applyFont="1" applyFill="1" applyAlignment="1">
      <alignment horizontal="left" wrapText="1"/>
    </xf>
    <xf numFmtId="0" fontId="36" fillId="0" borderId="0" xfId="0" applyFont="1" applyFill="1" applyBorder="1" applyAlignment="1">
      <alignment horizontal="right"/>
    </xf>
    <xf numFmtId="0" fontId="36" fillId="0" borderId="0" xfId="0" applyFont="1" applyFill="1" applyBorder="1" applyAlignment="1">
      <alignment horizontal="left" wrapText="1"/>
    </xf>
    <xf numFmtId="0" fontId="67" fillId="0" borderId="0" xfId="66" applyFont="1" applyAlignment="1">
      <alignment horizontal="right"/>
    </xf>
    <xf numFmtId="0" fontId="67" fillId="0" borderId="0" xfId="66" applyFont="1" applyFill="1" applyBorder="1" applyAlignment="1">
      <alignment horizontal="right"/>
    </xf>
    <xf numFmtId="164" fontId="57" fillId="0" borderId="21" xfId="52" applyNumberFormat="1" applyFont="1" applyFill="1" applyBorder="1" applyAlignment="1">
      <alignment horizontal="center"/>
    </xf>
    <xf numFmtId="164" fontId="57" fillId="0" borderId="20" xfId="52" applyNumberFormat="1" applyFont="1" applyFill="1" applyBorder="1" applyAlignment="1">
      <alignment horizontal="center"/>
    </xf>
    <xf numFmtId="164" fontId="57" fillId="0" borderId="23" xfId="52" applyNumberFormat="1" applyFont="1" applyFill="1" applyBorder="1" applyAlignment="1">
      <alignment horizontal="center"/>
    </xf>
    <xf numFmtId="164" fontId="33" fillId="29" borderId="12" xfId="0" applyNumberFormat="1" applyFont="1" applyFill="1" applyBorder="1" applyAlignment="1">
      <alignment horizontal="left" wrapText="1"/>
    </xf>
    <xf numFmtId="170" fontId="63" fillId="40" borderId="0" xfId="0" applyNumberFormat="1" applyFont="1" applyFill="1" applyAlignment="1">
      <alignment horizontal="left"/>
    </xf>
    <xf numFmtId="170" fontId="40" fillId="40" borderId="0" xfId="0" applyNumberFormat="1" applyFont="1" applyFill="1" applyBorder="1" applyAlignment="1">
      <alignment horizontal="left"/>
    </xf>
    <xf numFmtId="170" fontId="40" fillId="40" borderId="0" xfId="0" applyNumberFormat="1" applyFont="1" applyFill="1" applyAlignment="1">
      <alignment horizontal="left"/>
    </xf>
    <xf numFmtId="0" fontId="40" fillId="40" borderId="10" xfId="0" applyFont="1" applyFill="1" applyBorder="1" applyAlignment="1">
      <alignment horizontal="left"/>
    </xf>
    <xf numFmtId="0" fontId="40" fillId="0" borderId="0" xfId="0" applyFont="1" applyFill="1" applyBorder="1" applyAlignment="1"/>
    <xf numFmtId="0" fontId="66" fillId="40" borderId="0" xfId="0" applyFont="1" applyFill="1" applyAlignment="1">
      <alignment horizontal="left"/>
    </xf>
    <xf numFmtId="0" fontId="40" fillId="40" borderId="0" xfId="0" applyFont="1" applyFill="1" applyAlignment="1">
      <alignment horizontal="left"/>
    </xf>
    <xf numFmtId="0" fontId="40" fillId="40" borderId="0" xfId="0" applyFont="1" applyFill="1" applyBorder="1" applyAlignment="1">
      <alignment horizontal="left"/>
    </xf>
    <xf numFmtId="0" fontId="66" fillId="40" borderId="0" xfId="0" applyFont="1" applyFill="1"/>
    <xf numFmtId="0" fontId="40" fillId="40" borderId="0" xfId="0" applyFont="1" applyFill="1"/>
    <xf numFmtId="0" fontId="40" fillId="40" borderId="0" xfId="0" applyFont="1" applyFill="1" applyBorder="1"/>
    <xf numFmtId="0" fontId="69" fillId="40" borderId="0" xfId="0" applyFont="1" applyFill="1"/>
    <xf numFmtId="0" fontId="33" fillId="0" borderId="0" xfId="0" applyFont="1" applyBorder="1"/>
    <xf numFmtId="0" fontId="33" fillId="32" borderId="0" xfId="0" applyFont="1" applyFill="1"/>
    <xf numFmtId="0" fontId="37" fillId="31" borderId="10" xfId="65" applyFont="1" applyFill="1" applyBorder="1" applyAlignment="1">
      <alignment horizontal="center"/>
    </xf>
    <xf numFmtId="0" fontId="37" fillId="31" borderId="10" xfId="65" applyFont="1" applyFill="1" applyBorder="1" applyAlignment="1">
      <alignment horizontal="center" wrapText="1"/>
    </xf>
    <xf numFmtId="164" fontId="36" fillId="0" borderId="0" xfId="66" applyNumberFormat="1" applyFont="1" applyAlignment="1">
      <alignment horizontal="right"/>
    </xf>
    <xf numFmtId="173" fontId="36" fillId="0" borderId="0" xfId="66" applyNumberFormat="1" applyFont="1" applyFill="1" applyBorder="1" applyAlignment="1">
      <alignment horizontal="right"/>
    </xf>
    <xf numFmtId="0" fontId="36" fillId="0" borderId="0" xfId="66" applyNumberFormat="1" applyFont="1" applyFill="1" applyBorder="1" applyAlignment="1">
      <alignment horizontal="right"/>
    </xf>
    <xf numFmtId="172" fontId="67" fillId="0" borderId="0" xfId="66" applyNumberFormat="1" applyFont="1" applyFill="1" applyBorder="1" applyAlignment="1">
      <alignment horizontal="right"/>
    </xf>
    <xf numFmtId="0" fontId="36" fillId="0" borderId="0" xfId="66" applyFont="1" applyFill="1" applyAlignment="1">
      <alignment horizontal="right" wrapText="1"/>
    </xf>
    <xf numFmtId="172" fontId="36" fillId="0" borderId="0" xfId="66" applyNumberFormat="1" applyFont="1" applyFill="1" applyBorder="1" applyAlignment="1">
      <alignment horizontal="right"/>
    </xf>
    <xf numFmtId="0" fontId="36" fillId="0" borderId="0" xfId="65" applyFont="1" applyAlignment="1">
      <alignment horizontal="right" wrapText="1"/>
    </xf>
    <xf numFmtId="172" fontId="36" fillId="0" borderId="0" xfId="66" applyNumberFormat="1" applyFont="1" applyAlignment="1">
      <alignment horizontal="right"/>
    </xf>
    <xf numFmtId="0" fontId="36" fillId="0" borderId="0" xfId="65" applyFont="1" applyAlignment="1">
      <alignment horizontal="right"/>
    </xf>
    <xf numFmtId="164" fontId="36" fillId="0" borderId="0" xfId="0" applyNumberFormat="1" applyFont="1" applyBorder="1" applyAlignment="1">
      <alignment horizontal="center" wrapText="1"/>
    </xf>
    <xf numFmtId="170" fontId="36" fillId="0" borderId="0" xfId="66" applyNumberFormat="1" applyFont="1" applyAlignment="1">
      <alignment horizontal="right"/>
    </xf>
    <xf numFmtId="0" fontId="36" fillId="0" borderId="0" xfId="65" applyFont="1" applyFill="1" applyBorder="1" applyAlignment="1">
      <alignment horizontal="left"/>
    </xf>
    <xf numFmtId="0" fontId="36" fillId="0" borderId="0" xfId="0" applyFont="1" applyFill="1" applyBorder="1" applyAlignment="1">
      <alignment horizontal="right" wrapText="1"/>
    </xf>
    <xf numFmtId="0" fontId="58" fillId="0" borderId="16" xfId="0" applyFont="1" applyFill="1" applyBorder="1" applyAlignment="1">
      <alignment horizontal="left" wrapText="1"/>
    </xf>
    <xf numFmtId="164" fontId="61" fillId="0" borderId="16" xfId="69" applyNumberFormat="1" applyFont="1" applyFill="1" applyBorder="1" applyAlignment="1">
      <alignment vertical="center" wrapText="1"/>
    </xf>
    <xf numFmtId="170" fontId="58" fillId="0" borderId="16" xfId="0" applyNumberFormat="1" applyFont="1" applyFill="1" applyBorder="1" applyAlignment="1">
      <alignment horizontal="left"/>
    </xf>
    <xf numFmtId="0" fontId="58" fillId="0" borderId="16" xfId="0" applyFont="1" applyFill="1" applyBorder="1" applyAlignment="1">
      <alignment horizontal="left"/>
    </xf>
    <xf numFmtId="0" fontId="58" fillId="0" borderId="17" xfId="0" applyFont="1" applyFill="1" applyBorder="1" applyAlignment="1">
      <alignment horizontal="center"/>
    </xf>
    <xf numFmtId="170" fontId="58" fillId="0" borderId="17" xfId="0" applyNumberFormat="1" applyFont="1" applyFill="1" applyBorder="1" applyAlignment="1">
      <alignment horizontal="center"/>
    </xf>
    <xf numFmtId="164" fontId="61" fillId="0" borderId="1" xfId="69" applyNumberFormat="1" applyFont="1" applyFill="1" applyBorder="1" applyAlignment="1">
      <alignment vertical="center" wrapText="1"/>
    </xf>
    <xf numFmtId="164" fontId="54" fillId="34" borderId="21" xfId="52" applyNumberFormat="1" applyFont="1" applyFill="1" applyBorder="1" applyAlignment="1">
      <alignment horizontal="center"/>
    </xf>
    <xf numFmtId="164" fontId="54" fillId="34" borderId="20" xfId="52" applyNumberFormat="1" applyFont="1" applyFill="1" applyBorder="1" applyAlignment="1">
      <alignment horizontal="center"/>
    </xf>
    <xf numFmtId="164" fontId="54" fillId="34" borderId="23" xfId="52" applyNumberFormat="1" applyFont="1" applyFill="1" applyBorder="1" applyAlignment="1">
      <alignment horizontal="center"/>
    </xf>
    <xf numFmtId="164" fontId="58" fillId="0" borderId="24" xfId="69" applyNumberFormat="1" applyFont="1" applyFill="1" applyBorder="1" applyAlignment="1">
      <alignment horizontal="center"/>
    </xf>
    <xf numFmtId="164" fontId="60" fillId="0" borderId="18" xfId="69" applyNumberFormat="1" applyFont="1" applyFill="1" applyBorder="1" applyAlignment="1">
      <alignment vertical="center" wrapText="1"/>
    </xf>
    <xf numFmtId="164" fontId="58" fillId="0" borderId="24" xfId="69" applyNumberFormat="1" applyFont="1" applyFill="1" applyBorder="1" applyAlignment="1">
      <alignment horizontal="left"/>
    </xf>
    <xf numFmtId="164" fontId="57" fillId="0" borderId="18" xfId="69" applyNumberFormat="1" applyFont="1" applyFill="1" applyBorder="1" applyAlignment="1"/>
    <xf numFmtId="164" fontId="57" fillId="0" borderId="22" xfId="69" applyNumberFormat="1" applyFont="1" applyFill="1" applyBorder="1" applyAlignment="1"/>
    <xf numFmtId="0" fontId="50" fillId="0" borderId="0" xfId="69" applyFont="1"/>
    <xf numFmtId="164" fontId="58" fillId="0" borderId="16" xfId="69" applyNumberFormat="1" applyFont="1" applyFill="1" applyBorder="1" applyAlignment="1">
      <alignment vertical="center" wrapText="1"/>
    </xf>
    <xf numFmtId="169" fontId="58" fillId="0" borderId="16" xfId="69" applyNumberFormat="1" applyFont="1" applyFill="1" applyBorder="1" applyAlignment="1">
      <alignment horizontal="right" vertical="center" wrapText="1"/>
    </xf>
    <xf numFmtId="171" fontId="58" fillId="0" borderId="1" xfId="69" applyNumberFormat="1" applyFont="1" applyFill="1" applyBorder="1" applyAlignment="1">
      <alignment horizontal="right" vertical="center" wrapText="1"/>
    </xf>
    <xf numFmtId="164" fontId="58" fillId="0" borderId="16" xfId="69" applyNumberFormat="1" applyFont="1" applyFill="1" applyBorder="1" applyAlignment="1">
      <alignment wrapText="1"/>
    </xf>
    <xf numFmtId="169" fontId="58" fillId="0" borderId="16" xfId="69" applyNumberFormat="1" applyFont="1" applyFill="1" applyBorder="1" applyAlignment="1">
      <alignment horizontal="right" wrapText="1"/>
    </xf>
    <xf numFmtId="171" fontId="58" fillId="0" borderId="1" xfId="69" applyNumberFormat="1" applyFont="1" applyFill="1" applyBorder="1" applyAlignment="1">
      <alignment horizontal="right" wrapText="1"/>
    </xf>
    <xf numFmtId="164" fontId="58" fillId="0" borderId="16" xfId="69" applyNumberFormat="1" applyFont="1" applyFill="1" applyBorder="1" applyAlignment="1">
      <alignment horizontal="right" wrapText="1"/>
    </xf>
    <xf numFmtId="0" fontId="57" fillId="0" borderId="18" xfId="69" applyNumberFormat="1" applyFont="1" applyFill="1" applyBorder="1" applyAlignment="1">
      <alignment vertical="center" wrapText="1"/>
    </xf>
    <xf numFmtId="169" fontId="57" fillId="0" borderId="18" xfId="69" applyNumberFormat="1" applyFont="1" applyFill="1" applyBorder="1" applyAlignment="1">
      <alignment horizontal="right" vertical="center" wrapText="1"/>
    </xf>
    <xf numFmtId="0" fontId="50" fillId="0" borderId="0" xfId="69" applyFont="1" applyAlignment="1">
      <alignment horizontal="left"/>
    </xf>
    <xf numFmtId="171" fontId="50" fillId="0" borderId="0" xfId="69" applyNumberFormat="1" applyFont="1"/>
    <xf numFmtId="169" fontId="50" fillId="0" borderId="0" xfId="69" applyNumberFormat="1" applyFont="1"/>
    <xf numFmtId="170" fontId="58" fillId="0" borderId="16" xfId="0" applyNumberFormat="1" applyFont="1" applyFill="1" applyBorder="1" applyAlignment="1">
      <alignment horizontal="left" wrapText="1"/>
    </xf>
    <xf numFmtId="164" fontId="58" fillId="0" borderId="1" xfId="69" applyNumberFormat="1" applyFont="1" applyFill="1" applyBorder="1" applyAlignment="1">
      <alignment vertical="center" wrapText="1"/>
    </xf>
    <xf numFmtId="164" fontId="57" fillId="0" borderId="18" xfId="69" applyNumberFormat="1" applyFont="1" applyFill="1" applyBorder="1" applyAlignment="1">
      <alignment vertical="center" wrapText="1"/>
    </xf>
    <xf numFmtId="164" fontId="57" fillId="0" borderId="22" xfId="69" applyNumberFormat="1" applyFont="1" applyFill="1" applyBorder="1" applyAlignment="1">
      <alignment vertical="center" wrapText="1"/>
    </xf>
    <xf numFmtId="0" fontId="0" fillId="0" borderId="0" xfId="0" applyAlignment="1">
      <alignment horizontal="left"/>
    </xf>
    <xf numFmtId="171" fontId="0" fillId="0" borderId="0" xfId="0" applyNumberFormat="1"/>
    <xf numFmtId="0" fontId="33" fillId="29" borderId="0" xfId="0" applyFont="1" applyFill="1" applyAlignment="1">
      <alignment horizontal="left"/>
    </xf>
    <xf numFmtId="49" fontId="55" fillId="0" borderId="0" xfId="0" applyNumberFormat="1" applyFont="1" applyFill="1" applyBorder="1"/>
    <xf numFmtId="49" fontId="0" fillId="0" borderId="0" xfId="0" applyNumberFormat="1" applyFill="1" applyBorder="1"/>
    <xf numFmtId="169" fontId="33" fillId="0" borderId="0" xfId="0" applyNumberFormat="1" applyFont="1" applyFill="1" applyBorder="1" applyAlignment="1">
      <alignment horizontal="center"/>
    </xf>
    <xf numFmtId="168" fontId="56" fillId="0" borderId="0" xfId="0" applyNumberFormat="1" applyFont="1"/>
    <xf numFmtId="170" fontId="33" fillId="0" borderId="0" xfId="0" applyNumberFormat="1" applyFont="1" applyFill="1" applyBorder="1" applyAlignment="1"/>
    <xf numFmtId="0" fontId="67" fillId="0" borderId="0" xfId="66" applyFont="1" applyAlignment="1">
      <alignment horizontal="left"/>
    </xf>
    <xf numFmtId="0" fontId="33" fillId="0" borderId="0" xfId="0" applyFont="1" applyAlignment="1">
      <alignment horizontal="center"/>
    </xf>
    <xf numFmtId="0" fontId="33" fillId="31" borderId="0" xfId="0" applyFont="1" applyFill="1"/>
    <xf numFmtId="164" fontId="40" fillId="31" borderId="0" xfId="0" applyNumberFormat="1" applyFont="1" applyFill="1"/>
    <xf numFmtId="0" fontId="40" fillId="31" borderId="0" xfId="0" applyFont="1" applyFill="1" applyAlignment="1">
      <alignment horizontal="center"/>
    </xf>
    <xf numFmtId="173" fontId="33" fillId="0" borderId="0" xfId="0" applyNumberFormat="1" applyFont="1" applyFill="1" applyBorder="1" applyAlignment="1"/>
    <xf numFmtId="164" fontId="33" fillId="0" borderId="0" xfId="0" applyNumberFormat="1" applyFont="1" applyFill="1" applyBorder="1" applyAlignment="1">
      <alignment horizontal="left" wrapText="1"/>
    </xf>
    <xf numFmtId="0" fontId="33" fillId="31" borderId="0" xfId="0" applyFont="1" applyFill="1" applyBorder="1"/>
    <xf numFmtId="164" fontId="33" fillId="0" borderId="12" xfId="0" applyNumberFormat="1" applyFont="1" applyFill="1" applyBorder="1"/>
    <xf numFmtId="164" fontId="36" fillId="31" borderId="0" xfId="0" applyNumberFormat="1" applyFont="1" applyFill="1" applyBorder="1" applyAlignment="1">
      <alignment horizontal="right"/>
    </xf>
    <xf numFmtId="164" fontId="33" fillId="29" borderId="0" xfId="0" applyNumberFormat="1" applyFont="1" applyFill="1"/>
    <xf numFmtId="164" fontId="48" fillId="29" borderId="0" xfId="71" applyNumberFormat="1" applyFont="1" applyFill="1"/>
    <xf numFmtId="164" fontId="33" fillId="29" borderId="0" xfId="0" applyNumberFormat="1" applyFont="1" applyFill="1" applyBorder="1" applyAlignment="1">
      <alignment horizontal="left" wrapText="1"/>
    </xf>
    <xf numFmtId="164" fontId="65" fillId="29" borderId="0" xfId="0" applyNumberFormat="1" applyFont="1" applyFill="1" applyAlignment="1">
      <alignment horizontal="left" wrapText="1"/>
    </xf>
    <xf numFmtId="164" fontId="48" fillId="29" borderId="0" xfId="71" applyNumberFormat="1" applyFont="1" applyFill="1" applyAlignment="1">
      <alignment horizontal="left" wrapText="1"/>
    </xf>
    <xf numFmtId="0" fontId="33" fillId="31" borderId="0" xfId="0" applyFont="1" applyFill="1" applyBorder="1" applyAlignment="1">
      <alignment horizontal="left"/>
    </xf>
    <xf numFmtId="164" fontId="33" fillId="33" borderId="12" xfId="0" applyNumberFormat="1" applyFont="1" applyFill="1" applyBorder="1"/>
    <xf numFmtId="164" fontId="33" fillId="29" borderId="0" xfId="0" applyNumberFormat="1" applyFont="1" applyFill="1"/>
    <xf numFmtId="0" fontId="33" fillId="29" borderId="0" xfId="0" applyFont="1" applyFill="1" applyAlignment="1">
      <alignment horizontal="left" wrapText="1"/>
    </xf>
    <xf numFmtId="164" fontId="65" fillId="29" borderId="0" xfId="0" applyNumberFormat="1" applyFont="1" applyFill="1" applyAlignment="1">
      <alignment horizontal="left" wrapText="1"/>
    </xf>
    <xf numFmtId="164" fontId="33" fillId="33" borderId="12" xfId="0" applyNumberFormat="1" applyFont="1" applyFill="1" applyBorder="1"/>
    <xf numFmtId="164" fontId="33" fillId="33" borderId="12" xfId="0" applyNumberFormat="1" applyFont="1" applyFill="1" applyBorder="1"/>
    <xf numFmtId="164" fontId="33" fillId="33" borderId="12" xfId="0" applyNumberFormat="1" applyFont="1" applyFill="1" applyBorder="1"/>
    <xf numFmtId="164" fontId="33" fillId="29" borderId="0" xfId="0" applyNumberFormat="1" applyFont="1" applyFill="1"/>
    <xf numFmtId="164" fontId="65" fillId="29" borderId="0" xfId="0" applyNumberFormat="1" applyFont="1" applyFill="1" applyAlignment="1">
      <alignment horizontal="left" wrapText="1"/>
    </xf>
    <xf numFmtId="0" fontId="33" fillId="29" borderId="10" xfId="0" applyFont="1" applyFill="1" applyBorder="1" applyAlignment="1">
      <alignment horizontal="center" wrapText="1"/>
    </xf>
    <xf numFmtId="164" fontId="48" fillId="29" borderId="0" xfId="0" applyNumberFormat="1" applyFont="1" applyFill="1" applyBorder="1"/>
    <xf numFmtId="0" fontId="33" fillId="29" borderId="0" xfId="0" applyFont="1" applyFill="1" applyAlignment="1">
      <alignment horizontal="left"/>
    </xf>
    <xf numFmtId="0" fontId="33" fillId="31" borderId="0" xfId="0" applyFont="1" applyFill="1" applyAlignment="1">
      <alignment horizontal="left"/>
    </xf>
    <xf numFmtId="164" fontId="33" fillId="33" borderId="12" xfId="0" applyNumberFormat="1" applyFont="1" applyFill="1" applyBorder="1"/>
    <xf numFmtId="164" fontId="33" fillId="0" borderId="0" xfId="0" applyNumberFormat="1" applyFont="1" applyFill="1" applyBorder="1"/>
    <xf numFmtId="164" fontId="33" fillId="29" borderId="0" xfId="0" applyNumberFormat="1" applyFont="1" applyFill="1"/>
    <xf numFmtId="164" fontId="33" fillId="29" borderId="0" xfId="0" applyNumberFormat="1" applyFont="1" applyFill="1" applyAlignment="1">
      <alignment horizontal="left" wrapText="1"/>
    </xf>
    <xf numFmtId="164" fontId="65" fillId="29" borderId="0" xfId="0" applyNumberFormat="1" applyFont="1" applyFill="1" applyAlignment="1">
      <alignment horizontal="left" wrapText="1"/>
    </xf>
    <xf numFmtId="0" fontId="33" fillId="31" borderId="0" xfId="0" applyFont="1" applyFill="1" applyAlignment="1">
      <alignment horizontal="left" wrapText="1"/>
    </xf>
    <xf numFmtId="164" fontId="33" fillId="29" borderId="0" xfId="0" applyNumberFormat="1" applyFont="1" applyFill="1"/>
    <xf numFmtId="164" fontId="33" fillId="29" borderId="0" xfId="0" applyNumberFormat="1" applyFont="1" applyFill="1" applyBorder="1" applyAlignment="1">
      <alignment horizontal="left"/>
    </xf>
    <xf numFmtId="164" fontId="33" fillId="29" borderId="0" xfId="0" applyNumberFormat="1" applyFont="1" applyFill="1" applyBorder="1" applyAlignment="1">
      <alignment horizontal="right"/>
    </xf>
    <xf numFmtId="0" fontId="33" fillId="29" borderId="0" xfId="0" applyFont="1" applyFill="1" applyBorder="1" applyAlignment="1">
      <alignment horizontal="left" wrapText="1"/>
    </xf>
    <xf numFmtId="164" fontId="65" fillId="29" borderId="0" xfId="0" applyNumberFormat="1" applyFont="1" applyFill="1" applyAlignment="1">
      <alignment horizontal="left" wrapText="1"/>
    </xf>
    <xf numFmtId="0" fontId="33" fillId="31" borderId="0" xfId="0" applyFont="1" applyFill="1" applyAlignment="1">
      <alignment horizontal="left" wrapText="1"/>
    </xf>
    <xf numFmtId="164" fontId="33" fillId="33" borderId="12" xfId="0" applyNumberFormat="1" applyFont="1" applyFill="1" applyBorder="1"/>
    <xf numFmtId="164" fontId="33" fillId="29" borderId="0" xfId="0" applyNumberFormat="1" applyFont="1" applyFill="1"/>
    <xf numFmtId="164" fontId="33" fillId="29" borderId="0" xfId="0" applyNumberFormat="1" applyFont="1" applyFill="1" applyAlignment="1">
      <alignment horizontal="left" wrapText="1"/>
    </xf>
    <xf numFmtId="164" fontId="33" fillId="29" borderId="0" xfId="0" applyNumberFormat="1" applyFont="1" applyFill="1" applyBorder="1" applyAlignment="1"/>
    <xf numFmtId="164" fontId="33" fillId="29" borderId="0" xfId="0" applyNumberFormat="1" applyFont="1" applyFill="1" applyAlignment="1"/>
    <xf numFmtId="164" fontId="33" fillId="29" borderId="0" xfId="0" applyNumberFormat="1" applyFont="1" applyFill="1" applyBorder="1" applyAlignment="1">
      <alignment horizontal="left" wrapText="1"/>
    </xf>
    <xf numFmtId="164" fontId="65" fillId="29" borderId="0" xfId="0" applyNumberFormat="1" applyFont="1" applyFill="1" applyAlignment="1">
      <alignment horizontal="left" wrapText="1"/>
    </xf>
    <xf numFmtId="164" fontId="33" fillId="33" borderId="12" xfId="0" applyNumberFormat="1" applyFont="1" applyFill="1" applyBorder="1" applyAlignment="1"/>
    <xf numFmtId="164" fontId="33" fillId="29" borderId="0" xfId="0" applyNumberFormat="1" applyFont="1" applyFill="1"/>
    <xf numFmtId="164" fontId="33" fillId="29" borderId="0" xfId="0" applyNumberFormat="1" applyFont="1" applyFill="1" applyBorder="1" applyAlignment="1">
      <alignment horizontal="right"/>
    </xf>
    <xf numFmtId="164" fontId="33" fillId="29" borderId="0" xfId="0" applyNumberFormat="1" applyFont="1" applyFill="1" applyBorder="1" applyAlignment="1"/>
    <xf numFmtId="164" fontId="33" fillId="29" borderId="0" xfId="0" applyNumberFormat="1" applyFont="1" applyFill="1" applyAlignment="1"/>
    <xf numFmtId="164" fontId="33" fillId="29" borderId="0" xfId="0" applyNumberFormat="1" applyFont="1" applyFill="1" applyBorder="1" applyAlignment="1">
      <alignment horizontal="left" wrapText="1"/>
    </xf>
    <xf numFmtId="164" fontId="65" fillId="29" borderId="0" xfId="0" applyNumberFormat="1" applyFont="1" applyFill="1" applyAlignment="1">
      <alignment horizontal="left" wrapText="1"/>
    </xf>
    <xf numFmtId="0" fontId="33" fillId="31" borderId="0" xfId="0" applyFont="1" applyFill="1" applyAlignment="1">
      <alignment horizontal="left" wrapText="1"/>
    </xf>
    <xf numFmtId="164" fontId="33" fillId="33" borderId="12" xfId="0" applyNumberFormat="1" applyFont="1" applyFill="1" applyBorder="1"/>
    <xf numFmtId="164" fontId="33" fillId="29" borderId="0" xfId="0" applyNumberFormat="1" applyFont="1" applyFill="1"/>
    <xf numFmtId="164" fontId="33" fillId="29" borderId="0" xfId="0" applyNumberFormat="1" applyFont="1" applyFill="1" applyBorder="1" applyAlignment="1">
      <alignment horizontal="left"/>
    </xf>
    <xf numFmtId="164" fontId="33" fillId="29" borderId="0" xfId="0" applyNumberFormat="1" applyFont="1" applyFill="1" applyBorder="1" applyAlignment="1">
      <alignment horizontal="right"/>
    </xf>
    <xf numFmtId="0" fontId="33" fillId="29" borderId="0" xfId="0" applyFont="1" applyFill="1" applyBorder="1" applyAlignment="1">
      <alignment horizontal="left" wrapText="1"/>
    </xf>
    <xf numFmtId="164" fontId="33" fillId="29" borderId="0" xfId="0" applyNumberFormat="1" applyFont="1" applyFill="1" applyBorder="1" applyAlignment="1"/>
    <xf numFmtId="164" fontId="33" fillId="29" borderId="0" xfId="0" applyNumberFormat="1" applyFont="1" applyFill="1" applyAlignment="1"/>
    <xf numFmtId="164" fontId="65" fillId="29" borderId="0" xfId="0" applyNumberFormat="1" applyFont="1" applyFill="1" applyAlignment="1">
      <alignment horizontal="left" wrapText="1"/>
    </xf>
    <xf numFmtId="0" fontId="33" fillId="31" borderId="0" xfId="0" applyFont="1" applyFill="1" applyAlignment="1">
      <alignment horizontal="left" wrapText="1"/>
    </xf>
    <xf numFmtId="164" fontId="33" fillId="33" borderId="12" xfId="0" applyNumberFormat="1" applyFont="1" applyFill="1" applyBorder="1" applyAlignment="1"/>
    <xf numFmtId="164" fontId="33" fillId="29" borderId="0" xfId="0" applyNumberFormat="1" applyFont="1" applyFill="1"/>
    <xf numFmtId="164" fontId="33" fillId="29" borderId="0" xfId="0" applyNumberFormat="1" applyFont="1" applyFill="1" applyBorder="1" applyAlignment="1">
      <alignment horizontal="right"/>
    </xf>
    <xf numFmtId="164" fontId="33" fillId="29" borderId="0" xfId="0" applyNumberFormat="1" applyFont="1" applyFill="1" applyBorder="1" applyAlignment="1">
      <alignment horizontal="left" wrapText="1"/>
    </xf>
    <xf numFmtId="164" fontId="33" fillId="29" borderId="0" xfId="0" applyNumberFormat="1" applyFont="1" applyFill="1" applyAlignment="1">
      <alignment horizontal="right"/>
    </xf>
    <xf numFmtId="164" fontId="64" fillId="29" borderId="0" xfId="0" applyNumberFormat="1" applyFont="1" applyFill="1" applyAlignment="1">
      <alignment horizontal="left" wrapText="1"/>
    </xf>
    <xf numFmtId="164" fontId="33" fillId="33" borderId="12" xfId="0" applyNumberFormat="1" applyFont="1" applyFill="1" applyBorder="1"/>
    <xf numFmtId="0" fontId="36" fillId="0" borderId="0" xfId="0" applyFont="1"/>
    <xf numFmtId="164" fontId="33" fillId="29" borderId="0" xfId="0" applyNumberFormat="1" applyFont="1" applyFill="1"/>
    <xf numFmtId="164" fontId="33" fillId="29" borderId="0" xfId="0" applyNumberFormat="1" applyFont="1" applyFill="1" applyBorder="1" applyAlignment="1">
      <alignment horizontal="right"/>
    </xf>
    <xf numFmtId="164" fontId="33" fillId="29" borderId="0" xfId="0" applyNumberFormat="1" applyFont="1" applyFill="1" applyBorder="1" applyAlignment="1">
      <alignment horizontal="left" wrapText="1"/>
    </xf>
    <xf numFmtId="164" fontId="33" fillId="29" borderId="0" xfId="0" applyNumberFormat="1" applyFont="1" applyFill="1" applyAlignment="1">
      <alignment horizontal="right"/>
    </xf>
    <xf numFmtId="164" fontId="64" fillId="29" borderId="0" xfId="0" applyNumberFormat="1" applyFont="1" applyFill="1" applyAlignment="1">
      <alignment horizontal="left" wrapText="1"/>
    </xf>
    <xf numFmtId="164" fontId="33" fillId="33" borderId="12" xfId="0" applyNumberFormat="1" applyFont="1" applyFill="1" applyBorder="1"/>
    <xf numFmtId="0" fontId="34" fillId="0" borderId="0" xfId="0" applyFont="1" applyFill="1" applyBorder="1" applyAlignment="1">
      <alignment horizontal="left" wrapText="1"/>
    </xf>
    <xf numFmtId="0" fontId="40" fillId="0" borderId="0" xfId="0" applyFont="1" applyAlignment="1">
      <alignment horizontal="right"/>
    </xf>
    <xf numFmtId="0" fontId="2" fillId="0" borderId="0" xfId="0" applyFont="1" applyAlignment="1">
      <alignment horizontal="left"/>
    </xf>
    <xf numFmtId="0" fontId="36" fillId="29" borderId="0" xfId="0" applyFont="1" applyFill="1" applyAlignment="1">
      <alignment horizontal="center"/>
    </xf>
    <xf numFmtId="0" fontId="46" fillId="0" borderId="0" xfId="0" applyFont="1" applyFill="1" applyBorder="1" applyAlignment="1">
      <alignment horizontal="left"/>
    </xf>
    <xf numFmtId="0" fontId="36" fillId="0" borderId="0" xfId="0" applyFont="1" applyFill="1" applyBorder="1" applyAlignment="1">
      <alignment horizontal="left"/>
    </xf>
    <xf numFmtId="164" fontId="33" fillId="0" borderId="0" xfId="0" applyNumberFormat="1" applyFont="1" applyFill="1" applyBorder="1" applyAlignment="1">
      <alignment wrapText="1"/>
    </xf>
    <xf numFmtId="0" fontId="67" fillId="0" borderId="0" xfId="66" applyFont="1" applyFill="1" applyBorder="1" applyAlignment="1">
      <alignment wrapText="1"/>
    </xf>
    <xf numFmtId="0" fontId="36" fillId="0" borderId="0" xfId="65" applyFont="1" applyAlignment="1">
      <alignment horizontal="left" wrapText="1"/>
    </xf>
    <xf numFmtId="0" fontId="36" fillId="0" borderId="0" xfId="65" applyFont="1" applyAlignment="1">
      <alignment wrapText="1"/>
    </xf>
    <xf numFmtId="0" fontId="67" fillId="0" borderId="0" xfId="66" applyFont="1" applyAlignment="1">
      <alignment wrapText="1"/>
    </xf>
    <xf numFmtId="175" fontId="67" fillId="0" borderId="0" xfId="0" applyNumberFormat="1" applyFont="1" applyBorder="1" applyAlignment="1">
      <alignment horizontal="right" wrapText="1"/>
    </xf>
    <xf numFmtId="164" fontId="36" fillId="0" borderId="0" xfId="0" applyNumberFormat="1" applyFont="1" applyFill="1" applyBorder="1" applyAlignment="1">
      <alignment horizontal="left"/>
    </xf>
    <xf numFmtId="164" fontId="36" fillId="0" borderId="0" xfId="0" applyNumberFormat="1" applyFont="1" applyBorder="1" applyAlignment="1"/>
    <xf numFmtId="0" fontId="36" fillId="0" borderId="0" xfId="0" quotePrefix="1" applyFont="1" applyBorder="1" applyAlignment="1">
      <alignment horizontal="right"/>
    </xf>
    <xf numFmtId="0" fontId="36" fillId="0" borderId="0" xfId="0" applyFont="1" applyBorder="1" applyAlignment="1">
      <alignment horizontal="right"/>
    </xf>
    <xf numFmtId="0" fontId="37" fillId="0" borderId="0" xfId="0" applyFont="1"/>
    <xf numFmtId="164" fontId="33" fillId="0" borderId="12" xfId="0" applyNumberFormat="1" applyFont="1" applyFill="1" applyBorder="1" applyAlignment="1"/>
    <xf numFmtId="169" fontId="36" fillId="0" borderId="0" xfId="0" applyNumberFormat="1" applyFont="1"/>
    <xf numFmtId="164" fontId="34" fillId="0" borderId="0" xfId="0" applyNumberFormat="1" applyFont="1" applyBorder="1"/>
    <xf numFmtId="164" fontId="35" fillId="33" borderId="0" xfId="0" applyNumberFormat="1" applyFont="1" applyFill="1" applyBorder="1"/>
    <xf numFmtId="164" fontId="70" fillId="0" borderId="19" xfId="0" applyNumberFormat="1" applyFont="1" applyFill="1" applyBorder="1" applyAlignment="1" applyProtection="1">
      <alignment horizontal="right" vertical="center"/>
    </xf>
    <xf numFmtId="164" fontId="33" fillId="0" borderId="0" xfId="0" applyNumberFormat="1" applyFont="1" applyAlignment="1"/>
    <xf numFmtId="0" fontId="71" fillId="0" borderId="1" xfId="69" applyFont="1" applyFill="1" applyBorder="1" applyAlignment="1" applyProtection="1">
      <alignment horizontal="left" vertical="center"/>
    </xf>
    <xf numFmtId="0" fontId="71" fillId="0" borderId="12" xfId="69" applyFont="1" applyFill="1" applyBorder="1" applyAlignment="1" applyProtection="1">
      <alignment horizontal="left" vertical="center"/>
    </xf>
    <xf numFmtId="0" fontId="71" fillId="39" borderId="16" xfId="69" applyFont="1" applyFill="1" applyBorder="1" applyAlignment="1" applyProtection="1">
      <alignment horizontal="center" vertical="center"/>
    </xf>
    <xf numFmtId="0" fontId="35" fillId="46" borderId="16" xfId="69" applyFont="1" applyFill="1" applyBorder="1" applyAlignment="1" applyProtection="1">
      <alignment horizontal="center" vertical="center"/>
    </xf>
    <xf numFmtId="0" fontId="71" fillId="34" borderId="16" xfId="69" applyFont="1" applyFill="1" applyBorder="1" applyAlignment="1" applyProtection="1">
      <alignment horizontal="center" vertical="center"/>
    </xf>
    <xf numFmtId="0" fontId="71" fillId="45" borderId="16" xfId="69" applyFont="1" applyFill="1" applyBorder="1" applyAlignment="1" applyProtection="1">
      <alignment horizontal="center" vertical="center"/>
    </xf>
    <xf numFmtId="0" fontId="52" fillId="31" borderId="16" xfId="69" applyFont="1" applyFill="1" applyBorder="1" applyAlignment="1" applyProtection="1">
      <alignment horizontal="center" vertical="center"/>
    </xf>
    <xf numFmtId="164" fontId="50" fillId="29" borderId="0" xfId="72" applyNumberFormat="1" applyFont="1" applyFill="1"/>
    <xf numFmtId="164" fontId="71" fillId="0" borderId="12" xfId="69" applyNumberFormat="1" applyFont="1" applyFill="1" applyBorder="1" applyAlignment="1" applyProtection="1">
      <alignment horizontal="right" vertical="center" wrapText="1"/>
    </xf>
    <xf numFmtId="0" fontId="34" fillId="0" borderId="0" xfId="0" applyFont="1"/>
    <xf numFmtId="0" fontId="34" fillId="0" borderId="0" xfId="0" applyFont="1" applyFill="1" applyBorder="1"/>
    <xf numFmtId="164" fontId="34" fillId="0" borderId="0" xfId="0" applyNumberFormat="1" applyFont="1"/>
    <xf numFmtId="164" fontId="34" fillId="0" borderId="12" xfId="0" applyNumberFormat="1" applyFont="1" applyBorder="1"/>
    <xf numFmtId="164" fontId="58" fillId="0" borderId="0" xfId="69" applyNumberFormat="1" applyFont="1" applyAlignment="1">
      <alignment horizontal="left"/>
    </xf>
    <xf numFmtId="164" fontId="34" fillId="0" borderId="0" xfId="0" applyNumberFormat="1" applyFont="1" applyFill="1" applyBorder="1"/>
    <xf numFmtId="164" fontId="33" fillId="0" borderId="10" xfId="0" applyNumberFormat="1" applyFont="1" applyFill="1" applyBorder="1" applyAlignment="1">
      <alignment horizontal="center" wrapText="1"/>
    </xf>
    <xf numFmtId="0" fontId="42" fillId="52" borderId="19" xfId="0" applyFont="1" applyFill="1" applyBorder="1" applyAlignment="1" applyProtection="1">
      <alignment vertical="center" wrapText="1"/>
    </xf>
    <xf numFmtId="168" fontId="33" fillId="31" borderId="0" xfId="0" applyNumberFormat="1" applyFont="1" applyFill="1" applyBorder="1" applyAlignment="1">
      <alignment horizontal="right"/>
    </xf>
    <xf numFmtId="170" fontId="33" fillId="31" borderId="22" xfId="0" applyNumberFormat="1" applyFont="1" applyFill="1" applyBorder="1" applyAlignment="1">
      <alignment horizontal="left"/>
    </xf>
    <xf numFmtId="170" fontId="33" fillId="31" borderId="25" xfId="0" applyNumberFormat="1" applyFont="1" applyFill="1" applyBorder="1" applyAlignment="1">
      <alignment horizontal="center"/>
    </xf>
    <xf numFmtId="170" fontId="33" fillId="31" borderId="24" xfId="0" applyNumberFormat="1" applyFont="1" applyFill="1" applyBorder="1" applyAlignment="1">
      <alignment horizontal="center"/>
    </xf>
    <xf numFmtId="170" fontId="33" fillId="31" borderId="4" xfId="0" applyNumberFormat="1" applyFont="1" applyFill="1" applyBorder="1" applyAlignment="1">
      <alignment horizontal="left"/>
    </xf>
    <xf numFmtId="170" fontId="33" fillId="31" borderId="0" xfId="0" applyNumberFormat="1" applyFont="1" applyFill="1" applyBorder="1" applyAlignment="1">
      <alignment horizontal="center"/>
    </xf>
    <xf numFmtId="170" fontId="33" fillId="31" borderId="26" xfId="0" applyNumberFormat="1" applyFont="1" applyFill="1" applyBorder="1" applyAlignment="1">
      <alignment horizontal="center"/>
    </xf>
    <xf numFmtId="170" fontId="33" fillId="31" borderId="23" xfId="0" applyNumberFormat="1" applyFont="1" applyFill="1" applyBorder="1" applyAlignment="1">
      <alignment horizontal="left"/>
    </xf>
    <xf numFmtId="170" fontId="33" fillId="31" borderId="10" xfId="0" applyNumberFormat="1" applyFont="1" applyFill="1" applyBorder="1" applyAlignment="1">
      <alignment horizontal="center"/>
    </xf>
    <xf numFmtId="170" fontId="33" fillId="31" borderId="21" xfId="0" applyNumberFormat="1" applyFont="1" applyFill="1" applyBorder="1" applyAlignment="1">
      <alignment horizontal="center"/>
    </xf>
    <xf numFmtId="168" fontId="33" fillId="29" borderId="0" xfId="0" applyNumberFormat="1" applyFont="1" applyFill="1" applyBorder="1"/>
    <xf numFmtId="169" fontId="35" fillId="46" borderId="16" xfId="0" applyNumberFormat="1" applyFont="1" applyFill="1" applyBorder="1" applyAlignment="1">
      <alignment horizontal="center" vertical="center"/>
    </xf>
    <xf numFmtId="0" fontId="51" fillId="41" borderId="16" xfId="69" applyFont="1" applyFill="1" applyBorder="1" applyAlignment="1">
      <alignment horizontal="center"/>
    </xf>
    <xf numFmtId="0" fontId="51" fillId="37" borderId="16" xfId="69" applyFont="1" applyFill="1" applyBorder="1" applyAlignment="1">
      <alignment horizontal="center"/>
    </xf>
    <xf numFmtId="0" fontId="51" fillId="44" borderId="1" xfId="69" applyFont="1" applyFill="1" applyBorder="1" applyAlignment="1">
      <alignment horizontal="center" vertical="center"/>
    </xf>
    <xf numFmtId="0" fontId="51" fillId="44" borderId="12" xfId="69" applyFont="1" applyFill="1" applyBorder="1" applyAlignment="1">
      <alignment horizontal="center" vertical="center"/>
    </xf>
    <xf numFmtId="0" fontId="51" fillId="44" borderId="17" xfId="69" applyFont="1" applyFill="1" applyBorder="1" applyAlignment="1">
      <alignment horizontal="center" vertical="center"/>
    </xf>
    <xf numFmtId="0" fontId="57" fillId="37" borderId="16" xfId="69" applyFont="1" applyFill="1" applyBorder="1" applyAlignment="1">
      <alignment horizontal="center"/>
    </xf>
    <xf numFmtId="0" fontId="57" fillId="44" borderId="1" xfId="69" applyFont="1" applyFill="1" applyBorder="1" applyAlignment="1">
      <alignment horizontal="center" vertical="center"/>
    </xf>
    <xf numFmtId="0" fontId="57" fillId="44" borderId="12" xfId="69" applyFont="1" applyFill="1" applyBorder="1" applyAlignment="1">
      <alignment horizontal="center" vertical="center"/>
    </xf>
    <xf numFmtId="0" fontId="57" fillId="44" borderId="17" xfId="69" applyFont="1" applyFill="1" applyBorder="1" applyAlignment="1">
      <alignment horizontal="center" vertical="center"/>
    </xf>
    <xf numFmtId="0" fontId="57" fillId="41" borderId="1" xfId="69" applyFont="1" applyFill="1" applyBorder="1" applyAlignment="1">
      <alignment horizontal="center"/>
    </xf>
    <xf numFmtId="0" fontId="57" fillId="41" borderId="17" xfId="69" applyFont="1" applyFill="1" applyBorder="1" applyAlignment="1">
      <alignment horizontal="center"/>
    </xf>
    <xf numFmtId="37" fontId="62" fillId="42" borderId="1" xfId="52" applyFont="1" applyFill="1" applyBorder="1" applyAlignment="1">
      <alignment horizontal="center" wrapText="1"/>
    </xf>
    <xf numFmtId="37" fontId="62" fillId="42" borderId="12" xfId="52" applyFont="1" applyFill="1" applyBorder="1" applyAlignment="1">
      <alignment horizontal="center" wrapText="1"/>
    </xf>
    <xf numFmtId="37" fontId="62" fillId="42" borderId="17" xfId="52" applyFont="1" applyFill="1" applyBorder="1" applyAlignment="1">
      <alignment horizontal="center" wrapText="1"/>
    </xf>
    <xf numFmtId="171" fontId="60" fillId="41" borderId="1" xfId="69" applyNumberFormat="1" applyFont="1" applyFill="1" applyBorder="1" applyAlignment="1" applyProtection="1">
      <alignment horizontal="center" vertical="center" wrapText="1"/>
    </xf>
    <xf numFmtId="171" fontId="60" fillId="41" borderId="17" xfId="69" applyNumberFormat="1" applyFont="1" applyFill="1" applyBorder="1" applyAlignment="1" applyProtection="1">
      <alignment horizontal="center" vertical="center" wrapText="1"/>
    </xf>
    <xf numFmtId="171" fontId="60" fillId="37" borderId="1" xfId="69" applyNumberFormat="1" applyFont="1" applyFill="1" applyBorder="1" applyAlignment="1" applyProtection="1">
      <alignment horizontal="center" vertical="center"/>
    </xf>
    <xf numFmtId="171" fontId="60" fillId="37" borderId="17" xfId="69" applyNumberFormat="1" applyFont="1" applyFill="1" applyBorder="1" applyAlignment="1" applyProtection="1">
      <alignment horizontal="center" vertical="center"/>
    </xf>
    <xf numFmtId="171" fontId="60" fillId="44" borderId="1" xfId="69" applyNumberFormat="1" applyFont="1" applyFill="1" applyBorder="1" applyAlignment="1" applyProtection="1">
      <alignment horizontal="center" vertical="center"/>
    </xf>
    <xf numFmtId="171" fontId="60" fillId="44" borderId="17" xfId="69" applyNumberFormat="1" applyFont="1" applyFill="1" applyBorder="1" applyAlignment="1" applyProtection="1">
      <alignment horizontal="center" vertical="center"/>
    </xf>
    <xf numFmtId="0" fontId="57" fillId="31" borderId="1" xfId="69" applyFont="1" applyFill="1" applyBorder="1" applyAlignment="1">
      <alignment horizontal="center"/>
    </xf>
    <xf numFmtId="0" fontId="57" fillId="31" borderId="17" xfId="69" applyFont="1" applyFill="1" applyBorder="1" applyAlignment="1">
      <alignment horizontal="center"/>
    </xf>
    <xf numFmtId="0" fontId="49" fillId="42" borderId="0" xfId="66" applyFont="1" applyFill="1" applyBorder="1" applyAlignment="1">
      <alignment horizontal="center" wrapText="1"/>
    </xf>
    <xf numFmtId="0" fontId="68" fillId="42" borderId="0" xfId="66" applyFont="1" applyFill="1" applyBorder="1" applyAlignment="1">
      <alignment horizontal="center" wrapText="1"/>
    </xf>
    <xf numFmtId="0" fontId="37" fillId="42" borderId="10" xfId="65" applyFont="1" applyFill="1" applyBorder="1" applyAlignment="1">
      <alignment horizontal="center"/>
    </xf>
  </cellXfs>
  <cellStyles count="7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mount" xfId="25"/>
    <cellStyle name="Bad" xfId="26" builtinId="27" customBuiltin="1"/>
    <cellStyle name="Body text" xfId="27"/>
    <cellStyle name="Calculation" xfId="28" builtinId="22" customBuiltin="1"/>
    <cellStyle name="Centered Heading" xfId="29"/>
    <cellStyle name="Check Cell" xfId="30" builtinId="23" customBuiltin="1"/>
    <cellStyle name="Comma" xfId="31" builtinId="3"/>
    <cellStyle name="Comma 2" xfId="67"/>
    <cellStyle name="Company Name" xfId="32"/>
    <cellStyle name="Explanatory Text" xfId="33" builtinId="53" customBuiltin="1"/>
    <cellStyle name="FRxAmtStyle" xfId="34"/>
    <cellStyle name="FRxCurrStyle" xfId="35"/>
    <cellStyle name="FRxPcntStyle" xfId="36"/>
    <cellStyle name="Good" xfId="37" builtinId="26" customBuiltin="1"/>
    <cellStyle name="header" xfId="38"/>
    <cellStyle name="Header Total" xfId="39"/>
    <cellStyle name="Header1" xfId="40"/>
    <cellStyle name="Header2" xfId="41"/>
    <cellStyle name="Header3" xfId="42"/>
    <cellStyle name="Heading 1" xfId="43" builtinId="16" customBuiltin="1"/>
    <cellStyle name="Heading 2" xfId="44" builtinId="17" customBuiltin="1"/>
    <cellStyle name="Heading 3" xfId="45" builtinId="18" customBuiltin="1"/>
    <cellStyle name="Heading 4" xfId="46" builtinId="19" customBuiltin="1"/>
    <cellStyle name="Heading No Underline" xfId="47"/>
    <cellStyle name="Heading With Underline" xfId="48"/>
    <cellStyle name="Input" xfId="49" builtinId="20" customBuiltin="1"/>
    <cellStyle name="Linked Cell" xfId="50" builtinId="24" customBuiltin="1"/>
    <cellStyle name="Neutral" xfId="51" builtinId="28" customBuiltin="1"/>
    <cellStyle name="Normal" xfId="0" builtinId="0"/>
    <cellStyle name="Normal 2" xfId="52"/>
    <cellStyle name="Normal 2 2" xfId="65"/>
    <cellStyle name="Normal 2 3" xfId="72"/>
    <cellStyle name="Normal 3" xfId="53"/>
    <cellStyle name="Normal 3 2" xfId="71"/>
    <cellStyle name="Normal 4" xfId="66"/>
    <cellStyle name="Normal 5" xfId="69"/>
    <cellStyle name="Note" xfId="54" builtinId="10" customBuiltin="1"/>
    <cellStyle name="Output" xfId="55" builtinId="21" customBuiltin="1"/>
    <cellStyle name="Percent 2" xfId="68"/>
    <cellStyle name="Percent 3" xfId="70"/>
    <cellStyle name="STYLE1" xfId="56"/>
    <cellStyle name="STYLE2" xfId="57"/>
    <cellStyle name="STYLE3" xfId="58"/>
    <cellStyle name="STYLE4" xfId="59"/>
    <cellStyle name="STYLE5" xfId="60"/>
    <cellStyle name="STYLE6" xfId="61"/>
    <cellStyle name="Title" xfId="62" builtinId="15" customBuiltin="1"/>
    <cellStyle name="Total" xfId="63" builtinId="25" customBuiltin="1"/>
    <cellStyle name="Warning Text" xfId="64" builtinId="11" customBuiltin="1"/>
  </cellStyles>
  <dxfs count="111">
    <dxf>
      <font>
        <b val="0"/>
        <i val="0"/>
        <strike val="0"/>
        <condense val="0"/>
        <extend val="0"/>
        <outline val="0"/>
        <shadow val="0"/>
        <u val="none"/>
        <vertAlign val="baseline"/>
        <sz val="10"/>
        <color theme="1"/>
        <name val="Arial"/>
        <scheme val="none"/>
      </font>
      <numFmt numFmtId="164" formatCode="#,##0\ ;[Red]\(#,##0\)"/>
      <fill>
        <patternFill patternType="none">
          <fgColor indexed="64"/>
          <bgColor indexed="65"/>
        </patternFill>
      </fill>
      <alignment horizontal="general" vertical="center" textRotation="0" wrapText="1" indent="0" relativeIndent="255"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4" formatCode="#,##0\ ;[Red]\(#,##0\)"/>
      <fill>
        <patternFill patternType="none">
          <fgColor indexed="64"/>
          <bgColor indexed="65"/>
        </patternFill>
      </fill>
      <alignment horizontal="general" vertical="center" textRotation="0" wrapText="1" indent="0" relativeIndent="255"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4" formatCode="#,##0\ ;[Red]\(#,##0\)"/>
      <fill>
        <patternFill patternType="none">
          <fgColor indexed="64"/>
          <bgColor indexed="65"/>
        </patternFill>
      </fill>
      <alignment horizontal="general" vertical="center" textRotation="0" wrapText="1" indent="0" relativeIndent="255"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bottom" textRotation="0" wrapText="0" indent="0" relativeIndent="255"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bottom" textRotation="0" wrapText="0" indent="0" relativeIndent="255"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dxf>
    <dxf>
      <border outline="0">
        <bottom style="thin">
          <color indexed="64"/>
        </bottom>
      </border>
    </dxf>
    <dxf>
      <font>
        <b/>
        <i val="0"/>
        <strike val="0"/>
        <condense val="0"/>
        <extend val="0"/>
        <outline val="0"/>
        <shadow val="0"/>
        <u val="none"/>
        <vertAlign val="baseline"/>
        <sz val="10"/>
        <color theme="1"/>
        <name val="Arial"/>
        <scheme val="none"/>
      </font>
      <numFmt numFmtId="164" formatCode="#,##0\ ;[Red]\(#,##0\)"/>
      <fill>
        <patternFill patternType="none">
          <fgColor indexed="64"/>
          <bgColor indexed="65"/>
        </patternFill>
      </fill>
      <alignment horizontal="center" vertical="bottom" textRotation="0" wrapText="0" indent="0" relativeIndent="255"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scheme val="none"/>
      </font>
      <numFmt numFmtId="164" formatCode="#,##0\ ;[Red]\(#,##0\)"/>
      <fill>
        <patternFill patternType="none">
          <fgColor indexed="64"/>
          <bgColor indexed="65"/>
        </patternFill>
      </fill>
      <alignment horizontal="general" vertical="center" textRotation="0" wrapText="1" indent="0" relativeIndent="255"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4" formatCode="#,##0\ ;[Red]\(#,##0\)"/>
      <fill>
        <patternFill patternType="none">
          <fgColor indexed="64"/>
          <bgColor indexed="65"/>
        </patternFill>
      </fill>
      <alignment horizontal="general" vertical="center" textRotation="0" wrapText="1" indent="0" relativeIndent="255"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4" formatCode="#,##0\ ;[Red]\(#,##0\)"/>
      <fill>
        <patternFill patternType="none">
          <fgColor indexed="64"/>
          <bgColor indexed="65"/>
        </patternFill>
      </fill>
      <alignment horizontal="general" vertical="center" textRotation="0" wrapText="1" indent="0" relativeIndent="255"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4" formatCode="#,##0\ ;[Red]\(#,##0\)"/>
      <fill>
        <patternFill patternType="none">
          <fgColor indexed="64"/>
          <bgColor indexed="65"/>
        </patternFill>
      </fill>
      <alignment horizontal="general" vertical="center" textRotation="0" wrapText="1" indent="0" relativeIndent="255"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4" formatCode="#,##0\ ;[Red]\(#,##0\)"/>
      <fill>
        <patternFill patternType="none">
          <fgColor indexed="64"/>
          <bgColor indexed="65"/>
        </patternFill>
      </fill>
      <alignment horizontal="general" vertical="center" textRotation="0" wrapText="1" indent="0" relativeIndent="255"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bottom" textRotation="0" wrapText="0" indent="0" relativeIndent="255"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bottom" textRotation="0" wrapText="0" indent="0" relativeIndent="255"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4" formatCode="#,##0\ ;[Red]\(#,##0\)"/>
      <fill>
        <patternFill patternType="none">
          <fgColor indexed="64"/>
          <bgColor indexed="65"/>
        </patternFill>
      </fill>
      <alignment horizontal="general" vertical="center" textRotation="0" wrapText="1" indent="0" relativeIndent="255" justifyLastLine="0" shrinkToFit="0" readingOrder="0"/>
    </dxf>
    <dxf>
      <border outline="0">
        <bottom style="thin">
          <color indexed="64"/>
        </bottom>
      </border>
    </dxf>
    <dxf>
      <font>
        <b/>
        <i val="0"/>
        <strike val="0"/>
        <condense val="0"/>
        <extend val="0"/>
        <outline val="0"/>
        <shadow val="0"/>
        <u val="none"/>
        <vertAlign val="baseline"/>
        <sz val="10"/>
        <color theme="1"/>
        <name val="Arial"/>
        <scheme val="none"/>
      </font>
      <numFmt numFmtId="164" formatCode="#,##0\ ;[Red]\(#,##0\)"/>
      <fill>
        <patternFill patternType="none">
          <fgColor indexed="64"/>
          <bgColor indexed="65"/>
        </patternFill>
      </fill>
      <alignment horizontal="center" vertical="bottom" textRotation="0" wrapText="0" indent="0" relativeIndent="255"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scheme val="none"/>
      </font>
      <numFmt numFmtId="171" formatCode="&quot;$&quot;#,##0"/>
      <fill>
        <patternFill patternType="none">
          <fgColor indexed="64"/>
          <bgColor indexed="65"/>
        </patternFill>
      </fill>
      <alignment horizontal="right" vertical="center" textRotation="0" wrapText="1" indent="0" relativeIndent="255"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9" formatCode="#,##0%\ ;[Red]\(#,##0%\)"/>
      <fill>
        <patternFill patternType="none">
          <fgColor indexed="64"/>
          <bgColor indexed="65"/>
        </patternFill>
      </fill>
      <alignment horizontal="right" vertical="center" textRotation="0" wrapText="1" indent="0" relativeIndent="255"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4" formatCode="#,##0\ ;[Red]\(#,##0\)"/>
      <fill>
        <patternFill patternType="none">
          <fgColor indexed="64"/>
          <bgColor indexed="65"/>
        </patternFill>
      </fill>
      <alignment horizontal="general" vertical="center" textRotation="0" wrapText="1" indent="0" relativeIndent="255"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9" formatCode="#,##0%\ ;[Red]\(#,##0%\)"/>
      <fill>
        <patternFill patternType="none">
          <fgColor indexed="64"/>
          <bgColor indexed="65"/>
        </patternFill>
      </fill>
      <alignment horizontal="right" vertical="center" textRotation="0" wrapText="1" indent="0" relativeIndent="255"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4" formatCode="#,##0\ ;[Red]\(#,##0\)"/>
      <fill>
        <patternFill patternType="none">
          <fgColor indexed="64"/>
          <bgColor indexed="65"/>
        </patternFill>
      </fill>
      <alignment horizontal="general" vertical="center" textRotation="0" wrapText="1" indent="0" relativeIndent="255"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9" formatCode="#,##0%\ ;[Red]\(#,##0%\)"/>
      <fill>
        <patternFill patternType="none">
          <fgColor indexed="64"/>
          <bgColor indexed="65"/>
        </patternFill>
      </fill>
      <alignment horizontal="right" vertical="center" textRotation="0" wrapText="1" indent="0" relativeIndent="255"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4" formatCode="#,##0\ ;[Red]\(#,##0\)"/>
      <fill>
        <patternFill patternType="none">
          <fgColor indexed="64"/>
          <bgColor indexed="65"/>
        </patternFill>
      </fill>
      <alignment horizontal="general" vertical="center" textRotation="0" wrapText="1" indent="0" relativeIndent="255"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4" formatCode="#,##0\ ;[Red]\(#,##0\)"/>
      <fill>
        <patternFill patternType="none">
          <fgColor indexed="64"/>
          <bgColor indexed="65"/>
        </patternFill>
      </fill>
      <alignment horizontal="general" vertical="center" textRotation="0" wrapText="1" indent="0" relativeIndent="255"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4" formatCode="#,##0\ ;[Red]\(#,##0\)"/>
      <fill>
        <patternFill patternType="none">
          <fgColor indexed="64"/>
          <bgColor indexed="65"/>
        </patternFill>
      </fill>
      <alignment horizontal="general" vertical="center" textRotation="0" wrapText="1" indent="0" relativeIndent="255"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bottom" textRotation="0" wrapText="0" indent="0" relativeIndent="255"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color theme="1"/>
      </font>
    </dxf>
    <dxf>
      <border outline="0">
        <bottom style="thin">
          <color indexed="64"/>
        </bottom>
      </border>
    </dxf>
    <dxf>
      <font>
        <b/>
        <i val="0"/>
        <strike val="0"/>
        <condense val="0"/>
        <extend val="0"/>
        <outline val="0"/>
        <shadow val="0"/>
        <u val="none"/>
        <vertAlign val="baseline"/>
        <sz val="10"/>
        <color theme="1"/>
        <name val="Arial"/>
        <scheme val="none"/>
      </font>
      <numFmt numFmtId="164" formatCode="#,##0\ ;[Red]\(#,##0\)"/>
      <fill>
        <patternFill patternType="none">
          <fgColor indexed="64"/>
          <bgColor indexed="65"/>
        </patternFill>
      </fill>
      <alignment horizontal="center" vertical="bottom" textRotation="0" wrapText="0" indent="0" relativeIndent="255"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rgb="FF000000"/>
        <name val="Arial"/>
        <scheme val="none"/>
      </font>
      <numFmt numFmtId="164" formatCode="#,##0\ ;[Red]\(#,##0\)"/>
      <fill>
        <patternFill patternType="none">
          <fgColor indexed="64"/>
          <bgColor indexed="65"/>
        </patternFill>
      </fill>
      <alignment horizontal="general" vertical="center" textRotation="0" wrapText="1" indent="0" relativeIndent="255"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rgb="FF000000"/>
        <name val="Arial"/>
        <scheme val="none"/>
      </font>
      <numFmt numFmtId="164" formatCode="#,##0\ ;[Red]\(#,##0\)"/>
      <fill>
        <patternFill patternType="none">
          <fgColor indexed="64"/>
          <bgColor indexed="65"/>
        </patternFill>
      </fill>
      <alignment horizontal="general" vertical="center" textRotation="0" wrapText="1" indent="0" relativeIndent="255"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0000"/>
        <name val="Arial"/>
        <scheme val="none"/>
      </font>
      <numFmt numFmtId="164" formatCode="#,##0\ ;[Red]\(#,##0\)"/>
      <fill>
        <patternFill patternType="none">
          <fgColor indexed="64"/>
          <bgColor indexed="65"/>
        </patternFill>
      </fill>
      <alignment horizontal="general" vertical="center" textRotation="0" wrapText="1" indent="0" relativeIndent="255"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0000"/>
        <name val="Arial"/>
        <scheme val="none"/>
      </font>
      <numFmt numFmtId="164" formatCode="#,##0\ ;[Red]\(#,##0\)"/>
      <fill>
        <patternFill patternType="none">
          <fgColor indexed="64"/>
          <bgColor indexed="65"/>
        </patternFill>
      </fill>
      <alignment horizontal="general" vertical="center" textRotation="0" wrapText="1" indent="0" relativeIndent="255"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0000"/>
        <name val="Arial"/>
        <scheme val="none"/>
      </font>
      <numFmt numFmtId="164" formatCode="#,##0\ ;[Red]\(#,##0\)"/>
      <fill>
        <patternFill patternType="none">
          <fgColor indexed="64"/>
          <bgColor indexed="65"/>
        </patternFill>
      </fill>
      <alignment horizontal="general" vertical="center" textRotation="0" wrapText="1" indent="0" relativeIndent="255"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0000"/>
        <name val="Arial"/>
        <scheme val="none"/>
      </font>
      <numFmt numFmtId="164" formatCode="#,##0\ ;[Red]\(#,##0\)"/>
      <fill>
        <patternFill patternType="none">
          <fgColor indexed="64"/>
          <bgColor indexed="65"/>
        </patternFill>
      </fill>
      <alignment horizontal="general" vertical="center" textRotation="0" wrapText="1" indent="0" relativeIndent="255"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0000"/>
        <name val="Arial"/>
        <scheme val="none"/>
      </font>
      <numFmt numFmtId="164" formatCode="#,##0\ ;[Red]\(#,##0\)"/>
      <fill>
        <patternFill patternType="none">
          <fgColor indexed="64"/>
          <bgColor indexed="65"/>
        </patternFill>
      </fill>
      <alignment horizontal="general" vertical="center" textRotation="0" wrapText="1" indent="0" relativeIndent="255"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0000"/>
        <name val="Arial"/>
        <scheme val="none"/>
      </font>
      <numFmt numFmtId="164" formatCode="#,##0\ ;[Red]\(#,##0\)"/>
      <fill>
        <patternFill patternType="none">
          <fgColor indexed="64"/>
          <bgColor indexed="65"/>
        </patternFill>
      </fill>
      <alignment horizontal="general" vertical="center" textRotation="0" wrapText="1" indent="0" relativeIndent="255"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0000"/>
        <name val="Arial"/>
        <scheme val="none"/>
      </font>
      <numFmt numFmtId="164" formatCode="#,##0\ ;[Red]\(#,##0\)"/>
      <fill>
        <patternFill patternType="none">
          <fgColor indexed="64"/>
          <bgColor indexed="65"/>
        </patternFill>
      </fill>
      <alignment horizontal="general" vertical="center" textRotation="0" wrapText="1" indent="0" relativeIndent="255"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bottom" textRotation="0" wrapText="0" indent="0" relativeIndent="255"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bottom" textRotation="0" wrapText="0" indent="0" relativeIndent="255"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Arial"/>
        <scheme val="none"/>
      </font>
      <fill>
        <patternFill patternType="none">
          <fgColor indexed="64"/>
          <bgColor indexed="65"/>
        </patternFill>
      </fill>
      <alignment horizontal="general" vertical="center" textRotation="0" wrapText="1" indent="0" relativeIndent="255" justifyLastLine="0" shrinkToFit="0" readingOrder="0"/>
    </dxf>
    <dxf>
      <border outline="0">
        <bottom style="thin">
          <color indexed="64"/>
        </bottom>
      </border>
    </dxf>
    <dxf>
      <font>
        <b/>
        <i val="0"/>
        <strike val="0"/>
        <condense val="0"/>
        <extend val="0"/>
        <outline val="0"/>
        <shadow val="0"/>
        <u val="none"/>
        <vertAlign val="baseline"/>
        <sz val="10"/>
        <color auto="1"/>
        <name val="Arial"/>
        <scheme val="none"/>
      </font>
      <numFmt numFmtId="164" formatCode="#,##0\ ;[Red]\(#,##0\)"/>
      <fill>
        <patternFill patternType="solid">
          <fgColor indexed="64"/>
          <bgColor theme="0" tint="-0.249977111117893"/>
        </patternFill>
      </fill>
      <alignment horizontal="center" vertical="bottom" textRotation="0" wrapText="0" indent="0" relativeIndent="255" justifyLastLine="0" shrinkToFit="0" readingOrder="0"/>
      <border diagonalUp="0" diagonalDown="0" outline="0">
        <left style="thin">
          <color indexed="64"/>
        </left>
        <right style="thin">
          <color indexed="64"/>
        </right>
        <top/>
        <bottom/>
      </border>
    </dxf>
    <dxf>
      <fill>
        <patternFill>
          <bgColor theme="6" tint="0.59996337778862885"/>
        </patternFill>
      </fill>
    </dxf>
    <dxf>
      <fill>
        <patternFill>
          <bgColor rgb="FFFF0000"/>
        </patternFill>
      </fill>
    </dxf>
    <dxf>
      <fill>
        <patternFill>
          <bgColor theme="6" tint="0.59996337778862885"/>
        </patternFill>
      </fill>
    </dxf>
    <dxf>
      <fill>
        <patternFill>
          <bgColor rgb="FFFF0000"/>
        </patternFill>
      </fill>
    </dxf>
    <dxf>
      <fill>
        <patternFill>
          <bgColor theme="6" tint="0.59996337778862885"/>
        </patternFill>
      </fill>
    </dxf>
    <dxf>
      <fill>
        <patternFill>
          <bgColor rgb="FFFF0000"/>
        </patternFill>
      </fill>
    </dxf>
    <dxf>
      <fill>
        <patternFill>
          <bgColor theme="6" tint="0.59996337778862885"/>
        </patternFill>
      </fill>
    </dxf>
    <dxf>
      <fill>
        <patternFill>
          <bgColor rgb="FFFF0000"/>
        </patternFill>
      </fill>
    </dxf>
    <dxf>
      <fill>
        <patternFill>
          <bgColor theme="6" tint="0.59996337778862885"/>
        </patternFill>
      </fill>
    </dxf>
    <dxf>
      <fill>
        <patternFill>
          <bgColor rgb="FFFF0000"/>
        </patternFill>
      </fill>
    </dxf>
    <dxf>
      <fill>
        <patternFill>
          <bgColor theme="6" tint="0.59996337778862885"/>
        </patternFill>
      </fill>
    </dxf>
    <dxf>
      <fill>
        <patternFill>
          <bgColor rgb="FFFF0000"/>
        </patternFill>
      </fill>
    </dxf>
    <dxf>
      <fill>
        <patternFill>
          <bgColor theme="6" tint="0.59996337778862885"/>
        </patternFill>
      </fill>
    </dxf>
    <dxf>
      <fill>
        <patternFill>
          <bgColor rgb="FFFF0000"/>
        </patternFill>
      </fill>
    </dxf>
    <dxf>
      <fill>
        <patternFill>
          <bgColor theme="6" tint="0.59996337778862885"/>
        </patternFill>
      </fill>
    </dxf>
    <dxf>
      <fill>
        <patternFill>
          <bgColor rgb="FFFF0000"/>
        </patternFill>
      </fill>
    </dxf>
    <dxf>
      <fill>
        <patternFill>
          <bgColor theme="6" tint="0.59996337778862885"/>
        </patternFill>
      </fill>
    </dxf>
    <dxf>
      <fill>
        <patternFill>
          <bgColor rgb="FFFF0000"/>
        </patternFill>
      </fill>
    </dxf>
    <dxf>
      <fill>
        <patternFill>
          <bgColor theme="6" tint="0.59996337778862885"/>
        </patternFill>
      </fill>
    </dxf>
    <dxf>
      <fill>
        <patternFill>
          <bgColor rgb="FFFF0000"/>
        </patternFill>
      </fill>
    </dxf>
    <dxf>
      <fill>
        <patternFill>
          <bgColor theme="6" tint="0.59996337778862885"/>
        </patternFill>
      </fill>
    </dxf>
    <dxf>
      <fill>
        <patternFill>
          <bgColor rgb="FFFF0000"/>
        </patternFill>
      </fill>
    </dxf>
    <dxf>
      <fill>
        <patternFill>
          <bgColor theme="6" tint="0.59996337778862885"/>
        </patternFill>
      </fill>
    </dxf>
    <dxf>
      <fill>
        <patternFill>
          <bgColor rgb="FFFF0000"/>
        </patternFill>
      </fill>
    </dxf>
    <dxf>
      <fill>
        <patternFill>
          <bgColor theme="6" tint="0.59996337778862885"/>
        </patternFill>
      </fill>
    </dxf>
    <dxf>
      <fill>
        <patternFill>
          <bgColor rgb="FFFF0000"/>
        </patternFill>
      </fill>
    </dxf>
    <dxf>
      <fill>
        <patternFill>
          <bgColor theme="6" tint="0.59996337778862885"/>
        </patternFill>
      </fill>
    </dxf>
    <dxf>
      <fill>
        <patternFill>
          <bgColor rgb="FFFF0000"/>
        </patternFill>
      </fill>
    </dxf>
    <dxf>
      <fill>
        <patternFill>
          <bgColor theme="6" tint="0.59996337778862885"/>
        </patternFill>
      </fill>
    </dxf>
    <dxf>
      <fill>
        <patternFill>
          <bgColor rgb="FFFF0000"/>
        </patternFill>
      </fill>
    </dxf>
    <dxf>
      <fill>
        <patternFill>
          <bgColor theme="6" tint="0.59996337778862885"/>
        </patternFill>
      </fill>
    </dxf>
    <dxf>
      <fill>
        <patternFill>
          <bgColor rgb="FFFF0000"/>
        </patternFill>
      </fill>
    </dxf>
    <dxf>
      <fill>
        <patternFill>
          <bgColor theme="6" tint="0.59996337778862885"/>
        </patternFill>
      </fill>
    </dxf>
    <dxf>
      <fill>
        <patternFill>
          <bgColor rgb="FFFF0000"/>
        </patternFill>
      </fill>
    </dxf>
    <dxf>
      <fill>
        <patternFill patternType="solid">
          <fgColor theme="4" tint="0.79995117038483843"/>
          <bgColor theme="6" tint="0.59996337778862885"/>
        </patternFill>
      </fill>
      <border>
        <bottom style="thin">
          <color theme="4" tint="0.39997558519241921"/>
        </bottom>
      </border>
    </dxf>
    <dxf>
      <fill>
        <patternFill patternType="solid">
          <fgColor theme="4" tint="0.79995117038483843"/>
          <bgColor theme="6" tint="0.59996337778862885"/>
        </patternFill>
      </fill>
      <border>
        <bottom style="thin">
          <color theme="4" tint="0.39997558519241921"/>
        </bottom>
      </border>
    </dxf>
    <dxf>
      <font>
        <b/>
        <color theme="1"/>
      </font>
    </dxf>
    <dxf>
      <font>
        <b/>
        <color theme="1"/>
      </font>
      <border>
        <bottom style="thin">
          <color theme="4" tint="0.39997558519241921"/>
        </bottom>
      </border>
    </dxf>
    <dxf>
      <font>
        <b/>
        <color theme="1"/>
      </font>
    </dxf>
    <dxf>
      <font>
        <b/>
        <color theme="1"/>
      </font>
      <border>
        <top style="thin">
          <color theme="4"/>
        </top>
        <bottom style="thin">
          <color theme="4"/>
        </bottom>
      </border>
    </dxf>
    <dxf>
      <fill>
        <patternFill patternType="solid">
          <fgColor theme="0" tint="-0.14999847407452621"/>
          <bgColor theme="0" tint="-0.14999847407452621"/>
        </patternFill>
      </fill>
    </dxf>
    <dxf>
      <fill>
        <patternFill patternType="solid">
          <fgColor theme="0" tint="-0.14999847407452621"/>
          <bgColor theme="0" tint="-0.14999847407452621"/>
        </patternFill>
      </fill>
      <border>
        <left style="thin">
          <color theme="0" tint="-0.249977111117893"/>
        </left>
        <right style="thin">
          <color theme="0" tint="-0.249977111117893"/>
        </right>
      </border>
    </dxf>
    <dxf>
      <fill>
        <patternFill patternType="solid">
          <fgColor theme="0" tint="-0.14999847407452621"/>
          <bgColor theme="0" tint="-0.14999847407452621"/>
        </patternFill>
      </fill>
    </dxf>
    <dxf>
      <font>
        <b/>
        <color theme="1"/>
      </font>
      <fill>
        <patternFill patternType="solid">
          <fgColor theme="4" tint="0.79998168889431442"/>
          <bgColor theme="4" tint="0.79998168889431442"/>
        </patternFill>
      </fill>
      <border>
        <top style="thin">
          <color theme="4" tint="0.39997558519241921"/>
        </top>
      </border>
    </dxf>
    <dxf>
      <font>
        <b/>
        <color theme="1"/>
      </font>
      <fill>
        <patternFill patternType="solid">
          <fgColor theme="4" tint="0.79998168889431442"/>
          <bgColor theme="4" tint="0.79998168889431442"/>
        </patternFill>
      </fill>
      <border>
        <bottom style="thin">
          <color theme="4" tint="0.39997558519241921"/>
        </bottom>
      </border>
    </dxf>
    <dxf>
      <border>
        <horizontal/>
      </border>
    </dxf>
    <dxf>
      <fill>
        <patternFill patternType="solid">
          <fgColor theme="4" tint="0.79995117038483843"/>
          <bgColor theme="6" tint="0.59996337778862885"/>
        </patternFill>
      </fill>
      <border>
        <bottom style="thin">
          <color theme="4" tint="0.39997558519241921"/>
        </bottom>
      </border>
    </dxf>
    <dxf>
      <fill>
        <patternFill patternType="solid">
          <fgColor theme="4" tint="0.79995117038483843"/>
          <bgColor theme="6" tint="0.59996337778862885"/>
        </patternFill>
      </fill>
      <border>
        <bottom style="thin">
          <color theme="4" tint="0.39997558519241921"/>
        </bottom>
      </border>
    </dxf>
    <dxf>
      <font>
        <b/>
        <color theme="1"/>
      </font>
    </dxf>
    <dxf>
      <font>
        <b/>
        <color theme="1"/>
      </font>
      <border>
        <bottom style="thin">
          <color theme="4" tint="0.39997558519241921"/>
        </bottom>
      </border>
    </dxf>
    <dxf>
      <font>
        <b/>
        <color theme="1"/>
      </font>
    </dxf>
    <dxf>
      <font>
        <b/>
        <color theme="1"/>
      </font>
      <border>
        <top style="thin">
          <color theme="4"/>
        </top>
        <bottom style="thin">
          <color theme="4"/>
        </bottom>
      </border>
    </dxf>
    <dxf>
      <fill>
        <patternFill patternType="solid">
          <fgColor theme="0" tint="-0.14999847407452621"/>
          <bgColor theme="0" tint="-0.14999847407452621"/>
        </patternFill>
      </fill>
    </dxf>
    <dxf>
      <fill>
        <patternFill patternType="solid">
          <fgColor theme="0" tint="-0.14999847407452621"/>
          <bgColor theme="0" tint="-0.14999847407452621"/>
        </patternFill>
      </fill>
      <border>
        <left style="thin">
          <color theme="0" tint="-0.249977111117893"/>
        </left>
        <right style="thin">
          <color theme="0" tint="-0.249977111117893"/>
        </right>
      </border>
    </dxf>
    <dxf>
      <fill>
        <patternFill patternType="solid">
          <fgColor theme="0" tint="-0.14999847407452621"/>
          <bgColor theme="0" tint="-0.14999847407452621"/>
        </patternFill>
      </fill>
    </dxf>
    <dxf>
      <font>
        <b/>
        <color theme="1"/>
      </font>
      <fill>
        <patternFill patternType="solid">
          <fgColor theme="4" tint="0.79998168889431442"/>
          <bgColor theme="4" tint="0.79998168889431442"/>
        </patternFill>
      </fill>
      <border>
        <top style="thin">
          <color theme="4" tint="0.39997558519241921"/>
        </top>
      </border>
    </dxf>
    <dxf>
      <font>
        <b/>
        <color theme="1"/>
      </font>
      <fill>
        <patternFill patternType="solid">
          <fgColor theme="4" tint="0.79998168889431442"/>
          <bgColor theme="4" tint="0.79998168889431442"/>
        </patternFill>
      </fill>
      <border>
        <bottom style="thin">
          <color theme="4" tint="0.39997558519241921"/>
        </bottom>
      </border>
    </dxf>
    <dxf>
      <border>
        <horizontal/>
      </border>
    </dxf>
  </dxfs>
  <tableStyles count="2" defaultTableStyle="TableStyleMedium9" defaultPivotStyle="PivotStyleLight16">
    <tableStyle name="PivotStyleLight16 2" table="0" count="12">
      <tableStyleElement type="wholeTable" dxfId="110"/>
      <tableStyleElement type="headerRow" dxfId="109"/>
      <tableStyleElement type="totalRow" dxfId="108"/>
      <tableStyleElement type="firstRowStripe" dxfId="107"/>
      <tableStyleElement type="firstColumnStripe" dxfId="106"/>
      <tableStyleElement type="firstSubtotalColumn" dxfId="105"/>
      <tableStyleElement type="firstSubtotalRow" dxfId="104"/>
      <tableStyleElement type="secondSubtotalRow" dxfId="103"/>
      <tableStyleElement type="firstRowSubheading" dxfId="102"/>
      <tableStyleElement type="secondRowSubheading" dxfId="101"/>
      <tableStyleElement type="pageFieldLabels" dxfId="100"/>
      <tableStyleElement type="pageFieldValues" dxfId="99"/>
    </tableStyle>
    <tableStyle name="PivotStyleLight16 2 2" table="0" count="12">
      <tableStyleElement type="wholeTable" dxfId="98"/>
      <tableStyleElement type="headerRow" dxfId="97"/>
      <tableStyleElement type="totalRow" dxfId="96"/>
      <tableStyleElement type="firstRowStripe" dxfId="95"/>
      <tableStyleElement type="firstColumnStripe" dxfId="94"/>
      <tableStyleElement type="firstSubtotalColumn" dxfId="93"/>
      <tableStyleElement type="firstSubtotalRow" dxfId="92"/>
      <tableStyleElement type="secondSubtotalRow" dxfId="91"/>
      <tableStyleElement type="firstRowSubheading" dxfId="90"/>
      <tableStyleElement type="secondRowSubheading" dxfId="89"/>
      <tableStyleElement type="pageFieldLabels" dxfId="88"/>
      <tableStyleElement type="pageFieldValues" dxfId="87"/>
    </tableStyle>
  </tableStyles>
  <colors>
    <mruColors>
      <color rgb="FFFFFF00"/>
      <color rgb="FFF79646"/>
      <color rgb="FF99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0%20At%20Home/1%20UCOA%20081712/2%20Workbooks/FY%202012%20UCOA%20Workbook%20111512%20v22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Table of Contents"/>
      <sheetName val="DISCLAIMER"/>
      <sheetName val="Recent Changes"/>
      <sheetName val="Obj Fund Intersects"/>
      <sheetName val="Obj Location Intersects"/>
      <sheetName val="Obj Func Intersects"/>
      <sheetName val="Obj Prog Intersects"/>
      <sheetName val="Obj Subj Intersects"/>
      <sheetName val="Obj JC Intersects"/>
      <sheetName val="LocSub Interests"/>
      <sheetName val="FuncSub Intersects"/>
      <sheetName val="ProgSub Intersects"/>
      <sheetName val="Location Rules"/>
      <sheetName val="Function Rules"/>
      <sheetName val="Program Rules"/>
      <sheetName val="Subject Rules"/>
      <sheetName val="Dist Location Accts"/>
      <sheetName val="Account String Tool"/>
      <sheetName val="Usable Accounts"/>
      <sheetName val="Notes"/>
      <sheetName val="Account Definitions"/>
      <sheetName val="OIR Guide"/>
      <sheetName val="Expenditures - Master"/>
      <sheetName val="Fund Types"/>
      <sheetName val="Funds and Subfunds"/>
      <sheetName val="Location"/>
      <sheetName val="Schools"/>
      <sheetName val="Function"/>
      <sheetName val="Program"/>
      <sheetName val="Subject"/>
      <sheetName val="Subject 2100 Alpha and Name"/>
      <sheetName val="Subject 2300 Alpha and Numeric"/>
      <sheetName val="Object - Balance Sheet"/>
      <sheetName val="Object - Revenue"/>
      <sheetName val="Cindy's Quilt - Revenue"/>
      <sheetName val="Expenditures - Alpha "/>
      <sheetName val="Expenditures- Allocations"/>
      <sheetName val="Cindy's Quilt - Exp Intersects"/>
      <sheetName val="Job Class Numerical"/>
      <sheetName val="Job Class Alpha"/>
      <sheetName val="Common Reports"/>
      <sheetName val="Loc Type Subject Matrix"/>
      <sheetName val="Checklist Segment Matrix"/>
      <sheetName val="Func JC Matrix"/>
      <sheetName val="Program Subject Matrix"/>
      <sheetName val="Allocation Rules and Defs"/>
      <sheetName val="Analysis of Allocations"/>
      <sheetName val="LEA of Record Transactions"/>
      <sheetName val="Indirect Cost Transactions"/>
      <sheetName val="Agency Fund Transactions"/>
      <sheetName val="Upload Process Overview"/>
      <sheetName val="Upload Structure Analysis"/>
      <sheetName val="Overall Structure"/>
      <sheetName val="UCOA Use Requirement Matrix"/>
      <sheetName val="FAQ Keywords and FAQ Nos."/>
      <sheetName val="FAQ Nos., Topics and Keywords"/>
      <sheetName val="FAQ's Deleted"/>
      <sheetName val="PD and Subjec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9">
          <cell r="C9">
            <v>51000</v>
          </cell>
          <cell r="D9" t="str">
            <v>Personnel Services - Compensation</v>
          </cell>
          <cell r="E9" t="str">
            <v>Y</v>
          </cell>
          <cell r="G9" t="str">
            <v>Change Name 4/4/08</v>
          </cell>
          <cell r="H9" t="str">
            <v>Reporting Level Account only.  Transactional entries are NOT allowed with this Account.</v>
          </cell>
          <cell r="I9" t="str">
            <v>N/A</v>
          </cell>
          <cell r="J9" t="str">
            <v>N/A</v>
          </cell>
          <cell r="K9" t="str">
            <v>N/A</v>
          </cell>
          <cell r="L9" t="str">
            <v>N/A</v>
          </cell>
          <cell r="M9" t="str">
            <v>N/A</v>
          </cell>
          <cell r="N9" t="str">
            <v>N/A</v>
          </cell>
          <cell r="Q9" t="str">
            <v>No entries allowed to this Account.</v>
          </cell>
          <cell r="R9" t="str">
            <v>No entries allowed to this Account.</v>
          </cell>
          <cell r="S9" t="str">
            <v>No entries allowed to this Account.</v>
          </cell>
          <cell r="T9" t="str">
            <v>No entries allowed to this Account.</v>
          </cell>
          <cell r="U9" t="str">
            <v>No entries allowed to this Account.</v>
          </cell>
          <cell r="V9" t="str">
            <v>No entries allowed to this Account.</v>
          </cell>
          <cell r="W9">
            <v>1</v>
          </cell>
        </row>
        <row r="10">
          <cell r="C10">
            <v>51100</v>
          </cell>
          <cell r="D10" t="str">
            <v>Salaries Expenses</v>
          </cell>
          <cell r="G10" t="str">
            <v>Renamed 1//31/08</v>
          </cell>
          <cell r="H10" t="str">
            <v>Reporting Level Account only.  Transactional entries are NOT allowed with this Account.</v>
          </cell>
          <cell r="I10" t="str">
            <v>N/A</v>
          </cell>
          <cell r="J10" t="str">
            <v>N/A</v>
          </cell>
          <cell r="K10" t="str">
            <v>N/A</v>
          </cell>
          <cell r="L10" t="str">
            <v>N/A</v>
          </cell>
          <cell r="M10" t="str">
            <v>N/A</v>
          </cell>
          <cell r="N10" t="str">
            <v>N/A</v>
          </cell>
          <cell r="O10">
            <v>0</v>
          </cell>
          <cell r="Q10" t="str">
            <v>No entries allowed to this Account.</v>
          </cell>
          <cell r="R10" t="str">
            <v>No entries allowed to this Account.</v>
          </cell>
          <cell r="S10" t="str">
            <v>No entries allowed to this Account.</v>
          </cell>
          <cell r="T10" t="str">
            <v>No entries allowed to this Account.</v>
          </cell>
          <cell r="U10" t="str">
            <v>No entries allowed to this Account.</v>
          </cell>
          <cell r="V10" t="str">
            <v>No entries allowed to this Account.</v>
          </cell>
          <cell r="W10">
            <v>2</v>
          </cell>
        </row>
        <row r="11">
          <cell r="C11">
            <v>51110</v>
          </cell>
          <cell r="D11" t="str">
            <v>Regular Salaries</v>
          </cell>
          <cell r="G11" t="str">
            <v>Added 9/17</v>
          </cell>
          <cell r="H11" t="str">
            <v>Refer to Object Intersection Rules.</v>
          </cell>
          <cell r="I11" t="str">
            <v>Direct Required</v>
          </cell>
          <cell r="J11" t="str">
            <v>Direct Required</v>
          </cell>
          <cell r="K11" t="str">
            <v>Direct Required</v>
          </cell>
          <cell r="L11" t="str">
            <v>Direct Required</v>
          </cell>
          <cell r="M11" t="str">
            <v>Direct Required</v>
          </cell>
          <cell r="N11" t="str">
            <v>D1 - 4</v>
          </cell>
          <cell r="O11">
            <v>0</v>
          </cell>
          <cell r="P11">
            <v>1</v>
          </cell>
          <cell r="Q11" t="str">
            <v>Any Fund Types except 40 and 90.</v>
          </cell>
          <cell r="R11" t="str">
            <v>Any Location Type and related departments or school locations except Location Types 23-25 and 33-35, and Locations 99|997, 99|998, and 99|999.</v>
          </cell>
          <cell r="S11" t="str">
            <v>Any Function except 000, 411, 421, 432, 441, 997, 998, and 999.  See the Mandatory Method Rule related to the use of Function 213.</v>
          </cell>
          <cell r="T11" t="str">
            <v>Any Program except 97, 98 and 99.</v>
          </cell>
          <cell r="U11" t="str">
            <v>May not use Subjects 9700, 9800, or 9900.  Refer to the General Function/Subject Rules and the required Location Type/Subject Rules for guidance on determining the proper Subject account(s) to use with Function and Location accounts, respectively.</v>
          </cell>
          <cell r="V11" t="str">
            <v>Appropriate Job Classification except 0000, 5100 series, 9700, and 9800, and 9991.</v>
          </cell>
          <cell r="W11">
            <v>3</v>
          </cell>
        </row>
        <row r="12">
          <cell r="C12">
            <v>51111</v>
          </cell>
          <cell r="D12" t="str">
            <v>Sick Leave</v>
          </cell>
          <cell r="G12" t="str">
            <v>Added 9/17</v>
          </cell>
          <cell r="H12" t="str">
            <v>Optional Use Account:  Can be used if needed or desired</v>
          </cell>
          <cell r="I12" t="str">
            <v>Direct Required</v>
          </cell>
          <cell r="J12" t="str">
            <v>Direct Required</v>
          </cell>
          <cell r="K12" t="str">
            <v>Direct Required</v>
          </cell>
          <cell r="L12" t="str">
            <v>Direct Required</v>
          </cell>
          <cell r="M12" t="str">
            <v>Direct Required</v>
          </cell>
          <cell r="N12" t="str">
            <v>D1 - 4</v>
          </cell>
          <cell r="O12">
            <v>0</v>
          </cell>
          <cell r="P12">
            <v>1</v>
          </cell>
          <cell r="Q12" t="str">
            <v>Any Fund Types except 40 and 90.</v>
          </cell>
          <cell r="R12" t="str">
            <v>Any Location Type and related departments or school locations except 99|997, 99|998, and 99|999.</v>
          </cell>
          <cell r="S12" t="str">
            <v>Any Function except 000, 411, 421, 432, 441, 997, 998, and 999.</v>
          </cell>
          <cell r="T12" t="str">
            <v>Any Program except 97, 98 and 99.</v>
          </cell>
          <cell r="U12" t="str">
            <v>May not use Subjects 9700, 9800, or 9900.  Refer to the General Function/Subject Rules and the required Location Type/Subject Rules for guidance on determining the proper Subject account(s) to use with Function and Location accounts, respectively.</v>
          </cell>
          <cell r="V12" t="str">
            <v>Appropriate Job Classification except 0000, 5100 series, 9700, and 9800, and 9991.</v>
          </cell>
          <cell r="W12">
            <v>3</v>
          </cell>
        </row>
        <row r="13">
          <cell r="C13">
            <v>51112</v>
          </cell>
          <cell r="D13" t="str">
            <v>Vacation</v>
          </cell>
          <cell r="G13" t="str">
            <v>Added 9/17</v>
          </cell>
          <cell r="H13" t="str">
            <v>Optional Use Account:  Can be used if needed or desired</v>
          </cell>
          <cell r="I13" t="str">
            <v>Direct Required</v>
          </cell>
          <cell r="J13" t="str">
            <v>Direct Required</v>
          </cell>
          <cell r="K13" t="str">
            <v>Direct Required</v>
          </cell>
          <cell r="L13" t="str">
            <v>Direct Required</v>
          </cell>
          <cell r="M13" t="str">
            <v>Direct Required</v>
          </cell>
          <cell r="N13" t="str">
            <v>D1 - 4</v>
          </cell>
          <cell r="O13">
            <v>0</v>
          </cell>
          <cell r="P13">
            <v>1</v>
          </cell>
          <cell r="Q13" t="str">
            <v>Any Fund Types except 40 and 90.</v>
          </cell>
          <cell r="R13" t="str">
            <v>Any Location Type and related departments or school locations except 99|997, 99|998, and 99|999.</v>
          </cell>
          <cell r="S13" t="str">
            <v>Any Function except 000, 411, 421, 432, 441, 997, 998, and 999.</v>
          </cell>
          <cell r="T13" t="str">
            <v>Any Program except 97, 98 and 99.</v>
          </cell>
          <cell r="U13" t="str">
            <v>May not use Subjects 9700, 9800, or 9900.  Refer to the General Function/Subject Rules and the required Location Type/Subject Rules for guidance on determining the proper Subject account(s) to use with Function and Location accounts, respectively.</v>
          </cell>
          <cell r="V13" t="str">
            <v>Appropriate Job Classification except 0000, 5100 series, 9700, and 9800, and 9991.</v>
          </cell>
          <cell r="W13">
            <v>3</v>
          </cell>
        </row>
        <row r="14">
          <cell r="C14">
            <v>51113</v>
          </cell>
          <cell r="D14" t="str">
            <v>Professional Days</v>
          </cell>
          <cell r="G14" t="str">
            <v>Added 9/17; added exceptions for Location 06/11/09</v>
          </cell>
          <cell r="H14" t="str">
            <v>Refer to Object Intersection Rules.</v>
          </cell>
          <cell r="I14" t="str">
            <v>Direct Required</v>
          </cell>
          <cell r="J14" t="str">
            <v>Direct Required</v>
          </cell>
          <cell r="K14" t="str">
            <v>Direct Preferred, but may use Program 99 also and the Weighted Teachers Method</v>
          </cell>
          <cell r="L14" t="str">
            <v>Direct Required</v>
          </cell>
          <cell r="M14" t="str">
            <v>Direct Required</v>
          </cell>
          <cell r="N14">
            <v>1</v>
          </cell>
          <cell r="O14">
            <v>0</v>
          </cell>
          <cell r="Q14" t="str">
            <v>Any Fund Types except 40 and 90.</v>
          </cell>
          <cell r="R14" t="str">
            <v>Appropriate Locations based on personnel assignments except 99|997, 99|998, and 99|999.</v>
          </cell>
          <cell r="S14" t="str">
            <v>Use Function 222 only for employees whose Salary is charged to the 100 and 200 Function Series.  Nurses and similar employees normally charged to Function 216, will also be charged to Function 222.  For all others, use the same Function account used for Salaries in the 300, 400, and 500 Series.  Functions 000, 111, 112, 113, 121, 122, 211, 212, 213, 214, 215, 216, 221, 223, 231, 232, 241, 411, 421, 422, 441, 997, 998, and 999 may not be used.</v>
          </cell>
          <cell r="T14" t="str">
            <v>Any Program except 97 and 98.  Can use 99 with the Assigned Allocation Method.</v>
          </cell>
          <cell r="U14" t="str">
            <v>For each employee, use the same Subject account number as is used with Object 51110 (Regular Salaries).</v>
          </cell>
          <cell r="V14" t="str">
            <v>Appropriate Job Classification except 0000, 5100 series, 9700, and 9800, and 9991.</v>
          </cell>
          <cell r="W14">
            <v>3</v>
          </cell>
        </row>
        <row r="15">
          <cell r="C15">
            <v>51114</v>
          </cell>
          <cell r="D15" t="str">
            <v>Holiday</v>
          </cell>
          <cell r="G15" t="str">
            <v>Added 9/17</v>
          </cell>
          <cell r="H15" t="str">
            <v>Optional Use Account:  Can be used if needed or desired</v>
          </cell>
          <cell r="I15" t="str">
            <v>Direct Required</v>
          </cell>
          <cell r="J15" t="str">
            <v>Direct Required</v>
          </cell>
          <cell r="K15" t="str">
            <v>Direct Required</v>
          </cell>
          <cell r="L15" t="str">
            <v>Direct Required</v>
          </cell>
          <cell r="M15" t="str">
            <v>Direct Required</v>
          </cell>
          <cell r="N15" t="str">
            <v>D1 - 4</v>
          </cell>
          <cell r="O15">
            <v>0</v>
          </cell>
          <cell r="P15">
            <v>1</v>
          </cell>
          <cell r="Q15" t="str">
            <v>Any Fund Types except 40 and 90.</v>
          </cell>
          <cell r="R15" t="str">
            <v>Any Location Type and related departments or school locations except 99|997, 99|998, and 99|999.</v>
          </cell>
          <cell r="S15" t="str">
            <v>Any Function except 000, 223, 411, 421, 432, 441, 997, 998, and 999.</v>
          </cell>
          <cell r="T15" t="str">
            <v>Any Program except 97, 98 and 99.</v>
          </cell>
          <cell r="U15" t="str">
            <v>May not use Subjects 9700, 9800, or 9900.  Refer to the General Function/Subject Rules and the required Location Type/Subject Rules for guidance on determining the proper Subject account(s) to use with Function and Location accounts, respectively.</v>
          </cell>
          <cell r="V15" t="str">
            <v>Appropriate Job Classification except 0000, 5100 series, 9700, and 9800, and 9991.</v>
          </cell>
          <cell r="W15">
            <v>3</v>
          </cell>
        </row>
        <row r="16">
          <cell r="C16">
            <v>51115</v>
          </cell>
          <cell r="D16" t="str">
            <v>Salaries - Substitutes</v>
          </cell>
          <cell r="G16" t="str">
            <v>Added 06/24/09</v>
          </cell>
          <cell r="H16" t="str">
            <v>Refer to Object Intersection Rules.</v>
          </cell>
          <cell r="I16" t="str">
            <v>Direct Required</v>
          </cell>
          <cell r="J16" t="str">
            <v>Direct Required</v>
          </cell>
          <cell r="K16" t="str">
            <v>Direct Required</v>
          </cell>
          <cell r="L16" t="str">
            <v>Direct Required</v>
          </cell>
          <cell r="M16" t="str">
            <v>Direct Required</v>
          </cell>
          <cell r="N16" t="str">
            <v>D1 - 4</v>
          </cell>
          <cell r="O16">
            <v>0</v>
          </cell>
          <cell r="P16">
            <v>1</v>
          </cell>
          <cell r="Q16" t="str">
            <v>Any Fund Types except 40 and 90.</v>
          </cell>
          <cell r="R16" t="str">
            <v>Any Location Type and related departments or school locations except 99|997, 99|998, and 99|999.</v>
          </cell>
          <cell r="S16" t="str">
            <v>Any Function except 000, 111, 411, 421, 432, 441, 997, 998, and 999.  Function 112 is used only with Job Classes 1295-1299 (Substitute Teachers).  Functions 221, 222 and 431 may also be used with Job Classifications 1295-1299 for Substitute Teachers.   Function 431 is only used with Location Types 07, 08, 10, 11, 12, and 13).  For all other Subs, use the Function that matches the Job Class of the employee for which the Substitute has been engaged.</v>
          </cell>
          <cell r="T16" t="str">
            <v>Any Program except 00, 97, 98, or 99.
For Substitute Teachers, use the appropriate Program for the class for which the Substitute has been engaged.  The Subject account should be used as a guide.
For all other Substitutes, use the appropriate Program for the job for which the Substitute has been engaged that matches the Function, Subject, and the Job Classification of the employee for which the Substitute has been engaged.</v>
          </cell>
          <cell r="U16" t="str">
            <v>May not use Subjects 9700, 9800, or 9900.
For Substitute Teachers, use the appropriate Subject that is assigned to the Teacher for which the Substitute has been engaged to replace with Functions 221 and 222.  With Function 112, use only Subject 0000.
For all other Substitutes, use the appropriate Subject for the job for which the Substitute has been engaged that further matches the Function and the Job Classification of the employee for which the Substitute has been engaged.</v>
          </cell>
          <cell r="V16" t="str">
            <v xml:space="preserve">For Substitute Teachers, use Job Classification accounts 1295-1299 and only with Functions 112, 221, or 222.
For all other Substitutes, use the Substitute Job Classification accounts other than accounts 1295-1299.  Refer to the UCOA Workbook for a list of the Substitute Job Classification accounts. </v>
          </cell>
          <cell r="W16">
            <v>3</v>
          </cell>
        </row>
        <row r="17">
          <cell r="C17">
            <v>51131</v>
          </cell>
          <cell r="D17" t="str">
            <v>Differential Pay</v>
          </cell>
          <cell r="H17" t="str">
            <v>Optional Use Account:  Can be used if needed or desired</v>
          </cell>
          <cell r="I17" t="str">
            <v>Direct Required</v>
          </cell>
          <cell r="J17" t="str">
            <v>Direct Required</v>
          </cell>
          <cell r="K17" t="str">
            <v>Direct Required</v>
          </cell>
          <cell r="L17" t="str">
            <v>Direct Required</v>
          </cell>
          <cell r="M17" t="str">
            <v>Direct Required</v>
          </cell>
          <cell r="N17" t="str">
            <v>D1 - 4</v>
          </cell>
          <cell r="O17">
            <v>0</v>
          </cell>
          <cell r="P17">
            <v>1</v>
          </cell>
          <cell r="Q17" t="str">
            <v>Any Fund Types except 40 and 90.</v>
          </cell>
          <cell r="R17" t="str">
            <v>Any Location Type and related departments or school locations except 99|997, 99|998, and 99|999.</v>
          </cell>
          <cell r="S17" t="str">
            <v>Any Function except 000, 223, 411, 421, 432, 441, 997, 998, and 999.</v>
          </cell>
          <cell r="T17" t="str">
            <v>Any Program except 97, 98 and 99.</v>
          </cell>
          <cell r="U17" t="str">
            <v>May not use Subjects 9700, 9800, or 9900.  Refer to the General Function/Subject Rules and the required Location Type/Subject Rules for guidance on determining the proper Subject account(s) to use with Function and Location accounts, respectively.</v>
          </cell>
          <cell r="V17" t="str">
            <v>Appropriate Job Classification except 0000, 5100 series, 9700, and 9800, and 9991.</v>
          </cell>
          <cell r="W17">
            <v>3</v>
          </cell>
        </row>
        <row r="18">
          <cell r="C18">
            <v>51132</v>
          </cell>
          <cell r="D18" t="str">
            <v>Department Heads, House Leaders, and Systemwide Supervisors</v>
          </cell>
          <cell r="G18" t="str">
            <v>Name Changed 1/31/08</v>
          </cell>
          <cell r="H18" t="str">
            <v>Refer to Object Intersection Rules.</v>
          </cell>
          <cell r="I18" t="str">
            <v>Direct Required</v>
          </cell>
          <cell r="J18" t="str">
            <v>Direct Required</v>
          </cell>
          <cell r="K18" t="str">
            <v>Direct Required</v>
          </cell>
          <cell r="L18" t="str">
            <v>Direct Required</v>
          </cell>
          <cell r="M18" t="str">
            <v>Direct Required</v>
          </cell>
          <cell r="N18" t="str">
            <v>D1 - 4</v>
          </cell>
          <cell r="O18">
            <v>0</v>
          </cell>
          <cell r="P18">
            <v>1</v>
          </cell>
          <cell r="Q18" t="str">
            <v>Any Fund Types except 40 and 90.</v>
          </cell>
          <cell r="R18" t="str">
            <v>Any Location Type and related departments or school locations except 99|997, 99|998, and 99|999.</v>
          </cell>
          <cell r="S18" t="str">
            <v>Functions 221, 222, 231, and 321 only.</v>
          </cell>
          <cell r="T18" t="str">
            <v>Any Program except 97, 98 and 99.</v>
          </cell>
          <cell r="U18" t="str">
            <v>May not use Subjects 9700, 9800, or 9900.  Refer to the General Function/Subject Rules and the required Location Type/Subject Rules for guidance on determining the proper Subject account(s) to use with Function and Location accounts, respectively.</v>
          </cell>
          <cell r="V18" t="str">
            <v>Appropriate Job Classification except 0000, 5100 series, 9700, and 9800, and 9991.</v>
          </cell>
          <cell r="W18">
            <v>3</v>
          </cell>
        </row>
        <row r="19">
          <cell r="C19">
            <v>51133</v>
          </cell>
          <cell r="D19" t="str">
            <v>Longevity (Non-Certified Only)</v>
          </cell>
          <cell r="G19" t="str">
            <v>Changed Name 2/26/08</v>
          </cell>
          <cell r="H19" t="str">
            <v>Optional Use Account:  Can be used if needed or desired</v>
          </cell>
          <cell r="I19" t="str">
            <v>Direct Required</v>
          </cell>
          <cell r="J19" t="str">
            <v>Direct Required</v>
          </cell>
          <cell r="K19" t="str">
            <v>Direct Required</v>
          </cell>
          <cell r="L19" t="str">
            <v>Direct Required</v>
          </cell>
          <cell r="M19" t="str">
            <v>Direct Required</v>
          </cell>
          <cell r="N19" t="str">
            <v>D1 - 4</v>
          </cell>
          <cell r="O19">
            <v>0</v>
          </cell>
          <cell r="P19">
            <v>1</v>
          </cell>
          <cell r="Q19" t="str">
            <v>Any Fund Types except 40 and 90.</v>
          </cell>
          <cell r="R19" t="str">
            <v>Any Location Type and related departments or school locations except 99|997, 99|998, and 99|999.</v>
          </cell>
          <cell r="S19" t="str">
            <v>Any Function except 000, 223, 411, 421, 432, 441, 997, 998, and 999.</v>
          </cell>
          <cell r="T19" t="str">
            <v>Any Program except 97, 98 and 99.</v>
          </cell>
          <cell r="U19" t="str">
            <v>May not use Subjects 9700, 9800, or 9900.  Refer to the General Function/Subject Rules and the required Location Type/Subject Rules for guidance on determining the proper Subject account(s) to use with Function and Location accounts, respectively.</v>
          </cell>
          <cell r="V19" t="str">
            <v>Appropriate Job Classification except 0000, 1100 series through 1300 series, 5100 series, 9700, and 9800, and 9991.</v>
          </cell>
          <cell r="W19">
            <v>3</v>
          </cell>
        </row>
        <row r="20">
          <cell r="C20">
            <v>51134</v>
          </cell>
          <cell r="D20" t="str">
            <v>Sabbatical</v>
          </cell>
          <cell r="H20" t="str">
            <v>Refer to Object Intersection Rules.</v>
          </cell>
          <cell r="I20" t="str">
            <v>Direct Required</v>
          </cell>
          <cell r="J20" t="str">
            <v>Direct Required</v>
          </cell>
          <cell r="K20" t="str">
            <v>Direct Required</v>
          </cell>
          <cell r="L20" t="str">
            <v>Direct Required</v>
          </cell>
          <cell r="M20" t="str">
            <v>Direct Required</v>
          </cell>
          <cell r="N20" t="str">
            <v>D1 - 4</v>
          </cell>
          <cell r="O20">
            <v>0</v>
          </cell>
          <cell r="P20">
            <v>1</v>
          </cell>
          <cell r="Q20" t="str">
            <v>Any Fund Types except 40 and 90.</v>
          </cell>
          <cell r="R20" t="str">
            <v>Any Location Type and related departments or school locations except 99|997, 99|998, 99|999 and Location Type 15.</v>
          </cell>
          <cell r="S20" t="str">
            <v>Function 223 only.</v>
          </cell>
          <cell r="T20" t="str">
            <v>Program 00 only.</v>
          </cell>
          <cell r="U20" t="str">
            <v>Subject 2500 only.</v>
          </cell>
          <cell r="V20" t="str">
            <v>Appropriate Job Classification except 0000, 5100 series, 9700, and 9800, and 9991.</v>
          </cell>
          <cell r="W20">
            <v>3</v>
          </cell>
        </row>
        <row r="21">
          <cell r="C21">
            <v>51135</v>
          </cell>
          <cell r="D21" t="str">
            <v>Retroactive Salary</v>
          </cell>
          <cell r="G21" t="str">
            <v>Changed Name 6/6/08</v>
          </cell>
          <cell r="H21" t="str">
            <v>Optional Use Account:  Can be used if needed or desired</v>
          </cell>
          <cell r="I21" t="str">
            <v>Direct Preferred  or Wtd. Teachers</v>
          </cell>
          <cell r="J21" t="str">
            <v>Direct Required</v>
          </cell>
          <cell r="K21" t="str">
            <v>Direct Preferred or Wtd. Teachers</v>
          </cell>
          <cell r="L21" t="str">
            <v>Direct Required</v>
          </cell>
          <cell r="M21" t="str">
            <v>Direct Required</v>
          </cell>
          <cell r="N21" t="str">
            <v>D1 - 4</v>
          </cell>
          <cell r="O21">
            <v>0</v>
          </cell>
          <cell r="Q21" t="str">
            <v>Any Fund Types except 40 and 90.</v>
          </cell>
          <cell r="R21" t="str">
            <v>Any Location Types and related departments or school locations except 99|997, 99|998, and Location Type 15. If not charged directly, must use 99|999 and the Assigned Allocation Method if the retroactive pay applies to more than an isolated number of individuals.  This applies to whole bargaining units also.</v>
          </cell>
          <cell r="S21" t="str">
            <v>Function 441 only.</v>
          </cell>
          <cell r="T21" t="str">
            <v>Program 00 or can use 99 with the Assigned Allocation Method.</v>
          </cell>
          <cell r="U21" t="str">
            <v>Subject 0000 or 2500 only.  Allocated based on groups receiving compensation.</v>
          </cell>
          <cell r="V21" t="str">
            <v>Appropriate Job Classification except 0000, 5100 series, 9700, and 9800, and 9991.</v>
          </cell>
          <cell r="W21">
            <v>3</v>
          </cell>
        </row>
        <row r="22">
          <cell r="C22">
            <v>51140</v>
          </cell>
          <cell r="D22" t="str">
            <v>Academic Fellowships</v>
          </cell>
          <cell r="G22" t="str">
            <v>Added 12/14/09</v>
          </cell>
          <cell r="H22" t="str">
            <v>Refer to Object Intersection Rules.</v>
          </cell>
          <cell r="I22" t="str">
            <v>Direct Required</v>
          </cell>
          <cell r="J22" t="str">
            <v>Direct Required</v>
          </cell>
          <cell r="K22" t="str">
            <v>Direct Required</v>
          </cell>
          <cell r="L22" t="str">
            <v>Direct Required</v>
          </cell>
          <cell r="M22" t="str">
            <v>Direct Required</v>
          </cell>
          <cell r="N22" t="str">
            <v>D1 - 4</v>
          </cell>
          <cell r="O22">
            <v>0</v>
          </cell>
          <cell r="Q22" t="str">
            <v>Any Fund Types except 40 and 90.</v>
          </cell>
          <cell r="R22" t="str">
            <v>Any Location Type and related departments or school locations except 99|997, 99|998, 99|999 and Location Type 15.</v>
          </cell>
          <cell r="S22" t="str">
            <v>Function 221 only.</v>
          </cell>
          <cell r="T22" t="str">
            <v>Any Program except 97, 98 and 99.</v>
          </cell>
          <cell r="U22" t="str">
            <v>Subject 0000 for Elementary Schools and specific Subjects for Middle and High Schools.</v>
          </cell>
          <cell r="V22" t="str">
            <v>Use Job Classification of last assignment. May not use 5100 series, 9700, 9800, or 9991.</v>
          </cell>
          <cell r="W22">
            <v>3</v>
          </cell>
        </row>
        <row r="23">
          <cell r="C23">
            <v>51200</v>
          </cell>
          <cell r="D23" t="str">
            <v>Overtime Expense</v>
          </cell>
          <cell r="H23" t="str">
            <v>Reporting Level Account only.  Transactional entries are NOT allowed with this Account.</v>
          </cell>
          <cell r="I23" t="str">
            <v>N/A</v>
          </cell>
          <cell r="J23" t="str">
            <v>N/A</v>
          </cell>
          <cell r="K23" t="str">
            <v>N/A</v>
          </cell>
          <cell r="L23" t="str">
            <v>N/A</v>
          </cell>
          <cell r="M23" t="str">
            <v>N/A</v>
          </cell>
          <cell r="N23" t="str">
            <v>N/A</v>
          </cell>
          <cell r="O23">
            <v>0</v>
          </cell>
          <cell r="Q23" t="str">
            <v>No entries allowed to this Account.</v>
          </cell>
          <cell r="R23" t="str">
            <v>No entries allowed to this Account.</v>
          </cell>
          <cell r="S23" t="str">
            <v>No entries allowed to this Account.</v>
          </cell>
          <cell r="T23" t="str">
            <v>No entries allowed to this Account.</v>
          </cell>
          <cell r="U23" t="str">
            <v>No entries allowed to this Account.</v>
          </cell>
          <cell r="V23" t="str">
            <v>No entries allowed to this Account.</v>
          </cell>
          <cell r="W23">
            <v>2</v>
          </cell>
        </row>
        <row r="24">
          <cell r="C24">
            <v>51201</v>
          </cell>
          <cell r="D24" t="str">
            <v>Regular Overtime</v>
          </cell>
          <cell r="H24" t="str">
            <v>Refer to Object Intersection Rules.</v>
          </cell>
          <cell r="I24" t="str">
            <v>Direct Required</v>
          </cell>
          <cell r="J24" t="str">
            <v>Direct Required</v>
          </cell>
          <cell r="K24" t="str">
            <v>Direct Required</v>
          </cell>
          <cell r="L24" t="str">
            <v>Direct Required</v>
          </cell>
          <cell r="M24" t="str">
            <v>Direct Required</v>
          </cell>
          <cell r="N24" t="str">
            <v>D1 - 4</v>
          </cell>
          <cell r="O24">
            <v>0</v>
          </cell>
          <cell r="P24">
            <v>1</v>
          </cell>
          <cell r="Q24" t="str">
            <v>Any Fund Types except 40 and 90.</v>
          </cell>
          <cell r="R24" t="str">
            <v>Any Location Type and related departments or school locations except 99|997, 99|998, 99|999 and Location Type 15.</v>
          </cell>
          <cell r="S24" t="str">
            <v>Any Function except 000, 223, 411, 421, 432, 441, 997, 998, and 999.</v>
          </cell>
          <cell r="T24" t="str">
            <v>Any Program except 97, 98 and 99.</v>
          </cell>
          <cell r="U24" t="str">
            <v>May not use Subjects 9700, 9800, or 9900.  Refer to the General Function/Subject Rules and the required Location Type/Subject Rules for guidance on determining the proper Subject account(s) to use with Function and Location accounts, respectively.</v>
          </cell>
          <cell r="V24" t="str">
            <v>Appropriate Job Classification except 0000, 5100 series, 9700, and 9800, and 9991.</v>
          </cell>
          <cell r="W24">
            <v>3</v>
          </cell>
        </row>
        <row r="25">
          <cell r="C25">
            <v>51202</v>
          </cell>
          <cell r="D25" t="str">
            <v>Snow Removal Overtime</v>
          </cell>
          <cell r="H25" t="str">
            <v>Optional Use Account:  Can be used if needed or desired</v>
          </cell>
          <cell r="I25" t="str">
            <v>Direct Required</v>
          </cell>
          <cell r="J25" t="str">
            <v>Direct Required</v>
          </cell>
          <cell r="K25" t="str">
            <v>Direct Required</v>
          </cell>
          <cell r="L25" t="str">
            <v>Direct Required</v>
          </cell>
          <cell r="M25" t="str">
            <v>Direct Required</v>
          </cell>
          <cell r="N25" t="str">
            <v>D1 - 4</v>
          </cell>
          <cell r="O25">
            <v>0</v>
          </cell>
          <cell r="Q25" t="str">
            <v>Any Fund Types except 40 and 90.</v>
          </cell>
          <cell r="R25" t="str">
            <v>Any Location Type and related departments or school locations except 99|997, 99|998, 99|999 and Location Type 15.</v>
          </cell>
          <cell r="S25" t="str">
            <v>Function 321 only.</v>
          </cell>
          <cell r="T25" t="str">
            <v>Program 10 Series only.</v>
          </cell>
          <cell r="U25" t="str">
            <v>Subject 2500 only.</v>
          </cell>
          <cell r="V25" t="str">
            <v>Appropriate Job Classification except 0000, 5100 series, 9700, and 9800, and 9991.</v>
          </cell>
          <cell r="W25">
            <v>3</v>
          </cell>
        </row>
        <row r="26">
          <cell r="C26">
            <v>51203</v>
          </cell>
          <cell r="D26" t="str">
            <v>Event Coverage Overtime</v>
          </cell>
          <cell r="H26" t="str">
            <v>Optional Use Account:  Can be used if needed or desired</v>
          </cell>
          <cell r="I26" t="str">
            <v>Direct Required</v>
          </cell>
          <cell r="J26" t="str">
            <v>Direct Required</v>
          </cell>
          <cell r="K26" t="str">
            <v>Direct Required</v>
          </cell>
          <cell r="L26" t="str">
            <v>Direct Required</v>
          </cell>
          <cell r="M26" t="str">
            <v>Direct Required</v>
          </cell>
          <cell r="N26" t="str">
            <v>D1 - 4</v>
          </cell>
          <cell r="O26">
            <v>0</v>
          </cell>
          <cell r="P26">
            <v>1</v>
          </cell>
          <cell r="Q26" t="str">
            <v>Any Fund Types except 40 and 90.</v>
          </cell>
          <cell r="R26" t="str">
            <v>Any Location Type and related departments or school locations except 99|997, 99|998, and 99|999.</v>
          </cell>
          <cell r="S26" t="str">
            <v>Functions 213, 313, and 433 only.</v>
          </cell>
          <cell r="T26" t="str">
            <v>Any Program except 97, 98 and 99.</v>
          </cell>
          <cell r="U26" t="str">
            <v>May not use Subjects 9700, 9800, or 9900.  Refer to the General Function/Subject Rules and the required Location Type/Subject Rules for guidance on determining the proper Subject account(s) to use with Function and Location accounts, respectively.</v>
          </cell>
          <cell r="V26" t="str">
            <v>Appropriate Job Classification except 0000, 5100 series, 9700, and 9800, and 9991.</v>
          </cell>
          <cell r="W26">
            <v>3</v>
          </cell>
        </row>
        <row r="27">
          <cell r="C27">
            <v>51300</v>
          </cell>
          <cell r="D27" t="str">
            <v>Additional Compensation</v>
          </cell>
          <cell r="H27" t="str">
            <v>Reporting Level Account only.  Transactional entries are NOT allowed with this Account.</v>
          </cell>
          <cell r="I27" t="str">
            <v>N/A</v>
          </cell>
          <cell r="J27" t="str">
            <v>N/A</v>
          </cell>
          <cell r="K27" t="str">
            <v>N/A</v>
          </cell>
          <cell r="L27" t="str">
            <v>N/A</v>
          </cell>
          <cell r="M27" t="str">
            <v>N/A</v>
          </cell>
          <cell r="N27" t="str">
            <v>N/A</v>
          </cell>
          <cell r="O27">
            <v>0</v>
          </cell>
          <cell r="Q27" t="str">
            <v>No entries allowed to this Account.</v>
          </cell>
          <cell r="R27" t="str">
            <v>No entries allowed to this Account.</v>
          </cell>
          <cell r="S27" t="str">
            <v>No entries allowed to this Account.</v>
          </cell>
          <cell r="T27" t="str">
            <v>No entries allowed to this Account.</v>
          </cell>
          <cell r="U27" t="str">
            <v>No entries allowed to this Account.</v>
          </cell>
          <cell r="V27" t="str">
            <v>No entries allowed to this Account.</v>
          </cell>
          <cell r="W27">
            <v>2</v>
          </cell>
        </row>
        <row r="28">
          <cell r="C28">
            <v>51302</v>
          </cell>
          <cell r="D28" t="str">
            <v>Professional Development - School</v>
          </cell>
          <cell r="G28" t="str">
            <v>Name Chg 9/17</v>
          </cell>
          <cell r="H28" t="str">
            <v>Refer to Object Intersection Rules.</v>
          </cell>
          <cell r="I28" t="str">
            <v>Direct Required</v>
          </cell>
          <cell r="J28" t="str">
            <v>Direct Required</v>
          </cell>
          <cell r="K28" t="str">
            <v>Direct Preferred, but may use Program 99 also and the Weighted Teachers Method</v>
          </cell>
          <cell r="L28" t="str">
            <v>Direct Required</v>
          </cell>
          <cell r="M28" t="str">
            <v>Direct Required</v>
          </cell>
          <cell r="N28">
            <v>1</v>
          </cell>
          <cell r="O28">
            <v>0</v>
          </cell>
          <cell r="Q28" t="str">
            <v>Any Fund Types except 40 and 90.</v>
          </cell>
          <cell r="R28" t="str">
            <v>Any Location Type and related departments or school locations except 99|997, 99|998, 99|999 and Location Type 15.</v>
          </cell>
          <cell r="S28" t="str">
            <v>Use Function 222 only for employees whose Salary is charged to the 100 and 200 Function Series.  Nurses and similar employees normally charged to Function 216, will also be charged to Function 222.  For all others, use the same Function account used for Salaries in the 300, 400, and 500 Series.  Functions 000, 111, 112, 113, 121, 122, 211, 212, 213, 214, 215, 216, 221, 223, 231, 232, 241, 411, 421, 422, 441, 997, 998, and 999 may not be used.</v>
          </cell>
          <cell r="T28" t="str">
            <v>Any Program except 97 and 98.  Can use 99 with the Assigned Allocation Method.</v>
          </cell>
          <cell r="U28" t="str">
            <v>For employees whose Function account is in the 100 or 200 series (including 216), 511, or 512, as used with Object 51110 (Regular Salaries), use the specific Subject account for the subject they have received Professional Development known as the "Follow the Topic" concept.   If not Subject-specific, for General Education courses related to Instruction, use Subject 0000.                                                                                            For courses not related to a specific Subject or Instruction, use Subject 2500.  For employees who’s Function account is in the 300 or 400 series, 521, 531, or 532, as used with Object 51110 (Regular Salaries), use Subject 2500 only.</v>
          </cell>
          <cell r="V28" t="str">
            <v>Appropriate Job Classification except 0000, 5100 series, 9700, and 9800, and 9991.</v>
          </cell>
          <cell r="W28">
            <v>3</v>
          </cell>
        </row>
        <row r="29">
          <cell r="C29">
            <v>51303</v>
          </cell>
          <cell r="D29" t="str">
            <v>Professional Development - District</v>
          </cell>
          <cell r="G29" t="str">
            <v>Added 9/17</v>
          </cell>
          <cell r="H29" t="str">
            <v>Refer to Object Intersection Rules.</v>
          </cell>
          <cell r="I29" t="str">
            <v>Direct Required</v>
          </cell>
          <cell r="J29" t="str">
            <v>Direct Required</v>
          </cell>
          <cell r="K29" t="str">
            <v>Direct Preferred, but may use Program 99 also and the Weighted Teachers Method</v>
          </cell>
          <cell r="L29" t="str">
            <v>Direct Required</v>
          </cell>
          <cell r="M29" t="str">
            <v>Direct Required</v>
          </cell>
          <cell r="N29">
            <v>1</v>
          </cell>
          <cell r="O29">
            <v>0</v>
          </cell>
          <cell r="Q29" t="str">
            <v>Any Fund Types except 40 and 90.</v>
          </cell>
          <cell r="R29" t="str">
            <v>Any Location Type and related departments or school locations except 99|997, 99|998, 99|999 and Location Type 15.</v>
          </cell>
          <cell r="S29" t="str">
            <v>Use Function 222 only for employees whose Salary is charged to the 100 and 200 Function Series.  Nurses and similar employees normally charged to Function 216, will also be charged to Function 222.  For all others, use the same Function account used for Salaries in the 300, 400, and 500 Series.  Functions 000, 111, 112, 113, 121, 122, 211, 212, 213, 214, 215, 216, 221, 223, 231, 232, 241, 411, 421, 422, 441, 997, 998, and 999 may not be used.</v>
          </cell>
          <cell r="T29" t="str">
            <v>Any Program except 97 and 98.  Can use 99 with the Assigned Allocation Method.</v>
          </cell>
          <cell r="U29" t="str">
            <v>For employees whose Function account is in the 100 or 200 series (including 216), 511, or 512, as used with Object 51110 (Regular Salaries), use the specific Subject account for the subject they have received Professional Development known as the "Follow the Topic" concept.   If not Subject-specific, for General Education courses related to Instruction, use Subject 0000.                                                                                            For courses not related to a specific Subject or Instruction, use Subject 2500.  For employees who’s Function account is in the 300 or 400 series, 521, 531, or 532, as used with Object 51110 (Regular Salaries), use Subject 2500 only.</v>
          </cell>
          <cell r="V29" t="str">
            <v>Appropriate Job Classification except 0000, 5100 series, 9700, and 9800, and 9991.</v>
          </cell>
          <cell r="W29">
            <v>3</v>
          </cell>
        </row>
        <row r="30">
          <cell r="C30">
            <v>51304</v>
          </cell>
          <cell r="D30" t="str">
            <v>Trainer Expense</v>
          </cell>
          <cell r="H30" t="str">
            <v>Refer to Object Intersection Rules.</v>
          </cell>
          <cell r="I30" t="str">
            <v>Direct Required</v>
          </cell>
          <cell r="J30" t="str">
            <v>Direct Required</v>
          </cell>
          <cell r="K30" t="str">
            <v>Direct Required</v>
          </cell>
          <cell r="L30" t="str">
            <v>Direct Required</v>
          </cell>
          <cell r="M30" t="str">
            <v>Direct Required</v>
          </cell>
          <cell r="N30" t="str">
            <v>D1 - 4</v>
          </cell>
          <cell r="O30">
            <v>0</v>
          </cell>
          <cell r="P30">
            <v>1</v>
          </cell>
          <cell r="Q30" t="str">
            <v>Any Fund Types except 40 and 90.</v>
          </cell>
          <cell r="R30" t="str">
            <v>Any Location Type and related departments or school locations except 99|997, 99|998, 99|999 and Location Type 15.</v>
          </cell>
          <cell r="S30" t="str">
            <v>Use Function 222 only for employees whose Salary is charged to the 100 and 200 Function Series.  Nurses and similar employees normally charged to Function 216, will also be charged to Function 222.  For all others, use the same Function account used for Salaries in the 300, 400, and 500 Series.  Functions 000, 111, 112, 113, 121, 122, 211, 212, 213, 214, 215, 216, 221, 223, 231, 232, 241, 411, 421, 422, 441, 997, 998, and 999 may not be used.</v>
          </cell>
          <cell r="T30" t="str">
            <v>Any Program except 97, 98 and 99.</v>
          </cell>
          <cell r="U30" t="str">
            <v xml:space="preserve">For each Employee, use the same Subject account as is used with Object 51110 (Regular Salaries).  </v>
          </cell>
          <cell r="V30" t="str">
            <v>Appropriate Job Classification except 0000, 5100 series, 9700, and 9800, and 9991.</v>
          </cell>
          <cell r="W30">
            <v>3</v>
          </cell>
        </row>
        <row r="31">
          <cell r="C31">
            <v>51306</v>
          </cell>
          <cell r="D31" t="str">
            <v>Vacation Payoff</v>
          </cell>
          <cell r="G31" t="str">
            <v>Name Chg 01/31/08 and 2/22/08</v>
          </cell>
          <cell r="H31" t="str">
            <v>Refer to Object Intersection Rules.</v>
          </cell>
          <cell r="I31" t="str">
            <v>Direct Required</v>
          </cell>
          <cell r="J31" t="str">
            <v>Direct Required</v>
          </cell>
          <cell r="K31" t="str">
            <v>Direct Required</v>
          </cell>
          <cell r="L31" t="str">
            <v>Direct Required</v>
          </cell>
          <cell r="M31" t="str">
            <v>Direct Required</v>
          </cell>
          <cell r="N31" t="str">
            <v>D1 - 4</v>
          </cell>
          <cell r="O31">
            <v>0</v>
          </cell>
          <cell r="Q31" t="str">
            <v>Any Fund Types except 40 and 90.</v>
          </cell>
          <cell r="R31" t="str">
            <v>For Retirees and Terminating Employees, use Location 18000 only.  For Continuing Employees, use the Location assigned to the employee for charges to Regular Salaries  (Object 51110).</v>
          </cell>
          <cell r="S31" t="str">
            <v>For Retirees and Terminating Employees, use Function 432 only.  For Continuing Employees, use the Function assigned to the employee for charges to Regular Salaries (Object 51110).</v>
          </cell>
          <cell r="T31" t="str">
            <v>For Retirees and Terminating Employees, use Program 00 only.  For Continuing Employees, use the Program assigned to the employee for charges to Regular Salaries (Object 51110).</v>
          </cell>
          <cell r="U31" t="str">
            <v>For Retirees and Terminating Employees, use Subject 2500 only.  For Continuing Employees, use the Subject assigned to the employee for charges to Regular Salaries (Object 51110).</v>
          </cell>
          <cell r="V31" t="str">
            <v>For Retirees and Terminating Employees, use Job Class 5100 only.  For Continuing Employees, use the Job Class assigned to the employee for charges to Regular Salaries (Object 51110), but may not use Job Classes 0000, 5200, 9700, 9800, or 9991.</v>
          </cell>
          <cell r="W31">
            <v>3</v>
          </cell>
        </row>
        <row r="32">
          <cell r="C32">
            <v>51307</v>
          </cell>
          <cell r="D32" t="str">
            <v>Injured Employees</v>
          </cell>
          <cell r="H32" t="str">
            <v>Refer to Object Intersection Rules.</v>
          </cell>
          <cell r="I32" t="str">
            <v>Direct Required</v>
          </cell>
          <cell r="J32" t="str">
            <v>Direct Required</v>
          </cell>
          <cell r="K32" t="str">
            <v>Direct Required</v>
          </cell>
          <cell r="L32" t="str">
            <v>Direct Required</v>
          </cell>
          <cell r="M32" t="str">
            <v>Direct Required</v>
          </cell>
          <cell r="N32" t="str">
            <v>D1 - 4</v>
          </cell>
          <cell r="O32">
            <v>0</v>
          </cell>
          <cell r="P32">
            <v>1</v>
          </cell>
          <cell r="Q32" t="str">
            <v>Any Fund Types except 40 and 90.</v>
          </cell>
          <cell r="R32" t="str">
            <v>Any Location Type and related departments or school locations except 99|997, 99|998, 99|999 and Location Type 15.</v>
          </cell>
          <cell r="S32" t="str">
            <v>Any Function except 000, 223, 411, 421, 432, 441, 997, 998, and 999.</v>
          </cell>
          <cell r="T32" t="str">
            <v>Any Program except 97, 98 and 99.</v>
          </cell>
          <cell r="U32" t="str">
            <v>May not use Subjects 9700, 9800, or 9900.  Refer to the General Function/Subject Rules and the required Location Type/Subject Rules for guidance on determining the proper Subject account(s) to use with Function and Location accounts, respectively.</v>
          </cell>
          <cell r="V32" t="str">
            <v>Appropriate Job Classification except 0000, 5100 series, 9700, and 9800, and 9991.</v>
          </cell>
          <cell r="W32">
            <v>3</v>
          </cell>
        </row>
        <row r="33">
          <cell r="C33">
            <v>51308</v>
          </cell>
          <cell r="D33" t="str">
            <v>After School Programs</v>
          </cell>
          <cell r="G33" t="str">
            <v>Name Chg 01/31/08</v>
          </cell>
          <cell r="H33" t="str">
            <v>Refer to Object Intersection Rules.</v>
          </cell>
          <cell r="I33" t="str">
            <v>Direct Required</v>
          </cell>
          <cell r="J33" t="str">
            <v>Direct Required</v>
          </cell>
          <cell r="K33" t="str">
            <v>Direct Required</v>
          </cell>
          <cell r="L33" t="str">
            <v>Direct Required</v>
          </cell>
          <cell r="M33" t="str">
            <v>Direct Required</v>
          </cell>
          <cell r="N33" t="str">
            <v>D1 - 4</v>
          </cell>
          <cell r="O33">
            <v>0</v>
          </cell>
          <cell r="P33">
            <v>1</v>
          </cell>
          <cell r="Q33" t="str">
            <v>Any Fund Types except 40 and 90.</v>
          </cell>
          <cell r="R33" t="str">
            <v>Use Location Types 01 through 10, 33, 34, and 35 with Location ID 903.  Alternatively, if a specific building account is necessary for regulatory or reporting purposes, use of the School ID number of each specific school is allowed with the proper Location Types 33-35.</v>
          </cell>
          <cell r="S33" t="str">
            <v>Any Function except 000, 223, 411, 421, 432, 441, 997, 998, and 999.</v>
          </cell>
          <cell r="T33" t="str">
            <v>Any Program except 97, 98 and 99.</v>
          </cell>
          <cell r="U33" t="str">
            <v>May not use Subjects 9700, 9800, or 9900.  Refer to the General Function/Subject Rules and the required Location Type/Subject Rules for guidance on determining the proper Subject account(s) to use with Function and Location accounts, respectively.</v>
          </cell>
          <cell r="V33" t="str">
            <v>Appropriate Job Classification except 0000, 5100 series, 9700, and 9800, and 9991.</v>
          </cell>
          <cell r="W33">
            <v>3</v>
          </cell>
        </row>
        <row r="34">
          <cell r="C34">
            <v>51309</v>
          </cell>
          <cell r="D34" t="str">
            <v>Tutoring</v>
          </cell>
          <cell r="G34" t="str">
            <v>Added 07/07/08</v>
          </cell>
          <cell r="H34" t="str">
            <v>Refer to Object Intersection Rules.</v>
          </cell>
          <cell r="I34" t="str">
            <v>Direct Required</v>
          </cell>
          <cell r="J34" t="str">
            <v>Direct Required</v>
          </cell>
          <cell r="K34" t="str">
            <v>Direct Required</v>
          </cell>
          <cell r="L34" t="str">
            <v>Direct Required</v>
          </cell>
          <cell r="M34" t="str">
            <v>Direct Required</v>
          </cell>
          <cell r="N34" t="str">
            <v>D1 - 4</v>
          </cell>
          <cell r="O34">
            <v>0</v>
          </cell>
          <cell r="P34">
            <v>1</v>
          </cell>
          <cell r="Q34" t="str">
            <v>Any Fund Types except 40 and 90.</v>
          </cell>
          <cell r="R34" t="str">
            <v>Any Location Type and related departments or school locations except 99|997, 99|998, 99|999 and Location Type 15.</v>
          </cell>
          <cell r="S34" t="str">
            <v>Functions 111, 112, 113, 121, 122, 213, 214, 215, and 431 only.</v>
          </cell>
          <cell r="T34" t="str">
            <v>Program Series:  10, 20, 30, 40, and 50 only.</v>
          </cell>
          <cell r="U34" t="str">
            <v>May not use Subjects 9700, 9800, or 9900.  Refer to the General Function/Subject Rules and the required Location Type/Subject Rules for guidance on determining the proper Subject account(s) to use with Function and Location accounts, respectively.</v>
          </cell>
          <cell r="V34" t="str">
            <v>Appropriate Job Classification except 0000, 5100 series, 9700, and 9800, and 9991.</v>
          </cell>
          <cell r="W34">
            <v>3</v>
          </cell>
        </row>
        <row r="35">
          <cell r="C35">
            <v>51311</v>
          </cell>
          <cell r="D35" t="str">
            <v>Curriculum Work</v>
          </cell>
          <cell r="G35" t="str">
            <v>Added 10/1</v>
          </cell>
          <cell r="H35" t="str">
            <v>Refer to Object Intersection Rules.</v>
          </cell>
          <cell r="I35" t="str">
            <v>Direct Required</v>
          </cell>
          <cell r="J35" t="str">
            <v>Direct Required</v>
          </cell>
          <cell r="K35" t="str">
            <v>Direct Required</v>
          </cell>
          <cell r="L35" t="str">
            <v>Direct Required</v>
          </cell>
          <cell r="M35" t="str">
            <v>Direct Required</v>
          </cell>
          <cell r="N35" t="str">
            <v>D1 - 4</v>
          </cell>
          <cell r="O35">
            <v>0</v>
          </cell>
          <cell r="P35">
            <v>1</v>
          </cell>
          <cell r="Q35" t="str">
            <v>Any Fund Types except 40 and 90.</v>
          </cell>
          <cell r="R35" t="str">
            <v>Any Location Type and related departments or school locations except 99|997, 99|998, 99|999 and Location Type 15.</v>
          </cell>
          <cell r="S35" t="str">
            <v>Function 221 only.</v>
          </cell>
          <cell r="T35" t="str">
            <v>Any Program except 97, 98 and 99.</v>
          </cell>
          <cell r="U35" t="str">
            <v>May not use Subjects 9700, 9800, or 9900.  Refer to the General Function/Subject Rules and the required Location Type/Subject Rules for guidance on determining the proper Subject account(s) to use with Function and Location accounts, respectively.</v>
          </cell>
          <cell r="V35" t="str">
            <v>Appropriate Job Classification except 0000, 5100 series, 9700, and 9800, and 9991.</v>
          </cell>
          <cell r="W35">
            <v>3</v>
          </cell>
        </row>
        <row r="36">
          <cell r="C36">
            <v>51322</v>
          </cell>
          <cell r="D36" t="str">
            <v>Severance</v>
          </cell>
          <cell r="H36" t="str">
            <v>Refer to Object Intersection Rules.</v>
          </cell>
          <cell r="I36" t="str">
            <v>Direct Required</v>
          </cell>
          <cell r="J36" t="str">
            <v>Direct Required</v>
          </cell>
          <cell r="K36" t="str">
            <v>Direct Required</v>
          </cell>
          <cell r="L36" t="str">
            <v>Direct Required</v>
          </cell>
          <cell r="M36" t="str">
            <v>Direct Required</v>
          </cell>
          <cell r="N36" t="str">
            <v>D1 - 4</v>
          </cell>
          <cell r="O36">
            <v>0</v>
          </cell>
          <cell r="P36">
            <v>1</v>
          </cell>
          <cell r="Q36" t="str">
            <v>Any Fund Types except 40 and 90.</v>
          </cell>
          <cell r="R36" t="str">
            <v>Use the Location assigned at the time immediately prior to the Severance.</v>
          </cell>
          <cell r="S36" t="str">
            <v>Function 432 only.</v>
          </cell>
          <cell r="T36" t="str">
            <v>Use the Program assigned at the time immediatley prior to the Severance.</v>
          </cell>
          <cell r="U36" t="str">
            <v>Use the Subject assigned at the time immediatley prior to the Severance.</v>
          </cell>
          <cell r="V36" t="str">
            <v>Use the Job Classification used at the time immediately prior to the Severance. May not use JC 5100 series, 9700, 9800, or 9991.</v>
          </cell>
          <cell r="W36">
            <v>3</v>
          </cell>
        </row>
        <row r="37">
          <cell r="C37">
            <v>51323</v>
          </cell>
          <cell r="D37" t="str">
            <v>Detention Coverage</v>
          </cell>
          <cell r="H37" t="str">
            <v>Optional Use Account:  Can be used if needed or desired</v>
          </cell>
          <cell r="I37" t="str">
            <v>Direct Required</v>
          </cell>
          <cell r="J37" t="str">
            <v>Direct Required</v>
          </cell>
          <cell r="K37" t="str">
            <v>Direct Required</v>
          </cell>
          <cell r="L37" t="str">
            <v>Direct Required</v>
          </cell>
          <cell r="M37" t="str">
            <v>Direct Required</v>
          </cell>
          <cell r="N37" t="str">
            <v>D1 - 4</v>
          </cell>
          <cell r="O37">
            <v>0</v>
          </cell>
          <cell r="Q37" t="str">
            <v>Any Fund Types except 40 and 90.</v>
          </cell>
          <cell r="R37" t="str">
            <v>Any Location Type and related departments or school locations except 99|997, 99|998, 99|999 and Location Type 15.</v>
          </cell>
          <cell r="S37" t="str">
            <v>Function 214 only.</v>
          </cell>
          <cell r="T37" t="str">
            <v>Program 10 Series only.</v>
          </cell>
          <cell r="U37" t="str">
            <v>Subject 0000 only.</v>
          </cell>
          <cell r="V37" t="str">
            <v>Appropriate Job Classification except 0000, 5100 series, 9700, and 9800, and 9991.</v>
          </cell>
          <cell r="W37">
            <v>3</v>
          </cell>
        </row>
        <row r="38">
          <cell r="C38">
            <v>51324</v>
          </cell>
          <cell r="D38" t="str">
            <v>AM/PM Supervision</v>
          </cell>
          <cell r="G38" t="str">
            <v>Added 9/17</v>
          </cell>
          <cell r="H38" t="str">
            <v>Optional Use Account:  Can be used if needed or desired</v>
          </cell>
          <cell r="I38" t="str">
            <v>Direct Required</v>
          </cell>
          <cell r="J38" t="str">
            <v>Direct Required</v>
          </cell>
          <cell r="K38" t="str">
            <v>Direct Required</v>
          </cell>
          <cell r="L38" t="str">
            <v>Direct Required</v>
          </cell>
          <cell r="M38" t="str">
            <v>Direct Required</v>
          </cell>
          <cell r="N38" t="str">
            <v>D1 - 4</v>
          </cell>
          <cell r="O38">
            <v>0</v>
          </cell>
          <cell r="Q38" t="str">
            <v>Any Fund Types except 40 and 90.</v>
          </cell>
          <cell r="R38" t="str">
            <v>Any Location Type and related departments or school locations except 99|997, 99|998, 99|999 and Location Type 15.</v>
          </cell>
          <cell r="S38" t="str">
            <v>Function 214 only.</v>
          </cell>
          <cell r="T38" t="str">
            <v>Program 10 Series only.</v>
          </cell>
          <cell r="U38" t="str">
            <v>Subject 2500 only.</v>
          </cell>
          <cell r="V38" t="str">
            <v>Appropriate Job Classification except 0000, 5100 series, 9700, and 9800, and 9991.</v>
          </cell>
          <cell r="W38">
            <v>3</v>
          </cell>
        </row>
        <row r="39">
          <cell r="C39">
            <v>51325</v>
          </cell>
          <cell r="D39" t="str">
            <v>Breakfast Supervision</v>
          </cell>
          <cell r="G39" t="str">
            <v>Added 11/30/07</v>
          </cell>
          <cell r="H39" t="str">
            <v>Optional Use Account:  Can be used if needed or desired</v>
          </cell>
          <cell r="I39" t="str">
            <v>Direct Required</v>
          </cell>
          <cell r="J39" t="str">
            <v>Direct Required</v>
          </cell>
          <cell r="K39" t="str">
            <v>Direct Required</v>
          </cell>
          <cell r="L39" t="str">
            <v>Direct Required</v>
          </cell>
          <cell r="M39" t="str">
            <v>Direct Required</v>
          </cell>
          <cell r="N39" t="str">
            <v>D1 - 4</v>
          </cell>
          <cell r="O39">
            <v>0</v>
          </cell>
          <cell r="Q39" t="str">
            <v>Any Fund Types except 40 and 90.</v>
          </cell>
          <cell r="R39" t="str">
            <v>Any Location Type and related departments or school locations except 99|997, 99|998, 99|999 and Location Type 15.</v>
          </cell>
          <cell r="S39" t="str">
            <v>Function 312 only.</v>
          </cell>
          <cell r="T39" t="str">
            <v>Program 10 Series only.</v>
          </cell>
          <cell r="U39" t="str">
            <v>Subject 2500 only.</v>
          </cell>
          <cell r="V39" t="str">
            <v>Appropriate Job Classification except 0000, 5100 series, 9700, and 9800, and 9991.</v>
          </cell>
          <cell r="W39">
            <v>3</v>
          </cell>
        </row>
        <row r="40">
          <cell r="C40">
            <v>51326</v>
          </cell>
          <cell r="D40" t="str">
            <v>Teacher Support Team Payments</v>
          </cell>
          <cell r="F40" t="str">
            <v>Name Chg 01/31/08</v>
          </cell>
          <cell r="G40" t="str">
            <v>Added 11/30/07</v>
          </cell>
          <cell r="H40" t="str">
            <v>Refer to Object Intersection Rules.</v>
          </cell>
          <cell r="I40" t="str">
            <v>Direct Required</v>
          </cell>
          <cell r="J40" t="str">
            <v>Direct Required</v>
          </cell>
          <cell r="K40" t="str">
            <v>Direct Required</v>
          </cell>
          <cell r="L40" t="str">
            <v>Direct Required</v>
          </cell>
          <cell r="M40" t="str">
            <v>Direct Required</v>
          </cell>
          <cell r="N40" t="str">
            <v>D1 - 4</v>
          </cell>
          <cell r="O40">
            <v>0</v>
          </cell>
          <cell r="P40">
            <v>1</v>
          </cell>
          <cell r="Q40" t="str">
            <v>Any Fund Types except 40 and 90.</v>
          </cell>
          <cell r="R40" t="str">
            <v>Any Location Type and related departments or school locations except 99|997, 99|998, 99|999 and Location Type 15.</v>
          </cell>
          <cell r="S40" t="str">
            <v>Any Function except 000, 223, 411, 421, 432, 441, 997, 998, and 999.</v>
          </cell>
          <cell r="T40" t="str">
            <v>Any Program except 97, 98 and 99.</v>
          </cell>
          <cell r="U40" t="str">
            <v>May not use Subjects 9700, 9800, or 9900.  Refer to the General Function/Subject Rules and the required Location Type/Subject Rules for guidance on determining the proper Subject account(s) to use with Function and Location accounts, respectively.</v>
          </cell>
          <cell r="V40" t="str">
            <v>Appropriate Job Classification except 0000, 5100 series, 9700, and 9800, and 9991.</v>
          </cell>
          <cell r="W40">
            <v>3</v>
          </cell>
        </row>
        <row r="41">
          <cell r="C41">
            <v>51327</v>
          </cell>
          <cell r="D41" t="str">
            <v>Other Additional Compensation</v>
          </cell>
          <cell r="G41" t="str">
            <v>Added 4/15/08</v>
          </cell>
          <cell r="H41" t="str">
            <v>Refer to Object Intersection Rules.</v>
          </cell>
          <cell r="I41" t="str">
            <v>Direct Required</v>
          </cell>
          <cell r="J41" t="str">
            <v>Direct Required</v>
          </cell>
          <cell r="K41" t="str">
            <v>Direct Required</v>
          </cell>
          <cell r="L41" t="str">
            <v>Direct Required</v>
          </cell>
          <cell r="M41" t="str">
            <v>Direct Required</v>
          </cell>
          <cell r="N41" t="str">
            <v>D1 - 4</v>
          </cell>
          <cell r="O41">
            <v>0</v>
          </cell>
          <cell r="Q41" t="str">
            <v>Any Fund Types except 40 and 90.</v>
          </cell>
          <cell r="R41" t="str">
            <v>For most payments, used with any Location Type and related departments or school locations except 99|997, 99|998, 99|999 and Location Types 15 and 16.  For Early Retirement Incentive Payments, use only Location 18|000.</v>
          </cell>
          <cell r="S41" t="str">
            <v>For most payments, used with any Function except 000, 223, 411, 421, 432, 441, 997, 998, and 999. For Early Retirement Incentive Payments, use only Function 432.</v>
          </cell>
          <cell r="T41" t="str">
            <v>For most payments, used with any Program except 97, 98 and 99.  For Early Retirement Incentive Payments, use only Program 00.</v>
          </cell>
          <cell r="U41" t="str">
            <v>For most payments, may not use Subjects 9700, 9800 or 9900.  Refer to the General Function/Subject Rules and the required Location Type/Subject Rules for guidance on determining the proper Subject account(s) for use with Function and Location accounts, respectively.  For Early Retirement Incentive Payments, use only Subject 2500.</v>
          </cell>
          <cell r="V41" t="str">
            <v>For most payments, used with the appropriate Job Classification account except 0000, 9700, and 9800, and 9991.  For Early Retirement Incentive Payments, use only Job Classification 5100 or the appropriate account in the Job Classification 5100 Series.</v>
          </cell>
          <cell r="W41">
            <v>3</v>
          </cell>
        </row>
        <row r="42">
          <cell r="C42">
            <v>51331</v>
          </cell>
          <cell r="D42" t="str">
            <v>Sick Leave Bonus</v>
          </cell>
          <cell r="H42" t="str">
            <v>Refer to Object Intersection Rules.</v>
          </cell>
          <cell r="I42" t="str">
            <v>Direct Required</v>
          </cell>
          <cell r="J42" t="str">
            <v>Direct Required</v>
          </cell>
          <cell r="K42" t="str">
            <v>Direct Required</v>
          </cell>
          <cell r="L42" t="str">
            <v>Direct Required</v>
          </cell>
          <cell r="M42" t="str">
            <v>Direct Required</v>
          </cell>
          <cell r="N42" t="str">
            <v>D1 - 4</v>
          </cell>
          <cell r="O42">
            <v>0</v>
          </cell>
          <cell r="P42">
            <v>1</v>
          </cell>
          <cell r="Q42" t="str">
            <v>Any Fund Types except 40 and 90.</v>
          </cell>
          <cell r="R42" t="str">
            <v>Any Location Type and related departments or school locations except 99|997, 99|998, 99|999 and Location Type 15.</v>
          </cell>
          <cell r="S42" t="str">
            <v>Any Function except 000, 223, 411, 421, 432, 441, 997, 998, and 999.</v>
          </cell>
          <cell r="T42" t="str">
            <v>Any Program except 97, 98 and 99.</v>
          </cell>
          <cell r="U42" t="str">
            <v>May not use Subjects 9700, 9800, or 9900.  Refer to the General Function/Subject Rules and the required Location Type/Subject Rules for guidance on determining the proper Subject account(s) to use with Function and Location accounts, respectively.</v>
          </cell>
          <cell r="V42" t="str">
            <v>Appropriate Job Classification except 0000, 5100 series, 9700, and 9800, and 9991.</v>
          </cell>
          <cell r="W42">
            <v>3</v>
          </cell>
        </row>
        <row r="43">
          <cell r="C43">
            <v>51332</v>
          </cell>
          <cell r="D43" t="str">
            <v>Sick Payoff - Non Severance</v>
          </cell>
          <cell r="F43" t="str">
            <v>Name Chg 01/31/08</v>
          </cell>
          <cell r="G43" t="str">
            <v>Changed Intersections 2/23/10</v>
          </cell>
          <cell r="H43" t="str">
            <v>Refer to Object Intersection Rules.</v>
          </cell>
          <cell r="I43" t="str">
            <v>Direct Required</v>
          </cell>
          <cell r="J43" t="str">
            <v>Direct Required</v>
          </cell>
          <cell r="K43" t="str">
            <v>Direct Required</v>
          </cell>
          <cell r="L43" t="str">
            <v>Direct Required</v>
          </cell>
          <cell r="M43" t="str">
            <v>Direct Required</v>
          </cell>
          <cell r="N43" t="str">
            <v>D1 - 4</v>
          </cell>
          <cell r="O43">
            <v>0</v>
          </cell>
          <cell r="Q43" t="str">
            <v>Any Fund Types except 40 and 90.</v>
          </cell>
          <cell r="R43" t="str">
            <v>Location 18|000 only. (Change effective 7/1/2011)</v>
          </cell>
          <cell r="S43" t="str">
            <v>Function 432 only.</v>
          </cell>
          <cell r="T43" t="str">
            <v>Program 00 only.</v>
          </cell>
          <cell r="U43" t="str">
            <v>Subject 2500 only.</v>
          </cell>
          <cell r="V43" t="str">
            <v>Job Class 5100 only.</v>
          </cell>
          <cell r="W43">
            <v>3</v>
          </cell>
        </row>
        <row r="44">
          <cell r="C44">
            <v>51335</v>
          </cell>
          <cell r="D44" t="str">
            <v>Performance Based Compensation</v>
          </cell>
          <cell r="G44" t="str">
            <v>Added 12/14/09</v>
          </cell>
          <cell r="H44" t="str">
            <v>Refer to Object Intersection Rules.</v>
          </cell>
          <cell r="I44" t="str">
            <v>Direct Required</v>
          </cell>
          <cell r="J44" t="str">
            <v>Direct Required</v>
          </cell>
          <cell r="K44" t="str">
            <v>Direct Required</v>
          </cell>
          <cell r="L44" t="str">
            <v>Direct Required</v>
          </cell>
          <cell r="M44" t="str">
            <v>Direct Required</v>
          </cell>
          <cell r="N44" t="str">
            <v>D1 - 4</v>
          </cell>
          <cell r="P44">
            <v>1</v>
          </cell>
          <cell r="Q44" t="str">
            <v>Any Fund Types except 40 and 90.</v>
          </cell>
          <cell r="R44" t="str">
            <v>Any Location Type and related departments or school locations except 99|997, 99|998, 99|999 and Location Type 15.</v>
          </cell>
          <cell r="S44" t="str">
            <v>Any Function except 000, 223, 411, 421, 432, 441, 997, 998, and 999.</v>
          </cell>
          <cell r="T44" t="str">
            <v>Any Program except 97, 98 and 99.</v>
          </cell>
          <cell r="U44" t="str">
            <v>May not use Subjects 9700, 9800, or 9900.  Refer to the General Function/Subject Rules and the required Location Type/Subject Rules for guidance on determining the proper Subject account(s) to use with Function and Location accounts, respectively.</v>
          </cell>
          <cell r="V44" t="str">
            <v>Appropriate Job Classification except 0000, 5100 series, 9700, and 9800, and 9991.</v>
          </cell>
          <cell r="W44">
            <v>3</v>
          </cell>
        </row>
        <row r="45">
          <cell r="C45">
            <v>51336</v>
          </cell>
          <cell r="D45" t="str">
            <v>Class Overage/Weighting</v>
          </cell>
          <cell r="H45" t="str">
            <v>Optional Use Account:  Can be used if needed or desired</v>
          </cell>
          <cell r="I45" t="str">
            <v>Direct Required</v>
          </cell>
          <cell r="J45" t="str">
            <v>Direct Required</v>
          </cell>
          <cell r="K45" t="str">
            <v>None.  Use Program 10 only.</v>
          </cell>
          <cell r="L45" t="str">
            <v>Direct Required</v>
          </cell>
          <cell r="M45" t="str">
            <v>Direct Required</v>
          </cell>
          <cell r="N45" t="str">
            <v>D1 - 3</v>
          </cell>
          <cell r="O45">
            <v>0</v>
          </cell>
          <cell r="Q45" t="str">
            <v>Any Fund Types except 40 and 90.</v>
          </cell>
          <cell r="R45" t="str">
            <v>Any Location Type and related departments or school locations except 99|997, 99|998, 99|999 and Location Type 15.</v>
          </cell>
          <cell r="S45" t="str">
            <v>Functions 111, 113, and 232 only.</v>
          </cell>
          <cell r="T45" t="str">
            <v>Program 10 Series only.</v>
          </cell>
          <cell r="U45" t="str">
            <v xml:space="preserve">Subject 0000 only. </v>
          </cell>
          <cell r="V45" t="str">
            <v>Appropriate Job Classification except 0000, 5100 series, 9700, and 9800, and 9991.</v>
          </cell>
          <cell r="W45">
            <v>3</v>
          </cell>
        </row>
        <row r="46">
          <cell r="C46">
            <v>51338</v>
          </cell>
          <cell r="D46" t="str">
            <v>Summer Pay</v>
          </cell>
          <cell r="H46" t="str">
            <v>Refer to Object Intersection Rules.</v>
          </cell>
          <cell r="I46" t="str">
            <v>Direct Required</v>
          </cell>
          <cell r="J46" t="str">
            <v>Direct Required</v>
          </cell>
          <cell r="K46" t="str">
            <v>Direct Required</v>
          </cell>
          <cell r="L46" t="str">
            <v>Direct Required</v>
          </cell>
          <cell r="M46" t="str">
            <v>Direct Required</v>
          </cell>
          <cell r="N46" t="str">
            <v>D1 - 4</v>
          </cell>
          <cell r="O46">
            <v>0</v>
          </cell>
          <cell r="P46">
            <v>1</v>
          </cell>
          <cell r="Q46" t="str">
            <v>Any Fund Types except 40 and 90.</v>
          </cell>
          <cell r="R46" t="str">
            <v>Use Location Types 23, 24, and 25 with Location ID 907.  Alternatively, if a specific building account is necessary for regulatory or reporting purposes, use of the School ID number of each specific school is allowed with the proper Location Types 23-25. For administrative costs, use Location 01300 or 01318.</v>
          </cell>
          <cell r="S46" t="str">
            <v>Any Function except 000, 223, 411, 421, 432, 441, 997, 998, and 999.</v>
          </cell>
          <cell r="T46" t="str">
            <v>Any Program except 97, 98 and 99.</v>
          </cell>
          <cell r="U46" t="str">
            <v>May not use Subjects 9700, 9800, or 9900.  Refer to the General Function/Subject Rules and the required Location Type/Subject Rules for guidance on determining the proper Subject account(s) to use with Function and Location accounts, respectively.</v>
          </cell>
          <cell r="V46" t="str">
            <v>Appropriate Job Classification except 0000, 5100 series, 9700, and 9800, and 9991.</v>
          </cell>
          <cell r="W46">
            <v>3</v>
          </cell>
        </row>
        <row r="47">
          <cell r="C47">
            <v>51339</v>
          </cell>
          <cell r="D47" t="str">
            <v>Class Coverage</v>
          </cell>
          <cell r="H47" t="str">
            <v>Refer to Object Intersection Rules.</v>
          </cell>
          <cell r="I47" t="str">
            <v>Direct Required</v>
          </cell>
          <cell r="J47" t="str">
            <v>Direct Required</v>
          </cell>
          <cell r="K47" t="str">
            <v>Direct Required</v>
          </cell>
          <cell r="L47" t="str">
            <v>Direct Required</v>
          </cell>
          <cell r="M47" t="str">
            <v>Direct Required</v>
          </cell>
          <cell r="N47" t="str">
            <v>D1 - 4</v>
          </cell>
          <cell r="O47">
            <v>0</v>
          </cell>
          <cell r="Q47" t="str">
            <v>Any Fund Types except 40 and 90.</v>
          </cell>
          <cell r="R47" t="str">
            <v>Any Location Type and related departments or school locations except 99|997, 99|998, 99|999 and Location Type 15.</v>
          </cell>
          <cell r="S47" t="str">
            <v>Functions 112, 211, 212, and 222 only.</v>
          </cell>
          <cell r="T47" t="str">
            <v>Any Program except 00, 97, 98 and 99.</v>
          </cell>
          <cell r="U47" t="str">
            <v>May not use Subjects 2500, 9700, 9800, or 9900.  Refer to the General Function/Subject Rules and the required Location Type/Subject Rules for guidance on determining the proper Subject account(s) to use with Function and Location accounts, respectively.</v>
          </cell>
          <cell r="V47" t="str">
            <v>Job Classes 1295 through 1299 only.  No other Job Classes may be used with this Object.</v>
          </cell>
          <cell r="W47">
            <v>3</v>
          </cell>
        </row>
        <row r="48">
          <cell r="C48">
            <v>51400</v>
          </cell>
          <cell r="D48" t="str">
            <v>Stipends</v>
          </cell>
          <cell r="H48" t="str">
            <v>Reporting Level Account only.  Transactional entries are NOT allowed with this Account.</v>
          </cell>
          <cell r="I48" t="str">
            <v>N/A</v>
          </cell>
          <cell r="J48" t="str">
            <v>N/A</v>
          </cell>
          <cell r="K48" t="str">
            <v>N/A</v>
          </cell>
          <cell r="L48" t="str">
            <v>N/A</v>
          </cell>
          <cell r="M48" t="str">
            <v>N/A</v>
          </cell>
          <cell r="N48" t="str">
            <v>N/A</v>
          </cell>
          <cell r="O48">
            <v>0</v>
          </cell>
          <cell r="Q48" t="str">
            <v>No entries allowed to this Account.</v>
          </cell>
          <cell r="R48" t="str">
            <v>No entries allowed to this Account.</v>
          </cell>
          <cell r="S48" t="str">
            <v>No entries allowed to this Account.</v>
          </cell>
          <cell r="T48" t="str">
            <v>No entries allowed to this Account.</v>
          </cell>
          <cell r="U48" t="str">
            <v>No entries allowed to this Account.</v>
          </cell>
          <cell r="V48" t="str">
            <v>No entries allowed to this Account.</v>
          </cell>
          <cell r="W48">
            <v>2</v>
          </cell>
        </row>
        <row r="49">
          <cell r="C49">
            <v>51401</v>
          </cell>
          <cell r="D49" t="str">
            <v>Stipend - Other</v>
          </cell>
          <cell r="G49" t="str">
            <v>Added 2/11/08</v>
          </cell>
          <cell r="H49" t="str">
            <v>Refer to Object Intersection Rules.</v>
          </cell>
          <cell r="I49" t="str">
            <v>Direct Required</v>
          </cell>
          <cell r="J49" t="str">
            <v>Direct Required</v>
          </cell>
          <cell r="K49" t="str">
            <v>Direct Required</v>
          </cell>
          <cell r="L49" t="str">
            <v>Direct Required</v>
          </cell>
          <cell r="M49" t="str">
            <v>Direct Required</v>
          </cell>
          <cell r="N49" t="str">
            <v>D1 - 4</v>
          </cell>
          <cell r="O49">
            <v>0</v>
          </cell>
          <cell r="P49">
            <v>1</v>
          </cell>
          <cell r="Q49" t="str">
            <v>Any Fund Types except 40 and 90.</v>
          </cell>
          <cell r="R49" t="str">
            <v>Any Location Type and related departments or school locations except 99|997, 99|998, 99|999 and Location Type 15.</v>
          </cell>
          <cell r="S49" t="str">
            <v>Any Function except 000, 223, 411, 421, 432, 441, 997, 998, and 999.</v>
          </cell>
          <cell r="T49" t="str">
            <v>Any Program except 97, 98 and 99.</v>
          </cell>
          <cell r="U49" t="str">
            <v>May not use Subjects 9700, 9800, or 9900.  Refer to the General Function/Subject Rules and the required Location Type/Subject Rules for guidance on determining the proper Subject account(s) to use with Function and Location accounts, respectively.</v>
          </cell>
          <cell r="V49" t="str">
            <v>Appropriate Job Classification except 0000, 5100 series, 9700, and 9800, and 9991.</v>
          </cell>
          <cell r="W49">
            <v>3</v>
          </cell>
        </row>
        <row r="50">
          <cell r="C50">
            <v>51403</v>
          </cell>
          <cell r="D50" t="str">
            <v>Stipend - Athletic Directors/Extracurricular Directors</v>
          </cell>
          <cell r="G50" t="str">
            <v>Name Chg 01/31/08</v>
          </cell>
          <cell r="H50" t="str">
            <v>Refer to Object Intersection Rules.</v>
          </cell>
          <cell r="I50" t="str">
            <v>Direct Required</v>
          </cell>
          <cell r="J50" t="str">
            <v>Direct Required</v>
          </cell>
          <cell r="K50" t="str">
            <v>Direct Required</v>
          </cell>
          <cell r="L50" t="str">
            <v>Direct Required</v>
          </cell>
          <cell r="M50" t="str">
            <v>Direct Required</v>
          </cell>
          <cell r="N50" t="str">
            <v>D1 - 4</v>
          </cell>
          <cell r="O50">
            <v>0</v>
          </cell>
          <cell r="Q50" t="str">
            <v>Any Fund Types except 40 and 90.</v>
          </cell>
          <cell r="R50" t="str">
            <v>Any Location Type and related departments or school locations except 99|997, 99|998, 99|999 and Location Type 15.</v>
          </cell>
          <cell r="S50" t="str">
            <v>Function 213 only.</v>
          </cell>
          <cell r="T50" t="str">
            <v>Program 90 only.</v>
          </cell>
          <cell r="U50" t="str">
            <v>Subjects 2200 Series and 2300 Series only.</v>
          </cell>
          <cell r="V50" t="str">
            <v>Appropriate Job Classification except 0000, 5100 series, 9700, and 9800, and 9991.</v>
          </cell>
          <cell r="W50">
            <v>3</v>
          </cell>
        </row>
        <row r="51">
          <cell r="C51">
            <v>51404</v>
          </cell>
          <cell r="D51" t="str">
            <v>Stipend - Athletic Coaches/Extracurricular Advisors</v>
          </cell>
          <cell r="G51" t="str">
            <v>Name Chg 01/31/08</v>
          </cell>
          <cell r="H51" t="str">
            <v>Refer to Object Intersection Rules.</v>
          </cell>
          <cell r="I51" t="str">
            <v>Direct Required</v>
          </cell>
          <cell r="J51" t="str">
            <v>Direct Required</v>
          </cell>
          <cell r="K51" t="str">
            <v>Direct Required</v>
          </cell>
          <cell r="L51" t="str">
            <v>Direct Required</v>
          </cell>
          <cell r="M51" t="str">
            <v>Direct Required</v>
          </cell>
          <cell r="N51" t="str">
            <v>D1 - 4</v>
          </cell>
          <cell r="O51">
            <v>0</v>
          </cell>
          <cell r="Q51" t="str">
            <v>Any Fund Types except 40 and 90.</v>
          </cell>
          <cell r="R51" t="str">
            <v>Any Location Type and related departments or school locations except 99|997, 99|998, 99|999 and Location Type 15.</v>
          </cell>
          <cell r="S51" t="str">
            <v>Functions 213 and 433 only.</v>
          </cell>
          <cell r="T51" t="str">
            <v>Programs 80 and 90 only.</v>
          </cell>
          <cell r="U51" t="str">
            <v>Subjects 2200 Series and 2300 Series only with Middle and High Schools; Subject 2300 only with Elementary Schools</v>
          </cell>
          <cell r="V51" t="str">
            <v>Use Job Class 1800 series for Coaches and Advisors who are also Employees with other duties. Use Job Class 4800 series for Coaches or Advisors who serve as Coaches or Advisors only.  All additional Compensation for Coaches or Advisors, irrespective of the Job Class used is recorded in Object 51404 only.</v>
          </cell>
          <cell r="W51">
            <v>3</v>
          </cell>
        </row>
        <row r="52">
          <cell r="C52">
            <v>51405</v>
          </cell>
          <cell r="D52" t="str">
            <v>Stipend - Instructional Coaches</v>
          </cell>
          <cell r="H52" t="str">
            <v>Refer to Object Intersection Rules.</v>
          </cell>
          <cell r="I52" t="str">
            <v>Direct Required</v>
          </cell>
          <cell r="J52" t="str">
            <v>Direct Required</v>
          </cell>
          <cell r="K52" t="str">
            <v>Direct Required</v>
          </cell>
          <cell r="L52" t="str">
            <v>Direct Required</v>
          </cell>
          <cell r="M52" t="str">
            <v>Direct Required</v>
          </cell>
          <cell r="N52" t="str">
            <v>D1 - 4</v>
          </cell>
          <cell r="O52">
            <v>0</v>
          </cell>
          <cell r="P52">
            <v>1</v>
          </cell>
          <cell r="Q52" t="str">
            <v>Any Fund Types except 40 and 90.</v>
          </cell>
          <cell r="R52" t="str">
            <v>Any Location Type and related departments or school locations except 99|997, 99|998, 99|999 and Location Type 15.</v>
          </cell>
          <cell r="S52" t="str">
            <v>Function 222 only.</v>
          </cell>
          <cell r="T52" t="str">
            <v>Any Program except 97, 98 and 99.</v>
          </cell>
          <cell r="U52" t="str">
            <v>May not use Subjects 9700, 9800, or 9900.  Refer to the General Function/Subject Rules and the required Location Type/Subject Rules for guidance on determining the proper Subject account(s) to use with Function and Location accounts, respectively.</v>
          </cell>
          <cell r="V52" t="str">
            <v>Appropriate Job Classification except 0000, 5100 series, 9700, and 9800, and 9991.</v>
          </cell>
          <cell r="W52">
            <v>3</v>
          </cell>
        </row>
        <row r="53">
          <cell r="C53">
            <v>51406</v>
          </cell>
          <cell r="D53" t="str">
            <v>Stipend - Athletic Event Officials/Personnel</v>
          </cell>
          <cell r="G53" t="str">
            <v>Added 9/21</v>
          </cell>
          <cell r="H53" t="str">
            <v>Refer to Object Intersection Rules.</v>
          </cell>
          <cell r="I53" t="str">
            <v>Direct Required</v>
          </cell>
          <cell r="J53" t="str">
            <v>Direct Required</v>
          </cell>
          <cell r="K53" t="str">
            <v>Direct Required</v>
          </cell>
          <cell r="L53" t="str">
            <v>Direct Required</v>
          </cell>
          <cell r="M53" t="str">
            <v>Direct Required</v>
          </cell>
          <cell r="N53" t="str">
            <v>D1 - 4</v>
          </cell>
          <cell r="O53">
            <v>0</v>
          </cell>
          <cell r="P53">
            <v>1</v>
          </cell>
          <cell r="Q53" t="str">
            <v>Any Fund Types except 40 and 90.</v>
          </cell>
          <cell r="R53" t="str">
            <v>Any Location Type and related departments or school locations except 99|997, 99|998, 99|999 and Location Type 15.</v>
          </cell>
          <cell r="S53" t="str">
            <v>Any Function except 000, 223, 411, 421, 432, 441, 997, 998, and 999.</v>
          </cell>
          <cell r="T53" t="str">
            <v>Any Program except 97, 98 and 99.</v>
          </cell>
          <cell r="U53" t="str">
            <v>May not use Subjects 9700, 9800, or 9900.  Refer to the General Function/Subject Rules and the required Location Type/Subject Rules for guidance on determining the proper Subject account(s) to use with Function and Location accounts, respectively.</v>
          </cell>
          <cell r="V53" t="str">
            <v>Appropriate Job Classification except 0000, 5100 series, 9700, and 9800, and 9991.</v>
          </cell>
          <cell r="W53">
            <v>3</v>
          </cell>
        </row>
        <row r="54">
          <cell r="C54">
            <v>51407</v>
          </cell>
          <cell r="D54" t="str">
            <v>Stipend - Mentors</v>
          </cell>
          <cell r="G54" t="str">
            <v>Added 9/21</v>
          </cell>
          <cell r="H54" t="str">
            <v>Refer to Object Intersection Rules.</v>
          </cell>
          <cell r="I54" t="str">
            <v>Direct Required</v>
          </cell>
          <cell r="J54" t="str">
            <v>Direct Required</v>
          </cell>
          <cell r="K54" t="str">
            <v>Direct Required</v>
          </cell>
          <cell r="L54" t="str">
            <v>Direct Required</v>
          </cell>
          <cell r="M54" t="str">
            <v>Direct Required</v>
          </cell>
          <cell r="N54" t="str">
            <v>D1 - 4</v>
          </cell>
          <cell r="O54">
            <v>0</v>
          </cell>
          <cell r="P54">
            <v>1</v>
          </cell>
          <cell r="Q54" t="str">
            <v>Any Fund Types except 40 and 90.</v>
          </cell>
          <cell r="R54" t="str">
            <v>Any Location Type and related departments or school locations except 99|997, 99|998, 99|999 and Location Type 15.</v>
          </cell>
          <cell r="S54" t="str">
            <v>Function 222 only.</v>
          </cell>
          <cell r="T54" t="str">
            <v>Any Program except 97, 98 and 99.</v>
          </cell>
          <cell r="U54" t="str">
            <v>May not use Subjects 9700, 9800, or 9900.  Refer to the General Function/Subject Rules and the required Location Type/Subject Rules for guidance on determining the proper Subject account(s) to use with Function and Location accounts, respectively.</v>
          </cell>
          <cell r="V54" t="str">
            <v>Appropriate Job Classification except 0000, 5100 series, 9700, and 9800, and 9991.</v>
          </cell>
          <cell r="W54">
            <v>3</v>
          </cell>
        </row>
        <row r="55">
          <cell r="C55">
            <v>51500</v>
          </cell>
          <cell r="D55" t="str">
            <v>Unassigned - Contact RIDE for validation.</v>
          </cell>
          <cell r="H55" t="str">
            <v>Reporting Level Account only.  Transactional entries are NOT allowed with this Account.</v>
          </cell>
          <cell r="I55" t="str">
            <v>N/A</v>
          </cell>
          <cell r="J55" t="str">
            <v>N/A</v>
          </cell>
          <cell r="K55" t="str">
            <v>N/A</v>
          </cell>
          <cell r="L55" t="str">
            <v>N/A</v>
          </cell>
          <cell r="M55" t="str">
            <v>N/A</v>
          </cell>
          <cell r="N55" t="str">
            <v>N/A</v>
          </cell>
          <cell r="O55">
            <v>0</v>
          </cell>
          <cell r="Q55" t="str">
            <v>No entries allowed to this Account.</v>
          </cell>
          <cell r="R55" t="str">
            <v>No entries allowed to this Account.</v>
          </cell>
          <cell r="S55" t="str">
            <v>No entries allowed to this Account.</v>
          </cell>
          <cell r="T55" t="str">
            <v>No entries allowed to this Account.</v>
          </cell>
          <cell r="U55" t="str">
            <v>No entries allowed to this Account.</v>
          </cell>
          <cell r="V55" t="str">
            <v>No entries allowed to this Account.</v>
          </cell>
          <cell r="W55">
            <v>2</v>
          </cell>
        </row>
        <row r="56">
          <cell r="C56">
            <v>51600</v>
          </cell>
          <cell r="D56" t="str">
            <v>Unassigned - Contact RIDE for validation.</v>
          </cell>
          <cell r="H56" t="str">
            <v>Reporting Level Account only.  Transactional entries are NOT allowed with this Account.</v>
          </cell>
          <cell r="I56" t="str">
            <v>N/A</v>
          </cell>
          <cell r="J56" t="str">
            <v>N/A</v>
          </cell>
          <cell r="K56" t="str">
            <v>N/A</v>
          </cell>
          <cell r="L56" t="str">
            <v>N/A</v>
          </cell>
          <cell r="M56" t="str">
            <v>N/A</v>
          </cell>
          <cell r="N56" t="str">
            <v>N/A</v>
          </cell>
          <cell r="O56">
            <v>0</v>
          </cell>
          <cell r="Q56" t="str">
            <v>No entries allowed to this Account.</v>
          </cell>
          <cell r="R56" t="str">
            <v>No entries allowed to this Account.</v>
          </cell>
          <cell r="S56" t="str">
            <v>No entries allowed to this Account.</v>
          </cell>
          <cell r="T56" t="str">
            <v>No entries allowed to this Account.</v>
          </cell>
          <cell r="U56" t="str">
            <v>No entries allowed to this Account.</v>
          </cell>
          <cell r="V56" t="str">
            <v>No entries allowed to this Account.</v>
          </cell>
          <cell r="W56">
            <v>2</v>
          </cell>
        </row>
        <row r="57">
          <cell r="C57">
            <v>51700</v>
          </cell>
          <cell r="D57" t="str">
            <v>Unassigned - Contact RIDE for validation.</v>
          </cell>
          <cell r="H57" t="str">
            <v>Reporting Level Account only.  Transactional entries are NOT allowed with this Account.</v>
          </cell>
          <cell r="I57" t="str">
            <v>N/A</v>
          </cell>
          <cell r="J57" t="str">
            <v>N/A</v>
          </cell>
          <cell r="K57" t="str">
            <v>N/A</v>
          </cell>
          <cell r="L57" t="str">
            <v>N/A</v>
          </cell>
          <cell r="M57" t="str">
            <v>N/A</v>
          </cell>
          <cell r="N57" t="str">
            <v>N/A</v>
          </cell>
          <cell r="O57">
            <v>0</v>
          </cell>
          <cell r="Q57" t="str">
            <v>No entries allowed to this Account.</v>
          </cell>
          <cell r="R57" t="str">
            <v>No entries allowed to this Account.</v>
          </cell>
          <cell r="S57" t="str">
            <v>No entries allowed to this Account.</v>
          </cell>
          <cell r="T57" t="str">
            <v>No entries allowed to this Account.</v>
          </cell>
          <cell r="U57" t="str">
            <v>No entries allowed to this Account.</v>
          </cell>
          <cell r="V57" t="str">
            <v>No entries allowed to this Account.</v>
          </cell>
          <cell r="W57">
            <v>2</v>
          </cell>
        </row>
        <row r="58">
          <cell r="C58">
            <v>51800</v>
          </cell>
          <cell r="D58" t="str">
            <v>Unassigned - Contact RIDE for validation.</v>
          </cell>
          <cell r="H58" t="str">
            <v>Reporting Level Account only.  Transactional entries are NOT allowed with this Account.</v>
          </cell>
          <cell r="I58" t="str">
            <v>N/A</v>
          </cell>
          <cell r="J58" t="str">
            <v>N/A</v>
          </cell>
          <cell r="K58" t="str">
            <v>N/A</v>
          </cell>
          <cell r="L58" t="str">
            <v>N/A</v>
          </cell>
          <cell r="M58" t="str">
            <v>N/A</v>
          </cell>
          <cell r="N58" t="str">
            <v>N/A</v>
          </cell>
          <cell r="O58">
            <v>0</v>
          </cell>
          <cell r="Q58" t="str">
            <v>No entries allowed to this Account.</v>
          </cell>
          <cell r="R58" t="str">
            <v>No entries allowed to this Account.</v>
          </cell>
          <cell r="S58" t="str">
            <v>No entries allowed to this Account.</v>
          </cell>
          <cell r="T58" t="str">
            <v>No entries allowed to this Account.</v>
          </cell>
          <cell r="U58" t="str">
            <v>No entries allowed to this Account.</v>
          </cell>
          <cell r="V58" t="str">
            <v>No entries allowed to this Account.</v>
          </cell>
          <cell r="W58">
            <v>2</v>
          </cell>
        </row>
        <row r="59">
          <cell r="C59">
            <v>51900</v>
          </cell>
          <cell r="D59" t="str">
            <v>Unassigned - Contact RIDE for validation.</v>
          </cell>
          <cell r="H59" t="str">
            <v>Reporting Level Account only.  Transactional entries are NOT allowed with this Account.</v>
          </cell>
          <cell r="I59" t="str">
            <v>N/A</v>
          </cell>
          <cell r="J59" t="str">
            <v>N/A</v>
          </cell>
          <cell r="K59" t="str">
            <v>N/A</v>
          </cell>
          <cell r="L59" t="str">
            <v>N/A</v>
          </cell>
          <cell r="M59" t="str">
            <v>N/A</v>
          </cell>
          <cell r="N59" t="str">
            <v>N/A</v>
          </cell>
          <cell r="O59">
            <v>0</v>
          </cell>
          <cell r="Q59" t="str">
            <v>No entries allowed to this Account.</v>
          </cell>
          <cell r="R59" t="str">
            <v>No entries allowed to this Account.</v>
          </cell>
          <cell r="S59" t="str">
            <v>No entries allowed to this Account.</v>
          </cell>
          <cell r="T59" t="str">
            <v>No entries allowed to this Account.</v>
          </cell>
          <cell r="U59" t="str">
            <v>No entries allowed to this Account.</v>
          </cell>
          <cell r="V59" t="str">
            <v>No entries allowed to this Account.</v>
          </cell>
          <cell r="W59">
            <v>2</v>
          </cell>
        </row>
        <row r="60">
          <cell r="C60">
            <v>52000</v>
          </cell>
          <cell r="D60" t="str">
            <v>Personnel Services - Employee Benefits</v>
          </cell>
          <cell r="E60" t="str">
            <v>Y</v>
          </cell>
          <cell r="G60" t="str">
            <v>Change Name 4/4/08</v>
          </cell>
          <cell r="H60" t="str">
            <v>Reporting Level Account only.  Transactional entries are NOT allowed with this Account.</v>
          </cell>
          <cell r="I60" t="str">
            <v>N/A</v>
          </cell>
          <cell r="J60" t="str">
            <v>N/A</v>
          </cell>
          <cell r="K60" t="str">
            <v>N/A</v>
          </cell>
          <cell r="L60" t="str">
            <v>N/A</v>
          </cell>
          <cell r="M60" t="str">
            <v>N/A</v>
          </cell>
          <cell r="N60" t="str">
            <v>N/A</v>
          </cell>
          <cell r="O60">
            <v>0</v>
          </cell>
          <cell r="Q60" t="str">
            <v>No entries allowed to this Account.</v>
          </cell>
          <cell r="R60" t="str">
            <v>No entries allowed to this Account.</v>
          </cell>
          <cell r="S60" t="str">
            <v>No entries allowed to this Account.</v>
          </cell>
          <cell r="T60" t="str">
            <v>No entries allowed to this Account.</v>
          </cell>
          <cell r="U60" t="str">
            <v>No entries allowed to this Account.</v>
          </cell>
          <cell r="V60" t="str">
            <v>No entries allowed to this Account.</v>
          </cell>
          <cell r="W60">
            <v>1</v>
          </cell>
        </row>
        <row r="61">
          <cell r="C61">
            <v>52100</v>
          </cell>
          <cell r="D61" t="str">
            <v>Health/Medical Benefits</v>
          </cell>
          <cell r="H61" t="str">
            <v>Reporting Level Account only.  Transactional entries are NOT allowed with this Account.</v>
          </cell>
          <cell r="I61" t="str">
            <v>N/A</v>
          </cell>
          <cell r="J61" t="str">
            <v>N/A</v>
          </cell>
          <cell r="K61" t="str">
            <v>N/A</v>
          </cell>
          <cell r="L61" t="str">
            <v>N/A</v>
          </cell>
          <cell r="M61" t="str">
            <v>N/A</v>
          </cell>
          <cell r="N61" t="str">
            <v>N/A</v>
          </cell>
          <cell r="O61">
            <v>0</v>
          </cell>
          <cell r="Q61" t="str">
            <v>No entries allowed to this Account.</v>
          </cell>
          <cell r="R61" t="str">
            <v>No entries allowed to this Account.</v>
          </cell>
          <cell r="S61" t="str">
            <v>No entries allowed to this Account.</v>
          </cell>
          <cell r="T61" t="str">
            <v>No entries allowed to this Account.</v>
          </cell>
          <cell r="U61" t="str">
            <v>No entries allowed to this Account.</v>
          </cell>
          <cell r="V61" t="str">
            <v>No entries allowed to this Account.</v>
          </cell>
          <cell r="W61">
            <v>2</v>
          </cell>
        </row>
        <row r="62">
          <cell r="C62">
            <v>52101</v>
          </cell>
          <cell r="D62" t="str">
            <v>Health and Medical Premiums</v>
          </cell>
          <cell r="G62" t="str">
            <v>Updated Function for 999 allocation 06/11/09</v>
          </cell>
          <cell r="H62" t="str">
            <v>Refer to Object Intersection Rules.</v>
          </cell>
          <cell r="I62" t="str">
            <v>Direct Preferred or Wtd. Payroll</v>
          </cell>
          <cell r="J62" t="str">
            <v>Direct Required</v>
          </cell>
          <cell r="K62" t="str">
            <v>Direct Required</v>
          </cell>
          <cell r="L62" t="str">
            <v>Direct Preferred or Wtd. Payroll</v>
          </cell>
          <cell r="M62" t="str">
            <v>Direct Required</v>
          </cell>
          <cell r="N62" t="str">
            <v>D2 - 5</v>
          </cell>
          <cell r="O62">
            <v>0</v>
          </cell>
          <cell r="Q62" t="str">
            <v>Any Fund Types except 40 and 90.</v>
          </cell>
          <cell r="R62" t="str">
            <v>Any Location Types and related departments or school locations except 99|997 and 99|998.  Can use the 99|999 with the Assigned Allocation Method.</v>
          </cell>
          <cell r="S62" t="str">
            <v>Any Function except 000, 411, 421, 441, 997, 998, and 999.  Allocation is not allowed.</v>
          </cell>
          <cell r="T62" t="str">
            <v>Any Program except 97, 98 and 99.  Allocation is not allowed.</v>
          </cell>
          <cell r="U62"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62" t="str">
            <v>Appropriate Job Classification except 0000, 5100 series, 9700, and 9800, and 9991.</v>
          </cell>
          <cell r="W62">
            <v>3</v>
          </cell>
        </row>
        <row r="63">
          <cell r="C63">
            <v>52102</v>
          </cell>
          <cell r="D63" t="str">
            <v>Life</v>
          </cell>
          <cell r="G63" t="str">
            <v>Updated Function for 999 allocation 06/11/09</v>
          </cell>
          <cell r="H63" t="str">
            <v>Refer to Object Intersection Rules.</v>
          </cell>
          <cell r="I63" t="str">
            <v>Direct Preferred or Wtd. Payroll</v>
          </cell>
          <cell r="J63" t="str">
            <v>Direct Required</v>
          </cell>
          <cell r="K63" t="str">
            <v>Direct Required</v>
          </cell>
          <cell r="L63" t="str">
            <v>Direct Preferred or Wtd. Payroll</v>
          </cell>
          <cell r="M63" t="str">
            <v>Direct Required</v>
          </cell>
          <cell r="N63" t="str">
            <v>D2 - 5</v>
          </cell>
          <cell r="O63">
            <v>0</v>
          </cell>
          <cell r="Q63" t="str">
            <v>Any Fund Types except 40 and 90.</v>
          </cell>
          <cell r="R63" t="str">
            <v>Any Location Types and related departments or school locations except 99|997 and 99|998.  Can use the 99|999 with the Assigned Allocation Method.</v>
          </cell>
          <cell r="S63" t="str">
            <v>Any Function except 000, 411, 421, 441, 997, 998, and 999.  Allocation is not allowed.</v>
          </cell>
          <cell r="T63" t="str">
            <v>Any Program except 97, 98 and 99.  Allocation is not allowed.</v>
          </cell>
          <cell r="U63"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63" t="str">
            <v>Appropriate Job Classification except 0000, 5100 series, 9700, and 9800, and 9991.</v>
          </cell>
          <cell r="W63">
            <v>3</v>
          </cell>
        </row>
        <row r="64">
          <cell r="C64">
            <v>52103</v>
          </cell>
          <cell r="D64" t="str">
            <v>Dental</v>
          </cell>
          <cell r="G64" t="str">
            <v>Updated Function for 999 allocation 06/11/09</v>
          </cell>
          <cell r="H64" t="str">
            <v>Refer to Object Intersection Rules.</v>
          </cell>
          <cell r="I64" t="str">
            <v>Direct Preferred or Wtd. Payroll</v>
          </cell>
          <cell r="J64" t="str">
            <v>Direct Required</v>
          </cell>
          <cell r="K64" t="str">
            <v>Direct Required</v>
          </cell>
          <cell r="L64" t="str">
            <v>Direct Preferred or Wtd. Payroll</v>
          </cell>
          <cell r="M64" t="str">
            <v>Direct Required</v>
          </cell>
          <cell r="N64" t="str">
            <v>D2 - 5</v>
          </cell>
          <cell r="O64">
            <v>0</v>
          </cell>
          <cell r="Q64" t="str">
            <v>Any Fund Types except 40 and 90.</v>
          </cell>
          <cell r="R64" t="str">
            <v>Any Location Types and related departments or school locations except 99|997 and 99|998.  Can use the 99|999 with the Assigned Allocation Method.</v>
          </cell>
          <cell r="S64" t="str">
            <v>Any Function except 000, 411, 421, 441, 997, 998, and 999.  Allocation is not allowed.</v>
          </cell>
          <cell r="T64" t="str">
            <v>Any Program except 97, 98 and 99.  Allocation is not allowed.</v>
          </cell>
          <cell r="U64"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64" t="str">
            <v>Appropriate Job Classification except 0000, 5100 series, 9700, and 9800, and 9991.</v>
          </cell>
          <cell r="W64">
            <v>3</v>
          </cell>
        </row>
        <row r="65">
          <cell r="C65">
            <v>52104</v>
          </cell>
          <cell r="D65" t="str">
            <v>Vision</v>
          </cell>
          <cell r="G65" t="str">
            <v>Updated Function for 999 allocation 06/11/09</v>
          </cell>
          <cell r="H65" t="str">
            <v>Refer to Object Intersection Rules.</v>
          </cell>
          <cell r="I65" t="str">
            <v>Direct Preferred or Wtd. Payroll</v>
          </cell>
          <cell r="J65" t="str">
            <v>Direct Required</v>
          </cell>
          <cell r="K65" t="str">
            <v>Direct Required</v>
          </cell>
          <cell r="L65" t="str">
            <v>Direct Preferred or Wtd. Payroll</v>
          </cell>
          <cell r="M65" t="str">
            <v>Direct Required</v>
          </cell>
          <cell r="N65" t="str">
            <v>D2 - 5</v>
          </cell>
          <cell r="O65">
            <v>0</v>
          </cell>
          <cell r="Q65" t="str">
            <v>Any Fund Types except 40 and 90.</v>
          </cell>
          <cell r="R65" t="str">
            <v>Any Location Types and related departments or school locations except 99|997 and 99|998.  Can use the 99|999 with the Assigned Allocation Method.</v>
          </cell>
          <cell r="S65" t="str">
            <v>Any Function except 000, 411, 421, 441, 997, 998, and 999.  Allocation is not allowed.</v>
          </cell>
          <cell r="T65" t="str">
            <v>Any Program except 97, 98 and 99.  Allocation is not allowed.</v>
          </cell>
          <cell r="U65"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65" t="str">
            <v>Appropriate Job Classification except 0000, 5100 series, 9700, and 9800, and 9991.</v>
          </cell>
          <cell r="W65">
            <v>3</v>
          </cell>
        </row>
        <row r="66">
          <cell r="C66">
            <v>52105</v>
          </cell>
          <cell r="D66" t="str">
            <v>Disability</v>
          </cell>
          <cell r="G66" t="str">
            <v>Updated Function for 999 allocation 06/11/09</v>
          </cell>
          <cell r="H66" t="str">
            <v>Refer to Object Intersection Rules.</v>
          </cell>
          <cell r="I66" t="str">
            <v>Direct Preferred or Wtd. Payroll</v>
          </cell>
          <cell r="J66" t="str">
            <v>Direct Required</v>
          </cell>
          <cell r="K66" t="str">
            <v>Direct Required</v>
          </cell>
          <cell r="L66" t="str">
            <v>Direct Preferred or Wtd. Payroll</v>
          </cell>
          <cell r="M66" t="str">
            <v>Direct Required</v>
          </cell>
          <cell r="N66" t="str">
            <v>D2 - 5</v>
          </cell>
          <cell r="O66">
            <v>0</v>
          </cell>
          <cell r="Q66" t="str">
            <v>Any Fund Types except 40 and 90.</v>
          </cell>
          <cell r="R66" t="str">
            <v>For payments to disabled inactive employees, use Location 00000 only.  For all other employees, use any Location Types and related departments or school locations except 99|997 and 99|998.  Can use the 99|999 with the Assigned Allocation Method.</v>
          </cell>
          <cell r="S66" t="str">
            <v>For payments to disabled inactive employees, use Function 432 only. For all other employees, use any Function except 000, 411, 421, 432, 441, 997, 998, and 999.  Allocation is not allowed.</v>
          </cell>
          <cell r="T66" t="str">
            <v>For payments to disabled inactive employees, use Program 00 only. For all other employees, use any Program except 00, 97, 98 and 99.  Allocation is not allowed.</v>
          </cell>
          <cell r="U66" t="str">
            <v>For payments to disabled inactive employees, use Subject 2500 only. For all other employees, use 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66" t="str">
            <v>For payments to disabled inactive employees, use Job Class 5200 only.  For all other employees use the appropriate Job Classification except 0000, 5100 series, 5200,  9700, and 9800, and 9991.</v>
          </cell>
          <cell r="W66">
            <v>3</v>
          </cell>
        </row>
        <row r="67">
          <cell r="C67">
            <v>52106</v>
          </cell>
          <cell r="D67" t="str">
            <v>Other Insurance</v>
          </cell>
          <cell r="G67" t="str">
            <v>Updated Function for 999 allocation 06/11/09</v>
          </cell>
          <cell r="H67" t="str">
            <v>Refer to Object Intersection Rules.</v>
          </cell>
          <cell r="I67" t="str">
            <v>Direct Preferred or Wtd. Payroll</v>
          </cell>
          <cell r="J67" t="str">
            <v>Direct Required</v>
          </cell>
          <cell r="K67" t="str">
            <v>Direct Required</v>
          </cell>
          <cell r="L67" t="str">
            <v>Direct Preferred or Wtd. Payroll</v>
          </cell>
          <cell r="M67" t="str">
            <v>Direct Required</v>
          </cell>
          <cell r="N67" t="str">
            <v>D2 - 5</v>
          </cell>
          <cell r="O67">
            <v>0</v>
          </cell>
          <cell r="Q67" t="str">
            <v>Any Fund Types except 40 and 90.</v>
          </cell>
          <cell r="R67" t="str">
            <v>Any Location Types and related departments or school locations except 99|997 and 99|998.  Can use the 99|999 with the Assigned Allocation Method.</v>
          </cell>
          <cell r="S67" t="str">
            <v>Any Function except 000, 411, 421, 441, 997, 998, and 999.  Allocation is not allowed.</v>
          </cell>
          <cell r="T67" t="str">
            <v>Any Program except 97, 98 and 99.  Allocation is not allowed.</v>
          </cell>
          <cell r="U67"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67" t="str">
            <v>Appropriate Job Classification except 0000, 5100 series, 9700, and 9800, and 9991.</v>
          </cell>
          <cell r="W67">
            <v>3</v>
          </cell>
        </row>
        <row r="68">
          <cell r="C68">
            <v>52107</v>
          </cell>
          <cell r="D68" t="str">
            <v>Death Benefit</v>
          </cell>
          <cell r="G68" t="str">
            <v>Updated Function for 999 allocation 06/11/09</v>
          </cell>
          <cell r="H68" t="str">
            <v>Refer to Object Intersection Rules.</v>
          </cell>
          <cell r="I68" t="str">
            <v>Direct Preferred or Wtd. Payroll</v>
          </cell>
          <cell r="J68" t="str">
            <v>Direct Required</v>
          </cell>
          <cell r="K68" t="str">
            <v>Direct Required</v>
          </cell>
          <cell r="L68" t="str">
            <v>Direct Preferred or Wtd. Payroll</v>
          </cell>
          <cell r="M68" t="str">
            <v>Direct Required</v>
          </cell>
          <cell r="N68" t="str">
            <v>D2 - 5</v>
          </cell>
          <cell r="O68">
            <v>0</v>
          </cell>
          <cell r="Q68" t="str">
            <v>Any Fund Types except 40 and 90.</v>
          </cell>
          <cell r="R68" t="str">
            <v>Any Location Types and related departments or school locations except 99|997 and 99|998.  Can use the 99|999 with the Assigned Allocation Method.</v>
          </cell>
          <cell r="S68" t="str">
            <v>Any Function except 000, 411, 421, 441, 997, 998, and 999.  Allocation is not allowed.</v>
          </cell>
          <cell r="T68" t="str">
            <v>Any Program except 97, 98 and 99.  Allocation is not allowed.</v>
          </cell>
          <cell r="U68"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68" t="str">
            <v>Appropriate Job Classification except 0000, 5100 series, 9700, and 9800, and 9991.</v>
          </cell>
          <cell r="W68">
            <v>3</v>
          </cell>
        </row>
        <row r="69">
          <cell r="C69">
            <v>52108</v>
          </cell>
          <cell r="D69" t="str">
            <v>Wellness Program</v>
          </cell>
          <cell r="G69" t="str">
            <v>Updated Function for 999 allocation 06/11/09</v>
          </cell>
          <cell r="H69" t="str">
            <v>Refer to Object Intersection Rules.</v>
          </cell>
          <cell r="I69" t="str">
            <v>Direct Preferred or Wtd. Payroll</v>
          </cell>
          <cell r="J69" t="str">
            <v>Direct Required</v>
          </cell>
          <cell r="K69" t="str">
            <v>Direct Required</v>
          </cell>
          <cell r="L69" t="str">
            <v>Direct Preferred or Wtd. Payroll</v>
          </cell>
          <cell r="M69" t="str">
            <v>Direct Required</v>
          </cell>
          <cell r="N69" t="str">
            <v>D2 - 5</v>
          </cell>
          <cell r="O69">
            <v>0</v>
          </cell>
          <cell r="Q69" t="str">
            <v>Any Fund Types except 40 and 90.</v>
          </cell>
          <cell r="R69" t="str">
            <v>Any Location Types and related departments or school locations except 99|997 and 99|998.  Can use the 99|999 with the Assigned Allocation Method.</v>
          </cell>
          <cell r="S69" t="str">
            <v>Any Function except 000, 411, 421, 441, 997, 998, and 999.  Allocation is not allowed.</v>
          </cell>
          <cell r="T69" t="str">
            <v>Any Program except 97, 98 and 99.  Allocation is not allowed.</v>
          </cell>
          <cell r="U69"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69" t="str">
            <v>Appropriate Job Classification except 0000, 5100 series, 9700, and 9800, and 9991.</v>
          </cell>
          <cell r="W69">
            <v>3</v>
          </cell>
        </row>
        <row r="70">
          <cell r="C70">
            <v>52109</v>
          </cell>
          <cell r="D70" t="str">
            <v>Medical Buyback Payments</v>
          </cell>
          <cell r="G70" t="str">
            <v>Changed Name 12/10/07 and 2/11/08; updated Function for 999 allocation 06/11/09</v>
          </cell>
          <cell r="H70" t="str">
            <v>Refer to Object Intersection Rules.</v>
          </cell>
          <cell r="I70" t="str">
            <v>Direct Preferred or Wtd. Payroll</v>
          </cell>
          <cell r="J70" t="str">
            <v>Direct Required</v>
          </cell>
          <cell r="K70" t="str">
            <v>Direct Required</v>
          </cell>
          <cell r="L70" t="str">
            <v>Direct Required</v>
          </cell>
          <cell r="M70" t="str">
            <v>Direct Required</v>
          </cell>
          <cell r="N70" t="str">
            <v>D2 - 5</v>
          </cell>
          <cell r="O70">
            <v>0</v>
          </cell>
          <cell r="Q70" t="str">
            <v>Any Fund Types except 40 and 90.</v>
          </cell>
          <cell r="R70" t="str">
            <v>For Retirees and Terminating Employees, use Location 18000 only.  For Continuing Employees, use the Location assigned to the employee for charges to Regular Salaries  (Object 51110).  Can use the 99|999 with the Assigned Allocation Method, except for payments to Retirees.</v>
          </cell>
          <cell r="S70" t="str">
            <v>For Retirees and Terminating Employees, use Function 432 only.  For Continuing Employees, use the Function assigned to the employee for charges to Regular Salaries (Object 51110).</v>
          </cell>
          <cell r="T70" t="str">
            <v>For Retirees and Terminating Employees, use Program 00 only.  For Continuing Employees, use the Program assigned to the employee for charges to Regular Salaries (Object 51110).</v>
          </cell>
          <cell r="U70" t="str">
            <v>For Retirees and Terminating Employees, use Subject 2500 only.  For Continuing Employees, use the Subject assigned to the employee for charges to Regular Salaries (Object 51110).</v>
          </cell>
          <cell r="V70" t="str">
            <v>For Retirees and Terminating Employees, use Job Class 5100 only.  For Continuing Employees, use the Job Class assigned to the employee for charges to Regular Salaries (Object 51110), but may not use Job Classes 0000, 5200, 9700, 9800, or 9991.</v>
          </cell>
          <cell r="W70">
            <v>3</v>
          </cell>
        </row>
        <row r="71">
          <cell r="C71">
            <v>52111</v>
          </cell>
          <cell r="D71" t="str">
            <v>Legal Benefits</v>
          </cell>
          <cell r="G71" t="str">
            <v>Updated Function for 999 allocation 06/11/09</v>
          </cell>
          <cell r="H71" t="str">
            <v>Refer to Object Intersection Rules.</v>
          </cell>
          <cell r="I71" t="str">
            <v>Direct Preferred or Wtd. Payroll</v>
          </cell>
          <cell r="J71" t="str">
            <v>Direct Required</v>
          </cell>
          <cell r="K71" t="str">
            <v>Direct Required</v>
          </cell>
          <cell r="L71" t="str">
            <v>Direct Preferred or Wtd. Payroll</v>
          </cell>
          <cell r="M71" t="str">
            <v>Direct Required</v>
          </cell>
          <cell r="N71" t="str">
            <v>D2 - 5</v>
          </cell>
          <cell r="O71">
            <v>0</v>
          </cell>
          <cell r="Q71" t="str">
            <v>Any Fund Types except 40 and 90.</v>
          </cell>
          <cell r="R71" t="str">
            <v>Any Location Types and related departments or school locations except 99|997 and 99|998.  Can use the 99|999 with the Assigned Allocation Method.</v>
          </cell>
          <cell r="S71" t="str">
            <v>Any Function except 000, 411, 421, 441, 997, 998, and 999.  Allocation is not allowed.</v>
          </cell>
          <cell r="T71" t="str">
            <v>Any Program except 97, 98 and 99.  Allocation is not allowed.</v>
          </cell>
          <cell r="U71"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71" t="str">
            <v>Appropriate Job Classification except 0000, 5100 series, 9700, and 9800, and 9991.</v>
          </cell>
          <cell r="W71">
            <v>3</v>
          </cell>
        </row>
        <row r="72">
          <cell r="C72">
            <v>52112</v>
          </cell>
          <cell r="D72" t="str">
            <v>Uniform Allowance</v>
          </cell>
          <cell r="G72" t="str">
            <v>Updated Function for 999 allocation 06/11/09</v>
          </cell>
          <cell r="H72" t="str">
            <v>Refer to Object Intersection Rules.</v>
          </cell>
          <cell r="I72" t="str">
            <v>Direct Preferred or Wtd. Payroll</v>
          </cell>
          <cell r="J72" t="str">
            <v>Direct Required</v>
          </cell>
          <cell r="K72" t="str">
            <v>Direct Required</v>
          </cell>
          <cell r="L72" t="str">
            <v>Direct Preferred or Wtd. Payroll</v>
          </cell>
          <cell r="M72" t="str">
            <v>Direct Required</v>
          </cell>
          <cell r="N72" t="str">
            <v>D2 - 5</v>
          </cell>
          <cell r="O72">
            <v>0</v>
          </cell>
          <cell r="Q72" t="str">
            <v>Any Fund Types except 40 and 90.</v>
          </cell>
          <cell r="R72" t="str">
            <v>Any Location Types and related departments or school locations except 99|997 and 99|998.  Can use the 99|999 with the Assigned Allocation Method.</v>
          </cell>
          <cell r="S72" t="str">
            <v>Any Function except 000, 411, 421, 441, 997, 998, and 999.  Allocation is not allowed.</v>
          </cell>
          <cell r="T72" t="str">
            <v>Any Program except 97, 98 and 99.  Allocation is not allowed.</v>
          </cell>
          <cell r="U72"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72" t="str">
            <v>Appropriate Job Classification except 0000, 5100 series, 9700, and 9800, and 9991.</v>
          </cell>
          <cell r="W72">
            <v>3</v>
          </cell>
        </row>
        <row r="73">
          <cell r="C73">
            <v>52121</v>
          </cell>
          <cell r="D73" t="str">
            <v>Health and Medical - Self Insured/Active</v>
          </cell>
          <cell r="G73" t="str">
            <v>Added 9/17; updated Function for 999 allocation 06/11/09</v>
          </cell>
          <cell r="H73" t="str">
            <v>Refer to Object Intersection Rules.</v>
          </cell>
          <cell r="I73" t="str">
            <v>Direct Preferred or Wtd. Payroll</v>
          </cell>
          <cell r="J73" t="str">
            <v>Direct Required</v>
          </cell>
          <cell r="K73" t="str">
            <v>Direct Required</v>
          </cell>
          <cell r="L73" t="str">
            <v>Direct Preferred or Wtd. Payroll</v>
          </cell>
          <cell r="M73" t="str">
            <v>Direct Required</v>
          </cell>
          <cell r="N73" t="str">
            <v>D2 - 5</v>
          </cell>
          <cell r="O73">
            <v>0</v>
          </cell>
          <cell r="Q73" t="str">
            <v>Any Fund Types except 40 and 90.</v>
          </cell>
          <cell r="R73" t="str">
            <v>Any Location Types and related departments or school locations except 99|997 and 99|998.  Can use the 99|999 with the Assigned Allocation Method.</v>
          </cell>
          <cell r="S73" t="str">
            <v>Any Function except 000, 411, 421, 441, 997, 998, and 999.  Allocation is not allowed.</v>
          </cell>
          <cell r="T73" t="str">
            <v>Any Program except 97, 98 and 99.  Allocation is not allowed.</v>
          </cell>
          <cell r="U73"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73" t="str">
            <v>Appropriate Job Classification except 0000, 5100 series, 9700, and 9800, and 9991.</v>
          </cell>
          <cell r="W73">
            <v>3</v>
          </cell>
        </row>
        <row r="74">
          <cell r="C74">
            <v>52122</v>
          </cell>
          <cell r="D74" t="str">
            <v>Health and Medical - Self Insured/Retiree</v>
          </cell>
          <cell r="G74" t="str">
            <v>Added 9/17; changed Function, Program, &amp; Subject to Direct Required 06/11/09</v>
          </cell>
          <cell r="H74" t="str">
            <v>Refer to Object Intersection Rules.</v>
          </cell>
          <cell r="I74" t="str">
            <v>Direct Preferred or Wtd. Payroll</v>
          </cell>
          <cell r="J74" t="str">
            <v>Direct Required</v>
          </cell>
          <cell r="K74" t="str">
            <v>Direct Required</v>
          </cell>
          <cell r="L74" t="str">
            <v>Direct Required</v>
          </cell>
          <cell r="M74" t="str">
            <v>Direct Required</v>
          </cell>
          <cell r="N74" t="str">
            <v>D2 - 5</v>
          </cell>
          <cell r="O74">
            <v>0</v>
          </cell>
          <cell r="Q74" t="str">
            <v>Any Fund Types except 40 and 90.</v>
          </cell>
          <cell r="R74" t="str">
            <v>Location 18|000 only. (Change effective 7/1/2011)</v>
          </cell>
          <cell r="S74" t="str">
            <v>Function 432 only.</v>
          </cell>
          <cell r="T74" t="str">
            <v>Program 00 only.</v>
          </cell>
          <cell r="U74" t="str">
            <v>Subject 2500 only.</v>
          </cell>
          <cell r="V74" t="str">
            <v>Use Job Class 5100 series only.</v>
          </cell>
          <cell r="W74">
            <v>3</v>
          </cell>
        </row>
        <row r="75">
          <cell r="C75">
            <v>52123</v>
          </cell>
          <cell r="D75" t="str">
            <v>Dental Buyback Payments</v>
          </cell>
          <cell r="G75" t="str">
            <v>Added 12/10; Changed Named 2/11/08; updated Function for 999 allocation</v>
          </cell>
          <cell r="H75" t="str">
            <v>Refer to Object Intersection Rules.</v>
          </cell>
          <cell r="I75" t="str">
            <v>Direct Preferred or Wtd. Payroll</v>
          </cell>
          <cell r="J75" t="str">
            <v>Direct Required</v>
          </cell>
          <cell r="K75" t="str">
            <v>Direct Required</v>
          </cell>
          <cell r="L75" t="str">
            <v>Direct Preferred or Wtd. Payroll</v>
          </cell>
          <cell r="M75" t="str">
            <v>Direct Required</v>
          </cell>
          <cell r="N75" t="str">
            <v>D2 - 5</v>
          </cell>
          <cell r="O75">
            <v>0</v>
          </cell>
          <cell r="Q75" t="str">
            <v>Any Fund Types except 40 and 90.</v>
          </cell>
          <cell r="R75" t="str">
            <v>Any Location Types and related departments or school locations except 99|997 and 99|998, and Locations Types 15 and 16.  Use Location 18|000 with payments related to Retirees and Job Class 5100 series.  Can use the 99|999 with the Assigned Allocation Method, except for payments to Retirees.</v>
          </cell>
          <cell r="S75" t="str">
            <v>Any Function except 000, 411, 421, 441, 997, 998, and 999.  Allocation is not allowed.   Use 432 only for payments to retirees.</v>
          </cell>
          <cell r="T75" t="str">
            <v>Any Program except 97, 98 and 99.  Allocation is not allowed.  Use 00 only for payments to retirees.</v>
          </cell>
          <cell r="U75"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75" t="str">
            <v>Appropriate Job Classification except 0000, 9700, 9800, and 9991.  Use 5100 only for payments to retirees.</v>
          </cell>
          <cell r="W75">
            <v>3</v>
          </cell>
        </row>
        <row r="76">
          <cell r="C76">
            <v>52124</v>
          </cell>
          <cell r="D76" t="str">
            <v>Dental - Self Insured/Active</v>
          </cell>
          <cell r="G76" t="str">
            <v>Added 2/22/08; updated Function for 999 allocation 06/11/09.  JC Intersection 6/24/09</v>
          </cell>
          <cell r="H76" t="str">
            <v>Refer to Object Intersection Rules.</v>
          </cell>
          <cell r="I76" t="str">
            <v>Direct Preferred or Wtd. Payroll</v>
          </cell>
          <cell r="J76" t="str">
            <v>Direct Required</v>
          </cell>
          <cell r="K76" t="str">
            <v>Direct Required</v>
          </cell>
          <cell r="L76" t="str">
            <v>Direct Preferred or Wtd. Payroll</v>
          </cell>
          <cell r="M76" t="str">
            <v>Direct Required</v>
          </cell>
          <cell r="N76" t="str">
            <v>D2 - 5</v>
          </cell>
          <cell r="O76">
            <v>0</v>
          </cell>
          <cell r="Q76" t="str">
            <v>Any Fund Types except 40 and 90.</v>
          </cell>
          <cell r="R76" t="str">
            <v>Any Location Types and related departments or school locations except 99|997 and 99|998.  Can use the 99|999 with the Assigned Allocation Method.</v>
          </cell>
          <cell r="S76" t="str">
            <v>Any Function except 000, 411, 421, 441, 997, 998, and 999.  Allocation is not allowed.</v>
          </cell>
          <cell r="T76" t="str">
            <v>Any Program except 97, 98 and 99.  Allocation is not allowed.</v>
          </cell>
          <cell r="U76"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76" t="str">
            <v>Appropriate Job Classification except 0000, 5100 series, 9700, and 9800, and 9991.</v>
          </cell>
          <cell r="W76">
            <v>3</v>
          </cell>
        </row>
        <row r="77">
          <cell r="C77">
            <v>52125</v>
          </cell>
          <cell r="D77" t="str">
            <v>Dental - Self Insured/Retiree</v>
          </cell>
          <cell r="G77" t="str">
            <v>Added 2/22/08</v>
          </cell>
          <cell r="H77" t="str">
            <v>Refer to Object Intersection Rules.</v>
          </cell>
          <cell r="I77" t="str">
            <v>Direct Preferred or Wtd. Payroll</v>
          </cell>
          <cell r="J77" t="str">
            <v>Direct Required</v>
          </cell>
          <cell r="K77" t="str">
            <v>Direct Required</v>
          </cell>
          <cell r="L77" t="str">
            <v>Direct Required</v>
          </cell>
          <cell r="M77" t="str">
            <v>Direct Required</v>
          </cell>
          <cell r="N77" t="str">
            <v>D2 - 5</v>
          </cell>
          <cell r="O77">
            <v>0</v>
          </cell>
          <cell r="Q77" t="str">
            <v>Any Fund Types except 40 and 90.</v>
          </cell>
          <cell r="R77" t="str">
            <v>Location 18|000 only. (Change effective 7/1/2011)</v>
          </cell>
          <cell r="S77" t="str">
            <v>Function 432 only.</v>
          </cell>
          <cell r="T77" t="str">
            <v>Program 00 only.</v>
          </cell>
          <cell r="U77" t="str">
            <v>Subject 2500 only.</v>
          </cell>
          <cell r="V77" t="str">
            <v>Job Class 5100 only.</v>
          </cell>
          <cell r="W77">
            <v>3</v>
          </cell>
        </row>
        <row r="78">
          <cell r="C78">
            <v>52200</v>
          </cell>
          <cell r="D78" t="str">
            <v>OPEB and Retirement Payments</v>
          </cell>
          <cell r="E78" t="str">
            <v>Y</v>
          </cell>
          <cell r="H78" t="str">
            <v>Reporting Level Account only.  Transactional entries are NOT allowed with this Account.</v>
          </cell>
          <cell r="I78" t="str">
            <v>N/A</v>
          </cell>
          <cell r="J78" t="str">
            <v>N/A</v>
          </cell>
          <cell r="K78" t="str">
            <v>N/A</v>
          </cell>
          <cell r="L78" t="str">
            <v>N/A</v>
          </cell>
          <cell r="M78" t="str">
            <v>N/A</v>
          </cell>
          <cell r="N78" t="str">
            <v>N/A</v>
          </cell>
          <cell r="O78">
            <v>0</v>
          </cell>
          <cell r="Q78" t="str">
            <v>No entries allowed to this Account.</v>
          </cell>
          <cell r="R78" t="str">
            <v>No entries allowed to this Account.</v>
          </cell>
          <cell r="S78" t="str">
            <v>No entries allowed to this Account.</v>
          </cell>
          <cell r="T78" t="str">
            <v>No entries allowed to this Account.</v>
          </cell>
          <cell r="U78" t="str">
            <v>No entries allowed to this Account.</v>
          </cell>
          <cell r="V78" t="str">
            <v>No entries allowed to this Account.</v>
          </cell>
          <cell r="W78">
            <v>2</v>
          </cell>
        </row>
        <row r="79">
          <cell r="C79">
            <v>52201</v>
          </cell>
          <cell r="D79" t="str">
            <v>Current Benefits</v>
          </cell>
          <cell r="G79" t="str">
            <v>Updated Function for 999 allocation 06/11/09</v>
          </cell>
          <cell r="H79" t="str">
            <v>Refer to Object Intersection Rules.</v>
          </cell>
          <cell r="I79" t="str">
            <v>Direct Preferred or Wtd. Payroll</v>
          </cell>
          <cell r="J79" t="str">
            <v>Direct Required</v>
          </cell>
          <cell r="K79" t="str">
            <v>Direct Required</v>
          </cell>
          <cell r="L79" t="str">
            <v>Direct Preferred or Wtd. Payroll</v>
          </cell>
          <cell r="M79" t="str">
            <v>Direct Required</v>
          </cell>
          <cell r="N79" t="str">
            <v>D2 - 5</v>
          </cell>
          <cell r="O79">
            <v>0</v>
          </cell>
          <cell r="Q79" t="str">
            <v>Used only with Fund 10000000  (General Fund) and Fund 80010000 (GASB 45 - OPED Trust Fund)</v>
          </cell>
          <cell r="R79" t="str">
            <v>Any Location Types and related departments or school locations except 99|997 and 99|998.  Can use the 99|999 with the Assigned Allocation Method.</v>
          </cell>
          <cell r="S79" t="str">
            <v>Any Function except 000, 411, 421, 441, 997, 998, and 999.  Allocation is not allowed.</v>
          </cell>
          <cell r="T79" t="str">
            <v>Any Program except 97, 98 and 99.  Allocation is not allowed.</v>
          </cell>
          <cell r="U79"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79" t="str">
            <v>Appropriate Job Classification except 0000, 5100 series, 9700, and 9800, and 9991.</v>
          </cell>
          <cell r="W79">
            <v>3</v>
          </cell>
        </row>
        <row r="80">
          <cell r="C80">
            <v>52202</v>
          </cell>
          <cell r="D80" t="str">
            <v>Future Benefits</v>
          </cell>
          <cell r="G80" t="str">
            <v>Updated Function for 999 allocation 06/11/09</v>
          </cell>
          <cell r="H80" t="str">
            <v>Refer to Object Intersection Rules.</v>
          </cell>
          <cell r="I80" t="str">
            <v>Direct Preferred or Wtd. Payroll</v>
          </cell>
          <cell r="J80" t="str">
            <v>Direct Required</v>
          </cell>
          <cell r="K80" t="str">
            <v>Direct Required</v>
          </cell>
          <cell r="L80" t="str">
            <v>Direct Preferred or Wtd. Payroll</v>
          </cell>
          <cell r="M80" t="str">
            <v>Direct Required</v>
          </cell>
          <cell r="N80" t="str">
            <v>D2 - 5</v>
          </cell>
          <cell r="O80">
            <v>0</v>
          </cell>
          <cell r="Q80" t="str">
            <v>Used only with Fund 10000000  (General Fund) and Fund 80010000 (GASB 45 - OPED Trust Fund)</v>
          </cell>
          <cell r="R80" t="str">
            <v>Any Location Types and related departments or school locations except 99|997 and 99|998.  Can use the 99|999 with the Assigned Allocation Method.</v>
          </cell>
          <cell r="S80" t="str">
            <v>Any Function except 000, 411, 421, 441, 997, 998, and 999.  Allocation is not allowed.</v>
          </cell>
          <cell r="T80" t="str">
            <v>Any Program except 97, 98 and 99.  Allocation is not allowed.</v>
          </cell>
          <cell r="U80"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80" t="str">
            <v>Appropriate Job Classification except 0000, 5100 series, 9700, and 9800, and 9991.</v>
          </cell>
          <cell r="W80">
            <v>3</v>
          </cell>
        </row>
        <row r="81">
          <cell r="C81">
            <v>52203</v>
          </cell>
          <cell r="D81" t="str">
            <v>Teacher/Administrative Pension - ERSRI (Defined Benefit)</v>
          </cell>
          <cell r="G81" t="str">
            <v>Updated Function for 999 allocation 06/11/09</v>
          </cell>
          <cell r="H81" t="str">
            <v>Refer to Object Intersection Rules.</v>
          </cell>
          <cell r="I81" t="str">
            <v>Direct Preferred or Wtd. Payroll</v>
          </cell>
          <cell r="J81" t="str">
            <v>Direct Required</v>
          </cell>
          <cell r="K81" t="str">
            <v>Direct Required</v>
          </cell>
          <cell r="L81" t="str">
            <v>Direct Preferred or Wtd. Payroll</v>
          </cell>
          <cell r="M81" t="str">
            <v>Direct Required</v>
          </cell>
          <cell r="N81" t="str">
            <v>D2 - 5</v>
          </cell>
          <cell r="O81">
            <v>0</v>
          </cell>
          <cell r="Q81" t="str">
            <v>Any Fund Types except 40 and 90.</v>
          </cell>
          <cell r="R81" t="str">
            <v>Any Location Types and related departments or school locations except 99|997 and 99|998.  Can use the 99|999 with the Assigned Allocation Method.</v>
          </cell>
          <cell r="S81" t="str">
            <v>Any Function except 000, 411, 421, 441, 997, 998, and 999.  Allocation is not allowed.</v>
          </cell>
          <cell r="T81" t="str">
            <v>Any Program except 97, 98 and 99.  Allocation is not allowed.</v>
          </cell>
          <cell r="U81"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81" t="str">
            <v>Appropriate Job Classification except 0000, 5100 series, 9700, and 9800, and 9991.</v>
          </cell>
          <cell r="W81">
            <v>3</v>
          </cell>
        </row>
        <row r="82">
          <cell r="C82">
            <v>52204</v>
          </cell>
          <cell r="D82" t="str">
            <v>Private Pension Payment</v>
          </cell>
          <cell r="G82" t="str">
            <v>Name Chg 9/17; Updated Function for 999 allocation 06/11/09</v>
          </cell>
          <cell r="H82" t="str">
            <v>Refer to Object Intersection Rules.</v>
          </cell>
          <cell r="I82" t="str">
            <v>Direct Preferred or Wtd. Payroll</v>
          </cell>
          <cell r="J82" t="str">
            <v>Direct Required</v>
          </cell>
          <cell r="K82" t="str">
            <v>Direct Required</v>
          </cell>
          <cell r="L82" t="str">
            <v>Direct Preferred or Wtd. Payroll</v>
          </cell>
          <cell r="M82" t="str">
            <v>Direct Required</v>
          </cell>
          <cell r="N82" t="str">
            <v>D2 - 5</v>
          </cell>
          <cell r="O82">
            <v>0</v>
          </cell>
          <cell r="Q82" t="str">
            <v>Any Fund Types except 40 and 90.</v>
          </cell>
          <cell r="R82" t="str">
            <v>Any Location Types and related departments or school locations except 99|997 and 99|998.  Can use the 99|999 with the Assigned Allocation Method.</v>
          </cell>
          <cell r="S82" t="str">
            <v>Any Function except 000, 411, 421, 441, 997, 998, and 999.  Allocation is not allowed.</v>
          </cell>
          <cell r="T82" t="str">
            <v>Any Program except 97, 98 and 99.  Allocation is not allowed.</v>
          </cell>
          <cell r="U82"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82" t="str">
            <v>Appropriate Job Classification except 0000, 5100 series, 9700, and 9800, and 9991.</v>
          </cell>
          <cell r="W82">
            <v>3</v>
          </cell>
        </row>
        <row r="83">
          <cell r="C83">
            <v>52205</v>
          </cell>
          <cell r="D83" t="str">
            <v>Certified Contributions - State Schools Only</v>
          </cell>
          <cell r="G83" t="str">
            <v>Changed Name 2/26/08; Updated Function for 999 allocation 06/11/09</v>
          </cell>
          <cell r="H83" t="str">
            <v>Refer to Object Intersection Rules.</v>
          </cell>
          <cell r="I83" t="str">
            <v>Direct Preferred or Wtd. Payroll</v>
          </cell>
          <cell r="J83" t="str">
            <v>Direct Required</v>
          </cell>
          <cell r="K83" t="str">
            <v>Direct Required</v>
          </cell>
          <cell r="L83" t="str">
            <v>Direct Preferred or Wtd. Payroll</v>
          </cell>
          <cell r="M83" t="str">
            <v>Direct Required</v>
          </cell>
          <cell r="N83" t="str">
            <v>D2 - 5</v>
          </cell>
          <cell r="O83">
            <v>0</v>
          </cell>
          <cell r="Q83" t="str">
            <v>Any Fund Types except 40 and 90.</v>
          </cell>
          <cell r="R83" t="str">
            <v>Any Location Types and related departments or school locations except 99|997 and 99|998.  Can use the 99|999 with the Assigned Allocation Method.</v>
          </cell>
          <cell r="S83" t="str">
            <v>Any Function except 000, 411, 421, 441, 997, 998, and 999.  Allocation is not allowed.</v>
          </cell>
          <cell r="T83" t="str">
            <v>Any Program except 97, 98 and 99.  Allocation is not allowed.</v>
          </cell>
          <cell r="U83"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83" t="str">
            <v>Appropriate Job Classification except 0000, 5100 series, 9700, and 9800, and 9991.</v>
          </cell>
          <cell r="W83">
            <v>3</v>
          </cell>
        </row>
        <row r="84">
          <cell r="C84">
            <v>52206</v>
          </cell>
          <cell r="D84" t="str">
            <v>Non-Certified Contributions - State Schools Only</v>
          </cell>
          <cell r="G84" t="str">
            <v>Changed Name 2/26/08; Updated Function for 999 allocation 06/11/09</v>
          </cell>
          <cell r="H84" t="str">
            <v>Refer to Object Intersection Rules.</v>
          </cell>
          <cell r="I84" t="str">
            <v>Direct Preferred or Wtd. Payroll</v>
          </cell>
          <cell r="J84" t="str">
            <v>Direct Required</v>
          </cell>
          <cell r="K84" t="str">
            <v>Direct Required</v>
          </cell>
          <cell r="L84" t="str">
            <v>Direct Preferred or Wtd. Payroll</v>
          </cell>
          <cell r="M84" t="str">
            <v>Direct Required</v>
          </cell>
          <cell r="N84" t="str">
            <v>D2 - 5</v>
          </cell>
          <cell r="O84">
            <v>0</v>
          </cell>
          <cell r="Q84" t="str">
            <v>Any Fund Types except 40 and 90.</v>
          </cell>
          <cell r="R84" t="str">
            <v>Any Location Types and related departments or school locations except 99|997 and 99|998.  Can use the 99|999 with the Assigned Allocation Method.</v>
          </cell>
          <cell r="S84" t="str">
            <v>Any Function except 000, 411, 421, 441, 997, 998, and 999.  Allocation is not allowed.</v>
          </cell>
          <cell r="T84" t="str">
            <v>Any Program except 97, 98 and 99.  Allocation is not allowed.</v>
          </cell>
          <cell r="U84"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84" t="str">
            <v>Appropriate Job Classification except 0000, 5100 series, 9700, and 9800, and 9991.</v>
          </cell>
          <cell r="W84">
            <v>3</v>
          </cell>
        </row>
        <row r="85">
          <cell r="C85">
            <v>52207</v>
          </cell>
          <cell r="D85" t="str">
            <v>Survivor Benefits - ERSRI</v>
          </cell>
          <cell r="G85" t="str">
            <v>Added 9/21; Updated Function for 999 allocation 06/11/09</v>
          </cell>
          <cell r="H85" t="str">
            <v>Refer to Object Intersection Rules.</v>
          </cell>
          <cell r="I85" t="str">
            <v>Direct Preferred or Wtd. Payroll</v>
          </cell>
          <cell r="J85" t="str">
            <v>Direct Required</v>
          </cell>
          <cell r="K85" t="str">
            <v>Direct Required</v>
          </cell>
          <cell r="L85" t="str">
            <v>Direct Preferred or Wtd. Payroll</v>
          </cell>
          <cell r="M85" t="str">
            <v>Direct Required</v>
          </cell>
          <cell r="N85" t="str">
            <v>D2 - 5</v>
          </cell>
          <cell r="O85">
            <v>0</v>
          </cell>
          <cell r="Q85" t="str">
            <v>Any Fund Types except 40 and 90.</v>
          </cell>
          <cell r="R85" t="str">
            <v>Any Location Types and related departments or school locations except 99|997 and 99|998.  Can use the 99|999 with the Assigned Allocation Method.</v>
          </cell>
          <cell r="S85" t="str">
            <v>Any Function except 000, 411, 421, 441, 997, 998, and 999.  Allocation is not allowed.</v>
          </cell>
          <cell r="T85" t="str">
            <v>Any Program except 97, 98 and 99.  Allocation is not allowed.</v>
          </cell>
          <cell r="U85"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85" t="str">
            <v>Appropriate Job Classification except 0000, 5100 series, 9700, and 9800, and 9991.</v>
          </cell>
          <cell r="W85">
            <v>3</v>
          </cell>
        </row>
        <row r="86">
          <cell r="C86">
            <v>52208</v>
          </cell>
          <cell r="D86" t="str">
            <v>MERS Pension (Defined Benefit)</v>
          </cell>
          <cell r="G86" t="str">
            <v>Added 9/21  Corrected Desc Changed name 2/26/08; Updated Function for 999 allocation 06/11/09</v>
          </cell>
          <cell r="H86" t="str">
            <v>Refer to Object Intersection Rules.</v>
          </cell>
          <cell r="I86" t="str">
            <v>Direct Preferred or Wtd. Payroll</v>
          </cell>
          <cell r="J86" t="str">
            <v>Direct Required</v>
          </cell>
          <cell r="K86" t="str">
            <v>Direct Required</v>
          </cell>
          <cell r="L86" t="str">
            <v>Direct Preferred or Wtd. Payroll</v>
          </cell>
          <cell r="M86" t="str">
            <v>Direct Required</v>
          </cell>
          <cell r="N86" t="str">
            <v>D2 - 5</v>
          </cell>
          <cell r="O86">
            <v>0</v>
          </cell>
          <cell r="Q86" t="str">
            <v>Any Fund Types except 40 and 90.</v>
          </cell>
          <cell r="R86" t="str">
            <v>Any Location Types and related departments or school locations except 99|997 and 99|998.  Can use the 99|999 with the Assigned Allocation Method.</v>
          </cell>
          <cell r="S86" t="str">
            <v>Any Function except 000, 411, 421, 441, 997, 998, and 999.  Allocation is not allowed.</v>
          </cell>
          <cell r="T86" t="str">
            <v>Any Program except 97, 98 and 99.  Allocation is not allowed.</v>
          </cell>
          <cell r="U86"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86" t="str">
            <v>Appropriate Job Classification except 0000, 5100 series, 9700, and 9800, and 9991.</v>
          </cell>
          <cell r="W86">
            <v>3</v>
          </cell>
        </row>
        <row r="87">
          <cell r="C87">
            <v>52213</v>
          </cell>
          <cell r="D87" t="str">
            <v>Teacher/Administrative Pension - ERSRI (Defined Contribution)</v>
          </cell>
          <cell r="G87" t="str">
            <v>Updated Function for 999 allocation 06/11/09</v>
          </cell>
          <cell r="H87" t="str">
            <v>Refer to Object Intersection Rules.</v>
          </cell>
          <cell r="I87" t="str">
            <v>Direct Preferred or Wtd. Payroll</v>
          </cell>
          <cell r="J87" t="str">
            <v>Direct Required</v>
          </cell>
          <cell r="K87" t="str">
            <v>Direct Required</v>
          </cell>
          <cell r="L87" t="str">
            <v>Direct Preferred or Wtd. Payroll</v>
          </cell>
          <cell r="M87" t="str">
            <v>Direct Required</v>
          </cell>
          <cell r="N87" t="str">
            <v>D2 - 5</v>
          </cell>
          <cell r="O87">
            <v>0</v>
          </cell>
          <cell r="Q87" t="str">
            <v>Any Fund Types except 40 and 90.</v>
          </cell>
          <cell r="R87" t="str">
            <v>Any Location Types and related departments or school locations except 99|997 and 99|998.  Can use the 99|999 with the Assigned Allocation Method.</v>
          </cell>
          <cell r="S87" t="str">
            <v>Any Function except 000, 411, 421, 441, 997, 998, and 999.  Allocation is not allowed.</v>
          </cell>
          <cell r="T87" t="str">
            <v>Any Program except 97, 98 and 99.  Allocation is not allowed.</v>
          </cell>
          <cell r="U87"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87" t="str">
            <v>Appropriate Job Classification except 0000, 5100 series, 9700, and 9800, and 9991.</v>
          </cell>
          <cell r="W87">
            <v>3</v>
          </cell>
        </row>
        <row r="88">
          <cell r="C88">
            <v>52218</v>
          </cell>
          <cell r="D88" t="str">
            <v>MERS Pension (Defined Contribution)</v>
          </cell>
          <cell r="G88" t="str">
            <v>Added 9/21  Corrected Desc Changed name 2/26/08; Updated Function for 999 allocation 06/11/09</v>
          </cell>
          <cell r="H88" t="str">
            <v>Refer to Object Intersection Rules.</v>
          </cell>
          <cell r="I88" t="str">
            <v>Direct Preferred or Wtd. Payroll</v>
          </cell>
          <cell r="J88" t="str">
            <v>Direct Required</v>
          </cell>
          <cell r="K88" t="str">
            <v>Direct Required</v>
          </cell>
          <cell r="L88" t="str">
            <v>Direct Preferred or Wtd. Payroll</v>
          </cell>
          <cell r="M88" t="str">
            <v>Direct Required</v>
          </cell>
          <cell r="N88" t="str">
            <v>D2 - 5</v>
          </cell>
          <cell r="O88">
            <v>0</v>
          </cell>
          <cell r="Q88" t="str">
            <v>Any Fund Types except 40 and 90.</v>
          </cell>
          <cell r="R88" t="str">
            <v>Any Location Types and related departments or school locations except 99|997 and 99|998.  Can use the 99|999 with the Assigned Allocation Method.</v>
          </cell>
          <cell r="S88" t="str">
            <v>Any Function except 000, 411, 421, 441, 997, 998, and 999.  Allocation is not allowed.</v>
          </cell>
          <cell r="T88" t="str">
            <v>Any Program except 97, 98 and 99.  Allocation is not allowed.</v>
          </cell>
          <cell r="U88"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88" t="str">
            <v>Appropriate Job Classification except 0000, 5100 series, 9700, and 9800, and 9991.</v>
          </cell>
          <cell r="W88">
            <v>3</v>
          </cell>
        </row>
        <row r="89">
          <cell r="C89">
            <v>52300</v>
          </cell>
          <cell r="D89" t="str">
            <v>FICA and Medicare</v>
          </cell>
          <cell r="H89" t="str">
            <v>Reporting Level Account only.  Transactional entries are NOT allowed with this Account.</v>
          </cell>
          <cell r="I89" t="str">
            <v>N/A</v>
          </cell>
          <cell r="J89" t="str">
            <v>N/A</v>
          </cell>
          <cell r="K89" t="str">
            <v>N/A</v>
          </cell>
          <cell r="L89" t="str">
            <v>N/A</v>
          </cell>
          <cell r="M89" t="str">
            <v>N/A</v>
          </cell>
          <cell r="N89" t="str">
            <v>N/A</v>
          </cell>
          <cell r="O89">
            <v>0</v>
          </cell>
          <cell r="Q89" t="str">
            <v>No entries allowed to this Account.</v>
          </cell>
          <cell r="R89" t="str">
            <v>No entries allowed to this Account.</v>
          </cell>
          <cell r="S89" t="str">
            <v>No entries allowed to this Account.</v>
          </cell>
          <cell r="T89" t="str">
            <v>No entries allowed to this Account.</v>
          </cell>
          <cell r="U89" t="str">
            <v>No entries allowed to this Account.</v>
          </cell>
          <cell r="V89" t="str">
            <v>No entries allowed to this Account.</v>
          </cell>
          <cell r="W89">
            <v>2</v>
          </cell>
        </row>
        <row r="90">
          <cell r="C90">
            <v>52301</v>
          </cell>
          <cell r="D90" t="str">
            <v>FICA</v>
          </cell>
          <cell r="G90" t="str">
            <v>Updated Function for 999 allocation 06/11/09</v>
          </cell>
          <cell r="H90" t="str">
            <v>Refer to Object Intersection Rules.</v>
          </cell>
          <cell r="I90" t="str">
            <v>Direct Preferred or Wtd. Payroll</v>
          </cell>
          <cell r="J90" t="str">
            <v>Direct Required</v>
          </cell>
          <cell r="K90" t="str">
            <v>Direct Required</v>
          </cell>
          <cell r="L90" t="str">
            <v>Direct Preferred or Wtd. Payroll</v>
          </cell>
          <cell r="M90" t="str">
            <v>Direct Required</v>
          </cell>
          <cell r="N90" t="str">
            <v>D2 - 5</v>
          </cell>
          <cell r="O90">
            <v>0</v>
          </cell>
          <cell r="Q90" t="str">
            <v>Any Fund Types except 40 and 90.</v>
          </cell>
          <cell r="R90" t="str">
            <v>Any Location Types and related departments or school locations except 99|997 and 99|998.  Can use the 99|999 with the Assigned Allocation Method.</v>
          </cell>
          <cell r="S90" t="str">
            <v>Any Function except 000, 411, 421, 441, 997, 998, and 999.  Allocation is not allowed.</v>
          </cell>
          <cell r="T90" t="str">
            <v>Any Program except 97, 98 and 99.  Allocation is not allowed.</v>
          </cell>
          <cell r="U90"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90" t="str">
            <v>Appropriate Job Classification except 0000, 5100 series, 9700, and 9800, and 9991.</v>
          </cell>
          <cell r="W90">
            <v>3</v>
          </cell>
        </row>
        <row r="91">
          <cell r="C91">
            <v>52302</v>
          </cell>
          <cell r="D91" t="str">
            <v>Medicare</v>
          </cell>
          <cell r="G91" t="str">
            <v>Updated Function for 999 allocation 06/11/09</v>
          </cell>
          <cell r="H91" t="str">
            <v>Refer to Object Intersection Rules.</v>
          </cell>
          <cell r="I91" t="str">
            <v>Direct Preferred or Wtd. Payroll</v>
          </cell>
          <cell r="J91" t="str">
            <v>Direct Required</v>
          </cell>
          <cell r="K91" t="str">
            <v>Direct Required</v>
          </cell>
          <cell r="L91" t="str">
            <v>Direct Preferred or Wtd. Payroll</v>
          </cell>
          <cell r="M91" t="str">
            <v>Direct Required</v>
          </cell>
          <cell r="N91" t="str">
            <v>D2 - 5</v>
          </cell>
          <cell r="O91">
            <v>0</v>
          </cell>
          <cell r="Q91" t="str">
            <v>Any Fund Types except 40 and 90.</v>
          </cell>
          <cell r="R91" t="str">
            <v>Any Location Types and related departments or school locations except 99|997 and 99|998.  Can use the 99|999 with the Assigned Allocation Method.</v>
          </cell>
          <cell r="S91" t="str">
            <v>Any Function except 000, 411, 421, 441, 997, 998, and 999.  Allocation is not allowed.</v>
          </cell>
          <cell r="T91" t="str">
            <v>Any Program except 97, 98 and 99.  Allocation is not allowed.</v>
          </cell>
          <cell r="U91"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91" t="str">
            <v>Appropriate Job Classification except 0000, 5100 series, 9700, and 9800, and 9991.</v>
          </cell>
          <cell r="W91">
            <v>3</v>
          </cell>
        </row>
        <row r="92">
          <cell r="C92">
            <v>52400</v>
          </cell>
          <cell r="D92" t="str">
            <v>Voluntary Savings Contributions</v>
          </cell>
          <cell r="H92" t="str">
            <v>Reporting Level Account only.  Transactional entries are NOT allowed with this Account.</v>
          </cell>
          <cell r="I92" t="str">
            <v>N/A</v>
          </cell>
          <cell r="J92" t="str">
            <v>N/A</v>
          </cell>
          <cell r="K92" t="str">
            <v>N/A</v>
          </cell>
          <cell r="L92" t="str">
            <v>N/A</v>
          </cell>
          <cell r="M92" t="str">
            <v>N/A</v>
          </cell>
          <cell r="N92" t="str">
            <v>N/A</v>
          </cell>
          <cell r="O92">
            <v>0</v>
          </cell>
          <cell r="Q92" t="str">
            <v>No entries allowed to this Account.</v>
          </cell>
          <cell r="R92" t="str">
            <v>No entries allowed to this Account.</v>
          </cell>
          <cell r="S92" t="str">
            <v>No entries allowed to this Account.</v>
          </cell>
          <cell r="T92" t="str">
            <v>No entries allowed to this Account.</v>
          </cell>
          <cell r="U92" t="str">
            <v>No entries allowed to this Account.</v>
          </cell>
          <cell r="V92" t="str">
            <v>No entries allowed to this Account.</v>
          </cell>
          <cell r="W92">
            <v>2</v>
          </cell>
        </row>
        <row r="93">
          <cell r="C93">
            <v>52401</v>
          </cell>
          <cell r="D93" t="str">
            <v>403b Contributions</v>
          </cell>
          <cell r="G93" t="str">
            <v>Updated Function for 999 allocation 06/11/09</v>
          </cell>
          <cell r="H93" t="str">
            <v>Refer to Object Intersection Rules.</v>
          </cell>
          <cell r="I93" t="str">
            <v>Direct Preferred or Wtd. Payroll</v>
          </cell>
          <cell r="J93" t="str">
            <v>Direct Required</v>
          </cell>
          <cell r="K93" t="str">
            <v>Direct Required</v>
          </cell>
          <cell r="L93" t="str">
            <v>Direct Preferred or Wtd. Payroll</v>
          </cell>
          <cell r="M93" t="str">
            <v>Direct Required</v>
          </cell>
          <cell r="N93" t="str">
            <v>D2 - 5</v>
          </cell>
          <cell r="O93">
            <v>0</v>
          </cell>
          <cell r="Q93" t="str">
            <v>Any Fund Types except 40 and 90.</v>
          </cell>
          <cell r="R93" t="str">
            <v>Any Location Types and related departments or school locations except 99|997 and 99|998.  Can use the 99|999 with the Assigned Allocation Method.</v>
          </cell>
          <cell r="S93" t="str">
            <v>Any Function except 000, 411, 421, 441, 997, 998, and 999.  Allocation is not allowed.</v>
          </cell>
          <cell r="T93" t="str">
            <v>Any Program except 97, 98 and 99.  Allocation is not allowed.</v>
          </cell>
          <cell r="U93"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93" t="str">
            <v>Appropriate Job Classification except 0000, 5100 series, 9700, and 9800, and 9991.</v>
          </cell>
          <cell r="W93">
            <v>3</v>
          </cell>
        </row>
        <row r="94">
          <cell r="C94">
            <v>52402</v>
          </cell>
          <cell r="D94" t="str">
            <v>401k Contributions</v>
          </cell>
          <cell r="G94" t="str">
            <v>Added 5/11/09; Updated Function for 999 allocation 06/11/09</v>
          </cell>
          <cell r="H94" t="str">
            <v>Refer to Object Intersection Rules.</v>
          </cell>
          <cell r="I94" t="str">
            <v>Direct Preferred or Wtd. Payroll</v>
          </cell>
          <cell r="J94" t="str">
            <v>Direct Required</v>
          </cell>
          <cell r="K94" t="str">
            <v>Direct Required</v>
          </cell>
          <cell r="L94" t="str">
            <v>Direct Preferred or Wtd. Payroll</v>
          </cell>
          <cell r="M94" t="str">
            <v>Direct Required</v>
          </cell>
          <cell r="N94" t="str">
            <v>D2 - 5</v>
          </cell>
          <cell r="O94">
            <v>0</v>
          </cell>
          <cell r="Q94" t="str">
            <v>Any Fund Types except 40 and 90.</v>
          </cell>
          <cell r="R94" t="str">
            <v>Any Location Types and related departments or school locations except 99|997 and 99|998.  Can use the 99|999 with the Assigned Allocation Method.</v>
          </cell>
          <cell r="S94" t="str">
            <v>Any Function except 000, 411, 421, 441, 997, 998, and 999.  Allocation is not allowed.</v>
          </cell>
          <cell r="T94" t="str">
            <v>Any Program except 97, 98 and 99.  Allocation is not allowed.</v>
          </cell>
          <cell r="U94"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94" t="str">
            <v>Appropriate Job Classification except 0000, 5100 series, 9700, and 9800, and 9991.</v>
          </cell>
          <cell r="W94">
            <v>3</v>
          </cell>
        </row>
        <row r="95">
          <cell r="C95">
            <v>52500</v>
          </cell>
          <cell r="D95" t="str">
            <v>Unemployment Compensation</v>
          </cell>
          <cell r="H95" t="str">
            <v>Reporting Level Account only.  Transactional entries are NOT allowed with this Account.</v>
          </cell>
          <cell r="I95" t="str">
            <v>N/A</v>
          </cell>
          <cell r="J95" t="str">
            <v>N/A</v>
          </cell>
          <cell r="K95" t="str">
            <v>N/A</v>
          </cell>
          <cell r="L95" t="str">
            <v>N/A</v>
          </cell>
          <cell r="M95" t="str">
            <v>N/A</v>
          </cell>
          <cell r="N95" t="str">
            <v>N/A</v>
          </cell>
          <cell r="O95">
            <v>0</v>
          </cell>
          <cell r="Q95" t="str">
            <v>No entries allowed to this Account.</v>
          </cell>
          <cell r="R95" t="str">
            <v>No entries allowed to this Account.</v>
          </cell>
          <cell r="S95" t="str">
            <v>No entries allowed to this Account.</v>
          </cell>
          <cell r="T95" t="str">
            <v>No entries allowed to this Account.</v>
          </cell>
          <cell r="U95" t="str">
            <v>No entries allowed to this Account.</v>
          </cell>
          <cell r="V95" t="str">
            <v>No entries allowed to this Account.</v>
          </cell>
          <cell r="W95">
            <v>2</v>
          </cell>
        </row>
        <row r="96">
          <cell r="C96">
            <v>52501</v>
          </cell>
          <cell r="D96" t="str">
            <v>Unemployment Insurance</v>
          </cell>
          <cell r="F96" t="str">
            <v>DO NOT ALLOCATE</v>
          </cell>
          <cell r="G96" t="str">
            <v>Changed Methods 10/4</v>
          </cell>
          <cell r="H96" t="str">
            <v>Refer to Object Intersection Rules.</v>
          </cell>
          <cell r="I96" t="str">
            <v>None.  Use Location 00|000 only.</v>
          </cell>
          <cell r="J96" t="str">
            <v>None.  Use Function 000 only.</v>
          </cell>
          <cell r="K96" t="str">
            <v>None.  Use Program 00 only.</v>
          </cell>
          <cell r="L96" t="str">
            <v>None.  Use Subject 0000 only.</v>
          </cell>
          <cell r="M96" t="str">
            <v>None.  Use 0000 only.</v>
          </cell>
          <cell r="N96">
            <v>4</v>
          </cell>
          <cell r="O96">
            <v>0</v>
          </cell>
          <cell r="Q96" t="str">
            <v>Any Fund Types except 40 and 90.</v>
          </cell>
          <cell r="R96" t="str">
            <v>Location 00|000 only.</v>
          </cell>
          <cell r="S96" t="str">
            <v>Function 000 only.</v>
          </cell>
          <cell r="T96" t="str">
            <v>Program 00 only.</v>
          </cell>
          <cell r="U96" t="str">
            <v>Subject 0000 only.</v>
          </cell>
          <cell r="V96" t="str">
            <v>Use Job Classification 0000 only.</v>
          </cell>
          <cell r="W96">
            <v>3</v>
          </cell>
        </row>
        <row r="97">
          <cell r="C97">
            <v>52600</v>
          </cell>
          <cell r="D97" t="str">
            <v>Unassigned - Contact RIDE for validation.</v>
          </cell>
          <cell r="H97" t="str">
            <v>Reporting Level Account only.  Transactional entries are NOT allowed with this Account.</v>
          </cell>
          <cell r="I97" t="str">
            <v>N/A</v>
          </cell>
          <cell r="J97" t="str">
            <v>N/A</v>
          </cell>
          <cell r="K97" t="str">
            <v>N/A</v>
          </cell>
          <cell r="L97" t="str">
            <v>N/A</v>
          </cell>
          <cell r="M97" t="str">
            <v>N/A</v>
          </cell>
          <cell r="N97" t="str">
            <v>N/A</v>
          </cell>
          <cell r="O97">
            <v>0</v>
          </cell>
          <cell r="Q97" t="str">
            <v>No entries allowed to this Account.</v>
          </cell>
          <cell r="R97" t="str">
            <v>No entries allowed to this Account.</v>
          </cell>
          <cell r="S97" t="str">
            <v>No entries allowed to this Account.</v>
          </cell>
          <cell r="T97" t="str">
            <v>No entries allowed to this Account.</v>
          </cell>
          <cell r="U97" t="str">
            <v>No entries allowed to this Account.</v>
          </cell>
          <cell r="V97" t="str">
            <v>No entries allowed to this Account.</v>
          </cell>
          <cell r="W97">
            <v>2</v>
          </cell>
        </row>
        <row r="98">
          <cell r="C98">
            <v>52700</v>
          </cell>
          <cell r="D98" t="str">
            <v>Workers Compensation</v>
          </cell>
          <cell r="H98" t="str">
            <v>Reporting Level Account only.  Transactional entries are NOT allowed with this Account.</v>
          </cell>
          <cell r="I98" t="str">
            <v>N/A</v>
          </cell>
          <cell r="J98" t="str">
            <v>N/A</v>
          </cell>
          <cell r="K98" t="str">
            <v>N/A</v>
          </cell>
          <cell r="L98" t="str">
            <v>N/A</v>
          </cell>
          <cell r="M98" t="str">
            <v>N/A</v>
          </cell>
          <cell r="N98" t="str">
            <v>N/A</v>
          </cell>
          <cell r="O98">
            <v>0</v>
          </cell>
          <cell r="Q98" t="str">
            <v>No entries allowed to this Account.</v>
          </cell>
          <cell r="R98" t="str">
            <v>No entries allowed to this Account.</v>
          </cell>
          <cell r="S98" t="str">
            <v>No entries allowed to this Account.</v>
          </cell>
          <cell r="T98" t="str">
            <v>No entries allowed to this Account.</v>
          </cell>
          <cell r="U98" t="str">
            <v>No entries allowed to this Account.</v>
          </cell>
          <cell r="V98" t="str">
            <v>No entries allowed to this Account.</v>
          </cell>
          <cell r="W98">
            <v>2</v>
          </cell>
        </row>
        <row r="99">
          <cell r="C99">
            <v>52710</v>
          </cell>
          <cell r="D99" t="str">
            <v>Workers Compensation Premium</v>
          </cell>
          <cell r="F99" t="str">
            <v>DO NOT ALLOCATE</v>
          </cell>
          <cell r="G99" t="str">
            <v>Changed Methods 10/4</v>
          </cell>
          <cell r="H99" t="str">
            <v>Refer to Object Intersection Rules.</v>
          </cell>
          <cell r="I99" t="str">
            <v>None.  Use Location 00|000 only.</v>
          </cell>
          <cell r="J99" t="str">
            <v>None.  Use Function 000 only.</v>
          </cell>
          <cell r="K99" t="str">
            <v>None.  Use Program 00 only.</v>
          </cell>
          <cell r="L99" t="str">
            <v>None.  Use Subject 0000 only.</v>
          </cell>
          <cell r="M99" t="str">
            <v>None.  Use 0000 only.</v>
          </cell>
          <cell r="N99">
            <v>4</v>
          </cell>
          <cell r="O99">
            <v>0</v>
          </cell>
          <cell r="Q99" t="str">
            <v>Any Fund Types except 40 and 90.</v>
          </cell>
          <cell r="R99" t="str">
            <v>Location 00|000 only.</v>
          </cell>
          <cell r="S99" t="str">
            <v>Function 000 only.</v>
          </cell>
          <cell r="T99" t="str">
            <v>Program 00 only.</v>
          </cell>
          <cell r="U99" t="str">
            <v>Subject 0000 only.</v>
          </cell>
          <cell r="V99" t="str">
            <v>Use Job Classification 0000 only.</v>
          </cell>
          <cell r="W99">
            <v>3</v>
          </cell>
        </row>
        <row r="100">
          <cell r="C100">
            <v>52720</v>
          </cell>
          <cell r="D100" t="str">
            <v>Workers Compensation (Self Insured)</v>
          </cell>
          <cell r="F100" t="str">
            <v>DO NOT ALLOCATE</v>
          </cell>
          <cell r="G100" t="str">
            <v>Changed Methods 10/4</v>
          </cell>
          <cell r="H100" t="str">
            <v>Refer to Object Intersection Rules.</v>
          </cell>
          <cell r="I100" t="str">
            <v>None.  Use Location 00|000 only.</v>
          </cell>
          <cell r="J100" t="str">
            <v>None.  Use Function 000 only.</v>
          </cell>
          <cell r="K100" t="str">
            <v>None.  Use Program 00 only.</v>
          </cell>
          <cell r="L100" t="str">
            <v>None.  Use Subject 0000 only.</v>
          </cell>
          <cell r="M100" t="str">
            <v>None.  Use 0000 only.</v>
          </cell>
          <cell r="N100">
            <v>4</v>
          </cell>
          <cell r="O100">
            <v>0</v>
          </cell>
          <cell r="Q100" t="str">
            <v>Any Fund Types except 40 and 90.</v>
          </cell>
          <cell r="R100" t="str">
            <v>Location 00|000 only.</v>
          </cell>
          <cell r="S100" t="str">
            <v>Function 000 only.</v>
          </cell>
          <cell r="T100" t="str">
            <v>Program 00 only.</v>
          </cell>
          <cell r="U100" t="str">
            <v>Subject 0000 only.</v>
          </cell>
          <cell r="V100" t="str">
            <v>Use Job Classification 0000 only.</v>
          </cell>
          <cell r="W100">
            <v>3</v>
          </cell>
        </row>
        <row r="101">
          <cell r="C101">
            <v>52730</v>
          </cell>
          <cell r="D101" t="str">
            <v>Workers Compensation Medical (Self Insured)</v>
          </cell>
          <cell r="F101" t="str">
            <v>DO NOT ALLOCATE</v>
          </cell>
          <cell r="G101" t="str">
            <v>Added 9/17 - Corrected #  Changed Methods 10/4</v>
          </cell>
          <cell r="H101" t="str">
            <v>Refer to Object Intersection Rules.</v>
          </cell>
          <cell r="I101" t="str">
            <v>None.  Use Location 00|000 only.</v>
          </cell>
          <cell r="J101" t="str">
            <v>None.  Use Function 000 only.</v>
          </cell>
          <cell r="K101" t="str">
            <v>None.  Use Program 00 only.</v>
          </cell>
          <cell r="L101" t="str">
            <v>None.  Use Subject 0000 only.</v>
          </cell>
          <cell r="M101" t="str">
            <v>None.  Use 0000 only.</v>
          </cell>
          <cell r="N101">
            <v>4</v>
          </cell>
          <cell r="O101">
            <v>0</v>
          </cell>
          <cell r="Q101" t="str">
            <v>Any Fund Types except 40 and 90.</v>
          </cell>
          <cell r="R101" t="str">
            <v>Location 00|000 only.</v>
          </cell>
          <cell r="S101" t="str">
            <v>Function 000 only.</v>
          </cell>
          <cell r="T101" t="str">
            <v>Program 00 only.</v>
          </cell>
          <cell r="U101" t="str">
            <v>Subject 0000 only.</v>
          </cell>
          <cell r="V101" t="str">
            <v>Use Job Classification 0000 only.</v>
          </cell>
          <cell r="W101">
            <v>3</v>
          </cell>
        </row>
        <row r="102">
          <cell r="C102">
            <v>52800</v>
          </cell>
          <cell r="D102" t="str">
            <v>Unassigned - Contact RIDE for validation.</v>
          </cell>
          <cell r="H102" t="str">
            <v>Reporting Level Account only.  Transactional entries are NOT allowed with this Account.</v>
          </cell>
          <cell r="I102" t="str">
            <v>N/A</v>
          </cell>
          <cell r="J102" t="str">
            <v>N/A</v>
          </cell>
          <cell r="K102" t="str">
            <v>N/A</v>
          </cell>
          <cell r="L102" t="str">
            <v>N/A</v>
          </cell>
          <cell r="M102" t="str">
            <v>N/A</v>
          </cell>
          <cell r="N102" t="str">
            <v>N/A</v>
          </cell>
          <cell r="O102">
            <v>0</v>
          </cell>
          <cell r="Q102" t="str">
            <v>No entries allowed to this Account.</v>
          </cell>
          <cell r="R102" t="str">
            <v>No entries allowed to this Account.</v>
          </cell>
          <cell r="S102" t="str">
            <v>No entries allowed to this Account.</v>
          </cell>
          <cell r="T102" t="str">
            <v>No entries allowed to this Account.</v>
          </cell>
          <cell r="U102" t="str">
            <v>No entries allowed to this Account.</v>
          </cell>
          <cell r="V102" t="str">
            <v>No entries allowed to this Account.</v>
          </cell>
          <cell r="W102">
            <v>2</v>
          </cell>
        </row>
        <row r="103">
          <cell r="C103">
            <v>52900</v>
          </cell>
          <cell r="D103" t="str">
            <v>Other Employee Benefits</v>
          </cell>
          <cell r="H103" t="str">
            <v>Reporting Level Account only.  Transactional entries are NOT allowed with this Account.</v>
          </cell>
          <cell r="I103" t="str">
            <v>N/A</v>
          </cell>
          <cell r="J103" t="str">
            <v>N/A</v>
          </cell>
          <cell r="K103" t="str">
            <v>N/A</v>
          </cell>
          <cell r="L103" t="str">
            <v>N/A</v>
          </cell>
          <cell r="M103" t="str">
            <v>N/A</v>
          </cell>
          <cell r="N103" t="str">
            <v>N/A</v>
          </cell>
          <cell r="O103">
            <v>0</v>
          </cell>
          <cell r="Q103" t="str">
            <v>No entries allowed to this Account.</v>
          </cell>
          <cell r="R103" t="str">
            <v>No entries allowed to this Account.</v>
          </cell>
          <cell r="S103" t="str">
            <v>No entries allowed to this Account.</v>
          </cell>
          <cell r="T103" t="str">
            <v>No entries allowed to this Account.</v>
          </cell>
          <cell r="U103" t="str">
            <v>No entries allowed to this Account.</v>
          </cell>
          <cell r="V103" t="str">
            <v>No entries allowed to this Account.</v>
          </cell>
          <cell r="W103">
            <v>2</v>
          </cell>
        </row>
        <row r="104">
          <cell r="C104">
            <v>52901</v>
          </cell>
          <cell r="D104" t="str">
            <v>Cafeteria Plan Fees</v>
          </cell>
          <cell r="G104" t="str">
            <v>Updated Function for 999 allocation 06/11/09</v>
          </cell>
          <cell r="H104" t="str">
            <v>Refer to Object Intersection Rules.</v>
          </cell>
          <cell r="I104" t="str">
            <v>Direct Preferred or Wtd. Payroll</v>
          </cell>
          <cell r="J104" t="str">
            <v>Direct Required</v>
          </cell>
          <cell r="K104" t="str">
            <v>Direct Required</v>
          </cell>
          <cell r="L104" t="str">
            <v>Direct Preferred or Wtd. Payroll</v>
          </cell>
          <cell r="M104" t="str">
            <v>Direct Required</v>
          </cell>
          <cell r="N104" t="str">
            <v>D2 - 5</v>
          </cell>
          <cell r="O104">
            <v>0</v>
          </cell>
          <cell r="Q104" t="str">
            <v>Any Fund Types except 40 and 90.</v>
          </cell>
          <cell r="R104" t="str">
            <v>Any Location Types and related departments or school locations except 99|997, 99|998, and Location Type 15.  Can use the 99|999 with the Assigned Allocation Method.</v>
          </cell>
          <cell r="S104" t="str">
            <v>Any Function except 000, 411, 421, 441, 997, 998, and 999.  Allocation is not allowed.</v>
          </cell>
          <cell r="T104" t="str">
            <v>Any Program except 97, 98 and 99.  Allocation is not allowed.</v>
          </cell>
          <cell r="U104"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104" t="str">
            <v>Appropriate Job Classification except 0000, 5100 series, 9700, and 9800, and 9991.</v>
          </cell>
          <cell r="W104">
            <v>3</v>
          </cell>
        </row>
        <row r="105">
          <cell r="C105">
            <v>52902</v>
          </cell>
          <cell r="D105" t="str">
            <v>Employee Assistance Programs</v>
          </cell>
          <cell r="F105" t="str">
            <v>DO NOT ALLOCATE</v>
          </cell>
          <cell r="H105" t="str">
            <v>Refer to Object Intersection Rules.</v>
          </cell>
          <cell r="I105" t="str">
            <v>None.  Use Location 00|000 only.</v>
          </cell>
          <cell r="J105" t="str">
            <v>None.  Use Function 000 only.</v>
          </cell>
          <cell r="K105" t="str">
            <v>None.  Use Program 00 only.</v>
          </cell>
          <cell r="L105" t="str">
            <v>None.  Use Subject 0000 only.</v>
          </cell>
          <cell r="M105" t="str">
            <v>None.  Use 0000 only.</v>
          </cell>
          <cell r="N105">
            <v>4</v>
          </cell>
          <cell r="O105">
            <v>0</v>
          </cell>
          <cell r="Q105" t="str">
            <v>Any Fund Types except 40 and 90.</v>
          </cell>
          <cell r="R105" t="str">
            <v>Location 00|000 only.</v>
          </cell>
          <cell r="S105" t="str">
            <v>Function 000 only.</v>
          </cell>
          <cell r="T105" t="str">
            <v>Program 00 only.</v>
          </cell>
          <cell r="U105" t="str">
            <v>Subject 0000 only.</v>
          </cell>
          <cell r="V105" t="str">
            <v>Use Job Classification 0000 only.</v>
          </cell>
          <cell r="W105">
            <v>3</v>
          </cell>
        </row>
        <row r="106">
          <cell r="C106">
            <v>52903</v>
          </cell>
          <cell r="D106" t="str">
            <v>Tuition Reimbursement - Taxable</v>
          </cell>
          <cell r="G106" t="str">
            <v>Changed Name 06/02/09; updated function for 999 allocation 06/11/09</v>
          </cell>
          <cell r="H106" t="str">
            <v>Refer to Object Intersection Rules.</v>
          </cell>
          <cell r="I106" t="str">
            <v>Direct Preferred or Wtd. Payroll</v>
          </cell>
          <cell r="J106" t="str">
            <v>Direct Required</v>
          </cell>
          <cell r="K106" t="str">
            <v>Direct Required</v>
          </cell>
          <cell r="L106" t="str">
            <v>Direct Preferred or Wtd. Payroll</v>
          </cell>
          <cell r="M106" t="str">
            <v>Direct Required</v>
          </cell>
          <cell r="N106" t="str">
            <v>D2 - 5</v>
          </cell>
          <cell r="O106">
            <v>0</v>
          </cell>
          <cell r="Q106" t="str">
            <v>Any Fund Types except 40 and 90.</v>
          </cell>
          <cell r="R106" t="str">
            <v>Any Location Types and related departments or school locations except 99|997, 99|998, and Location Type 15.  Can use the 99|999 with the Assigned Allocation Method.</v>
          </cell>
          <cell r="S106" t="str">
            <v>Any Function except 000, 411, 421, 441, 997, 998, and 999.  Allocation is not allowed.</v>
          </cell>
          <cell r="T106" t="str">
            <v>Any Program except 97, 98 and 99.  Allocation is not allowed.</v>
          </cell>
          <cell r="U106"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106" t="str">
            <v>Appropriate Job Classification except 0000, 5100 series, 9700, and 9800, and 9991.</v>
          </cell>
          <cell r="W106">
            <v>3</v>
          </cell>
        </row>
        <row r="107">
          <cell r="C107">
            <v>52910</v>
          </cell>
          <cell r="D107" t="str">
            <v>Auto Allowance</v>
          </cell>
          <cell r="G107" t="str">
            <v>Updated Function for 999 allocation 06/11/09</v>
          </cell>
          <cell r="H107" t="str">
            <v>Refer to Object Intersection Rules.</v>
          </cell>
          <cell r="I107" t="str">
            <v>Direct Preferred or Wtd. Payroll</v>
          </cell>
          <cell r="J107" t="str">
            <v>Direct Required</v>
          </cell>
          <cell r="K107" t="str">
            <v>Direct Required</v>
          </cell>
          <cell r="L107" t="str">
            <v>Direct Preferred or Wtd. Payroll</v>
          </cell>
          <cell r="M107" t="str">
            <v>Direct Required</v>
          </cell>
          <cell r="N107" t="str">
            <v>D2 - 5</v>
          </cell>
          <cell r="O107">
            <v>0</v>
          </cell>
          <cell r="Q107" t="str">
            <v>Any Fund Types except 40 and 90.</v>
          </cell>
          <cell r="R107" t="str">
            <v>Any Location Types and related departments or school locations except 99|997, 99|998, and Location Type 15.  Can use the 99|999 with the Assigned Allocation Method.</v>
          </cell>
          <cell r="S107" t="str">
            <v>Any Function except 000, 411, 421, 441, 997, 998, and 999.  Allocation is not allowed.</v>
          </cell>
          <cell r="T107" t="str">
            <v>Any Program except 97, 98 and 99.  Allocation is not allowed.</v>
          </cell>
          <cell r="U107"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107" t="str">
            <v>Appropriate Job Classification except 0000, 5100 series, 9700, and 9800, and 9991.</v>
          </cell>
          <cell r="W107">
            <v>3</v>
          </cell>
        </row>
        <row r="108">
          <cell r="C108">
            <v>52915</v>
          </cell>
          <cell r="D108" t="str">
            <v>Union Benefits and Pension</v>
          </cell>
          <cell r="G108" t="str">
            <v>Added 9/17; updated function for 999 allocation 06/11/09</v>
          </cell>
          <cell r="H108" t="str">
            <v>Refer to Object Intersection Rules.</v>
          </cell>
          <cell r="I108" t="str">
            <v>Direct Preferred or Wtd. Payroll</v>
          </cell>
          <cell r="J108" t="str">
            <v>Direct Required</v>
          </cell>
          <cell r="K108" t="str">
            <v>Direct Required</v>
          </cell>
          <cell r="L108" t="str">
            <v>Direct Preferred or Wtd. Payroll</v>
          </cell>
          <cell r="M108" t="str">
            <v>Direct Required</v>
          </cell>
          <cell r="N108" t="str">
            <v>D2 - 5</v>
          </cell>
          <cell r="O108">
            <v>0</v>
          </cell>
          <cell r="Q108" t="str">
            <v>Any Fund Types except 40 and 90.</v>
          </cell>
          <cell r="R108" t="str">
            <v>Any Location Types and related departments or school locations except 99|997, 99|998, and Location Type 15.  Can use the 99|999 with the Assigned Allocation Method.</v>
          </cell>
          <cell r="S108" t="str">
            <v>Any Function except 000, 411, 421, 441, 997, 998, and 999.  Allocation is not allowed.</v>
          </cell>
          <cell r="T108" t="str">
            <v>Any Program except 97, 98 and 99.  Allocation is not allowed.</v>
          </cell>
          <cell r="U108"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108" t="str">
            <v>Appropriate Job Classification except 0000, 5100 series, 9700, and 9800, and 9991.</v>
          </cell>
          <cell r="W108">
            <v>3</v>
          </cell>
        </row>
        <row r="109">
          <cell r="C109">
            <v>52916</v>
          </cell>
          <cell r="D109" t="str">
            <v>Housing Allowance</v>
          </cell>
          <cell r="G109" t="str">
            <v>Added 4/15/08; updated function for 999 allocation 06/11/09</v>
          </cell>
          <cell r="H109" t="str">
            <v>Refer to Object Intersection Rules.</v>
          </cell>
          <cell r="I109" t="str">
            <v>Direct Preferred or Wtd. Payroll</v>
          </cell>
          <cell r="J109" t="str">
            <v>Direct Required</v>
          </cell>
          <cell r="K109" t="str">
            <v>Direct Required</v>
          </cell>
          <cell r="L109" t="str">
            <v>Direct Preferred or Wtd. Payroll</v>
          </cell>
          <cell r="M109" t="str">
            <v>Direct Required</v>
          </cell>
          <cell r="N109" t="str">
            <v>D2 - 5</v>
          </cell>
          <cell r="O109">
            <v>0</v>
          </cell>
          <cell r="Q109" t="str">
            <v>Any Fund Types except 40 and 90.</v>
          </cell>
          <cell r="R109" t="str">
            <v>Any Location Types and related departments or school locations except 99|997, 99|998, and Location Type 15.  Can use the 99|999 with the Assigned Allocation Method.</v>
          </cell>
          <cell r="S109" t="str">
            <v>Any Function except 000, 411, 421, 441, 997, 998, and 999.  Allocation is not allowed.</v>
          </cell>
          <cell r="T109" t="str">
            <v>Any Program except 97, 98 and 99.  Allocation is not allowed.</v>
          </cell>
          <cell r="U109"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109" t="str">
            <v>Appropriate Job Classification except 0000, 5100 series, 9700, and 9800, and 9991.</v>
          </cell>
          <cell r="W109">
            <v>3</v>
          </cell>
        </row>
        <row r="110">
          <cell r="C110">
            <v>52917</v>
          </cell>
          <cell r="D110" t="str">
            <v>Tuition Reimbursement - Non-Taxable</v>
          </cell>
          <cell r="G110" t="str">
            <v>Added 06/02/09; updated function for 999 allocation 06/11/09</v>
          </cell>
          <cell r="H110" t="str">
            <v>Refer to Object Intersection Rules.</v>
          </cell>
          <cell r="I110" t="str">
            <v>Direct Preferred or Wtd. Payroll</v>
          </cell>
          <cell r="J110" t="str">
            <v>Direct Required</v>
          </cell>
          <cell r="K110" t="str">
            <v>Direct Required</v>
          </cell>
          <cell r="L110" t="str">
            <v>Direct Preferred or Wtd. Payroll</v>
          </cell>
          <cell r="M110" t="str">
            <v>Direct Required</v>
          </cell>
          <cell r="N110" t="str">
            <v>D2 - 5</v>
          </cell>
          <cell r="O110">
            <v>0</v>
          </cell>
          <cell r="Q110" t="str">
            <v>Any Fund Types except 40 and 90.</v>
          </cell>
          <cell r="R110" t="str">
            <v>Any Location Types and related departments or school locations except 99|997, 99|998, and Location Type 15.  Can use the 99|999 with the Assigned Allocation Method.</v>
          </cell>
          <cell r="S110" t="str">
            <v>Any Function except 000, 411, 421, 441, 997, 998, and 999.  Allocation is not allowed.</v>
          </cell>
          <cell r="T110" t="str">
            <v>Any Program except 97, 98 and 99.  Allocation is not allowed.</v>
          </cell>
          <cell r="U110"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110" t="str">
            <v>Appropriate Job Classification except 0000, 5100 series, 9700, and 9800, and 9991.</v>
          </cell>
          <cell r="W110">
            <v>3</v>
          </cell>
        </row>
        <row r="111">
          <cell r="C111">
            <v>53000</v>
          </cell>
          <cell r="D111" t="str">
            <v>Purchased Professional and Technical Services</v>
          </cell>
          <cell r="E111" t="str">
            <v>Y</v>
          </cell>
          <cell r="H111" t="str">
            <v>Reporting Level Account only.  Transactional entries are NOT allowed with this Account.</v>
          </cell>
          <cell r="I111" t="str">
            <v>N/A</v>
          </cell>
          <cell r="J111" t="str">
            <v>N/A</v>
          </cell>
          <cell r="K111" t="str">
            <v>N/A</v>
          </cell>
          <cell r="L111" t="str">
            <v>N/A</v>
          </cell>
          <cell r="M111" t="str">
            <v>N/A</v>
          </cell>
          <cell r="N111" t="str">
            <v>N/A</v>
          </cell>
          <cell r="O111">
            <v>0</v>
          </cell>
          <cell r="Q111" t="str">
            <v>No entries allowed to this Account.</v>
          </cell>
          <cell r="R111" t="str">
            <v>No entries allowed to this Account.</v>
          </cell>
          <cell r="S111" t="str">
            <v>No entries allowed to this Account.</v>
          </cell>
          <cell r="T111" t="str">
            <v>No entries allowed to this Account.</v>
          </cell>
          <cell r="U111" t="str">
            <v>No entries allowed to this Account.</v>
          </cell>
          <cell r="V111" t="str">
            <v>No entries allowed to this Account.</v>
          </cell>
          <cell r="W111">
            <v>1</v>
          </cell>
        </row>
        <row r="112">
          <cell r="C112">
            <v>53100</v>
          </cell>
          <cell r="D112" t="str">
            <v>Official/Administrative Services</v>
          </cell>
          <cell r="H112" t="str">
            <v>Reporting Level Account only.  Transactional entries are NOT allowed with this Account.</v>
          </cell>
          <cell r="I112" t="str">
            <v>N/A</v>
          </cell>
          <cell r="J112" t="str">
            <v>N/A</v>
          </cell>
          <cell r="K112" t="str">
            <v>N/A</v>
          </cell>
          <cell r="L112" t="str">
            <v>N/A</v>
          </cell>
          <cell r="M112" t="str">
            <v>N/A</v>
          </cell>
          <cell r="N112" t="str">
            <v>N/A</v>
          </cell>
          <cell r="O112">
            <v>0</v>
          </cell>
          <cell r="Q112" t="str">
            <v>No entries allowed to this Account.</v>
          </cell>
          <cell r="R112" t="str">
            <v>No entries allowed to this Account.</v>
          </cell>
          <cell r="S112" t="str">
            <v>No entries allowed to this Account.</v>
          </cell>
          <cell r="T112" t="str">
            <v>No entries allowed to this Account.</v>
          </cell>
          <cell r="U112" t="str">
            <v>No entries allowed to this Account.</v>
          </cell>
          <cell r="V112" t="str">
            <v>No entries allowed to this Account.</v>
          </cell>
          <cell r="W112">
            <v>2</v>
          </cell>
        </row>
        <row r="113">
          <cell r="C113">
            <v>53101</v>
          </cell>
          <cell r="D113" t="str">
            <v>Administrative Support</v>
          </cell>
          <cell r="H113" t="str">
            <v>Refer to Object Intersection Rules.</v>
          </cell>
          <cell r="I113" t="str">
            <v>Direct Required</v>
          </cell>
          <cell r="J113" t="str">
            <v>Direct Required</v>
          </cell>
          <cell r="K113" t="str">
            <v>Direct Required</v>
          </cell>
          <cell r="L113" t="str">
            <v>Direct Required</v>
          </cell>
          <cell r="M113" t="str">
            <v>None.  Use 0000 only.</v>
          </cell>
          <cell r="N113">
            <v>0</v>
          </cell>
          <cell r="O113">
            <v>0</v>
          </cell>
          <cell r="P113">
            <v>1</v>
          </cell>
          <cell r="Q113" t="str">
            <v>Any Fund Types except 40 and 90.</v>
          </cell>
          <cell r="R113" t="str">
            <v>Any Location Type and related departments or school locations except 99|997, 99|998, 99|999 and Location Type 15.</v>
          </cell>
          <cell r="S113" t="str">
            <v>Functions 211, 212, 213, 214, 216, 221, 231, 232, 311, 312, 313, 321, 331, 332, 433, 511, 521, 531, and 532 only.</v>
          </cell>
          <cell r="T113" t="str">
            <v xml:space="preserve">Any Program except 97, 98 and 99.  </v>
          </cell>
          <cell r="U113" t="str">
            <v>May not use Subjects 9700, 9800, or 9900.  Refer to the General Function/Subject Rules and the required Location Type/Subject Rules for guidance on determining the proper Subject account(s) to use with Function and Location accounts, respectively.</v>
          </cell>
          <cell r="V113" t="str">
            <v>Use Job Classification 0000 only for Non-Compensation and Non-Benefit Costs.</v>
          </cell>
          <cell r="W113">
            <v>3</v>
          </cell>
        </row>
        <row r="114">
          <cell r="C114">
            <v>53102</v>
          </cell>
          <cell r="D114" t="str">
            <v>Temporary Clerical Support</v>
          </cell>
          <cell r="H114" t="str">
            <v>Refer to Object Intersection Rules.</v>
          </cell>
          <cell r="I114" t="str">
            <v>Direct Preferred or Wtd. Students</v>
          </cell>
          <cell r="J114" t="str">
            <v>Direct Required</v>
          </cell>
          <cell r="K114" t="str">
            <v>Direct Preferred or Wtd. Students</v>
          </cell>
          <cell r="L114" t="str">
            <v>Direct Required</v>
          </cell>
          <cell r="M114" t="str">
            <v>None.  Use 0000 only.</v>
          </cell>
          <cell r="N114">
            <v>1</v>
          </cell>
          <cell r="O114">
            <v>0</v>
          </cell>
          <cell r="P114">
            <v>1</v>
          </cell>
          <cell r="Q114" t="str">
            <v>Any Fund Types except 40 and 90.</v>
          </cell>
          <cell r="R114" t="str">
            <v>Any Location Types and related departments or school locations except 99|997, 99|998, and Location Type 15.  Can use the 99|999 with the Assigned Allocation Method.</v>
          </cell>
          <cell r="S114" t="str">
            <v>Functions 211, 212, 213, 214, 216, 221, 231, 232, 311, 312, 313, 321, 331, 332, 433, 512, 521, 531, or 532 only.</v>
          </cell>
          <cell r="T114" t="str">
            <v>Any Program except 97 and 98.  Can use 99 with the Assigned Allocation Method.</v>
          </cell>
          <cell r="U114" t="str">
            <v>May not use Subjects 9700, 9800, or 9900.  Refer to the General Function/Subject Rules and the required Location Type/Subject Rules for guidance on determining the proper Subject account(s) to use with Function and Location accounts, respectively.</v>
          </cell>
          <cell r="V114" t="str">
            <v>Use Job Classification 0000 only for Non-Compensation and Non-Benefit Costs.</v>
          </cell>
          <cell r="W114">
            <v>3</v>
          </cell>
        </row>
        <row r="115">
          <cell r="C115">
            <v>53200</v>
          </cell>
          <cell r="D115" t="str">
            <v>Professional Educational Services</v>
          </cell>
          <cell r="H115" t="str">
            <v>Reporting Level Account only.  Transactional entries are NOT allowed with this Account.</v>
          </cell>
          <cell r="I115" t="str">
            <v>N/A</v>
          </cell>
          <cell r="J115" t="str">
            <v>N/A</v>
          </cell>
          <cell r="K115" t="str">
            <v>N/A</v>
          </cell>
          <cell r="L115" t="str">
            <v>N/A</v>
          </cell>
          <cell r="M115" t="str">
            <v>N/A</v>
          </cell>
          <cell r="N115" t="str">
            <v>N/A</v>
          </cell>
          <cell r="O115">
            <v>0</v>
          </cell>
          <cell r="Q115" t="str">
            <v>No entries allowed to this Account.</v>
          </cell>
          <cell r="R115" t="str">
            <v>No entries allowed to this Account.</v>
          </cell>
          <cell r="S115" t="str">
            <v>No entries allowed to this Account.</v>
          </cell>
          <cell r="T115" t="str">
            <v>No entries allowed to this Account.</v>
          </cell>
          <cell r="U115" t="str">
            <v>No entries allowed to this Account.</v>
          </cell>
          <cell r="V115" t="str">
            <v>No entries allowed to this Account.</v>
          </cell>
          <cell r="W115">
            <v>2</v>
          </cell>
        </row>
        <row r="116">
          <cell r="C116">
            <v>53201</v>
          </cell>
          <cell r="D116" t="str">
            <v>Diagnosticians</v>
          </cell>
          <cell r="H116" t="str">
            <v>Refer to Object Intersection Rules.</v>
          </cell>
          <cell r="I116" t="str">
            <v>Direct Preferred or Wtd. Students</v>
          </cell>
          <cell r="J116" t="str">
            <v>Direct Required</v>
          </cell>
          <cell r="K116" t="str">
            <v>Direct Preferred or Wtd. Students</v>
          </cell>
          <cell r="L116" t="str">
            <v>Direct Preferred or Wtd. Students</v>
          </cell>
          <cell r="M116" t="str">
            <v>None.  Use 0000 only.</v>
          </cell>
          <cell r="N116">
            <v>3</v>
          </cell>
          <cell r="O116">
            <v>0</v>
          </cell>
          <cell r="Q116" t="str">
            <v>Any Fund Types except 40 and 90.</v>
          </cell>
          <cell r="R116" t="str">
            <v>Any Location Types and related departments or school locations except 99|997, 99|998, and Location Type 15.  Can use the 99|999 with the Assigned Allocation Method.</v>
          </cell>
          <cell r="S116" t="str">
            <v>Functions 211, 232, 241, and 431 only.</v>
          </cell>
          <cell r="T116" t="str">
            <v>Any Program except 97 and 98.  Can use 99 with the Assigned Allocation Method.</v>
          </cell>
          <cell r="U116"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116" t="str">
            <v>Use Job Classification 0000 only for Non-Compensation and Non-Benefit Costs.</v>
          </cell>
          <cell r="W116">
            <v>3</v>
          </cell>
        </row>
        <row r="117">
          <cell r="C117">
            <v>53202</v>
          </cell>
          <cell r="D117" t="str">
            <v>Speech Therapists</v>
          </cell>
          <cell r="H117" t="str">
            <v>Refer to Object Intersection Rules.</v>
          </cell>
          <cell r="I117" t="str">
            <v>Direct Preferred or Wtd. Students</v>
          </cell>
          <cell r="J117" t="str">
            <v>Direct Required</v>
          </cell>
          <cell r="K117" t="str">
            <v>Direct Preferred or Wtd. Students</v>
          </cell>
          <cell r="L117" t="str">
            <v>Direct Preferred or Wtd. Students</v>
          </cell>
          <cell r="M117" t="str">
            <v>None.  Use 0000 only.</v>
          </cell>
          <cell r="N117">
            <v>3</v>
          </cell>
          <cell r="O117">
            <v>0</v>
          </cell>
          <cell r="Q117" t="str">
            <v>Any Fund Types except 40 and 90.</v>
          </cell>
          <cell r="R117" t="str">
            <v>Any Location Types and related departments or school locations except 99|997, 99|998, and Location Type 15.  Can use the 99|999 with the Assigned Allocation Method.</v>
          </cell>
          <cell r="S117" t="str">
            <v>Functions 232 and 431 only.</v>
          </cell>
          <cell r="T117" t="str">
            <v>Any Program except 97 and 98.  Can use 99 with the Assigned Allocation Method.</v>
          </cell>
          <cell r="U117"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117" t="str">
            <v>Use Job Classification 0000 only for Non-Compensation and Non-Benefit Costs.</v>
          </cell>
          <cell r="W117">
            <v>3</v>
          </cell>
        </row>
        <row r="118">
          <cell r="C118">
            <v>53203</v>
          </cell>
          <cell r="D118" t="str">
            <v>Occupational Therapists</v>
          </cell>
          <cell r="H118" t="str">
            <v>Refer to Object Intersection Rules.</v>
          </cell>
          <cell r="I118" t="str">
            <v>Direct Preferred or Wtd. Students</v>
          </cell>
          <cell r="J118" t="str">
            <v>Direct Required</v>
          </cell>
          <cell r="K118" t="str">
            <v>Direct Preferred or Wtd. Students</v>
          </cell>
          <cell r="L118" t="str">
            <v>Direct Preferred or Wtd. Students</v>
          </cell>
          <cell r="M118" t="str">
            <v>None.  Use 0000 only.</v>
          </cell>
          <cell r="N118">
            <v>3</v>
          </cell>
          <cell r="O118">
            <v>0</v>
          </cell>
          <cell r="Q118" t="str">
            <v>Any Fund Types except 40 and 90.</v>
          </cell>
          <cell r="R118" t="str">
            <v>Any Location Types and related departments or school locations except 99|997, 99|998, and Location Type 15.  Can use the 99|999 with the Assigned Allocation Method.</v>
          </cell>
          <cell r="S118" t="str">
            <v>Functions 232 and 431 only.</v>
          </cell>
          <cell r="T118" t="str">
            <v>Any Program except 97 and 98.  Can use 99 with the Assigned Allocation Method.</v>
          </cell>
          <cell r="U118"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118" t="str">
            <v>Use Job Classification 0000 only for Non-Compensation and Non-Benefit Costs.</v>
          </cell>
          <cell r="W118">
            <v>3</v>
          </cell>
        </row>
        <row r="119">
          <cell r="C119">
            <v>53204</v>
          </cell>
          <cell r="D119" t="str">
            <v>Therapists</v>
          </cell>
          <cell r="H119" t="str">
            <v>Refer to Object Intersection Rules.</v>
          </cell>
          <cell r="I119" t="str">
            <v>Direct Preferred or Wtd. Students</v>
          </cell>
          <cell r="J119" t="str">
            <v>Direct Required</v>
          </cell>
          <cell r="K119" t="str">
            <v>Direct Preferred or Wtd. Students</v>
          </cell>
          <cell r="L119" t="str">
            <v>Direct Preferred or Wtd. Students</v>
          </cell>
          <cell r="M119" t="str">
            <v>None.  Use 0000 only.</v>
          </cell>
          <cell r="N119">
            <v>3</v>
          </cell>
          <cell r="O119">
            <v>0</v>
          </cell>
          <cell r="Q119" t="str">
            <v>Any Fund Types except 40 and 90.</v>
          </cell>
          <cell r="R119" t="str">
            <v>Any Location Types and related departments or school locations except 99|997, 99|998, and Location Type 15.  Can use the 99|999 with the Assigned Allocation Method.</v>
          </cell>
          <cell r="S119" t="str">
            <v>Functions 232 and 431 only.</v>
          </cell>
          <cell r="T119" t="str">
            <v>Any Program except 97 and 98.  Can use 99 with the Assigned Allocation Method.</v>
          </cell>
          <cell r="U119"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119" t="str">
            <v>Use Job Classification 0000 only for Non-Compensation and Non-Benefit Costs.</v>
          </cell>
          <cell r="W119">
            <v>3</v>
          </cell>
        </row>
        <row r="120">
          <cell r="C120">
            <v>53205</v>
          </cell>
          <cell r="D120" t="str">
            <v>Psychologists</v>
          </cell>
          <cell r="G120" t="str">
            <v>Changed Name 2/26/08</v>
          </cell>
          <cell r="H120" t="str">
            <v>Refer to Object Intersection Rules.</v>
          </cell>
          <cell r="I120" t="str">
            <v>Direct Preferred or Wtd. Students</v>
          </cell>
          <cell r="J120" t="str">
            <v>Direct Required</v>
          </cell>
          <cell r="K120" t="str">
            <v>Direct Preferred or Wtd. Students</v>
          </cell>
          <cell r="L120" t="str">
            <v>Direct Preferred or Wtd. Students</v>
          </cell>
          <cell r="M120" t="str">
            <v>None.  Use 0000 only.</v>
          </cell>
          <cell r="N120">
            <v>3</v>
          </cell>
          <cell r="O120">
            <v>0</v>
          </cell>
          <cell r="Q120" t="str">
            <v>Any Fund Types except 40 and 90.</v>
          </cell>
          <cell r="R120" t="str">
            <v>Any Location Types and related departments or school locations except 99|997, 99|998, and Location Type 15.  Can use the 99|999 with the Assigned Allocation Method.</v>
          </cell>
          <cell r="S120" t="str">
            <v>Functions 232 and 431 only.</v>
          </cell>
          <cell r="T120" t="str">
            <v>Any Program except 97 and 98.  Can use 99 with the Assigned Allocation Method.</v>
          </cell>
          <cell r="U120"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120" t="str">
            <v>Use Job Classification 0000 only for Non-Compensation and Non-Benefit Costs.</v>
          </cell>
          <cell r="W120">
            <v>3</v>
          </cell>
        </row>
        <row r="121">
          <cell r="C121">
            <v>53206</v>
          </cell>
          <cell r="D121" t="str">
            <v>Audiologists</v>
          </cell>
          <cell r="H121" t="str">
            <v>Refer to Object Intersection Rules.</v>
          </cell>
          <cell r="I121" t="str">
            <v>Direct Preferred or Wtd. Students</v>
          </cell>
          <cell r="J121" t="str">
            <v>Direct Required</v>
          </cell>
          <cell r="K121" t="str">
            <v>Direct Preferred or Wtd. Students</v>
          </cell>
          <cell r="L121" t="str">
            <v>Direct Preferred or Wtd. Students</v>
          </cell>
          <cell r="M121" t="str">
            <v>None.  Use 0000 only.</v>
          </cell>
          <cell r="N121">
            <v>3</v>
          </cell>
          <cell r="O121">
            <v>0</v>
          </cell>
          <cell r="Q121" t="str">
            <v>Any Fund Types except 40 and 90.</v>
          </cell>
          <cell r="R121" t="str">
            <v>Any Location Types and related departments or school locations except 99|997, 99|998, and Location Type 15.  Can use the 99|999 with the Assigned Allocation Method.</v>
          </cell>
          <cell r="S121" t="str">
            <v>Functions 232 and 431 only.</v>
          </cell>
          <cell r="T121" t="str">
            <v>Any Program except 97 and 98.  Can use 99 with the Assigned Allocation Method.</v>
          </cell>
          <cell r="U121"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121" t="str">
            <v>Use Job Classification 0000 only for Non-Compensation and Non-Benefit Costs.</v>
          </cell>
          <cell r="W121">
            <v>3</v>
          </cell>
        </row>
        <row r="122">
          <cell r="C122">
            <v>53207</v>
          </cell>
          <cell r="D122" t="str">
            <v>Interpreters and Translators</v>
          </cell>
          <cell r="G122" t="str">
            <v>Changed Name 08/20/10</v>
          </cell>
          <cell r="H122" t="str">
            <v>Refer to Object Intersection Rules.</v>
          </cell>
          <cell r="I122" t="str">
            <v>Direct Preferred or Wtd. Students</v>
          </cell>
          <cell r="J122" t="str">
            <v>Direct Required</v>
          </cell>
          <cell r="K122" t="str">
            <v>Direct Preferred or Wtd. Students</v>
          </cell>
          <cell r="L122" t="str">
            <v>Direct Preferred or Wtd. Students</v>
          </cell>
          <cell r="M122" t="str">
            <v>None.  Use 0000 only.</v>
          </cell>
          <cell r="N122">
            <v>3</v>
          </cell>
          <cell r="O122">
            <v>0</v>
          </cell>
          <cell r="Q122" t="str">
            <v>Any Fund Types except 40 and 90.</v>
          </cell>
          <cell r="R122" t="str">
            <v>Any Location Types and related departments or school locations except 99|997, 99|998, and Location Type 15.  Can use the 99|999 with the Assigned Allocation Method.</v>
          </cell>
          <cell r="S122" t="str">
            <v>Functions 214, 232, 431 and 531 only. Use Functions 214 or 431 for parent contacts, outreach programs and translation of documents; Use Functions 232 or 431 for those assigned to a student.  Use 531 for use at School Committee meetings and other uses directed by the Superintendent.</v>
          </cell>
          <cell r="T122" t="str">
            <v>Any Program except 97 and 98.  Can use 99 with the Assigned Allocation Method.</v>
          </cell>
          <cell r="U122"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122" t="str">
            <v>Use Job Classification 0000 only for Non-Compensation and Non-Benefit Costs.</v>
          </cell>
          <cell r="W122">
            <v>3</v>
          </cell>
        </row>
        <row r="123">
          <cell r="C123">
            <v>53208</v>
          </cell>
          <cell r="D123" t="str">
            <v>Orientation and Mobility Specialists</v>
          </cell>
          <cell r="G123" t="str">
            <v>Name Chg 9/20</v>
          </cell>
          <cell r="H123" t="str">
            <v>Refer to Object Intersection Rules.</v>
          </cell>
          <cell r="I123" t="str">
            <v>Direct Preferred or Wtd. Students</v>
          </cell>
          <cell r="J123" t="str">
            <v>Direct Required</v>
          </cell>
          <cell r="K123" t="str">
            <v>Direct Preferred or Wtd. Students</v>
          </cell>
          <cell r="L123" t="str">
            <v>Direct Preferred or Wtd. Students</v>
          </cell>
          <cell r="M123" t="str">
            <v>None.  Use 0000 only.</v>
          </cell>
          <cell r="N123">
            <v>3</v>
          </cell>
          <cell r="O123">
            <v>0</v>
          </cell>
          <cell r="Q123" t="str">
            <v>Any Fund Types except 40 and 90.</v>
          </cell>
          <cell r="R123" t="str">
            <v>Any Location Types and related departments or school locations except 99|997, 99|998, and Location Type 15.  Can use the 99|999 with the Assigned Allocation Method.</v>
          </cell>
          <cell r="S123" t="str">
            <v>Functions 232 and 431 only.</v>
          </cell>
          <cell r="T123" t="str">
            <v>Any Program except 97 and 98.  Can use 99 with the Assigned Allocation Method.</v>
          </cell>
          <cell r="U123"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123" t="str">
            <v>Use Job Classification 0000 only for Non-Compensation and Non-Benefit Costs.</v>
          </cell>
          <cell r="W123">
            <v>3</v>
          </cell>
        </row>
        <row r="124">
          <cell r="C124">
            <v>53209</v>
          </cell>
          <cell r="D124" t="str">
            <v>Bus Assistants/Monitors</v>
          </cell>
          <cell r="G124" t="str">
            <v>Changed Name 2/11/08</v>
          </cell>
          <cell r="H124" t="str">
            <v>Refer to Object Intersection Rules.</v>
          </cell>
          <cell r="I124" t="str">
            <v>Direct Preferred or Wtd. Students</v>
          </cell>
          <cell r="J124" t="str">
            <v>Direct Required</v>
          </cell>
          <cell r="K124" t="str">
            <v>Direct Preferred or Wtd. Students</v>
          </cell>
          <cell r="L124" t="str">
            <v>Direct Preferred or Wtd. Students</v>
          </cell>
          <cell r="M124" t="str">
            <v>None.  Use 0000 only.</v>
          </cell>
          <cell r="N124">
            <v>3</v>
          </cell>
          <cell r="O124">
            <v>0</v>
          </cell>
          <cell r="Q124" t="str">
            <v>Any Fund Types except 40 and 90.</v>
          </cell>
          <cell r="R124" t="str">
            <v>Any Location Types and related departments or school locations except 99|997 and 99|998.  Can use the 99|999 with the Assigned Allocation Method.</v>
          </cell>
          <cell r="S124" t="str">
            <v>Functions 213, 311, and 431 only.</v>
          </cell>
          <cell r="T124" t="str">
            <v>Any Program except 97 and 98.  Can use 99 with the Assigned Allocation Method.</v>
          </cell>
          <cell r="U124"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124" t="str">
            <v>Use Job Classification 0000 only for Non-Compensation and Non-Benefit Costs.</v>
          </cell>
          <cell r="W124">
            <v>3</v>
          </cell>
        </row>
        <row r="125">
          <cell r="C125">
            <v>53210</v>
          </cell>
          <cell r="D125" t="str">
            <v>Performing Arts</v>
          </cell>
          <cell r="H125" t="str">
            <v>Refer to Object Intersection Rules.</v>
          </cell>
          <cell r="I125" t="str">
            <v>Direct Preferred or Wtd. Students</v>
          </cell>
          <cell r="J125" t="str">
            <v>Direct Required</v>
          </cell>
          <cell r="K125" t="str">
            <v>Direct Preferred or Wtd. Students</v>
          </cell>
          <cell r="L125" t="str">
            <v>Direct Preferred or Wtd. Students</v>
          </cell>
          <cell r="M125" t="str">
            <v>None.  Use 0000 only.</v>
          </cell>
          <cell r="N125">
            <v>3</v>
          </cell>
          <cell r="O125">
            <v>0</v>
          </cell>
          <cell r="Q125" t="str">
            <v>Any Fund Types except 40 and 90.</v>
          </cell>
          <cell r="R125" t="str">
            <v>Any Location Types and related departments or school locations except 99|997, 99|998, and Location Type 15.  Can use the 99|999 with the Assigned Allocation Method.</v>
          </cell>
          <cell r="S125" t="str">
            <v>Functions 111, 112, 113, 121, 122, 213, 222, 231, 311, 431, and 433 only.</v>
          </cell>
          <cell r="T125" t="str">
            <v>Any Program except 97 and 98.  Can use 99 with the Assigned Allocation Method.</v>
          </cell>
          <cell r="U125"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125" t="str">
            <v>Use Job Classification 0000 only for Non-Compensation and Non-Benefit Costs.</v>
          </cell>
          <cell r="W125">
            <v>3</v>
          </cell>
        </row>
        <row r="126">
          <cell r="C126">
            <v>53211</v>
          </cell>
          <cell r="D126" t="str">
            <v>Physical Therapists</v>
          </cell>
          <cell r="H126" t="str">
            <v>Refer to Object Intersection Rules.</v>
          </cell>
          <cell r="I126" t="str">
            <v>Direct Preferred or Wtd. Students</v>
          </cell>
          <cell r="J126" t="str">
            <v>Direct Required</v>
          </cell>
          <cell r="K126" t="str">
            <v>Direct Preferred or Wtd. Students</v>
          </cell>
          <cell r="L126" t="str">
            <v>Direct Preferred or Wtd. Students</v>
          </cell>
          <cell r="M126" t="str">
            <v>None.  Use 0000 only.</v>
          </cell>
          <cell r="N126">
            <v>3</v>
          </cell>
          <cell r="O126">
            <v>0</v>
          </cell>
          <cell r="Q126" t="str">
            <v>Any Fund Types except 40 and 90.</v>
          </cell>
          <cell r="R126" t="str">
            <v>Any Location Types and related departments or school locations except 99|997, 99|998, and Location Type 15.  Can use the 99|999 with the Assigned Allocation Method.</v>
          </cell>
          <cell r="S126" t="str">
            <v>Functions 232 and 431 only.</v>
          </cell>
          <cell r="T126" t="str">
            <v>Any Program except 97 and 98.  Can use 99 with the Assigned Allocation Method.</v>
          </cell>
          <cell r="U126"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126" t="str">
            <v>Use Job Classification 0000 only for Non-Compensation and Non-Benefit Costs.</v>
          </cell>
          <cell r="W126">
            <v>3</v>
          </cell>
        </row>
        <row r="127">
          <cell r="C127">
            <v>53212</v>
          </cell>
          <cell r="D127" t="str">
            <v>Payment for Services - Volunteers</v>
          </cell>
          <cell r="H127" t="str">
            <v>Refer to Object Intersection Rules.</v>
          </cell>
          <cell r="I127" t="str">
            <v>Direct Preferred or Wtd. Students</v>
          </cell>
          <cell r="J127" t="str">
            <v>Direct Required</v>
          </cell>
          <cell r="K127" t="str">
            <v>Direct Preferred or Wtd. Students</v>
          </cell>
          <cell r="L127" t="str">
            <v>Direct Preferred or Wtd. Students</v>
          </cell>
          <cell r="M127" t="str">
            <v>None.  Use 0000 only.</v>
          </cell>
          <cell r="N127">
            <v>3</v>
          </cell>
          <cell r="O127">
            <v>0</v>
          </cell>
          <cell r="Q127" t="str">
            <v>Any Fund Types except 40 and 90.</v>
          </cell>
          <cell r="R127" t="str">
            <v>Any Location Types and related departments or school locations except 99|997, 99|998, and Location Type 15.  Can use the 99|999 with the Assigned Allocation Method.</v>
          </cell>
          <cell r="S127" t="str">
            <v>Functions 111, 213, 214, 216, 232, 431, and 433 only.</v>
          </cell>
          <cell r="T127" t="str">
            <v>Any Program except 97 and 98.  Can use 99 with the Assigned Allocation Method.</v>
          </cell>
          <cell r="U127"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127" t="str">
            <v>Use Job Classification 0000 only for Non-Compensation and Non-Benefit Costs.</v>
          </cell>
          <cell r="W127">
            <v>3</v>
          </cell>
        </row>
        <row r="128">
          <cell r="C128">
            <v>53213</v>
          </cell>
          <cell r="D128" t="str">
            <v>Evaluations</v>
          </cell>
          <cell r="H128" t="str">
            <v>Refer to Object Intersection Rules.</v>
          </cell>
          <cell r="I128" t="str">
            <v>Direct Preferred or Wtd. Students</v>
          </cell>
          <cell r="J128" t="str">
            <v>Direct Required</v>
          </cell>
          <cell r="K128" t="str">
            <v>Direct Preferred or Wtd. Students</v>
          </cell>
          <cell r="L128" t="str">
            <v>Direct Preferred or Wtd. Students</v>
          </cell>
          <cell r="M128" t="str">
            <v>None.  Use 0000 only.</v>
          </cell>
          <cell r="N128">
            <v>3</v>
          </cell>
          <cell r="O128">
            <v>0</v>
          </cell>
          <cell r="Q128" t="str">
            <v>Any Fund Types except 40 and 90.</v>
          </cell>
          <cell r="R128" t="str">
            <v>Any Location Types and related departments or school locations except 99|997, 99|998, and Location Type 15.  Can use the 99|999 with the Assigned Allocation Method.</v>
          </cell>
          <cell r="S128" t="str">
            <v>Functions 211, 222, 232, 431, 433,and  531 only.</v>
          </cell>
          <cell r="T128" t="str">
            <v>Any Program except 97 and 98.  Can use 99 with the Assigned Allocation Method.</v>
          </cell>
          <cell r="U128"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128" t="str">
            <v>Use Job Classification 0000 only for Non-Compensation and Non-Benefit Costs.</v>
          </cell>
          <cell r="W128">
            <v>3</v>
          </cell>
        </row>
        <row r="129">
          <cell r="C129">
            <v>53214</v>
          </cell>
          <cell r="D129" t="str">
            <v>Mentoring</v>
          </cell>
          <cell r="H129" t="str">
            <v>Refer to Object Intersection Rules.</v>
          </cell>
          <cell r="I129" t="str">
            <v>Direct Preferred or Wtd. Students</v>
          </cell>
          <cell r="J129" t="str">
            <v>Direct Required</v>
          </cell>
          <cell r="K129" t="str">
            <v>Direct Preferred or Wtd. Students</v>
          </cell>
          <cell r="L129" t="str">
            <v>Direct Preferred or Wtd. Students</v>
          </cell>
          <cell r="M129" t="str">
            <v>None.  Use 0000 only.</v>
          </cell>
          <cell r="N129">
            <v>3</v>
          </cell>
          <cell r="O129">
            <v>0</v>
          </cell>
          <cell r="Q129" t="str">
            <v>Any Fund Types except 40 and 90.</v>
          </cell>
          <cell r="R129" t="str">
            <v>Any Location Types and related departments or school locations except 99|997, 99|998, and Location Type 15.  Can use the 99|999 with the Assigned Allocation Method.</v>
          </cell>
          <cell r="S129" t="str">
            <v>Functions 214, 222, 431, and 433 only.</v>
          </cell>
          <cell r="T129" t="str">
            <v>Any Program except 97 and 98.  Can use 99 with the Assigned Allocation Method.</v>
          </cell>
          <cell r="U129"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129" t="str">
            <v>Use Job Classification 0000 only for Non-Compensation and Non-Benefit Costs.</v>
          </cell>
          <cell r="W129">
            <v>3</v>
          </cell>
        </row>
        <row r="130">
          <cell r="C130">
            <v>53215</v>
          </cell>
          <cell r="D130" t="str">
            <v>GED Testing</v>
          </cell>
          <cell r="H130" t="str">
            <v>Refer to Object Intersection Rules.</v>
          </cell>
          <cell r="I130" t="str">
            <v>Direct Preferred or Wtd. Students</v>
          </cell>
          <cell r="J130" t="str">
            <v>Direct Required</v>
          </cell>
          <cell r="K130" t="str">
            <v>Direct Preferred or Wtd. Students</v>
          </cell>
          <cell r="L130" t="str">
            <v>Direct Preferred or Wtd. Students</v>
          </cell>
          <cell r="M130" t="str">
            <v>None.  Use 0000 only.</v>
          </cell>
          <cell r="N130">
            <v>3</v>
          </cell>
          <cell r="O130">
            <v>0</v>
          </cell>
          <cell r="Q130" t="str">
            <v>Any Fund Types except 40 and 90.</v>
          </cell>
          <cell r="R130" t="str">
            <v>Any Location Types and related departments or school locations except 99|997, 99|998, and Location Type 15.  Can use the 99|999 with the Assigned Allocation Method.</v>
          </cell>
          <cell r="S130" t="str">
            <v>Functions 211 and 431 only.</v>
          </cell>
          <cell r="T130" t="str">
            <v>Any Program except 97 and 98.  Can use 99 with the Assigned Allocation Method.</v>
          </cell>
          <cell r="U130"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130" t="str">
            <v>Use Job Classification 0000 only for Non-Compensation and Non-Benefit Costs.</v>
          </cell>
          <cell r="W130">
            <v>3</v>
          </cell>
        </row>
        <row r="131">
          <cell r="C131">
            <v>53216</v>
          </cell>
          <cell r="D131" t="str">
            <v>Tutoring Services</v>
          </cell>
          <cell r="G131" t="str">
            <v>Added 9/19/07</v>
          </cell>
          <cell r="H131" t="str">
            <v>Refer to Object Intersection Rules.</v>
          </cell>
          <cell r="I131" t="str">
            <v>Direct Preferred or Wtd. Students</v>
          </cell>
          <cell r="J131" t="str">
            <v>Direct Required</v>
          </cell>
          <cell r="K131" t="str">
            <v>Direct Preferred or Wtd. Students</v>
          </cell>
          <cell r="L131" t="str">
            <v>Direct Preferred or Wtd. Students</v>
          </cell>
          <cell r="M131" t="str">
            <v>None.  Use 0000 only.</v>
          </cell>
          <cell r="N131">
            <v>3</v>
          </cell>
          <cell r="O131">
            <v>0</v>
          </cell>
          <cell r="Q131" t="str">
            <v>Any Fund Types except 40 and 90.</v>
          </cell>
          <cell r="R131" t="str">
            <v>Any Location Types and related departments or school locations except 99|997, 99|998, and Location Type 15.  Can use the 99|999 with the Assigned Allocation Method.</v>
          </cell>
          <cell r="S131" t="str">
            <v>Functions 214, 222, and 431 only.</v>
          </cell>
          <cell r="T131" t="str">
            <v>Any Program except 97 and 98.  Can use 99 with the Assigned Allocation Method.</v>
          </cell>
          <cell r="U131"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131" t="str">
            <v>Use Job Classification 0000 only for Non-Compensation and Non-Benefit Costs.</v>
          </cell>
          <cell r="W131">
            <v>3</v>
          </cell>
        </row>
        <row r="132">
          <cell r="C132">
            <v>53217</v>
          </cell>
          <cell r="D132" t="str">
            <v>Parents as Teachers</v>
          </cell>
          <cell r="G132" t="str">
            <v>Added 10/3/07</v>
          </cell>
          <cell r="H132" t="str">
            <v>Refer to Object Intersection Rules.</v>
          </cell>
          <cell r="I132" t="str">
            <v>Direct Preferred or Wtd. Students</v>
          </cell>
          <cell r="J132" t="str">
            <v>Direct Required</v>
          </cell>
          <cell r="K132" t="str">
            <v>Direct Preferred or Wtd. Students</v>
          </cell>
          <cell r="L132" t="str">
            <v>Direct Preferred or Wtd. Students</v>
          </cell>
          <cell r="M132" t="str">
            <v>None.  Use 0000 only.</v>
          </cell>
          <cell r="N132">
            <v>3</v>
          </cell>
          <cell r="O132">
            <v>0</v>
          </cell>
          <cell r="Q132" t="str">
            <v>Any Fund Types except 40 and 90.</v>
          </cell>
          <cell r="R132" t="str">
            <v>Any Location Types and related departments or school locations except 99|997, 99|998, and Location Type 15.  Can use the 99|999 with the Assigned Allocation Method.</v>
          </cell>
          <cell r="S132" t="str">
            <v>Functions 214 and 431 only.</v>
          </cell>
          <cell r="T132" t="str">
            <v>Any Program except 97 and 98.  Can use 99 with the Assigned Allocation Method.</v>
          </cell>
          <cell r="U132"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132" t="str">
            <v>Use Job Classification 0000 only for Non-Compensation and Non-Benefit Costs.</v>
          </cell>
          <cell r="W132">
            <v>3</v>
          </cell>
        </row>
        <row r="133">
          <cell r="C133">
            <v>53218</v>
          </cell>
          <cell r="D133" t="str">
            <v>Student Assistance</v>
          </cell>
          <cell r="G133" t="str">
            <v>Added 10/3/07</v>
          </cell>
          <cell r="H133" t="str">
            <v>Refer to Object Intersection Rules.</v>
          </cell>
          <cell r="I133" t="str">
            <v>Direct Preferred or Wtd. Students</v>
          </cell>
          <cell r="J133" t="str">
            <v>Direct Required</v>
          </cell>
          <cell r="K133" t="str">
            <v>Direct Preferred or Wtd. Students</v>
          </cell>
          <cell r="L133" t="str">
            <v>Direct Preferred or Wtd. Students</v>
          </cell>
          <cell r="M133" t="str">
            <v>None.  Use 0000 only.</v>
          </cell>
          <cell r="N133">
            <v>3</v>
          </cell>
          <cell r="O133">
            <v>0</v>
          </cell>
          <cell r="Q133" t="str">
            <v>Any Fund Types except 40 and 90.</v>
          </cell>
          <cell r="R133" t="str">
            <v>Any Location Types and related departments or school locations except 99|997, 99|998, and Location Type 15.  Can use the 99|999 with the Assigned Allocation Method.</v>
          </cell>
          <cell r="S133" t="str">
            <v>Functions 214, 232, and 431 only. Use Functions 214 or 431 for Scholarships and use Functions 232 or 431 for Student Assistance services.</v>
          </cell>
          <cell r="T133" t="str">
            <v>Any Program except 97 and 98.  Can use 99 with the Assigned Allocation Method.</v>
          </cell>
          <cell r="U133"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133" t="str">
            <v>Use Job Classification 0000 only for Non-Compensation and Non-Benefit Costs.</v>
          </cell>
          <cell r="W133">
            <v>3</v>
          </cell>
        </row>
        <row r="134">
          <cell r="C134">
            <v>53219</v>
          </cell>
          <cell r="D134" t="str">
            <v>Social Workers</v>
          </cell>
          <cell r="G134" t="str">
            <v>Added 9/18/08</v>
          </cell>
          <cell r="H134" t="str">
            <v>Refer to Object Intersection Rules.</v>
          </cell>
          <cell r="I134" t="str">
            <v>Direct Preferred or Wtd. Students</v>
          </cell>
          <cell r="J134" t="str">
            <v>Direct Required</v>
          </cell>
          <cell r="K134" t="str">
            <v>Direct Preferred or Wtd. Students</v>
          </cell>
          <cell r="L134" t="str">
            <v>Direct Preferred or Wtd. Students</v>
          </cell>
          <cell r="M134" t="str">
            <v>None.  Use 0000 only.</v>
          </cell>
          <cell r="N134">
            <v>3</v>
          </cell>
          <cell r="O134">
            <v>0</v>
          </cell>
          <cell r="Q134" t="str">
            <v>Any Fund Types except 40 and 90.</v>
          </cell>
          <cell r="R134" t="str">
            <v>Any Location Types and related departments or school locations except 99|997, 99|998, and Location Type 15.  Can use the 99|999 with the Assigned Allocation Method.</v>
          </cell>
          <cell r="S134" t="str">
            <v>Functions 232 and 431 only.</v>
          </cell>
          <cell r="T134" t="str">
            <v>Any Program except 97 and 98.  Can use 99 with the Assigned Allocation Method.</v>
          </cell>
          <cell r="U134"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134" t="str">
            <v>Use Job Classification 0000 only for Non-Compensation and Non-Benefit Costs.</v>
          </cell>
          <cell r="W134">
            <v>3</v>
          </cell>
        </row>
        <row r="135">
          <cell r="C135">
            <v>53220</v>
          </cell>
          <cell r="D135" t="str">
            <v>Other Purchased Professional Educational Services</v>
          </cell>
          <cell r="G135" t="str">
            <v>Added 4/15/08</v>
          </cell>
          <cell r="H135" t="str">
            <v>Refer to Object Intersection Rules.</v>
          </cell>
          <cell r="I135" t="str">
            <v>Direct Preferred or Wtd. Students</v>
          </cell>
          <cell r="J135" t="str">
            <v>Direct Required</v>
          </cell>
          <cell r="K135" t="str">
            <v>Direct Preferred or Wtd. Students</v>
          </cell>
          <cell r="L135" t="str">
            <v>Direct Preferred or Wtd. Students</v>
          </cell>
          <cell r="M135" t="str">
            <v>None.  Use 0000 only.</v>
          </cell>
          <cell r="N135">
            <v>3</v>
          </cell>
          <cell r="O135">
            <v>0</v>
          </cell>
          <cell r="Q135" t="str">
            <v>Any Fund Types except 40 and 90.</v>
          </cell>
          <cell r="R135" t="str">
            <v>Any Location Types and related departments or school locations except 99|997, 99|998, and Location Type 15.  Can use the 99|999 with the Assigned Allocation Method.</v>
          </cell>
          <cell r="S135" t="str">
            <v>Any Function except 000, 321, 331, 332, 411, 421, 422, 432, 441, 997, 998, and 999.</v>
          </cell>
          <cell r="T135" t="str">
            <v>Any Program except 97 and 98.  Can use 99 with the Assigned Allocation Method.</v>
          </cell>
          <cell r="U135"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135" t="str">
            <v>Use Job Classification 0000 only for Non-Compensation and Non-Benefit Costs.</v>
          </cell>
          <cell r="W135">
            <v>3</v>
          </cell>
        </row>
        <row r="136">
          <cell r="C136">
            <v>53221</v>
          </cell>
          <cell r="D136" t="str">
            <v>Virtual Classrooms</v>
          </cell>
          <cell r="G136" t="str">
            <v>Added 2/25/10</v>
          </cell>
          <cell r="H136" t="str">
            <v>Refer to Object Intersection Rules.</v>
          </cell>
          <cell r="I136" t="str">
            <v>Direct Preferred or Wtd. Students</v>
          </cell>
          <cell r="J136" t="str">
            <v>Direct Required</v>
          </cell>
          <cell r="K136" t="str">
            <v>Direct Preferred or Wtd. Students</v>
          </cell>
          <cell r="L136" t="str">
            <v>Direct Preferred or Wtd. Students</v>
          </cell>
          <cell r="M136" t="str">
            <v>None.  Use 0000 only.</v>
          </cell>
          <cell r="N136">
            <v>3</v>
          </cell>
          <cell r="O136">
            <v>0</v>
          </cell>
          <cell r="Q136" t="str">
            <v>Any Fund Types except 40 and 90.</v>
          </cell>
          <cell r="R136" t="str">
            <v>Use the School Locations(s) offering the Virtual Classrooms.  Can use the 99|999 with the Assigned Allocation Method.</v>
          </cell>
          <cell r="S136" t="str">
            <v>Functions 121 and 431 only.</v>
          </cell>
          <cell r="T136" t="str">
            <v>Any Program except 97 and 98.  Can use 99 with the Assigned Allocation Method.</v>
          </cell>
          <cell r="U136"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136" t="str">
            <v>Use Job Classification 0000 only for Non-Compensation and Non-Benefit Costs.</v>
          </cell>
          <cell r="W136">
            <v>3</v>
          </cell>
        </row>
        <row r="137">
          <cell r="C137">
            <v>53222</v>
          </cell>
          <cell r="D137" t="str">
            <v>Web-based Supplemental Instructional Programs</v>
          </cell>
          <cell r="G137" t="str">
            <v>Added 3/19/10</v>
          </cell>
          <cell r="H137" t="str">
            <v>Refer to Object Intersection Rules.</v>
          </cell>
          <cell r="I137" t="str">
            <v>Direct Preferred or Wtd. Students</v>
          </cell>
          <cell r="J137" t="str">
            <v>Direct Required</v>
          </cell>
          <cell r="K137" t="str">
            <v>Direct Preferred or Wtd. Students</v>
          </cell>
          <cell r="L137" t="str">
            <v>Direct Preferred or Wtd. Students</v>
          </cell>
          <cell r="M137" t="str">
            <v>None.  Use 0000 only.</v>
          </cell>
          <cell r="N137">
            <v>3</v>
          </cell>
          <cell r="O137">
            <v>0</v>
          </cell>
          <cell r="Q137" t="str">
            <v>Any Fund Types except 40 and 90.</v>
          </cell>
          <cell r="R137" t="str">
            <v>Location Types 03 through 10 and 23 through 25 and related school locations.  Can use the 99|999 with the Assigned Allocation Method.</v>
          </cell>
          <cell r="S137" t="str">
            <v>Functions 121, 241, 431, and 433 only.</v>
          </cell>
          <cell r="T137" t="str">
            <v>Any Program except 97 and 98.  Can use 99 with the Assigned Allocation Method.</v>
          </cell>
          <cell r="U137"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137" t="str">
            <v>Use Job Classification 0000 only for Non-Compensation and Non-Benefit Costs.</v>
          </cell>
          <cell r="W137">
            <v>3</v>
          </cell>
        </row>
        <row r="138">
          <cell r="C138">
            <v>53223</v>
          </cell>
          <cell r="D138" t="str">
            <v>Instructional Teachers</v>
          </cell>
          <cell r="G138" t="str">
            <v>Added 3/11/11</v>
          </cell>
          <cell r="H138" t="str">
            <v>Refer to Object Intersection Rules.</v>
          </cell>
          <cell r="I138" t="str">
            <v>Direct Preferred or Wtd. Students</v>
          </cell>
          <cell r="J138" t="str">
            <v>Direct Required</v>
          </cell>
          <cell r="K138" t="str">
            <v>Direct Preferred or Wtd. Students</v>
          </cell>
          <cell r="L138" t="str">
            <v>Direct Preferred or Wtd. Students</v>
          </cell>
          <cell r="M138" t="str">
            <v>None.  Use 0000 only.</v>
          </cell>
          <cell r="N138">
            <v>3</v>
          </cell>
          <cell r="O138">
            <v>0</v>
          </cell>
          <cell r="Q138" t="str">
            <v>Any Fund Types except 40 and 90.</v>
          </cell>
          <cell r="R138" t="str">
            <v>Location Types 03 through 10, 23 through 25 and 33 through 35 with related school locations only.</v>
          </cell>
          <cell r="S138" t="str">
            <v>Functions 111, 112, 113, 215, and 431 only.</v>
          </cell>
          <cell r="T138" t="str">
            <v>Any Program except 97 and 98.  Can use 99 with the Assigned Allocation Method.</v>
          </cell>
          <cell r="U138"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138" t="str">
            <v>Use Job Classification 0000 only for Non-Compensation and Non-Benefit Costs.</v>
          </cell>
          <cell r="W138">
            <v>3</v>
          </cell>
        </row>
        <row r="139">
          <cell r="C139">
            <v>53224</v>
          </cell>
          <cell r="D139" t="str">
            <v>Personal-Care Attendants</v>
          </cell>
          <cell r="G139" t="str">
            <v>Added 4/8/11</v>
          </cell>
          <cell r="H139" t="str">
            <v>Refer to Object Intersection Rules.</v>
          </cell>
          <cell r="I139" t="str">
            <v>Direct Preferred or Wtd. Students</v>
          </cell>
          <cell r="J139" t="str">
            <v>Direct Required</v>
          </cell>
          <cell r="K139" t="str">
            <v>Direct Preferred or Wtd. Students</v>
          </cell>
          <cell r="L139" t="str">
            <v>Direct Preferred or Wtd. Students</v>
          </cell>
          <cell r="M139" t="str">
            <v>None.  Use 0000 only.</v>
          </cell>
          <cell r="N139">
            <v>3</v>
          </cell>
          <cell r="O139">
            <v>0</v>
          </cell>
          <cell r="Q139" t="str">
            <v>Any Fund Types except 40 and 90.</v>
          </cell>
          <cell r="R139" t="str">
            <v>Location Types 03 through 10, 23 through 25 and 33 through 35 with related school locations only.</v>
          </cell>
          <cell r="S139" t="str">
            <v>Functions 232 and 431 only.</v>
          </cell>
          <cell r="T139" t="str">
            <v>Any Program except 97 and 98.  Can use 99 with the Assigned Allocation Method.</v>
          </cell>
          <cell r="U139"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139" t="str">
            <v>Use Job Classification 0000 only for Non-Compensation and Non-Benefit Costs.</v>
          </cell>
          <cell r="W139">
            <v>3</v>
          </cell>
        </row>
        <row r="140">
          <cell r="C140">
            <v>53300</v>
          </cell>
          <cell r="D140" t="str">
            <v>Professional Employee Training and Development Services</v>
          </cell>
          <cell r="H140" t="str">
            <v>Reporting Level Account only.  Transactional entries are NOT allowed with this Account.</v>
          </cell>
          <cell r="I140" t="str">
            <v>N/A</v>
          </cell>
          <cell r="J140" t="str">
            <v>N/A</v>
          </cell>
          <cell r="K140" t="str">
            <v>N/A</v>
          </cell>
          <cell r="L140" t="str">
            <v>N/A</v>
          </cell>
          <cell r="M140" t="str">
            <v>N/A</v>
          </cell>
          <cell r="N140" t="str">
            <v>N/A</v>
          </cell>
          <cell r="O140">
            <v>0</v>
          </cell>
          <cell r="Q140" t="str">
            <v>No entries allowed to this Account.</v>
          </cell>
          <cell r="R140" t="str">
            <v>No entries allowed to this Account.</v>
          </cell>
          <cell r="S140" t="str">
            <v>No entries allowed to this Account.</v>
          </cell>
          <cell r="T140" t="str">
            <v>No entries allowed to this Account.</v>
          </cell>
          <cell r="U140" t="str">
            <v>No entries allowed to this Account.</v>
          </cell>
          <cell r="V140" t="str">
            <v>No entries allowed to this Account.</v>
          </cell>
          <cell r="W140">
            <v>2</v>
          </cell>
        </row>
        <row r="141">
          <cell r="C141">
            <v>53301</v>
          </cell>
          <cell r="D141" t="str">
            <v>Professional Development and Training Services</v>
          </cell>
          <cell r="G141" t="str">
            <v>Name Chg 10/8</v>
          </cell>
          <cell r="H141" t="str">
            <v>Refer to Object Intersection Rules.</v>
          </cell>
          <cell r="I141" t="str">
            <v>Direct Preferred or Wtd. Teachers</v>
          </cell>
          <cell r="J141" t="str">
            <v>Direct Required</v>
          </cell>
          <cell r="K141" t="str">
            <v>Direct Preferred or Wtd. Teachers</v>
          </cell>
          <cell r="L141" t="str">
            <v>Direct Required</v>
          </cell>
          <cell r="M141" t="str">
            <v>None.  Use 0000 only.</v>
          </cell>
          <cell r="N141">
            <v>3</v>
          </cell>
          <cell r="O141">
            <v>0</v>
          </cell>
          <cell r="Q141" t="str">
            <v>Any Fund Types except 40 and 90.</v>
          </cell>
          <cell r="R141" t="str">
            <v>Any Location Types and related departments or school locations except 99|997, 99|998, and Location Type 15.  Can use the 99|999 with the Assigned Allocation Method.</v>
          </cell>
          <cell r="S141" t="str">
            <v>Use Function 222 only for employees whose Salary is charged to the 100 and 200 Function Series.  Nurses and similar employees normally charged to Function 216, will also be charged to Function 222.  For all others, use the same Function account used for Salaries in the 300, 400, and 500 Series.  Functions 000, 111, 112, 113, 121, 122, 211, 212, 213, 214, 215, 216, 221, 223, 231, 232, 241, 411, 421, 422, 441, 997, 998, and 999 may not be used.</v>
          </cell>
          <cell r="T141" t="str">
            <v>Any Program except 97 and 98.  Can use 99 with the Assigned Allocation Method.</v>
          </cell>
          <cell r="U141" t="str">
            <v>Use the specific Subject account for the Subject to which Professional Development Services are rendered ("Follow the Topic").  For General Education courses related to Instruction, use Subject 0000.  For courses not related to a specific Subject or Instruction, use Subject 2500.</v>
          </cell>
          <cell r="V141" t="str">
            <v>Use Job Classification 0000 only for Non-Compensation and Non-Benefit Costs.</v>
          </cell>
          <cell r="W141">
            <v>3</v>
          </cell>
        </row>
        <row r="142">
          <cell r="C142">
            <v>53302</v>
          </cell>
          <cell r="D142" t="str">
            <v>Curriculum Development</v>
          </cell>
          <cell r="H142" t="str">
            <v>Refer to Object Intersection Rules.</v>
          </cell>
          <cell r="I142" t="str">
            <v>Direct Preferred or Wtd. Teachers</v>
          </cell>
          <cell r="J142" t="str">
            <v>Direct Required</v>
          </cell>
          <cell r="K142" t="str">
            <v>Direct Preferred or Wtd. Teachers</v>
          </cell>
          <cell r="L142" t="str">
            <v>Direct Preferred or Wtd. Teachers</v>
          </cell>
          <cell r="M142" t="str">
            <v>None.  Use 0000 only.</v>
          </cell>
          <cell r="N142">
            <v>3</v>
          </cell>
          <cell r="O142">
            <v>0</v>
          </cell>
          <cell r="Q142" t="str">
            <v>Any Fund Types except 40 and 90.</v>
          </cell>
          <cell r="R142" t="str">
            <v>Any Location Types and related departments or school locations except 99|997, 99|998, and Location Type 15.  Can use the 99|999 with the Assigned Allocation Method.</v>
          </cell>
          <cell r="S142" t="str">
            <v>Functions 221 and 431 only.</v>
          </cell>
          <cell r="T142" t="str">
            <v>Any Program except 97 and 98.  Can use 99 with the Assigned Allocation Method.</v>
          </cell>
          <cell r="U142"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142" t="str">
            <v>Use Job Classification 0000 only for Non-Compensation and Non-Benefit Costs.</v>
          </cell>
          <cell r="W142">
            <v>3</v>
          </cell>
        </row>
        <row r="143">
          <cell r="C143">
            <v>53303</v>
          </cell>
          <cell r="D143" t="str">
            <v>Conferences/Workshops</v>
          </cell>
          <cell r="G143" t="str">
            <v>Changed Name 2/26/08</v>
          </cell>
          <cell r="H143" t="str">
            <v>Refer to Object Intersection Rules.</v>
          </cell>
          <cell r="I143" t="str">
            <v>Direct Preferred or Wtd. Teachers</v>
          </cell>
          <cell r="J143" t="str">
            <v>Direct Required</v>
          </cell>
          <cell r="K143" t="str">
            <v>Direct Preferred or Wtd. Teachers</v>
          </cell>
          <cell r="L143" t="str">
            <v>Direct Preferred or Wtd. Teachers</v>
          </cell>
          <cell r="M143" t="str">
            <v>None.  Use 0000 only.</v>
          </cell>
          <cell r="N143">
            <v>3</v>
          </cell>
          <cell r="O143">
            <v>0</v>
          </cell>
          <cell r="Q143" t="str">
            <v>Any Fund Types except 40 and 90.</v>
          </cell>
          <cell r="R143" t="str">
            <v>Any Location Types and related departments or school locations except 99|997, 99|998, and Location Type 15.  Can use the 99|999 with the Assigned Allocation Method.</v>
          </cell>
          <cell r="S143" t="str">
            <v>Functions 211, 212, 213, 214, 216, 221, 222, 231, 232, 311, 312, 313, 321, 331, 332, 431, 433, 511, 512, 521, 531, and 532 only.</v>
          </cell>
          <cell r="T143" t="str">
            <v>Any Program except 97 and 98.  Can use 99 with the Assigned Allocation Method.</v>
          </cell>
          <cell r="U143" t="str">
            <v>Use the specific Subject account for the Subject to which the Conference/Workshops are related ("Follow the Topic").  For General Education services related to Instruction, use Subject 0000.  For courses not related to a specific Subject or Instruction, use Subject 2500.</v>
          </cell>
          <cell r="V143" t="str">
            <v>Use Job Classification 0000 only for Non-Compensation and Non-Benefit Costs.</v>
          </cell>
          <cell r="W143">
            <v>3</v>
          </cell>
        </row>
        <row r="144">
          <cell r="C144">
            <v>53400</v>
          </cell>
          <cell r="D144" t="str">
            <v>Other Professional Services</v>
          </cell>
          <cell r="H144" t="str">
            <v>Reporting Level Account only.  Transactional entries are NOT allowed with this Account.</v>
          </cell>
          <cell r="I144" t="str">
            <v>N/A</v>
          </cell>
          <cell r="J144" t="str">
            <v>N/A</v>
          </cell>
          <cell r="K144" t="str">
            <v>N/A</v>
          </cell>
          <cell r="L144" t="str">
            <v>N/A</v>
          </cell>
          <cell r="M144" t="str">
            <v>N/A</v>
          </cell>
          <cell r="N144" t="str">
            <v>N/A</v>
          </cell>
          <cell r="O144">
            <v>0</v>
          </cell>
          <cell r="Q144" t="str">
            <v>No entries allowed to this Account.</v>
          </cell>
          <cell r="R144" t="str">
            <v>No entries allowed to this Account.</v>
          </cell>
          <cell r="S144" t="str">
            <v>No entries allowed to this Account.</v>
          </cell>
          <cell r="T144" t="str">
            <v>No entries allowed to this Account.</v>
          </cell>
          <cell r="U144" t="str">
            <v>No entries allowed to this Account.</v>
          </cell>
          <cell r="V144" t="str">
            <v>No entries allowed to this Account.</v>
          </cell>
          <cell r="W144">
            <v>2</v>
          </cell>
        </row>
        <row r="145">
          <cell r="C145">
            <v>53401</v>
          </cell>
          <cell r="D145" t="str">
            <v>Auditing/Actuarial Services</v>
          </cell>
          <cell r="H145" t="str">
            <v>Refer to Object Intersection Rules.</v>
          </cell>
          <cell r="I145" t="str">
            <v>Direct Required</v>
          </cell>
          <cell r="J145" t="str">
            <v>Direct Required</v>
          </cell>
          <cell r="K145" t="str">
            <v>Direct Required</v>
          </cell>
          <cell r="L145" t="str">
            <v>Direct Required</v>
          </cell>
          <cell r="M145" t="str">
            <v>None.  Use 0000 only.</v>
          </cell>
          <cell r="N145">
            <v>0</v>
          </cell>
          <cell r="O145">
            <v>0</v>
          </cell>
          <cell r="Q145" t="str">
            <v>Any Fund Types except 40 and 90.</v>
          </cell>
          <cell r="R145" t="str">
            <v>Locations 02|100 through 02|104 only.</v>
          </cell>
          <cell r="S145" t="str">
            <v>Function 332 only.</v>
          </cell>
          <cell r="T145" t="str">
            <v>Program 00 only.</v>
          </cell>
          <cell r="U145" t="str">
            <v>Subject 2500 only.</v>
          </cell>
          <cell r="V145" t="str">
            <v>Use Job Classification 0000 only for Non-Compensation and Non-Benefit Costs.</v>
          </cell>
          <cell r="W145">
            <v>3</v>
          </cell>
        </row>
        <row r="146">
          <cell r="C146">
            <v>53402</v>
          </cell>
          <cell r="D146" t="str">
            <v>Legal Services</v>
          </cell>
          <cell r="F146" t="str">
            <v>If SPED, allocate directly.  If not, None</v>
          </cell>
          <cell r="G146" t="str">
            <v>Changed Name 2/26/08</v>
          </cell>
          <cell r="H146" t="str">
            <v>Refer to Object Intersection Rules.</v>
          </cell>
          <cell r="I146" t="str">
            <v>Direct Required</v>
          </cell>
          <cell r="J146" t="str">
            <v>Direct Required</v>
          </cell>
          <cell r="K146" t="str">
            <v>Direct Required</v>
          </cell>
          <cell r="L146" t="str">
            <v>Direct Required</v>
          </cell>
          <cell r="M146" t="str">
            <v>None.  Use 0000 only.</v>
          </cell>
          <cell r="N146">
            <v>0</v>
          </cell>
          <cell r="O146">
            <v>0</v>
          </cell>
          <cell r="Q146" t="str">
            <v>Any Fund Types except 40 and 90.</v>
          </cell>
          <cell r="R146" t="str">
            <v>Location Types 01 and 02 only and appropriate departments.</v>
          </cell>
          <cell r="S146" t="str">
            <v>Function 532 only.</v>
          </cell>
          <cell r="T146" t="str">
            <v>Program 00 with Subject 2500 and Program 20 with Subject 2130 only.</v>
          </cell>
          <cell r="U146" t="str">
            <v>Subject 2130 with Program 20 Series and 2500 with Program 00 only.</v>
          </cell>
          <cell r="V146" t="str">
            <v>Use Job Classification 0000 only for Non-Compensation and Non-Benefit Costs.</v>
          </cell>
          <cell r="W146">
            <v>3</v>
          </cell>
        </row>
        <row r="147">
          <cell r="C147">
            <v>53403</v>
          </cell>
          <cell r="D147" t="str">
            <v>Health Services Providers - For Students</v>
          </cell>
          <cell r="F147" t="str">
            <v>Could be shared services or direct</v>
          </cell>
          <cell r="G147" t="str">
            <v>Changed Name 2/11/08</v>
          </cell>
          <cell r="H147" t="str">
            <v>Refer to Object Intersection Rules.</v>
          </cell>
          <cell r="I147" t="str">
            <v>Direct Preferred or Wtd. Students</v>
          </cell>
          <cell r="J147" t="str">
            <v>Direct Required</v>
          </cell>
          <cell r="K147" t="str">
            <v>Direct Required</v>
          </cell>
          <cell r="L147" t="str">
            <v>Direct Required</v>
          </cell>
          <cell r="M147" t="str">
            <v>None.  Use 0000 only.</v>
          </cell>
          <cell r="N147">
            <v>1</v>
          </cell>
          <cell r="O147">
            <v>0</v>
          </cell>
          <cell r="P147">
            <v>1</v>
          </cell>
          <cell r="Q147" t="str">
            <v>Any Fund Types except 40 and 90.</v>
          </cell>
          <cell r="R147" t="str">
            <v>Location Types 03 through 10 and related school locations.  Can use the 99|999 with the Assigned Allocation Method.</v>
          </cell>
          <cell r="S147" t="str">
            <v>Functions 213 and 216 only.</v>
          </cell>
          <cell r="T147" t="str">
            <v>Any Program except 97, 98, and 99.</v>
          </cell>
          <cell r="U147" t="str">
            <v>May not use Subjects 9700, 9800, or 9900.  For Function 216, use Subject 2500 with all Programs except the Program 20 series; with Program 20 series, use Subjects in the 2100 series.  For Functions 213 and 431, refer to the General Function/Subject Rules and the required Location Type/Subject Rules for guidance on determining the proper Subject account(s) to use with Function and Location accounts, respectively.</v>
          </cell>
          <cell r="V147" t="str">
            <v>Use Job Classification 0000 only for Non-Compensation and Non-Benefit Costs.</v>
          </cell>
          <cell r="W147">
            <v>3</v>
          </cell>
        </row>
        <row r="148">
          <cell r="C148">
            <v>53404</v>
          </cell>
          <cell r="D148" t="str">
            <v>Compliance</v>
          </cell>
          <cell r="H148" t="str">
            <v>Refer to Object Intersection Rules.</v>
          </cell>
          <cell r="I148" t="str">
            <v>Direct Required</v>
          </cell>
          <cell r="J148" t="str">
            <v>Direct Required</v>
          </cell>
          <cell r="K148" t="str">
            <v>Direct Required</v>
          </cell>
          <cell r="L148" t="str">
            <v>Direct Required</v>
          </cell>
          <cell r="M148" t="str">
            <v>None.  Use 0000 only.</v>
          </cell>
          <cell r="N148">
            <v>0</v>
          </cell>
          <cell r="O148">
            <v>0</v>
          </cell>
          <cell r="P148">
            <v>1</v>
          </cell>
          <cell r="Q148" t="str">
            <v>Any Fund Types except 40 and 90.</v>
          </cell>
          <cell r="R148" t="str">
            <v>Any Location Type and related departments or school locations except 99|997, 99|998, 99|999 and Location Type 15.</v>
          </cell>
          <cell r="S148" t="str">
            <v>Functions 231, 312, 331, 332, 521, and 531 only.</v>
          </cell>
          <cell r="T148" t="str">
            <v>Any Program except 97, 98, and 99.</v>
          </cell>
          <cell r="U148" t="str">
            <v>May not use Subjects 9700, 9800, or 9900.  Refer to the General Function/Subject Rules and the required Location Type/Subject Rules for guidance on determining the proper Subject account(s) to use with Function and Location accounts, respectively.</v>
          </cell>
          <cell r="V148" t="str">
            <v>Use Job Classification 0000 only for Non-Compensation and Non-Benefit Costs.</v>
          </cell>
          <cell r="W148">
            <v>3</v>
          </cell>
        </row>
        <row r="149">
          <cell r="C149">
            <v>53405</v>
          </cell>
          <cell r="D149" t="str">
            <v>Private Pension Advisors</v>
          </cell>
          <cell r="G149" t="str">
            <v>Added 07/16/08; changed Location allocation to Weighted Payroll from Square Feet 06/11/09</v>
          </cell>
          <cell r="H149" t="str">
            <v>Refer to Object Intersection Rules.</v>
          </cell>
          <cell r="I149" t="str">
            <v>Direct Preferred or Wtd. Payroll</v>
          </cell>
          <cell r="J149" t="str">
            <v>Direct Required</v>
          </cell>
          <cell r="K149" t="str">
            <v>Direct Required</v>
          </cell>
          <cell r="L149" t="str">
            <v>Direct Required</v>
          </cell>
          <cell r="M149" t="str">
            <v>None.  Use 0000 only.</v>
          </cell>
          <cell r="N149">
            <v>0</v>
          </cell>
          <cell r="O149">
            <v>0</v>
          </cell>
          <cell r="Q149" t="str">
            <v>Any Fund Types except 40 and 90.</v>
          </cell>
          <cell r="R149" t="str">
            <v>Any Location Types and related departments or school locations except 99|997, 99|998, and Location Type 15.  Can use the 99|999 with the Assigned Allocation Method.</v>
          </cell>
          <cell r="S149" t="str">
            <v>Function 332 only.</v>
          </cell>
          <cell r="T149" t="str">
            <v>Program 00 only.</v>
          </cell>
          <cell r="U149" t="str">
            <v>Subject 2500 only.</v>
          </cell>
          <cell r="V149" t="str">
            <v>Use Job Classification 0000 only for Non-Compensation and Non-Benefit Costs.</v>
          </cell>
          <cell r="W149">
            <v>3</v>
          </cell>
        </row>
        <row r="150">
          <cell r="C150">
            <v>53406</v>
          </cell>
          <cell r="D150" t="str">
            <v>Other Services</v>
          </cell>
          <cell r="H150" t="str">
            <v>Refer to Object Intersection Rules.</v>
          </cell>
          <cell r="I150" t="str">
            <v>Direct Preferred or Wtd. Students</v>
          </cell>
          <cell r="J150" t="str">
            <v>Direct Required</v>
          </cell>
          <cell r="K150" t="str">
            <v>Direct Required</v>
          </cell>
          <cell r="L150" t="str">
            <v>Direct Required</v>
          </cell>
          <cell r="M150" t="str">
            <v>None.  Use 0000 only.</v>
          </cell>
          <cell r="N150">
            <v>0</v>
          </cell>
          <cell r="O150">
            <v>0</v>
          </cell>
          <cell r="P150">
            <v>1</v>
          </cell>
          <cell r="Q150" t="str">
            <v>Any Fund Types except 40 and 90.</v>
          </cell>
          <cell r="R150" t="str">
            <v>Any Location Types and related departments or school locations except 99|997, 99|998, and Location Type 15.  Can use the 99|999 with the Assigned Allocation Method.</v>
          </cell>
          <cell r="S150" t="str">
            <v>Any Function except 000, 112, 411, 421, 997, 998, and 999.</v>
          </cell>
          <cell r="T150" t="str">
            <v>Any Program except 97, 98, and 99.</v>
          </cell>
          <cell r="U150" t="str">
            <v>May not use Subjects 9700, 9800, or 9900.  Refer to the General Function/Subject Rules and the required Location Type/Subject Rules for guidance on determining the proper Subject account(s) to use with Function and Location accounts, respectively.</v>
          </cell>
          <cell r="V150" t="str">
            <v>Use Job Classification 0000 only for Non-Compensation and Non-Benefit Costs.</v>
          </cell>
          <cell r="W150">
            <v>3</v>
          </cell>
        </row>
        <row r="151">
          <cell r="C151">
            <v>53407</v>
          </cell>
          <cell r="D151" t="str">
            <v>Bond Raising Contractors</v>
          </cell>
          <cell r="H151" t="str">
            <v>Refer to Object Intersection Rules.</v>
          </cell>
          <cell r="I151" t="str">
            <v>Direct Required</v>
          </cell>
          <cell r="J151" t="str">
            <v>Direct Required</v>
          </cell>
          <cell r="K151" t="str">
            <v>Direct Required</v>
          </cell>
          <cell r="L151" t="str">
            <v>Direct Required</v>
          </cell>
          <cell r="M151" t="str">
            <v>None.  Use 0000 only.</v>
          </cell>
          <cell r="N151">
            <v>0</v>
          </cell>
          <cell r="O151">
            <v>0</v>
          </cell>
          <cell r="P151">
            <v>1</v>
          </cell>
          <cell r="Q151" t="str">
            <v>Any Fund Types except 40 and 90.</v>
          </cell>
          <cell r="R151" t="str">
            <v>Any Location Type and related departments or school locations except 99|997, 99|998, 99|999 and Location Type 15.</v>
          </cell>
          <cell r="S151" t="str">
            <v>Function 422 only.</v>
          </cell>
          <cell r="T151" t="str">
            <v>Any Program except 97, 98, and 99.</v>
          </cell>
          <cell r="U151" t="str">
            <v>May not use Subjects 9700, 9800, or 9900.  Refer to the General Function/Subject Rules and the required Location Type/Subject Rules for guidance on determining the proper Subject account(s) to use with Function and Location accounts, respectively.</v>
          </cell>
          <cell r="V151" t="str">
            <v>Use Job Classification 0000 only for Non-Compensation and Non-Benefit Costs.</v>
          </cell>
          <cell r="W151">
            <v>3</v>
          </cell>
        </row>
        <row r="152">
          <cell r="C152">
            <v>53408</v>
          </cell>
          <cell r="D152" t="str">
            <v>Board Elections</v>
          </cell>
          <cell r="H152" t="str">
            <v>Refer to Object Intersection Rules.</v>
          </cell>
          <cell r="I152" t="str">
            <v>Direct Required</v>
          </cell>
          <cell r="J152" t="str">
            <v>Direct Required</v>
          </cell>
          <cell r="K152" t="str">
            <v>Direct Required</v>
          </cell>
          <cell r="L152" t="str">
            <v>Direct Required</v>
          </cell>
          <cell r="M152" t="str">
            <v>None.  Use 0000 only.</v>
          </cell>
          <cell r="N152">
            <v>0</v>
          </cell>
          <cell r="O152">
            <v>0</v>
          </cell>
          <cell r="P152">
            <v>1</v>
          </cell>
          <cell r="Q152" t="str">
            <v>Any Fund Types except 40 and 90.</v>
          </cell>
          <cell r="R152" t="str">
            <v>Any Location Type and related departments or school locations except 99|997, 99|998, 99|999 and Location Type 15.</v>
          </cell>
          <cell r="S152" t="str">
            <v>Function 531 only.</v>
          </cell>
          <cell r="T152" t="str">
            <v>Any Program except 97, 98, and 99.</v>
          </cell>
          <cell r="U152" t="str">
            <v>May not use Subjects 9700, 9800, or 9900.  Refer to the General Function/Subject Rules and the required Location Type/Subject Rules for guidance on determining the proper Subject account(s) to use with Function and Location accounts, respectively.</v>
          </cell>
          <cell r="V152" t="str">
            <v>Use Job Classification 0000 only for Non-Compensation and Non-Benefit Costs.</v>
          </cell>
          <cell r="W152">
            <v>3</v>
          </cell>
        </row>
        <row r="153">
          <cell r="C153">
            <v>53409</v>
          </cell>
          <cell r="D153" t="str">
            <v>Negotiations/Arbitration</v>
          </cell>
          <cell r="H153" t="str">
            <v>Refer to Object Intersection Rules.</v>
          </cell>
          <cell r="I153" t="str">
            <v>Direct Required</v>
          </cell>
          <cell r="J153" t="str">
            <v>Direct Required</v>
          </cell>
          <cell r="K153" t="str">
            <v>Direct Required</v>
          </cell>
          <cell r="L153" t="str">
            <v>Direct Required</v>
          </cell>
          <cell r="M153" t="str">
            <v>None.  Use 0000 only.</v>
          </cell>
          <cell r="N153">
            <v>0</v>
          </cell>
          <cell r="O153">
            <v>0</v>
          </cell>
          <cell r="P153">
            <v>1</v>
          </cell>
          <cell r="Q153" t="str">
            <v>Any Fund Types except 40 and 90.</v>
          </cell>
          <cell r="R153" t="str">
            <v>Any Location Type and related departments or school locations except 99|997, 99|998, 99|999 and Location Type 15.</v>
          </cell>
          <cell r="S153" t="str">
            <v>Functions 441, 531, and 532 only.</v>
          </cell>
          <cell r="T153" t="str">
            <v>Any Program except 97, 98, and 99.</v>
          </cell>
          <cell r="U153" t="str">
            <v>May not use Subjects 9700, 9800, or 9900.  Refer to the General Function/Subject Rules and the required Location Type/Subject Rules for guidance on determining the proper Subject account(s) to use with Function and Location accounts, respectively.</v>
          </cell>
          <cell r="V153" t="str">
            <v>Use Job Classification 0000 only for Non-Compensation and Non-Benefit Costs.</v>
          </cell>
          <cell r="W153">
            <v>3</v>
          </cell>
        </row>
        <row r="154">
          <cell r="C154">
            <v>53410</v>
          </cell>
          <cell r="D154" t="str">
            <v>Police and Fire Details</v>
          </cell>
          <cell r="G154" t="str">
            <v>Changed Name 2/11/08</v>
          </cell>
          <cell r="H154" t="str">
            <v>Refer to Object Intersection Rules.</v>
          </cell>
          <cell r="I154" t="str">
            <v>Direct Preferred or Wtd. Students</v>
          </cell>
          <cell r="J154" t="str">
            <v>Direct Required</v>
          </cell>
          <cell r="K154" t="str">
            <v>Direct Preferred or Wtd. Students</v>
          </cell>
          <cell r="L154" t="str">
            <v>Direct Preferred or Wtd. Students</v>
          </cell>
          <cell r="M154" t="str">
            <v>None.  Use 0000 only.</v>
          </cell>
          <cell r="N154">
            <v>3</v>
          </cell>
          <cell r="O154">
            <v>0</v>
          </cell>
          <cell r="Q154" t="str">
            <v>Any Fund Types except 40 and 90.</v>
          </cell>
          <cell r="R154" t="str">
            <v>Any Location Types and related departments or school locations except 99|997, 99|998, and Location Type 15.  Can use the 99|999 with the Assigned Allocation Method.</v>
          </cell>
          <cell r="S154" t="str">
            <v>Functions 213, 214, 313, and 433 only.</v>
          </cell>
          <cell r="T154" t="str">
            <v>Any Program except 97 and 98.  Can use 99 with the Assigned Allocation Method.</v>
          </cell>
          <cell r="U154"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154" t="str">
            <v>Use Job Classification 0000 only for Non-Compensation and Non-Benefit Costs.</v>
          </cell>
          <cell r="W154">
            <v>3</v>
          </cell>
        </row>
        <row r="155">
          <cell r="C155">
            <v>53411</v>
          </cell>
          <cell r="D155" t="str">
            <v>Physicians</v>
          </cell>
          <cell r="H155" t="str">
            <v>Refer to Object Intersection Rules.</v>
          </cell>
          <cell r="I155" t="str">
            <v>Direct Preferred or Wtd. Students</v>
          </cell>
          <cell r="J155" t="str">
            <v>Direct Required</v>
          </cell>
          <cell r="K155" t="str">
            <v>Direct Preferred or Wtd. Students</v>
          </cell>
          <cell r="L155" t="str">
            <v>Direct Required</v>
          </cell>
          <cell r="M155" t="str">
            <v>None.  Use 0000 only.</v>
          </cell>
          <cell r="N155">
            <v>3</v>
          </cell>
          <cell r="O155">
            <v>0</v>
          </cell>
          <cell r="Q155" t="str">
            <v>Any Fund Types except 40 and 90.</v>
          </cell>
          <cell r="R155" t="str">
            <v>Any Location Types and related departments or school locations except 99|997 and 99|998.  Can use the 99|999 with the Assigned Allocation Method.</v>
          </cell>
          <cell r="S155" t="str">
            <v>Functions 213, 216, 311, and 321 only.</v>
          </cell>
          <cell r="T155" t="str">
            <v>Any Program except 97 and 98.  Can use 99 with the Assigned Allocation Method.</v>
          </cell>
          <cell r="U155" t="str">
            <v>For Elementary and Middle Schools, use 0000 only.  For High Schools, use Subject 0000 or the 2200 Series may be used with Function 213. Subject 2500 with Functions 311 and 321.</v>
          </cell>
          <cell r="V155" t="str">
            <v>Use Job Classification 0000 only for Non-Compensation and Non-Benefit Costs.</v>
          </cell>
          <cell r="W155">
            <v>3</v>
          </cell>
        </row>
        <row r="156">
          <cell r="C156">
            <v>53412</v>
          </cell>
          <cell r="D156" t="str">
            <v>Dentists</v>
          </cell>
          <cell r="H156" t="str">
            <v>Refer to Object Intersection Rules.</v>
          </cell>
          <cell r="I156" t="str">
            <v>Direct Preferred or Wtd. Students</v>
          </cell>
          <cell r="J156" t="str">
            <v>Direct Required</v>
          </cell>
          <cell r="K156" t="str">
            <v>Direct Preferred or Wtd. Students</v>
          </cell>
          <cell r="L156" t="str">
            <v>Direct Preferred or Wtd. Students</v>
          </cell>
          <cell r="M156" t="str">
            <v>None.  Use 0000 only.</v>
          </cell>
          <cell r="N156">
            <v>3</v>
          </cell>
          <cell r="O156">
            <v>0</v>
          </cell>
          <cell r="Q156" t="str">
            <v>Any Fund Types except 40 and 90.</v>
          </cell>
          <cell r="R156" t="str">
            <v>Any Location Types and related departments or school locations except 99|997 and 99|998.  Can use the 99|999 with the Assigned Allocation Method.</v>
          </cell>
          <cell r="S156" t="str">
            <v>Function 216 only.</v>
          </cell>
          <cell r="T156" t="str">
            <v>Any Program except 97 and 98.  Can use 99 with the Assigned Allocation Method.</v>
          </cell>
          <cell r="U156" t="str">
            <v>Subject 2500 only.</v>
          </cell>
          <cell r="V156" t="str">
            <v>Use Job Classification 0000 only for Non-Compensation and Non-Benefit Costs.</v>
          </cell>
          <cell r="W156">
            <v>3</v>
          </cell>
        </row>
        <row r="157">
          <cell r="C157">
            <v>53413</v>
          </cell>
          <cell r="D157" t="str">
            <v>Crossing Guards</v>
          </cell>
          <cell r="H157" t="str">
            <v>Refer to Object Intersection Rules.</v>
          </cell>
          <cell r="I157" t="str">
            <v>Direct Preferred or Wtd. Students</v>
          </cell>
          <cell r="J157" t="str">
            <v>Direct Required</v>
          </cell>
          <cell r="K157" t="str">
            <v>Direct Required</v>
          </cell>
          <cell r="L157" t="str">
            <v>Direct Required</v>
          </cell>
          <cell r="M157" t="str">
            <v>None.  Use 0000 only.</v>
          </cell>
          <cell r="N157">
            <v>1</v>
          </cell>
          <cell r="O157">
            <v>0</v>
          </cell>
          <cell r="P157">
            <v>1</v>
          </cell>
          <cell r="Q157" t="str">
            <v>Any Fund Types except 40 and 90.</v>
          </cell>
          <cell r="R157" t="str">
            <v>Any Location Types and related departments or school locations except 99|997 and 99|998.  Can use the 99|999 with the Assigned Allocation Method.</v>
          </cell>
          <cell r="S157" t="str">
            <v>Function 313 only.</v>
          </cell>
          <cell r="T157" t="str">
            <v>Any Program except 97, 98, and 99.</v>
          </cell>
          <cell r="U157" t="str">
            <v>May not use Subjects 9700, 9800, or 9900.  Refer to the General Function/Subject Rules and the required Location Type/Subject Rules for guidance on determining the proper Subject account(s) to use with Function and Location accounts, respectively.</v>
          </cell>
          <cell r="V157" t="str">
            <v>Use Job Classification 0000 only for Non-Compensation and Non-Benefit Costs.</v>
          </cell>
          <cell r="W157">
            <v>3</v>
          </cell>
        </row>
        <row r="158">
          <cell r="C158">
            <v>53414</v>
          </cell>
          <cell r="D158" t="str">
            <v>Medicaid Claims Provider</v>
          </cell>
          <cell r="H158" t="str">
            <v>Refer to Object Intersection Rules.</v>
          </cell>
          <cell r="I158" t="str">
            <v>Direct Preferred or Wtd. Students</v>
          </cell>
          <cell r="J158" t="str">
            <v>Direct Required</v>
          </cell>
          <cell r="K158" t="str">
            <v>Direct Required</v>
          </cell>
          <cell r="L158" t="str">
            <v>Direct Required</v>
          </cell>
          <cell r="M158" t="str">
            <v>None.  Use 0000 only.</v>
          </cell>
          <cell r="N158">
            <v>1</v>
          </cell>
          <cell r="O158">
            <v>0</v>
          </cell>
          <cell r="Q158" t="str">
            <v>Any Fund Types except 40 and 90.</v>
          </cell>
          <cell r="R158" t="str">
            <v>Location 01|400, 01|405 or 01|407 only.  Can use 99|999 with the Assigned Allocation Method.</v>
          </cell>
          <cell r="S158" t="str">
            <v>Function 231 only.</v>
          </cell>
          <cell r="T158" t="str">
            <v>Program 20 Series only.</v>
          </cell>
          <cell r="U158" t="str">
            <v>Subject 2131 only.</v>
          </cell>
          <cell r="V158" t="str">
            <v>Use Job Classification 0000 only for Non-Compensation and Non-Benefit Costs.</v>
          </cell>
          <cell r="W158">
            <v>3</v>
          </cell>
        </row>
        <row r="159">
          <cell r="C159">
            <v>53415</v>
          </cell>
          <cell r="D159" t="str">
            <v>Optometrists</v>
          </cell>
          <cell r="H159" t="str">
            <v>Refer to Object Intersection Rules.</v>
          </cell>
          <cell r="I159" t="str">
            <v>Direct Preferred or Wtd. Students</v>
          </cell>
          <cell r="J159" t="str">
            <v>Direct Required</v>
          </cell>
          <cell r="K159" t="str">
            <v>Direct Required</v>
          </cell>
          <cell r="L159" t="str">
            <v>Direct Required</v>
          </cell>
          <cell r="M159" t="str">
            <v>None.  Use 0000 only.</v>
          </cell>
          <cell r="N159">
            <v>1</v>
          </cell>
          <cell r="O159">
            <v>0</v>
          </cell>
          <cell r="P159">
            <v>1</v>
          </cell>
          <cell r="Q159" t="str">
            <v>Any Fund Types except 40 and 90.</v>
          </cell>
          <cell r="R159" t="str">
            <v>Any Location Types and related departments or school locations except 99|997, 99|998, and Location Type 15.  Can use the 99|999 with the Assigned Allocation Method.</v>
          </cell>
          <cell r="S159" t="str">
            <v>Function 216 only.</v>
          </cell>
          <cell r="T159" t="str">
            <v>Any Program except 97, 98, and 99.</v>
          </cell>
          <cell r="U159" t="str">
            <v>Subject 2500 only.</v>
          </cell>
          <cell r="V159" t="str">
            <v>Use Job Classification 0000 only for Non-Compensation and Non-Benefit Costs.</v>
          </cell>
          <cell r="W159">
            <v>3</v>
          </cell>
        </row>
        <row r="160">
          <cell r="C160">
            <v>53416</v>
          </cell>
          <cell r="D160" t="str">
            <v>Officials/Referees</v>
          </cell>
          <cell r="G160" t="str">
            <v>Added 9/21</v>
          </cell>
          <cell r="H160" t="str">
            <v>Refer to Object Intersection Rules.</v>
          </cell>
          <cell r="I160" t="str">
            <v>Direct Preferred or Wtd. Students</v>
          </cell>
          <cell r="J160" t="str">
            <v>Direct Required</v>
          </cell>
          <cell r="K160" t="str">
            <v>Direct Required</v>
          </cell>
          <cell r="L160" t="str">
            <v>Direct Required</v>
          </cell>
          <cell r="M160" t="str">
            <v>None.  Use 0000 only.</v>
          </cell>
          <cell r="N160">
            <v>1</v>
          </cell>
          <cell r="O160">
            <v>0</v>
          </cell>
          <cell r="P160">
            <v>1</v>
          </cell>
          <cell r="Q160" t="str">
            <v>Any Fund Types except 40 and 90.</v>
          </cell>
          <cell r="R160" t="str">
            <v>Any Location Types and related departments or school locations except 99|997, 99|998, and Location Type 15.  Can use the 99|999 with the Assigned Allocation Method.</v>
          </cell>
          <cell r="S160" t="str">
            <v>Functions 213 and 433 only.</v>
          </cell>
          <cell r="T160" t="str">
            <v>Any Program except 97, 98, and 99.</v>
          </cell>
          <cell r="U160" t="str">
            <v>May not use Subjects 9700, 9800, or 9900.  Refer to the General Function/Subject Rules and the required Location Type/Subject Rules for guidance on determining the proper Subject account(s) to use with Function and Location accounts, respectively.</v>
          </cell>
          <cell r="V160" t="str">
            <v>Use Job Classification 0000 only for Non-Compensation and Non-Benefit Costs.</v>
          </cell>
          <cell r="W160">
            <v>3</v>
          </cell>
        </row>
        <row r="161">
          <cell r="C161">
            <v>53417</v>
          </cell>
          <cell r="D161" t="str">
            <v>Contracted Nursing Services</v>
          </cell>
          <cell r="G161" t="str">
            <v>Added 7/7/08</v>
          </cell>
          <cell r="H161" t="str">
            <v>Refer to Object Intersection Rules.</v>
          </cell>
          <cell r="I161" t="str">
            <v>Direct Preferred or Wtd. Students</v>
          </cell>
          <cell r="J161" t="str">
            <v>Direct Required</v>
          </cell>
          <cell r="K161" t="str">
            <v>Direct Required</v>
          </cell>
          <cell r="L161" t="str">
            <v>Direct Required</v>
          </cell>
          <cell r="M161" t="str">
            <v>None.  Use 0000 only.</v>
          </cell>
          <cell r="N161">
            <v>1</v>
          </cell>
          <cell r="O161">
            <v>0</v>
          </cell>
          <cell r="P161">
            <v>1</v>
          </cell>
          <cell r="Q161" t="str">
            <v>Any Fund Types except 40 and 90.</v>
          </cell>
          <cell r="R161" t="str">
            <v>Any Location Types and related departments or school locations except 99|997, 99|998, and Location Type 15.  Can use the 99|999 with the Assigned Allocation Method.</v>
          </cell>
          <cell r="S161" t="str">
            <v>Functions 213, 216 and 431 only.</v>
          </cell>
          <cell r="T161" t="str">
            <v>Any Program except 97, 98, and 99.</v>
          </cell>
          <cell r="U161" t="str">
            <v>May not use Subjects 9700, 9800, or 9900.  For Function 216, use Subject 2500 with all Programs except the Program 20 series; with Program 20 series, use Subjects in the 2100 series.  For Functions 213 and 431, refer to the General Function/Subject Rules and the required Location Type/Subject Rules for guidance on determining the proper Subject account(s) to use with Function and Location accounts, respectively.</v>
          </cell>
          <cell r="V161" t="str">
            <v>Use Job Classification 0000 only for Non-Compensation and Non-Benefit Costs.</v>
          </cell>
          <cell r="W161">
            <v>3</v>
          </cell>
        </row>
        <row r="162">
          <cell r="C162">
            <v>53500</v>
          </cell>
          <cell r="D162" t="str">
            <v>Technical Services</v>
          </cell>
          <cell r="H162" t="str">
            <v>Reporting Level Account only.  Transactional entries are NOT allowed with this Account.</v>
          </cell>
          <cell r="I162" t="str">
            <v>N/A</v>
          </cell>
          <cell r="J162" t="str">
            <v>N/A</v>
          </cell>
          <cell r="K162" t="str">
            <v>N/A</v>
          </cell>
          <cell r="L162" t="str">
            <v>N/A</v>
          </cell>
          <cell r="M162" t="str">
            <v>N/A</v>
          </cell>
          <cell r="N162" t="str">
            <v>N/A</v>
          </cell>
          <cell r="O162">
            <v>0</v>
          </cell>
          <cell r="Q162" t="str">
            <v>No entries allowed to this Account.</v>
          </cell>
          <cell r="R162" t="str">
            <v>No entries allowed to this Account.</v>
          </cell>
          <cell r="S162" t="str">
            <v>No entries allowed to this Account.</v>
          </cell>
          <cell r="T162" t="str">
            <v>No entries allowed to this Account.</v>
          </cell>
          <cell r="U162" t="str">
            <v>No entries allowed to this Account.</v>
          </cell>
          <cell r="V162" t="str">
            <v>No entries allowed to this Account.</v>
          </cell>
          <cell r="W162">
            <v>2</v>
          </cell>
        </row>
        <row r="163">
          <cell r="C163">
            <v>53501</v>
          </cell>
          <cell r="D163" t="str">
            <v>Data Processing Services</v>
          </cell>
          <cell r="G163" t="str">
            <v>Changed name 2/26/08</v>
          </cell>
          <cell r="H163" t="str">
            <v>Refer to Object Intersection Rules.</v>
          </cell>
          <cell r="I163" t="str">
            <v>Direct Required</v>
          </cell>
          <cell r="J163" t="str">
            <v>Direct Required</v>
          </cell>
          <cell r="K163" t="str">
            <v>Direct Required</v>
          </cell>
          <cell r="L163" t="str">
            <v>Direct Required</v>
          </cell>
          <cell r="M163" t="str">
            <v>None.  Use 0000 only.</v>
          </cell>
          <cell r="N163">
            <v>0</v>
          </cell>
          <cell r="O163">
            <v>0</v>
          </cell>
          <cell r="P163">
            <v>1</v>
          </cell>
          <cell r="Q163" t="str">
            <v>Any Fund Types except 40 and 90.</v>
          </cell>
          <cell r="R163" t="str">
            <v>Any Location Type and related departments or school locations except 99|997, 99|998, 99|999 and Location Type 15.</v>
          </cell>
          <cell r="S163" t="str">
            <v>Function 331 only.</v>
          </cell>
          <cell r="T163" t="str">
            <v>Any Program except 97, 98, and 99.</v>
          </cell>
          <cell r="U163" t="str">
            <v>May not use Subjects 9700, 9800, or 9900.  Refer to the General Function/Subject Rules and the required Location Type/Subject Rules for guidance on determining the proper Subject account(s) to use with Function and Location accounts, respectively.</v>
          </cell>
          <cell r="V163" t="str">
            <v>Use Job Classification 0000 only for Non-Compensation and Non-Benefit Costs.</v>
          </cell>
          <cell r="W163">
            <v>3</v>
          </cell>
        </row>
        <row r="164">
          <cell r="C164">
            <v>53502</v>
          </cell>
          <cell r="D164" t="str">
            <v>Other Technical Services</v>
          </cell>
          <cell r="H164" t="str">
            <v>Refer to Object Intersection Rules.</v>
          </cell>
          <cell r="I164" t="str">
            <v>Direct Required</v>
          </cell>
          <cell r="J164" t="str">
            <v>Direct Required</v>
          </cell>
          <cell r="K164" t="str">
            <v>Direct Required</v>
          </cell>
          <cell r="L164" t="str">
            <v>Direct Required</v>
          </cell>
          <cell r="M164" t="str">
            <v>None.  Use 0000 only.</v>
          </cell>
          <cell r="N164">
            <v>0</v>
          </cell>
          <cell r="O164">
            <v>0</v>
          </cell>
          <cell r="P164">
            <v>1</v>
          </cell>
          <cell r="Q164" t="str">
            <v>Any Fund Types except 40 and 90.</v>
          </cell>
          <cell r="R164" t="str">
            <v>Any Location Type and related departments or school locations except 99|997, 99|998, 99|999 and Location Type 15.</v>
          </cell>
          <cell r="S164" t="str">
            <v>Any Function except 000, 111, 112, 113, 223, 411, 432, 441, 511, 997, 998, and 999. Use Function 214 related to Student Information Systems.</v>
          </cell>
          <cell r="T164" t="str">
            <v>Any Program except 97, 98, and 99.</v>
          </cell>
          <cell r="U164" t="str">
            <v>May not use Subjects 9700, 9800, or 9900.  Refer to the General Function/Subject Rules and the required Location Type/Subject Rules for guidance on determining the proper Subject account(s) to use with Function and Location accounts, respectively.</v>
          </cell>
          <cell r="V164" t="str">
            <v>Use Job Classification 0000 only for Non-Compensation and Non-Benefit Costs.</v>
          </cell>
          <cell r="W164">
            <v>3</v>
          </cell>
        </row>
        <row r="165">
          <cell r="C165">
            <v>53503</v>
          </cell>
          <cell r="D165" t="str">
            <v>Testing</v>
          </cell>
          <cell r="H165" t="str">
            <v>Refer to Object Intersection Rules.</v>
          </cell>
          <cell r="I165" t="str">
            <v>Direct Required</v>
          </cell>
          <cell r="J165" t="str">
            <v>Direct Required</v>
          </cell>
          <cell r="K165" t="str">
            <v>Direct Required</v>
          </cell>
          <cell r="L165" t="str">
            <v>Direct Required</v>
          </cell>
          <cell r="M165" t="str">
            <v>None.  Use 0000 only.</v>
          </cell>
          <cell r="N165">
            <v>0</v>
          </cell>
          <cell r="O165">
            <v>0</v>
          </cell>
          <cell r="P165">
            <v>1</v>
          </cell>
          <cell r="Q165" t="str">
            <v>Any Fund Types except 40 and 90.</v>
          </cell>
          <cell r="R165" t="str">
            <v>Any Location Type and related departments or school locations except 99|997, 99|998, 99|999 and Location Type 15.</v>
          </cell>
          <cell r="S165" t="str">
            <v>Functions 122, 211, 232, 241, 431, and 433 only.</v>
          </cell>
          <cell r="T165" t="str">
            <v>Any Program except 97, 98, and 99.</v>
          </cell>
          <cell r="U165" t="str">
            <v>May not use Subjects 9700, 9800, or 9900.  Refer to the General Function/Subject Rules and the required Location Type/Subject Rules for guidance on determining the proper Subject account(s) to use with Function and Location accounts, respectively.</v>
          </cell>
          <cell r="V165" t="str">
            <v>Use Job Classification 0000 only for Non-Compensation and Non-Benefit Costs.</v>
          </cell>
          <cell r="W165">
            <v>3</v>
          </cell>
        </row>
        <row r="166">
          <cell r="C166">
            <v>53600</v>
          </cell>
          <cell r="D166" t="str">
            <v>Unassigned - Contact RIDE for validation.</v>
          </cell>
          <cell r="H166" t="str">
            <v>Reporting Level Account only.  Transactional entries are NOT allowed with this Account.</v>
          </cell>
          <cell r="I166" t="str">
            <v>N/A</v>
          </cell>
          <cell r="J166" t="str">
            <v>N/A</v>
          </cell>
          <cell r="K166" t="str">
            <v>N/A</v>
          </cell>
          <cell r="L166" t="str">
            <v>N/A</v>
          </cell>
          <cell r="M166" t="str">
            <v>N/A</v>
          </cell>
          <cell r="N166" t="str">
            <v>N/A</v>
          </cell>
          <cell r="O166">
            <v>0</v>
          </cell>
          <cell r="Q166" t="str">
            <v>No entries allowed to this Account.</v>
          </cell>
          <cell r="R166" t="str">
            <v>No entries allowed to this Account.</v>
          </cell>
          <cell r="S166" t="str">
            <v>No entries allowed to this Account.</v>
          </cell>
          <cell r="T166" t="str">
            <v>No entries allowed to this Account.</v>
          </cell>
          <cell r="U166" t="str">
            <v>No entries allowed to this Account.</v>
          </cell>
          <cell r="V166" t="str">
            <v>No entries allowed to this Account.</v>
          </cell>
          <cell r="W166">
            <v>2</v>
          </cell>
        </row>
        <row r="167">
          <cell r="C167">
            <v>53700</v>
          </cell>
          <cell r="D167" t="str">
            <v>Other Services Purchased</v>
          </cell>
          <cell r="G167" t="str">
            <v>Changed Name 06/22/08</v>
          </cell>
          <cell r="H167" t="str">
            <v>Reporting Level Account only.  Transactional entries are NOT allowed with this Account.</v>
          </cell>
          <cell r="I167" t="str">
            <v>N/A</v>
          </cell>
          <cell r="J167" t="str">
            <v>N/A</v>
          </cell>
          <cell r="K167" t="str">
            <v>N/A</v>
          </cell>
          <cell r="L167" t="str">
            <v>N/A</v>
          </cell>
          <cell r="M167" t="str">
            <v>N/A</v>
          </cell>
          <cell r="N167" t="str">
            <v>N/A</v>
          </cell>
          <cell r="O167">
            <v>0</v>
          </cell>
          <cell r="Q167" t="str">
            <v>No entries allowed to this Account.</v>
          </cell>
          <cell r="R167" t="str">
            <v>No entries allowed to this Account.</v>
          </cell>
          <cell r="S167" t="str">
            <v>No entries allowed to this Account.</v>
          </cell>
          <cell r="T167" t="str">
            <v>No entries allowed to this Account.</v>
          </cell>
          <cell r="U167" t="str">
            <v>No entries allowed to this Account.</v>
          </cell>
          <cell r="V167" t="str">
            <v>No entries allowed to this Account.</v>
          </cell>
          <cell r="W167">
            <v>2</v>
          </cell>
        </row>
        <row r="168">
          <cell r="C168">
            <v>53701</v>
          </cell>
          <cell r="D168" t="str">
            <v>Other Charges</v>
          </cell>
          <cell r="H168" t="str">
            <v>Refer to Object Intersection Rules.</v>
          </cell>
          <cell r="I168" t="str">
            <v>Direct Required</v>
          </cell>
          <cell r="J168" t="str">
            <v>Direct Required</v>
          </cell>
          <cell r="K168" t="str">
            <v>Direct Required</v>
          </cell>
          <cell r="L168" t="str">
            <v>Direct Required</v>
          </cell>
          <cell r="M168" t="str">
            <v>None.  Use 0000 only.</v>
          </cell>
          <cell r="N168">
            <v>0</v>
          </cell>
          <cell r="O168">
            <v>0</v>
          </cell>
          <cell r="P168">
            <v>1</v>
          </cell>
          <cell r="Q168" t="str">
            <v>Any Fund Types except 40 and 90.</v>
          </cell>
          <cell r="R168" t="str">
            <v>Any Location Type and related departments or school locations except 99|997, 99|998, 99|999 and Location Type 15.</v>
          </cell>
          <cell r="S168" t="str">
            <v>Any Function except 000, 111, 112, 113, 223, 411, 432, 441, 511, 997, 998, and 999.</v>
          </cell>
          <cell r="T168" t="str">
            <v>Any Program except 97, 98, and 99.</v>
          </cell>
          <cell r="U168" t="str">
            <v>May not use Subjects 9700, 9800, or 9900.  Refer to the General Function/Subject Rules and the required Location Type/Subject Rules for guidance on determining the proper Subject account(s) to use with Function and Location accounts, respectively.</v>
          </cell>
          <cell r="V168" t="str">
            <v>Use Job Classification 0000 only for Non-Compensation and Non-Benefit Costs.</v>
          </cell>
          <cell r="W168">
            <v>3</v>
          </cell>
        </row>
        <row r="169">
          <cell r="C169">
            <v>53703</v>
          </cell>
          <cell r="D169" t="str">
            <v>Accreditation</v>
          </cell>
          <cell r="H169" t="str">
            <v>Refer to Object Intersection Rules.</v>
          </cell>
          <cell r="I169" t="str">
            <v>Direct Required</v>
          </cell>
          <cell r="J169" t="str">
            <v>Direct Required</v>
          </cell>
          <cell r="K169" t="str">
            <v>Direct Required</v>
          </cell>
          <cell r="L169" t="str">
            <v>Direct Required</v>
          </cell>
          <cell r="M169" t="str">
            <v>None.  Use 0000 only.</v>
          </cell>
          <cell r="N169">
            <v>0</v>
          </cell>
          <cell r="O169">
            <v>0</v>
          </cell>
          <cell r="Q169" t="str">
            <v>Any Fund Types except 40 and 90.</v>
          </cell>
          <cell r="R169" t="str">
            <v>Any Location Type and related departments or school locations except 99|997, 99|998, 99|999 and Location Type 15.</v>
          </cell>
          <cell r="S169" t="str">
            <v>Function 221 only.</v>
          </cell>
          <cell r="T169" t="str">
            <v>Program Series:  10 and 30.</v>
          </cell>
          <cell r="U169" t="str">
            <v>Subject 2800 only.</v>
          </cell>
          <cell r="V169" t="str">
            <v>Use Job Classification 0000 only for Non-Compensation and Non-Benefit Costs.</v>
          </cell>
          <cell r="W169">
            <v>3</v>
          </cell>
        </row>
        <row r="170">
          <cell r="C170">
            <v>53705</v>
          </cell>
          <cell r="D170" t="str">
            <v>Shipping and Postage</v>
          </cell>
          <cell r="G170" t="str">
            <v>Change Name 2/11/08</v>
          </cell>
          <cell r="H170" t="str">
            <v>Refer to Object Intersection Rules.</v>
          </cell>
          <cell r="I170" t="str">
            <v>Direct Required</v>
          </cell>
          <cell r="J170" t="str">
            <v>Direct Required</v>
          </cell>
          <cell r="K170" t="str">
            <v>Direct Required</v>
          </cell>
          <cell r="L170" t="str">
            <v>Direct Required</v>
          </cell>
          <cell r="M170" t="str">
            <v>None.  Use 0000 only.</v>
          </cell>
          <cell r="N170">
            <v>0</v>
          </cell>
          <cell r="O170">
            <v>0</v>
          </cell>
          <cell r="P170">
            <v>1</v>
          </cell>
          <cell r="Q170" t="str">
            <v>Any Fund Types except 40 and 90.</v>
          </cell>
          <cell r="R170" t="str">
            <v>Any Location Type and related departments or school locations except 99|997, 99|998, 99|999 and Location Type 15.</v>
          </cell>
          <cell r="S170" t="str">
            <v>Any Function except 000, 111, 112, 113, 121, 122, 411, 421, 422, 441, 997, 998, and 999.</v>
          </cell>
          <cell r="T170" t="str">
            <v>Any Program except 97, 98, and 99.</v>
          </cell>
          <cell r="U170" t="str">
            <v>May not use Subjects 9700, 9800, or 9900.  Refer to the General Function/Subject Rules and the required Location Type/Subject Rules for guidance on determining the proper Subject account(s) to use with Function and Location accounts, respectively.</v>
          </cell>
          <cell r="V170" t="str">
            <v>Use Job Classification 0000 only for Non-Compensation and Non-Benefit Costs.</v>
          </cell>
          <cell r="W170">
            <v>3</v>
          </cell>
        </row>
        <row r="171">
          <cell r="C171">
            <v>53706</v>
          </cell>
          <cell r="D171" t="str">
            <v>Catering/Food Reimbursement</v>
          </cell>
          <cell r="G171" t="str">
            <v>Moved from 56303. Changed Name 06/24/09</v>
          </cell>
          <cell r="H171" t="str">
            <v>Refer to Object Intersection Rules.</v>
          </cell>
          <cell r="I171" t="str">
            <v>Direct Required</v>
          </cell>
          <cell r="J171" t="str">
            <v>Direct Required</v>
          </cell>
          <cell r="K171" t="str">
            <v>Direct Required</v>
          </cell>
          <cell r="L171" t="str">
            <v>Direct Required</v>
          </cell>
          <cell r="M171" t="str">
            <v>None.  Use 0000 only.</v>
          </cell>
          <cell r="N171">
            <v>0</v>
          </cell>
          <cell r="O171">
            <v>0</v>
          </cell>
          <cell r="Q171" t="str">
            <v>Any Fund Types except 40 and 90.</v>
          </cell>
          <cell r="R171" t="str">
            <v>Any Location Type and related departments or school locations except 99|997, 99|998, 99|999 and Location Type 15.</v>
          </cell>
          <cell r="S171" t="str">
            <v>Any Function except 000, 111, 112, 113, 223, 411, 421, 432, 441, 511, 997, 998, and 999.</v>
          </cell>
          <cell r="T171" t="str">
            <v>Program Series:  10, 20, 30, 40, 60, and Programs 80 and 90 only.  Program 90 used in conjunction with Function 213 only.</v>
          </cell>
          <cell r="U171" t="str">
            <v>May not use Subjects 9700, 9800, or 9900.  Refer to the General Function/Subject Rules and the required Location Type/Subject Rules for guidance on determining the proper Subject account(s) to use with Function and Location accounts, respectively.</v>
          </cell>
          <cell r="V171" t="str">
            <v>Use Job Classification 0000 only for Non-Compensation and Non-Benefit Costs.</v>
          </cell>
          <cell r="W171">
            <v>3</v>
          </cell>
        </row>
        <row r="172">
          <cell r="C172">
            <v>53800</v>
          </cell>
          <cell r="D172" t="str">
            <v>Unassigned - Contact RIDE for validation.</v>
          </cell>
          <cell r="H172" t="str">
            <v>Reporting Level Account only.  Transactional entries are NOT allowed with this Account.</v>
          </cell>
          <cell r="I172" t="str">
            <v>N/A</v>
          </cell>
          <cell r="J172" t="str">
            <v>N/A</v>
          </cell>
          <cell r="K172" t="str">
            <v>N/A</v>
          </cell>
          <cell r="L172" t="str">
            <v>N/A</v>
          </cell>
          <cell r="M172" t="str">
            <v>N/A</v>
          </cell>
          <cell r="N172" t="str">
            <v>N/A</v>
          </cell>
          <cell r="O172">
            <v>0</v>
          </cell>
          <cell r="Q172" t="str">
            <v>No entries allowed to this Account.</v>
          </cell>
          <cell r="R172" t="str">
            <v>No entries allowed to this Account.</v>
          </cell>
          <cell r="S172" t="str">
            <v>No entries allowed to this Account.</v>
          </cell>
          <cell r="T172" t="str">
            <v>No entries allowed to this Account.</v>
          </cell>
          <cell r="U172" t="str">
            <v>No entries allowed to this Account.</v>
          </cell>
          <cell r="V172" t="str">
            <v>No entries allowed to this Account.</v>
          </cell>
          <cell r="W172">
            <v>2</v>
          </cell>
        </row>
        <row r="173">
          <cell r="C173">
            <v>53900</v>
          </cell>
          <cell r="D173" t="str">
            <v>Unassigned - Contact RIDE for validation.</v>
          </cell>
          <cell r="H173" t="str">
            <v>Reporting Level Account only.  Transactional entries are NOT allowed with this Account.</v>
          </cell>
          <cell r="I173" t="str">
            <v>N/A</v>
          </cell>
          <cell r="J173" t="str">
            <v>N/A</v>
          </cell>
          <cell r="K173" t="str">
            <v>N/A</v>
          </cell>
          <cell r="L173" t="str">
            <v>N/A</v>
          </cell>
          <cell r="M173" t="str">
            <v>N/A</v>
          </cell>
          <cell r="N173" t="str">
            <v>N/A</v>
          </cell>
          <cell r="O173">
            <v>0</v>
          </cell>
          <cell r="Q173" t="str">
            <v>No entries allowed to this Account.</v>
          </cell>
          <cell r="R173" t="str">
            <v>No entries allowed to this Account.</v>
          </cell>
          <cell r="S173" t="str">
            <v>No entries allowed to this Account.</v>
          </cell>
          <cell r="T173" t="str">
            <v>No entries allowed to this Account.</v>
          </cell>
          <cell r="U173" t="str">
            <v>No entries allowed to this Account.</v>
          </cell>
          <cell r="V173" t="str">
            <v>No entries allowed to this Account.</v>
          </cell>
          <cell r="W173">
            <v>2</v>
          </cell>
        </row>
        <row r="174">
          <cell r="C174">
            <v>54000</v>
          </cell>
          <cell r="D174" t="str">
            <v>Purchased Property Services</v>
          </cell>
          <cell r="E174" t="str">
            <v>Y</v>
          </cell>
          <cell r="H174" t="str">
            <v>Reporting Level Account only.  Transactional entries are NOT allowed with this Account.</v>
          </cell>
          <cell r="I174" t="str">
            <v>N/A</v>
          </cell>
          <cell r="J174" t="str">
            <v>N/A</v>
          </cell>
          <cell r="K174" t="str">
            <v>N/A</v>
          </cell>
          <cell r="L174" t="str">
            <v>N/A</v>
          </cell>
          <cell r="M174" t="str">
            <v>N/A</v>
          </cell>
          <cell r="N174" t="str">
            <v>N/A</v>
          </cell>
          <cell r="O174">
            <v>0</v>
          </cell>
          <cell r="Q174" t="str">
            <v>No entries allowed to this Account.</v>
          </cell>
          <cell r="R174" t="str">
            <v>No entries allowed to this Account.</v>
          </cell>
          <cell r="S174" t="str">
            <v>No entries allowed to this Account.</v>
          </cell>
          <cell r="T174" t="str">
            <v>No entries allowed to this Account.</v>
          </cell>
          <cell r="U174" t="str">
            <v>No entries allowed to this Account.</v>
          </cell>
          <cell r="V174" t="str">
            <v>No entries allowed to this Account.</v>
          </cell>
          <cell r="W174">
            <v>1</v>
          </cell>
        </row>
        <row r="175">
          <cell r="C175">
            <v>54100</v>
          </cell>
          <cell r="D175" t="str">
            <v>Unassigned - Contact RIDE for validation.</v>
          </cell>
          <cell r="H175" t="str">
            <v>Reporting Level Account only.  Transactional entries are NOT allowed with this Account.</v>
          </cell>
          <cell r="I175" t="str">
            <v>N/A</v>
          </cell>
          <cell r="J175" t="str">
            <v>N/A</v>
          </cell>
          <cell r="K175" t="str">
            <v>N/A</v>
          </cell>
          <cell r="L175" t="str">
            <v>N/A</v>
          </cell>
          <cell r="M175" t="str">
            <v>N/A</v>
          </cell>
          <cell r="N175" t="str">
            <v>N/A</v>
          </cell>
          <cell r="O175">
            <v>0</v>
          </cell>
          <cell r="Q175" t="str">
            <v>No entries allowed to this Account.</v>
          </cell>
          <cell r="R175" t="str">
            <v>No entries allowed to this Account.</v>
          </cell>
          <cell r="S175" t="str">
            <v>No entries allowed to this Account.</v>
          </cell>
          <cell r="T175" t="str">
            <v>No entries allowed to this Account.</v>
          </cell>
          <cell r="U175" t="str">
            <v>No entries allowed to this Account.</v>
          </cell>
          <cell r="V175" t="str">
            <v>No entries allowed to this Account.</v>
          </cell>
          <cell r="W175">
            <v>2</v>
          </cell>
        </row>
        <row r="176">
          <cell r="C176">
            <v>54200</v>
          </cell>
          <cell r="D176" t="str">
            <v>Cleaning and Disposal Services</v>
          </cell>
          <cell r="G176" t="str">
            <v>Name Change 06/22/08</v>
          </cell>
          <cell r="H176" t="str">
            <v>Reporting Level Account only.  Transactional entries are NOT allowed with this Account.</v>
          </cell>
          <cell r="I176" t="str">
            <v>N/A</v>
          </cell>
          <cell r="J176" t="str">
            <v>N/A</v>
          </cell>
          <cell r="K176" t="str">
            <v>N/A</v>
          </cell>
          <cell r="L176" t="str">
            <v>N/A</v>
          </cell>
          <cell r="M176" t="str">
            <v>N/A</v>
          </cell>
          <cell r="N176" t="str">
            <v>N/A</v>
          </cell>
          <cell r="O176">
            <v>0</v>
          </cell>
          <cell r="Q176" t="str">
            <v>No entries allowed to this Account.</v>
          </cell>
          <cell r="R176" t="str">
            <v>No entries allowed to this Account.</v>
          </cell>
          <cell r="S176" t="str">
            <v>No entries allowed to this Account.</v>
          </cell>
          <cell r="T176" t="str">
            <v>No entries allowed to this Account.</v>
          </cell>
          <cell r="U176" t="str">
            <v>No entries allowed to this Account.</v>
          </cell>
          <cell r="V176" t="str">
            <v>No entries allowed to this Account.</v>
          </cell>
          <cell r="W176">
            <v>2</v>
          </cell>
        </row>
        <row r="177">
          <cell r="C177">
            <v>54201</v>
          </cell>
          <cell r="D177" t="str">
            <v>Rubbish Disposal Services</v>
          </cell>
          <cell r="H177" t="str">
            <v>Refer to Object Intersection Rules.</v>
          </cell>
          <cell r="I177" t="str">
            <v>Direct Preferred or Wtd. Square Feet</v>
          </cell>
          <cell r="J177" t="str">
            <v>Direct Required</v>
          </cell>
          <cell r="K177" t="str">
            <v>Direct Required</v>
          </cell>
          <cell r="L177" t="str">
            <v>Direct Required</v>
          </cell>
          <cell r="M177" t="str">
            <v>None.  Use 0000 only.</v>
          </cell>
          <cell r="N177">
            <v>1</v>
          </cell>
          <cell r="O177">
            <v>0</v>
          </cell>
          <cell r="Q177" t="str">
            <v>Any Fund Types except 40 and 90.</v>
          </cell>
          <cell r="R177" t="str">
            <v>Any Location Types and related departments or school locations except 99|997, 99|998, and Location Type 15.  Can use the 99|999 with the Assigned Allocation Method.</v>
          </cell>
          <cell r="S177" t="str">
            <v>Functions 321 and 433 only.</v>
          </cell>
          <cell r="T177" t="str">
            <v>Program 10 Series only.</v>
          </cell>
          <cell r="U177" t="str">
            <v>Subject 2500 only.</v>
          </cell>
          <cell r="V177" t="str">
            <v>Use Job Classification 0000 only for Non-Compensation and Non-Benefit Costs.</v>
          </cell>
          <cell r="W177">
            <v>3</v>
          </cell>
        </row>
        <row r="178">
          <cell r="C178">
            <v>54202</v>
          </cell>
          <cell r="D178" t="str">
            <v>Snow Plowing and Removal Services</v>
          </cell>
          <cell r="H178" t="str">
            <v>Refer to Object Intersection Rules.</v>
          </cell>
          <cell r="I178" t="str">
            <v>Direct Preferred or Wtd. Square Feet</v>
          </cell>
          <cell r="J178" t="str">
            <v>Direct Required</v>
          </cell>
          <cell r="K178" t="str">
            <v>Direct Required</v>
          </cell>
          <cell r="L178" t="str">
            <v>Direct Required</v>
          </cell>
          <cell r="M178" t="str">
            <v>None.  Use 0000 only.</v>
          </cell>
          <cell r="N178">
            <v>1</v>
          </cell>
          <cell r="O178">
            <v>0</v>
          </cell>
          <cell r="Q178" t="str">
            <v>Any Fund Types except 40 and 90.</v>
          </cell>
          <cell r="R178" t="str">
            <v>Any Location Types and related departments or school locations except 99|997, 99|998, and Location Type 15.  Can use the 99|999 with the Assigned Allocation Method.</v>
          </cell>
          <cell r="S178" t="str">
            <v>Function 321 only.</v>
          </cell>
          <cell r="T178" t="str">
            <v>Program 10 Series only.</v>
          </cell>
          <cell r="U178" t="str">
            <v>Subject 2500 only.</v>
          </cell>
          <cell r="V178" t="str">
            <v>Use Job Classification 0000 only for Non-Compensation and Non-Benefit Costs.</v>
          </cell>
          <cell r="W178">
            <v>3</v>
          </cell>
        </row>
        <row r="179">
          <cell r="C179">
            <v>54203</v>
          </cell>
          <cell r="D179" t="str">
            <v>Custodial Services</v>
          </cell>
          <cell r="H179" t="str">
            <v>Refer to Object Intersection Rules.</v>
          </cell>
          <cell r="I179" t="str">
            <v>Direct Preferred or Wtd. Square Feet</v>
          </cell>
          <cell r="J179" t="str">
            <v>Direct Required</v>
          </cell>
          <cell r="K179" t="str">
            <v>Direct Required</v>
          </cell>
          <cell r="L179" t="str">
            <v>Direct Required</v>
          </cell>
          <cell r="M179" t="str">
            <v>None.  Use 0000 only.</v>
          </cell>
          <cell r="N179">
            <v>1</v>
          </cell>
          <cell r="O179">
            <v>0</v>
          </cell>
          <cell r="Q179" t="str">
            <v>Any Fund Types except 40 and 90.</v>
          </cell>
          <cell r="R179" t="str">
            <v>Any Location Types and related departments or school locations except 99|997, 99|998, and Location Type 15.  Can use the 99|999 with the Assigned Allocation Method.</v>
          </cell>
          <cell r="S179" t="str">
            <v>Function 321 only.</v>
          </cell>
          <cell r="T179" t="str">
            <v>Program 10 Series only.</v>
          </cell>
          <cell r="U179" t="str">
            <v>Subject 2500 only.</v>
          </cell>
          <cell r="V179" t="str">
            <v>Use Job Classification 0000 only for Non-Compensation and Non-Benefit Costs.</v>
          </cell>
          <cell r="W179">
            <v>3</v>
          </cell>
        </row>
        <row r="180">
          <cell r="C180">
            <v>54204</v>
          </cell>
          <cell r="D180" t="str">
            <v>Groundskeeping Services</v>
          </cell>
          <cell r="H180" t="str">
            <v>Refer to Object Intersection Rules.</v>
          </cell>
          <cell r="I180" t="str">
            <v>Direct Preferred or Wtd. Square Feet</v>
          </cell>
          <cell r="J180" t="str">
            <v>Direct Required</v>
          </cell>
          <cell r="K180" t="str">
            <v>Direct Required</v>
          </cell>
          <cell r="L180" t="str">
            <v>Direct Required</v>
          </cell>
          <cell r="M180" t="str">
            <v>None.  Use 0000 only.</v>
          </cell>
          <cell r="N180">
            <v>1</v>
          </cell>
          <cell r="O180">
            <v>0</v>
          </cell>
          <cell r="Q180" t="str">
            <v>Any Fund Types except 40 and 90.</v>
          </cell>
          <cell r="R180" t="str">
            <v>Any Location Types and related departments or school locations except 99|997, 99|998, and Location Type 15.  Can use the 99|999 with the Assigned Allocation Method.</v>
          </cell>
          <cell r="S180" t="str">
            <v>Function 321 only.</v>
          </cell>
          <cell r="T180" t="str">
            <v>Program Series:  10, 30, and Program 90 only.</v>
          </cell>
          <cell r="U180" t="str">
            <v>Subject 2500 only.</v>
          </cell>
          <cell r="V180" t="str">
            <v>Use Job Classification 0000 only for Non-Compensation and Non-Benefit Costs.</v>
          </cell>
          <cell r="W180">
            <v>3</v>
          </cell>
        </row>
        <row r="181">
          <cell r="C181">
            <v>54205</v>
          </cell>
          <cell r="D181" t="str">
            <v>Rodent and Pest Control Services</v>
          </cell>
          <cell r="G181" t="str">
            <v>Changed Name 2/26/08</v>
          </cell>
          <cell r="H181" t="str">
            <v>Refer to Object Intersection Rules.</v>
          </cell>
          <cell r="I181" t="str">
            <v>Direct Preferred or Wtd. Square Feet</v>
          </cell>
          <cell r="J181" t="str">
            <v>Direct Required</v>
          </cell>
          <cell r="K181" t="str">
            <v>Direct Required</v>
          </cell>
          <cell r="L181" t="str">
            <v>Direct Required</v>
          </cell>
          <cell r="M181" t="str">
            <v>None.  Use 0000 only.</v>
          </cell>
          <cell r="N181">
            <v>1</v>
          </cell>
          <cell r="O181">
            <v>0</v>
          </cell>
          <cell r="Q181" t="str">
            <v>Any Fund Types except 40 and 90.</v>
          </cell>
          <cell r="R181" t="str">
            <v>Any Location Types and related departments or school locations except 99|997, 99|998, and Location Type 15.  Can use the 99|999 with the Assigned Allocation Method.</v>
          </cell>
          <cell r="S181" t="str">
            <v>Functions 321 and 433 only.</v>
          </cell>
          <cell r="T181" t="str">
            <v>Program 10 Series only.</v>
          </cell>
          <cell r="U181" t="str">
            <v>Subject 2500 only.</v>
          </cell>
          <cell r="V181" t="str">
            <v>Use Job Classification 0000 only for Non-Compensation and Non-Benefit Costs.</v>
          </cell>
          <cell r="W181">
            <v>3</v>
          </cell>
        </row>
        <row r="182">
          <cell r="C182">
            <v>54206</v>
          </cell>
          <cell r="D182" t="str">
            <v>Cleaning Services</v>
          </cell>
          <cell r="G182" t="str">
            <v>Added 9/17</v>
          </cell>
          <cell r="H182" t="str">
            <v>Refer to Object Intersection Rules.</v>
          </cell>
          <cell r="I182" t="str">
            <v>Direct Preferred or Wtd. Square Feet</v>
          </cell>
          <cell r="J182" t="str">
            <v>Direct Required</v>
          </cell>
          <cell r="K182" t="str">
            <v>Direct Required</v>
          </cell>
          <cell r="L182" t="str">
            <v>Direct Required</v>
          </cell>
          <cell r="M182" t="str">
            <v>None.  Use 0000 only.</v>
          </cell>
          <cell r="N182">
            <v>1</v>
          </cell>
          <cell r="O182">
            <v>0</v>
          </cell>
          <cell r="Q182" t="str">
            <v>Any Fund Types except 40 and 90.</v>
          </cell>
          <cell r="R182" t="str">
            <v>Any Location Types and related departments or school locations except 99|997, 99|998, and Location Type 15.  Can use the 99|999 with the Assigned Allocation Method.</v>
          </cell>
          <cell r="S182" t="str">
            <v>Functions 213 and 321 only.</v>
          </cell>
          <cell r="T182" t="str">
            <v>Program Series:   10 with Subject 2500 only, and Program 90 with Subjects 2200 and 2300 Series only.</v>
          </cell>
          <cell r="U182" t="str">
            <v>Subject 2500 with Program 10 Series only and Subjects 2200 Series and 2300 Series with Program 90 only.</v>
          </cell>
          <cell r="V182" t="str">
            <v>Use Job Classification 0000 only for Non-Compensation and Non-Benefit Costs.</v>
          </cell>
          <cell r="W182">
            <v>3</v>
          </cell>
        </row>
        <row r="183">
          <cell r="C183">
            <v>54207</v>
          </cell>
          <cell r="D183" t="str">
            <v>Temporary Custodial Support</v>
          </cell>
          <cell r="G183" t="str">
            <v>Added 9/20 Moved from 53103; changed Allocation Rule to Square Feet from Students</v>
          </cell>
          <cell r="H183" t="str">
            <v>Refer to Object Intersection Rules.</v>
          </cell>
          <cell r="I183" t="str">
            <v>Direct Preferred or Wtd. Square Feet</v>
          </cell>
          <cell r="J183" t="str">
            <v>Direct Required</v>
          </cell>
          <cell r="K183" t="str">
            <v>Direct Required</v>
          </cell>
          <cell r="L183" t="str">
            <v>Direct Required</v>
          </cell>
          <cell r="M183" t="str">
            <v>None.  Use 0000 only.</v>
          </cell>
          <cell r="N183">
            <v>1</v>
          </cell>
          <cell r="O183">
            <v>0</v>
          </cell>
          <cell r="Q183" t="str">
            <v>Any Fund Types except 40 and 90.</v>
          </cell>
          <cell r="R183" t="str">
            <v>Any Location Types and related departments or school locations except 99|997, 99|998, and Location Type 15.  Can use the 99|999 with the Assigned Allocation Method.</v>
          </cell>
          <cell r="S183" t="str">
            <v>Function 321 only.</v>
          </cell>
          <cell r="T183" t="str">
            <v>Program 10 Series only.</v>
          </cell>
          <cell r="U183" t="str">
            <v>Subject 2500 only.</v>
          </cell>
          <cell r="V183" t="str">
            <v>Use Job Classification 0000 only for Non-Compensation and Non-Benefit Costs.</v>
          </cell>
          <cell r="W183">
            <v>3</v>
          </cell>
        </row>
        <row r="184">
          <cell r="C184">
            <v>54300</v>
          </cell>
          <cell r="D184" t="str">
            <v>Repairs and Maintenance Services</v>
          </cell>
          <cell r="H184" t="str">
            <v>Reporting Level Account only.  Transactional entries are NOT allowed with this Account.</v>
          </cell>
          <cell r="I184" t="str">
            <v>N/A</v>
          </cell>
          <cell r="J184" t="str">
            <v>N/A</v>
          </cell>
          <cell r="K184" t="str">
            <v>N/A</v>
          </cell>
          <cell r="L184" t="str">
            <v>N/A</v>
          </cell>
          <cell r="M184" t="str">
            <v>N/A</v>
          </cell>
          <cell r="N184" t="str">
            <v>N/A</v>
          </cell>
          <cell r="O184">
            <v>0</v>
          </cell>
          <cell r="Q184" t="str">
            <v>No entries allowed to this Account.</v>
          </cell>
          <cell r="R184" t="str">
            <v>No entries allowed to this Account.</v>
          </cell>
          <cell r="S184" t="str">
            <v>No entries allowed to this Account.</v>
          </cell>
          <cell r="T184" t="str">
            <v>No entries allowed to this Account.</v>
          </cell>
          <cell r="U184" t="str">
            <v>No entries allowed to this Account.</v>
          </cell>
          <cell r="V184" t="str">
            <v>No entries allowed to this Account.</v>
          </cell>
          <cell r="W184">
            <v>2</v>
          </cell>
        </row>
        <row r="185">
          <cell r="C185">
            <v>54310</v>
          </cell>
          <cell r="D185" t="str">
            <v>Non-Technology-Related Maintenance and Repairs</v>
          </cell>
          <cell r="G185" t="str">
            <v>Change Name 2/11/08; change Location to Square Feet Allocation 06/11/09</v>
          </cell>
          <cell r="H185" t="str">
            <v>Refer to Object Intersection Rules.</v>
          </cell>
          <cell r="I185" t="str">
            <v>Direct Preferred or Wtd. Square Feet</v>
          </cell>
          <cell r="J185" t="str">
            <v>Direct Required</v>
          </cell>
          <cell r="K185" t="str">
            <v>Direct Required</v>
          </cell>
          <cell r="L185" t="str">
            <v>Direct Required</v>
          </cell>
          <cell r="M185" t="str">
            <v>None.  Use 0000 only.</v>
          </cell>
          <cell r="N185">
            <v>1</v>
          </cell>
          <cell r="O185">
            <v>0</v>
          </cell>
          <cell r="P185">
            <v>1</v>
          </cell>
          <cell r="Q185" t="str">
            <v>Any Fund Types except 40 and 90.</v>
          </cell>
          <cell r="R185" t="str">
            <v>Any Location Types and related departments or school locations except 99|997, 99|998, and Location Type 15.  Can use the 99|999 with the Assigned Allocation Method.</v>
          </cell>
          <cell r="S185" t="str">
            <v>Any Function except 000, 111, 112, 113, 223, 411, 432, 441, 511, 997, 998, and 999.</v>
          </cell>
          <cell r="T185" t="str">
            <v>Any Program except 97, 98, and 99.</v>
          </cell>
          <cell r="U185" t="str">
            <v>May not use Subjects 9700, 9800, or 9900.  Refer to the General Function/Subject Rules and the required Location Type/Subject Rules for guidance on determining the proper Subject account(s) to use with Function and Location accounts, respectively.</v>
          </cell>
          <cell r="V185" t="str">
            <v>Use Job Classification 0000 only for Non-Compensation and Non-Benefit Costs.</v>
          </cell>
          <cell r="W185">
            <v>3</v>
          </cell>
        </row>
        <row r="186">
          <cell r="C186">
            <v>54311</v>
          </cell>
          <cell r="D186" t="str">
            <v>Maintenance and Repairs - Fixtures and Equipment; Service Contracts and Agreements</v>
          </cell>
          <cell r="G186" t="str">
            <v>change Location to Square Feet Allocation 06/11/09</v>
          </cell>
          <cell r="H186" t="str">
            <v>Refer to Object Intersection Rules.</v>
          </cell>
          <cell r="I186" t="str">
            <v>Direct Preferred or Wtd. Square Feet</v>
          </cell>
          <cell r="J186" t="str">
            <v>Direct Required</v>
          </cell>
          <cell r="K186" t="str">
            <v>Direct Required</v>
          </cell>
          <cell r="L186" t="str">
            <v>Direct Required</v>
          </cell>
          <cell r="M186" t="str">
            <v>None.  Use 0000 only.</v>
          </cell>
          <cell r="N186">
            <v>1</v>
          </cell>
          <cell r="O186">
            <v>0</v>
          </cell>
          <cell r="P186">
            <v>1</v>
          </cell>
          <cell r="Q186" t="str">
            <v>Any Fund Types except 40 and 90.</v>
          </cell>
          <cell r="R186" t="str">
            <v>Any Location Types and related departments or school locations except 99|997, 99|998, and Location Type 15.  Can use the 99|999 with the Assigned Allocation Method.</v>
          </cell>
          <cell r="S186" t="str">
            <v>Functions 122, 211, 212, 213, 214, 216, 312, 313, 321, 331, 332, 433, 512, 521, and 531 only.</v>
          </cell>
          <cell r="T186" t="str">
            <v>Any Program except 00, 60, 70, 97, 98 and 99.</v>
          </cell>
          <cell r="U186" t="str">
            <v>May not use Subjects 9700, 9800, or 9900.  Refer to the General Function/Subject Rules and the required Location Type/Subject Rules for guidance on determining the proper Subject account(s) to use with Function and Location accounts, respectively.</v>
          </cell>
          <cell r="V186" t="str">
            <v>Use Job Classification 0000 only for Non-Compensation and Non-Benefit Costs.</v>
          </cell>
          <cell r="W186">
            <v>3</v>
          </cell>
        </row>
        <row r="187">
          <cell r="C187">
            <v>54312</v>
          </cell>
          <cell r="D187" t="str">
            <v>Maintenance and Repairs - General; Service Contracts and Agreements</v>
          </cell>
          <cell r="G187" t="str">
            <v>Name Chg 2/11/08; change Location to Square Feet Allocation 06/11/09</v>
          </cell>
          <cell r="H187" t="str">
            <v>Refer to Object Intersection Rules.</v>
          </cell>
          <cell r="I187" t="str">
            <v>Direct Preferred or Wtd. Square Feet</v>
          </cell>
          <cell r="J187" t="str">
            <v>Direct Required</v>
          </cell>
          <cell r="K187" t="str">
            <v>Direct Required</v>
          </cell>
          <cell r="L187" t="str">
            <v>Direct Required</v>
          </cell>
          <cell r="M187" t="str">
            <v>None.  Use 0000 only.</v>
          </cell>
          <cell r="N187">
            <v>1</v>
          </cell>
          <cell r="O187">
            <v>0</v>
          </cell>
          <cell r="Q187" t="str">
            <v>Any Fund Types except 40 and 90.</v>
          </cell>
          <cell r="R187" t="str">
            <v>Any Location Types and related departments or school locations except 99|997, 99|998, and Location Type 15.  Can use the 99|999 with the Assigned Allocation Method.</v>
          </cell>
          <cell r="S187" t="str">
            <v>Functions 321 and 433 only.</v>
          </cell>
          <cell r="T187" t="str">
            <v>Any Program except 00, 60, 70, 97, 98 and 99.</v>
          </cell>
          <cell r="U187" t="str">
            <v>Subject 2500 only.</v>
          </cell>
          <cell r="V187" t="str">
            <v>Use Job Classification 0000 only for Non-Compensation and Non-Benefit Costs.</v>
          </cell>
          <cell r="W187">
            <v>3</v>
          </cell>
        </row>
        <row r="188">
          <cell r="C188">
            <v>54313</v>
          </cell>
          <cell r="D188" t="str">
            <v>Maintenance and Repairs - Non-Student Transportation Vehicles; Service Contracts and Agreements</v>
          </cell>
          <cell r="G188" t="str">
            <v>Name Chg 9/20</v>
          </cell>
          <cell r="H188" t="str">
            <v>Refer to Object Intersection Rules.</v>
          </cell>
          <cell r="I188" t="str">
            <v>Direct Preferred or Wtd. Transportation</v>
          </cell>
          <cell r="J188" t="str">
            <v>Direct Required</v>
          </cell>
          <cell r="K188" t="str">
            <v>Direct Required</v>
          </cell>
          <cell r="L188" t="str">
            <v>Direct Required</v>
          </cell>
          <cell r="M188" t="str">
            <v>None.  Use 0000 only.</v>
          </cell>
          <cell r="N188">
            <v>1</v>
          </cell>
          <cell r="O188">
            <v>0</v>
          </cell>
          <cell r="Q188" t="str">
            <v>Any Fund Types except 40 and 90.</v>
          </cell>
          <cell r="R188" t="str">
            <v>Any Location Types and related departments or school locations except 99|997, 99|998, and Location Type 15.  Can use the 99|999 with the Assigned Allocation Method.</v>
          </cell>
          <cell r="S188" t="str">
            <v>Functions 311, 312, and 321 only.</v>
          </cell>
          <cell r="T188" t="str">
            <v>Any Program except 00, 60, 70, 97, 98 and 99.</v>
          </cell>
          <cell r="U188" t="str">
            <v>Subject 2500 only.</v>
          </cell>
          <cell r="V188" t="str">
            <v>Use Job Classification 0000 only for Non-Compensation and Non-Benefit Costs.</v>
          </cell>
          <cell r="W188">
            <v>3</v>
          </cell>
        </row>
        <row r="189">
          <cell r="C189">
            <v>54314</v>
          </cell>
          <cell r="D189" t="str">
            <v>Maintenance and Repairs - Student Transportation Vehicles; Service Contracts and Agreements</v>
          </cell>
          <cell r="G189" t="str">
            <v>Name Chg 9/20</v>
          </cell>
          <cell r="H189" t="str">
            <v>Refer to Object Intersection Rules.</v>
          </cell>
          <cell r="I189" t="str">
            <v>Direct Preferred or Wtd. Transportation</v>
          </cell>
          <cell r="J189" t="str">
            <v>Direct Required</v>
          </cell>
          <cell r="K189" t="str">
            <v>Direct Required</v>
          </cell>
          <cell r="L189" t="str">
            <v>Direct Required</v>
          </cell>
          <cell r="M189" t="str">
            <v>None.  Use 0000 only.</v>
          </cell>
          <cell r="N189">
            <v>1</v>
          </cell>
          <cell r="O189">
            <v>0</v>
          </cell>
          <cell r="Q189" t="str">
            <v>Any Fund Types except 40 and 90.</v>
          </cell>
          <cell r="R189" t="str">
            <v>Any Location Types and related departments or school locations except 99|997, 99|998, and Location Type 15.  Can use the 99|999 with the Assigned Allocation Method.</v>
          </cell>
          <cell r="S189" t="str">
            <v>Functions 311 and 431 only.</v>
          </cell>
          <cell r="T189" t="str">
            <v>Program Series: 10, 20 (with Subject 2142), 30 and 40, 50,  and Programs 61, 62, 63, 80 and 90 (with Subject 2200 Series) only.  All Programs not specifically noted to align with a particular Subject shall align with Subject 2500.</v>
          </cell>
          <cell r="U189" t="str">
            <v>Subject 2142 with Program 20 Series only; Subject 2200 Series with Program 90 only; Subject 2500 only is used with all other Programs.</v>
          </cell>
          <cell r="V189" t="str">
            <v>Use Job Classification 0000 only for Non-Compensation and Non-Benefit Costs.</v>
          </cell>
          <cell r="W189">
            <v>3</v>
          </cell>
        </row>
        <row r="190">
          <cell r="C190">
            <v>54320</v>
          </cell>
          <cell r="D190" t="str">
            <v>Maintenance and Repairs - Technology-Related Hardware; Service Contracts and Agreements</v>
          </cell>
          <cell r="G190" t="str">
            <v>Name Chg 2/11/08; change Location to Square Feet Allocation 06/11/09</v>
          </cell>
          <cell r="H190" t="str">
            <v>Refer to Object Intersection Rules.</v>
          </cell>
          <cell r="I190" t="str">
            <v>Direct Preferred or Wtd. Square Feet</v>
          </cell>
          <cell r="J190" t="str">
            <v>Direct Required</v>
          </cell>
          <cell r="K190" t="str">
            <v>Direct Required</v>
          </cell>
          <cell r="L190" t="str">
            <v>Direct Required</v>
          </cell>
          <cell r="M190" t="str">
            <v>None.  Use 0000 only.</v>
          </cell>
          <cell r="N190">
            <v>1</v>
          </cell>
          <cell r="O190">
            <v>0</v>
          </cell>
          <cell r="P190">
            <v>1</v>
          </cell>
          <cell r="Q190" t="str">
            <v>Any Fund Types except 40 and 90.</v>
          </cell>
          <cell r="R190" t="str">
            <v>Any Location Types and related departments or school locations except 99|997, 99|998, and Location Type 15.  Can use the 99|999 with the Assigned Allocation Method.</v>
          </cell>
          <cell r="S190" t="str">
            <v>Any Function except 000, 111, 112, 113, 223, 411, 432, 441, 511, 997, 998, and 999.</v>
          </cell>
          <cell r="T190" t="str">
            <v>Any Program except 00, 60, 70, 97, 98 and 99.</v>
          </cell>
          <cell r="U190" t="str">
            <v>May not use Subjects 9700, 9800, or 9900.  Refer to the General Function/Subject Rules and the required Location Type/Subject Rules for guidance on determining the proper Subject account(s) to use with Function and Location accounts, respectively.</v>
          </cell>
          <cell r="V190" t="str">
            <v>Use Job Classification 0000 only for Non-Compensation and Non-Benefit Costs.</v>
          </cell>
          <cell r="W190">
            <v>3</v>
          </cell>
        </row>
        <row r="191">
          <cell r="C191">
            <v>54321</v>
          </cell>
          <cell r="D191" t="str">
            <v>Maintenance and Repairs - Electrical; Service Contracts and Agreements</v>
          </cell>
          <cell r="F191" t="str">
            <v>Changed Name 7/16/08</v>
          </cell>
          <cell r="G191" t="str">
            <v>Added 11/30/07; change Location to Square Feet Allocation 06/11/09</v>
          </cell>
          <cell r="H191" t="str">
            <v>Refer to Object Intersection Rules.</v>
          </cell>
          <cell r="I191" t="str">
            <v>Direct Preferred or Wtd. Square Feet</v>
          </cell>
          <cell r="J191" t="str">
            <v>Direct Required</v>
          </cell>
          <cell r="K191" t="str">
            <v>Direct Required</v>
          </cell>
          <cell r="L191" t="str">
            <v>Direct Required</v>
          </cell>
          <cell r="M191" t="str">
            <v>None.  Use 0000 only.</v>
          </cell>
          <cell r="N191">
            <v>1</v>
          </cell>
          <cell r="O191">
            <v>0</v>
          </cell>
          <cell r="Q191" t="str">
            <v>Any Fund Types except 40 and 90.</v>
          </cell>
          <cell r="R191" t="str">
            <v>Any Location Types and related departments or school locations except 99|997, 99|998, and Location Type 15.  Can use the 99|999 with the Assigned Allocation Method.</v>
          </cell>
          <cell r="S191" t="str">
            <v>Functions 321 and 433 only.</v>
          </cell>
          <cell r="T191" t="str">
            <v>Any Program except 00, 60, 70, 97, 98 and 99.</v>
          </cell>
          <cell r="U191" t="str">
            <v>Subject 2500 only.</v>
          </cell>
          <cell r="V191" t="str">
            <v>Use Job Classification 0000 only for Non-Compensation and Non-Benefit Costs.</v>
          </cell>
          <cell r="W191">
            <v>3</v>
          </cell>
        </row>
        <row r="192">
          <cell r="C192">
            <v>54322</v>
          </cell>
          <cell r="D192" t="str">
            <v>Maintenance and Repairs - HVAC; Service Contracts and Agreements</v>
          </cell>
          <cell r="F192" t="str">
            <v>Changed Name 7/16/08</v>
          </cell>
          <cell r="G192" t="str">
            <v>Added 11/30/07; change Location to Square Feet Allocation 06/11/09</v>
          </cell>
          <cell r="H192" t="str">
            <v>Refer to Object Intersection Rules.</v>
          </cell>
          <cell r="I192" t="str">
            <v>Direct Preferred or Wtd. Square Feet</v>
          </cell>
          <cell r="J192" t="str">
            <v>Direct Required</v>
          </cell>
          <cell r="K192" t="str">
            <v>Direct Required</v>
          </cell>
          <cell r="L192" t="str">
            <v>Direct Required</v>
          </cell>
          <cell r="M192" t="str">
            <v>None.  Use 0000 only.</v>
          </cell>
          <cell r="N192">
            <v>1</v>
          </cell>
          <cell r="O192">
            <v>0</v>
          </cell>
          <cell r="Q192" t="str">
            <v>Any Fund Types except 40 and 90.</v>
          </cell>
          <cell r="R192" t="str">
            <v>Any Location Types and related departments or school locations except 99|997, 99|998, and Location Type 15.  Can use the 99|999 with the Assigned Allocation Method.</v>
          </cell>
          <cell r="S192" t="str">
            <v>Functions 321 and 433 only.</v>
          </cell>
          <cell r="T192" t="str">
            <v>Any Program except 00, 60, 70, 97, 98 and 99.</v>
          </cell>
          <cell r="U192" t="str">
            <v>Subject 2500 only.</v>
          </cell>
          <cell r="V192" t="str">
            <v>Use Job Classification 0000 only for Non-Compensation and Non-Benefit Costs.</v>
          </cell>
          <cell r="W192">
            <v>3</v>
          </cell>
        </row>
        <row r="193">
          <cell r="C193">
            <v>54323</v>
          </cell>
          <cell r="D193" t="str">
            <v>Maintenance and Repairs - Glass; Service Contracts and Agreements</v>
          </cell>
          <cell r="F193" t="str">
            <v>Changed Name 7/16/08</v>
          </cell>
          <cell r="G193" t="str">
            <v>Added 11/30/07; change Location to Square Feet Allocation 06/11/09</v>
          </cell>
          <cell r="H193" t="str">
            <v>Refer to Object Intersection Rules.</v>
          </cell>
          <cell r="I193" t="str">
            <v>Direct Preferred or Wtd. Square Feet</v>
          </cell>
          <cell r="J193" t="str">
            <v>Direct Required</v>
          </cell>
          <cell r="K193" t="str">
            <v>Direct Required</v>
          </cell>
          <cell r="L193" t="str">
            <v>Direct Required</v>
          </cell>
          <cell r="M193" t="str">
            <v>None.  Use 0000 only.</v>
          </cell>
          <cell r="N193">
            <v>1</v>
          </cell>
          <cell r="O193">
            <v>0</v>
          </cell>
          <cell r="Q193" t="str">
            <v>Any Fund Types except 40 and 90.</v>
          </cell>
          <cell r="R193" t="str">
            <v>Any Location Types and related departments or school locations except 99|997, 99|998, and Location Type 15.  Can use the 99|999 with the Assigned Allocation Method.</v>
          </cell>
          <cell r="S193" t="str">
            <v>Function 321 only.</v>
          </cell>
          <cell r="T193" t="str">
            <v>Any Program except 00, 60, 70, 97, 98 and 99.</v>
          </cell>
          <cell r="U193" t="str">
            <v>Subject 2500 only.</v>
          </cell>
          <cell r="V193" t="str">
            <v>Use Job Classification 0000 only for Non-Compensation and Non-Benefit Costs.</v>
          </cell>
          <cell r="W193">
            <v>3</v>
          </cell>
        </row>
        <row r="194">
          <cell r="C194">
            <v>54324</v>
          </cell>
          <cell r="D194" t="str">
            <v>Maintenance and Repairs - Plumbing; Service Contracts and Agreements</v>
          </cell>
          <cell r="F194" t="str">
            <v>Changed Name 7/16/08</v>
          </cell>
          <cell r="G194" t="str">
            <v>Added 11/30/07; change Location to Square Feet Allocation 06/11/09</v>
          </cell>
          <cell r="H194" t="str">
            <v>Refer to Object Intersection Rules.</v>
          </cell>
          <cell r="I194" t="str">
            <v>Direct Preferred or Wtd. Square Feet</v>
          </cell>
          <cell r="J194" t="str">
            <v>Direct Required</v>
          </cell>
          <cell r="K194" t="str">
            <v>Direct Required</v>
          </cell>
          <cell r="L194" t="str">
            <v>Direct Required</v>
          </cell>
          <cell r="M194" t="str">
            <v>None.  Use 0000 only.</v>
          </cell>
          <cell r="N194">
            <v>1</v>
          </cell>
          <cell r="O194">
            <v>0</v>
          </cell>
          <cell r="Q194" t="str">
            <v>Any Fund Types except 40 and 90.</v>
          </cell>
          <cell r="R194" t="str">
            <v>Any Location Types and related departments or school locations except 99|997, 99|998, and Location Type 15.  Can use the 99|999 with the Assigned Allocation Method.</v>
          </cell>
          <cell r="S194" t="str">
            <v>Function 321 only.</v>
          </cell>
          <cell r="T194" t="str">
            <v>Any Program except 00, 60, 70, 97, 98 and 99.</v>
          </cell>
          <cell r="U194" t="str">
            <v>Subject 2500 only.</v>
          </cell>
          <cell r="V194" t="str">
            <v>Use Job Classification 0000 only for Non-Compensation and Non-Benefit Costs.</v>
          </cell>
          <cell r="W194">
            <v>3</v>
          </cell>
        </row>
        <row r="195">
          <cell r="C195">
            <v>54325</v>
          </cell>
          <cell r="D195" t="str">
            <v>Maintenance and Repairs - Vandalism; Service Contracts and Agreements</v>
          </cell>
          <cell r="G195" t="str">
            <v>Added 11/30/07; change Location to Square Feet Allocation 06/11/09</v>
          </cell>
          <cell r="H195" t="str">
            <v>Refer to Object Intersection Rules.</v>
          </cell>
          <cell r="I195" t="str">
            <v>Direct Preferred or Wtd. Square Feet</v>
          </cell>
          <cell r="J195" t="str">
            <v>Direct Required</v>
          </cell>
          <cell r="K195" t="str">
            <v>Direct Required</v>
          </cell>
          <cell r="L195" t="str">
            <v>Direct Required</v>
          </cell>
          <cell r="M195" t="str">
            <v>None.  Use 0000 only.</v>
          </cell>
          <cell r="N195">
            <v>1</v>
          </cell>
          <cell r="O195">
            <v>0</v>
          </cell>
          <cell r="Q195" t="str">
            <v>Any Fund Types except 40 and 90.</v>
          </cell>
          <cell r="R195" t="str">
            <v>Any Location Types and related departments or school locations except 99|997, 99|998, and Location Type 15.  Can use the 99|999 with the Assigned Allocation Method.</v>
          </cell>
          <cell r="S195" t="str">
            <v>Function 321 only.</v>
          </cell>
          <cell r="T195" t="str">
            <v>Any Program except 00, 60, 70, 97, 98 and 99.</v>
          </cell>
          <cell r="U195" t="str">
            <v>Subject 2500 only.</v>
          </cell>
          <cell r="V195" t="str">
            <v>Use Job Classification 0000 only for Non-Compensation and Non-Benefit Costs.</v>
          </cell>
          <cell r="W195">
            <v>3</v>
          </cell>
        </row>
        <row r="196">
          <cell r="C196">
            <v>54400</v>
          </cell>
          <cell r="D196" t="str">
            <v>Utility Services</v>
          </cell>
          <cell r="H196" t="str">
            <v>Reporting Level Account only.  Transactional entries are NOT allowed with this Account.</v>
          </cell>
          <cell r="I196" t="str">
            <v>N/A</v>
          </cell>
          <cell r="J196" t="str">
            <v>N/A</v>
          </cell>
          <cell r="K196" t="str">
            <v>N/A</v>
          </cell>
          <cell r="L196" t="str">
            <v>N/A</v>
          </cell>
          <cell r="M196" t="str">
            <v>N/A</v>
          </cell>
          <cell r="N196" t="str">
            <v>N/A</v>
          </cell>
          <cell r="O196">
            <v>0</v>
          </cell>
          <cell r="Q196" t="str">
            <v>No entries allowed to this Account.</v>
          </cell>
          <cell r="R196" t="str">
            <v>No entries allowed to this Account.</v>
          </cell>
          <cell r="S196" t="str">
            <v>No entries allowed to this Account.</v>
          </cell>
          <cell r="T196" t="str">
            <v>No entries allowed to this Account.</v>
          </cell>
          <cell r="U196" t="str">
            <v>No entries allowed to this Account.</v>
          </cell>
          <cell r="V196" t="str">
            <v>No entries allowed to this Account.</v>
          </cell>
          <cell r="W196">
            <v>2</v>
          </cell>
        </row>
        <row r="197">
          <cell r="C197">
            <v>54402</v>
          </cell>
          <cell r="D197" t="str">
            <v>Water</v>
          </cell>
          <cell r="G197" t="str">
            <v>Name Chg 2/11/08; change Location to Square Feet Allocation 06/11/09</v>
          </cell>
          <cell r="H197" t="str">
            <v>Refer to Object Intersection Rules.</v>
          </cell>
          <cell r="I197" t="str">
            <v>Direct Preferred or Wtd. Square Feet</v>
          </cell>
          <cell r="J197" t="str">
            <v>Direct Required</v>
          </cell>
          <cell r="K197" t="str">
            <v>Direct Required</v>
          </cell>
          <cell r="L197" t="str">
            <v>Direct Required</v>
          </cell>
          <cell r="M197" t="str">
            <v>None.  Use 0000 only.</v>
          </cell>
          <cell r="N197">
            <v>1</v>
          </cell>
          <cell r="O197">
            <v>0</v>
          </cell>
          <cell r="Q197" t="str">
            <v>Any Fund Types except 40 and 90.</v>
          </cell>
          <cell r="R197" t="str">
            <v>Any Location Types and related departments or school locations except 99|997, 99|998, and Location Type 15.  Can use the 99|999 with the Assigned Allocation Method.</v>
          </cell>
          <cell r="S197" t="str">
            <v>Function 321 only.</v>
          </cell>
          <cell r="T197" t="str">
            <v>Program Series:  10 and 30.</v>
          </cell>
          <cell r="U197" t="str">
            <v>Subject 2500 only.</v>
          </cell>
          <cell r="V197" t="str">
            <v>Use Job Classification 0000 only for Non-Compensation and Non-Benefit Costs.</v>
          </cell>
          <cell r="W197">
            <v>3</v>
          </cell>
        </row>
        <row r="198">
          <cell r="C198">
            <v>54403</v>
          </cell>
          <cell r="D198" t="str">
            <v>Telephone</v>
          </cell>
          <cell r="G198" t="str">
            <v>Name Chg 9/20; change Location to Square Feet Allocation 06/11/09</v>
          </cell>
          <cell r="H198" t="str">
            <v>Refer to Object Intersection Rules.</v>
          </cell>
          <cell r="I198" t="str">
            <v>Direct Preferred or Wtd. Square Feet</v>
          </cell>
          <cell r="J198" t="str">
            <v>Direct Required</v>
          </cell>
          <cell r="K198" t="str">
            <v>Direct Required</v>
          </cell>
          <cell r="L198" t="str">
            <v>Direct Required</v>
          </cell>
          <cell r="M198" t="str">
            <v>None.  Use 0000 only.</v>
          </cell>
          <cell r="N198">
            <v>1</v>
          </cell>
          <cell r="O198">
            <v>0</v>
          </cell>
          <cell r="Q198" t="str">
            <v>Any Fund Types except 40 and 90.</v>
          </cell>
          <cell r="R198" t="str">
            <v>Any Location Types and related departments or school locations except 99|997, 99|998, and Location Type 15.  Can use the 99|999 with the Assigned Allocation Method.</v>
          </cell>
          <cell r="S198" t="str">
            <v>Function 321 only.</v>
          </cell>
          <cell r="T198" t="str">
            <v>Any Program except 97, 98, and 99.</v>
          </cell>
          <cell r="U198" t="str">
            <v>Subject 2500 only.</v>
          </cell>
          <cell r="V198" t="str">
            <v>Use Job Classification 0000 only for Non-Compensation and Non-Benefit Costs.</v>
          </cell>
          <cell r="W198">
            <v>3</v>
          </cell>
        </row>
        <row r="199">
          <cell r="C199">
            <v>54404</v>
          </cell>
          <cell r="D199" t="str">
            <v>Energy Management Services</v>
          </cell>
          <cell r="G199" t="str">
            <v>change Location to Square Feet Allocation 06/11/09</v>
          </cell>
          <cell r="H199" t="str">
            <v>Refer to Object Intersection Rules.</v>
          </cell>
          <cell r="I199" t="str">
            <v>Direct Preferred or Wtd. Square Feet</v>
          </cell>
          <cell r="J199" t="str">
            <v>Direct Required</v>
          </cell>
          <cell r="K199" t="str">
            <v>Direct Required</v>
          </cell>
          <cell r="L199" t="str">
            <v>Direct Required</v>
          </cell>
          <cell r="M199" t="str">
            <v>None.  Use 0000 only.</v>
          </cell>
          <cell r="N199">
            <v>1</v>
          </cell>
          <cell r="O199">
            <v>0</v>
          </cell>
          <cell r="Q199" t="str">
            <v>Any Fund Types except 40 and 90.</v>
          </cell>
          <cell r="R199" t="str">
            <v>Any Location Types and related departments or school locations except 99|997, 99|998, and Location Type 15.  Can use the 99|999 with the Assigned Allocation Method.</v>
          </cell>
          <cell r="S199" t="str">
            <v>Function 321 only.</v>
          </cell>
          <cell r="T199" t="str">
            <v>Program Series:  10 and 30.</v>
          </cell>
          <cell r="U199" t="str">
            <v>Subject 2500 only.</v>
          </cell>
          <cell r="V199" t="str">
            <v>Use Job Classification 0000 only for Non-Compensation and Non-Benefit Costs.</v>
          </cell>
          <cell r="W199">
            <v>3</v>
          </cell>
        </row>
        <row r="200">
          <cell r="C200">
            <v>54405</v>
          </cell>
          <cell r="D200" t="str">
            <v>Sewage/Cesspool</v>
          </cell>
          <cell r="G200" t="str">
            <v>Added 10/3; change Location to Square Feet Allocation 06/11/09</v>
          </cell>
          <cell r="H200" t="str">
            <v>Refer to Object Intersection Rules.</v>
          </cell>
          <cell r="I200" t="str">
            <v>Direct Preferred or Wtd. Square Feet</v>
          </cell>
          <cell r="J200" t="str">
            <v>Direct Required</v>
          </cell>
          <cell r="K200" t="str">
            <v>Direct Required</v>
          </cell>
          <cell r="L200" t="str">
            <v>Direct Required</v>
          </cell>
          <cell r="M200" t="str">
            <v>None.  Use 0000 only.</v>
          </cell>
          <cell r="N200">
            <v>1</v>
          </cell>
          <cell r="O200">
            <v>0</v>
          </cell>
          <cell r="Q200" t="str">
            <v>Any Fund Types except 40 and 90.</v>
          </cell>
          <cell r="R200" t="str">
            <v>Any Location Types and related departments or school locations except 99|997, 99|998, and Location Type 15.  Can use the 99|999 with the Assigned Allocation Method.</v>
          </cell>
          <cell r="S200" t="str">
            <v>Functions 321 and 433 only.</v>
          </cell>
          <cell r="T200" t="str">
            <v>Program Series:  10 and 30.</v>
          </cell>
          <cell r="U200" t="str">
            <v>Subject 2500 only.</v>
          </cell>
          <cell r="V200" t="str">
            <v>Use Job Classification 0000 only for Non-Compensation and Non-Benefit Costs.</v>
          </cell>
          <cell r="W200">
            <v>3</v>
          </cell>
        </row>
        <row r="201">
          <cell r="C201">
            <v>54406</v>
          </cell>
          <cell r="D201" t="str">
            <v>Wireless Communications</v>
          </cell>
          <cell r="G201" t="str">
            <v>Added 10/4; change Location to Square Feet Allocation 06/11/09</v>
          </cell>
          <cell r="H201" t="str">
            <v>Refer to Object Intersection Rules.</v>
          </cell>
          <cell r="I201" t="str">
            <v>Direct Preferred or Wtd. Square Feet</v>
          </cell>
          <cell r="J201" t="str">
            <v>Direct Required</v>
          </cell>
          <cell r="K201" t="str">
            <v>Direct Required</v>
          </cell>
          <cell r="L201" t="str">
            <v>Direct Required</v>
          </cell>
          <cell r="M201" t="str">
            <v>None.  Use 0000 only.</v>
          </cell>
          <cell r="N201">
            <v>1</v>
          </cell>
          <cell r="O201">
            <v>0</v>
          </cell>
          <cell r="Q201" t="str">
            <v>Any Fund Types except 40 and 90.</v>
          </cell>
          <cell r="R201" t="str">
            <v>Any Location Types and related departments or school locations except 99|997, 99|998, and Location Type 15.  Can use the 99|999 with the Assigned Allocation Method.</v>
          </cell>
          <cell r="S201" t="str">
            <v>Any Function except 000, 421, 422, 432, 433, 441, 997, 998, and 999.</v>
          </cell>
          <cell r="T201" t="str">
            <v>Any Program except 97, 98, and 99.</v>
          </cell>
          <cell r="U201" t="str">
            <v>Subject 2500 only.</v>
          </cell>
          <cell r="V201" t="str">
            <v>Use Job Classification 0000 only for Non-Compensation and Non-Benefit Costs.</v>
          </cell>
          <cell r="W201">
            <v>3</v>
          </cell>
        </row>
        <row r="202">
          <cell r="C202">
            <v>54407</v>
          </cell>
          <cell r="D202" t="str">
            <v>Internet Connectivity</v>
          </cell>
          <cell r="G202" t="str">
            <v>Added 10/4; change Location to Square Feet Allocation 06/11/09</v>
          </cell>
          <cell r="H202" t="str">
            <v>Refer to Object Intersection Rules.</v>
          </cell>
          <cell r="I202" t="str">
            <v>Direct Preferred or Wtd. Square Feet</v>
          </cell>
          <cell r="J202" t="str">
            <v>Direct Required</v>
          </cell>
          <cell r="K202" t="str">
            <v>Direct Required</v>
          </cell>
          <cell r="L202" t="str">
            <v>Direct Required</v>
          </cell>
          <cell r="M202" t="str">
            <v>None.  Use 0000 only.</v>
          </cell>
          <cell r="N202">
            <v>1</v>
          </cell>
          <cell r="O202">
            <v>0</v>
          </cell>
          <cell r="P202">
            <v>1</v>
          </cell>
          <cell r="Q202" t="str">
            <v>Any Fund Types except 40 and 90.</v>
          </cell>
          <cell r="R202" t="str">
            <v>Any Location Types and related departments or school locations except 99|997, 99|998, and Location Type 15.  Can use the 99|999 with the Assigned Allocation Method.</v>
          </cell>
          <cell r="S202" t="str">
            <v>Any Function except 000, 421, 422, 431, 432, 433, 441, 997, 998, and 999.</v>
          </cell>
          <cell r="T202" t="str">
            <v>Any Program except 97, 98, and 99.</v>
          </cell>
          <cell r="U202" t="str">
            <v>May not use Subjects 9700, 9800, or 9900.  Refer to the General Function/Subject Rules and the required Location Type/Subject Rules for guidance on determining the proper Subject account(s) to use with Function and Location accounts, respectively.</v>
          </cell>
          <cell r="V202" t="str">
            <v>Use Job Classification 0000 only for Non-Compensation and Non-Benefit Costs.</v>
          </cell>
          <cell r="W202">
            <v>3</v>
          </cell>
        </row>
        <row r="203">
          <cell r="C203">
            <v>54500</v>
          </cell>
          <cell r="D203" t="str">
            <v>Construction Services</v>
          </cell>
          <cell r="E203" t="str">
            <v>Y</v>
          </cell>
          <cell r="H203" t="str">
            <v>Reporting Level Account only.  Transactional entries are NOT allowed with this Account.</v>
          </cell>
          <cell r="I203" t="str">
            <v>N/A</v>
          </cell>
          <cell r="J203" t="str">
            <v>N/A</v>
          </cell>
          <cell r="K203" t="str">
            <v>N/A</v>
          </cell>
          <cell r="L203" t="str">
            <v>N/A</v>
          </cell>
          <cell r="M203" t="str">
            <v>N/A</v>
          </cell>
          <cell r="N203" t="str">
            <v>N/A</v>
          </cell>
          <cell r="O203">
            <v>0</v>
          </cell>
          <cell r="Q203" t="str">
            <v>No entries allowed to this Account.</v>
          </cell>
          <cell r="R203" t="str">
            <v>No entries allowed to this Account.</v>
          </cell>
          <cell r="S203" t="str">
            <v>No entries allowed to this Account.</v>
          </cell>
          <cell r="T203" t="str">
            <v>No entries allowed to this Account.</v>
          </cell>
          <cell r="U203" t="str">
            <v>No entries allowed to this Account.</v>
          </cell>
          <cell r="V203" t="str">
            <v>No entries allowed to this Account.</v>
          </cell>
          <cell r="W203">
            <v>2</v>
          </cell>
        </row>
        <row r="204">
          <cell r="C204">
            <v>54501</v>
          </cell>
          <cell r="D204" t="str">
            <v>School and District Construction</v>
          </cell>
          <cell r="G204" t="str">
            <v>Chnaged Name 10/30/09</v>
          </cell>
          <cell r="H204" t="str">
            <v>Refer to Object Intersection Rules.</v>
          </cell>
          <cell r="I204" t="str">
            <v>Direct Required</v>
          </cell>
          <cell r="J204" t="str">
            <v>Direct Required</v>
          </cell>
          <cell r="K204" t="str">
            <v>Direct Required</v>
          </cell>
          <cell r="L204" t="str">
            <v>Direct Required</v>
          </cell>
          <cell r="M204" t="str">
            <v>None.  Use 0000 only.</v>
          </cell>
          <cell r="N204">
            <v>0</v>
          </cell>
          <cell r="O204">
            <v>0</v>
          </cell>
          <cell r="Q204" t="str">
            <v>Any Fund Types except 40 and 90.</v>
          </cell>
          <cell r="R204" t="str">
            <v>Location Types 00 to 05 only.</v>
          </cell>
          <cell r="S204" t="str">
            <v>Function 422 only.</v>
          </cell>
          <cell r="T204" t="str">
            <v>Program Series:  10, 20, 30, 40, and Programs 00 and  90 only.</v>
          </cell>
          <cell r="U204" t="str">
            <v>Subject 2500 only.</v>
          </cell>
          <cell r="V204" t="str">
            <v>Use Job Classification 0000 only for Non-Compensation and Non-Benefit Costs.</v>
          </cell>
          <cell r="W204">
            <v>3</v>
          </cell>
        </row>
        <row r="205">
          <cell r="C205">
            <v>54600</v>
          </cell>
          <cell r="D205" t="str">
            <v>Rentals</v>
          </cell>
          <cell r="H205" t="str">
            <v>Reporting Level Account only.  Transactional entries are NOT allowed with this Account.</v>
          </cell>
          <cell r="I205" t="str">
            <v>N/A</v>
          </cell>
          <cell r="J205" t="str">
            <v>N/A</v>
          </cell>
          <cell r="K205" t="str">
            <v>N/A</v>
          </cell>
          <cell r="L205" t="str">
            <v>N/A</v>
          </cell>
          <cell r="M205" t="str">
            <v>N/A</v>
          </cell>
          <cell r="N205" t="str">
            <v>N/A</v>
          </cell>
          <cell r="O205">
            <v>0</v>
          </cell>
          <cell r="Q205" t="str">
            <v>No entries allowed to this Account.</v>
          </cell>
          <cell r="R205" t="str">
            <v>No entries allowed to this Account.</v>
          </cell>
          <cell r="S205" t="str">
            <v>No entries allowed to this Account.</v>
          </cell>
          <cell r="T205" t="str">
            <v>No entries allowed to this Account.</v>
          </cell>
          <cell r="U205" t="str">
            <v>No entries allowed to this Account.</v>
          </cell>
          <cell r="V205" t="str">
            <v>No entries allowed to this Account.</v>
          </cell>
          <cell r="W205">
            <v>2</v>
          </cell>
        </row>
        <row r="206">
          <cell r="C206">
            <v>54601</v>
          </cell>
          <cell r="D206" t="str">
            <v>Renting Land and Buildings</v>
          </cell>
          <cell r="G206" t="str">
            <v>change Location to exclude 99|xxx 06/11/09</v>
          </cell>
          <cell r="H206" t="str">
            <v>Refer to Object Intersection Rules.</v>
          </cell>
          <cell r="I206" t="str">
            <v>Direct Required</v>
          </cell>
          <cell r="J206" t="str">
            <v>Direct Required</v>
          </cell>
          <cell r="K206" t="str">
            <v>Direct Required</v>
          </cell>
          <cell r="L206" t="str">
            <v>Direct Required</v>
          </cell>
          <cell r="M206" t="str">
            <v>None.  Use 0000 only.</v>
          </cell>
          <cell r="N206">
            <v>0</v>
          </cell>
          <cell r="O206">
            <v>0</v>
          </cell>
          <cell r="P206">
            <v>1</v>
          </cell>
          <cell r="Q206" t="str">
            <v>Any Fund Types except 40 and 90.</v>
          </cell>
          <cell r="R206" t="str">
            <v>Any Location Type and related departments or school locations except 99|997, 99|998, 99|999 and Location Type 15.</v>
          </cell>
          <cell r="S206" t="str">
            <v>Functions 213, 321, and 421 only.</v>
          </cell>
          <cell r="T206" t="str">
            <v>Any Program except 97, 98, and 99.</v>
          </cell>
          <cell r="U206" t="str">
            <v>May not use Subjects 9700, 9800, or 9900.  Refer to the General Function/Subject Rules and the required Location Type/Subject Rules for guidance on determining the proper Subject account(s) to use with Function and Location accounts, respectively.</v>
          </cell>
          <cell r="V206" t="str">
            <v>Use Job Classification 0000 only for Non-Compensation and Non-Benefit Costs.</v>
          </cell>
          <cell r="W206">
            <v>3</v>
          </cell>
        </row>
        <row r="207">
          <cell r="C207">
            <v>54602</v>
          </cell>
          <cell r="D207" t="str">
            <v>Rental of Equipment and Vehicles</v>
          </cell>
          <cell r="G207" t="str">
            <v>change Location, Program, and Subject to Square Feet Allocation 06/11/09</v>
          </cell>
          <cell r="H207" t="str">
            <v>Refer to Object Intersection Rules.</v>
          </cell>
          <cell r="I207" t="str">
            <v>Direct Preferred or Wtd. Students</v>
          </cell>
          <cell r="J207" t="str">
            <v>Direct Required</v>
          </cell>
          <cell r="K207" t="str">
            <v>Direct Preferred or Wtd. Students</v>
          </cell>
          <cell r="L207" t="str">
            <v>Direct Preferred or Wtd. Students</v>
          </cell>
          <cell r="M207" t="str">
            <v>None.  Use 0000 only.</v>
          </cell>
          <cell r="N207">
            <v>3</v>
          </cell>
          <cell r="O207">
            <v>0</v>
          </cell>
          <cell r="Q207" t="str">
            <v>Any Fund Types except 40 and 90.</v>
          </cell>
          <cell r="R207" t="str">
            <v>Any Location Types and related departments or school locations except 99|997, 99|998, and Location Type 15.  Can use the 99|999 with the Assigned Allocation Method.</v>
          </cell>
          <cell r="S207" t="str">
            <v>Any Function except 000, 111, 112, 113, 223, 411, 432, 441, 511, 997, 998, and 999.</v>
          </cell>
          <cell r="T207" t="str">
            <v>Any Program except 97 and 98.  Can use 99 with the Assigned Allocation Method.</v>
          </cell>
          <cell r="U207"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207" t="str">
            <v>Use Job Classification 0000 only for Non-Compensation and Non-Benefit Costs.</v>
          </cell>
          <cell r="W207">
            <v>3</v>
          </cell>
        </row>
        <row r="208">
          <cell r="C208">
            <v>54603</v>
          </cell>
          <cell r="D208" t="str">
            <v>Rentals of Computers and Related Equipment</v>
          </cell>
          <cell r="G208" t="str">
            <v>change Location, Program, and Subject to Square Feet Allocation 06/11/09</v>
          </cell>
          <cell r="H208" t="str">
            <v>Refer to Object Intersection Rules.</v>
          </cell>
          <cell r="I208" t="str">
            <v>Direct Preferred or Wtd. Students</v>
          </cell>
          <cell r="J208" t="str">
            <v>Direct Required</v>
          </cell>
          <cell r="K208" t="str">
            <v>Direct Preferred or Wtd. Students</v>
          </cell>
          <cell r="L208" t="str">
            <v>Direct Preferred or Wtd. Students</v>
          </cell>
          <cell r="M208" t="str">
            <v>None.  Use 0000 only.</v>
          </cell>
          <cell r="N208">
            <v>3</v>
          </cell>
          <cell r="O208">
            <v>0</v>
          </cell>
          <cell r="Q208" t="str">
            <v>Any Fund Types except 40 and 90.</v>
          </cell>
          <cell r="R208" t="str">
            <v>Any Location Types and related departments or school locations except 99|997, 99|998, and Location Type 15.  Can use the 99|999 with the Assigned Allocation Method.</v>
          </cell>
          <cell r="S208" t="str">
            <v>Any Function except 000, 111, 112, 113, 223, 411, 432, 441, 511, 997, 998, and 999.</v>
          </cell>
          <cell r="T208" t="str">
            <v>Any Program except 97 and 98.  Can use 99 with the Assigned Allocation Method.</v>
          </cell>
          <cell r="U208"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208" t="str">
            <v>Use Job Classification 0000 only for Non-Compensation and Non-Benefit Costs.</v>
          </cell>
          <cell r="W208">
            <v>3</v>
          </cell>
        </row>
        <row r="209">
          <cell r="C209">
            <v>54604</v>
          </cell>
          <cell r="D209" t="str">
            <v>Graduation Rentals</v>
          </cell>
          <cell r="H209" t="str">
            <v>Refer to Object Intersection Rules.</v>
          </cell>
          <cell r="I209" t="str">
            <v>Direct Preferred or Wtd. Students</v>
          </cell>
          <cell r="J209" t="str">
            <v>Direct Required</v>
          </cell>
          <cell r="K209" t="str">
            <v>Direct Required</v>
          </cell>
          <cell r="L209" t="str">
            <v>Direct Required</v>
          </cell>
          <cell r="M209" t="str">
            <v>None.  Use 0000 only.</v>
          </cell>
          <cell r="N209">
            <v>1</v>
          </cell>
          <cell r="O209">
            <v>0</v>
          </cell>
          <cell r="P209">
            <v>1</v>
          </cell>
          <cell r="Q209" t="str">
            <v>Any Fund Types except 40 and 90.</v>
          </cell>
          <cell r="R209" t="str">
            <v>Any Location Types and related departments or school locations except 99|997, 99|998, and Location Type 15.  Can use the 99|999 with the Assigned Allocation Method.</v>
          </cell>
          <cell r="S209" t="str">
            <v>Function 214 only.</v>
          </cell>
          <cell r="T209" t="str">
            <v>Any Program except 97, 98, and 99.</v>
          </cell>
          <cell r="U209" t="str">
            <v>May not use Subjects 9700, 9800, or 9900.  Refer to the General Function/Subject Rules and the required Location Type/Subject Rules for guidance on determining the proper Subject account(s) to use with Function and Location accounts, respectively.</v>
          </cell>
          <cell r="V209" t="str">
            <v>Use Job Classification 0000 only for Non-Compensation and Non-Benefit Costs.</v>
          </cell>
          <cell r="W209">
            <v>3</v>
          </cell>
        </row>
        <row r="210">
          <cell r="C210">
            <v>54605</v>
          </cell>
          <cell r="D210" t="str">
            <v>Ice Rink Rental</v>
          </cell>
          <cell r="G210" t="str">
            <v>Added 10/3</v>
          </cell>
          <cell r="H210" t="str">
            <v>Refer to Object Intersection Rules.</v>
          </cell>
          <cell r="I210" t="str">
            <v>Direct Preferred or Wtd. Students</v>
          </cell>
          <cell r="J210" t="str">
            <v>Direct Required</v>
          </cell>
          <cell r="K210" t="str">
            <v>Direct Required</v>
          </cell>
          <cell r="L210" t="str">
            <v>Direct Required</v>
          </cell>
          <cell r="M210" t="str">
            <v>None.  Use 0000 only.</v>
          </cell>
          <cell r="N210">
            <v>1</v>
          </cell>
          <cell r="O210">
            <v>0</v>
          </cell>
          <cell r="P210">
            <v>1</v>
          </cell>
          <cell r="Q210" t="str">
            <v>Any Fund Types except 40 and 90.</v>
          </cell>
          <cell r="R210" t="str">
            <v>Any Location Types and related departments or school locations except 99|997, 99|998, and Location Type 15.  Can use the 99|999 with the Assigned Allocation Method.</v>
          </cell>
          <cell r="S210" t="str">
            <v>Functions 213 and 321 only.</v>
          </cell>
          <cell r="T210" t="str">
            <v>Any Program except 97, 98, and 99.</v>
          </cell>
          <cell r="U210" t="str">
            <v>May not use Subjects 9700, 9800, or 9900.  Refer to the General Function/Subject Rules and the required Location Type/Subject Rules for guidance on determining the proper Subject account(s) to use with Function and Location accounts, respectively.</v>
          </cell>
          <cell r="V210" t="str">
            <v>Use Job Classification 0000 only for Non-Compensation and Non-Benefit Costs.</v>
          </cell>
          <cell r="W210">
            <v>3</v>
          </cell>
        </row>
        <row r="211">
          <cell r="C211">
            <v>54606</v>
          </cell>
          <cell r="D211" t="str">
            <v>Pool Rental</v>
          </cell>
          <cell r="G211" t="str">
            <v>Added 10/3</v>
          </cell>
          <cell r="H211" t="str">
            <v>Refer to Object Intersection Rules.</v>
          </cell>
          <cell r="I211" t="str">
            <v>Direct Preferred or Wtd. Students</v>
          </cell>
          <cell r="J211" t="str">
            <v>Direct Required</v>
          </cell>
          <cell r="K211" t="str">
            <v>Direct Required</v>
          </cell>
          <cell r="L211" t="str">
            <v>Direct Required</v>
          </cell>
          <cell r="M211" t="str">
            <v>None.  Use 0000 only.</v>
          </cell>
          <cell r="N211">
            <v>1</v>
          </cell>
          <cell r="O211">
            <v>0</v>
          </cell>
          <cell r="P211">
            <v>1</v>
          </cell>
          <cell r="Q211" t="str">
            <v>Any Fund Types except 40 and 90.</v>
          </cell>
          <cell r="R211" t="str">
            <v>Any Location Types and related departments or school locations except 99|997, 99|998, and Location Type 15.  Can use the 99|999 with the Assigned Allocation Method.</v>
          </cell>
          <cell r="S211" t="str">
            <v>Functions 213, 214, 321, and 433 only.</v>
          </cell>
          <cell r="T211" t="str">
            <v>Any Program except 97, 98, and 99.</v>
          </cell>
          <cell r="U211" t="str">
            <v>May not use Subjects 9700, 9800, or 9900.  Refer to the General Function/Subject Rules and the required Location Type/Subject Rules for guidance on determining the proper Subject account(s) to use with Function and Location accounts, respectively.</v>
          </cell>
          <cell r="V211" t="str">
            <v>Use Job Classification 0000 only for Non-Compensation and Non-Benefit Costs.</v>
          </cell>
          <cell r="W211">
            <v>3</v>
          </cell>
        </row>
        <row r="212">
          <cell r="C212">
            <v>54607</v>
          </cell>
          <cell r="D212" t="str">
            <v>Golf Course Rental</v>
          </cell>
          <cell r="G212" t="str">
            <v>Added 7/14/08</v>
          </cell>
          <cell r="H212" t="str">
            <v>Refer to Object Intersection Rules.</v>
          </cell>
          <cell r="I212" t="str">
            <v>Direct Preferred or Wtd. Students</v>
          </cell>
          <cell r="J212" t="str">
            <v>Direct Required</v>
          </cell>
          <cell r="K212" t="str">
            <v>Direct Required</v>
          </cell>
          <cell r="L212" t="str">
            <v>Direct Required</v>
          </cell>
          <cell r="M212" t="str">
            <v>None.  Use 0000 only.</v>
          </cell>
          <cell r="N212">
            <v>1</v>
          </cell>
          <cell r="O212">
            <v>0</v>
          </cell>
          <cell r="P212">
            <v>1</v>
          </cell>
          <cell r="Q212" t="str">
            <v>Any Fund Types except 40 and 90.</v>
          </cell>
          <cell r="R212" t="str">
            <v>Any Location Types and related departments or school locations except 99|997, 99|998, and Location Type 15.  Can use the 99|999 with the Assigned Allocation Method.</v>
          </cell>
          <cell r="S212" t="str">
            <v>Function 213 only.</v>
          </cell>
          <cell r="T212" t="str">
            <v>Any Program except 97, 98, and 99.</v>
          </cell>
          <cell r="U212" t="str">
            <v>May not use Subjects 9700, 9800, or 9900.  Refer to the General Function/Subject Rules and the required Location Type/Subject Rules for guidance on determining the proper Subject account(s) to use with Function and Location accounts, respectively.</v>
          </cell>
          <cell r="V212" t="str">
            <v>Use Job Classification 0000 only for Non-Compensation and Non-Benefit Costs.</v>
          </cell>
          <cell r="W212">
            <v>3</v>
          </cell>
        </row>
        <row r="213">
          <cell r="C213">
            <v>54608</v>
          </cell>
          <cell r="D213" t="str">
            <v>Uniform Rental</v>
          </cell>
          <cell r="G213" t="str">
            <v>Added 7/14/08</v>
          </cell>
          <cell r="H213" t="str">
            <v>Refer to Object Intersection Rules.</v>
          </cell>
          <cell r="I213" t="str">
            <v>Direct Preferred or Wtd. Students</v>
          </cell>
          <cell r="J213" t="str">
            <v>Direct Required</v>
          </cell>
          <cell r="K213" t="str">
            <v>Direct Required</v>
          </cell>
          <cell r="L213" t="str">
            <v>Direct Required</v>
          </cell>
          <cell r="M213" t="str">
            <v>None.  Use 0000 only.</v>
          </cell>
          <cell r="N213">
            <v>1</v>
          </cell>
          <cell r="O213">
            <v>0</v>
          </cell>
          <cell r="P213">
            <v>1</v>
          </cell>
          <cell r="Q213" t="str">
            <v>Any Fund Types except 40 and 90.</v>
          </cell>
          <cell r="R213" t="str">
            <v>Any Location Types and related departments or school locations except 99|997, 99|998, and Location Type 15.  Can use the 99|999 with the Assigned Allocation Method.</v>
          </cell>
          <cell r="S213" t="str">
            <v>Functions 312 and 321 only.</v>
          </cell>
          <cell r="T213" t="str">
            <v>Any Program except 97, 98, and 99.</v>
          </cell>
          <cell r="U213" t="str">
            <v>May not use Subjects 9700, 9800, or 9900.  Refer to the General Function/Subject Rules and the required Location Type/Subject Rules for guidance on determining the proper Subject account(s) to use with Function and Location accounts, respectively.</v>
          </cell>
          <cell r="V213" t="str">
            <v>Use Job Classification 0000 only for Non-Compensation and Non-Benefit Costs.</v>
          </cell>
          <cell r="W213">
            <v>3</v>
          </cell>
        </row>
        <row r="214">
          <cell r="C214">
            <v>54700</v>
          </cell>
          <cell r="D214" t="str">
            <v>Unassigned - Contact RIDE for validation.</v>
          </cell>
          <cell r="H214" t="str">
            <v>Reporting Level Account only.  Transactional entries are NOT allowed with this Account.</v>
          </cell>
          <cell r="I214" t="str">
            <v>N/A</v>
          </cell>
          <cell r="J214" t="str">
            <v>Direct Required</v>
          </cell>
          <cell r="K214" t="str">
            <v>N/A</v>
          </cell>
          <cell r="L214" t="str">
            <v>N/A</v>
          </cell>
          <cell r="M214" t="str">
            <v>N/A</v>
          </cell>
          <cell r="N214" t="str">
            <v>N/A</v>
          </cell>
          <cell r="O214">
            <v>0</v>
          </cell>
          <cell r="Q214" t="str">
            <v>No entries allowed to this Account.</v>
          </cell>
          <cell r="R214" t="str">
            <v>No entries allowed to this Account.</v>
          </cell>
          <cell r="S214" t="str">
            <v>No entries allowed to this Account.</v>
          </cell>
          <cell r="T214" t="str">
            <v>No entries allowed to this Account.</v>
          </cell>
          <cell r="U214" t="str">
            <v>No entries allowed to this Account.</v>
          </cell>
          <cell r="V214" t="str">
            <v>No entries allowed to this Account.</v>
          </cell>
          <cell r="W214">
            <v>2</v>
          </cell>
        </row>
        <row r="215">
          <cell r="C215">
            <v>54800</v>
          </cell>
          <cell r="D215" t="str">
            <v>Unassigned - Contact RIDE for validation.</v>
          </cell>
          <cell r="H215" t="str">
            <v>Reporting Level Account only.  Transactional entries are NOT allowed with this Account.</v>
          </cell>
          <cell r="I215" t="str">
            <v>N/A</v>
          </cell>
          <cell r="J215" t="str">
            <v>Direct Required</v>
          </cell>
          <cell r="K215" t="str">
            <v>N/A</v>
          </cell>
          <cell r="L215" t="str">
            <v>N/A</v>
          </cell>
          <cell r="M215" t="str">
            <v>N/A</v>
          </cell>
          <cell r="N215" t="str">
            <v>N/A</v>
          </cell>
          <cell r="O215">
            <v>0</v>
          </cell>
          <cell r="Q215" t="str">
            <v>No entries allowed to this Account.</v>
          </cell>
          <cell r="R215" t="str">
            <v>No entries allowed to this Account.</v>
          </cell>
          <cell r="S215" t="str">
            <v>No entries allowed to this Account.</v>
          </cell>
          <cell r="T215" t="str">
            <v>No entries allowed to this Account.</v>
          </cell>
          <cell r="U215" t="str">
            <v>No entries allowed to this Account.</v>
          </cell>
          <cell r="V215" t="str">
            <v>No entries allowed to this Account.</v>
          </cell>
          <cell r="W215">
            <v>2</v>
          </cell>
        </row>
        <row r="216">
          <cell r="C216">
            <v>54900</v>
          </cell>
          <cell r="D216" t="str">
            <v>Other Property Services Purchased</v>
          </cell>
          <cell r="G216" t="str">
            <v>Changed Name 06/22/08</v>
          </cell>
          <cell r="H216" t="str">
            <v>Reporting Level Account only.  Transactional entries are NOT allowed with this Account.</v>
          </cell>
          <cell r="I216" t="str">
            <v>N/A</v>
          </cell>
          <cell r="J216" t="str">
            <v>Direct Required</v>
          </cell>
          <cell r="K216" t="str">
            <v>N/A</v>
          </cell>
          <cell r="L216" t="str">
            <v>N/A</v>
          </cell>
          <cell r="M216" t="str">
            <v>N/A</v>
          </cell>
          <cell r="N216" t="str">
            <v>N/A</v>
          </cell>
          <cell r="O216">
            <v>0</v>
          </cell>
          <cell r="Q216" t="str">
            <v>No entries allowed to this Account.</v>
          </cell>
          <cell r="R216" t="str">
            <v>No entries allowed to this Account.</v>
          </cell>
          <cell r="S216" t="str">
            <v>No entries allowed to this Account.</v>
          </cell>
          <cell r="T216" t="str">
            <v>No entries allowed to this Account.</v>
          </cell>
          <cell r="U216" t="str">
            <v>No entries allowed to this Account.</v>
          </cell>
          <cell r="V216" t="str">
            <v>No entries allowed to this Account.</v>
          </cell>
          <cell r="W216">
            <v>2</v>
          </cell>
        </row>
        <row r="217">
          <cell r="C217">
            <v>54901</v>
          </cell>
          <cell r="D217" t="str">
            <v>Other Purchased Property Services</v>
          </cell>
          <cell r="G217" t="str">
            <v>Change Location to Weighted Square Feet 06/11/09</v>
          </cell>
          <cell r="H217" t="str">
            <v>Refer to Object Intersection Rules.</v>
          </cell>
          <cell r="I217" t="str">
            <v>Direct Preferred or Wtd. Square Feet</v>
          </cell>
          <cell r="J217" t="str">
            <v>Direct Required</v>
          </cell>
          <cell r="K217" t="str">
            <v>Direct Required</v>
          </cell>
          <cell r="L217" t="str">
            <v>Direct Required</v>
          </cell>
          <cell r="M217" t="str">
            <v>None.  Use 0000 only.</v>
          </cell>
          <cell r="N217">
            <v>1</v>
          </cell>
          <cell r="O217">
            <v>0</v>
          </cell>
          <cell r="Q217" t="str">
            <v>Any Fund Types except 40 and 90.</v>
          </cell>
          <cell r="R217" t="str">
            <v>Any Location Types and related departments or school locations except 99|997, 99|998, and Location Type 15.  Can use the 99|999 with the Assigned Allocation Method.</v>
          </cell>
          <cell r="S217" t="str">
            <v>Functions 321, 421, and 422 only.</v>
          </cell>
          <cell r="T217" t="str">
            <v>Program Series:  10, 20, 30, 40, and Program 90 only.</v>
          </cell>
          <cell r="U217" t="str">
            <v>Subject 2500 only.</v>
          </cell>
          <cell r="V217" t="str">
            <v>Use Job Classification 0000 only for Non-Compensation and Non-Benefit Costs.</v>
          </cell>
          <cell r="W217">
            <v>3</v>
          </cell>
        </row>
        <row r="218">
          <cell r="C218">
            <v>54902</v>
          </cell>
          <cell r="D218" t="str">
            <v>Alarm and Fire Safety Services</v>
          </cell>
          <cell r="G218" t="str">
            <v>Change Location to Weighted Square Feet 06/11/09</v>
          </cell>
          <cell r="H218" t="str">
            <v>Refer to Object Intersection Rules.</v>
          </cell>
          <cell r="I218" t="str">
            <v>Direct Preferred or Wtd. Square Feet</v>
          </cell>
          <cell r="J218" t="str">
            <v>Direct Required</v>
          </cell>
          <cell r="K218" t="str">
            <v>Direct Required</v>
          </cell>
          <cell r="L218" t="str">
            <v>Direct Required</v>
          </cell>
          <cell r="M218" t="str">
            <v>None.  Use 0000 only.</v>
          </cell>
          <cell r="N218">
            <v>1</v>
          </cell>
          <cell r="O218">
            <v>0</v>
          </cell>
          <cell r="Q218" t="str">
            <v>Any Fund Types except 40 and 90.</v>
          </cell>
          <cell r="R218" t="str">
            <v>Any Location Types and related departments or school locations except 99|997, 99|998, and Location Type 15.  Can use the 99|999 with the Assigned Allocation Method.</v>
          </cell>
          <cell r="S218" t="str">
            <v>Function 313 only.</v>
          </cell>
          <cell r="T218" t="str">
            <v>Program Series:  10, 20, 30, 40, and Program 90 only.</v>
          </cell>
          <cell r="U218" t="str">
            <v>Subject 2500 only.</v>
          </cell>
          <cell r="V218" t="str">
            <v>Use Job Classification 0000 only for Non-Compensation and Non-Benefit Costs.</v>
          </cell>
          <cell r="W218">
            <v>3</v>
          </cell>
        </row>
        <row r="219">
          <cell r="C219">
            <v>54903</v>
          </cell>
          <cell r="D219" t="str">
            <v>Moving and Rigging</v>
          </cell>
          <cell r="G219" t="str">
            <v>Added 9/17; Change Location to Weighted Square Feet 06/11/09</v>
          </cell>
          <cell r="H219" t="str">
            <v>Refer to Object Intersection Rules.</v>
          </cell>
          <cell r="I219" t="str">
            <v>Direct Preferred or Wtd. Square Feet</v>
          </cell>
          <cell r="J219" t="str">
            <v>Direct Required</v>
          </cell>
          <cell r="K219" t="str">
            <v>Direct Required</v>
          </cell>
          <cell r="L219" t="str">
            <v>Direct Required</v>
          </cell>
          <cell r="M219" t="str">
            <v>None.  Use 0000 only.</v>
          </cell>
          <cell r="N219">
            <v>1</v>
          </cell>
          <cell r="O219">
            <v>0</v>
          </cell>
          <cell r="Q219" t="str">
            <v>Any Fund Types except 40 and 90.</v>
          </cell>
          <cell r="R219" t="str">
            <v>Any Location Types and related departments or school locations except 99|997, 99|998, and Location Type 15.  Can use the 99|999 with the Assigned Allocation Method.</v>
          </cell>
          <cell r="S219" t="str">
            <v>Functions 321, 421, and 422 only.</v>
          </cell>
          <cell r="T219" t="str">
            <v>Program Series:  10, 20, 30, 40, and Program 90 only.</v>
          </cell>
          <cell r="U219" t="str">
            <v>Subject 2500 only.</v>
          </cell>
          <cell r="V219" t="str">
            <v>Use Job Classification 0000 only for Non-Compensation and Non-Benefit Costs.</v>
          </cell>
          <cell r="W219">
            <v>3</v>
          </cell>
        </row>
        <row r="220">
          <cell r="C220">
            <v>54904</v>
          </cell>
          <cell r="D220" t="str">
            <v>Vehicle Registration (Non-Student transportation vehicles)</v>
          </cell>
          <cell r="G220" t="str">
            <v>Moved from 53704; Change Location to Weighted Square Feet 06/11/09</v>
          </cell>
          <cell r="H220" t="str">
            <v>Refer to Object Intersection Rules.</v>
          </cell>
          <cell r="I220" t="str">
            <v>Direct Preferred or Wtd. Square Feet</v>
          </cell>
          <cell r="J220" t="str">
            <v>Direct Required</v>
          </cell>
          <cell r="K220" t="str">
            <v>Direct Required</v>
          </cell>
          <cell r="L220" t="str">
            <v>Direct Required</v>
          </cell>
          <cell r="M220" t="str">
            <v>None.  Use 0000 only.</v>
          </cell>
          <cell r="N220">
            <v>1</v>
          </cell>
          <cell r="O220">
            <v>0</v>
          </cell>
          <cell r="Q220" t="str">
            <v>Any Fund Types except 40 and 90.</v>
          </cell>
          <cell r="R220" t="str">
            <v>Any Location Type and related departments or school locations except 99|997 and 99|998.  Can use the 99|999 with the Assigned Allocation Method.</v>
          </cell>
          <cell r="S220" t="str">
            <v>Function 321 only.</v>
          </cell>
          <cell r="T220" t="str">
            <v>Program Series:  10, 20, 30, 40, and Program 90 only.</v>
          </cell>
          <cell r="U220" t="str">
            <v>Subject 2500 only.</v>
          </cell>
          <cell r="V220" t="str">
            <v>Use Job Classification 0000 only for Non-Compensation and Non-Benefit Costs.</v>
          </cell>
          <cell r="W220">
            <v>3</v>
          </cell>
        </row>
        <row r="221">
          <cell r="C221">
            <v>55000</v>
          </cell>
          <cell r="D221" t="str">
            <v>Other Purchased Services</v>
          </cell>
          <cell r="E221" t="str">
            <v>Y</v>
          </cell>
          <cell r="H221" t="str">
            <v>Reporting Level Account only.  Transactional entries are NOT allowed with this Account.</v>
          </cell>
          <cell r="I221" t="str">
            <v>N/A</v>
          </cell>
          <cell r="J221" t="str">
            <v>N/A</v>
          </cell>
          <cell r="K221" t="str">
            <v>N/A</v>
          </cell>
          <cell r="L221" t="str">
            <v>N/A</v>
          </cell>
          <cell r="M221" t="str">
            <v>N/A</v>
          </cell>
          <cell r="N221" t="str">
            <v>N/A</v>
          </cell>
          <cell r="O221">
            <v>0</v>
          </cell>
          <cell r="Q221" t="str">
            <v>No entries allowed to this Account.</v>
          </cell>
          <cell r="R221" t="str">
            <v>No entries allowed to this Account.</v>
          </cell>
          <cell r="S221" t="str">
            <v>No entries allowed to this Account.</v>
          </cell>
          <cell r="T221" t="str">
            <v>No entries allowed to this Account.</v>
          </cell>
          <cell r="U221" t="str">
            <v>No entries allowed to this Account.</v>
          </cell>
          <cell r="V221" t="str">
            <v>No entries allowed to this Account.</v>
          </cell>
          <cell r="W221">
            <v>1</v>
          </cell>
        </row>
        <row r="222">
          <cell r="C222">
            <v>55100</v>
          </cell>
          <cell r="D222" t="str">
            <v>Student Transportation Services</v>
          </cell>
          <cell r="H222" t="str">
            <v>Reporting Level Account only.  Transactional entries are NOT allowed with this Account.</v>
          </cell>
          <cell r="I222" t="str">
            <v>N/A</v>
          </cell>
          <cell r="J222" t="str">
            <v>N/A</v>
          </cell>
          <cell r="K222" t="str">
            <v>N/A</v>
          </cell>
          <cell r="L222" t="str">
            <v>N/A</v>
          </cell>
          <cell r="M222" t="str">
            <v>N/A</v>
          </cell>
          <cell r="N222" t="str">
            <v>N/A</v>
          </cell>
          <cell r="O222">
            <v>0</v>
          </cell>
          <cell r="Q222" t="str">
            <v>No entries allowed to this Account.</v>
          </cell>
          <cell r="R222" t="str">
            <v>No entries allowed to this Account.</v>
          </cell>
          <cell r="S222" t="str">
            <v>No entries allowed to this Account.</v>
          </cell>
          <cell r="T222" t="str">
            <v>No entries allowed to this Account.</v>
          </cell>
          <cell r="U222" t="str">
            <v>No entries allowed to this Account.</v>
          </cell>
          <cell r="V222" t="str">
            <v>No entries allowed to this Account.</v>
          </cell>
          <cell r="W222">
            <v>2</v>
          </cell>
        </row>
        <row r="223">
          <cell r="C223">
            <v>55110</v>
          </cell>
          <cell r="D223" t="str">
            <v>Student Transportation Purchased from another School District, Individuals, and Public Carriers within the State</v>
          </cell>
          <cell r="E223" t="str">
            <v>Y</v>
          </cell>
          <cell r="H223" t="str">
            <v>Refer to Object Intersection Rules.</v>
          </cell>
          <cell r="I223" t="str">
            <v>Direct Preferred or Wtd. Transportation for In-District Transporation; Direct Required for Out-of-District Transportation.</v>
          </cell>
          <cell r="J223" t="str">
            <v>Direct Required</v>
          </cell>
          <cell r="K223" t="str">
            <v>Direct Preferred or Wtd. Transportation for In-District Transporation; Direct Required for Out-of-District Transportation.</v>
          </cell>
          <cell r="L223" t="str">
            <v>Direct Required</v>
          </cell>
          <cell r="M223" t="str">
            <v>None.  Use 0000 only.</v>
          </cell>
          <cell r="N223">
            <v>1</v>
          </cell>
          <cell r="O223">
            <v>0</v>
          </cell>
          <cell r="Q223" t="str">
            <v>Any Fund Types except 40 and 90.</v>
          </cell>
          <cell r="R223" t="str">
            <v>In-District refers to any Location under the direct control of the District; Out-of-District refers to locations "owned or controlled" by others entities, irrespective of their geographic location.  For In-District Transportation use Location Type and related departments or school locations except 99|997 and 99|998.  Refer to the UCOA Accounting Manual for specific rules and procedures related to the use of Location Types 01 and 02.  Can use 99|999 with the assigned Allocation Method is used.  For Out-of-District Transportation, may use specific Out-of-District locations in Location Types 07 through 13, or alternatively use Location 15902 for any Out-of-District Locations.</v>
          </cell>
          <cell r="S223" t="str">
            <v>For Instructional Field Trips use Function 122.  For Extracurricular-related Transportation, use Function 213. Use Function 311 for all other In-District Transportation.  Use Function 431 for all Out-of-District Transportation.</v>
          </cell>
          <cell r="T223" t="str">
            <v xml:space="preserve">For In-District Transportation, use any Program except 97 and 98; may use Program 99 for In-District Transportation as appropriate with the Assigned Allocation Method.  For Out-of-District Transportation, use appropriate Programs in the 10, 20, 30, 50, and 90 Series only. </v>
          </cell>
          <cell r="U223" t="str">
            <v>For In-District Transportation, use any Subject except Subjects 9700, 9800 or 9900.  Refer to the General Function/Subject Rule and the General Location/Subject Rule for guidance on determining the proper Subject account(s).  For Out-of-District Transportation, use Subject 2142 for Special Education in conjunction with Program 20 or Subject 2500 only for non-Special Education transportation.</v>
          </cell>
          <cell r="V223" t="str">
            <v>Use Job Classification 0000 only for Non-Compensation and Non-Benefit Costs.</v>
          </cell>
          <cell r="W223">
            <v>3</v>
          </cell>
        </row>
        <row r="224">
          <cell r="C224">
            <v>55111</v>
          </cell>
          <cell r="D224" t="str">
            <v>Transportation Contractors</v>
          </cell>
          <cell r="H224" t="str">
            <v>Refer to Object Intersection Rules.</v>
          </cell>
          <cell r="I224" t="str">
            <v>Direct Preferred or Wtd. Transportation for In-District Transporation; Direct Required for Out-of-District Transportation.</v>
          </cell>
          <cell r="J224" t="str">
            <v>Direct Required</v>
          </cell>
          <cell r="K224" t="str">
            <v>Direct Preferred or Wtd. Transportation for In-District Transporation; Direct Required for Out-of-District Transportation.</v>
          </cell>
          <cell r="L224" t="str">
            <v>Direct Required</v>
          </cell>
          <cell r="M224" t="str">
            <v>None.  Use 0000 only.</v>
          </cell>
          <cell r="N224">
            <v>2</v>
          </cell>
          <cell r="O224">
            <v>0</v>
          </cell>
          <cell r="Q224" t="str">
            <v>Any Fund Types except 40 and 90.</v>
          </cell>
          <cell r="R224" t="str">
            <v>In-District refers to any Location under the direct control of the District; Out-of-District refers to locations "owned or controlled" by others entities, irrespective of their geographic location.  For In-District Transportation use Location Type and related departments or school locations except 99|997 and 99|998.  Refer to the UCOA Accounting Manual for specific rules and procedures related to the use of Location Types 01 and 02.  Can use 99|999 with the assigned Allocation Method is used.  For Out-of-District Transportation, may use specific Out-of-District locations in Location Types 07 through 13, or alternatively use Location 15902 for any Out-of-District Locations.</v>
          </cell>
          <cell r="S224" t="str">
            <v>For Instructional Field Trips use Function 122.  For Extracurricular-related Transportation, use Function 213. For all other In-District Transportation, use Function 311.  Use Function 431 for all Out-of-District Transportation.  Use Function 433 for Transportation related to Community-wide operations (such as a Sports Camp).</v>
          </cell>
          <cell r="T224" t="str">
            <v xml:space="preserve">For In-District Transportation, use any Program except 97 and 98; may use Program 99 for In-District Transportation as appropriate with the Assigned Allocation Method.  For Out-of-District Transportation, use appropriate Programs in the 10, 20, 30, 50, and 90 Series only. </v>
          </cell>
          <cell r="U224" t="str">
            <v>For In-District Transportation, use any Subject except Subjects 9700, 9800 or 9900.  Refer to the General Function/Subject Rule and the General Location/Subject Rule for guidance on determining the proper Subject account(s).  For Out-of-District Transportation, use Subject 2142 for Special Education in conjunction with Program 20 or Subject 2500 only for non-Special Education transportation.</v>
          </cell>
          <cell r="V224" t="str">
            <v>Use Job Classification 0000 only for Non-Compensation and Non-Benefit Costs.</v>
          </cell>
          <cell r="W224">
            <v>3</v>
          </cell>
        </row>
        <row r="225">
          <cell r="C225">
            <v>55120</v>
          </cell>
          <cell r="D225" t="str">
            <v>Student Transportation Purchased from another School District outside the State</v>
          </cell>
          <cell r="E225" t="str">
            <v>Y</v>
          </cell>
          <cell r="H225" t="str">
            <v>Refer to Object Intersection Rules.</v>
          </cell>
          <cell r="I225" t="str">
            <v>Direct Preferred or Wtd. Transportation for In-District Transporation; Direct Required for Out-of-District Transportation.</v>
          </cell>
          <cell r="J225" t="str">
            <v>Direct Required</v>
          </cell>
          <cell r="K225" t="str">
            <v>Direct Preferred or Wtd. Transportation for In-District Transporation; Direct Required for Out-of-District Transportation.</v>
          </cell>
          <cell r="L225" t="str">
            <v>Direct Required</v>
          </cell>
          <cell r="M225" t="str">
            <v>None.  Use 0000 only.</v>
          </cell>
          <cell r="N225">
            <v>1</v>
          </cell>
          <cell r="O225">
            <v>0</v>
          </cell>
          <cell r="Q225" t="str">
            <v>Any Fund Types except 40 and 90.</v>
          </cell>
          <cell r="R225" t="str">
            <v>In-District refers to any Location under the direct control of the District; Out-of-District refers to locations "owned or controlled" by others entities, irrespective of their geographic location.  For In-District Transportation use Location Type and related departments or school locations except 99|997 and 99|998.  Refer to the UCOA Accounting Manual for specific rules and procedures related to the use of Location Types 01 and 02.  Can use 99|999 with the assigned Allocation Method is used.  For Out-of-District Transportation, may use specific Out-of-District locations in Location Types 07 through 13, or alternatively use Location 15902 for any Out-of-District Locations.</v>
          </cell>
          <cell r="S225" t="str">
            <v>For Instructional Field Trips use Function 122 and for Extracurricular-related Transportation, use Function 213. Use Function 311 for all other In-District Transportation.  Use Function 431 for all Out-of-District Transportation.</v>
          </cell>
          <cell r="T225" t="str">
            <v xml:space="preserve">For In-District Transportation, use any Program except 97 and 98; may use Program 99 for In-District Transportation as appropriate with the Assigned Allocation Method.  For Out-of-District Transportation, use appropriate Programs in the 10, 20, 30, 50, and 90 Series only. </v>
          </cell>
          <cell r="U225" t="str">
            <v>For In-District Transportation, use any Subject except Subjects 9700, 9800 or 9900.  Refer to the General Function/Subject Rule and the General Location/Subject Rule for guidance on determining the proper Subject account(s).  For Out-of-District Transportation, use Subject 2142 for Special Education in conjunction with Program 20 or Subject 2500 only for non-Special Education transportation.</v>
          </cell>
          <cell r="V225" t="str">
            <v>Use Job Classification 0000 only for Non-Compensation and Non-Benefit Costs.</v>
          </cell>
          <cell r="W225">
            <v>3</v>
          </cell>
        </row>
        <row r="226">
          <cell r="C226">
            <v>55121</v>
          </cell>
          <cell r="D226" t="str">
            <v>Vehicle Registration (Student transportation vehicles)</v>
          </cell>
          <cell r="G226" t="str">
            <v>Added 9/20</v>
          </cell>
          <cell r="H226" t="str">
            <v>Refer to Object Intersection Rules.</v>
          </cell>
          <cell r="I226" t="str">
            <v>Direct Preferred or Wtd. Transportation for In-District Transporation; Direct Required for Out-of-District Transportation.</v>
          </cell>
          <cell r="J226" t="str">
            <v>Direct Required</v>
          </cell>
          <cell r="K226" t="str">
            <v>Direct Preferred or Wtd. Transportation for In-District Transporation; Direct Required for Out-of-District Transportation.</v>
          </cell>
          <cell r="L226" t="str">
            <v>Direct Required</v>
          </cell>
          <cell r="M226" t="str">
            <v>None.  Use 0000 only.</v>
          </cell>
          <cell r="N226">
            <v>1</v>
          </cell>
          <cell r="O226">
            <v>0</v>
          </cell>
          <cell r="Q226" t="str">
            <v>Any Fund Types except 40 and 90.</v>
          </cell>
          <cell r="R226" t="str">
            <v>In-District refers to any Location under the direct control of the District; Out-of-District refers to locations "owned or controlled" by others entities, irrespective of their geographic location.  For In-District Transportation use Location Type and related departments or school locations except 99|997 and 99|998.  Refer to the UCOA Accounting Manual for specific rules and procedures related to the use of Location Types 01 and 02.  Can use 99|999 with the assigned Allocation Method is used.  For Out-of-District Transportation, may use specific Out-of-District locations in Location Types 07 through 13, or alternatively use Location 15902 for any Out-of-District Locations.</v>
          </cell>
          <cell r="S226" t="str">
            <v>For In-District Transportation use Function 311 only.  For Out-of-District Transportation use Function 431 only.</v>
          </cell>
          <cell r="T226" t="str">
            <v xml:space="preserve">For In-District Transportation, use any Program except 97 and 98; may use Program 99 for In-District Transportation as appropriate with the Assigned Allocation Method.  For Out-of-District Transportation, use appropriate Programs in the 10, 20, 30, 50, and 90 Series only. </v>
          </cell>
          <cell r="U226" t="str">
            <v>For In-District Transportation, use any Subject except Subjects 9700, 9800 or 9900.  Refer to the General Function/Subject Rule and the General Location/Subject Rule for guidance on determining the proper Subject account(s).  For Out-of-District Transportation, use Subject 2142 for Special Education in conjunction with Program 20 or Subject 2500 only for non-Special Education transportation.</v>
          </cell>
          <cell r="V226" t="str">
            <v>Use Job Classification 0000 only for Non-Compensation and Non-Benefit Costs.</v>
          </cell>
          <cell r="W226">
            <v>3</v>
          </cell>
        </row>
        <row r="227">
          <cell r="C227">
            <v>55200</v>
          </cell>
          <cell r="D227" t="str">
            <v>Insurance (Other than Employee Benefits)</v>
          </cell>
          <cell r="H227" t="str">
            <v>Reporting Level Account only.  Transactional entries are NOT allowed with this Account.</v>
          </cell>
          <cell r="I227" t="str">
            <v>N/A</v>
          </cell>
          <cell r="J227" t="str">
            <v>N/A</v>
          </cell>
          <cell r="K227" t="str">
            <v>N/A</v>
          </cell>
          <cell r="L227" t="str">
            <v>N/A</v>
          </cell>
          <cell r="M227" t="str">
            <v>N/A</v>
          </cell>
          <cell r="N227" t="str">
            <v>N/A</v>
          </cell>
          <cell r="O227">
            <v>0</v>
          </cell>
          <cell r="Q227" t="str">
            <v>No entries allowed to this Account.</v>
          </cell>
          <cell r="R227" t="str">
            <v>No entries allowed to this Account.</v>
          </cell>
          <cell r="S227" t="str">
            <v>No entries allowed to this Account.</v>
          </cell>
          <cell r="T227" t="str">
            <v>No entries allowed to this Account.</v>
          </cell>
          <cell r="U227" t="str">
            <v>No entries allowed to this Account.</v>
          </cell>
          <cell r="V227" t="str">
            <v>No entries allowed to this Account.</v>
          </cell>
          <cell r="W227">
            <v>2</v>
          </cell>
        </row>
        <row r="228">
          <cell r="C228">
            <v>55201</v>
          </cell>
          <cell r="D228" t="str">
            <v>Property and Liability Insurance</v>
          </cell>
          <cell r="G228" t="str">
            <v>Changed Name 3/6/08; removed E&amp;O references 06/18/09</v>
          </cell>
          <cell r="H228" t="str">
            <v>Refer to Object Intersection Rules.</v>
          </cell>
          <cell r="I228" t="str">
            <v>Direct Preferred or Wtd. Square Feet</v>
          </cell>
          <cell r="J228" t="str">
            <v>Direct Required</v>
          </cell>
          <cell r="K228" t="str">
            <v>Direct Required</v>
          </cell>
          <cell r="L228" t="str">
            <v>Direct Required</v>
          </cell>
          <cell r="M228" t="str">
            <v>None.  Use 0000 only.</v>
          </cell>
          <cell r="N228">
            <v>1</v>
          </cell>
          <cell r="O228">
            <v>0</v>
          </cell>
          <cell r="Q228" t="str">
            <v>Any Fund Types except 40 and 90.</v>
          </cell>
          <cell r="R228" t="str">
            <v>Any Location Type and related departments or school locations except 99|997 and 99|998.  Can use the 99|999 with the Assigned Allocation Method.</v>
          </cell>
          <cell r="S228" t="str">
            <v>Function 321, 431, 433, and 532 only.   (532 only if for Insurance related to an Attorney)</v>
          </cell>
          <cell r="T228" t="str">
            <v>Any Program except 97, 98, and 99.</v>
          </cell>
          <cell r="U228" t="str">
            <v>Subject 2500 only.</v>
          </cell>
          <cell r="V228" t="str">
            <v>Use Job Classification 0000 only for Non-Compensation and Non-Benefit Costs.</v>
          </cell>
          <cell r="W228">
            <v>3</v>
          </cell>
        </row>
        <row r="229">
          <cell r="C229">
            <v>55202</v>
          </cell>
          <cell r="D229" t="str">
            <v>Theft Insurance</v>
          </cell>
          <cell r="H229" t="str">
            <v>Refer to Object Intersection Rules.</v>
          </cell>
          <cell r="I229" t="str">
            <v>Direct Preferred or Wtd. Square Feet</v>
          </cell>
          <cell r="J229" t="str">
            <v>Direct Required</v>
          </cell>
          <cell r="K229" t="str">
            <v>Direct Required</v>
          </cell>
          <cell r="L229" t="str">
            <v>Direct Required</v>
          </cell>
          <cell r="M229" t="str">
            <v>None.  Use 0000 only.</v>
          </cell>
          <cell r="N229">
            <v>1</v>
          </cell>
          <cell r="O229">
            <v>0</v>
          </cell>
          <cell r="Q229" t="str">
            <v>Any Fund Types except 40 and 90.</v>
          </cell>
          <cell r="R229" t="str">
            <v>Any Location Types and related departments or school locations except 99|997, 99|998, and Location Type 15.  Can use the 99|999 with the Assigned Allocation Method.</v>
          </cell>
          <cell r="S229" t="str">
            <v>Function 321 only.</v>
          </cell>
          <cell r="T229" t="str">
            <v>Program Series:  10 and 30.</v>
          </cell>
          <cell r="U229" t="str">
            <v>Subject 2500 only.</v>
          </cell>
          <cell r="V229" t="str">
            <v>Use Job Classification 0000 only for Non-Compensation and Non-Benefit Costs.</v>
          </cell>
          <cell r="W229">
            <v>3</v>
          </cell>
        </row>
        <row r="230">
          <cell r="C230">
            <v>55203</v>
          </cell>
          <cell r="D230" t="str">
            <v>Fire Insurance</v>
          </cell>
          <cell r="H230" t="str">
            <v>Refer to Object Intersection Rules.</v>
          </cell>
          <cell r="I230" t="str">
            <v>Direct Preferred or Wtd. Square Feet</v>
          </cell>
          <cell r="J230" t="str">
            <v>Direct Required</v>
          </cell>
          <cell r="K230" t="str">
            <v>Direct Required</v>
          </cell>
          <cell r="L230" t="str">
            <v>Direct Required</v>
          </cell>
          <cell r="M230" t="str">
            <v>None.  Use 0000 only.</v>
          </cell>
          <cell r="N230">
            <v>1</v>
          </cell>
          <cell r="O230">
            <v>0</v>
          </cell>
          <cell r="Q230" t="str">
            <v>Any Fund Types except 40 and 90.</v>
          </cell>
          <cell r="R230" t="str">
            <v>Any Location Types and related departments or school locations except 99|997, 99|998, and Location Type 15.  Can use the 99|999 with the Assigned Allocation Method.</v>
          </cell>
          <cell r="S230" t="str">
            <v>Function 321 only.</v>
          </cell>
          <cell r="T230" t="str">
            <v>Program Series:  10 and 30.</v>
          </cell>
          <cell r="U230" t="str">
            <v>Subject 2500 only.</v>
          </cell>
          <cell r="V230" t="str">
            <v>Use Job Classification 0000 only for Non-Compensation and Non-Benefit Costs.</v>
          </cell>
          <cell r="W230">
            <v>3</v>
          </cell>
        </row>
        <row r="231">
          <cell r="C231">
            <v>55204</v>
          </cell>
          <cell r="D231" t="str">
            <v>Student Accident Insurance</v>
          </cell>
          <cell r="G231" t="str">
            <v>Updated Programs, and Subject for specific rules 06/18/09</v>
          </cell>
          <cell r="H231" t="str">
            <v>Refer to Object Intersection Rules.</v>
          </cell>
          <cell r="I231" t="str">
            <v>Direct Preferred or Wtd. Students</v>
          </cell>
          <cell r="J231" t="str">
            <v>Direct Required</v>
          </cell>
          <cell r="K231" t="str">
            <v>Direct Required</v>
          </cell>
          <cell r="L231" t="str">
            <v>Direct Required</v>
          </cell>
          <cell r="M231" t="str">
            <v>None.  Use 0000 only.</v>
          </cell>
          <cell r="N231">
            <v>1</v>
          </cell>
          <cell r="O231">
            <v>0</v>
          </cell>
          <cell r="Q231" t="str">
            <v>Any Fund Types except 40 and 90.</v>
          </cell>
          <cell r="R231" t="str">
            <v>Any Location Types and related departments or school locations except 99|997, 99|998, and Location Type 15.  Can use the 99|999 with the Assigned Allocation Method.</v>
          </cell>
          <cell r="S231" t="str">
            <v>Functions 213 (with Program 90)  and 332 (with Program 10 Series or 30 Series) only.</v>
          </cell>
          <cell r="T231" t="str">
            <v>Use Program 10 Series and 30 Series with Subject 2500 and Program 90 with Subject 2200 Series only.</v>
          </cell>
          <cell r="U231" t="str">
            <v>Subject 2200 Series with Program 90 and Subject 2500 with Progam 10 Series and Program 30 Series only.</v>
          </cell>
          <cell r="V231" t="str">
            <v>Use Job Classification 0000 only for Non-Compensation and Non-Benefit Costs.</v>
          </cell>
          <cell r="W231">
            <v>3</v>
          </cell>
        </row>
        <row r="232">
          <cell r="C232">
            <v>55205</v>
          </cell>
          <cell r="D232" t="str">
            <v>Flood Insurance</v>
          </cell>
          <cell r="G232" t="str">
            <v>Added 10/1/07; updated Allocation rules for Square Feet not Students 06/19/09</v>
          </cell>
          <cell r="H232" t="str">
            <v>Refer to Object Intersection Rules.</v>
          </cell>
          <cell r="I232" t="str">
            <v>Direct Preferred or Wtd. Square Feet</v>
          </cell>
          <cell r="J232" t="str">
            <v>Direct Required</v>
          </cell>
          <cell r="K232" t="str">
            <v>Direct Required</v>
          </cell>
          <cell r="L232" t="str">
            <v>Direct Required</v>
          </cell>
          <cell r="M232" t="str">
            <v>None.  Use 0000 only.</v>
          </cell>
          <cell r="N232">
            <v>1</v>
          </cell>
          <cell r="O232">
            <v>0</v>
          </cell>
          <cell r="Q232" t="str">
            <v>Any Fund Types except 40 and 90.</v>
          </cell>
          <cell r="R232" t="str">
            <v>Any Location Types and related departments or school locations except 99|997, 99|998, and Location Type 15.  Can use the 99|999 with the Assigned Allocation Method.</v>
          </cell>
          <cell r="S232" t="str">
            <v>Function 321 only.</v>
          </cell>
          <cell r="T232" t="str">
            <v>Program Series:  10, and Program 90 only.</v>
          </cell>
          <cell r="U232" t="str">
            <v>Subject 2500 only.</v>
          </cell>
          <cell r="V232" t="str">
            <v>Use Job Classification 0000 only for Non-Compensation and Non-Benefit Costs.</v>
          </cell>
          <cell r="W232">
            <v>3</v>
          </cell>
        </row>
        <row r="233">
          <cell r="C233">
            <v>55206</v>
          </cell>
          <cell r="D233" t="str">
            <v>Fleet/Vehicle Insurance</v>
          </cell>
          <cell r="G233" t="str">
            <v>Added 10/8/07; updated Allocation rules for Square Feet not Students 06/19/09</v>
          </cell>
          <cell r="H233" t="str">
            <v>Refer to Object Intersection Rules.</v>
          </cell>
          <cell r="I233" t="str">
            <v>Direct Preferred or Wtd. Square Feet</v>
          </cell>
          <cell r="J233" t="str">
            <v>Direct Required</v>
          </cell>
          <cell r="K233" t="str">
            <v>Direct Required</v>
          </cell>
          <cell r="L233" t="str">
            <v>Direct Required</v>
          </cell>
          <cell r="M233" t="str">
            <v>None.  Use 0000 only.</v>
          </cell>
          <cell r="N233">
            <v>1</v>
          </cell>
          <cell r="O233">
            <v>0</v>
          </cell>
          <cell r="Q233" t="str">
            <v>Any Fund Types except 40 and 90.</v>
          </cell>
          <cell r="R233" t="str">
            <v>Any Location Type and related departments or school locations except 99|997 and 99|998.  Can use the 99|999 with the Assigned Allocation Method.</v>
          </cell>
          <cell r="S233" t="str">
            <v>Functions 311, 321 and 431 only.</v>
          </cell>
          <cell r="T233" t="str">
            <v>Any Program except 97, 98, and 99.</v>
          </cell>
          <cell r="U233" t="str">
            <v>Subject 2500 only (Can align with Program 20).</v>
          </cell>
          <cell r="V233" t="str">
            <v>Use Job Classification 0000 only for Non-Compensation and Non-Benefit Costs.</v>
          </cell>
          <cell r="W233">
            <v>3</v>
          </cell>
        </row>
        <row r="234">
          <cell r="C234">
            <v>55207</v>
          </cell>
          <cell r="D234" t="str">
            <v>Errors &amp; Omissions Insurance (Directors and Officers)</v>
          </cell>
          <cell r="G234" t="str">
            <v>Added 5/11/09; changed Location specifics 06/18/09</v>
          </cell>
          <cell r="H234" t="str">
            <v>Refer to Object Intersection Rules.</v>
          </cell>
          <cell r="I234" t="str">
            <v>Direct Required</v>
          </cell>
          <cell r="J234" t="str">
            <v>Direct Required</v>
          </cell>
          <cell r="K234" t="str">
            <v>Direct Required</v>
          </cell>
          <cell r="L234" t="str">
            <v>Direct Required</v>
          </cell>
          <cell r="M234" t="str">
            <v>None.  Use 0000 only.</v>
          </cell>
          <cell r="N234">
            <v>1</v>
          </cell>
          <cell r="O234">
            <v>0</v>
          </cell>
          <cell r="Q234" t="str">
            <v>Any Fund Types except 40 and 90.</v>
          </cell>
          <cell r="R234" t="str">
            <v>Locations 01|100 or 01|101 only.</v>
          </cell>
          <cell r="S234" t="str">
            <v>Functions 531 and 532 only. (532 only if for Insurance related to an Attorney).</v>
          </cell>
          <cell r="T234" t="str">
            <v>Any Program except 97, 98, and 99.</v>
          </cell>
          <cell r="U234" t="str">
            <v>Subject 2500 only.</v>
          </cell>
          <cell r="V234" t="str">
            <v>Use Job Classification 0000 only for Non-Compensation and Non-Benefit Costs.</v>
          </cell>
          <cell r="W234">
            <v>3</v>
          </cell>
        </row>
        <row r="235">
          <cell r="C235">
            <v>55300</v>
          </cell>
          <cell r="D235" t="str">
            <v>Unassigned - Contact RIDE for validation.</v>
          </cell>
          <cell r="H235" t="str">
            <v>Reporting Level Account only.  Transactional entries are NOT allowed with this Account.</v>
          </cell>
          <cell r="I235" t="str">
            <v>N/A</v>
          </cell>
          <cell r="J235" t="str">
            <v>N/A</v>
          </cell>
          <cell r="K235" t="str">
            <v>N/A</v>
          </cell>
          <cell r="L235" t="str">
            <v>N/A</v>
          </cell>
          <cell r="M235" t="str">
            <v>N/A</v>
          </cell>
          <cell r="N235" t="str">
            <v>N/A</v>
          </cell>
          <cell r="O235">
            <v>0</v>
          </cell>
          <cell r="Q235" t="str">
            <v>No entries allowed to this Account.</v>
          </cell>
          <cell r="R235" t="str">
            <v>No entries allowed to this Account.</v>
          </cell>
          <cell r="S235" t="str">
            <v>No entries allowed to this Account.</v>
          </cell>
          <cell r="T235" t="str">
            <v>No entries allowed to this Account.</v>
          </cell>
          <cell r="U235" t="str">
            <v>No entries allowed to this Account.</v>
          </cell>
          <cell r="V235" t="str">
            <v>No entries allowed to this Account.</v>
          </cell>
          <cell r="W235">
            <v>2</v>
          </cell>
        </row>
        <row r="236">
          <cell r="C236">
            <v>55400</v>
          </cell>
          <cell r="D236" t="str">
            <v>Advertising</v>
          </cell>
          <cell r="H236" t="str">
            <v>Reporting Level Account only.  Transactional entries are NOT allowed with this Account.</v>
          </cell>
          <cell r="I236" t="str">
            <v>N/A</v>
          </cell>
          <cell r="J236" t="str">
            <v>N/A</v>
          </cell>
          <cell r="K236" t="str">
            <v>N/A</v>
          </cell>
          <cell r="L236" t="str">
            <v>N/A</v>
          </cell>
          <cell r="M236" t="str">
            <v>N/A</v>
          </cell>
          <cell r="N236" t="str">
            <v>N/A</v>
          </cell>
          <cell r="O236">
            <v>0</v>
          </cell>
          <cell r="Q236" t="str">
            <v>No entries allowed to this Account.</v>
          </cell>
          <cell r="R236" t="str">
            <v>No entries allowed to this Account.</v>
          </cell>
          <cell r="S236" t="str">
            <v>No entries allowed to this Account.</v>
          </cell>
          <cell r="T236" t="str">
            <v>No entries allowed to this Account.</v>
          </cell>
          <cell r="U236" t="str">
            <v>No entries allowed to this Account.</v>
          </cell>
          <cell r="V236" t="str">
            <v>No entries allowed to this Account.</v>
          </cell>
          <cell r="W236">
            <v>2</v>
          </cell>
        </row>
        <row r="237">
          <cell r="C237">
            <v>55401</v>
          </cell>
          <cell r="D237" t="str">
            <v>Advertising Costs</v>
          </cell>
          <cell r="F237" t="str">
            <v>Business Ops Only</v>
          </cell>
          <cell r="H237" t="str">
            <v>Refer to Object Intersection Rules.</v>
          </cell>
          <cell r="I237" t="str">
            <v>Direct Required</v>
          </cell>
          <cell r="J237" t="str">
            <v>Direct Required</v>
          </cell>
          <cell r="K237" t="str">
            <v>Direct Required</v>
          </cell>
          <cell r="L237" t="str">
            <v>Direct Required</v>
          </cell>
          <cell r="M237" t="str">
            <v>None.  Use 0000 only.</v>
          </cell>
          <cell r="N237">
            <v>0</v>
          </cell>
          <cell r="O237">
            <v>0</v>
          </cell>
          <cell r="Q237" t="str">
            <v>Any Fund Types except 40 and 90.</v>
          </cell>
          <cell r="R237" t="str">
            <v>Location 00|000 only.</v>
          </cell>
          <cell r="S237" t="str">
            <v>Functions 332 and 531 only.</v>
          </cell>
          <cell r="T237" t="str">
            <v>Any Program except 97, 98, and 99.</v>
          </cell>
          <cell r="U237" t="str">
            <v>Subject 2500 only.</v>
          </cell>
          <cell r="V237" t="str">
            <v>Use Job Classification 0000 only for Non-Compensation and Non-Benefit Costs.</v>
          </cell>
          <cell r="W237">
            <v>3</v>
          </cell>
        </row>
        <row r="238">
          <cell r="C238">
            <v>55500</v>
          </cell>
          <cell r="D238" t="str">
            <v>Printing and Binding</v>
          </cell>
          <cell r="H238" t="str">
            <v>Reporting Level Account only.  Transactional entries are NOT allowed with this Account.</v>
          </cell>
          <cell r="I238" t="str">
            <v>N/A</v>
          </cell>
          <cell r="J238" t="str">
            <v>N/A</v>
          </cell>
          <cell r="K238" t="str">
            <v>N/A</v>
          </cell>
          <cell r="L238" t="str">
            <v>N/A</v>
          </cell>
          <cell r="M238" t="str">
            <v>N/A</v>
          </cell>
          <cell r="N238" t="str">
            <v>N/A</v>
          </cell>
          <cell r="O238">
            <v>0</v>
          </cell>
          <cell r="Q238" t="str">
            <v>No entries allowed to this Account.</v>
          </cell>
          <cell r="R238" t="str">
            <v>No entries allowed to this Account.</v>
          </cell>
          <cell r="S238" t="str">
            <v>No entries allowed to this Account.</v>
          </cell>
          <cell r="T238" t="str">
            <v>No entries allowed to this Account.</v>
          </cell>
          <cell r="U238" t="str">
            <v>No entries allowed to this Account.</v>
          </cell>
          <cell r="V238" t="str">
            <v>No entries allowed to this Account.</v>
          </cell>
          <cell r="W238">
            <v>2</v>
          </cell>
        </row>
        <row r="239">
          <cell r="C239">
            <v>55501</v>
          </cell>
          <cell r="D239" t="str">
            <v>Printing</v>
          </cell>
          <cell r="G239" t="str">
            <v>change Location, Program, and Subject to Students Allocation 06/11/09</v>
          </cell>
          <cell r="H239" t="str">
            <v>Refer to Object Intersection Rules.</v>
          </cell>
          <cell r="I239" t="str">
            <v>Direct Preferred or Wtd. Students</v>
          </cell>
          <cell r="J239" t="str">
            <v>Direct Required</v>
          </cell>
          <cell r="K239" t="str">
            <v>Direct Preferred or Wtd. Students</v>
          </cell>
          <cell r="L239" t="str">
            <v>Direct Preferred or Wtd. Students</v>
          </cell>
          <cell r="M239" t="str">
            <v>None.  Use 0000 only.</v>
          </cell>
          <cell r="N239">
            <v>3</v>
          </cell>
          <cell r="O239">
            <v>0</v>
          </cell>
          <cell r="Q239" t="str">
            <v>Any Fund Types except 40 and 90.</v>
          </cell>
          <cell r="R239" t="str">
            <v>Any Location Types and related departments or school locations except 99|997, 99|998, and Location Type 15.  Can use the 99|999 with the Assigned Allocation Method.</v>
          </cell>
          <cell r="S239" t="str">
            <v>Any Function except 000, 111, 112, 113, 223, 411, 432, 441, 511, 997, 998, and 999.</v>
          </cell>
          <cell r="T239" t="str">
            <v>Any Program except 97 and 98.  Can use 99 with the Assigned Allocation Method.</v>
          </cell>
          <cell r="U239"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239" t="str">
            <v>Use Job Classification 0000 only for Non-Compensation and Non-Benefit Costs.</v>
          </cell>
          <cell r="W239">
            <v>3</v>
          </cell>
        </row>
        <row r="240">
          <cell r="C240">
            <v>55502</v>
          </cell>
          <cell r="D240" t="str">
            <v>Binding</v>
          </cell>
          <cell r="G240" t="str">
            <v>change Location, Program, and Subject to Students Allocation 06/11/09</v>
          </cell>
          <cell r="H240" t="str">
            <v>Refer to Object Intersection Rules.</v>
          </cell>
          <cell r="I240" t="str">
            <v>Direct Preferred or Wtd. Students</v>
          </cell>
          <cell r="J240" t="str">
            <v>Direct Required</v>
          </cell>
          <cell r="K240" t="str">
            <v>Direct Preferred or Wtd. Students</v>
          </cell>
          <cell r="L240" t="str">
            <v>Direct Preferred or Wtd. Students</v>
          </cell>
          <cell r="M240" t="str">
            <v>None.  Use 0000 only.</v>
          </cell>
          <cell r="N240">
            <v>3</v>
          </cell>
          <cell r="O240">
            <v>0</v>
          </cell>
          <cell r="Q240" t="str">
            <v>Any Fund Types except 40 and 90.</v>
          </cell>
          <cell r="R240" t="str">
            <v>Any Location Types and related departments or school locations except 99|997, 99|998, and Location Type 15.  Can use the 99|999 with the Assigned Allocation Method.</v>
          </cell>
          <cell r="S240" t="str">
            <v>Any Function except 000, 111, 112, 113, 223, 411, 432, 441, 511, 997, 998, and 999.</v>
          </cell>
          <cell r="T240" t="str">
            <v>Any Program except 97 and 98.  Can use 99 with the Assigned Allocation Method.</v>
          </cell>
          <cell r="U240"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240" t="str">
            <v>Use Job Classification 0000 only for Non-Compensation and Non-Benefit Costs.</v>
          </cell>
          <cell r="W240">
            <v>3</v>
          </cell>
        </row>
        <row r="241">
          <cell r="C241">
            <v>55503</v>
          </cell>
          <cell r="D241" t="str">
            <v>Document Copying</v>
          </cell>
          <cell r="G241" t="str">
            <v>change Location, Program, and Subject to Students Allocation 06/11/09</v>
          </cell>
          <cell r="H241" t="str">
            <v>Refer to Object Intersection Rules.</v>
          </cell>
          <cell r="I241" t="str">
            <v>Direct Preferred or Wtd. Students</v>
          </cell>
          <cell r="J241" t="str">
            <v>Direct Required</v>
          </cell>
          <cell r="K241" t="str">
            <v>Direct Preferred or Wtd. Students</v>
          </cell>
          <cell r="L241" t="str">
            <v>Direct Preferred or Wtd. Students</v>
          </cell>
          <cell r="M241" t="str">
            <v>None.  Use 0000 only.</v>
          </cell>
          <cell r="N241">
            <v>3</v>
          </cell>
          <cell r="O241">
            <v>0</v>
          </cell>
          <cell r="Q241" t="str">
            <v>Any Fund Types except 40 and 90.</v>
          </cell>
          <cell r="R241" t="str">
            <v>Any Location Types and related departments or school locations except 99|997, 99|998, and Location Type 15.  Can use the 99|999 with the Assigned Allocation Method.</v>
          </cell>
          <cell r="S241" t="str">
            <v>Any Function except 000, 111, 112, 113, 223, 411, 432, 441, 511, 997, 998, and 999.</v>
          </cell>
          <cell r="T241" t="str">
            <v>Any Program except 97 and 98.  Can use 99 with the Assigned Allocation Method.</v>
          </cell>
          <cell r="U241"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241" t="str">
            <v>Use Job Classification 0000 only for Non-Compensation and Non-Benefit Costs.</v>
          </cell>
          <cell r="W241">
            <v>3</v>
          </cell>
        </row>
        <row r="242">
          <cell r="C242">
            <v>55600</v>
          </cell>
          <cell r="D242" t="str">
            <v>Tuition</v>
          </cell>
          <cell r="H242" t="str">
            <v>Reporting Level Account only.  Transactional entries are NOT allowed with this Account.</v>
          </cell>
          <cell r="I242" t="str">
            <v>N/A</v>
          </cell>
          <cell r="J242" t="str">
            <v>N/A</v>
          </cell>
          <cell r="K242" t="str">
            <v>N/A</v>
          </cell>
          <cell r="L242" t="str">
            <v>N/A</v>
          </cell>
          <cell r="M242" t="str">
            <v>N/A</v>
          </cell>
          <cell r="N242" t="str">
            <v>N/A</v>
          </cell>
          <cell r="O242">
            <v>0</v>
          </cell>
          <cell r="Q242" t="str">
            <v>No entries allowed to this Account.</v>
          </cell>
          <cell r="R242" t="str">
            <v>No entries allowed to this Account.</v>
          </cell>
          <cell r="S242" t="str">
            <v>No entries allowed to this Account.</v>
          </cell>
          <cell r="T242" t="str">
            <v>No entries allowed to this Account.</v>
          </cell>
          <cell r="U242" t="str">
            <v>No entries allowed to this Account.</v>
          </cell>
          <cell r="V242" t="str">
            <v>No entries allowed to this Account.</v>
          </cell>
          <cell r="W242">
            <v>2</v>
          </cell>
        </row>
        <row r="243">
          <cell r="C243">
            <v>55610</v>
          </cell>
          <cell r="D243" t="str">
            <v>Tuition to Other School Districts within the State</v>
          </cell>
          <cell r="E243" t="str">
            <v>Y</v>
          </cell>
          <cell r="H243" t="str">
            <v>See Program Intersection for Special Intersection Rules</v>
          </cell>
          <cell r="I243" t="str">
            <v>Direct Required</v>
          </cell>
          <cell r="J243" t="str">
            <v>Direct Required</v>
          </cell>
          <cell r="K243" t="str">
            <v>Direct Required</v>
          </cell>
          <cell r="L243" t="str">
            <v>Direct Required</v>
          </cell>
          <cell r="M243" t="str">
            <v>None.  Use 0000 only.</v>
          </cell>
          <cell r="N243">
            <v>0</v>
          </cell>
          <cell r="O243">
            <v>0</v>
          </cell>
          <cell r="P243">
            <v>1</v>
          </cell>
          <cell r="Q243" t="str">
            <v>Any Fund Types except 40 and 90.</v>
          </cell>
          <cell r="R243" t="str">
            <v xml:space="preserve">Location Types 07|XXX only. </v>
          </cell>
          <cell r="S243" t="str">
            <v>Function 431 only.</v>
          </cell>
          <cell r="T243" t="str">
            <v>For SPED Students, use Program 20 Series if Student is District Placed or Program 50 Series if Student is Parentally Placed in the alternative location.  For Non-SPED Students, may use Programs in the 10, 30, and 40, and 50 Series.</v>
          </cell>
          <cell r="U243" t="str">
            <v>May not use Subjects 9700, 9800, or 9900.  Refer to the General Function/Subject Rules and the required Location Type/Subject Rules for guidance on determining the proper Subject account(s) to use with Function and Location accounts, respectively.</v>
          </cell>
          <cell r="V243" t="str">
            <v>Use Job Classification 0000 only for Non-Compensation and Non-Benefit Costs.</v>
          </cell>
          <cell r="W243">
            <v>3</v>
          </cell>
        </row>
        <row r="244">
          <cell r="C244">
            <v>55620</v>
          </cell>
          <cell r="D244" t="str">
            <v>Tuition to Other School Districts outside the State</v>
          </cell>
          <cell r="E244" t="str">
            <v>Y</v>
          </cell>
          <cell r="G244" t="str">
            <v>Change Location rules 06/18/09</v>
          </cell>
          <cell r="H244" t="str">
            <v>See Program Intersection for Special Intersection Rules</v>
          </cell>
          <cell r="I244" t="str">
            <v>Direct Required</v>
          </cell>
          <cell r="J244" t="str">
            <v>Direct Required</v>
          </cell>
          <cell r="K244" t="str">
            <v>Direct Required</v>
          </cell>
          <cell r="L244" t="str">
            <v>Direct Required</v>
          </cell>
          <cell r="M244" t="str">
            <v>None.  Use 0000 only.</v>
          </cell>
          <cell r="N244">
            <v>0</v>
          </cell>
          <cell r="O244">
            <v>0</v>
          </cell>
          <cell r="P244">
            <v>1</v>
          </cell>
          <cell r="Q244" t="str">
            <v>Any Fund Types except 40 and 90.</v>
          </cell>
          <cell r="R244" t="str">
            <v>Location Types 13 only.</v>
          </cell>
          <cell r="S244" t="str">
            <v>Function 431 only.</v>
          </cell>
          <cell r="T244" t="str">
            <v>For SPED Students, use Program 20 Series if Student is District Placed or Program 50 Series if Student is Parentally Placed in the alternative location.  For Non-SPED Students, may use Programs in the 10, 30, and 40, and 50 Series.</v>
          </cell>
          <cell r="U244" t="str">
            <v>May not use Subjects 9700, 9800, or 9900.  Refer to the General Function/Subject Rules and the required Location Type/Subject Rules for guidance on determining the proper Subject account(s) to use with Function and Location accounts, respectively.</v>
          </cell>
          <cell r="V244" t="str">
            <v>Use Job Classification 0000 only for Non-Compensation and Non-Benefit Costs.</v>
          </cell>
          <cell r="W244">
            <v>3</v>
          </cell>
        </row>
        <row r="245">
          <cell r="C245">
            <v>55630</v>
          </cell>
          <cell r="D245" t="str">
            <v>Tuition to Private Sources</v>
          </cell>
          <cell r="E245" t="str">
            <v>Y</v>
          </cell>
          <cell r="H245" t="str">
            <v>See Program Intersection for Special Intersection Rules</v>
          </cell>
          <cell r="I245" t="str">
            <v>Direct Required</v>
          </cell>
          <cell r="J245" t="str">
            <v>Direct Required</v>
          </cell>
          <cell r="K245" t="str">
            <v>Direct Required</v>
          </cell>
          <cell r="L245" t="str">
            <v>Direct Required</v>
          </cell>
          <cell r="M245" t="str">
            <v>None.  Use 0000 only.</v>
          </cell>
          <cell r="N245">
            <v>0</v>
          </cell>
          <cell r="O245">
            <v>0</v>
          </cell>
          <cell r="P245">
            <v>1</v>
          </cell>
          <cell r="Q245" t="str">
            <v>Any Fund Types except 40 and 90.</v>
          </cell>
          <cell r="R245" t="str">
            <v>Location Types 08|XXX only, provided however, Location 08|902 may not be used with Actual Data, but may be used for Budget purposes only.</v>
          </cell>
          <cell r="S245" t="str">
            <v>Function 431 only.</v>
          </cell>
          <cell r="T245" t="str">
            <v>For SPED Students, use Program 20 Series if Student is District Placed or Program 50 Series if Student is Parentally Placed in the alternative location.  For Non-SPED Students, may use Programs in the 10, 30, and 40, and 50 Series.</v>
          </cell>
          <cell r="U245" t="str">
            <v>May not use Subjects 9700, 9800, or 9900.  Refer to the General Function/Subject Rules and the required Location Type/Subject Rules for guidance on determining the proper Subject account(s) to use with Function and Location accounts, respectively.</v>
          </cell>
          <cell r="V245" t="str">
            <v>Use Job Classification 0000 only for Non-Compensation and Non-Benefit Costs.</v>
          </cell>
          <cell r="W245">
            <v>3</v>
          </cell>
        </row>
        <row r="246">
          <cell r="C246">
            <v>55640</v>
          </cell>
          <cell r="D246" t="str">
            <v>Tuition to Educational Service Agencies within the State</v>
          </cell>
          <cell r="E246" t="str">
            <v>Y</v>
          </cell>
          <cell r="H246" t="str">
            <v>See Program Intersection for Special Intersection Rules</v>
          </cell>
          <cell r="I246" t="str">
            <v>Direct Required</v>
          </cell>
          <cell r="J246" t="str">
            <v>Direct Required</v>
          </cell>
          <cell r="K246" t="str">
            <v>Direct Required</v>
          </cell>
          <cell r="L246" t="str">
            <v>Direct Required</v>
          </cell>
          <cell r="M246" t="str">
            <v>None.  Use 0000 only.</v>
          </cell>
          <cell r="N246">
            <v>0</v>
          </cell>
          <cell r="O246">
            <v>0</v>
          </cell>
          <cell r="P246">
            <v>1</v>
          </cell>
          <cell r="Q246" t="str">
            <v>Any Fund Types except 40 and 90.</v>
          </cell>
          <cell r="R246" t="str">
            <v>Location Types 11|XXX only.</v>
          </cell>
          <cell r="S246" t="str">
            <v>Function 431 only.</v>
          </cell>
          <cell r="T246" t="str">
            <v>For SPED Students, use Program 20 Series if Student is District Placed or Program 50 Series if Student is Parentally Placed in the alternative location.  May also use Programs in the 10, 30, 40, and 50 Series for non-SPED Students.</v>
          </cell>
          <cell r="U246" t="str">
            <v>May not use Subjects 9700, 9800, or 9900.  Refer to the General Function/Subject Rules and the required Location Type/Subject Rules for guidance on determining the proper Subject account(s) to use with Function and Location accounts, respectively.</v>
          </cell>
          <cell r="V246" t="str">
            <v>Use Job Classification 0000 only for Non-Compensation and Non-Benefit Costs.</v>
          </cell>
          <cell r="W246">
            <v>3</v>
          </cell>
        </row>
        <row r="247">
          <cell r="C247">
            <v>55650</v>
          </cell>
          <cell r="D247" t="str">
            <v>Tuition to Educational Service Agencies outside the State</v>
          </cell>
          <cell r="E247" t="str">
            <v>Y</v>
          </cell>
          <cell r="H247" t="str">
            <v>See Program Intersection for Special Intersection Rules</v>
          </cell>
          <cell r="I247" t="str">
            <v>Direct Required</v>
          </cell>
          <cell r="J247" t="str">
            <v>Direct Required</v>
          </cell>
          <cell r="K247" t="str">
            <v>Direct Required</v>
          </cell>
          <cell r="L247" t="str">
            <v>Direct Required</v>
          </cell>
          <cell r="M247" t="str">
            <v>None.  Use 0000 only.</v>
          </cell>
          <cell r="N247">
            <v>0</v>
          </cell>
          <cell r="O247">
            <v>0</v>
          </cell>
          <cell r="P247">
            <v>1</v>
          </cell>
          <cell r="Q247" t="str">
            <v>Any Fund Types except 40 and 90.</v>
          </cell>
          <cell r="R247" t="str">
            <v>Location Type 08 with selected out of state locations as follows: 160, 310, 422, 464, 465, 467, 468, 470, 471, 473. 476, 481, 485, 490, 491, 492, 496, 497, 503, 504, 505, 506, 514, 523, 527, 528, 529, 530, 533, 535, 536, 537, 539, and 540.  May not be used with 08|902.</v>
          </cell>
          <cell r="S247" t="str">
            <v>Function 431 only.</v>
          </cell>
          <cell r="T247" t="str">
            <v>For SPED Students, use Program 20 Series if Student is District Placed or Program 50 Series if Student is Parentally Placed in the alternative location.  May also use Programs in the 10, 30, and 40 Series for non-SPED Students.</v>
          </cell>
          <cell r="U247" t="str">
            <v>May not use Subjects 9700, 9800, or 9900.  Refer to the General Function/Subject Rules and the required Location Type/Subject Rules for guidance on determining the proper Subject account(s) to use with Function and Location accounts, respectively.</v>
          </cell>
          <cell r="V247" t="str">
            <v>Use Job Classification 0000 only for Non-Compensation and Non-Benefit Costs.</v>
          </cell>
          <cell r="W247">
            <v>3</v>
          </cell>
        </row>
        <row r="248">
          <cell r="C248">
            <v>55660</v>
          </cell>
          <cell r="D248" t="str">
            <v>Tuition to Charter Schools</v>
          </cell>
          <cell r="E248" t="str">
            <v>Y</v>
          </cell>
          <cell r="H248" t="str">
            <v>See Program Intersection for Special Intersection Rules</v>
          </cell>
          <cell r="I248" t="str">
            <v>Direct Required</v>
          </cell>
          <cell r="J248" t="str">
            <v>Direct Required</v>
          </cell>
          <cell r="K248" t="str">
            <v>Direct Required</v>
          </cell>
          <cell r="L248" t="str">
            <v>Direct Required</v>
          </cell>
          <cell r="M248" t="str">
            <v>None.  Use 0000 only.</v>
          </cell>
          <cell r="N248">
            <v>0</v>
          </cell>
          <cell r="O248">
            <v>0</v>
          </cell>
          <cell r="P248">
            <v>1</v>
          </cell>
          <cell r="Q248" t="str">
            <v>Any Fund Types except 40 and 90.</v>
          </cell>
          <cell r="R248" t="str">
            <v>Location Types 10|XXX only.</v>
          </cell>
          <cell r="S248" t="str">
            <v>Function 431 only.</v>
          </cell>
          <cell r="T248" t="str">
            <v>For SPED Students, use Program 20 Series if Student is District Placed or Program 50 Series if Student is Parentally Placed in the alternative location.  May also use Programs in the 10, 30, and 40 Series for non-SPED Students.</v>
          </cell>
          <cell r="U248" t="str">
            <v>May not use Subjects 9700, 9800, or 9900.  Refer to the General Function/Subject Rules and the required Location Type/Subject Rules for guidance on determining the proper Subject account(s) to use with Function and Location accounts, respectively.</v>
          </cell>
          <cell r="V248" t="str">
            <v>Use Job Classification 0000 only for Non-Compensation and Non-Benefit Costs.</v>
          </cell>
          <cell r="W248">
            <v>3</v>
          </cell>
        </row>
        <row r="249">
          <cell r="C249">
            <v>55680</v>
          </cell>
          <cell r="D249" t="str">
            <v>Tuition to School Districts for Voucher Payments</v>
          </cell>
          <cell r="E249" t="str">
            <v>Y</v>
          </cell>
          <cell r="H249" t="str">
            <v>See Program Intersection for Special Intersection Rules</v>
          </cell>
          <cell r="I249" t="str">
            <v>Direct Required</v>
          </cell>
          <cell r="J249" t="str">
            <v>Direct Required</v>
          </cell>
          <cell r="K249" t="str">
            <v>Direct Required</v>
          </cell>
          <cell r="L249" t="str">
            <v>Direct Required</v>
          </cell>
          <cell r="M249" t="str">
            <v>None.  Use 0000 only.</v>
          </cell>
          <cell r="N249">
            <v>0</v>
          </cell>
          <cell r="O249">
            <v>0</v>
          </cell>
          <cell r="P249">
            <v>1</v>
          </cell>
          <cell r="Q249" t="str">
            <v>Any Fund Types except 40 and 90.</v>
          </cell>
          <cell r="R249" t="str">
            <v xml:space="preserve">Location Types 07|XXX only. </v>
          </cell>
          <cell r="S249" t="str">
            <v>Function 431 only.</v>
          </cell>
          <cell r="T249" t="str">
            <v>For SPED Students, use Program 20 Series if Student is District Placed or Program 50 Series if Student is Parentally Placed in the alternative location.  May also use Programs in the 10, 30, and 40 Series for non-SPED Students.</v>
          </cell>
          <cell r="U249" t="str">
            <v>May not use Subjects 9700, 9800, or 9900.  Refer to the General Function/Subject Rules and the required Location Type/Subject Rules for guidance on determining the proper Subject account(s) to use with Function and Location accounts, respectively.</v>
          </cell>
          <cell r="V249" t="str">
            <v>Use Job Classification 0000 only for Non-Compensation and Non-Benefit Costs.</v>
          </cell>
          <cell r="W249">
            <v>3</v>
          </cell>
        </row>
        <row r="250">
          <cell r="C250">
            <v>55690</v>
          </cell>
          <cell r="D250" t="str">
            <v>Tuition - Other</v>
          </cell>
          <cell r="E250" t="str">
            <v>Y</v>
          </cell>
          <cell r="H250" t="str">
            <v>Refer to Object Intersection Rules.</v>
          </cell>
          <cell r="I250" t="str">
            <v>Direct Required</v>
          </cell>
          <cell r="J250" t="str">
            <v>Direct Required</v>
          </cell>
          <cell r="K250" t="str">
            <v>Direct Required</v>
          </cell>
          <cell r="L250" t="str">
            <v>Direct Required</v>
          </cell>
          <cell r="M250" t="str">
            <v>None.  Use 0000 only.</v>
          </cell>
          <cell r="N250">
            <v>0</v>
          </cell>
          <cell r="O250">
            <v>0</v>
          </cell>
          <cell r="P250">
            <v>1</v>
          </cell>
          <cell r="Q250" t="str">
            <v>Any Fund Types except 40 and 90.</v>
          </cell>
          <cell r="R250" t="str">
            <v>Location Types 07 through 11 only, however Location 08|902 may not be used.</v>
          </cell>
          <cell r="S250" t="str">
            <v>Functions 111, 222, and 431 only.</v>
          </cell>
          <cell r="T250" t="str">
            <v>Any Program except 97 and 98 with Function 111 and 222.  Programs in the 10 through 50 Series with Function 431 only.</v>
          </cell>
          <cell r="U250" t="str">
            <v>May not use Subjects 9700, 9800, or 9900.  Refer to the General Function/Subject Rules and the required Location Type/Subject Rules for guidance on determining the proper Subject account(s) to use with Function and Location accounts, respectively.</v>
          </cell>
          <cell r="V250" t="str">
            <v>Use Job Classification 0000 only for Non-Compensation and Non-Benefit Costs.</v>
          </cell>
          <cell r="W250">
            <v>3</v>
          </cell>
        </row>
        <row r="251">
          <cell r="C251">
            <v>55700</v>
          </cell>
          <cell r="D251" t="str">
            <v>Food Service Management</v>
          </cell>
          <cell r="H251" t="str">
            <v>Reporting Level Account only.  Transactional entries are NOT allowed with this Account.</v>
          </cell>
          <cell r="I251" t="str">
            <v>N/A</v>
          </cell>
          <cell r="J251" t="str">
            <v>N/A</v>
          </cell>
          <cell r="K251" t="str">
            <v>N/A</v>
          </cell>
          <cell r="L251" t="str">
            <v>N/A</v>
          </cell>
          <cell r="M251" t="str">
            <v>N/A</v>
          </cell>
          <cell r="N251" t="str">
            <v>N/A</v>
          </cell>
          <cell r="O251">
            <v>0</v>
          </cell>
          <cell r="Q251" t="str">
            <v>No entries allowed to this Account.</v>
          </cell>
          <cell r="R251" t="str">
            <v>No entries allowed to this Account.</v>
          </cell>
          <cell r="S251" t="str">
            <v>No entries allowed to this Account.</v>
          </cell>
          <cell r="T251" t="str">
            <v>No entries allowed to this Account.</v>
          </cell>
          <cell r="U251" t="str">
            <v>No entries allowed to this Account.</v>
          </cell>
          <cell r="V251" t="str">
            <v>No entries allowed to this Account.</v>
          </cell>
          <cell r="W251">
            <v>2</v>
          </cell>
        </row>
        <row r="252">
          <cell r="C252">
            <v>55701</v>
          </cell>
          <cell r="D252" t="str">
            <v>Food Service Contractors</v>
          </cell>
          <cell r="H252" t="str">
            <v>Refer to Object Intersection Rules.</v>
          </cell>
          <cell r="I252" t="str">
            <v>Direct Preferred or Wtd. Meals</v>
          </cell>
          <cell r="J252" t="str">
            <v>Direct Required</v>
          </cell>
          <cell r="K252" t="str">
            <v>Direct Required</v>
          </cell>
          <cell r="L252" t="str">
            <v>Direct Required</v>
          </cell>
          <cell r="M252" t="str">
            <v>None.  Use 0000 only.</v>
          </cell>
          <cell r="N252">
            <v>1</v>
          </cell>
          <cell r="O252">
            <v>0</v>
          </cell>
          <cell r="Q252" t="str">
            <v>Fund 60010000 for Districts; Charters use 10000000 or Type 20 Special Revenue Funds</v>
          </cell>
          <cell r="R252" t="str">
            <v>Any Location Types and related departments or school locations except 99|997, 99|998, and Location Type 15.  Can use the 99|999 with the Assigned Allocation Method.</v>
          </cell>
          <cell r="S252" t="str">
            <v>Function 312 only.</v>
          </cell>
          <cell r="T252" t="str">
            <v>Program 10 Series only.</v>
          </cell>
          <cell r="U252" t="str">
            <v>Subject 2500 only.</v>
          </cell>
          <cell r="V252" t="str">
            <v>Use Job Classification 0000 only for Non-Compensation and Non-Benefit Costs.</v>
          </cell>
          <cell r="W252">
            <v>3</v>
          </cell>
        </row>
        <row r="253">
          <cell r="C253">
            <v>55702</v>
          </cell>
          <cell r="D253" t="str">
            <v>Soda Subsidy</v>
          </cell>
          <cell r="G253" t="str">
            <v>Reinstated 4/4/08 and Changed Number</v>
          </cell>
          <cell r="H253" t="str">
            <v>Refer to Object Intersection Rules.</v>
          </cell>
          <cell r="I253" t="str">
            <v>Direct Required</v>
          </cell>
          <cell r="J253" t="str">
            <v>Direct Required</v>
          </cell>
          <cell r="K253" t="str">
            <v>Direct Required</v>
          </cell>
          <cell r="L253" t="str">
            <v>Direct Required</v>
          </cell>
          <cell r="M253" t="str">
            <v>None.  Use 0000 only.</v>
          </cell>
          <cell r="N253">
            <v>0</v>
          </cell>
          <cell r="O253">
            <v>0</v>
          </cell>
          <cell r="Q253" t="str">
            <v>Fund Type 10 only.</v>
          </cell>
          <cell r="R253" t="str">
            <v>Location Types 03 to 05 and related schools.</v>
          </cell>
          <cell r="S253" t="str">
            <v>Function 312 only.</v>
          </cell>
          <cell r="T253" t="str">
            <v>Program 10 Series only.</v>
          </cell>
          <cell r="U253" t="str">
            <v>Subject 2500 only.</v>
          </cell>
          <cell r="V253" t="str">
            <v>Use Job Classification 0000 only for Non-Compensation and Non-Benefit Costs.</v>
          </cell>
          <cell r="W253">
            <v>3</v>
          </cell>
          <cell r="X253" t="str">
            <v>Use only with Fund Type 10.</v>
          </cell>
        </row>
        <row r="254">
          <cell r="C254">
            <v>55703</v>
          </cell>
          <cell r="D254" t="str">
            <v>Armored Car Service</v>
          </cell>
          <cell r="H254" t="str">
            <v>Refer to Object Intersection Rules.</v>
          </cell>
          <cell r="I254" t="str">
            <v>Direct Preferred or Wtd. Meals</v>
          </cell>
          <cell r="J254" t="str">
            <v>Direct Required</v>
          </cell>
          <cell r="K254" t="str">
            <v>Direct Required</v>
          </cell>
          <cell r="L254" t="str">
            <v>Direct Required</v>
          </cell>
          <cell r="M254" t="str">
            <v>None.  Use 0000 only.</v>
          </cell>
          <cell r="N254">
            <v>1</v>
          </cell>
          <cell r="O254">
            <v>0</v>
          </cell>
          <cell r="Q254" t="str">
            <v>Fund 60010000 for Districts; Charters use 10000000 or Type 20 Special Revenue Funds</v>
          </cell>
          <cell r="R254" t="str">
            <v>Any Location Types and related departments or school locations except 99|997, 99|998, and Location Type 15.  Can use the 99|999 with the Assigned Allocation Method.</v>
          </cell>
          <cell r="S254" t="str">
            <v>Function 332 only.</v>
          </cell>
          <cell r="T254" t="str">
            <v>Program 10 Series only.</v>
          </cell>
          <cell r="U254" t="str">
            <v>Subject 2500 only.</v>
          </cell>
          <cell r="V254" t="str">
            <v>Use Job Classification 0000 only for Non-Compensation and Non-Benefit Costs.</v>
          </cell>
          <cell r="W254">
            <v>3</v>
          </cell>
          <cell r="X254" t="str">
            <v>Used only with Location Types 03 to 05 and related school locations.</v>
          </cell>
        </row>
        <row r="255">
          <cell r="C255">
            <v>55704</v>
          </cell>
          <cell r="D255" t="str">
            <v>Food Storage Fees</v>
          </cell>
          <cell r="H255" t="str">
            <v>Refer to Object Intersection Rules.</v>
          </cell>
          <cell r="I255" t="str">
            <v>Direct Preferred or Wtd. Meals</v>
          </cell>
          <cell r="J255" t="str">
            <v>Direct Required</v>
          </cell>
          <cell r="K255" t="str">
            <v>Direct Required</v>
          </cell>
          <cell r="L255" t="str">
            <v>Direct Required</v>
          </cell>
          <cell r="M255" t="str">
            <v>None.  Use 0000 only.</v>
          </cell>
          <cell r="N255">
            <v>1</v>
          </cell>
          <cell r="O255">
            <v>0</v>
          </cell>
          <cell r="Q255" t="str">
            <v>Fund 60010000 for Districts; Charters use 10000000 or Type 20 Special Revenue Funds</v>
          </cell>
          <cell r="R255" t="str">
            <v>Any Location Types and related departments or school locations except 99|997, 99|998, and Location Type 15.  Can use the 99|999 with the Assigned Allocation Method.</v>
          </cell>
          <cell r="S255" t="str">
            <v>Function 312 only.</v>
          </cell>
          <cell r="T255" t="str">
            <v>Program 10 Series only.</v>
          </cell>
          <cell r="U255" t="str">
            <v>Subject 2500 only.</v>
          </cell>
          <cell r="V255" t="str">
            <v>Use Job Classification 0000 only for Non-Compensation and Non-Benefit Costs.</v>
          </cell>
          <cell r="W255">
            <v>3</v>
          </cell>
          <cell r="X255" t="str">
            <v>Used only with Function 312.</v>
          </cell>
        </row>
        <row r="256">
          <cell r="C256">
            <v>55705</v>
          </cell>
          <cell r="D256" t="str">
            <v>Inspection Services</v>
          </cell>
          <cell r="G256" t="str">
            <v>Added 9/18/08</v>
          </cell>
          <cell r="H256" t="str">
            <v>Refer to Object Intersection Rules.</v>
          </cell>
          <cell r="I256" t="str">
            <v>Direct Preferred or Wtd. Meals</v>
          </cell>
          <cell r="J256" t="str">
            <v>Direct Required</v>
          </cell>
          <cell r="K256" t="str">
            <v>Direct Required</v>
          </cell>
          <cell r="L256" t="str">
            <v>Direct Required</v>
          </cell>
          <cell r="M256" t="str">
            <v>None.  Use 0000 only.</v>
          </cell>
          <cell r="N256">
            <v>1</v>
          </cell>
          <cell r="O256">
            <v>0</v>
          </cell>
          <cell r="Q256" t="str">
            <v>Fund 60010000 for Districts; Charters use 10000000 or Type 20 Special Revenue Funds</v>
          </cell>
          <cell r="R256" t="str">
            <v>Any Location Types and related departments or school locations except 99|997, 99|998, and Location Type 15.  Can use the 99|999 with the Assigned Allocation Method.</v>
          </cell>
          <cell r="S256" t="str">
            <v>Function 312 only.</v>
          </cell>
          <cell r="T256" t="str">
            <v>Program 10 Series only.</v>
          </cell>
          <cell r="U256" t="str">
            <v>Subject 2500 only.</v>
          </cell>
          <cell r="V256" t="str">
            <v>Use Job Classification 0000 only for Non-Compensation and Non-Benefit Costs.</v>
          </cell>
          <cell r="W256">
            <v>3</v>
          </cell>
        </row>
        <row r="257">
          <cell r="C257">
            <v>55800</v>
          </cell>
          <cell r="D257" t="str">
            <v>Travel and Training</v>
          </cell>
          <cell r="H257" t="str">
            <v>Reporting Level Account only.  Transactional entries are NOT allowed with this Account.</v>
          </cell>
          <cell r="I257" t="str">
            <v>N/A</v>
          </cell>
          <cell r="J257" t="str">
            <v>N/A</v>
          </cell>
          <cell r="K257" t="str">
            <v>N/A</v>
          </cell>
          <cell r="L257" t="str">
            <v>N/A</v>
          </cell>
          <cell r="M257" t="str">
            <v>N/A</v>
          </cell>
          <cell r="N257" t="str">
            <v>N/A</v>
          </cell>
          <cell r="O257">
            <v>0</v>
          </cell>
          <cell r="Q257" t="str">
            <v>No entries allowed to this Account.</v>
          </cell>
          <cell r="R257" t="str">
            <v>No entries allowed to this Account.</v>
          </cell>
          <cell r="S257" t="str">
            <v>No entries allowed to this Account.</v>
          </cell>
          <cell r="T257" t="str">
            <v>No entries allowed to this Account.</v>
          </cell>
          <cell r="U257" t="str">
            <v>No entries allowed to this Account.</v>
          </cell>
          <cell r="V257" t="str">
            <v>No entries allowed to this Account.</v>
          </cell>
          <cell r="W257">
            <v>2</v>
          </cell>
          <cell r="X257" t="str">
            <v>Used only with Program 10.</v>
          </cell>
        </row>
        <row r="258">
          <cell r="C258">
            <v>55801</v>
          </cell>
          <cell r="D258" t="str">
            <v>Board Travel</v>
          </cell>
          <cell r="H258" t="str">
            <v>Refer to Object Intersection Rules.</v>
          </cell>
          <cell r="I258" t="str">
            <v>Direct Required</v>
          </cell>
          <cell r="J258" t="str">
            <v>Direct Required</v>
          </cell>
          <cell r="K258" t="str">
            <v>Direct Required</v>
          </cell>
          <cell r="L258" t="str">
            <v>Direct Required</v>
          </cell>
          <cell r="M258" t="str">
            <v>None.  Use 0000 only.</v>
          </cell>
          <cell r="N258">
            <v>0</v>
          </cell>
          <cell r="O258">
            <v>0</v>
          </cell>
          <cell r="Q258" t="str">
            <v>Any Fund Types except 40 and 90.</v>
          </cell>
          <cell r="R258" t="str">
            <v>Locations 01|100 or 01|101 only.</v>
          </cell>
          <cell r="S258" t="str">
            <v>Function 531 only.</v>
          </cell>
          <cell r="T258" t="str">
            <v>Program 10 Series only.</v>
          </cell>
          <cell r="U258" t="str">
            <v>Subject 2500 only.</v>
          </cell>
          <cell r="V258" t="str">
            <v>Use Job Classification 0000 only for Non-Compensation and Non-Benefit Costs.</v>
          </cell>
          <cell r="W258">
            <v>3</v>
          </cell>
          <cell r="X258" t="str">
            <v>Used only with Subject 2500.</v>
          </cell>
        </row>
        <row r="259">
          <cell r="C259">
            <v>55802</v>
          </cell>
          <cell r="D259" t="str">
            <v>Board Training</v>
          </cell>
          <cell r="H259" t="str">
            <v>Refer to Object Intersection Rules.</v>
          </cell>
          <cell r="I259" t="str">
            <v>Direct Required</v>
          </cell>
          <cell r="J259" t="str">
            <v>Direct Required</v>
          </cell>
          <cell r="K259" t="str">
            <v>Direct Required</v>
          </cell>
          <cell r="L259" t="str">
            <v>Direct Required</v>
          </cell>
          <cell r="M259" t="str">
            <v>None.  Use 0000 only.</v>
          </cell>
          <cell r="N259">
            <v>0</v>
          </cell>
          <cell r="O259">
            <v>0</v>
          </cell>
          <cell r="Q259" t="str">
            <v>Any Fund Types except 40 and 90.</v>
          </cell>
          <cell r="R259" t="str">
            <v>Locations 01|100 or 01|101 only.</v>
          </cell>
          <cell r="S259" t="str">
            <v>Function 531 only.</v>
          </cell>
          <cell r="T259" t="str">
            <v>Program 10 Series only.</v>
          </cell>
          <cell r="U259" t="str">
            <v>Subject 2500 only.</v>
          </cell>
          <cell r="V259" t="str">
            <v>Use Job Classification 0000 only for Non-Compensation and Non-Benefit Costs.</v>
          </cell>
          <cell r="W259">
            <v>3</v>
          </cell>
          <cell r="X259" t="str">
            <v>Used only with Job Classification 0000.</v>
          </cell>
        </row>
        <row r="260">
          <cell r="C260">
            <v>55803</v>
          </cell>
          <cell r="D260" t="str">
            <v>Employee Travel - Non-Teachers</v>
          </cell>
          <cell r="H260" t="str">
            <v>Refer to Object Intersection Rules.</v>
          </cell>
          <cell r="I260" t="str">
            <v>Direct Required</v>
          </cell>
          <cell r="J260" t="str">
            <v>Direct Required</v>
          </cell>
          <cell r="K260" t="str">
            <v>Direct Required</v>
          </cell>
          <cell r="L260" t="str">
            <v>Direct Required</v>
          </cell>
          <cell r="M260" t="str">
            <v>None.  Use 0000 only.</v>
          </cell>
          <cell r="N260">
            <v>0</v>
          </cell>
          <cell r="O260">
            <v>0</v>
          </cell>
          <cell r="Q260" t="str">
            <v>Any Fund Types except 40 and 90.</v>
          </cell>
          <cell r="R260" t="str">
            <v>Any Location Type and related departments or school locations except 99|997, 99|998, 99|999 and Location Type 15.</v>
          </cell>
          <cell r="S260" t="str">
            <v>Any Function except 000, 111, 112, 223, 421, 432, 997, 998, and 999.</v>
          </cell>
          <cell r="T260" t="str">
            <v>Program Series:  10, 20, 30, 40, 50, 60, and Programs 80 and 90 only.</v>
          </cell>
          <cell r="U260" t="str">
            <v xml:space="preserve">Subject 2500 only. </v>
          </cell>
          <cell r="V260" t="str">
            <v>Use Job Classification 0000 only for Non-Compensation and Non-Benefit Costs.</v>
          </cell>
          <cell r="W260">
            <v>3</v>
          </cell>
        </row>
        <row r="261">
          <cell r="C261">
            <v>55806</v>
          </cell>
          <cell r="D261" t="str">
            <v>Bus Driver In-Service Training</v>
          </cell>
          <cell r="H261" t="str">
            <v>Refer to Object Intersection Rules.</v>
          </cell>
          <cell r="I261" t="str">
            <v>Direct Preferred or Wtd. Students</v>
          </cell>
          <cell r="J261" t="str">
            <v>Direct Required</v>
          </cell>
          <cell r="K261" t="str">
            <v>Direct Required</v>
          </cell>
          <cell r="L261" t="str">
            <v>Direct Required</v>
          </cell>
          <cell r="M261" t="str">
            <v>None.  Use 0000 only.</v>
          </cell>
          <cell r="N261">
            <v>1</v>
          </cell>
          <cell r="O261">
            <v>0</v>
          </cell>
          <cell r="Q261" t="str">
            <v>Any Fund Types except 40 and 90.</v>
          </cell>
          <cell r="R261" t="str">
            <v>Location Types 03 through 10, and related school locations.  Can use the 99|999 with the Assigned Allocation Method.</v>
          </cell>
          <cell r="S261" t="str">
            <v>Function 311 only.</v>
          </cell>
          <cell r="T261" t="str">
            <v>Program 10 Series only.</v>
          </cell>
          <cell r="U261" t="str">
            <v>Subject 2500 only.</v>
          </cell>
          <cell r="V261" t="str">
            <v>Use Job Classification 0000 only for Non-Compensation and Non-Benefit Costs.</v>
          </cell>
          <cell r="W261">
            <v>3</v>
          </cell>
        </row>
        <row r="262">
          <cell r="C262">
            <v>55807</v>
          </cell>
          <cell r="D262" t="str">
            <v>Student Travel</v>
          </cell>
          <cell r="H262" t="str">
            <v>Refer to Object Intersection Rules.</v>
          </cell>
          <cell r="I262" t="str">
            <v>Direct Preferred or Wtd. Students</v>
          </cell>
          <cell r="J262" t="str">
            <v>Direct Required</v>
          </cell>
          <cell r="K262" t="str">
            <v>Direct Preferred or Wtd. Students</v>
          </cell>
          <cell r="L262" t="str">
            <v>Direct Preferred or Wtd. Students</v>
          </cell>
          <cell r="M262" t="str">
            <v>None.  Use 0000 only.</v>
          </cell>
          <cell r="N262">
            <v>3</v>
          </cell>
          <cell r="O262">
            <v>0</v>
          </cell>
          <cell r="Q262" t="str">
            <v>Any Fund Types except 40 and 90.</v>
          </cell>
          <cell r="R262" t="str">
            <v>Location Types 03 through 10, and related school locations.  Can use the 99|999 with the Assigned Allocation Method.</v>
          </cell>
          <cell r="S262" t="str">
            <v>Functions 213 and 214 only.</v>
          </cell>
          <cell r="T262" t="str">
            <v>Any Program except 97 and 98.  Can use 99 with the Assigned Allocation Method.</v>
          </cell>
          <cell r="U262"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262" t="str">
            <v>Use Job Classification 0000 only for Non-Compensation and Non-Benefit Costs.</v>
          </cell>
          <cell r="W262">
            <v>3</v>
          </cell>
        </row>
        <row r="263">
          <cell r="C263">
            <v>55808</v>
          </cell>
          <cell r="D263" t="str">
            <v>Parent Travel</v>
          </cell>
          <cell r="H263" t="str">
            <v>Refer to Object Intersection Rules.</v>
          </cell>
          <cell r="I263" t="str">
            <v>Direct Preferred or Wtd. Students</v>
          </cell>
          <cell r="J263" t="str">
            <v>Direct Required</v>
          </cell>
          <cell r="K263" t="str">
            <v>Direct Preferred or Wtd. Students</v>
          </cell>
          <cell r="L263" t="str">
            <v>Direct Preferred or Wtd. Students</v>
          </cell>
          <cell r="M263" t="str">
            <v>None.  Use 0000 only.</v>
          </cell>
          <cell r="N263">
            <v>3</v>
          </cell>
          <cell r="O263">
            <v>0</v>
          </cell>
          <cell r="Q263" t="str">
            <v>Any Fund Types except 40 and 90.</v>
          </cell>
          <cell r="R263" t="str">
            <v>Location Types 03 through 10, and related school locations.  Can use the 99|999 with the Assigned Allocation Method.</v>
          </cell>
          <cell r="S263" t="str">
            <v>Functions 122, 213, 214, and 216 only.</v>
          </cell>
          <cell r="T263" t="str">
            <v>Any Program except 97 and 98.  Can use 99 with the Assigned Allocation Method.</v>
          </cell>
          <cell r="U263"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263" t="str">
            <v>Use Job Classification 0000 only for Non-Compensation and Non-Benefit Costs.</v>
          </cell>
          <cell r="W263">
            <v>3</v>
          </cell>
        </row>
        <row r="264">
          <cell r="C264">
            <v>55809</v>
          </cell>
          <cell r="D264" t="str">
            <v>Employee Travel - Teachers</v>
          </cell>
          <cell r="H264" t="str">
            <v>Refer to Object Intersection Rules.</v>
          </cell>
          <cell r="I264" t="str">
            <v>Direct Preferred or Wtd. Teachers</v>
          </cell>
          <cell r="J264" t="str">
            <v>Direct Required</v>
          </cell>
          <cell r="K264" t="str">
            <v>Direct Preferred or Wtd. Teachers</v>
          </cell>
          <cell r="L264" t="str">
            <v>Direct Preferred or Wtd. Teachers</v>
          </cell>
          <cell r="M264" t="str">
            <v>None.  Use 0000 only.</v>
          </cell>
          <cell r="N264">
            <v>3</v>
          </cell>
          <cell r="O264">
            <v>0</v>
          </cell>
          <cell r="Q264" t="str">
            <v>Any Fund Types except 40 and 90.</v>
          </cell>
          <cell r="R264" t="str">
            <v>Location Types 03 through 10, and related school locations.  Can use the 99|999 with the Assigned Allocation Method.</v>
          </cell>
          <cell r="S264" t="str">
            <v>Any Function except 000, 421, 997, 998, and 999.</v>
          </cell>
          <cell r="T264" t="str">
            <v>Any Program except 97 and 98.  Can use 99 with the Assigned Allocation Method.</v>
          </cell>
          <cell r="U264"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264" t="str">
            <v>Use Job Classification 0000 only for Non-Compensation and Non-Benefit Costs.</v>
          </cell>
          <cell r="W264">
            <v>3</v>
          </cell>
        </row>
        <row r="265">
          <cell r="C265">
            <v>55810</v>
          </cell>
          <cell r="D265" t="str">
            <v>Travel - Other</v>
          </cell>
          <cell r="G265" t="str">
            <v>Added 5/11/09</v>
          </cell>
          <cell r="H265" t="str">
            <v>Refer to Object Intersection Rules.</v>
          </cell>
          <cell r="I265" t="str">
            <v>Direct Preferred or Wtd. Teachers</v>
          </cell>
          <cell r="J265" t="str">
            <v>Direct Required</v>
          </cell>
          <cell r="K265" t="str">
            <v>Direct Preferred or Wtd. Teachers</v>
          </cell>
          <cell r="L265" t="str">
            <v>Direct Preferred or Wtd. Teachers</v>
          </cell>
          <cell r="M265" t="str">
            <v>None.  Use 0000 only.</v>
          </cell>
          <cell r="N265">
            <v>3</v>
          </cell>
          <cell r="O265">
            <v>0</v>
          </cell>
          <cell r="Q265" t="str">
            <v>Any Fund Types except 40 and 90.</v>
          </cell>
          <cell r="R265" t="str">
            <v>Any Location Type and related departments or school locations except 99|997 and 99|998.  Can use the 99|999 with the Assigned Allocation Method.</v>
          </cell>
          <cell r="S265" t="str">
            <v>Any Function except 000, 421, 997, 998, and 999.</v>
          </cell>
          <cell r="T265" t="str">
            <v>Any Program except 97 and 98.  Can use 99 with the Assigned Allocation Method.</v>
          </cell>
          <cell r="U265"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265" t="str">
            <v>Use Job Classification 0000 only for Non-Compensation and Non-Benefit Costs.</v>
          </cell>
          <cell r="W265">
            <v>3</v>
          </cell>
        </row>
        <row r="266">
          <cell r="C266">
            <v>55900</v>
          </cell>
          <cell r="D266" t="str">
            <v>Intereducational, Interagency Purchased Services</v>
          </cell>
          <cell r="H266" t="str">
            <v>No entries allowed to this Account.  NOT Reported to Data Warehouse</v>
          </cell>
          <cell r="I266" t="str">
            <v>N/A</v>
          </cell>
          <cell r="J266" t="str">
            <v>N/A</v>
          </cell>
          <cell r="K266" t="str">
            <v>N/A</v>
          </cell>
          <cell r="L266" t="str">
            <v>N/A</v>
          </cell>
          <cell r="M266" t="str">
            <v>N/A</v>
          </cell>
          <cell r="N266" t="str">
            <v>N/A</v>
          </cell>
          <cell r="O266">
            <v>0</v>
          </cell>
          <cell r="Q266" t="str">
            <v>No entries allowed to this Account.</v>
          </cell>
          <cell r="R266" t="str">
            <v>No entries allowed to this Account.</v>
          </cell>
          <cell r="S266" t="str">
            <v>No entries allowed to this Account.</v>
          </cell>
          <cell r="T266" t="str">
            <v>No entries allowed to this Account.</v>
          </cell>
          <cell r="U266" t="str">
            <v>No entries allowed to this Account.</v>
          </cell>
          <cell r="V266" t="str">
            <v>No entries allowed to this Account.</v>
          </cell>
          <cell r="W266">
            <v>2</v>
          </cell>
        </row>
        <row r="267">
          <cell r="C267">
            <v>55910</v>
          </cell>
          <cell r="D267" t="str">
            <v>Services Purchased from another School District or Educational Service Agency within the State</v>
          </cell>
          <cell r="E267" t="str">
            <v>Y</v>
          </cell>
          <cell r="G267" t="str">
            <v>Added Location exceptions 06/18/09</v>
          </cell>
          <cell r="H267" t="str">
            <v>Use as a "Holding Account" only; all costs to be recorded in accounts corresponding to purpose.</v>
          </cell>
          <cell r="I267" t="str">
            <v>N/A</v>
          </cell>
          <cell r="J267" t="str">
            <v>N/A</v>
          </cell>
          <cell r="K267" t="str">
            <v>N/A</v>
          </cell>
          <cell r="L267" t="str">
            <v>N/A</v>
          </cell>
          <cell r="M267" t="str">
            <v>None.  Use 0000 only.</v>
          </cell>
          <cell r="N267">
            <v>3</v>
          </cell>
          <cell r="O267">
            <v>0</v>
          </cell>
          <cell r="Q267" t="str">
            <v>Any Fund Types except 40 and 90.</v>
          </cell>
          <cell r="R267" t="str">
            <v>Location 99|997only.</v>
          </cell>
          <cell r="S267" t="str">
            <v>Function 997 only.</v>
          </cell>
          <cell r="T267" t="str">
            <v>Program 97 only.</v>
          </cell>
          <cell r="U267" t="str">
            <v>Subject 9700 only.</v>
          </cell>
          <cell r="V267" t="str">
            <v>Use Job Classification 0000 only for Non-Compensation and Non-Benefit Costs.</v>
          </cell>
          <cell r="W267">
            <v>3</v>
          </cell>
        </row>
        <row r="268">
          <cell r="C268">
            <v>55920</v>
          </cell>
          <cell r="D268" t="str">
            <v>Contracts - Interagency</v>
          </cell>
          <cell r="G268" t="str">
            <v>Added Location exceptions 06/18/09</v>
          </cell>
          <cell r="H268" t="str">
            <v>Use as a "Holding Account" only; all costs to be recorded in accounts corresponding to purpose.</v>
          </cell>
          <cell r="I268" t="str">
            <v>N/A</v>
          </cell>
          <cell r="J268" t="str">
            <v>N/A</v>
          </cell>
          <cell r="K268" t="str">
            <v>N/A</v>
          </cell>
          <cell r="L268" t="str">
            <v>N/A</v>
          </cell>
          <cell r="M268" t="str">
            <v>None.  Use 0000 only.</v>
          </cell>
          <cell r="N268">
            <v>3</v>
          </cell>
          <cell r="O268">
            <v>0</v>
          </cell>
          <cell r="Q268" t="str">
            <v>Any Fund Types except 40 and 90.</v>
          </cell>
          <cell r="R268" t="str">
            <v>Location 99|997only.</v>
          </cell>
          <cell r="S268" t="str">
            <v>Function 997 only.</v>
          </cell>
          <cell r="T268" t="str">
            <v>Program 97 only.</v>
          </cell>
          <cell r="U268" t="str">
            <v>Subject 9700 only.</v>
          </cell>
          <cell r="V268" t="str">
            <v>Use Job Classification 0000 only for Non-Compensation and Non-Benefit Costs.</v>
          </cell>
          <cell r="W268">
            <v>3</v>
          </cell>
        </row>
        <row r="269">
          <cell r="C269">
            <v>55930</v>
          </cell>
          <cell r="D269" t="str">
            <v>Other Contract Services - Interagency</v>
          </cell>
          <cell r="G269" t="str">
            <v>Changed Name 3/31/08; Added Location exceptions 06/18/09</v>
          </cell>
          <cell r="H269" t="str">
            <v>Use as a "Holding Account" only; all costs to be recorded in accounts corresponding to purpose.</v>
          </cell>
          <cell r="I269" t="str">
            <v>N/A</v>
          </cell>
          <cell r="J269" t="str">
            <v>N/A</v>
          </cell>
          <cell r="K269" t="str">
            <v>N/A</v>
          </cell>
          <cell r="L269" t="str">
            <v>N/A</v>
          </cell>
          <cell r="M269" t="str">
            <v>None.  Use 0000 only.</v>
          </cell>
          <cell r="N269">
            <v>3</v>
          </cell>
          <cell r="O269">
            <v>0</v>
          </cell>
          <cell r="Q269" t="str">
            <v>Any Fund Types except 40 and 90.</v>
          </cell>
          <cell r="R269" t="str">
            <v>Location 99|997only.</v>
          </cell>
          <cell r="S269" t="str">
            <v>Function 997 only.</v>
          </cell>
          <cell r="T269" t="str">
            <v>Program 97 only.</v>
          </cell>
          <cell r="U269" t="str">
            <v>Subject 9700 only.</v>
          </cell>
          <cell r="V269" t="str">
            <v>Use Job Classification 0000 only for Non-Compensation and Non-Benefit Costs.</v>
          </cell>
          <cell r="W269">
            <v>3</v>
          </cell>
        </row>
        <row r="270">
          <cell r="C270">
            <v>55950</v>
          </cell>
          <cell r="D270" t="str">
            <v>Services Purchased from another School District or Educational Service Agency outside the State</v>
          </cell>
          <cell r="E270" t="str">
            <v>Y</v>
          </cell>
          <cell r="G270" t="str">
            <v>Added Location exceptions 06/18/09</v>
          </cell>
          <cell r="H270" t="str">
            <v>Use as a "Holding Account" only; all costs to be recorded in accounts corresponding to purpose.</v>
          </cell>
          <cell r="I270" t="str">
            <v>N/A</v>
          </cell>
          <cell r="J270" t="str">
            <v>N/A</v>
          </cell>
          <cell r="K270" t="str">
            <v>N/A</v>
          </cell>
          <cell r="L270" t="str">
            <v>N/A</v>
          </cell>
          <cell r="M270" t="str">
            <v>None.  Use 0000 only.</v>
          </cell>
          <cell r="N270">
            <v>3</v>
          </cell>
          <cell r="O270">
            <v>0</v>
          </cell>
          <cell r="Q270" t="str">
            <v>Any Fund Types except 40 and 90.</v>
          </cell>
          <cell r="R270" t="str">
            <v>Location 99|997only.</v>
          </cell>
          <cell r="S270" t="str">
            <v>Function 997 only.</v>
          </cell>
          <cell r="T270" t="str">
            <v>Program 97 only.</v>
          </cell>
          <cell r="U270" t="str">
            <v>Subject 9700 only.</v>
          </cell>
          <cell r="V270" t="str">
            <v>Use Job Classification 0000 only for Non-Compensation and Non-Benefit Costs.</v>
          </cell>
          <cell r="W270">
            <v>3</v>
          </cell>
        </row>
        <row r="271">
          <cell r="C271">
            <v>56000</v>
          </cell>
          <cell r="D271" t="str">
            <v>Supplies</v>
          </cell>
          <cell r="E271" t="str">
            <v>Y</v>
          </cell>
          <cell r="H271" t="str">
            <v>Reporting Level Account only.  Transactional entries are NOT allowed with this Account.</v>
          </cell>
          <cell r="I271" t="str">
            <v>N/A</v>
          </cell>
          <cell r="J271" t="str">
            <v>N/A</v>
          </cell>
          <cell r="K271" t="str">
            <v>N/A</v>
          </cell>
          <cell r="L271" t="str">
            <v>N/A</v>
          </cell>
          <cell r="M271" t="str">
            <v>N/A</v>
          </cell>
          <cell r="N271" t="str">
            <v>N/A</v>
          </cell>
          <cell r="O271">
            <v>0</v>
          </cell>
          <cell r="Q271" t="str">
            <v>No entries allowed to this Account.</v>
          </cell>
          <cell r="R271" t="str">
            <v>No entries allowed to this Account.</v>
          </cell>
          <cell r="S271" t="str">
            <v>No entries allowed to this Account.</v>
          </cell>
          <cell r="T271" t="str">
            <v>No entries allowed to this Account.</v>
          </cell>
          <cell r="U271" t="str">
            <v>No entries allowed to this Account.</v>
          </cell>
          <cell r="V271" t="str">
            <v>No entries allowed to this Account.</v>
          </cell>
          <cell r="W271">
            <v>1</v>
          </cell>
        </row>
        <row r="272">
          <cell r="C272">
            <v>56100</v>
          </cell>
          <cell r="D272" t="str">
            <v>General Supplies</v>
          </cell>
          <cell r="H272" t="str">
            <v>Reporting Level Account only.  Transactional entries are NOT allowed with this Account.</v>
          </cell>
          <cell r="I272" t="str">
            <v>N/A</v>
          </cell>
          <cell r="J272" t="str">
            <v>N/A</v>
          </cell>
          <cell r="K272" t="str">
            <v>N/A</v>
          </cell>
          <cell r="L272" t="str">
            <v>N/A</v>
          </cell>
          <cell r="M272" t="str">
            <v>N/A</v>
          </cell>
          <cell r="N272" t="str">
            <v>N/A</v>
          </cell>
          <cell r="O272">
            <v>0</v>
          </cell>
          <cell r="Q272" t="str">
            <v>No entries allowed to this Account.</v>
          </cell>
          <cell r="R272" t="str">
            <v>No entries allowed to this Account.</v>
          </cell>
          <cell r="S272" t="str">
            <v>No entries allowed to this Account.</v>
          </cell>
          <cell r="T272" t="str">
            <v>No entries allowed to this Account.</v>
          </cell>
          <cell r="U272" t="str">
            <v>No entries allowed to this Account.</v>
          </cell>
          <cell r="V272" t="str">
            <v>No entries allowed to this Account.</v>
          </cell>
          <cell r="W272">
            <v>2</v>
          </cell>
        </row>
        <row r="273">
          <cell r="C273">
            <v>56101</v>
          </cell>
          <cell r="D273" t="str">
            <v>General Supplies and Materials</v>
          </cell>
          <cell r="G273" t="str">
            <v>Name Chg 2/11/08 and Moved from 56108; add Location exceptions 06/18/09</v>
          </cell>
          <cell r="H273" t="str">
            <v>Refer to Object Intersection Rules.</v>
          </cell>
          <cell r="I273" t="str">
            <v>Direct Preferred or Wtd. Students</v>
          </cell>
          <cell r="J273" t="str">
            <v>Direct Required</v>
          </cell>
          <cell r="K273" t="str">
            <v>Direct Preferred or Wtd. Students</v>
          </cell>
          <cell r="L273" t="str">
            <v>Direct Preferred or Wtd. Students</v>
          </cell>
          <cell r="M273" t="str">
            <v>None.  Use 0000 only.</v>
          </cell>
          <cell r="N273">
            <v>3</v>
          </cell>
          <cell r="O273">
            <v>0</v>
          </cell>
          <cell r="Q273" t="str">
            <v>Any Fund Types except 40 and 90.</v>
          </cell>
          <cell r="R273" t="str">
            <v>Any Location Types and related departments or school locations except 99|997, 99|998, and Location Type 15.  Can use the 99|999 with the Assigned Allocation Method.</v>
          </cell>
          <cell r="S273" t="str">
            <v>Any Function except 000, 111, 112, 113, 223, 411, 421, 432, 441, 997, 998, and 999.</v>
          </cell>
          <cell r="T273" t="str">
            <v>Any Program except 97 and 98.  Can use 99 with the Assigned Allocation Method.</v>
          </cell>
          <cell r="U273" t="str">
            <v>May not use Subjects 9700 or 9800.  Refer to the General Function/Subject Rules and the required Location Type/Subject Rules for guidance on determining the proper Subject account(s) for use with Function and Location accounts, respectively. Can use Subject 9900 with the Assigned Allocation Method.</v>
          </cell>
          <cell r="V273" t="str">
            <v>Use Job Classification 0000 only for Non-Compensation and Non-Benefit Costs.</v>
          </cell>
          <cell r="W273">
            <v>3</v>
          </cell>
        </row>
        <row r="274">
          <cell r="C274">
            <v>56112</v>
          </cell>
          <cell r="D274" t="str">
            <v>Uniform/Wearing Apparel Supplies</v>
          </cell>
          <cell r="G274" t="str">
            <v>Name Chg 9/17;add Location exceptions 06/18/09</v>
          </cell>
          <cell r="H274" t="str">
            <v>Refer to Object Intersection Rules.</v>
          </cell>
          <cell r="I274" t="str">
            <v>Direct Preferred or Wtd. Students</v>
          </cell>
          <cell r="J274" t="str">
            <v>Direct Required</v>
          </cell>
          <cell r="K274" t="str">
            <v>Direct Required</v>
          </cell>
          <cell r="L274" t="str">
            <v>Direct Required</v>
          </cell>
          <cell r="M274" t="str">
            <v>None.  Use 0000 only.</v>
          </cell>
          <cell r="N274">
            <v>1</v>
          </cell>
          <cell r="O274">
            <v>0</v>
          </cell>
          <cell r="P274">
            <v>1</v>
          </cell>
          <cell r="Q274" t="str">
            <v>Any Fund Types except 40 and 90.</v>
          </cell>
          <cell r="R274" t="str">
            <v>Any Location Types and related departments or school locations except 99|997, 99|998, and Location Type 15.  Can use the 99|999 with the Assigned Allocation Method.</v>
          </cell>
          <cell r="S274" t="str">
            <v>Any Function except 000, 111, 112, 113, 223, 411, 421, 432, 441, 997, 998, and 999.</v>
          </cell>
          <cell r="T274" t="str">
            <v>Any Program except 97, 98, and 99.</v>
          </cell>
          <cell r="U274" t="str">
            <v>May not use Subjects 9700, 9800, or 9900.  Refer to the General Function/Subject Rules and the required Location Type/Subject Rules for guidance on determining the proper Subject account(s) to use with Function and Location accounts, respectively.  Use Subject 0000 for uniforms worn by Staff and Students.</v>
          </cell>
          <cell r="V274" t="str">
            <v>Use Job Classification 0000 only for Non-Compensation and Non-Benefit Costs.</v>
          </cell>
          <cell r="W274">
            <v>3</v>
          </cell>
        </row>
        <row r="275">
          <cell r="C275">
            <v>56113</v>
          </cell>
          <cell r="D275" t="str">
            <v>Graduation Supplies</v>
          </cell>
          <cell r="G275" t="str">
            <v>add Location exceptions 06/18/09</v>
          </cell>
          <cell r="H275" t="str">
            <v>Refer to Object Intersection Rules.</v>
          </cell>
          <cell r="I275" t="str">
            <v>Direct Preferred or Wtd. Students</v>
          </cell>
          <cell r="J275" t="str">
            <v>Direct Required</v>
          </cell>
          <cell r="K275" t="str">
            <v>Direct Required</v>
          </cell>
          <cell r="L275" t="str">
            <v>Direct Required</v>
          </cell>
          <cell r="M275" t="str">
            <v>None.  Use 0000 only.</v>
          </cell>
          <cell r="N275">
            <v>1</v>
          </cell>
          <cell r="O275">
            <v>0</v>
          </cell>
          <cell r="P275">
            <v>1</v>
          </cell>
          <cell r="Q275" t="str">
            <v>Any Fund Types except 40 and 90.</v>
          </cell>
          <cell r="R275" t="str">
            <v>Any Location Types and related departments or school locations except 99|997, 99|998, and Location Type 15.  Can use the 99|999 with the Assigned Allocation Method.</v>
          </cell>
          <cell r="S275" t="str">
            <v>Function 214 only.</v>
          </cell>
          <cell r="T275" t="str">
            <v>Any Program except 97, 98, and 99.</v>
          </cell>
          <cell r="U275" t="str">
            <v>May not use Subjects 9700, 9800, or 9900.  Refer to the General Function/Subject Rules and the required Location Type/Subject Rules for guidance on determining the proper Subject account(s) to use with Function and Location accounts, respectively.</v>
          </cell>
          <cell r="V275" t="str">
            <v>Use Job Classification 0000 only for Non-Compensation and Non-Benefit Costs.</v>
          </cell>
          <cell r="W275">
            <v>3</v>
          </cell>
        </row>
        <row r="276">
          <cell r="C276">
            <v>56115</v>
          </cell>
          <cell r="D276" t="str">
            <v>Medical Supplies</v>
          </cell>
          <cell r="G276" t="str">
            <v>add Location exceptions 06/18/09</v>
          </cell>
          <cell r="H276" t="str">
            <v>Refer to Object Intersection Rules.</v>
          </cell>
          <cell r="I276" t="str">
            <v>Direct Preferred or Wtd. Students</v>
          </cell>
          <cell r="J276" t="str">
            <v>Direct Required</v>
          </cell>
          <cell r="K276" t="str">
            <v>Direct Required</v>
          </cell>
          <cell r="L276" t="str">
            <v>Direct Required</v>
          </cell>
          <cell r="M276" t="str">
            <v>None.  Use 0000 only.</v>
          </cell>
          <cell r="N276">
            <v>1</v>
          </cell>
          <cell r="O276">
            <v>0</v>
          </cell>
          <cell r="Q276" t="str">
            <v>Any Fund Types except 40 and 90.</v>
          </cell>
          <cell r="R276" t="str">
            <v>Any Location Types and related departments or school locations except 99|997, 99|998, and Location Type 15.  Can use the 99|999 with the Assigned Allocation Method.</v>
          </cell>
          <cell r="S276" t="str">
            <v>Functions 213, 216, and 431 only; Function 213 with Subject 2200 Series only; Function 216 with Subjects 2100 Series and 2500 only; Function 431 with Location Type 08, Program 50 series, Subject 2500 only.</v>
          </cell>
          <cell r="T276" t="str">
            <v>Any Program except 97, 98 and 99.  Program 50 series  with Function 431.</v>
          </cell>
          <cell r="U276" t="str">
            <v>Use Subject 2200 Series with Function 213 only;  Subjects 2100 Series and 2500 with Function 216 only;  Subject 2500 with Function 431.</v>
          </cell>
          <cell r="V276" t="str">
            <v>Use Job Classification 0000 only for Non-Compensation and Non-Benefit Costs.</v>
          </cell>
          <cell r="W276">
            <v>3</v>
          </cell>
        </row>
        <row r="277">
          <cell r="C277">
            <v>56116</v>
          </cell>
          <cell r="D277" t="str">
            <v>Athletic Supplies</v>
          </cell>
          <cell r="G277" t="str">
            <v>add Location exceptions 06/18/09</v>
          </cell>
          <cell r="H277" t="str">
            <v>Refer to Object Intersection Rules.</v>
          </cell>
          <cell r="I277" t="str">
            <v>Direct Preferred or Wtd. Students</v>
          </cell>
          <cell r="J277" t="str">
            <v>Direct Required</v>
          </cell>
          <cell r="K277" t="str">
            <v>Direct Required</v>
          </cell>
          <cell r="L277" t="str">
            <v>Direct Required</v>
          </cell>
          <cell r="M277" t="str">
            <v>None.  Use 0000 only.</v>
          </cell>
          <cell r="N277">
            <v>1</v>
          </cell>
          <cell r="O277">
            <v>0</v>
          </cell>
          <cell r="P277">
            <v>1</v>
          </cell>
          <cell r="Q277" t="str">
            <v>Any Fund Types except 40 and 90.</v>
          </cell>
          <cell r="R277" t="str">
            <v>Location Types 04 and 05 only.  Can use Location 99|999 with the Assigned Allocation Method.</v>
          </cell>
          <cell r="S277" t="str">
            <v>Functions 213 and 433 only.</v>
          </cell>
          <cell r="T277" t="str">
            <v>Programs 80 and 90 only.</v>
          </cell>
          <cell r="U277" t="str">
            <v>Subject 2200 series only.</v>
          </cell>
          <cell r="V277" t="str">
            <v>Use Job Classification 0000 only for Non-Compensation and Non-Benefit Costs.</v>
          </cell>
          <cell r="W277">
            <v>3</v>
          </cell>
        </row>
        <row r="278">
          <cell r="C278">
            <v>56117</v>
          </cell>
          <cell r="D278" t="str">
            <v>Honors/Awards Supplies</v>
          </cell>
          <cell r="G278" t="str">
            <v>Name Chg 2/11/08; add Location exceptions 06/18/09</v>
          </cell>
          <cell r="H278" t="str">
            <v>Refer to Object Intersection Rules.</v>
          </cell>
          <cell r="I278" t="str">
            <v>Direct Preferred or Wtd. Students</v>
          </cell>
          <cell r="J278" t="str">
            <v>Direct Required</v>
          </cell>
          <cell r="K278" t="str">
            <v>Direct Required</v>
          </cell>
          <cell r="L278" t="str">
            <v>Direct Required</v>
          </cell>
          <cell r="M278" t="str">
            <v>None.  Use 0000 only.</v>
          </cell>
          <cell r="N278">
            <v>1</v>
          </cell>
          <cell r="O278">
            <v>0</v>
          </cell>
          <cell r="P278">
            <v>1</v>
          </cell>
          <cell r="Q278" t="str">
            <v>Any Fund Types except 40 and 90.</v>
          </cell>
          <cell r="R278" t="str">
            <v>Any Location Types and related departments or school locations except 99|997, 99|998, and Location Type 15.  Can use the 99|999 with the Assigned Allocation Method.</v>
          </cell>
          <cell r="S278" t="str">
            <v>Functions 213, 214, 222, 433, 512 and 531 only.</v>
          </cell>
          <cell r="T278" t="str">
            <v>Any Program except 97, 98, and 99.</v>
          </cell>
          <cell r="U278" t="str">
            <v>May not use Subjects 9700, 9800, or 9900.  Refer to the General Function/Subject Rules and the required Location Type/Subject Rules for guidance on determining the proper Subject account(s) to use with Function and Location accounts, respectively.</v>
          </cell>
          <cell r="V278" t="str">
            <v>Use Job Classification 0000 only for Non-Compensation and Non-Benefit Costs.</v>
          </cell>
          <cell r="W278">
            <v>3</v>
          </cell>
        </row>
        <row r="279">
          <cell r="C279">
            <v>56200</v>
          </cell>
          <cell r="D279" t="str">
            <v>Facilities, Energy, and Transportation Maintenance and Supplies</v>
          </cell>
          <cell r="G279" t="str">
            <v>Changed Name 06/24/09</v>
          </cell>
          <cell r="H279" t="str">
            <v>Reporting Level Account only.  Transactional entries are NOT allowed with this Account.</v>
          </cell>
          <cell r="I279" t="str">
            <v>N/A</v>
          </cell>
          <cell r="J279" t="str">
            <v>N/A</v>
          </cell>
          <cell r="K279" t="str">
            <v>N/A</v>
          </cell>
          <cell r="L279" t="str">
            <v>N/A</v>
          </cell>
          <cell r="M279" t="str">
            <v>N/A</v>
          </cell>
          <cell r="N279" t="str">
            <v>N/A</v>
          </cell>
          <cell r="O279">
            <v>0</v>
          </cell>
          <cell r="Q279" t="str">
            <v>No entries allowed to this Account.</v>
          </cell>
          <cell r="R279" t="str">
            <v>No entries allowed to this Account.</v>
          </cell>
          <cell r="S279" t="str">
            <v>No entries allowed to this Account.</v>
          </cell>
          <cell r="T279" t="str">
            <v>No entries allowed to this Account.</v>
          </cell>
          <cell r="U279" t="str">
            <v>No entries allowed to this Account.</v>
          </cell>
          <cell r="V279" t="str">
            <v>No entries allowed to this Account.</v>
          </cell>
          <cell r="W279">
            <v>2</v>
          </cell>
        </row>
        <row r="280">
          <cell r="C280">
            <v>56201</v>
          </cell>
          <cell r="D280" t="str">
            <v>Natural Gas</v>
          </cell>
          <cell r="G280" t="str">
            <v>add Location exceptions 06/18/09</v>
          </cell>
          <cell r="H280" t="str">
            <v>Refer to Object Intersection Rules.</v>
          </cell>
          <cell r="I280" t="str">
            <v>Direct Preferred or Wtd. Square Feet</v>
          </cell>
          <cell r="J280" t="str">
            <v>Direct Required</v>
          </cell>
          <cell r="K280" t="str">
            <v>Direct Required</v>
          </cell>
          <cell r="L280" t="str">
            <v>Direct Required</v>
          </cell>
          <cell r="M280" t="str">
            <v>None.  Use 0000 only.</v>
          </cell>
          <cell r="N280">
            <v>1</v>
          </cell>
          <cell r="O280">
            <v>0</v>
          </cell>
          <cell r="P280">
            <v>1</v>
          </cell>
          <cell r="Q280" t="str">
            <v>Any Fund Types except 40 and 90.</v>
          </cell>
          <cell r="R280" t="str">
            <v>Any Location Types and related departments or school locations except 99|997, 99|998, and Location Type 15.  Can use the 99|999 with the Assigned Allocation Method.</v>
          </cell>
          <cell r="S280" t="str">
            <v>Functions 312 and 321 only.</v>
          </cell>
          <cell r="T280" t="str">
            <v>Any Program except 97, 98, and 99.</v>
          </cell>
          <cell r="U280" t="str">
            <v>Use Subject 2500 only.</v>
          </cell>
          <cell r="V280" t="str">
            <v>Use Job Classification 0000 only for Non-Compensation and Non-Benefit Costs.</v>
          </cell>
          <cell r="W280">
            <v>3</v>
          </cell>
        </row>
        <row r="281">
          <cell r="C281">
            <v>56202</v>
          </cell>
          <cell r="D281" t="str">
            <v>Gasoline</v>
          </cell>
          <cell r="G281" t="str">
            <v>add Location exceptions 06/18/09</v>
          </cell>
          <cell r="H281" t="str">
            <v>Refer to Object Intersection Rules.</v>
          </cell>
          <cell r="I281" t="str">
            <v>Direct Preferred or Wtd. Square Feet</v>
          </cell>
          <cell r="J281" t="str">
            <v>Direct Required</v>
          </cell>
          <cell r="K281" t="str">
            <v>Direct Required</v>
          </cell>
          <cell r="L281" t="str">
            <v>Direct Required</v>
          </cell>
          <cell r="M281" t="str">
            <v>None.  Use 0000 only.</v>
          </cell>
          <cell r="N281">
            <v>1</v>
          </cell>
          <cell r="O281">
            <v>0</v>
          </cell>
          <cell r="P281">
            <v>1</v>
          </cell>
          <cell r="Q281" t="str">
            <v>Any Fund Types except 40 and 90.</v>
          </cell>
          <cell r="R281" t="str">
            <v>Any Location Type and related departments or school locations except 99|997 and 99|998.  Can use the 99|999 with the Assigned Allocation Method.</v>
          </cell>
          <cell r="S281" t="str">
            <v>Functions 311, 312, 321, and 431 only.</v>
          </cell>
          <cell r="T281" t="str">
            <v>Any Program except 97, 98, and 99.</v>
          </cell>
          <cell r="U281" t="str">
            <v>Use Subject 2500 only.</v>
          </cell>
          <cell r="V281" t="str">
            <v>Use Job Classification 0000 only for Non-Compensation and Non-Benefit Costs.</v>
          </cell>
          <cell r="W281">
            <v>3</v>
          </cell>
        </row>
        <row r="282">
          <cell r="C282">
            <v>56203</v>
          </cell>
          <cell r="D282" t="str">
            <v>Diesel Fuel</v>
          </cell>
          <cell r="G282" t="str">
            <v>add Location exceptions 06/18/09</v>
          </cell>
          <cell r="H282" t="str">
            <v>Refer to Object Intersection Rules.</v>
          </cell>
          <cell r="I282" t="str">
            <v>Direct Preferred or Wtd. Square Feet</v>
          </cell>
          <cell r="J282" t="str">
            <v>Direct Required</v>
          </cell>
          <cell r="K282" t="str">
            <v>Direct Required</v>
          </cell>
          <cell r="L282" t="str">
            <v>Direct Required</v>
          </cell>
          <cell r="M282" t="str">
            <v>None.  Use 0000 only.</v>
          </cell>
          <cell r="N282">
            <v>1</v>
          </cell>
          <cell r="O282">
            <v>0</v>
          </cell>
          <cell r="P282">
            <v>1</v>
          </cell>
          <cell r="Q282" t="str">
            <v>Any Fund Types except 40 and 90.</v>
          </cell>
          <cell r="R282" t="str">
            <v>Any Location Type and related departments or school locations except 99|997 and 99|998.  Can use the 99|999 with the Assigned Allocation Method.</v>
          </cell>
          <cell r="S282" t="str">
            <v>Functions 213, 311, 312, 321 and 431 only.</v>
          </cell>
          <cell r="T282" t="str">
            <v>Any Program except 97, 98, and 99.</v>
          </cell>
          <cell r="U282" t="str">
            <v>May not use Subjects 9700, 9800, or 9900.  Refer to the General Function/Subject Rules and the required Location Type/Subject Rules for guidance on determining the proper Subject account(s) to use with Function and Location accounts, respectively.</v>
          </cell>
          <cell r="V282" t="str">
            <v>Use Job Classification 0000 only for Non-Compensation and Non-Benefit Costs.</v>
          </cell>
          <cell r="W282">
            <v>3</v>
          </cell>
        </row>
        <row r="283">
          <cell r="C283">
            <v>56204</v>
          </cell>
          <cell r="D283" t="str">
            <v>Propane</v>
          </cell>
          <cell r="G283" t="str">
            <v>Changed Name 4/22/08; add Location exceptions 06/18/09</v>
          </cell>
          <cell r="H283" t="str">
            <v>Refer to Object Intersection Rules.</v>
          </cell>
          <cell r="I283" t="str">
            <v>Direct Preferred or Wtd. Square Feet</v>
          </cell>
          <cell r="J283" t="str">
            <v>Direct Required</v>
          </cell>
          <cell r="K283" t="str">
            <v>Direct Required</v>
          </cell>
          <cell r="L283" t="str">
            <v>Direct Required</v>
          </cell>
          <cell r="M283" t="str">
            <v>None.  Use 0000 only.</v>
          </cell>
          <cell r="N283">
            <v>1</v>
          </cell>
          <cell r="O283">
            <v>0</v>
          </cell>
          <cell r="P283">
            <v>1</v>
          </cell>
          <cell r="Q283" t="str">
            <v>Any Fund Types except 40 and 90.</v>
          </cell>
          <cell r="R283" t="str">
            <v>Any Location Types and related departments or school locations except 99|997, 99|998, and Location Type 15.  Can use the 99|999 with the Assigned Allocation Method.</v>
          </cell>
          <cell r="S283" t="str">
            <v>Functions 311, 312, 321, and 433 only.</v>
          </cell>
          <cell r="T283" t="str">
            <v>Any Program except 97, 98, and 99.</v>
          </cell>
          <cell r="U283" t="str">
            <v>Use Subject 2500 only.</v>
          </cell>
          <cell r="V283" t="str">
            <v>Use Job Classification 0000 only for Non-Compensation and Non-Benefit Costs.</v>
          </cell>
          <cell r="W283">
            <v>3</v>
          </cell>
        </row>
        <row r="284">
          <cell r="C284">
            <v>56207</v>
          </cell>
          <cell r="D284" t="str">
            <v>Vehicle Maintenance Supplies/Parts</v>
          </cell>
          <cell r="G284" t="str">
            <v>add Location exceptions 06/18/09 Changed Name 06/24/09</v>
          </cell>
          <cell r="H284" t="str">
            <v>Refer to Object Intersection Rules.</v>
          </cell>
          <cell r="I284" t="str">
            <v>Direct Preferred or Wtd. Square Feet</v>
          </cell>
          <cell r="J284" t="str">
            <v>Direct Required</v>
          </cell>
          <cell r="K284" t="str">
            <v>Direct Required</v>
          </cell>
          <cell r="L284" t="str">
            <v>Direct Required</v>
          </cell>
          <cell r="M284" t="str">
            <v>None.  Use 0000 only.</v>
          </cell>
          <cell r="N284">
            <v>1</v>
          </cell>
          <cell r="O284">
            <v>0</v>
          </cell>
          <cell r="P284">
            <v>1</v>
          </cell>
          <cell r="Q284" t="str">
            <v>Any Fund Types except 40 and 90.</v>
          </cell>
          <cell r="R284" t="str">
            <v>Any Location Type and related departments or school locations except 99|997 and 99|998.  Can use the 99|999 with the Assigned Allocation Method.</v>
          </cell>
          <cell r="S284" t="str">
            <v>Function 311, 312, 321, and 431 only.</v>
          </cell>
          <cell r="T284" t="str">
            <v>Any Program except 97, 98, and 99.</v>
          </cell>
          <cell r="U284" t="str">
            <v>Use Subject 2500 only.</v>
          </cell>
          <cell r="V284" t="str">
            <v>Use Job Classification 0000 only for Non-Compensation and Non-Benefit Costs.</v>
          </cell>
          <cell r="W284">
            <v>3</v>
          </cell>
        </row>
        <row r="285">
          <cell r="C285">
            <v>56208</v>
          </cell>
          <cell r="D285" t="str">
            <v>Bottled Gas</v>
          </cell>
          <cell r="G285" t="str">
            <v>add Location exceptions 06/18/09</v>
          </cell>
          <cell r="H285" t="str">
            <v>Refer to Object Intersection Rules.</v>
          </cell>
          <cell r="I285" t="str">
            <v>Direct Preferred or Wtd. Square Feet</v>
          </cell>
          <cell r="J285" t="str">
            <v>Direct Required</v>
          </cell>
          <cell r="K285" t="str">
            <v>Direct Required</v>
          </cell>
          <cell r="L285" t="str">
            <v>Direct Required</v>
          </cell>
          <cell r="M285" t="str">
            <v>None.  Use 0000 only.</v>
          </cell>
          <cell r="N285">
            <v>1</v>
          </cell>
          <cell r="O285">
            <v>0</v>
          </cell>
          <cell r="P285">
            <v>1</v>
          </cell>
          <cell r="Q285" t="str">
            <v>Any Fund Types except 40 and 90.</v>
          </cell>
          <cell r="R285" t="str">
            <v>Any Location Types and related departments or school locations except 99|997, 99|998, and Location Type 15.  Can use the 99|999 with the Assigned Allocation Method.</v>
          </cell>
          <cell r="S285" t="str">
            <v>Functions 122 and 321 only.</v>
          </cell>
          <cell r="T285" t="str">
            <v>Any Program except 97, 98, and 99.</v>
          </cell>
          <cell r="U285" t="str">
            <v>May not use Subjects 9700, 9800, or 9900.  Refer to the General Function/Subject Rules and the required Location Type/Subject Rules for guidance on determining the proper Subject account(s) to use with Function and Location accounts, respectively.</v>
          </cell>
          <cell r="V285" t="str">
            <v>Use Job Classification 0000 only for Non-Compensation and Non-Benefit Costs.</v>
          </cell>
          <cell r="W285">
            <v>3</v>
          </cell>
        </row>
        <row r="286">
          <cell r="C286">
            <v>56209</v>
          </cell>
          <cell r="D286" t="str">
            <v>Fuel Oil</v>
          </cell>
          <cell r="G286" t="str">
            <v>add Location exceptions 06/18/09</v>
          </cell>
          <cell r="H286" t="str">
            <v>Refer to Object Intersection Rules.</v>
          </cell>
          <cell r="I286" t="str">
            <v>Direct Preferred or Wtd. Square Feet</v>
          </cell>
          <cell r="J286" t="str">
            <v>Direct Required</v>
          </cell>
          <cell r="K286" t="str">
            <v>Direct Required</v>
          </cell>
          <cell r="L286" t="str">
            <v>Direct Required</v>
          </cell>
          <cell r="M286" t="str">
            <v>None.  Use 0000 only.</v>
          </cell>
          <cell r="N286">
            <v>1</v>
          </cell>
          <cell r="O286">
            <v>0</v>
          </cell>
          <cell r="P286">
            <v>1</v>
          </cell>
          <cell r="Q286" t="str">
            <v>Any Fund Types except 40 and 90.</v>
          </cell>
          <cell r="R286" t="str">
            <v>Any Location Types and related departments or school locations except 99|997, 99|998, and Location Type 15.  Can use the 99|999 with the Assigned Allocation Method.</v>
          </cell>
          <cell r="S286" t="str">
            <v>Functions 311, 321, and 433 only.</v>
          </cell>
          <cell r="T286" t="str">
            <v>Any Program except 97, 98, and 99.</v>
          </cell>
          <cell r="U286" t="str">
            <v>Use Subject 2500 only.</v>
          </cell>
          <cell r="V286" t="str">
            <v>Use Job Classification 0000 only for Non-Compensation and Non-Benefit Costs.</v>
          </cell>
          <cell r="W286">
            <v>3</v>
          </cell>
        </row>
        <row r="287">
          <cell r="C287">
            <v>56210</v>
          </cell>
          <cell r="D287" t="str">
            <v>Coal</v>
          </cell>
          <cell r="G287" t="str">
            <v>add Location exceptions 06/18/09</v>
          </cell>
          <cell r="H287" t="str">
            <v>Refer to Object Intersection Rules.</v>
          </cell>
          <cell r="I287" t="str">
            <v>Direct Preferred or Wtd. Square Feet</v>
          </cell>
          <cell r="J287" t="str">
            <v>Direct Required</v>
          </cell>
          <cell r="K287" t="str">
            <v>Direct Required</v>
          </cell>
          <cell r="L287" t="str">
            <v>Direct Required</v>
          </cell>
          <cell r="M287" t="str">
            <v>None.  Use 0000 only.</v>
          </cell>
          <cell r="N287">
            <v>1</v>
          </cell>
          <cell r="O287">
            <v>0</v>
          </cell>
          <cell r="P287">
            <v>1</v>
          </cell>
          <cell r="Q287" t="str">
            <v>Any Fund Types except 40 and 90.</v>
          </cell>
          <cell r="R287" t="str">
            <v>Any Location Types and related departments or school locations except 99|997, 99|998, and Location Type 15.  Can use the 99|999 with the Assigned Allocation Method.</v>
          </cell>
          <cell r="S287" t="str">
            <v>Function 321 only.</v>
          </cell>
          <cell r="T287" t="str">
            <v>Any Program except 97, 98, and 99.</v>
          </cell>
          <cell r="U287" t="str">
            <v>May not use Subjects 9700, 9800, or 9900.  Refer to the General Function/Subject Rules and the required Location Type/Subject Rules for guidance on determining the proper Subject account(s) to use with Function and Location accounts, respectively.</v>
          </cell>
          <cell r="V287" t="str">
            <v>Use Job Classification 0000 only for Non-Compensation and Non-Benefit Costs.</v>
          </cell>
          <cell r="W287">
            <v>3</v>
          </cell>
        </row>
        <row r="288">
          <cell r="C288">
            <v>56211</v>
          </cell>
          <cell r="D288" t="str">
            <v>Other Supplies</v>
          </cell>
          <cell r="G288" t="str">
            <v>add Location exceptions 06/18/09</v>
          </cell>
          <cell r="H288" t="str">
            <v>Refer to Object Intersection Rules.</v>
          </cell>
          <cell r="I288" t="str">
            <v>Direct Preferred or Wtd. Square Feet</v>
          </cell>
          <cell r="J288" t="str">
            <v>Direct Required</v>
          </cell>
          <cell r="K288" t="str">
            <v>Direct Required</v>
          </cell>
          <cell r="L288" t="str">
            <v>Direct Required</v>
          </cell>
          <cell r="M288" t="str">
            <v>None.  Use 0000 only.</v>
          </cell>
          <cell r="N288">
            <v>1</v>
          </cell>
          <cell r="O288">
            <v>0</v>
          </cell>
          <cell r="P288">
            <v>1</v>
          </cell>
          <cell r="Q288" t="str">
            <v>Any Fund Types except 40 and 90.</v>
          </cell>
          <cell r="R288" t="str">
            <v>Any Location Types and related departments or school locations except 99|997, 99|998, and Location Type 15.  Can use the 99|999 with the Assigned Allocation Method.</v>
          </cell>
          <cell r="S288" t="str">
            <v>Any Function except 000, 223, 411, 421, 432, 441, 997, 998, and 999.</v>
          </cell>
          <cell r="T288" t="str">
            <v>Any Program except 97, 98, and 99.</v>
          </cell>
          <cell r="U288" t="str">
            <v>May not use Subjects 9700, 9800, or 9900.  Refer to the General Function/Subject Rules and the required Location Type/Subject Rules for guidance on determining the proper Subject account(s) to use with Function and Location accounts, respectively.</v>
          </cell>
          <cell r="V288" t="str">
            <v>Use Job Classification 0000 only for Non-Compensation and Non-Benefit Costs.</v>
          </cell>
          <cell r="W288">
            <v>3</v>
          </cell>
        </row>
        <row r="289">
          <cell r="C289">
            <v>56213</v>
          </cell>
          <cell r="D289" t="str">
            <v>Glass</v>
          </cell>
          <cell r="G289" t="str">
            <v>add Location exceptions 06/18/09</v>
          </cell>
          <cell r="H289" t="str">
            <v>Refer to Object Intersection Rules.</v>
          </cell>
          <cell r="I289" t="str">
            <v>Direct Preferred or Wtd. Square Feet</v>
          </cell>
          <cell r="J289" t="str">
            <v>Direct Required</v>
          </cell>
          <cell r="K289" t="str">
            <v>Direct Required</v>
          </cell>
          <cell r="L289" t="str">
            <v>Direct Required</v>
          </cell>
          <cell r="M289" t="str">
            <v>None.  Use 0000 only.</v>
          </cell>
          <cell r="N289">
            <v>1</v>
          </cell>
          <cell r="O289">
            <v>0</v>
          </cell>
          <cell r="P289">
            <v>1</v>
          </cell>
          <cell r="Q289" t="str">
            <v>Any Fund Types except 40 and 90.</v>
          </cell>
          <cell r="R289" t="str">
            <v>Any Location Types and related departments or school locations except 99|997, 99|998, and Location Type 15.  Can use the 99|999 with the Assigned Allocation Method.</v>
          </cell>
          <cell r="S289" t="str">
            <v>Functions 312 and 321 only.</v>
          </cell>
          <cell r="T289" t="str">
            <v>Any Program except 97, 98, and 99.</v>
          </cell>
          <cell r="U289" t="str">
            <v>Use Subject 2500 only.</v>
          </cell>
          <cell r="V289" t="str">
            <v>Use Job Classification 0000 only for Non-Compensation and Non-Benefit Costs.</v>
          </cell>
          <cell r="W289">
            <v>3</v>
          </cell>
        </row>
        <row r="290">
          <cell r="C290">
            <v>56214</v>
          </cell>
          <cell r="D290" t="str">
            <v>Paint</v>
          </cell>
          <cell r="G290" t="str">
            <v>add Location exceptions 06/18/09</v>
          </cell>
          <cell r="H290" t="str">
            <v>Refer to Object Intersection Rules.</v>
          </cell>
          <cell r="I290" t="str">
            <v>Direct Preferred or Wtd. Square Feet</v>
          </cell>
          <cell r="J290" t="str">
            <v>Direct Required</v>
          </cell>
          <cell r="K290" t="str">
            <v>Direct Required</v>
          </cell>
          <cell r="L290" t="str">
            <v>Direct Required</v>
          </cell>
          <cell r="M290" t="str">
            <v>None.  Use 0000 only.</v>
          </cell>
          <cell r="N290">
            <v>1</v>
          </cell>
          <cell r="O290">
            <v>0</v>
          </cell>
          <cell r="P290">
            <v>1</v>
          </cell>
          <cell r="Q290" t="str">
            <v>Any Fund Types except 40 and 90.</v>
          </cell>
          <cell r="R290" t="str">
            <v>Any Location Types and related departments or school locations except 99|997, 99|998, and Location Type 15.  Can use the 99|999 with the Assigned Allocation Method.</v>
          </cell>
          <cell r="S290" t="str">
            <v>Functions 122, 312, and 321 only.</v>
          </cell>
          <cell r="T290" t="str">
            <v>Any Program except 97, 98, and 99.</v>
          </cell>
          <cell r="U290" t="str">
            <v>May not use Subjects 9700, 9800, or 9900.  Refer to the General Function/Subject Rules and the required Location Type/Subject Rules for guidance on determining the proper Subject account(s) to use with Function and Location accounts, respectively.</v>
          </cell>
          <cell r="V290" t="str">
            <v>Use Job Classification 0000 only for Non-Compensation and Non-Benefit Costs.</v>
          </cell>
          <cell r="W290">
            <v>3</v>
          </cell>
        </row>
        <row r="291">
          <cell r="C291">
            <v>56215</v>
          </cell>
          <cell r="D291" t="str">
            <v>Electricity</v>
          </cell>
          <cell r="G291" t="str">
            <v>add Location exceptions 06/18/09</v>
          </cell>
          <cell r="H291" t="str">
            <v>Refer to Object Intersection Rules.</v>
          </cell>
          <cell r="I291" t="str">
            <v>Direct Preferred or Wtd. Square Feet</v>
          </cell>
          <cell r="J291" t="str">
            <v>Direct Required</v>
          </cell>
          <cell r="K291" t="str">
            <v>Direct Required</v>
          </cell>
          <cell r="L291" t="str">
            <v>Direct Required</v>
          </cell>
          <cell r="M291" t="str">
            <v>None.  Use 0000 only.</v>
          </cell>
          <cell r="N291">
            <v>1</v>
          </cell>
          <cell r="O291">
            <v>0</v>
          </cell>
          <cell r="P291">
            <v>1</v>
          </cell>
          <cell r="Q291" t="str">
            <v>Any Fund Types except 40 and 90.</v>
          </cell>
          <cell r="R291" t="str">
            <v>Any Location Types and related departments or school locations except 99|997, 99|998, and Location Type 15.  Can use the 99|999 with the Assigned Allocation Method.</v>
          </cell>
          <cell r="S291" t="str">
            <v>Functions 312, 321, and 433 only.</v>
          </cell>
          <cell r="T291" t="str">
            <v>Any Program except 97, 98, and 99.</v>
          </cell>
          <cell r="U291" t="str">
            <v>Use Subject 2500 only.</v>
          </cell>
          <cell r="V291" t="str">
            <v>Use Job Classification 0000 only for Non-Compensation and Non-Benefit Costs.</v>
          </cell>
          <cell r="W291">
            <v>3</v>
          </cell>
        </row>
        <row r="292">
          <cell r="C292">
            <v>56216</v>
          </cell>
          <cell r="D292" t="str">
            <v>Lumber and Hardware</v>
          </cell>
          <cell r="G292" t="str">
            <v>Added 9/17; add Location exceptions 06/18/09</v>
          </cell>
          <cell r="H292" t="str">
            <v>Refer to Object Intersection Rules.</v>
          </cell>
          <cell r="I292" t="str">
            <v>Direct Preferred or Wtd. Square Feet</v>
          </cell>
          <cell r="J292" t="str">
            <v>Direct Required</v>
          </cell>
          <cell r="K292" t="str">
            <v>Direct Required</v>
          </cell>
          <cell r="L292" t="str">
            <v>Direct Required</v>
          </cell>
          <cell r="M292" t="str">
            <v>None.  Use 0000 only.</v>
          </cell>
          <cell r="N292">
            <v>1</v>
          </cell>
          <cell r="O292">
            <v>0</v>
          </cell>
          <cell r="P292">
            <v>1</v>
          </cell>
          <cell r="Q292" t="str">
            <v>Any Fund Types except 40 and 90.</v>
          </cell>
          <cell r="R292" t="str">
            <v>Any Location Types and related departments or school locations except 99|997, 99|998, and Location Type 15.  Can use the 99|999 with the Assigned Allocation Method.</v>
          </cell>
          <cell r="S292" t="str">
            <v>Functions 122, 312, 321, and 422 only.</v>
          </cell>
          <cell r="T292" t="str">
            <v>Any Program except 97, 98, and 99.</v>
          </cell>
          <cell r="U292" t="str">
            <v>May not use Subjects 9700, 9800, or 9900.  Refer to the General Function/Subject Rules and the required Location Type/Subject Rules for guidance on determining the proper Subject account(s) to use with Function and Location accounts, respectively.</v>
          </cell>
          <cell r="V292" t="str">
            <v>Use Job Classification 0000 only for Non-Compensation and Non-Benefit Costs.</v>
          </cell>
          <cell r="W292">
            <v>3</v>
          </cell>
        </row>
        <row r="293">
          <cell r="C293">
            <v>56217</v>
          </cell>
          <cell r="D293" t="str">
            <v>Plumbing and Heating Supplies</v>
          </cell>
          <cell r="G293" t="str">
            <v>Added 9/17; add Location exceptions 06/18/09</v>
          </cell>
          <cell r="H293" t="str">
            <v>Refer to Object Intersection Rules.</v>
          </cell>
          <cell r="I293" t="str">
            <v>Direct Preferred or Wtd. Square Feet</v>
          </cell>
          <cell r="J293" t="str">
            <v>Direct Required</v>
          </cell>
          <cell r="K293" t="str">
            <v>Direct Required</v>
          </cell>
          <cell r="L293" t="str">
            <v>Direct Required</v>
          </cell>
          <cell r="M293" t="str">
            <v>None.  Use 0000 only.</v>
          </cell>
          <cell r="N293">
            <v>1</v>
          </cell>
          <cell r="O293">
            <v>0</v>
          </cell>
          <cell r="P293">
            <v>1</v>
          </cell>
          <cell r="Q293" t="str">
            <v>Any Fund Types except 40 and 90.</v>
          </cell>
          <cell r="R293" t="str">
            <v>Any Location Types and related departments or school locations except 99|997, 99|998, and Location Type 15.  Can use the 99|999 with the Assigned Allocation Method.</v>
          </cell>
          <cell r="S293" t="str">
            <v>Functions 122, 312, 321, and 422 only.</v>
          </cell>
          <cell r="T293" t="str">
            <v>Any Program except 97, 98, and 99.</v>
          </cell>
          <cell r="U293" t="str">
            <v>May not use Subjects 9700, 9800, or 9900.  Refer to the General Function/Subject Rules and the required Location Type/Subject Rules for guidance on determining the proper Subject account(s) to use with Function and Location accounts, respectively.</v>
          </cell>
          <cell r="V293" t="str">
            <v>Use Job Classification 0000 only for Non-Compensation and Non-Benefit Costs.</v>
          </cell>
          <cell r="W293">
            <v>3</v>
          </cell>
        </row>
        <row r="294">
          <cell r="C294">
            <v>56218</v>
          </cell>
          <cell r="D294" t="str">
            <v>Electrical Supplies</v>
          </cell>
          <cell r="G294" t="str">
            <v>Added 9/17; add Location exceptions 06/18/09</v>
          </cell>
          <cell r="H294" t="str">
            <v>Refer to Object Intersection Rules.</v>
          </cell>
          <cell r="I294" t="str">
            <v>Direct Preferred or Wtd. Square Feet</v>
          </cell>
          <cell r="J294" t="str">
            <v>Direct Required</v>
          </cell>
          <cell r="K294" t="str">
            <v>Direct Required</v>
          </cell>
          <cell r="L294" t="str">
            <v>Direct Required</v>
          </cell>
          <cell r="M294" t="str">
            <v>None.  Use 0000 only.</v>
          </cell>
          <cell r="N294">
            <v>1</v>
          </cell>
          <cell r="O294">
            <v>0</v>
          </cell>
          <cell r="P294">
            <v>1</v>
          </cell>
          <cell r="Q294" t="str">
            <v>Any Fund Types except 40 and 90.</v>
          </cell>
          <cell r="R294" t="str">
            <v>Any Location Types and related departments or school locations except 99|997, 99|998, and Location Type 15.  Can use the 99|999 with the Assigned Allocation Method.</v>
          </cell>
          <cell r="S294" t="str">
            <v>Functions 122, 312, 321, and 422 only.</v>
          </cell>
          <cell r="T294" t="str">
            <v>Any Program except 97, 98, and 99.</v>
          </cell>
          <cell r="U294" t="str">
            <v>May not use Subjects 9700, 9800, or 9900.  Refer to the General Function/Subject Rules and the required Location Type/Subject Rules for guidance on determining the proper Subject account(s) to use with Function and Location accounts, respectively.</v>
          </cell>
          <cell r="V294" t="str">
            <v>Use Job Classification 0000 only for Non-Compensation and Non-Benefit Costs.</v>
          </cell>
          <cell r="W294">
            <v>3</v>
          </cell>
        </row>
        <row r="295">
          <cell r="C295">
            <v>56219</v>
          </cell>
          <cell r="D295" t="str">
            <v>Custodial Supplies</v>
          </cell>
          <cell r="G295" t="str">
            <v>Added 9/20; Moved from 56118</v>
          </cell>
          <cell r="H295" t="str">
            <v>Refer to Object Intersection Rules.</v>
          </cell>
          <cell r="I295" t="str">
            <v>Direct Preferred or Wtd. Square Feet</v>
          </cell>
          <cell r="J295" t="str">
            <v>Direct Required</v>
          </cell>
          <cell r="K295" t="str">
            <v>Direct Required</v>
          </cell>
          <cell r="L295" t="str">
            <v>Direct Required</v>
          </cell>
          <cell r="M295" t="str">
            <v>None.  Use 0000 only.</v>
          </cell>
          <cell r="N295">
            <v>1</v>
          </cell>
          <cell r="O295">
            <v>0</v>
          </cell>
          <cell r="P295">
            <v>1</v>
          </cell>
          <cell r="Q295" t="str">
            <v>Any Fund Types except 40 and 90.</v>
          </cell>
          <cell r="R295" t="str">
            <v>Any Location Types and related departments or school locations except 99|997, 99|998, and Location Type 15.  Can use the 99|999 with the Assigned Allocation Method.</v>
          </cell>
          <cell r="S295" t="str">
            <v>Functions 312, 321, and 433 only.</v>
          </cell>
          <cell r="T295" t="str">
            <v>Any Program except 97, 98, and 99.</v>
          </cell>
          <cell r="U295" t="str">
            <v>Use Subject 2500 only.</v>
          </cell>
          <cell r="V295" t="str">
            <v>Use Job Classification 0000 only for Non-Compensation and Non-Benefit Costs.</v>
          </cell>
          <cell r="W295">
            <v>3</v>
          </cell>
        </row>
        <row r="296">
          <cell r="C296">
            <v>56220</v>
          </cell>
          <cell r="D296" t="str">
            <v>Materials for Snow and Ice Removal</v>
          </cell>
          <cell r="G296" t="str">
            <v>Added 9/20; Moved From 56119; add Location exceptions 06/18/09</v>
          </cell>
          <cell r="H296" t="str">
            <v>Refer to Object Intersection Rules.</v>
          </cell>
          <cell r="I296" t="str">
            <v>Direct Preferred or Wtd. Square Feet</v>
          </cell>
          <cell r="J296" t="str">
            <v>Direct Required</v>
          </cell>
          <cell r="K296" t="str">
            <v>Direct Required</v>
          </cell>
          <cell r="L296" t="str">
            <v>Direct Required</v>
          </cell>
          <cell r="M296" t="str">
            <v>None.  Use 0000 only.</v>
          </cell>
          <cell r="N296">
            <v>1</v>
          </cell>
          <cell r="O296">
            <v>0</v>
          </cell>
          <cell r="P296">
            <v>1</v>
          </cell>
          <cell r="Q296" t="str">
            <v>Any Fund Types except 40 and 90.</v>
          </cell>
          <cell r="R296" t="str">
            <v>Any Location Types and related departments or school locations except 99|997, 99|998, and Location Type 15.  Can use the 99|999 with the Assigned Allocation Method.</v>
          </cell>
          <cell r="S296" t="str">
            <v>Function 321 only.</v>
          </cell>
          <cell r="T296" t="str">
            <v>Any Program except 97, 98, and 99.</v>
          </cell>
          <cell r="U296" t="str">
            <v>Use Subject 2500 only.</v>
          </cell>
          <cell r="V296" t="str">
            <v>Use Job Classification 0000 only for Non-Compensation and Non-Benefit Costs.</v>
          </cell>
          <cell r="W296">
            <v>3</v>
          </cell>
        </row>
        <row r="297">
          <cell r="C297">
            <v>56221</v>
          </cell>
          <cell r="D297" t="str">
            <v>Lamps and Lights</v>
          </cell>
          <cell r="G297" t="str">
            <v>Added 10/3; Changed Name 2/26/08; add Location exceptions 06/18/09</v>
          </cell>
          <cell r="H297" t="str">
            <v>Refer to Object Intersection Rules.</v>
          </cell>
          <cell r="I297" t="str">
            <v>Direct Preferred or Wtd. Square Feet</v>
          </cell>
          <cell r="J297" t="str">
            <v>Direct Required</v>
          </cell>
          <cell r="K297" t="str">
            <v>Direct Required</v>
          </cell>
          <cell r="L297" t="str">
            <v>Direct Required</v>
          </cell>
          <cell r="M297" t="str">
            <v>None.  Use 0000 only.</v>
          </cell>
          <cell r="N297">
            <v>1</v>
          </cell>
          <cell r="O297">
            <v>0</v>
          </cell>
          <cell r="P297">
            <v>1</v>
          </cell>
          <cell r="Q297" t="str">
            <v>Any Fund Types except 40 and 90.</v>
          </cell>
          <cell r="R297" t="str">
            <v>Any Location Types and related departments or school locations except 99|997, 99|998, and Location Type 15.  Can use the 99|999 with the Assigned Allocation Method.</v>
          </cell>
          <cell r="S297" t="str">
            <v>Functions 312 and 321 only.</v>
          </cell>
          <cell r="T297" t="str">
            <v>Any Program except 97, 98, and 99.</v>
          </cell>
          <cell r="U297" t="str">
            <v>Use Subject 2500 only.</v>
          </cell>
          <cell r="V297" t="str">
            <v>Use Job Classification 0000 only for Non-Compensation and Non-Benefit Costs.</v>
          </cell>
          <cell r="W297">
            <v>3</v>
          </cell>
        </row>
        <row r="298">
          <cell r="C298">
            <v>56300</v>
          </cell>
          <cell r="D298" t="str">
            <v>Food Service</v>
          </cell>
          <cell r="H298" t="str">
            <v>Reporting Level Account only.  Transactional entries are NOT allowed with this Account.</v>
          </cell>
          <cell r="I298" t="str">
            <v>N/A</v>
          </cell>
          <cell r="J298" t="str">
            <v>N/A</v>
          </cell>
          <cell r="K298" t="str">
            <v>N/A</v>
          </cell>
          <cell r="L298" t="str">
            <v>N/A</v>
          </cell>
          <cell r="M298" t="str">
            <v>N/A</v>
          </cell>
          <cell r="N298" t="str">
            <v>N/A</v>
          </cell>
          <cell r="O298">
            <v>0</v>
          </cell>
          <cell r="Q298" t="str">
            <v>No entries allowed to this Account.</v>
          </cell>
          <cell r="R298" t="str">
            <v>No entries allowed to this Account.</v>
          </cell>
          <cell r="S298" t="str">
            <v>No entries allowed to this Account.</v>
          </cell>
          <cell r="T298" t="str">
            <v>No entries allowed to this Account.</v>
          </cell>
          <cell r="U298" t="str">
            <v>No entries allowed to this Account.</v>
          </cell>
          <cell r="V298" t="str">
            <v>No entries allowed to this Account.</v>
          </cell>
          <cell r="W298">
            <v>2</v>
          </cell>
        </row>
        <row r="299">
          <cell r="C299">
            <v>56301</v>
          </cell>
          <cell r="D299" t="str">
            <v>Food - Food Service Program</v>
          </cell>
          <cell r="G299" t="str">
            <v>add Location exceptions 06/18/09</v>
          </cell>
          <cell r="H299" t="str">
            <v>Refer to Object Intersection Rules.</v>
          </cell>
          <cell r="I299" t="str">
            <v>Direct Preferred or Wtd. Students</v>
          </cell>
          <cell r="J299" t="str">
            <v>Direct Required</v>
          </cell>
          <cell r="K299" t="str">
            <v>Direct Required</v>
          </cell>
          <cell r="L299" t="str">
            <v>Direct Required</v>
          </cell>
          <cell r="M299" t="str">
            <v>None.  Use 0000 only.</v>
          </cell>
          <cell r="N299">
            <v>1</v>
          </cell>
          <cell r="O299">
            <v>0</v>
          </cell>
          <cell r="P299">
            <v>1</v>
          </cell>
          <cell r="Q299" t="str">
            <v>Any Fund Types except 40 and 90.</v>
          </cell>
          <cell r="R299" t="str">
            <v>Any Location Types and related departments or school locations except 99|997, 99|998, and Location Type 15.  Can use the 99|999 with the Assigned Allocation Method.</v>
          </cell>
          <cell r="S299" t="str">
            <v>Function 312 only.</v>
          </cell>
          <cell r="T299" t="str">
            <v>Any Program except 97, 98, and 99.</v>
          </cell>
          <cell r="U299" t="str">
            <v>May not use Subjects 9700, 9800, or 9900.  Refer to the General Function/Subject Rules and the required Location Type/Subject Rules for guidance on determining the proper Subject account(s) to use with Function and Location accounts, respectively.</v>
          </cell>
          <cell r="V299" t="str">
            <v>Use Job Classification 0000 only for Non-Compensation and Non-Benefit Costs.</v>
          </cell>
          <cell r="W299">
            <v>3</v>
          </cell>
        </row>
        <row r="300">
          <cell r="C300">
            <v>56302</v>
          </cell>
          <cell r="D300" t="str">
            <v>Non-Food - Food Service Program</v>
          </cell>
          <cell r="G300" t="str">
            <v>add Location exceptions 06/18/09</v>
          </cell>
          <cell r="H300" t="str">
            <v>Refer to Object Intersection Rules.</v>
          </cell>
          <cell r="I300" t="str">
            <v>Direct Preferred or Wtd. Students</v>
          </cell>
          <cell r="J300" t="str">
            <v>Direct Required</v>
          </cell>
          <cell r="K300" t="str">
            <v>Direct Required</v>
          </cell>
          <cell r="L300" t="str">
            <v>Direct Required</v>
          </cell>
          <cell r="M300" t="str">
            <v>None.  Use 0000 only.</v>
          </cell>
          <cell r="N300">
            <v>1</v>
          </cell>
          <cell r="O300">
            <v>0</v>
          </cell>
          <cell r="P300">
            <v>1</v>
          </cell>
          <cell r="Q300" t="str">
            <v>Any Fund Types except 40 and 90.</v>
          </cell>
          <cell r="R300" t="str">
            <v>Any Location Types and related departments or school locations except 99|997, 99|998, and Location Type 15.  Can use the 99|999 with the Assigned Allocation Method.</v>
          </cell>
          <cell r="S300" t="str">
            <v>Function 312 only.</v>
          </cell>
          <cell r="T300" t="str">
            <v>Any Program except 97, 98, and 99.</v>
          </cell>
          <cell r="U300" t="str">
            <v>May not use Subjects 9700, 9800, or 9900.  Refer to the General Function/Subject Rules and the required Location Type/Subject Rules for guidance on determining the proper Subject account(s) to use with Function and Location accounts, respectively.</v>
          </cell>
          <cell r="V300" t="str">
            <v>Use Job Classification 0000 only for Non-Compensation and Non-Benefit Costs.</v>
          </cell>
          <cell r="W300">
            <v>3</v>
          </cell>
        </row>
        <row r="301">
          <cell r="C301">
            <v>56304</v>
          </cell>
          <cell r="D301" t="str">
            <v>Uniform/Wearing Apparel - Food</v>
          </cell>
          <cell r="G301" t="str">
            <v>Added 9/17; add Location exceptions 06/18/09</v>
          </cell>
          <cell r="H301" t="str">
            <v>Refer to Object Intersection Rules.</v>
          </cell>
          <cell r="I301" t="str">
            <v>Direct Preferred or Wtd. Students</v>
          </cell>
          <cell r="J301" t="str">
            <v>Direct Required</v>
          </cell>
          <cell r="K301" t="str">
            <v>Direct Required</v>
          </cell>
          <cell r="L301" t="str">
            <v>Direct Required</v>
          </cell>
          <cell r="M301" t="str">
            <v>None.  Use 0000 only.</v>
          </cell>
          <cell r="N301">
            <v>1</v>
          </cell>
          <cell r="O301">
            <v>0</v>
          </cell>
          <cell r="Q301" t="str">
            <v>Any Fund Types except 40 and 90.</v>
          </cell>
          <cell r="R301" t="str">
            <v>Any Location Types and related departments or school locations except 99|997, 99|998, and Location Type 15.  Can use the 99|999 with the Assigned Allocation Method.</v>
          </cell>
          <cell r="S301" t="str">
            <v>Function 312 only.</v>
          </cell>
          <cell r="T301" t="str">
            <v>Program 10 Series only.</v>
          </cell>
          <cell r="U301" t="str">
            <v>Subject 2500 only.</v>
          </cell>
          <cell r="V301" t="str">
            <v>Use Job Classification 0000 only for Non-Compensation and Non-Benefit Costs.</v>
          </cell>
          <cell r="W301">
            <v>3</v>
          </cell>
        </row>
        <row r="302">
          <cell r="C302">
            <v>56305</v>
          </cell>
          <cell r="D302" t="str">
            <v>Milk - Food Service Program</v>
          </cell>
          <cell r="G302" t="str">
            <v>Added 9/17; add Location exceptions 06/18/09</v>
          </cell>
          <cell r="H302" t="str">
            <v>Refer to Object Intersection Rules.</v>
          </cell>
          <cell r="I302" t="str">
            <v>Direct Preferred or Wtd. Students</v>
          </cell>
          <cell r="J302" t="str">
            <v>Direct Required</v>
          </cell>
          <cell r="K302" t="str">
            <v>Direct Required</v>
          </cell>
          <cell r="L302" t="str">
            <v>Direct Required</v>
          </cell>
          <cell r="M302" t="str">
            <v>None.  Use 0000 only.</v>
          </cell>
          <cell r="N302">
            <v>1</v>
          </cell>
          <cell r="O302">
            <v>0</v>
          </cell>
          <cell r="Q302" t="str">
            <v>Any Fund Types except 40 and 90.</v>
          </cell>
          <cell r="R302" t="str">
            <v>Any Location Types and related departments or school locations except 99|997, 99|998, and Location Type 15.  Can use the 99|999 with the Assigned Allocation Method.</v>
          </cell>
          <cell r="S302" t="str">
            <v>Function 312 only.</v>
          </cell>
          <cell r="T302" t="str">
            <v>Program 10 Series only.</v>
          </cell>
          <cell r="U302" t="str">
            <v>Subject 2500 only.</v>
          </cell>
          <cell r="V302" t="str">
            <v>Use Job Classification 0000 only for Non-Compensation and Non-Benefit Costs.</v>
          </cell>
          <cell r="W302">
            <v>3</v>
          </cell>
        </row>
        <row r="303">
          <cell r="C303">
            <v>56400</v>
          </cell>
          <cell r="D303" t="str">
            <v>Books and Periodicals</v>
          </cell>
          <cell r="H303" t="str">
            <v>Reporting Level Account only.  Transactional entries are NOT allowed with this Account.</v>
          </cell>
          <cell r="I303" t="str">
            <v>N/A</v>
          </cell>
          <cell r="J303" t="str">
            <v>N/A</v>
          </cell>
          <cell r="K303" t="str">
            <v>N/A</v>
          </cell>
          <cell r="L303" t="str">
            <v>N/A</v>
          </cell>
          <cell r="M303" t="str">
            <v>N/A</v>
          </cell>
          <cell r="N303" t="str">
            <v>N/A</v>
          </cell>
          <cell r="O303">
            <v>0</v>
          </cell>
          <cell r="Q303" t="str">
            <v>No entries allowed to this Account.</v>
          </cell>
          <cell r="R303" t="str">
            <v>No entries allowed to this Account.</v>
          </cell>
          <cell r="S303" t="str">
            <v>No entries allowed to this Account.</v>
          </cell>
          <cell r="T303" t="str">
            <v>No entries allowed to this Account.</v>
          </cell>
          <cell r="U303" t="str">
            <v>No entries allowed to this Account.</v>
          </cell>
          <cell r="V303" t="str">
            <v>No entries allowed to this Account.</v>
          </cell>
          <cell r="W303">
            <v>2</v>
          </cell>
        </row>
        <row r="304">
          <cell r="C304">
            <v>56401</v>
          </cell>
          <cell r="D304" t="str">
            <v>Textbooks</v>
          </cell>
          <cell r="H304" t="str">
            <v>Refer to Object Intersection Rules.</v>
          </cell>
          <cell r="I304" t="str">
            <v>Direct Preferred or Wtd. Students</v>
          </cell>
          <cell r="J304" t="str">
            <v>Direct Required</v>
          </cell>
          <cell r="K304" t="str">
            <v>Direct Required</v>
          </cell>
          <cell r="L304" t="str">
            <v>Direct Required</v>
          </cell>
          <cell r="M304" t="str">
            <v>None.  Use 0000 only.</v>
          </cell>
          <cell r="N304">
            <v>1</v>
          </cell>
          <cell r="O304">
            <v>0</v>
          </cell>
          <cell r="P304">
            <v>1</v>
          </cell>
          <cell r="Q304" t="str">
            <v>Any Fund Types except 40 and 90.</v>
          </cell>
          <cell r="R304" t="str">
            <v>For Districts Students in Grades PK to 12, use Location Types 03 through 10, with specific school locations.  For Adult Ed Students use Location 14906. Can use the 99|999 with the Assigned Allocation Method for District Students only.</v>
          </cell>
          <cell r="S304" t="str">
            <v>Function 122 only.</v>
          </cell>
          <cell r="T304" t="str">
            <v>Any Program except 97, 98, and 99.</v>
          </cell>
          <cell r="U304" t="str">
            <v>May not use Subjects 9700, 9800, or 9900.  Refer to the General Function/Subject Rules and the required Location Type/Subject Rules for guidance on determining the proper Subject account(s) to use with Function and Location accounts, respectively.</v>
          </cell>
          <cell r="V304" t="str">
            <v>Use Job Classification 0000 only for Non-Compensation and Non-Benefit Costs.</v>
          </cell>
          <cell r="W304">
            <v>3</v>
          </cell>
        </row>
        <row r="305">
          <cell r="C305">
            <v>56402</v>
          </cell>
          <cell r="D305" t="str">
            <v>Library Books</v>
          </cell>
          <cell r="H305" t="str">
            <v>Refer to Object Intersection Rules.</v>
          </cell>
          <cell r="I305" t="str">
            <v>Direct Preferred or Wtd. Students</v>
          </cell>
          <cell r="J305" t="str">
            <v>Direct Required</v>
          </cell>
          <cell r="K305" t="str">
            <v>Direct Required</v>
          </cell>
          <cell r="L305" t="str">
            <v>Direct Required</v>
          </cell>
          <cell r="M305" t="str">
            <v>None.  Use 0000 only.</v>
          </cell>
          <cell r="N305">
            <v>1</v>
          </cell>
          <cell r="O305">
            <v>0</v>
          </cell>
          <cell r="Q305" t="str">
            <v>Any Fund Types except 40 and 90.</v>
          </cell>
          <cell r="R305" t="str">
            <v>Location Types 03 through 10 or school locations.  Can use the 99|999 with the Assigned Allocation Method.</v>
          </cell>
          <cell r="S305" t="str">
            <v>Function 212 only.</v>
          </cell>
          <cell r="T305" t="str">
            <v>Any Program except 00, 97, 98, and 99.</v>
          </cell>
          <cell r="U305" t="str">
            <v>Subject 2600 Series only.</v>
          </cell>
          <cell r="V305" t="str">
            <v>Use Job Classification 0000 only for Non-Compensation and Non-Benefit Costs.</v>
          </cell>
          <cell r="W305">
            <v>3</v>
          </cell>
        </row>
        <row r="306">
          <cell r="C306">
            <v>56403</v>
          </cell>
          <cell r="D306" t="str">
            <v>Reference Books</v>
          </cell>
          <cell r="H306" t="str">
            <v>Refer to Object Intersection Rules.</v>
          </cell>
          <cell r="I306" t="str">
            <v>Direct Preferred or Wtd. Students</v>
          </cell>
          <cell r="J306" t="str">
            <v>Direct Required</v>
          </cell>
          <cell r="K306" t="str">
            <v>Direct Required</v>
          </cell>
          <cell r="L306" t="str">
            <v>Direct Required</v>
          </cell>
          <cell r="M306" t="str">
            <v>None.  Use 0000 only.</v>
          </cell>
          <cell r="N306">
            <v>1</v>
          </cell>
          <cell r="O306">
            <v>0</v>
          </cell>
          <cell r="P306">
            <v>1</v>
          </cell>
          <cell r="Q306" t="str">
            <v>Any Fund Types except 40 and 90.</v>
          </cell>
          <cell r="R306" t="str">
            <v>Location Types 01 through 10 or school locations.  Can use the 99|999 with the Assigned Allocation Method.</v>
          </cell>
          <cell r="S306" t="str">
            <v>Any Function except 000, 111, 112, 113, 223, 411, 421, 432, 441, 997, 998, and 999.</v>
          </cell>
          <cell r="T306" t="str">
            <v>Any Program except 97, 98, and 99.</v>
          </cell>
          <cell r="U306" t="str">
            <v>May not use Subjects 9700, 9800, or 9900.  Refer to the General Function/Subject Rules and the required Location Type/Subject Rules for guidance on determining the proper Subject account(s) to use with Function and Location accounts, respectively.</v>
          </cell>
          <cell r="V306" t="str">
            <v>Use Job Classification 0000 only for Non-Compensation and Non-Benefit Costs.</v>
          </cell>
          <cell r="W306">
            <v>3</v>
          </cell>
        </row>
        <row r="307">
          <cell r="C307">
            <v>56404</v>
          </cell>
          <cell r="D307" t="str">
            <v>Subscriptions and Periodicals</v>
          </cell>
          <cell r="G307" t="str">
            <v>Name Chg 2/11/08</v>
          </cell>
          <cell r="H307" t="str">
            <v>Refer to Object Intersection Rules.</v>
          </cell>
          <cell r="I307" t="str">
            <v>Direct Preferred or Wtd. Students</v>
          </cell>
          <cell r="J307" t="str">
            <v>Direct Required</v>
          </cell>
          <cell r="K307" t="str">
            <v>Direct Required</v>
          </cell>
          <cell r="L307" t="str">
            <v>Direct Required</v>
          </cell>
          <cell r="M307" t="str">
            <v>None.  Use 0000 only.</v>
          </cell>
          <cell r="N307">
            <v>1</v>
          </cell>
          <cell r="O307">
            <v>0</v>
          </cell>
          <cell r="P307">
            <v>1</v>
          </cell>
          <cell r="Q307" t="str">
            <v>Any Fund Types except 40 and 90.</v>
          </cell>
          <cell r="R307" t="str">
            <v>Location Types 01 through 10 or school locations.  Can use the 99|999 with the Assigned Allocation Method.</v>
          </cell>
          <cell r="S307" t="str">
            <v>Any Function except 000, 111, 112, 113, 223, 411, 421, 432, 441, 511, 997, 998, and 999.</v>
          </cell>
          <cell r="T307" t="str">
            <v>Any Program except 97, 98, and 99.</v>
          </cell>
          <cell r="U307" t="str">
            <v>May not use Subjects 9700, 9800, or 9900.  Refer to the General Function/Subject Rules and the required Location Type/Subject Rules for guidance on determining the proper Subject account(s) to use with Function and Location accounts, respectively.</v>
          </cell>
          <cell r="V307" t="str">
            <v>Use Job Classification 0000 only for Non-Compensation and Non-Benefit Costs.</v>
          </cell>
          <cell r="W307">
            <v>3</v>
          </cell>
        </row>
        <row r="308">
          <cell r="C308">
            <v>56405</v>
          </cell>
          <cell r="D308" t="str">
            <v>Book Repairs</v>
          </cell>
          <cell r="H308" t="str">
            <v>Refer to Object Intersection Rules.</v>
          </cell>
          <cell r="I308" t="str">
            <v>Direct Preferred or Wtd. Students</v>
          </cell>
          <cell r="J308" t="str">
            <v>Direct Required</v>
          </cell>
          <cell r="K308" t="str">
            <v>Direct Required</v>
          </cell>
          <cell r="L308" t="str">
            <v>Direct Required</v>
          </cell>
          <cell r="M308" t="str">
            <v>None.  Use 0000 only.</v>
          </cell>
          <cell r="N308">
            <v>1</v>
          </cell>
          <cell r="O308">
            <v>0</v>
          </cell>
          <cell r="Q308" t="str">
            <v>Any Fund Types except 40 and 90.</v>
          </cell>
          <cell r="R308" t="str">
            <v>Location Types 03 through 10 or school locations.  Can use the 99|999 with the Assigned Allocation Method.</v>
          </cell>
          <cell r="S308" t="str">
            <v>Function 212 only.</v>
          </cell>
          <cell r="T308" t="str">
            <v>Any Program except 00, 97, 98, and 99.</v>
          </cell>
          <cell r="U308" t="str">
            <v>Subject 2600 Series only.</v>
          </cell>
          <cell r="V308" t="str">
            <v>Use Job Classification 0000 only for Non-Compensation and Non-Benefit Costs.</v>
          </cell>
          <cell r="W308">
            <v>3</v>
          </cell>
        </row>
        <row r="309">
          <cell r="C309">
            <v>56406</v>
          </cell>
          <cell r="D309" t="str">
            <v>Textbooks - Non-Public</v>
          </cell>
          <cell r="H309" t="str">
            <v>Refer to Object Intersection Rules.</v>
          </cell>
          <cell r="I309" t="str">
            <v>Direct Required</v>
          </cell>
          <cell r="J309" t="str">
            <v>Direct Required</v>
          </cell>
          <cell r="K309" t="str">
            <v>Direct Required</v>
          </cell>
          <cell r="L309" t="str">
            <v>Direct Required</v>
          </cell>
          <cell r="M309" t="str">
            <v>None.  Use 0000 only.</v>
          </cell>
          <cell r="N309">
            <v>1</v>
          </cell>
          <cell r="O309">
            <v>0</v>
          </cell>
          <cell r="P309">
            <v>1</v>
          </cell>
          <cell r="Q309" t="str">
            <v>Any Fund Types except 40 and 90.</v>
          </cell>
          <cell r="R309" t="str">
            <v>Location 08|902 only.</v>
          </cell>
          <cell r="S309" t="str">
            <v>Function 431 only.</v>
          </cell>
          <cell r="T309" t="str">
            <v>Program 50 Series only.</v>
          </cell>
          <cell r="U309" t="str">
            <v>May not use Subjects 9700, 9800, or 9900.  Refer to the General Function/Subject Rules and the required Location Type/Subject Rules for guidance on determining the proper Subject account(s) to use with Function and Location accounts, respectively.</v>
          </cell>
          <cell r="V309" t="str">
            <v>Use Job Classification 0000 only for Non-Compensation and Non-Benefit Costs.</v>
          </cell>
          <cell r="W309">
            <v>3</v>
          </cell>
        </row>
        <row r="310">
          <cell r="C310">
            <v>56407</v>
          </cell>
          <cell r="D310" t="str">
            <v>Web-based Software and Databases - Library</v>
          </cell>
          <cell r="G310" t="str">
            <v>Added 3/19/10</v>
          </cell>
          <cell r="H310" t="str">
            <v>Refer to Object Intersection Rules.</v>
          </cell>
          <cell r="I310" t="str">
            <v>Direct Required</v>
          </cell>
          <cell r="J310" t="str">
            <v>Direct Required</v>
          </cell>
          <cell r="K310" t="str">
            <v>Direct Required</v>
          </cell>
          <cell r="L310" t="str">
            <v>Direct Required</v>
          </cell>
          <cell r="M310" t="str">
            <v>None.  Use 0000 only.</v>
          </cell>
          <cell r="N310">
            <v>1</v>
          </cell>
          <cell r="O310">
            <v>0</v>
          </cell>
          <cell r="Q310" t="str">
            <v>Any Fund Types except 40 and 90.</v>
          </cell>
          <cell r="R310" t="str">
            <v>Location Types 03 through 10 or school locations.</v>
          </cell>
          <cell r="S310" t="str">
            <v>Function 212 only.</v>
          </cell>
          <cell r="T310" t="str">
            <v>Any Program except 97, 98, and 99.</v>
          </cell>
          <cell r="U310" t="str">
            <v>Subject 2600 Series only.</v>
          </cell>
          <cell r="V310" t="str">
            <v>Use Job Classification 0000 only for Non-Compensation and Non-Benefit Costs.</v>
          </cell>
          <cell r="W310">
            <v>3</v>
          </cell>
        </row>
        <row r="311">
          <cell r="C311">
            <v>56408</v>
          </cell>
          <cell r="D311" t="str">
            <v>Other Textbooks - Adult Ed</v>
          </cell>
          <cell r="G311" t="str">
            <v>Added 3/26/10</v>
          </cell>
          <cell r="H311" t="str">
            <v>Refer to Object Intersection Rules.</v>
          </cell>
          <cell r="I311" t="str">
            <v>Direct Required</v>
          </cell>
          <cell r="J311" t="str">
            <v>Direct Required</v>
          </cell>
          <cell r="K311" t="str">
            <v>Direct Required</v>
          </cell>
          <cell r="L311" t="str">
            <v>Direct Required</v>
          </cell>
          <cell r="M311" t="str">
            <v>None.  Use 0000 only.</v>
          </cell>
          <cell r="N311">
            <v>1</v>
          </cell>
          <cell r="O311">
            <v>0</v>
          </cell>
          <cell r="Q311" t="str">
            <v>Any Fund Types except 40 and 90.</v>
          </cell>
          <cell r="R311" t="str">
            <v>Location 14906 only.</v>
          </cell>
          <cell r="S311" t="str">
            <v>Function 122 only.</v>
          </cell>
          <cell r="T311" t="str">
            <v>Program 61 only.</v>
          </cell>
          <cell r="U311" t="str">
            <v>Subject 2701 only.</v>
          </cell>
          <cell r="V311" t="str">
            <v>Use Job Classification 0000 only for Non-Compensation and Non-Benefit Costs.</v>
          </cell>
          <cell r="W311">
            <v>3</v>
          </cell>
        </row>
        <row r="312">
          <cell r="C312">
            <v>56409</v>
          </cell>
          <cell r="D312" t="str">
            <v>Electronic Textbooks</v>
          </cell>
          <cell r="G312" t="str">
            <v>Added 3/11/11</v>
          </cell>
          <cell r="H312" t="str">
            <v>Refer to Object Intersection Rules.</v>
          </cell>
          <cell r="I312" t="str">
            <v>Direct Preferred or Wtd. Students</v>
          </cell>
          <cell r="J312" t="str">
            <v>Direct Required</v>
          </cell>
          <cell r="K312" t="str">
            <v>Direct Required</v>
          </cell>
          <cell r="L312" t="str">
            <v>Direct Required</v>
          </cell>
          <cell r="M312" t="str">
            <v>None.  Use 0000 only.</v>
          </cell>
          <cell r="N312">
            <v>1</v>
          </cell>
          <cell r="O312">
            <v>0</v>
          </cell>
          <cell r="P312">
            <v>1</v>
          </cell>
          <cell r="Q312" t="str">
            <v>Any Fund Types except 40 and 90.</v>
          </cell>
          <cell r="R312" t="str">
            <v>Location Types 03 through 10, with specific school locations or Location 14906. Can use the 99|999 with the Assigned Allocation Method.</v>
          </cell>
          <cell r="S312" t="str">
            <v>Function 122 only.</v>
          </cell>
          <cell r="T312" t="str">
            <v>Any Program except 97, 98, and 99.</v>
          </cell>
          <cell r="U312" t="str">
            <v>May not use Subjects 9700, 9800, or 9900.  Refer to the General Function/Subject Rules and the required Location Type/Subject Rules for guidance on determining the proper Subject account(s) to use with Function and Location accounts, respectively.</v>
          </cell>
          <cell r="V312" t="str">
            <v>Use Job Classification 0000 only for Non-Compensation and Non-Benefit Costs.</v>
          </cell>
          <cell r="W312">
            <v>3</v>
          </cell>
        </row>
        <row r="313">
          <cell r="C313">
            <v>56500</v>
          </cell>
          <cell r="D313" t="str">
            <v>Supplies - Technology Related</v>
          </cell>
          <cell r="H313" t="str">
            <v>Reporting Level Account only.  Transactional entries are NOT allowed with this Account.</v>
          </cell>
          <cell r="I313" t="str">
            <v>N/A</v>
          </cell>
          <cell r="J313" t="str">
            <v>N/A</v>
          </cell>
          <cell r="K313" t="str">
            <v>N/A</v>
          </cell>
          <cell r="L313" t="str">
            <v>N/A</v>
          </cell>
          <cell r="M313" t="str">
            <v>N/A</v>
          </cell>
          <cell r="N313" t="str">
            <v>N/A</v>
          </cell>
          <cell r="O313">
            <v>0</v>
          </cell>
          <cell r="Q313" t="str">
            <v>No entries allowed to this Account.</v>
          </cell>
          <cell r="R313" t="str">
            <v>No entries allowed to this Account.</v>
          </cell>
          <cell r="S313" t="str">
            <v>No entries allowed to this Account.</v>
          </cell>
          <cell r="T313" t="str">
            <v>No entries allowed to this Account.</v>
          </cell>
          <cell r="U313" t="str">
            <v>No entries allowed to this Account.</v>
          </cell>
          <cell r="V313" t="str">
            <v>No entries allowed to this Account.</v>
          </cell>
          <cell r="W313">
            <v>2</v>
          </cell>
        </row>
        <row r="314">
          <cell r="C314">
            <v>56501</v>
          </cell>
          <cell r="D314" t="str">
            <v>Technology-Related Supplies</v>
          </cell>
          <cell r="G314" t="str">
            <v>Add Location exception 06/18/09</v>
          </cell>
          <cell r="H314" t="str">
            <v>Refer to Object Intersection Rules.</v>
          </cell>
          <cell r="I314" t="str">
            <v>Direct Preferred or Wtd. Students</v>
          </cell>
          <cell r="J314" t="str">
            <v>Direct Required</v>
          </cell>
          <cell r="K314" t="str">
            <v>Direct Required</v>
          </cell>
          <cell r="L314" t="str">
            <v>Direct Required</v>
          </cell>
          <cell r="M314" t="str">
            <v>None.  Use 0000 only.</v>
          </cell>
          <cell r="N314">
            <v>1</v>
          </cell>
          <cell r="O314">
            <v>0</v>
          </cell>
          <cell r="P314">
            <v>1</v>
          </cell>
          <cell r="Q314" t="str">
            <v>Any Fund Types except 40 and 90.</v>
          </cell>
          <cell r="R314" t="str">
            <v>Any Location Types and related departments or school locations except 99|997, 99|998, and Location Type 15.  Can use the 99|999 with the Assigned Allocation Method.</v>
          </cell>
          <cell r="S314" t="str">
            <v>Any Function except 000, 111, 112, 113, 223, 411, 421, 432, 441, 511, 997, 998, and 999.</v>
          </cell>
          <cell r="T314" t="str">
            <v>Any Program except 97, 98, and 99.</v>
          </cell>
          <cell r="U314" t="str">
            <v>May not use Subjects 9700, 9800, or 9900.  Refer to the General Function/Subject Rules and the required Location Type/Subject Rules for guidance on determining the proper Subject account(s) to use with Function and Location accounts, respectively.</v>
          </cell>
          <cell r="V314" t="str">
            <v>Use Job Classification 0000 only for Non-Compensation and Non-Benefit Costs.</v>
          </cell>
          <cell r="W314">
            <v>3</v>
          </cell>
        </row>
        <row r="315">
          <cell r="C315">
            <v>56600</v>
          </cell>
          <cell r="D315" t="str">
            <v>Unassigned - Contact RIDE for validation.</v>
          </cell>
          <cell r="H315" t="str">
            <v>Reporting Level Account only.  Transactional entries are NOT allowed with this Account.</v>
          </cell>
          <cell r="I315" t="str">
            <v>N/A</v>
          </cell>
          <cell r="J315" t="str">
            <v>N/A</v>
          </cell>
          <cell r="K315" t="str">
            <v>N/A</v>
          </cell>
          <cell r="L315" t="str">
            <v>N/A</v>
          </cell>
          <cell r="M315" t="str">
            <v>N/A</v>
          </cell>
          <cell r="N315" t="str">
            <v>N/A</v>
          </cell>
          <cell r="O315">
            <v>0</v>
          </cell>
          <cell r="Q315" t="str">
            <v>No entries allowed to this Account.</v>
          </cell>
          <cell r="R315" t="str">
            <v>No entries allowed to this Account.</v>
          </cell>
          <cell r="S315" t="str">
            <v>No entries allowed to this Account.</v>
          </cell>
          <cell r="T315" t="str">
            <v>No entries allowed to this Account.</v>
          </cell>
          <cell r="U315" t="str">
            <v>No entries allowed to this Account.</v>
          </cell>
          <cell r="V315" t="str">
            <v>No entries allowed to this Account.</v>
          </cell>
          <cell r="W315">
            <v>2</v>
          </cell>
        </row>
        <row r="316">
          <cell r="C316">
            <v>56700</v>
          </cell>
          <cell r="D316" t="str">
            <v>Unassigned - Contact RIDE for validation.</v>
          </cell>
          <cell r="H316" t="str">
            <v>Reporting Level Account only.  Transactional entries are NOT allowed with this Account.</v>
          </cell>
          <cell r="I316" t="str">
            <v>N/A</v>
          </cell>
          <cell r="J316" t="str">
            <v>N/A</v>
          </cell>
          <cell r="K316" t="str">
            <v>N/A</v>
          </cell>
          <cell r="L316" t="str">
            <v>N/A</v>
          </cell>
          <cell r="M316" t="str">
            <v>N/A</v>
          </cell>
          <cell r="N316" t="str">
            <v>N/A</v>
          </cell>
          <cell r="O316">
            <v>0</v>
          </cell>
          <cell r="Q316" t="str">
            <v>No entries allowed to this Account.</v>
          </cell>
          <cell r="R316" t="str">
            <v>No entries allowed to this Account.</v>
          </cell>
          <cell r="S316" t="str">
            <v>No entries allowed to this Account.</v>
          </cell>
          <cell r="T316" t="str">
            <v>No entries allowed to this Account.</v>
          </cell>
          <cell r="U316" t="str">
            <v>No entries allowed to this Account.</v>
          </cell>
          <cell r="V316" t="str">
            <v>No entries allowed to this Account.</v>
          </cell>
          <cell r="W316">
            <v>2</v>
          </cell>
        </row>
        <row r="317">
          <cell r="C317">
            <v>56800</v>
          </cell>
          <cell r="D317" t="str">
            <v>Unassigned - Contact RIDE for validation.</v>
          </cell>
          <cell r="H317" t="str">
            <v>Reporting Level Account only.  Transactional entries are NOT allowed with this Account.</v>
          </cell>
          <cell r="I317" t="str">
            <v>N/A</v>
          </cell>
          <cell r="J317" t="str">
            <v>N/A</v>
          </cell>
          <cell r="K317" t="str">
            <v>N/A</v>
          </cell>
          <cell r="L317" t="str">
            <v>N/A</v>
          </cell>
          <cell r="M317" t="str">
            <v>N/A</v>
          </cell>
          <cell r="N317" t="str">
            <v>N/A</v>
          </cell>
          <cell r="O317">
            <v>0</v>
          </cell>
          <cell r="Q317" t="str">
            <v>No entries allowed to this Account.</v>
          </cell>
          <cell r="R317" t="str">
            <v>No entries allowed to this Account.</v>
          </cell>
          <cell r="S317" t="str">
            <v>No entries allowed to this Account.</v>
          </cell>
          <cell r="T317" t="str">
            <v>No entries allowed to this Account.</v>
          </cell>
          <cell r="U317" t="str">
            <v>No entries allowed to this Account.</v>
          </cell>
          <cell r="V317" t="str">
            <v>No entries allowed to this Account.</v>
          </cell>
          <cell r="W317">
            <v>2</v>
          </cell>
        </row>
        <row r="318">
          <cell r="C318">
            <v>56900</v>
          </cell>
          <cell r="D318" t="str">
            <v>Unassigned - Contact RIDE for validation.</v>
          </cell>
          <cell r="H318" t="str">
            <v>Reporting Level Account only.  Transactional entries are NOT allowed with this Account.</v>
          </cell>
          <cell r="I318" t="str">
            <v>N/A</v>
          </cell>
          <cell r="J318" t="str">
            <v>N/A</v>
          </cell>
          <cell r="K318" t="str">
            <v>N/A</v>
          </cell>
          <cell r="L318" t="str">
            <v>N/A</v>
          </cell>
          <cell r="M318" t="str">
            <v>N/A</v>
          </cell>
          <cell r="N318" t="str">
            <v>N/A</v>
          </cell>
          <cell r="O318">
            <v>0</v>
          </cell>
          <cell r="Q318" t="str">
            <v>No entries allowed to this Account.</v>
          </cell>
          <cell r="R318" t="str">
            <v>No entries allowed to this Account.</v>
          </cell>
          <cell r="S318" t="str">
            <v>No entries allowed to this Account.</v>
          </cell>
          <cell r="T318" t="str">
            <v>No entries allowed to this Account.</v>
          </cell>
          <cell r="U318" t="str">
            <v>No entries allowed to this Account.</v>
          </cell>
          <cell r="V318" t="str">
            <v>No entries allowed to this Account.</v>
          </cell>
          <cell r="W318">
            <v>2</v>
          </cell>
        </row>
        <row r="319">
          <cell r="C319">
            <v>57000</v>
          </cell>
          <cell r="D319" t="str">
            <v>Property</v>
          </cell>
          <cell r="E319" t="str">
            <v>Y</v>
          </cell>
          <cell r="H319" t="str">
            <v>Reporting Level Account only.  Transactional entries are NOT allowed with this Account.</v>
          </cell>
          <cell r="I319" t="str">
            <v>N/A</v>
          </cell>
          <cell r="J319" t="str">
            <v>N/A</v>
          </cell>
          <cell r="K319" t="str">
            <v>N/A</v>
          </cell>
          <cell r="L319" t="str">
            <v>N/A</v>
          </cell>
          <cell r="M319" t="str">
            <v>N/A</v>
          </cell>
          <cell r="N319" t="str">
            <v>N/A</v>
          </cell>
          <cell r="O319">
            <v>0</v>
          </cell>
          <cell r="Q319" t="str">
            <v>No entries allowed to this Account.</v>
          </cell>
          <cell r="R319" t="str">
            <v>No entries allowed to this Account.</v>
          </cell>
          <cell r="S319" t="str">
            <v>No entries allowed to this Account.</v>
          </cell>
          <cell r="T319" t="str">
            <v>No entries allowed to this Account.</v>
          </cell>
          <cell r="U319" t="str">
            <v>No entries allowed to this Account.</v>
          </cell>
          <cell r="V319" t="str">
            <v>No entries allowed to this Account.</v>
          </cell>
          <cell r="W319">
            <v>1</v>
          </cell>
        </row>
        <row r="320">
          <cell r="C320">
            <v>57100</v>
          </cell>
          <cell r="D320" t="str">
            <v>Land and Land Improvements</v>
          </cell>
          <cell r="E320" t="str">
            <v>Y</v>
          </cell>
          <cell r="H320" t="str">
            <v>Reporting Level Account only.  Transactional entries are NOT allowed with this Account.</v>
          </cell>
          <cell r="I320" t="str">
            <v>N/A</v>
          </cell>
          <cell r="J320" t="str">
            <v>N/A</v>
          </cell>
          <cell r="K320" t="str">
            <v>N/A</v>
          </cell>
          <cell r="L320" t="str">
            <v>N/A</v>
          </cell>
          <cell r="M320" t="str">
            <v>N/A</v>
          </cell>
          <cell r="N320" t="str">
            <v>N/A</v>
          </cell>
          <cell r="O320">
            <v>0</v>
          </cell>
          <cell r="Q320" t="str">
            <v>No entries allowed to this Account.</v>
          </cell>
          <cell r="R320" t="str">
            <v>No entries allowed to this Account.</v>
          </cell>
          <cell r="S320" t="str">
            <v>No entries allowed to this Account.</v>
          </cell>
          <cell r="T320" t="str">
            <v>No entries allowed to this Account.</v>
          </cell>
          <cell r="U320" t="str">
            <v>No entries allowed to this Account.</v>
          </cell>
          <cell r="V320" t="str">
            <v>No entries allowed to this Account.</v>
          </cell>
          <cell r="W320">
            <v>2</v>
          </cell>
        </row>
        <row r="321">
          <cell r="C321">
            <v>57101</v>
          </cell>
          <cell r="D321" t="str">
            <v>Land</v>
          </cell>
          <cell r="G321" t="str">
            <v>Add Location exception 06/18/09</v>
          </cell>
          <cell r="H321" t="str">
            <v>Refer to Object Intersection Rules.</v>
          </cell>
          <cell r="I321" t="str">
            <v>Direct Required</v>
          </cell>
          <cell r="J321" t="str">
            <v>Direct Required</v>
          </cell>
          <cell r="K321" t="str">
            <v>Direct Required</v>
          </cell>
          <cell r="L321" t="str">
            <v>Direct Required</v>
          </cell>
          <cell r="M321" t="str">
            <v>None.  Use 0000 only.</v>
          </cell>
          <cell r="N321">
            <v>0</v>
          </cell>
          <cell r="O321">
            <v>0</v>
          </cell>
          <cell r="Q321" t="str">
            <v>Any Fund Types except 40 and 90.</v>
          </cell>
          <cell r="R321" t="str">
            <v>Any Location Type and related departments or school locations except 99|997, 99|998, 99|999 and Location Type 15.</v>
          </cell>
          <cell r="S321" t="str">
            <v>Function 422 only.</v>
          </cell>
          <cell r="T321" t="str">
            <v>Program 10 Series only.</v>
          </cell>
          <cell r="U321" t="str">
            <v>Subject 2500 only.</v>
          </cell>
          <cell r="V321" t="str">
            <v>Use Job Classification 0000 only for Non-Compensation and Non-Benefit Costs.</v>
          </cell>
          <cell r="W321">
            <v>3</v>
          </cell>
        </row>
        <row r="322">
          <cell r="C322">
            <v>57102</v>
          </cell>
          <cell r="D322" t="str">
            <v>Land Improvements</v>
          </cell>
          <cell r="G322" t="str">
            <v>Add Location exception 06/18/09</v>
          </cell>
          <cell r="H322" t="str">
            <v>Refer to Object Intersection Rules.</v>
          </cell>
          <cell r="I322" t="str">
            <v>Direct Required</v>
          </cell>
          <cell r="J322" t="str">
            <v>Direct Required</v>
          </cell>
          <cell r="K322" t="str">
            <v>Direct Required</v>
          </cell>
          <cell r="L322" t="str">
            <v>Direct Required</v>
          </cell>
          <cell r="M322" t="str">
            <v>None.  Use 0000 only.</v>
          </cell>
          <cell r="N322">
            <v>0</v>
          </cell>
          <cell r="O322">
            <v>0</v>
          </cell>
          <cell r="Q322" t="str">
            <v>Any Fund Types except 40 and 90.</v>
          </cell>
          <cell r="R322" t="str">
            <v>Any Location Type and related departments or school locations except 99|997, 99|998, 99|999 and Location Type 15.</v>
          </cell>
          <cell r="S322" t="str">
            <v>Function 422 only.</v>
          </cell>
          <cell r="T322" t="str">
            <v>Program 10 Series only.</v>
          </cell>
          <cell r="U322" t="str">
            <v>Subject 2500 only.</v>
          </cell>
          <cell r="V322" t="str">
            <v>Use Job Classification 0000 only for Non-Compensation and Non-Benefit Costs.</v>
          </cell>
          <cell r="W322">
            <v>3</v>
          </cell>
        </row>
        <row r="323">
          <cell r="C323">
            <v>57200</v>
          </cell>
          <cell r="D323" t="str">
            <v>Buildings</v>
          </cell>
          <cell r="E323" t="str">
            <v>Y</v>
          </cell>
          <cell r="H323" t="str">
            <v>Reporting Level Account only.  Transactional entries are NOT allowed with this Account.</v>
          </cell>
          <cell r="I323" t="str">
            <v>N/A</v>
          </cell>
          <cell r="J323" t="str">
            <v>N/A</v>
          </cell>
          <cell r="K323" t="str">
            <v>N/A</v>
          </cell>
          <cell r="L323" t="str">
            <v>N/A</v>
          </cell>
          <cell r="M323" t="str">
            <v>N/A</v>
          </cell>
          <cell r="N323" t="str">
            <v>N/A</v>
          </cell>
          <cell r="O323">
            <v>0</v>
          </cell>
          <cell r="Q323" t="str">
            <v>No entries allowed to this Account.</v>
          </cell>
          <cell r="R323" t="str">
            <v>No entries allowed to this Account.</v>
          </cell>
          <cell r="S323" t="str">
            <v>No entries allowed to this Account.</v>
          </cell>
          <cell r="T323" t="str">
            <v>No entries allowed to this Account.</v>
          </cell>
          <cell r="U323" t="str">
            <v>No entries allowed to this Account.</v>
          </cell>
          <cell r="V323" t="str">
            <v>No entries allowed to this Account.</v>
          </cell>
          <cell r="W323">
            <v>2</v>
          </cell>
        </row>
        <row r="324">
          <cell r="C324">
            <v>57201</v>
          </cell>
          <cell r="D324" t="str">
            <v>Buildings Purchase</v>
          </cell>
          <cell r="G324" t="str">
            <v>Add Location exception 06/18/09</v>
          </cell>
          <cell r="H324" t="str">
            <v>Refer to Object Intersection Rules.</v>
          </cell>
          <cell r="I324" t="str">
            <v>Direct Required</v>
          </cell>
          <cell r="J324" t="str">
            <v>Direct Required</v>
          </cell>
          <cell r="K324" t="str">
            <v>Direct Required</v>
          </cell>
          <cell r="L324" t="str">
            <v>Direct Required</v>
          </cell>
          <cell r="M324" t="str">
            <v>None.  Use 0000 only.</v>
          </cell>
          <cell r="N324">
            <v>0</v>
          </cell>
          <cell r="O324">
            <v>0</v>
          </cell>
          <cell r="Q324" t="str">
            <v>Used only with Fund Types 10-50</v>
          </cell>
          <cell r="R324" t="str">
            <v>Any Location Type and related departments or school locations except 99|997, 99|998, 99|999 and Location Type 15.</v>
          </cell>
          <cell r="S324" t="str">
            <v>Function 422 only.</v>
          </cell>
          <cell r="T324" t="str">
            <v>Program 10 Series only.</v>
          </cell>
          <cell r="U324" t="str">
            <v>Subject 2500 only.</v>
          </cell>
          <cell r="V324" t="str">
            <v>Use Job Classification 0000 only for Non-Compensation and Non-Benefit Costs.</v>
          </cell>
          <cell r="W324">
            <v>3</v>
          </cell>
        </row>
        <row r="325">
          <cell r="C325">
            <v>57202</v>
          </cell>
          <cell r="D325" t="str">
            <v>Building Improvements</v>
          </cell>
          <cell r="G325" t="str">
            <v>Add Location exception 06/18/09</v>
          </cell>
          <cell r="H325" t="str">
            <v>Refer to Object Intersection Rules.</v>
          </cell>
          <cell r="I325" t="str">
            <v>Direct Required</v>
          </cell>
          <cell r="J325" t="str">
            <v>Direct Required</v>
          </cell>
          <cell r="K325" t="str">
            <v>Direct Required</v>
          </cell>
          <cell r="L325" t="str">
            <v>Direct Required</v>
          </cell>
          <cell r="M325" t="str">
            <v>None.  Use 0000 only.</v>
          </cell>
          <cell r="N325">
            <v>0</v>
          </cell>
          <cell r="O325">
            <v>0</v>
          </cell>
          <cell r="Q325" t="str">
            <v>Used only with Fund Types 10-50</v>
          </cell>
          <cell r="R325" t="str">
            <v>Any Location Type and related departments or school locations except 99|997, 99|998, 99|999 and Location Type 15.</v>
          </cell>
          <cell r="S325" t="str">
            <v>Function 422 only.</v>
          </cell>
          <cell r="T325" t="str">
            <v>Program Series:  10, 20 and 30 only.</v>
          </cell>
          <cell r="U325" t="str">
            <v>Subject 2500 only.</v>
          </cell>
          <cell r="V325" t="str">
            <v>Use Job Classification 0000 only for Non-Compensation and Non-Benefit Costs.</v>
          </cell>
          <cell r="W325">
            <v>3</v>
          </cell>
        </row>
        <row r="326">
          <cell r="C326">
            <v>57300</v>
          </cell>
          <cell r="D326" t="str">
            <v>Vehicles, Equipment, and Technology Software</v>
          </cell>
          <cell r="E326" t="str">
            <v>Y</v>
          </cell>
          <cell r="H326" t="str">
            <v>Reporting Level Account only.  Transactional entries are NOT allowed with this Account.</v>
          </cell>
          <cell r="I326" t="str">
            <v>N/A</v>
          </cell>
          <cell r="J326" t="str">
            <v>N/A</v>
          </cell>
          <cell r="K326" t="str">
            <v>N/A</v>
          </cell>
          <cell r="L326" t="str">
            <v>N/A</v>
          </cell>
          <cell r="M326" t="str">
            <v>N/A</v>
          </cell>
          <cell r="N326" t="str">
            <v>N/A</v>
          </cell>
          <cell r="O326">
            <v>0</v>
          </cell>
          <cell r="Q326" t="str">
            <v>No entries allowed to this Account.</v>
          </cell>
          <cell r="R326" t="str">
            <v>No entries allowed to this Account.</v>
          </cell>
          <cell r="S326" t="str">
            <v>No entries allowed to this Account.</v>
          </cell>
          <cell r="T326" t="str">
            <v>No entries allowed to this Account.</v>
          </cell>
          <cell r="U326" t="str">
            <v>No entries allowed to this Account.</v>
          </cell>
          <cell r="V326" t="str">
            <v>No entries allowed to this Account.</v>
          </cell>
          <cell r="W326">
            <v>2</v>
          </cell>
        </row>
        <row r="327">
          <cell r="C327">
            <v>57301</v>
          </cell>
          <cell r="D327" t="str">
            <v>Vehicles</v>
          </cell>
          <cell r="G327" t="str">
            <v>Add Location exception 06/18/09</v>
          </cell>
          <cell r="H327" t="str">
            <v>Refer to Object Intersection Rules.</v>
          </cell>
          <cell r="I327" t="str">
            <v>Direct Required</v>
          </cell>
          <cell r="J327" t="str">
            <v>Direct Required</v>
          </cell>
          <cell r="K327" t="str">
            <v>Direct Required</v>
          </cell>
          <cell r="L327" t="str">
            <v>Direct Required</v>
          </cell>
          <cell r="M327" t="str">
            <v>None.  Use 0000 only.</v>
          </cell>
          <cell r="N327">
            <v>0</v>
          </cell>
          <cell r="O327">
            <v>0</v>
          </cell>
          <cell r="Q327" t="str">
            <v>Any Fund Types except 40 and 90.</v>
          </cell>
          <cell r="R327" t="str">
            <v>Any Location Type and related departments or school locations except 99|997, 99|998, 99|999 and Location Type 15.</v>
          </cell>
          <cell r="S327" t="str">
            <v>Functions 311 and 321 only.</v>
          </cell>
          <cell r="T327" t="str">
            <v>Any Program except 97, 98, and 99.</v>
          </cell>
          <cell r="U327" t="str">
            <v>Subject 2500 only.</v>
          </cell>
          <cell r="V327" t="str">
            <v>Use Job Classification 0000 only for Non-Compensation and Non-Benefit Costs.</v>
          </cell>
          <cell r="W327">
            <v>3</v>
          </cell>
        </row>
        <row r="328">
          <cell r="C328">
            <v>57303</v>
          </cell>
          <cell r="D328" t="str">
            <v>Buses</v>
          </cell>
          <cell r="H328" t="str">
            <v>Refer to Object Intersection Rules.</v>
          </cell>
          <cell r="I328" t="str">
            <v>Direct Required</v>
          </cell>
          <cell r="J328" t="str">
            <v>Direct Required</v>
          </cell>
          <cell r="K328" t="str">
            <v>Direct Required</v>
          </cell>
          <cell r="L328" t="str">
            <v>Direct Required</v>
          </cell>
          <cell r="M328" t="str">
            <v>None.  Use 0000 only.</v>
          </cell>
          <cell r="N328">
            <v>0</v>
          </cell>
          <cell r="O328">
            <v>0</v>
          </cell>
          <cell r="Q328" t="str">
            <v>Any Fund Types except 40 and 90.</v>
          </cell>
          <cell r="R328" t="str">
            <v>Location 00|000 only.</v>
          </cell>
          <cell r="S328" t="str">
            <v>Function 422 only for the initital purchase(s) of bus(es).  Use Function 311 for additional costs following the intital cost. See UCOA Accounting Manual for specific rules and procedures related to the purchase of buses.</v>
          </cell>
          <cell r="T328" t="str">
            <v>Any Program except 97, 98, and 99.</v>
          </cell>
          <cell r="U328" t="str">
            <v>Subject 2142 or 2500 with Program 20 series; Subject 2500 with all other allowed Programs.</v>
          </cell>
          <cell r="V328" t="str">
            <v>Use Job Classification 0000 only for Non-Compensation and Non-Benefit Costs.</v>
          </cell>
          <cell r="W328">
            <v>3</v>
          </cell>
        </row>
        <row r="329">
          <cell r="C329">
            <v>57305</v>
          </cell>
          <cell r="D329" t="str">
            <v>Equipment</v>
          </cell>
          <cell r="G329" t="str">
            <v>Add Location exception 06/18/09</v>
          </cell>
          <cell r="H329" t="str">
            <v>Refer to Object Intersection Rules.</v>
          </cell>
          <cell r="I329" t="str">
            <v>Direct Required</v>
          </cell>
          <cell r="J329" t="str">
            <v>Direct Required</v>
          </cell>
          <cell r="K329" t="str">
            <v>Direct Required</v>
          </cell>
          <cell r="L329" t="str">
            <v>Direct Required</v>
          </cell>
          <cell r="M329" t="str">
            <v>None.  Use 0000 only.</v>
          </cell>
          <cell r="N329">
            <v>0</v>
          </cell>
          <cell r="O329">
            <v>0</v>
          </cell>
          <cell r="P329">
            <v>1</v>
          </cell>
          <cell r="Q329" t="str">
            <v>Any Fund Types except 40 and 90.</v>
          </cell>
          <cell r="R329" t="str">
            <v>Any Location Type and related departments or school locations except 99|997, 99|998, 99|999 and Location Type 15.</v>
          </cell>
          <cell r="S329" t="str">
            <v>Any Function except 000, 111, 112, 113, 223, 411, 421, 432, 441, 532, 997, 998, and 999.</v>
          </cell>
          <cell r="T329" t="str">
            <v>Any Program except 97, 98, and 99.</v>
          </cell>
          <cell r="U329" t="str">
            <v>May not use Subjects 9700, 9800, or 9900.  Refer to the General Function/Subject Rules and the required Location Type/Subject Rules for guidance on determining the proper Subject account(s) to use with Function and Location accounts, respectively.</v>
          </cell>
          <cell r="V329" t="str">
            <v>Use Job Classification 0000 only for Non-Compensation and Non-Benefit Costs.</v>
          </cell>
          <cell r="W329">
            <v>3</v>
          </cell>
        </row>
        <row r="330">
          <cell r="C330">
            <v>57306</v>
          </cell>
          <cell r="D330" t="str">
            <v>Furniture and Fixtures</v>
          </cell>
          <cell r="G330" t="str">
            <v>Name Chg 2/11/08; Add Location exception 06/18/09</v>
          </cell>
          <cell r="H330" t="str">
            <v>Refer to Object Intersection Rules.</v>
          </cell>
          <cell r="I330" t="str">
            <v>Direct Required</v>
          </cell>
          <cell r="J330" t="str">
            <v>Direct Required</v>
          </cell>
          <cell r="K330" t="str">
            <v>Direct Required</v>
          </cell>
          <cell r="L330" t="str">
            <v>Direct Required</v>
          </cell>
          <cell r="M330" t="str">
            <v>None.  Use 0000 only.</v>
          </cell>
          <cell r="N330">
            <v>0</v>
          </cell>
          <cell r="O330">
            <v>0</v>
          </cell>
          <cell r="P330">
            <v>1</v>
          </cell>
          <cell r="Q330" t="str">
            <v>Any Fund Types except 40 and 90.</v>
          </cell>
          <cell r="R330" t="str">
            <v>Any Location Type and related departments or school locations except 99|997, 99|998, 99|999 and Location Type 15.</v>
          </cell>
          <cell r="S330" t="str">
            <v>Any Function except 000, 111, 112, 113, 223, 411, 421, 432, 441, 532, 997, 998, and 999.</v>
          </cell>
          <cell r="T330" t="str">
            <v>Any Program except 97,  98, and 99. For Subject 2200 Series, use Program 10 Series only.  Program 20 Series may be used with Subject 2500.</v>
          </cell>
          <cell r="U330" t="str">
            <v>May not use Subjects 9700, 9800, or 9900.  Refer to the General Function/Subject Rules and the required Location Type/Subject Rules for guidance on determining the proper Subject account(s) for use with Function and Locations accounts, respectively.   Subject 2500 may be used with Program 20 Series.  Subject 2200 Series must be used with Program 10 Series.</v>
          </cell>
          <cell r="V330" t="str">
            <v>Use Job Classification 0000 only for Non-Compensation and Non-Benefit Costs.</v>
          </cell>
          <cell r="W330">
            <v>3</v>
          </cell>
        </row>
        <row r="331">
          <cell r="C331">
            <v>57309</v>
          </cell>
          <cell r="D331" t="str">
            <v>Technology-Related Hardware</v>
          </cell>
          <cell r="G331" t="str">
            <v>Name Chg 2/11/08; Add Location exception 06/18/09</v>
          </cell>
          <cell r="H331" t="str">
            <v>Refer to Object Intersection Rules.</v>
          </cell>
          <cell r="I331" t="str">
            <v>Direct Required</v>
          </cell>
          <cell r="J331" t="str">
            <v>Direct Required</v>
          </cell>
          <cell r="K331" t="str">
            <v>Direct Required</v>
          </cell>
          <cell r="L331" t="str">
            <v>Direct Required</v>
          </cell>
          <cell r="M331" t="str">
            <v>None.  Use 0000 only.</v>
          </cell>
          <cell r="N331">
            <v>0</v>
          </cell>
          <cell r="O331">
            <v>0</v>
          </cell>
          <cell r="P331">
            <v>1</v>
          </cell>
          <cell r="Q331" t="str">
            <v>Any Fund Types except 40 and 90.</v>
          </cell>
          <cell r="R331" t="str">
            <v>Any Location Type and related departments or school locations except 99|997, 99|998, 99|999 and Location Type 15.</v>
          </cell>
          <cell r="S331" t="str">
            <v>Any Function except 000, 111, 112, 113, 223, 411, 421, 432, 441, 997, 998, and 999.</v>
          </cell>
          <cell r="T331" t="str">
            <v>Any Program except 97, 98, and 99.</v>
          </cell>
          <cell r="U331" t="str">
            <v>May not use Subjects 9700, 9800, or 9900.  Refer to the General Function/Subject Rules and the required Location Type/Subject Rules for guidance on determining the proper Subject account(s) to use with Function and Location accounts, respectively.</v>
          </cell>
          <cell r="V331" t="str">
            <v>Use Job Classification 0000 only for Non-Compensation and Non-Benefit Costs.</v>
          </cell>
          <cell r="W331">
            <v>3</v>
          </cell>
        </row>
        <row r="332">
          <cell r="C332">
            <v>57311</v>
          </cell>
          <cell r="D332" t="str">
            <v>Technology Software</v>
          </cell>
          <cell r="G332" t="str">
            <v>Add Location exception 06/18/09</v>
          </cell>
          <cell r="H332" t="str">
            <v>Refer to Object Intersection Rules.</v>
          </cell>
          <cell r="I332" t="str">
            <v>Direct Required</v>
          </cell>
          <cell r="J332" t="str">
            <v>Direct Required</v>
          </cell>
          <cell r="K332" t="str">
            <v>Direct Required</v>
          </cell>
          <cell r="L332" t="str">
            <v>Direct Required</v>
          </cell>
          <cell r="M332" t="str">
            <v>None.  Use 0000 only.</v>
          </cell>
          <cell r="N332">
            <v>0</v>
          </cell>
          <cell r="O332">
            <v>0</v>
          </cell>
          <cell r="P332">
            <v>1</v>
          </cell>
          <cell r="Q332" t="str">
            <v>Any Fund Types except 40 and 90.</v>
          </cell>
          <cell r="R332" t="str">
            <v>Any Location Type and related departments or school locations except 99|997, 99|998, 99|999 and Location Type 15.</v>
          </cell>
          <cell r="S332" t="str">
            <v>Any Function except 000, 111, 112, 113, 223, 411, 421, 432, 441, 997, 998, and 999.</v>
          </cell>
          <cell r="T332" t="str">
            <v>Any Program except 97, 98, and 99.</v>
          </cell>
          <cell r="U332" t="str">
            <v>May not use Subjects 9700, 9800, or 9900.  Refer to the General Function/Subject Rules and the required Location Type/Subject Rules for guidance on determining the proper Subject account(s) to use with Function and Location accounts, respectively.</v>
          </cell>
          <cell r="V332" t="str">
            <v>Use Job Classification 0000 only for Non-Compensation and Non-Benefit Costs.</v>
          </cell>
          <cell r="W332">
            <v>3</v>
          </cell>
        </row>
        <row r="333">
          <cell r="C333">
            <v>57313</v>
          </cell>
          <cell r="D333" t="str">
            <v>Environmental Equipment</v>
          </cell>
          <cell r="G333" t="str">
            <v>Add Location exception 06/18/09</v>
          </cell>
          <cell r="H333" t="str">
            <v>Refer to Object Intersection Rules.</v>
          </cell>
          <cell r="I333" t="str">
            <v>Direct Required</v>
          </cell>
          <cell r="J333" t="str">
            <v>Direct Required</v>
          </cell>
          <cell r="K333" t="str">
            <v>Direct Required</v>
          </cell>
          <cell r="L333" t="str">
            <v>Direct Required</v>
          </cell>
          <cell r="M333" t="str">
            <v>None.  Use 0000 only.</v>
          </cell>
          <cell r="N333">
            <v>0</v>
          </cell>
          <cell r="O333">
            <v>0</v>
          </cell>
          <cell r="P333">
            <v>1</v>
          </cell>
          <cell r="Q333" t="str">
            <v>Any Fund Types except 40 and 90.</v>
          </cell>
          <cell r="R333" t="str">
            <v>Any Location Type and related departments or school locations except 99|997, 99|998, 99|999 and Location Type 15.</v>
          </cell>
          <cell r="S333" t="str">
            <v>Functions 313 and 321 only.</v>
          </cell>
          <cell r="T333" t="str">
            <v>Any Program except 97, 98, and 99.</v>
          </cell>
          <cell r="U333" t="str">
            <v>May not use Subjects 9700, 9800, or 9900.  Refer to the General Function/Subject Rules and the required Location Type/Subject Rules for guidance on determining the proper Subject account(s) to use with Function and Location accounts, respectively.</v>
          </cell>
          <cell r="V333" t="str">
            <v>Use Job Classification 0000 only for Non-Compensation and Non-Benefit Costs.</v>
          </cell>
          <cell r="W333">
            <v>3</v>
          </cell>
        </row>
        <row r="334">
          <cell r="C334">
            <v>57400</v>
          </cell>
          <cell r="D334" t="str">
            <v>Infrastructure</v>
          </cell>
          <cell r="E334" t="str">
            <v>Y</v>
          </cell>
          <cell r="H334" t="str">
            <v>Reporting Level Account only.  Transactional entries are NOT allowed with this Account.</v>
          </cell>
          <cell r="I334" t="str">
            <v>N/A</v>
          </cell>
          <cell r="J334" t="str">
            <v>N/A</v>
          </cell>
          <cell r="K334" t="str">
            <v>N/A</v>
          </cell>
          <cell r="L334" t="str">
            <v>N/A</v>
          </cell>
          <cell r="M334" t="str">
            <v>N/A</v>
          </cell>
          <cell r="N334" t="str">
            <v>N/A</v>
          </cell>
          <cell r="O334">
            <v>0</v>
          </cell>
          <cell r="Q334" t="str">
            <v>No entries allowed to this Account.</v>
          </cell>
          <cell r="R334" t="str">
            <v>No entries allowed to this Account.</v>
          </cell>
          <cell r="S334" t="str">
            <v>No entries allowed to this Account.</v>
          </cell>
          <cell r="T334" t="str">
            <v>No entries allowed to this Account.</v>
          </cell>
          <cell r="U334" t="str">
            <v>No entries allowed to this Account.</v>
          </cell>
          <cell r="V334" t="str">
            <v>No entries allowed to this Account.</v>
          </cell>
          <cell r="W334">
            <v>2</v>
          </cell>
        </row>
        <row r="335">
          <cell r="C335">
            <v>57401</v>
          </cell>
          <cell r="D335" t="str">
            <v>Water Systems</v>
          </cell>
          <cell r="G335" t="str">
            <v>Add Location exception 06/18/09</v>
          </cell>
          <cell r="H335" t="str">
            <v>Refer to Object Intersection Rules.</v>
          </cell>
          <cell r="I335" t="str">
            <v>Direct Required</v>
          </cell>
          <cell r="J335" t="str">
            <v>Direct Required</v>
          </cell>
          <cell r="K335" t="str">
            <v>Direct Required</v>
          </cell>
          <cell r="L335" t="str">
            <v>Direct Required</v>
          </cell>
          <cell r="M335" t="str">
            <v>None.  Use 0000 only.</v>
          </cell>
          <cell r="N335">
            <v>0</v>
          </cell>
          <cell r="O335">
            <v>0</v>
          </cell>
          <cell r="Q335" t="str">
            <v>Any Fund Types except 40 and 90.</v>
          </cell>
          <cell r="R335" t="str">
            <v>Any Location Type and related departments or school locations except 99|997, 99|998, 99|999 and Location Type 15.</v>
          </cell>
          <cell r="S335" t="str">
            <v>Function 422 only.</v>
          </cell>
          <cell r="T335" t="str">
            <v>Program 10 Series only.</v>
          </cell>
          <cell r="U335" t="str">
            <v>Subject 2500 only.</v>
          </cell>
          <cell r="V335" t="str">
            <v>Use Job Classification 0000 only for Non-Compensation and Non-Benefit Costs.</v>
          </cell>
          <cell r="W335">
            <v>3</v>
          </cell>
        </row>
        <row r="336">
          <cell r="C336">
            <v>57402</v>
          </cell>
          <cell r="D336" t="str">
            <v>Sewer Systems</v>
          </cell>
          <cell r="G336" t="str">
            <v>Add Location exception 06/18/09</v>
          </cell>
          <cell r="H336" t="str">
            <v>Refer to Object Intersection Rules.</v>
          </cell>
          <cell r="I336" t="str">
            <v>Direct Required</v>
          </cell>
          <cell r="J336" t="str">
            <v>Direct Required</v>
          </cell>
          <cell r="K336" t="str">
            <v>Direct Required</v>
          </cell>
          <cell r="L336" t="str">
            <v>Direct Required</v>
          </cell>
          <cell r="M336" t="str">
            <v>None.  Use 0000 only.</v>
          </cell>
          <cell r="N336">
            <v>0</v>
          </cell>
          <cell r="O336">
            <v>0</v>
          </cell>
          <cell r="Q336" t="str">
            <v>Any Fund Types except 40 and 90.</v>
          </cell>
          <cell r="R336" t="str">
            <v>Any Location Type and related departments or school locations except 99|997, 99|998, 99|999 and Location Type 15.</v>
          </cell>
          <cell r="S336" t="str">
            <v>Function 422 only.</v>
          </cell>
          <cell r="T336" t="str">
            <v>Program 10 Series only.</v>
          </cell>
          <cell r="U336" t="str">
            <v>Subject 2500 only.</v>
          </cell>
          <cell r="V336" t="str">
            <v>Use Job Classification 0000 only for Non-Compensation and Non-Benefit Costs.</v>
          </cell>
          <cell r="W336">
            <v>3</v>
          </cell>
        </row>
        <row r="337">
          <cell r="C337">
            <v>57403</v>
          </cell>
          <cell r="D337" t="str">
            <v>Roads</v>
          </cell>
          <cell r="G337" t="str">
            <v>Add Location exception 06/18/09</v>
          </cell>
          <cell r="H337" t="str">
            <v>Refer to Object Intersection Rules.</v>
          </cell>
          <cell r="I337" t="str">
            <v>Direct Required</v>
          </cell>
          <cell r="J337" t="str">
            <v>Direct Required</v>
          </cell>
          <cell r="K337" t="str">
            <v>Direct Required</v>
          </cell>
          <cell r="L337" t="str">
            <v>Direct Required</v>
          </cell>
          <cell r="M337" t="str">
            <v>None.  Use 0000 only.</v>
          </cell>
          <cell r="N337">
            <v>0</v>
          </cell>
          <cell r="O337">
            <v>0</v>
          </cell>
          <cell r="Q337" t="str">
            <v>Any Fund Types except 40 and 90.</v>
          </cell>
          <cell r="R337" t="str">
            <v>Any Location Type and related departments or school locations except 99|997, 99|998, 99|999 and Location Type 15.</v>
          </cell>
          <cell r="S337" t="str">
            <v>Function 422 only.</v>
          </cell>
          <cell r="T337" t="str">
            <v>Program 10 Series only.</v>
          </cell>
          <cell r="U337" t="str">
            <v>Subject 2500 only.</v>
          </cell>
          <cell r="V337" t="str">
            <v>Use Job Classification 0000 only for Non-Compensation and Non-Benefit Costs.</v>
          </cell>
          <cell r="W337">
            <v>3</v>
          </cell>
        </row>
        <row r="338">
          <cell r="C338">
            <v>57404</v>
          </cell>
          <cell r="D338" t="str">
            <v>Bridges</v>
          </cell>
          <cell r="G338" t="str">
            <v>Add Location exception 06/18/09</v>
          </cell>
          <cell r="H338" t="str">
            <v>Refer to Object Intersection Rules.</v>
          </cell>
          <cell r="I338" t="str">
            <v>Direct Required</v>
          </cell>
          <cell r="J338" t="str">
            <v>Direct Required</v>
          </cell>
          <cell r="K338" t="str">
            <v>Direct Required</v>
          </cell>
          <cell r="L338" t="str">
            <v>Direct Required</v>
          </cell>
          <cell r="M338" t="str">
            <v>None.  Use 0000 only.</v>
          </cell>
          <cell r="N338">
            <v>0</v>
          </cell>
          <cell r="O338">
            <v>0</v>
          </cell>
          <cell r="Q338" t="str">
            <v>Any Fund Types except 40 and 90.</v>
          </cell>
          <cell r="R338" t="str">
            <v>Any Location Type and related departments or school locations except 99|997, 99|998, 99|999 and Location Type 15.</v>
          </cell>
          <cell r="S338" t="str">
            <v>Function 422 only.</v>
          </cell>
          <cell r="T338" t="str">
            <v>Program 10 Series only.</v>
          </cell>
          <cell r="U338" t="str">
            <v>Subject 2500 only.</v>
          </cell>
          <cell r="V338" t="str">
            <v>Use Job Classification 0000 only for Non-Compensation and Non-Benefit Costs.</v>
          </cell>
          <cell r="W338">
            <v>3</v>
          </cell>
        </row>
        <row r="339">
          <cell r="C339">
            <v>57405</v>
          </cell>
          <cell r="D339" t="str">
            <v>Other Long-term Infrastructure Assets</v>
          </cell>
          <cell r="G339" t="str">
            <v>Add Location exception 06/18/09</v>
          </cell>
          <cell r="H339" t="str">
            <v>Refer to Object Intersection Rules.</v>
          </cell>
          <cell r="I339" t="str">
            <v>Direct Required</v>
          </cell>
          <cell r="J339" t="str">
            <v>Direct Required</v>
          </cell>
          <cell r="K339" t="str">
            <v>Direct Required</v>
          </cell>
          <cell r="L339" t="str">
            <v>Direct Required</v>
          </cell>
          <cell r="M339" t="str">
            <v>None.  Use 0000 only.</v>
          </cell>
          <cell r="N339">
            <v>0</v>
          </cell>
          <cell r="O339">
            <v>0</v>
          </cell>
          <cell r="Q339" t="str">
            <v>Any Fund Types except 40 and 90.</v>
          </cell>
          <cell r="R339" t="str">
            <v>Any Location Type and related departments or school locations except 99|997, 99|998, 99|999 and Location Type 15.</v>
          </cell>
          <cell r="S339" t="str">
            <v>Function 422 only.</v>
          </cell>
          <cell r="T339" t="str">
            <v>Program 10 Series only.</v>
          </cell>
          <cell r="U339" t="str">
            <v>Subject 2500 only.</v>
          </cell>
          <cell r="V339" t="str">
            <v>Use Job Classification 0000 only for Non-Compensation and Non-Benefit Costs.</v>
          </cell>
          <cell r="W339">
            <v>3</v>
          </cell>
        </row>
        <row r="340">
          <cell r="C340">
            <v>57500</v>
          </cell>
          <cell r="D340" t="str">
            <v>Unassigned - Contact RIDE for validation.</v>
          </cell>
          <cell r="H340" t="str">
            <v>Reporting Level Account only.  Transactional entries are NOT allowed with this Account.</v>
          </cell>
          <cell r="I340" t="str">
            <v>N/A</v>
          </cell>
          <cell r="J340" t="str">
            <v>N/A</v>
          </cell>
          <cell r="K340" t="str">
            <v>N/A</v>
          </cell>
          <cell r="L340" t="str">
            <v>N/A</v>
          </cell>
          <cell r="M340" t="str">
            <v>N/A</v>
          </cell>
          <cell r="N340" t="str">
            <v>N/A</v>
          </cell>
          <cell r="O340">
            <v>0</v>
          </cell>
          <cell r="Q340" t="str">
            <v>No entries allowed to this Account.</v>
          </cell>
          <cell r="R340" t="str">
            <v>No entries allowed to this Account.</v>
          </cell>
          <cell r="S340" t="str">
            <v>No entries allowed to this Account.</v>
          </cell>
          <cell r="T340" t="str">
            <v>No entries allowed to this Account.</v>
          </cell>
          <cell r="U340" t="str">
            <v>No entries allowed to this Account.</v>
          </cell>
          <cell r="V340" t="str">
            <v>No entries allowed to this Account.</v>
          </cell>
          <cell r="W340">
            <v>2</v>
          </cell>
        </row>
        <row r="341">
          <cell r="C341">
            <v>57600</v>
          </cell>
          <cell r="D341" t="str">
            <v>Unassigned - Contact RIDE for validation.</v>
          </cell>
          <cell r="H341" t="str">
            <v>Reporting Level Account only.  Transactional entries are NOT allowed with this Account.</v>
          </cell>
          <cell r="I341" t="str">
            <v>N/A</v>
          </cell>
          <cell r="J341" t="str">
            <v>N/A</v>
          </cell>
          <cell r="K341" t="str">
            <v>N/A</v>
          </cell>
          <cell r="L341" t="str">
            <v>N/A</v>
          </cell>
          <cell r="M341" t="str">
            <v>N/A</v>
          </cell>
          <cell r="N341" t="str">
            <v>N/A</v>
          </cell>
          <cell r="O341">
            <v>0</v>
          </cell>
          <cell r="Q341" t="str">
            <v>No entries allowed to this Account.</v>
          </cell>
          <cell r="R341" t="str">
            <v>No entries allowed to this Account.</v>
          </cell>
          <cell r="S341" t="str">
            <v>No entries allowed to this Account.</v>
          </cell>
          <cell r="T341" t="str">
            <v>No entries allowed to this Account.</v>
          </cell>
          <cell r="U341" t="str">
            <v>No entries allowed to this Account.</v>
          </cell>
          <cell r="V341" t="str">
            <v>No entries allowed to this Account.</v>
          </cell>
          <cell r="W341">
            <v>2</v>
          </cell>
        </row>
        <row r="342">
          <cell r="C342">
            <v>57700</v>
          </cell>
          <cell r="D342" t="str">
            <v>Unassigned - Contact RIDE for validation.</v>
          </cell>
          <cell r="H342" t="str">
            <v>Reporting Level Account only.  Transactional entries are NOT allowed with this Account.</v>
          </cell>
          <cell r="I342" t="str">
            <v>N/A</v>
          </cell>
          <cell r="J342" t="str">
            <v>N/A</v>
          </cell>
          <cell r="K342" t="str">
            <v>N/A</v>
          </cell>
          <cell r="L342" t="str">
            <v>N/A</v>
          </cell>
          <cell r="M342" t="str">
            <v>N/A</v>
          </cell>
          <cell r="N342" t="str">
            <v>N/A</v>
          </cell>
          <cell r="O342">
            <v>0</v>
          </cell>
          <cell r="Q342" t="str">
            <v>No entries allowed to this Account.</v>
          </cell>
          <cell r="R342" t="str">
            <v>No entries allowed to this Account.</v>
          </cell>
          <cell r="S342" t="str">
            <v>No entries allowed to this Account.</v>
          </cell>
          <cell r="T342" t="str">
            <v>No entries allowed to this Account.</v>
          </cell>
          <cell r="U342" t="str">
            <v>No entries allowed to this Account.</v>
          </cell>
          <cell r="V342" t="str">
            <v>No entries allowed to this Account.</v>
          </cell>
          <cell r="W342">
            <v>2</v>
          </cell>
        </row>
        <row r="343">
          <cell r="C343">
            <v>57800</v>
          </cell>
          <cell r="D343" t="str">
            <v>Unassigned - Contact RIDE for validation.</v>
          </cell>
          <cell r="H343" t="str">
            <v>Reporting Level Account only.  Transactional entries are NOT allowed with this Account.</v>
          </cell>
          <cell r="I343" t="str">
            <v>N/A</v>
          </cell>
          <cell r="J343" t="str">
            <v>N/A</v>
          </cell>
          <cell r="K343" t="str">
            <v>N/A</v>
          </cell>
          <cell r="L343" t="str">
            <v>N/A</v>
          </cell>
          <cell r="M343" t="str">
            <v>N/A</v>
          </cell>
          <cell r="N343" t="str">
            <v>N/A</v>
          </cell>
          <cell r="O343">
            <v>0</v>
          </cell>
          <cell r="Q343" t="str">
            <v>No entries allowed to this Account.</v>
          </cell>
          <cell r="R343" t="str">
            <v>No entries allowed to this Account.</v>
          </cell>
          <cell r="S343" t="str">
            <v>No entries allowed to this Account.</v>
          </cell>
          <cell r="T343" t="str">
            <v>No entries allowed to this Account.</v>
          </cell>
          <cell r="U343" t="str">
            <v>No entries allowed to this Account.</v>
          </cell>
          <cell r="V343" t="str">
            <v>No entries allowed to this Account.</v>
          </cell>
          <cell r="W343">
            <v>2</v>
          </cell>
        </row>
        <row r="344">
          <cell r="C344">
            <v>57900</v>
          </cell>
          <cell r="D344" t="str">
            <v>Depreciation</v>
          </cell>
          <cell r="H344" t="str">
            <v>No entries allowed to this Account.  NOT Reported to Data Warehouse</v>
          </cell>
          <cell r="I344" t="str">
            <v>N/A</v>
          </cell>
          <cell r="J344" t="str">
            <v>N/A</v>
          </cell>
          <cell r="K344" t="str">
            <v>N/A</v>
          </cell>
          <cell r="L344" t="str">
            <v>N/A</v>
          </cell>
          <cell r="M344" t="str">
            <v>N/A</v>
          </cell>
          <cell r="N344" t="str">
            <v>N/A</v>
          </cell>
          <cell r="O344">
            <v>0</v>
          </cell>
          <cell r="Q344" t="str">
            <v>No entries allowed to this Account.</v>
          </cell>
          <cell r="R344" t="str">
            <v>No entries allowed to this Account.</v>
          </cell>
          <cell r="S344" t="str">
            <v>No entries allowed to this Account.</v>
          </cell>
          <cell r="T344" t="str">
            <v>No entries allowed to this Account.</v>
          </cell>
          <cell r="U344" t="str">
            <v>No entries allowed to this Account.</v>
          </cell>
          <cell r="V344" t="str">
            <v>No entries allowed to this Account.</v>
          </cell>
          <cell r="W344">
            <v>2</v>
          </cell>
        </row>
        <row r="345">
          <cell r="C345">
            <v>57901</v>
          </cell>
          <cell r="D345" t="str">
            <v>Depreciation - Land Improvements</v>
          </cell>
          <cell r="G345" t="str">
            <v>Changed Name 2/25/08</v>
          </cell>
          <cell r="H345" t="str">
            <v>Entries allowed, but NOT Reported to Data Warehouse</v>
          </cell>
          <cell r="I345" t="str">
            <v>Direct Required</v>
          </cell>
          <cell r="J345" t="str">
            <v>Direct Required</v>
          </cell>
          <cell r="K345" t="str">
            <v>Direct Required</v>
          </cell>
          <cell r="L345" t="str">
            <v>Direct Required</v>
          </cell>
          <cell r="M345" t="str">
            <v>None.  Use 0000 only.</v>
          </cell>
          <cell r="N345">
            <v>0</v>
          </cell>
          <cell r="O345">
            <v>0</v>
          </cell>
          <cell r="Q345" t="str">
            <v>Any Fund Types except 40 and 90.</v>
          </cell>
          <cell r="R345" t="str">
            <v>Location 00|000 only.</v>
          </cell>
          <cell r="S345" t="str">
            <v>Function 422 only.</v>
          </cell>
          <cell r="T345" t="str">
            <v>Program 10 Series only.</v>
          </cell>
          <cell r="U345" t="str">
            <v>Subject 2500 only.</v>
          </cell>
          <cell r="V345" t="str">
            <v>Use Job Classification 0000 only for Non-Compensation and Non-Benefit Costs.</v>
          </cell>
          <cell r="W345">
            <v>3</v>
          </cell>
        </row>
        <row r="346">
          <cell r="C346">
            <v>57902</v>
          </cell>
          <cell r="D346" t="str">
            <v>Depreciation - Buildings</v>
          </cell>
          <cell r="G346" t="str">
            <v>Added 9/17 Changed Name 2/25/08</v>
          </cell>
          <cell r="H346" t="str">
            <v>Entries allowed, but NOT Reported to Data Warehouse</v>
          </cell>
          <cell r="I346" t="str">
            <v>Direct Required</v>
          </cell>
          <cell r="J346" t="str">
            <v>Direct Required</v>
          </cell>
          <cell r="K346" t="str">
            <v>Direct Required</v>
          </cell>
          <cell r="L346" t="str">
            <v>Direct Required</v>
          </cell>
          <cell r="M346" t="str">
            <v>None.  Use 0000 only.</v>
          </cell>
          <cell r="N346">
            <v>0</v>
          </cell>
          <cell r="O346">
            <v>0</v>
          </cell>
          <cell r="Q346" t="str">
            <v>Any Fund Types except 40 and 90.</v>
          </cell>
          <cell r="R346" t="str">
            <v>Location 00|000 only.</v>
          </cell>
          <cell r="S346" t="str">
            <v>Function 422 only.</v>
          </cell>
          <cell r="T346" t="str">
            <v>Program 10 Series only.</v>
          </cell>
          <cell r="U346" t="str">
            <v>Subject 2500 only.</v>
          </cell>
          <cell r="V346" t="str">
            <v>Use Job Classification 0000 only for Non-Compensation and Non-Benefit Costs.</v>
          </cell>
          <cell r="W346">
            <v>3</v>
          </cell>
        </row>
        <row r="347">
          <cell r="C347">
            <v>57903</v>
          </cell>
          <cell r="D347" t="str">
            <v>Depreciation - Building Improvements</v>
          </cell>
          <cell r="G347" t="str">
            <v>Added 9/17 Changed Name 2/25/08</v>
          </cell>
          <cell r="H347" t="str">
            <v>Entries allowed, but NOT Reported to Data Warehouse</v>
          </cell>
          <cell r="I347" t="str">
            <v>Direct Required</v>
          </cell>
          <cell r="J347" t="str">
            <v>Direct Required</v>
          </cell>
          <cell r="K347" t="str">
            <v>Direct Required</v>
          </cell>
          <cell r="L347" t="str">
            <v>Direct Required</v>
          </cell>
          <cell r="M347" t="str">
            <v>None.  Use 0000 only.</v>
          </cell>
          <cell r="N347">
            <v>0</v>
          </cell>
          <cell r="O347">
            <v>0</v>
          </cell>
          <cell r="Q347" t="str">
            <v>Any Fund Types except 40 and 90.</v>
          </cell>
          <cell r="R347" t="str">
            <v>Location 00|000 only.</v>
          </cell>
          <cell r="S347" t="str">
            <v>Function 422 only.</v>
          </cell>
          <cell r="T347" t="str">
            <v>Program 10 Series only.</v>
          </cell>
          <cell r="U347" t="str">
            <v>Subject 2500 only.</v>
          </cell>
          <cell r="V347" t="str">
            <v>Use Job Classification 0000 only for Non-Compensation and Non-Benefit Costs.</v>
          </cell>
          <cell r="W347">
            <v>3</v>
          </cell>
        </row>
        <row r="348">
          <cell r="C348">
            <v>57904</v>
          </cell>
          <cell r="D348" t="str">
            <v>Depreciation - Vehicles</v>
          </cell>
          <cell r="G348" t="str">
            <v>Added 9/17 Changed Name 2/25/08</v>
          </cell>
          <cell r="H348" t="str">
            <v>Entries allowed, but NOT Reported to Data Warehouse</v>
          </cell>
          <cell r="I348" t="str">
            <v>Direct Required</v>
          </cell>
          <cell r="J348" t="str">
            <v>Direct Required</v>
          </cell>
          <cell r="K348" t="str">
            <v>Direct Required</v>
          </cell>
          <cell r="L348" t="str">
            <v>Direct Required</v>
          </cell>
          <cell r="M348" t="str">
            <v>None.  Use 0000 only.</v>
          </cell>
          <cell r="N348">
            <v>0</v>
          </cell>
          <cell r="O348">
            <v>0</v>
          </cell>
          <cell r="Q348" t="str">
            <v>Any Fund Types except 40 and 90.</v>
          </cell>
          <cell r="R348" t="str">
            <v>Location 00|000 only.</v>
          </cell>
          <cell r="S348" t="str">
            <v>Function 422 only.</v>
          </cell>
          <cell r="T348" t="str">
            <v>Program 10 Series only.</v>
          </cell>
          <cell r="U348" t="str">
            <v>Subject 2500 only.</v>
          </cell>
          <cell r="V348" t="str">
            <v>Use Job Classification 0000 only for Non-Compensation and Non-Benefit Costs.</v>
          </cell>
          <cell r="W348">
            <v>3</v>
          </cell>
        </row>
        <row r="349">
          <cell r="C349">
            <v>57905</v>
          </cell>
          <cell r="D349" t="str">
            <v>Depreciation - Buses</v>
          </cell>
          <cell r="G349" t="str">
            <v>Added 9/17 Changed Name 2/25/08</v>
          </cell>
          <cell r="H349" t="str">
            <v>Entries allowed, but NOT Reported to Data Warehouse</v>
          </cell>
          <cell r="I349" t="str">
            <v>Direct Required</v>
          </cell>
          <cell r="J349" t="str">
            <v>Direct Required</v>
          </cell>
          <cell r="K349" t="str">
            <v>Direct Required</v>
          </cell>
          <cell r="L349" t="str">
            <v>Direct Required</v>
          </cell>
          <cell r="M349" t="str">
            <v>None.  Use 0000 only.</v>
          </cell>
          <cell r="N349">
            <v>0</v>
          </cell>
          <cell r="O349">
            <v>0</v>
          </cell>
          <cell r="Q349" t="str">
            <v>Any Fund Types except 40 and 90.</v>
          </cell>
          <cell r="R349" t="str">
            <v>Location 00|000 only.</v>
          </cell>
          <cell r="S349" t="str">
            <v>Function 422 only.</v>
          </cell>
          <cell r="T349" t="str">
            <v>Program 10 Series only.</v>
          </cell>
          <cell r="U349" t="str">
            <v>Subject 2500 only.</v>
          </cell>
          <cell r="V349" t="str">
            <v>Use Job Classification 0000 only for Non-Compensation and Non-Benefit Costs.</v>
          </cell>
          <cell r="W349">
            <v>3</v>
          </cell>
        </row>
        <row r="350">
          <cell r="C350">
            <v>57906</v>
          </cell>
          <cell r="D350" t="str">
            <v>Depreciation - Equipment</v>
          </cell>
          <cell r="G350" t="str">
            <v>Added 9/17 Changed Name 2/25/08</v>
          </cell>
          <cell r="H350" t="str">
            <v>Entries allowed, but NOT Reported to Data Warehouse</v>
          </cell>
          <cell r="I350" t="str">
            <v>Direct Required</v>
          </cell>
          <cell r="J350" t="str">
            <v>Direct Required</v>
          </cell>
          <cell r="K350" t="str">
            <v>Direct Required</v>
          </cell>
          <cell r="L350" t="str">
            <v>Direct Required</v>
          </cell>
          <cell r="M350" t="str">
            <v>None.  Use 0000 only.</v>
          </cell>
          <cell r="N350">
            <v>0</v>
          </cell>
          <cell r="O350">
            <v>0</v>
          </cell>
          <cell r="Q350" t="str">
            <v>Any Fund Types except 40 and 90.</v>
          </cell>
          <cell r="R350" t="str">
            <v>Location 00|000 only.</v>
          </cell>
          <cell r="S350" t="str">
            <v>Function 422 only.</v>
          </cell>
          <cell r="T350" t="str">
            <v>Program 10 Series only.</v>
          </cell>
          <cell r="U350" t="str">
            <v>Subject 2500 only.</v>
          </cell>
          <cell r="V350" t="str">
            <v>Use Job Classification 0000 only for Non-Compensation and Non-Benefit Costs.</v>
          </cell>
          <cell r="W350">
            <v>3</v>
          </cell>
        </row>
        <row r="351">
          <cell r="C351">
            <v>57907</v>
          </cell>
          <cell r="D351" t="str">
            <v>Depreciation - Furniture and Fixtures</v>
          </cell>
          <cell r="G351" t="str">
            <v>Added 9/17 Changed Name 2/25/08</v>
          </cell>
          <cell r="H351" t="str">
            <v>Entries allowed, but NOT Reported to Data Warehouse</v>
          </cell>
          <cell r="I351" t="str">
            <v>Direct Required</v>
          </cell>
          <cell r="J351" t="str">
            <v>Direct Required</v>
          </cell>
          <cell r="K351" t="str">
            <v>Direct Required</v>
          </cell>
          <cell r="L351" t="str">
            <v>Direct Required</v>
          </cell>
          <cell r="M351" t="str">
            <v>None.  Use 0000 only.</v>
          </cell>
          <cell r="N351">
            <v>0</v>
          </cell>
          <cell r="O351">
            <v>0</v>
          </cell>
          <cell r="Q351" t="str">
            <v>Any Fund Types except 40 and 90.</v>
          </cell>
          <cell r="R351" t="str">
            <v>Location 00|000 only.</v>
          </cell>
          <cell r="S351" t="str">
            <v>Function 422 only.</v>
          </cell>
          <cell r="T351" t="str">
            <v>Program 10 Series only.</v>
          </cell>
          <cell r="U351" t="str">
            <v>Subject 2500 only.</v>
          </cell>
          <cell r="V351" t="str">
            <v>Use Job Classification 0000 only for Non-Compensation and Non-Benefit Costs.</v>
          </cell>
          <cell r="W351">
            <v>3</v>
          </cell>
        </row>
        <row r="352">
          <cell r="C352">
            <v>57908</v>
          </cell>
          <cell r="D352" t="str">
            <v>Depreciation - Technology-Related Hardware</v>
          </cell>
          <cell r="G352" t="str">
            <v>Added 2/25/08</v>
          </cell>
          <cell r="H352" t="str">
            <v>Entries allowed, but NOT Reported to Data Warehouse</v>
          </cell>
          <cell r="I352" t="str">
            <v>Direct Required</v>
          </cell>
          <cell r="J352" t="str">
            <v>Direct Required</v>
          </cell>
          <cell r="K352" t="str">
            <v>Direct Required</v>
          </cell>
          <cell r="L352" t="str">
            <v>Direct Required</v>
          </cell>
          <cell r="M352" t="str">
            <v>None.  Use 0000 only.</v>
          </cell>
          <cell r="N352">
            <v>0</v>
          </cell>
          <cell r="O352">
            <v>0</v>
          </cell>
          <cell r="Q352" t="str">
            <v>Any Fund Types except 40 and 90.</v>
          </cell>
          <cell r="R352" t="str">
            <v>Location 00|000 only.</v>
          </cell>
          <cell r="S352" t="str">
            <v>Function 422 only.</v>
          </cell>
          <cell r="T352" t="str">
            <v>Program 10 Series only.</v>
          </cell>
          <cell r="U352" t="str">
            <v>Subject 2500 only.</v>
          </cell>
          <cell r="V352" t="str">
            <v>Use Job Classification 0000 only for Non-Compensation and Non-Benefit Costs.</v>
          </cell>
          <cell r="W352">
            <v>3</v>
          </cell>
        </row>
        <row r="353">
          <cell r="C353">
            <v>57909</v>
          </cell>
          <cell r="D353" t="str">
            <v>Depreciation - Technology Software</v>
          </cell>
          <cell r="G353" t="str">
            <v>Added 2/25/08</v>
          </cell>
          <cell r="H353" t="str">
            <v>Entries allowed, but NOT Reported to Data Warehouse</v>
          </cell>
          <cell r="I353" t="str">
            <v>Direct Required</v>
          </cell>
          <cell r="J353" t="str">
            <v>Direct Required</v>
          </cell>
          <cell r="K353" t="str">
            <v>Direct Required</v>
          </cell>
          <cell r="L353" t="str">
            <v>Direct Required</v>
          </cell>
          <cell r="M353" t="str">
            <v>None.  Use 0000 only.</v>
          </cell>
          <cell r="N353">
            <v>0</v>
          </cell>
          <cell r="O353">
            <v>0</v>
          </cell>
          <cell r="Q353" t="str">
            <v>Any Fund Types except 40 and 90.</v>
          </cell>
          <cell r="R353" t="str">
            <v>Location 00|000 only.</v>
          </cell>
          <cell r="S353" t="str">
            <v>Function 422 only.</v>
          </cell>
          <cell r="T353" t="str">
            <v>Program 10 Series only.</v>
          </cell>
          <cell r="U353" t="str">
            <v>Subject 2500 only.</v>
          </cell>
          <cell r="V353" t="str">
            <v>Use Job Classification 0000 only for Non-Compensation and Non-Benefit Costs.</v>
          </cell>
          <cell r="W353">
            <v>3</v>
          </cell>
        </row>
        <row r="354">
          <cell r="C354">
            <v>57910</v>
          </cell>
          <cell r="D354" t="str">
            <v>Depreciation - Environmental Equipment</v>
          </cell>
          <cell r="G354" t="str">
            <v>Added 2/25/08</v>
          </cell>
          <cell r="H354" t="str">
            <v>Entries allowed, but NOT Reported to Data Warehouse</v>
          </cell>
          <cell r="I354" t="str">
            <v>Direct Required</v>
          </cell>
          <cell r="J354" t="str">
            <v>Direct Required</v>
          </cell>
          <cell r="K354" t="str">
            <v>Direct Required</v>
          </cell>
          <cell r="L354" t="str">
            <v>Direct Required</v>
          </cell>
          <cell r="M354" t="str">
            <v>None.  Use 0000 only.</v>
          </cell>
          <cell r="N354">
            <v>0</v>
          </cell>
          <cell r="O354">
            <v>0</v>
          </cell>
          <cell r="Q354" t="str">
            <v>Any Fund Types except 40 and 90.</v>
          </cell>
          <cell r="R354" t="str">
            <v>Location 00|000 only.</v>
          </cell>
          <cell r="S354" t="str">
            <v>Function 422 only.</v>
          </cell>
          <cell r="T354" t="str">
            <v>Program 10 Series only.</v>
          </cell>
          <cell r="U354" t="str">
            <v>Subject 2500 only.</v>
          </cell>
          <cell r="V354" t="str">
            <v>Use Job Classification 0000 only for Non-Compensation and Non-Benefit Costs.</v>
          </cell>
          <cell r="W354">
            <v>3</v>
          </cell>
        </row>
        <row r="355">
          <cell r="C355">
            <v>57911</v>
          </cell>
          <cell r="D355" t="str">
            <v>Depreciation - Infrastructure</v>
          </cell>
          <cell r="G355" t="str">
            <v>Added 2/25/08</v>
          </cell>
          <cell r="H355" t="str">
            <v>Entries allowed, but NOT Reported to Data Warehouse</v>
          </cell>
          <cell r="I355" t="str">
            <v>Direct Required</v>
          </cell>
          <cell r="J355" t="str">
            <v>Direct Required</v>
          </cell>
          <cell r="K355" t="str">
            <v>Direct Required</v>
          </cell>
          <cell r="L355" t="str">
            <v>Direct Required</v>
          </cell>
          <cell r="M355" t="str">
            <v>None.  Use 0000 only.</v>
          </cell>
          <cell r="N355">
            <v>0</v>
          </cell>
          <cell r="O355">
            <v>0</v>
          </cell>
          <cell r="Q355" t="str">
            <v>Any Fund Types except 40 and 90.</v>
          </cell>
          <cell r="R355" t="str">
            <v>Location 00|000 only.</v>
          </cell>
          <cell r="S355" t="str">
            <v>Function 422 only.</v>
          </cell>
          <cell r="T355" t="str">
            <v>Program 10 Series only.</v>
          </cell>
          <cell r="U355" t="str">
            <v>Subject 2500 only.</v>
          </cell>
          <cell r="V355" t="str">
            <v>Use Job Classification 0000 only for Non-Compensation and Non-Benefit Costs.</v>
          </cell>
          <cell r="W355">
            <v>3</v>
          </cell>
        </row>
        <row r="356">
          <cell r="C356">
            <v>58000</v>
          </cell>
          <cell r="D356" t="str">
            <v>Debt Service and Miscellaneous</v>
          </cell>
          <cell r="H356" t="str">
            <v>Reporting Level Account only.  Transactional entries are NOT allowed with this Account.</v>
          </cell>
          <cell r="I356" t="str">
            <v>N/A</v>
          </cell>
          <cell r="J356" t="str">
            <v>N/A</v>
          </cell>
          <cell r="K356" t="str">
            <v>N/A</v>
          </cell>
          <cell r="L356" t="str">
            <v>N/A</v>
          </cell>
          <cell r="M356" t="str">
            <v>N/A</v>
          </cell>
          <cell r="N356" t="str">
            <v>N/A</v>
          </cell>
          <cell r="O356">
            <v>0</v>
          </cell>
          <cell r="Q356" t="str">
            <v>No entries allowed to this Account.</v>
          </cell>
          <cell r="R356" t="str">
            <v>No entries allowed to this Account.</v>
          </cell>
          <cell r="S356" t="str">
            <v>No entries allowed to this Account.</v>
          </cell>
          <cell r="T356" t="str">
            <v>No entries allowed to this Account.</v>
          </cell>
          <cell r="U356" t="str">
            <v>No entries allowed to this Account.</v>
          </cell>
          <cell r="V356" t="str">
            <v>No entries allowed to this Account.</v>
          </cell>
          <cell r="W356">
            <v>1</v>
          </cell>
        </row>
        <row r="357">
          <cell r="C357">
            <v>58100</v>
          </cell>
          <cell r="D357" t="str">
            <v>Dues and Fees</v>
          </cell>
          <cell r="E357" t="str">
            <v>Y</v>
          </cell>
          <cell r="H357" t="str">
            <v>Reporting Level Account only.  Transactional entries are NOT allowed with this Account.</v>
          </cell>
          <cell r="I357" t="str">
            <v>N/A</v>
          </cell>
          <cell r="J357" t="str">
            <v>N/A</v>
          </cell>
          <cell r="K357" t="str">
            <v>N/A</v>
          </cell>
          <cell r="L357" t="str">
            <v>N/A</v>
          </cell>
          <cell r="M357" t="str">
            <v>N/A</v>
          </cell>
          <cell r="N357" t="str">
            <v>N/A</v>
          </cell>
          <cell r="O357">
            <v>0</v>
          </cell>
          <cell r="Q357" t="str">
            <v>No entries allowed to this Account.</v>
          </cell>
          <cell r="R357" t="str">
            <v>No entries allowed to this Account.</v>
          </cell>
          <cell r="S357" t="str">
            <v>No entries allowed to this Account.</v>
          </cell>
          <cell r="T357" t="str">
            <v>No entries allowed to this Account.</v>
          </cell>
          <cell r="U357" t="str">
            <v>No entries allowed to this Account.</v>
          </cell>
          <cell r="V357" t="str">
            <v>No entries allowed to this Account.</v>
          </cell>
          <cell r="W357">
            <v>2</v>
          </cell>
        </row>
        <row r="358">
          <cell r="C358">
            <v>58101</v>
          </cell>
          <cell r="D358" t="str">
            <v>Professional Organization Fees</v>
          </cell>
          <cell r="G358" t="str">
            <v>Add Location exception 06/18/09</v>
          </cell>
          <cell r="H358" t="str">
            <v>Refer to Object Intersection Rules.</v>
          </cell>
          <cell r="I358" t="str">
            <v>Direct Preferred or Wtd. Students</v>
          </cell>
          <cell r="J358" t="str">
            <v>Direct Required</v>
          </cell>
          <cell r="K358" t="str">
            <v>Direct Required</v>
          </cell>
          <cell r="L358" t="str">
            <v>Direct Required</v>
          </cell>
          <cell r="M358" t="str">
            <v>None.  Use 0000 only.</v>
          </cell>
          <cell r="N358">
            <v>1</v>
          </cell>
          <cell r="O358">
            <v>0</v>
          </cell>
          <cell r="P358">
            <v>1</v>
          </cell>
          <cell r="Q358" t="str">
            <v>Any Fund Types except 40 and 90.</v>
          </cell>
          <cell r="R358" t="str">
            <v>Any Location Types and related departments or school locations except 99|997, 99|998, and Location Type 15.  Can use the 99|999 with the Assigned Allocation Method.</v>
          </cell>
          <cell r="S358" t="str">
            <v>Any Function except 000, 111, 112, 113, 223, 411, 421, 432, 441, 997, 998, and 999.</v>
          </cell>
          <cell r="T358" t="str">
            <v>Any Program except 97, 98, and 99.</v>
          </cell>
          <cell r="U358" t="str">
            <v>May not use Subjects 9700, 9800, or 9900.  Refer to the General Function/Subject Rules and the required Location Type/Subject Rules for guidance on determining the proper Subject account(s) to use with Function and Location accounts, respectively.</v>
          </cell>
          <cell r="V358" t="str">
            <v>Use Job Classification 0000 only for Non-Compensation and Non-Benefit Costs.</v>
          </cell>
          <cell r="W358">
            <v>3</v>
          </cell>
        </row>
        <row r="359">
          <cell r="C359">
            <v>58102</v>
          </cell>
          <cell r="D359" t="str">
            <v>Other Dues and Fees</v>
          </cell>
          <cell r="G359" t="str">
            <v>Add Location exception 06/18/09</v>
          </cell>
          <cell r="H359" t="str">
            <v>Refer to Object Intersection Rules.</v>
          </cell>
          <cell r="I359" t="str">
            <v>Direct Preferred or Wtd. Students</v>
          </cell>
          <cell r="J359" t="str">
            <v>Direct Required</v>
          </cell>
          <cell r="K359" t="str">
            <v>Direct Required</v>
          </cell>
          <cell r="L359" t="str">
            <v>Direct Required</v>
          </cell>
          <cell r="M359" t="str">
            <v>None.  Use 0000 only.</v>
          </cell>
          <cell r="N359">
            <v>1</v>
          </cell>
          <cell r="O359">
            <v>0</v>
          </cell>
          <cell r="P359">
            <v>1</v>
          </cell>
          <cell r="Q359" t="str">
            <v>Any Fund Types except 40 and 90.</v>
          </cell>
          <cell r="R359" t="str">
            <v>Any Location Types and related departments or school locations except 99|997, 99|998, and Location Type 15.  Can use the 99|999 with the Assigned Allocation Method.</v>
          </cell>
          <cell r="S359" t="str">
            <v>Any Function except 000, 111, 112, 113, 223, 411, 421, 432, 441, 997, 998, and 999.</v>
          </cell>
          <cell r="T359" t="str">
            <v>Any Program except 97, 98, and 99.</v>
          </cell>
          <cell r="U359" t="str">
            <v>May not use Subjects 9700, 9800, or 9900.  Refer to the General Function/Subject Rules and the required Location Type/Subject Rules for guidance on determining the proper Subject account(s) to use with Function and Location accounts, respectively.</v>
          </cell>
          <cell r="V359" t="str">
            <v>Use Job Classification 0000 only for Non-Compensation and Non-Benefit Costs.</v>
          </cell>
          <cell r="W359">
            <v>3</v>
          </cell>
        </row>
        <row r="360">
          <cell r="C360">
            <v>58103</v>
          </cell>
          <cell r="D360" t="str">
            <v>Bank Fees</v>
          </cell>
          <cell r="G360" t="str">
            <v>Added 12/29; Add Location exception 06/18/09</v>
          </cell>
          <cell r="H360" t="str">
            <v>Refer to Object Intersection Rules.</v>
          </cell>
          <cell r="I360" t="str">
            <v>Direct Preferred or Wtd. Students</v>
          </cell>
          <cell r="J360" t="str">
            <v>Direct Required</v>
          </cell>
          <cell r="K360" t="str">
            <v>Direct Required</v>
          </cell>
          <cell r="L360" t="str">
            <v>Direct Required</v>
          </cell>
          <cell r="M360" t="str">
            <v>None.  Use 0000 only.</v>
          </cell>
          <cell r="N360">
            <v>1</v>
          </cell>
          <cell r="O360">
            <v>0</v>
          </cell>
          <cell r="Q360" t="str">
            <v>Any Fund Types except 40 and 90.</v>
          </cell>
          <cell r="R360" t="str">
            <v>Any Location Types and related departments or school locations except 99|997, 99|998, and Location Type 15.  Can use the 99|999 with the Assigned Allocation Method.</v>
          </cell>
          <cell r="S360" t="str">
            <v>Function 332 only.</v>
          </cell>
          <cell r="T360" t="str">
            <v>Program 10 Series only.</v>
          </cell>
          <cell r="U360" t="str">
            <v>Subject 2500 only.</v>
          </cell>
          <cell r="V360" t="str">
            <v>Use Job Classification 0000 only for Non-Compensation and Non-Benefit Costs.</v>
          </cell>
          <cell r="W360">
            <v>3</v>
          </cell>
        </row>
        <row r="361">
          <cell r="C361">
            <v>58104</v>
          </cell>
          <cell r="D361" t="str">
            <v>License &amp; Permit Fees</v>
          </cell>
          <cell r="G361" t="str">
            <v>Added 5/11/09; Add Location exception 06/18/09</v>
          </cell>
          <cell r="H361" t="str">
            <v>Refer to Object Intersection Rules.</v>
          </cell>
          <cell r="I361" t="str">
            <v>Direct Preferred or Wtd. Students</v>
          </cell>
          <cell r="J361" t="str">
            <v>Direct Required</v>
          </cell>
          <cell r="K361" t="str">
            <v>Direct Required</v>
          </cell>
          <cell r="L361" t="str">
            <v>Direct Required</v>
          </cell>
          <cell r="M361" t="str">
            <v>None.  Use 0000 only.</v>
          </cell>
          <cell r="N361">
            <v>1</v>
          </cell>
          <cell r="O361">
            <v>0</v>
          </cell>
          <cell r="Q361" t="str">
            <v>Any Fund Types except 40 and 90.</v>
          </cell>
          <cell r="R361" t="str">
            <v>Any Location Types and related departments or school locations except 99|997, 99|998, and Location Type 15.  Can use the 99|999 with the Assigned Allocation Method.</v>
          </cell>
          <cell r="S361" t="str">
            <v>Functions 321, 332, 422 only.</v>
          </cell>
          <cell r="T361" t="str">
            <v>Program 10 Series only.</v>
          </cell>
          <cell r="U361" t="str">
            <v>Subject 2500 only.</v>
          </cell>
          <cell r="V361" t="str">
            <v>Use Job Classification 0000 only for Non-Compensation and Non-Benefit Costs.</v>
          </cell>
          <cell r="W361">
            <v>3</v>
          </cell>
        </row>
        <row r="362">
          <cell r="C362">
            <v>58200</v>
          </cell>
          <cell r="D362" t="str">
            <v>Judgments Against the School District</v>
          </cell>
          <cell r="H362" t="str">
            <v>Reporting Level Account only.  Transactional entries are NOT allowed with this Account.</v>
          </cell>
          <cell r="I362" t="str">
            <v>N/A</v>
          </cell>
          <cell r="J362" t="str">
            <v>N/A</v>
          </cell>
          <cell r="K362" t="str">
            <v>N/A</v>
          </cell>
          <cell r="L362" t="str">
            <v>N/A</v>
          </cell>
          <cell r="M362" t="str">
            <v>N/A</v>
          </cell>
          <cell r="N362" t="str">
            <v>N/A</v>
          </cell>
          <cell r="O362">
            <v>0</v>
          </cell>
          <cell r="Q362" t="str">
            <v>No entries allowed to this Account.</v>
          </cell>
          <cell r="R362" t="str">
            <v>No entries allowed to this Account.</v>
          </cell>
          <cell r="S362" t="str">
            <v>No entries allowed to this Account.</v>
          </cell>
          <cell r="T362" t="str">
            <v>No entries allowed to this Account.</v>
          </cell>
          <cell r="U362" t="str">
            <v>No entries allowed to this Account.</v>
          </cell>
          <cell r="V362" t="str">
            <v>No entries allowed to this Account.</v>
          </cell>
          <cell r="W362">
            <v>2</v>
          </cell>
        </row>
        <row r="363">
          <cell r="C363">
            <v>58201</v>
          </cell>
          <cell r="D363" t="str">
            <v>Tax Liability/Penalty</v>
          </cell>
          <cell r="H363" t="str">
            <v>Refer to Object Intersection Rules.</v>
          </cell>
          <cell r="I363" t="str">
            <v>Direct Required</v>
          </cell>
          <cell r="J363" t="str">
            <v>Direct Required</v>
          </cell>
          <cell r="K363" t="str">
            <v>Direct Required</v>
          </cell>
          <cell r="L363" t="str">
            <v>Direct Required</v>
          </cell>
          <cell r="M363" t="str">
            <v>None.  Use 0000 only.</v>
          </cell>
          <cell r="N363">
            <v>0</v>
          </cell>
          <cell r="O363">
            <v>0</v>
          </cell>
          <cell r="Q363" t="str">
            <v>Any Fund Types except 40 and 90.</v>
          </cell>
          <cell r="R363" t="str">
            <v>Location 00|000 only.</v>
          </cell>
          <cell r="S363" t="str">
            <v>Functions 332 and 441 only.</v>
          </cell>
          <cell r="T363" t="str">
            <v>Program 00 only.</v>
          </cell>
          <cell r="U363" t="str">
            <v>Subject 2500 only.</v>
          </cell>
          <cell r="V363" t="str">
            <v>Use Job Classification 0000 only for Non-Compensation and Non-Benefit Costs.</v>
          </cell>
          <cell r="W363">
            <v>3</v>
          </cell>
        </row>
        <row r="364">
          <cell r="C364">
            <v>58206</v>
          </cell>
          <cell r="D364" t="str">
            <v>Claims and Settlements</v>
          </cell>
          <cell r="G364" t="str">
            <v>Added 11/30/07</v>
          </cell>
          <cell r="H364" t="str">
            <v>Refer to Object Intersection Rules.</v>
          </cell>
          <cell r="I364" t="str">
            <v>Direct Required</v>
          </cell>
          <cell r="J364" t="str">
            <v>Direct Required</v>
          </cell>
          <cell r="K364" t="str">
            <v>Direct Required</v>
          </cell>
          <cell r="L364" t="str">
            <v>Direct Required</v>
          </cell>
          <cell r="M364" t="str">
            <v>None.  Use 0000 only.</v>
          </cell>
          <cell r="N364">
            <v>0</v>
          </cell>
          <cell r="O364">
            <v>0</v>
          </cell>
          <cell r="P364">
            <v>1</v>
          </cell>
          <cell r="Q364" t="str">
            <v>Any Fund Types except 40 and 90.</v>
          </cell>
          <cell r="R364" t="str">
            <v>Location 00|000 only.</v>
          </cell>
          <cell r="S364" t="str">
            <v>Functions 441 and 532 only.</v>
          </cell>
          <cell r="T364" t="str">
            <v>Any Program except 97, 98, and 99.</v>
          </cell>
          <cell r="U364" t="str">
            <v>Subject 2500 only.</v>
          </cell>
          <cell r="V364" t="str">
            <v>Use Job Classification 0000 only for Non-Compensation and Non-Benefit Costs.</v>
          </cell>
          <cell r="W364">
            <v>3</v>
          </cell>
        </row>
        <row r="365">
          <cell r="C365">
            <v>58300</v>
          </cell>
          <cell r="D365" t="str">
            <v>Debt-Related Expenditures/Expenses</v>
          </cell>
          <cell r="H365" t="str">
            <v>Reporting Level Account only.  Transactional entries are NOT allowed with this Account.</v>
          </cell>
          <cell r="I365" t="str">
            <v>N/A</v>
          </cell>
          <cell r="J365" t="str">
            <v>N/A</v>
          </cell>
          <cell r="K365" t="str">
            <v>N/A</v>
          </cell>
          <cell r="L365" t="str">
            <v>N/A</v>
          </cell>
          <cell r="M365" t="str">
            <v>N/A</v>
          </cell>
          <cell r="N365" t="str">
            <v>N/A</v>
          </cell>
          <cell r="O365">
            <v>0</v>
          </cell>
          <cell r="Q365" t="str">
            <v>No entries allowed to this Account.</v>
          </cell>
          <cell r="R365" t="str">
            <v>No entries allowed to this Account.</v>
          </cell>
          <cell r="S365" t="str">
            <v>No entries allowed to this Account.</v>
          </cell>
          <cell r="T365" t="str">
            <v>No entries allowed to this Account.</v>
          </cell>
          <cell r="U365" t="str">
            <v>No entries allowed to this Account.</v>
          </cell>
          <cell r="V365" t="str">
            <v>No entries allowed to this Account.</v>
          </cell>
          <cell r="W365">
            <v>2</v>
          </cell>
        </row>
        <row r="366">
          <cell r="C366">
            <v>58310</v>
          </cell>
          <cell r="D366" t="str">
            <v>Redemption of Principal</v>
          </cell>
          <cell r="E366" t="str">
            <v>Y</v>
          </cell>
          <cell r="H366" t="str">
            <v>Refer to Object Intersection Rules.</v>
          </cell>
          <cell r="I366" t="str">
            <v>Direct Required</v>
          </cell>
          <cell r="J366" t="str">
            <v>Direct Required</v>
          </cell>
          <cell r="K366" t="str">
            <v>Direct Required</v>
          </cell>
          <cell r="L366" t="str">
            <v>Direct Required</v>
          </cell>
          <cell r="M366" t="str">
            <v>None.  Use 0000 only.</v>
          </cell>
          <cell r="N366">
            <v>0</v>
          </cell>
          <cell r="O366">
            <v>0</v>
          </cell>
          <cell r="Q366" t="str">
            <v>Fund Type 40 only.</v>
          </cell>
          <cell r="R366" t="str">
            <v>Location 16|000 only.</v>
          </cell>
          <cell r="S366" t="str">
            <v>Function 421 only.</v>
          </cell>
          <cell r="T366" t="str">
            <v>Program 00 only.</v>
          </cell>
          <cell r="U366" t="str">
            <v>Subject 2500 only.</v>
          </cell>
          <cell r="V366" t="str">
            <v>Use Job Classification 0000 only for Non-Compensation and Non-Benefit Costs.</v>
          </cell>
          <cell r="W366">
            <v>3</v>
          </cell>
        </row>
        <row r="367">
          <cell r="C367">
            <v>58311</v>
          </cell>
          <cell r="D367" t="str">
            <v>Bond Principal Payment</v>
          </cell>
          <cell r="H367" t="str">
            <v>Refer to Object Intersection Rules.</v>
          </cell>
          <cell r="I367" t="str">
            <v>Direct Required</v>
          </cell>
          <cell r="J367" t="str">
            <v>Direct Required</v>
          </cell>
          <cell r="K367" t="str">
            <v>Direct Required</v>
          </cell>
          <cell r="L367" t="str">
            <v>Direct Required</v>
          </cell>
          <cell r="M367" t="str">
            <v>None.  Use 0000 only.</v>
          </cell>
          <cell r="N367">
            <v>0</v>
          </cell>
          <cell r="O367">
            <v>0</v>
          </cell>
          <cell r="Q367" t="str">
            <v>Fund Type 40 only.</v>
          </cell>
          <cell r="R367" t="str">
            <v>Location 16|000 only.</v>
          </cell>
          <cell r="S367" t="str">
            <v>Function 421 only.</v>
          </cell>
          <cell r="T367" t="str">
            <v>Program 00 only.</v>
          </cell>
          <cell r="U367" t="str">
            <v>Subject 2500 only.</v>
          </cell>
          <cell r="V367" t="str">
            <v>Use Job Classification 0000 only for Non-Compensation and Non-Benefit Costs.</v>
          </cell>
          <cell r="W367">
            <v>3</v>
          </cell>
        </row>
        <row r="368">
          <cell r="C368">
            <v>58313</v>
          </cell>
          <cell r="D368" t="str">
            <v>Special Revenue Bond Principal Payment</v>
          </cell>
          <cell r="H368" t="str">
            <v>Refer to Object Intersection Rules.</v>
          </cell>
          <cell r="I368" t="str">
            <v>Direct Required</v>
          </cell>
          <cell r="J368" t="str">
            <v>Direct Required</v>
          </cell>
          <cell r="K368" t="str">
            <v>Direct Required</v>
          </cell>
          <cell r="L368" t="str">
            <v>Direct Required</v>
          </cell>
          <cell r="M368" t="str">
            <v>None.  Use 0000 only.</v>
          </cell>
          <cell r="N368">
            <v>0</v>
          </cell>
          <cell r="O368">
            <v>0</v>
          </cell>
          <cell r="Q368" t="str">
            <v>Fund Type 40 only.</v>
          </cell>
          <cell r="R368" t="str">
            <v>Location 16|000 only.</v>
          </cell>
          <cell r="S368" t="str">
            <v>Function 421 only.</v>
          </cell>
          <cell r="T368" t="str">
            <v>Program 00 only.</v>
          </cell>
          <cell r="U368" t="str">
            <v>Subject 2500 only.</v>
          </cell>
          <cell r="V368" t="str">
            <v>Use Job Classification 0000 only for Non-Compensation and Non-Benefit Costs.</v>
          </cell>
          <cell r="W368">
            <v>3</v>
          </cell>
        </row>
        <row r="369">
          <cell r="C369">
            <v>58315</v>
          </cell>
          <cell r="D369" t="str">
            <v>Redemption of Principal - Non Debt Service Funds</v>
          </cell>
          <cell r="H369" t="str">
            <v>Refer to Object Intersection Rules.</v>
          </cell>
          <cell r="I369" t="str">
            <v>Direct Required</v>
          </cell>
          <cell r="J369" t="str">
            <v>Direct Required</v>
          </cell>
          <cell r="K369" t="str">
            <v>Direct Required</v>
          </cell>
          <cell r="L369" t="str">
            <v>Direct Required</v>
          </cell>
          <cell r="M369" t="str">
            <v>None.  Use 0000 only.</v>
          </cell>
          <cell r="N369">
            <v>0</v>
          </cell>
          <cell r="O369">
            <v>0</v>
          </cell>
          <cell r="Q369" t="str">
            <v>Fund Types 10, 30, 31, 32 and 60 only.</v>
          </cell>
          <cell r="R369" t="str">
            <v>Location 16|000 only.</v>
          </cell>
          <cell r="S369" t="str">
            <v>Functions 332 and 422 only</v>
          </cell>
          <cell r="T369" t="str">
            <v>Program 00 only.</v>
          </cell>
          <cell r="U369" t="str">
            <v>Subject 2500 only.</v>
          </cell>
          <cell r="V369" t="str">
            <v>Use Job Classification 0000 only for Non-Compensation and Non-Benefit Costs.</v>
          </cell>
          <cell r="W369">
            <v>3</v>
          </cell>
        </row>
        <row r="370">
          <cell r="C370">
            <v>58320</v>
          </cell>
          <cell r="D370" t="str">
            <v>Interest</v>
          </cell>
          <cell r="E370" t="str">
            <v>Y</v>
          </cell>
          <cell r="H370" t="str">
            <v>Refer to Object Intersection Rules.</v>
          </cell>
          <cell r="I370" t="str">
            <v>Direct Required</v>
          </cell>
          <cell r="J370" t="str">
            <v>Direct Required</v>
          </cell>
          <cell r="K370" t="str">
            <v>Direct Required</v>
          </cell>
          <cell r="L370" t="str">
            <v>Direct Required</v>
          </cell>
          <cell r="M370" t="str">
            <v>None.  Use 0000 only.</v>
          </cell>
          <cell r="N370">
            <v>0</v>
          </cell>
          <cell r="O370">
            <v>0</v>
          </cell>
          <cell r="Q370" t="str">
            <v>Fund Type 40 only.</v>
          </cell>
          <cell r="R370" t="str">
            <v>Location 16|000 only.</v>
          </cell>
          <cell r="S370" t="str">
            <v>Functions 332 and 421 only</v>
          </cell>
          <cell r="T370" t="str">
            <v>Program 00 only.</v>
          </cell>
          <cell r="U370" t="str">
            <v>Subject 2500 only.</v>
          </cell>
          <cell r="V370" t="str">
            <v>Use Job Classification 0000 only for Non-Compensation and Non-Benefit Costs.</v>
          </cell>
          <cell r="W370">
            <v>3</v>
          </cell>
        </row>
        <row r="371">
          <cell r="C371">
            <v>58322</v>
          </cell>
          <cell r="D371" t="str">
            <v>Bond Interest Payment</v>
          </cell>
          <cell r="H371" t="str">
            <v>Refer to Object Intersection Rules.</v>
          </cell>
          <cell r="I371" t="str">
            <v>Direct Required</v>
          </cell>
          <cell r="J371" t="str">
            <v>Direct Required</v>
          </cell>
          <cell r="K371" t="str">
            <v>Direct Required</v>
          </cell>
          <cell r="L371" t="str">
            <v>Direct Required</v>
          </cell>
          <cell r="M371" t="str">
            <v>None.  Use 0000 only.</v>
          </cell>
          <cell r="N371">
            <v>0</v>
          </cell>
          <cell r="O371">
            <v>0</v>
          </cell>
          <cell r="Q371" t="str">
            <v>Fund Type 40 only.</v>
          </cell>
          <cell r="R371" t="str">
            <v>Location 16|000 only.</v>
          </cell>
          <cell r="S371" t="str">
            <v>Function 421 only.</v>
          </cell>
          <cell r="T371" t="str">
            <v>Program 00 only.</v>
          </cell>
          <cell r="U371" t="str">
            <v>Subject 2500 only.</v>
          </cell>
          <cell r="V371" t="str">
            <v>Use Job Classification 0000 only for Non-Compensation and Non-Benefit Costs.</v>
          </cell>
          <cell r="W371">
            <v>3</v>
          </cell>
        </row>
        <row r="372">
          <cell r="C372">
            <v>58324</v>
          </cell>
          <cell r="D372" t="str">
            <v>Special Revenue Bond Interest Payment</v>
          </cell>
          <cell r="H372" t="str">
            <v>Refer to Object Intersection Rules.</v>
          </cell>
          <cell r="I372" t="str">
            <v>Direct Required</v>
          </cell>
          <cell r="J372" t="str">
            <v>Direct Required</v>
          </cell>
          <cell r="K372" t="str">
            <v>Direct Required</v>
          </cell>
          <cell r="L372" t="str">
            <v>Direct Required</v>
          </cell>
          <cell r="M372" t="str">
            <v>None.  Use 0000 only.</v>
          </cell>
          <cell r="N372">
            <v>0</v>
          </cell>
          <cell r="O372">
            <v>0</v>
          </cell>
          <cell r="Q372" t="str">
            <v>Fund Type 40 only.</v>
          </cell>
          <cell r="R372" t="str">
            <v>Location 16|000 only.</v>
          </cell>
          <cell r="S372" t="str">
            <v>Function 421 only.</v>
          </cell>
          <cell r="T372" t="str">
            <v>Program 00 only.</v>
          </cell>
          <cell r="U372" t="str">
            <v>Subject 2500 only.</v>
          </cell>
          <cell r="V372" t="str">
            <v>Use Job Classification 0000 only for Non-Compensation and Non-Benefit Costs.</v>
          </cell>
          <cell r="W372">
            <v>3</v>
          </cell>
        </row>
        <row r="373">
          <cell r="C373">
            <v>58325</v>
          </cell>
          <cell r="D373" t="str">
            <v>Interest Payment - Non Debt Service Funds</v>
          </cell>
          <cell r="H373" t="str">
            <v>Refer to Object Intersection Rules.</v>
          </cell>
          <cell r="I373" t="str">
            <v>Direct Required</v>
          </cell>
          <cell r="J373" t="str">
            <v>Direct Required</v>
          </cell>
          <cell r="K373" t="str">
            <v>Direct Required</v>
          </cell>
          <cell r="L373" t="str">
            <v>Direct Required</v>
          </cell>
          <cell r="M373" t="str">
            <v>None.  Use 0000 only.</v>
          </cell>
          <cell r="N373">
            <v>0</v>
          </cell>
          <cell r="O373">
            <v>0</v>
          </cell>
          <cell r="Q373" t="str">
            <v>Fund Types 10, 30, 31, 32 and 60 only.</v>
          </cell>
          <cell r="R373" t="str">
            <v>Location 16|000 only.</v>
          </cell>
          <cell r="S373" t="str">
            <v>Functions 332 and 422 only</v>
          </cell>
          <cell r="T373" t="str">
            <v>Program 00 only.</v>
          </cell>
          <cell r="U373" t="str">
            <v>Subject 2500 only.</v>
          </cell>
          <cell r="V373" t="str">
            <v>Use Job Classification 0000 only for Non-Compensation and Non-Benefit Costs.</v>
          </cell>
          <cell r="W373">
            <v>3</v>
          </cell>
        </row>
        <row r="374">
          <cell r="C374">
            <v>58330</v>
          </cell>
          <cell r="D374" t="str">
            <v>Amortization of Bond Issuance and Other Debt-Related Costs</v>
          </cell>
          <cell r="H374" t="str">
            <v>Refer to Object Intersection Rules.</v>
          </cell>
          <cell r="I374" t="str">
            <v>Direct Required</v>
          </cell>
          <cell r="J374" t="str">
            <v>Direct Required</v>
          </cell>
          <cell r="K374" t="str">
            <v>Direct Required</v>
          </cell>
          <cell r="L374" t="str">
            <v>Direct Required</v>
          </cell>
          <cell r="M374" t="str">
            <v>None.  Use 0000 only.</v>
          </cell>
          <cell r="N374">
            <v>0</v>
          </cell>
          <cell r="O374">
            <v>0</v>
          </cell>
          <cell r="Q374" t="str">
            <v>Fund Types 60, 70, and 80 only for Districts.  Charters may use Fund Type 40 also.</v>
          </cell>
          <cell r="R374" t="str">
            <v>Location 16|000 only.</v>
          </cell>
          <cell r="S374" t="str">
            <v>Function 421 only.</v>
          </cell>
          <cell r="T374" t="str">
            <v>Program 00 only.</v>
          </cell>
          <cell r="U374" t="str">
            <v>Subject 2500 only.</v>
          </cell>
          <cell r="V374" t="str">
            <v>Use Job Classification 0000 only for Non-Compensation and Non-Benefit Costs.</v>
          </cell>
          <cell r="W374">
            <v>3</v>
          </cell>
        </row>
        <row r="375">
          <cell r="C375">
            <v>58340</v>
          </cell>
          <cell r="D375" t="str">
            <v>Amortization of Premium and Discount on Issuance of Bonds</v>
          </cell>
          <cell r="H375" t="str">
            <v>Refer to Object Intersection Rules.</v>
          </cell>
          <cell r="I375" t="str">
            <v>Direct Required</v>
          </cell>
          <cell r="J375" t="str">
            <v>Direct Required</v>
          </cell>
          <cell r="K375" t="str">
            <v>Direct Required</v>
          </cell>
          <cell r="L375" t="str">
            <v>Direct Required</v>
          </cell>
          <cell r="M375" t="str">
            <v>None.  Use 0000 only.</v>
          </cell>
          <cell r="N375">
            <v>0</v>
          </cell>
          <cell r="O375">
            <v>0</v>
          </cell>
          <cell r="Q375" t="str">
            <v>Fund Types 60, 70, and 80 only for Districts.  Charters may use Fund Type 40 also.</v>
          </cell>
          <cell r="R375" t="str">
            <v>Location 16|000 only.</v>
          </cell>
          <cell r="S375" t="str">
            <v>Function 421 only.</v>
          </cell>
          <cell r="T375" t="str">
            <v>Program 00 only.</v>
          </cell>
          <cell r="U375" t="str">
            <v>Subject 2500 only.</v>
          </cell>
          <cell r="V375" t="str">
            <v>Use Job Classification 0000 only for Non-Compensation and Non-Benefit Costs.</v>
          </cell>
          <cell r="W375">
            <v>3</v>
          </cell>
        </row>
        <row r="376">
          <cell r="C376">
            <v>58341</v>
          </cell>
          <cell r="D376" t="str">
            <v>Bond Fees</v>
          </cell>
          <cell r="G376" t="str">
            <v>Added 3/10/11</v>
          </cell>
          <cell r="H376" t="str">
            <v>Refer to Object Intersection Rules.</v>
          </cell>
          <cell r="I376" t="str">
            <v>Direct Required</v>
          </cell>
          <cell r="J376" t="str">
            <v>Direct Required</v>
          </cell>
          <cell r="K376" t="str">
            <v>Direct Required</v>
          </cell>
          <cell r="L376" t="str">
            <v>Direct Required</v>
          </cell>
          <cell r="M376" t="str">
            <v>None.  Use 0000 only.</v>
          </cell>
          <cell r="N376">
            <v>0</v>
          </cell>
          <cell r="O376">
            <v>0</v>
          </cell>
          <cell r="Q376" t="str">
            <v>Fund Types 60, 70, and 80 only for Districts.  Charters may use Fund Type 40 also.</v>
          </cell>
          <cell r="R376" t="str">
            <v>Location 16|000 only.</v>
          </cell>
          <cell r="S376" t="str">
            <v>Function 421 only.</v>
          </cell>
          <cell r="T376" t="str">
            <v>Program 00 only.</v>
          </cell>
          <cell r="U376" t="str">
            <v>Subject 2500 only.</v>
          </cell>
          <cell r="V376" t="str">
            <v>Use Job Classification 0000 only for Non-Compensation and Non-Benefit Costs.</v>
          </cell>
          <cell r="W376">
            <v>3</v>
          </cell>
        </row>
        <row r="377">
          <cell r="C377">
            <v>58400</v>
          </cell>
          <cell r="D377" t="str">
            <v>Property Taxes</v>
          </cell>
          <cell r="G377" t="str">
            <v>Changed Name 5/11/09</v>
          </cell>
          <cell r="H377" t="str">
            <v>Reporting Level Account only.  Transactional entries are NOT allowed with this Account.</v>
          </cell>
          <cell r="I377" t="str">
            <v>N/A</v>
          </cell>
          <cell r="J377" t="str">
            <v>N/A</v>
          </cell>
          <cell r="K377" t="str">
            <v>N/A</v>
          </cell>
          <cell r="L377" t="str">
            <v>N/A</v>
          </cell>
          <cell r="M377" t="str">
            <v>N/A</v>
          </cell>
          <cell r="N377" t="str">
            <v>N/A</v>
          </cell>
          <cell r="O377">
            <v>0</v>
          </cell>
          <cell r="Q377" t="str">
            <v>No entries allowed to this Account.</v>
          </cell>
          <cell r="R377" t="str">
            <v>No entries allowed to this Account.</v>
          </cell>
          <cell r="S377" t="str">
            <v>No entries allowed to this Account.</v>
          </cell>
          <cell r="T377" t="str">
            <v>No entries allowed to this Account.</v>
          </cell>
          <cell r="U377" t="str">
            <v>No entries allowed to this Account.</v>
          </cell>
          <cell r="V377" t="str">
            <v>No entries allowed to this Account.</v>
          </cell>
          <cell r="W377">
            <v>2</v>
          </cell>
        </row>
        <row r="378">
          <cell r="C378">
            <v>58401</v>
          </cell>
          <cell r="D378" t="str">
            <v>Real and Personal Property Tax Payment</v>
          </cell>
          <cell r="G378" t="str">
            <v>Added 5/11/09; add Location exception 06/18/09</v>
          </cell>
          <cell r="H378" t="str">
            <v>Refer to Object Intersection Rules.</v>
          </cell>
          <cell r="I378" t="str">
            <v>Direct Required</v>
          </cell>
          <cell r="J378" t="str">
            <v>Direct Required</v>
          </cell>
          <cell r="K378" t="str">
            <v>Direct Required</v>
          </cell>
          <cell r="L378" t="str">
            <v>Direct Required</v>
          </cell>
          <cell r="M378" t="str">
            <v>None.  Use 0000 only.</v>
          </cell>
          <cell r="N378">
            <v>0</v>
          </cell>
          <cell r="O378">
            <v>0</v>
          </cell>
          <cell r="Q378" t="str">
            <v>Any Fund Types except 40 and 90.</v>
          </cell>
          <cell r="R378" t="str">
            <v>Any Location Type and related departments or school locations except 99|997, 99|998, 99|999 and Location Type 15.</v>
          </cell>
          <cell r="S378" t="str">
            <v>Function 332 only.</v>
          </cell>
          <cell r="T378" t="str">
            <v>Program 00 only.</v>
          </cell>
          <cell r="U378" t="str">
            <v>Subject 2500 only.</v>
          </cell>
          <cell r="V378" t="str">
            <v>Use Job Classification 0000 only for Non-Compensation and Non-Benefit Costs.</v>
          </cell>
          <cell r="W378">
            <v>3</v>
          </cell>
        </row>
        <row r="379">
          <cell r="C379">
            <v>58500</v>
          </cell>
          <cell r="D379" t="str">
            <v>Unassigned - Contact RIDE for validation.</v>
          </cell>
          <cell r="H379" t="str">
            <v>Reporting Level Account only.  Transactional entries are NOT allowed with this Account.</v>
          </cell>
          <cell r="I379" t="str">
            <v>N/A</v>
          </cell>
          <cell r="J379" t="str">
            <v>N/A</v>
          </cell>
          <cell r="K379" t="str">
            <v>N/A</v>
          </cell>
          <cell r="L379" t="str">
            <v>N/A</v>
          </cell>
          <cell r="M379" t="str">
            <v>N/A</v>
          </cell>
          <cell r="N379" t="str">
            <v>N/A</v>
          </cell>
          <cell r="O379">
            <v>0</v>
          </cell>
          <cell r="Q379" t="str">
            <v>No entries allowed to this Account.</v>
          </cell>
          <cell r="R379" t="str">
            <v>No entries allowed to this Account.</v>
          </cell>
          <cell r="S379" t="str">
            <v>No entries allowed to this Account.</v>
          </cell>
          <cell r="T379" t="str">
            <v>No entries allowed to this Account.</v>
          </cell>
          <cell r="U379" t="str">
            <v>No entries allowed to this Account.</v>
          </cell>
          <cell r="V379" t="str">
            <v>No entries allowed to this Account.</v>
          </cell>
          <cell r="W379">
            <v>2</v>
          </cell>
        </row>
        <row r="380">
          <cell r="C380">
            <v>58600</v>
          </cell>
          <cell r="D380" t="str">
            <v>Unassigned - Contact RIDE for validation.</v>
          </cell>
          <cell r="H380" t="str">
            <v>Reporting Level Account only.  Transactional entries are NOT allowed with this Account.</v>
          </cell>
          <cell r="I380" t="str">
            <v>N/A</v>
          </cell>
          <cell r="J380" t="str">
            <v>N/A</v>
          </cell>
          <cell r="K380" t="str">
            <v>N/A</v>
          </cell>
          <cell r="L380" t="str">
            <v>N/A</v>
          </cell>
          <cell r="M380" t="str">
            <v>N/A</v>
          </cell>
          <cell r="N380" t="str">
            <v>N/A</v>
          </cell>
          <cell r="O380">
            <v>0</v>
          </cell>
          <cell r="Q380" t="str">
            <v>No entries allowed to this Account.</v>
          </cell>
          <cell r="R380" t="str">
            <v>No entries allowed to this Account.</v>
          </cell>
          <cell r="S380" t="str">
            <v>No entries allowed to this Account.</v>
          </cell>
          <cell r="T380" t="str">
            <v>No entries allowed to this Account.</v>
          </cell>
          <cell r="U380" t="str">
            <v>No entries allowed to this Account.</v>
          </cell>
          <cell r="V380" t="str">
            <v>No entries allowed to this Account.</v>
          </cell>
          <cell r="W380">
            <v>2</v>
          </cell>
        </row>
        <row r="381">
          <cell r="C381">
            <v>58700</v>
          </cell>
          <cell r="D381" t="str">
            <v>Unassigned - Contact RIDE for validation.</v>
          </cell>
          <cell r="H381" t="str">
            <v>Reporting Level Account only.  Transactional entries are NOT allowed with this Account.</v>
          </cell>
          <cell r="I381" t="str">
            <v>N/A</v>
          </cell>
          <cell r="J381" t="str">
            <v>N/A</v>
          </cell>
          <cell r="K381" t="str">
            <v>N/A</v>
          </cell>
          <cell r="L381" t="str">
            <v>N/A</v>
          </cell>
          <cell r="M381" t="str">
            <v>N/A</v>
          </cell>
          <cell r="N381" t="str">
            <v>N/A</v>
          </cell>
          <cell r="O381">
            <v>0</v>
          </cell>
          <cell r="Q381" t="str">
            <v>No entries allowed to this Account.</v>
          </cell>
          <cell r="R381" t="str">
            <v>No entries allowed to this Account.</v>
          </cell>
          <cell r="S381" t="str">
            <v>No entries allowed to this Account.</v>
          </cell>
          <cell r="T381" t="str">
            <v>No entries allowed to this Account.</v>
          </cell>
          <cell r="U381" t="str">
            <v>No entries allowed to this Account.</v>
          </cell>
          <cell r="V381" t="str">
            <v>No entries allowed to this Account.</v>
          </cell>
          <cell r="W381">
            <v>2</v>
          </cell>
        </row>
        <row r="382">
          <cell r="C382">
            <v>58800</v>
          </cell>
          <cell r="D382" t="str">
            <v>Unassigned - Contact RIDE for validation.</v>
          </cell>
          <cell r="H382" t="str">
            <v>Reporting Level Account only.  Transactional entries are NOT allowed with this Account.</v>
          </cell>
          <cell r="I382" t="str">
            <v>N/A</v>
          </cell>
          <cell r="J382" t="str">
            <v>N/A</v>
          </cell>
          <cell r="K382" t="str">
            <v>N/A</v>
          </cell>
          <cell r="L382" t="str">
            <v>N/A</v>
          </cell>
          <cell r="M382" t="str">
            <v>N/A</v>
          </cell>
          <cell r="N382" t="str">
            <v>N/A</v>
          </cell>
          <cell r="O382">
            <v>0</v>
          </cell>
          <cell r="Q382" t="str">
            <v>No entries allowed to this Account.</v>
          </cell>
          <cell r="R382" t="str">
            <v>No entries allowed to this Account.</v>
          </cell>
          <cell r="S382" t="str">
            <v>No entries allowed to this Account.</v>
          </cell>
          <cell r="T382" t="str">
            <v>No entries allowed to this Account.</v>
          </cell>
          <cell r="U382" t="str">
            <v>No entries allowed to this Account.</v>
          </cell>
          <cell r="V382" t="str">
            <v>No entries allowed to this Account.</v>
          </cell>
          <cell r="W382">
            <v>2</v>
          </cell>
        </row>
        <row r="383">
          <cell r="C383">
            <v>58900</v>
          </cell>
          <cell r="D383" t="str">
            <v>Miscellaneous Expenditures</v>
          </cell>
          <cell r="H383" t="str">
            <v>Reporting Level Account only.  Transactional entries are NOT allowed with this Account.</v>
          </cell>
          <cell r="I383" t="str">
            <v>N/A</v>
          </cell>
          <cell r="J383" t="str">
            <v>N/A</v>
          </cell>
          <cell r="K383" t="str">
            <v>N/A</v>
          </cell>
          <cell r="L383" t="str">
            <v>N/A</v>
          </cell>
          <cell r="M383" t="str">
            <v>N/A</v>
          </cell>
          <cell r="N383" t="str">
            <v>N/A</v>
          </cell>
          <cell r="O383">
            <v>0</v>
          </cell>
          <cell r="Q383" t="str">
            <v>No entries allowed to this Account.</v>
          </cell>
          <cell r="R383" t="str">
            <v>No entries allowed to this Account.</v>
          </cell>
          <cell r="S383" t="str">
            <v>No entries allowed to this Account.</v>
          </cell>
          <cell r="T383" t="str">
            <v>No entries allowed to this Account.</v>
          </cell>
          <cell r="U383" t="str">
            <v>No entries allowed to this Account.</v>
          </cell>
          <cell r="V383" t="str">
            <v>No entries allowed to this Account.</v>
          </cell>
          <cell r="W383">
            <v>2</v>
          </cell>
        </row>
        <row r="384">
          <cell r="C384">
            <v>58901</v>
          </cell>
          <cell r="D384" t="str">
            <v>Other Miscellaneous Expenses</v>
          </cell>
          <cell r="G384" t="str">
            <v>add Location exception 06/18/09</v>
          </cell>
          <cell r="H384" t="str">
            <v>Refer to Object Intersection Rules.</v>
          </cell>
          <cell r="I384" t="str">
            <v>Direct Required</v>
          </cell>
          <cell r="J384" t="str">
            <v>Direct Required</v>
          </cell>
          <cell r="K384" t="str">
            <v>Direct Required</v>
          </cell>
          <cell r="L384" t="str">
            <v>Direct Required</v>
          </cell>
          <cell r="M384" t="str">
            <v>None.  Use 0000 only.</v>
          </cell>
          <cell r="N384">
            <v>0</v>
          </cell>
          <cell r="O384">
            <v>0</v>
          </cell>
          <cell r="Q384" t="str">
            <v>Any Fund Types except 40 and 90.</v>
          </cell>
          <cell r="R384" t="str">
            <v>Any Location Type and related departments or school locations except 99|997, 99|998, 99|999 and Location Type 15.</v>
          </cell>
          <cell r="S384" t="str">
            <v>Any Function except 000, 111, 112, 113, 511, 997, 998, and 999.</v>
          </cell>
          <cell r="T384" t="str">
            <v>Program 10 Series only.</v>
          </cell>
          <cell r="U384" t="str">
            <v>Subject 2500 only.</v>
          </cell>
          <cell r="V384" t="str">
            <v>Use Job Classification 0000 only for Non-Compensation and Non-Benefit Costs.</v>
          </cell>
          <cell r="W384">
            <v>3</v>
          </cell>
        </row>
        <row r="385">
          <cell r="C385">
            <v>58902</v>
          </cell>
          <cell r="D385" t="str">
            <v>Bad Debt Expense</v>
          </cell>
          <cell r="G385" t="str">
            <v>Added 11/15/10</v>
          </cell>
          <cell r="H385" t="str">
            <v>Refer to Object Intersection Rules.</v>
          </cell>
          <cell r="I385" t="str">
            <v>Direct Required</v>
          </cell>
          <cell r="J385" t="str">
            <v>Direct Required</v>
          </cell>
          <cell r="K385" t="str">
            <v>Direct Required</v>
          </cell>
          <cell r="L385" t="str">
            <v>Direct Required</v>
          </cell>
          <cell r="M385" t="str">
            <v>None.  Use 0000 only.</v>
          </cell>
          <cell r="N385">
            <v>0</v>
          </cell>
          <cell r="O385">
            <v>0</v>
          </cell>
          <cell r="Q385" t="str">
            <v>Any Fund Types except 40 and 90.</v>
          </cell>
          <cell r="R385" t="str">
            <v>Location 02|100 only.</v>
          </cell>
          <cell r="S385" t="str">
            <v>Function 332 only.</v>
          </cell>
          <cell r="T385" t="str">
            <v>Program 10 Series only.</v>
          </cell>
          <cell r="U385" t="str">
            <v>Subject 2500 only.</v>
          </cell>
          <cell r="V385" t="str">
            <v>Use Job Classification 0000 only for Non-Compensation and Non-Benefit Costs.</v>
          </cell>
        </row>
        <row r="386">
          <cell r="C386">
            <v>59000</v>
          </cell>
          <cell r="D386" t="str">
            <v>Other Items</v>
          </cell>
          <cell r="H386" t="str">
            <v>Reporting Level Account only.  Transactional entries are NOT allowed with this Account.</v>
          </cell>
          <cell r="I386" t="str">
            <v>N/A</v>
          </cell>
          <cell r="J386" t="str">
            <v>N/A</v>
          </cell>
          <cell r="K386" t="str">
            <v>N/A</v>
          </cell>
          <cell r="L386" t="str">
            <v>N/A</v>
          </cell>
          <cell r="M386" t="str">
            <v>N/A</v>
          </cell>
          <cell r="N386" t="str">
            <v>N/A</v>
          </cell>
          <cell r="O386">
            <v>0</v>
          </cell>
          <cell r="Q386" t="str">
            <v>No entries allowed to this Account.</v>
          </cell>
          <cell r="R386" t="str">
            <v>No entries allowed to this Account.</v>
          </cell>
          <cell r="S386" t="str">
            <v>No entries allowed to this Account.</v>
          </cell>
          <cell r="T386" t="str">
            <v>No entries allowed to this Account.</v>
          </cell>
          <cell r="U386" t="str">
            <v>No entries allowed to this Account.</v>
          </cell>
          <cell r="V386" t="str">
            <v>No entries allowed to this Account.</v>
          </cell>
          <cell r="W386">
            <v>1</v>
          </cell>
        </row>
        <row r="387">
          <cell r="C387">
            <v>59100</v>
          </cell>
          <cell r="D387" t="str">
            <v>Fund Transfers Out</v>
          </cell>
          <cell r="H387" t="str">
            <v>No entries allowed to this Account.  NOT Reported to Data Warehouse</v>
          </cell>
          <cell r="I387" t="str">
            <v>N/A</v>
          </cell>
          <cell r="J387" t="str">
            <v>N/A</v>
          </cell>
          <cell r="K387" t="str">
            <v>N/A</v>
          </cell>
          <cell r="L387" t="str">
            <v>N/A</v>
          </cell>
          <cell r="M387" t="str">
            <v>N/A</v>
          </cell>
          <cell r="N387" t="str">
            <v>N/A</v>
          </cell>
          <cell r="O387">
            <v>0</v>
          </cell>
          <cell r="Q387" t="str">
            <v>No entries allowed to this Account.</v>
          </cell>
          <cell r="R387" t="str">
            <v>No entries allowed to this Account.</v>
          </cell>
          <cell r="S387" t="str">
            <v>No entries allowed to this Account.</v>
          </cell>
          <cell r="T387" t="str">
            <v>No entries allowed to this Account.</v>
          </cell>
          <cell r="U387" t="str">
            <v>No entries allowed to this Account.</v>
          </cell>
          <cell r="V387" t="str">
            <v>No entries allowed to this Account.</v>
          </cell>
          <cell r="W387">
            <v>2</v>
          </cell>
        </row>
        <row r="388">
          <cell r="C388">
            <v>59101</v>
          </cell>
          <cell r="D388" t="str">
            <v>Fund Transfers Out - No. 1</v>
          </cell>
          <cell r="G388" t="str">
            <v>Added 2/25/10</v>
          </cell>
          <cell r="H388" t="str">
            <v>Entries allowed, but NOT Reported to Data Warehouse</v>
          </cell>
          <cell r="I388" t="str">
            <v>Direct Required</v>
          </cell>
          <cell r="J388" t="str">
            <v>Direct Required</v>
          </cell>
          <cell r="K388" t="str">
            <v>Direct Required</v>
          </cell>
          <cell r="L388" t="str">
            <v>Direct Required</v>
          </cell>
          <cell r="M388" t="str">
            <v>None.  Use 0000 only.</v>
          </cell>
          <cell r="N388">
            <v>0</v>
          </cell>
          <cell r="O388">
            <v>0</v>
          </cell>
          <cell r="Q388" t="str">
            <v>Any Fund Types except 90.</v>
          </cell>
          <cell r="R388" t="str">
            <v>Location 00|000 only.</v>
          </cell>
          <cell r="S388" t="str">
            <v xml:space="preserve">Used only with Function 997.  Account 997 is normally associated with Balance Sheet transactions, however account 997 is acceptable to use here as the 59100 account series is offset by the 45200 account series (Fund Transfers In) and there is no impact on operational function codes associated with Expenditures.  </v>
          </cell>
          <cell r="T388" t="str">
            <v>Program 00 only.</v>
          </cell>
          <cell r="U388" t="str">
            <v>Subject 2500 only.</v>
          </cell>
          <cell r="V388" t="str">
            <v>Use Job Classification 0000 only for Non-Compensation and Non-Benefit Costs.</v>
          </cell>
          <cell r="W388">
            <v>3</v>
          </cell>
        </row>
        <row r="389">
          <cell r="C389">
            <v>59102</v>
          </cell>
          <cell r="D389" t="str">
            <v>Fund Transfers Out - No. 2</v>
          </cell>
          <cell r="G389" t="str">
            <v>Added 2/25/10</v>
          </cell>
          <cell r="H389" t="str">
            <v>Entries allowed, but NOT Reported to Data Warehouse</v>
          </cell>
          <cell r="I389" t="str">
            <v>Direct Required</v>
          </cell>
          <cell r="J389" t="str">
            <v>Direct Required</v>
          </cell>
          <cell r="K389" t="str">
            <v>Direct Required</v>
          </cell>
          <cell r="L389" t="str">
            <v>Direct Required</v>
          </cell>
          <cell r="M389" t="str">
            <v>None.  Use 0000 only.</v>
          </cell>
          <cell r="N389">
            <v>0</v>
          </cell>
          <cell r="O389">
            <v>0</v>
          </cell>
          <cell r="Q389" t="str">
            <v>Any Fund Types except 90.</v>
          </cell>
          <cell r="R389" t="str">
            <v>Location 00|000 only.</v>
          </cell>
          <cell r="S389" t="str">
            <v xml:space="preserve">Used only with Function 997.  Account 997 is normally associated with Balance Sheet transactions, however account 997 is acceptable to use here as the 59100 account series is offset by the 45200 account series (Fund Transfers In) and there is no impact on operational function codes associated with Expenditures.  </v>
          </cell>
          <cell r="T389" t="str">
            <v>Program 00 only.</v>
          </cell>
          <cell r="U389" t="str">
            <v>Subject 2500 only.</v>
          </cell>
          <cell r="V389" t="str">
            <v>Use Job Classification 0000 only for Non-Compensation and Non-Benefit Costs.</v>
          </cell>
          <cell r="W389">
            <v>3</v>
          </cell>
        </row>
        <row r="390">
          <cell r="C390">
            <v>59103</v>
          </cell>
          <cell r="D390" t="str">
            <v>Fund Transfers Out - No. 3</v>
          </cell>
          <cell r="G390" t="str">
            <v>Added 2/25/10</v>
          </cell>
          <cell r="H390" t="str">
            <v>Entries allowed, but NOT Reported to Data Warehouse</v>
          </cell>
          <cell r="I390" t="str">
            <v>Direct Required</v>
          </cell>
          <cell r="J390" t="str">
            <v>Direct Required</v>
          </cell>
          <cell r="K390" t="str">
            <v>Direct Required</v>
          </cell>
          <cell r="L390" t="str">
            <v>Direct Required</v>
          </cell>
          <cell r="M390" t="str">
            <v>None.  Use 0000 only.</v>
          </cell>
          <cell r="N390">
            <v>0</v>
          </cell>
          <cell r="O390">
            <v>0</v>
          </cell>
          <cell r="Q390" t="str">
            <v>Any Fund Types except 90.</v>
          </cell>
          <cell r="R390" t="str">
            <v>Location 00|000 only.</v>
          </cell>
          <cell r="S390" t="str">
            <v xml:space="preserve">Used only with Function 997.  Account 997 is normally associated with Balance Sheet transactions, however account 997 is acceptable to use here as the 59100 account series is offset by the 45200 account series (Fund Transfers In) and there is no impact on operational function codes associated with Expenditures.  </v>
          </cell>
          <cell r="T390" t="str">
            <v>Program 00 only.</v>
          </cell>
          <cell r="U390" t="str">
            <v>Subject 2500 only.</v>
          </cell>
          <cell r="V390" t="str">
            <v>Use Job Classification 0000 only for Non-Compensation and Non-Benefit Costs.</v>
          </cell>
          <cell r="W390">
            <v>3</v>
          </cell>
        </row>
        <row r="391">
          <cell r="C391">
            <v>59104</v>
          </cell>
          <cell r="D391" t="str">
            <v>Fund Transfers Out - No. 4</v>
          </cell>
          <cell r="G391" t="str">
            <v>Added 2/25/10</v>
          </cell>
          <cell r="H391" t="str">
            <v>Entries allowed, but NOT Reported to Data Warehouse</v>
          </cell>
          <cell r="I391" t="str">
            <v>Direct Required</v>
          </cell>
          <cell r="J391" t="str">
            <v>Direct Required</v>
          </cell>
          <cell r="K391" t="str">
            <v>Direct Required</v>
          </cell>
          <cell r="L391" t="str">
            <v>Direct Required</v>
          </cell>
          <cell r="M391" t="str">
            <v>None.  Use 0000 only.</v>
          </cell>
          <cell r="N391">
            <v>0</v>
          </cell>
          <cell r="O391">
            <v>0</v>
          </cell>
          <cell r="Q391" t="str">
            <v>Any Fund Types except 90.</v>
          </cell>
          <cell r="R391" t="str">
            <v>Location 00|000 only.</v>
          </cell>
          <cell r="S391" t="str">
            <v xml:space="preserve">Used only with Function 997.  Account 997 is normally associated with Balance Sheet transactions, however account 997 is acceptable to use here as the 59100 account series is offset by the 45200 account series (Fund Transfers In) and there is no impact on operational function codes associated with Expenditures.  </v>
          </cell>
          <cell r="T391" t="str">
            <v>Program 00 only.</v>
          </cell>
          <cell r="U391" t="str">
            <v>Subject 2500 only.</v>
          </cell>
          <cell r="V391" t="str">
            <v>Use Job Classification 0000 only for Non-Compensation and Non-Benefit Costs.</v>
          </cell>
          <cell r="W391">
            <v>3</v>
          </cell>
        </row>
        <row r="392">
          <cell r="C392">
            <v>59105</v>
          </cell>
          <cell r="D392" t="str">
            <v>Fund Transfers Out - No. 5</v>
          </cell>
          <cell r="G392" t="str">
            <v>Added 2/25/10</v>
          </cell>
          <cell r="H392" t="str">
            <v>Entries allowed, but NOT Reported to Data Warehouse</v>
          </cell>
          <cell r="I392" t="str">
            <v>Direct Required</v>
          </cell>
          <cell r="J392" t="str">
            <v>Direct Required</v>
          </cell>
          <cell r="K392" t="str">
            <v>Direct Required</v>
          </cell>
          <cell r="L392" t="str">
            <v>Direct Required</v>
          </cell>
          <cell r="M392" t="str">
            <v>None.  Use 0000 only.</v>
          </cell>
          <cell r="N392">
            <v>0</v>
          </cell>
          <cell r="O392">
            <v>0</v>
          </cell>
          <cell r="Q392" t="str">
            <v>Any Fund Types except 90.</v>
          </cell>
          <cell r="R392" t="str">
            <v>Location 00|000 only.</v>
          </cell>
          <cell r="S392" t="str">
            <v xml:space="preserve">Used only with Function 997.  Account 997 is normally associated with Balance Sheet transactions, however account 997 is acceptable to use here as the 59100 account series is offset by the 45200 account series (Fund Transfers In) and there is no impact on operational function codes associated with Expenditures.  </v>
          </cell>
          <cell r="T392" t="str">
            <v>Program 00 only.</v>
          </cell>
          <cell r="U392" t="str">
            <v>Subject 2500 only.</v>
          </cell>
          <cell r="V392" t="str">
            <v>Use Job Classification 0000 only for Non-Compensation and Non-Benefit Costs.</v>
          </cell>
          <cell r="W392">
            <v>3</v>
          </cell>
        </row>
        <row r="393">
          <cell r="C393">
            <v>59106</v>
          </cell>
          <cell r="D393" t="str">
            <v>Fund Transfers Out - No. 6</v>
          </cell>
          <cell r="G393" t="str">
            <v>Added 2/25/10</v>
          </cell>
          <cell r="H393" t="str">
            <v>Entries allowed, but NOT Reported to Data Warehouse</v>
          </cell>
          <cell r="I393" t="str">
            <v>Direct Required</v>
          </cell>
          <cell r="J393" t="str">
            <v>Direct Required</v>
          </cell>
          <cell r="K393" t="str">
            <v>Direct Required</v>
          </cell>
          <cell r="L393" t="str">
            <v>Direct Required</v>
          </cell>
          <cell r="M393" t="str">
            <v>None.  Use 0000 only.</v>
          </cell>
          <cell r="N393">
            <v>0</v>
          </cell>
          <cell r="O393">
            <v>0</v>
          </cell>
          <cell r="Q393" t="str">
            <v>Any Fund Types except 90.</v>
          </cell>
          <cell r="R393" t="str">
            <v>Location 00|000 only.</v>
          </cell>
          <cell r="S393" t="str">
            <v xml:space="preserve">Used only with Function 997.  Account 997 is normally associated with Balance Sheet transactions, however account 997 is acceptable to use here as the 59100 account series is offset by the 45200 account series (Fund Transfers In) and there is no impact on operational function codes associated with Expenditures.  </v>
          </cell>
          <cell r="T393" t="str">
            <v>Program 00 only.</v>
          </cell>
          <cell r="U393" t="str">
            <v>Subject 2500 only.</v>
          </cell>
          <cell r="V393" t="str">
            <v>Use Job Classification 0000 only for Non-Compensation and Non-Benefit Costs.</v>
          </cell>
          <cell r="W393">
            <v>3</v>
          </cell>
        </row>
        <row r="394">
          <cell r="C394">
            <v>59107</v>
          </cell>
          <cell r="D394" t="str">
            <v>Fund Transfers Out - No. 7</v>
          </cell>
          <cell r="G394" t="str">
            <v>Added 2/25/10</v>
          </cell>
          <cell r="H394" t="str">
            <v>Entries allowed, but NOT Reported to Data Warehouse</v>
          </cell>
          <cell r="I394" t="str">
            <v>Direct Required</v>
          </cell>
          <cell r="J394" t="str">
            <v>Direct Required</v>
          </cell>
          <cell r="K394" t="str">
            <v>Direct Required</v>
          </cell>
          <cell r="L394" t="str">
            <v>Direct Required</v>
          </cell>
          <cell r="M394" t="str">
            <v>None.  Use 0000 only.</v>
          </cell>
          <cell r="N394">
            <v>0</v>
          </cell>
          <cell r="O394">
            <v>0</v>
          </cell>
          <cell r="Q394" t="str">
            <v>Any Fund Types except 90.</v>
          </cell>
          <cell r="R394" t="str">
            <v>Location 00|000 only.</v>
          </cell>
          <cell r="S394" t="str">
            <v xml:space="preserve">Used only with Function 997.  Account 997 is normally associated with Balance Sheet transactions, however account 997 is acceptable to use here as the 59100 account series is offset by the 45200 account series (Fund Transfers In) and there is no impact on operational function codes associated with Expenditures.  </v>
          </cell>
          <cell r="T394" t="str">
            <v>Program 00 only.</v>
          </cell>
          <cell r="U394" t="str">
            <v>Subject 2500 only.</v>
          </cell>
          <cell r="V394" t="str">
            <v>Use Job Classification 0000 only for Non-Compensation and Non-Benefit Costs.</v>
          </cell>
          <cell r="W394">
            <v>3</v>
          </cell>
        </row>
        <row r="395">
          <cell r="C395">
            <v>59108</v>
          </cell>
          <cell r="D395" t="str">
            <v>Fund Transfers Out - No. 8</v>
          </cell>
          <cell r="G395" t="str">
            <v>Added 2/25/10</v>
          </cell>
          <cell r="H395" t="str">
            <v>Entries allowed, but NOT Reported to Data Warehouse</v>
          </cell>
          <cell r="I395" t="str">
            <v>Direct Required</v>
          </cell>
          <cell r="J395" t="str">
            <v>Direct Required</v>
          </cell>
          <cell r="K395" t="str">
            <v>Direct Required</v>
          </cell>
          <cell r="L395" t="str">
            <v>Direct Required</v>
          </cell>
          <cell r="M395" t="str">
            <v>None.  Use 0000 only.</v>
          </cell>
          <cell r="N395">
            <v>0</v>
          </cell>
          <cell r="O395">
            <v>0</v>
          </cell>
          <cell r="Q395" t="str">
            <v>Any Fund Types except 90.</v>
          </cell>
          <cell r="R395" t="str">
            <v>Location 00|000 only.</v>
          </cell>
          <cell r="S395" t="str">
            <v xml:space="preserve">Used only with Function 997.  Account 997 is normally associated with Balance Sheet transactions, however account 997 is acceptable to use here as the 59100 account series is offset by the 45200 account series (Fund Transfers In) and there is no impact on operational function codes associated with Expenditures.  </v>
          </cell>
          <cell r="T395" t="str">
            <v>Program 00 only.</v>
          </cell>
          <cell r="U395" t="str">
            <v>Subject 2500 only.</v>
          </cell>
          <cell r="V395" t="str">
            <v>Use Job Classification 0000 only for Non-Compensation and Non-Benefit Costs.</v>
          </cell>
          <cell r="W395">
            <v>3</v>
          </cell>
        </row>
        <row r="396">
          <cell r="C396">
            <v>59109</v>
          </cell>
          <cell r="D396" t="str">
            <v>Fund Transfers Out - No. 9</v>
          </cell>
          <cell r="G396" t="str">
            <v>Added 2/25/10</v>
          </cell>
          <cell r="H396" t="str">
            <v>Entries allowed, but NOT Reported to Data Warehouse</v>
          </cell>
          <cell r="I396" t="str">
            <v>Direct Required</v>
          </cell>
          <cell r="J396" t="str">
            <v>Direct Required</v>
          </cell>
          <cell r="K396" t="str">
            <v>Direct Required</v>
          </cell>
          <cell r="L396" t="str">
            <v>Direct Required</v>
          </cell>
          <cell r="M396" t="str">
            <v>None.  Use 0000 only.</v>
          </cell>
          <cell r="N396">
            <v>0</v>
          </cell>
          <cell r="O396">
            <v>0</v>
          </cell>
          <cell r="Q396" t="str">
            <v>Any Fund Types except 90.</v>
          </cell>
          <cell r="R396" t="str">
            <v>Location 00|000 only.</v>
          </cell>
          <cell r="S396" t="str">
            <v xml:space="preserve">Used only with Function 997.  Account 997 is normally associated with Balance Sheet transactions, however account 997 is acceptable to use here as the 59100 account series is offset by the 45200 account series (Fund Transfers In) and there is no impact on operational function codes associated with Expenditures.  </v>
          </cell>
          <cell r="T396" t="str">
            <v>Program 00 only.</v>
          </cell>
          <cell r="U396" t="str">
            <v>Subject 2500 only.</v>
          </cell>
          <cell r="V396" t="str">
            <v>Use Job Classification 0000 only for Non-Compensation and Non-Benefit Costs.</v>
          </cell>
          <cell r="W396">
            <v>3</v>
          </cell>
        </row>
        <row r="397">
          <cell r="C397">
            <v>59110</v>
          </cell>
          <cell r="D397" t="str">
            <v>Fund Transfers Out - No. 10</v>
          </cell>
          <cell r="G397" t="str">
            <v>Added 2/25/10</v>
          </cell>
          <cell r="H397" t="str">
            <v>Entries allowed, but NOT Reported to Data Warehouse</v>
          </cell>
          <cell r="I397" t="str">
            <v>Direct Required</v>
          </cell>
          <cell r="J397" t="str">
            <v>Direct Required</v>
          </cell>
          <cell r="K397" t="str">
            <v>Direct Required</v>
          </cell>
          <cell r="L397" t="str">
            <v>Direct Required</v>
          </cell>
          <cell r="M397" t="str">
            <v>None.  Use 0000 only.</v>
          </cell>
          <cell r="N397">
            <v>0</v>
          </cell>
          <cell r="O397">
            <v>0</v>
          </cell>
          <cell r="Q397" t="str">
            <v>Any Fund Types except 90.</v>
          </cell>
          <cell r="R397" t="str">
            <v>Location 00|000 only.</v>
          </cell>
          <cell r="S397" t="str">
            <v xml:space="preserve">Used only with Function 997.  Account 997 is normally associated with Balance Sheet transactions, however account 997 is acceptable to use here as the 59100 account series is offset by the 45200 account series (Fund Transfers In) and there is no impact on operational function codes associated with Expenditures.  </v>
          </cell>
          <cell r="T397" t="str">
            <v>Program 00 only.</v>
          </cell>
          <cell r="U397" t="str">
            <v>Subject 2500 only.</v>
          </cell>
          <cell r="V397" t="str">
            <v>Use Job Classification 0000 only for Non-Compensation and Non-Benefit Costs.</v>
          </cell>
          <cell r="W397">
            <v>3</v>
          </cell>
        </row>
        <row r="398">
          <cell r="C398">
            <v>59200</v>
          </cell>
          <cell r="D398" t="str">
            <v>Payments to Escrow Agents for Defeasance of Debt</v>
          </cell>
          <cell r="H398" t="str">
            <v>Reporting Level Account only.  Transactional entries are NOT allowed with this Account.</v>
          </cell>
          <cell r="I398" t="str">
            <v>N/A</v>
          </cell>
          <cell r="J398" t="str">
            <v>N/A</v>
          </cell>
          <cell r="K398" t="str">
            <v>N/A</v>
          </cell>
          <cell r="L398" t="str">
            <v>N/A</v>
          </cell>
          <cell r="M398" t="str">
            <v>N/A</v>
          </cell>
          <cell r="N398" t="str">
            <v>N/A</v>
          </cell>
          <cell r="O398">
            <v>0</v>
          </cell>
          <cell r="Q398" t="str">
            <v>No entries allowed to this Account.</v>
          </cell>
          <cell r="R398" t="str">
            <v>No entries allowed to this Account.</v>
          </cell>
          <cell r="S398" t="str">
            <v>No entries allowed to this Account.</v>
          </cell>
          <cell r="T398" t="str">
            <v>No entries allowed to this Account.</v>
          </cell>
          <cell r="U398" t="str">
            <v>No entries allowed to this Account.</v>
          </cell>
          <cell r="V398" t="str">
            <v>No entries allowed to this Account.</v>
          </cell>
          <cell r="W398">
            <v>2</v>
          </cell>
        </row>
        <row r="399">
          <cell r="C399">
            <v>59201</v>
          </cell>
          <cell r="D399" t="str">
            <v>Debt Defeasance</v>
          </cell>
          <cell r="H399" t="str">
            <v>Refer to Object Intersection Rules.</v>
          </cell>
          <cell r="I399" t="str">
            <v>Direct Required</v>
          </cell>
          <cell r="J399" t="str">
            <v>Direct Required</v>
          </cell>
          <cell r="K399" t="str">
            <v>Direct Required</v>
          </cell>
          <cell r="L399" t="str">
            <v>Direct Required</v>
          </cell>
          <cell r="M399" t="str">
            <v>None.  Use 0000 only.</v>
          </cell>
          <cell r="N399">
            <v>0</v>
          </cell>
          <cell r="O399">
            <v>0</v>
          </cell>
          <cell r="Q399" t="str">
            <v>Fund Type 40 only.</v>
          </cell>
          <cell r="R399" t="str">
            <v>Location 00|000 only.</v>
          </cell>
          <cell r="S399" t="str">
            <v>Function 421 only.</v>
          </cell>
          <cell r="T399" t="str">
            <v>Program 00 only.</v>
          </cell>
          <cell r="U399" t="str">
            <v>Subject 2500 only.</v>
          </cell>
          <cell r="V399" t="str">
            <v>Use Job Classification 0000 only for Non-Compensation and Non-Benefit Costs.</v>
          </cell>
          <cell r="W399">
            <v>3</v>
          </cell>
        </row>
        <row r="400">
          <cell r="C400">
            <v>59300</v>
          </cell>
          <cell r="D400" t="str">
            <v>Unassigned - Contact RIDE for validation.</v>
          </cell>
          <cell r="H400" t="str">
            <v>Reporting Level Account only.  Transactional entries are NOT allowed with this Account.</v>
          </cell>
          <cell r="I400" t="str">
            <v>N/A</v>
          </cell>
          <cell r="J400" t="str">
            <v>N/A</v>
          </cell>
          <cell r="K400" t="str">
            <v>N/A</v>
          </cell>
          <cell r="L400" t="str">
            <v>N/A</v>
          </cell>
          <cell r="M400" t="str">
            <v>N/A</v>
          </cell>
          <cell r="N400" t="str">
            <v>N/A</v>
          </cell>
          <cell r="O400">
            <v>0</v>
          </cell>
          <cell r="Q400" t="str">
            <v>No entries allowed to this Account.</v>
          </cell>
          <cell r="R400" t="str">
            <v>No entries allowed to this Account.</v>
          </cell>
          <cell r="S400" t="str">
            <v>No entries allowed to this Account.</v>
          </cell>
          <cell r="T400" t="str">
            <v>No entries allowed to this Account.</v>
          </cell>
          <cell r="U400" t="str">
            <v>No entries allowed to this Account.</v>
          </cell>
          <cell r="V400" t="str">
            <v>No entries allowed to this Account.</v>
          </cell>
          <cell r="W400">
            <v>2</v>
          </cell>
        </row>
        <row r="401">
          <cell r="C401">
            <v>59400</v>
          </cell>
          <cell r="D401" t="str">
            <v>Losses on the Sale of Capital Assets</v>
          </cell>
          <cell r="H401" t="str">
            <v>Reporting Level Account only.  Transactional entries are NOT allowed with this Account.</v>
          </cell>
          <cell r="I401" t="str">
            <v>N/A</v>
          </cell>
          <cell r="J401" t="str">
            <v>N/A</v>
          </cell>
          <cell r="K401" t="str">
            <v>N/A</v>
          </cell>
          <cell r="L401" t="str">
            <v>N/A</v>
          </cell>
          <cell r="M401" t="str">
            <v>N/A</v>
          </cell>
          <cell r="N401" t="str">
            <v>N/A</v>
          </cell>
          <cell r="O401">
            <v>0</v>
          </cell>
          <cell r="Q401" t="str">
            <v>No entries allowed to this Account.</v>
          </cell>
          <cell r="R401" t="str">
            <v>No entries allowed to this Account.</v>
          </cell>
          <cell r="S401" t="str">
            <v>No entries allowed to this Account.</v>
          </cell>
          <cell r="T401" t="str">
            <v>No entries allowed to this Account.</v>
          </cell>
          <cell r="U401" t="str">
            <v>No entries allowed to this Account.</v>
          </cell>
          <cell r="V401" t="str">
            <v>No entries allowed to this Account.</v>
          </cell>
          <cell r="W401">
            <v>2</v>
          </cell>
        </row>
        <row r="402">
          <cell r="C402">
            <v>59401</v>
          </cell>
          <cell r="D402" t="str">
            <v>Loss on Sale</v>
          </cell>
          <cell r="H402" t="str">
            <v>Refer to Object Intersection Rules.</v>
          </cell>
          <cell r="I402" t="str">
            <v>Direct Required</v>
          </cell>
          <cell r="J402" t="str">
            <v>Direct Required</v>
          </cell>
          <cell r="K402" t="str">
            <v>Direct Required</v>
          </cell>
          <cell r="L402" t="str">
            <v>Direct Required</v>
          </cell>
          <cell r="M402" t="str">
            <v>None.  Use 0000 only.</v>
          </cell>
          <cell r="N402">
            <v>0</v>
          </cell>
          <cell r="O402">
            <v>0</v>
          </cell>
          <cell r="Q402" t="str">
            <v>Fund Type 40 only.</v>
          </cell>
          <cell r="R402" t="str">
            <v>Location 00|000 only.</v>
          </cell>
          <cell r="S402" t="str">
            <v>Function 421 only.</v>
          </cell>
          <cell r="T402" t="str">
            <v>Program 00 only.</v>
          </cell>
          <cell r="U402" t="str">
            <v>Subject 2500 only.</v>
          </cell>
          <cell r="V402" t="str">
            <v>Use Job Classification 0000 only for Non-Compensation and Non-Benefit Costs.</v>
          </cell>
          <cell r="W402">
            <v>3</v>
          </cell>
        </row>
        <row r="403">
          <cell r="C403">
            <v>59500</v>
          </cell>
          <cell r="D403" t="str">
            <v>Special Items</v>
          </cell>
          <cell r="H403" t="str">
            <v>Reporting Level Account only.  Transactional entries are NOT allowed with this Account.</v>
          </cell>
          <cell r="I403" t="str">
            <v>N/A</v>
          </cell>
          <cell r="J403" t="str">
            <v>N/A</v>
          </cell>
          <cell r="K403" t="str">
            <v>N/A</v>
          </cell>
          <cell r="L403" t="str">
            <v>N/A</v>
          </cell>
          <cell r="M403" t="str">
            <v>N/A</v>
          </cell>
          <cell r="N403" t="str">
            <v>N/A</v>
          </cell>
          <cell r="O403">
            <v>0</v>
          </cell>
          <cell r="Q403" t="str">
            <v>No entries allowed to this Account.</v>
          </cell>
          <cell r="R403" t="str">
            <v>No entries allowed to this Account.</v>
          </cell>
          <cell r="S403" t="str">
            <v>No entries allowed to this Account.</v>
          </cell>
          <cell r="T403" t="str">
            <v>No entries allowed to this Account.</v>
          </cell>
          <cell r="U403" t="str">
            <v>No entries allowed to this Account.</v>
          </cell>
          <cell r="V403" t="str">
            <v>No entries allowed to this Account.</v>
          </cell>
          <cell r="W403">
            <v>2</v>
          </cell>
        </row>
        <row r="404">
          <cell r="C404">
            <v>59501</v>
          </cell>
          <cell r="D404" t="str">
            <v>Special Items - GASB 34</v>
          </cell>
          <cell r="H404" t="str">
            <v>Refer to Object Intersection Rules.</v>
          </cell>
          <cell r="I404" t="str">
            <v>Direct Required</v>
          </cell>
          <cell r="J404" t="str">
            <v>Direct Required</v>
          </cell>
          <cell r="K404" t="str">
            <v>Direct Required</v>
          </cell>
          <cell r="L404" t="str">
            <v>Direct Required</v>
          </cell>
          <cell r="M404" t="str">
            <v>None.  Use 0000 only.</v>
          </cell>
          <cell r="N404">
            <v>0</v>
          </cell>
          <cell r="O404">
            <v>0</v>
          </cell>
          <cell r="Q404" t="str">
            <v>Any Fund Types except 40 and 90.</v>
          </cell>
          <cell r="R404" t="str">
            <v>Location 00|000 only.</v>
          </cell>
          <cell r="S404" t="str">
            <v>Function 421 only.</v>
          </cell>
          <cell r="T404" t="str">
            <v>Program 00 only.</v>
          </cell>
          <cell r="U404" t="str">
            <v>Subject 2500 only.</v>
          </cell>
          <cell r="V404" t="str">
            <v>Use Job Classification 0000 only for Non-Compensation and Non-Benefit Costs.</v>
          </cell>
          <cell r="W404">
            <v>3</v>
          </cell>
        </row>
        <row r="405">
          <cell r="C405">
            <v>59600</v>
          </cell>
          <cell r="D405" t="str">
            <v>Extraordinary Items (per GAAP)</v>
          </cell>
          <cell r="G405" t="str">
            <v>Change Name 6/22/08</v>
          </cell>
          <cell r="H405" t="str">
            <v>Reporting Level Account only.  Transactional entries are NOT allowed with this Account.</v>
          </cell>
          <cell r="I405" t="str">
            <v>N/A</v>
          </cell>
          <cell r="J405" t="str">
            <v>N/A</v>
          </cell>
          <cell r="K405" t="str">
            <v>N/A</v>
          </cell>
          <cell r="L405" t="str">
            <v>N/A</v>
          </cell>
          <cell r="M405" t="str">
            <v>N/A</v>
          </cell>
          <cell r="N405" t="str">
            <v>N/A</v>
          </cell>
          <cell r="O405">
            <v>0</v>
          </cell>
          <cell r="Q405" t="str">
            <v>No entries allowed to this Account.</v>
          </cell>
          <cell r="R405" t="str">
            <v>No entries allowed to this Account.</v>
          </cell>
          <cell r="S405" t="str">
            <v>No entries allowed to this Account.</v>
          </cell>
          <cell r="T405" t="str">
            <v>No entries allowed to this Account.</v>
          </cell>
          <cell r="U405" t="str">
            <v>No entries allowed to this Account.</v>
          </cell>
          <cell r="V405" t="str">
            <v>No entries allowed to this Account.</v>
          </cell>
          <cell r="W405">
            <v>2</v>
          </cell>
        </row>
        <row r="406">
          <cell r="C406">
            <v>59601</v>
          </cell>
          <cell r="D406" t="str">
            <v>Extraordinary Items</v>
          </cell>
          <cell r="H406" t="str">
            <v>Refer to Object Intersection Rules.</v>
          </cell>
          <cell r="I406" t="str">
            <v>Direct Required</v>
          </cell>
          <cell r="J406" t="str">
            <v>Direct Required</v>
          </cell>
          <cell r="K406" t="str">
            <v>Direct Required</v>
          </cell>
          <cell r="L406" t="str">
            <v>Direct Required</v>
          </cell>
          <cell r="M406" t="str">
            <v>None.  Use 0000 only.</v>
          </cell>
          <cell r="N406">
            <v>0</v>
          </cell>
          <cell r="O406">
            <v>0</v>
          </cell>
          <cell r="Q406" t="str">
            <v>Any Fund Types except 40 and 90.</v>
          </cell>
          <cell r="R406" t="str">
            <v>Location 00|000 only.</v>
          </cell>
          <cell r="S406" t="str">
            <v>Function 421 only.</v>
          </cell>
          <cell r="T406" t="str">
            <v>Program 00 only.</v>
          </cell>
          <cell r="U406" t="str">
            <v>Subject 0000 or 2500 only.</v>
          </cell>
          <cell r="V406" t="str">
            <v>Use Job Classification 0000 only for Non-Compensation and Non-Benefit Costs.</v>
          </cell>
          <cell r="W406">
            <v>3</v>
          </cell>
        </row>
        <row r="407">
          <cell r="C407">
            <v>59700</v>
          </cell>
          <cell r="D407" t="str">
            <v>Unassigned - Contact RIDE for validation.</v>
          </cell>
          <cell r="H407" t="str">
            <v>Reporting Level Account only.  Transactional entries are NOT allowed with this Account.</v>
          </cell>
          <cell r="I407" t="str">
            <v>N/A</v>
          </cell>
          <cell r="J407" t="str">
            <v>N/A</v>
          </cell>
          <cell r="K407" t="str">
            <v>N/A</v>
          </cell>
          <cell r="L407" t="str">
            <v>N/A</v>
          </cell>
          <cell r="M407" t="str">
            <v>N/A</v>
          </cell>
          <cell r="N407" t="str">
            <v>N/A</v>
          </cell>
          <cell r="O407">
            <v>0</v>
          </cell>
          <cell r="Q407" t="str">
            <v>No entries allowed to this Account.</v>
          </cell>
          <cell r="R407" t="str">
            <v>No entries allowed to this Account.</v>
          </cell>
          <cell r="S407" t="str">
            <v>No entries allowed to this Account.</v>
          </cell>
          <cell r="T407" t="str">
            <v>No entries allowed to this Account.</v>
          </cell>
          <cell r="U407" t="str">
            <v>No entries allowed to this Account.</v>
          </cell>
          <cell r="V407" t="str">
            <v>No entries allowed to this Account.</v>
          </cell>
          <cell r="W407">
            <v>2</v>
          </cell>
        </row>
        <row r="408">
          <cell r="C408">
            <v>59800</v>
          </cell>
          <cell r="D408" t="str">
            <v>Unassigned - Contact RIDE for validation.</v>
          </cell>
          <cell r="H408" t="str">
            <v>Reporting Level Account only.  Transactional entries are NOT allowed with this Account.</v>
          </cell>
          <cell r="I408" t="str">
            <v>N/A</v>
          </cell>
          <cell r="J408" t="str">
            <v>N/A</v>
          </cell>
          <cell r="K408" t="str">
            <v>N/A</v>
          </cell>
          <cell r="L408" t="str">
            <v>N/A</v>
          </cell>
          <cell r="M408" t="str">
            <v>N/A</v>
          </cell>
          <cell r="N408" t="str">
            <v>N/A</v>
          </cell>
          <cell r="O408">
            <v>0</v>
          </cell>
          <cell r="Q408" t="str">
            <v>No entries allowed to this Account.</v>
          </cell>
          <cell r="R408" t="str">
            <v>No entries allowed to this Account.</v>
          </cell>
          <cell r="S408" t="str">
            <v>No entries allowed to this Account.</v>
          </cell>
          <cell r="T408" t="str">
            <v>No entries allowed to this Account.</v>
          </cell>
          <cell r="U408" t="str">
            <v>No entries allowed to this Account.</v>
          </cell>
          <cell r="V408" t="str">
            <v>No entries allowed to this Account.</v>
          </cell>
          <cell r="W408">
            <v>2</v>
          </cell>
        </row>
        <row r="409">
          <cell r="C409">
            <v>59900</v>
          </cell>
          <cell r="D409" t="str">
            <v>Budgetary Use Only</v>
          </cell>
          <cell r="H409" t="str">
            <v>Reporting Level Account only.  Transactional entries are NOT allowed with this Account.</v>
          </cell>
          <cell r="I409" t="str">
            <v>N/A</v>
          </cell>
          <cell r="J409" t="str">
            <v>N/A</v>
          </cell>
          <cell r="K409" t="str">
            <v>N/A</v>
          </cell>
          <cell r="L409" t="str">
            <v>N/A</v>
          </cell>
          <cell r="M409" t="str">
            <v>N/A</v>
          </cell>
          <cell r="N409" t="str">
            <v>N/A</v>
          </cell>
          <cell r="O409">
            <v>0</v>
          </cell>
          <cell r="Q409" t="str">
            <v>No entries allowed to this Account.</v>
          </cell>
          <cell r="R409" t="str">
            <v>No entries allowed to this Account.</v>
          </cell>
          <cell r="S409" t="str">
            <v>No entries allowed to this Account.</v>
          </cell>
          <cell r="T409" t="str">
            <v>No entries allowed to this Account.</v>
          </cell>
          <cell r="U409" t="str">
            <v>No entries allowed to this Account.</v>
          </cell>
          <cell r="V409" t="str">
            <v>No entries allowed to this Account.</v>
          </cell>
          <cell r="W409">
            <v>2</v>
          </cell>
        </row>
        <row r="410">
          <cell r="C410">
            <v>59998</v>
          </cell>
          <cell r="D410" t="str">
            <v>Budget Savings to be Determined</v>
          </cell>
          <cell r="G410" t="str">
            <v>Added 1/20/11</v>
          </cell>
          <cell r="H410" t="str">
            <v>Useable with BUDGET Data Only.  No Actual Data allowed.</v>
          </cell>
          <cell r="I410" t="str">
            <v>Direct Required</v>
          </cell>
          <cell r="J410" t="str">
            <v>Direct Required</v>
          </cell>
          <cell r="K410" t="str">
            <v>Direct Required</v>
          </cell>
          <cell r="L410" t="str">
            <v>Direct Required</v>
          </cell>
          <cell r="M410" t="str">
            <v>None.  Use 9991 only.</v>
          </cell>
          <cell r="N410">
            <v>0</v>
          </cell>
          <cell r="O410">
            <v>0</v>
          </cell>
          <cell r="Q410" t="str">
            <v>Any Fund Types except 90. Used with Budget accounts only; not for use with Actual transactions.</v>
          </cell>
          <cell r="R410" t="str">
            <v>Location 00|000 only.  Used with Budget accounts only; not for use with Actual transactions.</v>
          </cell>
          <cell r="S410" t="str">
            <v>Function 000 only.  Used with Budget accounts only; not for use with Actual transactions.</v>
          </cell>
          <cell r="T410" t="str">
            <v>Program 00 only.  Used with Budget accounts only; not for use with Actual transactions.</v>
          </cell>
          <cell r="U410" t="str">
            <v>Subject 2500 only.  Used with Budget accounts only; not for use with Actual transactions.</v>
          </cell>
          <cell r="V410" t="str">
            <v>Job Class 9991 only.  Used with Budget accounts only; not for use with Actual transactions.</v>
          </cell>
          <cell r="W410">
            <v>3</v>
          </cell>
        </row>
        <row r="411">
          <cell r="C411">
            <v>59999</v>
          </cell>
          <cell r="D411" t="str">
            <v>Employee Turnover Allowance</v>
          </cell>
          <cell r="G411" t="str">
            <v>Added 1/20/11</v>
          </cell>
          <cell r="H411" t="str">
            <v>Useable with BUDGET Data Only.  No Actual Data allowed.</v>
          </cell>
          <cell r="I411" t="str">
            <v>Direct Required</v>
          </cell>
          <cell r="J411" t="str">
            <v>Direct Required</v>
          </cell>
          <cell r="K411" t="str">
            <v>Direct Required</v>
          </cell>
          <cell r="L411" t="str">
            <v>Direct Required</v>
          </cell>
          <cell r="M411" t="str">
            <v>None.  Use 9991 only.</v>
          </cell>
          <cell r="N411">
            <v>0</v>
          </cell>
          <cell r="O411">
            <v>0</v>
          </cell>
          <cell r="Q411" t="str">
            <v>Any Fund Types except 90. Used with Budget accounts only; not for use with Actual transactions.</v>
          </cell>
          <cell r="R411" t="str">
            <v>Location 00|000 only.  Used with Budget accounts only; not for use with Actual transactions.</v>
          </cell>
          <cell r="S411" t="str">
            <v>Function 000 only.  Used with Budget accounts only; not for use with Actual transactions.</v>
          </cell>
          <cell r="T411" t="str">
            <v>Program 00 only.  Used with Budget accounts only; not for use with Actual transactions.</v>
          </cell>
          <cell r="U411" t="str">
            <v>Subject 2500 only.  Used with Budget accounts only; not for use with Actual transactions.</v>
          </cell>
          <cell r="V411" t="str">
            <v>Job Class 9991 only.  Used with Budget accounts only; not for use with Actual transactions.</v>
          </cell>
          <cell r="W411">
            <v>3</v>
          </cell>
        </row>
        <row r="412">
          <cell r="C412">
            <v>60000</v>
          </cell>
          <cell r="D412" t="str">
            <v>Indirect Costs - Accelegrants Reporting</v>
          </cell>
          <cell r="G412" t="str">
            <v>Changed Name 06/29/09</v>
          </cell>
          <cell r="H412" t="str">
            <v>Entries allowed, but NOT Reported to Data Warehouse</v>
          </cell>
          <cell r="I412" t="str">
            <v>Direct Required</v>
          </cell>
          <cell r="J412" t="str">
            <v>Direct Required</v>
          </cell>
          <cell r="K412" t="str">
            <v>Direct Required</v>
          </cell>
          <cell r="L412" t="str">
            <v>Direct Required</v>
          </cell>
          <cell r="M412" t="str">
            <v>None.  Use 0000 only.</v>
          </cell>
          <cell r="N412">
            <v>0</v>
          </cell>
          <cell r="O412">
            <v>0</v>
          </cell>
          <cell r="Q412" t="str">
            <v>Any Fund Types except 90.</v>
          </cell>
          <cell r="R412" t="str">
            <v>Location 00|000 only.</v>
          </cell>
          <cell r="S412" t="str">
            <v>Function 997 only.</v>
          </cell>
          <cell r="T412" t="str">
            <v>Program 00 only.</v>
          </cell>
          <cell r="U412" t="str">
            <v>Subject 2500 only.</v>
          </cell>
          <cell r="V412" t="str">
            <v>Use Job Classification 0000 only.</v>
          </cell>
          <cell r="W412">
            <v>3</v>
          </cell>
        </row>
        <row r="413">
          <cell r="C413">
            <v>76401</v>
          </cell>
          <cell r="D413" t="str">
            <v>Textbooks - Contra</v>
          </cell>
          <cell r="F413" t="str">
            <v>For Charters ONLY</v>
          </cell>
          <cell r="G413" t="str">
            <v>Added 6/29/09</v>
          </cell>
          <cell r="H413" t="str">
            <v>Entries allowed, but NOT Reported to Data Warehouse</v>
          </cell>
          <cell r="I413" t="str">
            <v>N/A - Match the Corresponding Account: 56401</v>
          </cell>
          <cell r="J413" t="str">
            <v>N/A - Match the Corresponding Account: 56401</v>
          </cell>
          <cell r="K413" t="str">
            <v>N/A - Match the Corresponding Account: 56401</v>
          </cell>
          <cell r="L413" t="str">
            <v>N/A - Match the Corresponding Account: 56401</v>
          </cell>
          <cell r="M413" t="str">
            <v>N/A - Match the Corresponding Account: 56401</v>
          </cell>
          <cell r="N413" t="str">
            <v>N/A</v>
          </cell>
          <cell r="O413">
            <v>0</v>
          </cell>
          <cell r="Q413" t="str">
            <v>Use only with corresponding Object Code and match segment use.</v>
          </cell>
          <cell r="R413" t="str">
            <v>Use only with corresponding Object Code and match segment use.</v>
          </cell>
          <cell r="S413" t="str">
            <v>Use only with corresponding Object Code and match segment use.</v>
          </cell>
          <cell r="T413" t="str">
            <v>Use only with corresponding Object Code and match segment use.</v>
          </cell>
          <cell r="U413" t="str">
            <v>Use only with corresponding Object Code and match segment use.</v>
          </cell>
          <cell r="V413" t="str">
            <v>Use only with corresponding Object Code and match segment use.</v>
          </cell>
          <cell r="W413">
            <v>3</v>
          </cell>
        </row>
        <row r="414">
          <cell r="C414">
            <v>77305</v>
          </cell>
          <cell r="D414" t="str">
            <v>Equipment - Contra</v>
          </cell>
          <cell r="F414" t="str">
            <v>For Charters ONLY</v>
          </cell>
          <cell r="G414" t="str">
            <v>Added 6/29/09</v>
          </cell>
          <cell r="H414" t="str">
            <v>Entries allowed, but NOT Reported to Data Warehouse</v>
          </cell>
          <cell r="I414" t="str">
            <v>N/A - Match the Corresponding Account: 57305</v>
          </cell>
          <cell r="J414" t="str">
            <v>N/A - Match the Corresponding Account: 57305</v>
          </cell>
          <cell r="K414" t="str">
            <v>N/A - Match the Corresponding Account: 57305</v>
          </cell>
          <cell r="L414" t="str">
            <v>N/A - Match the Corresponding Account: 57305</v>
          </cell>
          <cell r="M414" t="str">
            <v>N/A - Match the Corresponding Account: 57305</v>
          </cell>
          <cell r="N414" t="str">
            <v>N/A</v>
          </cell>
          <cell r="O414">
            <v>0</v>
          </cell>
          <cell r="Q414" t="str">
            <v>Use only with corresponding Object Code and match segment use.</v>
          </cell>
          <cell r="R414" t="str">
            <v>Use only with corresponding Object Code and match segment use.</v>
          </cell>
          <cell r="S414" t="str">
            <v>Use only with corresponding Object Code and match segment use.</v>
          </cell>
          <cell r="T414" t="str">
            <v>Use only with corresponding Object Code and match segment use.</v>
          </cell>
          <cell r="U414" t="str">
            <v>Use only with corresponding Object Code and match segment use.</v>
          </cell>
          <cell r="V414" t="str">
            <v>Use only with corresponding Object Code and match segment use.</v>
          </cell>
          <cell r="W414">
            <v>3</v>
          </cell>
        </row>
        <row r="415">
          <cell r="C415">
            <v>78310</v>
          </cell>
          <cell r="D415" t="str">
            <v>Redemption of Principal - Contra</v>
          </cell>
          <cell r="F415" t="str">
            <v>For Charters ONLY</v>
          </cell>
          <cell r="G415" t="str">
            <v>Added 6/29/09</v>
          </cell>
          <cell r="H415" t="str">
            <v>Entries allowed, but NOT Reported to Data Warehouse</v>
          </cell>
          <cell r="I415" t="str">
            <v>N/A - Match the Corresponding Account: 58310</v>
          </cell>
          <cell r="J415" t="str">
            <v>N/A - Match the Corresponding Account: 58310</v>
          </cell>
          <cell r="K415" t="str">
            <v>N/A - Match the Corresponding Account: 58310</v>
          </cell>
          <cell r="L415" t="str">
            <v>N/A - Match the Corresponding Account: 58310</v>
          </cell>
          <cell r="M415" t="str">
            <v>N/A - Match the Corresponding Account: 58310</v>
          </cell>
          <cell r="N415" t="str">
            <v>N/A</v>
          </cell>
          <cell r="O415">
            <v>0</v>
          </cell>
          <cell r="Q415" t="str">
            <v>Use only with corresponding Object Code and match segment use.</v>
          </cell>
          <cell r="R415" t="str">
            <v>Use only with corresponding Object Code and match segment use.</v>
          </cell>
          <cell r="S415" t="str">
            <v>Use only with corresponding Object Code and match segment use.</v>
          </cell>
          <cell r="T415" t="str">
            <v>Use only with corresponding Object Code and match segment use.</v>
          </cell>
          <cell r="U415" t="str">
            <v>Use only with corresponding Object Code and match segment use.</v>
          </cell>
          <cell r="V415" t="str">
            <v>Use only with corresponding Object Code and match segment use.</v>
          </cell>
          <cell r="W415">
            <v>3</v>
          </cell>
        </row>
        <row r="416">
          <cell r="C416">
            <v>79999</v>
          </cell>
          <cell r="D416" t="str">
            <v>Expenditure Control Account</v>
          </cell>
          <cell r="F416" t="str">
            <v>System Control Account - used to isolate from Fund Equity Accounts.</v>
          </cell>
          <cell r="G416" t="str">
            <v>Added 5/4/12</v>
          </cell>
          <cell r="H416" t="str">
            <v>Entries allowed, but NOT Reported to Data Warehouse</v>
          </cell>
          <cell r="N416" t="str">
            <v>N/A</v>
          </cell>
          <cell r="O416">
            <v>0</v>
          </cell>
          <cell r="Q416" t="str">
            <v>Automated System Account.  Align as needed.</v>
          </cell>
          <cell r="R416" t="str">
            <v>Automated System Account - should be aligned to 99999.</v>
          </cell>
          <cell r="S416" t="str">
            <v>Automated System Account - should be aligned to 999.</v>
          </cell>
          <cell r="T416" t="str">
            <v>Automated System Account - should be aligned to 99.</v>
          </cell>
          <cell r="U416" t="str">
            <v>Automated System Account -should align to 9900.</v>
          </cell>
          <cell r="V416" t="str">
            <v>Automated System Account -should align to 9991.</v>
          </cell>
          <cell r="W416">
            <v>3</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tables/table1.xml><?xml version="1.0" encoding="utf-8"?>
<table xmlns="http://schemas.openxmlformats.org/spreadsheetml/2006/main" id="20" name="Table20" displayName="Table20" ref="A7:K63" totalsRowShown="0" headerRowDxfId="52" dataDxfId="50" headerRowBorderDxfId="51" tableBorderDxfId="49" totalsRowBorderDxfId="48" headerRowCellStyle="Normal 2" dataCellStyle="Normal 5">
  <autoFilter ref="A7:K63"/>
  <tableColumns count="11">
    <tableColumn id="1" name="Filter" dataDxfId="47"/>
    <tableColumn id="2" name="Filter2" dataDxfId="46"/>
    <tableColumn id="3" name="Filter3" dataDxfId="45" dataCellStyle="Normal 5"/>
    <tableColumn id="4" name="Filter4" dataDxfId="44" dataCellStyle="Normal 5"/>
    <tableColumn id="5" name="Filter5" dataDxfId="43" dataCellStyle="Normal 5"/>
    <tableColumn id="6" name="Filter6" dataDxfId="42" dataCellStyle="Normal 5"/>
    <tableColumn id="7" name="Filter7" dataDxfId="41" dataCellStyle="Normal 5"/>
    <tableColumn id="8" name="Filter8" dataDxfId="40" dataCellStyle="Normal 5"/>
    <tableColumn id="9" name="Filter9" dataDxfId="39" dataCellStyle="Normal 5"/>
    <tableColumn id="10" name="Filter10" dataDxfId="38" dataCellStyle="Normal 5"/>
    <tableColumn id="11" name="Filter11" dataDxfId="37" dataCellStyle="Normal 5"/>
  </tableColumns>
  <tableStyleInfo name="TableStyleLight5" showFirstColumn="0" showLastColumn="0" showRowStripes="1" showColumnStripes="0"/>
</table>
</file>

<file path=xl/tables/table2.xml><?xml version="1.0" encoding="utf-8"?>
<table xmlns="http://schemas.openxmlformats.org/spreadsheetml/2006/main" id="21" name="Table21" displayName="Table21" ref="A6:J62" totalsRowShown="0" headerRowDxfId="36" dataDxfId="34" headerRowBorderDxfId="35" tableBorderDxfId="33" totalsRowBorderDxfId="32" headerRowCellStyle="Normal 2">
  <autoFilter ref="A6:J62"/>
  <tableColumns count="10">
    <tableColumn id="1" name="Filter" dataDxfId="31"/>
    <tableColumn id="2" name="Filter2" dataDxfId="30" dataCellStyle="Normal 5"/>
    <tableColumn id="3" name="Filter3" dataDxfId="29" dataCellStyle="Normal 5"/>
    <tableColumn id="4" name="Filter4" dataDxfId="28" dataCellStyle="Normal 5"/>
    <tableColumn id="5" name="Filter5" dataDxfId="27" dataCellStyle="Normal 5"/>
    <tableColumn id="6" name="Filter6" dataDxfId="26" dataCellStyle="Normal 5"/>
    <tableColumn id="7" name="Filter7" dataDxfId="25" dataCellStyle="Normal 5"/>
    <tableColumn id="8" name="Filter8" dataDxfId="24" dataCellStyle="Normal 5"/>
    <tableColumn id="9" name="Filter9" dataDxfId="23" dataCellStyle="Normal 5"/>
    <tableColumn id="10" name="Filter10" dataDxfId="22" dataCellStyle="Normal 5"/>
  </tableColumns>
  <tableStyleInfo name="TableStyleLight5" showFirstColumn="0" showLastColumn="0" showRowStripes="1" showColumnStripes="0"/>
</table>
</file>

<file path=xl/tables/table3.xml><?xml version="1.0" encoding="utf-8"?>
<table xmlns="http://schemas.openxmlformats.org/spreadsheetml/2006/main" id="22" name="Table22" displayName="Table22" ref="A7:G63" totalsRowShown="0" headerRowDxfId="21" dataDxfId="19" headerRowBorderDxfId="20" tableBorderDxfId="18" totalsRowBorderDxfId="17" headerRowCellStyle="Normal 2" dataCellStyle="Normal 5">
  <autoFilter ref="A7:G63"/>
  <tableColumns count="7">
    <tableColumn id="1" name="Filter" dataDxfId="16"/>
    <tableColumn id="2" name="Filter2" dataDxfId="15"/>
    <tableColumn id="3" name="Filter3" dataDxfId="14" dataCellStyle="Normal 5"/>
    <tableColumn id="4" name="Filter4" dataDxfId="13" dataCellStyle="Normal 5"/>
    <tableColumn id="5" name="Filter5" dataDxfId="12" dataCellStyle="Normal 5"/>
    <tableColumn id="6" name="Filter6" dataDxfId="11" dataCellStyle="Normal 5"/>
    <tableColumn id="7" name="Filter7" dataDxfId="10" dataCellStyle="Normal 5"/>
  </tableColumns>
  <tableStyleInfo name="TableStyleLight5" showFirstColumn="0" showLastColumn="0" showRowStripes="1" showColumnStripes="0"/>
</table>
</file>

<file path=xl/tables/table4.xml><?xml version="1.0" encoding="utf-8"?>
<table xmlns="http://schemas.openxmlformats.org/spreadsheetml/2006/main" id="23" name="Table23" displayName="Table23" ref="A6:E62" totalsRowShown="0" headerRowDxfId="9" dataDxfId="7" headerRowBorderDxfId="8" tableBorderDxfId="6" totalsRowBorderDxfId="5" headerRowCellStyle="Normal 2">
  <autoFilter ref="A6:E62"/>
  <tableColumns count="5">
    <tableColumn id="1" name="Filter" dataDxfId="4"/>
    <tableColumn id="2" name="Filter2" dataDxfId="3"/>
    <tableColumn id="3" name="Filter3" dataDxfId="2" dataCellStyle="Normal 5"/>
    <tableColumn id="4" name="Filter4" dataDxfId="1" dataCellStyle="Normal 5"/>
    <tableColumn id="5" name="Filter5" dataDxfId="0" dataCellStyle="Normal 5">
      <calculatedColumnFormula>C7/D7</calculatedColumnFormula>
    </tableColumn>
  </tableColumns>
  <tableStyleInfo name="TableStyleLight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tabColor rgb="FF002060"/>
  </sheetPr>
  <dimension ref="A1:CK611"/>
  <sheetViews>
    <sheetView zoomScale="110" zoomScaleNormal="110" workbookViewId="0">
      <pane xSplit="2" ySplit="5" topLeftCell="C6" activePane="bottomRight" state="frozen"/>
      <selection pane="topRight" activeCell="C1" sqref="C1"/>
      <selection pane="bottomLeft" activeCell="A6" sqref="A6"/>
      <selection pane="bottomRight" activeCell="B31" sqref="B31"/>
    </sheetView>
  </sheetViews>
  <sheetFormatPr defaultColWidth="9.59765625" defaultRowHeight="12"/>
  <cols>
    <col min="1" max="1" width="9.59765625" style="222" bestFit="1" customWidth="1"/>
    <col min="2" max="2" width="37.796875" style="225" customWidth="1"/>
    <col min="3" max="3" width="15" style="225" customWidth="1"/>
    <col min="4" max="4" width="28.59765625" style="248" customWidth="1"/>
    <col min="5" max="5" width="16" style="225" bestFit="1" customWidth="1"/>
    <col min="6" max="6" width="17.19921875" style="225" bestFit="1" customWidth="1"/>
    <col min="7" max="7" width="18" style="225" bestFit="1" customWidth="1"/>
    <col min="8" max="8" width="17.3984375" style="225" bestFit="1" customWidth="1"/>
    <col min="9" max="9" width="16.3984375" style="225" bestFit="1" customWidth="1"/>
    <col min="10" max="10" width="17.3984375" style="225" bestFit="1" customWidth="1"/>
    <col min="11" max="12" width="15.59765625" style="225" bestFit="1" customWidth="1"/>
    <col min="13" max="13" width="14.3984375" style="225" customWidth="1"/>
    <col min="14" max="14" width="14.19921875" style="225" bestFit="1" customWidth="1"/>
    <col min="15" max="15" width="15" style="225" bestFit="1" customWidth="1"/>
    <col min="16" max="17" width="15.59765625" style="225" bestFit="1" customWidth="1"/>
    <col min="18" max="18" width="14.19921875" style="225" bestFit="1" customWidth="1"/>
    <col min="19" max="21" width="15.59765625" style="225" bestFit="1" customWidth="1"/>
    <col min="22" max="22" width="14.19921875" style="225" bestFit="1" customWidth="1"/>
    <col min="23" max="25" width="15.59765625" style="225" bestFit="1" customWidth="1"/>
    <col min="26" max="26" width="16.3984375" style="225" bestFit="1" customWidth="1"/>
    <col min="27" max="27" width="15.59765625" style="225" bestFit="1" customWidth="1"/>
    <col min="28" max="28" width="17.19921875" style="225" bestFit="1" customWidth="1"/>
    <col min="29" max="32" width="15.59765625" style="225" bestFit="1" customWidth="1"/>
    <col min="33" max="33" width="16.3984375" style="225" bestFit="1" customWidth="1"/>
    <col min="34" max="36" width="15.59765625" style="225" bestFit="1" customWidth="1"/>
    <col min="37" max="37" width="14.796875" style="225" bestFit="1" customWidth="1"/>
    <col min="38" max="38" width="14.19921875" style="225" bestFit="1" customWidth="1"/>
    <col min="39" max="39" width="15" style="225" bestFit="1" customWidth="1"/>
    <col min="40" max="44" width="14.19921875" style="225" bestFit="1" customWidth="1"/>
    <col min="45" max="45" width="13.3984375" style="225" bestFit="1" customWidth="1"/>
    <col min="46" max="50" width="14.19921875" style="225" bestFit="1" customWidth="1"/>
    <col min="51" max="51" width="12.59765625" style="225" customWidth="1"/>
    <col min="52" max="52" width="14.19921875" style="225" bestFit="1" customWidth="1"/>
    <col min="53" max="54" width="13.3984375" style="225" bestFit="1" customWidth="1"/>
    <col min="55" max="55" width="13.3984375" style="225" customWidth="1"/>
    <col min="56" max="58" width="15.59765625" style="225" bestFit="1" customWidth="1"/>
    <col min="59" max="59" width="15" style="225" bestFit="1" customWidth="1"/>
    <col min="60" max="60" width="18.3984375" style="225" customWidth="1"/>
    <col min="61" max="61" width="9.59765625" style="225"/>
    <col min="62" max="62" width="10.796875" style="225" bestFit="1" customWidth="1"/>
    <col min="63" max="64" width="12.59765625" style="225" bestFit="1" customWidth="1"/>
    <col min="65" max="65" width="14.59765625" style="225" bestFit="1" customWidth="1"/>
    <col min="66" max="67" width="14.19921875" style="225" bestFit="1" customWidth="1"/>
    <col min="68" max="68" width="12.59765625" style="225" bestFit="1" customWidth="1"/>
    <col min="69" max="70" width="14.19921875" style="225" bestFit="1" customWidth="1"/>
    <col min="71" max="71" width="12.59765625" style="225" bestFit="1" customWidth="1"/>
    <col min="72" max="74" width="14.19921875" style="225" bestFit="1" customWidth="1"/>
    <col min="75" max="76" width="15.3984375" style="225" bestFit="1" customWidth="1"/>
    <col min="77" max="77" width="14.19921875" style="225" bestFit="1" customWidth="1"/>
    <col min="78" max="78" width="16" style="225" bestFit="1" customWidth="1"/>
    <col min="79" max="79" width="14.19921875" style="225" bestFit="1" customWidth="1"/>
    <col min="80" max="80" width="11" style="225" bestFit="1" customWidth="1"/>
    <col min="81" max="81" width="16" style="225" bestFit="1" customWidth="1"/>
    <col min="82" max="82" width="14.59765625" style="225" bestFit="1" customWidth="1"/>
    <col min="83" max="88" width="9.59765625" style="225"/>
    <col min="89" max="89" width="13.3984375" style="225" customWidth="1"/>
    <col min="90" max="16384" width="9.59765625" style="225"/>
  </cols>
  <sheetData>
    <row r="1" spans="1:89" s="226" customFormat="1" ht="12.6" customHeight="1">
      <c r="A1" s="69">
        <v>1</v>
      </c>
      <c r="B1" s="69">
        <f t="shared" ref="B1:J1" si="0">A1+1</f>
        <v>2</v>
      </c>
      <c r="C1" s="69">
        <f t="shared" si="0"/>
        <v>3</v>
      </c>
      <c r="D1" s="279">
        <f t="shared" si="0"/>
        <v>4</v>
      </c>
      <c r="E1" s="69">
        <f t="shared" si="0"/>
        <v>5</v>
      </c>
      <c r="F1" s="69">
        <f t="shared" si="0"/>
        <v>6</v>
      </c>
      <c r="G1" s="69">
        <f t="shared" si="0"/>
        <v>7</v>
      </c>
      <c r="H1" s="69">
        <f t="shared" si="0"/>
        <v>8</v>
      </c>
      <c r="I1" s="69">
        <f t="shared" si="0"/>
        <v>9</v>
      </c>
      <c r="J1" s="69">
        <f t="shared" si="0"/>
        <v>10</v>
      </c>
      <c r="BJ1" s="208"/>
      <c r="BK1" s="208"/>
      <c r="BL1" s="208"/>
      <c r="BM1" s="208"/>
      <c r="BN1" s="208"/>
      <c r="BO1" s="208"/>
      <c r="BP1" s="208"/>
      <c r="BQ1" s="208"/>
      <c r="BR1" s="208"/>
      <c r="BS1" s="208"/>
      <c r="BT1" s="208"/>
      <c r="BU1" s="208"/>
      <c r="BV1" s="208"/>
      <c r="BW1" s="208"/>
      <c r="BX1" s="208"/>
      <c r="BY1" s="208"/>
      <c r="BZ1" s="208"/>
      <c r="CA1" s="208"/>
      <c r="CB1" s="431"/>
      <c r="CC1" s="431"/>
      <c r="CD1" s="431"/>
      <c r="CE1" s="431"/>
      <c r="CF1" s="431"/>
      <c r="CG1" s="431"/>
      <c r="CH1" s="431"/>
      <c r="CI1" s="431"/>
      <c r="CJ1" s="431"/>
      <c r="CK1" s="431"/>
    </row>
    <row r="2" spans="1:89" s="226" customFormat="1" ht="12.6" customHeight="1">
      <c r="A2" s="227">
        <v>1</v>
      </c>
      <c r="B2" s="227">
        <f t="shared" ref="B2:J2" si="1">A2+1</f>
        <v>2</v>
      </c>
      <c r="C2" s="227">
        <f t="shared" si="1"/>
        <v>3</v>
      </c>
      <c r="D2" s="280">
        <f t="shared" si="1"/>
        <v>4</v>
      </c>
      <c r="E2" s="227">
        <f t="shared" si="1"/>
        <v>5</v>
      </c>
      <c r="F2" s="227">
        <f t="shared" si="1"/>
        <v>6</v>
      </c>
      <c r="G2" s="227">
        <f t="shared" si="1"/>
        <v>7</v>
      </c>
      <c r="H2" s="227">
        <f t="shared" si="1"/>
        <v>8</v>
      </c>
      <c r="I2" s="227">
        <f t="shared" si="1"/>
        <v>9</v>
      </c>
      <c r="J2" s="227">
        <f t="shared" si="1"/>
        <v>10</v>
      </c>
      <c r="K2" s="227">
        <f t="shared" ref="K2:BH2" si="2">J2+1</f>
        <v>11</v>
      </c>
      <c r="L2" s="227">
        <f t="shared" si="2"/>
        <v>12</v>
      </c>
      <c r="M2" s="227">
        <f t="shared" si="2"/>
        <v>13</v>
      </c>
      <c r="N2" s="227">
        <f t="shared" si="2"/>
        <v>14</v>
      </c>
      <c r="O2" s="227">
        <f t="shared" si="2"/>
        <v>15</v>
      </c>
      <c r="P2" s="227">
        <f t="shared" si="2"/>
        <v>16</v>
      </c>
      <c r="Q2" s="227">
        <f t="shared" si="2"/>
        <v>17</v>
      </c>
      <c r="R2" s="227">
        <f t="shared" si="2"/>
        <v>18</v>
      </c>
      <c r="S2" s="227">
        <f t="shared" si="2"/>
        <v>19</v>
      </c>
      <c r="T2" s="227">
        <f t="shared" si="2"/>
        <v>20</v>
      </c>
      <c r="U2" s="227">
        <f t="shared" si="2"/>
        <v>21</v>
      </c>
      <c r="V2" s="227">
        <f t="shared" si="2"/>
        <v>22</v>
      </c>
      <c r="W2" s="227">
        <f t="shared" si="2"/>
        <v>23</v>
      </c>
      <c r="X2" s="227">
        <f t="shared" si="2"/>
        <v>24</v>
      </c>
      <c r="Y2" s="227">
        <f t="shared" si="2"/>
        <v>25</v>
      </c>
      <c r="Z2" s="227">
        <f t="shared" si="2"/>
        <v>26</v>
      </c>
      <c r="AA2" s="227">
        <f t="shared" si="2"/>
        <v>27</v>
      </c>
      <c r="AB2" s="227">
        <f t="shared" si="2"/>
        <v>28</v>
      </c>
      <c r="AC2" s="227">
        <f t="shared" si="2"/>
        <v>29</v>
      </c>
      <c r="AD2" s="227">
        <f t="shared" si="2"/>
        <v>30</v>
      </c>
      <c r="AE2" s="227">
        <f t="shared" si="2"/>
        <v>31</v>
      </c>
      <c r="AF2" s="227">
        <f t="shared" si="2"/>
        <v>32</v>
      </c>
      <c r="AG2" s="227">
        <f t="shared" si="2"/>
        <v>33</v>
      </c>
      <c r="AH2" s="227">
        <f t="shared" si="2"/>
        <v>34</v>
      </c>
      <c r="AI2" s="227">
        <f t="shared" si="2"/>
        <v>35</v>
      </c>
      <c r="AJ2" s="227">
        <f t="shared" si="2"/>
        <v>36</v>
      </c>
      <c r="AK2" s="227">
        <f t="shared" si="2"/>
        <v>37</v>
      </c>
      <c r="AL2" s="227">
        <f t="shared" si="2"/>
        <v>38</v>
      </c>
      <c r="AM2" s="227">
        <f t="shared" si="2"/>
        <v>39</v>
      </c>
      <c r="AN2" s="227">
        <f t="shared" si="2"/>
        <v>40</v>
      </c>
      <c r="AO2" s="227">
        <f t="shared" si="2"/>
        <v>41</v>
      </c>
      <c r="AP2" s="227">
        <f t="shared" si="2"/>
        <v>42</v>
      </c>
      <c r="AQ2" s="227">
        <f t="shared" si="2"/>
        <v>43</v>
      </c>
      <c r="AR2" s="227">
        <f t="shared" si="2"/>
        <v>44</v>
      </c>
      <c r="AS2" s="227">
        <f t="shared" si="2"/>
        <v>45</v>
      </c>
      <c r="AT2" s="227">
        <f t="shared" si="2"/>
        <v>46</v>
      </c>
      <c r="AU2" s="227">
        <f t="shared" si="2"/>
        <v>47</v>
      </c>
      <c r="AV2" s="227">
        <f t="shared" si="2"/>
        <v>48</v>
      </c>
      <c r="AW2" s="227">
        <f t="shared" si="2"/>
        <v>49</v>
      </c>
      <c r="AX2" s="227">
        <f t="shared" si="2"/>
        <v>50</v>
      </c>
      <c r="AY2" s="227">
        <f t="shared" si="2"/>
        <v>51</v>
      </c>
      <c r="AZ2" s="227">
        <f t="shared" si="2"/>
        <v>52</v>
      </c>
      <c r="BA2" s="227">
        <f t="shared" si="2"/>
        <v>53</v>
      </c>
      <c r="BB2" s="227">
        <f t="shared" si="2"/>
        <v>54</v>
      </c>
      <c r="BC2" s="227">
        <f t="shared" ref="BC2" si="3">BB2+1</f>
        <v>55</v>
      </c>
      <c r="BD2" s="227">
        <f t="shared" ref="BD2" si="4">BC2+1</f>
        <v>56</v>
      </c>
      <c r="BE2" s="227">
        <f t="shared" si="2"/>
        <v>57</v>
      </c>
      <c r="BF2" s="227">
        <f t="shared" si="2"/>
        <v>58</v>
      </c>
      <c r="BG2" s="227">
        <f t="shared" si="2"/>
        <v>59</v>
      </c>
      <c r="BH2" s="227">
        <f t="shared" si="2"/>
        <v>60</v>
      </c>
      <c r="BI2" s="227">
        <f t="shared" ref="BI2" si="5">BH2+1</f>
        <v>61</v>
      </c>
      <c r="BJ2" s="227">
        <f t="shared" ref="BJ2" si="6">BI2+1</f>
        <v>62</v>
      </c>
      <c r="BK2" s="227">
        <f t="shared" ref="BK2" si="7">BJ2+1</f>
        <v>63</v>
      </c>
      <c r="BL2" s="227">
        <f t="shared" ref="BL2" si="8">BK2+1</f>
        <v>64</v>
      </c>
      <c r="BM2" s="227">
        <f t="shared" ref="BM2" si="9">BL2+1</f>
        <v>65</v>
      </c>
      <c r="BN2" s="227">
        <f t="shared" ref="BN2" si="10">BM2+1</f>
        <v>66</v>
      </c>
      <c r="BO2" s="227">
        <f t="shared" ref="BO2" si="11">BN2+1</f>
        <v>67</v>
      </c>
      <c r="BP2" s="227">
        <f t="shared" ref="BP2" si="12">BO2+1</f>
        <v>68</v>
      </c>
      <c r="BQ2" s="227">
        <f t="shared" ref="BQ2" si="13">BP2+1</f>
        <v>69</v>
      </c>
      <c r="BR2" s="227">
        <f t="shared" ref="BR2" si="14">BQ2+1</f>
        <v>70</v>
      </c>
      <c r="BS2" s="227">
        <f t="shared" ref="BS2" si="15">BR2+1</f>
        <v>71</v>
      </c>
      <c r="BT2" s="227">
        <f t="shared" ref="BT2" si="16">BS2+1</f>
        <v>72</v>
      </c>
      <c r="BU2" s="227">
        <f t="shared" ref="BU2" si="17">BT2+1</f>
        <v>73</v>
      </c>
      <c r="BV2" s="227">
        <f t="shared" ref="BV2" si="18">BU2+1</f>
        <v>74</v>
      </c>
      <c r="BW2" s="227">
        <f t="shared" ref="BW2" si="19">BV2+1</f>
        <v>75</v>
      </c>
      <c r="BX2" s="227">
        <f t="shared" ref="BX2" si="20">BW2+1</f>
        <v>76</v>
      </c>
      <c r="BY2" s="227">
        <f t="shared" ref="BY2" si="21">BX2+1</f>
        <v>77</v>
      </c>
      <c r="BZ2" s="227">
        <f t="shared" ref="BZ2" si="22">BY2+1</f>
        <v>78</v>
      </c>
      <c r="CA2" s="227">
        <f t="shared" ref="CA2" si="23">BZ2+1</f>
        <v>79</v>
      </c>
      <c r="CB2" s="227">
        <f t="shared" ref="CB2" si="24">CA2+1</f>
        <v>80</v>
      </c>
      <c r="CC2" s="227">
        <f t="shared" ref="CC2" si="25">CB2+1</f>
        <v>81</v>
      </c>
      <c r="CD2" s="227">
        <f t="shared" ref="CD2:CE2" si="26">CC2+1</f>
        <v>82</v>
      </c>
      <c r="CE2" s="227">
        <f t="shared" si="26"/>
        <v>83</v>
      </c>
      <c r="CF2" s="227">
        <f t="shared" ref="CF2" si="27">CE2+1</f>
        <v>84</v>
      </c>
      <c r="CG2" s="227">
        <f t="shared" ref="CG2" si="28">CF2+1</f>
        <v>85</v>
      </c>
      <c r="CH2" s="227">
        <f t="shared" ref="CH2" si="29">CG2+1</f>
        <v>86</v>
      </c>
      <c r="CI2" s="227">
        <f t="shared" ref="CI2" si="30">CH2+1</f>
        <v>87</v>
      </c>
      <c r="CJ2" s="227">
        <f t="shared" ref="CJ2" si="31">CI2+1</f>
        <v>88</v>
      </c>
      <c r="CK2" s="227">
        <f t="shared" ref="CK2" si="32">CJ2+1</f>
        <v>89</v>
      </c>
    </row>
    <row r="3" spans="1:89" ht="15">
      <c r="A3" s="12"/>
      <c r="B3" s="503"/>
      <c r="E3" s="237">
        <v>10</v>
      </c>
      <c r="F3" s="237">
        <v>30</v>
      </c>
      <c r="G3" s="237">
        <v>40</v>
      </c>
      <c r="H3" s="237">
        <v>60</v>
      </c>
      <c r="I3" s="237">
        <v>70</v>
      </c>
      <c r="J3" s="237">
        <v>80</v>
      </c>
      <c r="K3" s="237">
        <v>90</v>
      </c>
      <c r="L3" s="237">
        <v>100</v>
      </c>
      <c r="M3" s="237">
        <v>120</v>
      </c>
      <c r="N3" s="237">
        <v>130</v>
      </c>
      <c r="O3" s="237">
        <v>150</v>
      </c>
      <c r="P3" s="237">
        <v>160</v>
      </c>
      <c r="Q3" s="237">
        <v>170</v>
      </c>
      <c r="R3" s="237">
        <v>180</v>
      </c>
      <c r="S3" s="237">
        <v>190</v>
      </c>
      <c r="T3" s="237">
        <v>200</v>
      </c>
      <c r="U3" s="237">
        <v>210</v>
      </c>
      <c r="V3" s="237">
        <v>220</v>
      </c>
      <c r="W3" s="237">
        <v>230</v>
      </c>
      <c r="X3" s="237">
        <v>240</v>
      </c>
      <c r="Y3" s="237">
        <v>250</v>
      </c>
      <c r="Z3" s="237">
        <v>260</v>
      </c>
      <c r="AA3" s="237">
        <v>270</v>
      </c>
      <c r="AB3" s="237">
        <v>280</v>
      </c>
      <c r="AC3" s="237">
        <v>300</v>
      </c>
      <c r="AD3" s="237">
        <v>310</v>
      </c>
      <c r="AE3" s="237">
        <v>320</v>
      </c>
      <c r="AF3" s="237">
        <v>330</v>
      </c>
      <c r="AG3" s="237">
        <v>350</v>
      </c>
      <c r="AH3" s="237">
        <v>360</v>
      </c>
      <c r="AI3" s="237">
        <v>380</v>
      </c>
      <c r="AJ3" s="237">
        <v>390</v>
      </c>
      <c r="AK3" s="237">
        <v>400</v>
      </c>
      <c r="AL3" s="237">
        <v>410</v>
      </c>
      <c r="AM3" s="237">
        <v>420</v>
      </c>
      <c r="AN3" s="237">
        <v>480</v>
      </c>
      <c r="AO3" s="237">
        <v>500</v>
      </c>
      <c r="AP3" s="237">
        <v>510</v>
      </c>
      <c r="AQ3" s="237">
        <v>520</v>
      </c>
      <c r="AR3" s="237">
        <v>530</v>
      </c>
      <c r="AS3" s="237">
        <v>540</v>
      </c>
      <c r="AT3" s="237">
        <v>550</v>
      </c>
      <c r="AU3" s="237">
        <v>560</v>
      </c>
      <c r="AV3" s="237">
        <v>570</v>
      </c>
      <c r="AW3" s="237">
        <v>580</v>
      </c>
      <c r="AX3" s="237">
        <v>590</v>
      </c>
      <c r="AY3" s="237">
        <v>600</v>
      </c>
      <c r="AZ3" s="237">
        <v>610</v>
      </c>
      <c r="BA3" s="237">
        <v>620</v>
      </c>
      <c r="BB3" s="237">
        <v>630</v>
      </c>
      <c r="BC3" s="237">
        <v>640</v>
      </c>
      <c r="BD3" s="237">
        <v>960</v>
      </c>
      <c r="BE3" s="237">
        <v>970</v>
      </c>
      <c r="BF3" s="237">
        <v>980</v>
      </c>
      <c r="BG3" s="237">
        <v>990</v>
      </c>
      <c r="BH3" s="237" t="s">
        <v>497</v>
      </c>
    </row>
    <row r="4" spans="1:89" ht="15">
      <c r="A4" s="12"/>
      <c r="B4" s="337"/>
      <c r="E4" s="238" t="str">
        <f t="shared" ref="E4:AJ4" si="33">VLOOKUP(E3,num,3,FALSE)</f>
        <v>Suburban</v>
      </c>
      <c r="F4" s="238" t="str">
        <f t="shared" si="33"/>
        <v>Suburban</v>
      </c>
      <c r="G4" s="238" t="str">
        <f t="shared" si="33"/>
        <v>Urban</v>
      </c>
      <c r="H4" s="238" t="str">
        <f t="shared" si="33"/>
        <v>Suburban</v>
      </c>
      <c r="I4" s="238" t="str">
        <f t="shared" si="33"/>
        <v>Urban Ring</v>
      </c>
      <c r="J4" s="238" t="str">
        <f t="shared" si="33"/>
        <v>Suburban</v>
      </c>
      <c r="K4" s="238" t="str">
        <f t="shared" si="33"/>
        <v>Suburban</v>
      </c>
      <c r="L4" s="238" t="str">
        <f t="shared" si="33"/>
        <v>Urban Ring</v>
      </c>
      <c r="M4" s="238" t="str">
        <f t="shared" si="33"/>
        <v>Suburban</v>
      </c>
      <c r="N4" s="238" t="str">
        <f t="shared" si="33"/>
        <v>Suburban</v>
      </c>
      <c r="O4" s="238" t="str">
        <f t="shared" si="33"/>
        <v>Suburban</v>
      </c>
      <c r="P4" s="238" t="str">
        <f t="shared" si="33"/>
        <v>Urban Ring</v>
      </c>
      <c r="Q4" s="238" t="str">
        <f t="shared" si="33"/>
        <v>Suburban</v>
      </c>
      <c r="R4" s="238" t="str">
        <f t="shared" si="33"/>
        <v>Suburban</v>
      </c>
      <c r="S4" s="238" t="str">
        <f t="shared" si="33"/>
        <v>Suburban</v>
      </c>
      <c r="T4" s="238" t="str">
        <f t="shared" si="33"/>
        <v>Suburban</v>
      </c>
      <c r="U4" s="238" t="str">
        <f t="shared" si="33"/>
        <v>Urban Ring</v>
      </c>
      <c r="V4" s="238" t="str">
        <f t="shared" si="33"/>
        <v>Suburban</v>
      </c>
      <c r="W4" s="238" t="str">
        <f t="shared" si="33"/>
        <v>Suburban</v>
      </c>
      <c r="X4" s="238" t="str">
        <f t="shared" si="33"/>
        <v>Urban Ring</v>
      </c>
      <c r="Y4" s="238" t="str">
        <f t="shared" si="33"/>
        <v>Suburban</v>
      </c>
      <c r="Z4" s="238" t="str">
        <f t="shared" si="33"/>
        <v>Urban</v>
      </c>
      <c r="AA4" s="238" t="str">
        <f t="shared" si="33"/>
        <v>Suburban</v>
      </c>
      <c r="AB4" s="238" t="str">
        <f t="shared" si="33"/>
        <v>Urban</v>
      </c>
      <c r="AC4" s="238" t="str">
        <f t="shared" si="33"/>
        <v>Suburban</v>
      </c>
      <c r="AD4" s="238" t="str">
        <f t="shared" si="33"/>
        <v>Suburban</v>
      </c>
      <c r="AE4" s="238" t="str">
        <f t="shared" si="33"/>
        <v>Suburban</v>
      </c>
      <c r="AF4" s="238" t="str">
        <f t="shared" si="33"/>
        <v>Suburban</v>
      </c>
      <c r="AG4" s="238" t="str">
        <f t="shared" si="33"/>
        <v>Urban Ring</v>
      </c>
      <c r="AH4" s="238" t="str">
        <f t="shared" si="33"/>
        <v>Suburban</v>
      </c>
      <c r="AI4" s="238" t="str">
        <f t="shared" si="33"/>
        <v>Urban Ring</v>
      </c>
      <c r="AJ4" s="238" t="str">
        <f t="shared" si="33"/>
        <v>Urban</v>
      </c>
      <c r="AK4" s="238" t="str">
        <f t="shared" ref="AK4:BG4" si="34">VLOOKUP(AK3,num,3,FALSE)</f>
        <v>State</v>
      </c>
      <c r="AL4" s="238" t="str">
        <f t="shared" si="34"/>
        <v>State</v>
      </c>
      <c r="AM4" s="238" t="str">
        <f t="shared" si="34"/>
        <v>State</v>
      </c>
      <c r="AN4" s="238" t="str">
        <f t="shared" si="34"/>
        <v>Charter</v>
      </c>
      <c r="AO4" s="238" t="str">
        <f t="shared" si="34"/>
        <v>Charter</v>
      </c>
      <c r="AP4" s="238" t="str">
        <f t="shared" si="34"/>
        <v>Charter</v>
      </c>
      <c r="AQ4" s="238" t="str">
        <f t="shared" si="34"/>
        <v>Charter</v>
      </c>
      <c r="AR4" s="238" t="str">
        <f t="shared" si="34"/>
        <v>Charter</v>
      </c>
      <c r="AS4" s="238" t="str">
        <f t="shared" si="34"/>
        <v>Charter</v>
      </c>
      <c r="AT4" s="238" t="str">
        <f t="shared" si="34"/>
        <v>Charter</v>
      </c>
      <c r="AU4" s="238" t="str">
        <f t="shared" si="34"/>
        <v>Charter</v>
      </c>
      <c r="AV4" s="238" t="str">
        <f t="shared" si="34"/>
        <v>Charter</v>
      </c>
      <c r="AW4" s="238" t="str">
        <f t="shared" si="34"/>
        <v>Charter</v>
      </c>
      <c r="AX4" s="238" t="str">
        <f t="shared" si="34"/>
        <v>Charter</v>
      </c>
      <c r="AY4" s="238" t="str">
        <f t="shared" si="34"/>
        <v>Charter</v>
      </c>
      <c r="AZ4" s="238" t="str">
        <f t="shared" si="34"/>
        <v>Charter</v>
      </c>
      <c r="BA4" s="238" t="str">
        <f t="shared" ref="BA4:BC4" si="35">VLOOKUP(BA3,num,3,FALSE)</f>
        <v>Charter</v>
      </c>
      <c r="BB4" s="238" t="str">
        <f t="shared" si="35"/>
        <v>Charter</v>
      </c>
      <c r="BC4" s="238" t="str">
        <f t="shared" si="35"/>
        <v>Charter</v>
      </c>
      <c r="BD4" s="238" t="str">
        <f t="shared" si="34"/>
        <v>Regional</v>
      </c>
      <c r="BE4" s="238" t="str">
        <f t="shared" si="34"/>
        <v>Regional</v>
      </c>
      <c r="BF4" s="238" t="str">
        <f t="shared" si="34"/>
        <v>Regional</v>
      </c>
      <c r="BG4" s="238" t="str">
        <f t="shared" si="34"/>
        <v>Regional</v>
      </c>
      <c r="BH4" s="237"/>
      <c r="BJ4" s="225" t="s">
        <v>38</v>
      </c>
      <c r="BK4" s="225" t="s">
        <v>38</v>
      </c>
      <c r="BL4" s="225" t="s">
        <v>38</v>
      </c>
      <c r="BM4" s="225" t="s">
        <v>881</v>
      </c>
      <c r="BN4" s="225" t="s">
        <v>881</v>
      </c>
      <c r="BO4" s="225" t="s">
        <v>881</v>
      </c>
      <c r="BP4" s="225" t="s">
        <v>37</v>
      </c>
      <c r="BQ4" s="225" t="s">
        <v>37</v>
      </c>
      <c r="BR4" s="225" t="s">
        <v>37</v>
      </c>
      <c r="BS4" s="225" t="s">
        <v>35</v>
      </c>
      <c r="BT4" s="225" t="s">
        <v>35</v>
      </c>
      <c r="BU4" s="225" t="s">
        <v>35</v>
      </c>
      <c r="BV4" s="225" t="s">
        <v>36</v>
      </c>
      <c r="BW4" s="225" t="s">
        <v>36</v>
      </c>
      <c r="BX4" s="225" t="s">
        <v>36</v>
      </c>
      <c r="BY4" s="225" t="s">
        <v>39</v>
      </c>
      <c r="BZ4" s="225" t="s">
        <v>39</v>
      </c>
      <c r="CA4" s="225" t="s">
        <v>39</v>
      </c>
      <c r="CB4" s="225" t="s">
        <v>1441</v>
      </c>
      <c r="CC4" s="225" t="s">
        <v>1441</v>
      </c>
      <c r="CD4" s="225" t="s">
        <v>1441</v>
      </c>
      <c r="CE4" s="225" t="s">
        <v>1441</v>
      </c>
      <c r="CF4" s="225" t="s">
        <v>38</v>
      </c>
      <c r="CG4" s="225" t="s">
        <v>881</v>
      </c>
      <c r="CH4" s="225" t="s">
        <v>37</v>
      </c>
      <c r="CI4" s="225" t="s">
        <v>35</v>
      </c>
      <c r="CJ4" s="225" t="s">
        <v>36</v>
      </c>
      <c r="CK4" s="225" t="s">
        <v>39</v>
      </c>
    </row>
    <row r="5" spans="1:89" ht="21.6" customHeight="1">
      <c r="A5" s="12"/>
      <c r="B5" s="337"/>
      <c r="E5" s="238" t="str">
        <f t="shared" ref="E5:BG5" si="36">VLOOKUP(E3,num,15,FALSE)</f>
        <v>Barrington</v>
      </c>
      <c r="F5" s="238" t="str">
        <f t="shared" si="36"/>
        <v>Burrillville</v>
      </c>
      <c r="G5" s="238" t="str">
        <f t="shared" si="36"/>
        <v>Central Falls</v>
      </c>
      <c r="H5" s="238" t="str">
        <f t="shared" si="36"/>
        <v>Coventry</v>
      </c>
      <c r="I5" s="238" t="str">
        <f t="shared" si="36"/>
        <v>Cranston</v>
      </c>
      <c r="J5" s="238" t="str">
        <f t="shared" si="36"/>
        <v>Cumberland</v>
      </c>
      <c r="K5" s="238" t="str">
        <f t="shared" si="36"/>
        <v>East Greenwich</v>
      </c>
      <c r="L5" s="238" t="str">
        <f t="shared" si="36"/>
        <v>E Providence</v>
      </c>
      <c r="M5" s="238" t="str">
        <f t="shared" si="36"/>
        <v>Foster</v>
      </c>
      <c r="N5" s="238" t="str">
        <f t="shared" si="36"/>
        <v>Glocester</v>
      </c>
      <c r="O5" s="238" t="str">
        <f t="shared" si="36"/>
        <v>Jamestown</v>
      </c>
      <c r="P5" s="238" t="str">
        <f t="shared" si="36"/>
        <v>Johnston</v>
      </c>
      <c r="Q5" s="238" t="str">
        <f t="shared" si="36"/>
        <v>Lincoln</v>
      </c>
      <c r="R5" s="238" t="str">
        <f t="shared" si="36"/>
        <v>Little Compton</v>
      </c>
      <c r="S5" s="238" t="str">
        <f t="shared" si="36"/>
        <v>Middletown</v>
      </c>
      <c r="T5" s="238" t="str">
        <f t="shared" si="36"/>
        <v>Narragansett</v>
      </c>
      <c r="U5" s="238" t="str">
        <f t="shared" si="36"/>
        <v>Newport</v>
      </c>
      <c r="V5" s="238" t="str">
        <f t="shared" si="36"/>
        <v>New Shoreham</v>
      </c>
      <c r="W5" s="238" t="str">
        <f t="shared" si="36"/>
        <v>North Kingstown</v>
      </c>
      <c r="X5" s="238" t="str">
        <f t="shared" si="36"/>
        <v>North Providence</v>
      </c>
      <c r="Y5" s="238" t="str">
        <f t="shared" si="36"/>
        <v>North Smithfield</v>
      </c>
      <c r="Z5" s="238" t="str">
        <f t="shared" si="36"/>
        <v>Pawtucket</v>
      </c>
      <c r="AA5" s="238" t="str">
        <f t="shared" si="36"/>
        <v>Portsmouth</v>
      </c>
      <c r="AB5" s="238" t="str">
        <f t="shared" si="36"/>
        <v>Providence</v>
      </c>
      <c r="AC5" s="238" t="str">
        <f t="shared" si="36"/>
        <v>Scituate</v>
      </c>
      <c r="AD5" s="238" t="str">
        <f t="shared" si="36"/>
        <v>Smithfield</v>
      </c>
      <c r="AE5" s="238" t="str">
        <f t="shared" si="36"/>
        <v>South Kingstown</v>
      </c>
      <c r="AF5" s="238" t="str">
        <f t="shared" si="36"/>
        <v>Tiverton</v>
      </c>
      <c r="AG5" s="238" t="str">
        <f t="shared" si="36"/>
        <v>Warwick</v>
      </c>
      <c r="AH5" s="238" t="str">
        <f t="shared" si="36"/>
        <v>Westerly</v>
      </c>
      <c r="AI5" s="238" t="str">
        <f t="shared" si="36"/>
        <v>W Warwick</v>
      </c>
      <c r="AJ5" s="238" t="str">
        <f t="shared" si="36"/>
        <v>Woonsocket</v>
      </c>
      <c r="AK5" s="238" t="str">
        <f t="shared" si="36"/>
        <v>Davies</v>
      </c>
      <c r="AL5" s="238" t="str">
        <f t="shared" si="36"/>
        <v>Deaf</v>
      </c>
      <c r="AM5" s="238" t="str">
        <f t="shared" si="36"/>
        <v>Metropolitan C&amp;TC</v>
      </c>
      <c r="AN5" s="238" t="str">
        <f t="shared" si="36"/>
        <v>Highlander</v>
      </c>
      <c r="AO5" s="238" t="str">
        <f t="shared" si="36"/>
        <v>New England Laborers</v>
      </c>
      <c r="AP5" s="238" t="str">
        <f t="shared" si="36"/>
        <v>Cuffee</v>
      </c>
      <c r="AQ5" s="238" t="str">
        <f t="shared" si="36"/>
        <v>Kingston Hill</v>
      </c>
      <c r="AR5" s="238" t="str">
        <f t="shared" si="36"/>
        <v>International</v>
      </c>
      <c r="AS5" s="238" t="str">
        <f t="shared" si="36"/>
        <v>Blackstone</v>
      </c>
      <c r="AT5" s="238" t="str">
        <f t="shared" si="36"/>
        <v>Compass</v>
      </c>
      <c r="AU5" s="238" t="str">
        <f t="shared" si="36"/>
        <v>Times 2</v>
      </c>
      <c r="AV5" s="238" t="str">
        <f t="shared" si="36"/>
        <v>ACES</v>
      </c>
      <c r="AW5" s="238" t="str">
        <f t="shared" si="36"/>
        <v>Beacon</v>
      </c>
      <c r="AX5" s="238" t="str">
        <f t="shared" si="36"/>
        <v>Learning Community</v>
      </c>
      <c r="AY5" s="238" t="str">
        <f t="shared" si="36"/>
        <v>Segue</v>
      </c>
      <c r="AZ5" s="238" t="str">
        <f t="shared" si="36"/>
        <v>RIMA-BV</v>
      </c>
      <c r="BA5" s="238" t="str">
        <f t="shared" ref="BA5:BB5" si="37">VLOOKUP(BA3,num,15,FALSE)</f>
        <v>Greene</v>
      </c>
      <c r="BB5" s="238" t="str">
        <f t="shared" si="37"/>
        <v>Trinity</v>
      </c>
      <c r="BC5" s="238" t="s">
        <v>1498</v>
      </c>
      <c r="BD5" s="238" t="str">
        <f t="shared" si="36"/>
        <v>Bristol-Warren</v>
      </c>
      <c r="BE5" s="238" t="str">
        <f t="shared" si="36"/>
        <v>Exeter-W. Greenwich</v>
      </c>
      <c r="BF5" s="238" t="str">
        <f t="shared" si="36"/>
        <v>Chariho</v>
      </c>
      <c r="BG5" s="238" t="str">
        <f t="shared" si="36"/>
        <v>Foster-Glocester</v>
      </c>
      <c r="BH5" s="38"/>
      <c r="BJ5" s="225" t="s">
        <v>0</v>
      </c>
      <c r="BK5" s="225" t="s">
        <v>1</v>
      </c>
      <c r="BL5" s="225" t="s">
        <v>2</v>
      </c>
      <c r="BM5" s="225" t="s">
        <v>0</v>
      </c>
      <c r="BN5" s="225" t="s">
        <v>1</v>
      </c>
      <c r="BO5" s="225" t="s">
        <v>2</v>
      </c>
      <c r="BP5" s="225" t="s">
        <v>0</v>
      </c>
      <c r="BQ5" s="225" t="s">
        <v>1</v>
      </c>
      <c r="BR5" s="225" t="s">
        <v>2</v>
      </c>
      <c r="BS5" s="225" t="s">
        <v>0</v>
      </c>
      <c r="BT5" s="225" t="s">
        <v>1</v>
      </c>
      <c r="BU5" s="225" t="s">
        <v>2</v>
      </c>
      <c r="BV5" s="225" t="s">
        <v>0</v>
      </c>
      <c r="BW5" s="225" t="s">
        <v>1</v>
      </c>
      <c r="BX5" s="225" t="s">
        <v>2</v>
      </c>
      <c r="BY5" s="225" t="s">
        <v>0</v>
      </c>
      <c r="BZ5" s="225" t="s">
        <v>1</v>
      </c>
      <c r="CA5" s="225" t="s">
        <v>2</v>
      </c>
      <c r="CB5" s="225" t="s">
        <v>0</v>
      </c>
      <c r="CC5" s="225" t="s">
        <v>1</v>
      </c>
      <c r="CD5" s="225" t="s">
        <v>2</v>
      </c>
      <c r="CE5" s="425" t="s">
        <v>839</v>
      </c>
      <c r="CF5" s="425" t="s">
        <v>839</v>
      </c>
      <c r="CG5" s="425" t="s">
        <v>839</v>
      </c>
      <c r="CH5" s="425" t="s">
        <v>839</v>
      </c>
      <c r="CI5" s="425" t="s">
        <v>839</v>
      </c>
      <c r="CJ5" s="425" t="s">
        <v>839</v>
      </c>
      <c r="CK5" s="425" t="s">
        <v>839</v>
      </c>
    </row>
    <row r="8" spans="1:89" s="226" customFormat="1" ht="12" customHeight="1">
      <c r="A8" s="99"/>
      <c r="D8" s="251"/>
    </row>
    <row r="9" spans="1:89" ht="12" customHeight="1">
      <c r="B9" s="239" t="s">
        <v>600</v>
      </c>
      <c r="E9" s="240"/>
      <c r="F9" s="99"/>
      <c r="G9" s="99"/>
      <c r="H9" s="99"/>
      <c r="I9" s="99"/>
      <c r="J9" s="99"/>
      <c r="K9" s="99"/>
      <c r="L9" s="99"/>
      <c r="M9" s="99"/>
      <c r="N9" s="99"/>
      <c r="O9" s="99"/>
      <c r="P9" s="99"/>
      <c r="Q9" s="99"/>
      <c r="R9" s="99"/>
      <c r="S9" s="99"/>
      <c r="T9" s="226"/>
      <c r="U9" s="226"/>
      <c r="V9" s="226"/>
      <c r="W9" s="226"/>
      <c r="X9" s="226"/>
    </row>
    <row r="10" spans="1:89">
      <c r="B10" s="228" t="s">
        <v>559</v>
      </c>
      <c r="C10" s="229">
        <f t="shared" ref="C10:AH10" si="38">C$2</f>
        <v>3</v>
      </c>
      <c r="D10" s="281">
        <f t="shared" si="38"/>
        <v>4</v>
      </c>
      <c r="E10" s="229">
        <f t="shared" si="38"/>
        <v>5</v>
      </c>
      <c r="F10" s="229">
        <f t="shared" si="38"/>
        <v>6</v>
      </c>
      <c r="G10" s="229">
        <f t="shared" si="38"/>
        <v>7</v>
      </c>
      <c r="H10" s="229">
        <f t="shared" si="38"/>
        <v>8</v>
      </c>
      <c r="I10" s="229">
        <f t="shared" si="38"/>
        <v>9</v>
      </c>
      <c r="J10" s="229">
        <f t="shared" si="38"/>
        <v>10</v>
      </c>
      <c r="K10" s="229">
        <f t="shared" si="38"/>
        <v>11</v>
      </c>
      <c r="L10" s="229">
        <f t="shared" si="38"/>
        <v>12</v>
      </c>
      <c r="M10" s="229">
        <f t="shared" si="38"/>
        <v>13</v>
      </c>
      <c r="N10" s="229">
        <f t="shared" si="38"/>
        <v>14</v>
      </c>
      <c r="O10" s="229">
        <f t="shared" si="38"/>
        <v>15</v>
      </c>
      <c r="P10" s="229">
        <f t="shared" si="38"/>
        <v>16</v>
      </c>
      <c r="Q10" s="229">
        <f t="shared" si="38"/>
        <v>17</v>
      </c>
      <c r="R10" s="229">
        <f t="shared" si="38"/>
        <v>18</v>
      </c>
      <c r="S10" s="229">
        <f t="shared" si="38"/>
        <v>19</v>
      </c>
      <c r="T10" s="229">
        <f t="shared" si="38"/>
        <v>20</v>
      </c>
      <c r="U10" s="229">
        <f t="shared" si="38"/>
        <v>21</v>
      </c>
      <c r="V10" s="229">
        <f t="shared" si="38"/>
        <v>22</v>
      </c>
      <c r="W10" s="229">
        <f t="shared" si="38"/>
        <v>23</v>
      </c>
      <c r="X10" s="229">
        <f t="shared" si="38"/>
        <v>24</v>
      </c>
      <c r="Y10" s="229">
        <f t="shared" si="38"/>
        <v>25</v>
      </c>
      <c r="Z10" s="229">
        <f t="shared" si="38"/>
        <v>26</v>
      </c>
      <c r="AA10" s="229">
        <f t="shared" si="38"/>
        <v>27</v>
      </c>
      <c r="AB10" s="229">
        <f t="shared" si="38"/>
        <v>28</v>
      </c>
      <c r="AC10" s="229">
        <f t="shared" si="38"/>
        <v>29</v>
      </c>
      <c r="AD10" s="229">
        <f t="shared" si="38"/>
        <v>30</v>
      </c>
      <c r="AE10" s="229">
        <f t="shared" si="38"/>
        <v>31</v>
      </c>
      <c r="AF10" s="229">
        <f t="shared" si="38"/>
        <v>32</v>
      </c>
      <c r="AG10" s="229">
        <f t="shared" si="38"/>
        <v>33</v>
      </c>
      <c r="AH10" s="229">
        <f t="shared" si="38"/>
        <v>34</v>
      </c>
      <c r="AI10" s="229">
        <f t="shared" ref="AI10:BH10" si="39">AI$2</f>
        <v>35</v>
      </c>
      <c r="AJ10" s="229">
        <f t="shared" si="39"/>
        <v>36</v>
      </c>
      <c r="AK10" s="229">
        <f t="shared" si="39"/>
        <v>37</v>
      </c>
      <c r="AL10" s="229">
        <f t="shared" si="39"/>
        <v>38</v>
      </c>
      <c r="AM10" s="229">
        <f t="shared" si="39"/>
        <v>39</v>
      </c>
      <c r="AN10" s="229">
        <f t="shared" si="39"/>
        <v>40</v>
      </c>
      <c r="AO10" s="229">
        <f t="shared" si="39"/>
        <v>41</v>
      </c>
      <c r="AP10" s="229">
        <f t="shared" si="39"/>
        <v>42</v>
      </c>
      <c r="AQ10" s="229">
        <f t="shared" si="39"/>
        <v>43</v>
      </c>
      <c r="AR10" s="229">
        <f t="shared" si="39"/>
        <v>44</v>
      </c>
      <c r="AS10" s="229">
        <f t="shared" si="39"/>
        <v>45</v>
      </c>
      <c r="AT10" s="229">
        <f t="shared" si="39"/>
        <v>46</v>
      </c>
      <c r="AU10" s="229">
        <f t="shared" si="39"/>
        <v>47</v>
      </c>
      <c r="AV10" s="229">
        <f t="shared" si="39"/>
        <v>48</v>
      </c>
      <c r="AW10" s="229">
        <f t="shared" si="39"/>
        <v>49</v>
      </c>
      <c r="AX10" s="229">
        <f t="shared" si="39"/>
        <v>50</v>
      </c>
      <c r="AY10" s="229">
        <f t="shared" si="39"/>
        <v>51</v>
      </c>
      <c r="AZ10" s="229">
        <f t="shared" si="39"/>
        <v>52</v>
      </c>
      <c r="BA10" s="229">
        <f t="shared" si="39"/>
        <v>53</v>
      </c>
      <c r="BB10" s="229">
        <f t="shared" si="39"/>
        <v>54</v>
      </c>
      <c r="BC10" s="229">
        <f t="shared" si="39"/>
        <v>55</v>
      </c>
      <c r="BD10" s="229">
        <f t="shared" si="39"/>
        <v>56</v>
      </c>
      <c r="BE10" s="229">
        <f t="shared" si="39"/>
        <v>57</v>
      </c>
      <c r="BF10" s="229">
        <f t="shared" si="39"/>
        <v>58</v>
      </c>
      <c r="BG10" s="229">
        <f t="shared" si="39"/>
        <v>59</v>
      </c>
      <c r="BH10" s="229">
        <f t="shared" si="39"/>
        <v>60</v>
      </c>
    </row>
    <row r="11" spans="1:89" s="241" customFormat="1">
      <c r="B11" s="230" t="s">
        <v>601</v>
      </c>
      <c r="C11" s="230"/>
      <c r="D11" s="282" t="s">
        <v>561</v>
      </c>
      <c r="E11" s="237">
        <v>10</v>
      </c>
      <c r="F11" s="237">
        <v>30</v>
      </c>
      <c r="G11" s="237">
        <v>40</v>
      </c>
      <c r="H11" s="237">
        <v>60</v>
      </c>
      <c r="I11" s="237">
        <v>70</v>
      </c>
      <c r="J11" s="237">
        <v>80</v>
      </c>
      <c r="K11" s="237">
        <v>90</v>
      </c>
      <c r="L11" s="237">
        <v>100</v>
      </c>
      <c r="M11" s="237">
        <v>120</v>
      </c>
      <c r="N11" s="237">
        <v>130</v>
      </c>
      <c r="O11" s="237">
        <v>150</v>
      </c>
      <c r="P11" s="237">
        <v>160</v>
      </c>
      <c r="Q11" s="237">
        <v>170</v>
      </c>
      <c r="R11" s="237">
        <v>180</v>
      </c>
      <c r="S11" s="237">
        <v>190</v>
      </c>
      <c r="T11" s="237">
        <v>200</v>
      </c>
      <c r="U11" s="237">
        <v>210</v>
      </c>
      <c r="V11" s="237">
        <v>220</v>
      </c>
      <c r="W11" s="237">
        <v>230</v>
      </c>
      <c r="X11" s="237">
        <v>240</v>
      </c>
      <c r="Y11" s="237">
        <v>250</v>
      </c>
      <c r="Z11" s="237">
        <v>260</v>
      </c>
      <c r="AA11" s="237">
        <v>270</v>
      </c>
      <c r="AB11" s="237">
        <v>280</v>
      </c>
      <c r="AC11" s="237">
        <v>300</v>
      </c>
      <c r="AD11" s="237">
        <v>310</v>
      </c>
      <c r="AE11" s="237">
        <v>320</v>
      </c>
      <c r="AF11" s="237">
        <v>330</v>
      </c>
      <c r="AG11" s="237">
        <v>350</v>
      </c>
      <c r="AH11" s="237">
        <v>360</v>
      </c>
      <c r="AI11" s="237">
        <v>380</v>
      </c>
      <c r="AJ11" s="237">
        <v>390</v>
      </c>
      <c r="AK11" s="237">
        <v>400</v>
      </c>
      <c r="AL11" s="237">
        <v>410</v>
      </c>
      <c r="AM11" s="237">
        <v>420</v>
      </c>
      <c r="AN11" s="237">
        <v>480</v>
      </c>
      <c r="AO11" s="237">
        <v>500</v>
      </c>
      <c r="AP11" s="237">
        <v>510</v>
      </c>
      <c r="AQ11" s="237">
        <v>520</v>
      </c>
      <c r="AR11" s="237">
        <v>530</v>
      </c>
      <c r="AS11" s="237">
        <v>540</v>
      </c>
      <c r="AT11" s="237">
        <v>550</v>
      </c>
      <c r="AU11" s="237">
        <v>560</v>
      </c>
      <c r="AV11" s="237">
        <v>570</v>
      </c>
      <c r="AW11" s="237">
        <v>580</v>
      </c>
      <c r="AX11" s="237">
        <v>590</v>
      </c>
      <c r="AY11" s="237">
        <v>600</v>
      </c>
      <c r="AZ11" s="237">
        <v>610</v>
      </c>
      <c r="BA11" s="237">
        <v>620</v>
      </c>
      <c r="BB11" s="237">
        <v>630</v>
      </c>
      <c r="BC11" s="237">
        <v>640</v>
      </c>
      <c r="BD11" s="237">
        <v>960</v>
      </c>
      <c r="BE11" s="237">
        <v>970</v>
      </c>
      <c r="BF11" s="237">
        <v>980</v>
      </c>
      <c r="BG11" s="237">
        <v>990</v>
      </c>
      <c r="BH11" s="242" t="s">
        <v>497</v>
      </c>
    </row>
    <row r="12" spans="1:89" s="29" customFormat="1" ht="22.9" customHeight="1">
      <c r="A12" s="243"/>
      <c r="B12" s="228"/>
      <c r="C12" s="228"/>
      <c r="D12" s="283" t="s">
        <v>558</v>
      </c>
      <c r="E12" s="238" t="str">
        <f t="shared" ref="E12:AJ12" si="40">VLOOKUP(E11,num,15,FALSE)</f>
        <v>Barrington</v>
      </c>
      <c r="F12" s="238" t="str">
        <f t="shared" si="40"/>
        <v>Burrillville</v>
      </c>
      <c r="G12" s="238" t="str">
        <f t="shared" si="40"/>
        <v>Central Falls</v>
      </c>
      <c r="H12" s="238" t="str">
        <f t="shared" si="40"/>
        <v>Coventry</v>
      </c>
      <c r="I12" s="238" t="str">
        <f t="shared" si="40"/>
        <v>Cranston</v>
      </c>
      <c r="J12" s="238" t="str">
        <f t="shared" si="40"/>
        <v>Cumberland</v>
      </c>
      <c r="K12" s="238" t="str">
        <f t="shared" si="40"/>
        <v>East Greenwich</v>
      </c>
      <c r="L12" s="238" t="str">
        <f t="shared" si="40"/>
        <v>E Providence</v>
      </c>
      <c r="M12" s="238" t="str">
        <f t="shared" si="40"/>
        <v>Foster</v>
      </c>
      <c r="N12" s="238" t="str">
        <f t="shared" si="40"/>
        <v>Glocester</v>
      </c>
      <c r="O12" s="238" t="str">
        <f t="shared" si="40"/>
        <v>Jamestown</v>
      </c>
      <c r="P12" s="238" t="str">
        <f t="shared" si="40"/>
        <v>Johnston</v>
      </c>
      <c r="Q12" s="238" t="str">
        <f t="shared" si="40"/>
        <v>Lincoln</v>
      </c>
      <c r="R12" s="238" t="str">
        <f t="shared" si="40"/>
        <v>Little Compton</v>
      </c>
      <c r="S12" s="238" t="str">
        <f t="shared" si="40"/>
        <v>Middletown</v>
      </c>
      <c r="T12" s="238" t="str">
        <f t="shared" si="40"/>
        <v>Narragansett</v>
      </c>
      <c r="U12" s="238" t="str">
        <f t="shared" si="40"/>
        <v>Newport</v>
      </c>
      <c r="V12" s="238" t="str">
        <f t="shared" si="40"/>
        <v>New Shoreham</v>
      </c>
      <c r="W12" s="238" t="str">
        <f t="shared" si="40"/>
        <v>North Kingstown</v>
      </c>
      <c r="X12" s="238" t="str">
        <f t="shared" si="40"/>
        <v>North Providence</v>
      </c>
      <c r="Y12" s="238" t="str">
        <f t="shared" si="40"/>
        <v>North Smithfield</v>
      </c>
      <c r="Z12" s="238" t="str">
        <f t="shared" si="40"/>
        <v>Pawtucket</v>
      </c>
      <c r="AA12" s="238" t="str">
        <f t="shared" si="40"/>
        <v>Portsmouth</v>
      </c>
      <c r="AB12" s="238" t="str">
        <f t="shared" si="40"/>
        <v>Providence</v>
      </c>
      <c r="AC12" s="238" t="str">
        <f t="shared" si="40"/>
        <v>Scituate</v>
      </c>
      <c r="AD12" s="238" t="str">
        <f t="shared" si="40"/>
        <v>Smithfield</v>
      </c>
      <c r="AE12" s="238" t="str">
        <f t="shared" si="40"/>
        <v>South Kingstown</v>
      </c>
      <c r="AF12" s="238" t="str">
        <f t="shared" si="40"/>
        <v>Tiverton</v>
      </c>
      <c r="AG12" s="238" t="str">
        <f t="shared" si="40"/>
        <v>Warwick</v>
      </c>
      <c r="AH12" s="238" t="str">
        <f t="shared" si="40"/>
        <v>Westerly</v>
      </c>
      <c r="AI12" s="238" t="str">
        <f t="shared" si="40"/>
        <v>W Warwick</v>
      </c>
      <c r="AJ12" s="238" t="str">
        <f t="shared" si="40"/>
        <v>Woonsocket</v>
      </c>
      <c r="AK12" s="238" t="str">
        <f t="shared" ref="AK12:BG12" si="41">VLOOKUP(AK11,num,15,FALSE)</f>
        <v>Davies</v>
      </c>
      <c r="AL12" s="238" t="str">
        <f t="shared" si="41"/>
        <v>Deaf</v>
      </c>
      <c r="AM12" s="238" t="str">
        <f t="shared" si="41"/>
        <v>Metropolitan C&amp;TC</v>
      </c>
      <c r="AN12" s="238" t="str">
        <f t="shared" si="41"/>
        <v>Highlander</v>
      </c>
      <c r="AO12" s="238" t="str">
        <f t="shared" si="41"/>
        <v>New England Laborers</v>
      </c>
      <c r="AP12" s="238" t="str">
        <f t="shared" si="41"/>
        <v>Cuffee</v>
      </c>
      <c r="AQ12" s="238" t="str">
        <f t="shared" si="41"/>
        <v>Kingston Hill</v>
      </c>
      <c r="AR12" s="238" t="str">
        <f t="shared" si="41"/>
        <v>International</v>
      </c>
      <c r="AS12" s="238" t="str">
        <f t="shared" si="41"/>
        <v>Blackstone</v>
      </c>
      <c r="AT12" s="238" t="str">
        <f t="shared" si="41"/>
        <v>Compass</v>
      </c>
      <c r="AU12" s="238" t="str">
        <f t="shared" si="41"/>
        <v>Times 2</v>
      </c>
      <c r="AV12" s="238" t="str">
        <f t="shared" si="41"/>
        <v>ACES</v>
      </c>
      <c r="AW12" s="238" t="str">
        <f t="shared" si="41"/>
        <v>Beacon</v>
      </c>
      <c r="AX12" s="238" t="str">
        <f t="shared" si="41"/>
        <v>Learning Community</v>
      </c>
      <c r="AY12" s="238" t="str">
        <f t="shared" si="41"/>
        <v>Segue</v>
      </c>
      <c r="AZ12" s="238" t="str">
        <f t="shared" si="41"/>
        <v>RIMA-BV</v>
      </c>
      <c r="BA12" s="238" t="str">
        <f t="shared" ref="BA12:BB12" si="42">VLOOKUP(BA11,num,15,FALSE)</f>
        <v>Greene</v>
      </c>
      <c r="BB12" s="238" t="str">
        <f t="shared" si="42"/>
        <v>Trinity</v>
      </c>
      <c r="BC12" s="238" t="s">
        <v>1498</v>
      </c>
      <c r="BD12" s="238" t="str">
        <f t="shared" si="41"/>
        <v>Bristol-Warren</v>
      </c>
      <c r="BE12" s="238" t="str">
        <f t="shared" si="41"/>
        <v>Exeter-W. Greenwich</v>
      </c>
      <c r="BF12" s="238" t="str">
        <f t="shared" si="41"/>
        <v>Chariho</v>
      </c>
      <c r="BG12" s="238" t="str">
        <f t="shared" si="41"/>
        <v>Foster-Glocester</v>
      </c>
      <c r="BH12" s="38"/>
    </row>
    <row r="13" spans="1:89" s="30" customFormat="1" ht="22.9" customHeight="1">
      <c r="A13" s="207"/>
      <c r="B13" s="244"/>
      <c r="C13" s="228"/>
      <c r="D13" s="284" t="s">
        <v>557</v>
      </c>
      <c r="E13" s="99" t="b">
        <f t="shared" ref="E13:P13" si="43">EXACT(E12,E14)</f>
        <v>1</v>
      </c>
      <c r="F13" s="99" t="b">
        <f t="shared" si="43"/>
        <v>1</v>
      </c>
      <c r="G13" s="99" t="b">
        <f t="shared" si="43"/>
        <v>1</v>
      </c>
      <c r="H13" s="99" t="b">
        <f t="shared" si="43"/>
        <v>1</v>
      </c>
      <c r="I13" s="99" t="b">
        <f t="shared" si="43"/>
        <v>1</v>
      </c>
      <c r="J13" s="99" t="b">
        <f t="shared" si="43"/>
        <v>1</v>
      </c>
      <c r="K13" s="99" t="b">
        <f t="shared" si="43"/>
        <v>1</v>
      </c>
      <c r="L13" s="99" t="b">
        <f t="shared" si="43"/>
        <v>1</v>
      </c>
      <c r="M13" s="99" t="b">
        <f t="shared" si="43"/>
        <v>1</v>
      </c>
      <c r="N13" s="99" t="b">
        <f t="shared" si="43"/>
        <v>1</v>
      </c>
      <c r="O13" s="99" t="b">
        <f t="shared" si="43"/>
        <v>1</v>
      </c>
      <c r="P13" s="99" t="b">
        <f t="shared" si="43"/>
        <v>1</v>
      </c>
      <c r="Q13" s="99" t="b">
        <f>EXACT(Q12,Q14)</f>
        <v>1</v>
      </c>
      <c r="R13" s="99" t="b">
        <f>EXACT(R12,R14)</f>
        <v>1</v>
      </c>
      <c r="S13" s="99" t="b">
        <f>EXACT(S12,S14)</f>
        <v>1</v>
      </c>
      <c r="T13" s="99" t="b">
        <f t="shared" ref="T13:BH13" si="44">EXACT(T12,T14)</f>
        <v>1</v>
      </c>
      <c r="U13" s="99" t="b">
        <f t="shared" si="44"/>
        <v>1</v>
      </c>
      <c r="V13" s="99" t="b">
        <f t="shared" si="44"/>
        <v>1</v>
      </c>
      <c r="W13" s="99" t="b">
        <f t="shared" si="44"/>
        <v>1</v>
      </c>
      <c r="X13" s="99" t="b">
        <f t="shared" si="44"/>
        <v>1</v>
      </c>
      <c r="Y13" s="99" t="b">
        <f t="shared" si="44"/>
        <v>1</v>
      </c>
      <c r="Z13" s="99" t="b">
        <f t="shared" si="44"/>
        <v>1</v>
      </c>
      <c r="AA13" s="99" t="b">
        <f t="shared" si="44"/>
        <v>1</v>
      </c>
      <c r="AB13" s="99" t="b">
        <f t="shared" si="44"/>
        <v>1</v>
      </c>
      <c r="AC13" s="99" t="b">
        <f t="shared" si="44"/>
        <v>1</v>
      </c>
      <c r="AD13" s="99" t="b">
        <f t="shared" si="44"/>
        <v>1</v>
      </c>
      <c r="AE13" s="99" t="b">
        <f t="shared" si="44"/>
        <v>1</v>
      </c>
      <c r="AF13" s="99" t="b">
        <f t="shared" si="44"/>
        <v>1</v>
      </c>
      <c r="AG13" s="99" t="b">
        <f t="shared" si="44"/>
        <v>1</v>
      </c>
      <c r="AH13" s="99" t="b">
        <f t="shared" si="44"/>
        <v>1</v>
      </c>
      <c r="AI13" s="99" t="b">
        <f t="shared" si="44"/>
        <v>1</v>
      </c>
      <c r="AJ13" s="99" t="b">
        <f t="shared" si="44"/>
        <v>1</v>
      </c>
      <c r="AK13" s="99" t="b">
        <f t="shared" si="44"/>
        <v>1</v>
      </c>
      <c r="AL13" s="99" t="b">
        <f t="shared" si="44"/>
        <v>1</v>
      </c>
      <c r="AM13" s="99" t="b">
        <f t="shared" si="44"/>
        <v>1</v>
      </c>
      <c r="AN13" s="99" t="b">
        <f t="shared" si="44"/>
        <v>1</v>
      </c>
      <c r="AO13" s="99" t="b">
        <f t="shared" si="44"/>
        <v>1</v>
      </c>
      <c r="AP13" s="99" t="b">
        <f t="shared" si="44"/>
        <v>1</v>
      </c>
      <c r="AQ13" s="99" t="b">
        <f t="shared" si="44"/>
        <v>1</v>
      </c>
      <c r="AR13" s="99" t="b">
        <f t="shared" si="44"/>
        <v>1</v>
      </c>
      <c r="AS13" s="99" t="b">
        <f t="shared" si="44"/>
        <v>1</v>
      </c>
      <c r="AT13" s="99" t="b">
        <f t="shared" si="44"/>
        <v>1</v>
      </c>
      <c r="AU13" s="99" t="b">
        <f t="shared" si="44"/>
        <v>1</v>
      </c>
      <c r="AV13" s="99" t="b">
        <f t="shared" si="44"/>
        <v>1</v>
      </c>
      <c r="AW13" s="99" t="b">
        <f t="shared" si="44"/>
        <v>1</v>
      </c>
      <c r="AX13" s="99" t="b">
        <f t="shared" si="44"/>
        <v>1</v>
      </c>
      <c r="AY13" s="99" t="b">
        <f t="shared" si="44"/>
        <v>1</v>
      </c>
      <c r="AZ13" s="99" t="b">
        <f t="shared" si="44"/>
        <v>1</v>
      </c>
      <c r="BA13" s="99" t="b">
        <f t="shared" ref="BA13:BC13" si="45">EXACT(BA12,BA14)</f>
        <v>1</v>
      </c>
      <c r="BB13" s="99" t="b">
        <f t="shared" si="45"/>
        <v>1</v>
      </c>
      <c r="BC13" s="99" t="b">
        <f t="shared" si="45"/>
        <v>1</v>
      </c>
      <c r="BD13" s="99" t="b">
        <f t="shared" si="44"/>
        <v>1</v>
      </c>
      <c r="BE13" s="99" t="b">
        <f t="shared" si="44"/>
        <v>1</v>
      </c>
      <c r="BF13" s="99" t="b">
        <f t="shared" si="44"/>
        <v>1</v>
      </c>
      <c r="BG13" s="99" t="b">
        <f t="shared" si="44"/>
        <v>1</v>
      </c>
      <c r="BH13" s="99" t="b">
        <f t="shared" si="44"/>
        <v>1</v>
      </c>
      <c r="BJ13" s="231"/>
      <c r="BK13" s="231"/>
      <c r="BL13" s="231"/>
      <c r="BM13" s="231"/>
      <c r="BN13" s="231"/>
      <c r="BO13" s="231"/>
      <c r="BP13" s="231"/>
      <c r="BQ13" s="231"/>
      <c r="BR13" s="231"/>
      <c r="BS13" s="231"/>
      <c r="BT13" s="231"/>
      <c r="BU13" s="231"/>
      <c r="BV13" s="231"/>
      <c r="BW13" s="231"/>
      <c r="BX13" s="231"/>
      <c r="BY13" s="231"/>
      <c r="BZ13" s="231"/>
      <c r="CA13" s="231"/>
      <c r="CB13" s="231"/>
      <c r="CC13" s="231"/>
      <c r="CD13" s="231"/>
    </row>
    <row r="14" spans="1:89" s="30" customFormat="1" ht="22.9" customHeight="1">
      <c r="A14" s="207"/>
      <c r="B14" s="38" t="s">
        <v>46</v>
      </c>
      <c r="C14" s="245" t="s">
        <v>556</v>
      </c>
      <c r="D14" s="437" t="s">
        <v>46</v>
      </c>
      <c r="E14" s="434" t="s">
        <v>510</v>
      </c>
      <c r="F14" s="434" t="s">
        <v>514</v>
      </c>
      <c r="G14" s="434" t="s">
        <v>515</v>
      </c>
      <c r="H14" s="434" t="s">
        <v>516</v>
      </c>
      <c r="I14" s="434" t="s">
        <v>517</v>
      </c>
      <c r="J14" s="434" t="s">
        <v>518</v>
      </c>
      <c r="K14" s="434" t="s">
        <v>545</v>
      </c>
      <c r="L14" s="434" t="s">
        <v>519</v>
      </c>
      <c r="M14" s="434" t="s">
        <v>520</v>
      </c>
      <c r="N14" s="434" t="s">
        <v>547</v>
      </c>
      <c r="O14" s="434" t="s">
        <v>523</v>
      </c>
      <c r="P14" s="434" t="s">
        <v>524</v>
      </c>
      <c r="Q14" s="434" t="s">
        <v>548</v>
      </c>
      <c r="R14" s="434" t="s">
        <v>527</v>
      </c>
      <c r="S14" s="434" t="s">
        <v>529</v>
      </c>
      <c r="T14" s="434" t="s">
        <v>530</v>
      </c>
      <c r="U14" s="434" t="s">
        <v>549</v>
      </c>
      <c r="V14" s="434" t="s">
        <v>532</v>
      </c>
      <c r="W14" s="434" t="s">
        <v>533</v>
      </c>
      <c r="X14" s="434" t="s">
        <v>688</v>
      </c>
      <c r="Y14" s="434" t="s">
        <v>550</v>
      </c>
      <c r="Z14" s="434" t="s">
        <v>534</v>
      </c>
      <c r="AA14" s="434" t="s">
        <v>535</v>
      </c>
      <c r="AB14" s="434" t="s">
        <v>536</v>
      </c>
      <c r="AC14" s="434" t="s">
        <v>551</v>
      </c>
      <c r="AD14" s="434" t="s">
        <v>538</v>
      </c>
      <c r="AE14" s="434" t="s">
        <v>539</v>
      </c>
      <c r="AF14" s="434" t="s">
        <v>540</v>
      </c>
      <c r="AG14" s="434" t="s">
        <v>553</v>
      </c>
      <c r="AH14" s="434" t="s">
        <v>554</v>
      </c>
      <c r="AI14" s="434" t="s">
        <v>541</v>
      </c>
      <c r="AJ14" s="434" t="s">
        <v>555</v>
      </c>
      <c r="AK14" s="434" t="s">
        <v>562</v>
      </c>
      <c r="AL14" s="434" t="s">
        <v>563</v>
      </c>
      <c r="AM14" s="434" t="s">
        <v>528</v>
      </c>
      <c r="AN14" s="434" t="s">
        <v>692</v>
      </c>
      <c r="AO14" s="434" t="s">
        <v>531</v>
      </c>
      <c r="AP14" s="434" t="s">
        <v>544</v>
      </c>
      <c r="AQ14" s="434" t="s">
        <v>525</v>
      </c>
      <c r="AR14" s="434" t="s">
        <v>522</v>
      </c>
      <c r="AS14" s="434" t="s">
        <v>512</v>
      </c>
      <c r="AT14" s="434" t="s">
        <v>543</v>
      </c>
      <c r="AU14" s="434" t="s">
        <v>552</v>
      </c>
      <c r="AV14" s="434" t="s">
        <v>1475</v>
      </c>
      <c r="AW14" s="434" t="s">
        <v>511</v>
      </c>
      <c r="AX14" s="434" t="s">
        <v>526</v>
      </c>
      <c r="AY14" s="434" t="s">
        <v>537</v>
      </c>
      <c r="AZ14" s="434" t="s">
        <v>689</v>
      </c>
      <c r="BA14" s="434" t="s">
        <v>1473</v>
      </c>
      <c r="BB14" s="434" t="s">
        <v>1474</v>
      </c>
      <c r="BC14" s="497" t="s">
        <v>1498</v>
      </c>
      <c r="BD14" s="434" t="s">
        <v>513</v>
      </c>
      <c r="BE14" s="434" t="s">
        <v>546</v>
      </c>
      <c r="BF14" s="434" t="s">
        <v>542</v>
      </c>
      <c r="BG14" s="434" t="s">
        <v>521</v>
      </c>
      <c r="BH14" s="434"/>
      <c r="BJ14" s="207"/>
      <c r="BK14" s="207"/>
      <c r="BL14" s="207"/>
      <c r="BM14" s="207"/>
      <c r="BN14" s="207"/>
      <c r="BO14" s="207"/>
      <c r="BP14" s="207"/>
      <c r="BQ14" s="207"/>
      <c r="BR14" s="207"/>
      <c r="BS14" s="207"/>
      <c r="BT14" s="207"/>
      <c r="BU14" s="207"/>
      <c r="BV14" s="207"/>
      <c r="BW14" s="207"/>
      <c r="BX14" s="207"/>
      <c r="BY14" s="207"/>
      <c r="BZ14" s="207"/>
      <c r="CA14" s="207"/>
      <c r="CB14" s="207"/>
      <c r="CC14" s="207"/>
      <c r="CD14" s="207"/>
    </row>
    <row r="15" spans="1:89" ht="12" customHeight="1">
      <c r="A15" s="222" t="str">
        <f t="shared" ref="A15:A38" si="46">LEFT(B15,2)</f>
        <v>00</v>
      </c>
      <c r="B15" s="232" t="s">
        <v>583</v>
      </c>
      <c r="C15" s="99" t="b">
        <f t="shared" ref="C15:C38" si="47">EXACT(D15,B15)</f>
        <v>1</v>
      </c>
      <c r="D15" s="438" t="s">
        <v>583</v>
      </c>
      <c r="E15" s="435">
        <v>10786.27</v>
      </c>
      <c r="F15" s="435">
        <v>408067.00999999995</v>
      </c>
      <c r="G15" s="435">
        <v>632178.98</v>
      </c>
      <c r="H15" s="435">
        <v>84961.440000000017</v>
      </c>
      <c r="I15" s="435">
        <v>820772.13</v>
      </c>
      <c r="J15" s="435">
        <v>16171.58</v>
      </c>
      <c r="K15" s="435">
        <v>4359.8999999999996</v>
      </c>
      <c r="L15" s="435">
        <v>251386.58000000002</v>
      </c>
      <c r="M15" s="435">
        <v>2478.19</v>
      </c>
      <c r="N15" s="435">
        <v>8491.59</v>
      </c>
      <c r="O15" s="435">
        <v>2394.7199999999998</v>
      </c>
      <c r="P15" s="435">
        <v>65836.149999999994</v>
      </c>
      <c r="Q15" s="435">
        <v>19745.600000000002</v>
      </c>
      <c r="R15" s="435">
        <v>2254.86</v>
      </c>
      <c r="S15" s="435">
        <v>389379.16999999987</v>
      </c>
      <c r="T15" s="435">
        <v>122128.43000000001</v>
      </c>
      <c r="U15" s="435">
        <v>21945.96</v>
      </c>
      <c r="V15" s="435">
        <v>114555.14</v>
      </c>
      <c r="W15" s="435">
        <v>609336.62999999989</v>
      </c>
      <c r="X15" s="435">
        <v>65666.84</v>
      </c>
      <c r="Y15" s="435">
        <v>8500.43</v>
      </c>
      <c r="Z15" s="435">
        <v>215120.43</v>
      </c>
      <c r="AA15" s="435">
        <v>1023906.7299999999</v>
      </c>
      <c r="AB15" s="435">
        <v>1286216.4099999999</v>
      </c>
      <c r="AC15" s="435">
        <v>442728.6100000001</v>
      </c>
      <c r="AD15" s="435">
        <v>211705.60999999996</v>
      </c>
      <c r="AE15" s="435">
        <v>624460.93999999994</v>
      </c>
      <c r="AF15" s="435">
        <v>21044.329999999998</v>
      </c>
      <c r="AG15" s="435">
        <v>592695.93000000017</v>
      </c>
      <c r="AH15" s="435">
        <v>22933.02</v>
      </c>
      <c r="AI15" s="435">
        <v>95580.489999999976</v>
      </c>
      <c r="AJ15" s="435">
        <v>424903.32</v>
      </c>
      <c r="AK15" s="435">
        <v>4595</v>
      </c>
      <c r="AL15" s="435">
        <v>103259.19999999998</v>
      </c>
      <c r="AM15" s="435">
        <v>211193.29</v>
      </c>
      <c r="AN15" s="435">
        <v>173307.53</v>
      </c>
      <c r="AO15" s="435">
        <v>4704.8500000000004</v>
      </c>
      <c r="AP15" s="435">
        <v>7142.52</v>
      </c>
      <c r="AQ15" s="435">
        <v>11144.810000000001</v>
      </c>
      <c r="AR15" s="435">
        <v>354</v>
      </c>
      <c r="AS15" s="435">
        <v>150.25</v>
      </c>
      <c r="AT15" s="435">
        <v>27138.29</v>
      </c>
      <c r="AU15" s="435">
        <v>8364.85</v>
      </c>
      <c r="AV15" s="435"/>
      <c r="AW15" s="435">
        <v>4453.05</v>
      </c>
      <c r="AX15" s="435">
        <v>17999.21</v>
      </c>
      <c r="AY15" s="435">
        <v>250</v>
      </c>
      <c r="AZ15" s="435">
        <v>41085.040000000001</v>
      </c>
      <c r="BA15" s="435">
        <v>4880.49</v>
      </c>
      <c r="BB15" s="435">
        <v>1650.05</v>
      </c>
      <c r="BC15" s="435">
        <v>15152.19</v>
      </c>
      <c r="BD15" s="435">
        <v>120854.48999999999</v>
      </c>
      <c r="BE15" s="435">
        <v>51205.049999999996</v>
      </c>
      <c r="BF15" s="435">
        <v>205406</v>
      </c>
      <c r="BG15" s="435">
        <v>24693.289999999997</v>
      </c>
      <c r="BH15" s="435">
        <v>9661676.870000001</v>
      </c>
      <c r="BJ15" s="427">
        <f>ROUNDUP(MIN($AN15:$BC15),-3)</f>
        <v>1000</v>
      </c>
      <c r="BK15" s="427">
        <f>ROUNDUP(MAX($AN15:$BC15),-3)</f>
        <v>174000</v>
      </c>
      <c r="BL15" s="427">
        <f>IF(ISERROR(ROUNDUP(AVERAGE($AN15:$BC15),-3))=TRUE,0,ROUNDUP(AVERAGE($AN15:$BC15),-3))</f>
        <v>22000</v>
      </c>
      <c r="BM15" s="427">
        <f t="shared" ref="BM15:BM38" si="48">ROUNDUP(MIN($BD15:$BG15),-3)</f>
        <v>25000</v>
      </c>
      <c r="BN15" s="427">
        <f t="shared" ref="BN15:BN38" si="49">ROUNDUP(MAX($BD15:$BG15),-3)</f>
        <v>206000</v>
      </c>
      <c r="BO15" s="427">
        <f t="shared" ref="BO15:BO38" si="50">IF(ISERROR(ROUNDUP(AVERAGE($BD15:$BG15),-3))=TRUE,0,ROUNDUP(AVERAGE($BD15:$BG15),-3))</f>
        <v>101000</v>
      </c>
      <c r="BP15" s="427">
        <f t="shared" ref="BP15:BP38" si="51">ROUNDUP(MIN($AK15:$AM15),-3)</f>
        <v>5000</v>
      </c>
      <c r="BQ15" s="427">
        <f t="shared" ref="BQ15:BQ38" si="52">ROUNDUP(MAX($AK15:$AM15),-3)</f>
        <v>212000</v>
      </c>
      <c r="BR15" s="427">
        <f t="shared" ref="BR15:BR38" si="53">IF(ISERROR(ROUNDUP(AVERAGE($AK15:$AM15),-3))=TRUE,0,ROUNDUP(AVERAGE($AK15:$AM15),-3))</f>
        <v>107000</v>
      </c>
      <c r="BS15" s="427">
        <f t="shared" ref="BS15:BS38" si="54">ROUNDUP(MIN($E15,$F15,$H15,$J15,$K15,$M15,$N15,$O15,$Q15,$R15,$S15,$T15,$V15,$W15,$Y15,$AA15,$AC15,$AD15,$AE15,$AF15,$AH15),-3)</f>
        <v>3000</v>
      </c>
      <c r="BT15" s="427">
        <f t="shared" ref="BT15:BT38" si="55">ROUNDUP(MAX($E15,$F15,$H15,$J15,$K15,$M15,$N15,$O15,$Q15,$R15,$S15,$T15,$V15,$W15,$Y15,$AA15,$AC15,$AD15,$AE15,$AF15,$AH15),-3)</f>
        <v>1024000</v>
      </c>
      <c r="BU15" s="427">
        <f t="shared" ref="BU15:BU38" si="56">IF(ISERROR(ROUNDUP(AVERAGE($E15, $F15, $H15, $J15,$K15, $M15, $O15,$Q15,$R15,$S15,$T15,$V15,$W15,$Y15,$AA15,$AC15,$AD15,$AE15,$AF15,$AH15),-3))=TRUE,0,ROUNDUP(AVERAGE($E15, $F15, $H15, $J15,$K15, $M15, $O15,$Q15,$R15,$S15,$T15,$V15,$W15,$Y15,$AA15,$AC15,$AD15,$AE15,$AF15,$AH15),-3))</f>
        <v>208000</v>
      </c>
      <c r="BV15" s="427">
        <f t="shared" ref="BV15:BV38" si="57">ROUNDUP(MIN($G15,$Z15,$AB15,$AJ15),-3)</f>
        <v>216000</v>
      </c>
      <c r="BW15" s="427">
        <f t="shared" ref="BW15:BW38" si="58">ROUNDUP(MAX($G15,$Z15,$AB15,$AJ15),-3)</f>
        <v>1287000</v>
      </c>
      <c r="BX15" s="427">
        <f t="shared" ref="BX15:BX38" si="59">IF(ISERROR(ROUNDUP(AVERAGE($G15,$Z15, $AB15,$AJ15),-3))=TRUE,0,ROUNDUP(AVERAGE($G15,$Z15, $AB15,$AJ15),-3))</f>
        <v>640000</v>
      </c>
      <c r="BY15" s="427">
        <f t="shared" ref="BY15:BY38" si="60">ROUNDUP(MIN($I15,$L15,$P15,$U15,$X15,$AG15,$AI15),-3)</f>
        <v>22000</v>
      </c>
      <c r="BZ15" s="427">
        <f t="shared" ref="BZ15:BZ38" si="61">ROUNDUP(MAX($I15,$L15,$P15,$U15,$X15,$AG15,$AI15),-3)</f>
        <v>821000</v>
      </c>
      <c r="CA15" s="427">
        <f t="shared" ref="CA15:CA38" si="62">IF(ISERROR(ROUNDUP(AVERAGE($I15, $L15, $P15, $U15,$X15,$AG15, $AI15),-3))=TRUE,0,ROUNDUP(AVERAGE($I15, $L15, $P15,$U15, $X15,$AG15, $AI15),-3))</f>
        <v>274000</v>
      </c>
      <c r="CB15" s="233">
        <f t="shared" ref="CB15:CB38" si="63">ROUNDUP(MIN($E15:$BG15),-3)</f>
        <v>1000</v>
      </c>
      <c r="CC15" s="233">
        <f t="shared" ref="CC15:CC38" si="64">ROUNDUP(MAX($E15:$BG15),-3)</f>
        <v>1287000</v>
      </c>
      <c r="CD15" s="233">
        <f t="shared" ref="CD15:CD38" si="65">IF(ISERROR(ROUNDUP(AVERAGE($E15:$BG15),-3))=TRUE,0,ROUNDUP(AVERAGE($E15:$BG15),-3))</f>
        <v>179000</v>
      </c>
      <c r="CE15" s="428">
        <f t="shared" ref="CE15" si="66">COUNT(E15:BG15)</f>
        <v>54</v>
      </c>
      <c r="CF15" s="426">
        <f>COUNT($AN15:$BC15)</f>
        <v>15</v>
      </c>
      <c r="CG15" s="426">
        <f t="shared" ref="CG15:CG38" si="67">COUNT($BD15:$BG15)</f>
        <v>4</v>
      </c>
      <c r="CH15" s="426">
        <f t="shared" ref="CH15:CH38" si="68">COUNT($AK15:$AM15)</f>
        <v>3</v>
      </c>
      <c r="CI15" s="426">
        <f t="shared" ref="CI15:CI38" si="69">COUNT($E15,$F15,$H15,$J15,$K15,$M15,$N15,$O15,$Q15,$R15,$S15,$T15,$V15,$W15,$Y15,$AA15,$AC15,$AD15,$AE15,$AF15,$AH15)</f>
        <v>21</v>
      </c>
      <c r="CJ15" s="426">
        <f t="shared" ref="CJ15:CJ38" si="70">COUNT($G15,$Z15,$AB15,$AJ15)</f>
        <v>4</v>
      </c>
      <c r="CK15" s="426">
        <f t="shared" ref="CK15:CK32" si="71">COUNT($I15,$L183,$P183,$U15,$X15,$AG15,$AI15)</f>
        <v>5</v>
      </c>
    </row>
    <row r="16" spans="1:89" ht="12" customHeight="1">
      <c r="A16" s="222" t="str">
        <f t="shared" si="46"/>
        <v>01</v>
      </c>
      <c r="B16" s="232" t="s">
        <v>584</v>
      </c>
      <c r="C16" s="99" t="b">
        <f t="shared" si="47"/>
        <v>1</v>
      </c>
      <c r="D16" s="438" t="s">
        <v>584</v>
      </c>
      <c r="E16" s="435">
        <v>1272896.3</v>
      </c>
      <c r="F16" s="435">
        <v>407982.06999999989</v>
      </c>
      <c r="G16" s="435">
        <v>4535763.26</v>
      </c>
      <c r="H16" s="435">
        <v>1781037.5399999998</v>
      </c>
      <c r="I16" s="435">
        <v>5321016.2299999977</v>
      </c>
      <c r="J16" s="435">
        <v>3766944.46</v>
      </c>
      <c r="K16" s="435">
        <v>645610.59000000008</v>
      </c>
      <c r="L16" s="435">
        <v>2433768.31</v>
      </c>
      <c r="M16" s="435">
        <v>139997.30000000002</v>
      </c>
      <c r="N16" s="435">
        <v>312143.50999999995</v>
      </c>
      <c r="O16" s="435">
        <v>438676.67999999993</v>
      </c>
      <c r="P16" s="435">
        <v>4413800.209999999</v>
      </c>
      <c r="Q16" s="435">
        <v>1269444.8199999998</v>
      </c>
      <c r="R16" s="435">
        <v>392745.18999999994</v>
      </c>
      <c r="S16" s="435">
        <v>1890495.4699999997</v>
      </c>
      <c r="T16" s="435">
        <v>715973.65999999992</v>
      </c>
      <c r="U16" s="435">
        <v>2862121.8200000003</v>
      </c>
      <c r="V16" s="435">
        <v>379847.85000000003</v>
      </c>
      <c r="W16" s="435">
        <v>1503510.8099999998</v>
      </c>
      <c r="X16" s="435">
        <v>1909557.9499999997</v>
      </c>
      <c r="Y16" s="435">
        <v>1411286.4100000001</v>
      </c>
      <c r="Z16" s="435">
        <v>4846478.9099999992</v>
      </c>
      <c r="AA16" s="435">
        <v>2203829.2499999995</v>
      </c>
      <c r="AB16" s="435">
        <v>30001880.98</v>
      </c>
      <c r="AC16" s="435">
        <v>998173.39</v>
      </c>
      <c r="AD16" s="435">
        <v>1059785.1200000006</v>
      </c>
      <c r="AE16" s="435">
        <v>2698397.68</v>
      </c>
      <c r="AF16" s="435">
        <v>1391950.4600000004</v>
      </c>
      <c r="AG16" s="435">
        <v>3343746.7699999996</v>
      </c>
      <c r="AH16" s="435">
        <v>9443587.8899999894</v>
      </c>
      <c r="AI16" s="435">
        <v>3049292.05</v>
      </c>
      <c r="AJ16" s="435">
        <v>3567170.5399999996</v>
      </c>
      <c r="AK16" s="435">
        <v>206569.90000000002</v>
      </c>
      <c r="AL16" s="435">
        <v>432106.66000000015</v>
      </c>
      <c r="AM16" s="435">
        <v>9246.7900000000009</v>
      </c>
      <c r="AN16" s="435">
        <v>533320.66</v>
      </c>
      <c r="AO16" s="435">
        <v>11820.25</v>
      </c>
      <c r="AP16" s="435">
        <v>621654.0399999998</v>
      </c>
      <c r="AQ16" s="435">
        <v>204475.58000000002</v>
      </c>
      <c r="AR16" s="435">
        <v>127812.84</v>
      </c>
      <c r="AS16" s="435">
        <v>187865.38</v>
      </c>
      <c r="AT16" s="435">
        <v>278209.31</v>
      </c>
      <c r="AU16" s="435">
        <v>539949.09</v>
      </c>
      <c r="AV16" s="435">
        <v>149202.25</v>
      </c>
      <c r="AW16" s="435">
        <v>99502.930000000008</v>
      </c>
      <c r="AX16" s="435">
        <v>1035955.5299999996</v>
      </c>
      <c r="AY16" s="435">
        <v>292923.12</v>
      </c>
      <c r="AZ16" s="435">
        <v>432351.32999999996</v>
      </c>
      <c r="BA16" s="435">
        <v>112378.13</v>
      </c>
      <c r="BB16" s="435">
        <v>73446.830000000016</v>
      </c>
      <c r="BC16" s="435">
        <v>376126.58</v>
      </c>
      <c r="BD16" s="435">
        <v>2464292.0299999993</v>
      </c>
      <c r="BE16" s="435">
        <v>1843154.73</v>
      </c>
      <c r="BF16" s="435">
        <v>1422769.3599999996</v>
      </c>
      <c r="BG16" s="435">
        <v>901588.77</v>
      </c>
      <c r="BH16" s="435">
        <v>112765635.57000002</v>
      </c>
      <c r="BJ16" s="427">
        <f t="shared" ref="BJ16:BJ38" si="72">ROUNDUP(MIN($AN16:$BC16),-3)</f>
        <v>12000</v>
      </c>
      <c r="BK16" s="427">
        <f t="shared" ref="BK16:BK38" si="73">ROUNDUP(MAX($AN16:$BC16),-3)</f>
        <v>1036000</v>
      </c>
      <c r="BL16" s="427">
        <f t="shared" ref="BL16:BL38" si="74">IF(ISERROR(ROUNDUP(AVERAGE($AN16:$BC16),-3))=TRUE,0,ROUNDUP(AVERAGE($AN16:$BC16),-3))</f>
        <v>318000</v>
      </c>
      <c r="BM16" s="427">
        <f t="shared" si="48"/>
        <v>902000</v>
      </c>
      <c r="BN16" s="427">
        <f t="shared" si="49"/>
        <v>2465000</v>
      </c>
      <c r="BO16" s="427">
        <f t="shared" si="50"/>
        <v>1658000</v>
      </c>
      <c r="BP16" s="427">
        <f t="shared" si="51"/>
        <v>10000</v>
      </c>
      <c r="BQ16" s="427">
        <f t="shared" si="52"/>
        <v>433000</v>
      </c>
      <c r="BR16" s="427">
        <f t="shared" si="53"/>
        <v>216000</v>
      </c>
      <c r="BS16" s="427">
        <f t="shared" si="54"/>
        <v>140000</v>
      </c>
      <c r="BT16" s="427">
        <f t="shared" si="55"/>
        <v>9444000</v>
      </c>
      <c r="BU16" s="427">
        <f t="shared" si="56"/>
        <v>1691000</v>
      </c>
      <c r="BV16" s="427">
        <f t="shared" si="57"/>
        <v>3568000</v>
      </c>
      <c r="BW16" s="427">
        <f t="shared" si="58"/>
        <v>30002000</v>
      </c>
      <c r="BX16" s="427">
        <f t="shared" si="59"/>
        <v>10738000</v>
      </c>
      <c r="BY16" s="427">
        <f t="shared" si="60"/>
        <v>1910000</v>
      </c>
      <c r="BZ16" s="427">
        <f t="shared" si="61"/>
        <v>5322000</v>
      </c>
      <c r="CA16" s="427">
        <f t="shared" si="62"/>
        <v>3334000</v>
      </c>
      <c r="CB16" s="233">
        <f t="shared" si="63"/>
        <v>10000</v>
      </c>
      <c r="CC16" s="233">
        <f t="shared" si="64"/>
        <v>30002000</v>
      </c>
      <c r="CD16" s="233">
        <f t="shared" si="65"/>
        <v>2051000</v>
      </c>
      <c r="CE16" s="428">
        <f t="shared" ref="CE16:CE38" si="75">COUNT(E16:BG16)</f>
        <v>55</v>
      </c>
      <c r="CF16" s="426">
        <f t="shared" ref="CF16:CF38" si="76">COUNT($AN16:$BC16)</f>
        <v>16</v>
      </c>
      <c r="CG16" s="426">
        <f t="shared" si="67"/>
        <v>4</v>
      </c>
      <c r="CH16" s="426">
        <f t="shared" si="68"/>
        <v>3</v>
      </c>
      <c r="CI16" s="426">
        <f t="shared" si="69"/>
        <v>21</v>
      </c>
      <c r="CJ16" s="426">
        <f t="shared" si="70"/>
        <v>4</v>
      </c>
      <c r="CK16" s="426">
        <f t="shared" si="71"/>
        <v>5</v>
      </c>
    </row>
    <row r="17" spans="1:89" ht="12" customHeight="1">
      <c r="A17" s="222" t="str">
        <f t="shared" si="46"/>
        <v>02</v>
      </c>
      <c r="B17" s="232" t="s">
        <v>585</v>
      </c>
      <c r="C17" s="99" t="b">
        <f t="shared" si="47"/>
        <v>1</v>
      </c>
      <c r="D17" s="438" t="s">
        <v>585</v>
      </c>
      <c r="E17" s="435">
        <v>1424057.19</v>
      </c>
      <c r="F17" s="435">
        <v>408998.41000000003</v>
      </c>
      <c r="G17" s="435">
        <v>3846284.4200000004</v>
      </c>
      <c r="H17" s="435">
        <v>4237733.8600000003</v>
      </c>
      <c r="I17" s="435">
        <v>9257953.9200000018</v>
      </c>
      <c r="J17" s="435">
        <v>2285484.4899999998</v>
      </c>
      <c r="K17" s="435">
        <v>1469828.7399999998</v>
      </c>
      <c r="L17" s="435">
        <v>4423628.4399999995</v>
      </c>
      <c r="M17" s="435">
        <v>260742.24</v>
      </c>
      <c r="N17" s="435">
        <v>64390.58</v>
      </c>
      <c r="O17" s="435">
        <v>499021.91000000003</v>
      </c>
      <c r="P17" s="435">
        <v>3791568.37</v>
      </c>
      <c r="Q17" s="435">
        <v>1411910.1399999997</v>
      </c>
      <c r="R17" s="435">
        <v>187012.96999999997</v>
      </c>
      <c r="S17" s="435">
        <v>1628351.84</v>
      </c>
      <c r="T17" s="435">
        <v>1360801.14</v>
      </c>
      <c r="U17" s="435">
        <v>2493884.4300000002</v>
      </c>
      <c r="V17" s="435">
        <v>534846.92000000004</v>
      </c>
      <c r="W17" s="435">
        <v>1801908.3399999996</v>
      </c>
      <c r="X17" s="435">
        <v>2574662.2799999998</v>
      </c>
      <c r="Y17" s="435">
        <v>1450493.1099999999</v>
      </c>
      <c r="Z17" s="435">
        <v>7591252.4500000011</v>
      </c>
      <c r="AA17" s="435">
        <v>495965.35000000021</v>
      </c>
      <c r="AB17" s="435">
        <v>10283516.190000001</v>
      </c>
      <c r="AC17" s="435">
        <v>876606.07</v>
      </c>
      <c r="AD17" s="435">
        <v>1224814.73</v>
      </c>
      <c r="AE17" s="435">
        <v>1514999.1400000001</v>
      </c>
      <c r="AF17" s="435">
        <v>730101.63</v>
      </c>
      <c r="AG17" s="435">
        <v>4968205.0199999968</v>
      </c>
      <c r="AH17" s="435">
        <v>8398590.0000000019</v>
      </c>
      <c r="AI17" s="435">
        <v>1551019.5599999998</v>
      </c>
      <c r="AJ17" s="435">
        <v>2547192.2799999998</v>
      </c>
      <c r="AK17" s="435">
        <v>956400.65000000014</v>
      </c>
      <c r="AL17" s="435">
        <v>494192.2899999998</v>
      </c>
      <c r="AM17" s="435">
        <v>103677.55</v>
      </c>
      <c r="AN17" s="435">
        <v>657949.63</v>
      </c>
      <c r="AO17" s="435">
        <v>1000</v>
      </c>
      <c r="AP17" s="435">
        <v>329927.14</v>
      </c>
      <c r="AQ17" s="435">
        <v>177286.01000000004</v>
      </c>
      <c r="AR17" s="435">
        <v>183309.02</v>
      </c>
      <c r="AS17" s="435">
        <v>266200.67999999993</v>
      </c>
      <c r="AT17" s="435">
        <v>112435.47000000002</v>
      </c>
      <c r="AU17" s="435">
        <v>474855.11999999994</v>
      </c>
      <c r="AV17" s="435">
        <v>139764.01</v>
      </c>
      <c r="AW17" s="435">
        <v>122319.97999999998</v>
      </c>
      <c r="AX17" s="435">
        <v>225950.16999999998</v>
      </c>
      <c r="AY17" s="435">
        <v>107558.64</v>
      </c>
      <c r="AZ17" s="435">
        <v>352492.64999999997</v>
      </c>
      <c r="BA17" s="435">
        <v>123910.84</v>
      </c>
      <c r="BB17" s="435">
        <v>73006.64999999998</v>
      </c>
      <c r="BC17" s="435">
        <v>112820.93</v>
      </c>
      <c r="BD17" s="435">
        <v>1947996.7800000003</v>
      </c>
      <c r="BE17" s="435">
        <v>2147836.67</v>
      </c>
      <c r="BF17" s="435">
        <v>1489045.7900000003</v>
      </c>
      <c r="BG17" s="435">
        <v>1476835.3900000001</v>
      </c>
      <c r="BH17" s="435">
        <v>97672598.220000103</v>
      </c>
      <c r="BJ17" s="427">
        <f t="shared" si="72"/>
        <v>1000</v>
      </c>
      <c r="BK17" s="427">
        <f t="shared" si="73"/>
        <v>658000</v>
      </c>
      <c r="BL17" s="427">
        <f t="shared" si="74"/>
        <v>217000</v>
      </c>
      <c r="BM17" s="427">
        <f t="shared" si="48"/>
        <v>1477000</v>
      </c>
      <c r="BN17" s="427">
        <f t="shared" si="49"/>
        <v>2148000</v>
      </c>
      <c r="BO17" s="427">
        <f t="shared" si="50"/>
        <v>1766000</v>
      </c>
      <c r="BP17" s="427">
        <f t="shared" si="51"/>
        <v>104000</v>
      </c>
      <c r="BQ17" s="427">
        <f t="shared" si="52"/>
        <v>957000</v>
      </c>
      <c r="BR17" s="427">
        <f t="shared" si="53"/>
        <v>519000</v>
      </c>
      <c r="BS17" s="427">
        <f t="shared" si="54"/>
        <v>65000</v>
      </c>
      <c r="BT17" s="427">
        <f t="shared" si="55"/>
        <v>8399000</v>
      </c>
      <c r="BU17" s="427">
        <f t="shared" si="56"/>
        <v>1611000</v>
      </c>
      <c r="BV17" s="427">
        <f t="shared" si="57"/>
        <v>2548000</v>
      </c>
      <c r="BW17" s="427">
        <f t="shared" si="58"/>
        <v>10284000</v>
      </c>
      <c r="BX17" s="427">
        <f t="shared" si="59"/>
        <v>6068000</v>
      </c>
      <c r="BY17" s="427">
        <f t="shared" si="60"/>
        <v>1552000</v>
      </c>
      <c r="BZ17" s="427">
        <f t="shared" si="61"/>
        <v>9258000</v>
      </c>
      <c r="CA17" s="427">
        <f t="shared" si="62"/>
        <v>4152000</v>
      </c>
      <c r="CB17" s="233">
        <f t="shared" si="63"/>
        <v>1000</v>
      </c>
      <c r="CC17" s="233">
        <f t="shared" si="64"/>
        <v>10284000</v>
      </c>
      <c r="CD17" s="233">
        <f t="shared" si="65"/>
        <v>1776000</v>
      </c>
      <c r="CE17" s="428">
        <f t="shared" si="75"/>
        <v>55</v>
      </c>
      <c r="CF17" s="426">
        <f t="shared" si="76"/>
        <v>16</v>
      </c>
      <c r="CG17" s="426">
        <f t="shared" si="67"/>
        <v>4</v>
      </c>
      <c r="CH17" s="426">
        <f t="shared" si="68"/>
        <v>3</v>
      </c>
      <c r="CI17" s="426">
        <f t="shared" si="69"/>
        <v>21</v>
      </c>
      <c r="CJ17" s="426">
        <f t="shared" si="70"/>
        <v>4</v>
      </c>
      <c r="CK17" s="426">
        <f t="shared" si="71"/>
        <v>5</v>
      </c>
    </row>
    <row r="18" spans="1:89" ht="12" customHeight="1">
      <c r="A18" s="222" t="str">
        <f t="shared" si="46"/>
        <v>03</v>
      </c>
      <c r="B18" s="232" t="s">
        <v>586</v>
      </c>
      <c r="C18" s="99" t="b">
        <f t="shared" si="47"/>
        <v>1</v>
      </c>
      <c r="D18" s="438" t="s">
        <v>586</v>
      </c>
      <c r="E18" s="435">
        <v>16362507.770000001</v>
      </c>
      <c r="F18" s="435">
        <v>13057649.07</v>
      </c>
      <c r="G18" s="435">
        <v>18582952.170000009</v>
      </c>
      <c r="H18" s="435">
        <v>24261084.669999953</v>
      </c>
      <c r="I18" s="435">
        <v>52844477.630000077</v>
      </c>
      <c r="J18" s="435">
        <v>19671273.479999997</v>
      </c>
      <c r="K18" s="435">
        <v>13776890.240000002</v>
      </c>
      <c r="L18" s="435">
        <v>23508628.709999997</v>
      </c>
      <c r="M18" s="435">
        <v>3953511.3499999996</v>
      </c>
      <c r="N18" s="435">
        <v>8204370.0000000009</v>
      </c>
      <c r="O18" s="435">
        <v>4153665.01</v>
      </c>
      <c r="P18" s="435">
        <v>14656687.070000006</v>
      </c>
      <c r="Q18" s="435">
        <v>19000852.509999998</v>
      </c>
      <c r="R18" s="435">
        <v>2842131.6500000004</v>
      </c>
      <c r="S18" s="435">
        <v>9791303.870000001</v>
      </c>
      <c r="T18" s="435">
        <v>8036880.6400000025</v>
      </c>
      <c r="U18" s="435">
        <v>10848024.769999996</v>
      </c>
      <c r="V18" s="435">
        <v>2000155.1900000013</v>
      </c>
      <c r="W18" s="435">
        <v>22328066.420000006</v>
      </c>
      <c r="X18" s="435">
        <v>16413158.750000002</v>
      </c>
      <c r="Y18" s="435">
        <v>7451415.3699999973</v>
      </c>
      <c r="Z18" s="435">
        <v>49110771.62000002</v>
      </c>
      <c r="AA18" s="435">
        <v>7914915.3199999938</v>
      </c>
      <c r="AB18" s="435">
        <v>141548943.53000003</v>
      </c>
      <c r="AC18" s="435">
        <v>7660536.2499999991</v>
      </c>
      <c r="AD18" s="435">
        <v>12942618.790000007</v>
      </c>
      <c r="AE18" s="435">
        <v>17746704.379999992</v>
      </c>
      <c r="AF18" s="435">
        <v>7870611.8799999971</v>
      </c>
      <c r="AG18" s="435">
        <v>71180419.25000003</v>
      </c>
      <c r="AH18" s="435">
        <v>12664685.940000009</v>
      </c>
      <c r="AI18" s="435">
        <v>17762329.159999996</v>
      </c>
      <c r="AJ18" s="435">
        <v>28424612.719999973</v>
      </c>
      <c r="AK18" s="435"/>
      <c r="AL18" s="435">
        <v>2078494.6199999999</v>
      </c>
      <c r="AM18" s="435"/>
      <c r="AN18" s="435">
        <v>2456759.1600000006</v>
      </c>
      <c r="AO18" s="435"/>
      <c r="AP18" s="435">
        <v>3887474.1999999993</v>
      </c>
      <c r="AQ18" s="435">
        <v>1960039.7599999995</v>
      </c>
      <c r="AR18" s="435">
        <v>3697537.77</v>
      </c>
      <c r="AS18" s="435"/>
      <c r="AT18" s="435">
        <v>1333966.8699999996</v>
      </c>
      <c r="AU18" s="435">
        <v>3757480.96</v>
      </c>
      <c r="AV18" s="435"/>
      <c r="AW18" s="435"/>
      <c r="AX18" s="435">
        <v>4315633.99</v>
      </c>
      <c r="AY18" s="435"/>
      <c r="AZ18" s="435">
        <v>3522270.2599999993</v>
      </c>
      <c r="BA18" s="435"/>
      <c r="BB18" s="435"/>
      <c r="BC18" s="435"/>
      <c r="BD18" s="435">
        <v>18666189.579999998</v>
      </c>
      <c r="BE18" s="435">
        <v>11899451.589999998</v>
      </c>
      <c r="BF18" s="435">
        <v>16777985.930000007</v>
      </c>
      <c r="BG18" s="435"/>
      <c r="BH18" s="435">
        <v>760926119.87000012</v>
      </c>
      <c r="BJ18" s="427">
        <f t="shared" si="72"/>
        <v>1334000</v>
      </c>
      <c r="BK18" s="427">
        <f t="shared" si="73"/>
        <v>4316000</v>
      </c>
      <c r="BL18" s="427">
        <f t="shared" si="74"/>
        <v>3117000</v>
      </c>
      <c r="BM18" s="427">
        <f t="shared" si="48"/>
        <v>11900000</v>
      </c>
      <c r="BN18" s="427">
        <f t="shared" si="49"/>
        <v>18667000</v>
      </c>
      <c r="BO18" s="427">
        <f t="shared" si="50"/>
        <v>15782000</v>
      </c>
      <c r="BP18" s="427">
        <f t="shared" si="51"/>
        <v>2079000</v>
      </c>
      <c r="BQ18" s="427">
        <f t="shared" si="52"/>
        <v>2079000</v>
      </c>
      <c r="BR18" s="427">
        <f t="shared" si="53"/>
        <v>2079000</v>
      </c>
      <c r="BS18" s="427">
        <f t="shared" si="54"/>
        <v>2001000</v>
      </c>
      <c r="BT18" s="427">
        <f t="shared" si="55"/>
        <v>24262000</v>
      </c>
      <c r="BU18" s="427">
        <f t="shared" si="56"/>
        <v>11675000</v>
      </c>
      <c r="BV18" s="427">
        <f t="shared" si="57"/>
        <v>18583000</v>
      </c>
      <c r="BW18" s="427">
        <f t="shared" si="58"/>
        <v>141549000</v>
      </c>
      <c r="BX18" s="427">
        <f t="shared" si="59"/>
        <v>59417000</v>
      </c>
      <c r="BY18" s="427">
        <f t="shared" si="60"/>
        <v>10849000</v>
      </c>
      <c r="BZ18" s="427">
        <f t="shared" si="61"/>
        <v>71181000</v>
      </c>
      <c r="CA18" s="427">
        <f t="shared" si="62"/>
        <v>29602000</v>
      </c>
      <c r="CB18" s="233">
        <f t="shared" si="63"/>
        <v>1334000</v>
      </c>
      <c r="CC18" s="233">
        <f t="shared" si="64"/>
        <v>141549000</v>
      </c>
      <c r="CD18" s="233">
        <f t="shared" si="65"/>
        <v>17294000</v>
      </c>
      <c r="CE18" s="428">
        <f t="shared" si="75"/>
        <v>44</v>
      </c>
      <c r="CF18" s="426">
        <f t="shared" si="76"/>
        <v>8</v>
      </c>
      <c r="CG18" s="426">
        <f t="shared" si="67"/>
        <v>3</v>
      </c>
      <c r="CH18" s="426">
        <f t="shared" si="68"/>
        <v>1</v>
      </c>
      <c r="CI18" s="426">
        <f t="shared" si="69"/>
        <v>21</v>
      </c>
      <c r="CJ18" s="426">
        <f t="shared" si="70"/>
        <v>4</v>
      </c>
      <c r="CK18" s="426">
        <f t="shared" si="71"/>
        <v>7</v>
      </c>
    </row>
    <row r="19" spans="1:89" ht="12" customHeight="1">
      <c r="A19" s="222" t="str">
        <f t="shared" si="46"/>
        <v>04</v>
      </c>
      <c r="B19" s="232" t="s">
        <v>587</v>
      </c>
      <c r="C19" s="99" t="b">
        <f t="shared" si="47"/>
        <v>1</v>
      </c>
      <c r="D19" s="438" t="s">
        <v>587</v>
      </c>
      <c r="E19" s="435">
        <v>9416877.0800000001</v>
      </c>
      <c r="F19" s="435">
        <v>6572850.5299999965</v>
      </c>
      <c r="G19" s="435">
        <v>7044053.8300000001</v>
      </c>
      <c r="H19" s="435">
        <v>12226532.389999995</v>
      </c>
      <c r="I19" s="435">
        <v>21839116.669999994</v>
      </c>
      <c r="J19" s="435">
        <v>9305560.5099999979</v>
      </c>
      <c r="K19" s="435">
        <v>6548204.3400000008</v>
      </c>
      <c r="L19" s="435">
        <v>13546898.800000006</v>
      </c>
      <c r="M19" s="435"/>
      <c r="N19" s="435"/>
      <c r="O19" s="435">
        <v>3546365.7399999998</v>
      </c>
      <c r="P19" s="435">
        <v>7951537.160000002</v>
      </c>
      <c r="Q19" s="435">
        <v>9733923.900000006</v>
      </c>
      <c r="R19" s="435">
        <v>1999439.7500000005</v>
      </c>
      <c r="S19" s="435">
        <v>9699032.0700000003</v>
      </c>
      <c r="T19" s="435">
        <v>6465914.7500000019</v>
      </c>
      <c r="U19" s="435">
        <v>7665169.6499999966</v>
      </c>
      <c r="V19" s="435"/>
      <c r="W19" s="435">
        <v>12646338.579999996</v>
      </c>
      <c r="X19" s="435">
        <v>8862403.1400000043</v>
      </c>
      <c r="Y19" s="435">
        <v>4352566.5600000005</v>
      </c>
      <c r="Z19" s="435">
        <v>14695758.209999995</v>
      </c>
      <c r="AA19" s="435">
        <v>9681814.4699999914</v>
      </c>
      <c r="AB19" s="435">
        <v>57494423.209999993</v>
      </c>
      <c r="AC19" s="435">
        <v>4743733.549999997</v>
      </c>
      <c r="AD19" s="435">
        <v>6785138.2899999982</v>
      </c>
      <c r="AE19" s="435">
        <v>15032372.760000007</v>
      </c>
      <c r="AF19" s="435">
        <v>7003848.4199999999</v>
      </c>
      <c r="AG19" s="435">
        <v>24331988.82</v>
      </c>
      <c r="AH19" s="435">
        <v>9171198.02999999</v>
      </c>
      <c r="AI19" s="435">
        <v>12351834.5</v>
      </c>
      <c r="AJ19" s="435">
        <v>15766468.970000001</v>
      </c>
      <c r="AK19" s="435"/>
      <c r="AL19" s="435">
        <v>1214209.6500000004</v>
      </c>
      <c r="AM19" s="435"/>
      <c r="AN19" s="435">
        <v>1312502.8599999999</v>
      </c>
      <c r="AO19" s="435"/>
      <c r="AP19" s="435">
        <v>1983229.1000000006</v>
      </c>
      <c r="AQ19" s="435"/>
      <c r="AR19" s="435"/>
      <c r="AS19" s="435"/>
      <c r="AT19" s="435">
        <v>350323.76999999984</v>
      </c>
      <c r="AU19" s="435">
        <v>1358952.5100000002</v>
      </c>
      <c r="AV19" s="435"/>
      <c r="AW19" s="435"/>
      <c r="AX19" s="435">
        <v>1577506.37</v>
      </c>
      <c r="AY19" s="435">
        <v>2334802.25</v>
      </c>
      <c r="AZ19" s="435">
        <v>1693650.7600000005</v>
      </c>
      <c r="BA19" s="435"/>
      <c r="BB19" s="435">
        <v>1002060.2799999999</v>
      </c>
      <c r="BC19" s="435"/>
      <c r="BD19" s="435">
        <v>9388869.4899999984</v>
      </c>
      <c r="BE19" s="435">
        <v>4355852.9999999991</v>
      </c>
      <c r="BF19" s="435">
        <v>14081439.739999998</v>
      </c>
      <c r="BG19" s="435">
        <v>5914225.6000000006</v>
      </c>
      <c r="BH19" s="435">
        <v>383048990.06000054</v>
      </c>
      <c r="BJ19" s="427">
        <f t="shared" si="72"/>
        <v>351000</v>
      </c>
      <c r="BK19" s="427">
        <f t="shared" si="73"/>
        <v>2335000</v>
      </c>
      <c r="BL19" s="427">
        <f t="shared" si="74"/>
        <v>1452000</v>
      </c>
      <c r="BM19" s="427">
        <f t="shared" si="48"/>
        <v>4356000</v>
      </c>
      <c r="BN19" s="427">
        <f t="shared" si="49"/>
        <v>14082000</v>
      </c>
      <c r="BO19" s="427">
        <f t="shared" si="50"/>
        <v>8436000</v>
      </c>
      <c r="BP19" s="427">
        <f t="shared" si="51"/>
        <v>1215000</v>
      </c>
      <c r="BQ19" s="427">
        <f t="shared" si="52"/>
        <v>1215000</v>
      </c>
      <c r="BR19" s="427">
        <f t="shared" si="53"/>
        <v>1215000</v>
      </c>
      <c r="BS19" s="427">
        <f t="shared" si="54"/>
        <v>2000000</v>
      </c>
      <c r="BT19" s="427">
        <f t="shared" si="55"/>
        <v>15033000</v>
      </c>
      <c r="BU19" s="427">
        <f t="shared" si="56"/>
        <v>8052000</v>
      </c>
      <c r="BV19" s="427">
        <f t="shared" si="57"/>
        <v>7045000</v>
      </c>
      <c r="BW19" s="427">
        <f t="shared" si="58"/>
        <v>57495000</v>
      </c>
      <c r="BX19" s="427">
        <f t="shared" si="59"/>
        <v>23751000</v>
      </c>
      <c r="BY19" s="427">
        <f t="shared" si="60"/>
        <v>7666000</v>
      </c>
      <c r="BZ19" s="427">
        <f t="shared" si="61"/>
        <v>24332000</v>
      </c>
      <c r="CA19" s="427">
        <f t="shared" si="62"/>
        <v>13793000</v>
      </c>
      <c r="CB19" s="233">
        <f t="shared" si="63"/>
        <v>351000</v>
      </c>
      <c r="CC19" s="233">
        <f t="shared" si="64"/>
        <v>57495000</v>
      </c>
      <c r="CD19" s="233">
        <f t="shared" si="65"/>
        <v>9121000</v>
      </c>
      <c r="CE19" s="428">
        <f t="shared" si="75"/>
        <v>42</v>
      </c>
      <c r="CF19" s="426">
        <f t="shared" si="76"/>
        <v>8</v>
      </c>
      <c r="CG19" s="426">
        <f t="shared" si="67"/>
        <v>4</v>
      </c>
      <c r="CH19" s="426">
        <f t="shared" si="68"/>
        <v>1</v>
      </c>
      <c r="CI19" s="426">
        <f t="shared" si="69"/>
        <v>18</v>
      </c>
      <c r="CJ19" s="426">
        <f t="shared" si="70"/>
        <v>4</v>
      </c>
      <c r="CK19" s="426">
        <f t="shared" si="71"/>
        <v>7</v>
      </c>
    </row>
    <row r="20" spans="1:89" ht="12" customHeight="1">
      <c r="A20" s="222" t="str">
        <f t="shared" si="46"/>
        <v>05</v>
      </c>
      <c r="B20" s="232" t="s">
        <v>588</v>
      </c>
      <c r="C20" s="99" t="b">
        <f t="shared" si="47"/>
        <v>1</v>
      </c>
      <c r="D20" s="438" t="s">
        <v>588</v>
      </c>
      <c r="E20" s="435">
        <v>13148728.23</v>
      </c>
      <c r="F20" s="435">
        <v>8741315.5199999977</v>
      </c>
      <c r="G20" s="435">
        <v>11846798.210000001</v>
      </c>
      <c r="H20" s="435">
        <v>22654582.810000014</v>
      </c>
      <c r="I20" s="435">
        <v>35258418.970000006</v>
      </c>
      <c r="J20" s="435">
        <v>15196576.809999995</v>
      </c>
      <c r="K20" s="435">
        <v>9012892.8299999982</v>
      </c>
      <c r="L20" s="435">
        <v>17035170.25999999</v>
      </c>
      <c r="M20" s="435"/>
      <c r="N20" s="435"/>
      <c r="O20" s="435"/>
      <c r="P20" s="435">
        <v>10396583.670000006</v>
      </c>
      <c r="Q20" s="435">
        <v>13847245.670000002</v>
      </c>
      <c r="R20" s="435"/>
      <c r="S20" s="435">
        <v>9879822.8999999966</v>
      </c>
      <c r="T20" s="435">
        <v>8289388.1300000008</v>
      </c>
      <c r="U20" s="435">
        <v>9028817.8399999999</v>
      </c>
      <c r="V20" s="435">
        <v>1196561.8199999994</v>
      </c>
      <c r="W20" s="435">
        <v>17637690.91</v>
      </c>
      <c r="X20" s="435">
        <v>12029585.32</v>
      </c>
      <c r="Y20" s="435">
        <v>6689182.5900000008</v>
      </c>
      <c r="Z20" s="435">
        <v>22605922.699999999</v>
      </c>
      <c r="AA20" s="435">
        <v>12436250.020000001</v>
      </c>
      <c r="AB20" s="435">
        <v>88104521.699999988</v>
      </c>
      <c r="AC20" s="435">
        <v>6688792.419999999</v>
      </c>
      <c r="AD20" s="435">
        <v>10120006.899999997</v>
      </c>
      <c r="AE20" s="435">
        <v>15768290.189999994</v>
      </c>
      <c r="AF20" s="435">
        <v>7530133.7800000012</v>
      </c>
      <c r="AG20" s="435">
        <v>49021901.329999991</v>
      </c>
      <c r="AH20" s="435">
        <v>11878075.059999993</v>
      </c>
      <c r="AI20" s="435">
        <v>12383452.140000001</v>
      </c>
      <c r="AJ20" s="435">
        <v>18397616.580000002</v>
      </c>
      <c r="AK20" s="435">
        <v>13387615.020000007</v>
      </c>
      <c r="AL20" s="435">
        <v>2105834.2099999995</v>
      </c>
      <c r="AM20" s="435">
        <v>13234316.220000001</v>
      </c>
      <c r="AN20" s="435"/>
      <c r="AO20" s="435">
        <v>2468166.9100000006</v>
      </c>
      <c r="AP20" s="435">
        <v>1953409.8599999994</v>
      </c>
      <c r="AQ20" s="435"/>
      <c r="AR20" s="435"/>
      <c r="AS20" s="435">
        <v>1702672.0999999994</v>
      </c>
      <c r="AT20" s="435"/>
      <c r="AU20" s="435">
        <v>1528761.7100000004</v>
      </c>
      <c r="AV20" s="435">
        <v>2886349.97</v>
      </c>
      <c r="AW20" s="435">
        <v>2650976.370000001</v>
      </c>
      <c r="AX20" s="435"/>
      <c r="AY20" s="435"/>
      <c r="AZ20" s="435"/>
      <c r="BA20" s="435">
        <v>1504359.5900000003</v>
      </c>
      <c r="BB20" s="435"/>
      <c r="BC20" s="435">
        <v>1226543.68</v>
      </c>
      <c r="BD20" s="435">
        <v>12922099.120000001</v>
      </c>
      <c r="BE20" s="435">
        <v>8871831.9899999984</v>
      </c>
      <c r="BF20" s="435">
        <v>16593800.87000001</v>
      </c>
      <c r="BG20" s="435">
        <v>9097304.2799999975</v>
      </c>
      <c r="BH20" s="435">
        <v>568958367.21000004</v>
      </c>
      <c r="BJ20" s="427">
        <f t="shared" si="72"/>
        <v>1227000</v>
      </c>
      <c r="BK20" s="427">
        <f t="shared" si="73"/>
        <v>2887000</v>
      </c>
      <c r="BL20" s="427">
        <f t="shared" si="74"/>
        <v>1991000</v>
      </c>
      <c r="BM20" s="427">
        <f t="shared" si="48"/>
        <v>8872000</v>
      </c>
      <c r="BN20" s="427">
        <f t="shared" si="49"/>
        <v>16594000</v>
      </c>
      <c r="BO20" s="427">
        <f t="shared" si="50"/>
        <v>11872000</v>
      </c>
      <c r="BP20" s="427">
        <f t="shared" si="51"/>
        <v>2106000</v>
      </c>
      <c r="BQ20" s="427">
        <f t="shared" si="52"/>
        <v>13388000</v>
      </c>
      <c r="BR20" s="427">
        <f t="shared" si="53"/>
        <v>9576000</v>
      </c>
      <c r="BS20" s="427">
        <f t="shared" si="54"/>
        <v>1197000</v>
      </c>
      <c r="BT20" s="427">
        <f t="shared" si="55"/>
        <v>22655000</v>
      </c>
      <c r="BU20" s="427">
        <f t="shared" si="56"/>
        <v>11219000</v>
      </c>
      <c r="BV20" s="427">
        <f t="shared" si="57"/>
        <v>11847000</v>
      </c>
      <c r="BW20" s="427">
        <f t="shared" si="58"/>
        <v>88105000</v>
      </c>
      <c r="BX20" s="427">
        <f t="shared" si="59"/>
        <v>35239000</v>
      </c>
      <c r="BY20" s="427">
        <f t="shared" si="60"/>
        <v>9029000</v>
      </c>
      <c r="BZ20" s="427">
        <f t="shared" si="61"/>
        <v>49022000</v>
      </c>
      <c r="CA20" s="427">
        <f t="shared" si="62"/>
        <v>20737000</v>
      </c>
      <c r="CB20" s="233">
        <f t="shared" si="63"/>
        <v>1197000</v>
      </c>
      <c r="CC20" s="233">
        <f t="shared" si="64"/>
        <v>88105000</v>
      </c>
      <c r="CD20" s="233">
        <f t="shared" si="65"/>
        <v>13232000</v>
      </c>
      <c r="CE20" s="428">
        <f t="shared" si="75"/>
        <v>43</v>
      </c>
      <c r="CF20" s="426">
        <f t="shared" si="76"/>
        <v>8</v>
      </c>
      <c r="CG20" s="426">
        <f t="shared" si="67"/>
        <v>4</v>
      </c>
      <c r="CH20" s="426">
        <f t="shared" si="68"/>
        <v>3</v>
      </c>
      <c r="CI20" s="426">
        <f t="shared" si="69"/>
        <v>17</v>
      </c>
      <c r="CJ20" s="426">
        <f t="shared" si="70"/>
        <v>4</v>
      </c>
      <c r="CK20" s="426">
        <f t="shared" si="71"/>
        <v>5</v>
      </c>
    </row>
    <row r="21" spans="1:89" ht="12" customHeight="1">
      <c r="A21" s="222" t="str">
        <f t="shared" si="46"/>
        <v>06</v>
      </c>
      <c r="B21" s="232" t="s">
        <v>589</v>
      </c>
      <c r="C21" s="99" t="b">
        <f t="shared" si="47"/>
        <v>1</v>
      </c>
      <c r="D21" s="438" t="s">
        <v>589</v>
      </c>
      <c r="E21" s="435"/>
      <c r="F21" s="435"/>
      <c r="G21" s="435"/>
      <c r="H21" s="435"/>
      <c r="I21" s="435">
        <v>2446411.2500000005</v>
      </c>
      <c r="J21" s="435"/>
      <c r="K21" s="435"/>
      <c r="L21" s="435"/>
      <c r="M21" s="435"/>
      <c r="N21" s="435"/>
      <c r="O21" s="435"/>
      <c r="P21" s="435">
        <v>69044.98000000001</v>
      </c>
      <c r="Q21" s="435"/>
      <c r="R21" s="435"/>
      <c r="S21" s="435"/>
      <c r="T21" s="435"/>
      <c r="U21" s="435"/>
      <c r="V21" s="435"/>
      <c r="W21" s="435">
        <v>900502.16999999993</v>
      </c>
      <c r="X21" s="435"/>
      <c r="Y21" s="435"/>
      <c r="Z21" s="435">
        <v>1108358.23</v>
      </c>
      <c r="AA21" s="435"/>
      <c r="AB21" s="435"/>
      <c r="AC21" s="435"/>
      <c r="AD21" s="435"/>
      <c r="AE21" s="435">
        <v>428352.66999999993</v>
      </c>
      <c r="AF21" s="435"/>
      <c r="AG21" s="435"/>
      <c r="AH21" s="435"/>
      <c r="AI21" s="435">
        <v>258011.74000000002</v>
      </c>
      <c r="AJ21" s="435">
        <v>21742.93</v>
      </c>
      <c r="AK21" s="435"/>
      <c r="AL21" s="435"/>
      <c r="AM21" s="435"/>
      <c r="AN21" s="435"/>
      <c r="AO21" s="435">
        <v>177380.52000000002</v>
      </c>
      <c r="AP21" s="435"/>
      <c r="AQ21" s="435"/>
      <c r="AR21" s="435"/>
      <c r="AS21" s="435"/>
      <c r="AT21" s="435"/>
      <c r="AU21" s="435"/>
      <c r="AV21" s="435"/>
      <c r="AW21" s="435"/>
      <c r="AX21" s="435"/>
      <c r="AY21" s="435"/>
      <c r="AZ21" s="435"/>
      <c r="BA21" s="435"/>
      <c r="BB21" s="435"/>
      <c r="BC21" s="435"/>
      <c r="BD21" s="435"/>
      <c r="BE21" s="435"/>
      <c r="BF21" s="435">
        <v>2074075.8699999999</v>
      </c>
      <c r="BG21" s="435"/>
      <c r="BH21" s="435">
        <v>7483880.3599999994</v>
      </c>
      <c r="BJ21" s="427">
        <f t="shared" si="72"/>
        <v>178000</v>
      </c>
      <c r="BK21" s="427">
        <f t="shared" si="73"/>
        <v>178000</v>
      </c>
      <c r="BL21" s="427">
        <f t="shared" si="74"/>
        <v>178000</v>
      </c>
      <c r="BM21" s="427">
        <f t="shared" si="48"/>
        <v>2075000</v>
      </c>
      <c r="BN21" s="427">
        <f t="shared" si="49"/>
        <v>2075000</v>
      </c>
      <c r="BO21" s="427">
        <f t="shared" si="50"/>
        <v>2075000</v>
      </c>
      <c r="BP21" s="427">
        <f t="shared" si="51"/>
        <v>0</v>
      </c>
      <c r="BQ21" s="427">
        <f t="shared" si="52"/>
        <v>0</v>
      </c>
      <c r="BR21" s="427">
        <f t="shared" si="53"/>
        <v>0</v>
      </c>
      <c r="BS21" s="427">
        <f t="shared" si="54"/>
        <v>429000</v>
      </c>
      <c r="BT21" s="427">
        <f t="shared" si="55"/>
        <v>901000</v>
      </c>
      <c r="BU21" s="427">
        <f t="shared" si="56"/>
        <v>665000</v>
      </c>
      <c r="BV21" s="427">
        <f t="shared" si="57"/>
        <v>22000</v>
      </c>
      <c r="BW21" s="427">
        <f t="shared" si="58"/>
        <v>1109000</v>
      </c>
      <c r="BX21" s="427">
        <f t="shared" si="59"/>
        <v>566000</v>
      </c>
      <c r="BY21" s="427">
        <f t="shared" si="60"/>
        <v>70000</v>
      </c>
      <c r="BZ21" s="427">
        <f t="shared" si="61"/>
        <v>2447000</v>
      </c>
      <c r="CA21" s="427">
        <f t="shared" si="62"/>
        <v>925000</v>
      </c>
      <c r="CB21" s="233">
        <f t="shared" si="63"/>
        <v>22000</v>
      </c>
      <c r="CC21" s="233">
        <f t="shared" si="64"/>
        <v>2447000</v>
      </c>
      <c r="CD21" s="233">
        <f t="shared" si="65"/>
        <v>832000</v>
      </c>
      <c r="CE21" s="428">
        <f t="shared" si="75"/>
        <v>9</v>
      </c>
      <c r="CF21" s="426">
        <f t="shared" si="76"/>
        <v>1</v>
      </c>
      <c r="CG21" s="426">
        <f t="shared" si="67"/>
        <v>1</v>
      </c>
      <c r="CH21" s="426">
        <f t="shared" si="68"/>
        <v>0</v>
      </c>
      <c r="CI21" s="426">
        <f t="shared" si="69"/>
        <v>2</v>
      </c>
      <c r="CJ21" s="426">
        <f t="shared" si="70"/>
        <v>2</v>
      </c>
      <c r="CK21" s="426">
        <f t="shared" si="71"/>
        <v>2</v>
      </c>
    </row>
    <row r="22" spans="1:89" ht="12" customHeight="1">
      <c r="A22" s="222" t="str">
        <f t="shared" si="46"/>
        <v>07</v>
      </c>
      <c r="B22" s="232" t="s">
        <v>590</v>
      </c>
      <c r="C22" s="99" t="b">
        <f t="shared" si="47"/>
        <v>1</v>
      </c>
      <c r="D22" s="438" t="s">
        <v>590</v>
      </c>
      <c r="E22" s="435">
        <v>19571.25</v>
      </c>
      <c r="F22" s="435">
        <v>194528.54</v>
      </c>
      <c r="G22" s="435">
        <v>309690.94</v>
      </c>
      <c r="H22" s="435">
        <v>386135.02000000008</v>
      </c>
      <c r="I22" s="435">
        <v>377294.18</v>
      </c>
      <c r="J22" s="435">
        <v>353689.15</v>
      </c>
      <c r="K22" s="435">
        <v>7907.23</v>
      </c>
      <c r="L22" s="435">
        <v>298047.04000000004</v>
      </c>
      <c r="M22" s="435">
        <v>100792.55</v>
      </c>
      <c r="N22" s="435">
        <v>15801.230000000001</v>
      </c>
      <c r="O22" s="435">
        <v>2173767.5499999998</v>
      </c>
      <c r="P22" s="435">
        <v>951614.2</v>
      </c>
      <c r="Q22" s="435">
        <v>142540.96</v>
      </c>
      <c r="R22" s="435">
        <v>1345240.7299999997</v>
      </c>
      <c r="S22" s="435">
        <v>864553.58</v>
      </c>
      <c r="T22" s="435">
        <v>161559.51</v>
      </c>
      <c r="U22" s="435">
        <v>210466.26</v>
      </c>
      <c r="V22" s="435"/>
      <c r="W22" s="435">
        <v>544445.11</v>
      </c>
      <c r="X22" s="435">
        <v>165751</v>
      </c>
      <c r="Y22" s="435">
        <v>473860.5</v>
      </c>
      <c r="Z22" s="435">
        <v>372512.97</v>
      </c>
      <c r="AA22" s="435">
        <v>176562.77000000002</v>
      </c>
      <c r="AB22" s="435">
        <v>853964</v>
      </c>
      <c r="AC22" s="435">
        <v>535137.39</v>
      </c>
      <c r="AD22" s="435">
        <v>109491.11</v>
      </c>
      <c r="AE22" s="435">
        <v>229329.89</v>
      </c>
      <c r="AF22" s="435">
        <v>851980.49</v>
      </c>
      <c r="AG22" s="435">
        <v>544642.26</v>
      </c>
      <c r="AH22" s="435">
        <v>845891.62</v>
      </c>
      <c r="AI22" s="435">
        <v>724543.02</v>
      </c>
      <c r="AJ22" s="435">
        <v>232540.04000000004</v>
      </c>
      <c r="AK22" s="435">
        <v>8620.2200000000012</v>
      </c>
      <c r="AL22" s="435">
        <v>19022.489999999994</v>
      </c>
      <c r="AM22" s="435"/>
      <c r="AN22" s="435">
        <v>244.61</v>
      </c>
      <c r="AO22" s="435">
        <v>6085.31</v>
      </c>
      <c r="AP22" s="435"/>
      <c r="AQ22" s="435"/>
      <c r="AR22" s="435"/>
      <c r="AS22" s="435"/>
      <c r="AT22" s="435"/>
      <c r="AU22" s="435"/>
      <c r="AV22" s="435"/>
      <c r="AW22" s="435"/>
      <c r="AX22" s="435"/>
      <c r="AY22" s="435">
        <v>533</v>
      </c>
      <c r="AZ22" s="435"/>
      <c r="BA22" s="435"/>
      <c r="BB22" s="435"/>
      <c r="BC22" s="435"/>
      <c r="BD22" s="435">
        <v>186607.66</v>
      </c>
      <c r="BE22" s="435">
        <v>637705.46000000008</v>
      </c>
      <c r="BF22" s="435">
        <v>27520</v>
      </c>
      <c r="BG22" s="435">
        <v>262451.05000000005</v>
      </c>
      <c r="BH22" s="435">
        <v>15722641.890000001</v>
      </c>
      <c r="BJ22" s="427">
        <f t="shared" si="72"/>
        <v>1000</v>
      </c>
      <c r="BK22" s="427">
        <f t="shared" si="73"/>
        <v>7000</v>
      </c>
      <c r="BL22" s="427">
        <f t="shared" si="74"/>
        <v>3000</v>
      </c>
      <c r="BM22" s="427">
        <f t="shared" si="48"/>
        <v>28000</v>
      </c>
      <c r="BN22" s="427">
        <f t="shared" si="49"/>
        <v>638000</v>
      </c>
      <c r="BO22" s="427">
        <f t="shared" si="50"/>
        <v>279000</v>
      </c>
      <c r="BP22" s="427">
        <f t="shared" si="51"/>
        <v>9000</v>
      </c>
      <c r="BQ22" s="427">
        <f t="shared" si="52"/>
        <v>20000</v>
      </c>
      <c r="BR22" s="427">
        <f t="shared" si="53"/>
        <v>14000</v>
      </c>
      <c r="BS22" s="427">
        <f t="shared" si="54"/>
        <v>8000</v>
      </c>
      <c r="BT22" s="427">
        <f t="shared" si="55"/>
        <v>2174000</v>
      </c>
      <c r="BU22" s="427">
        <f t="shared" si="56"/>
        <v>501000</v>
      </c>
      <c r="BV22" s="427">
        <f t="shared" si="57"/>
        <v>233000</v>
      </c>
      <c r="BW22" s="427">
        <f t="shared" si="58"/>
        <v>854000</v>
      </c>
      <c r="BX22" s="427">
        <f t="shared" si="59"/>
        <v>443000</v>
      </c>
      <c r="BY22" s="427">
        <f t="shared" si="60"/>
        <v>166000</v>
      </c>
      <c r="BZ22" s="427">
        <f t="shared" si="61"/>
        <v>952000</v>
      </c>
      <c r="CA22" s="427">
        <f t="shared" si="62"/>
        <v>468000</v>
      </c>
      <c r="CB22" s="233">
        <f t="shared" si="63"/>
        <v>1000</v>
      </c>
      <c r="CC22" s="233">
        <f t="shared" si="64"/>
        <v>2174000</v>
      </c>
      <c r="CD22" s="233">
        <f t="shared" si="65"/>
        <v>394000</v>
      </c>
      <c r="CE22" s="428">
        <f t="shared" si="75"/>
        <v>40</v>
      </c>
      <c r="CF22" s="426">
        <f t="shared" si="76"/>
        <v>3</v>
      </c>
      <c r="CG22" s="426">
        <f t="shared" si="67"/>
        <v>4</v>
      </c>
      <c r="CH22" s="426">
        <f t="shared" si="68"/>
        <v>2</v>
      </c>
      <c r="CI22" s="426">
        <f t="shared" si="69"/>
        <v>20</v>
      </c>
      <c r="CJ22" s="426">
        <f t="shared" si="70"/>
        <v>4</v>
      </c>
      <c r="CK22" s="426">
        <f t="shared" si="71"/>
        <v>5</v>
      </c>
    </row>
    <row r="23" spans="1:89" ht="12" customHeight="1">
      <c r="A23" s="222" t="str">
        <f t="shared" si="46"/>
        <v>08</v>
      </c>
      <c r="B23" s="232" t="s">
        <v>591</v>
      </c>
      <c r="C23" s="99" t="b">
        <f t="shared" si="47"/>
        <v>1</v>
      </c>
      <c r="D23" s="438" t="s">
        <v>591</v>
      </c>
      <c r="E23" s="435">
        <v>1671451.7899999998</v>
      </c>
      <c r="F23" s="435">
        <v>937776.48</v>
      </c>
      <c r="G23" s="435">
        <v>1142158.3199999998</v>
      </c>
      <c r="H23" s="435">
        <v>951901.36</v>
      </c>
      <c r="I23" s="435">
        <v>5324926.8600000003</v>
      </c>
      <c r="J23" s="435">
        <v>1729612.4900000002</v>
      </c>
      <c r="K23" s="435">
        <v>829265.2899999998</v>
      </c>
      <c r="L23" s="435">
        <v>10322210.489999998</v>
      </c>
      <c r="M23" s="435">
        <v>701.14</v>
      </c>
      <c r="N23" s="435">
        <v>49204.4</v>
      </c>
      <c r="O23" s="435">
        <v>618566.77000000014</v>
      </c>
      <c r="P23" s="435">
        <v>3013949.19</v>
      </c>
      <c r="Q23" s="435">
        <v>2034863.1800000002</v>
      </c>
      <c r="R23" s="435">
        <v>119277.72000000002</v>
      </c>
      <c r="S23" s="435">
        <v>1831536.5</v>
      </c>
      <c r="T23" s="435">
        <v>1014169.73</v>
      </c>
      <c r="U23" s="435">
        <v>2013080.3600000008</v>
      </c>
      <c r="V23" s="435">
        <v>154037</v>
      </c>
      <c r="W23" s="435">
        <v>1806542.34</v>
      </c>
      <c r="X23" s="435">
        <v>2571036.1799999997</v>
      </c>
      <c r="Y23" s="435">
        <v>437441.42</v>
      </c>
      <c r="Z23" s="435">
        <v>4805886.6499999985</v>
      </c>
      <c r="AA23" s="435">
        <v>1836754.41</v>
      </c>
      <c r="AB23" s="435">
        <v>20075483.039999999</v>
      </c>
      <c r="AC23" s="435">
        <v>153789.33000000002</v>
      </c>
      <c r="AD23" s="435">
        <v>663469.28000000014</v>
      </c>
      <c r="AE23" s="435">
        <v>1250613.0200000005</v>
      </c>
      <c r="AF23" s="435">
        <v>2192629.21</v>
      </c>
      <c r="AG23" s="435">
        <v>4700344.3899999997</v>
      </c>
      <c r="AH23" s="435">
        <v>1798299.83</v>
      </c>
      <c r="AI23" s="435">
        <v>1907608.4400000004</v>
      </c>
      <c r="AJ23" s="435">
        <v>3382998.4000000013</v>
      </c>
      <c r="AK23" s="435"/>
      <c r="AL23" s="435"/>
      <c r="AM23" s="435"/>
      <c r="AN23" s="435">
        <v>3800</v>
      </c>
      <c r="AO23" s="435"/>
      <c r="AP23" s="435"/>
      <c r="AQ23" s="435"/>
      <c r="AR23" s="435"/>
      <c r="AS23" s="435"/>
      <c r="AT23" s="435"/>
      <c r="AU23" s="435"/>
      <c r="AV23" s="435"/>
      <c r="AW23" s="435"/>
      <c r="AX23" s="435"/>
      <c r="AY23" s="435"/>
      <c r="AZ23" s="435"/>
      <c r="BA23" s="435"/>
      <c r="BB23" s="435"/>
      <c r="BC23" s="435"/>
      <c r="BD23" s="435">
        <v>2983992.6500000013</v>
      </c>
      <c r="BE23" s="435">
        <v>1274779.08</v>
      </c>
      <c r="BF23" s="435">
        <v>658483.99000000011</v>
      </c>
      <c r="BG23" s="435">
        <v>244557.02000000005</v>
      </c>
      <c r="BH23" s="435">
        <v>86507197.75</v>
      </c>
      <c r="BJ23" s="427">
        <f t="shared" si="72"/>
        <v>4000</v>
      </c>
      <c r="BK23" s="427">
        <f t="shared" si="73"/>
        <v>4000</v>
      </c>
      <c r="BL23" s="427">
        <f t="shared" si="74"/>
        <v>4000</v>
      </c>
      <c r="BM23" s="427">
        <f t="shared" si="48"/>
        <v>245000</v>
      </c>
      <c r="BN23" s="427">
        <f t="shared" si="49"/>
        <v>2984000</v>
      </c>
      <c r="BO23" s="427">
        <f t="shared" si="50"/>
        <v>1291000</v>
      </c>
      <c r="BP23" s="427">
        <f t="shared" si="51"/>
        <v>0</v>
      </c>
      <c r="BQ23" s="427">
        <f t="shared" si="52"/>
        <v>0</v>
      </c>
      <c r="BR23" s="427">
        <f t="shared" si="53"/>
        <v>0</v>
      </c>
      <c r="BS23" s="427">
        <f t="shared" si="54"/>
        <v>1000</v>
      </c>
      <c r="BT23" s="427">
        <f t="shared" si="55"/>
        <v>2193000</v>
      </c>
      <c r="BU23" s="427">
        <f t="shared" si="56"/>
        <v>1102000</v>
      </c>
      <c r="BV23" s="427">
        <f t="shared" si="57"/>
        <v>1143000</v>
      </c>
      <c r="BW23" s="427">
        <f t="shared" si="58"/>
        <v>20076000</v>
      </c>
      <c r="BX23" s="427">
        <f t="shared" si="59"/>
        <v>7352000</v>
      </c>
      <c r="BY23" s="427">
        <f t="shared" si="60"/>
        <v>1908000</v>
      </c>
      <c r="BZ23" s="427">
        <f t="shared" si="61"/>
        <v>10323000</v>
      </c>
      <c r="CA23" s="427">
        <f t="shared" si="62"/>
        <v>4265000</v>
      </c>
      <c r="CB23" s="233">
        <f t="shared" si="63"/>
        <v>1000</v>
      </c>
      <c r="CC23" s="233">
        <f t="shared" si="64"/>
        <v>20076000</v>
      </c>
      <c r="CD23" s="233">
        <f t="shared" si="65"/>
        <v>2339000</v>
      </c>
      <c r="CE23" s="428">
        <f t="shared" si="75"/>
        <v>37</v>
      </c>
      <c r="CF23" s="426">
        <f t="shared" si="76"/>
        <v>1</v>
      </c>
      <c r="CG23" s="426">
        <f t="shared" si="67"/>
        <v>4</v>
      </c>
      <c r="CH23" s="426">
        <f t="shared" si="68"/>
        <v>0</v>
      </c>
      <c r="CI23" s="426">
        <f t="shared" si="69"/>
        <v>21</v>
      </c>
      <c r="CJ23" s="426">
        <f t="shared" si="70"/>
        <v>4</v>
      </c>
      <c r="CK23" s="426">
        <f t="shared" si="71"/>
        <v>7</v>
      </c>
    </row>
    <row r="24" spans="1:89" ht="12" customHeight="1">
      <c r="A24" s="222" t="str">
        <f t="shared" si="46"/>
        <v>09</v>
      </c>
      <c r="B24" s="232" t="s">
        <v>592</v>
      </c>
      <c r="C24" s="99" t="b">
        <f t="shared" si="47"/>
        <v>1</v>
      </c>
      <c r="D24" s="438" t="s">
        <v>592</v>
      </c>
      <c r="E24" s="435"/>
      <c r="F24" s="435"/>
      <c r="G24" s="435"/>
      <c r="H24" s="435"/>
      <c r="I24" s="435">
        <v>1521306.12</v>
      </c>
      <c r="J24" s="435"/>
      <c r="K24" s="435"/>
      <c r="L24" s="435">
        <v>1861975.8699999999</v>
      </c>
      <c r="M24" s="435"/>
      <c r="N24" s="435"/>
      <c r="O24" s="435"/>
      <c r="P24" s="435">
        <v>1011943.3700000001</v>
      </c>
      <c r="Q24" s="435"/>
      <c r="R24" s="435"/>
      <c r="S24" s="435"/>
      <c r="T24" s="435"/>
      <c r="U24" s="435"/>
      <c r="V24" s="435"/>
      <c r="W24" s="435"/>
      <c r="X24" s="435"/>
      <c r="Y24" s="435"/>
      <c r="Z24" s="435"/>
      <c r="AA24" s="435"/>
      <c r="AB24" s="435"/>
      <c r="AC24" s="435"/>
      <c r="AD24" s="435"/>
      <c r="AE24" s="435">
        <v>1290767.4000000001</v>
      </c>
      <c r="AF24" s="435"/>
      <c r="AG24" s="435"/>
      <c r="AH24" s="435"/>
      <c r="AI24" s="435"/>
      <c r="AJ24" s="435"/>
      <c r="AK24" s="435"/>
      <c r="AL24" s="435"/>
      <c r="AM24" s="435"/>
      <c r="AN24" s="435"/>
      <c r="AO24" s="435"/>
      <c r="AP24" s="435"/>
      <c r="AQ24" s="435"/>
      <c r="AR24" s="435"/>
      <c r="AS24" s="435"/>
      <c r="AT24" s="435"/>
      <c r="AU24" s="435"/>
      <c r="AV24" s="435"/>
      <c r="AW24" s="435"/>
      <c r="AX24" s="435"/>
      <c r="AY24" s="435"/>
      <c r="AZ24" s="435"/>
      <c r="BA24" s="435"/>
      <c r="BB24" s="435"/>
      <c r="BC24" s="435"/>
      <c r="BD24" s="435"/>
      <c r="BE24" s="435"/>
      <c r="BF24" s="435"/>
      <c r="BG24" s="435"/>
      <c r="BH24" s="435">
        <v>5685992.7599999979</v>
      </c>
      <c r="BJ24" s="427">
        <f t="shared" si="72"/>
        <v>0</v>
      </c>
      <c r="BK24" s="427">
        <f t="shared" si="73"/>
        <v>0</v>
      </c>
      <c r="BL24" s="427">
        <f t="shared" si="74"/>
        <v>0</v>
      </c>
      <c r="BM24" s="427">
        <f t="shared" si="48"/>
        <v>0</v>
      </c>
      <c r="BN24" s="427">
        <f t="shared" si="49"/>
        <v>0</v>
      </c>
      <c r="BO24" s="427">
        <f t="shared" si="50"/>
        <v>0</v>
      </c>
      <c r="BP24" s="427">
        <f t="shared" si="51"/>
        <v>0</v>
      </c>
      <c r="BQ24" s="427">
        <f t="shared" si="52"/>
        <v>0</v>
      </c>
      <c r="BR24" s="427">
        <f t="shared" si="53"/>
        <v>0</v>
      </c>
      <c r="BS24" s="427">
        <f t="shared" si="54"/>
        <v>1291000</v>
      </c>
      <c r="BT24" s="427">
        <f t="shared" si="55"/>
        <v>1291000</v>
      </c>
      <c r="BU24" s="427">
        <f t="shared" si="56"/>
        <v>1291000</v>
      </c>
      <c r="BV24" s="427">
        <f t="shared" si="57"/>
        <v>0</v>
      </c>
      <c r="BW24" s="427">
        <f t="shared" si="58"/>
        <v>0</v>
      </c>
      <c r="BX24" s="427">
        <f t="shared" si="59"/>
        <v>0</v>
      </c>
      <c r="BY24" s="427">
        <f t="shared" si="60"/>
        <v>1012000</v>
      </c>
      <c r="BZ24" s="427">
        <f t="shared" si="61"/>
        <v>1862000</v>
      </c>
      <c r="CA24" s="427">
        <f t="shared" si="62"/>
        <v>1466000</v>
      </c>
      <c r="CB24" s="233">
        <f t="shared" si="63"/>
        <v>1012000</v>
      </c>
      <c r="CC24" s="233">
        <f t="shared" si="64"/>
        <v>1862000</v>
      </c>
      <c r="CD24" s="233">
        <f t="shared" si="65"/>
        <v>1422000</v>
      </c>
      <c r="CE24" s="428">
        <f t="shared" si="75"/>
        <v>4</v>
      </c>
      <c r="CF24" s="426">
        <f t="shared" si="76"/>
        <v>0</v>
      </c>
      <c r="CG24" s="426">
        <f t="shared" si="67"/>
        <v>0</v>
      </c>
      <c r="CH24" s="426">
        <f t="shared" si="68"/>
        <v>0</v>
      </c>
      <c r="CI24" s="426">
        <f t="shared" si="69"/>
        <v>1</v>
      </c>
      <c r="CJ24" s="426">
        <f t="shared" si="70"/>
        <v>0</v>
      </c>
      <c r="CK24" s="426">
        <f t="shared" si="71"/>
        <v>3</v>
      </c>
    </row>
    <row r="25" spans="1:89" ht="12" customHeight="1">
      <c r="A25" s="222" t="str">
        <f t="shared" si="46"/>
        <v>10</v>
      </c>
      <c r="B25" s="232" t="s">
        <v>593</v>
      </c>
      <c r="C25" s="99" t="b">
        <f t="shared" si="47"/>
        <v>1</v>
      </c>
      <c r="D25" s="438" t="s">
        <v>593</v>
      </c>
      <c r="E25" s="435">
        <v>4020.75</v>
      </c>
      <c r="F25" s="435">
        <v>67867.5</v>
      </c>
      <c r="G25" s="435">
        <v>1006480.35</v>
      </c>
      <c r="H25" s="435">
        <v>283689.21999999997</v>
      </c>
      <c r="I25" s="435">
        <v>1362854.9799999997</v>
      </c>
      <c r="J25" s="435">
        <v>1148449.33</v>
      </c>
      <c r="K25" s="435">
        <v>52899</v>
      </c>
      <c r="L25" s="435">
        <v>190185.38</v>
      </c>
      <c r="M25" s="435"/>
      <c r="N25" s="435"/>
      <c r="O25" s="435">
        <v>104134.16</v>
      </c>
      <c r="P25" s="435">
        <v>309131.55</v>
      </c>
      <c r="Q25" s="435">
        <v>600650.17000000004</v>
      </c>
      <c r="R25" s="435"/>
      <c r="S25" s="435">
        <v>9264</v>
      </c>
      <c r="T25" s="435">
        <v>304690</v>
      </c>
      <c r="U25" s="435"/>
      <c r="V25" s="435"/>
      <c r="W25" s="435">
        <v>541663.5</v>
      </c>
      <c r="X25" s="435">
        <v>214754.64</v>
      </c>
      <c r="Y25" s="435">
        <v>138106.22</v>
      </c>
      <c r="Z25" s="435">
        <v>1511097.52</v>
      </c>
      <c r="AA25" s="435"/>
      <c r="AB25" s="435">
        <v>6610775.6899999995</v>
      </c>
      <c r="AC25" s="435">
        <v>138936.12</v>
      </c>
      <c r="AD25" s="435">
        <v>44046.75</v>
      </c>
      <c r="AE25" s="435">
        <v>1460778.23</v>
      </c>
      <c r="AF25" s="435"/>
      <c r="AG25" s="435">
        <v>343251.12</v>
      </c>
      <c r="AH25" s="435">
        <v>402676</v>
      </c>
      <c r="AI25" s="435">
        <v>66732</v>
      </c>
      <c r="AJ25" s="435">
        <v>163233.11000000002</v>
      </c>
      <c r="AK25" s="435"/>
      <c r="AL25" s="435"/>
      <c r="AM25" s="435"/>
      <c r="AN25" s="435"/>
      <c r="AO25" s="435"/>
      <c r="AP25" s="435"/>
      <c r="AQ25" s="435"/>
      <c r="AR25" s="435"/>
      <c r="AS25" s="435"/>
      <c r="AT25" s="435"/>
      <c r="AU25" s="435"/>
      <c r="AV25" s="435"/>
      <c r="AW25" s="435"/>
      <c r="AX25" s="435"/>
      <c r="AY25" s="435"/>
      <c r="AZ25" s="435"/>
      <c r="BA25" s="435"/>
      <c r="BB25" s="435"/>
      <c r="BC25" s="435"/>
      <c r="BD25" s="435">
        <v>42073.880000000005</v>
      </c>
      <c r="BE25" s="435">
        <v>401653.48</v>
      </c>
      <c r="BF25" s="435">
        <v>1096655.08</v>
      </c>
      <c r="BG25" s="435">
        <v>36531.14</v>
      </c>
      <c r="BH25" s="435">
        <v>18657280.869999997</v>
      </c>
      <c r="BJ25" s="427">
        <f t="shared" si="72"/>
        <v>0</v>
      </c>
      <c r="BK25" s="427">
        <f t="shared" si="73"/>
        <v>0</v>
      </c>
      <c r="BL25" s="427">
        <f t="shared" si="74"/>
        <v>0</v>
      </c>
      <c r="BM25" s="427">
        <f t="shared" si="48"/>
        <v>37000</v>
      </c>
      <c r="BN25" s="427">
        <f t="shared" si="49"/>
        <v>1097000</v>
      </c>
      <c r="BO25" s="427">
        <f t="shared" si="50"/>
        <v>395000</v>
      </c>
      <c r="BP25" s="427">
        <f t="shared" si="51"/>
        <v>0</v>
      </c>
      <c r="BQ25" s="427">
        <f t="shared" si="52"/>
        <v>0</v>
      </c>
      <c r="BR25" s="427">
        <f t="shared" si="53"/>
        <v>0</v>
      </c>
      <c r="BS25" s="427">
        <f t="shared" si="54"/>
        <v>5000</v>
      </c>
      <c r="BT25" s="427">
        <f t="shared" si="55"/>
        <v>1461000</v>
      </c>
      <c r="BU25" s="427">
        <f t="shared" si="56"/>
        <v>354000</v>
      </c>
      <c r="BV25" s="427">
        <f t="shared" si="57"/>
        <v>164000</v>
      </c>
      <c r="BW25" s="427">
        <f t="shared" si="58"/>
        <v>6611000</v>
      </c>
      <c r="BX25" s="427">
        <f t="shared" si="59"/>
        <v>2323000</v>
      </c>
      <c r="BY25" s="427">
        <f t="shared" si="60"/>
        <v>67000</v>
      </c>
      <c r="BZ25" s="427">
        <f t="shared" si="61"/>
        <v>1363000</v>
      </c>
      <c r="CA25" s="427">
        <f t="shared" si="62"/>
        <v>415000</v>
      </c>
      <c r="CB25" s="233">
        <f t="shared" si="63"/>
        <v>5000</v>
      </c>
      <c r="CC25" s="233">
        <f t="shared" si="64"/>
        <v>6611000</v>
      </c>
      <c r="CD25" s="233">
        <f t="shared" si="65"/>
        <v>644000</v>
      </c>
      <c r="CE25" s="428">
        <f t="shared" si="75"/>
        <v>29</v>
      </c>
      <c r="CF25" s="426">
        <f t="shared" si="76"/>
        <v>0</v>
      </c>
      <c r="CG25" s="426">
        <f t="shared" si="67"/>
        <v>4</v>
      </c>
      <c r="CH25" s="426">
        <f t="shared" si="68"/>
        <v>0</v>
      </c>
      <c r="CI25" s="426">
        <f t="shared" si="69"/>
        <v>15</v>
      </c>
      <c r="CJ25" s="426">
        <f t="shared" si="70"/>
        <v>4</v>
      </c>
      <c r="CK25" s="426">
        <f t="shared" si="71"/>
        <v>6</v>
      </c>
    </row>
    <row r="26" spans="1:89" ht="12" customHeight="1">
      <c r="A26" s="222" t="str">
        <f t="shared" si="46"/>
        <v>11</v>
      </c>
      <c r="B26" s="232" t="s">
        <v>594</v>
      </c>
      <c r="C26" s="99" t="b">
        <f t="shared" si="47"/>
        <v>1</v>
      </c>
      <c r="D26" s="438" t="s">
        <v>594</v>
      </c>
      <c r="E26" s="435">
        <v>79964</v>
      </c>
      <c r="F26" s="435">
        <v>355936.27</v>
      </c>
      <c r="G26" s="435">
        <v>387044.58</v>
      </c>
      <c r="H26" s="435">
        <v>21750</v>
      </c>
      <c r="I26" s="435">
        <v>235785.11</v>
      </c>
      <c r="J26" s="435">
        <v>241009.16</v>
      </c>
      <c r="K26" s="435">
        <v>100187.5</v>
      </c>
      <c r="L26" s="435">
        <v>1110778.45</v>
      </c>
      <c r="M26" s="435"/>
      <c r="N26" s="435">
        <v>2058.27</v>
      </c>
      <c r="O26" s="435"/>
      <c r="P26" s="435">
        <v>435141.12999999995</v>
      </c>
      <c r="Q26" s="435">
        <v>482358.66000000003</v>
      </c>
      <c r="R26" s="435"/>
      <c r="S26" s="435">
        <v>203258</v>
      </c>
      <c r="T26" s="435">
        <v>19500</v>
      </c>
      <c r="U26" s="435">
        <v>4828</v>
      </c>
      <c r="V26" s="435"/>
      <c r="W26" s="435">
        <v>29205.5</v>
      </c>
      <c r="X26" s="435">
        <v>732204.5199999999</v>
      </c>
      <c r="Y26" s="435">
        <v>513140.29000000004</v>
      </c>
      <c r="Z26" s="435">
        <v>1148461.74</v>
      </c>
      <c r="AA26" s="435">
        <v>174973.25</v>
      </c>
      <c r="AB26" s="435">
        <v>62</v>
      </c>
      <c r="AC26" s="435">
        <v>73586.42</v>
      </c>
      <c r="AD26" s="435">
        <v>51436.36</v>
      </c>
      <c r="AE26" s="435"/>
      <c r="AF26" s="435">
        <v>233804</v>
      </c>
      <c r="AG26" s="435">
        <v>903502.34000000008</v>
      </c>
      <c r="AH26" s="435"/>
      <c r="AI26" s="435"/>
      <c r="AJ26" s="435">
        <v>600086.78</v>
      </c>
      <c r="AK26" s="435"/>
      <c r="AL26" s="435"/>
      <c r="AM26" s="435"/>
      <c r="AN26" s="435"/>
      <c r="AO26" s="435"/>
      <c r="AP26" s="435"/>
      <c r="AQ26" s="435"/>
      <c r="AR26" s="435"/>
      <c r="AS26" s="435"/>
      <c r="AT26" s="435"/>
      <c r="AU26" s="435"/>
      <c r="AV26" s="435"/>
      <c r="AW26" s="435"/>
      <c r="AX26" s="435"/>
      <c r="AY26" s="435"/>
      <c r="AZ26" s="435"/>
      <c r="BA26" s="435"/>
      <c r="BB26" s="435"/>
      <c r="BC26" s="435"/>
      <c r="BD26" s="435">
        <v>192642.63</v>
      </c>
      <c r="BE26" s="435"/>
      <c r="BF26" s="435"/>
      <c r="BG26" s="435">
        <v>9791.83</v>
      </c>
      <c r="BH26" s="435">
        <v>8342496.790000001</v>
      </c>
      <c r="BJ26" s="427">
        <f t="shared" si="72"/>
        <v>0</v>
      </c>
      <c r="BK26" s="427">
        <f t="shared" si="73"/>
        <v>0</v>
      </c>
      <c r="BL26" s="427">
        <f t="shared" si="74"/>
        <v>0</v>
      </c>
      <c r="BM26" s="427">
        <f t="shared" si="48"/>
        <v>10000</v>
      </c>
      <c r="BN26" s="427">
        <f t="shared" si="49"/>
        <v>193000</v>
      </c>
      <c r="BO26" s="427">
        <f t="shared" si="50"/>
        <v>102000</v>
      </c>
      <c r="BP26" s="427">
        <f t="shared" si="51"/>
        <v>0</v>
      </c>
      <c r="BQ26" s="427">
        <f t="shared" si="52"/>
        <v>0</v>
      </c>
      <c r="BR26" s="427">
        <f t="shared" si="53"/>
        <v>0</v>
      </c>
      <c r="BS26" s="427">
        <f t="shared" si="54"/>
        <v>3000</v>
      </c>
      <c r="BT26" s="427">
        <f t="shared" si="55"/>
        <v>514000</v>
      </c>
      <c r="BU26" s="427">
        <f t="shared" si="56"/>
        <v>185000</v>
      </c>
      <c r="BV26" s="427">
        <f t="shared" si="57"/>
        <v>1000</v>
      </c>
      <c r="BW26" s="427">
        <f t="shared" si="58"/>
        <v>1149000</v>
      </c>
      <c r="BX26" s="427">
        <f t="shared" si="59"/>
        <v>534000</v>
      </c>
      <c r="BY26" s="427">
        <f t="shared" si="60"/>
        <v>5000</v>
      </c>
      <c r="BZ26" s="427">
        <f t="shared" si="61"/>
        <v>1111000</v>
      </c>
      <c r="CA26" s="427">
        <f t="shared" si="62"/>
        <v>571000</v>
      </c>
      <c r="CB26" s="233">
        <f t="shared" si="63"/>
        <v>1000</v>
      </c>
      <c r="CC26" s="233">
        <f t="shared" si="64"/>
        <v>1149000</v>
      </c>
      <c r="CD26" s="233">
        <f t="shared" si="65"/>
        <v>309000</v>
      </c>
      <c r="CE26" s="428">
        <f t="shared" si="75"/>
        <v>27</v>
      </c>
      <c r="CF26" s="426">
        <f t="shared" si="76"/>
        <v>0</v>
      </c>
      <c r="CG26" s="426">
        <f t="shared" si="67"/>
        <v>2</v>
      </c>
      <c r="CH26" s="426">
        <f t="shared" si="68"/>
        <v>0</v>
      </c>
      <c r="CI26" s="426">
        <f t="shared" si="69"/>
        <v>15</v>
      </c>
      <c r="CJ26" s="426">
        <f t="shared" si="70"/>
        <v>4</v>
      </c>
      <c r="CK26" s="426">
        <f t="shared" si="71"/>
        <v>6</v>
      </c>
    </row>
    <row r="27" spans="1:89" ht="12" customHeight="1">
      <c r="A27" s="222" t="str">
        <f t="shared" si="46"/>
        <v>12</v>
      </c>
      <c r="B27" s="232" t="s">
        <v>882</v>
      </c>
      <c r="C27" s="99" t="b">
        <f t="shared" si="47"/>
        <v>1</v>
      </c>
      <c r="D27" s="439" t="s">
        <v>882</v>
      </c>
      <c r="E27" s="435"/>
      <c r="F27" s="435"/>
      <c r="G27" s="435"/>
      <c r="H27" s="435"/>
      <c r="I27" s="435"/>
      <c r="J27" s="435"/>
      <c r="K27" s="435"/>
      <c r="L27" s="435"/>
      <c r="M27" s="435"/>
      <c r="N27" s="435"/>
      <c r="O27" s="435"/>
      <c r="P27" s="435"/>
      <c r="Q27" s="435"/>
      <c r="R27" s="435"/>
      <c r="S27" s="435"/>
      <c r="T27" s="435"/>
      <c r="U27" s="435"/>
      <c r="V27" s="435"/>
      <c r="W27" s="435"/>
      <c r="X27" s="435"/>
      <c r="Y27" s="435"/>
      <c r="Z27" s="435"/>
      <c r="AA27" s="435"/>
      <c r="AB27" s="435"/>
      <c r="AC27" s="435"/>
      <c r="AD27" s="435"/>
      <c r="AE27" s="435"/>
      <c r="AF27" s="435"/>
      <c r="AG27" s="435"/>
      <c r="AH27" s="435"/>
      <c r="AI27" s="435">
        <v>492692.57999999996</v>
      </c>
      <c r="AJ27" s="435"/>
      <c r="AK27" s="435"/>
      <c r="AL27" s="435"/>
      <c r="AM27" s="435"/>
      <c r="AN27" s="435"/>
      <c r="AO27" s="435"/>
      <c r="AP27" s="435"/>
      <c r="AQ27" s="435"/>
      <c r="AR27" s="435"/>
      <c r="AS27" s="435"/>
      <c r="AT27" s="435"/>
      <c r="AU27" s="435"/>
      <c r="AV27" s="435"/>
      <c r="AW27" s="435"/>
      <c r="AX27" s="435"/>
      <c r="AY27" s="435"/>
      <c r="AZ27" s="435"/>
      <c r="BA27" s="435"/>
      <c r="BB27" s="435"/>
      <c r="BC27" s="435"/>
      <c r="BD27" s="435"/>
      <c r="BE27" s="435"/>
      <c r="BF27" s="435"/>
      <c r="BG27" s="435"/>
      <c r="BH27" s="435">
        <v>492692.57999999996</v>
      </c>
      <c r="BJ27" s="427">
        <f t="shared" si="72"/>
        <v>0</v>
      </c>
      <c r="BK27" s="427">
        <f t="shared" si="73"/>
        <v>0</v>
      </c>
      <c r="BL27" s="427">
        <f t="shared" si="74"/>
        <v>0</v>
      </c>
      <c r="BM27" s="427">
        <f t="shared" si="48"/>
        <v>0</v>
      </c>
      <c r="BN27" s="427">
        <f t="shared" si="49"/>
        <v>0</v>
      </c>
      <c r="BO27" s="427">
        <f t="shared" si="50"/>
        <v>0</v>
      </c>
      <c r="BP27" s="427">
        <f t="shared" si="51"/>
        <v>0</v>
      </c>
      <c r="BQ27" s="427">
        <f t="shared" si="52"/>
        <v>0</v>
      </c>
      <c r="BR27" s="427">
        <f t="shared" si="53"/>
        <v>0</v>
      </c>
      <c r="BS27" s="427">
        <f t="shared" si="54"/>
        <v>0</v>
      </c>
      <c r="BT27" s="427">
        <f t="shared" si="55"/>
        <v>0</v>
      </c>
      <c r="BU27" s="427">
        <f t="shared" si="56"/>
        <v>0</v>
      </c>
      <c r="BV27" s="427">
        <f t="shared" si="57"/>
        <v>0</v>
      </c>
      <c r="BW27" s="427">
        <f t="shared" si="58"/>
        <v>0</v>
      </c>
      <c r="BX27" s="427">
        <f t="shared" si="59"/>
        <v>0</v>
      </c>
      <c r="BY27" s="427">
        <f t="shared" si="60"/>
        <v>493000</v>
      </c>
      <c r="BZ27" s="427">
        <f t="shared" si="61"/>
        <v>493000</v>
      </c>
      <c r="CA27" s="427">
        <f t="shared" si="62"/>
        <v>493000</v>
      </c>
      <c r="CB27" s="233">
        <f t="shared" si="63"/>
        <v>493000</v>
      </c>
      <c r="CC27" s="233">
        <f t="shared" si="64"/>
        <v>493000</v>
      </c>
      <c r="CD27" s="233">
        <f t="shared" si="65"/>
        <v>493000</v>
      </c>
      <c r="CE27" s="428">
        <f t="shared" si="75"/>
        <v>1</v>
      </c>
      <c r="CF27" s="426">
        <f t="shared" si="76"/>
        <v>0</v>
      </c>
      <c r="CG27" s="426">
        <f t="shared" si="67"/>
        <v>0</v>
      </c>
      <c r="CH27" s="426">
        <f t="shared" si="68"/>
        <v>0</v>
      </c>
      <c r="CI27" s="426">
        <f t="shared" si="69"/>
        <v>0</v>
      </c>
      <c r="CJ27" s="426">
        <f t="shared" si="70"/>
        <v>0</v>
      </c>
      <c r="CK27" s="426">
        <f t="shared" si="71"/>
        <v>3</v>
      </c>
    </row>
    <row r="28" spans="1:89" ht="12" customHeight="1">
      <c r="A28" s="222" t="str">
        <f t="shared" si="46"/>
        <v>13</v>
      </c>
      <c r="B28" s="232" t="s">
        <v>883</v>
      </c>
      <c r="C28" s="99" t="b">
        <f t="shared" si="47"/>
        <v>1</v>
      </c>
      <c r="D28" s="438" t="s">
        <v>883</v>
      </c>
      <c r="E28" s="435"/>
      <c r="F28" s="435"/>
      <c r="G28" s="435"/>
      <c r="H28" s="435"/>
      <c r="I28" s="435"/>
      <c r="J28" s="435"/>
      <c r="K28" s="435"/>
      <c r="L28" s="435"/>
      <c r="M28" s="435"/>
      <c r="N28" s="435"/>
      <c r="O28" s="435"/>
      <c r="P28" s="435"/>
      <c r="Q28" s="435">
        <v>33338.400000000001</v>
      </c>
      <c r="R28" s="435"/>
      <c r="S28" s="435"/>
      <c r="T28" s="435"/>
      <c r="U28" s="435"/>
      <c r="V28" s="435"/>
      <c r="W28" s="435"/>
      <c r="X28" s="435"/>
      <c r="Y28" s="435"/>
      <c r="Z28" s="435"/>
      <c r="AA28" s="435"/>
      <c r="AB28" s="435"/>
      <c r="AC28" s="435"/>
      <c r="AD28" s="435"/>
      <c r="AE28" s="435"/>
      <c r="AF28" s="435"/>
      <c r="AG28" s="435"/>
      <c r="AH28" s="435"/>
      <c r="AI28" s="435"/>
      <c r="AJ28" s="435">
        <v>152400</v>
      </c>
      <c r="AK28" s="435"/>
      <c r="AL28" s="435"/>
      <c r="AM28" s="435"/>
      <c r="AN28" s="435"/>
      <c r="AO28" s="435"/>
      <c r="AP28" s="435"/>
      <c r="AQ28" s="435"/>
      <c r="AR28" s="435"/>
      <c r="AS28" s="435"/>
      <c r="AT28" s="435"/>
      <c r="AU28" s="435"/>
      <c r="AV28" s="435"/>
      <c r="AW28" s="435"/>
      <c r="AX28" s="435"/>
      <c r="AY28" s="435"/>
      <c r="AZ28" s="435"/>
      <c r="BA28" s="435"/>
      <c r="BB28" s="435"/>
      <c r="BC28" s="435"/>
      <c r="BD28" s="435"/>
      <c r="BE28" s="435"/>
      <c r="BF28" s="435"/>
      <c r="BG28" s="435"/>
      <c r="BH28" s="435">
        <v>185738.4</v>
      </c>
      <c r="BJ28" s="427">
        <f t="shared" si="72"/>
        <v>0</v>
      </c>
      <c r="BK28" s="427">
        <f t="shared" si="73"/>
        <v>0</v>
      </c>
      <c r="BL28" s="427">
        <f t="shared" si="74"/>
        <v>0</v>
      </c>
      <c r="BM28" s="427">
        <f t="shared" si="48"/>
        <v>0</v>
      </c>
      <c r="BN28" s="427">
        <f t="shared" si="49"/>
        <v>0</v>
      </c>
      <c r="BO28" s="427">
        <f t="shared" si="50"/>
        <v>0</v>
      </c>
      <c r="BP28" s="427">
        <f t="shared" si="51"/>
        <v>0</v>
      </c>
      <c r="BQ28" s="427">
        <f t="shared" si="52"/>
        <v>0</v>
      </c>
      <c r="BR28" s="427">
        <f t="shared" si="53"/>
        <v>0</v>
      </c>
      <c r="BS28" s="427">
        <f t="shared" si="54"/>
        <v>34000</v>
      </c>
      <c r="BT28" s="427">
        <f t="shared" si="55"/>
        <v>34000</v>
      </c>
      <c r="BU28" s="427">
        <f t="shared" si="56"/>
        <v>34000</v>
      </c>
      <c r="BV28" s="427">
        <f t="shared" si="57"/>
        <v>153000</v>
      </c>
      <c r="BW28" s="427">
        <f t="shared" si="58"/>
        <v>153000</v>
      </c>
      <c r="BX28" s="427">
        <f t="shared" si="59"/>
        <v>153000</v>
      </c>
      <c r="BY28" s="427">
        <f t="shared" si="60"/>
        <v>0</v>
      </c>
      <c r="BZ28" s="427">
        <f t="shared" si="61"/>
        <v>0</v>
      </c>
      <c r="CA28" s="427">
        <f t="shared" si="62"/>
        <v>0</v>
      </c>
      <c r="CB28" s="233">
        <f t="shared" si="63"/>
        <v>34000</v>
      </c>
      <c r="CC28" s="233">
        <f t="shared" si="64"/>
        <v>153000</v>
      </c>
      <c r="CD28" s="233">
        <f t="shared" si="65"/>
        <v>93000</v>
      </c>
      <c r="CE28" s="428">
        <f t="shared" si="75"/>
        <v>2</v>
      </c>
      <c r="CF28" s="426">
        <f t="shared" si="76"/>
        <v>0</v>
      </c>
      <c r="CG28" s="426">
        <f t="shared" si="67"/>
        <v>0</v>
      </c>
      <c r="CH28" s="426">
        <f t="shared" si="68"/>
        <v>0</v>
      </c>
      <c r="CI28" s="426">
        <f t="shared" si="69"/>
        <v>1</v>
      </c>
      <c r="CJ28" s="426">
        <f t="shared" si="70"/>
        <v>1</v>
      </c>
      <c r="CK28" s="426">
        <f t="shared" si="71"/>
        <v>2</v>
      </c>
    </row>
    <row r="29" spans="1:89" ht="12" customHeight="1">
      <c r="A29" s="222" t="str">
        <f t="shared" si="46"/>
        <v>14</v>
      </c>
      <c r="B29" s="232" t="s">
        <v>595</v>
      </c>
      <c r="C29" s="99" t="b">
        <f t="shared" si="47"/>
        <v>1</v>
      </c>
      <c r="D29" s="438" t="s">
        <v>595</v>
      </c>
      <c r="E29" s="435"/>
      <c r="F29" s="435"/>
      <c r="G29" s="435"/>
      <c r="H29" s="435">
        <v>49915.41</v>
      </c>
      <c r="I29" s="435">
        <v>257760.61000000004</v>
      </c>
      <c r="J29" s="435"/>
      <c r="K29" s="435"/>
      <c r="L29" s="435">
        <v>37764.58</v>
      </c>
      <c r="M29" s="435"/>
      <c r="N29" s="435"/>
      <c r="O29" s="435"/>
      <c r="P29" s="435"/>
      <c r="Q29" s="435"/>
      <c r="R29" s="435"/>
      <c r="S29" s="435"/>
      <c r="T29" s="435"/>
      <c r="U29" s="435">
        <v>92229.42</v>
      </c>
      <c r="V29" s="435"/>
      <c r="W29" s="435"/>
      <c r="X29" s="435"/>
      <c r="Y29" s="435"/>
      <c r="Z29" s="435">
        <v>281662.95000000007</v>
      </c>
      <c r="AA29" s="435">
        <v>2000</v>
      </c>
      <c r="AB29" s="435">
        <v>88569</v>
      </c>
      <c r="AC29" s="435"/>
      <c r="AD29" s="435"/>
      <c r="AE29" s="435"/>
      <c r="AF29" s="435"/>
      <c r="AG29" s="435"/>
      <c r="AH29" s="435"/>
      <c r="AI29" s="435"/>
      <c r="AJ29" s="435">
        <v>85255.91</v>
      </c>
      <c r="AK29" s="435"/>
      <c r="AL29" s="435"/>
      <c r="AM29" s="435"/>
      <c r="AN29" s="435"/>
      <c r="AO29" s="435"/>
      <c r="AP29" s="435"/>
      <c r="AQ29" s="435"/>
      <c r="AR29" s="435">
        <v>8624.33</v>
      </c>
      <c r="AS29" s="435"/>
      <c r="AT29" s="435"/>
      <c r="AU29" s="435"/>
      <c r="AV29" s="435"/>
      <c r="AW29" s="435"/>
      <c r="AX29" s="435"/>
      <c r="AY29" s="435"/>
      <c r="AZ29" s="435"/>
      <c r="BA29" s="435"/>
      <c r="BB29" s="435"/>
      <c r="BC29" s="435"/>
      <c r="BD29" s="435"/>
      <c r="BE29" s="435"/>
      <c r="BF29" s="435">
        <v>134719.43999999997</v>
      </c>
      <c r="BG29" s="435"/>
      <c r="BH29" s="435">
        <v>1038501.65</v>
      </c>
      <c r="BJ29" s="427">
        <f t="shared" si="72"/>
        <v>9000</v>
      </c>
      <c r="BK29" s="427">
        <f t="shared" si="73"/>
        <v>9000</v>
      </c>
      <c r="BL29" s="427">
        <f t="shared" si="74"/>
        <v>9000</v>
      </c>
      <c r="BM29" s="427">
        <f t="shared" si="48"/>
        <v>135000</v>
      </c>
      <c r="BN29" s="427">
        <f t="shared" si="49"/>
        <v>135000</v>
      </c>
      <c r="BO29" s="427">
        <f t="shared" si="50"/>
        <v>135000</v>
      </c>
      <c r="BP29" s="427">
        <f t="shared" si="51"/>
        <v>0</v>
      </c>
      <c r="BQ29" s="427">
        <f t="shared" si="52"/>
        <v>0</v>
      </c>
      <c r="BR29" s="427">
        <f t="shared" si="53"/>
        <v>0</v>
      </c>
      <c r="BS29" s="427">
        <f t="shared" si="54"/>
        <v>2000</v>
      </c>
      <c r="BT29" s="427">
        <f t="shared" si="55"/>
        <v>50000</v>
      </c>
      <c r="BU29" s="427">
        <f t="shared" si="56"/>
        <v>26000</v>
      </c>
      <c r="BV29" s="427">
        <f t="shared" si="57"/>
        <v>86000</v>
      </c>
      <c r="BW29" s="427">
        <f t="shared" si="58"/>
        <v>282000</v>
      </c>
      <c r="BX29" s="427">
        <f t="shared" si="59"/>
        <v>152000</v>
      </c>
      <c r="BY29" s="427">
        <f t="shared" si="60"/>
        <v>38000</v>
      </c>
      <c r="BZ29" s="427">
        <f t="shared" si="61"/>
        <v>258000</v>
      </c>
      <c r="CA29" s="427">
        <f t="shared" si="62"/>
        <v>130000</v>
      </c>
      <c r="CB29" s="233">
        <f t="shared" si="63"/>
        <v>2000</v>
      </c>
      <c r="CC29" s="233">
        <f t="shared" si="64"/>
        <v>282000</v>
      </c>
      <c r="CD29" s="233">
        <f t="shared" si="65"/>
        <v>104000</v>
      </c>
      <c r="CE29" s="428">
        <f t="shared" si="75"/>
        <v>10</v>
      </c>
      <c r="CF29" s="426">
        <f t="shared" si="76"/>
        <v>1</v>
      </c>
      <c r="CG29" s="426">
        <f t="shared" si="67"/>
        <v>1</v>
      </c>
      <c r="CH29" s="426">
        <f t="shared" si="68"/>
        <v>0</v>
      </c>
      <c r="CI29" s="426">
        <f t="shared" si="69"/>
        <v>2</v>
      </c>
      <c r="CJ29" s="426">
        <f t="shared" si="70"/>
        <v>3</v>
      </c>
      <c r="CK29" s="426">
        <f t="shared" si="71"/>
        <v>4</v>
      </c>
    </row>
    <row r="30" spans="1:89" ht="12" customHeight="1">
      <c r="A30" s="222" t="str">
        <f t="shared" si="46"/>
        <v>15</v>
      </c>
      <c r="B30" s="232" t="s">
        <v>1438</v>
      </c>
      <c r="C30" s="99" t="b">
        <f t="shared" si="47"/>
        <v>1</v>
      </c>
      <c r="D30" s="438" t="s">
        <v>1438</v>
      </c>
      <c r="E30" s="435">
        <v>495060.86</v>
      </c>
      <c r="F30" s="435">
        <v>370879.2</v>
      </c>
      <c r="G30" s="435">
        <v>576241.03</v>
      </c>
      <c r="H30" s="435"/>
      <c r="I30" s="435">
        <v>1992362.5099999998</v>
      </c>
      <c r="J30" s="435">
        <v>491659.85000000003</v>
      </c>
      <c r="K30" s="435">
        <v>380112.69</v>
      </c>
      <c r="L30" s="435"/>
      <c r="M30" s="435"/>
      <c r="N30" s="435"/>
      <c r="O30" s="435">
        <v>125948.84</v>
      </c>
      <c r="P30" s="435">
        <v>1266950.81</v>
      </c>
      <c r="Q30" s="435">
        <v>429969.43000000005</v>
      </c>
      <c r="R30" s="435">
        <v>59009.98</v>
      </c>
      <c r="S30" s="435">
        <v>286147.87</v>
      </c>
      <c r="T30" s="435"/>
      <c r="U30" s="435">
        <v>331460.7</v>
      </c>
      <c r="V30" s="435"/>
      <c r="W30" s="435">
        <v>831199.7799999998</v>
      </c>
      <c r="X30" s="435">
        <v>933382.14000000013</v>
      </c>
      <c r="Y30" s="435">
        <v>397355.60999999993</v>
      </c>
      <c r="Z30" s="435">
        <v>739445.6</v>
      </c>
      <c r="AA30" s="435">
        <v>140495.98000000001</v>
      </c>
      <c r="AB30" s="435">
        <v>278149</v>
      </c>
      <c r="AC30" s="435"/>
      <c r="AD30" s="435">
        <v>338016.31</v>
      </c>
      <c r="AE30" s="435">
        <v>616632.68000000005</v>
      </c>
      <c r="AF30" s="435">
        <v>195466.23999999999</v>
      </c>
      <c r="AG30" s="435">
        <v>1473678.32</v>
      </c>
      <c r="AH30" s="435"/>
      <c r="AI30" s="435">
        <v>291796.42</v>
      </c>
      <c r="AJ30" s="435">
        <v>584144.81000000006</v>
      </c>
      <c r="AK30" s="435"/>
      <c r="AL30" s="435"/>
      <c r="AM30" s="435"/>
      <c r="AN30" s="435"/>
      <c r="AO30" s="435"/>
      <c r="AP30" s="435"/>
      <c r="AQ30" s="435"/>
      <c r="AR30" s="435">
        <v>172231</v>
      </c>
      <c r="AS30" s="435"/>
      <c r="AT30" s="435"/>
      <c r="AU30" s="435"/>
      <c r="AV30" s="435"/>
      <c r="AW30" s="435"/>
      <c r="AX30" s="435"/>
      <c r="AY30" s="435"/>
      <c r="AZ30" s="435"/>
      <c r="BA30" s="435"/>
      <c r="BB30" s="435"/>
      <c r="BC30" s="435"/>
      <c r="BD30" s="435"/>
      <c r="BE30" s="435">
        <v>708804.97</v>
      </c>
      <c r="BF30" s="435">
        <v>782923.28</v>
      </c>
      <c r="BG30" s="435"/>
      <c r="BH30" s="435">
        <v>15289525.91</v>
      </c>
      <c r="BJ30" s="427">
        <f t="shared" si="72"/>
        <v>173000</v>
      </c>
      <c r="BK30" s="427">
        <f t="shared" si="73"/>
        <v>173000</v>
      </c>
      <c r="BL30" s="427">
        <f t="shared" si="74"/>
        <v>173000</v>
      </c>
      <c r="BM30" s="427">
        <f t="shared" si="48"/>
        <v>709000</v>
      </c>
      <c r="BN30" s="427">
        <f t="shared" si="49"/>
        <v>783000</v>
      </c>
      <c r="BO30" s="427">
        <f t="shared" si="50"/>
        <v>746000</v>
      </c>
      <c r="BP30" s="427">
        <f t="shared" si="51"/>
        <v>0</v>
      </c>
      <c r="BQ30" s="427">
        <f t="shared" si="52"/>
        <v>0</v>
      </c>
      <c r="BR30" s="427">
        <f t="shared" si="53"/>
        <v>0</v>
      </c>
      <c r="BS30" s="427">
        <f t="shared" si="54"/>
        <v>60000</v>
      </c>
      <c r="BT30" s="427">
        <f t="shared" si="55"/>
        <v>832000</v>
      </c>
      <c r="BU30" s="427">
        <f t="shared" si="56"/>
        <v>369000</v>
      </c>
      <c r="BV30" s="427">
        <f t="shared" si="57"/>
        <v>279000</v>
      </c>
      <c r="BW30" s="427">
        <f t="shared" si="58"/>
        <v>740000</v>
      </c>
      <c r="BX30" s="427">
        <f t="shared" si="59"/>
        <v>545000</v>
      </c>
      <c r="BY30" s="427">
        <f t="shared" si="60"/>
        <v>292000</v>
      </c>
      <c r="BZ30" s="427">
        <f t="shared" si="61"/>
        <v>1993000</v>
      </c>
      <c r="CA30" s="427">
        <f t="shared" si="62"/>
        <v>1049000</v>
      </c>
      <c r="CB30" s="233">
        <f t="shared" si="63"/>
        <v>60000</v>
      </c>
      <c r="CC30" s="233">
        <f t="shared" si="64"/>
        <v>1993000</v>
      </c>
      <c r="CD30" s="233">
        <f t="shared" si="65"/>
        <v>567000</v>
      </c>
      <c r="CE30" s="428">
        <f t="shared" si="75"/>
        <v>27</v>
      </c>
      <c r="CF30" s="426">
        <f t="shared" si="76"/>
        <v>1</v>
      </c>
      <c r="CG30" s="426">
        <f t="shared" si="67"/>
        <v>2</v>
      </c>
      <c r="CH30" s="426">
        <f t="shared" si="68"/>
        <v>0</v>
      </c>
      <c r="CI30" s="426">
        <f t="shared" si="69"/>
        <v>14</v>
      </c>
      <c r="CJ30" s="426">
        <f t="shared" si="70"/>
        <v>4</v>
      </c>
      <c r="CK30" s="426">
        <f t="shared" si="71"/>
        <v>7</v>
      </c>
    </row>
    <row r="31" spans="1:89" ht="12" customHeight="1">
      <c r="A31" s="222" t="str">
        <f t="shared" si="46"/>
        <v>16</v>
      </c>
      <c r="B31" s="232" t="s">
        <v>1499</v>
      </c>
      <c r="C31" s="99" t="b">
        <f t="shared" ref="C31:C32" si="77">EXACT(D31,B31)</f>
        <v>0</v>
      </c>
      <c r="D31" s="438" t="s">
        <v>1523</v>
      </c>
      <c r="E31" s="435"/>
      <c r="F31" s="435"/>
      <c r="G31" s="435"/>
      <c r="H31" s="435"/>
      <c r="I31" s="435"/>
      <c r="J31" s="435"/>
      <c r="K31" s="435"/>
      <c r="L31" s="435"/>
      <c r="M31" s="435"/>
      <c r="N31" s="435"/>
      <c r="O31" s="435"/>
      <c r="P31" s="435"/>
      <c r="Q31" s="435"/>
      <c r="R31" s="435"/>
      <c r="S31" s="435"/>
      <c r="T31" s="435"/>
      <c r="U31" s="435"/>
      <c r="V31" s="435"/>
      <c r="W31" s="435"/>
      <c r="X31" s="435"/>
      <c r="Y31" s="435"/>
      <c r="Z31" s="435"/>
      <c r="AA31" s="435"/>
      <c r="AB31" s="435"/>
      <c r="AC31" s="435"/>
      <c r="AD31" s="435"/>
      <c r="AE31" s="435"/>
      <c r="AF31" s="435"/>
      <c r="AG31" s="435"/>
      <c r="AH31" s="435"/>
      <c r="AI31" s="435"/>
      <c r="AJ31" s="435"/>
      <c r="AK31" s="435"/>
      <c r="AL31" s="435"/>
      <c r="AM31" s="435"/>
      <c r="AN31" s="435"/>
      <c r="AO31" s="435"/>
      <c r="AP31" s="435"/>
      <c r="AQ31" s="435"/>
      <c r="AR31" s="435"/>
      <c r="AS31" s="435"/>
      <c r="AT31" s="435"/>
      <c r="AU31" s="435"/>
      <c r="AV31" s="435"/>
      <c r="AW31" s="435"/>
      <c r="AX31" s="435"/>
      <c r="AY31" s="435"/>
      <c r="AZ31" s="435">
        <v>10681</v>
      </c>
      <c r="BA31" s="435"/>
      <c r="BB31" s="435"/>
      <c r="BC31" s="435"/>
      <c r="BD31" s="435"/>
      <c r="BE31" s="435"/>
      <c r="BF31" s="435"/>
      <c r="BG31" s="435"/>
      <c r="BH31" s="435">
        <v>10681</v>
      </c>
      <c r="BJ31" s="427">
        <f t="shared" si="72"/>
        <v>11000</v>
      </c>
      <c r="BK31" s="427">
        <f t="shared" si="73"/>
        <v>11000</v>
      </c>
      <c r="BL31" s="427">
        <f t="shared" si="74"/>
        <v>11000</v>
      </c>
      <c r="BM31" s="427">
        <f t="shared" si="48"/>
        <v>0</v>
      </c>
      <c r="BN31" s="427">
        <f t="shared" si="49"/>
        <v>0</v>
      </c>
      <c r="BO31" s="427">
        <f t="shared" si="50"/>
        <v>0</v>
      </c>
      <c r="BP31" s="427">
        <f t="shared" si="51"/>
        <v>0</v>
      </c>
      <c r="BQ31" s="427">
        <f t="shared" si="52"/>
        <v>0</v>
      </c>
      <c r="BR31" s="427">
        <f t="shared" si="53"/>
        <v>0</v>
      </c>
      <c r="BS31" s="427">
        <f t="shared" si="54"/>
        <v>0</v>
      </c>
      <c r="BT31" s="427">
        <f t="shared" si="55"/>
        <v>0</v>
      </c>
      <c r="BU31" s="427">
        <f t="shared" si="56"/>
        <v>0</v>
      </c>
      <c r="BV31" s="427">
        <f t="shared" si="57"/>
        <v>0</v>
      </c>
      <c r="BW31" s="427">
        <f t="shared" si="58"/>
        <v>0</v>
      </c>
      <c r="BX31" s="427">
        <f t="shared" si="59"/>
        <v>0</v>
      </c>
      <c r="BY31" s="427">
        <f t="shared" si="60"/>
        <v>0</v>
      </c>
      <c r="BZ31" s="427">
        <f t="shared" si="61"/>
        <v>0</v>
      </c>
      <c r="CA31" s="427">
        <f t="shared" si="62"/>
        <v>0</v>
      </c>
      <c r="CB31" s="233">
        <f t="shared" si="63"/>
        <v>11000</v>
      </c>
      <c r="CC31" s="233">
        <f t="shared" si="64"/>
        <v>11000</v>
      </c>
      <c r="CD31" s="233">
        <f t="shared" si="65"/>
        <v>11000</v>
      </c>
      <c r="CE31" s="428">
        <f t="shared" ref="CE31:CE32" si="78">COUNT(E31:BG31)</f>
        <v>1</v>
      </c>
      <c r="CF31" s="426">
        <f t="shared" si="76"/>
        <v>1</v>
      </c>
      <c r="CG31" s="426">
        <f t="shared" si="67"/>
        <v>0</v>
      </c>
      <c r="CH31" s="426">
        <f t="shared" si="68"/>
        <v>0</v>
      </c>
      <c r="CI31" s="426">
        <f t="shared" si="69"/>
        <v>0</v>
      </c>
      <c r="CJ31" s="426">
        <f t="shared" si="70"/>
        <v>0</v>
      </c>
      <c r="CK31" s="426">
        <f t="shared" si="71"/>
        <v>0</v>
      </c>
    </row>
    <row r="32" spans="1:89" ht="12" customHeight="1">
      <c r="A32" s="222" t="str">
        <f t="shared" si="46"/>
        <v>18</v>
      </c>
      <c r="B32" s="232" t="s">
        <v>1500</v>
      </c>
      <c r="C32" s="99" t="b">
        <f t="shared" si="77"/>
        <v>0</v>
      </c>
      <c r="D32" s="438" t="s">
        <v>1524</v>
      </c>
      <c r="E32" s="435">
        <v>693722.36</v>
      </c>
      <c r="F32" s="435">
        <v>132142.6</v>
      </c>
      <c r="G32" s="435">
        <v>635999.92000000027</v>
      </c>
      <c r="H32" s="435">
        <v>452542.86999999994</v>
      </c>
      <c r="I32" s="435">
        <v>1391067.42</v>
      </c>
      <c r="J32" s="435">
        <v>1039028.9500000001</v>
      </c>
      <c r="K32" s="435">
        <v>129125.99</v>
      </c>
      <c r="L32" s="435">
        <v>1876030.5</v>
      </c>
      <c r="M32" s="435">
        <v>33109.800000000003</v>
      </c>
      <c r="N32" s="435">
        <v>101187.65</v>
      </c>
      <c r="O32" s="435">
        <v>351194.88</v>
      </c>
      <c r="P32" s="435">
        <v>1958522.24</v>
      </c>
      <c r="Q32" s="435">
        <v>406759.32</v>
      </c>
      <c r="R32" s="435">
        <v>21979.089999999997</v>
      </c>
      <c r="S32" s="435">
        <v>707940.40999999992</v>
      </c>
      <c r="T32" s="435">
        <v>209961.56</v>
      </c>
      <c r="U32" s="435">
        <v>4004784.8600000003</v>
      </c>
      <c r="V32" s="435">
        <v>33487.040000000001</v>
      </c>
      <c r="W32" s="435">
        <v>162463.25999999998</v>
      </c>
      <c r="X32" s="435">
        <v>642574.55000000005</v>
      </c>
      <c r="Y32" s="435">
        <v>142001</v>
      </c>
      <c r="Z32" s="435">
        <v>3597862.8600000003</v>
      </c>
      <c r="AA32" s="435">
        <v>440313.77</v>
      </c>
      <c r="AB32" s="435">
        <v>6005577</v>
      </c>
      <c r="AC32" s="435">
        <v>-41102.450000000004</v>
      </c>
      <c r="AD32" s="435">
        <v>615941.97</v>
      </c>
      <c r="AE32" s="435">
        <v>1062694.46</v>
      </c>
      <c r="AF32" s="435">
        <v>624782.69000000006</v>
      </c>
      <c r="AG32" s="435">
        <v>1227862.5000000002</v>
      </c>
      <c r="AH32" s="435">
        <v>339625.11</v>
      </c>
      <c r="AI32" s="435">
        <v>2694711.1500000004</v>
      </c>
      <c r="AJ32" s="435">
        <v>1419744.5000000002</v>
      </c>
      <c r="AK32" s="435">
        <v>545733.67000000074</v>
      </c>
      <c r="AL32" s="435">
        <v>228402.69</v>
      </c>
      <c r="AM32" s="435"/>
      <c r="AN32" s="435"/>
      <c r="AO32" s="435">
        <v>3000</v>
      </c>
      <c r="AP32" s="435"/>
      <c r="AQ32" s="435"/>
      <c r="AR32" s="435"/>
      <c r="AS32" s="435"/>
      <c r="AT32" s="435"/>
      <c r="AU32" s="435"/>
      <c r="AV32" s="435"/>
      <c r="AW32" s="435"/>
      <c r="AX32" s="435"/>
      <c r="AY32" s="435"/>
      <c r="AZ32" s="435"/>
      <c r="BA32" s="435"/>
      <c r="BB32" s="435"/>
      <c r="BC32" s="435"/>
      <c r="BD32" s="435">
        <v>3540434.6</v>
      </c>
      <c r="BE32" s="435">
        <v>137377.36000000002</v>
      </c>
      <c r="BF32" s="435">
        <v>298184.17</v>
      </c>
      <c r="BG32" s="435">
        <v>272471.8</v>
      </c>
      <c r="BH32" s="435">
        <v>38139244.120000005</v>
      </c>
      <c r="BJ32" s="427">
        <f t="shared" si="72"/>
        <v>3000</v>
      </c>
      <c r="BK32" s="427">
        <f t="shared" si="73"/>
        <v>3000</v>
      </c>
      <c r="BL32" s="427">
        <f t="shared" si="74"/>
        <v>3000</v>
      </c>
      <c r="BM32" s="427">
        <f t="shared" si="48"/>
        <v>138000</v>
      </c>
      <c r="BN32" s="427">
        <f t="shared" si="49"/>
        <v>3541000</v>
      </c>
      <c r="BO32" s="427">
        <f t="shared" si="50"/>
        <v>1063000</v>
      </c>
      <c r="BP32" s="427">
        <f t="shared" si="51"/>
        <v>229000</v>
      </c>
      <c r="BQ32" s="427">
        <f t="shared" si="52"/>
        <v>546000</v>
      </c>
      <c r="BR32" s="427">
        <f t="shared" si="53"/>
        <v>388000</v>
      </c>
      <c r="BS32" s="427">
        <f t="shared" si="54"/>
        <v>-42000</v>
      </c>
      <c r="BT32" s="427">
        <f t="shared" si="55"/>
        <v>1063000</v>
      </c>
      <c r="BU32" s="427">
        <f t="shared" si="56"/>
        <v>378000</v>
      </c>
      <c r="BV32" s="427">
        <f t="shared" si="57"/>
        <v>636000</v>
      </c>
      <c r="BW32" s="427">
        <f t="shared" si="58"/>
        <v>6006000</v>
      </c>
      <c r="BX32" s="427">
        <f t="shared" si="59"/>
        <v>2915000</v>
      </c>
      <c r="BY32" s="427">
        <f t="shared" si="60"/>
        <v>643000</v>
      </c>
      <c r="BZ32" s="427">
        <f t="shared" si="61"/>
        <v>4005000</v>
      </c>
      <c r="CA32" s="427">
        <f t="shared" si="62"/>
        <v>1971000</v>
      </c>
      <c r="CB32" s="233">
        <f t="shared" si="63"/>
        <v>-42000</v>
      </c>
      <c r="CC32" s="233">
        <f t="shared" si="64"/>
        <v>6006000</v>
      </c>
      <c r="CD32" s="233">
        <f t="shared" si="65"/>
        <v>978000</v>
      </c>
      <c r="CE32" s="428">
        <f t="shared" si="78"/>
        <v>39</v>
      </c>
      <c r="CF32" s="426">
        <f t="shared" si="76"/>
        <v>1</v>
      </c>
      <c r="CG32" s="426">
        <f t="shared" si="67"/>
        <v>4</v>
      </c>
      <c r="CH32" s="426">
        <f t="shared" si="68"/>
        <v>2</v>
      </c>
      <c r="CI32" s="426">
        <f t="shared" si="69"/>
        <v>21</v>
      </c>
      <c r="CJ32" s="426">
        <f t="shared" si="70"/>
        <v>4</v>
      </c>
      <c r="CK32" s="426">
        <f t="shared" si="71"/>
        <v>7</v>
      </c>
    </row>
    <row r="33" spans="1:89" ht="12" customHeight="1">
      <c r="A33" s="222" t="str">
        <f t="shared" si="46"/>
        <v>23</v>
      </c>
      <c r="B33" s="232" t="s">
        <v>597</v>
      </c>
      <c r="C33" s="99" t="b">
        <f t="shared" si="47"/>
        <v>1</v>
      </c>
      <c r="D33" s="438" t="s">
        <v>597</v>
      </c>
      <c r="E33" s="435">
        <v>76098.259999999995</v>
      </c>
      <c r="F33" s="435"/>
      <c r="G33" s="435">
        <v>214443.5</v>
      </c>
      <c r="H33" s="435"/>
      <c r="I33" s="435">
        <v>19878.690000000002</v>
      </c>
      <c r="J33" s="435">
        <v>79290.83</v>
      </c>
      <c r="K33" s="435">
        <v>6222.66</v>
      </c>
      <c r="L33" s="435">
        <v>286575.76999999996</v>
      </c>
      <c r="M33" s="435"/>
      <c r="N33" s="435">
        <v>1300</v>
      </c>
      <c r="O33" s="435">
        <v>8279.0099999999984</v>
      </c>
      <c r="P33" s="435">
        <v>86164.489999999991</v>
      </c>
      <c r="Q33" s="435">
        <v>64480.990000000005</v>
      </c>
      <c r="R33" s="435">
        <v>9291.7800000000007</v>
      </c>
      <c r="S33" s="435">
        <v>7847.77</v>
      </c>
      <c r="T33" s="435">
        <v>32929.43</v>
      </c>
      <c r="U33" s="435">
        <v>24000</v>
      </c>
      <c r="V33" s="435">
        <v>30431.730000000003</v>
      </c>
      <c r="W33" s="435">
        <v>7260.43</v>
      </c>
      <c r="X33" s="435">
        <v>25643.460000000003</v>
      </c>
      <c r="Y33" s="435">
        <v>32763.120000000003</v>
      </c>
      <c r="Z33" s="435">
        <v>150106.33000000002</v>
      </c>
      <c r="AA33" s="435">
        <v>572.02</v>
      </c>
      <c r="AB33" s="435"/>
      <c r="AC33" s="435">
        <v>40097.15</v>
      </c>
      <c r="AD33" s="435">
        <v>82519.61</v>
      </c>
      <c r="AE33" s="435">
        <v>158915.03999999998</v>
      </c>
      <c r="AF33" s="435">
        <v>34055.009999999995</v>
      </c>
      <c r="AG33" s="435"/>
      <c r="AH33" s="435"/>
      <c r="AI33" s="435">
        <v>108695.67000000001</v>
      </c>
      <c r="AJ33" s="435">
        <v>173822.31</v>
      </c>
      <c r="AK33" s="435"/>
      <c r="AL33" s="435">
        <v>535.32999999999993</v>
      </c>
      <c r="AM33" s="435"/>
      <c r="AN33" s="435">
        <v>46735.15</v>
      </c>
      <c r="AO33" s="435"/>
      <c r="AP33" s="435">
        <v>26780.43</v>
      </c>
      <c r="AQ33" s="435">
        <v>8281.1400000000012</v>
      </c>
      <c r="AR33" s="435">
        <v>35991</v>
      </c>
      <c r="AS33" s="435"/>
      <c r="AT33" s="435">
        <v>1340.24</v>
      </c>
      <c r="AU33" s="435">
        <v>1614.76</v>
      </c>
      <c r="AV33" s="435"/>
      <c r="AW33" s="435"/>
      <c r="AX33" s="435">
        <v>29627.040000000001</v>
      </c>
      <c r="AY33" s="435"/>
      <c r="AZ33" s="435">
        <v>28250</v>
      </c>
      <c r="BA33" s="435"/>
      <c r="BB33" s="435"/>
      <c r="BC33" s="435"/>
      <c r="BD33" s="435">
        <v>137063.06000000003</v>
      </c>
      <c r="BE33" s="435">
        <v>659.88</v>
      </c>
      <c r="BF33" s="435">
        <v>76447.689999999973</v>
      </c>
      <c r="BG33" s="435"/>
      <c r="BH33" s="435">
        <v>2155010.7800000003</v>
      </c>
      <c r="BJ33" s="427">
        <f t="shared" si="72"/>
        <v>2000</v>
      </c>
      <c r="BK33" s="427">
        <f t="shared" si="73"/>
        <v>47000</v>
      </c>
      <c r="BL33" s="427">
        <f t="shared" si="74"/>
        <v>23000</v>
      </c>
      <c r="BM33" s="427">
        <f t="shared" si="48"/>
        <v>1000</v>
      </c>
      <c r="BN33" s="427">
        <f t="shared" si="49"/>
        <v>138000</v>
      </c>
      <c r="BO33" s="427">
        <f t="shared" si="50"/>
        <v>72000</v>
      </c>
      <c r="BP33" s="427">
        <f t="shared" si="51"/>
        <v>1000</v>
      </c>
      <c r="BQ33" s="427">
        <f t="shared" si="52"/>
        <v>1000</v>
      </c>
      <c r="BR33" s="427">
        <f t="shared" si="53"/>
        <v>1000</v>
      </c>
      <c r="BS33" s="427">
        <f t="shared" si="54"/>
        <v>1000</v>
      </c>
      <c r="BT33" s="427">
        <f t="shared" si="55"/>
        <v>159000</v>
      </c>
      <c r="BU33" s="427">
        <f t="shared" si="56"/>
        <v>42000</v>
      </c>
      <c r="BV33" s="427">
        <f t="shared" si="57"/>
        <v>151000</v>
      </c>
      <c r="BW33" s="427">
        <f t="shared" si="58"/>
        <v>215000</v>
      </c>
      <c r="BX33" s="427">
        <f t="shared" si="59"/>
        <v>180000</v>
      </c>
      <c r="BY33" s="427">
        <f t="shared" si="60"/>
        <v>20000</v>
      </c>
      <c r="BZ33" s="427">
        <f t="shared" si="61"/>
        <v>287000</v>
      </c>
      <c r="CA33" s="427">
        <f t="shared" si="62"/>
        <v>92000</v>
      </c>
      <c r="CB33" s="233">
        <f t="shared" si="63"/>
        <v>1000</v>
      </c>
      <c r="CC33" s="233">
        <f t="shared" si="64"/>
        <v>287000</v>
      </c>
      <c r="CD33" s="233">
        <f t="shared" si="65"/>
        <v>57000</v>
      </c>
      <c r="CE33" s="428">
        <f t="shared" si="75"/>
        <v>38</v>
      </c>
      <c r="CF33" s="426">
        <f t="shared" si="76"/>
        <v>8</v>
      </c>
      <c r="CG33" s="426">
        <f t="shared" si="67"/>
        <v>3</v>
      </c>
      <c r="CH33" s="426">
        <f t="shared" si="68"/>
        <v>1</v>
      </c>
      <c r="CI33" s="426">
        <f t="shared" si="69"/>
        <v>17</v>
      </c>
      <c r="CJ33" s="426">
        <f t="shared" si="70"/>
        <v>3</v>
      </c>
      <c r="CK33" s="426">
        <f t="shared" ref="CK33:CK38" si="79">COUNT($I33,$L199,$P199,$U33,$X33,$AG33,$AI33)</f>
        <v>4</v>
      </c>
    </row>
    <row r="34" spans="1:89" ht="12" customHeight="1">
      <c r="A34" s="222" t="str">
        <f t="shared" si="46"/>
        <v>24</v>
      </c>
      <c r="B34" s="232" t="s">
        <v>598</v>
      </c>
      <c r="C34" s="99" t="b">
        <f t="shared" si="47"/>
        <v>1</v>
      </c>
      <c r="D34" s="438" t="s">
        <v>598</v>
      </c>
      <c r="E34" s="435">
        <v>89203.709999999992</v>
      </c>
      <c r="F34" s="435"/>
      <c r="G34" s="435">
        <v>38768.25</v>
      </c>
      <c r="H34" s="435"/>
      <c r="I34" s="435">
        <v>20369.25</v>
      </c>
      <c r="J34" s="435">
        <v>45973.55</v>
      </c>
      <c r="K34" s="435">
        <v>6222.66</v>
      </c>
      <c r="L34" s="435">
        <v>9349.9700000000012</v>
      </c>
      <c r="M34" s="435"/>
      <c r="N34" s="435"/>
      <c r="O34" s="435">
        <v>3308.9</v>
      </c>
      <c r="P34" s="435">
        <v>5368.41</v>
      </c>
      <c r="Q34" s="435">
        <v>6699.81</v>
      </c>
      <c r="R34" s="435">
        <v>13102.14</v>
      </c>
      <c r="S34" s="435">
        <v>104652.17000000001</v>
      </c>
      <c r="T34" s="435">
        <v>24325</v>
      </c>
      <c r="U34" s="435"/>
      <c r="V34" s="435"/>
      <c r="W34" s="435">
        <v>17840.400000000001</v>
      </c>
      <c r="X34" s="435"/>
      <c r="Y34" s="435"/>
      <c r="Z34" s="435">
        <v>45461.59</v>
      </c>
      <c r="AA34" s="435">
        <v>25604.059999999998</v>
      </c>
      <c r="AB34" s="435"/>
      <c r="AC34" s="435"/>
      <c r="AD34" s="435">
        <v>17973.660000000003</v>
      </c>
      <c r="AE34" s="435">
        <v>35981.660000000003</v>
      </c>
      <c r="AF34" s="435">
        <v>20432.979999999996</v>
      </c>
      <c r="AG34" s="435"/>
      <c r="AH34" s="435">
        <v>3000</v>
      </c>
      <c r="AI34" s="435">
        <v>16224.54</v>
      </c>
      <c r="AJ34" s="435">
        <v>39191.32</v>
      </c>
      <c r="AK34" s="435"/>
      <c r="AL34" s="435"/>
      <c r="AM34" s="435"/>
      <c r="AN34" s="435">
        <v>18555.54</v>
      </c>
      <c r="AO34" s="435"/>
      <c r="AP34" s="435">
        <v>4789.26</v>
      </c>
      <c r="AQ34" s="435"/>
      <c r="AR34" s="435"/>
      <c r="AS34" s="435"/>
      <c r="AT34" s="435"/>
      <c r="AU34" s="435">
        <v>1507.1</v>
      </c>
      <c r="AV34" s="435"/>
      <c r="AW34" s="435"/>
      <c r="AX34" s="435"/>
      <c r="AY34" s="435"/>
      <c r="AZ34" s="435"/>
      <c r="BA34" s="435"/>
      <c r="BB34" s="435"/>
      <c r="BC34" s="435"/>
      <c r="BD34" s="435">
        <v>33629.99</v>
      </c>
      <c r="BE34" s="435"/>
      <c r="BF34" s="435">
        <v>62244.369999999995</v>
      </c>
      <c r="BG34" s="435">
        <v>6425</v>
      </c>
      <c r="BH34" s="435">
        <v>716205.29999999958</v>
      </c>
      <c r="BJ34" s="427">
        <f t="shared" si="72"/>
        <v>2000</v>
      </c>
      <c r="BK34" s="427">
        <f t="shared" si="73"/>
        <v>19000</v>
      </c>
      <c r="BL34" s="427">
        <f t="shared" si="74"/>
        <v>9000</v>
      </c>
      <c r="BM34" s="427">
        <f t="shared" si="48"/>
        <v>7000</v>
      </c>
      <c r="BN34" s="427">
        <f t="shared" si="49"/>
        <v>63000</v>
      </c>
      <c r="BO34" s="427">
        <f t="shared" si="50"/>
        <v>35000</v>
      </c>
      <c r="BP34" s="427">
        <f t="shared" si="51"/>
        <v>0</v>
      </c>
      <c r="BQ34" s="427">
        <f t="shared" si="52"/>
        <v>0</v>
      </c>
      <c r="BR34" s="427">
        <f t="shared" si="53"/>
        <v>0</v>
      </c>
      <c r="BS34" s="427">
        <f t="shared" si="54"/>
        <v>3000</v>
      </c>
      <c r="BT34" s="427">
        <f t="shared" si="55"/>
        <v>105000</v>
      </c>
      <c r="BU34" s="427">
        <f t="shared" si="56"/>
        <v>30000</v>
      </c>
      <c r="BV34" s="427">
        <f t="shared" si="57"/>
        <v>39000</v>
      </c>
      <c r="BW34" s="427">
        <f t="shared" si="58"/>
        <v>46000</v>
      </c>
      <c r="BX34" s="427">
        <f t="shared" si="59"/>
        <v>42000</v>
      </c>
      <c r="BY34" s="427">
        <f t="shared" si="60"/>
        <v>6000</v>
      </c>
      <c r="BZ34" s="427">
        <f t="shared" si="61"/>
        <v>21000</v>
      </c>
      <c r="CA34" s="427">
        <f t="shared" si="62"/>
        <v>13000</v>
      </c>
      <c r="CB34" s="233">
        <f t="shared" si="63"/>
        <v>2000</v>
      </c>
      <c r="CC34" s="233">
        <f t="shared" si="64"/>
        <v>105000</v>
      </c>
      <c r="CD34" s="233">
        <f t="shared" si="65"/>
        <v>27000</v>
      </c>
      <c r="CE34" s="428">
        <f t="shared" si="75"/>
        <v>27</v>
      </c>
      <c r="CF34" s="426">
        <f t="shared" si="76"/>
        <v>3</v>
      </c>
      <c r="CG34" s="426">
        <f t="shared" si="67"/>
        <v>3</v>
      </c>
      <c r="CH34" s="426">
        <f t="shared" si="68"/>
        <v>0</v>
      </c>
      <c r="CI34" s="426">
        <f t="shared" si="69"/>
        <v>14</v>
      </c>
      <c r="CJ34" s="426">
        <f t="shared" si="70"/>
        <v>3</v>
      </c>
      <c r="CK34" s="426">
        <f t="shared" si="79"/>
        <v>4</v>
      </c>
    </row>
    <row r="35" spans="1:89" ht="12" customHeight="1">
      <c r="A35" s="222" t="str">
        <f t="shared" si="46"/>
        <v>25</v>
      </c>
      <c r="B35" s="232" t="s">
        <v>599</v>
      </c>
      <c r="C35" s="99" t="b">
        <f t="shared" si="47"/>
        <v>1</v>
      </c>
      <c r="D35" s="438" t="s">
        <v>599</v>
      </c>
      <c r="E35" s="435">
        <v>32957.67</v>
      </c>
      <c r="F35" s="435">
        <v>25827.95</v>
      </c>
      <c r="G35" s="435">
        <v>28845.469999999998</v>
      </c>
      <c r="H35" s="435">
        <v>205355.36000000002</v>
      </c>
      <c r="I35" s="435">
        <v>29507.35</v>
      </c>
      <c r="J35" s="435">
        <v>50849.170000000006</v>
      </c>
      <c r="K35" s="435">
        <v>6222.68</v>
      </c>
      <c r="L35" s="435">
        <v>3784.7400000000002</v>
      </c>
      <c r="M35" s="435"/>
      <c r="N35" s="435"/>
      <c r="O35" s="435"/>
      <c r="P35" s="435">
        <v>10939.9</v>
      </c>
      <c r="Q35" s="435">
        <v>53272.880000000005</v>
      </c>
      <c r="R35" s="435">
        <v>3716.69</v>
      </c>
      <c r="S35" s="435"/>
      <c r="T35" s="435">
        <v>11160.16</v>
      </c>
      <c r="U35" s="435">
        <v>55452.14</v>
      </c>
      <c r="V35" s="435"/>
      <c r="W35" s="435">
        <v>167780.21</v>
      </c>
      <c r="X35" s="435">
        <v>95257.34</v>
      </c>
      <c r="Y35" s="435"/>
      <c r="Z35" s="435">
        <v>41435.32</v>
      </c>
      <c r="AA35" s="435">
        <v>26356.5</v>
      </c>
      <c r="AB35" s="435">
        <v>1271623</v>
      </c>
      <c r="AC35" s="435">
        <v>7636.5</v>
      </c>
      <c r="AD35" s="435">
        <v>30568.510000000002</v>
      </c>
      <c r="AE35" s="435">
        <v>31151.5</v>
      </c>
      <c r="AF35" s="435">
        <v>13621.990000000002</v>
      </c>
      <c r="AG35" s="435">
        <v>70631.08</v>
      </c>
      <c r="AH35" s="435">
        <v>17300</v>
      </c>
      <c r="AI35" s="435">
        <v>72345.009999999995</v>
      </c>
      <c r="AJ35" s="435">
        <v>129959.88</v>
      </c>
      <c r="AK35" s="435">
        <v>4166.25</v>
      </c>
      <c r="AL35" s="435"/>
      <c r="AM35" s="435"/>
      <c r="AN35" s="435"/>
      <c r="AO35" s="435"/>
      <c r="AP35" s="435"/>
      <c r="AQ35" s="435"/>
      <c r="AR35" s="435"/>
      <c r="AS35" s="435">
        <v>643.91000000000008</v>
      </c>
      <c r="AT35" s="435"/>
      <c r="AU35" s="435">
        <v>659.36</v>
      </c>
      <c r="AV35" s="435">
        <v>33542.47</v>
      </c>
      <c r="AW35" s="435">
        <v>5345.9</v>
      </c>
      <c r="AX35" s="435"/>
      <c r="AY35" s="435"/>
      <c r="AZ35" s="435"/>
      <c r="BA35" s="435"/>
      <c r="BB35" s="435"/>
      <c r="BC35" s="435"/>
      <c r="BD35" s="435">
        <v>30916.100000000002</v>
      </c>
      <c r="BE35" s="435"/>
      <c r="BF35" s="435">
        <v>50237.599999999991</v>
      </c>
      <c r="BG35" s="435">
        <v>20835.66</v>
      </c>
      <c r="BH35" s="435">
        <v>2639906.25</v>
      </c>
      <c r="BJ35" s="427">
        <f t="shared" si="72"/>
        <v>1000</v>
      </c>
      <c r="BK35" s="427">
        <f t="shared" si="73"/>
        <v>34000</v>
      </c>
      <c r="BL35" s="427">
        <f t="shared" si="74"/>
        <v>11000</v>
      </c>
      <c r="BM35" s="427">
        <f t="shared" si="48"/>
        <v>21000</v>
      </c>
      <c r="BN35" s="427">
        <f t="shared" si="49"/>
        <v>51000</v>
      </c>
      <c r="BO35" s="427">
        <f t="shared" si="50"/>
        <v>34000</v>
      </c>
      <c r="BP35" s="427">
        <f t="shared" si="51"/>
        <v>5000</v>
      </c>
      <c r="BQ35" s="427">
        <f t="shared" si="52"/>
        <v>5000</v>
      </c>
      <c r="BR35" s="427">
        <f t="shared" si="53"/>
        <v>5000</v>
      </c>
      <c r="BS35" s="427">
        <f t="shared" si="54"/>
        <v>4000</v>
      </c>
      <c r="BT35" s="427">
        <f t="shared" si="55"/>
        <v>206000</v>
      </c>
      <c r="BU35" s="427">
        <f t="shared" si="56"/>
        <v>46000</v>
      </c>
      <c r="BV35" s="427">
        <f t="shared" si="57"/>
        <v>29000</v>
      </c>
      <c r="BW35" s="427">
        <f t="shared" si="58"/>
        <v>1272000</v>
      </c>
      <c r="BX35" s="427">
        <f t="shared" si="59"/>
        <v>368000</v>
      </c>
      <c r="BY35" s="427">
        <f t="shared" si="60"/>
        <v>4000</v>
      </c>
      <c r="BZ35" s="427">
        <f t="shared" si="61"/>
        <v>96000</v>
      </c>
      <c r="CA35" s="427">
        <f t="shared" si="62"/>
        <v>49000</v>
      </c>
      <c r="CB35" s="233">
        <f t="shared" si="63"/>
        <v>1000</v>
      </c>
      <c r="CC35" s="233">
        <f t="shared" si="64"/>
        <v>1272000</v>
      </c>
      <c r="CD35" s="233">
        <f t="shared" si="65"/>
        <v>78000</v>
      </c>
      <c r="CE35" s="428">
        <f t="shared" si="75"/>
        <v>34</v>
      </c>
      <c r="CF35" s="426">
        <f t="shared" si="76"/>
        <v>4</v>
      </c>
      <c r="CG35" s="426">
        <f t="shared" si="67"/>
        <v>3</v>
      </c>
      <c r="CH35" s="426">
        <f t="shared" si="68"/>
        <v>1</v>
      </c>
      <c r="CI35" s="426">
        <f t="shared" si="69"/>
        <v>15</v>
      </c>
      <c r="CJ35" s="426">
        <f t="shared" si="70"/>
        <v>4</v>
      </c>
      <c r="CK35" s="426">
        <f t="shared" si="79"/>
        <v>5</v>
      </c>
    </row>
    <row r="36" spans="1:89" ht="12" customHeight="1">
      <c r="A36" s="222" t="str">
        <f t="shared" si="46"/>
        <v>33</v>
      </c>
      <c r="B36" s="232" t="s">
        <v>884</v>
      </c>
      <c r="C36" s="99" t="b">
        <f t="shared" si="47"/>
        <v>1</v>
      </c>
      <c r="D36" s="438" t="s">
        <v>884</v>
      </c>
      <c r="E36" s="435">
        <v>45477.440000000002</v>
      </c>
      <c r="F36" s="435"/>
      <c r="G36" s="435">
        <v>378413.4</v>
      </c>
      <c r="H36" s="435">
        <v>18592.850000000002</v>
      </c>
      <c r="I36" s="435">
        <v>216021.95</v>
      </c>
      <c r="J36" s="435">
        <v>46897.13</v>
      </c>
      <c r="K36" s="435"/>
      <c r="L36" s="435">
        <v>16639.07</v>
      </c>
      <c r="M36" s="435"/>
      <c r="N36" s="435">
        <v>8986.3600000000024</v>
      </c>
      <c r="O36" s="435">
        <v>14092.66</v>
      </c>
      <c r="P36" s="435">
        <v>22692.48</v>
      </c>
      <c r="Q36" s="435">
        <v>13061.199999999999</v>
      </c>
      <c r="R36" s="435"/>
      <c r="S36" s="435">
        <v>18414.02</v>
      </c>
      <c r="T36" s="435"/>
      <c r="U36" s="435">
        <v>27222.309999999998</v>
      </c>
      <c r="V36" s="435"/>
      <c r="W36" s="435">
        <v>36071.47</v>
      </c>
      <c r="X36" s="435"/>
      <c r="Y36" s="435"/>
      <c r="Z36" s="435">
        <v>10226.600000000002</v>
      </c>
      <c r="AA36" s="435"/>
      <c r="AB36" s="435">
        <v>343066</v>
      </c>
      <c r="AC36" s="435">
        <v>12289.369999999999</v>
      </c>
      <c r="AD36" s="435">
        <v>5440.72</v>
      </c>
      <c r="AE36" s="435"/>
      <c r="AF36" s="435">
        <v>1014.5</v>
      </c>
      <c r="AG36" s="435"/>
      <c r="AH36" s="435">
        <v>23816.059999999998</v>
      </c>
      <c r="AI36" s="435">
        <v>86389.46</v>
      </c>
      <c r="AJ36" s="435">
        <v>220870.29999999996</v>
      </c>
      <c r="AK36" s="435"/>
      <c r="AL36" s="435"/>
      <c r="AM36" s="435"/>
      <c r="AN36" s="435">
        <v>120941.9</v>
      </c>
      <c r="AO36" s="435"/>
      <c r="AP36" s="435">
        <v>211629.66</v>
      </c>
      <c r="AQ36" s="435">
        <v>1800.9699999999998</v>
      </c>
      <c r="AR36" s="435">
        <v>63069</v>
      </c>
      <c r="AS36" s="435"/>
      <c r="AT36" s="435"/>
      <c r="AU36" s="435">
        <v>33298.18</v>
      </c>
      <c r="AV36" s="435"/>
      <c r="AW36" s="435"/>
      <c r="AX36" s="435">
        <v>155369.24</v>
      </c>
      <c r="AY36" s="435"/>
      <c r="AZ36" s="435"/>
      <c r="BA36" s="435"/>
      <c r="BB36" s="435"/>
      <c r="BC36" s="435"/>
      <c r="BD36" s="435">
        <v>17952.82</v>
      </c>
      <c r="BE36" s="435">
        <v>1231.21</v>
      </c>
      <c r="BF36" s="435"/>
      <c r="BG36" s="435"/>
      <c r="BH36" s="435">
        <v>2170988.3299999996</v>
      </c>
      <c r="BJ36" s="427">
        <f t="shared" si="72"/>
        <v>2000</v>
      </c>
      <c r="BK36" s="427">
        <f t="shared" si="73"/>
        <v>212000</v>
      </c>
      <c r="BL36" s="427">
        <f t="shared" si="74"/>
        <v>98000</v>
      </c>
      <c r="BM36" s="427">
        <f t="shared" si="48"/>
        <v>2000</v>
      </c>
      <c r="BN36" s="427">
        <f t="shared" si="49"/>
        <v>18000</v>
      </c>
      <c r="BO36" s="427">
        <f t="shared" si="50"/>
        <v>10000</v>
      </c>
      <c r="BP36" s="427">
        <f t="shared" si="51"/>
        <v>0</v>
      </c>
      <c r="BQ36" s="427">
        <f t="shared" si="52"/>
        <v>0</v>
      </c>
      <c r="BR36" s="427">
        <f t="shared" si="53"/>
        <v>0</v>
      </c>
      <c r="BS36" s="427">
        <f t="shared" si="54"/>
        <v>2000</v>
      </c>
      <c r="BT36" s="427">
        <f t="shared" si="55"/>
        <v>47000</v>
      </c>
      <c r="BU36" s="427">
        <f t="shared" si="56"/>
        <v>22000</v>
      </c>
      <c r="BV36" s="427">
        <f t="shared" si="57"/>
        <v>11000</v>
      </c>
      <c r="BW36" s="427">
        <f t="shared" si="58"/>
        <v>379000</v>
      </c>
      <c r="BX36" s="427">
        <f t="shared" si="59"/>
        <v>239000</v>
      </c>
      <c r="BY36" s="427">
        <f t="shared" si="60"/>
        <v>17000</v>
      </c>
      <c r="BZ36" s="427">
        <f t="shared" si="61"/>
        <v>217000</v>
      </c>
      <c r="CA36" s="427">
        <f t="shared" si="62"/>
        <v>74000</v>
      </c>
      <c r="CB36" s="233">
        <f t="shared" si="63"/>
        <v>2000</v>
      </c>
      <c r="CC36" s="233">
        <f t="shared" si="64"/>
        <v>379000</v>
      </c>
      <c r="CD36" s="233">
        <f t="shared" si="65"/>
        <v>75000</v>
      </c>
      <c r="CE36" s="428">
        <f t="shared" si="75"/>
        <v>29</v>
      </c>
      <c r="CF36" s="426">
        <f t="shared" si="76"/>
        <v>6</v>
      </c>
      <c r="CG36" s="426">
        <f t="shared" si="67"/>
        <v>2</v>
      </c>
      <c r="CH36" s="426">
        <f t="shared" si="68"/>
        <v>0</v>
      </c>
      <c r="CI36" s="426">
        <f t="shared" si="69"/>
        <v>12</v>
      </c>
      <c r="CJ36" s="426">
        <f t="shared" si="70"/>
        <v>4</v>
      </c>
      <c r="CK36" s="426">
        <f t="shared" si="79"/>
        <v>3</v>
      </c>
    </row>
    <row r="37" spans="1:89" ht="12" customHeight="1">
      <c r="A37" s="222" t="str">
        <f t="shared" si="46"/>
        <v>34</v>
      </c>
      <c r="B37" s="232" t="s">
        <v>885</v>
      </c>
      <c r="C37" s="99" t="b">
        <f t="shared" si="47"/>
        <v>1</v>
      </c>
      <c r="D37" s="438" t="s">
        <v>885</v>
      </c>
      <c r="E37" s="435">
        <v>8366.82</v>
      </c>
      <c r="F37" s="435"/>
      <c r="G37" s="435">
        <v>165054.89000000001</v>
      </c>
      <c r="H37" s="435">
        <v>2536.33</v>
      </c>
      <c r="I37" s="435">
        <v>108055.48999999999</v>
      </c>
      <c r="J37" s="435">
        <v>20700.049999999996</v>
      </c>
      <c r="K37" s="435"/>
      <c r="L37" s="435">
        <v>5845</v>
      </c>
      <c r="M37" s="435"/>
      <c r="N37" s="435"/>
      <c r="O37" s="435">
        <v>10318.17</v>
      </c>
      <c r="P37" s="435">
        <v>17668.5</v>
      </c>
      <c r="Q37" s="435"/>
      <c r="R37" s="435"/>
      <c r="S37" s="435">
        <v>21119.1</v>
      </c>
      <c r="T37" s="435">
        <v>17115.25</v>
      </c>
      <c r="U37" s="435"/>
      <c r="V37" s="435"/>
      <c r="W37" s="435">
        <v>52102.939999999995</v>
      </c>
      <c r="X37" s="435"/>
      <c r="Y37" s="435"/>
      <c r="Z37" s="435"/>
      <c r="AA37" s="435">
        <v>220</v>
      </c>
      <c r="AB37" s="435">
        <v>46559</v>
      </c>
      <c r="AC37" s="435"/>
      <c r="AD37" s="435">
        <v>8814.6500000000015</v>
      </c>
      <c r="AE37" s="435"/>
      <c r="AF37" s="435"/>
      <c r="AG37" s="435">
        <v>26144.240000000002</v>
      </c>
      <c r="AH37" s="435">
        <v>5574.1900000000005</v>
      </c>
      <c r="AI37" s="435"/>
      <c r="AJ37" s="435">
        <v>174756.21999999997</v>
      </c>
      <c r="AK37" s="435"/>
      <c r="AL37" s="435"/>
      <c r="AM37" s="435"/>
      <c r="AN37" s="435">
        <v>70352.27</v>
      </c>
      <c r="AO37" s="435"/>
      <c r="AP37" s="435">
        <v>62116.23000000001</v>
      </c>
      <c r="AQ37" s="435"/>
      <c r="AR37" s="435"/>
      <c r="AS37" s="435"/>
      <c r="AT37" s="435"/>
      <c r="AU37" s="435">
        <v>27333.16</v>
      </c>
      <c r="AV37" s="435"/>
      <c r="AW37" s="435"/>
      <c r="AX37" s="435"/>
      <c r="AY37" s="435"/>
      <c r="AZ37" s="435"/>
      <c r="BA37" s="435"/>
      <c r="BB37" s="435"/>
      <c r="BC37" s="435"/>
      <c r="BD37" s="435">
        <v>15684.58</v>
      </c>
      <c r="BE37" s="435"/>
      <c r="BF37" s="435"/>
      <c r="BG37" s="435"/>
      <c r="BH37" s="435">
        <v>866437.08</v>
      </c>
      <c r="BJ37" s="427">
        <f t="shared" si="72"/>
        <v>28000</v>
      </c>
      <c r="BK37" s="427">
        <f t="shared" si="73"/>
        <v>71000</v>
      </c>
      <c r="BL37" s="427">
        <f t="shared" si="74"/>
        <v>54000</v>
      </c>
      <c r="BM37" s="427">
        <f t="shared" si="48"/>
        <v>16000</v>
      </c>
      <c r="BN37" s="427">
        <f t="shared" si="49"/>
        <v>16000</v>
      </c>
      <c r="BO37" s="427">
        <f t="shared" si="50"/>
        <v>16000</v>
      </c>
      <c r="BP37" s="427">
        <f t="shared" si="51"/>
        <v>0</v>
      </c>
      <c r="BQ37" s="427">
        <f t="shared" si="52"/>
        <v>0</v>
      </c>
      <c r="BR37" s="427">
        <f t="shared" si="53"/>
        <v>0</v>
      </c>
      <c r="BS37" s="427">
        <f t="shared" si="54"/>
        <v>1000</v>
      </c>
      <c r="BT37" s="427">
        <f t="shared" si="55"/>
        <v>53000</v>
      </c>
      <c r="BU37" s="427">
        <f t="shared" si="56"/>
        <v>15000</v>
      </c>
      <c r="BV37" s="427">
        <f t="shared" si="57"/>
        <v>47000</v>
      </c>
      <c r="BW37" s="427">
        <f t="shared" si="58"/>
        <v>175000</v>
      </c>
      <c r="BX37" s="427">
        <f t="shared" si="59"/>
        <v>129000</v>
      </c>
      <c r="BY37" s="427">
        <f t="shared" si="60"/>
        <v>6000</v>
      </c>
      <c r="BZ37" s="427">
        <f t="shared" si="61"/>
        <v>109000</v>
      </c>
      <c r="CA37" s="427">
        <f t="shared" si="62"/>
        <v>40000</v>
      </c>
      <c r="CB37" s="233">
        <f t="shared" si="63"/>
        <v>1000</v>
      </c>
      <c r="CC37" s="233">
        <f t="shared" si="64"/>
        <v>175000</v>
      </c>
      <c r="CD37" s="233">
        <f t="shared" si="65"/>
        <v>42000</v>
      </c>
      <c r="CE37" s="428">
        <f t="shared" si="75"/>
        <v>21</v>
      </c>
      <c r="CF37" s="426">
        <f t="shared" si="76"/>
        <v>3</v>
      </c>
      <c r="CG37" s="426">
        <f t="shared" si="67"/>
        <v>1</v>
      </c>
      <c r="CH37" s="426">
        <f t="shared" si="68"/>
        <v>0</v>
      </c>
      <c r="CI37" s="426">
        <f t="shared" si="69"/>
        <v>10</v>
      </c>
      <c r="CJ37" s="426">
        <f t="shared" si="70"/>
        <v>3</v>
      </c>
      <c r="CK37" s="426">
        <f t="shared" si="79"/>
        <v>2</v>
      </c>
    </row>
    <row r="38" spans="1:89" ht="12" customHeight="1">
      <c r="A38" s="222" t="str">
        <f t="shared" si="46"/>
        <v>35</v>
      </c>
      <c r="B38" s="232" t="s">
        <v>886</v>
      </c>
      <c r="C38" s="99" t="b">
        <f t="shared" si="47"/>
        <v>1</v>
      </c>
      <c r="D38" s="436" t="s">
        <v>886</v>
      </c>
      <c r="E38" s="435"/>
      <c r="F38" s="435"/>
      <c r="G38" s="435">
        <v>148194.42000000001</v>
      </c>
      <c r="H38" s="435">
        <v>1789.53</v>
      </c>
      <c r="I38" s="435">
        <v>6304.92</v>
      </c>
      <c r="J38" s="435">
        <v>19675.34</v>
      </c>
      <c r="K38" s="435"/>
      <c r="L38" s="435">
        <v>24251.760000000002</v>
      </c>
      <c r="M38" s="435"/>
      <c r="N38" s="435"/>
      <c r="O38" s="435"/>
      <c r="P38" s="435">
        <v>17059.350000000002</v>
      </c>
      <c r="Q38" s="435">
        <v>660</v>
      </c>
      <c r="R38" s="435"/>
      <c r="S38" s="435">
        <v>7012.4400000000005</v>
      </c>
      <c r="T38" s="435">
        <v>63873.259999999995</v>
      </c>
      <c r="U38" s="435"/>
      <c r="V38" s="435"/>
      <c r="W38" s="435">
        <v>12944.91</v>
      </c>
      <c r="X38" s="435"/>
      <c r="Y38" s="435"/>
      <c r="Z38" s="435">
        <v>11674.13</v>
      </c>
      <c r="AA38" s="435">
        <v>10633</v>
      </c>
      <c r="AB38" s="435">
        <v>327947</v>
      </c>
      <c r="AC38" s="435"/>
      <c r="AD38" s="435"/>
      <c r="AE38" s="435"/>
      <c r="AF38" s="435"/>
      <c r="AG38" s="435"/>
      <c r="AH38" s="435"/>
      <c r="AI38" s="435">
        <v>5490.15</v>
      </c>
      <c r="AJ38" s="435">
        <v>513771.55000000005</v>
      </c>
      <c r="AK38" s="435">
        <v>174332.26</v>
      </c>
      <c r="AL38" s="435"/>
      <c r="AM38" s="435"/>
      <c r="AN38" s="435"/>
      <c r="AO38" s="435"/>
      <c r="AP38" s="435">
        <v>47883.020000000004</v>
      </c>
      <c r="AQ38" s="435"/>
      <c r="AR38" s="435"/>
      <c r="AS38" s="435">
        <v>83551.049999999974</v>
      </c>
      <c r="AT38" s="435"/>
      <c r="AU38" s="435">
        <v>271.85000000000002</v>
      </c>
      <c r="AV38" s="435">
        <v>562.56000000000006</v>
      </c>
      <c r="AW38" s="435">
        <v>41226.149999999994</v>
      </c>
      <c r="AX38" s="435"/>
      <c r="AY38" s="435"/>
      <c r="AZ38" s="435"/>
      <c r="BA38" s="435">
        <v>400</v>
      </c>
      <c r="BB38" s="435"/>
      <c r="BC38" s="435"/>
      <c r="BD38" s="435">
        <v>58741.399999999994</v>
      </c>
      <c r="BE38" s="435"/>
      <c r="BF38" s="435"/>
      <c r="BG38" s="435"/>
      <c r="BH38" s="435">
        <v>1578250.0499999998</v>
      </c>
      <c r="BJ38" s="427">
        <f t="shared" si="72"/>
        <v>1000</v>
      </c>
      <c r="BK38" s="427">
        <f t="shared" si="73"/>
        <v>84000</v>
      </c>
      <c r="BL38" s="427">
        <f t="shared" si="74"/>
        <v>29000</v>
      </c>
      <c r="BM38" s="427">
        <f t="shared" si="48"/>
        <v>59000</v>
      </c>
      <c r="BN38" s="427">
        <f t="shared" si="49"/>
        <v>59000</v>
      </c>
      <c r="BO38" s="427">
        <f t="shared" si="50"/>
        <v>59000</v>
      </c>
      <c r="BP38" s="427">
        <f t="shared" si="51"/>
        <v>175000</v>
      </c>
      <c r="BQ38" s="427">
        <f t="shared" si="52"/>
        <v>175000</v>
      </c>
      <c r="BR38" s="427">
        <f t="shared" si="53"/>
        <v>175000</v>
      </c>
      <c r="BS38" s="427">
        <f t="shared" si="54"/>
        <v>1000</v>
      </c>
      <c r="BT38" s="427">
        <f t="shared" si="55"/>
        <v>64000</v>
      </c>
      <c r="BU38" s="427">
        <f t="shared" si="56"/>
        <v>17000</v>
      </c>
      <c r="BV38" s="427">
        <f t="shared" si="57"/>
        <v>12000</v>
      </c>
      <c r="BW38" s="427">
        <f t="shared" si="58"/>
        <v>514000</v>
      </c>
      <c r="BX38" s="427">
        <f t="shared" si="59"/>
        <v>251000</v>
      </c>
      <c r="BY38" s="427">
        <f t="shared" si="60"/>
        <v>6000</v>
      </c>
      <c r="BZ38" s="427">
        <f t="shared" si="61"/>
        <v>25000</v>
      </c>
      <c r="CA38" s="427">
        <f t="shared" si="62"/>
        <v>14000</v>
      </c>
      <c r="CB38" s="233">
        <f t="shared" si="63"/>
        <v>1000</v>
      </c>
      <c r="CC38" s="233">
        <f t="shared" si="64"/>
        <v>514000</v>
      </c>
      <c r="CD38" s="233">
        <f t="shared" si="65"/>
        <v>69000</v>
      </c>
      <c r="CE38" s="428">
        <f t="shared" si="75"/>
        <v>23</v>
      </c>
      <c r="CF38" s="426">
        <f t="shared" si="76"/>
        <v>6</v>
      </c>
      <c r="CG38" s="426">
        <f t="shared" si="67"/>
        <v>1</v>
      </c>
      <c r="CH38" s="426">
        <f t="shared" si="68"/>
        <v>1</v>
      </c>
      <c r="CI38" s="426">
        <f t="shared" si="69"/>
        <v>7</v>
      </c>
      <c r="CJ38" s="426">
        <f t="shared" si="70"/>
        <v>4</v>
      </c>
      <c r="CK38" s="426">
        <f t="shared" si="79"/>
        <v>2</v>
      </c>
    </row>
    <row r="39" spans="1:89" ht="12" customHeight="1">
      <c r="A39" s="222">
        <v>90000</v>
      </c>
      <c r="B39" s="50" t="s">
        <v>497</v>
      </c>
      <c r="D39" s="285" t="s">
        <v>1457</v>
      </c>
      <c r="E39" s="440">
        <f>SUM(E15:E38)</f>
        <v>44851747.75</v>
      </c>
      <c r="F39" s="440">
        <f t="shared" ref="F39:BH39" si="80">SUM(F15:F38)</f>
        <v>31681821.149999991</v>
      </c>
      <c r="G39" s="440">
        <f t="shared" si="80"/>
        <v>51519365.940000013</v>
      </c>
      <c r="H39" s="440">
        <f t="shared" si="80"/>
        <v>67620140.659999952</v>
      </c>
      <c r="I39" s="440">
        <f t="shared" si="80"/>
        <v>140651662.24000004</v>
      </c>
      <c r="J39" s="440">
        <f t="shared" si="80"/>
        <v>55508846.329999991</v>
      </c>
      <c r="K39" s="440">
        <f t="shared" si="80"/>
        <v>32975952.34</v>
      </c>
      <c r="L39" s="440">
        <f t="shared" si="80"/>
        <v>77242919.719999984</v>
      </c>
      <c r="M39" s="440">
        <f t="shared" si="80"/>
        <v>4491332.5699999994</v>
      </c>
      <c r="N39" s="440">
        <f t="shared" si="80"/>
        <v>8767933.5900000017</v>
      </c>
      <c r="O39" s="440">
        <f t="shared" si="80"/>
        <v>12049735</v>
      </c>
      <c r="P39" s="440">
        <f t="shared" si="80"/>
        <v>50452203.230000004</v>
      </c>
      <c r="Q39" s="440">
        <f t="shared" si="80"/>
        <v>49551777.640000008</v>
      </c>
      <c r="R39" s="440">
        <f t="shared" si="80"/>
        <v>6995202.5500000007</v>
      </c>
      <c r="S39" s="440">
        <f t="shared" si="80"/>
        <v>37340131.18</v>
      </c>
      <c r="T39" s="440">
        <f t="shared" si="80"/>
        <v>26850370.65000001</v>
      </c>
      <c r="U39" s="440">
        <f t="shared" si="80"/>
        <v>39683488.520000003</v>
      </c>
      <c r="V39" s="440">
        <f t="shared" si="80"/>
        <v>4443922.6900000013</v>
      </c>
      <c r="W39" s="440">
        <f t="shared" si="80"/>
        <v>61636873.709999993</v>
      </c>
      <c r="X39" s="440">
        <f t="shared" si="80"/>
        <v>47235638.110000007</v>
      </c>
      <c r="Y39" s="440">
        <f t="shared" si="80"/>
        <v>23498112.629999999</v>
      </c>
      <c r="Z39" s="440">
        <f t="shared" si="80"/>
        <v>112889496.80999999</v>
      </c>
      <c r="AA39" s="440">
        <f t="shared" si="80"/>
        <v>36591166.899999991</v>
      </c>
      <c r="AB39" s="440">
        <f t="shared" si="80"/>
        <v>364621276.75</v>
      </c>
      <c r="AC39" s="440">
        <f t="shared" si="80"/>
        <v>22330940.119999997</v>
      </c>
      <c r="AD39" s="440">
        <f t="shared" si="80"/>
        <v>34311788.369999997</v>
      </c>
      <c r="AE39" s="440">
        <f t="shared" si="80"/>
        <v>59950441.639999986</v>
      </c>
      <c r="AF39" s="440">
        <f t="shared" si="80"/>
        <v>28715477.609999999</v>
      </c>
      <c r="AG39" s="440">
        <f t="shared" si="80"/>
        <v>162729013.37</v>
      </c>
      <c r="AH39" s="440">
        <f t="shared" si="80"/>
        <v>55015252.749999978</v>
      </c>
      <c r="AI39" s="440">
        <f t="shared" si="80"/>
        <v>53918748.079999998</v>
      </c>
      <c r="AJ39" s="440">
        <f t="shared" si="80"/>
        <v>77022482.469999969</v>
      </c>
      <c r="AK39" s="440">
        <f t="shared" si="80"/>
        <v>15288032.970000008</v>
      </c>
      <c r="AL39" s="440">
        <f t="shared" si="80"/>
        <v>6676057.1399999997</v>
      </c>
      <c r="AM39" s="440">
        <f t="shared" si="80"/>
        <v>13558433.850000001</v>
      </c>
      <c r="AN39" s="440">
        <f t="shared" si="80"/>
        <v>5394469.3100000005</v>
      </c>
      <c r="AO39" s="440">
        <f t="shared" si="80"/>
        <v>2672157.8400000008</v>
      </c>
      <c r="AP39" s="440">
        <f t="shared" si="80"/>
        <v>9136035.459999999</v>
      </c>
      <c r="AQ39" s="440">
        <f t="shared" si="80"/>
        <v>2363028.27</v>
      </c>
      <c r="AR39" s="440">
        <f t="shared" si="80"/>
        <v>4288928.96</v>
      </c>
      <c r="AS39" s="440">
        <f t="shared" si="80"/>
        <v>2241083.3699999992</v>
      </c>
      <c r="AT39" s="440">
        <f t="shared" si="80"/>
        <v>2103413.9499999997</v>
      </c>
      <c r="AU39" s="440">
        <f t="shared" si="80"/>
        <v>7733048.6499999994</v>
      </c>
      <c r="AV39" s="440">
        <f t="shared" si="80"/>
        <v>3209421.2600000007</v>
      </c>
      <c r="AW39" s="440">
        <f t="shared" si="80"/>
        <v>2923824.3800000008</v>
      </c>
      <c r="AX39" s="440">
        <f t="shared" si="80"/>
        <v>7358041.5499999998</v>
      </c>
      <c r="AY39" s="440">
        <f t="shared" si="80"/>
        <v>2736067.01</v>
      </c>
      <c r="AZ39" s="440">
        <f t="shared" si="80"/>
        <v>6080781.04</v>
      </c>
      <c r="BA39" s="440">
        <f t="shared" si="80"/>
        <v>1745929.0500000003</v>
      </c>
      <c r="BB39" s="440">
        <f t="shared" si="80"/>
        <v>1150163.8099999998</v>
      </c>
      <c r="BC39" s="502">
        <f t="shared" si="80"/>
        <v>1730643.38</v>
      </c>
      <c r="BD39" s="440">
        <f t="shared" si="80"/>
        <v>52750040.859999999</v>
      </c>
      <c r="BE39" s="440">
        <f t="shared" si="80"/>
        <v>32331544.469999999</v>
      </c>
      <c r="BF39" s="440">
        <f t="shared" si="80"/>
        <v>55831939.180000015</v>
      </c>
      <c r="BG39" s="440">
        <f t="shared" si="80"/>
        <v>18267710.829999998</v>
      </c>
      <c r="BH39" s="440">
        <f t="shared" si="80"/>
        <v>2140716059.6700003</v>
      </c>
      <c r="BI39" s="234"/>
      <c r="BJ39" s="224">
        <f t="shared" ref="BJ39:CD39" si="81">SUM(BJ15:BJ38)</f>
        <v>3341000</v>
      </c>
      <c r="BK39" s="224">
        <f t="shared" si="81"/>
        <v>12258000</v>
      </c>
      <c r="BL39" s="224">
        <f t="shared" si="81"/>
        <v>7722000</v>
      </c>
      <c r="BM39" s="224">
        <f t="shared" si="81"/>
        <v>31015000</v>
      </c>
      <c r="BN39" s="224">
        <f t="shared" si="81"/>
        <v>65953000</v>
      </c>
      <c r="BO39" s="224">
        <f t="shared" si="81"/>
        <v>45927000</v>
      </c>
      <c r="BP39" s="224">
        <f t="shared" si="81"/>
        <v>5938000</v>
      </c>
      <c r="BQ39" s="224">
        <f t="shared" si="81"/>
        <v>19031000</v>
      </c>
      <c r="BR39" s="224">
        <f t="shared" si="81"/>
        <v>14295000</v>
      </c>
      <c r="BS39" s="224">
        <f t="shared" si="81"/>
        <v>7209000</v>
      </c>
      <c r="BT39" s="224">
        <f t="shared" si="81"/>
        <v>91964000</v>
      </c>
      <c r="BU39" s="224">
        <f t="shared" si="81"/>
        <v>39533000</v>
      </c>
      <c r="BV39" s="224">
        <f t="shared" si="81"/>
        <v>46813000</v>
      </c>
      <c r="BW39" s="224">
        <f t="shared" si="81"/>
        <v>368303000</v>
      </c>
      <c r="BX39" s="224">
        <f t="shared" si="81"/>
        <v>152045000</v>
      </c>
      <c r="BY39" s="224">
        <f t="shared" si="81"/>
        <v>35781000</v>
      </c>
      <c r="BZ39" s="224">
        <f t="shared" si="81"/>
        <v>185498000</v>
      </c>
      <c r="CA39" s="224">
        <f t="shared" si="81"/>
        <v>83927000</v>
      </c>
      <c r="CB39" s="224">
        <f t="shared" si="81"/>
        <v>4502000</v>
      </c>
      <c r="CC39" s="224">
        <f t="shared" si="81"/>
        <v>374711000</v>
      </c>
      <c r="CD39" s="224">
        <f t="shared" si="81"/>
        <v>52187000</v>
      </c>
    </row>
    <row r="40" spans="1:89" ht="12" customHeight="1"/>
    <row r="41" spans="1:89" s="226" customFormat="1" ht="12" customHeight="1">
      <c r="A41" s="99"/>
      <c r="D41" s="251"/>
      <c r="E41" s="240"/>
      <c r="F41" s="240"/>
      <c r="G41" s="240"/>
      <c r="H41" s="240"/>
      <c r="I41" s="240"/>
      <c r="J41" s="240"/>
      <c r="K41" s="240"/>
      <c r="L41" s="240"/>
      <c r="M41" s="240"/>
      <c r="N41" s="240"/>
      <c r="O41" s="240"/>
      <c r="P41" s="240"/>
      <c r="Q41" s="240"/>
      <c r="R41" s="240"/>
      <c r="S41" s="240"/>
      <c r="T41" s="240"/>
      <c r="U41" s="240"/>
      <c r="V41" s="240"/>
      <c r="W41" s="240"/>
      <c r="X41" s="240"/>
      <c r="Y41" s="240"/>
      <c r="Z41" s="240"/>
      <c r="AA41" s="240"/>
      <c r="AB41" s="240"/>
      <c r="AC41" s="240"/>
      <c r="AD41" s="240"/>
      <c r="AE41" s="240"/>
      <c r="AF41" s="240"/>
      <c r="AG41" s="240"/>
      <c r="AH41" s="240"/>
      <c r="AI41" s="240"/>
      <c r="AJ41" s="240"/>
      <c r="AK41" s="240"/>
      <c r="AL41" s="240"/>
      <c r="AM41" s="240"/>
      <c r="AN41" s="240"/>
      <c r="AO41" s="240"/>
      <c r="AP41" s="240"/>
      <c r="AQ41" s="240"/>
      <c r="AR41" s="240"/>
      <c r="AS41" s="240"/>
      <c r="AT41" s="240"/>
      <c r="AU41" s="240"/>
      <c r="AV41" s="240"/>
      <c r="AW41" s="240"/>
      <c r="AX41" s="240"/>
      <c r="AY41" s="240"/>
      <c r="AZ41" s="240"/>
      <c r="BA41" s="240"/>
      <c r="BB41" s="240"/>
      <c r="BC41" s="240"/>
      <c r="BD41" s="240"/>
      <c r="BE41" s="240"/>
      <c r="BF41" s="240"/>
      <c r="BG41" s="240"/>
    </row>
    <row r="42" spans="1:89" ht="12" customHeight="1">
      <c r="B42" s="239" t="s">
        <v>501</v>
      </c>
      <c r="E42" s="240"/>
      <c r="F42" s="99"/>
      <c r="G42" s="99"/>
      <c r="H42" s="99"/>
      <c r="I42" s="99"/>
      <c r="J42" s="99"/>
      <c r="K42" s="99"/>
      <c r="L42" s="99"/>
      <c r="M42" s="99"/>
      <c r="N42" s="99"/>
      <c r="O42" s="99"/>
      <c r="P42" s="99"/>
      <c r="Q42" s="99"/>
      <c r="R42" s="99"/>
      <c r="S42" s="99"/>
      <c r="T42" s="226"/>
      <c r="U42" s="226"/>
      <c r="V42" s="226"/>
      <c r="W42" s="226"/>
      <c r="X42" s="226"/>
    </row>
    <row r="43" spans="1:89">
      <c r="B43" s="228" t="s">
        <v>559</v>
      </c>
      <c r="C43" s="229">
        <f t="shared" ref="C43:AH43" si="82">C$2</f>
        <v>3</v>
      </c>
      <c r="D43" s="281">
        <f t="shared" si="82"/>
        <v>4</v>
      </c>
      <c r="E43" s="229">
        <f t="shared" si="82"/>
        <v>5</v>
      </c>
      <c r="F43" s="229">
        <f t="shared" si="82"/>
        <v>6</v>
      </c>
      <c r="G43" s="229">
        <f t="shared" si="82"/>
        <v>7</v>
      </c>
      <c r="H43" s="229">
        <f t="shared" si="82"/>
        <v>8</v>
      </c>
      <c r="I43" s="229">
        <f t="shared" si="82"/>
        <v>9</v>
      </c>
      <c r="J43" s="229">
        <f t="shared" si="82"/>
        <v>10</v>
      </c>
      <c r="K43" s="229">
        <f t="shared" si="82"/>
        <v>11</v>
      </c>
      <c r="L43" s="229">
        <f t="shared" si="82"/>
        <v>12</v>
      </c>
      <c r="M43" s="229">
        <f t="shared" si="82"/>
        <v>13</v>
      </c>
      <c r="N43" s="229">
        <f t="shared" si="82"/>
        <v>14</v>
      </c>
      <c r="O43" s="229">
        <f t="shared" si="82"/>
        <v>15</v>
      </c>
      <c r="P43" s="229">
        <f t="shared" si="82"/>
        <v>16</v>
      </c>
      <c r="Q43" s="229">
        <f t="shared" si="82"/>
        <v>17</v>
      </c>
      <c r="R43" s="229">
        <f t="shared" si="82"/>
        <v>18</v>
      </c>
      <c r="S43" s="229">
        <f t="shared" si="82"/>
        <v>19</v>
      </c>
      <c r="T43" s="229">
        <f t="shared" si="82"/>
        <v>20</v>
      </c>
      <c r="U43" s="229">
        <f t="shared" si="82"/>
        <v>21</v>
      </c>
      <c r="V43" s="229">
        <f t="shared" si="82"/>
        <v>22</v>
      </c>
      <c r="W43" s="229">
        <f t="shared" si="82"/>
        <v>23</v>
      </c>
      <c r="X43" s="229">
        <f t="shared" si="82"/>
        <v>24</v>
      </c>
      <c r="Y43" s="229">
        <f t="shared" si="82"/>
        <v>25</v>
      </c>
      <c r="Z43" s="229">
        <f t="shared" si="82"/>
        <v>26</v>
      </c>
      <c r="AA43" s="229">
        <f t="shared" si="82"/>
        <v>27</v>
      </c>
      <c r="AB43" s="229">
        <f t="shared" si="82"/>
        <v>28</v>
      </c>
      <c r="AC43" s="229">
        <f t="shared" si="82"/>
        <v>29</v>
      </c>
      <c r="AD43" s="229">
        <f t="shared" si="82"/>
        <v>30</v>
      </c>
      <c r="AE43" s="229">
        <f t="shared" si="82"/>
        <v>31</v>
      </c>
      <c r="AF43" s="229">
        <f t="shared" si="82"/>
        <v>32</v>
      </c>
      <c r="AG43" s="229">
        <f t="shared" si="82"/>
        <v>33</v>
      </c>
      <c r="AH43" s="229">
        <f t="shared" si="82"/>
        <v>34</v>
      </c>
      <c r="AI43" s="229">
        <f t="shared" ref="AI43:BH43" si="83">AI$2</f>
        <v>35</v>
      </c>
      <c r="AJ43" s="229">
        <f t="shared" si="83"/>
        <v>36</v>
      </c>
      <c r="AK43" s="229">
        <f t="shared" si="83"/>
        <v>37</v>
      </c>
      <c r="AL43" s="229">
        <f t="shared" si="83"/>
        <v>38</v>
      </c>
      <c r="AM43" s="229">
        <f t="shared" si="83"/>
        <v>39</v>
      </c>
      <c r="AN43" s="229">
        <f t="shared" si="83"/>
        <v>40</v>
      </c>
      <c r="AO43" s="229">
        <f t="shared" si="83"/>
        <v>41</v>
      </c>
      <c r="AP43" s="229">
        <f t="shared" si="83"/>
        <v>42</v>
      </c>
      <c r="AQ43" s="229">
        <f t="shared" si="83"/>
        <v>43</v>
      </c>
      <c r="AR43" s="229">
        <f t="shared" si="83"/>
        <v>44</v>
      </c>
      <c r="AS43" s="229">
        <f t="shared" si="83"/>
        <v>45</v>
      </c>
      <c r="AT43" s="229">
        <f t="shared" si="83"/>
        <v>46</v>
      </c>
      <c r="AU43" s="229">
        <f t="shared" si="83"/>
        <v>47</v>
      </c>
      <c r="AV43" s="229">
        <f t="shared" si="83"/>
        <v>48</v>
      </c>
      <c r="AW43" s="229">
        <f t="shared" si="83"/>
        <v>49</v>
      </c>
      <c r="AX43" s="229">
        <f t="shared" si="83"/>
        <v>50</v>
      </c>
      <c r="AY43" s="229">
        <f t="shared" si="83"/>
        <v>51</v>
      </c>
      <c r="AZ43" s="229">
        <f t="shared" si="83"/>
        <v>52</v>
      </c>
      <c r="BA43" s="229">
        <f t="shared" si="83"/>
        <v>53</v>
      </c>
      <c r="BB43" s="229">
        <f t="shared" si="83"/>
        <v>54</v>
      </c>
      <c r="BC43" s="229">
        <f t="shared" si="83"/>
        <v>55</v>
      </c>
      <c r="BD43" s="229">
        <f t="shared" si="83"/>
        <v>56</v>
      </c>
      <c r="BE43" s="229">
        <f t="shared" si="83"/>
        <v>57</v>
      </c>
      <c r="BF43" s="229">
        <f t="shared" si="83"/>
        <v>58</v>
      </c>
      <c r="BG43" s="229">
        <f t="shared" si="83"/>
        <v>59</v>
      </c>
      <c r="BH43" s="229">
        <f t="shared" si="83"/>
        <v>60</v>
      </c>
    </row>
    <row r="44" spans="1:89" s="241" customFormat="1">
      <c r="B44" s="230" t="s">
        <v>565</v>
      </c>
      <c r="C44" s="230"/>
      <c r="D44" s="282" t="s">
        <v>561</v>
      </c>
      <c r="E44" s="237">
        <v>10</v>
      </c>
      <c r="F44" s="237">
        <v>30</v>
      </c>
      <c r="G44" s="237">
        <v>40</v>
      </c>
      <c r="H44" s="237">
        <v>60</v>
      </c>
      <c r="I44" s="237">
        <v>70</v>
      </c>
      <c r="J44" s="237">
        <v>80</v>
      </c>
      <c r="K44" s="237">
        <v>90</v>
      </c>
      <c r="L44" s="237">
        <v>100</v>
      </c>
      <c r="M44" s="237">
        <v>120</v>
      </c>
      <c r="N44" s="237">
        <v>130</v>
      </c>
      <c r="O44" s="237">
        <v>150</v>
      </c>
      <c r="P44" s="237">
        <v>160</v>
      </c>
      <c r="Q44" s="237">
        <v>170</v>
      </c>
      <c r="R44" s="237">
        <v>180</v>
      </c>
      <c r="S44" s="237">
        <v>190</v>
      </c>
      <c r="T44" s="237">
        <v>200</v>
      </c>
      <c r="U44" s="237">
        <v>210</v>
      </c>
      <c r="V44" s="237">
        <v>220</v>
      </c>
      <c r="W44" s="237">
        <v>230</v>
      </c>
      <c r="X44" s="237">
        <v>240</v>
      </c>
      <c r="Y44" s="237">
        <v>250</v>
      </c>
      <c r="Z44" s="237">
        <v>260</v>
      </c>
      <c r="AA44" s="237">
        <v>270</v>
      </c>
      <c r="AB44" s="237">
        <v>280</v>
      </c>
      <c r="AC44" s="237">
        <v>300</v>
      </c>
      <c r="AD44" s="237">
        <v>310</v>
      </c>
      <c r="AE44" s="237">
        <v>320</v>
      </c>
      <c r="AF44" s="237">
        <v>330</v>
      </c>
      <c r="AG44" s="237">
        <v>350</v>
      </c>
      <c r="AH44" s="237">
        <v>360</v>
      </c>
      <c r="AI44" s="237">
        <v>380</v>
      </c>
      <c r="AJ44" s="237">
        <v>390</v>
      </c>
      <c r="AK44" s="237">
        <v>400</v>
      </c>
      <c r="AL44" s="237">
        <v>410</v>
      </c>
      <c r="AM44" s="237">
        <v>420</v>
      </c>
      <c r="AN44" s="237">
        <v>480</v>
      </c>
      <c r="AO44" s="237">
        <v>500</v>
      </c>
      <c r="AP44" s="237">
        <v>510</v>
      </c>
      <c r="AQ44" s="237">
        <v>520</v>
      </c>
      <c r="AR44" s="237">
        <v>530</v>
      </c>
      <c r="AS44" s="237">
        <v>540</v>
      </c>
      <c r="AT44" s="237">
        <v>550</v>
      </c>
      <c r="AU44" s="237">
        <v>560</v>
      </c>
      <c r="AV44" s="237">
        <v>570</v>
      </c>
      <c r="AW44" s="237">
        <v>580</v>
      </c>
      <c r="AX44" s="237">
        <v>590</v>
      </c>
      <c r="AY44" s="237">
        <v>600</v>
      </c>
      <c r="AZ44" s="237">
        <v>610</v>
      </c>
      <c r="BA44" s="237">
        <v>620</v>
      </c>
      <c r="BB44" s="237">
        <v>630</v>
      </c>
      <c r="BC44" s="237">
        <v>640</v>
      </c>
      <c r="BD44" s="237">
        <v>960</v>
      </c>
      <c r="BE44" s="237">
        <v>970</v>
      </c>
      <c r="BF44" s="237">
        <v>980</v>
      </c>
      <c r="BG44" s="237">
        <v>990</v>
      </c>
      <c r="BH44" s="242" t="s">
        <v>497</v>
      </c>
    </row>
    <row r="45" spans="1:89" s="29" customFormat="1" ht="22.9" customHeight="1">
      <c r="A45" s="243"/>
      <c r="B45" s="228"/>
      <c r="C45" s="228"/>
      <c r="D45" s="283" t="s">
        <v>558</v>
      </c>
      <c r="E45" s="238" t="str">
        <f t="shared" ref="E45:AJ45" si="84">VLOOKUP(E44,num,15,FALSE)</f>
        <v>Barrington</v>
      </c>
      <c r="F45" s="238" t="str">
        <f t="shared" si="84"/>
        <v>Burrillville</v>
      </c>
      <c r="G45" s="238" t="str">
        <f t="shared" si="84"/>
        <v>Central Falls</v>
      </c>
      <c r="H45" s="238" t="str">
        <f t="shared" si="84"/>
        <v>Coventry</v>
      </c>
      <c r="I45" s="238" t="str">
        <f t="shared" si="84"/>
        <v>Cranston</v>
      </c>
      <c r="J45" s="238" t="str">
        <f t="shared" si="84"/>
        <v>Cumberland</v>
      </c>
      <c r="K45" s="238" t="str">
        <f t="shared" si="84"/>
        <v>East Greenwich</v>
      </c>
      <c r="L45" s="238" t="str">
        <f t="shared" si="84"/>
        <v>E Providence</v>
      </c>
      <c r="M45" s="238" t="str">
        <f t="shared" si="84"/>
        <v>Foster</v>
      </c>
      <c r="N45" s="238" t="str">
        <f t="shared" si="84"/>
        <v>Glocester</v>
      </c>
      <c r="O45" s="238" t="str">
        <f t="shared" si="84"/>
        <v>Jamestown</v>
      </c>
      <c r="P45" s="238" t="str">
        <f t="shared" si="84"/>
        <v>Johnston</v>
      </c>
      <c r="Q45" s="238" t="str">
        <f t="shared" si="84"/>
        <v>Lincoln</v>
      </c>
      <c r="R45" s="238" t="str">
        <f t="shared" si="84"/>
        <v>Little Compton</v>
      </c>
      <c r="S45" s="238" t="str">
        <f t="shared" si="84"/>
        <v>Middletown</v>
      </c>
      <c r="T45" s="238" t="str">
        <f t="shared" si="84"/>
        <v>Narragansett</v>
      </c>
      <c r="U45" s="238" t="str">
        <f t="shared" si="84"/>
        <v>Newport</v>
      </c>
      <c r="V45" s="238" t="str">
        <f t="shared" si="84"/>
        <v>New Shoreham</v>
      </c>
      <c r="W45" s="238" t="str">
        <f t="shared" si="84"/>
        <v>North Kingstown</v>
      </c>
      <c r="X45" s="238" t="str">
        <f t="shared" si="84"/>
        <v>North Providence</v>
      </c>
      <c r="Y45" s="238" t="str">
        <f t="shared" si="84"/>
        <v>North Smithfield</v>
      </c>
      <c r="Z45" s="238" t="str">
        <f t="shared" si="84"/>
        <v>Pawtucket</v>
      </c>
      <c r="AA45" s="238" t="str">
        <f t="shared" si="84"/>
        <v>Portsmouth</v>
      </c>
      <c r="AB45" s="238" t="str">
        <f t="shared" si="84"/>
        <v>Providence</v>
      </c>
      <c r="AC45" s="238" t="str">
        <f t="shared" si="84"/>
        <v>Scituate</v>
      </c>
      <c r="AD45" s="238" t="str">
        <f t="shared" si="84"/>
        <v>Smithfield</v>
      </c>
      <c r="AE45" s="238" t="str">
        <f t="shared" si="84"/>
        <v>South Kingstown</v>
      </c>
      <c r="AF45" s="238" t="str">
        <f t="shared" si="84"/>
        <v>Tiverton</v>
      </c>
      <c r="AG45" s="238" t="str">
        <f t="shared" si="84"/>
        <v>Warwick</v>
      </c>
      <c r="AH45" s="238" t="str">
        <f t="shared" si="84"/>
        <v>Westerly</v>
      </c>
      <c r="AI45" s="238" t="str">
        <f t="shared" si="84"/>
        <v>W Warwick</v>
      </c>
      <c r="AJ45" s="238" t="str">
        <f t="shared" si="84"/>
        <v>Woonsocket</v>
      </c>
      <c r="AK45" s="238" t="str">
        <f t="shared" ref="AK45:BG45" si="85">VLOOKUP(AK44,num,15,FALSE)</f>
        <v>Davies</v>
      </c>
      <c r="AL45" s="238" t="str">
        <f t="shared" si="85"/>
        <v>Deaf</v>
      </c>
      <c r="AM45" s="238" t="str">
        <f t="shared" si="85"/>
        <v>Metropolitan C&amp;TC</v>
      </c>
      <c r="AN45" s="238" t="str">
        <f t="shared" si="85"/>
        <v>Highlander</v>
      </c>
      <c r="AO45" s="238" t="str">
        <f t="shared" si="85"/>
        <v>New England Laborers</v>
      </c>
      <c r="AP45" s="238" t="str">
        <f t="shared" si="85"/>
        <v>Cuffee</v>
      </c>
      <c r="AQ45" s="238" t="str">
        <f t="shared" si="85"/>
        <v>Kingston Hill</v>
      </c>
      <c r="AR45" s="238" t="str">
        <f t="shared" si="85"/>
        <v>International</v>
      </c>
      <c r="AS45" s="238" t="str">
        <f t="shared" si="85"/>
        <v>Blackstone</v>
      </c>
      <c r="AT45" s="238" t="str">
        <f t="shared" si="85"/>
        <v>Compass</v>
      </c>
      <c r="AU45" s="238" t="str">
        <f t="shared" si="85"/>
        <v>Times 2</v>
      </c>
      <c r="AV45" s="238" t="str">
        <f t="shared" si="85"/>
        <v>ACES</v>
      </c>
      <c r="AW45" s="238" t="str">
        <f t="shared" si="85"/>
        <v>Beacon</v>
      </c>
      <c r="AX45" s="238" t="str">
        <f t="shared" si="85"/>
        <v>Learning Community</v>
      </c>
      <c r="AY45" s="238" t="str">
        <f t="shared" si="85"/>
        <v>Segue</v>
      </c>
      <c r="AZ45" s="238" t="str">
        <f t="shared" si="85"/>
        <v>RIMA-BV</v>
      </c>
      <c r="BA45" s="238" t="str">
        <f t="shared" ref="BA45:BB45" si="86">VLOOKUP(BA44,num,15,FALSE)</f>
        <v>Greene</v>
      </c>
      <c r="BB45" s="238" t="str">
        <f t="shared" si="86"/>
        <v>Trinity</v>
      </c>
      <c r="BC45" s="238" t="s">
        <v>1498</v>
      </c>
      <c r="BD45" s="238" t="str">
        <f t="shared" si="85"/>
        <v>Bristol-Warren</v>
      </c>
      <c r="BE45" s="238" t="str">
        <f t="shared" si="85"/>
        <v>Exeter-W. Greenwich</v>
      </c>
      <c r="BF45" s="238" t="str">
        <f t="shared" si="85"/>
        <v>Chariho</v>
      </c>
      <c r="BG45" s="238" t="str">
        <f t="shared" si="85"/>
        <v>Foster-Glocester</v>
      </c>
      <c r="BH45" s="38"/>
    </row>
    <row r="46" spans="1:89" s="30" customFormat="1" ht="22.9" customHeight="1">
      <c r="A46" s="207"/>
      <c r="B46" s="244"/>
      <c r="C46" s="228"/>
      <c r="D46" s="284" t="s">
        <v>557</v>
      </c>
      <c r="E46" s="99" t="b">
        <f t="shared" ref="E46:P46" si="87">EXACT(E45,E47)</f>
        <v>1</v>
      </c>
      <c r="F46" s="99" t="b">
        <f t="shared" si="87"/>
        <v>1</v>
      </c>
      <c r="G46" s="99" t="b">
        <f t="shared" si="87"/>
        <v>1</v>
      </c>
      <c r="H46" s="99" t="b">
        <f t="shared" si="87"/>
        <v>1</v>
      </c>
      <c r="I46" s="99" t="b">
        <f t="shared" si="87"/>
        <v>1</v>
      </c>
      <c r="J46" s="99" t="b">
        <f t="shared" si="87"/>
        <v>1</v>
      </c>
      <c r="K46" s="99" t="b">
        <f t="shared" si="87"/>
        <v>1</v>
      </c>
      <c r="L46" s="99" t="b">
        <f t="shared" si="87"/>
        <v>1</v>
      </c>
      <c r="M46" s="99" t="b">
        <f t="shared" si="87"/>
        <v>1</v>
      </c>
      <c r="N46" s="99" t="b">
        <f t="shared" si="87"/>
        <v>1</v>
      </c>
      <c r="O46" s="99" t="b">
        <f t="shared" si="87"/>
        <v>1</v>
      </c>
      <c r="P46" s="99" t="b">
        <f t="shared" si="87"/>
        <v>1</v>
      </c>
      <c r="Q46" s="99" t="b">
        <f>EXACT(Q45,Q47)</f>
        <v>1</v>
      </c>
      <c r="R46" s="99" t="b">
        <f>EXACT(R45,R47)</f>
        <v>1</v>
      </c>
      <c r="S46" s="99" t="b">
        <f>EXACT(S45,S47)</f>
        <v>1</v>
      </c>
      <c r="T46" s="99" t="b">
        <f t="shared" ref="T46:BH46" si="88">EXACT(T45,T47)</f>
        <v>1</v>
      </c>
      <c r="U46" s="99" t="b">
        <f t="shared" si="88"/>
        <v>1</v>
      </c>
      <c r="V46" s="99" t="b">
        <f t="shared" si="88"/>
        <v>1</v>
      </c>
      <c r="W46" s="99" t="b">
        <f t="shared" si="88"/>
        <v>1</v>
      </c>
      <c r="X46" s="99" t="b">
        <f t="shared" si="88"/>
        <v>1</v>
      </c>
      <c r="Y46" s="99" t="b">
        <f t="shared" si="88"/>
        <v>1</v>
      </c>
      <c r="Z46" s="99" t="b">
        <f t="shared" si="88"/>
        <v>1</v>
      </c>
      <c r="AA46" s="99" t="b">
        <f t="shared" si="88"/>
        <v>1</v>
      </c>
      <c r="AB46" s="99" t="b">
        <f t="shared" si="88"/>
        <v>1</v>
      </c>
      <c r="AC46" s="99" t="b">
        <f t="shared" si="88"/>
        <v>1</v>
      </c>
      <c r="AD46" s="99" t="b">
        <f t="shared" si="88"/>
        <v>1</v>
      </c>
      <c r="AE46" s="99" t="b">
        <f t="shared" si="88"/>
        <v>1</v>
      </c>
      <c r="AF46" s="99" t="b">
        <f t="shared" si="88"/>
        <v>1</v>
      </c>
      <c r="AG46" s="99" t="b">
        <f t="shared" si="88"/>
        <v>1</v>
      </c>
      <c r="AH46" s="99" t="b">
        <f t="shared" si="88"/>
        <v>1</v>
      </c>
      <c r="AI46" s="99" t="b">
        <f t="shared" si="88"/>
        <v>1</v>
      </c>
      <c r="AJ46" s="99" t="b">
        <f t="shared" si="88"/>
        <v>1</v>
      </c>
      <c r="AK46" s="99" t="b">
        <f t="shared" si="88"/>
        <v>1</v>
      </c>
      <c r="AL46" s="99" t="b">
        <f t="shared" si="88"/>
        <v>1</v>
      </c>
      <c r="AM46" s="99" t="b">
        <f t="shared" si="88"/>
        <v>1</v>
      </c>
      <c r="AN46" s="99" t="b">
        <f t="shared" si="88"/>
        <v>1</v>
      </c>
      <c r="AO46" s="99" t="b">
        <f t="shared" si="88"/>
        <v>1</v>
      </c>
      <c r="AP46" s="99" t="b">
        <f t="shared" si="88"/>
        <v>1</v>
      </c>
      <c r="AQ46" s="99" t="b">
        <f t="shared" si="88"/>
        <v>1</v>
      </c>
      <c r="AR46" s="99" t="b">
        <f t="shared" si="88"/>
        <v>1</v>
      </c>
      <c r="AS46" s="99" t="b">
        <f t="shared" si="88"/>
        <v>1</v>
      </c>
      <c r="AT46" s="99" t="b">
        <f t="shared" si="88"/>
        <v>1</v>
      </c>
      <c r="AU46" s="99" t="b">
        <f t="shared" si="88"/>
        <v>1</v>
      </c>
      <c r="AV46" s="99" t="b">
        <f t="shared" si="88"/>
        <v>1</v>
      </c>
      <c r="AW46" s="99" t="b">
        <f t="shared" si="88"/>
        <v>1</v>
      </c>
      <c r="AX46" s="99" t="b">
        <f t="shared" si="88"/>
        <v>1</v>
      </c>
      <c r="AY46" s="99" t="b">
        <f t="shared" si="88"/>
        <v>1</v>
      </c>
      <c r="AZ46" s="99" t="b">
        <f t="shared" si="88"/>
        <v>1</v>
      </c>
      <c r="BA46" s="99" t="b">
        <f t="shared" ref="BA46:BC46" si="89">EXACT(BA45,BA47)</f>
        <v>1</v>
      </c>
      <c r="BB46" s="99" t="b">
        <f t="shared" si="89"/>
        <v>1</v>
      </c>
      <c r="BC46" s="99" t="b">
        <f t="shared" si="89"/>
        <v>1</v>
      </c>
      <c r="BD46" s="99" t="b">
        <f t="shared" si="88"/>
        <v>1</v>
      </c>
      <c r="BE46" s="99" t="b">
        <f t="shared" si="88"/>
        <v>1</v>
      </c>
      <c r="BF46" s="99" t="b">
        <f t="shared" si="88"/>
        <v>1</v>
      </c>
      <c r="BG46" s="99" t="b">
        <f t="shared" si="88"/>
        <v>1</v>
      </c>
      <c r="BH46" s="99" t="b">
        <f t="shared" si="88"/>
        <v>1</v>
      </c>
    </row>
    <row r="47" spans="1:89" s="30" customFormat="1" ht="22.9" customHeight="1">
      <c r="A47" s="207"/>
      <c r="B47" s="38" t="s">
        <v>46</v>
      </c>
      <c r="C47" s="245" t="s">
        <v>556</v>
      </c>
      <c r="D47" s="443" t="s">
        <v>46</v>
      </c>
      <c r="E47" s="441" t="s">
        <v>510</v>
      </c>
      <c r="F47" s="441" t="s">
        <v>514</v>
      </c>
      <c r="G47" s="441" t="s">
        <v>515</v>
      </c>
      <c r="H47" s="441" t="s">
        <v>516</v>
      </c>
      <c r="I47" s="441" t="s">
        <v>517</v>
      </c>
      <c r="J47" s="441" t="s">
        <v>518</v>
      </c>
      <c r="K47" s="441" t="s">
        <v>545</v>
      </c>
      <c r="L47" s="441" t="s">
        <v>519</v>
      </c>
      <c r="M47" s="441" t="s">
        <v>520</v>
      </c>
      <c r="N47" s="441" t="s">
        <v>547</v>
      </c>
      <c r="O47" s="441" t="s">
        <v>523</v>
      </c>
      <c r="P47" s="441" t="s">
        <v>524</v>
      </c>
      <c r="Q47" s="441" t="s">
        <v>548</v>
      </c>
      <c r="R47" s="441" t="s">
        <v>527</v>
      </c>
      <c r="S47" s="441" t="s">
        <v>529</v>
      </c>
      <c r="T47" s="441" t="s">
        <v>530</v>
      </c>
      <c r="U47" s="441" t="s">
        <v>549</v>
      </c>
      <c r="V47" s="441" t="s">
        <v>532</v>
      </c>
      <c r="W47" s="441" t="s">
        <v>533</v>
      </c>
      <c r="X47" s="441" t="s">
        <v>688</v>
      </c>
      <c r="Y47" s="441" t="s">
        <v>550</v>
      </c>
      <c r="Z47" s="441" t="s">
        <v>534</v>
      </c>
      <c r="AA47" s="441" t="s">
        <v>535</v>
      </c>
      <c r="AB47" s="441" t="s">
        <v>536</v>
      </c>
      <c r="AC47" s="441" t="s">
        <v>551</v>
      </c>
      <c r="AD47" s="441" t="s">
        <v>538</v>
      </c>
      <c r="AE47" s="441" t="s">
        <v>539</v>
      </c>
      <c r="AF47" s="441" t="s">
        <v>540</v>
      </c>
      <c r="AG47" s="441" t="s">
        <v>553</v>
      </c>
      <c r="AH47" s="441" t="s">
        <v>554</v>
      </c>
      <c r="AI47" s="441" t="s">
        <v>541</v>
      </c>
      <c r="AJ47" s="441" t="s">
        <v>555</v>
      </c>
      <c r="AK47" s="441" t="s">
        <v>562</v>
      </c>
      <c r="AL47" s="441" t="s">
        <v>563</v>
      </c>
      <c r="AM47" s="441" t="s">
        <v>528</v>
      </c>
      <c r="AN47" s="441" t="s">
        <v>692</v>
      </c>
      <c r="AO47" s="441" t="s">
        <v>531</v>
      </c>
      <c r="AP47" s="441" t="s">
        <v>544</v>
      </c>
      <c r="AQ47" s="441" t="s">
        <v>525</v>
      </c>
      <c r="AR47" s="441" t="s">
        <v>522</v>
      </c>
      <c r="AS47" s="441" t="s">
        <v>512</v>
      </c>
      <c r="AT47" s="441" t="s">
        <v>543</v>
      </c>
      <c r="AU47" s="441" t="s">
        <v>552</v>
      </c>
      <c r="AV47" s="441" t="s">
        <v>1475</v>
      </c>
      <c r="AW47" s="441" t="s">
        <v>511</v>
      </c>
      <c r="AX47" s="441" t="s">
        <v>526</v>
      </c>
      <c r="AY47" s="441" t="s">
        <v>537</v>
      </c>
      <c r="AZ47" s="441" t="s">
        <v>689</v>
      </c>
      <c r="BA47" s="441" t="s">
        <v>1473</v>
      </c>
      <c r="BB47" s="441" t="s">
        <v>1474</v>
      </c>
      <c r="BC47" s="497" t="s">
        <v>1498</v>
      </c>
      <c r="BD47" s="441" t="s">
        <v>513</v>
      </c>
      <c r="BE47" s="441" t="s">
        <v>546</v>
      </c>
      <c r="BF47" s="441" t="s">
        <v>542</v>
      </c>
      <c r="BG47" s="441" t="s">
        <v>521</v>
      </c>
      <c r="BH47" s="441"/>
    </row>
    <row r="48" spans="1:89">
      <c r="A48" s="246">
        <f t="shared" ref="A48:A52" si="90">LEFT(B48,1)*100</f>
        <v>100</v>
      </c>
      <c r="B48" s="50" t="s">
        <v>47</v>
      </c>
      <c r="C48" s="99" t="b">
        <f t="shared" ref="C48:C52" si="91">EXACT(D48,B48)</f>
        <v>1</v>
      </c>
      <c r="D48" s="442" t="s">
        <v>47</v>
      </c>
      <c r="E48" s="441">
        <v>27279638.080000009</v>
      </c>
      <c r="F48" s="441">
        <v>16863415.470000003</v>
      </c>
      <c r="G48" s="441">
        <v>26514539.160000063</v>
      </c>
      <c r="H48" s="441">
        <v>43519333.870000169</v>
      </c>
      <c r="I48" s="441">
        <v>81687186.899999738</v>
      </c>
      <c r="J48" s="441">
        <v>30870736.880000018</v>
      </c>
      <c r="K48" s="441">
        <v>19374724.309999973</v>
      </c>
      <c r="L48" s="441">
        <v>36670134.939999975</v>
      </c>
      <c r="M48" s="441">
        <v>2524855.2299999981</v>
      </c>
      <c r="N48" s="441">
        <v>5344630.549999998</v>
      </c>
      <c r="O48" s="441">
        <v>5555671.7600000026</v>
      </c>
      <c r="P48" s="441">
        <v>25318975.419999942</v>
      </c>
      <c r="Q48" s="441">
        <v>28746003.310000002</v>
      </c>
      <c r="R48" s="441">
        <v>3187547.569999998</v>
      </c>
      <c r="S48" s="441">
        <v>21058156.219999995</v>
      </c>
      <c r="T48" s="441">
        <v>14466802.819999998</v>
      </c>
      <c r="U48" s="441">
        <v>21356907.069999993</v>
      </c>
      <c r="V48" s="441">
        <v>2768249.6500000022</v>
      </c>
      <c r="W48" s="441">
        <v>34429151.520000041</v>
      </c>
      <c r="X48" s="441">
        <v>29240475.129999947</v>
      </c>
      <c r="Y48" s="441">
        <v>12444286.749999998</v>
      </c>
      <c r="Z48" s="441">
        <v>60302299.189999841</v>
      </c>
      <c r="AA48" s="441">
        <v>20784764.430000063</v>
      </c>
      <c r="AB48" s="441">
        <v>182540512.8200002</v>
      </c>
      <c r="AC48" s="441">
        <v>13693990.249999996</v>
      </c>
      <c r="AD48" s="441">
        <v>20123201.109999981</v>
      </c>
      <c r="AE48" s="441">
        <v>34188661.779999934</v>
      </c>
      <c r="AF48" s="441">
        <v>15110879.350000013</v>
      </c>
      <c r="AG48" s="441">
        <v>91720963.860000104</v>
      </c>
      <c r="AH48" s="441">
        <v>27043903.280000217</v>
      </c>
      <c r="AI48" s="441">
        <v>29879043.260000009</v>
      </c>
      <c r="AJ48" s="441">
        <v>42357975.579999916</v>
      </c>
      <c r="AK48" s="441">
        <v>8083568.7900000028</v>
      </c>
      <c r="AL48" s="441">
        <v>2761113.71</v>
      </c>
      <c r="AM48" s="441">
        <v>6307149.150000006</v>
      </c>
      <c r="AN48" s="441">
        <v>2735035.0700000003</v>
      </c>
      <c r="AO48" s="441">
        <v>1511368.5800000003</v>
      </c>
      <c r="AP48" s="441">
        <v>5082835.2099999953</v>
      </c>
      <c r="AQ48" s="441">
        <v>1255301.5400000007</v>
      </c>
      <c r="AR48" s="441">
        <v>2465123.1499999994</v>
      </c>
      <c r="AS48" s="441">
        <v>1000021.2200000003</v>
      </c>
      <c r="AT48" s="441">
        <v>1275654</v>
      </c>
      <c r="AU48" s="441">
        <v>4747571.1799999978</v>
      </c>
      <c r="AV48" s="441">
        <v>1838037.59</v>
      </c>
      <c r="AW48" s="441">
        <v>1629303.3200000015</v>
      </c>
      <c r="AX48" s="441">
        <v>4053051.0199999986</v>
      </c>
      <c r="AY48" s="441">
        <v>1259223.1599999999</v>
      </c>
      <c r="AZ48" s="441">
        <v>3373408.5500000017</v>
      </c>
      <c r="BA48" s="441">
        <v>907502.44000000006</v>
      </c>
      <c r="BB48" s="441">
        <v>485414.17000000004</v>
      </c>
      <c r="BC48" s="497">
        <v>720121.04999999993</v>
      </c>
      <c r="BD48" s="441">
        <v>27251214.720000044</v>
      </c>
      <c r="BE48" s="441">
        <v>17476558.700000007</v>
      </c>
      <c r="BF48" s="441">
        <v>31352740.910000004</v>
      </c>
      <c r="BG48" s="441">
        <v>10030917.799999986</v>
      </c>
      <c r="BH48" s="441">
        <v>1164569852.5500002</v>
      </c>
      <c r="BI48" s="234"/>
      <c r="BJ48" s="427">
        <f t="shared" ref="BJ48:BJ52" si="92">ROUNDUP(MIN($AN48:$BC48),-3)</f>
        <v>486000</v>
      </c>
      <c r="BK48" s="427">
        <f t="shared" ref="BK48:BK52" si="93">ROUNDUP(MAX($AN48:$BC48),-3)</f>
        <v>5083000</v>
      </c>
      <c r="BL48" s="427">
        <f t="shared" ref="BL48:BL52" si="94">IF(ISERROR(ROUNDUP(AVERAGE($AN48:$BC48),-3))=TRUE,0,ROUNDUP(AVERAGE($AN48:$BC48),-3))</f>
        <v>2147000</v>
      </c>
      <c r="BM48" s="427">
        <f t="shared" ref="BM48:BM52" si="95">ROUNDUP(MIN($BD48:$BG48),-3)</f>
        <v>10031000</v>
      </c>
      <c r="BN48" s="427">
        <f t="shared" ref="BN48:BN52" si="96">ROUNDUP(MAX($BD48:$BG48),-3)</f>
        <v>31353000</v>
      </c>
      <c r="BO48" s="427">
        <f t="shared" ref="BO48:BO52" si="97">IF(ISERROR(ROUNDUP(AVERAGE($BD48:$BG48),-3))=TRUE,0,ROUNDUP(AVERAGE($BD48:$BG48),-3))</f>
        <v>21528000</v>
      </c>
      <c r="BP48" s="427">
        <f t="shared" ref="BP48:BP52" si="98">ROUNDUP(MIN($AK48:$AM48),-3)</f>
        <v>2762000</v>
      </c>
      <c r="BQ48" s="427">
        <f t="shared" ref="BQ48:BQ52" si="99">ROUNDUP(MAX($AK48:$AM48),-3)</f>
        <v>8084000</v>
      </c>
      <c r="BR48" s="427">
        <f t="shared" ref="BR48:BR52" si="100">IF(ISERROR(ROUNDUP(AVERAGE($AK48:$AM48),-3))=TRUE,0,ROUNDUP(AVERAGE($AK48:$AM48),-3))</f>
        <v>5718000</v>
      </c>
      <c r="BS48" s="427">
        <f t="shared" ref="BS48:BS52" si="101">ROUNDUP(MIN($E48,$F48,$H48,$J48,$K48,$M48,$N48,$O48,$Q48,$R48,$S48,$T48,$V48,$W48,$Y48,$AA48,$AC48,$AD48,$AE48,$AF48,$AH48),-3)</f>
        <v>2525000</v>
      </c>
      <c r="BT48" s="427">
        <f t="shared" ref="BT48:BT52" si="102">ROUNDUP(MAX($E48,$F48,$H48,$J48,$K48,$M48,$N48,$O48,$Q48,$R48,$S48,$T48,$V48,$W48,$Y48,$AA48,$AC48,$AD48,$AE48,$AF48,$AH48),-3)</f>
        <v>43520000</v>
      </c>
      <c r="BU48" s="427">
        <f t="shared" ref="BU48:BU52" si="103">IF(ISERROR(ROUNDUP(AVERAGE($E48, $F48, $H48, $J48,$K48, $M48, $O48,$Q48,$R48,$S48,$T48,$V48,$W48,$Y48,$AA48,$AC48,$AD48,$AE48,$AF48,$AH48),-3))=TRUE,0,ROUNDUP(AVERAGE($E48, $F48, $H48, $J48,$K48, $M48, $O48,$Q48,$R48,$S48,$T48,$V48,$W48,$Y48,$AA48,$AC48,$AD48,$AE48,$AF48,$AH48),-3))</f>
        <v>19702000</v>
      </c>
      <c r="BV48" s="427">
        <f t="shared" ref="BV48:BV52" si="104">ROUNDUP(MIN($G48,$Z48,$AB48,$AJ48),-3)</f>
        <v>26515000</v>
      </c>
      <c r="BW48" s="427">
        <f t="shared" ref="BW48:BW52" si="105">ROUNDUP(MAX($G48,$Z48,$AB48,$AJ48),-3)</f>
        <v>182541000</v>
      </c>
      <c r="BX48" s="427">
        <f t="shared" ref="BX48:BX52" si="106">IF(ISERROR(ROUNDUP(AVERAGE($G48,$Z48, $AB48,$AJ48),-3))=TRUE,0,ROUNDUP(AVERAGE($G48,$Z48, $AB48,$AJ48),-3))</f>
        <v>77929000</v>
      </c>
      <c r="BY48" s="427">
        <f t="shared" ref="BY48:BY52" si="107">ROUNDUP(MIN($I48,$L48,$P48,$U48,$X48,$AG48,$AI48),-3)</f>
        <v>21357000</v>
      </c>
      <c r="BZ48" s="427">
        <f t="shared" ref="BZ48:BZ52" si="108">ROUNDUP(MAX($I48,$L48,$P48,$U48,$X48,$AG48,$AI48),-3)</f>
        <v>91721000</v>
      </c>
      <c r="CA48" s="427">
        <f t="shared" ref="CA48:CA52" si="109">IF(ISERROR(ROUNDUP(AVERAGE($I48, $L48, $P48, $U48,$X48,$AG48, $AI48),-3))=TRUE,0,ROUNDUP(AVERAGE($I48, $L48, $P48,$U48, $X48,$AG48, $AI48),-3))</f>
        <v>45125000</v>
      </c>
      <c r="CB48" s="233">
        <f t="shared" ref="CB48:CB52" si="110">ROUNDUP(MIN($E48:$BG48),-3)</f>
        <v>486000</v>
      </c>
      <c r="CC48" s="233">
        <f t="shared" ref="CC48:CC52" si="111">ROUNDUP(MAX($E48:$BG48),-3)</f>
        <v>182541000</v>
      </c>
      <c r="CD48" s="233">
        <f t="shared" ref="CD48:CD52" si="112">IF(ISERROR(ROUNDUP(AVERAGE($E48:$BG48),-3))=TRUE,0,ROUNDUP(AVERAGE($E48:$BG48),-3))</f>
        <v>21174000</v>
      </c>
      <c r="CE48" s="428">
        <f t="shared" ref="CE48:CE52" si="113">COUNT(E48:BG48)</f>
        <v>55</v>
      </c>
      <c r="CF48" s="426">
        <f t="shared" ref="CF48:CF52" si="114">COUNT($AN48:$BC48)</f>
        <v>16</v>
      </c>
      <c r="CG48" s="426">
        <f t="shared" ref="CG48:CG52" si="115">COUNT($BD48:$BG48)</f>
        <v>4</v>
      </c>
      <c r="CH48" s="426">
        <f t="shared" ref="CH48:CH52" si="116">COUNT($AK48:$AM48)</f>
        <v>3</v>
      </c>
      <c r="CI48" s="426">
        <f t="shared" ref="CI48:CI52" si="117">COUNT($E48,$F48,$H48,$J48,$K48,$M48,$N48,$O48,$Q48,$R48,$S48,$T48,$V48,$W48,$Y48,$AA48,$AC48,$AD48,$AE48,$AF48,$AH48)</f>
        <v>21</v>
      </c>
      <c r="CJ48" s="426">
        <f t="shared" ref="CJ48:CJ52" si="118">COUNT($G48,$Z48,$AB48,$AJ48)</f>
        <v>4</v>
      </c>
      <c r="CK48" s="426">
        <f>COUNT($I48,$L215,$P215,$U48,$X48,$AG48,$AI48)</f>
        <v>7</v>
      </c>
    </row>
    <row r="49" spans="1:89">
      <c r="A49" s="246">
        <f t="shared" si="90"/>
        <v>200</v>
      </c>
      <c r="B49" s="50" t="s">
        <v>48</v>
      </c>
      <c r="C49" s="99" t="b">
        <f t="shared" si="91"/>
        <v>1</v>
      </c>
      <c r="D49" s="442" t="s">
        <v>48</v>
      </c>
      <c r="E49" s="441">
        <v>7015015.1599999964</v>
      </c>
      <c r="F49" s="441">
        <v>4678894.4900000049</v>
      </c>
      <c r="G49" s="441">
        <v>12091528.299999995</v>
      </c>
      <c r="H49" s="441">
        <v>7458919.5099999933</v>
      </c>
      <c r="I49" s="441">
        <v>20711355.390000075</v>
      </c>
      <c r="J49" s="441">
        <v>7735897.2699999884</v>
      </c>
      <c r="K49" s="441">
        <v>4808616.9700000025</v>
      </c>
      <c r="L49" s="441">
        <v>11772119.319999991</v>
      </c>
      <c r="M49" s="441">
        <v>357982.58999999997</v>
      </c>
      <c r="N49" s="441">
        <v>1004358.7999999995</v>
      </c>
      <c r="O49" s="441">
        <v>1120155.32</v>
      </c>
      <c r="P49" s="441">
        <v>7088136.170000013</v>
      </c>
      <c r="Q49" s="441">
        <v>6265727.5300000031</v>
      </c>
      <c r="R49" s="441">
        <v>962054.78000000224</v>
      </c>
      <c r="S49" s="441">
        <v>4341892.8099999921</v>
      </c>
      <c r="T49" s="441">
        <v>4474014.3200000068</v>
      </c>
      <c r="U49" s="441">
        <v>4424893.5200000014</v>
      </c>
      <c r="V49" s="441">
        <v>427877.9699999998</v>
      </c>
      <c r="W49" s="441">
        <v>9699708.0700000189</v>
      </c>
      <c r="X49" s="441">
        <v>4079185.7400000021</v>
      </c>
      <c r="Y49" s="441">
        <v>3280720.0799999987</v>
      </c>
      <c r="Z49" s="441">
        <v>20534018.579999864</v>
      </c>
      <c r="AA49" s="441">
        <v>3615590.4400000004</v>
      </c>
      <c r="AB49" s="441">
        <v>62816042.160000004</v>
      </c>
      <c r="AC49" s="441">
        <v>2628846.700000003</v>
      </c>
      <c r="AD49" s="441">
        <v>4922074.2699999958</v>
      </c>
      <c r="AE49" s="441">
        <v>8764347.0700000059</v>
      </c>
      <c r="AF49" s="441">
        <v>4306479.6300000008</v>
      </c>
      <c r="AG49" s="441">
        <v>29895552.400000028</v>
      </c>
      <c r="AH49" s="441">
        <v>11081018.950000022</v>
      </c>
      <c r="AI49" s="441">
        <v>8605354.7700000014</v>
      </c>
      <c r="AJ49" s="441">
        <v>13901044.390000019</v>
      </c>
      <c r="AK49" s="441">
        <v>3107381.7699999991</v>
      </c>
      <c r="AL49" s="441">
        <v>1812937.2300000007</v>
      </c>
      <c r="AM49" s="441">
        <v>2881861.899999999</v>
      </c>
      <c r="AN49" s="441">
        <v>1351370.8699999996</v>
      </c>
      <c r="AO49" s="441">
        <v>459333.28000000014</v>
      </c>
      <c r="AP49" s="441">
        <v>1583218.7200000004</v>
      </c>
      <c r="AQ49" s="441">
        <v>333822.51000000013</v>
      </c>
      <c r="AR49" s="441">
        <v>688067.89</v>
      </c>
      <c r="AS49" s="441">
        <v>554639.23000000033</v>
      </c>
      <c r="AT49" s="441">
        <v>282267.55</v>
      </c>
      <c r="AU49" s="441">
        <v>647754.92000000016</v>
      </c>
      <c r="AV49" s="441">
        <v>624620.09999999986</v>
      </c>
      <c r="AW49" s="441">
        <v>384348.05999999965</v>
      </c>
      <c r="AX49" s="441">
        <v>1429923.6300000006</v>
      </c>
      <c r="AY49" s="441">
        <v>849816.49</v>
      </c>
      <c r="AZ49" s="441">
        <v>696340.25999999989</v>
      </c>
      <c r="BA49" s="441">
        <v>268426.17</v>
      </c>
      <c r="BB49" s="441">
        <v>219205.31999999995</v>
      </c>
      <c r="BC49" s="497">
        <v>91592.26</v>
      </c>
      <c r="BD49" s="441">
        <v>7835464.3500000043</v>
      </c>
      <c r="BE49" s="441">
        <v>4344709.7299999967</v>
      </c>
      <c r="BF49" s="441">
        <v>8996234.9099999871</v>
      </c>
      <c r="BG49" s="441">
        <v>1878819.46</v>
      </c>
      <c r="BH49" s="441">
        <v>336191580.08000004</v>
      </c>
      <c r="BI49" s="234"/>
      <c r="BJ49" s="427">
        <f t="shared" si="92"/>
        <v>92000</v>
      </c>
      <c r="BK49" s="427">
        <f t="shared" si="93"/>
        <v>1584000</v>
      </c>
      <c r="BL49" s="427">
        <f t="shared" si="94"/>
        <v>655000</v>
      </c>
      <c r="BM49" s="427">
        <f t="shared" si="95"/>
        <v>1879000</v>
      </c>
      <c r="BN49" s="427">
        <f t="shared" si="96"/>
        <v>8997000</v>
      </c>
      <c r="BO49" s="427">
        <f t="shared" si="97"/>
        <v>5764000</v>
      </c>
      <c r="BP49" s="427">
        <f t="shared" si="98"/>
        <v>1813000</v>
      </c>
      <c r="BQ49" s="427">
        <f t="shared" si="99"/>
        <v>3108000</v>
      </c>
      <c r="BR49" s="427">
        <f t="shared" si="100"/>
        <v>2601000</v>
      </c>
      <c r="BS49" s="427">
        <f t="shared" si="101"/>
        <v>358000</v>
      </c>
      <c r="BT49" s="427">
        <f t="shared" si="102"/>
        <v>11082000</v>
      </c>
      <c r="BU49" s="427">
        <f t="shared" si="103"/>
        <v>4898000</v>
      </c>
      <c r="BV49" s="427">
        <f t="shared" si="104"/>
        <v>12092000</v>
      </c>
      <c r="BW49" s="427">
        <f t="shared" si="105"/>
        <v>62817000</v>
      </c>
      <c r="BX49" s="427">
        <f t="shared" si="106"/>
        <v>27336000</v>
      </c>
      <c r="BY49" s="427">
        <f t="shared" si="107"/>
        <v>4080000</v>
      </c>
      <c r="BZ49" s="427">
        <f t="shared" si="108"/>
        <v>29896000</v>
      </c>
      <c r="CA49" s="427">
        <f t="shared" si="109"/>
        <v>12369000</v>
      </c>
      <c r="CB49" s="233">
        <f t="shared" si="110"/>
        <v>92000</v>
      </c>
      <c r="CC49" s="233">
        <f t="shared" si="111"/>
        <v>62817000</v>
      </c>
      <c r="CD49" s="233">
        <f t="shared" si="112"/>
        <v>6113000</v>
      </c>
      <c r="CE49" s="428">
        <f t="shared" si="113"/>
        <v>55</v>
      </c>
      <c r="CF49" s="426">
        <f t="shared" si="114"/>
        <v>16</v>
      </c>
      <c r="CG49" s="426">
        <f t="shared" si="115"/>
        <v>4</v>
      </c>
      <c r="CH49" s="426">
        <f t="shared" si="116"/>
        <v>3</v>
      </c>
      <c r="CI49" s="426">
        <f t="shared" si="117"/>
        <v>21</v>
      </c>
      <c r="CJ49" s="426">
        <f t="shared" si="118"/>
        <v>4</v>
      </c>
      <c r="CK49" s="426">
        <f>COUNT($I49,$L216,$P216,$U49,$X49,$AG49,$AI49)</f>
        <v>7</v>
      </c>
    </row>
    <row r="50" spans="1:89">
      <c r="A50" s="246">
        <f t="shared" si="90"/>
        <v>300</v>
      </c>
      <c r="B50" s="50" t="s">
        <v>49</v>
      </c>
      <c r="C50" s="99" t="b">
        <f t="shared" si="91"/>
        <v>1</v>
      </c>
      <c r="D50" s="442" t="s">
        <v>49</v>
      </c>
      <c r="E50" s="441">
        <v>5500467.9399999995</v>
      </c>
      <c r="F50" s="441">
        <v>5947645.9000000106</v>
      </c>
      <c r="G50" s="441">
        <v>5941474.7499999972</v>
      </c>
      <c r="H50" s="441">
        <v>10557290.829999996</v>
      </c>
      <c r="I50" s="441">
        <v>20434196.269999981</v>
      </c>
      <c r="J50" s="441">
        <v>8673041.049999997</v>
      </c>
      <c r="K50" s="441">
        <v>5152046.1900000013</v>
      </c>
      <c r="L50" s="441">
        <v>11456002.390000002</v>
      </c>
      <c r="M50" s="441">
        <v>1099523.7100000002</v>
      </c>
      <c r="N50" s="441">
        <v>1721887.3199999994</v>
      </c>
      <c r="O50" s="441">
        <v>1430043.27</v>
      </c>
      <c r="P50" s="441">
        <v>7499959.0700000077</v>
      </c>
      <c r="Q50" s="441">
        <v>8096026.6299999934</v>
      </c>
      <c r="R50" s="441">
        <v>1037928.9800000003</v>
      </c>
      <c r="S50" s="441">
        <v>6468121.5199999958</v>
      </c>
      <c r="T50" s="441">
        <v>3981501.2900000028</v>
      </c>
      <c r="U50" s="441">
        <v>5672444.2500000009</v>
      </c>
      <c r="V50" s="441">
        <v>761872.73</v>
      </c>
      <c r="W50" s="441">
        <v>10003060.640000008</v>
      </c>
      <c r="X50" s="441">
        <v>6220637.3699999982</v>
      </c>
      <c r="Y50" s="441">
        <v>4303857.09</v>
      </c>
      <c r="Z50" s="441">
        <v>13579344.329999987</v>
      </c>
      <c r="AA50" s="441">
        <v>6007223.7600000035</v>
      </c>
      <c r="AB50" s="441">
        <v>69944646.030000001</v>
      </c>
      <c r="AC50" s="441">
        <v>3910684.5799999991</v>
      </c>
      <c r="AD50" s="441">
        <v>5410595.2600000016</v>
      </c>
      <c r="AE50" s="441">
        <v>8713271.4100000076</v>
      </c>
      <c r="AF50" s="441">
        <v>4519227.8800000018</v>
      </c>
      <c r="AG50" s="441">
        <v>23104923.859999906</v>
      </c>
      <c r="AH50" s="441">
        <v>9900788.1300000027</v>
      </c>
      <c r="AI50" s="441">
        <v>6765130.4600000065</v>
      </c>
      <c r="AJ50" s="441">
        <v>10900195.249999998</v>
      </c>
      <c r="AK50" s="441">
        <v>2983204.5500000012</v>
      </c>
      <c r="AL50" s="441">
        <v>1198718.2400000005</v>
      </c>
      <c r="AM50" s="441">
        <v>3027684.2399999988</v>
      </c>
      <c r="AN50" s="441">
        <v>738444.72000000009</v>
      </c>
      <c r="AO50" s="441">
        <v>421097.72000000003</v>
      </c>
      <c r="AP50" s="441">
        <v>1044935.7</v>
      </c>
      <c r="AQ50" s="441">
        <v>407245.5500000001</v>
      </c>
      <c r="AR50" s="441">
        <v>533076.35</v>
      </c>
      <c r="AS50" s="441">
        <v>343626.92999999993</v>
      </c>
      <c r="AT50" s="441">
        <v>262438.37</v>
      </c>
      <c r="AU50" s="441">
        <v>1634655.4000000001</v>
      </c>
      <c r="AV50" s="441">
        <v>390613.61999999994</v>
      </c>
      <c r="AW50" s="441">
        <v>429486.42999999988</v>
      </c>
      <c r="AX50" s="441">
        <v>733312.91999999993</v>
      </c>
      <c r="AY50" s="441">
        <v>249802.51</v>
      </c>
      <c r="AZ50" s="441">
        <v>1010090.3499999996</v>
      </c>
      <c r="BA50" s="441">
        <v>275418.24000000005</v>
      </c>
      <c r="BB50" s="441">
        <v>219690.42000000007</v>
      </c>
      <c r="BC50" s="497">
        <v>378578.95</v>
      </c>
      <c r="BD50" s="441">
        <v>7631100.6100000013</v>
      </c>
      <c r="BE50" s="441">
        <v>5013665.7899999982</v>
      </c>
      <c r="BF50" s="441">
        <v>9072811.5400000066</v>
      </c>
      <c r="BG50" s="441">
        <v>4030267.3800000008</v>
      </c>
      <c r="BH50" s="441">
        <v>336745026.67000008</v>
      </c>
      <c r="BI50" s="234"/>
      <c r="BJ50" s="427">
        <f t="shared" si="92"/>
        <v>220000</v>
      </c>
      <c r="BK50" s="427">
        <f t="shared" si="93"/>
        <v>1635000</v>
      </c>
      <c r="BL50" s="427">
        <f t="shared" si="94"/>
        <v>568000</v>
      </c>
      <c r="BM50" s="427">
        <f t="shared" si="95"/>
        <v>4031000</v>
      </c>
      <c r="BN50" s="427">
        <f t="shared" si="96"/>
        <v>9073000</v>
      </c>
      <c r="BO50" s="427">
        <f t="shared" si="97"/>
        <v>6437000</v>
      </c>
      <c r="BP50" s="427">
        <f t="shared" si="98"/>
        <v>1199000</v>
      </c>
      <c r="BQ50" s="427">
        <f t="shared" si="99"/>
        <v>3028000</v>
      </c>
      <c r="BR50" s="427">
        <f t="shared" si="100"/>
        <v>2404000</v>
      </c>
      <c r="BS50" s="427">
        <f t="shared" si="101"/>
        <v>762000</v>
      </c>
      <c r="BT50" s="427">
        <f t="shared" si="102"/>
        <v>10558000</v>
      </c>
      <c r="BU50" s="427">
        <f t="shared" si="103"/>
        <v>5574000</v>
      </c>
      <c r="BV50" s="427">
        <f t="shared" si="104"/>
        <v>5942000</v>
      </c>
      <c r="BW50" s="427">
        <f t="shared" si="105"/>
        <v>69945000</v>
      </c>
      <c r="BX50" s="427">
        <f t="shared" si="106"/>
        <v>25092000</v>
      </c>
      <c r="BY50" s="427">
        <f t="shared" si="107"/>
        <v>5673000</v>
      </c>
      <c r="BZ50" s="427">
        <f t="shared" si="108"/>
        <v>23105000</v>
      </c>
      <c r="CA50" s="427">
        <f t="shared" si="109"/>
        <v>11594000</v>
      </c>
      <c r="CB50" s="233">
        <f t="shared" si="110"/>
        <v>220000</v>
      </c>
      <c r="CC50" s="233">
        <f t="shared" si="111"/>
        <v>69945000</v>
      </c>
      <c r="CD50" s="233">
        <f t="shared" si="112"/>
        <v>6123000</v>
      </c>
      <c r="CE50" s="428">
        <f t="shared" si="113"/>
        <v>55</v>
      </c>
      <c r="CF50" s="426">
        <f t="shared" si="114"/>
        <v>16</v>
      </c>
      <c r="CG50" s="426">
        <f t="shared" si="115"/>
        <v>4</v>
      </c>
      <c r="CH50" s="426">
        <f t="shared" si="116"/>
        <v>3</v>
      </c>
      <c r="CI50" s="426">
        <f t="shared" si="117"/>
        <v>21</v>
      </c>
      <c r="CJ50" s="426">
        <f t="shared" si="118"/>
        <v>4</v>
      </c>
      <c r="CK50" s="426">
        <f>COUNT($I50,$L217,$P217,$U50,$X50,$AG50,$AI50)</f>
        <v>5</v>
      </c>
    </row>
    <row r="51" spans="1:89">
      <c r="A51" s="246">
        <f t="shared" si="90"/>
        <v>400</v>
      </c>
      <c r="B51" s="50" t="s">
        <v>50</v>
      </c>
      <c r="C51" s="99" t="b">
        <f t="shared" si="91"/>
        <v>1</v>
      </c>
      <c r="D51" s="442" t="s">
        <v>50</v>
      </c>
      <c r="E51" s="441">
        <v>2939952.3299999996</v>
      </c>
      <c r="F51" s="441">
        <v>2434669.3599999994</v>
      </c>
      <c r="G51" s="441">
        <v>4031635.0599999991</v>
      </c>
      <c r="H51" s="441">
        <v>1983575.5400000003</v>
      </c>
      <c r="I51" s="441">
        <v>10464968.609999998</v>
      </c>
      <c r="J51" s="441">
        <v>4987775.4700000007</v>
      </c>
      <c r="K51" s="441">
        <v>1499497.6999999997</v>
      </c>
      <c r="L51" s="441">
        <v>13386139.830000002</v>
      </c>
      <c r="M51" s="441">
        <v>251231.39</v>
      </c>
      <c r="N51" s="441">
        <v>180251.55</v>
      </c>
      <c r="O51" s="441">
        <v>3281170.4400000013</v>
      </c>
      <c r="P51" s="441">
        <v>7848593.7499999963</v>
      </c>
      <c r="Q51" s="441">
        <v>4126425.0500000007</v>
      </c>
      <c r="R51" s="441">
        <v>1327800.5599999998</v>
      </c>
      <c r="S51" s="441">
        <v>3412001.69</v>
      </c>
      <c r="T51" s="441">
        <v>2166921.0999999992</v>
      </c>
      <c r="U51" s="441">
        <v>6259837.6899999995</v>
      </c>
      <c r="V51" s="441">
        <v>175366.58000000002</v>
      </c>
      <c r="W51" s="441">
        <v>3979401.9599999995</v>
      </c>
      <c r="X51" s="441">
        <v>4981908.96</v>
      </c>
      <c r="Y51" s="441">
        <v>2101905.04</v>
      </c>
      <c r="Z51" s="441">
        <v>12503652.400000004</v>
      </c>
      <c r="AA51" s="441">
        <v>4088023.4999999991</v>
      </c>
      <c r="AB51" s="441">
        <v>32040861.900000002</v>
      </c>
      <c r="AC51" s="441">
        <v>813375.88</v>
      </c>
      <c r="AD51" s="441">
        <v>1767114.9300000002</v>
      </c>
      <c r="AE51" s="441">
        <v>4620048.2800000012</v>
      </c>
      <c r="AF51" s="441">
        <v>3112902.2899999996</v>
      </c>
      <c r="AG51" s="441">
        <v>8920183.040000001</v>
      </c>
      <c r="AH51" s="441">
        <v>3834003.4099999997</v>
      </c>
      <c r="AI51" s="441">
        <v>5756070.6899999995</v>
      </c>
      <c r="AJ51" s="441">
        <v>6575138.1999999983</v>
      </c>
      <c r="AK51" s="441">
        <v>545733.67000000074</v>
      </c>
      <c r="AL51" s="441">
        <v>344000.95000000019</v>
      </c>
      <c r="AM51" s="441">
        <v>26262.319999999992</v>
      </c>
      <c r="AN51" s="441">
        <v>11105.63</v>
      </c>
      <c r="AO51" s="441">
        <v>9085.3100000000013</v>
      </c>
      <c r="AP51" s="441"/>
      <c r="AQ51" s="441"/>
      <c r="AR51" s="441">
        <v>172231</v>
      </c>
      <c r="AS51" s="441"/>
      <c r="AT51" s="441">
        <v>11769.66</v>
      </c>
      <c r="AU51" s="441"/>
      <c r="AV51" s="441"/>
      <c r="AW51" s="441"/>
      <c r="AX51" s="441"/>
      <c r="AY51" s="441"/>
      <c r="AZ51" s="441"/>
      <c r="BA51" s="441"/>
      <c r="BB51" s="441"/>
      <c r="BC51" s="497"/>
      <c r="BD51" s="441">
        <v>7505219.0700000003</v>
      </c>
      <c r="BE51" s="441">
        <v>3421105.2299999991</v>
      </c>
      <c r="BF51" s="441">
        <v>3113938.89</v>
      </c>
      <c r="BG51" s="441">
        <v>825178.83999999973</v>
      </c>
      <c r="BH51" s="441">
        <v>181838034.74999997</v>
      </c>
      <c r="BI51" s="234"/>
      <c r="BJ51" s="427">
        <f t="shared" si="92"/>
        <v>10000</v>
      </c>
      <c r="BK51" s="427">
        <f t="shared" si="93"/>
        <v>173000</v>
      </c>
      <c r="BL51" s="427">
        <f t="shared" si="94"/>
        <v>52000</v>
      </c>
      <c r="BM51" s="427">
        <f t="shared" si="95"/>
        <v>826000</v>
      </c>
      <c r="BN51" s="427">
        <f t="shared" si="96"/>
        <v>7506000</v>
      </c>
      <c r="BO51" s="427">
        <f t="shared" si="97"/>
        <v>3717000</v>
      </c>
      <c r="BP51" s="427">
        <f t="shared" si="98"/>
        <v>27000</v>
      </c>
      <c r="BQ51" s="427">
        <f t="shared" si="99"/>
        <v>546000</v>
      </c>
      <c r="BR51" s="427">
        <f t="shared" si="100"/>
        <v>306000</v>
      </c>
      <c r="BS51" s="427">
        <f t="shared" si="101"/>
        <v>176000</v>
      </c>
      <c r="BT51" s="427">
        <f t="shared" si="102"/>
        <v>4988000</v>
      </c>
      <c r="BU51" s="427">
        <f t="shared" si="103"/>
        <v>2646000</v>
      </c>
      <c r="BV51" s="427">
        <f t="shared" si="104"/>
        <v>4032000</v>
      </c>
      <c r="BW51" s="427">
        <f t="shared" si="105"/>
        <v>32041000</v>
      </c>
      <c r="BX51" s="427">
        <f t="shared" si="106"/>
        <v>13788000</v>
      </c>
      <c r="BY51" s="427">
        <f t="shared" si="107"/>
        <v>4982000</v>
      </c>
      <c r="BZ51" s="427">
        <f t="shared" si="108"/>
        <v>13387000</v>
      </c>
      <c r="CA51" s="427">
        <f t="shared" si="109"/>
        <v>8232000</v>
      </c>
      <c r="CB51" s="233">
        <f t="shared" si="110"/>
        <v>10000</v>
      </c>
      <c r="CC51" s="233">
        <f t="shared" si="111"/>
        <v>32041000</v>
      </c>
      <c r="CD51" s="233">
        <f t="shared" si="112"/>
        <v>4229000</v>
      </c>
      <c r="CE51" s="428">
        <f t="shared" si="113"/>
        <v>43</v>
      </c>
      <c r="CF51" s="426">
        <f t="shared" si="114"/>
        <v>4</v>
      </c>
      <c r="CG51" s="426">
        <f t="shared" si="115"/>
        <v>4</v>
      </c>
      <c r="CH51" s="426">
        <f t="shared" si="116"/>
        <v>3</v>
      </c>
      <c r="CI51" s="426">
        <f t="shared" si="117"/>
        <v>21</v>
      </c>
      <c r="CJ51" s="426">
        <f t="shared" si="118"/>
        <v>4</v>
      </c>
      <c r="CK51" s="426">
        <f>COUNT($I51,$L218,$P218,$U51,$X51,$AG51,$AI51)</f>
        <v>7</v>
      </c>
    </row>
    <row r="52" spans="1:89">
      <c r="A52" s="246">
        <f t="shared" si="90"/>
        <v>500</v>
      </c>
      <c r="B52" s="50" t="s">
        <v>51</v>
      </c>
      <c r="C52" s="99" t="b">
        <f t="shared" si="91"/>
        <v>1</v>
      </c>
      <c r="D52" s="442" t="s">
        <v>51</v>
      </c>
      <c r="E52" s="441">
        <v>2116674.2399999993</v>
      </c>
      <c r="F52" s="441">
        <v>1757195.9299999992</v>
      </c>
      <c r="G52" s="441">
        <v>2940188.6699999976</v>
      </c>
      <c r="H52" s="441">
        <v>4101020.91</v>
      </c>
      <c r="I52" s="441">
        <v>7353955.0700000012</v>
      </c>
      <c r="J52" s="441">
        <v>3241395.6599999992</v>
      </c>
      <c r="K52" s="441">
        <v>2141067.1699999995</v>
      </c>
      <c r="L52" s="441">
        <v>3958523.2400000012</v>
      </c>
      <c r="M52" s="441">
        <v>257739.65000000002</v>
      </c>
      <c r="N52" s="441">
        <v>516805.37</v>
      </c>
      <c r="O52" s="441">
        <v>662694.21</v>
      </c>
      <c r="P52" s="441">
        <v>2696538.8199999994</v>
      </c>
      <c r="Q52" s="441">
        <v>2317595.1200000006</v>
      </c>
      <c r="R52" s="441">
        <v>479870.65999999986</v>
      </c>
      <c r="S52" s="441">
        <v>2059958.9400000002</v>
      </c>
      <c r="T52" s="441">
        <v>1761131.1200000003</v>
      </c>
      <c r="U52" s="441">
        <v>1969405.9900000002</v>
      </c>
      <c r="V52" s="441">
        <v>310555.76</v>
      </c>
      <c r="W52" s="441">
        <v>3525551.5199999996</v>
      </c>
      <c r="X52" s="441">
        <v>2713430.9100000011</v>
      </c>
      <c r="Y52" s="441">
        <v>1367343.67</v>
      </c>
      <c r="Z52" s="441">
        <v>5970182.3100000033</v>
      </c>
      <c r="AA52" s="441">
        <v>2095564.7699999998</v>
      </c>
      <c r="AB52" s="441">
        <v>17279213.839999992</v>
      </c>
      <c r="AC52" s="441">
        <v>1284042.7099999997</v>
      </c>
      <c r="AD52" s="441">
        <v>2088802.7999999996</v>
      </c>
      <c r="AE52" s="441">
        <v>3664113.1</v>
      </c>
      <c r="AF52" s="441">
        <v>1665988.4599999995</v>
      </c>
      <c r="AG52" s="441">
        <v>9087390.2100000121</v>
      </c>
      <c r="AH52" s="441">
        <v>3155538.9799999991</v>
      </c>
      <c r="AI52" s="441">
        <v>2913148.8999999994</v>
      </c>
      <c r="AJ52" s="441">
        <v>3288129.0500000012</v>
      </c>
      <c r="AK52" s="441">
        <v>568144.19000000029</v>
      </c>
      <c r="AL52" s="441">
        <v>559287.01</v>
      </c>
      <c r="AM52" s="441">
        <v>1315476.24</v>
      </c>
      <c r="AN52" s="441">
        <v>558513.02</v>
      </c>
      <c r="AO52" s="441">
        <v>271272.95</v>
      </c>
      <c r="AP52" s="441">
        <v>1425045.8300000005</v>
      </c>
      <c r="AQ52" s="441">
        <v>366658.67000000016</v>
      </c>
      <c r="AR52" s="441">
        <v>430430.57</v>
      </c>
      <c r="AS52" s="441">
        <v>342795.98999999993</v>
      </c>
      <c r="AT52" s="441">
        <v>271284.37</v>
      </c>
      <c r="AU52" s="441">
        <v>703067.14999999991</v>
      </c>
      <c r="AV52" s="441">
        <v>356149.95</v>
      </c>
      <c r="AW52" s="441">
        <v>480686.57</v>
      </c>
      <c r="AX52" s="441">
        <v>1141753.9799999997</v>
      </c>
      <c r="AY52" s="441">
        <v>377224.84999999992</v>
      </c>
      <c r="AZ52" s="441">
        <v>1000941.8799999999</v>
      </c>
      <c r="BA52" s="441">
        <v>294582.20000000007</v>
      </c>
      <c r="BB52" s="441">
        <v>225853.89999999994</v>
      </c>
      <c r="BC52" s="497">
        <v>540351.12</v>
      </c>
      <c r="BD52" s="441">
        <v>2527042.1099999994</v>
      </c>
      <c r="BE52" s="441">
        <v>2075505.03</v>
      </c>
      <c r="BF52" s="441">
        <v>3296212.9300000016</v>
      </c>
      <c r="BG52" s="441">
        <v>1502527.35</v>
      </c>
      <c r="BH52" s="441">
        <v>121371565.61999999</v>
      </c>
      <c r="BI52" s="234"/>
      <c r="BJ52" s="427">
        <f t="shared" si="92"/>
        <v>226000</v>
      </c>
      <c r="BK52" s="427">
        <f t="shared" si="93"/>
        <v>1426000</v>
      </c>
      <c r="BL52" s="427">
        <f t="shared" si="94"/>
        <v>550000</v>
      </c>
      <c r="BM52" s="427">
        <f t="shared" si="95"/>
        <v>1503000</v>
      </c>
      <c r="BN52" s="427">
        <f t="shared" si="96"/>
        <v>3297000</v>
      </c>
      <c r="BO52" s="427">
        <f t="shared" si="97"/>
        <v>2351000</v>
      </c>
      <c r="BP52" s="427">
        <f t="shared" si="98"/>
        <v>560000</v>
      </c>
      <c r="BQ52" s="427">
        <f t="shared" si="99"/>
        <v>1316000</v>
      </c>
      <c r="BR52" s="427">
        <f t="shared" si="100"/>
        <v>815000</v>
      </c>
      <c r="BS52" s="427">
        <f t="shared" si="101"/>
        <v>258000</v>
      </c>
      <c r="BT52" s="427">
        <f t="shared" si="102"/>
        <v>4102000</v>
      </c>
      <c r="BU52" s="427">
        <f t="shared" si="103"/>
        <v>2003000</v>
      </c>
      <c r="BV52" s="427">
        <f t="shared" si="104"/>
        <v>2941000</v>
      </c>
      <c r="BW52" s="427">
        <f t="shared" si="105"/>
        <v>17280000</v>
      </c>
      <c r="BX52" s="427">
        <f t="shared" si="106"/>
        <v>7370000</v>
      </c>
      <c r="BY52" s="427">
        <f t="shared" si="107"/>
        <v>1970000</v>
      </c>
      <c r="BZ52" s="427">
        <f t="shared" si="108"/>
        <v>9088000</v>
      </c>
      <c r="CA52" s="427">
        <f t="shared" si="109"/>
        <v>4385000</v>
      </c>
      <c r="CB52" s="233">
        <f t="shared" si="110"/>
        <v>226000</v>
      </c>
      <c r="CC52" s="233">
        <f t="shared" si="111"/>
        <v>17280000</v>
      </c>
      <c r="CD52" s="233">
        <f t="shared" si="112"/>
        <v>2207000</v>
      </c>
      <c r="CE52" s="428">
        <f t="shared" si="113"/>
        <v>55</v>
      </c>
      <c r="CF52" s="426">
        <f t="shared" si="114"/>
        <v>16</v>
      </c>
      <c r="CG52" s="426">
        <f t="shared" si="115"/>
        <v>4</v>
      </c>
      <c r="CH52" s="426">
        <f t="shared" si="116"/>
        <v>3</v>
      </c>
      <c r="CI52" s="426">
        <f t="shared" si="117"/>
        <v>21</v>
      </c>
      <c r="CJ52" s="426">
        <f t="shared" si="118"/>
        <v>4</v>
      </c>
      <c r="CK52" s="426">
        <f>COUNT($I52,$L219,$P219,$U52,$X52,$AG52,$AI52)</f>
        <v>6</v>
      </c>
    </row>
    <row r="53" spans="1:89">
      <c r="A53" s="222">
        <v>90000</v>
      </c>
      <c r="B53" s="50" t="s">
        <v>497</v>
      </c>
      <c r="C53" s="50"/>
      <c r="D53" s="252" t="s">
        <v>1457</v>
      </c>
      <c r="E53" s="444">
        <f>SUM(E48:E52)</f>
        <v>44851747.750000007</v>
      </c>
      <c r="F53" s="444">
        <f t="shared" ref="F53:BH53" si="119">SUM(F48:F52)</f>
        <v>31681821.150000017</v>
      </c>
      <c r="G53" s="444">
        <f t="shared" si="119"/>
        <v>51519365.940000057</v>
      </c>
      <c r="H53" s="444">
        <f t="shared" si="119"/>
        <v>67620140.66000016</v>
      </c>
      <c r="I53" s="444">
        <f t="shared" si="119"/>
        <v>140651662.2399998</v>
      </c>
      <c r="J53" s="444">
        <f t="shared" si="119"/>
        <v>55508846.329999998</v>
      </c>
      <c r="K53" s="444">
        <f t="shared" si="119"/>
        <v>32975952.339999974</v>
      </c>
      <c r="L53" s="444">
        <f t="shared" si="119"/>
        <v>77242919.719999969</v>
      </c>
      <c r="M53" s="444">
        <f t="shared" si="119"/>
        <v>4491332.5699999984</v>
      </c>
      <c r="N53" s="444">
        <f t="shared" si="119"/>
        <v>8767933.5899999961</v>
      </c>
      <c r="O53" s="444">
        <f t="shared" si="119"/>
        <v>12049735.000000004</v>
      </c>
      <c r="P53" s="444">
        <f t="shared" si="119"/>
        <v>50452203.229999967</v>
      </c>
      <c r="Q53" s="444">
        <f t="shared" si="119"/>
        <v>49551777.639999993</v>
      </c>
      <c r="R53" s="444">
        <f t="shared" si="119"/>
        <v>6995202.5499999998</v>
      </c>
      <c r="S53" s="444">
        <f t="shared" si="119"/>
        <v>37340131.179999977</v>
      </c>
      <c r="T53" s="444">
        <f t="shared" si="119"/>
        <v>26850370.650000006</v>
      </c>
      <c r="U53" s="444">
        <f t="shared" si="119"/>
        <v>39683488.519999996</v>
      </c>
      <c r="V53" s="444">
        <f t="shared" si="119"/>
        <v>4443922.6900000023</v>
      </c>
      <c r="W53" s="444">
        <f t="shared" si="119"/>
        <v>61636873.710000068</v>
      </c>
      <c r="X53" s="444">
        <f t="shared" si="119"/>
        <v>47235638.109999955</v>
      </c>
      <c r="Y53" s="444">
        <f t="shared" si="119"/>
        <v>23498112.629999995</v>
      </c>
      <c r="Z53" s="444">
        <f t="shared" si="119"/>
        <v>112889496.8099997</v>
      </c>
      <c r="AA53" s="444">
        <f t="shared" si="119"/>
        <v>36591166.900000073</v>
      </c>
      <c r="AB53" s="444">
        <f t="shared" si="119"/>
        <v>364621276.75000018</v>
      </c>
      <c r="AC53" s="444">
        <f t="shared" si="119"/>
        <v>22330940.119999997</v>
      </c>
      <c r="AD53" s="444">
        <f t="shared" si="119"/>
        <v>34311788.369999975</v>
      </c>
      <c r="AE53" s="444">
        <f t="shared" si="119"/>
        <v>59950441.639999948</v>
      </c>
      <c r="AF53" s="444">
        <f t="shared" si="119"/>
        <v>28715477.610000014</v>
      </c>
      <c r="AG53" s="444">
        <f t="shared" si="119"/>
        <v>162729013.37000003</v>
      </c>
      <c r="AH53" s="444">
        <f t="shared" si="119"/>
        <v>55015252.750000238</v>
      </c>
      <c r="AI53" s="444">
        <f t="shared" si="119"/>
        <v>53918748.080000013</v>
      </c>
      <c r="AJ53" s="444">
        <f t="shared" si="119"/>
        <v>77022482.469999939</v>
      </c>
      <c r="AK53" s="444">
        <f t="shared" si="119"/>
        <v>15288032.970000003</v>
      </c>
      <c r="AL53" s="444">
        <f t="shared" si="119"/>
        <v>6676057.1400000006</v>
      </c>
      <c r="AM53" s="444">
        <f t="shared" si="119"/>
        <v>13558433.850000003</v>
      </c>
      <c r="AN53" s="444">
        <f t="shared" si="119"/>
        <v>5394469.3100000005</v>
      </c>
      <c r="AO53" s="444">
        <f t="shared" si="119"/>
        <v>2672157.8400000008</v>
      </c>
      <c r="AP53" s="444">
        <f t="shared" si="119"/>
        <v>9136035.4599999972</v>
      </c>
      <c r="AQ53" s="444">
        <f t="shared" si="119"/>
        <v>2363028.2700000009</v>
      </c>
      <c r="AR53" s="444">
        <f t="shared" si="119"/>
        <v>4288928.96</v>
      </c>
      <c r="AS53" s="444">
        <f t="shared" si="119"/>
        <v>2241083.3700000006</v>
      </c>
      <c r="AT53" s="444">
        <f t="shared" si="119"/>
        <v>2103413.9499999997</v>
      </c>
      <c r="AU53" s="444">
        <f t="shared" si="119"/>
        <v>7733048.6499999985</v>
      </c>
      <c r="AV53" s="444">
        <f t="shared" si="119"/>
        <v>3209421.2600000002</v>
      </c>
      <c r="AW53" s="444">
        <f t="shared" si="119"/>
        <v>2923824.3800000008</v>
      </c>
      <c r="AX53" s="444">
        <f t="shared" si="119"/>
        <v>7358041.5499999989</v>
      </c>
      <c r="AY53" s="444">
        <f t="shared" si="119"/>
        <v>2736067.0100000002</v>
      </c>
      <c r="AZ53" s="444">
        <f t="shared" si="119"/>
        <v>6080781.040000001</v>
      </c>
      <c r="BA53" s="444">
        <f t="shared" si="119"/>
        <v>1745929.0500000003</v>
      </c>
      <c r="BB53" s="444">
        <f t="shared" si="119"/>
        <v>1150163.81</v>
      </c>
      <c r="BC53" s="502">
        <f t="shared" si="119"/>
        <v>1730643.38</v>
      </c>
      <c r="BD53" s="444">
        <f t="shared" si="119"/>
        <v>52750040.860000044</v>
      </c>
      <c r="BE53" s="444">
        <f t="shared" si="119"/>
        <v>32331544.480000004</v>
      </c>
      <c r="BF53" s="444">
        <f t="shared" si="119"/>
        <v>55831939.18</v>
      </c>
      <c r="BG53" s="444">
        <f t="shared" si="119"/>
        <v>18267710.829999987</v>
      </c>
      <c r="BH53" s="444">
        <f t="shared" si="119"/>
        <v>2140716059.6700001</v>
      </c>
      <c r="BI53" s="234"/>
      <c r="BJ53" s="224">
        <f t="shared" ref="BJ53:CD53" si="120">SUM(BJ48:BJ52)</f>
        <v>1034000</v>
      </c>
      <c r="BK53" s="224">
        <f t="shared" si="120"/>
        <v>9901000</v>
      </c>
      <c r="BL53" s="224">
        <f t="shared" si="120"/>
        <v>3972000</v>
      </c>
      <c r="BM53" s="224">
        <f t="shared" si="120"/>
        <v>18270000</v>
      </c>
      <c r="BN53" s="224">
        <f t="shared" si="120"/>
        <v>60226000</v>
      </c>
      <c r="BO53" s="224">
        <f t="shared" si="120"/>
        <v>39797000</v>
      </c>
      <c r="BP53" s="224">
        <f t="shared" si="120"/>
        <v>6361000</v>
      </c>
      <c r="BQ53" s="224">
        <f t="shared" si="120"/>
        <v>16082000</v>
      </c>
      <c r="BR53" s="224">
        <f t="shared" si="120"/>
        <v>11844000</v>
      </c>
      <c r="BS53" s="224">
        <f t="shared" si="120"/>
        <v>4079000</v>
      </c>
      <c r="BT53" s="224">
        <f t="shared" si="120"/>
        <v>74250000</v>
      </c>
      <c r="BU53" s="224">
        <f t="shared" si="120"/>
        <v>34823000</v>
      </c>
      <c r="BV53" s="224">
        <f t="shared" si="120"/>
        <v>51522000</v>
      </c>
      <c r="BW53" s="224">
        <f t="shared" si="120"/>
        <v>364624000</v>
      </c>
      <c r="BX53" s="224">
        <f t="shared" si="120"/>
        <v>151515000</v>
      </c>
      <c r="BY53" s="224">
        <f t="shared" si="120"/>
        <v>38062000</v>
      </c>
      <c r="BZ53" s="224">
        <f t="shared" si="120"/>
        <v>167197000</v>
      </c>
      <c r="CA53" s="224">
        <f t="shared" si="120"/>
        <v>81705000</v>
      </c>
      <c r="CB53" s="224">
        <f t="shared" si="120"/>
        <v>1034000</v>
      </c>
      <c r="CC53" s="224">
        <f t="shared" si="120"/>
        <v>364624000</v>
      </c>
      <c r="CD53" s="224">
        <f t="shared" si="120"/>
        <v>39846000</v>
      </c>
    </row>
    <row r="54" spans="1:89">
      <c r="E54" s="247"/>
      <c r="F54" s="236"/>
    </row>
    <row r="55" spans="1:89">
      <c r="E55" s="247"/>
      <c r="F55" s="236"/>
    </row>
    <row r="56" spans="1:89">
      <c r="A56" s="225"/>
      <c r="E56" s="247"/>
      <c r="F56" s="236"/>
    </row>
    <row r="57" spans="1:89">
      <c r="B57" s="239" t="s">
        <v>502</v>
      </c>
      <c r="E57" s="247"/>
      <c r="F57" s="236"/>
    </row>
    <row r="58" spans="1:89">
      <c r="B58" s="228" t="s">
        <v>559</v>
      </c>
      <c r="C58" s="229">
        <f t="shared" ref="C58:BH58" si="121">C$2</f>
        <v>3</v>
      </c>
      <c r="D58" s="281">
        <f t="shared" si="121"/>
        <v>4</v>
      </c>
      <c r="E58" s="229">
        <f t="shared" si="121"/>
        <v>5</v>
      </c>
      <c r="F58" s="229">
        <f t="shared" si="121"/>
        <v>6</v>
      </c>
      <c r="G58" s="229">
        <f t="shared" si="121"/>
        <v>7</v>
      </c>
      <c r="H58" s="229">
        <f t="shared" si="121"/>
        <v>8</v>
      </c>
      <c r="I58" s="229">
        <f t="shared" si="121"/>
        <v>9</v>
      </c>
      <c r="J58" s="229">
        <f t="shared" si="121"/>
        <v>10</v>
      </c>
      <c r="K58" s="229">
        <f t="shared" si="121"/>
        <v>11</v>
      </c>
      <c r="L58" s="229">
        <f t="shared" si="121"/>
        <v>12</v>
      </c>
      <c r="M58" s="229">
        <f t="shared" si="121"/>
        <v>13</v>
      </c>
      <c r="N58" s="229">
        <f t="shared" si="121"/>
        <v>14</v>
      </c>
      <c r="O58" s="229">
        <f t="shared" si="121"/>
        <v>15</v>
      </c>
      <c r="P58" s="229">
        <f t="shared" si="121"/>
        <v>16</v>
      </c>
      <c r="Q58" s="229">
        <f t="shared" si="121"/>
        <v>17</v>
      </c>
      <c r="R58" s="229">
        <f t="shared" si="121"/>
        <v>18</v>
      </c>
      <c r="S58" s="229">
        <f t="shared" si="121"/>
        <v>19</v>
      </c>
      <c r="T58" s="229">
        <f t="shared" si="121"/>
        <v>20</v>
      </c>
      <c r="U58" s="229">
        <f t="shared" si="121"/>
        <v>21</v>
      </c>
      <c r="V58" s="229">
        <f t="shared" si="121"/>
        <v>22</v>
      </c>
      <c r="W58" s="229">
        <f t="shared" si="121"/>
        <v>23</v>
      </c>
      <c r="X58" s="229">
        <f t="shared" si="121"/>
        <v>24</v>
      </c>
      <c r="Y58" s="229">
        <f t="shared" si="121"/>
        <v>25</v>
      </c>
      <c r="Z58" s="229">
        <f t="shared" si="121"/>
        <v>26</v>
      </c>
      <c r="AA58" s="229">
        <f t="shared" si="121"/>
        <v>27</v>
      </c>
      <c r="AB58" s="229">
        <f t="shared" si="121"/>
        <v>28</v>
      </c>
      <c r="AC58" s="229">
        <f t="shared" si="121"/>
        <v>29</v>
      </c>
      <c r="AD58" s="229">
        <f t="shared" si="121"/>
        <v>30</v>
      </c>
      <c r="AE58" s="229">
        <f t="shared" si="121"/>
        <v>31</v>
      </c>
      <c r="AF58" s="229">
        <f t="shared" si="121"/>
        <v>32</v>
      </c>
      <c r="AG58" s="229">
        <f t="shared" si="121"/>
        <v>33</v>
      </c>
      <c r="AH58" s="229">
        <f t="shared" si="121"/>
        <v>34</v>
      </c>
      <c r="AI58" s="229">
        <f t="shared" si="121"/>
        <v>35</v>
      </c>
      <c r="AJ58" s="229">
        <f t="shared" si="121"/>
        <v>36</v>
      </c>
      <c r="AK58" s="229">
        <f t="shared" si="121"/>
        <v>37</v>
      </c>
      <c r="AL58" s="229">
        <f t="shared" si="121"/>
        <v>38</v>
      </c>
      <c r="AM58" s="229">
        <f t="shared" si="121"/>
        <v>39</v>
      </c>
      <c r="AN58" s="229">
        <f t="shared" si="121"/>
        <v>40</v>
      </c>
      <c r="AO58" s="229">
        <f t="shared" si="121"/>
        <v>41</v>
      </c>
      <c r="AP58" s="229">
        <f t="shared" si="121"/>
        <v>42</v>
      </c>
      <c r="AQ58" s="229">
        <f t="shared" si="121"/>
        <v>43</v>
      </c>
      <c r="AR58" s="229">
        <f t="shared" si="121"/>
        <v>44</v>
      </c>
      <c r="AS58" s="229">
        <f t="shared" si="121"/>
        <v>45</v>
      </c>
      <c r="AT58" s="229">
        <f t="shared" si="121"/>
        <v>46</v>
      </c>
      <c r="AU58" s="229">
        <f t="shared" si="121"/>
        <v>47</v>
      </c>
      <c r="AV58" s="229">
        <f t="shared" si="121"/>
        <v>48</v>
      </c>
      <c r="AW58" s="229">
        <f t="shared" si="121"/>
        <v>49</v>
      </c>
      <c r="AX58" s="229">
        <f t="shared" si="121"/>
        <v>50</v>
      </c>
      <c r="AY58" s="229">
        <f t="shared" si="121"/>
        <v>51</v>
      </c>
      <c r="AZ58" s="229">
        <f t="shared" si="121"/>
        <v>52</v>
      </c>
      <c r="BA58" s="229">
        <f t="shared" si="121"/>
        <v>53</v>
      </c>
      <c r="BB58" s="229">
        <f t="shared" si="121"/>
        <v>54</v>
      </c>
      <c r="BC58" s="229">
        <f t="shared" si="121"/>
        <v>55</v>
      </c>
      <c r="BD58" s="229">
        <f t="shared" si="121"/>
        <v>56</v>
      </c>
      <c r="BE58" s="229">
        <f t="shared" si="121"/>
        <v>57</v>
      </c>
      <c r="BF58" s="229">
        <f t="shared" si="121"/>
        <v>58</v>
      </c>
      <c r="BG58" s="229">
        <f t="shared" si="121"/>
        <v>59</v>
      </c>
      <c r="BH58" s="229">
        <f t="shared" si="121"/>
        <v>60</v>
      </c>
    </row>
    <row r="59" spans="1:89" s="241" customFormat="1">
      <c r="B59" s="230" t="s">
        <v>566</v>
      </c>
      <c r="C59" s="230"/>
      <c r="D59" s="282" t="s">
        <v>561</v>
      </c>
      <c r="E59" s="237">
        <v>10</v>
      </c>
      <c r="F59" s="237">
        <v>30</v>
      </c>
      <c r="G59" s="237">
        <v>40</v>
      </c>
      <c r="H59" s="237">
        <v>60</v>
      </c>
      <c r="I59" s="237">
        <v>70</v>
      </c>
      <c r="J59" s="237">
        <v>80</v>
      </c>
      <c r="K59" s="237">
        <v>90</v>
      </c>
      <c r="L59" s="237">
        <v>100</v>
      </c>
      <c r="M59" s="237">
        <v>120</v>
      </c>
      <c r="N59" s="237">
        <v>130</v>
      </c>
      <c r="O59" s="237">
        <v>150</v>
      </c>
      <c r="P59" s="237">
        <v>160</v>
      </c>
      <c r="Q59" s="237">
        <v>170</v>
      </c>
      <c r="R59" s="237">
        <v>180</v>
      </c>
      <c r="S59" s="237">
        <v>190</v>
      </c>
      <c r="T59" s="237">
        <v>200</v>
      </c>
      <c r="U59" s="237">
        <v>210</v>
      </c>
      <c r="V59" s="237">
        <v>220</v>
      </c>
      <c r="W59" s="237">
        <v>230</v>
      </c>
      <c r="X59" s="237">
        <v>240</v>
      </c>
      <c r="Y59" s="237">
        <v>250</v>
      </c>
      <c r="Z59" s="237">
        <v>260</v>
      </c>
      <c r="AA59" s="237">
        <v>270</v>
      </c>
      <c r="AB59" s="237">
        <v>280</v>
      </c>
      <c r="AC59" s="237">
        <v>300</v>
      </c>
      <c r="AD59" s="237">
        <v>310</v>
      </c>
      <c r="AE59" s="237">
        <v>320</v>
      </c>
      <c r="AF59" s="237">
        <v>330</v>
      </c>
      <c r="AG59" s="237">
        <v>350</v>
      </c>
      <c r="AH59" s="237">
        <v>360</v>
      </c>
      <c r="AI59" s="237">
        <v>380</v>
      </c>
      <c r="AJ59" s="237">
        <v>390</v>
      </c>
      <c r="AK59" s="237">
        <v>400</v>
      </c>
      <c r="AL59" s="237">
        <v>410</v>
      </c>
      <c r="AM59" s="237">
        <v>420</v>
      </c>
      <c r="AN59" s="237">
        <v>480</v>
      </c>
      <c r="AO59" s="237">
        <v>500</v>
      </c>
      <c r="AP59" s="237">
        <v>510</v>
      </c>
      <c r="AQ59" s="237">
        <v>520</v>
      </c>
      <c r="AR59" s="237">
        <v>530</v>
      </c>
      <c r="AS59" s="237">
        <v>540</v>
      </c>
      <c r="AT59" s="237">
        <v>550</v>
      </c>
      <c r="AU59" s="237">
        <v>560</v>
      </c>
      <c r="AV59" s="237">
        <v>570</v>
      </c>
      <c r="AW59" s="237">
        <v>580</v>
      </c>
      <c r="AX59" s="237">
        <v>590</v>
      </c>
      <c r="AY59" s="237">
        <v>600</v>
      </c>
      <c r="AZ59" s="237">
        <v>610</v>
      </c>
      <c r="BA59" s="237">
        <v>620</v>
      </c>
      <c r="BB59" s="237">
        <v>630</v>
      </c>
      <c r="BC59" s="237">
        <v>640</v>
      </c>
      <c r="BD59" s="237">
        <v>960</v>
      </c>
      <c r="BE59" s="237">
        <v>970</v>
      </c>
      <c r="BF59" s="237">
        <v>980</v>
      </c>
      <c r="BG59" s="237">
        <v>990</v>
      </c>
      <c r="BH59" s="242" t="s">
        <v>497</v>
      </c>
    </row>
    <row r="60" spans="1:89" s="29" customFormat="1" ht="22.9" customHeight="1">
      <c r="A60" s="243"/>
      <c r="B60" s="228"/>
      <c r="C60" s="228"/>
      <c r="D60" s="283" t="s">
        <v>558</v>
      </c>
      <c r="E60" s="238" t="str">
        <f t="shared" ref="E60:BG60" si="122">VLOOKUP(E59,num,15,FALSE)</f>
        <v>Barrington</v>
      </c>
      <c r="F60" s="238" t="str">
        <f t="shared" si="122"/>
        <v>Burrillville</v>
      </c>
      <c r="G60" s="238" t="str">
        <f t="shared" si="122"/>
        <v>Central Falls</v>
      </c>
      <c r="H60" s="238" t="str">
        <f t="shared" si="122"/>
        <v>Coventry</v>
      </c>
      <c r="I60" s="238" t="str">
        <f t="shared" si="122"/>
        <v>Cranston</v>
      </c>
      <c r="J60" s="238" t="str">
        <f t="shared" si="122"/>
        <v>Cumberland</v>
      </c>
      <c r="K60" s="238" t="str">
        <f t="shared" si="122"/>
        <v>East Greenwich</v>
      </c>
      <c r="L60" s="238" t="str">
        <f t="shared" si="122"/>
        <v>E Providence</v>
      </c>
      <c r="M60" s="238" t="str">
        <f t="shared" si="122"/>
        <v>Foster</v>
      </c>
      <c r="N60" s="238" t="str">
        <f t="shared" si="122"/>
        <v>Glocester</v>
      </c>
      <c r="O60" s="238" t="str">
        <f t="shared" si="122"/>
        <v>Jamestown</v>
      </c>
      <c r="P60" s="238" t="str">
        <f t="shared" si="122"/>
        <v>Johnston</v>
      </c>
      <c r="Q60" s="238" t="str">
        <f t="shared" si="122"/>
        <v>Lincoln</v>
      </c>
      <c r="R60" s="238" t="str">
        <f t="shared" si="122"/>
        <v>Little Compton</v>
      </c>
      <c r="S60" s="238" t="str">
        <f t="shared" si="122"/>
        <v>Middletown</v>
      </c>
      <c r="T60" s="238" t="str">
        <f t="shared" si="122"/>
        <v>Narragansett</v>
      </c>
      <c r="U60" s="238" t="str">
        <f t="shared" si="122"/>
        <v>Newport</v>
      </c>
      <c r="V60" s="238" t="str">
        <f t="shared" si="122"/>
        <v>New Shoreham</v>
      </c>
      <c r="W60" s="238" t="str">
        <f t="shared" si="122"/>
        <v>North Kingstown</v>
      </c>
      <c r="X60" s="238" t="str">
        <f t="shared" si="122"/>
        <v>North Providence</v>
      </c>
      <c r="Y60" s="238" t="str">
        <f t="shared" si="122"/>
        <v>North Smithfield</v>
      </c>
      <c r="Z60" s="238" t="str">
        <f t="shared" si="122"/>
        <v>Pawtucket</v>
      </c>
      <c r="AA60" s="238" t="str">
        <f t="shared" si="122"/>
        <v>Portsmouth</v>
      </c>
      <c r="AB60" s="238" t="str">
        <f t="shared" si="122"/>
        <v>Providence</v>
      </c>
      <c r="AC60" s="238" t="str">
        <f t="shared" si="122"/>
        <v>Scituate</v>
      </c>
      <c r="AD60" s="238" t="str">
        <f t="shared" si="122"/>
        <v>Smithfield</v>
      </c>
      <c r="AE60" s="238" t="str">
        <f t="shared" si="122"/>
        <v>South Kingstown</v>
      </c>
      <c r="AF60" s="238" t="str">
        <f t="shared" si="122"/>
        <v>Tiverton</v>
      </c>
      <c r="AG60" s="238" t="str">
        <f t="shared" si="122"/>
        <v>Warwick</v>
      </c>
      <c r="AH60" s="238" t="str">
        <f t="shared" si="122"/>
        <v>Westerly</v>
      </c>
      <c r="AI60" s="238" t="str">
        <f t="shared" si="122"/>
        <v>W Warwick</v>
      </c>
      <c r="AJ60" s="238" t="str">
        <f t="shared" si="122"/>
        <v>Woonsocket</v>
      </c>
      <c r="AK60" s="238" t="str">
        <f t="shared" si="122"/>
        <v>Davies</v>
      </c>
      <c r="AL60" s="238" t="str">
        <f t="shared" si="122"/>
        <v>Deaf</v>
      </c>
      <c r="AM60" s="238" t="str">
        <f t="shared" si="122"/>
        <v>Metropolitan C&amp;TC</v>
      </c>
      <c r="AN60" s="238" t="str">
        <f t="shared" si="122"/>
        <v>Highlander</v>
      </c>
      <c r="AO60" s="238" t="str">
        <f t="shared" si="122"/>
        <v>New England Laborers</v>
      </c>
      <c r="AP60" s="238" t="str">
        <f t="shared" si="122"/>
        <v>Cuffee</v>
      </c>
      <c r="AQ60" s="238" t="str">
        <f t="shared" si="122"/>
        <v>Kingston Hill</v>
      </c>
      <c r="AR60" s="238" t="str">
        <f t="shared" si="122"/>
        <v>International</v>
      </c>
      <c r="AS60" s="238" t="str">
        <f t="shared" si="122"/>
        <v>Blackstone</v>
      </c>
      <c r="AT60" s="238" t="str">
        <f t="shared" si="122"/>
        <v>Compass</v>
      </c>
      <c r="AU60" s="238" t="str">
        <f t="shared" si="122"/>
        <v>Times 2</v>
      </c>
      <c r="AV60" s="238" t="str">
        <f t="shared" si="122"/>
        <v>ACES</v>
      </c>
      <c r="AW60" s="238" t="str">
        <f t="shared" si="122"/>
        <v>Beacon</v>
      </c>
      <c r="AX60" s="238" t="str">
        <f t="shared" si="122"/>
        <v>Learning Community</v>
      </c>
      <c r="AY60" s="238" t="str">
        <f t="shared" si="122"/>
        <v>Segue</v>
      </c>
      <c r="AZ60" s="238" t="str">
        <f t="shared" si="122"/>
        <v>RIMA-BV</v>
      </c>
      <c r="BA60" s="238" t="str">
        <f t="shared" ref="BA60:BB60" si="123">VLOOKUP(BA59,num,15,FALSE)</f>
        <v>Greene</v>
      </c>
      <c r="BB60" s="238" t="str">
        <f t="shared" si="123"/>
        <v>Trinity</v>
      </c>
      <c r="BC60" s="238" t="s">
        <v>1498</v>
      </c>
      <c r="BD60" s="238" t="str">
        <f t="shared" si="122"/>
        <v>Bristol-Warren</v>
      </c>
      <c r="BE60" s="238" t="str">
        <f t="shared" si="122"/>
        <v>Exeter-W. Greenwich</v>
      </c>
      <c r="BF60" s="238" t="str">
        <f t="shared" si="122"/>
        <v>Chariho</v>
      </c>
      <c r="BG60" s="238" t="str">
        <f t="shared" si="122"/>
        <v>Foster-Glocester</v>
      </c>
      <c r="BH60" s="38"/>
      <c r="BJ60" s="243"/>
      <c r="BK60" s="243"/>
      <c r="BL60" s="243"/>
      <c r="BM60" s="243"/>
      <c r="BN60" s="243"/>
      <c r="BO60" s="243"/>
      <c r="BP60" s="243"/>
      <c r="BQ60" s="243"/>
      <c r="BR60" s="243"/>
      <c r="BS60" s="243"/>
      <c r="BT60" s="243"/>
      <c r="BU60" s="243"/>
      <c r="BV60" s="243"/>
      <c r="BW60" s="243"/>
      <c r="BX60" s="243"/>
      <c r="BY60" s="243"/>
      <c r="BZ60" s="243"/>
      <c r="CA60" s="243"/>
      <c r="CB60" s="243"/>
      <c r="CC60" s="243"/>
      <c r="CD60" s="243"/>
      <c r="CE60" s="243"/>
      <c r="CF60" s="243"/>
      <c r="CG60" s="243"/>
      <c r="CH60" s="243"/>
      <c r="CI60" s="243"/>
      <c r="CJ60" s="243"/>
      <c r="CK60" s="243"/>
    </row>
    <row r="61" spans="1:89" s="30" customFormat="1" ht="22.9" customHeight="1">
      <c r="A61" s="207"/>
      <c r="B61" s="244"/>
      <c r="C61" s="228"/>
      <c r="D61" s="284" t="s">
        <v>557</v>
      </c>
      <c r="E61" s="99" t="b">
        <f t="shared" ref="E61:P61" si="124">EXACT(E60,E62)</f>
        <v>1</v>
      </c>
      <c r="F61" s="99" t="b">
        <f t="shared" si="124"/>
        <v>1</v>
      </c>
      <c r="G61" s="99" t="b">
        <f t="shared" si="124"/>
        <v>1</v>
      </c>
      <c r="H61" s="99" t="b">
        <f t="shared" si="124"/>
        <v>1</v>
      </c>
      <c r="I61" s="99" t="b">
        <f t="shared" si="124"/>
        <v>1</v>
      </c>
      <c r="J61" s="99" t="b">
        <f t="shared" si="124"/>
        <v>1</v>
      </c>
      <c r="K61" s="99" t="b">
        <f t="shared" si="124"/>
        <v>1</v>
      </c>
      <c r="L61" s="99" t="b">
        <f t="shared" si="124"/>
        <v>1</v>
      </c>
      <c r="M61" s="99" t="b">
        <f t="shared" si="124"/>
        <v>1</v>
      </c>
      <c r="N61" s="99" t="b">
        <f t="shared" si="124"/>
        <v>1</v>
      </c>
      <c r="O61" s="99" t="b">
        <f t="shared" si="124"/>
        <v>1</v>
      </c>
      <c r="P61" s="99" t="b">
        <f t="shared" si="124"/>
        <v>1</v>
      </c>
      <c r="Q61" s="99" t="b">
        <f>EXACT(Q60,Q62)</f>
        <v>1</v>
      </c>
      <c r="R61" s="99" t="b">
        <f>EXACT(R60,R62)</f>
        <v>1</v>
      </c>
      <c r="S61" s="99" t="b">
        <f>EXACT(S60,S62)</f>
        <v>1</v>
      </c>
      <c r="T61" s="99" t="b">
        <f t="shared" ref="T61:BH61" si="125">EXACT(T60,T62)</f>
        <v>1</v>
      </c>
      <c r="U61" s="99" t="b">
        <f t="shared" si="125"/>
        <v>1</v>
      </c>
      <c r="V61" s="99" t="b">
        <f t="shared" si="125"/>
        <v>1</v>
      </c>
      <c r="W61" s="99" t="b">
        <f t="shared" si="125"/>
        <v>1</v>
      </c>
      <c r="X61" s="99" t="b">
        <f t="shared" si="125"/>
        <v>1</v>
      </c>
      <c r="Y61" s="99" t="b">
        <f t="shared" si="125"/>
        <v>1</v>
      </c>
      <c r="Z61" s="99" t="b">
        <f t="shared" si="125"/>
        <v>1</v>
      </c>
      <c r="AA61" s="99" t="b">
        <f t="shared" si="125"/>
        <v>1</v>
      </c>
      <c r="AB61" s="99" t="b">
        <f t="shared" si="125"/>
        <v>1</v>
      </c>
      <c r="AC61" s="99" t="b">
        <f t="shared" si="125"/>
        <v>1</v>
      </c>
      <c r="AD61" s="99" t="b">
        <f t="shared" si="125"/>
        <v>1</v>
      </c>
      <c r="AE61" s="99" t="b">
        <f t="shared" si="125"/>
        <v>1</v>
      </c>
      <c r="AF61" s="99" t="b">
        <f t="shared" si="125"/>
        <v>1</v>
      </c>
      <c r="AG61" s="99" t="b">
        <f t="shared" si="125"/>
        <v>1</v>
      </c>
      <c r="AH61" s="99" t="b">
        <f t="shared" si="125"/>
        <v>1</v>
      </c>
      <c r="AI61" s="99" t="b">
        <f t="shared" si="125"/>
        <v>1</v>
      </c>
      <c r="AJ61" s="99" t="b">
        <f t="shared" si="125"/>
        <v>1</v>
      </c>
      <c r="AK61" s="99" t="b">
        <f t="shared" si="125"/>
        <v>1</v>
      </c>
      <c r="AL61" s="99" t="b">
        <f t="shared" si="125"/>
        <v>1</v>
      </c>
      <c r="AM61" s="99" t="b">
        <f t="shared" si="125"/>
        <v>1</v>
      </c>
      <c r="AN61" s="99" t="b">
        <f t="shared" si="125"/>
        <v>1</v>
      </c>
      <c r="AO61" s="99" t="b">
        <f t="shared" si="125"/>
        <v>1</v>
      </c>
      <c r="AP61" s="99" t="b">
        <f t="shared" si="125"/>
        <v>1</v>
      </c>
      <c r="AQ61" s="99" t="b">
        <f t="shared" si="125"/>
        <v>1</v>
      </c>
      <c r="AR61" s="99" t="b">
        <f t="shared" si="125"/>
        <v>1</v>
      </c>
      <c r="AS61" s="99" t="b">
        <f t="shared" si="125"/>
        <v>1</v>
      </c>
      <c r="AT61" s="99" t="b">
        <f t="shared" si="125"/>
        <v>1</v>
      </c>
      <c r="AU61" s="99" t="b">
        <f t="shared" si="125"/>
        <v>1</v>
      </c>
      <c r="AV61" s="99" t="b">
        <f t="shared" si="125"/>
        <v>1</v>
      </c>
      <c r="AW61" s="99" t="b">
        <f t="shared" si="125"/>
        <v>1</v>
      </c>
      <c r="AX61" s="99" t="b">
        <f t="shared" si="125"/>
        <v>1</v>
      </c>
      <c r="AY61" s="99" t="b">
        <f t="shared" si="125"/>
        <v>1</v>
      </c>
      <c r="AZ61" s="99" t="b">
        <f t="shared" si="125"/>
        <v>1</v>
      </c>
      <c r="BA61" s="99" t="b">
        <f t="shared" ref="BA61:BC61" si="126">EXACT(BA60,BA62)</f>
        <v>1</v>
      </c>
      <c r="BB61" s="99" t="b">
        <f t="shared" si="126"/>
        <v>1</v>
      </c>
      <c r="BC61" s="99" t="b">
        <f t="shared" si="126"/>
        <v>1</v>
      </c>
      <c r="BD61" s="99" t="b">
        <f t="shared" si="125"/>
        <v>1</v>
      </c>
      <c r="BE61" s="99" t="b">
        <f t="shared" si="125"/>
        <v>1</v>
      </c>
      <c r="BF61" s="99" t="b">
        <f t="shared" si="125"/>
        <v>1</v>
      </c>
      <c r="BG61" s="99" t="b">
        <f t="shared" si="125"/>
        <v>1</v>
      </c>
      <c r="BH61" s="99" t="b">
        <f t="shared" si="125"/>
        <v>1</v>
      </c>
      <c r="BJ61" s="231"/>
      <c r="BK61" s="231"/>
      <c r="BL61" s="231"/>
      <c r="BM61" s="231"/>
      <c r="BN61" s="231"/>
      <c r="BO61" s="231"/>
      <c r="BP61" s="231"/>
      <c r="BQ61" s="231"/>
      <c r="BR61" s="231"/>
      <c r="BS61" s="231"/>
      <c r="BT61" s="231"/>
      <c r="BU61" s="231"/>
      <c r="BV61" s="231"/>
      <c r="BW61" s="231"/>
      <c r="BX61" s="231"/>
      <c r="BY61" s="231"/>
      <c r="BZ61" s="231"/>
      <c r="CA61" s="231"/>
      <c r="CB61" s="231"/>
      <c r="CC61" s="231"/>
      <c r="CD61" s="231"/>
    </row>
    <row r="62" spans="1:89" s="30" customFormat="1" ht="22.9" customHeight="1">
      <c r="A62" s="207"/>
      <c r="B62" s="38" t="s">
        <v>46</v>
      </c>
      <c r="C62" s="245" t="s">
        <v>556</v>
      </c>
      <c r="D62" s="448" t="s">
        <v>46</v>
      </c>
      <c r="E62" s="447" t="s">
        <v>510</v>
      </c>
      <c r="F62" s="447" t="s">
        <v>514</v>
      </c>
      <c r="G62" s="447" t="s">
        <v>515</v>
      </c>
      <c r="H62" s="447" t="s">
        <v>516</v>
      </c>
      <c r="I62" s="447" t="s">
        <v>517</v>
      </c>
      <c r="J62" s="447" t="s">
        <v>518</v>
      </c>
      <c r="K62" s="447" t="s">
        <v>545</v>
      </c>
      <c r="L62" s="447" t="s">
        <v>519</v>
      </c>
      <c r="M62" s="447" t="s">
        <v>520</v>
      </c>
      <c r="N62" s="447" t="s">
        <v>547</v>
      </c>
      <c r="O62" s="447" t="s">
        <v>523</v>
      </c>
      <c r="P62" s="447" t="s">
        <v>524</v>
      </c>
      <c r="Q62" s="447" t="s">
        <v>548</v>
      </c>
      <c r="R62" s="447" t="s">
        <v>527</v>
      </c>
      <c r="S62" s="447" t="s">
        <v>529</v>
      </c>
      <c r="T62" s="447" t="s">
        <v>530</v>
      </c>
      <c r="U62" s="447" t="s">
        <v>549</v>
      </c>
      <c r="V62" s="447" t="s">
        <v>532</v>
      </c>
      <c r="W62" s="447" t="s">
        <v>533</v>
      </c>
      <c r="X62" s="449" t="s">
        <v>688</v>
      </c>
      <c r="Y62" s="447" t="s">
        <v>550</v>
      </c>
      <c r="Z62" s="447" t="s">
        <v>534</v>
      </c>
      <c r="AA62" s="447" t="s">
        <v>535</v>
      </c>
      <c r="AB62" s="447" t="s">
        <v>536</v>
      </c>
      <c r="AC62" s="447" t="s">
        <v>551</v>
      </c>
      <c r="AD62" s="447" t="s">
        <v>538</v>
      </c>
      <c r="AE62" s="447" t="s">
        <v>539</v>
      </c>
      <c r="AF62" s="447" t="s">
        <v>540</v>
      </c>
      <c r="AG62" s="447" t="s">
        <v>553</v>
      </c>
      <c r="AH62" s="447" t="s">
        <v>554</v>
      </c>
      <c r="AI62" s="447" t="s">
        <v>541</v>
      </c>
      <c r="AJ62" s="447" t="s">
        <v>555</v>
      </c>
      <c r="AK62" s="447" t="s">
        <v>562</v>
      </c>
      <c r="AL62" s="447" t="s">
        <v>563</v>
      </c>
      <c r="AM62" s="447" t="s">
        <v>528</v>
      </c>
      <c r="AN62" s="447" t="s">
        <v>692</v>
      </c>
      <c r="AO62" s="447" t="s">
        <v>531</v>
      </c>
      <c r="AP62" s="447" t="s">
        <v>544</v>
      </c>
      <c r="AQ62" s="447" t="s">
        <v>525</v>
      </c>
      <c r="AR62" s="447" t="s">
        <v>522</v>
      </c>
      <c r="AS62" s="447" t="s">
        <v>512</v>
      </c>
      <c r="AT62" s="447" t="s">
        <v>543</v>
      </c>
      <c r="AU62" s="447" t="s">
        <v>552</v>
      </c>
      <c r="AV62" s="447" t="s">
        <v>1475</v>
      </c>
      <c r="AW62" s="447" t="s">
        <v>511</v>
      </c>
      <c r="AX62" s="447" t="s">
        <v>526</v>
      </c>
      <c r="AY62" s="447" t="s">
        <v>537</v>
      </c>
      <c r="AZ62" s="447" t="s">
        <v>689</v>
      </c>
      <c r="BA62" s="447" t="s">
        <v>1473</v>
      </c>
      <c r="BB62" s="447" t="s">
        <v>1474</v>
      </c>
      <c r="BC62" s="497" t="s">
        <v>1498</v>
      </c>
      <c r="BD62" s="447" t="s">
        <v>513</v>
      </c>
      <c r="BE62" s="447" t="s">
        <v>546</v>
      </c>
      <c r="BF62" s="447" t="s">
        <v>542</v>
      </c>
      <c r="BG62" s="447" t="s">
        <v>521</v>
      </c>
      <c r="BH62" s="447"/>
    </row>
    <row r="63" spans="1:89">
      <c r="A63" s="235">
        <f>LEFT(B63,2)*10</f>
        <v>110</v>
      </c>
      <c r="B63" s="248" t="s">
        <v>74</v>
      </c>
      <c r="C63" s="99" t="b">
        <f t="shared" ref="C63:C78" si="127">EXACT(D63,B63)</f>
        <v>1</v>
      </c>
      <c r="D63" s="450" t="s">
        <v>74</v>
      </c>
      <c r="E63" s="450">
        <v>26052798.040000033</v>
      </c>
      <c r="F63" s="450">
        <v>16040176.740000013</v>
      </c>
      <c r="G63" s="450">
        <v>24562431.28000005</v>
      </c>
      <c r="H63" s="450">
        <v>42059684.39000012</v>
      </c>
      <c r="I63" s="450">
        <v>79077155.259999737</v>
      </c>
      <c r="J63" s="450">
        <v>30284855.91000003</v>
      </c>
      <c r="K63" s="450">
        <v>18859341.149999976</v>
      </c>
      <c r="L63" s="450">
        <v>35367694.63000001</v>
      </c>
      <c r="M63" s="450">
        <v>2446898.1299999985</v>
      </c>
      <c r="N63" s="450">
        <v>5188289.9799999977</v>
      </c>
      <c r="O63" s="450">
        <v>5128692.5000000019</v>
      </c>
      <c r="P63" s="450">
        <v>24621176.239999935</v>
      </c>
      <c r="Q63" s="450">
        <v>27877936.620000016</v>
      </c>
      <c r="R63" s="450">
        <v>2946295.1099999989</v>
      </c>
      <c r="S63" s="450">
        <v>20220970.269999992</v>
      </c>
      <c r="T63" s="450">
        <v>13521301.08</v>
      </c>
      <c r="U63" s="450">
        <v>20317183.629999992</v>
      </c>
      <c r="V63" s="450">
        <v>2667334.5800000024</v>
      </c>
      <c r="W63" s="450">
        <v>33036775.730000027</v>
      </c>
      <c r="X63" s="450">
        <v>28466214.80999995</v>
      </c>
      <c r="Y63" s="450">
        <v>12157580.17</v>
      </c>
      <c r="Z63" s="450">
        <v>57207831.769999929</v>
      </c>
      <c r="AA63" s="450">
        <v>20169432.780000053</v>
      </c>
      <c r="AB63" s="450">
        <v>177217557.86000019</v>
      </c>
      <c r="AC63" s="450">
        <v>13137051.549999999</v>
      </c>
      <c r="AD63" s="450">
        <v>18939821.030000005</v>
      </c>
      <c r="AE63" s="450">
        <v>33263167.16999992</v>
      </c>
      <c r="AF63" s="450">
        <v>14811787.980000013</v>
      </c>
      <c r="AG63" s="450">
        <v>89520104.629999965</v>
      </c>
      <c r="AH63" s="450">
        <v>25872153.050000191</v>
      </c>
      <c r="AI63" s="450">
        <v>29026707.620000016</v>
      </c>
      <c r="AJ63" s="450">
        <v>40915275.509999923</v>
      </c>
      <c r="AK63" s="450">
        <v>7349337.3400000045</v>
      </c>
      <c r="AL63" s="450">
        <v>2562665.6500000004</v>
      </c>
      <c r="AM63" s="450">
        <v>5117077.4800000042</v>
      </c>
      <c r="AN63" s="450">
        <v>2490842.2500000005</v>
      </c>
      <c r="AO63" s="450">
        <v>1483381.31</v>
      </c>
      <c r="AP63" s="450">
        <v>4589871</v>
      </c>
      <c r="AQ63" s="450">
        <v>1184850.9400000006</v>
      </c>
      <c r="AR63" s="450">
        <v>2376608.15</v>
      </c>
      <c r="AS63" s="450">
        <v>851395.14999999991</v>
      </c>
      <c r="AT63" s="450">
        <v>1217778.0299999998</v>
      </c>
      <c r="AU63" s="450">
        <v>4085889.8599999989</v>
      </c>
      <c r="AV63" s="450">
        <v>1759821.2800000003</v>
      </c>
      <c r="AW63" s="450">
        <v>1496435.4300000013</v>
      </c>
      <c r="AX63" s="450">
        <v>3539153.9899999984</v>
      </c>
      <c r="AY63" s="450">
        <v>1110297.7</v>
      </c>
      <c r="AZ63" s="450">
        <v>3157615.6199999992</v>
      </c>
      <c r="BA63" s="450">
        <v>754437.70000000007</v>
      </c>
      <c r="BB63" s="450">
        <v>388119.83999999997</v>
      </c>
      <c r="BC63" s="450">
        <v>529639.85000000009</v>
      </c>
      <c r="BD63" s="450">
        <v>25854391.010000013</v>
      </c>
      <c r="BE63" s="450">
        <v>17148729.270000007</v>
      </c>
      <c r="BF63" s="450">
        <v>29481686.910000019</v>
      </c>
      <c r="BG63" s="450">
        <v>9569820.339999998</v>
      </c>
      <c r="BH63" s="450">
        <v>1119081523.3</v>
      </c>
      <c r="BJ63" s="427">
        <f t="shared" ref="BJ63:BJ78" si="128">ROUNDUP(MIN($AN63:$BC63),-3)</f>
        <v>389000</v>
      </c>
      <c r="BK63" s="427">
        <f t="shared" ref="BK63:BK78" si="129">ROUNDUP(MAX($AN63:$BC63),-3)</f>
        <v>4590000</v>
      </c>
      <c r="BL63" s="427">
        <f t="shared" ref="BL63:BL78" si="130">IF(ISERROR(ROUNDUP(AVERAGE($AN63:$BC63),-3))=TRUE,0,ROUNDUP(AVERAGE($AN63:$BC63),-3))</f>
        <v>1939000</v>
      </c>
      <c r="BM63" s="427">
        <f t="shared" ref="BM63:BM78" si="131">ROUNDUP(MIN($BD63:$BG63),-3)</f>
        <v>9570000</v>
      </c>
      <c r="BN63" s="427">
        <f t="shared" ref="BN63:BN78" si="132">ROUNDUP(MAX($BD63:$BG63),-3)</f>
        <v>29482000</v>
      </c>
      <c r="BO63" s="427">
        <f t="shared" ref="BO63:BO78" si="133">IF(ISERROR(ROUNDUP(AVERAGE($BD63:$BG63),-3))=TRUE,0,ROUNDUP(AVERAGE($BD63:$BG63),-3))</f>
        <v>20514000</v>
      </c>
      <c r="BP63" s="427">
        <f t="shared" ref="BP63:BP78" si="134">ROUNDUP(MIN($AK63:$AM63),-3)</f>
        <v>2563000</v>
      </c>
      <c r="BQ63" s="427">
        <f t="shared" ref="BQ63:BQ78" si="135">ROUNDUP(MAX($AK63:$AM63),-3)</f>
        <v>7350000</v>
      </c>
      <c r="BR63" s="427">
        <f t="shared" ref="BR63:BR78" si="136">IF(ISERROR(ROUNDUP(AVERAGE($AK63:$AM63),-3))=TRUE,0,ROUNDUP(AVERAGE($AK63:$AM63),-3))</f>
        <v>5010000</v>
      </c>
      <c r="BS63" s="427">
        <f t="shared" ref="BS63:BS78" si="137">ROUNDUP(MIN($E63,$F63,$H63,$J63,$K63,$M63,$N63,$O63,$Q63,$R63,$S63,$T63,$V63,$W63,$Y63,$AA63,$AC63,$AD63,$AE63,$AF63,$AH63),-3)</f>
        <v>2447000</v>
      </c>
      <c r="BT63" s="427">
        <f t="shared" ref="BT63:BT78" si="138">ROUNDUP(MAX($E63,$F63,$H63,$J63,$K63,$M63,$N63,$O63,$Q63,$R63,$S63,$T63,$V63,$W63,$Y63,$AA63,$AC63,$AD63,$AE63,$AF63,$AH63),-3)</f>
        <v>42060000</v>
      </c>
      <c r="BU63" s="427">
        <f t="shared" ref="BU63:BU78" si="139">IF(ISERROR(ROUNDUP(AVERAGE($E63, $F63, $H63, $J63,$K63, $M63, $O63,$Q63,$R63,$S63,$T63,$V63,$W63,$Y63,$AA63,$AC63,$AD63,$AE63,$AF63,$AH63),-3))=TRUE,0,ROUNDUP(AVERAGE($E63, $F63, $H63, $J63,$K63, $M63, $O63,$Q63,$R63,$S63,$T63,$V63,$W63,$Y63,$AA63,$AC63,$AD63,$AE63,$AF63,$AH63),-3))</f>
        <v>18975000</v>
      </c>
      <c r="BV63" s="427">
        <f t="shared" ref="BV63:BV78" si="140">ROUNDUP(MIN($G63,$Z63,$AB63,$AJ63),-3)</f>
        <v>24563000</v>
      </c>
      <c r="BW63" s="427">
        <f t="shared" ref="BW63:BW78" si="141">ROUNDUP(MAX($G63,$Z63,$AB63,$AJ63),-3)</f>
        <v>177218000</v>
      </c>
      <c r="BX63" s="427">
        <f t="shared" ref="BX63:BX78" si="142">IF(ISERROR(ROUNDUP(AVERAGE($G63,$Z63, $AB63,$AJ63),-3))=TRUE,0,ROUNDUP(AVERAGE($G63,$Z63, $AB63,$AJ63),-3))</f>
        <v>74976000</v>
      </c>
      <c r="BY63" s="427">
        <f t="shared" ref="BY63:BY78" si="143">ROUNDUP(MIN($I63,$L63,$P63,$U63,$X63,$AG63,$AI63),-3)</f>
        <v>20318000</v>
      </c>
      <c r="BZ63" s="427">
        <f t="shared" ref="BZ63:BZ78" si="144">ROUNDUP(MAX($I63,$L63,$P63,$U63,$X63,$AG63,$AI63),-3)</f>
        <v>89521000</v>
      </c>
      <c r="CA63" s="427">
        <f t="shared" ref="CA63:CA78" si="145">IF(ISERROR(ROUNDUP(AVERAGE($I63, $L63, $P63, $U63,$X63,$AG63, $AI63),-3))=TRUE,0,ROUNDUP(AVERAGE($I63, $L63, $P63,$U63, $X63,$AG63, $AI63),-3))</f>
        <v>43771000</v>
      </c>
      <c r="CB63" s="233">
        <f t="shared" ref="CB63:CB78" si="146">ROUNDUP(MIN($E63:$BG63),-3)</f>
        <v>389000</v>
      </c>
      <c r="CC63" s="233">
        <f t="shared" ref="CC63:CC78" si="147">ROUNDUP(MAX($E63:$BG63),-3)</f>
        <v>177218000</v>
      </c>
      <c r="CD63" s="233">
        <f t="shared" ref="CD63:CD78" si="148">IF(ISERROR(ROUNDUP(AVERAGE($E63:$BG63),-3))=TRUE,0,ROUNDUP(AVERAGE($E63:$BG63),-3))</f>
        <v>20347000</v>
      </c>
      <c r="CE63" s="428">
        <f t="shared" ref="CE63:CE78" si="149">COUNT(E63:BG63)</f>
        <v>55</v>
      </c>
      <c r="CF63" s="426">
        <f t="shared" ref="CF63:CF78" si="150">COUNT($AN63:$BC63)</f>
        <v>16</v>
      </c>
      <c r="CG63" s="426">
        <f t="shared" ref="CG63:CG78" si="151">COUNT($BD63:$BG63)</f>
        <v>4</v>
      </c>
      <c r="CH63" s="426">
        <f t="shared" ref="CH63:CH78" si="152">COUNT($AK63:$AM63)</f>
        <v>3</v>
      </c>
      <c r="CI63" s="426">
        <f t="shared" ref="CI63:CI78" si="153">COUNT($E63,$F63,$H63,$J63,$K63,$M63,$N63,$O63,$Q63,$R63,$S63,$T63,$V63,$W63,$Y63,$AA63,$AC63,$AD63,$AE63,$AF63,$AH63)</f>
        <v>21</v>
      </c>
      <c r="CJ63" s="426">
        <f t="shared" ref="CJ63:CJ78" si="154">COUNT($G63,$Z63,$AB63,$AJ63)</f>
        <v>4</v>
      </c>
      <c r="CK63" s="426">
        <f t="shared" ref="CK63:CK78" si="155">COUNT($I63,$L231,$P231,$U63,$X63,$AG63,$AI63)</f>
        <v>7</v>
      </c>
    </row>
    <row r="64" spans="1:89">
      <c r="A64" s="235">
        <f t="shared" ref="A64:A78" si="156">LEFT(B64,2)*10</f>
        <v>120</v>
      </c>
      <c r="B64" s="248" t="s">
        <v>75</v>
      </c>
      <c r="C64" s="99" t="b">
        <f t="shared" si="127"/>
        <v>1</v>
      </c>
      <c r="D64" s="451" t="s">
        <v>75</v>
      </c>
      <c r="E64" s="447">
        <v>1226840.0399999998</v>
      </c>
      <c r="F64" s="447">
        <v>823238.73000000045</v>
      </c>
      <c r="G64" s="447">
        <v>1952107.879999999</v>
      </c>
      <c r="H64" s="447">
        <v>1459649.4799999995</v>
      </c>
      <c r="I64" s="447">
        <v>2610031.6399999992</v>
      </c>
      <c r="J64" s="447">
        <v>585880.97</v>
      </c>
      <c r="K64" s="447">
        <v>515383.16</v>
      </c>
      <c r="L64" s="447">
        <v>1302440.3099999991</v>
      </c>
      <c r="M64" s="447">
        <v>77957.100000000006</v>
      </c>
      <c r="N64" s="447">
        <v>156340.57000000004</v>
      </c>
      <c r="O64" s="447">
        <v>426979.26000000007</v>
      </c>
      <c r="P64" s="447">
        <v>697799.17999999959</v>
      </c>
      <c r="Q64" s="447">
        <v>868066.69000000018</v>
      </c>
      <c r="R64" s="447">
        <v>241252.45999999996</v>
      </c>
      <c r="S64" s="447">
        <v>837185.95000000042</v>
      </c>
      <c r="T64" s="447">
        <v>945501.74000000011</v>
      </c>
      <c r="U64" s="447">
        <v>1039723.4400000001</v>
      </c>
      <c r="V64" s="447">
        <v>100915.06999999998</v>
      </c>
      <c r="W64" s="447">
        <v>1392375.7899999979</v>
      </c>
      <c r="X64" s="447">
        <v>774260.32000000018</v>
      </c>
      <c r="Y64" s="447">
        <v>286706.58</v>
      </c>
      <c r="Z64" s="447">
        <v>3094467.4199999981</v>
      </c>
      <c r="AA64" s="447">
        <v>615331.65</v>
      </c>
      <c r="AB64" s="447">
        <v>5322954.96</v>
      </c>
      <c r="AC64" s="447">
        <v>556938.69999999995</v>
      </c>
      <c r="AD64" s="447">
        <v>1183380.0799999996</v>
      </c>
      <c r="AE64" s="447">
        <v>925494.61000000022</v>
      </c>
      <c r="AF64" s="447">
        <v>299091.37</v>
      </c>
      <c r="AG64" s="447">
        <v>2200859.2299999963</v>
      </c>
      <c r="AH64" s="447">
        <v>1171750.23</v>
      </c>
      <c r="AI64" s="447">
        <v>852335.64000000013</v>
      </c>
      <c r="AJ64" s="447">
        <v>1442700.0699999994</v>
      </c>
      <c r="AK64" s="447">
        <v>734231.45000000042</v>
      </c>
      <c r="AL64" s="447">
        <v>198448.05999999991</v>
      </c>
      <c r="AM64" s="447">
        <v>1190071.6699999997</v>
      </c>
      <c r="AN64" s="447">
        <v>244192.82</v>
      </c>
      <c r="AO64" s="447">
        <v>27987.269999999997</v>
      </c>
      <c r="AP64" s="447">
        <v>492964.2100000002</v>
      </c>
      <c r="AQ64" s="447">
        <v>70450.599999999991</v>
      </c>
      <c r="AR64" s="447">
        <v>88515</v>
      </c>
      <c r="AS64" s="447">
        <v>148626.07</v>
      </c>
      <c r="AT64" s="447">
        <v>57875.97</v>
      </c>
      <c r="AU64" s="447">
        <v>661681.31999999995</v>
      </c>
      <c r="AV64" s="447">
        <v>78216.309999999983</v>
      </c>
      <c r="AW64" s="447">
        <v>132867.89000000004</v>
      </c>
      <c r="AX64" s="447">
        <v>513897.02999999997</v>
      </c>
      <c r="AY64" s="447">
        <v>148925.46</v>
      </c>
      <c r="AZ64" s="447">
        <v>215792.93</v>
      </c>
      <c r="BA64" s="447">
        <v>153064.74</v>
      </c>
      <c r="BB64" s="447">
        <v>97294.329999999987</v>
      </c>
      <c r="BC64" s="497">
        <v>190481.2</v>
      </c>
      <c r="BD64" s="447">
        <v>1396823.7100000011</v>
      </c>
      <c r="BE64" s="447">
        <v>327829.43000000005</v>
      </c>
      <c r="BF64" s="447">
        <v>1871053.9999999993</v>
      </c>
      <c r="BG64" s="447">
        <v>461097.45999999996</v>
      </c>
      <c r="BH64" s="447">
        <v>45488329.250000007</v>
      </c>
      <c r="BJ64" s="427">
        <f t="shared" si="128"/>
        <v>28000</v>
      </c>
      <c r="BK64" s="427">
        <f t="shared" si="129"/>
        <v>662000</v>
      </c>
      <c r="BL64" s="427">
        <f t="shared" si="130"/>
        <v>208000</v>
      </c>
      <c r="BM64" s="427">
        <f t="shared" si="131"/>
        <v>328000</v>
      </c>
      <c r="BN64" s="427">
        <f t="shared" si="132"/>
        <v>1872000</v>
      </c>
      <c r="BO64" s="427">
        <f t="shared" si="133"/>
        <v>1015000</v>
      </c>
      <c r="BP64" s="427">
        <f t="shared" si="134"/>
        <v>199000</v>
      </c>
      <c r="BQ64" s="427">
        <f t="shared" si="135"/>
        <v>1191000</v>
      </c>
      <c r="BR64" s="427">
        <f t="shared" si="136"/>
        <v>708000</v>
      </c>
      <c r="BS64" s="427">
        <f t="shared" si="137"/>
        <v>78000</v>
      </c>
      <c r="BT64" s="427">
        <f t="shared" si="138"/>
        <v>1460000</v>
      </c>
      <c r="BU64" s="427">
        <f t="shared" si="139"/>
        <v>727000</v>
      </c>
      <c r="BV64" s="427">
        <f t="shared" si="140"/>
        <v>1443000</v>
      </c>
      <c r="BW64" s="427">
        <f t="shared" si="141"/>
        <v>5323000</v>
      </c>
      <c r="BX64" s="427">
        <f t="shared" si="142"/>
        <v>2954000</v>
      </c>
      <c r="BY64" s="427">
        <f t="shared" si="143"/>
        <v>698000</v>
      </c>
      <c r="BZ64" s="427">
        <f t="shared" si="144"/>
        <v>2611000</v>
      </c>
      <c r="CA64" s="427">
        <f t="shared" si="145"/>
        <v>1354000</v>
      </c>
      <c r="CB64" s="233">
        <f t="shared" si="146"/>
        <v>28000</v>
      </c>
      <c r="CC64" s="233">
        <f t="shared" si="147"/>
        <v>5323000</v>
      </c>
      <c r="CD64" s="233">
        <f t="shared" si="148"/>
        <v>828000</v>
      </c>
      <c r="CE64" s="428">
        <f t="shared" si="149"/>
        <v>55</v>
      </c>
      <c r="CF64" s="426">
        <f t="shared" si="150"/>
        <v>16</v>
      </c>
      <c r="CG64" s="426">
        <f t="shared" si="151"/>
        <v>4</v>
      </c>
      <c r="CH64" s="426">
        <f t="shared" si="152"/>
        <v>3</v>
      </c>
      <c r="CI64" s="426">
        <f t="shared" si="153"/>
        <v>21</v>
      </c>
      <c r="CJ64" s="426">
        <f t="shared" si="154"/>
        <v>4</v>
      </c>
      <c r="CK64" s="426">
        <f t="shared" si="155"/>
        <v>7</v>
      </c>
    </row>
    <row r="65" spans="1:89">
      <c r="A65" s="235">
        <f t="shared" si="156"/>
        <v>210</v>
      </c>
      <c r="B65" s="248" t="s">
        <v>76</v>
      </c>
      <c r="C65" s="99" t="b">
        <f t="shared" si="127"/>
        <v>1</v>
      </c>
      <c r="D65" s="451" t="s">
        <v>76</v>
      </c>
      <c r="E65" s="447">
        <v>3365177.2</v>
      </c>
      <c r="F65" s="447">
        <v>1873037.9100000008</v>
      </c>
      <c r="G65" s="447">
        <v>4043676.4800000004</v>
      </c>
      <c r="H65" s="447">
        <v>3654955.0300000017</v>
      </c>
      <c r="I65" s="447">
        <v>8458610.7599999961</v>
      </c>
      <c r="J65" s="447">
        <v>3494344.6700000018</v>
      </c>
      <c r="K65" s="447">
        <v>2220533.1900000009</v>
      </c>
      <c r="L65" s="447">
        <v>4762128.9699999988</v>
      </c>
      <c r="M65" s="447">
        <v>201209.59999999995</v>
      </c>
      <c r="N65" s="447">
        <v>350302.39</v>
      </c>
      <c r="O65" s="447">
        <v>378580.03000000009</v>
      </c>
      <c r="P65" s="447">
        <v>2478250.6499999985</v>
      </c>
      <c r="Q65" s="447">
        <v>3442419.9200000032</v>
      </c>
      <c r="R65" s="447">
        <v>392233.86000000028</v>
      </c>
      <c r="S65" s="447">
        <v>2658161.4300000002</v>
      </c>
      <c r="T65" s="447">
        <v>1694483.2199999997</v>
      </c>
      <c r="U65" s="447">
        <v>2328354.6100000008</v>
      </c>
      <c r="V65" s="447">
        <v>146955.66000000003</v>
      </c>
      <c r="W65" s="447">
        <v>3736826.6599999992</v>
      </c>
      <c r="X65" s="447">
        <v>2516127.720000003</v>
      </c>
      <c r="Y65" s="447">
        <v>1423401.5799999989</v>
      </c>
      <c r="Z65" s="447">
        <v>6974277.8600000255</v>
      </c>
      <c r="AA65" s="447">
        <v>2395750.4700000007</v>
      </c>
      <c r="AB65" s="447">
        <v>25516714.440000001</v>
      </c>
      <c r="AC65" s="447">
        <v>1295425.4600000011</v>
      </c>
      <c r="AD65" s="447">
        <v>2320473.240000003</v>
      </c>
      <c r="AE65" s="447">
        <v>3868316.8000000045</v>
      </c>
      <c r="AF65" s="447">
        <v>2452032.3199999984</v>
      </c>
      <c r="AG65" s="447">
        <v>10348653.020000085</v>
      </c>
      <c r="AH65" s="447">
        <v>3473009.1300000013</v>
      </c>
      <c r="AI65" s="447">
        <v>3241566.7800000003</v>
      </c>
      <c r="AJ65" s="447">
        <v>4793024.780000004</v>
      </c>
      <c r="AK65" s="447">
        <v>1475364.0699999996</v>
      </c>
      <c r="AL65" s="447">
        <v>473929.92999999964</v>
      </c>
      <c r="AM65" s="447">
        <v>1523033.3100000019</v>
      </c>
      <c r="AN65" s="447">
        <v>515207.6</v>
      </c>
      <c r="AO65" s="447">
        <v>166151.24</v>
      </c>
      <c r="AP65" s="447">
        <v>811085.97</v>
      </c>
      <c r="AQ65" s="447">
        <v>79767.28</v>
      </c>
      <c r="AR65" s="447">
        <v>206660.44000000003</v>
      </c>
      <c r="AS65" s="447">
        <v>210950.23999999996</v>
      </c>
      <c r="AT65" s="447">
        <v>70863.959999999992</v>
      </c>
      <c r="AU65" s="447">
        <v>245084.73999999987</v>
      </c>
      <c r="AV65" s="447">
        <v>505901.53</v>
      </c>
      <c r="AW65" s="447">
        <v>168250.06999999995</v>
      </c>
      <c r="AX65" s="447">
        <v>384137.80000000005</v>
      </c>
      <c r="AY65" s="447">
        <v>436090.75</v>
      </c>
      <c r="AZ65" s="447">
        <v>189689.24</v>
      </c>
      <c r="BA65" s="447">
        <v>130162.62</v>
      </c>
      <c r="BB65" s="447">
        <v>2185</v>
      </c>
      <c r="BC65" s="497">
        <v>74060.509999999995</v>
      </c>
      <c r="BD65" s="447">
        <v>3350969.5999999982</v>
      </c>
      <c r="BE65" s="447">
        <v>1845170.0499999998</v>
      </c>
      <c r="BF65" s="447">
        <v>3745720.6200000006</v>
      </c>
      <c r="BG65" s="447">
        <v>1364785.63</v>
      </c>
      <c r="BH65" s="447">
        <v>138274238.04000014</v>
      </c>
      <c r="BJ65" s="427">
        <f t="shared" si="128"/>
        <v>3000</v>
      </c>
      <c r="BK65" s="427">
        <f t="shared" si="129"/>
        <v>812000</v>
      </c>
      <c r="BL65" s="427">
        <f t="shared" si="130"/>
        <v>263000</v>
      </c>
      <c r="BM65" s="427">
        <f t="shared" si="131"/>
        <v>1365000</v>
      </c>
      <c r="BN65" s="427">
        <f t="shared" si="132"/>
        <v>3746000</v>
      </c>
      <c r="BO65" s="427">
        <f t="shared" si="133"/>
        <v>2577000</v>
      </c>
      <c r="BP65" s="427">
        <f t="shared" si="134"/>
        <v>474000</v>
      </c>
      <c r="BQ65" s="427">
        <f t="shared" si="135"/>
        <v>1524000</v>
      </c>
      <c r="BR65" s="427">
        <f t="shared" si="136"/>
        <v>1158000</v>
      </c>
      <c r="BS65" s="427">
        <f t="shared" si="137"/>
        <v>147000</v>
      </c>
      <c r="BT65" s="427">
        <f t="shared" si="138"/>
        <v>3869000</v>
      </c>
      <c r="BU65" s="427">
        <f t="shared" si="139"/>
        <v>2225000</v>
      </c>
      <c r="BV65" s="427">
        <f t="shared" si="140"/>
        <v>4044000</v>
      </c>
      <c r="BW65" s="427">
        <f t="shared" si="141"/>
        <v>25517000</v>
      </c>
      <c r="BX65" s="427">
        <f t="shared" si="142"/>
        <v>10332000</v>
      </c>
      <c r="BY65" s="427">
        <f t="shared" si="143"/>
        <v>2329000</v>
      </c>
      <c r="BZ65" s="427">
        <f t="shared" si="144"/>
        <v>10349000</v>
      </c>
      <c r="CA65" s="427">
        <f t="shared" si="145"/>
        <v>4877000</v>
      </c>
      <c r="CB65" s="233">
        <f t="shared" si="146"/>
        <v>3000</v>
      </c>
      <c r="CC65" s="233">
        <f t="shared" si="147"/>
        <v>25517000</v>
      </c>
      <c r="CD65" s="233">
        <f t="shared" si="148"/>
        <v>2515000</v>
      </c>
      <c r="CE65" s="428">
        <f t="shared" si="149"/>
        <v>55</v>
      </c>
      <c r="CF65" s="426">
        <f t="shared" si="150"/>
        <v>16</v>
      </c>
      <c r="CG65" s="426">
        <f t="shared" si="151"/>
        <v>4</v>
      </c>
      <c r="CH65" s="426">
        <f t="shared" si="152"/>
        <v>3</v>
      </c>
      <c r="CI65" s="426">
        <f t="shared" si="153"/>
        <v>21</v>
      </c>
      <c r="CJ65" s="426">
        <f t="shared" si="154"/>
        <v>4</v>
      </c>
      <c r="CK65" s="426">
        <f t="shared" si="155"/>
        <v>7</v>
      </c>
    </row>
    <row r="66" spans="1:89">
      <c r="A66" s="235">
        <f t="shared" si="156"/>
        <v>220</v>
      </c>
      <c r="B66" s="248" t="s">
        <v>77</v>
      </c>
      <c r="C66" s="99" t="b">
        <f t="shared" si="127"/>
        <v>1</v>
      </c>
      <c r="D66" s="451" t="s">
        <v>77</v>
      </c>
      <c r="E66" s="447">
        <v>1415260.1099999994</v>
      </c>
      <c r="F66" s="447">
        <v>665635.63</v>
      </c>
      <c r="G66" s="447">
        <v>2529358.7800000003</v>
      </c>
      <c r="H66" s="447">
        <v>860020.47000000114</v>
      </c>
      <c r="I66" s="447">
        <v>1338136.3000000007</v>
      </c>
      <c r="J66" s="447">
        <v>988705.70999999973</v>
      </c>
      <c r="K66" s="447">
        <v>502989.0299999998</v>
      </c>
      <c r="L66" s="447">
        <v>1482078.3199999987</v>
      </c>
      <c r="M66" s="447">
        <v>63281.33</v>
      </c>
      <c r="N66" s="447">
        <v>117905.50999999998</v>
      </c>
      <c r="O66" s="447">
        <v>163340.75000000006</v>
      </c>
      <c r="P66" s="447">
        <v>770795.5899999995</v>
      </c>
      <c r="Q66" s="447">
        <v>642219.02999999921</v>
      </c>
      <c r="R66" s="447">
        <v>115258.41</v>
      </c>
      <c r="S66" s="447">
        <v>182633.83999999982</v>
      </c>
      <c r="T66" s="447">
        <v>649238.32000000053</v>
      </c>
      <c r="U66" s="447">
        <v>626709.30999999982</v>
      </c>
      <c r="V66" s="447">
        <v>31458.819999999996</v>
      </c>
      <c r="W66" s="447">
        <v>1620570.7900000021</v>
      </c>
      <c r="X66" s="447">
        <v>617610.37000000011</v>
      </c>
      <c r="Y66" s="447">
        <v>562788.25999999966</v>
      </c>
      <c r="Z66" s="447">
        <v>3103865.6900000027</v>
      </c>
      <c r="AA66" s="447">
        <v>779985.51000000071</v>
      </c>
      <c r="AB66" s="447">
        <v>12698985.51</v>
      </c>
      <c r="AC66" s="447">
        <v>542450.43999999983</v>
      </c>
      <c r="AD66" s="447">
        <v>500857.78999999975</v>
      </c>
      <c r="AE66" s="447">
        <v>778327.10000000009</v>
      </c>
      <c r="AF66" s="447">
        <v>289878.3800000003</v>
      </c>
      <c r="AG66" s="447">
        <v>3990853.5699999961</v>
      </c>
      <c r="AH66" s="447">
        <v>912242.33000000019</v>
      </c>
      <c r="AI66" s="447">
        <v>1830639.4700000007</v>
      </c>
      <c r="AJ66" s="447">
        <v>2032531.5999999992</v>
      </c>
      <c r="AK66" s="447">
        <v>288226.37999999995</v>
      </c>
      <c r="AL66" s="447">
        <v>17718.850000000006</v>
      </c>
      <c r="AM66" s="447">
        <v>522469.86999999947</v>
      </c>
      <c r="AN66" s="447">
        <v>196280.41999999998</v>
      </c>
      <c r="AO66" s="447">
        <v>25888.51</v>
      </c>
      <c r="AP66" s="447">
        <v>373701.64000000007</v>
      </c>
      <c r="AQ66" s="447">
        <v>142225.50999999998</v>
      </c>
      <c r="AR66" s="447">
        <v>224926.33000000002</v>
      </c>
      <c r="AS66" s="447">
        <v>36056.790000000008</v>
      </c>
      <c r="AT66" s="447">
        <v>26206.910000000003</v>
      </c>
      <c r="AU66" s="447">
        <v>184503.10000000003</v>
      </c>
      <c r="AV66" s="447">
        <v>80881.22</v>
      </c>
      <c r="AW66" s="447">
        <v>86755.770000000019</v>
      </c>
      <c r="AX66" s="447">
        <v>552116.50999999978</v>
      </c>
      <c r="AY66" s="447">
        <v>222130.04</v>
      </c>
      <c r="AZ66" s="447">
        <v>305834.08</v>
      </c>
      <c r="BA66" s="447">
        <v>109653.90000000002</v>
      </c>
      <c r="BB66" s="447">
        <v>20721.25</v>
      </c>
      <c r="BC66" s="497">
        <v>13804.99</v>
      </c>
      <c r="BD66" s="447">
        <v>1039840.2500000002</v>
      </c>
      <c r="BE66" s="447">
        <v>507134.12000000034</v>
      </c>
      <c r="BF66" s="447">
        <v>1448956.5500000019</v>
      </c>
      <c r="BG66" s="447">
        <v>228079.12999999995</v>
      </c>
      <c r="BH66" s="447">
        <v>50060724.190000005</v>
      </c>
      <c r="BJ66" s="427">
        <f t="shared" si="128"/>
        <v>14000</v>
      </c>
      <c r="BK66" s="427">
        <f t="shared" si="129"/>
        <v>553000</v>
      </c>
      <c r="BL66" s="427">
        <f t="shared" si="130"/>
        <v>163000</v>
      </c>
      <c r="BM66" s="427">
        <f t="shared" si="131"/>
        <v>229000</v>
      </c>
      <c r="BN66" s="427">
        <f t="shared" si="132"/>
        <v>1449000</v>
      </c>
      <c r="BO66" s="427">
        <f t="shared" si="133"/>
        <v>807000</v>
      </c>
      <c r="BP66" s="427">
        <f t="shared" si="134"/>
        <v>18000</v>
      </c>
      <c r="BQ66" s="427">
        <f t="shared" si="135"/>
        <v>523000</v>
      </c>
      <c r="BR66" s="427">
        <f t="shared" si="136"/>
        <v>277000</v>
      </c>
      <c r="BS66" s="427">
        <f t="shared" si="137"/>
        <v>32000</v>
      </c>
      <c r="BT66" s="427">
        <f t="shared" si="138"/>
        <v>1621000</v>
      </c>
      <c r="BU66" s="427">
        <f t="shared" si="139"/>
        <v>614000</v>
      </c>
      <c r="BV66" s="427">
        <f t="shared" si="140"/>
        <v>2033000</v>
      </c>
      <c r="BW66" s="427">
        <f t="shared" si="141"/>
        <v>12699000</v>
      </c>
      <c r="BX66" s="427">
        <f t="shared" si="142"/>
        <v>5092000</v>
      </c>
      <c r="BY66" s="427">
        <f t="shared" si="143"/>
        <v>618000</v>
      </c>
      <c r="BZ66" s="427">
        <f t="shared" si="144"/>
        <v>3991000</v>
      </c>
      <c r="CA66" s="427">
        <f t="shared" si="145"/>
        <v>1523000</v>
      </c>
      <c r="CB66" s="233">
        <f t="shared" si="146"/>
        <v>14000</v>
      </c>
      <c r="CC66" s="233">
        <f t="shared" si="147"/>
        <v>12699000</v>
      </c>
      <c r="CD66" s="233">
        <f t="shared" si="148"/>
        <v>911000</v>
      </c>
      <c r="CE66" s="428">
        <f t="shared" si="149"/>
        <v>55</v>
      </c>
      <c r="CF66" s="426">
        <f t="shared" si="150"/>
        <v>16</v>
      </c>
      <c r="CG66" s="426">
        <f t="shared" si="151"/>
        <v>4</v>
      </c>
      <c r="CH66" s="426">
        <f t="shared" si="152"/>
        <v>3</v>
      </c>
      <c r="CI66" s="426">
        <f t="shared" si="153"/>
        <v>21</v>
      </c>
      <c r="CJ66" s="426">
        <f t="shared" si="154"/>
        <v>4</v>
      </c>
      <c r="CK66" s="426">
        <f t="shared" si="155"/>
        <v>7</v>
      </c>
    </row>
    <row r="67" spans="1:89">
      <c r="A67" s="235">
        <f t="shared" si="156"/>
        <v>230</v>
      </c>
      <c r="B67" s="248" t="s">
        <v>78</v>
      </c>
      <c r="C67" s="99" t="b">
        <f t="shared" si="127"/>
        <v>1</v>
      </c>
      <c r="D67" s="451" t="s">
        <v>78</v>
      </c>
      <c r="E67" s="447">
        <v>2199885.6299999994</v>
      </c>
      <c r="F67" s="447">
        <v>2132472.3799999985</v>
      </c>
      <c r="G67" s="447">
        <v>5504355.2599999914</v>
      </c>
      <c r="H67" s="447">
        <v>2878361.7500000075</v>
      </c>
      <c r="I67" s="447">
        <v>10705586.189999988</v>
      </c>
      <c r="J67" s="447">
        <v>3248117.8299999968</v>
      </c>
      <c r="K67" s="447">
        <v>1995732.2000000002</v>
      </c>
      <c r="L67" s="447">
        <v>5520923.8699999992</v>
      </c>
      <c r="M67" s="447">
        <v>93491.659999999989</v>
      </c>
      <c r="N67" s="447">
        <v>533505.44999999984</v>
      </c>
      <c r="O67" s="447">
        <v>568973.28000000014</v>
      </c>
      <c r="P67" s="447">
        <v>3833324.8599999985</v>
      </c>
      <c r="Q67" s="447">
        <v>2078155.92</v>
      </c>
      <c r="R67" s="447">
        <v>454338.23000000033</v>
      </c>
      <c r="S67" s="447">
        <v>1460916.8700000006</v>
      </c>
      <c r="T67" s="447">
        <v>2014932.0300000005</v>
      </c>
      <c r="U67" s="447">
        <v>1441251.2699999996</v>
      </c>
      <c r="V67" s="447">
        <v>249389.59000000003</v>
      </c>
      <c r="W67" s="447">
        <v>4108184.8100000038</v>
      </c>
      <c r="X67" s="447">
        <v>925035.60999999964</v>
      </c>
      <c r="Y67" s="447">
        <v>1292591.7500000005</v>
      </c>
      <c r="Z67" s="447">
        <v>10430139.090000015</v>
      </c>
      <c r="AA67" s="447">
        <v>426451.11999999994</v>
      </c>
      <c r="AB67" s="447">
        <v>24236049.479999997</v>
      </c>
      <c r="AC67" s="447">
        <v>784547.86000000068</v>
      </c>
      <c r="AD67" s="447">
        <v>2060629.0599999989</v>
      </c>
      <c r="AE67" s="447">
        <v>4116068.09</v>
      </c>
      <c r="AF67" s="447">
        <v>1561253.68</v>
      </c>
      <c r="AG67" s="447">
        <v>15535384.209999986</v>
      </c>
      <c r="AH67" s="447">
        <v>6692201.030000004</v>
      </c>
      <c r="AI67" s="447">
        <v>3504754.6799999964</v>
      </c>
      <c r="AJ67" s="447">
        <v>6936528.629999998</v>
      </c>
      <c r="AK67" s="447">
        <v>1221978.5099999965</v>
      </c>
      <c r="AL67" s="447">
        <v>1321288.4499999974</v>
      </c>
      <c r="AM67" s="447">
        <v>834095.16999999958</v>
      </c>
      <c r="AN67" s="447">
        <v>631782.85000000009</v>
      </c>
      <c r="AO67" s="447">
        <v>266815.09000000003</v>
      </c>
      <c r="AP67" s="447">
        <v>390281.01999999996</v>
      </c>
      <c r="AQ67" s="447">
        <v>111725.4</v>
      </c>
      <c r="AR67" s="447">
        <v>255215.12</v>
      </c>
      <c r="AS67" s="447">
        <v>307077.7799999998</v>
      </c>
      <c r="AT67" s="447">
        <v>185175.05</v>
      </c>
      <c r="AU67" s="447">
        <v>218167.08000000002</v>
      </c>
      <c r="AV67" s="447">
        <v>37837.35</v>
      </c>
      <c r="AW67" s="447">
        <v>125262.26000000001</v>
      </c>
      <c r="AX67" s="447">
        <v>488565.11999999988</v>
      </c>
      <c r="AY67" s="447">
        <v>186676.69999999998</v>
      </c>
      <c r="AZ67" s="447">
        <v>200646.87000000002</v>
      </c>
      <c r="BA67" s="447">
        <v>28609.649999999998</v>
      </c>
      <c r="BB67" s="447">
        <v>194309.06999999995</v>
      </c>
      <c r="BC67" s="497">
        <v>3150.76</v>
      </c>
      <c r="BD67" s="447">
        <v>3224213.2900000019</v>
      </c>
      <c r="BE67" s="447">
        <v>1967141.9900000016</v>
      </c>
      <c r="BF67" s="447">
        <v>3616614.8100000015</v>
      </c>
      <c r="BG67" s="447">
        <v>282137.10999999987</v>
      </c>
      <c r="BH67" s="447">
        <v>145622299.86999995</v>
      </c>
      <c r="BJ67" s="427">
        <f t="shared" si="128"/>
        <v>4000</v>
      </c>
      <c r="BK67" s="427">
        <f t="shared" si="129"/>
        <v>632000</v>
      </c>
      <c r="BL67" s="427">
        <f t="shared" si="130"/>
        <v>227000</v>
      </c>
      <c r="BM67" s="427">
        <f t="shared" si="131"/>
        <v>283000</v>
      </c>
      <c r="BN67" s="427">
        <f t="shared" si="132"/>
        <v>3617000</v>
      </c>
      <c r="BO67" s="427">
        <f t="shared" si="133"/>
        <v>2273000</v>
      </c>
      <c r="BP67" s="427">
        <f t="shared" si="134"/>
        <v>835000</v>
      </c>
      <c r="BQ67" s="427">
        <f t="shared" si="135"/>
        <v>1322000</v>
      </c>
      <c r="BR67" s="427">
        <f t="shared" si="136"/>
        <v>1126000</v>
      </c>
      <c r="BS67" s="427">
        <f t="shared" si="137"/>
        <v>94000</v>
      </c>
      <c r="BT67" s="427">
        <f t="shared" si="138"/>
        <v>6693000</v>
      </c>
      <c r="BU67" s="427">
        <f t="shared" si="139"/>
        <v>2021000</v>
      </c>
      <c r="BV67" s="427">
        <f t="shared" si="140"/>
        <v>5505000</v>
      </c>
      <c r="BW67" s="427">
        <f t="shared" si="141"/>
        <v>24237000</v>
      </c>
      <c r="BX67" s="427">
        <f t="shared" si="142"/>
        <v>11777000</v>
      </c>
      <c r="BY67" s="427">
        <f t="shared" si="143"/>
        <v>926000</v>
      </c>
      <c r="BZ67" s="427">
        <f t="shared" si="144"/>
        <v>15536000</v>
      </c>
      <c r="CA67" s="427">
        <f t="shared" si="145"/>
        <v>5924000</v>
      </c>
      <c r="CB67" s="233">
        <f t="shared" si="146"/>
        <v>4000</v>
      </c>
      <c r="CC67" s="233">
        <f t="shared" si="147"/>
        <v>24237000</v>
      </c>
      <c r="CD67" s="233">
        <f t="shared" si="148"/>
        <v>2648000</v>
      </c>
      <c r="CE67" s="428">
        <f t="shared" si="149"/>
        <v>55</v>
      </c>
      <c r="CF67" s="426">
        <f t="shared" si="150"/>
        <v>16</v>
      </c>
      <c r="CG67" s="426">
        <f t="shared" si="151"/>
        <v>4</v>
      </c>
      <c r="CH67" s="426">
        <f t="shared" si="152"/>
        <v>3</v>
      </c>
      <c r="CI67" s="426">
        <f t="shared" si="153"/>
        <v>21</v>
      </c>
      <c r="CJ67" s="426">
        <f t="shared" si="154"/>
        <v>4</v>
      </c>
      <c r="CK67" s="426">
        <f t="shared" si="155"/>
        <v>7</v>
      </c>
    </row>
    <row r="68" spans="1:89">
      <c r="A68" s="235">
        <f t="shared" si="156"/>
        <v>240</v>
      </c>
      <c r="B68" s="248" t="s">
        <v>79</v>
      </c>
      <c r="C68" s="99" t="b">
        <f t="shared" si="127"/>
        <v>1</v>
      </c>
      <c r="D68" s="451" t="s">
        <v>79</v>
      </c>
      <c r="E68" s="447">
        <v>34692.220000000008</v>
      </c>
      <c r="F68" s="447">
        <v>7748.57</v>
      </c>
      <c r="G68" s="447">
        <v>14137.779999999999</v>
      </c>
      <c r="H68" s="447">
        <v>65582.259999999995</v>
      </c>
      <c r="I68" s="447">
        <v>209022.13999999998</v>
      </c>
      <c r="J68" s="447">
        <v>4729.0599999999995</v>
      </c>
      <c r="K68" s="447">
        <v>89362.549999999974</v>
      </c>
      <c r="L68" s="447">
        <v>6988.16</v>
      </c>
      <c r="M68" s="447"/>
      <c r="N68" s="447">
        <v>2645.45</v>
      </c>
      <c r="O68" s="447">
        <v>9261.26</v>
      </c>
      <c r="P68" s="447">
        <v>5765.07</v>
      </c>
      <c r="Q68" s="447">
        <v>102932.65999999999</v>
      </c>
      <c r="R68" s="447">
        <v>224.28</v>
      </c>
      <c r="S68" s="447">
        <v>40180.670000000013</v>
      </c>
      <c r="T68" s="447">
        <v>115360.74999999999</v>
      </c>
      <c r="U68" s="447">
        <v>28578.33</v>
      </c>
      <c r="V68" s="447">
        <v>73.899999999999991</v>
      </c>
      <c r="W68" s="447">
        <v>234125.81000000006</v>
      </c>
      <c r="X68" s="447">
        <v>20412.039999999997</v>
      </c>
      <c r="Y68" s="447">
        <v>1938.4900000000002</v>
      </c>
      <c r="Z68" s="447">
        <v>25735.94</v>
      </c>
      <c r="AA68" s="447">
        <v>13403.339999999998</v>
      </c>
      <c r="AB68" s="447">
        <v>364292.73</v>
      </c>
      <c r="AC68" s="447">
        <v>6422.9400000000005</v>
      </c>
      <c r="AD68" s="447">
        <v>40114.180000000008</v>
      </c>
      <c r="AE68" s="447">
        <v>1635.08</v>
      </c>
      <c r="AF68" s="447">
        <v>3315.25</v>
      </c>
      <c r="AG68" s="447">
        <v>20661.599999999999</v>
      </c>
      <c r="AH68" s="447">
        <v>3566.46</v>
      </c>
      <c r="AI68" s="447">
        <v>28393.84</v>
      </c>
      <c r="AJ68" s="447">
        <v>138959.37999999995</v>
      </c>
      <c r="AK68" s="447">
        <v>121812.80999999998</v>
      </c>
      <c r="AL68" s="447"/>
      <c r="AM68" s="447">
        <v>2263.5500000000002</v>
      </c>
      <c r="AN68" s="447">
        <v>8100</v>
      </c>
      <c r="AO68" s="447">
        <v>478.44</v>
      </c>
      <c r="AP68" s="447">
        <v>8150.09</v>
      </c>
      <c r="AQ68" s="447">
        <v>104.32000000000001</v>
      </c>
      <c r="AR68" s="447">
        <v>1266</v>
      </c>
      <c r="AS68" s="447">
        <v>554.41999999999996</v>
      </c>
      <c r="AT68" s="447">
        <v>21.630000000000003</v>
      </c>
      <c r="AU68" s="447"/>
      <c r="AV68" s="447"/>
      <c r="AW68" s="447">
        <v>4079.9600000000005</v>
      </c>
      <c r="AX68" s="447">
        <v>5104.2</v>
      </c>
      <c r="AY68" s="447">
        <v>4919</v>
      </c>
      <c r="AZ68" s="447">
        <v>170.07</v>
      </c>
      <c r="BA68" s="447"/>
      <c r="BB68" s="447">
        <v>1990</v>
      </c>
      <c r="BC68" s="497">
        <v>576</v>
      </c>
      <c r="BD68" s="447">
        <v>220441.21000000002</v>
      </c>
      <c r="BE68" s="447">
        <v>25263.57</v>
      </c>
      <c r="BF68" s="447">
        <v>184942.93000000002</v>
      </c>
      <c r="BG68" s="447">
        <v>3817.59</v>
      </c>
      <c r="BH68" s="447">
        <v>2234317.98</v>
      </c>
      <c r="BJ68" s="427">
        <f t="shared" si="128"/>
        <v>1000</v>
      </c>
      <c r="BK68" s="427">
        <f t="shared" si="129"/>
        <v>9000</v>
      </c>
      <c r="BL68" s="427">
        <f t="shared" si="130"/>
        <v>3000</v>
      </c>
      <c r="BM68" s="427">
        <f t="shared" si="131"/>
        <v>4000</v>
      </c>
      <c r="BN68" s="427">
        <f t="shared" si="132"/>
        <v>221000</v>
      </c>
      <c r="BO68" s="427">
        <f t="shared" si="133"/>
        <v>109000</v>
      </c>
      <c r="BP68" s="427">
        <f t="shared" si="134"/>
        <v>3000</v>
      </c>
      <c r="BQ68" s="427">
        <f t="shared" si="135"/>
        <v>122000</v>
      </c>
      <c r="BR68" s="427">
        <f t="shared" si="136"/>
        <v>63000</v>
      </c>
      <c r="BS68" s="427">
        <f t="shared" si="137"/>
        <v>1000</v>
      </c>
      <c r="BT68" s="427">
        <f t="shared" si="138"/>
        <v>235000</v>
      </c>
      <c r="BU68" s="427">
        <f t="shared" si="139"/>
        <v>41000</v>
      </c>
      <c r="BV68" s="427">
        <f t="shared" si="140"/>
        <v>15000</v>
      </c>
      <c r="BW68" s="427">
        <f t="shared" si="141"/>
        <v>365000</v>
      </c>
      <c r="BX68" s="427">
        <f t="shared" si="142"/>
        <v>136000</v>
      </c>
      <c r="BY68" s="427">
        <f t="shared" si="143"/>
        <v>6000</v>
      </c>
      <c r="BZ68" s="427">
        <f t="shared" si="144"/>
        <v>210000</v>
      </c>
      <c r="CA68" s="427">
        <f t="shared" si="145"/>
        <v>46000</v>
      </c>
      <c r="CB68" s="233">
        <f t="shared" si="146"/>
        <v>1000</v>
      </c>
      <c r="CC68" s="233">
        <f t="shared" si="147"/>
        <v>365000</v>
      </c>
      <c r="CD68" s="233">
        <f t="shared" si="148"/>
        <v>45000</v>
      </c>
      <c r="CE68" s="428">
        <f t="shared" si="149"/>
        <v>50</v>
      </c>
      <c r="CF68" s="426">
        <f t="shared" si="150"/>
        <v>13</v>
      </c>
      <c r="CG68" s="426">
        <f t="shared" si="151"/>
        <v>4</v>
      </c>
      <c r="CH68" s="426">
        <f t="shared" si="152"/>
        <v>2</v>
      </c>
      <c r="CI68" s="426">
        <f t="shared" si="153"/>
        <v>20</v>
      </c>
      <c r="CJ68" s="426">
        <f t="shared" si="154"/>
        <v>4</v>
      </c>
      <c r="CK68" s="426">
        <f t="shared" si="155"/>
        <v>6</v>
      </c>
    </row>
    <row r="69" spans="1:89" ht="24">
      <c r="A69" s="235">
        <f t="shared" si="156"/>
        <v>310</v>
      </c>
      <c r="B69" s="248" t="s">
        <v>80</v>
      </c>
      <c r="C69" s="99" t="b">
        <f t="shared" si="127"/>
        <v>1</v>
      </c>
      <c r="D69" s="451" t="s">
        <v>80</v>
      </c>
      <c r="E69" s="447">
        <v>1722544.64</v>
      </c>
      <c r="F69" s="447">
        <v>2765062.7500000009</v>
      </c>
      <c r="G69" s="447">
        <v>2733757.8800000008</v>
      </c>
      <c r="H69" s="447">
        <v>5228042.2799999984</v>
      </c>
      <c r="I69" s="447">
        <v>8620489.4700000007</v>
      </c>
      <c r="J69" s="447">
        <v>3911203.2100000023</v>
      </c>
      <c r="K69" s="447">
        <v>1862059.99</v>
      </c>
      <c r="L69" s="447">
        <v>4424050.4600000009</v>
      </c>
      <c r="M69" s="447">
        <v>636323.73</v>
      </c>
      <c r="N69" s="447">
        <v>819001.19999999972</v>
      </c>
      <c r="O69" s="447">
        <v>474441.66000000015</v>
      </c>
      <c r="P69" s="447">
        <v>3523149.5900000008</v>
      </c>
      <c r="Q69" s="447">
        <v>3319501.5599999987</v>
      </c>
      <c r="R69" s="447">
        <v>382624.91000000003</v>
      </c>
      <c r="S69" s="447">
        <v>2075183.4599999995</v>
      </c>
      <c r="T69" s="447">
        <v>1453679.5599999998</v>
      </c>
      <c r="U69" s="447">
        <v>2293432.2700000014</v>
      </c>
      <c r="V69" s="447">
        <v>147967.09000000003</v>
      </c>
      <c r="W69" s="447">
        <v>3899966.2200000025</v>
      </c>
      <c r="X69" s="447">
        <v>2274842.02</v>
      </c>
      <c r="Y69" s="447">
        <v>1500948.5999999996</v>
      </c>
      <c r="Z69" s="447">
        <v>6534540.4800000023</v>
      </c>
      <c r="AA69" s="447">
        <v>2277991.48</v>
      </c>
      <c r="AB69" s="447">
        <v>31531076.25</v>
      </c>
      <c r="AC69" s="447">
        <v>1872278.7200000002</v>
      </c>
      <c r="AD69" s="447">
        <v>2108072.4399999995</v>
      </c>
      <c r="AE69" s="447">
        <v>3455843.7699999996</v>
      </c>
      <c r="AF69" s="447">
        <v>2044917.3300000003</v>
      </c>
      <c r="AG69" s="447">
        <v>8332450.040000001</v>
      </c>
      <c r="AH69" s="447">
        <v>3993366.6499999976</v>
      </c>
      <c r="AI69" s="447">
        <v>2943121.9800000004</v>
      </c>
      <c r="AJ69" s="447">
        <v>4029070.4</v>
      </c>
      <c r="AK69" s="447">
        <v>688319.71</v>
      </c>
      <c r="AL69" s="447">
        <v>135870.40000000014</v>
      </c>
      <c r="AM69" s="447">
        <v>1196875.83</v>
      </c>
      <c r="AN69" s="447">
        <v>36787.279999999999</v>
      </c>
      <c r="AO69" s="447">
        <v>57900.340000000004</v>
      </c>
      <c r="AP69" s="447">
        <v>49427.3</v>
      </c>
      <c r="AQ69" s="447">
        <v>99824.029999999984</v>
      </c>
      <c r="AR69" s="447">
        <v>159221</v>
      </c>
      <c r="AS69" s="447">
        <v>77894.850000000006</v>
      </c>
      <c r="AT69" s="447">
        <v>31309.29</v>
      </c>
      <c r="AU69" s="447">
        <v>541471.87000000011</v>
      </c>
      <c r="AV69" s="447">
        <v>76383.00999999998</v>
      </c>
      <c r="AW69" s="447">
        <v>74101.399999999994</v>
      </c>
      <c r="AX69" s="447">
        <v>8246.9</v>
      </c>
      <c r="AY69" s="447">
        <v>9069</v>
      </c>
      <c r="AZ69" s="447">
        <v>235279.93</v>
      </c>
      <c r="BA69" s="447">
        <v>113807.8</v>
      </c>
      <c r="BB69" s="447">
        <v>7313.46</v>
      </c>
      <c r="BC69" s="497">
        <v>125864.03</v>
      </c>
      <c r="BD69" s="447">
        <v>2879728.0499999989</v>
      </c>
      <c r="BE69" s="447">
        <v>2046665.9599999995</v>
      </c>
      <c r="BF69" s="447">
        <v>4062439.5399999986</v>
      </c>
      <c r="BG69" s="447">
        <v>1309161.1199999999</v>
      </c>
      <c r="BH69" s="447">
        <v>137213964.19000003</v>
      </c>
      <c r="BJ69" s="427">
        <f t="shared" si="128"/>
        <v>8000</v>
      </c>
      <c r="BK69" s="427">
        <f t="shared" si="129"/>
        <v>542000</v>
      </c>
      <c r="BL69" s="427">
        <f t="shared" si="130"/>
        <v>107000</v>
      </c>
      <c r="BM69" s="427">
        <f t="shared" si="131"/>
        <v>1310000</v>
      </c>
      <c r="BN69" s="427">
        <f t="shared" si="132"/>
        <v>4063000</v>
      </c>
      <c r="BO69" s="427">
        <f t="shared" si="133"/>
        <v>2575000</v>
      </c>
      <c r="BP69" s="427">
        <f t="shared" si="134"/>
        <v>136000</v>
      </c>
      <c r="BQ69" s="427">
        <f t="shared" si="135"/>
        <v>1197000</v>
      </c>
      <c r="BR69" s="427">
        <f t="shared" si="136"/>
        <v>674000</v>
      </c>
      <c r="BS69" s="427">
        <f t="shared" si="137"/>
        <v>148000</v>
      </c>
      <c r="BT69" s="427">
        <f t="shared" si="138"/>
        <v>5229000</v>
      </c>
      <c r="BU69" s="427">
        <f t="shared" si="139"/>
        <v>2257000</v>
      </c>
      <c r="BV69" s="427">
        <f t="shared" si="140"/>
        <v>2734000</v>
      </c>
      <c r="BW69" s="427">
        <f t="shared" si="141"/>
        <v>31532000</v>
      </c>
      <c r="BX69" s="427">
        <f t="shared" si="142"/>
        <v>11208000</v>
      </c>
      <c r="BY69" s="427">
        <f t="shared" si="143"/>
        <v>2275000</v>
      </c>
      <c r="BZ69" s="427">
        <f t="shared" si="144"/>
        <v>8621000</v>
      </c>
      <c r="CA69" s="427">
        <f t="shared" si="145"/>
        <v>4631000</v>
      </c>
      <c r="CB69" s="233">
        <f t="shared" si="146"/>
        <v>8000</v>
      </c>
      <c r="CC69" s="233">
        <f t="shared" si="147"/>
        <v>31532000</v>
      </c>
      <c r="CD69" s="233">
        <f t="shared" si="148"/>
        <v>2495000</v>
      </c>
      <c r="CE69" s="428">
        <f t="shared" si="149"/>
        <v>55</v>
      </c>
      <c r="CF69" s="426">
        <f t="shared" si="150"/>
        <v>16</v>
      </c>
      <c r="CG69" s="426">
        <f t="shared" si="151"/>
        <v>4</v>
      </c>
      <c r="CH69" s="426">
        <f t="shared" si="152"/>
        <v>3</v>
      </c>
      <c r="CI69" s="426">
        <f t="shared" si="153"/>
        <v>21</v>
      </c>
      <c r="CJ69" s="426">
        <f t="shared" si="154"/>
        <v>4</v>
      </c>
      <c r="CK69" s="426">
        <f t="shared" si="155"/>
        <v>7</v>
      </c>
    </row>
    <row r="70" spans="1:89">
      <c r="A70" s="235">
        <f t="shared" si="156"/>
        <v>320</v>
      </c>
      <c r="B70" s="248" t="s">
        <v>81</v>
      </c>
      <c r="C70" s="99" t="b">
        <f t="shared" si="127"/>
        <v>1</v>
      </c>
      <c r="D70" s="451" t="s">
        <v>81</v>
      </c>
      <c r="E70" s="447">
        <v>3318184.620000001</v>
      </c>
      <c r="F70" s="447">
        <v>2788675.8999999994</v>
      </c>
      <c r="G70" s="447">
        <v>2571503.100000001</v>
      </c>
      <c r="H70" s="447">
        <v>4565670.3599999994</v>
      </c>
      <c r="I70" s="447">
        <v>9903518.6700000018</v>
      </c>
      <c r="J70" s="447">
        <v>3858020.7499999967</v>
      </c>
      <c r="K70" s="447">
        <v>2645561.4400000004</v>
      </c>
      <c r="L70" s="447">
        <v>5765160.1400000006</v>
      </c>
      <c r="M70" s="447">
        <v>330096.45</v>
      </c>
      <c r="N70" s="447">
        <v>826455.42999999993</v>
      </c>
      <c r="O70" s="447">
        <v>736071.93000000017</v>
      </c>
      <c r="P70" s="447">
        <v>2831126.8999999976</v>
      </c>
      <c r="Q70" s="447">
        <v>3929523.28</v>
      </c>
      <c r="R70" s="447">
        <v>485933.81999999995</v>
      </c>
      <c r="S70" s="447">
        <v>3716499.9299999978</v>
      </c>
      <c r="T70" s="447">
        <v>2148782.0200000005</v>
      </c>
      <c r="U70" s="447">
        <v>2867413.2400000007</v>
      </c>
      <c r="V70" s="447">
        <v>433106.18</v>
      </c>
      <c r="W70" s="447">
        <v>5087927.5200000023</v>
      </c>
      <c r="X70" s="447">
        <v>3454222.47</v>
      </c>
      <c r="Y70" s="447">
        <v>2232276.27</v>
      </c>
      <c r="Z70" s="447">
        <v>5897043.3900000015</v>
      </c>
      <c r="AA70" s="447">
        <v>2810520.6600000006</v>
      </c>
      <c r="AB70" s="447">
        <v>27883650.75</v>
      </c>
      <c r="AC70" s="447">
        <v>1772461.6600000006</v>
      </c>
      <c r="AD70" s="447">
        <v>2817469.0399999986</v>
      </c>
      <c r="AE70" s="447">
        <v>3843324.4000000018</v>
      </c>
      <c r="AF70" s="447">
        <v>1888949.4899999998</v>
      </c>
      <c r="AG70" s="447">
        <v>11792143.070000015</v>
      </c>
      <c r="AH70" s="447">
        <v>4446944.79</v>
      </c>
      <c r="AI70" s="447">
        <v>3100662.399999999</v>
      </c>
      <c r="AJ70" s="447">
        <v>5403382.4499999955</v>
      </c>
      <c r="AK70" s="447">
        <v>1553753.6899999981</v>
      </c>
      <c r="AL70" s="447">
        <v>564733.51999999944</v>
      </c>
      <c r="AM70" s="447">
        <v>1142114.2000000002</v>
      </c>
      <c r="AN70" s="447">
        <v>446593.01</v>
      </c>
      <c r="AO70" s="447">
        <v>211249.18</v>
      </c>
      <c r="AP70" s="447">
        <v>709048.99999999988</v>
      </c>
      <c r="AQ70" s="447">
        <v>169669.45999999996</v>
      </c>
      <c r="AR70" s="447">
        <v>156031.33000000002</v>
      </c>
      <c r="AS70" s="447">
        <v>179578.97999999998</v>
      </c>
      <c r="AT70" s="447">
        <v>93035.500000000015</v>
      </c>
      <c r="AU70" s="447">
        <v>647529.2999999997</v>
      </c>
      <c r="AV70" s="447">
        <v>134738.31</v>
      </c>
      <c r="AW70" s="447">
        <v>189109.59</v>
      </c>
      <c r="AX70" s="447">
        <v>470898.78</v>
      </c>
      <c r="AY70" s="447">
        <v>132924.87</v>
      </c>
      <c r="AZ70" s="447">
        <v>583736.08999999973</v>
      </c>
      <c r="BA70" s="447">
        <v>32053.33</v>
      </c>
      <c r="BB70" s="447">
        <v>138659.44</v>
      </c>
      <c r="BC70" s="497">
        <v>94119.989999999991</v>
      </c>
      <c r="BD70" s="447">
        <v>4114486.040000001</v>
      </c>
      <c r="BE70" s="447">
        <v>1986256.3999999997</v>
      </c>
      <c r="BF70" s="447">
        <v>4055099.9700000021</v>
      </c>
      <c r="BG70" s="447">
        <v>2027088.0499999998</v>
      </c>
      <c r="BH70" s="447">
        <v>155984790.55000004</v>
      </c>
      <c r="BJ70" s="427">
        <f t="shared" si="128"/>
        <v>33000</v>
      </c>
      <c r="BK70" s="427">
        <f t="shared" si="129"/>
        <v>710000</v>
      </c>
      <c r="BL70" s="427">
        <f t="shared" si="130"/>
        <v>275000</v>
      </c>
      <c r="BM70" s="427">
        <f t="shared" si="131"/>
        <v>1987000</v>
      </c>
      <c r="BN70" s="427">
        <f t="shared" si="132"/>
        <v>4115000</v>
      </c>
      <c r="BO70" s="427">
        <f t="shared" si="133"/>
        <v>3046000</v>
      </c>
      <c r="BP70" s="427">
        <f t="shared" si="134"/>
        <v>565000</v>
      </c>
      <c r="BQ70" s="427">
        <f t="shared" si="135"/>
        <v>1554000</v>
      </c>
      <c r="BR70" s="427">
        <f t="shared" si="136"/>
        <v>1087000</v>
      </c>
      <c r="BS70" s="427">
        <f t="shared" si="137"/>
        <v>331000</v>
      </c>
      <c r="BT70" s="427">
        <f t="shared" si="138"/>
        <v>5088000</v>
      </c>
      <c r="BU70" s="427">
        <f t="shared" si="139"/>
        <v>2693000</v>
      </c>
      <c r="BV70" s="427">
        <f t="shared" si="140"/>
        <v>2572000</v>
      </c>
      <c r="BW70" s="427">
        <f t="shared" si="141"/>
        <v>27884000</v>
      </c>
      <c r="BX70" s="427">
        <f t="shared" si="142"/>
        <v>10439000</v>
      </c>
      <c r="BY70" s="427">
        <f t="shared" si="143"/>
        <v>2832000</v>
      </c>
      <c r="BZ70" s="427">
        <f t="shared" si="144"/>
        <v>11793000</v>
      </c>
      <c r="CA70" s="427">
        <f t="shared" si="145"/>
        <v>5674000</v>
      </c>
      <c r="CB70" s="233">
        <f t="shared" si="146"/>
        <v>33000</v>
      </c>
      <c r="CC70" s="233">
        <f t="shared" si="147"/>
        <v>27884000</v>
      </c>
      <c r="CD70" s="233">
        <f t="shared" si="148"/>
        <v>2837000</v>
      </c>
      <c r="CE70" s="428">
        <f t="shared" si="149"/>
        <v>55</v>
      </c>
      <c r="CF70" s="426">
        <f t="shared" si="150"/>
        <v>16</v>
      </c>
      <c r="CG70" s="426">
        <f t="shared" si="151"/>
        <v>4</v>
      </c>
      <c r="CH70" s="426">
        <f t="shared" si="152"/>
        <v>3</v>
      </c>
      <c r="CI70" s="426">
        <f t="shared" si="153"/>
        <v>21</v>
      </c>
      <c r="CJ70" s="426">
        <f t="shared" si="154"/>
        <v>4</v>
      </c>
      <c r="CK70" s="426">
        <f t="shared" si="155"/>
        <v>7</v>
      </c>
    </row>
    <row r="71" spans="1:89">
      <c r="A71" s="235">
        <f t="shared" si="156"/>
        <v>330</v>
      </c>
      <c r="B71" s="248" t="s">
        <v>82</v>
      </c>
      <c r="C71" s="99" t="b">
        <f t="shared" si="127"/>
        <v>1</v>
      </c>
      <c r="D71" s="451" t="s">
        <v>82</v>
      </c>
      <c r="E71" s="447">
        <v>459738.67999999988</v>
      </c>
      <c r="F71" s="447">
        <v>393907.25</v>
      </c>
      <c r="G71" s="447">
        <v>636213.7699999999</v>
      </c>
      <c r="H71" s="447">
        <v>763578.19000000018</v>
      </c>
      <c r="I71" s="447">
        <v>1910188.1300000008</v>
      </c>
      <c r="J71" s="447">
        <v>903817.09000000008</v>
      </c>
      <c r="K71" s="447">
        <v>644424.76000000013</v>
      </c>
      <c r="L71" s="447">
        <v>1266791.79</v>
      </c>
      <c r="M71" s="447">
        <v>133103.53</v>
      </c>
      <c r="N71" s="447">
        <v>76430.69</v>
      </c>
      <c r="O71" s="447">
        <v>219529.68000000002</v>
      </c>
      <c r="P71" s="447">
        <v>1145682.5800000003</v>
      </c>
      <c r="Q71" s="447">
        <v>847001.7899999998</v>
      </c>
      <c r="R71" s="447">
        <v>169370.24999999997</v>
      </c>
      <c r="S71" s="447">
        <v>676438.12999999989</v>
      </c>
      <c r="T71" s="447">
        <v>379039.7099999999</v>
      </c>
      <c r="U71" s="447">
        <v>511598.74</v>
      </c>
      <c r="V71" s="447">
        <v>180799.46000000002</v>
      </c>
      <c r="W71" s="447">
        <v>1015166.8999999997</v>
      </c>
      <c r="X71" s="447">
        <v>491572.88000000006</v>
      </c>
      <c r="Y71" s="447">
        <v>570632.21999999974</v>
      </c>
      <c r="Z71" s="447">
        <v>1147760.46</v>
      </c>
      <c r="AA71" s="447">
        <v>918711.62000000023</v>
      </c>
      <c r="AB71" s="447">
        <v>10529919.030000001</v>
      </c>
      <c r="AC71" s="447">
        <v>265944.2</v>
      </c>
      <c r="AD71" s="447">
        <v>485053.78000000009</v>
      </c>
      <c r="AE71" s="447">
        <v>1414103.2400000005</v>
      </c>
      <c r="AF71" s="447">
        <v>585361.05999999982</v>
      </c>
      <c r="AG71" s="447">
        <v>2980330.7500000023</v>
      </c>
      <c r="AH71" s="447">
        <v>1460476.690000002</v>
      </c>
      <c r="AI71" s="447">
        <v>721346.08</v>
      </c>
      <c r="AJ71" s="447">
        <v>1467742.4000000006</v>
      </c>
      <c r="AK71" s="447">
        <v>741131.15</v>
      </c>
      <c r="AL71" s="447">
        <v>498114.31999999977</v>
      </c>
      <c r="AM71" s="447">
        <v>688694.20999999985</v>
      </c>
      <c r="AN71" s="447">
        <v>255064.43000000002</v>
      </c>
      <c r="AO71" s="447">
        <v>151948.20000000001</v>
      </c>
      <c r="AP71" s="447">
        <v>286459.39999999997</v>
      </c>
      <c r="AQ71" s="447">
        <v>137752.06000000006</v>
      </c>
      <c r="AR71" s="447">
        <v>217824.02</v>
      </c>
      <c r="AS71" s="447">
        <v>86153.1</v>
      </c>
      <c r="AT71" s="447">
        <v>138093.57999999999</v>
      </c>
      <c r="AU71" s="447">
        <v>445654.23</v>
      </c>
      <c r="AV71" s="447">
        <v>179492.30000000002</v>
      </c>
      <c r="AW71" s="447">
        <v>166275.43999999997</v>
      </c>
      <c r="AX71" s="447">
        <v>254167.23999999996</v>
      </c>
      <c r="AY71" s="447">
        <v>107808.64</v>
      </c>
      <c r="AZ71" s="447">
        <v>191074.33000000002</v>
      </c>
      <c r="BA71" s="447">
        <v>129557.10999999996</v>
      </c>
      <c r="BB71" s="447">
        <v>73717.52</v>
      </c>
      <c r="BC71" s="497">
        <v>158594.93000000002</v>
      </c>
      <c r="BD71" s="447">
        <v>636886.52</v>
      </c>
      <c r="BE71" s="447">
        <v>980743.42999999982</v>
      </c>
      <c r="BF71" s="447">
        <v>955272.03</v>
      </c>
      <c r="BG71" s="447">
        <v>694018.21000000008</v>
      </c>
      <c r="BH71" s="447">
        <v>43546271.93</v>
      </c>
      <c r="BJ71" s="427">
        <f t="shared" si="128"/>
        <v>74000</v>
      </c>
      <c r="BK71" s="427">
        <f t="shared" si="129"/>
        <v>446000</v>
      </c>
      <c r="BL71" s="427">
        <f t="shared" si="130"/>
        <v>187000</v>
      </c>
      <c r="BM71" s="427">
        <f t="shared" si="131"/>
        <v>637000</v>
      </c>
      <c r="BN71" s="427">
        <f t="shared" si="132"/>
        <v>981000</v>
      </c>
      <c r="BO71" s="427">
        <f t="shared" si="133"/>
        <v>817000</v>
      </c>
      <c r="BP71" s="427">
        <f t="shared" si="134"/>
        <v>499000</v>
      </c>
      <c r="BQ71" s="427">
        <f t="shared" si="135"/>
        <v>742000</v>
      </c>
      <c r="BR71" s="427">
        <f t="shared" si="136"/>
        <v>643000</v>
      </c>
      <c r="BS71" s="427">
        <f t="shared" si="137"/>
        <v>77000</v>
      </c>
      <c r="BT71" s="427">
        <f t="shared" si="138"/>
        <v>1461000</v>
      </c>
      <c r="BU71" s="427">
        <f t="shared" si="139"/>
        <v>625000</v>
      </c>
      <c r="BV71" s="427">
        <f t="shared" si="140"/>
        <v>637000</v>
      </c>
      <c r="BW71" s="427">
        <f t="shared" si="141"/>
        <v>10530000</v>
      </c>
      <c r="BX71" s="427">
        <f t="shared" si="142"/>
        <v>3446000</v>
      </c>
      <c r="BY71" s="427">
        <f t="shared" si="143"/>
        <v>492000</v>
      </c>
      <c r="BZ71" s="427">
        <f t="shared" si="144"/>
        <v>2981000</v>
      </c>
      <c r="CA71" s="427">
        <f t="shared" si="145"/>
        <v>1290000</v>
      </c>
      <c r="CB71" s="233">
        <f t="shared" si="146"/>
        <v>74000</v>
      </c>
      <c r="CC71" s="233">
        <f t="shared" si="147"/>
        <v>10530000</v>
      </c>
      <c r="CD71" s="233">
        <f t="shared" si="148"/>
        <v>792000</v>
      </c>
      <c r="CE71" s="428">
        <f t="shared" si="149"/>
        <v>55</v>
      </c>
      <c r="CF71" s="426">
        <f t="shared" si="150"/>
        <v>16</v>
      </c>
      <c r="CG71" s="426">
        <f t="shared" si="151"/>
        <v>4</v>
      </c>
      <c r="CH71" s="426">
        <f t="shared" si="152"/>
        <v>3</v>
      </c>
      <c r="CI71" s="426">
        <f t="shared" si="153"/>
        <v>21</v>
      </c>
      <c r="CJ71" s="426">
        <f t="shared" si="154"/>
        <v>4</v>
      </c>
      <c r="CK71" s="426">
        <f t="shared" si="155"/>
        <v>7</v>
      </c>
    </row>
    <row r="72" spans="1:89">
      <c r="A72" s="235">
        <f t="shared" si="156"/>
        <v>410</v>
      </c>
      <c r="B72" s="248" t="s">
        <v>83</v>
      </c>
      <c r="C72" s="99" t="e">
        <f t="shared" si="127"/>
        <v>#N/A</v>
      </c>
      <c r="D72" s="452" t="e">
        <v>#N/A</v>
      </c>
      <c r="E72" s="447"/>
      <c r="F72" s="447"/>
      <c r="G72" s="447"/>
      <c r="H72" s="447"/>
      <c r="I72" s="447"/>
      <c r="J72" s="447"/>
      <c r="K72" s="447"/>
      <c r="L72" s="447"/>
      <c r="M72" s="447"/>
      <c r="N72" s="447"/>
      <c r="O72" s="447"/>
      <c r="P72" s="447"/>
      <c r="Q72" s="447"/>
      <c r="R72" s="447"/>
      <c r="S72" s="447"/>
      <c r="T72" s="447"/>
      <c r="U72" s="447"/>
      <c r="V72" s="447"/>
      <c r="W72" s="447"/>
      <c r="X72" s="447"/>
      <c r="Y72" s="447"/>
      <c r="Z72" s="447"/>
      <c r="AA72" s="447"/>
      <c r="AB72" s="447"/>
      <c r="AC72" s="447"/>
      <c r="AD72" s="447"/>
      <c r="AE72" s="447"/>
      <c r="AF72" s="447"/>
      <c r="AG72" s="447"/>
      <c r="AH72" s="447"/>
      <c r="AI72" s="447"/>
      <c r="AJ72" s="447"/>
      <c r="AK72" s="447"/>
      <c r="AL72" s="447"/>
      <c r="AM72" s="447"/>
      <c r="AN72" s="447"/>
      <c r="AO72" s="447"/>
      <c r="AP72" s="447"/>
      <c r="AQ72" s="447"/>
      <c r="AR72" s="447"/>
      <c r="AS72" s="447"/>
      <c r="AT72" s="447"/>
      <c r="AU72" s="447"/>
      <c r="AV72" s="447"/>
      <c r="AW72" s="447"/>
      <c r="AX72" s="447"/>
      <c r="AY72" s="447"/>
      <c r="AZ72" s="447"/>
      <c r="BA72" s="447"/>
      <c r="BB72" s="447"/>
      <c r="BC72" s="497"/>
      <c r="BD72" s="447"/>
      <c r="BE72" s="447"/>
      <c r="BF72" s="447"/>
      <c r="BG72" s="447"/>
      <c r="BH72" s="447"/>
      <c r="BJ72" s="427">
        <f t="shared" si="128"/>
        <v>0</v>
      </c>
      <c r="BK72" s="427">
        <f t="shared" si="129"/>
        <v>0</v>
      </c>
      <c r="BL72" s="427">
        <f t="shared" si="130"/>
        <v>0</v>
      </c>
      <c r="BM72" s="427">
        <f t="shared" si="131"/>
        <v>0</v>
      </c>
      <c r="BN72" s="427">
        <f t="shared" si="132"/>
        <v>0</v>
      </c>
      <c r="BO72" s="427">
        <f t="shared" si="133"/>
        <v>0</v>
      </c>
      <c r="BP72" s="427">
        <f t="shared" si="134"/>
        <v>0</v>
      </c>
      <c r="BQ72" s="427">
        <f t="shared" si="135"/>
        <v>0</v>
      </c>
      <c r="BR72" s="427">
        <f t="shared" si="136"/>
        <v>0</v>
      </c>
      <c r="BS72" s="427">
        <f t="shared" si="137"/>
        <v>0</v>
      </c>
      <c r="BT72" s="427">
        <f t="shared" si="138"/>
        <v>0</v>
      </c>
      <c r="BU72" s="427">
        <f t="shared" si="139"/>
        <v>0</v>
      </c>
      <c r="BV72" s="427">
        <f t="shared" si="140"/>
        <v>0</v>
      </c>
      <c r="BW72" s="427">
        <f t="shared" si="141"/>
        <v>0</v>
      </c>
      <c r="BX72" s="427">
        <f t="shared" si="142"/>
        <v>0</v>
      </c>
      <c r="BY72" s="427">
        <f t="shared" si="143"/>
        <v>0</v>
      </c>
      <c r="BZ72" s="427">
        <f t="shared" si="144"/>
        <v>0</v>
      </c>
      <c r="CA72" s="427">
        <f t="shared" si="145"/>
        <v>0</v>
      </c>
      <c r="CB72" s="233">
        <f t="shared" si="146"/>
        <v>0</v>
      </c>
      <c r="CC72" s="233">
        <f t="shared" si="147"/>
        <v>0</v>
      </c>
      <c r="CD72" s="233">
        <f t="shared" si="148"/>
        <v>0</v>
      </c>
      <c r="CE72" s="428">
        <f t="shared" si="149"/>
        <v>0</v>
      </c>
      <c r="CF72" s="426">
        <f t="shared" si="150"/>
        <v>0</v>
      </c>
      <c r="CG72" s="426">
        <f t="shared" si="151"/>
        <v>0</v>
      </c>
      <c r="CH72" s="426">
        <f t="shared" si="152"/>
        <v>0</v>
      </c>
      <c r="CI72" s="426">
        <f t="shared" si="153"/>
        <v>0</v>
      </c>
      <c r="CJ72" s="426">
        <f t="shared" si="154"/>
        <v>0</v>
      </c>
      <c r="CK72" s="426">
        <f t="shared" si="155"/>
        <v>2</v>
      </c>
    </row>
    <row r="73" spans="1:89">
      <c r="A73" s="235">
        <f t="shared" si="156"/>
        <v>420</v>
      </c>
      <c r="B73" s="248" t="s">
        <v>84</v>
      </c>
      <c r="C73" s="99" t="e">
        <f t="shared" si="127"/>
        <v>#N/A</v>
      </c>
      <c r="D73" s="452" t="e">
        <v>#N/A</v>
      </c>
      <c r="E73" s="447"/>
      <c r="F73" s="447"/>
      <c r="G73" s="447"/>
      <c r="H73" s="447"/>
      <c r="I73" s="447"/>
      <c r="J73" s="447"/>
      <c r="K73" s="447"/>
      <c r="L73" s="447"/>
      <c r="M73" s="447"/>
      <c r="N73" s="447"/>
      <c r="O73" s="447"/>
      <c r="P73" s="447"/>
      <c r="Q73" s="447"/>
      <c r="R73" s="447"/>
      <c r="S73" s="447"/>
      <c r="T73" s="447"/>
      <c r="U73" s="447"/>
      <c r="V73" s="447"/>
      <c r="W73" s="447"/>
      <c r="X73" s="447"/>
      <c r="Y73" s="447"/>
      <c r="Z73" s="447"/>
      <c r="AA73" s="447"/>
      <c r="AB73" s="447"/>
      <c r="AC73" s="447"/>
      <c r="AD73" s="447"/>
      <c r="AE73" s="447"/>
      <c r="AF73" s="447"/>
      <c r="AG73" s="447"/>
      <c r="AH73" s="447"/>
      <c r="AI73" s="447"/>
      <c r="AJ73" s="447"/>
      <c r="AK73" s="447"/>
      <c r="AL73" s="447"/>
      <c r="AM73" s="447"/>
      <c r="AN73" s="447"/>
      <c r="AO73" s="447"/>
      <c r="AP73" s="447"/>
      <c r="AQ73" s="447"/>
      <c r="AR73" s="447"/>
      <c r="AS73" s="447"/>
      <c r="AT73" s="447"/>
      <c r="AU73" s="447"/>
      <c r="AV73" s="447"/>
      <c r="AW73" s="447"/>
      <c r="AX73" s="447"/>
      <c r="AY73" s="447"/>
      <c r="AZ73" s="447"/>
      <c r="BA73" s="447"/>
      <c r="BB73" s="447"/>
      <c r="BC73" s="497"/>
      <c r="BD73" s="447"/>
      <c r="BE73" s="447"/>
      <c r="BF73" s="447"/>
      <c r="BG73" s="447"/>
      <c r="BH73" s="447"/>
      <c r="BJ73" s="427">
        <f t="shared" si="128"/>
        <v>0</v>
      </c>
      <c r="BK73" s="427">
        <f t="shared" si="129"/>
        <v>0</v>
      </c>
      <c r="BL73" s="427">
        <f t="shared" si="130"/>
        <v>0</v>
      </c>
      <c r="BM73" s="427">
        <f t="shared" si="131"/>
        <v>0</v>
      </c>
      <c r="BN73" s="427">
        <f t="shared" si="132"/>
        <v>0</v>
      </c>
      <c r="BO73" s="427">
        <f t="shared" si="133"/>
        <v>0</v>
      </c>
      <c r="BP73" s="427">
        <f t="shared" si="134"/>
        <v>0</v>
      </c>
      <c r="BQ73" s="427">
        <f t="shared" si="135"/>
        <v>0</v>
      </c>
      <c r="BR73" s="427">
        <f t="shared" si="136"/>
        <v>0</v>
      </c>
      <c r="BS73" s="427">
        <f t="shared" si="137"/>
        <v>0</v>
      </c>
      <c r="BT73" s="427">
        <f t="shared" si="138"/>
        <v>0</v>
      </c>
      <c r="BU73" s="427">
        <f t="shared" si="139"/>
        <v>0</v>
      </c>
      <c r="BV73" s="427">
        <f t="shared" si="140"/>
        <v>0</v>
      </c>
      <c r="BW73" s="427">
        <f t="shared" si="141"/>
        <v>0</v>
      </c>
      <c r="BX73" s="427">
        <f t="shared" si="142"/>
        <v>0</v>
      </c>
      <c r="BY73" s="427">
        <f t="shared" si="143"/>
        <v>0</v>
      </c>
      <c r="BZ73" s="427">
        <f t="shared" si="144"/>
        <v>0</v>
      </c>
      <c r="CA73" s="427">
        <f t="shared" si="145"/>
        <v>0</v>
      </c>
      <c r="CB73" s="233">
        <f t="shared" si="146"/>
        <v>0</v>
      </c>
      <c r="CC73" s="233">
        <f t="shared" si="147"/>
        <v>0</v>
      </c>
      <c r="CD73" s="233">
        <f t="shared" si="148"/>
        <v>0</v>
      </c>
      <c r="CE73" s="428">
        <f t="shared" si="149"/>
        <v>0</v>
      </c>
      <c r="CF73" s="426">
        <f t="shared" si="150"/>
        <v>0</v>
      </c>
      <c r="CG73" s="426">
        <f t="shared" si="151"/>
        <v>0</v>
      </c>
      <c r="CH73" s="426">
        <f t="shared" si="152"/>
        <v>0</v>
      </c>
      <c r="CI73" s="426">
        <f t="shared" si="153"/>
        <v>0</v>
      </c>
      <c r="CJ73" s="426">
        <f t="shared" si="154"/>
        <v>0</v>
      </c>
      <c r="CK73" s="426">
        <f t="shared" si="155"/>
        <v>2</v>
      </c>
    </row>
    <row r="74" spans="1:89">
      <c r="A74" s="235">
        <f t="shared" si="156"/>
        <v>430</v>
      </c>
      <c r="B74" s="248" t="s">
        <v>85</v>
      </c>
      <c r="C74" s="99" t="b">
        <f t="shared" si="127"/>
        <v>1</v>
      </c>
      <c r="D74" s="451" t="s">
        <v>85</v>
      </c>
      <c r="E74" s="447">
        <v>2939542.3299999996</v>
      </c>
      <c r="F74" s="447">
        <v>2434669.3599999994</v>
      </c>
      <c r="G74" s="447">
        <v>4031635.0599999991</v>
      </c>
      <c r="H74" s="447">
        <v>1983575.5400000003</v>
      </c>
      <c r="I74" s="447">
        <v>10464968.609999998</v>
      </c>
      <c r="J74" s="447">
        <v>4987775.4700000007</v>
      </c>
      <c r="K74" s="447">
        <v>1499497.6999999997</v>
      </c>
      <c r="L74" s="447">
        <v>13273984.760000002</v>
      </c>
      <c r="M74" s="447">
        <v>251231.39</v>
      </c>
      <c r="N74" s="447">
        <v>180251.55</v>
      </c>
      <c r="O74" s="447">
        <v>3281170.4400000013</v>
      </c>
      <c r="P74" s="447">
        <v>7785031.2299999967</v>
      </c>
      <c r="Q74" s="447">
        <v>4121873.0000000009</v>
      </c>
      <c r="R74" s="447">
        <v>1327800.5599999998</v>
      </c>
      <c r="S74" s="447">
        <v>3400887.8399999994</v>
      </c>
      <c r="T74" s="447">
        <v>2166921.0999999992</v>
      </c>
      <c r="U74" s="447">
        <v>6259837.6899999995</v>
      </c>
      <c r="V74" s="447">
        <v>175366.58000000002</v>
      </c>
      <c r="W74" s="447">
        <v>3912640.7999999993</v>
      </c>
      <c r="X74" s="447">
        <v>4981908.96</v>
      </c>
      <c r="Y74" s="447">
        <v>2101905.04</v>
      </c>
      <c r="Z74" s="447">
        <v>12503652.400000004</v>
      </c>
      <c r="AA74" s="447">
        <v>4014196.709999999</v>
      </c>
      <c r="AB74" s="447">
        <v>31874636.900000002</v>
      </c>
      <c r="AC74" s="447">
        <v>813375.88</v>
      </c>
      <c r="AD74" s="447">
        <v>1767114.9300000002</v>
      </c>
      <c r="AE74" s="447">
        <v>4620048.2800000012</v>
      </c>
      <c r="AF74" s="447">
        <v>3113741.2999999993</v>
      </c>
      <c r="AG74" s="447">
        <v>8830628.4800000023</v>
      </c>
      <c r="AH74" s="447">
        <v>3834003.4099999997</v>
      </c>
      <c r="AI74" s="447">
        <v>5756070.6899999995</v>
      </c>
      <c r="AJ74" s="447">
        <v>6575138.1999999983</v>
      </c>
      <c r="AK74" s="447">
        <v>545733.67000000074</v>
      </c>
      <c r="AL74" s="447">
        <v>228632.19</v>
      </c>
      <c r="AM74" s="447">
        <v>26262.319999999992</v>
      </c>
      <c r="AN74" s="447">
        <v>11105.63</v>
      </c>
      <c r="AO74" s="447">
        <v>9085.3100000000013</v>
      </c>
      <c r="AP74" s="447"/>
      <c r="AQ74" s="447"/>
      <c r="AR74" s="447">
        <v>172231</v>
      </c>
      <c r="AS74" s="447"/>
      <c r="AT74" s="447">
        <v>11769.66</v>
      </c>
      <c r="AU74" s="447"/>
      <c r="AV74" s="447"/>
      <c r="AW74" s="447"/>
      <c r="AX74" s="447"/>
      <c r="AY74" s="447"/>
      <c r="AZ74" s="447"/>
      <c r="BA74" s="447"/>
      <c r="BB74" s="447"/>
      <c r="BC74" s="497"/>
      <c r="BD74" s="447">
        <v>7505219.0700000003</v>
      </c>
      <c r="BE74" s="447">
        <v>3421105.2299999991</v>
      </c>
      <c r="BF74" s="447">
        <v>3113938.89</v>
      </c>
      <c r="BG74" s="447">
        <v>825178.83999999973</v>
      </c>
      <c r="BH74" s="447">
        <v>181135343.99999997</v>
      </c>
      <c r="BJ74" s="427">
        <f t="shared" si="128"/>
        <v>10000</v>
      </c>
      <c r="BK74" s="427">
        <f t="shared" si="129"/>
        <v>173000</v>
      </c>
      <c r="BL74" s="427">
        <f t="shared" si="130"/>
        <v>52000</v>
      </c>
      <c r="BM74" s="427">
        <f t="shared" si="131"/>
        <v>826000</v>
      </c>
      <c r="BN74" s="427">
        <f t="shared" si="132"/>
        <v>7506000</v>
      </c>
      <c r="BO74" s="427">
        <f t="shared" si="133"/>
        <v>3717000</v>
      </c>
      <c r="BP74" s="427">
        <f t="shared" si="134"/>
        <v>27000</v>
      </c>
      <c r="BQ74" s="427">
        <f t="shared" si="135"/>
        <v>546000</v>
      </c>
      <c r="BR74" s="427">
        <f t="shared" si="136"/>
        <v>267000</v>
      </c>
      <c r="BS74" s="427">
        <f t="shared" si="137"/>
        <v>176000</v>
      </c>
      <c r="BT74" s="427">
        <f t="shared" si="138"/>
        <v>4988000</v>
      </c>
      <c r="BU74" s="427">
        <f t="shared" si="139"/>
        <v>2638000</v>
      </c>
      <c r="BV74" s="427">
        <f t="shared" si="140"/>
        <v>4032000</v>
      </c>
      <c r="BW74" s="427">
        <f t="shared" si="141"/>
        <v>31875000</v>
      </c>
      <c r="BX74" s="427">
        <f t="shared" si="142"/>
        <v>13747000</v>
      </c>
      <c r="BY74" s="427">
        <f t="shared" si="143"/>
        <v>4982000</v>
      </c>
      <c r="BZ74" s="427">
        <f t="shared" si="144"/>
        <v>13274000</v>
      </c>
      <c r="CA74" s="427">
        <f t="shared" si="145"/>
        <v>8194000</v>
      </c>
      <c r="CB74" s="233">
        <f t="shared" si="146"/>
        <v>10000</v>
      </c>
      <c r="CC74" s="233">
        <f t="shared" si="147"/>
        <v>31875000</v>
      </c>
      <c r="CD74" s="233">
        <f t="shared" si="148"/>
        <v>4213000</v>
      </c>
      <c r="CE74" s="428">
        <f t="shared" si="149"/>
        <v>43</v>
      </c>
      <c r="CF74" s="426">
        <f t="shared" si="150"/>
        <v>4</v>
      </c>
      <c r="CG74" s="426">
        <f t="shared" si="151"/>
        <v>4</v>
      </c>
      <c r="CH74" s="426">
        <f t="shared" si="152"/>
        <v>3</v>
      </c>
      <c r="CI74" s="426">
        <f t="shared" si="153"/>
        <v>21</v>
      </c>
      <c r="CJ74" s="426">
        <f t="shared" si="154"/>
        <v>4</v>
      </c>
      <c r="CK74" s="426">
        <f t="shared" si="155"/>
        <v>6</v>
      </c>
    </row>
    <row r="75" spans="1:89">
      <c r="A75" s="235">
        <f t="shared" si="156"/>
        <v>440</v>
      </c>
      <c r="B75" s="248" t="s">
        <v>86</v>
      </c>
      <c r="C75" s="99" t="b">
        <f t="shared" si="127"/>
        <v>1</v>
      </c>
      <c r="D75" s="451" t="s">
        <v>86</v>
      </c>
      <c r="E75" s="447">
        <v>410</v>
      </c>
      <c r="F75" s="447"/>
      <c r="G75" s="447"/>
      <c r="H75" s="447"/>
      <c r="I75" s="447"/>
      <c r="J75" s="447"/>
      <c r="K75" s="447"/>
      <c r="L75" s="447">
        <v>112155.07000000002</v>
      </c>
      <c r="M75" s="447"/>
      <c r="N75" s="447"/>
      <c r="O75" s="447"/>
      <c r="P75" s="447">
        <v>63562.52</v>
      </c>
      <c r="Q75" s="447">
        <v>4552.05</v>
      </c>
      <c r="R75" s="447"/>
      <c r="S75" s="447">
        <v>11113.85</v>
      </c>
      <c r="T75" s="447"/>
      <c r="U75" s="447"/>
      <c r="V75" s="447"/>
      <c r="W75" s="447">
        <v>66761.16</v>
      </c>
      <c r="X75" s="447"/>
      <c r="Y75" s="447"/>
      <c r="Z75" s="447"/>
      <c r="AA75" s="447">
        <v>73826.789999999994</v>
      </c>
      <c r="AB75" s="447">
        <v>166225</v>
      </c>
      <c r="AC75" s="447"/>
      <c r="AD75" s="447"/>
      <c r="AE75" s="447"/>
      <c r="AF75" s="447">
        <v>-839.01</v>
      </c>
      <c r="AG75" s="447">
        <v>89554.559999999969</v>
      </c>
      <c r="AH75" s="447"/>
      <c r="AI75" s="447"/>
      <c r="AJ75" s="447"/>
      <c r="AK75" s="447"/>
      <c r="AL75" s="447">
        <v>115368.76000000001</v>
      </c>
      <c r="AM75" s="447"/>
      <c r="AN75" s="447"/>
      <c r="AO75" s="447"/>
      <c r="AP75" s="447"/>
      <c r="AQ75" s="447"/>
      <c r="AR75" s="447"/>
      <c r="AS75" s="447"/>
      <c r="AT75" s="447"/>
      <c r="AU75" s="447"/>
      <c r="AV75" s="447"/>
      <c r="AW75" s="447"/>
      <c r="AX75" s="447"/>
      <c r="AY75" s="447"/>
      <c r="AZ75" s="447"/>
      <c r="BA75" s="447"/>
      <c r="BB75" s="447"/>
      <c r="BC75" s="497"/>
      <c r="BD75" s="447"/>
      <c r="BE75" s="447"/>
      <c r="BF75" s="447"/>
      <c r="BG75" s="447"/>
      <c r="BH75" s="447">
        <v>702690.75</v>
      </c>
      <c r="BJ75" s="427">
        <f t="shared" si="128"/>
        <v>0</v>
      </c>
      <c r="BK75" s="427">
        <f t="shared" si="129"/>
        <v>0</v>
      </c>
      <c r="BL75" s="427">
        <f t="shared" si="130"/>
        <v>0</v>
      </c>
      <c r="BM75" s="427">
        <f t="shared" si="131"/>
        <v>0</v>
      </c>
      <c r="BN75" s="427">
        <f t="shared" si="132"/>
        <v>0</v>
      </c>
      <c r="BO75" s="427">
        <f t="shared" si="133"/>
        <v>0</v>
      </c>
      <c r="BP75" s="427">
        <f t="shared" si="134"/>
        <v>116000</v>
      </c>
      <c r="BQ75" s="427">
        <f t="shared" si="135"/>
        <v>116000</v>
      </c>
      <c r="BR75" s="427">
        <f t="shared" si="136"/>
        <v>116000</v>
      </c>
      <c r="BS75" s="427">
        <f t="shared" si="137"/>
        <v>-1000</v>
      </c>
      <c r="BT75" s="427">
        <f t="shared" si="138"/>
        <v>74000</v>
      </c>
      <c r="BU75" s="427">
        <f t="shared" si="139"/>
        <v>26000</v>
      </c>
      <c r="BV75" s="427">
        <f t="shared" si="140"/>
        <v>167000</v>
      </c>
      <c r="BW75" s="427">
        <f t="shared" si="141"/>
        <v>167000</v>
      </c>
      <c r="BX75" s="427">
        <f t="shared" si="142"/>
        <v>167000</v>
      </c>
      <c r="BY75" s="427">
        <f t="shared" si="143"/>
        <v>64000</v>
      </c>
      <c r="BZ75" s="427">
        <f t="shared" si="144"/>
        <v>113000</v>
      </c>
      <c r="CA75" s="427">
        <f t="shared" si="145"/>
        <v>89000</v>
      </c>
      <c r="CB75" s="233">
        <f t="shared" si="146"/>
        <v>-1000</v>
      </c>
      <c r="CC75" s="233">
        <f t="shared" si="147"/>
        <v>167000</v>
      </c>
      <c r="CD75" s="233">
        <f t="shared" si="148"/>
        <v>64000</v>
      </c>
      <c r="CE75" s="428">
        <f t="shared" si="149"/>
        <v>11</v>
      </c>
      <c r="CF75" s="426">
        <f t="shared" si="150"/>
        <v>0</v>
      </c>
      <c r="CG75" s="426">
        <f t="shared" si="151"/>
        <v>0</v>
      </c>
      <c r="CH75" s="426">
        <f t="shared" si="152"/>
        <v>1</v>
      </c>
      <c r="CI75" s="426">
        <f t="shared" si="153"/>
        <v>6</v>
      </c>
      <c r="CJ75" s="426">
        <f t="shared" si="154"/>
        <v>1</v>
      </c>
      <c r="CK75" s="426">
        <f t="shared" si="155"/>
        <v>3</v>
      </c>
    </row>
    <row r="76" spans="1:89">
      <c r="A76" s="235">
        <f t="shared" si="156"/>
        <v>510</v>
      </c>
      <c r="B76" s="248" t="s">
        <v>87</v>
      </c>
      <c r="C76" s="99" t="b">
        <f t="shared" si="127"/>
        <v>1</v>
      </c>
      <c r="D76" s="451" t="s">
        <v>87</v>
      </c>
      <c r="E76" s="447">
        <v>1770340.3399999999</v>
      </c>
      <c r="F76" s="447">
        <v>1365961.75</v>
      </c>
      <c r="G76" s="447">
        <v>2191812.8299999996</v>
      </c>
      <c r="H76" s="447">
        <v>3038885.9200000004</v>
      </c>
      <c r="I76" s="447">
        <v>6280548.3900000034</v>
      </c>
      <c r="J76" s="447">
        <v>2076931.8599999992</v>
      </c>
      <c r="K76" s="447">
        <v>1608739.629999999</v>
      </c>
      <c r="L76" s="447">
        <v>3236288.7800000007</v>
      </c>
      <c r="M76" s="447">
        <v>117742.35</v>
      </c>
      <c r="N76" s="447">
        <v>420106.06000000006</v>
      </c>
      <c r="O76" s="447">
        <v>451991.28000000014</v>
      </c>
      <c r="P76" s="447">
        <v>2172947.100000002</v>
      </c>
      <c r="Q76" s="447">
        <v>1917948.0999999994</v>
      </c>
      <c r="R76" s="447">
        <v>307075.96999999997</v>
      </c>
      <c r="S76" s="447">
        <v>1467043.9799999995</v>
      </c>
      <c r="T76" s="447">
        <v>1468258.5500000003</v>
      </c>
      <c r="U76" s="447">
        <v>1465116.41</v>
      </c>
      <c r="V76" s="447">
        <v>157849.01</v>
      </c>
      <c r="W76" s="447">
        <v>2942314.16</v>
      </c>
      <c r="X76" s="447">
        <v>2203974.9200000018</v>
      </c>
      <c r="Y76" s="447">
        <v>1042480.0599999995</v>
      </c>
      <c r="Z76" s="447">
        <v>4887024.3000000026</v>
      </c>
      <c r="AA76" s="447">
        <v>1615235.96</v>
      </c>
      <c r="AB76" s="447">
        <v>13375893.26999999</v>
      </c>
      <c r="AC76" s="447">
        <v>940591.9800000001</v>
      </c>
      <c r="AD76" s="447">
        <v>1637177.0999999994</v>
      </c>
      <c r="AE76" s="447">
        <v>3124781.57</v>
      </c>
      <c r="AF76" s="447">
        <v>1284447.1599999999</v>
      </c>
      <c r="AG76" s="447">
        <v>6703679.4000000022</v>
      </c>
      <c r="AH76" s="447">
        <v>2570214.5100000002</v>
      </c>
      <c r="AI76" s="447">
        <v>2190277.1399999983</v>
      </c>
      <c r="AJ76" s="447">
        <v>2676476.669999999</v>
      </c>
      <c r="AK76" s="447">
        <v>378780.88</v>
      </c>
      <c r="AL76" s="447">
        <v>439101.44000000006</v>
      </c>
      <c r="AM76" s="447">
        <v>1028076.5700000004</v>
      </c>
      <c r="AN76" s="447">
        <v>376953.89999999997</v>
      </c>
      <c r="AO76" s="447">
        <v>252971.57000000004</v>
      </c>
      <c r="AP76" s="447">
        <v>874028.30999999982</v>
      </c>
      <c r="AQ76" s="447">
        <v>266819.40000000008</v>
      </c>
      <c r="AR76" s="447">
        <v>341282.32</v>
      </c>
      <c r="AS76" s="447">
        <v>200413.56999999995</v>
      </c>
      <c r="AT76" s="447">
        <v>63850.539999999994</v>
      </c>
      <c r="AU76" s="447">
        <v>451404.7300000001</v>
      </c>
      <c r="AV76" s="447">
        <v>262805.64</v>
      </c>
      <c r="AW76" s="447">
        <v>243801.63000000006</v>
      </c>
      <c r="AX76" s="447">
        <v>444302.93999999994</v>
      </c>
      <c r="AY76" s="447">
        <v>222979.45</v>
      </c>
      <c r="AZ76" s="447">
        <v>562810.75999999978</v>
      </c>
      <c r="BA76" s="447">
        <v>219498.57999999993</v>
      </c>
      <c r="BB76" s="447">
        <v>204726.93999999989</v>
      </c>
      <c r="BC76" s="497">
        <v>187927.64</v>
      </c>
      <c r="BD76" s="447">
        <v>2055610.1799999992</v>
      </c>
      <c r="BE76" s="447">
        <v>1678830.77</v>
      </c>
      <c r="BF76" s="447">
        <v>2756911.1300000013</v>
      </c>
      <c r="BG76" s="447">
        <v>1187476.06</v>
      </c>
      <c r="BH76" s="447">
        <v>93411521.459999993</v>
      </c>
      <c r="BJ76" s="427">
        <f t="shared" si="128"/>
        <v>64000</v>
      </c>
      <c r="BK76" s="427">
        <f t="shared" si="129"/>
        <v>875000</v>
      </c>
      <c r="BL76" s="427">
        <f t="shared" si="130"/>
        <v>324000</v>
      </c>
      <c r="BM76" s="427">
        <f t="shared" si="131"/>
        <v>1188000</v>
      </c>
      <c r="BN76" s="427">
        <f t="shared" si="132"/>
        <v>2757000</v>
      </c>
      <c r="BO76" s="427">
        <f t="shared" si="133"/>
        <v>1920000</v>
      </c>
      <c r="BP76" s="427">
        <f t="shared" si="134"/>
        <v>379000</v>
      </c>
      <c r="BQ76" s="427">
        <f t="shared" si="135"/>
        <v>1029000</v>
      </c>
      <c r="BR76" s="427">
        <f t="shared" si="136"/>
        <v>616000</v>
      </c>
      <c r="BS76" s="427">
        <f t="shared" si="137"/>
        <v>118000</v>
      </c>
      <c r="BT76" s="427">
        <f t="shared" si="138"/>
        <v>3125000</v>
      </c>
      <c r="BU76" s="427">
        <f t="shared" si="139"/>
        <v>1546000</v>
      </c>
      <c r="BV76" s="427">
        <f t="shared" si="140"/>
        <v>2192000</v>
      </c>
      <c r="BW76" s="427">
        <f t="shared" si="141"/>
        <v>13376000</v>
      </c>
      <c r="BX76" s="427">
        <f t="shared" si="142"/>
        <v>5783000</v>
      </c>
      <c r="BY76" s="427">
        <f t="shared" si="143"/>
        <v>1466000</v>
      </c>
      <c r="BZ76" s="427">
        <f t="shared" si="144"/>
        <v>6704000</v>
      </c>
      <c r="CA76" s="427">
        <f t="shared" si="145"/>
        <v>3465000</v>
      </c>
      <c r="CB76" s="233">
        <f t="shared" si="146"/>
        <v>64000</v>
      </c>
      <c r="CC76" s="233">
        <f t="shared" si="147"/>
        <v>13376000</v>
      </c>
      <c r="CD76" s="233">
        <f t="shared" si="148"/>
        <v>1699000</v>
      </c>
      <c r="CE76" s="428">
        <f t="shared" si="149"/>
        <v>55</v>
      </c>
      <c r="CF76" s="426">
        <f t="shared" si="150"/>
        <v>16</v>
      </c>
      <c r="CG76" s="426">
        <f t="shared" si="151"/>
        <v>4</v>
      </c>
      <c r="CH76" s="426">
        <f t="shared" si="152"/>
        <v>3</v>
      </c>
      <c r="CI76" s="426">
        <f t="shared" si="153"/>
        <v>21</v>
      </c>
      <c r="CJ76" s="426">
        <f t="shared" si="154"/>
        <v>4</v>
      </c>
      <c r="CK76" s="426">
        <f t="shared" si="155"/>
        <v>7</v>
      </c>
    </row>
    <row r="77" spans="1:89" ht="24">
      <c r="A77" s="235">
        <f t="shared" si="156"/>
        <v>520</v>
      </c>
      <c r="B77" s="248" t="s">
        <v>88</v>
      </c>
      <c r="C77" s="99" t="b">
        <f t="shared" si="127"/>
        <v>1</v>
      </c>
      <c r="D77" s="451" t="s">
        <v>88</v>
      </c>
      <c r="E77" s="447">
        <v>6080.46</v>
      </c>
      <c r="F77" s="447">
        <v>4042.48</v>
      </c>
      <c r="G77" s="447">
        <v>91228.37999999999</v>
      </c>
      <c r="H77" s="447">
        <v>463871.73999999993</v>
      </c>
      <c r="I77" s="447">
        <v>544626.31000000006</v>
      </c>
      <c r="J77" s="447">
        <v>580829.38000000024</v>
      </c>
      <c r="K77" s="447">
        <v>12407.77</v>
      </c>
      <c r="L77" s="447">
        <v>175492.12000000002</v>
      </c>
      <c r="M77" s="447"/>
      <c r="N77" s="447">
        <v>3169.24</v>
      </c>
      <c r="O77" s="447">
        <v>1697.81</v>
      </c>
      <c r="P77" s="447">
        <v>6736.6</v>
      </c>
      <c r="Q77" s="447">
        <v>6413.93</v>
      </c>
      <c r="R77" s="447">
        <v>31044.359999999997</v>
      </c>
      <c r="S77" s="447">
        <v>237829.77</v>
      </c>
      <c r="T77" s="447">
        <v>2942.86</v>
      </c>
      <c r="U77" s="447">
        <v>7298.09</v>
      </c>
      <c r="V77" s="447">
        <v>565.94000000000005</v>
      </c>
      <c r="W77" s="447">
        <v>33627.839999999997</v>
      </c>
      <c r="X77" s="447">
        <v>7017.59</v>
      </c>
      <c r="Y77" s="447">
        <v>3018.32</v>
      </c>
      <c r="Z77" s="447">
        <v>460854.46000000008</v>
      </c>
      <c r="AA77" s="447">
        <v>98885.16</v>
      </c>
      <c r="AB77" s="447">
        <v>3066459.6599999997</v>
      </c>
      <c r="AC77" s="447">
        <v>91976.6</v>
      </c>
      <c r="AD77" s="447">
        <v>4211.8999999999996</v>
      </c>
      <c r="AE77" s="447">
        <v>6225.29</v>
      </c>
      <c r="AF77" s="447">
        <v>50298.489999999991</v>
      </c>
      <c r="AG77" s="447">
        <v>1642908.3799999997</v>
      </c>
      <c r="AH77" s="447">
        <v>3433.34</v>
      </c>
      <c r="AI77" s="447">
        <v>110021.93000000001</v>
      </c>
      <c r="AJ77" s="447">
        <v>209988.35999999996</v>
      </c>
      <c r="AK77" s="447"/>
      <c r="AL77" s="447"/>
      <c r="AM77" s="447">
        <v>140020.86000000004</v>
      </c>
      <c r="AN77" s="447">
        <v>51561.34</v>
      </c>
      <c r="AO77" s="447">
        <v>1776.28</v>
      </c>
      <c r="AP77" s="447">
        <v>251204.58999999991</v>
      </c>
      <c r="AQ77" s="447">
        <v>12564.56</v>
      </c>
      <c r="AR77" s="447">
        <v>453</v>
      </c>
      <c r="AS77" s="447">
        <v>264.10000000000002</v>
      </c>
      <c r="AT77" s="447">
        <v>70926.41</v>
      </c>
      <c r="AU77" s="447">
        <v>105211.06</v>
      </c>
      <c r="AV77" s="447"/>
      <c r="AW77" s="447">
        <v>162713.62000000002</v>
      </c>
      <c r="AX77" s="447">
        <v>524589.12999999966</v>
      </c>
      <c r="AY77" s="447">
        <v>1056</v>
      </c>
      <c r="AZ77" s="447">
        <v>286636.84999999998</v>
      </c>
      <c r="BA77" s="447"/>
      <c r="BB77" s="447"/>
      <c r="BC77" s="497">
        <v>223186.99000000002</v>
      </c>
      <c r="BD77" s="447">
        <v>8548.7099999999991</v>
      </c>
      <c r="BE77" s="447">
        <v>3621.98</v>
      </c>
      <c r="BF77" s="447">
        <v>86697.749999999985</v>
      </c>
      <c r="BG77" s="447">
        <v>754.58</v>
      </c>
      <c r="BH77" s="447">
        <v>9896992.3699999992</v>
      </c>
      <c r="BJ77" s="427">
        <f t="shared" si="128"/>
        <v>1000</v>
      </c>
      <c r="BK77" s="427">
        <f t="shared" si="129"/>
        <v>525000</v>
      </c>
      <c r="BL77" s="427">
        <f t="shared" si="130"/>
        <v>131000</v>
      </c>
      <c r="BM77" s="427">
        <f t="shared" si="131"/>
        <v>1000</v>
      </c>
      <c r="BN77" s="427">
        <f t="shared" si="132"/>
        <v>87000</v>
      </c>
      <c r="BO77" s="427">
        <f t="shared" si="133"/>
        <v>25000</v>
      </c>
      <c r="BP77" s="427">
        <f t="shared" si="134"/>
        <v>141000</v>
      </c>
      <c r="BQ77" s="427">
        <f t="shared" si="135"/>
        <v>141000</v>
      </c>
      <c r="BR77" s="427">
        <f t="shared" si="136"/>
        <v>141000</v>
      </c>
      <c r="BS77" s="427">
        <f t="shared" si="137"/>
        <v>1000</v>
      </c>
      <c r="BT77" s="427">
        <f t="shared" si="138"/>
        <v>581000</v>
      </c>
      <c r="BU77" s="427">
        <f t="shared" si="139"/>
        <v>87000</v>
      </c>
      <c r="BV77" s="427">
        <f t="shared" si="140"/>
        <v>92000</v>
      </c>
      <c r="BW77" s="427">
        <f t="shared" si="141"/>
        <v>3067000</v>
      </c>
      <c r="BX77" s="427">
        <f t="shared" si="142"/>
        <v>958000</v>
      </c>
      <c r="BY77" s="427">
        <f t="shared" si="143"/>
        <v>7000</v>
      </c>
      <c r="BZ77" s="427">
        <f t="shared" si="144"/>
        <v>1643000</v>
      </c>
      <c r="CA77" s="427">
        <f t="shared" si="145"/>
        <v>357000</v>
      </c>
      <c r="CB77" s="233">
        <f t="shared" si="146"/>
        <v>1000</v>
      </c>
      <c r="CC77" s="233">
        <f t="shared" si="147"/>
        <v>3067000</v>
      </c>
      <c r="CD77" s="233">
        <f t="shared" si="148"/>
        <v>202000</v>
      </c>
      <c r="CE77" s="428">
        <f t="shared" si="149"/>
        <v>49</v>
      </c>
      <c r="CF77" s="426">
        <f t="shared" si="150"/>
        <v>13</v>
      </c>
      <c r="CG77" s="426">
        <f t="shared" si="151"/>
        <v>4</v>
      </c>
      <c r="CH77" s="426">
        <f t="shared" si="152"/>
        <v>1</v>
      </c>
      <c r="CI77" s="426">
        <f t="shared" si="153"/>
        <v>20</v>
      </c>
      <c r="CJ77" s="426">
        <f t="shared" si="154"/>
        <v>4</v>
      </c>
      <c r="CK77" s="426">
        <f t="shared" si="155"/>
        <v>5</v>
      </c>
    </row>
    <row r="78" spans="1:89">
      <c r="A78" s="235">
        <f t="shared" si="156"/>
        <v>530</v>
      </c>
      <c r="B78" s="248" t="s">
        <v>89</v>
      </c>
      <c r="C78" s="99" t="b">
        <f t="shared" si="127"/>
        <v>1</v>
      </c>
      <c r="D78" s="451" t="s">
        <v>89</v>
      </c>
      <c r="E78" s="447">
        <v>340253.43999999994</v>
      </c>
      <c r="F78" s="447">
        <v>387191.7</v>
      </c>
      <c r="G78" s="447">
        <v>657147.46</v>
      </c>
      <c r="H78" s="447">
        <v>598263.24999999988</v>
      </c>
      <c r="I78" s="447">
        <v>528780.37000000011</v>
      </c>
      <c r="J78" s="447">
        <v>583634.42000000016</v>
      </c>
      <c r="K78" s="447">
        <v>519919.77000000014</v>
      </c>
      <c r="L78" s="447">
        <v>546742.34000000008</v>
      </c>
      <c r="M78" s="447">
        <v>139997.30000000002</v>
      </c>
      <c r="N78" s="447">
        <v>93530.069999999992</v>
      </c>
      <c r="O78" s="447">
        <v>209005.11999999991</v>
      </c>
      <c r="P78" s="447">
        <v>516855.12</v>
      </c>
      <c r="Q78" s="447">
        <v>393233.08999999997</v>
      </c>
      <c r="R78" s="447">
        <v>141750.33000000002</v>
      </c>
      <c r="S78" s="447">
        <v>355085.19</v>
      </c>
      <c r="T78" s="447">
        <v>289929.70999999996</v>
      </c>
      <c r="U78" s="447">
        <v>496991.49000000011</v>
      </c>
      <c r="V78" s="447">
        <v>152140.81000000003</v>
      </c>
      <c r="W78" s="447">
        <v>549609.52</v>
      </c>
      <c r="X78" s="447">
        <v>502438.40000000002</v>
      </c>
      <c r="Y78" s="447">
        <v>321845.28999999998</v>
      </c>
      <c r="Z78" s="447">
        <v>622303.55000000016</v>
      </c>
      <c r="AA78" s="447">
        <v>381443.65000000008</v>
      </c>
      <c r="AB78" s="447">
        <v>836860.91000000015</v>
      </c>
      <c r="AC78" s="447">
        <v>251474.13</v>
      </c>
      <c r="AD78" s="447">
        <v>447413.80000000005</v>
      </c>
      <c r="AE78" s="447">
        <v>533106.24</v>
      </c>
      <c r="AF78" s="447">
        <v>331242.81</v>
      </c>
      <c r="AG78" s="447">
        <v>740802.43</v>
      </c>
      <c r="AH78" s="447">
        <v>581891.12999999989</v>
      </c>
      <c r="AI78" s="447">
        <v>612849.83000000007</v>
      </c>
      <c r="AJ78" s="447">
        <v>401664.01999999984</v>
      </c>
      <c r="AK78" s="447">
        <v>189363.31000000006</v>
      </c>
      <c r="AL78" s="447">
        <v>120185.57</v>
      </c>
      <c r="AM78" s="447">
        <v>147378.81</v>
      </c>
      <c r="AN78" s="447">
        <v>129997.78</v>
      </c>
      <c r="AO78" s="447">
        <v>16525.099999999999</v>
      </c>
      <c r="AP78" s="447">
        <v>299812.92999999993</v>
      </c>
      <c r="AQ78" s="447">
        <v>87274.710000000021</v>
      </c>
      <c r="AR78" s="447">
        <v>88695.25</v>
      </c>
      <c r="AS78" s="447">
        <v>142118.32</v>
      </c>
      <c r="AT78" s="447">
        <v>136507.42000000001</v>
      </c>
      <c r="AU78" s="447">
        <v>146451.35999999999</v>
      </c>
      <c r="AV78" s="447">
        <v>93344.31</v>
      </c>
      <c r="AW78" s="447">
        <v>74171.320000000007</v>
      </c>
      <c r="AX78" s="447">
        <v>172861.91</v>
      </c>
      <c r="AY78" s="447">
        <v>153189.4</v>
      </c>
      <c r="AZ78" s="447">
        <v>151494.26999999999</v>
      </c>
      <c r="BA78" s="447">
        <v>75083.62000000001</v>
      </c>
      <c r="BB78" s="447">
        <v>21126.959999999999</v>
      </c>
      <c r="BC78" s="497">
        <v>129236.49</v>
      </c>
      <c r="BD78" s="447">
        <v>462883.21999999991</v>
      </c>
      <c r="BE78" s="447">
        <v>393052.28</v>
      </c>
      <c r="BF78" s="447">
        <v>452604.05</v>
      </c>
      <c r="BG78" s="447">
        <v>314296.70999999996</v>
      </c>
      <c r="BH78" s="447">
        <v>18063051.790000003</v>
      </c>
      <c r="BJ78" s="427">
        <f t="shared" si="128"/>
        <v>17000</v>
      </c>
      <c r="BK78" s="427">
        <f t="shared" si="129"/>
        <v>300000</v>
      </c>
      <c r="BL78" s="427">
        <f t="shared" si="130"/>
        <v>120000</v>
      </c>
      <c r="BM78" s="427">
        <f t="shared" si="131"/>
        <v>315000</v>
      </c>
      <c r="BN78" s="427">
        <f t="shared" si="132"/>
        <v>463000</v>
      </c>
      <c r="BO78" s="427">
        <f t="shared" si="133"/>
        <v>406000</v>
      </c>
      <c r="BP78" s="427">
        <f t="shared" si="134"/>
        <v>121000</v>
      </c>
      <c r="BQ78" s="427">
        <f t="shared" si="135"/>
        <v>190000</v>
      </c>
      <c r="BR78" s="427">
        <f t="shared" si="136"/>
        <v>153000</v>
      </c>
      <c r="BS78" s="427">
        <f t="shared" si="137"/>
        <v>94000</v>
      </c>
      <c r="BT78" s="427">
        <f t="shared" si="138"/>
        <v>599000</v>
      </c>
      <c r="BU78" s="427">
        <f t="shared" si="139"/>
        <v>376000</v>
      </c>
      <c r="BV78" s="427">
        <f t="shared" si="140"/>
        <v>402000</v>
      </c>
      <c r="BW78" s="427">
        <f t="shared" si="141"/>
        <v>837000</v>
      </c>
      <c r="BX78" s="427">
        <f t="shared" si="142"/>
        <v>630000</v>
      </c>
      <c r="BY78" s="427">
        <f t="shared" si="143"/>
        <v>497000</v>
      </c>
      <c r="BZ78" s="427">
        <f t="shared" si="144"/>
        <v>741000</v>
      </c>
      <c r="CA78" s="427">
        <f t="shared" si="145"/>
        <v>564000</v>
      </c>
      <c r="CB78" s="233">
        <f t="shared" si="146"/>
        <v>17000</v>
      </c>
      <c r="CC78" s="233">
        <f t="shared" si="147"/>
        <v>837000</v>
      </c>
      <c r="CD78" s="233">
        <f t="shared" si="148"/>
        <v>329000</v>
      </c>
      <c r="CE78" s="428">
        <f t="shared" si="149"/>
        <v>55</v>
      </c>
      <c r="CF78" s="426">
        <f t="shared" si="150"/>
        <v>16</v>
      </c>
      <c r="CG78" s="426">
        <f t="shared" si="151"/>
        <v>4</v>
      </c>
      <c r="CH78" s="426">
        <f t="shared" si="152"/>
        <v>3</v>
      </c>
      <c r="CI78" s="426">
        <f t="shared" si="153"/>
        <v>21</v>
      </c>
      <c r="CJ78" s="426">
        <f t="shared" si="154"/>
        <v>4</v>
      </c>
      <c r="CK78" s="426">
        <f t="shared" si="155"/>
        <v>5</v>
      </c>
    </row>
    <row r="79" spans="1:89">
      <c r="A79" s="222">
        <v>90000</v>
      </c>
      <c r="B79" s="221" t="s">
        <v>53</v>
      </c>
      <c r="C79" s="223"/>
      <c r="D79" s="418" t="s">
        <v>1457</v>
      </c>
      <c r="E79" s="453">
        <f t="shared" ref="E79:AJ79" si="157">SUM(E63:E78)</f>
        <v>44851747.750000022</v>
      </c>
      <c r="F79" s="453">
        <f t="shared" si="157"/>
        <v>31681821.15000001</v>
      </c>
      <c r="G79" s="453">
        <f t="shared" si="157"/>
        <v>51519365.940000057</v>
      </c>
      <c r="H79" s="453">
        <f t="shared" si="157"/>
        <v>67620140.660000116</v>
      </c>
      <c r="I79" s="453">
        <f t="shared" si="157"/>
        <v>140651662.23999971</v>
      </c>
      <c r="J79" s="453">
        <f t="shared" si="157"/>
        <v>55508846.330000035</v>
      </c>
      <c r="K79" s="453">
        <f t="shared" si="157"/>
        <v>32975952.339999977</v>
      </c>
      <c r="L79" s="453">
        <f t="shared" si="157"/>
        <v>77242919.720000014</v>
      </c>
      <c r="M79" s="453">
        <f t="shared" si="157"/>
        <v>4491332.5699999984</v>
      </c>
      <c r="N79" s="453">
        <f t="shared" si="157"/>
        <v>8767933.589999998</v>
      </c>
      <c r="O79" s="453">
        <f t="shared" si="157"/>
        <v>12049735.000000002</v>
      </c>
      <c r="P79" s="453">
        <f t="shared" si="157"/>
        <v>50452203.22999993</v>
      </c>
      <c r="Q79" s="453">
        <f t="shared" si="157"/>
        <v>49551777.640000008</v>
      </c>
      <c r="R79" s="453">
        <f t="shared" si="157"/>
        <v>6995202.5499999998</v>
      </c>
      <c r="S79" s="453">
        <f t="shared" si="157"/>
        <v>37340131.179999992</v>
      </c>
      <c r="T79" s="453">
        <f t="shared" si="157"/>
        <v>26850370.649999999</v>
      </c>
      <c r="U79" s="453">
        <f t="shared" si="157"/>
        <v>39683488.519999996</v>
      </c>
      <c r="V79" s="453">
        <f t="shared" si="157"/>
        <v>4443922.6900000023</v>
      </c>
      <c r="W79" s="453">
        <f t="shared" si="157"/>
        <v>61636873.710000031</v>
      </c>
      <c r="X79" s="453">
        <f t="shared" si="157"/>
        <v>47235638.109999962</v>
      </c>
      <c r="Y79" s="453">
        <f t="shared" si="157"/>
        <v>23498112.629999995</v>
      </c>
      <c r="Z79" s="453">
        <f t="shared" si="157"/>
        <v>112889496.80999996</v>
      </c>
      <c r="AA79" s="453">
        <f t="shared" si="157"/>
        <v>36591166.900000051</v>
      </c>
      <c r="AB79" s="453">
        <f t="shared" si="157"/>
        <v>364621276.75000012</v>
      </c>
      <c r="AC79" s="453">
        <f t="shared" si="157"/>
        <v>22330940.119999997</v>
      </c>
      <c r="AD79" s="453">
        <f t="shared" si="157"/>
        <v>34311788.369999997</v>
      </c>
      <c r="AE79" s="453">
        <f t="shared" si="157"/>
        <v>59950441.639999919</v>
      </c>
      <c r="AF79" s="453">
        <f t="shared" si="157"/>
        <v>28715477.610000003</v>
      </c>
      <c r="AG79" s="453">
        <f t="shared" si="157"/>
        <v>162729013.37000003</v>
      </c>
      <c r="AH79" s="453">
        <f t="shared" si="157"/>
        <v>55015252.750000201</v>
      </c>
      <c r="AI79" s="453">
        <f t="shared" si="157"/>
        <v>53918748.080000013</v>
      </c>
      <c r="AJ79" s="453">
        <f t="shared" si="157"/>
        <v>77022482.469999924</v>
      </c>
      <c r="AK79" s="453">
        <f t="shared" ref="AK79:BH79" si="158">SUM(AK63:AK78)</f>
        <v>15288032.970000003</v>
      </c>
      <c r="AL79" s="453">
        <f t="shared" si="158"/>
        <v>6676057.1399999978</v>
      </c>
      <c r="AM79" s="453">
        <f t="shared" si="158"/>
        <v>13558433.850000005</v>
      </c>
      <c r="AN79" s="453">
        <f t="shared" si="158"/>
        <v>5394469.3100000005</v>
      </c>
      <c r="AO79" s="453">
        <f t="shared" si="158"/>
        <v>2672157.8400000003</v>
      </c>
      <c r="AP79" s="453">
        <f t="shared" si="158"/>
        <v>9136035.459999999</v>
      </c>
      <c r="AQ79" s="453">
        <f t="shared" si="158"/>
        <v>2363028.2700000009</v>
      </c>
      <c r="AR79" s="453">
        <f t="shared" si="158"/>
        <v>4288928.96</v>
      </c>
      <c r="AS79" s="453">
        <f t="shared" si="158"/>
        <v>2241083.3699999996</v>
      </c>
      <c r="AT79" s="453">
        <f t="shared" si="158"/>
        <v>2103413.9499999997</v>
      </c>
      <c r="AU79" s="453">
        <f t="shared" si="158"/>
        <v>7733048.6499999985</v>
      </c>
      <c r="AV79" s="453">
        <f t="shared" si="158"/>
        <v>3209421.2600000002</v>
      </c>
      <c r="AW79" s="453">
        <f t="shared" si="158"/>
        <v>2923824.3800000013</v>
      </c>
      <c r="AX79" s="453">
        <f t="shared" si="158"/>
        <v>7358041.5499999998</v>
      </c>
      <c r="AY79" s="453">
        <f t="shared" si="158"/>
        <v>2736067.0100000002</v>
      </c>
      <c r="AZ79" s="453">
        <f t="shared" si="158"/>
        <v>6080781.0399999982</v>
      </c>
      <c r="BA79" s="453">
        <f t="shared" si="158"/>
        <v>1745929.0499999998</v>
      </c>
      <c r="BB79" s="453">
        <f t="shared" si="158"/>
        <v>1150163.8099999998</v>
      </c>
      <c r="BC79" s="502">
        <f t="shared" si="158"/>
        <v>1730643.38</v>
      </c>
      <c r="BD79" s="453">
        <f t="shared" si="158"/>
        <v>52750040.860000014</v>
      </c>
      <c r="BE79" s="453">
        <f t="shared" si="158"/>
        <v>32331544.480000012</v>
      </c>
      <c r="BF79" s="453">
        <f t="shared" si="158"/>
        <v>55831939.180000022</v>
      </c>
      <c r="BG79" s="453">
        <f t="shared" si="158"/>
        <v>18267710.829999994</v>
      </c>
      <c r="BH79" s="453">
        <f t="shared" si="158"/>
        <v>2140716059.6700001</v>
      </c>
      <c r="BJ79" s="224">
        <f t="shared" ref="BJ79:CD79" si="159">SUM(BJ63:BJ78)</f>
        <v>646000</v>
      </c>
      <c r="BK79" s="224">
        <f t="shared" si="159"/>
        <v>10829000</v>
      </c>
      <c r="BL79" s="224">
        <f t="shared" si="159"/>
        <v>3999000</v>
      </c>
      <c r="BM79" s="224">
        <f t="shared" si="159"/>
        <v>18043000</v>
      </c>
      <c r="BN79" s="224">
        <f t="shared" si="159"/>
        <v>60359000</v>
      </c>
      <c r="BO79" s="224">
        <f t="shared" si="159"/>
        <v>39801000</v>
      </c>
      <c r="BP79" s="224">
        <f t="shared" si="159"/>
        <v>6076000</v>
      </c>
      <c r="BQ79" s="224">
        <f t="shared" si="159"/>
        <v>17547000</v>
      </c>
      <c r="BR79" s="224">
        <f t="shared" si="159"/>
        <v>12039000</v>
      </c>
      <c r="BS79" s="224">
        <f t="shared" si="159"/>
        <v>3743000</v>
      </c>
      <c r="BT79" s="224">
        <f t="shared" si="159"/>
        <v>77083000</v>
      </c>
      <c r="BU79" s="224">
        <f t="shared" si="159"/>
        <v>34851000</v>
      </c>
      <c r="BV79" s="224">
        <f t="shared" si="159"/>
        <v>50431000</v>
      </c>
      <c r="BW79" s="224">
        <f t="shared" si="159"/>
        <v>364627000</v>
      </c>
      <c r="BX79" s="224">
        <f t="shared" si="159"/>
        <v>151645000</v>
      </c>
      <c r="BY79" s="224">
        <f t="shared" si="159"/>
        <v>37510000</v>
      </c>
      <c r="BZ79" s="224">
        <f t="shared" si="159"/>
        <v>168088000</v>
      </c>
      <c r="CA79" s="224">
        <f t="shared" si="159"/>
        <v>81759000</v>
      </c>
      <c r="CB79" s="224">
        <f t="shared" si="159"/>
        <v>645000</v>
      </c>
      <c r="CC79" s="224">
        <f t="shared" si="159"/>
        <v>364627000</v>
      </c>
      <c r="CD79" s="224">
        <f t="shared" si="159"/>
        <v>39925000</v>
      </c>
    </row>
    <row r="80" spans="1:89">
      <c r="B80" s="226"/>
      <c r="D80" s="416"/>
      <c r="E80" s="417"/>
      <c r="F80" s="417"/>
      <c r="G80" s="417"/>
      <c r="H80" s="417"/>
      <c r="I80" s="417"/>
      <c r="J80" s="417"/>
      <c r="K80" s="417"/>
      <c r="L80" s="417"/>
      <c r="M80" s="417"/>
      <c r="N80" s="417"/>
      <c r="O80" s="417"/>
      <c r="P80" s="417"/>
      <c r="Q80" s="417"/>
      <c r="R80" s="417"/>
      <c r="S80" s="417"/>
      <c r="T80" s="417"/>
      <c r="U80" s="417"/>
      <c r="V80" s="417"/>
      <c r="W80" s="417"/>
      <c r="X80" s="417"/>
      <c r="Y80" s="417"/>
      <c r="Z80" s="417"/>
      <c r="AA80" s="417"/>
      <c r="AB80" s="417"/>
      <c r="AC80" s="417"/>
      <c r="AD80" s="417"/>
      <c r="AE80" s="417"/>
      <c r="AF80" s="417"/>
      <c r="AG80" s="417"/>
      <c r="AH80" s="417"/>
      <c r="AI80" s="417"/>
      <c r="AJ80" s="417"/>
      <c r="AK80" s="417"/>
      <c r="AL80" s="417"/>
      <c r="AM80" s="417"/>
      <c r="AN80" s="417"/>
      <c r="AO80" s="417"/>
      <c r="AP80" s="417"/>
      <c r="AQ80" s="417"/>
      <c r="AR80" s="417"/>
      <c r="AS80" s="417"/>
      <c r="AT80" s="417"/>
      <c r="AU80" s="417"/>
      <c r="AV80" s="417"/>
      <c r="AW80" s="417"/>
      <c r="AX80" s="417"/>
      <c r="AY80" s="417"/>
      <c r="AZ80" s="417"/>
      <c r="BA80" s="417"/>
      <c r="BB80" s="417"/>
      <c r="BC80" s="417"/>
      <c r="BD80" s="417"/>
      <c r="BE80" s="417"/>
      <c r="BF80" s="417"/>
      <c r="BG80" s="417"/>
      <c r="BH80" s="417"/>
      <c r="BS80" s="234">
        <f>BS53-BS79</f>
        <v>336000</v>
      </c>
    </row>
    <row r="81" spans="1:89">
      <c r="B81" s="226"/>
    </row>
    <row r="82" spans="1:89">
      <c r="B82" s="239" t="s">
        <v>504</v>
      </c>
      <c r="C82" s="99"/>
    </row>
    <row r="83" spans="1:89">
      <c r="B83" s="228" t="s">
        <v>559</v>
      </c>
      <c r="C83" s="229">
        <f t="shared" ref="C83:AH83" si="160">C$2</f>
        <v>3</v>
      </c>
      <c r="D83" s="281">
        <f t="shared" si="160"/>
        <v>4</v>
      </c>
      <c r="E83" s="229">
        <f t="shared" si="160"/>
        <v>5</v>
      </c>
      <c r="F83" s="229">
        <f t="shared" si="160"/>
        <v>6</v>
      </c>
      <c r="G83" s="229">
        <f t="shared" si="160"/>
        <v>7</v>
      </c>
      <c r="H83" s="229">
        <f t="shared" si="160"/>
        <v>8</v>
      </c>
      <c r="I83" s="229">
        <f t="shared" si="160"/>
        <v>9</v>
      </c>
      <c r="J83" s="229">
        <f t="shared" si="160"/>
        <v>10</v>
      </c>
      <c r="K83" s="229">
        <f t="shared" si="160"/>
        <v>11</v>
      </c>
      <c r="L83" s="229">
        <f t="shared" si="160"/>
        <v>12</v>
      </c>
      <c r="M83" s="229">
        <f t="shared" si="160"/>
        <v>13</v>
      </c>
      <c r="N83" s="229">
        <f t="shared" si="160"/>
        <v>14</v>
      </c>
      <c r="O83" s="229">
        <f t="shared" si="160"/>
        <v>15</v>
      </c>
      <c r="P83" s="229">
        <f t="shared" si="160"/>
        <v>16</v>
      </c>
      <c r="Q83" s="229">
        <f t="shared" si="160"/>
        <v>17</v>
      </c>
      <c r="R83" s="229">
        <f t="shared" si="160"/>
        <v>18</v>
      </c>
      <c r="S83" s="229">
        <f t="shared" si="160"/>
        <v>19</v>
      </c>
      <c r="T83" s="229">
        <f t="shared" si="160"/>
        <v>20</v>
      </c>
      <c r="U83" s="229">
        <f t="shared" si="160"/>
        <v>21</v>
      </c>
      <c r="V83" s="229">
        <f t="shared" si="160"/>
        <v>22</v>
      </c>
      <c r="W83" s="229">
        <f t="shared" si="160"/>
        <v>23</v>
      </c>
      <c r="X83" s="229">
        <f t="shared" si="160"/>
        <v>24</v>
      </c>
      <c r="Y83" s="229">
        <f t="shared" si="160"/>
        <v>25</v>
      </c>
      <c r="Z83" s="229">
        <f t="shared" si="160"/>
        <v>26</v>
      </c>
      <c r="AA83" s="229">
        <f t="shared" si="160"/>
        <v>27</v>
      </c>
      <c r="AB83" s="229">
        <f t="shared" si="160"/>
        <v>28</v>
      </c>
      <c r="AC83" s="229">
        <f t="shared" si="160"/>
        <v>29</v>
      </c>
      <c r="AD83" s="229">
        <f t="shared" si="160"/>
        <v>30</v>
      </c>
      <c r="AE83" s="229">
        <f t="shared" si="160"/>
        <v>31</v>
      </c>
      <c r="AF83" s="229">
        <f t="shared" si="160"/>
        <v>32</v>
      </c>
      <c r="AG83" s="229">
        <f t="shared" si="160"/>
        <v>33</v>
      </c>
      <c r="AH83" s="229">
        <f t="shared" si="160"/>
        <v>34</v>
      </c>
      <c r="AI83" s="229">
        <f t="shared" ref="AI83:BH83" si="161">AI$2</f>
        <v>35</v>
      </c>
      <c r="AJ83" s="229">
        <f t="shared" si="161"/>
        <v>36</v>
      </c>
      <c r="AK83" s="229">
        <f t="shared" si="161"/>
        <v>37</v>
      </c>
      <c r="AL83" s="229">
        <f t="shared" si="161"/>
        <v>38</v>
      </c>
      <c r="AM83" s="229">
        <f t="shared" si="161"/>
        <v>39</v>
      </c>
      <c r="AN83" s="229">
        <f t="shared" si="161"/>
        <v>40</v>
      </c>
      <c r="AO83" s="229">
        <f t="shared" si="161"/>
        <v>41</v>
      </c>
      <c r="AP83" s="229">
        <f t="shared" si="161"/>
        <v>42</v>
      </c>
      <c r="AQ83" s="229">
        <f t="shared" si="161"/>
        <v>43</v>
      </c>
      <c r="AR83" s="229">
        <f t="shared" si="161"/>
        <v>44</v>
      </c>
      <c r="AS83" s="229">
        <f t="shared" si="161"/>
        <v>45</v>
      </c>
      <c r="AT83" s="229">
        <f t="shared" si="161"/>
        <v>46</v>
      </c>
      <c r="AU83" s="229">
        <f t="shared" si="161"/>
        <v>47</v>
      </c>
      <c r="AV83" s="229">
        <f t="shared" si="161"/>
        <v>48</v>
      </c>
      <c r="AW83" s="229">
        <f t="shared" si="161"/>
        <v>49</v>
      </c>
      <c r="AX83" s="229">
        <f t="shared" si="161"/>
        <v>50</v>
      </c>
      <c r="AY83" s="229">
        <f t="shared" si="161"/>
        <v>51</v>
      </c>
      <c r="AZ83" s="229">
        <f t="shared" si="161"/>
        <v>52</v>
      </c>
      <c r="BA83" s="229">
        <f t="shared" si="161"/>
        <v>53</v>
      </c>
      <c r="BB83" s="229">
        <f t="shared" si="161"/>
        <v>54</v>
      </c>
      <c r="BC83" s="229">
        <f t="shared" si="161"/>
        <v>55</v>
      </c>
      <c r="BD83" s="229">
        <f t="shared" si="161"/>
        <v>56</v>
      </c>
      <c r="BE83" s="229">
        <f t="shared" si="161"/>
        <v>57</v>
      </c>
      <c r="BF83" s="229">
        <f t="shared" si="161"/>
        <v>58</v>
      </c>
      <c r="BG83" s="229">
        <f t="shared" si="161"/>
        <v>59</v>
      </c>
      <c r="BH83" s="229">
        <f t="shared" si="161"/>
        <v>60</v>
      </c>
    </row>
    <row r="84" spans="1:89" s="241" customFormat="1">
      <c r="B84" s="230" t="s">
        <v>567</v>
      </c>
      <c r="C84" s="242"/>
      <c r="D84" s="282" t="s">
        <v>561</v>
      </c>
      <c r="E84" s="237">
        <v>10</v>
      </c>
      <c r="F84" s="237">
        <v>30</v>
      </c>
      <c r="G84" s="237">
        <v>40</v>
      </c>
      <c r="H84" s="237">
        <v>60</v>
      </c>
      <c r="I84" s="237">
        <v>70</v>
      </c>
      <c r="J84" s="237">
        <v>80</v>
      </c>
      <c r="K84" s="237">
        <v>90</v>
      </c>
      <c r="L84" s="237">
        <v>100</v>
      </c>
      <c r="M84" s="237">
        <v>120</v>
      </c>
      <c r="N84" s="237">
        <v>130</v>
      </c>
      <c r="O84" s="237">
        <v>150</v>
      </c>
      <c r="P84" s="237">
        <v>160</v>
      </c>
      <c r="Q84" s="237">
        <v>170</v>
      </c>
      <c r="R84" s="237">
        <v>180</v>
      </c>
      <c r="S84" s="237">
        <v>190</v>
      </c>
      <c r="T84" s="237">
        <v>200</v>
      </c>
      <c r="U84" s="237">
        <v>210</v>
      </c>
      <c r="V84" s="237">
        <v>220</v>
      </c>
      <c r="W84" s="237">
        <v>230</v>
      </c>
      <c r="X84" s="237">
        <v>240</v>
      </c>
      <c r="Y84" s="237">
        <v>250</v>
      </c>
      <c r="Z84" s="237">
        <v>260</v>
      </c>
      <c r="AA84" s="237">
        <v>270</v>
      </c>
      <c r="AB84" s="237">
        <v>280</v>
      </c>
      <c r="AC84" s="237">
        <v>300</v>
      </c>
      <c r="AD84" s="237">
        <v>310</v>
      </c>
      <c r="AE84" s="237">
        <v>320</v>
      </c>
      <c r="AF84" s="237">
        <v>330</v>
      </c>
      <c r="AG84" s="237">
        <v>350</v>
      </c>
      <c r="AH84" s="237">
        <v>360</v>
      </c>
      <c r="AI84" s="237">
        <v>380</v>
      </c>
      <c r="AJ84" s="237">
        <v>390</v>
      </c>
      <c r="AK84" s="237">
        <v>400</v>
      </c>
      <c r="AL84" s="237">
        <v>410</v>
      </c>
      <c r="AM84" s="237">
        <v>420</v>
      </c>
      <c r="AN84" s="237">
        <v>480</v>
      </c>
      <c r="AO84" s="237">
        <v>500</v>
      </c>
      <c r="AP84" s="237">
        <v>510</v>
      </c>
      <c r="AQ84" s="237">
        <v>520</v>
      </c>
      <c r="AR84" s="237">
        <v>530</v>
      </c>
      <c r="AS84" s="237">
        <v>540</v>
      </c>
      <c r="AT84" s="237">
        <v>550</v>
      </c>
      <c r="AU84" s="237">
        <v>560</v>
      </c>
      <c r="AV84" s="237">
        <v>570</v>
      </c>
      <c r="AW84" s="237">
        <v>580</v>
      </c>
      <c r="AX84" s="237">
        <v>590</v>
      </c>
      <c r="AY84" s="237">
        <v>600</v>
      </c>
      <c r="AZ84" s="237">
        <v>610</v>
      </c>
      <c r="BA84" s="237">
        <v>620</v>
      </c>
      <c r="BB84" s="237">
        <v>630</v>
      </c>
      <c r="BC84" s="237">
        <v>640</v>
      </c>
      <c r="BD84" s="237">
        <v>960</v>
      </c>
      <c r="BE84" s="237">
        <v>970</v>
      </c>
      <c r="BF84" s="237">
        <v>980</v>
      </c>
      <c r="BG84" s="237">
        <v>990</v>
      </c>
      <c r="BH84" s="242" t="s">
        <v>497</v>
      </c>
    </row>
    <row r="85" spans="1:89" s="29" customFormat="1" ht="22.9" customHeight="1">
      <c r="A85" s="243"/>
      <c r="B85" s="228"/>
      <c r="C85" s="228"/>
      <c r="D85" s="283" t="s">
        <v>558</v>
      </c>
      <c r="E85" s="238" t="str">
        <f t="shared" ref="E85:AJ85" si="162">VLOOKUP(E84,num,15,FALSE)</f>
        <v>Barrington</v>
      </c>
      <c r="F85" s="238" t="str">
        <f t="shared" si="162"/>
        <v>Burrillville</v>
      </c>
      <c r="G85" s="238" t="str">
        <f t="shared" si="162"/>
        <v>Central Falls</v>
      </c>
      <c r="H85" s="238" t="str">
        <f t="shared" si="162"/>
        <v>Coventry</v>
      </c>
      <c r="I85" s="238" t="str">
        <f t="shared" si="162"/>
        <v>Cranston</v>
      </c>
      <c r="J85" s="238" t="str">
        <f t="shared" si="162"/>
        <v>Cumberland</v>
      </c>
      <c r="K85" s="238" t="str">
        <f t="shared" si="162"/>
        <v>East Greenwich</v>
      </c>
      <c r="L85" s="238" t="str">
        <f t="shared" si="162"/>
        <v>E Providence</v>
      </c>
      <c r="M85" s="238" t="str">
        <f t="shared" si="162"/>
        <v>Foster</v>
      </c>
      <c r="N85" s="238" t="str">
        <f t="shared" si="162"/>
        <v>Glocester</v>
      </c>
      <c r="O85" s="238" t="str">
        <f t="shared" si="162"/>
        <v>Jamestown</v>
      </c>
      <c r="P85" s="238" t="str">
        <f t="shared" si="162"/>
        <v>Johnston</v>
      </c>
      <c r="Q85" s="238" t="str">
        <f t="shared" si="162"/>
        <v>Lincoln</v>
      </c>
      <c r="R85" s="238" t="str">
        <f t="shared" si="162"/>
        <v>Little Compton</v>
      </c>
      <c r="S85" s="238" t="str">
        <f t="shared" si="162"/>
        <v>Middletown</v>
      </c>
      <c r="T85" s="238" t="str">
        <f t="shared" si="162"/>
        <v>Narragansett</v>
      </c>
      <c r="U85" s="238" t="str">
        <f t="shared" si="162"/>
        <v>Newport</v>
      </c>
      <c r="V85" s="238" t="str">
        <f t="shared" si="162"/>
        <v>New Shoreham</v>
      </c>
      <c r="W85" s="238" t="str">
        <f t="shared" si="162"/>
        <v>North Kingstown</v>
      </c>
      <c r="X85" s="238" t="str">
        <f t="shared" si="162"/>
        <v>North Providence</v>
      </c>
      <c r="Y85" s="238" t="str">
        <f t="shared" si="162"/>
        <v>North Smithfield</v>
      </c>
      <c r="Z85" s="238" t="str">
        <f t="shared" si="162"/>
        <v>Pawtucket</v>
      </c>
      <c r="AA85" s="238" t="str">
        <f t="shared" si="162"/>
        <v>Portsmouth</v>
      </c>
      <c r="AB85" s="238" t="str">
        <f t="shared" si="162"/>
        <v>Providence</v>
      </c>
      <c r="AC85" s="238" t="str">
        <f t="shared" si="162"/>
        <v>Scituate</v>
      </c>
      <c r="AD85" s="238" t="str">
        <f t="shared" si="162"/>
        <v>Smithfield</v>
      </c>
      <c r="AE85" s="238" t="str">
        <f t="shared" si="162"/>
        <v>South Kingstown</v>
      </c>
      <c r="AF85" s="238" t="str">
        <f t="shared" si="162"/>
        <v>Tiverton</v>
      </c>
      <c r="AG85" s="238" t="str">
        <f t="shared" si="162"/>
        <v>Warwick</v>
      </c>
      <c r="AH85" s="238" t="str">
        <f t="shared" si="162"/>
        <v>Westerly</v>
      </c>
      <c r="AI85" s="238" t="str">
        <f t="shared" si="162"/>
        <v>W Warwick</v>
      </c>
      <c r="AJ85" s="238" t="str">
        <f t="shared" si="162"/>
        <v>Woonsocket</v>
      </c>
      <c r="AK85" s="238" t="str">
        <f t="shared" ref="AK85:BG85" si="163">VLOOKUP(AK84,num,15,FALSE)</f>
        <v>Davies</v>
      </c>
      <c r="AL85" s="238" t="str">
        <f t="shared" si="163"/>
        <v>Deaf</v>
      </c>
      <c r="AM85" s="238" t="str">
        <f t="shared" si="163"/>
        <v>Metropolitan C&amp;TC</v>
      </c>
      <c r="AN85" s="238" t="str">
        <f t="shared" si="163"/>
        <v>Highlander</v>
      </c>
      <c r="AO85" s="238" t="str">
        <f t="shared" si="163"/>
        <v>New England Laborers</v>
      </c>
      <c r="AP85" s="238" t="str">
        <f t="shared" si="163"/>
        <v>Cuffee</v>
      </c>
      <c r="AQ85" s="238" t="str">
        <f t="shared" si="163"/>
        <v>Kingston Hill</v>
      </c>
      <c r="AR85" s="238" t="str">
        <f t="shared" si="163"/>
        <v>International</v>
      </c>
      <c r="AS85" s="238" t="str">
        <f t="shared" si="163"/>
        <v>Blackstone</v>
      </c>
      <c r="AT85" s="238" t="str">
        <f t="shared" si="163"/>
        <v>Compass</v>
      </c>
      <c r="AU85" s="238" t="str">
        <f t="shared" si="163"/>
        <v>Times 2</v>
      </c>
      <c r="AV85" s="238" t="str">
        <f t="shared" si="163"/>
        <v>ACES</v>
      </c>
      <c r="AW85" s="238" t="str">
        <f t="shared" si="163"/>
        <v>Beacon</v>
      </c>
      <c r="AX85" s="238" t="str">
        <f t="shared" si="163"/>
        <v>Learning Community</v>
      </c>
      <c r="AY85" s="238" t="str">
        <f t="shared" si="163"/>
        <v>Segue</v>
      </c>
      <c r="AZ85" s="238" t="str">
        <f t="shared" si="163"/>
        <v>RIMA-BV</v>
      </c>
      <c r="BA85" s="238" t="str">
        <f t="shared" ref="BA85:BB85" si="164">VLOOKUP(BA84,num,15,FALSE)</f>
        <v>Greene</v>
      </c>
      <c r="BB85" s="238" t="str">
        <f t="shared" si="164"/>
        <v>Trinity</v>
      </c>
      <c r="BC85" s="238" t="s">
        <v>1498</v>
      </c>
      <c r="BD85" s="238" t="str">
        <f t="shared" si="163"/>
        <v>Bristol-Warren</v>
      </c>
      <c r="BE85" s="238" t="str">
        <f t="shared" si="163"/>
        <v>Exeter-W. Greenwich</v>
      </c>
      <c r="BF85" s="238" t="str">
        <f t="shared" si="163"/>
        <v>Chariho</v>
      </c>
      <c r="BG85" s="238" t="str">
        <f t="shared" si="163"/>
        <v>Foster-Glocester</v>
      </c>
      <c r="BH85" s="38"/>
    </row>
    <row r="86" spans="1:89" s="30" customFormat="1" ht="22.9" customHeight="1">
      <c r="A86" s="207"/>
      <c r="B86" s="244"/>
      <c r="C86" s="228"/>
      <c r="D86" s="284" t="s">
        <v>557</v>
      </c>
      <c r="E86" s="99" t="b">
        <f t="shared" ref="E86:P86" si="165">EXACT(E85,E87)</f>
        <v>1</v>
      </c>
      <c r="F86" s="99" t="b">
        <f t="shared" si="165"/>
        <v>1</v>
      </c>
      <c r="G86" s="99" t="b">
        <f t="shared" si="165"/>
        <v>1</v>
      </c>
      <c r="H86" s="99" t="b">
        <f t="shared" si="165"/>
        <v>1</v>
      </c>
      <c r="I86" s="99" t="b">
        <f t="shared" si="165"/>
        <v>1</v>
      </c>
      <c r="J86" s="99" t="b">
        <f t="shared" si="165"/>
        <v>1</v>
      </c>
      <c r="K86" s="99" t="b">
        <f t="shared" si="165"/>
        <v>1</v>
      </c>
      <c r="L86" s="99" t="b">
        <f t="shared" si="165"/>
        <v>1</v>
      </c>
      <c r="M86" s="99" t="b">
        <f t="shared" si="165"/>
        <v>1</v>
      </c>
      <c r="N86" s="99" t="b">
        <f t="shared" si="165"/>
        <v>1</v>
      </c>
      <c r="O86" s="99" t="b">
        <f t="shared" si="165"/>
        <v>1</v>
      </c>
      <c r="P86" s="99" t="b">
        <f t="shared" si="165"/>
        <v>1</v>
      </c>
      <c r="Q86" s="99" t="b">
        <f t="shared" ref="Q86:BH86" si="166">EXACT(Q85,Q87)</f>
        <v>1</v>
      </c>
      <c r="R86" s="99" t="b">
        <f t="shared" si="166"/>
        <v>1</v>
      </c>
      <c r="S86" s="99" t="b">
        <f t="shared" si="166"/>
        <v>1</v>
      </c>
      <c r="T86" s="99" t="b">
        <f t="shared" si="166"/>
        <v>1</v>
      </c>
      <c r="U86" s="99" t="b">
        <f t="shared" si="166"/>
        <v>1</v>
      </c>
      <c r="V86" s="99" t="b">
        <f t="shared" si="166"/>
        <v>1</v>
      </c>
      <c r="W86" s="99" t="b">
        <f t="shared" si="166"/>
        <v>1</v>
      </c>
      <c r="X86" s="99" t="b">
        <f t="shared" si="166"/>
        <v>1</v>
      </c>
      <c r="Y86" s="99" t="b">
        <f t="shared" si="166"/>
        <v>1</v>
      </c>
      <c r="Z86" s="99" t="b">
        <f t="shared" si="166"/>
        <v>1</v>
      </c>
      <c r="AA86" s="99" t="b">
        <f t="shared" si="166"/>
        <v>1</v>
      </c>
      <c r="AB86" s="99" t="b">
        <f t="shared" si="166"/>
        <v>1</v>
      </c>
      <c r="AC86" s="99" t="b">
        <f t="shared" si="166"/>
        <v>1</v>
      </c>
      <c r="AD86" s="99" t="b">
        <f t="shared" si="166"/>
        <v>1</v>
      </c>
      <c r="AE86" s="99" t="b">
        <f t="shared" si="166"/>
        <v>1</v>
      </c>
      <c r="AF86" s="99" t="b">
        <f t="shared" si="166"/>
        <v>1</v>
      </c>
      <c r="AG86" s="99" t="b">
        <f t="shared" si="166"/>
        <v>1</v>
      </c>
      <c r="AH86" s="99" t="b">
        <f t="shared" si="166"/>
        <v>1</v>
      </c>
      <c r="AI86" s="99" t="b">
        <f t="shared" si="166"/>
        <v>1</v>
      </c>
      <c r="AJ86" s="99" t="b">
        <f t="shared" si="166"/>
        <v>1</v>
      </c>
      <c r="AK86" s="99" t="b">
        <f t="shared" si="166"/>
        <v>1</v>
      </c>
      <c r="AL86" s="99" t="b">
        <f t="shared" si="166"/>
        <v>1</v>
      </c>
      <c r="AM86" s="99" t="b">
        <f t="shared" si="166"/>
        <v>1</v>
      </c>
      <c r="AN86" s="99" t="b">
        <f t="shared" si="166"/>
        <v>1</v>
      </c>
      <c r="AO86" s="99" t="b">
        <f t="shared" si="166"/>
        <v>1</v>
      </c>
      <c r="AP86" s="99" t="b">
        <f t="shared" si="166"/>
        <v>1</v>
      </c>
      <c r="AQ86" s="99" t="b">
        <f t="shared" si="166"/>
        <v>1</v>
      </c>
      <c r="AR86" s="99" t="b">
        <f t="shared" si="166"/>
        <v>1</v>
      </c>
      <c r="AS86" s="99" t="b">
        <f t="shared" si="166"/>
        <v>1</v>
      </c>
      <c r="AT86" s="99" t="b">
        <f t="shared" si="166"/>
        <v>1</v>
      </c>
      <c r="AU86" s="99" t="b">
        <f t="shared" si="166"/>
        <v>1</v>
      </c>
      <c r="AV86" s="99" t="b">
        <f t="shared" si="166"/>
        <v>1</v>
      </c>
      <c r="AW86" s="99" t="b">
        <f t="shared" si="166"/>
        <v>1</v>
      </c>
      <c r="AX86" s="99" t="b">
        <f t="shared" si="166"/>
        <v>1</v>
      </c>
      <c r="AY86" s="99" t="b">
        <f t="shared" si="166"/>
        <v>1</v>
      </c>
      <c r="AZ86" s="99" t="b">
        <f t="shared" si="166"/>
        <v>1</v>
      </c>
      <c r="BA86" s="99" t="b">
        <f t="shared" ref="BA86:BC86" si="167">EXACT(BA85,BA87)</f>
        <v>1</v>
      </c>
      <c r="BB86" s="99" t="b">
        <f t="shared" si="167"/>
        <v>1</v>
      </c>
      <c r="BC86" s="99" t="b">
        <f t="shared" si="167"/>
        <v>1</v>
      </c>
      <c r="BD86" s="99" t="b">
        <f t="shared" si="166"/>
        <v>1</v>
      </c>
      <c r="BE86" s="99" t="b">
        <f t="shared" si="166"/>
        <v>1</v>
      </c>
      <c r="BF86" s="99" t="b">
        <f t="shared" si="166"/>
        <v>1</v>
      </c>
      <c r="BG86" s="99" t="b">
        <f t="shared" si="166"/>
        <v>1</v>
      </c>
      <c r="BH86" s="99" t="b">
        <f t="shared" si="166"/>
        <v>1</v>
      </c>
    </row>
    <row r="87" spans="1:89" s="30" customFormat="1" ht="22.9" customHeight="1">
      <c r="A87" s="207"/>
      <c r="B87" s="38" t="s">
        <v>46</v>
      </c>
      <c r="C87" s="245" t="s">
        <v>556</v>
      </c>
      <c r="D87" s="457" t="s">
        <v>46</v>
      </c>
      <c r="E87" s="455" t="s">
        <v>510</v>
      </c>
      <c r="F87" s="455" t="s">
        <v>514</v>
      </c>
      <c r="G87" s="455" t="s">
        <v>515</v>
      </c>
      <c r="H87" s="455" t="s">
        <v>516</v>
      </c>
      <c r="I87" s="455" t="s">
        <v>517</v>
      </c>
      <c r="J87" s="455" t="s">
        <v>518</v>
      </c>
      <c r="K87" s="455" t="s">
        <v>545</v>
      </c>
      <c r="L87" s="455" t="s">
        <v>519</v>
      </c>
      <c r="M87" s="455" t="s">
        <v>520</v>
      </c>
      <c r="N87" s="455" t="s">
        <v>547</v>
      </c>
      <c r="O87" s="455" t="s">
        <v>523</v>
      </c>
      <c r="P87" s="455" t="s">
        <v>524</v>
      </c>
      <c r="Q87" s="455" t="s">
        <v>548</v>
      </c>
      <c r="R87" s="455" t="s">
        <v>527</v>
      </c>
      <c r="S87" s="455" t="s">
        <v>529</v>
      </c>
      <c r="T87" s="455" t="s">
        <v>530</v>
      </c>
      <c r="U87" s="455" t="s">
        <v>549</v>
      </c>
      <c r="V87" s="455" t="s">
        <v>532</v>
      </c>
      <c r="W87" s="455" t="s">
        <v>533</v>
      </c>
      <c r="X87" s="455" t="s">
        <v>688</v>
      </c>
      <c r="Y87" s="455" t="s">
        <v>550</v>
      </c>
      <c r="Z87" s="455" t="s">
        <v>534</v>
      </c>
      <c r="AA87" s="455" t="s">
        <v>535</v>
      </c>
      <c r="AB87" s="455" t="s">
        <v>536</v>
      </c>
      <c r="AC87" s="455" t="s">
        <v>551</v>
      </c>
      <c r="AD87" s="455" t="s">
        <v>538</v>
      </c>
      <c r="AE87" s="455" t="s">
        <v>539</v>
      </c>
      <c r="AF87" s="455" t="s">
        <v>540</v>
      </c>
      <c r="AG87" s="455" t="s">
        <v>553</v>
      </c>
      <c r="AH87" s="455" t="s">
        <v>554</v>
      </c>
      <c r="AI87" s="455" t="s">
        <v>541</v>
      </c>
      <c r="AJ87" s="455" t="s">
        <v>555</v>
      </c>
      <c r="AK87" s="455" t="s">
        <v>562</v>
      </c>
      <c r="AL87" s="455" t="s">
        <v>563</v>
      </c>
      <c r="AM87" s="455" t="s">
        <v>528</v>
      </c>
      <c r="AN87" s="455" t="s">
        <v>692</v>
      </c>
      <c r="AO87" s="455" t="s">
        <v>531</v>
      </c>
      <c r="AP87" s="455" t="s">
        <v>544</v>
      </c>
      <c r="AQ87" s="455" t="s">
        <v>525</v>
      </c>
      <c r="AR87" s="455" t="s">
        <v>522</v>
      </c>
      <c r="AS87" s="455" t="s">
        <v>512</v>
      </c>
      <c r="AT87" s="455" t="s">
        <v>543</v>
      </c>
      <c r="AU87" s="455" t="s">
        <v>552</v>
      </c>
      <c r="AV87" s="455" t="s">
        <v>1475</v>
      </c>
      <c r="AW87" s="455" t="s">
        <v>511</v>
      </c>
      <c r="AX87" s="455" t="s">
        <v>526</v>
      </c>
      <c r="AY87" s="455" t="s">
        <v>537</v>
      </c>
      <c r="AZ87" s="455" t="s">
        <v>689</v>
      </c>
      <c r="BA87" s="455" t="s">
        <v>1473</v>
      </c>
      <c r="BB87" s="455" t="s">
        <v>1474</v>
      </c>
      <c r="BC87" s="497" t="s">
        <v>1498</v>
      </c>
      <c r="BD87" s="455" t="s">
        <v>513</v>
      </c>
      <c r="BE87" s="455" t="s">
        <v>546</v>
      </c>
      <c r="BF87" s="455" t="s">
        <v>542</v>
      </c>
      <c r="BG87" s="455" t="s">
        <v>521</v>
      </c>
      <c r="BH87" s="455"/>
    </row>
    <row r="88" spans="1:89" s="234" customFormat="1" ht="24">
      <c r="A88" s="235">
        <f t="shared" ref="A88:A122" si="168">LEFT(B88,3)*1</f>
        <v>111</v>
      </c>
      <c r="B88" s="265" t="s">
        <v>90</v>
      </c>
      <c r="C88" s="266" t="b">
        <f t="shared" ref="C88:C122" si="169">EXACT(D88,B88)</f>
        <v>1</v>
      </c>
      <c r="D88" s="456" t="s">
        <v>90</v>
      </c>
      <c r="E88" s="455">
        <v>23269915.629999999</v>
      </c>
      <c r="F88" s="455">
        <v>14845669.810000001</v>
      </c>
      <c r="G88" s="455">
        <v>22247794.190000001</v>
      </c>
      <c r="H88" s="455">
        <v>38598449.479999997</v>
      </c>
      <c r="I88" s="455">
        <v>75931697.489999995</v>
      </c>
      <c r="J88" s="455">
        <v>27469345.969999999</v>
      </c>
      <c r="K88" s="455">
        <v>17398692.359999999</v>
      </c>
      <c r="L88" s="455">
        <v>31941970.579999998</v>
      </c>
      <c r="M88" s="455">
        <v>2118698.6800000002</v>
      </c>
      <c r="N88" s="455">
        <v>4213948</v>
      </c>
      <c r="O88" s="455">
        <v>4291245.49</v>
      </c>
      <c r="P88" s="455">
        <v>22470297.829999998</v>
      </c>
      <c r="Q88" s="455">
        <v>25708103.68</v>
      </c>
      <c r="R88" s="455">
        <v>2761706.95</v>
      </c>
      <c r="S88" s="455">
        <v>18948977.260000002</v>
      </c>
      <c r="T88" s="455">
        <v>12571111.939999999</v>
      </c>
      <c r="U88" s="455">
        <v>18468630.390000001</v>
      </c>
      <c r="V88" s="455">
        <v>2637714.41</v>
      </c>
      <c r="W88" s="455">
        <v>29914028.989999998</v>
      </c>
      <c r="X88" s="455">
        <v>23747874.120000001</v>
      </c>
      <c r="Y88" s="455">
        <v>11083511.66</v>
      </c>
      <c r="Z88" s="455">
        <v>55721009.469999999</v>
      </c>
      <c r="AA88" s="455">
        <v>18307705.469999999</v>
      </c>
      <c r="AB88" s="455">
        <v>152961365.27000001</v>
      </c>
      <c r="AC88" s="455">
        <v>12383381.390000001</v>
      </c>
      <c r="AD88" s="455">
        <v>16987035.489999998</v>
      </c>
      <c r="AE88" s="455">
        <v>29735148.620000001</v>
      </c>
      <c r="AF88" s="455">
        <v>13787775.41</v>
      </c>
      <c r="AG88" s="455">
        <v>86973711.819999993</v>
      </c>
      <c r="AH88" s="455">
        <v>24600199.57</v>
      </c>
      <c r="AI88" s="455">
        <v>26633959.850000001</v>
      </c>
      <c r="AJ88" s="455">
        <v>37737156.630000003</v>
      </c>
      <c r="AK88" s="455">
        <v>7202465.9800000004</v>
      </c>
      <c r="AL88" s="455">
        <v>2331279.13</v>
      </c>
      <c r="AM88" s="455">
        <v>4143084.88</v>
      </c>
      <c r="AN88" s="455">
        <v>2153896.42</v>
      </c>
      <c r="AO88" s="455">
        <v>1464325.45</v>
      </c>
      <c r="AP88" s="455">
        <v>4033275.31</v>
      </c>
      <c r="AQ88" s="455">
        <v>926157.55</v>
      </c>
      <c r="AR88" s="455">
        <v>2101893.69</v>
      </c>
      <c r="AS88" s="455">
        <v>842406.65</v>
      </c>
      <c r="AT88" s="455">
        <v>966658.08</v>
      </c>
      <c r="AU88" s="455">
        <v>3908786.83</v>
      </c>
      <c r="AV88" s="455">
        <v>1724221.42</v>
      </c>
      <c r="AW88" s="455">
        <v>1424081.95</v>
      </c>
      <c r="AX88" s="455">
        <v>3105076.54</v>
      </c>
      <c r="AY88" s="455">
        <v>858502.97</v>
      </c>
      <c r="AZ88" s="455">
        <v>2196987.33</v>
      </c>
      <c r="BA88" s="455">
        <v>735272.95</v>
      </c>
      <c r="BB88" s="455">
        <v>384319.84</v>
      </c>
      <c r="BC88" s="497">
        <v>494368.28</v>
      </c>
      <c r="BD88" s="455">
        <v>23243692.739999998</v>
      </c>
      <c r="BE88" s="455">
        <v>15655154.59</v>
      </c>
      <c r="BF88" s="455">
        <v>25990125.600000001</v>
      </c>
      <c r="BG88" s="455">
        <v>8846722.0600000005</v>
      </c>
      <c r="BH88" s="455">
        <v>1021200590.14</v>
      </c>
      <c r="BJ88" s="427">
        <f t="shared" ref="BJ88:BJ122" si="170">ROUNDUP(MIN($AN88:$BC88),-3)</f>
        <v>385000</v>
      </c>
      <c r="BK88" s="427">
        <f t="shared" ref="BK88:BK122" si="171">ROUNDUP(MAX($AN88:$BC88),-3)</f>
        <v>4034000</v>
      </c>
      <c r="BL88" s="427">
        <f t="shared" ref="BL88:BL122" si="172">IF(ISERROR(ROUNDUP(AVERAGE($AN88:$BC88),-3))=TRUE,0,ROUNDUP(AVERAGE($AN88:$BC88),-3))</f>
        <v>1708000</v>
      </c>
      <c r="BM88" s="427">
        <f t="shared" ref="BM88:BM122" si="173">ROUNDUP(MIN($BD88:$BG88),-3)</f>
        <v>8847000</v>
      </c>
      <c r="BN88" s="427">
        <f t="shared" ref="BN88:BN122" si="174">ROUNDUP(MAX($BD88:$BG88),-3)</f>
        <v>25991000</v>
      </c>
      <c r="BO88" s="427">
        <f t="shared" ref="BO88:BO122" si="175">IF(ISERROR(ROUNDUP(AVERAGE($BD88:$BG88),-3))=TRUE,0,ROUNDUP(AVERAGE($BD88:$BG88),-3))</f>
        <v>18434000</v>
      </c>
      <c r="BP88" s="427">
        <f t="shared" ref="BP88:BP122" si="176">ROUNDUP(MIN($AK88:$AM88),-3)</f>
        <v>2332000</v>
      </c>
      <c r="BQ88" s="427">
        <f t="shared" ref="BQ88:BQ122" si="177">ROUNDUP(MAX($AK88:$AM88),-3)</f>
        <v>7203000</v>
      </c>
      <c r="BR88" s="427">
        <f t="shared" ref="BR88:BR122" si="178">IF(ISERROR(ROUNDUP(AVERAGE($AK88:$AM88),-3))=TRUE,0,ROUNDUP(AVERAGE($AK88:$AM88),-3))</f>
        <v>4559000</v>
      </c>
      <c r="BS88" s="427">
        <f t="shared" ref="BS88:BS122" si="179">ROUNDUP(MIN($E88,$F88,$H88,$J88,$K88,$M88,$N88,$O88,$Q88,$R88,$S88,$T88,$V88,$W88,$Y88,$AA88,$AC88,$AD88,$AE88,$AF88,$AH88),-3)</f>
        <v>2119000</v>
      </c>
      <c r="BT88" s="427">
        <f t="shared" ref="BT88:BT122" si="180">ROUNDUP(MAX($E88,$F88,$H88,$J88,$K88,$M88,$N88,$O88,$Q88,$R88,$S88,$T88,$V88,$W88,$Y88,$AA88,$AC88,$AD88,$AE88,$AF88,$AH88),-3)</f>
        <v>38599000</v>
      </c>
      <c r="BU88" s="427">
        <f t="shared" ref="BU88:BU122" si="181">IF(ISERROR(ROUNDUP(AVERAGE($E88, $F88, $H88, $J88,$K88, $M88, $O88,$Q88,$R88,$S88,$T88,$V88,$W88,$Y88,$AA88,$AC88,$AD88,$AE88,$AF88,$AH88),-3))=TRUE,0,ROUNDUP(AVERAGE($E88, $F88, $H88, $J88,$K88, $M88, $O88,$Q88,$R88,$S88,$T88,$V88,$W88,$Y88,$AA88,$AC88,$AD88,$AE88,$AF88,$AH88),-3))</f>
        <v>17371000</v>
      </c>
      <c r="BV88" s="427">
        <f t="shared" ref="BV88:BV122" si="182">ROUNDUP(MIN($G88,$Z88,$AB88,$AJ88),-3)</f>
        <v>22248000</v>
      </c>
      <c r="BW88" s="427">
        <f t="shared" ref="BW88:BW122" si="183">ROUNDUP(MAX($G88,$Z88,$AB88,$AJ88),-3)</f>
        <v>152962000</v>
      </c>
      <c r="BX88" s="427">
        <f t="shared" ref="BX88:BX122" si="184">IF(ISERROR(ROUNDUP(AVERAGE($G88,$Z88, $AB88,$AJ88),-3))=TRUE,0,ROUNDUP(AVERAGE($G88,$Z88, $AB88,$AJ88),-3))</f>
        <v>67167000</v>
      </c>
      <c r="BY88" s="427">
        <f t="shared" ref="BY88:BY122" si="185">ROUNDUP(MIN($I88,$L88,$P88,$U88,$X88,$AG88,$AI88),-3)</f>
        <v>18469000</v>
      </c>
      <c r="BZ88" s="427">
        <f t="shared" ref="BZ88:BZ122" si="186">ROUNDUP(MAX($I88,$L88,$P88,$U88,$X88,$AG88,$AI88),-3)</f>
        <v>86974000</v>
      </c>
      <c r="CA88" s="427">
        <f t="shared" ref="CA88:CA122" si="187">IF(ISERROR(ROUNDUP(AVERAGE($I88, $L88, $P88, $U88,$X88,$AG88, $AI88),-3))=TRUE,0,ROUNDUP(AVERAGE($I88, $L88, $P88,$U88, $X88,$AG88, $AI88),-3))</f>
        <v>40882000</v>
      </c>
      <c r="CB88" s="233">
        <f t="shared" ref="CB88:CB122" si="188">ROUNDUP(MIN($E88:$BG88),-3)</f>
        <v>385000</v>
      </c>
      <c r="CC88" s="233">
        <f t="shared" ref="CC88:CC122" si="189">ROUNDUP(MAX($E88:$BG88),-3)</f>
        <v>152962000</v>
      </c>
      <c r="CD88" s="233">
        <f t="shared" ref="CD88:CD122" si="190">IF(ISERROR(ROUNDUP(AVERAGE($E88:$BG88),-3))=TRUE,0,ROUNDUP(AVERAGE($E88:$BG88),-3))</f>
        <v>18568000</v>
      </c>
      <c r="CE88" s="428">
        <f t="shared" ref="CE88:CE122" si="191">COUNT(E88:BG88)</f>
        <v>55</v>
      </c>
      <c r="CF88" s="426">
        <f t="shared" ref="CF88:CF122" si="192">COUNT($AN88:$BC88)</f>
        <v>16</v>
      </c>
      <c r="CG88" s="426">
        <f t="shared" ref="CG88:CG122" si="193">COUNT($BD88:$BG88)</f>
        <v>4</v>
      </c>
      <c r="CH88" s="426">
        <f t="shared" ref="CH88:CH122" si="194">COUNT($AK88:$AM88)</f>
        <v>3</v>
      </c>
      <c r="CI88" s="426">
        <f t="shared" ref="CI88:CI122" si="195">COUNT($E88,$F88,$H88,$J88,$K88,$M88,$N88,$O88,$Q88,$R88,$S88,$T88,$V88,$W88,$Y88,$AA88,$AC88,$AD88,$AE88,$AF88,$AH88)</f>
        <v>21</v>
      </c>
      <c r="CJ88" s="426">
        <f t="shared" ref="CJ88:CJ122" si="196">COUNT($G88,$Z88,$AB88,$AJ88)</f>
        <v>4</v>
      </c>
      <c r="CK88" s="426">
        <f t="shared" ref="CK88:CK98" si="197">COUNT($I88,$L257,$P257,$U88,$X88,$AG88,$AI88)</f>
        <v>5</v>
      </c>
    </row>
    <row r="89" spans="1:89">
      <c r="A89" s="235">
        <f t="shared" si="168"/>
        <v>112</v>
      </c>
      <c r="B89" s="248" t="s">
        <v>91</v>
      </c>
      <c r="C89" s="99" t="b">
        <f t="shared" si="169"/>
        <v>1</v>
      </c>
      <c r="D89" s="456" t="s">
        <v>91</v>
      </c>
      <c r="E89" s="455">
        <v>659773.6</v>
      </c>
      <c r="F89" s="455">
        <v>305321.33</v>
      </c>
      <c r="G89" s="455">
        <v>371781.9</v>
      </c>
      <c r="H89" s="455">
        <v>476809.66</v>
      </c>
      <c r="I89" s="455">
        <v>1323140.05</v>
      </c>
      <c r="J89" s="455">
        <v>496657.51</v>
      </c>
      <c r="K89" s="455">
        <v>235125.58</v>
      </c>
      <c r="L89" s="455">
        <v>600332.35</v>
      </c>
      <c r="M89" s="455">
        <v>43419.03</v>
      </c>
      <c r="N89" s="455">
        <v>85642.93</v>
      </c>
      <c r="O89" s="455">
        <v>74417.759999999995</v>
      </c>
      <c r="P89" s="455">
        <v>352905.15</v>
      </c>
      <c r="Q89" s="455">
        <v>323302.65000000002</v>
      </c>
      <c r="R89" s="455">
        <v>96892.800000000003</v>
      </c>
      <c r="S89" s="455">
        <v>231096.3</v>
      </c>
      <c r="T89" s="455">
        <v>92054.52</v>
      </c>
      <c r="U89" s="455">
        <v>467366.8</v>
      </c>
      <c r="V89" s="455">
        <v>29620.17</v>
      </c>
      <c r="W89" s="455">
        <v>456835.59</v>
      </c>
      <c r="X89" s="455">
        <v>412249.17</v>
      </c>
      <c r="Y89" s="455">
        <v>184096.31</v>
      </c>
      <c r="Z89" s="455">
        <v>929101.85</v>
      </c>
      <c r="AA89" s="455">
        <v>334840.28999999998</v>
      </c>
      <c r="AB89" s="455">
        <v>7763769</v>
      </c>
      <c r="AC89" s="455">
        <v>65879.759999999995</v>
      </c>
      <c r="AD89" s="455">
        <v>301920.34000000003</v>
      </c>
      <c r="AE89" s="455">
        <v>719573.51</v>
      </c>
      <c r="AF89" s="455">
        <v>190331.03</v>
      </c>
      <c r="AG89" s="455">
        <v>1371956.45</v>
      </c>
      <c r="AH89" s="455">
        <v>635661.92000000004</v>
      </c>
      <c r="AI89" s="455">
        <v>783222.95</v>
      </c>
      <c r="AJ89" s="455">
        <v>444376.77</v>
      </c>
      <c r="AK89" s="455">
        <v>146871.35999999999</v>
      </c>
      <c r="AL89" s="455">
        <v>57421.3</v>
      </c>
      <c r="AM89" s="455"/>
      <c r="AN89" s="455">
        <v>100195.3</v>
      </c>
      <c r="AO89" s="455">
        <v>19055.86</v>
      </c>
      <c r="AP89" s="455">
        <v>150433.03</v>
      </c>
      <c r="AQ89" s="455">
        <v>47027.83</v>
      </c>
      <c r="AR89" s="455">
        <v>34516</v>
      </c>
      <c r="AS89" s="455">
        <v>5966.87</v>
      </c>
      <c r="AT89" s="455">
        <v>13056.22</v>
      </c>
      <c r="AU89" s="455">
        <v>127703.54</v>
      </c>
      <c r="AV89" s="455">
        <v>35599.86</v>
      </c>
      <c r="AW89" s="455">
        <v>71573.48</v>
      </c>
      <c r="AX89" s="455">
        <v>164777.32</v>
      </c>
      <c r="AY89" s="455">
        <v>8419</v>
      </c>
      <c r="AZ89" s="455">
        <v>65522.04</v>
      </c>
      <c r="BA89" s="455">
        <v>18414.75</v>
      </c>
      <c r="BB89" s="455">
        <v>3800</v>
      </c>
      <c r="BC89" s="497">
        <v>35271.57</v>
      </c>
      <c r="BD89" s="455">
        <v>622946.98</v>
      </c>
      <c r="BE89" s="455">
        <v>233056.03</v>
      </c>
      <c r="BF89" s="455">
        <v>346609.21</v>
      </c>
      <c r="BG89" s="455">
        <v>196308.6</v>
      </c>
      <c r="BH89" s="455">
        <v>23364021.18</v>
      </c>
      <c r="BJ89" s="427">
        <f t="shared" si="170"/>
        <v>4000</v>
      </c>
      <c r="BK89" s="427">
        <f t="shared" si="171"/>
        <v>165000</v>
      </c>
      <c r="BL89" s="427">
        <f t="shared" si="172"/>
        <v>57000</v>
      </c>
      <c r="BM89" s="427">
        <f t="shared" si="173"/>
        <v>197000</v>
      </c>
      <c r="BN89" s="427">
        <f t="shared" si="174"/>
        <v>623000</v>
      </c>
      <c r="BO89" s="427">
        <f t="shared" si="175"/>
        <v>350000</v>
      </c>
      <c r="BP89" s="427">
        <f t="shared" si="176"/>
        <v>58000</v>
      </c>
      <c r="BQ89" s="427">
        <f t="shared" si="177"/>
        <v>147000</v>
      </c>
      <c r="BR89" s="427">
        <f t="shared" si="178"/>
        <v>103000</v>
      </c>
      <c r="BS89" s="427">
        <f t="shared" si="179"/>
        <v>30000</v>
      </c>
      <c r="BT89" s="427">
        <f t="shared" si="180"/>
        <v>720000</v>
      </c>
      <c r="BU89" s="427">
        <f t="shared" si="181"/>
        <v>298000</v>
      </c>
      <c r="BV89" s="427">
        <f t="shared" si="182"/>
        <v>372000</v>
      </c>
      <c r="BW89" s="427">
        <f t="shared" si="183"/>
        <v>7764000</v>
      </c>
      <c r="BX89" s="427">
        <f t="shared" si="184"/>
        <v>2378000</v>
      </c>
      <c r="BY89" s="427">
        <f t="shared" si="185"/>
        <v>353000</v>
      </c>
      <c r="BZ89" s="427">
        <f t="shared" si="186"/>
        <v>1372000</v>
      </c>
      <c r="CA89" s="427">
        <f t="shared" si="187"/>
        <v>759000</v>
      </c>
      <c r="CB89" s="233">
        <f t="shared" si="188"/>
        <v>4000</v>
      </c>
      <c r="CC89" s="233">
        <f t="shared" si="189"/>
        <v>7764000</v>
      </c>
      <c r="CD89" s="233">
        <f t="shared" si="190"/>
        <v>433000</v>
      </c>
      <c r="CE89" s="428">
        <f t="shared" si="191"/>
        <v>54</v>
      </c>
      <c r="CF89" s="426">
        <f t="shared" si="192"/>
        <v>16</v>
      </c>
      <c r="CG89" s="426">
        <f t="shared" si="193"/>
        <v>4</v>
      </c>
      <c r="CH89" s="426">
        <f t="shared" si="194"/>
        <v>2</v>
      </c>
      <c r="CI89" s="426">
        <f t="shared" si="195"/>
        <v>21</v>
      </c>
      <c r="CJ89" s="426">
        <f t="shared" si="196"/>
        <v>4</v>
      </c>
      <c r="CK89" s="426">
        <f t="shared" si="197"/>
        <v>5</v>
      </c>
    </row>
    <row r="90" spans="1:89" ht="24">
      <c r="A90" s="235">
        <f t="shared" si="168"/>
        <v>113</v>
      </c>
      <c r="B90" s="248" t="s">
        <v>92</v>
      </c>
      <c r="C90" s="99" t="b">
        <f t="shared" si="169"/>
        <v>1</v>
      </c>
      <c r="D90" s="456" t="s">
        <v>92</v>
      </c>
      <c r="E90" s="455">
        <v>2123108.81</v>
      </c>
      <c r="F90" s="455">
        <v>889185.6</v>
      </c>
      <c r="G90" s="455">
        <v>1942855.19</v>
      </c>
      <c r="H90" s="455">
        <v>2984425.25</v>
      </c>
      <c r="I90" s="455">
        <v>1822317.72</v>
      </c>
      <c r="J90" s="455">
        <v>2318852.4300000002</v>
      </c>
      <c r="K90" s="455">
        <v>1225523.21</v>
      </c>
      <c r="L90" s="455">
        <v>2825391.7</v>
      </c>
      <c r="M90" s="455">
        <v>284780.42</v>
      </c>
      <c r="N90" s="455">
        <v>888699.05</v>
      </c>
      <c r="O90" s="455">
        <v>763029.25</v>
      </c>
      <c r="P90" s="455">
        <v>1797973.26</v>
      </c>
      <c r="Q90" s="455">
        <v>1846530.29</v>
      </c>
      <c r="R90" s="455">
        <v>87695.360000000001</v>
      </c>
      <c r="S90" s="455">
        <v>1040896.71</v>
      </c>
      <c r="T90" s="455">
        <v>858134.62</v>
      </c>
      <c r="U90" s="455">
        <v>1381186.44</v>
      </c>
      <c r="V90" s="455"/>
      <c r="W90" s="455">
        <v>2665911.15</v>
      </c>
      <c r="X90" s="455">
        <v>4306091.5199999996</v>
      </c>
      <c r="Y90" s="455">
        <v>889972.2</v>
      </c>
      <c r="Z90" s="455">
        <v>557720.44999999995</v>
      </c>
      <c r="AA90" s="455">
        <v>1526887.02</v>
      </c>
      <c r="AB90" s="455">
        <v>16492423.59</v>
      </c>
      <c r="AC90" s="455">
        <v>687790.4</v>
      </c>
      <c r="AD90" s="455">
        <v>1650865.2</v>
      </c>
      <c r="AE90" s="455">
        <v>2808445.04</v>
      </c>
      <c r="AF90" s="455">
        <v>833681.54</v>
      </c>
      <c r="AG90" s="455">
        <v>1174436.3600000001</v>
      </c>
      <c r="AH90" s="455">
        <v>636291.56000000006</v>
      </c>
      <c r="AI90" s="455">
        <v>1609524.82</v>
      </c>
      <c r="AJ90" s="455">
        <v>2733742.11</v>
      </c>
      <c r="AK90" s="455"/>
      <c r="AL90" s="455">
        <v>173965.22</v>
      </c>
      <c r="AM90" s="455">
        <v>973992.6</v>
      </c>
      <c r="AN90" s="455">
        <v>236750.53</v>
      </c>
      <c r="AO90" s="455"/>
      <c r="AP90" s="455">
        <v>406162.66</v>
      </c>
      <c r="AQ90" s="455">
        <v>211665.56</v>
      </c>
      <c r="AR90" s="455">
        <v>240198.46</v>
      </c>
      <c r="AS90" s="455">
        <v>3021.63</v>
      </c>
      <c r="AT90" s="455">
        <v>238063.73</v>
      </c>
      <c r="AU90" s="455">
        <v>49399.49</v>
      </c>
      <c r="AV90" s="455"/>
      <c r="AW90" s="455">
        <v>780</v>
      </c>
      <c r="AX90" s="455">
        <v>269300.13</v>
      </c>
      <c r="AY90" s="455">
        <v>243375.73</v>
      </c>
      <c r="AZ90" s="455">
        <v>895106.25</v>
      </c>
      <c r="BA90" s="455">
        <v>750</v>
      </c>
      <c r="BB90" s="455"/>
      <c r="BC90" s="497"/>
      <c r="BD90" s="455">
        <v>1987751.29</v>
      </c>
      <c r="BE90" s="455">
        <v>1260518.6499999999</v>
      </c>
      <c r="BF90" s="455">
        <v>3144952.1</v>
      </c>
      <c r="BG90" s="455">
        <v>526789.68000000005</v>
      </c>
      <c r="BH90" s="455">
        <v>74516911.980000004</v>
      </c>
      <c r="BJ90" s="427">
        <f t="shared" si="170"/>
        <v>1000</v>
      </c>
      <c r="BK90" s="427">
        <f t="shared" si="171"/>
        <v>896000</v>
      </c>
      <c r="BL90" s="427">
        <f t="shared" si="172"/>
        <v>233000</v>
      </c>
      <c r="BM90" s="427">
        <f t="shared" si="173"/>
        <v>527000</v>
      </c>
      <c r="BN90" s="427">
        <f t="shared" si="174"/>
        <v>3145000</v>
      </c>
      <c r="BO90" s="427">
        <f t="shared" si="175"/>
        <v>1731000</v>
      </c>
      <c r="BP90" s="427">
        <f t="shared" si="176"/>
        <v>174000</v>
      </c>
      <c r="BQ90" s="427">
        <f t="shared" si="177"/>
        <v>974000</v>
      </c>
      <c r="BR90" s="427">
        <f t="shared" si="178"/>
        <v>574000</v>
      </c>
      <c r="BS90" s="427">
        <f t="shared" si="179"/>
        <v>88000</v>
      </c>
      <c r="BT90" s="427">
        <f t="shared" si="180"/>
        <v>2985000</v>
      </c>
      <c r="BU90" s="427">
        <f t="shared" si="181"/>
        <v>1375000</v>
      </c>
      <c r="BV90" s="427">
        <f t="shared" si="182"/>
        <v>558000</v>
      </c>
      <c r="BW90" s="427">
        <f t="shared" si="183"/>
        <v>16493000</v>
      </c>
      <c r="BX90" s="427">
        <f t="shared" si="184"/>
        <v>5432000</v>
      </c>
      <c r="BY90" s="427">
        <f t="shared" si="185"/>
        <v>1175000</v>
      </c>
      <c r="BZ90" s="427">
        <f t="shared" si="186"/>
        <v>4307000</v>
      </c>
      <c r="CA90" s="427">
        <f t="shared" si="187"/>
        <v>2131000</v>
      </c>
      <c r="CB90" s="233">
        <f t="shared" si="188"/>
        <v>1000</v>
      </c>
      <c r="CC90" s="233">
        <f t="shared" si="189"/>
        <v>16493000</v>
      </c>
      <c r="CD90" s="233">
        <f t="shared" si="190"/>
        <v>1521000</v>
      </c>
      <c r="CE90" s="428">
        <f t="shared" si="191"/>
        <v>49</v>
      </c>
      <c r="CF90" s="426">
        <f t="shared" si="192"/>
        <v>12</v>
      </c>
      <c r="CG90" s="426">
        <f t="shared" si="193"/>
        <v>4</v>
      </c>
      <c r="CH90" s="426">
        <f t="shared" si="194"/>
        <v>2</v>
      </c>
      <c r="CI90" s="426">
        <f t="shared" si="195"/>
        <v>20</v>
      </c>
      <c r="CJ90" s="426">
        <f t="shared" si="196"/>
        <v>4</v>
      </c>
      <c r="CK90" s="426">
        <f t="shared" si="197"/>
        <v>7</v>
      </c>
    </row>
    <row r="91" spans="1:89" ht="36">
      <c r="A91" s="235">
        <f t="shared" si="168"/>
        <v>121</v>
      </c>
      <c r="B91" s="248" t="s">
        <v>93</v>
      </c>
      <c r="C91" s="99" t="b">
        <f t="shared" si="169"/>
        <v>1</v>
      </c>
      <c r="D91" s="456" t="s">
        <v>93</v>
      </c>
      <c r="E91" s="455">
        <v>740883.62</v>
      </c>
      <c r="F91" s="455">
        <v>510490.48</v>
      </c>
      <c r="G91" s="455">
        <v>759983.87</v>
      </c>
      <c r="H91" s="455">
        <v>747493.9</v>
      </c>
      <c r="I91" s="455">
        <v>1646537.74</v>
      </c>
      <c r="J91" s="455">
        <v>225796.74</v>
      </c>
      <c r="K91" s="455">
        <v>77956.899999999994</v>
      </c>
      <c r="L91" s="455">
        <v>548225.35</v>
      </c>
      <c r="M91" s="455">
        <v>45340.62</v>
      </c>
      <c r="N91" s="455">
        <v>59959.22</v>
      </c>
      <c r="O91" s="455">
        <v>260158.46</v>
      </c>
      <c r="P91" s="455">
        <v>454807.78</v>
      </c>
      <c r="Q91" s="455">
        <v>339445.26</v>
      </c>
      <c r="R91" s="455">
        <v>83010.16</v>
      </c>
      <c r="S91" s="455">
        <v>118410.73</v>
      </c>
      <c r="T91" s="455">
        <v>677395.48</v>
      </c>
      <c r="U91" s="455">
        <v>520993.66</v>
      </c>
      <c r="V91" s="455">
        <v>65976.03</v>
      </c>
      <c r="W91" s="455">
        <v>768838.72</v>
      </c>
      <c r="X91" s="455">
        <v>328436.34999999998</v>
      </c>
      <c r="Y91" s="455">
        <v>161368.95000000001</v>
      </c>
      <c r="Z91" s="455">
        <v>1865238.74</v>
      </c>
      <c r="AA91" s="455">
        <v>239814.6</v>
      </c>
      <c r="AB91" s="455">
        <v>1796973.96</v>
      </c>
      <c r="AC91" s="455">
        <v>97808.57</v>
      </c>
      <c r="AD91" s="455">
        <v>745145.35</v>
      </c>
      <c r="AE91" s="455">
        <v>164372.93</v>
      </c>
      <c r="AF91" s="455">
        <v>87459.02</v>
      </c>
      <c r="AG91" s="455">
        <v>937208.84</v>
      </c>
      <c r="AH91" s="455">
        <v>301240.11</v>
      </c>
      <c r="AI91" s="455">
        <v>363148.6</v>
      </c>
      <c r="AJ91" s="455">
        <v>890254.88</v>
      </c>
      <c r="AK91" s="455">
        <v>299523.03000000003</v>
      </c>
      <c r="AL91" s="455">
        <v>157757.12</v>
      </c>
      <c r="AM91" s="455">
        <v>809044.78</v>
      </c>
      <c r="AN91" s="455">
        <v>118428.66</v>
      </c>
      <c r="AO91" s="455">
        <v>3918.55</v>
      </c>
      <c r="AP91" s="455">
        <v>314600.21999999997</v>
      </c>
      <c r="AQ91" s="455">
        <v>38504.99</v>
      </c>
      <c r="AR91" s="455">
        <v>828</v>
      </c>
      <c r="AS91" s="455">
        <v>115666.41</v>
      </c>
      <c r="AT91" s="455">
        <v>29529.39</v>
      </c>
      <c r="AU91" s="455">
        <v>219919.18</v>
      </c>
      <c r="AV91" s="455">
        <v>45019.49</v>
      </c>
      <c r="AW91" s="455">
        <v>20480.77</v>
      </c>
      <c r="AX91" s="455">
        <v>57620.17</v>
      </c>
      <c r="AY91" s="455">
        <v>100552.46</v>
      </c>
      <c r="AZ91" s="455">
        <v>1591</v>
      </c>
      <c r="BA91" s="455">
        <v>91589.440000000002</v>
      </c>
      <c r="BB91" s="455">
        <v>47262.97</v>
      </c>
      <c r="BC91" s="497">
        <v>45031.839999999997</v>
      </c>
      <c r="BD91" s="455">
        <v>815193.53</v>
      </c>
      <c r="BE91" s="455">
        <v>99038.15</v>
      </c>
      <c r="BF91" s="455">
        <v>1037251.99</v>
      </c>
      <c r="BG91" s="455">
        <v>224849.75</v>
      </c>
      <c r="BH91" s="455">
        <v>21323377.510000002</v>
      </c>
      <c r="BJ91" s="427">
        <f t="shared" si="170"/>
        <v>1000</v>
      </c>
      <c r="BK91" s="427">
        <f t="shared" si="171"/>
        <v>315000</v>
      </c>
      <c r="BL91" s="427">
        <f t="shared" si="172"/>
        <v>79000</v>
      </c>
      <c r="BM91" s="427">
        <f t="shared" si="173"/>
        <v>100000</v>
      </c>
      <c r="BN91" s="427">
        <f t="shared" si="174"/>
        <v>1038000</v>
      </c>
      <c r="BO91" s="427">
        <f t="shared" si="175"/>
        <v>545000</v>
      </c>
      <c r="BP91" s="427">
        <f t="shared" si="176"/>
        <v>158000</v>
      </c>
      <c r="BQ91" s="427">
        <f t="shared" si="177"/>
        <v>810000</v>
      </c>
      <c r="BR91" s="427">
        <f t="shared" si="178"/>
        <v>423000</v>
      </c>
      <c r="BS91" s="427">
        <f t="shared" si="179"/>
        <v>46000</v>
      </c>
      <c r="BT91" s="427">
        <f t="shared" si="180"/>
        <v>769000</v>
      </c>
      <c r="BU91" s="427">
        <f t="shared" si="181"/>
        <v>323000</v>
      </c>
      <c r="BV91" s="427">
        <f t="shared" si="182"/>
        <v>760000</v>
      </c>
      <c r="BW91" s="427">
        <f t="shared" si="183"/>
        <v>1866000</v>
      </c>
      <c r="BX91" s="427">
        <f t="shared" si="184"/>
        <v>1329000</v>
      </c>
      <c r="BY91" s="427">
        <f t="shared" si="185"/>
        <v>329000</v>
      </c>
      <c r="BZ91" s="427">
        <f t="shared" si="186"/>
        <v>1647000</v>
      </c>
      <c r="CA91" s="427">
        <f t="shared" si="187"/>
        <v>686000</v>
      </c>
      <c r="CB91" s="233">
        <f t="shared" si="188"/>
        <v>1000</v>
      </c>
      <c r="CC91" s="233">
        <f t="shared" si="189"/>
        <v>1866000</v>
      </c>
      <c r="CD91" s="233">
        <f t="shared" si="190"/>
        <v>388000</v>
      </c>
      <c r="CE91" s="428">
        <f t="shared" si="191"/>
        <v>55</v>
      </c>
      <c r="CF91" s="426">
        <f t="shared" si="192"/>
        <v>16</v>
      </c>
      <c r="CG91" s="426">
        <f t="shared" si="193"/>
        <v>4</v>
      </c>
      <c r="CH91" s="426">
        <f t="shared" si="194"/>
        <v>3</v>
      </c>
      <c r="CI91" s="426">
        <f t="shared" si="195"/>
        <v>21</v>
      </c>
      <c r="CJ91" s="426">
        <f t="shared" si="196"/>
        <v>4</v>
      </c>
      <c r="CK91" s="426">
        <f t="shared" si="197"/>
        <v>7</v>
      </c>
    </row>
    <row r="92" spans="1:89" ht="36">
      <c r="A92" s="235">
        <f t="shared" si="168"/>
        <v>122</v>
      </c>
      <c r="B92" s="248" t="s">
        <v>94</v>
      </c>
      <c r="C92" s="99" t="b">
        <f t="shared" si="169"/>
        <v>1</v>
      </c>
      <c r="D92" s="456" t="s">
        <v>94</v>
      </c>
      <c r="E92" s="455">
        <v>485956.42</v>
      </c>
      <c r="F92" s="455">
        <v>312748.25</v>
      </c>
      <c r="G92" s="455">
        <v>1192124.01</v>
      </c>
      <c r="H92" s="455">
        <v>712155.58</v>
      </c>
      <c r="I92" s="455">
        <v>963493.9</v>
      </c>
      <c r="J92" s="455">
        <v>360084.23</v>
      </c>
      <c r="K92" s="455">
        <v>437426.26</v>
      </c>
      <c r="L92" s="455">
        <v>754214.96</v>
      </c>
      <c r="M92" s="455">
        <v>32616.48</v>
      </c>
      <c r="N92" s="455">
        <v>96381.35</v>
      </c>
      <c r="O92" s="455">
        <v>166820.79999999999</v>
      </c>
      <c r="P92" s="455">
        <v>242991.4</v>
      </c>
      <c r="Q92" s="455">
        <v>528621.43000000005</v>
      </c>
      <c r="R92" s="455">
        <v>158242.29999999999</v>
      </c>
      <c r="S92" s="455">
        <v>718775.22</v>
      </c>
      <c r="T92" s="455">
        <v>268106.26</v>
      </c>
      <c r="U92" s="455">
        <v>518729.78</v>
      </c>
      <c r="V92" s="455">
        <v>34939.040000000001</v>
      </c>
      <c r="W92" s="455">
        <v>623537.06999999995</v>
      </c>
      <c r="X92" s="455">
        <v>445823.97</v>
      </c>
      <c r="Y92" s="455">
        <v>125337.63</v>
      </c>
      <c r="Z92" s="455">
        <v>1229228.68</v>
      </c>
      <c r="AA92" s="455">
        <v>375517.05</v>
      </c>
      <c r="AB92" s="455">
        <v>3525981</v>
      </c>
      <c r="AC92" s="455">
        <v>459130.13</v>
      </c>
      <c r="AD92" s="455">
        <v>438234.73</v>
      </c>
      <c r="AE92" s="455">
        <v>761121.68</v>
      </c>
      <c r="AF92" s="455">
        <v>211632.35</v>
      </c>
      <c r="AG92" s="455">
        <v>1263650.3899999999</v>
      </c>
      <c r="AH92" s="455">
        <v>870510.12</v>
      </c>
      <c r="AI92" s="455">
        <v>489187.04</v>
      </c>
      <c r="AJ92" s="455">
        <v>552445.18999999994</v>
      </c>
      <c r="AK92" s="455">
        <v>434708.42</v>
      </c>
      <c r="AL92" s="455">
        <v>40690.94</v>
      </c>
      <c r="AM92" s="455">
        <v>381026.89</v>
      </c>
      <c r="AN92" s="455">
        <v>125764.16</v>
      </c>
      <c r="AO92" s="455">
        <v>24068.720000000001</v>
      </c>
      <c r="AP92" s="455">
        <v>178363.99</v>
      </c>
      <c r="AQ92" s="455">
        <v>31945.61</v>
      </c>
      <c r="AR92" s="455">
        <v>87687</v>
      </c>
      <c r="AS92" s="455">
        <v>32959.660000000003</v>
      </c>
      <c r="AT92" s="455">
        <v>28346.58</v>
      </c>
      <c r="AU92" s="455">
        <v>441762.14</v>
      </c>
      <c r="AV92" s="455">
        <v>33196.82</v>
      </c>
      <c r="AW92" s="455">
        <v>112387.12</v>
      </c>
      <c r="AX92" s="455">
        <v>456276.86</v>
      </c>
      <c r="AY92" s="455">
        <v>48373</v>
      </c>
      <c r="AZ92" s="455">
        <v>214201.93</v>
      </c>
      <c r="BA92" s="455">
        <v>61475.3</v>
      </c>
      <c r="BB92" s="455">
        <v>50031.360000000001</v>
      </c>
      <c r="BC92" s="497">
        <v>145449.35999999999</v>
      </c>
      <c r="BD92" s="455">
        <v>581630.18000000005</v>
      </c>
      <c r="BE92" s="455">
        <v>228791.28</v>
      </c>
      <c r="BF92" s="455">
        <v>833802.01</v>
      </c>
      <c r="BG92" s="455">
        <v>236247.71</v>
      </c>
      <c r="BH92" s="455">
        <v>24164951.739999998</v>
      </c>
      <c r="BJ92" s="427">
        <f t="shared" si="170"/>
        <v>25000</v>
      </c>
      <c r="BK92" s="427">
        <f t="shared" si="171"/>
        <v>457000</v>
      </c>
      <c r="BL92" s="427">
        <f t="shared" si="172"/>
        <v>130000</v>
      </c>
      <c r="BM92" s="427">
        <f t="shared" si="173"/>
        <v>229000</v>
      </c>
      <c r="BN92" s="427">
        <f t="shared" si="174"/>
        <v>834000</v>
      </c>
      <c r="BO92" s="427">
        <f t="shared" si="175"/>
        <v>471000</v>
      </c>
      <c r="BP92" s="427">
        <f t="shared" si="176"/>
        <v>41000</v>
      </c>
      <c r="BQ92" s="427">
        <f t="shared" si="177"/>
        <v>435000</v>
      </c>
      <c r="BR92" s="427">
        <f t="shared" si="178"/>
        <v>286000</v>
      </c>
      <c r="BS92" s="427">
        <f t="shared" si="179"/>
        <v>33000</v>
      </c>
      <c r="BT92" s="427">
        <f t="shared" si="180"/>
        <v>871000</v>
      </c>
      <c r="BU92" s="427">
        <f t="shared" si="181"/>
        <v>405000</v>
      </c>
      <c r="BV92" s="427">
        <f t="shared" si="182"/>
        <v>553000</v>
      </c>
      <c r="BW92" s="427">
        <f t="shared" si="183"/>
        <v>3526000</v>
      </c>
      <c r="BX92" s="427">
        <f t="shared" si="184"/>
        <v>1625000</v>
      </c>
      <c r="BY92" s="427">
        <f t="shared" si="185"/>
        <v>243000</v>
      </c>
      <c r="BZ92" s="427">
        <f t="shared" si="186"/>
        <v>1264000</v>
      </c>
      <c r="CA92" s="427">
        <f t="shared" si="187"/>
        <v>669000</v>
      </c>
      <c r="CB92" s="233">
        <f t="shared" si="188"/>
        <v>25000</v>
      </c>
      <c r="CC92" s="233">
        <f t="shared" si="189"/>
        <v>3526000</v>
      </c>
      <c r="CD92" s="233">
        <f t="shared" si="190"/>
        <v>440000</v>
      </c>
      <c r="CE92" s="428">
        <f t="shared" si="191"/>
        <v>55</v>
      </c>
      <c r="CF92" s="426">
        <f t="shared" si="192"/>
        <v>16</v>
      </c>
      <c r="CG92" s="426">
        <f t="shared" si="193"/>
        <v>4</v>
      </c>
      <c r="CH92" s="426">
        <f t="shared" si="194"/>
        <v>3</v>
      </c>
      <c r="CI92" s="426">
        <f t="shared" si="195"/>
        <v>21</v>
      </c>
      <c r="CJ92" s="426">
        <f t="shared" si="196"/>
        <v>4</v>
      </c>
      <c r="CK92" s="426">
        <f t="shared" si="197"/>
        <v>5</v>
      </c>
    </row>
    <row r="93" spans="1:89" ht="24">
      <c r="A93" s="235">
        <f t="shared" si="168"/>
        <v>211</v>
      </c>
      <c r="B93" s="248" t="s">
        <v>95</v>
      </c>
      <c r="C93" s="99" t="b">
        <f t="shared" si="169"/>
        <v>1</v>
      </c>
      <c r="D93" s="456" t="s">
        <v>95</v>
      </c>
      <c r="E93" s="455">
        <v>1032122.23</v>
      </c>
      <c r="F93" s="455">
        <v>596114.15</v>
      </c>
      <c r="G93" s="455">
        <v>1119521.07</v>
      </c>
      <c r="H93" s="455">
        <v>1136680.3</v>
      </c>
      <c r="I93" s="455">
        <v>3134943.61</v>
      </c>
      <c r="J93" s="455">
        <v>1297514.83</v>
      </c>
      <c r="K93" s="455">
        <v>639056.26</v>
      </c>
      <c r="L93" s="455">
        <v>1402640.7</v>
      </c>
      <c r="M93" s="455"/>
      <c r="N93" s="455"/>
      <c r="O93" s="455"/>
      <c r="P93" s="455">
        <v>745629.57</v>
      </c>
      <c r="Q93" s="455">
        <v>837582.23</v>
      </c>
      <c r="R93" s="455">
        <v>98282.94</v>
      </c>
      <c r="S93" s="455">
        <v>772166.16</v>
      </c>
      <c r="T93" s="455">
        <v>419576.19</v>
      </c>
      <c r="U93" s="455">
        <v>506958.46</v>
      </c>
      <c r="V93" s="455">
        <v>37697.69</v>
      </c>
      <c r="W93" s="455">
        <v>1058057.42</v>
      </c>
      <c r="X93" s="455">
        <v>533567.69999999995</v>
      </c>
      <c r="Y93" s="455">
        <v>449041.37</v>
      </c>
      <c r="Z93" s="455">
        <v>1589148.17</v>
      </c>
      <c r="AA93" s="455">
        <v>1020906.28</v>
      </c>
      <c r="AB93" s="455">
        <v>7249083.3799999999</v>
      </c>
      <c r="AC93" s="455">
        <v>399680.95</v>
      </c>
      <c r="AD93" s="455">
        <v>790911.82</v>
      </c>
      <c r="AE93" s="455">
        <v>1092803.26</v>
      </c>
      <c r="AF93" s="455">
        <v>934490.6</v>
      </c>
      <c r="AG93" s="455">
        <v>3590759.06</v>
      </c>
      <c r="AH93" s="455">
        <v>789115.74</v>
      </c>
      <c r="AI93" s="455">
        <v>1051057.8600000001</v>
      </c>
      <c r="AJ93" s="455">
        <v>1502414.6</v>
      </c>
      <c r="AK93" s="455">
        <v>1077039.97</v>
      </c>
      <c r="AL93" s="455">
        <v>208342.95</v>
      </c>
      <c r="AM93" s="455">
        <v>617380.89</v>
      </c>
      <c r="AN93" s="455"/>
      <c r="AO93" s="455">
        <v>56955.87</v>
      </c>
      <c r="AP93" s="455"/>
      <c r="AQ93" s="455"/>
      <c r="AR93" s="455"/>
      <c r="AS93" s="455">
        <v>53370.25</v>
      </c>
      <c r="AT93" s="455"/>
      <c r="AU93" s="455">
        <v>83582.75</v>
      </c>
      <c r="AV93" s="455">
        <v>382588.93</v>
      </c>
      <c r="AW93" s="455">
        <v>49206.84</v>
      </c>
      <c r="AX93" s="455"/>
      <c r="AY93" s="455">
        <v>238</v>
      </c>
      <c r="AZ93" s="455"/>
      <c r="BA93" s="455">
        <v>74663.77</v>
      </c>
      <c r="BB93" s="455"/>
      <c r="BC93" s="497"/>
      <c r="BD93" s="455">
        <v>918363.63</v>
      </c>
      <c r="BE93" s="455">
        <v>532945.91</v>
      </c>
      <c r="BF93" s="455">
        <v>1163479.73</v>
      </c>
      <c r="BG93" s="455">
        <v>537454.39</v>
      </c>
      <c r="BH93" s="455">
        <v>41583138.479999997</v>
      </c>
      <c r="BJ93" s="427">
        <f t="shared" si="170"/>
        <v>1000</v>
      </c>
      <c r="BK93" s="427">
        <f t="shared" si="171"/>
        <v>383000</v>
      </c>
      <c r="BL93" s="427">
        <f t="shared" si="172"/>
        <v>101000</v>
      </c>
      <c r="BM93" s="427">
        <f t="shared" si="173"/>
        <v>533000</v>
      </c>
      <c r="BN93" s="427">
        <f t="shared" si="174"/>
        <v>1164000</v>
      </c>
      <c r="BO93" s="427">
        <f t="shared" si="175"/>
        <v>789000</v>
      </c>
      <c r="BP93" s="427">
        <f t="shared" si="176"/>
        <v>209000</v>
      </c>
      <c r="BQ93" s="427">
        <f t="shared" si="177"/>
        <v>1078000</v>
      </c>
      <c r="BR93" s="427">
        <f t="shared" si="178"/>
        <v>635000</v>
      </c>
      <c r="BS93" s="427">
        <f t="shared" si="179"/>
        <v>38000</v>
      </c>
      <c r="BT93" s="427">
        <f t="shared" si="180"/>
        <v>1298000</v>
      </c>
      <c r="BU93" s="427">
        <f t="shared" si="181"/>
        <v>745000</v>
      </c>
      <c r="BV93" s="427">
        <f t="shared" si="182"/>
        <v>1120000</v>
      </c>
      <c r="BW93" s="427">
        <f t="shared" si="183"/>
        <v>7250000</v>
      </c>
      <c r="BX93" s="427">
        <f t="shared" si="184"/>
        <v>2866000</v>
      </c>
      <c r="BY93" s="427">
        <f t="shared" si="185"/>
        <v>507000</v>
      </c>
      <c r="BZ93" s="427">
        <f t="shared" si="186"/>
        <v>3591000</v>
      </c>
      <c r="CA93" s="427">
        <f t="shared" si="187"/>
        <v>1567000</v>
      </c>
      <c r="CB93" s="233">
        <f t="shared" si="188"/>
        <v>1000</v>
      </c>
      <c r="CC93" s="233">
        <f t="shared" si="189"/>
        <v>7250000</v>
      </c>
      <c r="CD93" s="233">
        <f t="shared" si="190"/>
        <v>968000</v>
      </c>
      <c r="CE93" s="428">
        <f t="shared" si="191"/>
        <v>43</v>
      </c>
      <c r="CF93" s="426">
        <f t="shared" si="192"/>
        <v>7</v>
      </c>
      <c r="CG93" s="426">
        <f t="shared" si="193"/>
        <v>4</v>
      </c>
      <c r="CH93" s="426">
        <f t="shared" si="194"/>
        <v>3</v>
      </c>
      <c r="CI93" s="426">
        <f t="shared" si="195"/>
        <v>18</v>
      </c>
      <c r="CJ93" s="426">
        <f t="shared" si="196"/>
        <v>4</v>
      </c>
      <c r="CK93" s="426">
        <f t="shared" si="197"/>
        <v>5</v>
      </c>
    </row>
    <row r="94" spans="1:89">
      <c r="A94" s="235">
        <f t="shared" si="168"/>
        <v>212</v>
      </c>
      <c r="B94" s="248" t="s">
        <v>96</v>
      </c>
      <c r="C94" s="99" t="b">
        <f t="shared" si="169"/>
        <v>1</v>
      </c>
      <c r="D94" s="456" t="s">
        <v>96</v>
      </c>
      <c r="E94" s="455">
        <v>742338.36</v>
      </c>
      <c r="F94" s="455">
        <v>407789.31</v>
      </c>
      <c r="G94" s="455">
        <v>593865.05000000005</v>
      </c>
      <c r="H94" s="455">
        <v>709529.58</v>
      </c>
      <c r="I94" s="455">
        <v>1624846.03</v>
      </c>
      <c r="J94" s="455">
        <v>653477.13</v>
      </c>
      <c r="K94" s="455">
        <v>498353.06</v>
      </c>
      <c r="L94" s="455">
        <v>668562.39</v>
      </c>
      <c r="M94" s="455">
        <v>96330.44</v>
      </c>
      <c r="N94" s="455">
        <v>145379.69</v>
      </c>
      <c r="O94" s="455">
        <v>162859.45000000001</v>
      </c>
      <c r="P94" s="455">
        <v>363675.33</v>
      </c>
      <c r="Q94" s="455">
        <v>685004.92</v>
      </c>
      <c r="R94" s="455">
        <v>55136.91</v>
      </c>
      <c r="S94" s="455">
        <v>498259.22</v>
      </c>
      <c r="T94" s="455">
        <v>510378.18</v>
      </c>
      <c r="U94" s="455">
        <v>497762.98</v>
      </c>
      <c r="V94" s="455">
        <v>-3670.48</v>
      </c>
      <c r="W94" s="455">
        <v>951438.4</v>
      </c>
      <c r="X94" s="455">
        <v>457602.4</v>
      </c>
      <c r="Y94" s="455">
        <v>199153.96</v>
      </c>
      <c r="Z94" s="455">
        <v>1327113.94</v>
      </c>
      <c r="AA94" s="455">
        <v>456604.69</v>
      </c>
      <c r="AB94" s="455">
        <v>4377371.68</v>
      </c>
      <c r="AC94" s="455">
        <v>264450.71000000002</v>
      </c>
      <c r="AD94" s="455">
        <v>484723.7</v>
      </c>
      <c r="AE94" s="455">
        <v>628531.43999999994</v>
      </c>
      <c r="AF94" s="455">
        <v>313299.90000000002</v>
      </c>
      <c r="AG94" s="455">
        <v>2198051.35</v>
      </c>
      <c r="AH94" s="455">
        <v>765673.95</v>
      </c>
      <c r="AI94" s="455">
        <v>673708.63</v>
      </c>
      <c r="AJ94" s="455">
        <v>870443.23</v>
      </c>
      <c r="AK94" s="455">
        <v>103102.29</v>
      </c>
      <c r="AL94" s="455">
        <v>84061.65</v>
      </c>
      <c r="AM94" s="455">
        <v>107584.38</v>
      </c>
      <c r="AN94" s="455">
        <v>3245.56</v>
      </c>
      <c r="AO94" s="455"/>
      <c r="AP94" s="455">
        <v>230388.25</v>
      </c>
      <c r="AQ94" s="455">
        <v>39</v>
      </c>
      <c r="AR94" s="455">
        <v>68025.36</v>
      </c>
      <c r="AS94" s="455"/>
      <c r="AT94" s="455">
        <v>3734.91</v>
      </c>
      <c r="AU94" s="455"/>
      <c r="AV94" s="455"/>
      <c r="AW94" s="455">
        <v>2551.13</v>
      </c>
      <c r="AX94" s="455">
        <v>55722.080000000002</v>
      </c>
      <c r="AY94" s="455">
        <v>4530</v>
      </c>
      <c r="AZ94" s="455">
        <v>45280.05</v>
      </c>
      <c r="BA94" s="455"/>
      <c r="BB94" s="455"/>
      <c r="BC94" s="497"/>
      <c r="BD94" s="455">
        <v>778257.72</v>
      </c>
      <c r="BE94" s="455">
        <v>382509.09</v>
      </c>
      <c r="BF94" s="455">
        <v>1079337.07</v>
      </c>
      <c r="BG94" s="455">
        <v>118474.26</v>
      </c>
      <c r="BH94" s="455">
        <v>25944888.329999998</v>
      </c>
      <c r="BJ94" s="427">
        <f t="shared" si="170"/>
        <v>1000</v>
      </c>
      <c r="BK94" s="427">
        <f t="shared" si="171"/>
        <v>231000</v>
      </c>
      <c r="BL94" s="427">
        <f t="shared" si="172"/>
        <v>46000</v>
      </c>
      <c r="BM94" s="427">
        <f t="shared" si="173"/>
        <v>119000</v>
      </c>
      <c r="BN94" s="427">
        <f t="shared" si="174"/>
        <v>1080000</v>
      </c>
      <c r="BO94" s="427">
        <f t="shared" si="175"/>
        <v>590000</v>
      </c>
      <c r="BP94" s="427">
        <f t="shared" si="176"/>
        <v>85000</v>
      </c>
      <c r="BQ94" s="427">
        <f t="shared" si="177"/>
        <v>108000</v>
      </c>
      <c r="BR94" s="427">
        <f t="shared" si="178"/>
        <v>99000</v>
      </c>
      <c r="BS94" s="427">
        <f t="shared" si="179"/>
        <v>-4000</v>
      </c>
      <c r="BT94" s="427">
        <f t="shared" si="180"/>
        <v>952000</v>
      </c>
      <c r="BU94" s="427">
        <f t="shared" si="181"/>
        <v>454000</v>
      </c>
      <c r="BV94" s="427">
        <f t="shared" si="182"/>
        <v>594000</v>
      </c>
      <c r="BW94" s="427">
        <f t="shared" si="183"/>
        <v>4378000</v>
      </c>
      <c r="BX94" s="427">
        <f t="shared" si="184"/>
        <v>1793000</v>
      </c>
      <c r="BY94" s="427">
        <f t="shared" si="185"/>
        <v>364000</v>
      </c>
      <c r="BZ94" s="427">
        <f t="shared" si="186"/>
        <v>2199000</v>
      </c>
      <c r="CA94" s="427">
        <f t="shared" si="187"/>
        <v>927000</v>
      </c>
      <c r="CB94" s="233">
        <f t="shared" si="188"/>
        <v>-4000</v>
      </c>
      <c r="CC94" s="233">
        <f t="shared" si="189"/>
        <v>4378000</v>
      </c>
      <c r="CD94" s="233">
        <f t="shared" si="190"/>
        <v>541000</v>
      </c>
      <c r="CE94" s="428">
        <f t="shared" si="191"/>
        <v>48</v>
      </c>
      <c r="CF94" s="426">
        <f t="shared" si="192"/>
        <v>9</v>
      </c>
      <c r="CG94" s="426">
        <f t="shared" si="193"/>
        <v>4</v>
      </c>
      <c r="CH94" s="426">
        <f t="shared" si="194"/>
        <v>3</v>
      </c>
      <c r="CI94" s="426">
        <f t="shared" si="195"/>
        <v>21</v>
      </c>
      <c r="CJ94" s="426">
        <f t="shared" si="196"/>
        <v>4</v>
      </c>
      <c r="CK94" s="426">
        <f t="shared" si="197"/>
        <v>5</v>
      </c>
    </row>
    <row r="95" spans="1:89">
      <c r="A95" s="235">
        <f t="shared" si="168"/>
        <v>213</v>
      </c>
      <c r="B95" s="248" t="s">
        <v>97</v>
      </c>
      <c r="C95" s="99" t="b">
        <f t="shared" si="169"/>
        <v>1</v>
      </c>
      <c r="D95" s="456" t="s">
        <v>97</v>
      </c>
      <c r="E95" s="455">
        <v>724307.63</v>
      </c>
      <c r="F95" s="455">
        <v>228557.65</v>
      </c>
      <c r="G95" s="455">
        <v>781480.44</v>
      </c>
      <c r="H95" s="455">
        <v>574942.93999999994</v>
      </c>
      <c r="I95" s="455">
        <v>1053884.9099999999</v>
      </c>
      <c r="J95" s="455">
        <v>448018.96</v>
      </c>
      <c r="K95" s="455">
        <v>480725.46</v>
      </c>
      <c r="L95" s="455">
        <v>509895.7</v>
      </c>
      <c r="M95" s="455"/>
      <c r="N95" s="455"/>
      <c r="O95" s="455">
        <v>46923</v>
      </c>
      <c r="P95" s="455">
        <v>353326.38</v>
      </c>
      <c r="Q95" s="455">
        <v>619225.52</v>
      </c>
      <c r="R95" s="455">
        <v>45530.76</v>
      </c>
      <c r="S95" s="455">
        <v>508600.24</v>
      </c>
      <c r="T95" s="455">
        <v>402983.4</v>
      </c>
      <c r="U95" s="455">
        <v>350209.96</v>
      </c>
      <c r="V95" s="455">
        <v>103493.01</v>
      </c>
      <c r="W95" s="455">
        <v>618726.23</v>
      </c>
      <c r="X95" s="455">
        <v>551564.17000000004</v>
      </c>
      <c r="Y95" s="455">
        <v>286295.78999999998</v>
      </c>
      <c r="Z95" s="455">
        <v>787285.6</v>
      </c>
      <c r="AA95" s="455">
        <v>365986.67</v>
      </c>
      <c r="AB95" s="455">
        <v>1438554</v>
      </c>
      <c r="AC95" s="455">
        <v>220001.95</v>
      </c>
      <c r="AD95" s="455">
        <v>335817.87</v>
      </c>
      <c r="AE95" s="455">
        <v>731196</v>
      </c>
      <c r="AF95" s="455">
        <v>251319.03</v>
      </c>
      <c r="AG95" s="455">
        <v>1341261.82</v>
      </c>
      <c r="AH95" s="455">
        <v>343148.5</v>
      </c>
      <c r="AI95" s="455">
        <v>485482.31</v>
      </c>
      <c r="AJ95" s="455">
        <v>589792.41</v>
      </c>
      <c r="AK95" s="455">
        <v>123627.19</v>
      </c>
      <c r="AL95" s="455">
        <v>44131.28</v>
      </c>
      <c r="AM95" s="455">
        <v>182904.27</v>
      </c>
      <c r="AN95" s="455">
        <v>383437.66</v>
      </c>
      <c r="AO95" s="455">
        <v>13659.67</v>
      </c>
      <c r="AP95" s="455">
        <v>388928.66</v>
      </c>
      <c r="AQ95" s="455"/>
      <c r="AR95" s="455"/>
      <c r="AS95" s="455">
        <v>4729.42</v>
      </c>
      <c r="AT95" s="455">
        <v>25388.99</v>
      </c>
      <c r="AU95" s="455">
        <v>40218.120000000003</v>
      </c>
      <c r="AV95" s="455">
        <v>52350.38</v>
      </c>
      <c r="AW95" s="455">
        <v>17404.82</v>
      </c>
      <c r="AX95" s="455">
        <v>45606.79</v>
      </c>
      <c r="AY95" s="455">
        <v>15939</v>
      </c>
      <c r="AZ95" s="455">
        <v>10056.85</v>
      </c>
      <c r="BA95" s="455">
        <v>11773.81</v>
      </c>
      <c r="BB95" s="455"/>
      <c r="BC95" s="497"/>
      <c r="BD95" s="455">
        <v>579161.85</v>
      </c>
      <c r="BE95" s="455">
        <v>384012.23</v>
      </c>
      <c r="BF95" s="455">
        <v>410592.09</v>
      </c>
      <c r="BG95" s="455">
        <v>326784.68</v>
      </c>
      <c r="BH95" s="455">
        <v>18639246.07</v>
      </c>
      <c r="BJ95" s="427">
        <f t="shared" si="170"/>
        <v>5000</v>
      </c>
      <c r="BK95" s="427">
        <f t="shared" si="171"/>
        <v>389000</v>
      </c>
      <c r="BL95" s="427">
        <f t="shared" si="172"/>
        <v>85000</v>
      </c>
      <c r="BM95" s="427">
        <f t="shared" si="173"/>
        <v>327000</v>
      </c>
      <c r="BN95" s="427">
        <f t="shared" si="174"/>
        <v>580000</v>
      </c>
      <c r="BO95" s="427">
        <f t="shared" si="175"/>
        <v>426000</v>
      </c>
      <c r="BP95" s="427">
        <f t="shared" si="176"/>
        <v>45000</v>
      </c>
      <c r="BQ95" s="427">
        <f t="shared" si="177"/>
        <v>183000</v>
      </c>
      <c r="BR95" s="427">
        <f t="shared" si="178"/>
        <v>117000</v>
      </c>
      <c r="BS95" s="427">
        <f t="shared" si="179"/>
        <v>46000</v>
      </c>
      <c r="BT95" s="427">
        <f t="shared" si="180"/>
        <v>732000</v>
      </c>
      <c r="BU95" s="427">
        <f t="shared" si="181"/>
        <v>387000</v>
      </c>
      <c r="BV95" s="427">
        <f t="shared" si="182"/>
        <v>590000</v>
      </c>
      <c r="BW95" s="427">
        <f t="shared" si="183"/>
        <v>1439000</v>
      </c>
      <c r="BX95" s="427">
        <f t="shared" si="184"/>
        <v>900000</v>
      </c>
      <c r="BY95" s="427">
        <f t="shared" si="185"/>
        <v>351000</v>
      </c>
      <c r="BZ95" s="427">
        <f t="shared" si="186"/>
        <v>1342000</v>
      </c>
      <c r="CA95" s="427">
        <f t="shared" si="187"/>
        <v>664000</v>
      </c>
      <c r="CB95" s="233">
        <f t="shared" si="188"/>
        <v>5000</v>
      </c>
      <c r="CC95" s="233">
        <f t="shared" si="189"/>
        <v>1439000</v>
      </c>
      <c r="CD95" s="233">
        <f t="shared" si="190"/>
        <v>381000</v>
      </c>
      <c r="CE95" s="428">
        <f t="shared" si="191"/>
        <v>49</v>
      </c>
      <c r="CF95" s="426">
        <f t="shared" si="192"/>
        <v>12</v>
      </c>
      <c r="CG95" s="426">
        <f t="shared" si="193"/>
        <v>4</v>
      </c>
      <c r="CH95" s="426">
        <f t="shared" si="194"/>
        <v>3</v>
      </c>
      <c r="CI95" s="426">
        <f t="shared" si="195"/>
        <v>19</v>
      </c>
      <c r="CJ95" s="426">
        <f t="shared" si="196"/>
        <v>4</v>
      </c>
      <c r="CK95" s="426">
        <f t="shared" si="197"/>
        <v>7</v>
      </c>
    </row>
    <row r="96" spans="1:89" ht="24">
      <c r="A96" s="235">
        <f t="shared" si="168"/>
        <v>214</v>
      </c>
      <c r="B96" s="248" t="s">
        <v>1503</v>
      </c>
      <c r="C96" s="99" t="b">
        <f t="shared" si="169"/>
        <v>0</v>
      </c>
      <c r="D96" s="456" t="s">
        <v>98</v>
      </c>
      <c r="E96" s="455">
        <v>152841.88</v>
      </c>
      <c r="F96" s="455">
        <v>44474.65</v>
      </c>
      <c r="G96" s="455">
        <v>495486.08</v>
      </c>
      <c r="H96" s="455">
        <v>199430.09</v>
      </c>
      <c r="I96" s="455">
        <v>329099.42</v>
      </c>
      <c r="J96" s="455">
        <v>200337.03</v>
      </c>
      <c r="K96" s="455">
        <v>34224.99</v>
      </c>
      <c r="L96" s="455">
        <v>584295.4</v>
      </c>
      <c r="M96" s="455">
        <v>102510.88</v>
      </c>
      <c r="N96" s="455">
        <v>147138.26999999999</v>
      </c>
      <c r="O96" s="455">
        <v>54308.09</v>
      </c>
      <c r="P96" s="455">
        <v>148117.39000000001</v>
      </c>
      <c r="Q96" s="455">
        <v>77875.98</v>
      </c>
      <c r="R96" s="455">
        <v>53745.06</v>
      </c>
      <c r="S96" s="455">
        <v>409298.44</v>
      </c>
      <c r="T96" s="455">
        <v>36285.519999999997</v>
      </c>
      <c r="U96" s="455">
        <v>268329.74</v>
      </c>
      <c r="V96" s="455">
        <v>1700.94</v>
      </c>
      <c r="W96" s="455">
        <v>217550.44</v>
      </c>
      <c r="X96" s="455">
        <v>128838.79</v>
      </c>
      <c r="Y96" s="455">
        <v>109213.14</v>
      </c>
      <c r="Z96" s="455">
        <v>578824.67000000004</v>
      </c>
      <c r="AA96" s="455">
        <v>89361.62</v>
      </c>
      <c r="AB96" s="455">
        <v>4406745.63</v>
      </c>
      <c r="AC96" s="455">
        <v>92227.199999999997</v>
      </c>
      <c r="AD96" s="455">
        <v>67518.37</v>
      </c>
      <c r="AE96" s="455">
        <v>206468.28</v>
      </c>
      <c r="AF96" s="455">
        <v>367158.28</v>
      </c>
      <c r="AG96" s="455">
        <v>1039991.65</v>
      </c>
      <c r="AH96" s="455">
        <v>1408917.54</v>
      </c>
      <c r="AI96" s="455">
        <v>118850.11</v>
      </c>
      <c r="AJ96" s="455">
        <v>213843.18</v>
      </c>
      <c r="AK96" s="455">
        <v>45079.95</v>
      </c>
      <c r="AL96" s="455">
        <v>30318.43</v>
      </c>
      <c r="AM96" s="455">
        <v>562912.5</v>
      </c>
      <c r="AN96" s="455">
        <v>108045.75999999999</v>
      </c>
      <c r="AO96" s="455">
        <v>53606.720000000001</v>
      </c>
      <c r="AP96" s="455">
        <v>180866.8</v>
      </c>
      <c r="AQ96" s="455">
        <v>189.75</v>
      </c>
      <c r="AR96" s="455">
        <v>69877.81</v>
      </c>
      <c r="AS96" s="455">
        <v>152616.57</v>
      </c>
      <c r="AT96" s="455">
        <v>1272.3800000000001</v>
      </c>
      <c r="AU96" s="455">
        <v>18039.150000000001</v>
      </c>
      <c r="AV96" s="455">
        <v>5900.88</v>
      </c>
      <c r="AW96" s="455">
        <v>65796.789999999994</v>
      </c>
      <c r="AX96" s="455">
        <v>153793.01999999999</v>
      </c>
      <c r="AY96" s="455">
        <v>234357.3</v>
      </c>
      <c r="AZ96" s="455">
        <v>65306.38</v>
      </c>
      <c r="BA96" s="455">
        <v>14060.8</v>
      </c>
      <c r="BB96" s="455"/>
      <c r="BC96" s="497">
        <v>56109.21</v>
      </c>
      <c r="BD96" s="455">
        <v>440223.95</v>
      </c>
      <c r="BE96" s="455">
        <v>133176.28</v>
      </c>
      <c r="BF96" s="455">
        <v>204514.43</v>
      </c>
      <c r="BG96" s="455">
        <v>21701.41</v>
      </c>
      <c r="BH96" s="455">
        <v>15002775.02</v>
      </c>
      <c r="BJ96" s="427">
        <f t="shared" si="170"/>
        <v>1000</v>
      </c>
      <c r="BK96" s="427">
        <f t="shared" si="171"/>
        <v>235000</v>
      </c>
      <c r="BL96" s="427">
        <f t="shared" si="172"/>
        <v>79000</v>
      </c>
      <c r="BM96" s="427">
        <f t="shared" si="173"/>
        <v>22000</v>
      </c>
      <c r="BN96" s="427">
        <f t="shared" si="174"/>
        <v>441000</v>
      </c>
      <c r="BO96" s="427">
        <f t="shared" si="175"/>
        <v>200000</v>
      </c>
      <c r="BP96" s="427">
        <f t="shared" si="176"/>
        <v>31000</v>
      </c>
      <c r="BQ96" s="427">
        <f t="shared" si="177"/>
        <v>563000</v>
      </c>
      <c r="BR96" s="427">
        <f t="shared" si="178"/>
        <v>213000</v>
      </c>
      <c r="BS96" s="427">
        <f t="shared" si="179"/>
        <v>2000</v>
      </c>
      <c r="BT96" s="427">
        <f t="shared" si="180"/>
        <v>1409000</v>
      </c>
      <c r="BU96" s="427">
        <f t="shared" si="181"/>
        <v>197000</v>
      </c>
      <c r="BV96" s="427">
        <f t="shared" si="182"/>
        <v>214000</v>
      </c>
      <c r="BW96" s="427">
        <f t="shared" si="183"/>
        <v>4407000</v>
      </c>
      <c r="BX96" s="427">
        <f t="shared" si="184"/>
        <v>1424000</v>
      </c>
      <c r="BY96" s="427">
        <f t="shared" si="185"/>
        <v>119000</v>
      </c>
      <c r="BZ96" s="427">
        <f t="shared" si="186"/>
        <v>1040000</v>
      </c>
      <c r="CA96" s="427">
        <f t="shared" si="187"/>
        <v>374000</v>
      </c>
      <c r="CB96" s="233">
        <f t="shared" si="188"/>
        <v>1000</v>
      </c>
      <c r="CC96" s="233">
        <f t="shared" si="189"/>
        <v>4407000</v>
      </c>
      <c r="CD96" s="233">
        <f t="shared" si="190"/>
        <v>278000</v>
      </c>
      <c r="CE96" s="428">
        <f t="shared" si="191"/>
        <v>54</v>
      </c>
      <c r="CF96" s="426">
        <f t="shared" si="192"/>
        <v>15</v>
      </c>
      <c r="CG96" s="426">
        <f t="shared" si="193"/>
        <v>4</v>
      </c>
      <c r="CH96" s="426">
        <f t="shared" si="194"/>
        <v>3</v>
      </c>
      <c r="CI96" s="426">
        <f t="shared" si="195"/>
        <v>21</v>
      </c>
      <c r="CJ96" s="426">
        <f t="shared" si="196"/>
        <v>4</v>
      </c>
      <c r="CK96" s="426">
        <f t="shared" si="197"/>
        <v>5</v>
      </c>
    </row>
    <row r="97" spans="1:89" ht="24">
      <c r="A97" s="235">
        <f t="shared" si="168"/>
        <v>215</v>
      </c>
      <c r="B97" s="248" t="s">
        <v>99</v>
      </c>
      <c r="C97" s="99" t="b">
        <f t="shared" si="169"/>
        <v>1</v>
      </c>
      <c r="D97" s="456" t="s">
        <v>99</v>
      </c>
      <c r="E97" s="455"/>
      <c r="F97" s="455">
        <v>94969.44</v>
      </c>
      <c r="G97" s="455">
        <v>143371.76</v>
      </c>
      <c r="H97" s="455">
        <v>101118.1</v>
      </c>
      <c r="I97" s="455">
        <v>163503.01999999999</v>
      </c>
      <c r="J97" s="455">
        <v>145751.96</v>
      </c>
      <c r="K97" s="455">
        <v>5310</v>
      </c>
      <c r="L97" s="455"/>
      <c r="M97" s="455"/>
      <c r="N97" s="455">
        <v>37.74</v>
      </c>
      <c r="O97" s="455">
        <v>193.09</v>
      </c>
      <c r="P97" s="455">
        <v>142545.26</v>
      </c>
      <c r="Q97" s="455"/>
      <c r="R97" s="455"/>
      <c r="S97" s="455">
        <v>35674.01</v>
      </c>
      <c r="T97" s="455"/>
      <c r="U97" s="455">
        <v>33198</v>
      </c>
      <c r="V97" s="455"/>
      <c r="W97" s="455">
        <v>7244.44</v>
      </c>
      <c r="X97" s="455"/>
      <c r="Y97" s="455">
        <v>20795.96</v>
      </c>
      <c r="Z97" s="455">
        <v>102316.65</v>
      </c>
      <c r="AA97" s="455">
        <v>12288.64</v>
      </c>
      <c r="AB97" s="455">
        <v>3559049.69</v>
      </c>
      <c r="AC97" s="455">
        <v>10151.200000000001</v>
      </c>
      <c r="AD97" s="455">
        <v>69892.73</v>
      </c>
      <c r="AE97" s="455"/>
      <c r="AF97" s="455"/>
      <c r="AG97" s="455"/>
      <c r="AH97" s="455">
        <v>15751.18</v>
      </c>
      <c r="AI97" s="455">
        <v>2583.1999999999998</v>
      </c>
      <c r="AJ97" s="455">
        <v>331499.32</v>
      </c>
      <c r="AK97" s="455"/>
      <c r="AL97" s="455"/>
      <c r="AM97" s="455"/>
      <c r="AN97" s="455">
        <v>16572.189999999999</v>
      </c>
      <c r="AO97" s="455"/>
      <c r="AP97" s="455"/>
      <c r="AQ97" s="455"/>
      <c r="AR97" s="455"/>
      <c r="AS97" s="455"/>
      <c r="AT97" s="455"/>
      <c r="AU97" s="455"/>
      <c r="AV97" s="455"/>
      <c r="AW97" s="455"/>
      <c r="AX97" s="455">
        <v>2009.24</v>
      </c>
      <c r="AY97" s="455">
        <v>155465.45000000001</v>
      </c>
      <c r="AZ97" s="455">
        <v>4675.3100000000004</v>
      </c>
      <c r="BA97" s="455"/>
      <c r="BB97" s="455"/>
      <c r="BC97" s="497"/>
      <c r="BD97" s="455"/>
      <c r="BE97" s="455">
        <v>5092.51</v>
      </c>
      <c r="BF97" s="455">
        <v>237047.95</v>
      </c>
      <c r="BG97" s="455">
        <v>28097.91</v>
      </c>
      <c r="BH97" s="455">
        <v>5446205.9500000002</v>
      </c>
      <c r="BJ97" s="427">
        <f t="shared" si="170"/>
        <v>3000</v>
      </c>
      <c r="BK97" s="427">
        <f t="shared" si="171"/>
        <v>156000</v>
      </c>
      <c r="BL97" s="427">
        <f t="shared" si="172"/>
        <v>45000</v>
      </c>
      <c r="BM97" s="427">
        <f t="shared" si="173"/>
        <v>6000</v>
      </c>
      <c r="BN97" s="427">
        <f t="shared" si="174"/>
        <v>238000</v>
      </c>
      <c r="BO97" s="427">
        <f t="shared" si="175"/>
        <v>91000</v>
      </c>
      <c r="BP97" s="427">
        <f t="shared" si="176"/>
        <v>0</v>
      </c>
      <c r="BQ97" s="427">
        <f t="shared" si="177"/>
        <v>0</v>
      </c>
      <c r="BR97" s="427">
        <f t="shared" si="178"/>
        <v>0</v>
      </c>
      <c r="BS97" s="427">
        <f t="shared" si="179"/>
        <v>1000</v>
      </c>
      <c r="BT97" s="427">
        <f t="shared" si="180"/>
        <v>146000</v>
      </c>
      <c r="BU97" s="427">
        <f t="shared" si="181"/>
        <v>44000</v>
      </c>
      <c r="BV97" s="427">
        <f t="shared" si="182"/>
        <v>103000</v>
      </c>
      <c r="BW97" s="427">
        <f t="shared" si="183"/>
        <v>3560000</v>
      </c>
      <c r="BX97" s="427">
        <f t="shared" si="184"/>
        <v>1035000</v>
      </c>
      <c r="BY97" s="427">
        <f t="shared" si="185"/>
        <v>3000</v>
      </c>
      <c r="BZ97" s="427">
        <f t="shared" si="186"/>
        <v>164000</v>
      </c>
      <c r="CA97" s="427">
        <f t="shared" si="187"/>
        <v>86000</v>
      </c>
      <c r="CB97" s="233">
        <f t="shared" si="188"/>
        <v>1000</v>
      </c>
      <c r="CC97" s="233">
        <f t="shared" si="189"/>
        <v>3560000</v>
      </c>
      <c r="CD97" s="233">
        <f t="shared" si="190"/>
        <v>195000</v>
      </c>
      <c r="CE97" s="428">
        <f t="shared" si="191"/>
        <v>28</v>
      </c>
      <c r="CF97" s="426">
        <f t="shared" si="192"/>
        <v>4</v>
      </c>
      <c r="CG97" s="426">
        <f t="shared" si="193"/>
        <v>3</v>
      </c>
      <c r="CH97" s="426">
        <f t="shared" si="194"/>
        <v>0</v>
      </c>
      <c r="CI97" s="426">
        <f t="shared" si="195"/>
        <v>13</v>
      </c>
      <c r="CJ97" s="426">
        <f t="shared" si="196"/>
        <v>4</v>
      </c>
      <c r="CK97" s="426">
        <f t="shared" si="197"/>
        <v>3</v>
      </c>
    </row>
    <row r="98" spans="1:89" ht="36">
      <c r="A98" s="235">
        <f t="shared" si="168"/>
        <v>216</v>
      </c>
      <c r="B98" s="248" t="s">
        <v>1504</v>
      </c>
      <c r="C98" s="99" t="b">
        <f t="shared" ref="C98" si="198">EXACT(D98,B98)</f>
        <v>0</v>
      </c>
      <c r="D98" s="467" t="s">
        <v>1525</v>
      </c>
      <c r="E98" s="497">
        <v>713567.1</v>
      </c>
      <c r="F98" s="497">
        <v>501132.71</v>
      </c>
      <c r="G98" s="497">
        <v>909952.08</v>
      </c>
      <c r="H98" s="497">
        <v>933254.02</v>
      </c>
      <c r="I98" s="497">
        <v>2152333.77</v>
      </c>
      <c r="J98" s="497">
        <v>749244.76</v>
      </c>
      <c r="K98" s="497">
        <v>562863.42000000004</v>
      </c>
      <c r="L98" s="497">
        <v>1596734.78</v>
      </c>
      <c r="M98" s="497">
        <v>2368.2800000000002</v>
      </c>
      <c r="N98" s="497">
        <v>57746.69</v>
      </c>
      <c r="O98" s="497">
        <v>114296.4</v>
      </c>
      <c r="P98" s="497">
        <v>724956.72</v>
      </c>
      <c r="Q98" s="497">
        <v>1222731.27</v>
      </c>
      <c r="R98" s="497">
        <v>139538.19</v>
      </c>
      <c r="S98" s="497">
        <v>434163.36</v>
      </c>
      <c r="T98" s="497">
        <v>325259.93</v>
      </c>
      <c r="U98" s="497">
        <v>671895.47</v>
      </c>
      <c r="V98" s="497">
        <v>7734.5</v>
      </c>
      <c r="W98" s="497">
        <v>883809.73</v>
      </c>
      <c r="X98" s="497">
        <v>844554.66</v>
      </c>
      <c r="Y98" s="497">
        <v>358901.36</v>
      </c>
      <c r="Z98" s="497">
        <v>2589588.83</v>
      </c>
      <c r="AA98" s="497">
        <v>450602.57</v>
      </c>
      <c r="AB98" s="497">
        <v>4485910.0599999996</v>
      </c>
      <c r="AC98" s="497">
        <v>308913.45</v>
      </c>
      <c r="AD98" s="497">
        <v>571608.75</v>
      </c>
      <c r="AE98" s="497">
        <v>1209317.82</v>
      </c>
      <c r="AF98" s="497">
        <v>585764.51</v>
      </c>
      <c r="AG98" s="497">
        <v>2178589.14</v>
      </c>
      <c r="AH98" s="497">
        <v>150402.22</v>
      </c>
      <c r="AI98" s="497">
        <v>909884.67</v>
      </c>
      <c r="AJ98" s="497">
        <v>1285032.04</v>
      </c>
      <c r="AK98" s="497">
        <v>126514.67</v>
      </c>
      <c r="AL98" s="497">
        <v>107075.62</v>
      </c>
      <c r="AM98" s="497">
        <v>52251.27</v>
      </c>
      <c r="AN98" s="497">
        <v>3906.43</v>
      </c>
      <c r="AO98" s="497">
        <v>41928.980000000003</v>
      </c>
      <c r="AP98" s="497">
        <v>10902.26</v>
      </c>
      <c r="AQ98" s="497">
        <v>79538.53</v>
      </c>
      <c r="AR98" s="497">
        <v>68757.27</v>
      </c>
      <c r="AS98" s="497">
        <v>234</v>
      </c>
      <c r="AT98" s="497">
        <v>40467.68</v>
      </c>
      <c r="AU98" s="497">
        <v>103244.72</v>
      </c>
      <c r="AV98" s="497">
        <v>65061.34</v>
      </c>
      <c r="AW98" s="497">
        <v>33290.49</v>
      </c>
      <c r="AX98" s="497">
        <v>127006.67</v>
      </c>
      <c r="AY98" s="497">
        <v>25561</v>
      </c>
      <c r="AZ98" s="497">
        <v>64370.65</v>
      </c>
      <c r="BA98" s="497">
        <v>29664.240000000002</v>
      </c>
      <c r="BB98" s="497">
        <v>2185</v>
      </c>
      <c r="BC98" s="497">
        <v>17951.3</v>
      </c>
      <c r="BD98" s="497">
        <v>634962.44999999995</v>
      </c>
      <c r="BE98" s="497">
        <v>407434.03</v>
      </c>
      <c r="BF98" s="497">
        <v>650749.35</v>
      </c>
      <c r="BG98" s="497">
        <v>332272.98</v>
      </c>
      <c r="BH98" s="497">
        <v>31657984.190000001</v>
      </c>
      <c r="BJ98" s="427">
        <f t="shared" si="170"/>
        <v>1000</v>
      </c>
      <c r="BK98" s="427">
        <f t="shared" si="171"/>
        <v>128000</v>
      </c>
      <c r="BL98" s="427">
        <f t="shared" si="172"/>
        <v>45000</v>
      </c>
      <c r="BM98" s="427">
        <f t="shared" si="173"/>
        <v>333000</v>
      </c>
      <c r="BN98" s="427">
        <f t="shared" si="174"/>
        <v>651000</v>
      </c>
      <c r="BO98" s="427">
        <f t="shared" si="175"/>
        <v>507000</v>
      </c>
      <c r="BP98" s="427">
        <f t="shared" si="176"/>
        <v>53000</v>
      </c>
      <c r="BQ98" s="427">
        <f t="shared" si="177"/>
        <v>127000</v>
      </c>
      <c r="BR98" s="427">
        <f t="shared" si="178"/>
        <v>96000</v>
      </c>
      <c r="BS98" s="427">
        <f t="shared" si="179"/>
        <v>3000</v>
      </c>
      <c r="BT98" s="427">
        <f t="shared" si="180"/>
        <v>1223000</v>
      </c>
      <c r="BU98" s="427">
        <f t="shared" si="181"/>
        <v>512000</v>
      </c>
      <c r="BV98" s="427">
        <f t="shared" si="182"/>
        <v>910000</v>
      </c>
      <c r="BW98" s="427">
        <f t="shared" si="183"/>
        <v>4486000</v>
      </c>
      <c r="BX98" s="427">
        <f t="shared" si="184"/>
        <v>2318000</v>
      </c>
      <c r="BY98" s="427">
        <f t="shared" si="185"/>
        <v>672000</v>
      </c>
      <c r="BZ98" s="427">
        <f t="shared" si="186"/>
        <v>2179000</v>
      </c>
      <c r="CA98" s="427">
        <f t="shared" si="187"/>
        <v>1297000</v>
      </c>
      <c r="CB98" s="233">
        <f t="shared" si="188"/>
        <v>1000</v>
      </c>
      <c r="CC98" s="233">
        <f t="shared" si="189"/>
        <v>4486000</v>
      </c>
      <c r="CD98" s="233">
        <f t="shared" si="190"/>
        <v>576000</v>
      </c>
      <c r="CE98" s="428">
        <f t="shared" ref="CE98" si="199">COUNT(E98:BG98)</f>
        <v>55</v>
      </c>
      <c r="CF98" s="426">
        <f t="shared" si="192"/>
        <v>16</v>
      </c>
      <c r="CG98" s="426">
        <f t="shared" si="193"/>
        <v>4</v>
      </c>
      <c r="CH98" s="426">
        <f t="shared" si="194"/>
        <v>3</v>
      </c>
      <c r="CI98" s="426">
        <f t="shared" si="195"/>
        <v>21</v>
      </c>
      <c r="CJ98" s="426">
        <f t="shared" si="196"/>
        <v>4</v>
      </c>
      <c r="CK98" s="426">
        <f t="shared" si="197"/>
        <v>7</v>
      </c>
    </row>
    <row r="99" spans="1:89" ht="24">
      <c r="A99" s="235">
        <f t="shared" si="168"/>
        <v>221</v>
      </c>
      <c r="B99" s="248" t="s">
        <v>100</v>
      </c>
      <c r="C99" s="99" t="b">
        <f t="shared" si="169"/>
        <v>1</v>
      </c>
      <c r="D99" s="456" t="s">
        <v>100</v>
      </c>
      <c r="E99" s="455">
        <v>223937.57</v>
      </c>
      <c r="F99" s="455">
        <v>324826.56</v>
      </c>
      <c r="G99" s="455">
        <v>256557.38</v>
      </c>
      <c r="H99" s="455">
        <v>641318.04</v>
      </c>
      <c r="I99" s="455">
        <v>205945.11</v>
      </c>
      <c r="J99" s="455">
        <v>577367.25</v>
      </c>
      <c r="K99" s="455">
        <v>335463.19</v>
      </c>
      <c r="L99" s="455">
        <v>610737.52</v>
      </c>
      <c r="M99" s="455"/>
      <c r="N99" s="455">
        <v>10516.27</v>
      </c>
      <c r="O99" s="455">
        <v>31774.62</v>
      </c>
      <c r="P99" s="455">
        <v>93113.96</v>
      </c>
      <c r="Q99" s="455">
        <v>437999.33</v>
      </c>
      <c r="R99" s="455">
        <v>12147.98</v>
      </c>
      <c r="S99" s="455">
        <v>60496.45</v>
      </c>
      <c r="T99" s="455">
        <v>139771.79</v>
      </c>
      <c r="U99" s="455">
        <v>32974.339999999997</v>
      </c>
      <c r="V99" s="455">
        <v>8516.39</v>
      </c>
      <c r="W99" s="455">
        <v>522694.8</v>
      </c>
      <c r="X99" s="455">
        <v>217582.57</v>
      </c>
      <c r="Y99" s="455">
        <v>221560.19</v>
      </c>
      <c r="Z99" s="455">
        <v>278186.25</v>
      </c>
      <c r="AA99" s="455">
        <v>247773.04</v>
      </c>
      <c r="AB99" s="455">
        <v>824341</v>
      </c>
      <c r="AC99" s="455">
        <v>70800.95</v>
      </c>
      <c r="AD99" s="455">
        <v>137001.57999999999</v>
      </c>
      <c r="AE99" s="455">
        <v>415465.17</v>
      </c>
      <c r="AF99" s="455">
        <v>37874.97</v>
      </c>
      <c r="AG99" s="455">
        <v>2709314.67</v>
      </c>
      <c r="AH99" s="455">
        <v>554727.32999999996</v>
      </c>
      <c r="AI99" s="455">
        <v>484841.57</v>
      </c>
      <c r="AJ99" s="455">
        <v>79345.649999999994</v>
      </c>
      <c r="AK99" s="455">
        <v>16800.89</v>
      </c>
      <c r="AL99" s="455"/>
      <c r="AM99" s="455">
        <v>146998.47</v>
      </c>
      <c r="AN99" s="455">
        <v>53691.1</v>
      </c>
      <c r="AO99" s="455">
        <v>25630.51</v>
      </c>
      <c r="AP99" s="455">
        <v>53622.91</v>
      </c>
      <c r="AQ99" s="455">
        <v>102274.83</v>
      </c>
      <c r="AR99" s="455">
        <v>976</v>
      </c>
      <c r="AS99" s="455">
        <v>8242.43</v>
      </c>
      <c r="AT99" s="455">
        <v>10342.19</v>
      </c>
      <c r="AU99" s="455">
        <v>88460.3</v>
      </c>
      <c r="AV99" s="455">
        <v>5078.2</v>
      </c>
      <c r="AW99" s="455">
        <v>22372.6</v>
      </c>
      <c r="AX99" s="455">
        <v>131255.43</v>
      </c>
      <c r="AY99" s="455">
        <v>38</v>
      </c>
      <c r="AZ99" s="455">
        <v>85490.04</v>
      </c>
      <c r="BA99" s="455">
        <v>32386.47</v>
      </c>
      <c r="BB99" s="455"/>
      <c r="BC99" s="497">
        <v>12545</v>
      </c>
      <c r="BD99" s="455">
        <v>305929.73</v>
      </c>
      <c r="BE99" s="455">
        <v>233866.73</v>
      </c>
      <c r="BF99" s="455">
        <v>726774.72</v>
      </c>
      <c r="BG99" s="455">
        <v>194317.44</v>
      </c>
      <c r="BH99" s="455">
        <v>13062067.48</v>
      </c>
      <c r="BJ99" s="427">
        <f t="shared" si="170"/>
        <v>1000</v>
      </c>
      <c r="BK99" s="427">
        <f t="shared" si="171"/>
        <v>132000</v>
      </c>
      <c r="BL99" s="427">
        <f t="shared" si="172"/>
        <v>43000</v>
      </c>
      <c r="BM99" s="427">
        <f t="shared" si="173"/>
        <v>195000</v>
      </c>
      <c r="BN99" s="427">
        <f t="shared" si="174"/>
        <v>727000</v>
      </c>
      <c r="BO99" s="427">
        <f t="shared" si="175"/>
        <v>366000</v>
      </c>
      <c r="BP99" s="427">
        <f t="shared" si="176"/>
        <v>17000</v>
      </c>
      <c r="BQ99" s="427">
        <f t="shared" si="177"/>
        <v>147000</v>
      </c>
      <c r="BR99" s="427">
        <f t="shared" si="178"/>
        <v>82000</v>
      </c>
      <c r="BS99" s="427">
        <f t="shared" si="179"/>
        <v>9000</v>
      </c>
      <c r="BT99" s="427">
        <f t="shared" si="180"/>
        <v>642000</v>
      </c>
      <c r="BU99" s="427">
        <f t="shared" si="181"/>
        <v>264000</v>
      </c>
      <c r="BV99" s="427">
        <f t="shared" si="182"/>
        <v>80000</v>
      </c>
      <c r="BW99" s="427">
        <f t="shared" si="183"/>
        <v>825000</v>
      </c>
      <c r="BX99" s="427">
        <f t="shared" si="184"/>
        <v>360000</v>
      </c>
      <c r="BY99" s="427">
        <f t="shared" si="185"/>
        <v>33000</v>
      </c>
      <c r="BZ99" s="427">
        <f t="shared" si="186"/>
        <v>2710000</v>
      </c>
      <c r="CA99" s="427">
        <f t="shared" si="187"/>
        <v>623000</v>
      </c>
      <c r="CB99" s="233">
        <f t="shared" si="188"/>
        <v>1000</v>
      </c>
      <c r="CC99" s="233">
        <f t="shared" si="189"/>
        <v>2710000</v>
      </c>
      <c r="CD99" s="233">
        <f t="shared" si="190"/>
        <v>252000</v>
      </c>
      <c r="CE99" s="428">
        <f t="shared" si="191"/>
        <v>52</v>
      </c>
      <c r="CF99" s="426">
        <f t="shared" si="192"/>
        <v>15</v>
      </c>
      <c r="CG99" s="426">
        <f t="shared" si="193"/>
        <v>4</v>
      </c>
      <c r="CH99" s="426">
        <f t="shared" si="194"/>
        <v>2</v>
      </c>
      <c r="CI99" s="426">
        <f t="shared" si="195"/>
        <v>20</v>
      </c>
      <c r="CJ99" s="426">
        <f t="shared" si="196"/>
        <v>4</v>
      </c>
      <c r="CK99" s="426">
        <f t="shared" ref="CK99:CK106" si="200">COUNT($I99,$L267,$P267,$U99,$X99,$AG99,$AI99)</f>
        <v>7</v>
      </c>
    </row>
    <row r="100" spans="1:89" ht="24">
      <c r="A100" s="235">
        <f t="shared" si="168"/>
        <v>222</v>
      </c>
      <c r="B100" s="248" t="s">
        <v>101</v>
      </c>
      <c r="C100" s="99" t="b">
        <f t="shared" si="169"/>
        <v>1</v>
      </c>
      <c r="D100" s="456" t="s">
        <v>101</v>
      </c>
      <c r="E100" s="455">
        <v>1191322.54</v>
      </c>
      <c r="F100" s="455">
        <v>340809.07</v>
      </c>
      <c r="G100" s="455">
        <v>2272801.4</v>
      </c>
      <c r="H100" s="455">
        <v>218702.43</v>
      </c>
      <c r="I100" s="455">
        <v>1132191.19</v>
      </c>
      <c r="J100" s="455">
        <v>411338.46</v>
      </c>
      <c r="K100" s="455">
        <v>167525.84</v>
      </c>
      <c r="L100" s="455">
        <v>871340.8</v>
      </c>
      <c r="M100" s="455">
        <v>63281.33</v>
      </c>
      <c r="N100" s="455">
        <v>107389.24</v>
      </c>
      <c r="O100" s="455">
        <v>131566.13</v>
      </c>
      <c r="P100" s="455">
        <v>677681.63</v>
      </c>
      <c r="Q100" s="455">
        <v>204219.7</v>
      </c>
      <c r="R100" s="455">
        <v>103110.43</v>
      </c>
      <c r="S100" s="455">
        <v>122137.39</v>
      </c>
      <c r="T100" s="455">
        <v>509466.53</v>
      </c>
      <c r="U100" s="455">
        <v>593734.97</v>
      </c>
      <c r="V100" s="455">
        <v>22942.43</v>
      </c>
      <c r="W100" s="455">
        <v>1097875.99</v>
      </c>
      <c r="X100" s="455">
        <v>400027.8</v>
      </c>
      <c r="Y100" s="455">
        <v>341228.07</v>
      </c>
      <c r="Z100" s="455">
        <v>2825679.44</v>
      </c>
      <c r="AA100" s="455">
        <v>532212.47</v>
      </c>
      <c r="AB100" s="455">
        <v>11874644.51</v>
      </c>
      <c r="AC100" s="455">
        <v>471649.49</v>
      </c>
      <c r="AD100" s="455">
        <v>363856.21</v>
      </c>
      <c r="AE100" s="455">
        <v>362861.93</v>
      </c>
      <c r="AF100" s="455">
        <v>252003.41</v>
      </c>
      <c r="AG100" s="455">
        <v>1250695.27</v>
      </c>
      <c r="AH100" s="455">
        <v>357515</v>
      </c>
      <c r="AI100" s="455">
        <v>1345797.9</v>
      </c>
      <c r="AJ100" s="455">
        <v>1953185.95</v>
      </c>
      <c r="AK100" s="455">
        <v>271425.49</v>
      </c>
      <c r="AL100" s="455">
        <v>17718.849999999999</v>
      </c>
      <c r="AM100" s="455">
        <v>375471.4</v>
      </c>
      <c r="AN100" s="455">
        <v>142589.32</v>
      </c>
      <c r="AO100" s="455">
        <v>258</v>
      </c>
      <c r="AP100" s="455">
        <v>320078.73</v>
      </c>
      <c r="AQ100" s="455">
        <v>39950.68</v>
      </c>
      <c r="AR100" s="455">
        <v>223950.33</v>
      </c>
      <c r="AS100" s="455">
        <v>27814.36</v>
      </c>
      <c r="AT100" s="455">
        <v>15864.72</v>
      </c>
      <c r="AU100" s="455">
        <v>96042.8</v>
      </c>
      <c r="AV100" s="455">
        <v>75803.02</v>
      </c>
      <c r="AW100" s="455">
        <v>64383.17</v>
      </c>
      <c r="AX100" s="455">
        <v>420861.08</v>
      </c>
      <c r="AY100" s="455">
        <v>222092.04</v>
      </c>
      <c r="AZ100" s="455">
        <v>220344.04</v>
      </c>
      <c r="BA100" s="455">
        <v>77267.429999999993</v>
      </c>
      <c r="BB100" s="455">
        <v>20721.25</v>
      </c>
      <c r="BC100" s="497">
        <v>1259.99</v>
      </c>
      <c r="BD100" s="455">
        <v>733910.52</v>
      </c>
      <c r="BE100" s="455">
        <v>225352.63</v>
      </c>
      <c r="BF100" s="455">
        <v>722181.83</v>
      </c>
      <c r="BG100" s="455">
        <v>33761.69</v>
      </c>
      <c r="BH100" s="455">
        <v>36919898.32</v>
      </c>
      <c r="BJ100" s="427">
        <f t="shared" si="170"/>
        <v>1000</v>
      </c>
      <c r="BK100" s="427">
        <f t="shared" si="171"/>
        <v>421000</v>
      </c>
      <c r="BL100" s="427">
        <f t="shared" si="172"/>
        <v>124000</v>
      </c>
      <c r="BM100" s="427">
        <f t="shared" si="173"/>
        <v>34000</v>
      </c>
      <c r="BN100" s="427">
        <f t="shared" si="174"/>
        <v>734000</v>
      </c>
      <c r="BO100" s="427">
        <f t="shared" si="175"/>
        <v>429000</v>
      </c>
      <c r="BP100" s="427">
        <f t="shared" si="176"/>
        <v>18000</v>
      </c>
      <c r="BQ100" s="427">
        <f t="shared" si="177"/>
        <v>376000</v>
      </c>
      <c r="BR100" s="427">
        <f t="shared" si="178"/>
        <v>222000</v>
      </c>
      <c r="BS100" s="427">
        <f t="shared" si="179"/>
        <v>23000</v>
      </c>
      <c r="BT100" s="427">
        <f t="shared" si="180"/>
        <v>1192000</v>
      </c>
      <c r="BU100" s="427">
        <f t="shared" si="181"/>
        <v>364000</v>
      </c>
      <c r="BV100" s="427">
        <f t="shared" si="182"/>
        <v>1954000</v>
      </c>
      <c r="BW100" s="427">
        <f t="shared" si="183"/>
        <v>11875000</v>
      </c>
      <c r="BX100" s="427">
        <f t="shared" si="184"/>
        <v>4732000</v>
      </c>
      <c r="BY100" s="427">
        <f t="shared" si="185"/>
        <v>401000</v>
      </c>
      <c r="BZ100" s="427">
        <f t="shared" si="186"/>
        <v>1346000</v>
      </c>
      <c r="CA100" s="427">
        <f t="shared" si="187"/>
        <v>896000</v>
      </c>
      <c r="CB100" s="233">
        <f t="shared" si="188"/>
        <v>1000</v>
      </c>
      <c r="CC100" s="233">
        <f t="shared" si="189"/>
        <v>11875000</v>
      </c>
      <c r="CD100" s="233">
        <f t="shared" si="190"/>
        <v>672000</v>
      </c>
      <c r="CE100" s="428">
        <f t="shared" si="191"/>
        <v>55</v>
      </c>
      <c r="CF100" s="426">
        <f t="shared" si="192"/>
        <v>16</v>
      </c>
      <c r="CG100" s="426">
        <f t="shared" si="193"/>
        <v>4</v>
      </c>
      <c r="CH100" s="426">
        <f t="shared" si="194"/>
        <v>3</v>
      </c>
      <c r="CI100" s="426">
        <f t="shared" si="195"/>
        <v>21</v>
      </c>
      <c r="CJ100" s="426">
        <f t="shared" si="196"/>
        <v>4</v>
      </c>
      <c r="CK100" s="426">
        <f t="shared" si="200"/>
        <v>5</v>
      </c>
    </row>
    <row r="101" spans="1:89">
      <c r="A101" s="235">
        <f t="shared" si="168"/>
        <v>223</v>
      </c>
      <c r="B101" s="248" t="s">
        <v>102</v>
      </c>
      <c r="C101" s="99" t="b">
        <f t="shared" si="169"/>
        <v>1</v>
      </c>
      <c r="D101" s="456" t="s">
        <v>102</v>
      </c>
      <c r="E101" s="455"/>
      <c r="F101" s="455"/>
      <c r="G101" s="455"/>
      <c r="H101" s="455"/>
      <c r="I101" s="455"/>
      <c r="J101" s="455"/>
      <c r="K101" s="455"/>
      <c r="L101" s="455"/>
      <c r="M101" s="455"/>
      <c r="N101" s="455"/>
      <c r="O101" s="455"/>
      <c r="P101" s="455"/>
      <c r="Q101" s="455"/>
      <c r="R101" s="455"/>
      <c r="S101" s="455"/>
      <c r="T101" s="455"/>
      <c r="U101" s="455"/>
      <c r="V101" s="455"/>
      <c r="W101" s="455"/>
      <c r="X101" s="455"/>
      <c r="Y101" s="455"/>
      <c r="Z101" s="455"/>
      <c r="AA101" s="455"/>
      <c r="AB101" s="455"/>
      <c r="AC101" s="455"/>
      <c r="AD101" s="455"/>
      <c r="AE101" s="455"/>
      <c r="AF101" s="455"/>
      <c r="AG101" s="455">
        <v>30843.63</v>
      </c>
      <c r="AH101" s="455"/>
      <c r="AI101" s="455"/>
      <c r="AJ101" s="455"/>
      <c r="AK101" s="455"/>
      <c r="AL101" s="455"/>
      <c r="AM101" s="455"/>
      <c r="AN101" s="455"/>
      <c r="AO101" s="455"/>
      <c r="AP101" s="455"/>
      <c r="AQ101" s="455"/>
      <c r="AR101" s="455"/>
      <c r="AS101" s="455"/>
      <c r="AT101" s="455"/>
      <c r="AU101" s="455"/>
      <c r="AV101" s="455"/>
      <c r="AW101" s="455"/>
      <c r="AX101" s="455"/>
      <c r="AY101" s="455"/>
      <c r="AZ101" s="455"/>
      <c r="BA101" s="455"/>
      <c r="BB101" s="455"/>
      <c r="BC101" s="497"/>
      <c r="BD101" s="455"/>
      <c r="BE101" s="455">
        <v>47914.76</v>
      </c>
      <c r="BF101" s="455"/>
      <c r="BG101" s="455"/>
      <c r="BH101" s="455">
        <v>78758.39</v>
      </c>
      <c r="BJ101" s="427">
        <f t="shared" si="170"/>
        <v>0</v>
      </c>
      <c r="BK101" s="427">
        <f t="shared" si="171"/>
        <v>0</v>
      </c>
      <c r="BL101" s="427">
        <f t="shared" si="172"/>
        <v>0</v>
      </c>
      <c r="BM101" s="427">
        <f t="shared" si="173"/>
        <v>48000</v>
      </c>
      <c r="BN101" s="427">
        <f t="shared" si="174"/>
        <v>48000</v>
      </c>
      <c r="BO101" s="427">
        <f t="shared" si="175"/>
        <v>48000</v>
      </c>
      <c r="BP101" s="427">
        <f t="shared" si="176"/>
        <v>0</v>
      </c>
      <c r="BQ101" s="427">
        <f t="shared" si="177"/>
        <v>0</v>
      </c>
      <c r="BR101" s="427">
        <f t="shared" si="178"/>
        <v>0</v>
      </c>
      <c r="BS101" s="427">
        <f t="shared" si="179"/>
        <v>0</v>
      </c>
      <c r="BT101" s="427">
        <f t="shared" si="180"/>
        <v>0</v>
      </c>
      <c r="BU101" s="427">
        <f t="shared" si="181"/>
        <v>0</v>
      </c>
      <c r="BV101" s="427">
        <f t="shared" si="182"/>
        <v>0</v>
      </c>
      <c r="BW101" s="427">
        <f t="shared" si="183"/>
        <v>0</v>
      </c>
      <c r="BX101" s="427">
        <f t="shared" si="184"/>
        <v>0</v>
      </c>
      <c r="BY101" s="427">
        <f t="shared" si="185"/>
        <v>31000</v>
      </c>
      <c r="BZ101" s="427">
        <f t="shared" si="186"/>
        <v>31000</v>
      </c>
      <c r="CA101" s="427">
        <f t="shared" si="187"/>
        <v>31000</v>
      </c>
      <c r="CB101" s="233">
        <f t="shared" si="188"/>
        <v>31000</v>
      </c>
      <c r="CC101" s="233">
        <f t="shared" si="189"/>
        <v>48000</v>
      </c>
      <c r="CD101" s="233">
        <f t="shared" si="190"/>
        <v>40000</v>
      </c>
      <c r="CE101" s="428">
        <f t="shared" si="191"/>
        <v>2</v>
      </c>
      <c r="CF101" s="426">
        <f t="shared" si="192"/>
        <v>0</v>
      </c>
      <c r="CG101" s="426">
        <f t="shared" si="193"/>
        <v>1</v>
      </c>
      <c r="CH101" s="426">
        <f t="shared" si="194"/>
        <v>0</v>
      </c>
      <c r="CI101" s="426">
        <f t="shared" si="195"/>
        <v>0</v>
      </c>
      <c r="CJ101" s="426">
        <f t="shared" si="196"/>
        <v>0</v>
      </c>
      <c r="CK101" s="426">
        <f t="shared" si="200"/>
        <v>3</v>
      </c>
    </row>
    <row r="102" spans="1:89" ht="24">
      <c r="A102" s="235">
        <f t="shared" si="168"/>
        <v>231</v>
      </c>
      <c r="B102" s="248" t="s">
        <v>103</v>
      </c>
      <c r="C102" s="99" t="b">
        <f t="shared" si="169"/>
        <v>1</v>
      </c>
      <c r="D102" s="456" t="s">
        <v>103</v>
      </c>
      <c r="E102" s="455">
        <v>315842.09999999998</v>
      </c>
      <c r="F102" s="455">
        <v>301842.15000000002</v>
      </c>
      <c r="G102" s="455">
        <v>1557883.49</v>
      </c>
      <c r="H102" s="455">
        <v>238856.22</v>
      </c>
      <c r="I102" s="455">
        <v>3531838.48</v>
      </c>
      <c r="J102" s="455">
        <v>848144.27</v>
      </c>
      <c r="K102" s="455">
        <v>156171.25</v>
      </c>
      <c r="L102" s="455">
        <v>1121267.94</v>
      </c>
      <c r="M102" s="455"/>
      <c r="N102" s="455">
        <v>86160.67</v>
      </c>
      <c r="O102" s="455">
        <v>205767.16</v>
      </c>
      <c r="P102" s="455">
        <v>540098.07999999996</v>
      </c>
      <c r="Q102" s="455">
        <v>320813.8</v>
      </c>
      <c r="R102" s="455">
        <v>55579.33</v>
      </c>
      <c r="S102" s="455">
        <v>271639.40999999997</v>
      </c>
      <c r="T102" s="455">
        <v>283961.37</v>
      </c>
      <c r="U102" s="455">
        <v>476358.29</v>
      </c>
      <c r="V102" s="455">
        <v>42950.66</v>
      </c>
      <c r="W102" s="455">
        <v>980781.02</v>
      </c>
      <c r="X102" s="455">
        <v>323237.33</v>
      </c>
      <c r="Y102" s="455">
        <v>220415.35999999999</v>
      </c>
      <c r="Z102" s="455">
        <v>1979120.61</v>
      </c>
      <c r="AA102" s="455">
        <v>76596.639999999999</v>
      </c>
      <c r="AB102" s="455">
        <v>5931665.0599999996</v>
      </c>
      <c r="AC102" s="455">
        <v>270651.46000000002</v>
      </c>
      <c r="AD102" s="455">
        <v>446816.67</v>
      </c>
      <c r="AE102" s="455">
        <v>714391.44</v>
      </c>
      <c r="AF102" s="455">
        <v>370689.14</v>
      </c>
      <c r="AG102" s="455">
        <v>1437468.26</v>
      </c>
      <c r="AH102" s="455">
        <v>592436.80000000005</v>
      </c>
      <c r="AI102" s="455">
        <v>650982.91</v>
      </c>
      <c r="AJ102" s="455">
        <v>1920869.61</v>
      </c>
      <c r="AK102" s="455">
        <v>548073.51</v>
      </c>
      <c r="AL102" s="455">
        <v>3329.92</v>
      </c>
      <c r="AM102" s="455">
        <v>184755.31</v>
      </c>
      <c r="AN102" s="455">
        <v>317138.64</v>
      </c>
      <c r="AO102" s="455">
        <v>187140.09</v>
      </c>
      <c r="AP102" s="455">
        <v>30738.82</v>
      </c>
      <c r="AQ102" s="455">
        <v>2921.89</v>
      </c>
      <c r="AR102" s="455">
        <v>49741.02</v>
      </c>
      <c r="AS102" s="455">
        <v>51467.22</v>
      </c>
      <c r="AT102" s="455">
        <v>55610.47</v>
      </c>
      <c r="AU102" s="455">
        <v>24369.48</v>
      </c>
      <c r="AV102" s="455">
        <v>16398.63</v>
      </c>
      <c r="AW102" s="455">
        <v>88771.94</v>
      </c>
      <c r="AX102" s="455">
        <v>161333.42000000001</v>
      </c>
      <c r="AY102" s="455">
        <v>94775.78</v>
      </c>
      <c r="AZ102" s="455">
        <v>35835.26</v>
      </c>
      <c r="BA102" s="455">
        <v>16969.52</v>
      </c>
      <c r="BB102" s="455">
        <v>132160.65</v>
      </c>
      <c r="BC102" s="497">
        <v>3150.76</v>
      </c>
      <c r="BD102" s="455">
        <v>629161.31999999995</v>
      </c>
      <c r="BE102" s="455">
        <v>275552.07</v>
      </c>
      <c r="BF102" s="455">
        <v>675667.81</v>
      </c>
      <c r="BG102" s="455">
        <v>93786.54</v>
      </c>
      <c r="BH102" s="455">
        <v>29950147.050000001</v>
      </c>
      <c r="BJ102" s="427">
        <f t="shared" si="170"/>
        <v>3000</v>
      </c>
      <c r="BK102" s="427">
        <f t="shared" si="171"/>
        <v>318000</v>
      </c>
      <c r="BL102" s="427">
        <f t="shared" si="172"/>
        <v>80000</v>
      </c>
      <c r="BM102" s="427">
        <f t="shared" si="173"/>
        <v>94000</v>
      </c>
      <c r="BN102" s="427">
        <f t="shared" si="174"/>
        <v>676000</v>
      </c>
      <c r="BO102" s="427">
        <f t="shared" si="175"/>
        <v>419000</v>
      </c>
      <c r="BP102" s="427">
        <f t="shared" si="176"/>
        <v>4000</v>
      </c>
      <c r="BQ102" s="427">
        <f t="shared" si="177"/>
        <v>549000</v>
      </c>
      <c r="BR102" s="427">
        <f t="shared" si="178"/>
        <v>246000</v>
      </c>
      <c r="BS102" s="427">
        <f t="shared" si="179"/>
        <v>43000</v>
      </c>
      <c r="BT102" s="427">
        <f t="shared" si="180"/>
        <v>981000</v>
      </c>
      <c r="BU102" s="427">
        <f t="shared" si="181"/>
        <v>354000</v>
      </c>
      <c r="BV102" s="427">
        <f t="shared" si="182"/>
        <v>1558000</v>
      </c>
      <c r="BW102" s="427">
        <f t="shared" si="183"/>
        <v>5932000</v>
      </c>
      <c r="BX102" s="427">
        <f t="shared" si="184"/>
        <v>2848000</v>
      </c>
      <c r="BY102" s="427">
        <f t="shared" si="185"/>
        <v>324000</v>
      </c>
      <c r="BZ102" s="427">
        <f t="shared" si="186"/>
        <v>3532000</v>
      </c>
      <c r="CA102" s="427">
        <f t="shared" si="187"/>
        <v>1155000</v>
      </c>
      <c r="CB102" s="233">
        <f t="shared" si="188"/>
        <v>3000</v>
      </c>
      <c r="CC102" s="233">
        <f t="shared" si="189"/>
        <v>5932000</v>
      </c>
      <c r="CD102" s="233">
        <f t="shared" si="190"/>
        <v>555000</v>
      </c>
      <c r="CE102" s="428">
        <f t="shared" si="191"/>
        <v>54</v>
      </c>
      <c r="CF102" s="426">
        <f t="shared" si="192"/>
        <v>16</v>
      </c>
      <c r="CG102" s="426">
        <f t="shared" si="193"/>
        <v>4</v>
      </c>
      <c r="CH102" s="426">
        <f t="shared" si="194"/>
        <v>3</v>
      </c>
      <c r="CI102" s="426">
        <f t="shared" si="195"/>
        <v>20</v>
      </c>
      <c r="CJ102" s="426">
        <f t="shared" si="196"/>
        <v>4</v>
      </c>
      <c r="CK102" s="426">
        <f t="shared" si="200"/>
        <v>6</v>
      </c>
    </row>
    <row r="103" spans="1:89" ht="24">
      <c r="A103" s="235">
        <f t="shared" si="168"/>
        <v>232</v>
      </c>
      <c r="B103" s="248" t="s">
        <v>104</v>
      </c>
      <c r="C103" s="99" t="b">
        <f t="shared" si="169"/>
        <v>1</v>
      </c>
      <c r="D103" s="456" t="s">
        <v>104</v>
      </c>
      <c r="E103" s="455">
        <v>1884043.53</v>
      </c>
      <c r="F103" s="455">
        <v>1830630.23</v>
      </c>
      <c r="G103" s="455">
        <v>3946471.77</v>
      </c>
      <c r="H103" s="455">
        <v>2639505.5299999998</v>
      </c>
      <c r="I103" s="455">
        <v>7173747.71</v>
      </c>
      <c r="J103" s="455">
        <v>2399973.56</v>
      </c>
      <c r="K103" s="455">
        <v>1839560.95</v>
      </c>
      <c r="L103" s="455">
        <v>4399655.93</v>
      </c>
      <c r="M103" s="455">
        <v>93491.66</v>
      </c>
      <c r="N103" s="455">
        <v>447344.78</v>
      </c>
      <c r="O103" s="455">
        <v>363206.12</v>
      </c>
      <c r="P103" s="455">
        <v>3293226.78</v>
      </c>
      <c r="Q103" s="455">
        <v>1757342.12</v>
      </c>
      <c r="R103" s="455">
        <v>398758.9</v>
      </c>
      <c r="S103" s="455">
        <v>1189277.46</v>
      </c>
      <c r="T103" s="455">
        <v>1730970.66</v>
      </c>
      <c r="U103" s="455">
        <v>964892.98</v>
      </c>
      <c r="V103" s="455">
        <v>206438.93</v>
      </c>
      <c r="W103" s="455">
        <v>3127403.79</v>
      </c>
      <c r="X103" s="455">
        <v>601798.28</v>
      </c>
      <c r="Y103" s="455">
        <v>1072176.3899999999</v>
      </c>
      <c r="Z103" s="455">
        <v>8451018.4800000004</v>
      </c>
      <c r="AA103" s="455">
        <v>349854.48</v>
      </c>
      <c r="AB103" s="455">
        <v>18304384.420000002</v>
      </c>
      <c r="AC103" s="455">
        <v>513896.4</v>
      </c>
      <c r="AD103" s="455">
        <v>1613812.39</v>
      </c>
      <c r="AE103" s="455">
        <v>3401676.65</v>
      </c>
      <c r="AF103" s="455">
        <v>1190564.54</v>
      </c>
      <c r="AG103" s="455">
        <v>14097915.949999999</v>
      </c>
      <c r="AH103" s="455">
        <v>6099764.2300000004</v>
      </c>
      <c r="AI103" s="455">
        <v>2853771.77</v>
      </c>
      <c r="AJ103" s="455">
        <v>5015659.0199999996</v>
      </c>
      <c r="AK103" s="455">
        <v>673905</v>
      </c>
      <c r="AL103" s="455">
        <v>1317958.53</v>
      </c>
      <c r="AM103" s="455">
        <v>649339.86</v>
      </c>
      <c r="AN103" s="455">
        <v>314644.21000000002</v>
      </c>
      <c r="AO103" s="455">
        <v>79675</v>
      </c>
      <c r="AP103" s="455">
        <v>359542.2</v>
      </c>
      <c r="AQ103" s="455">
        <v>108803.51</v>
      </c>
      <c r="AR103" s="455">
        <v>205474.1</v>
      </c>
      <c r="AS103" s="455">
        <v>255610.56</v>
      </c>
      <c r="AT103" s="455">
        <v>129564.58</v>
      </c>
      <c r="AU103" s="455">
        <v>193797.6</v>
      </c>
      <c r="AV103" s="455">
        <v>21438.720000000001</v>
      </c>
      <c r="AW103" s="455">
        <v>36490.32</v>
      </c>
      <c r="AX103" s="455">
        <v>327231.7</v>
      </c>
      <c r="AY103" s="455">
        <v>91900.92</v>
      </c>
      <c r="AZ103" s="455">
        <v>164811.60999999999</v>
      </c>
      <c r="BA103" s="455">
        <v>11640.13</v>
      </c>
      <c r="BB103" s="455">
        <v>62148.42</v>
      </c>
      <c r="BC103" s="497"/>
      <c r="BD103" s="455">
        <v>2595051.9700000002</v>
      </c>
      <c r="BE103" s="455">
        <v>1691589.92</v>
      </c>
      <c r="BF103" s="455">
        <v>2940947</v>
      </c>
      <c r="BG103" s="455">
        <v>188350.57</v>
      </c>
      <c r="BH103" s="455">
        <v>115672152.81999999</v>
      </c>
      <c r="BJ103" s="427">
        <f t="shared" si="170"/>
        <v>12000</v>
      </c>
      <c r="BK103" s="427">
        <f t="shared" si="171"/>
        <v>360000</v>
      </c>
      <c r="BL103" s="427">
        <f t="shared" si="172"/>
        <v>158000</v>
      </c>
      <c r="BM103" s="427">
        <f t="shared" si="173"/>
        <v>189000</v>
      </c>
      <c r="BN103" s="427">
        <f t="shared" si="174"/>
        <v>2941000</v>
      </c>
      <c r="BO103" s="427">
        <f t="shared" si="175"/>
        <v>1854000</v>
      </c>
      <c r="BP103" s="427">
        <f t="shared" si="176"/>
        <v>650000</v>
      </c>
      <c r="BQ103" s="427">
        <f t="shared" si="177"/>
        <v>1318000</v>
      </c>
      <c r="BR103" s="427">
        <f t="shared" si="178"/>
        <v>881000</v>
      </c>
      <c r="BS103" s="427">
        <f t="shared" si="179"/>
        <v>94000</v>
      </c>
      <c r="BT103" s="427">
        <f t="shared" si="180"/>
        <v>6100000</v>
      </c>
      <c r="BU103" s="427">
        <f t="shared" si="181"/>
        <v>1686000</v>
      </c>
      <c r="BV103" s="427">
        <f t="shared" si="182"/>
        <v>3947000</v>
      </c>
      <c r="BW103" s="427">
        <f t="shared" si="183"/>
        <v>18305000</v>
      </c>
      <c r="BX103" s="427">
        <f t="shared" si="184"/>
        <v>8930000</v>
      </c>
      <c r="BY103" s="427">
        <f t="shared" si="185"/>
        <v>602000</v>
      </c>
      <c r="BZ103" s="427">
        <f t="shared" si="186"/>
        <v>14098000</v>
      </c>
      <c r="CA103" s="427">
        <f t="shared" si="187"/>
        <v>4770000</v>
      </c>
      <c r="CB103" s="233">
        <f t="shared" si="188"/>
        <v>12000</v>
      </c>
      <c r="CC103" s="233">
        <f t="shared" si="189"/>
        <v>18305000</v>
      </c>
      <c r="CD103" s="233">
        <f t="shared" si="190"/>
        <v>2143000</v>
      </c>
      <c r="CE103" s="428">
        <f t="shared" si="191"/>
        <v>54</v>
      </c>
      <c r="CF103" s="426">
        <f t="shared" si="192"/>
        <v>15</v>
      </c>
      <c r="CG103" s="426">
        <f t="shared" si="193"/>
        <v>4</v>
      </c>
      <c r="CH103" s="426">
        <f t="shared" si="194"/>
        <v>3</v>
      </c>
      <c r="CI103" s="426">
        <f t="shared" si="195"/>
        <v>21</v>
      </c>
      <c r="CJ103" s="426">
        <f t="shared" si="196"/>
        <v>4</v>
      </c>
      <c r="CK103" s="426">
        <f t="shared" si="200"/>
        <v>7</v>
      </c>
    </row>
    <row r="104" spans="1:89" ht="24">
      <c r="A104" s="235">
        <f t="shared" si="168"/>
        <v>241</v>
      </c>
      <c r="B104" s="248" t="s">
        <v>105</v>
      </c>
      <c r="C104" s="99" t="b">
        <f t="shared" si="169"/>
        <v>1</v>
      </c>
      <c r="D104" s="456" t="s">
        <v>105</v>
      </c>
      <c r="E104" s="455">
        <v>34692.22</v>
      </c>
      <c r="F104" s="455">
        <v>7748.57</v>
      </c>
      <c r="G104" s="455">
        <v>14137.78</v>
      </c>
      <c r="H104" s="455">
        <v>65582.259999999995</v>
      </c>
      <c r="I104" s="455">
        <v>209022.14</v>
      </c>
      <c r="J104" s="455">
        <v>4729.0600000000004</v>
      </c>
      <c r="K104" s="455">
        <v>89362.55</v>
      </c>
      <c r="L104" s="455">
        <v>6988.16</v>
      </c>
      <c r="M104" s="455"/>
      <c r="N104" s="455">
        <v>2645.45</v>
      </c>
      <c r="O104" s="455">
        <v>9261.26</v>
      </c>
      <c r="P104" s="455">
        <v>5765.07</v>
      </c>
      <c r="Q104" s="455">
        <v>102932.66</v>
      </c>
      <c r="R104" s="455">
        <v>224.28</v>
      </c>
      <c r="S104" s="455">
        <v>40180.67</v>
      </c>
      <c r="T104" s="455">
        <v>115360.75</v>
      </c>
      <c r="U104" s="455">
        <v>28578.33</v>
      </c>
      <c r="V104" s="455">
        <v>73.900000000000006</v>
      </c>
      <c r="W104" s="455">
        <v>234125.81</v>
      </c>
      <c r="X104" s="455">
        <v>20412.04</v>
      </c>
      <c r="Y104" s="455">
        <v>1938.49</v>
      </c>
      <c r="Z104" s="455">
        <v>25735.94</v>
      </c>
      <c r="AA104" s="455">
        <v>13403.34</v>
      </c>
      <c r="AB104" s="455">
        <v>364292.73</v>
      </c>
      <c r="AC104" s="455">
        <v>6422.94</v>
      </c>
      <c r="AD104" s="455">
        <v>40114.18</v>
      </c>
      <c r="AE104" s="455">
        <v>1635.08</v>
      </c>
      <c r="AF104" s="455">
        <v>3315.25</v>
      </c>
      <c r="AG104" s="455">
        <v>20661.599999999999</v>
      </c>
      <c r="AH104" s="455">
        <v>3566.46</v>
      </c>
      <c r="AI104" s="455">
        <v>28393.84</v>
      </c>
      <c r="AJ104" s="455">
        <v>138959.38</v>
      </c>
      <c r="AK104" s="455">
        <v>121812.81</v>
      </c>
      <c r="AL104" s="455"/>
      <c r="AM104" s="455">
        <v>2263.5500000000002</v>
      </c>
      <c r="AN104" s="455">
        <v>8100</v>
      </c>
      <c r="AO104" s="455">
        <v>478.44</v>
      </c>
      <c r="AP104" s="455">
        <v>8150.09</v>
      </c>
      <c r="AQ104" s="455">
        <v>104.32</v>
      </c>
      <c r="AR104" s="455">
        <v>1266</v>
      </c>
      <c r="AS104" s="455">
        <v>554.41999999999996</v>
      </c>
      <c r="AT104" s="455">
        <v>21.63</v>
      </c>
      <c r="AU104" s="455"/>
      <c r="AV104" s="455"/>
      <c r="AW104" s="455">
        <v>4079.96</v>
      </c>
      <c r="AX104" s="455">
        <v>5104.2</v>
      </c>
      <c r="AY104" s="455">
        <v>4919</v>
      </c>
      <c r="AZ104" s="455">
        <v>170.07</v>
      </c>
      <c r="BA104" s="455"/>
      <c r="BB104" s="455">
        <v>1990</v>
      </c>
      <c r="BC104" s="497">
        <v>576</v>
      </c>
      <c r="BD104" s="455">
        <v>220441.21</v>
      </c>
      <c r="BE104" s="455">
        <v>25263.57</v>
      </c>
      <c r="BF104" s="455">
        <v>184942.93</v>
      </c>
      <c r="BG104" s="455">
        <v>3817.59</v>
      </c>
      <c r="BH104" s="455">
        <v>2234317.98</v>
      </c>
      <c r="BJ104" s="427">
        <f t="shared" si="170"/>
        <v>1000</v>
      </c>
      <c r="BK104" s="427">
        <f t="shared" si="171"/>
        <v>9000</v>
      </c>
      <c r="BL104" s="427">
        <f t="shared" si="172"/>
        <v>3000</v>
      </c>
      <c r="BM104" s="427">
        <f t="shared" si="173"/>
        <v>4000</v>
      </c>
      <c r="BN104" s="427">
        <f t="shared" si="174"/>
        <v>221000</v>
      </c>
      <c r="BO104" s="427">
        <f t="shared" si="175"/>
        <v>109000</v>
      </c>
      <c r="BP104" s="427">
        <f t="shared" si="176"/>
        <v>3000</v>
      </c>
      <c r="BQ104" s="427">
        <f t="shared" si="177"/>
        <v>122000</v>
      </c>
      <c r="BR104" s="427">
        <f t="shared" si="178"/>
        <v>63000</v>
      </c>
      <c r="BS104" s="427">
        <f t="shared" si="179"/>
        <v>1000</v>
      </c>
      <c r="BT104" s="427">
        <f t="shared" si="180"/>
        <v>235000</v>
      </c>
      <c r="BU104" s="427">
        <f t="shared" si="181"/>
        <v>41000</v>
      </c>
      <c r="BV104" s="427">
        <f t="shared" si="182"/>
        <v>15000</v>
      </c>
      <c r="BW104" s="427">
        <f t="shared" si="183"/>
        <v>365000</v>
      </c>
      <c r="BX104" s="427">
        <f t="shared" si="184"/>
        <v>136000</v>
      </c>
      <c r="BY104" s="427">
        <f t="shared" si="185"/>
        <v>6000</v>
      </c>
      <c r="BZ104" s="427">
        <f t="shared" si="186"/>
        <v>210000</v>
      </c>
      <c r="CA104" s="427">
        <f t="shared" si="187"/>
        <v>46000</v>
      </c>
      <c r="CB104" s="233">
        <f t="shared" si="188"/>
        <v>1000</v>
      </c>
      <c r="CC104" s="233">
        <f t="shared" si="189"/>
        <v>365000</v>
      </c>
      <c r="CD104" s="233">
        <f t="shared" si="190"/>
        <v>45000</v>
      </c>
      <c r="CE104" s="428">
        <f t="shared" si="191"/>
        <v>50</v>
      </c>
      <c r="CF104" s="426">
        <f t="shared" si="192"/>
        <v>13</v>
      </c>
      <c r="CG104" s="426">
        <f t="shared" si="193"/>
        <v>4</v>
      </c>
      <c r="CH104" s="426">
        <f t="shared" si="194"/>
        <v>2</v>
      </c>
      <c r="CI104" s="426">
        <f t="shared" si="195"/>
        <v>20</v>
      </c>
      <c r="CJ104" s="426">
        <f t="shared" si="196"/>
        <v>4</v>
      </c>
      <c r="CK104" s="426">
        <f t="shared" si="200"/>
        <v>6</v>
      </c>
    </row>
    <row r="105" spans="1:89">
      <c r="A105" s="235">
        <f t="shared" si="168"/>
        <v>311</v>
      </c>
      <c r="B105" s="248" t="s">
        <v>106</v>
      </c>
      <c r="C105" s="99" t="b">
        <f t="shared" si="169"/>
        <v>1</v>
      </c>
      <c r="D105" s="456" t="s">
        <v>106</v>
      </c>
      <c r="E105" s="455">
        <v>873349.92</v>
      </c>
      <c r="F105" s="455">
        <v>1855688.65</v>
      </c>
      <c r="G105" s="455">
        <v>550423.81999999995</v>
      </c>
      <c r="H105" s="455">
        <v>3077090.14</v>
      </c>
      <c r="I105" s="455">
        <v>5661954.9800000004</v>
      </c>
      <c r="J105" s="455">
        <v>2129999.7599999998</v>
      </c>
      <c r="K105" s="455">
        <v>1193858.3500000001</v>
      </c>
      <c r="L105" s="455">
        <v>2499103.2799999998</v>
      </c>
      <c r="M105" s="455">
        <v>563688.15</v>
      </c>
      <c r="N105" s="455">
        <v>670893.31000000006</v>
      </c>
      <c r="O105" s="455">
        <v>325088.65000000002</v>
      </c>
      <c r="P105" s="455">
        <v>2379008.6800000002</v>
      </c>
      <c r="Q105" s="455">
        <v>2284903.94</v>
      </c>
      <c r="R105" s="455">
        <v>292848.67</v>
      </c>
      <c r="S105" s="455">
        <v>1193470.67</v>
      </c>
      <c r="T105" s="455">
        <v>1056765.06</v>
      </c>
      <c r="U105" s="455">
        <v>1272038.42</v>
      </c>
      <c r="V105" s="455">
        <v>54118.41</v>
      </c>
      <c r="W105" s="455">
        <v>2591282.94</v>
      </c>
      <c r="X105" s="455">
        <v>1049469.72</v>
      </c>
      <c r="Y105" s="455">
        <v>936098.8</v>
      </c>
      <c r="Z105" s="455">
        <v>1780228.13</v>
      </c>
      <c r="AA105" s="455">
        <v>1624095.49</v>
      </c>
      <c r="AB105" s="455">
        <v>14644003.01</v>
      </c>
      <c r="AC105" s="455">
        <v>1426266.04</v>
      </c>
      <c r="AD105" s="455">
        <v>1427586.3</v>
      </c>
      <c r="AE105" s="455">
        <v>2392227.61</v>
      </c>
      <c r="AF105" s="455">
        <v>1226239.6200000001</v>
      </c>
      <c r="AG105" s="455">
        <v>5317039.58</v>
      </c>
      <c r="AH105" s="455">
        <v>2411838.2599999998</v>
      </c>
      <c r="AI105" s="455">
        <v>1727981.12</v>
      </c>
      <c r="AJ105" s="455">
        <v>1381147.02</v>
      </c>
      <c r="AK105" s="455">
        <v>159705.04</v>
      </c>
      <c r="AL105" s="455">
        <v>93350.55</v>
      </c>
      <c r="AM105" s="455">
        <v>469210.59</v>
      </c>
      <c r="AN105" s="455">
        <v>33663.050000000003</v>
      </c>
      <c r="AO105" s="455">
        <v>57034.04</v>
      </c>
      <c r="AP105" s="455">
        <v>41421.199999999997</v>
      </c>
      <c r="AQ105" s="455">
        <v>39356.78</v>
      </c>
      <c r="AR105" s="455">
        <v>8433</v>
      </c>
      <c r="AS105" s="455">
        <v>17090.95</v>
      </c>
      <c r="AT105" s="455">
        <v>21806.59</v>
      </c>
      <c r="AU105" s="455">
        <v>483949.44</v>
      </c>
      <c r="AV105" s="455">
        <v>65455.59</v>
      </c>
      <c r="AW105" s="455">
        <v>13573.72</v>
      </c>
      <c r="AX105" s="455"/>
      <c r="AY105" s="455"/>
      <c r="AZ105" s="455">
        <v>217567.78</v>
      </c>
      <c r="BA105" s="455">
        <v>98507.37</v>
      </c>
      <c r="BB105" s="455">
        <v>1501</v>
      </c>
      <c r="BC105" s="497">
        <v>70630.95</v>
      </c>
      <c r="BD105" s="455">
        <v>1690432.91</v>
      </c>
      <c r="BE105" s="455">
        <v>1677529.59</v>
      </c>
      <c r="BF105" s="455">
        <v>2929723.16</v>
      </c>
      <c r="BG105" s="455">
        <v>929432.37</v>
      </c>
      <c r="BH105" s="455">
        <v>76989172.170000002</v>
      </c>
      <c r="BJ105" s="427">
        <f t="shared" si="170"/>
        <v>2000</v>
      </c>
      <c r="BK105" s="427">
        <f t="shared" si="171"/>
        <v>484000</v>
      </c>
      <c r="BL105" s="427">
        <f t="shared" si="172"/>
        <v>84000</v>
      </c>
      <c r="BM105" s="427">
        <f t="shared" si="173"/>
        <v>930000</v>
      </c>
      <c r="BN105" s="427">
        <f t="shared" si="174"/>
        <v>2930000</v>
      </c>
      <c r="BO105" s="427">
        <f t="shared" si="175"/>
        <v>1807000</v>
      </c>
      <c r="BP105" s="427">
        <f t="shared" si="176"/>
        <v>94000</v>
      </c>
      <c r="BQ105" s="427">
        <f t="shared" si="177"/>
        <v>470000</v>
      </c>
      <c r="BR105" s="427">
        <f t="shared" si="178"/>
        <v>241000</v>
      </c>
      <c r="BS105" s="427">
        <f t="shared" si="179"/>
        <v>55000</v>
      </c>
      <c r="BT105" s="427">
        <f t="shared" si="180"/>
        <v>3078000</v>
      </c>
      <c r="BU105" s="427">
        <f t="shared" si="181"/>
        <v>1447000</v>
      </c>
      <c r="BV105" s="427">
        <f t="shared" si="182"/>
        <v>551000</v>
      </c>
      <c r="BW105" s="427">
        <f t="shared" si="183"/>
        <v>14645000</v>
      </c>
      <c r="BX105" s="427">
        <f t="shared" si="184"/>
        <v>4589000</v>
      </c>
      <c r="BY105" s="427">
        <f t="shared" si="185"/>
        <v>1050000</v>
      </c>
      <c r="BZ105" s="427">
        <f t="shared" si="186"/>
        <v>5662000</v>
      </c>
      <c r="CA105" s="427">
        <f t="shared" si="187"/>
        <v>2844000</v>
      </c>
      <c r="CB105" s="233">
        <f t="shared" si="188"/>
        <v>2000</v>
      </c>
      <c r="CC105" s="233">
        <f t="shared" si="189"/>
        <v>14645000</v>
      </c>
      <c r="CD105" s="233">
        <f t="shared" si="190"/>
        <v>1453000</v>
      </c>
      <c r="CE105" s="428">
        <f t="shared" si="191"/>
        <v>53</v>
      </c>
      <c r="CF105" s="426">
        <f t="shared" si="192"/>
        <v>14</v>
      </c>
      <c r="CG105" s="426">
        <f t="shared" si="193"/>
        <v>4</v>
      </c>
      <c r="CH105" s="426">
        <f t="shared" si="194"/>
        <v>3</v>
      </c>
      <c r="CI105" s="426">
        <f t="shared" si="195"/>
        <v>21</v>
      </c>
      <c r="CJ105" s="426">
        <f t="shared" si="196"/>
        <v>4</v>
      </c>
      <c r="CK105" s="426">
        <f t="shared" si="200"/>
        <v>5</v>
      </c>
    </row>
    <row r="106" spans="1:89">
      <c r="A106" s="235">
        <f t="shared" si="168"/>
        <v>312</v>
      </c>
      <c r="B106" s="248" t="s">
        <v>107</v>
      </c>
      <c r="C106" s="99" t="b">
        <f t="shared" si="169"/>
        <v>1</v>
      </c>
      <c r="D106" s="456" t="s">
        <v>107</v>
      </c>
      <c r="E106" s="455">
        <v>793621.65</v>
      </c>
      <c r="F106" s="455">
        <v>873383.34</v>
      </c>
      <c r="G106" s="455">
        <v>2093863.9</v>
      </c>
      <c r="H106" s="455">
        <v>1545737.09</v>
      </c>
      <c r="I106" s="455">
        <v>2826210.45</v>
      </c>
      <c r="J106" s="455">
        <v>1582542.43</v>
      </c>
      <c r="K106" s="455">
        <v>593215.31000000006</v>
      </c>
      <c r="L106" s="455">
        <v>1840909.06</v>
      </c>
      <c r="M106" s="455">
        <v>72635.58</v>
      </c>
      <c r="N106" s="455">
        <v>141114.98000000001</v>
      </c>
      <c r="O106" s="455">
        <v>137919.25</v>
      </c>
      <c r="P106" s="455">
        <v>1068196.8899999999</v>
      </c>
      <c r="Q106" s="455">
        <v>976547.97</v>
      </c>
      <c r="R106" s="455">
        <v>78861.73</v>
      </c>
      <c r="S106" s="455">
        <v>839137.11</v>
      </c>
      <c r="T106" s="455">
        <v>383902.56</v>
      </c>
      <c r="U106" s="455">
        <v>970089.9</v>
      </c>
      <c r="V106" s="455">
        <v>88065.18</v>
      </c>
      <c r="W106" s="455">
        <v>1261652.92</v>
      </c>
      <c r="X106" s="455">
        <v>1061395.18</v>
      </c>
      <c r="Y106" s="455">
        <v>556086.22</v>
      </c>
      <c r="Z106" s="455">
        <v>4665022.46</v>
      </c>
      <c r="AA106" s="455">
        <v>625265.74</v>
      </c>
      <c r="AB106" s="455">
        <v>14600926.82</v>
      </c>
      <c r="AC106" s="455">
        <v>379401.37</v>
      </c>
      <c r="AD106" s="455">
        <v>679577.14</v>
      </c>
      <c r="AE106" s="455">
        <v>971203.37</v>
      </c>
      <c r="AF106" s="455">
        <v>807337.42</v>
      </c>
      <c r="AG106" s="455">
        <v>2978135.23</v>
      </c>
      <c r="AH106" s="455">
        <v>1052118.8799999999</v>
      </c>
      <c r="AI106" s="455">
        <v>1099737.26</v>
      </c>
      <c r="AJ106" s="455">
        <v>2549825.17</v>
      </c>
      <c r="AK106" s="455">
        <v>263263</v>
      </c>
      <c r="AL106" s="455">
        <v>1246.4000000000001</v>
      </c>
      <c r="AM106" s="455">
        <v>595341.5</v>
      </c>
      <c r="AN106" s="455"/>
      <c r="AO106" s="455"/>
      <c r="AP106" s="455"/>
      <c r="AQ106" s="455">
        <v>54199.07</v>
      </c>
      <c r="AR106" s="455">
        <v>147090</v>
      </c>
      <c r="AS106" s="455">
        <v>60335.3</v>
      </c>
      <c r="AT106" s="455">
        <v>7187.5</v>
      </c>
      <c r="AU106" s="455">
        <v>21685.55</v>
      </c>
      <c r="AV106" s="455">
        <v>10927.42</v>
      </c>
      <c r="AW106" s="455">
        <v>58518</v>
      </c>
      <c r="AX106" s="455"/>
      <c r="AY106" s="455">
        <v>2368</v>
      </c>
      <c r="AZ106" s="455">
        <v>3130.16</v>
      </c>
      <c r="BA106" s="455">
        <v>15300.43</v>
      </c>
      <c r="BB106" s="455"/>
      <c r="BC106" s="497">
        <v>21266</v>
      </c>
      <c r="BD106" s="455">
        <v>1152277.22</v>
      </c>
      <c r="BE106" s="455">
        <v>363058.52</v>
      </c>
      <c r="BF106" s="455">
        <v>943622.26</v>
      </c>
      <c r="BG106" s="455">
        <v>374420.23</v>
      </c>
      <c r="BH106" s="455">
        <v>54288876.119999997</v>
      </c>
      <c r="BJ106" s="427">
        <f t="shared" si="170"/>
        <v>3000</v>
      </c>
      <c r="BK106" s="427">
        <f t="shared" si="171"/>
        <v>148000</v>
      </c>
      <c r="BL106" s="427">
        <f t="shared" si="172"/>
        <v>37000</v>
      </c>
      <c r="BM106" s="427">
        <f t="shared" si="173"/>
        <v>364000</v>
      </c>
      <c r="BN106" s="427">
        <f t="shared" si="174"/>
        <v>1153000</v>
      </c>
      <c r="BO106" s="427">
        <f t="shared" si="175"/>
        <v>709000</v>
      </c>
      <c r="BP106" s="427">
        <f t="shared" si="176"/>
        <v>2000</v>
      </c>
      <c r="BQ106" s="427">
        <f t="shared" si="177"/>
        <v>596000</v>
      </c>
      <c r="BR106" s="427">
        <f t="shared" si="178"/>
        <v>287000</v>
      </c>
      <c r="BS106" s="427">
        <f t="shared" si="179"/>
        <v>73000</v>
      </c>
      <c r="BT106" s="427">
        <f t="shared" si="180"/>
        <v>1583000</v>
      </c>
      <c r="BU106" s="427">
        <f t="shared" si="181"/>
        <v>715000</v>
      </c>
      <c r="BV106" s="427">
        <f t="shared" si="182"/>
        <v>2094000</v>
      </c>
      <c r="BW106" s="427">
        <f t="shared" si="183"/>
        <v>14601000</v>
      </c>
      <c r="BX106" s="427">
        <f t="shared" si="184"/>
        <v>5978000</v>
      </c>
      <c r="BY106" s="427">
        <f t="shared" si="185"/>
        <v>971000</v>
      </c>
      <c r="BZ106" s="427">
        <f t="shared" si="186"/>
        <v>2979000</v>
      </c>
      <c r="CA106" s="427">
        <f t="shared" si="187"/>
        <v>1693000</v>
      </c>
      <c r="CB106" s="233">
        <f t="shared" si="188"/>
        <v>2000</v>
      </c>
      <c r="CC106" s="233">
        <f t="shared" si="189"/>
        <v>14601000</v>
      </c>
      <c r="CD106" s="233">
        <f t="shared" si="190"/>
        <v>1086000</v>
      </c>
      <c r="CE106" s="428">
        <f t="shared" si="191"/>
        <v>50</v>
      </c>
      <c r="CF106" s="426">
        <f t="shared" si="192"/>
        <v>11</v>
      </c>
      <c r="CG106" s="426">
        <f t="shared" si="193"/>
        <v>4</v>
      </c>
      <c r="CH106" s="426">
        <f t="shared" si="194"/>
        <v>3</v>
      </c>
      <c r="CI106" s="426">
        <f t="shared" si="195"/>
        <v>21</v>
      </c>
      <c r="CJ106" s="426">
        <f t="shared" si="196"/>
        <v>4</v>
      </c>
      <c r="CK106" s="426">
        <f t="shared" si="200"/>
        <v>6</v>
      </c>
    </row>
    <row r="107" spans="1:89">
      <c r="A107" s="235">
        <f t="shared" si="168"/>
        <v>313</v>
      </c>
      <c r="B107" s="248" t="s">
        <v>108</v>
      </c>
      <c r="C107" s="99" t="b">
        <f t="shared" si="169"/>
        <v>1</v>
      </c>
      <c r="D107" s="456" t="s">
        <v>108</v>
      </c>
      <c r="E107" s="455">
        <v>55573.07</v>
      </c>
      <c r="F107" s="455">
        <v>35990.76</v>
      </c>
      <c r="G107" s="455">
        <v>89470.16</v>
      </c>
      <c r="H107" s="455">
        <v>605215.05000000005</v>
      </c>
      <c r="I107" s="455">
        <v>132324.04</v>
      </c>
      <c r="J107" s="455">
        <v>198661.02</v>
      </c>
      <c r="K107" s="455">
        <v>74986.33</v>
      </c>
      <c r="L107" s="455">
        <v>84038.12</v>
      </c>
      <c r="M107" s="455"/>
      <c r="N107" s="455">
        <v>6992.91</v>
      </c>
      <c r="O107" s="455">
        <v>11433.76</v>
      </c>
      <c r="P107" s="455">
        <v>75944.02</v>
      </c>
      <c r="Q107" s="455">
        <v>58049.65</v>
      </c>
      <c r="R107" s="455">
        <v>10914.51</v>
      </c>
      <c r="S107" s="455">
        <v>42575.68</v>
      </c>
      <c r="T107" s="455">
        <v>13011.94</v>
      </c>
      <c r="U107" s="455">
        <v>51303.95</v>
      </c>
      <c r="V107" s="455">
        <v>5783.5</v>
      </c>
      <c r="W107" s="455">
        <v>47030.36</v>
      </c>
      <c r="X107" s="455">
        <v>163977.12</v>
      </c>
      <c r="Y107" s="455">
        <v>8763.58</v>
      </c>
      <c r="Z107" s="455">
        <v>89289.89</v>
      </c>
      <c r="AA107" s="455">
        <v>28630.25</v>
      </c>
      <c r="AB107" s="455">
        <v>2286146.42</v>
      </c>
      <c r="AC107" s="455">
        <v>66611.31</v>
      </c>
      <c r="AD107" s="455">
        <v>909</v>
      </c>
      <c r="AE107" s="455">
        <v>92412.79</v>
      </c>
      <c r="AF107" s="455">
        <v>11340.29</v>
      </c>
      <c r="AG107" s="455">
        <v>37275.230000000003</v>
      </c>
      <c r="AH107" s="455">
        <v>529409.51</v>
      </c>
      <c r="AI107" s="455">
        <v>115403.6</v>
      </c>
      <c r="AJ107" s="455">
        <v>98098.21</v>
      </c>
      <c r="AK107" s="455">
        <v>265351.67</v>
      </c>
      <c r="AL107" s="455">
        <v>41273.449999999997</v>
      </c>
      <c r="AM107" s="455">
        <v>132323.74</v>
      </c>
      <c r="AN107" s="455">
        <v>3124.23</v>
      </c>
      <c r="AO107" s="455">
        <v>866.3</v>
      </c>
      <c r="AP107" s="455">
        <v>8006.1</v>
      </c>
      <c r="AQ107" s="455">
        <v>6268.18</v>
      </c>
      <c r="AR107" s="455">
        <v>3698</v>
      </c>
      <c r="AS107" s="455">
        <v>468.6</v>
      </c>
      <c r="AT107" s="455">
        <v>2315.1999999999998</v>
      </c>
      <c r="AU107" s="455">
        <v>35836.879999999997</v>
      </c>
      <c r="AV107" s="455"/>
      <c r="AW107" s="455">
        <v>2009.68</v>
      </c>
      <c r="AX107" s="455">
        <v>8246.9</v>
      </c>
      <c r="AY107" s="455">
        <v>6701</v>
      </c>
      <c r="AZ107" s="455">
        <v>14581.99</v>
      </c>
      <c r="BA107" s="455"/>
      <c r="BB107" s="455">
        <v>5812.46</v>
      </c>
      <c r="BC107" s="497">
        <v>33967.08</v>
      </c>
      <c r="BD107" s="455">
        <v>37017.919999999998</v>
      </c>
      <c r="BE107" s="455">
        <v>6077.85</v>
      </c>
      <c r="BF107" s="455">
        <v>189094.12</v>
      </c>
      <c r="BG107" s="455">
        <v>5308.52</v>
      </c>
      <c r="BH107" s="455">
        <v>5935915.9000000004</v>
      </c>
      <c r="BJ107" s="427">
        <f t="shared" si="170"/>
        <v>1000</v>
      </c>
      <c r="BK107" s="427">
        <f t="shared" si="171"/>
        <v>36000</v>
      </c>
      <c r="BL107" s="427">
        <f t="shared" si="172"/>
        <v>10000</v>
      </c>
      <c r="BM107" s="427">
        <f t="shared" si="173"/>
        <v>6000</v>
      </c>
      <c r="BN107" s="427">
        <f t="shared" si="174"/>
        <v>190000</v>
      </c>
      <c r="BO107" s="427">
        <f t="shared" si="175"/>
        <v>60000</v>
      </c>
      <c r="BP107" s="427">
        <f t="shared" si="176"/>
        <v>42000</v>
      </c>
      <c r="BQ107" s="427">
        <f t="shared" si="177"/>
        <v>266000</v>
      </c>
      <c r="BR107" s="427">
        <f t="shared" si="178"/>
        <v>147000</v>
      </c>
      <c r="BS107" s="427">
        <f t="shared" si="179"/>
        <v>1000</v>
      </c>
      <c r="BT107" s="427">
        <f t="shared" si="180"/>
        <v>606000</v>
      </c>
      <c r="BU107" s="427">
        <f t="shared" si="181"/>
        <v>100000</v>
      </c>
      <c r="BV107" s="427">
        <f t="shared" si="182"/>
        <v>90000</v>
      </c>
      <c r="BW107" s="427">
        <f t="shared" si="183"/>
        <v>2287000</v>
      </c>
      <c r="BX107" s="427">
        <f t="shared" si="184"/>
        <v>641000</v>
      </c>
      <c r="BY107" s="427">
        <f t="shared" si="185"/>
        <v>38000</v>
      </c>
      <c r="BZ107" s="427">
        <f t="shared" si="186"/>
        <v>164000</v>
      </c>
      <c r="CA107" s="427">
        <f t="shared" si="187"/>
        <v>95000</v>
      </c>
      <c r="CB107" s="233">
        <f t="shared" si="188"/>
        <v>1000</v>
      </c>
      <c r="CC107" s="233">
        <f t="shared" si="189"/>
        <v>2287000</v>
      </c>
      <c r="CD107" s="233">
        <f t="shared" si="190"/>
        <v>115000</v>
      </c>
      <c r="CE107" s="428">
        <f t="shared" si="191"/>
        <v>52</v>
      </c>
      <c r="CF107" s="426">
        <f t="shared" si="192"/>
        <v>14</v>
      </c>
      <c r="CG107" s="426">
        <f t="shared" si="193"/>
        <v>4</v>
      </c>
      <c r="CH107" s="426">
        <f t="shared" si="194"/>
        <v>3</v>
      </c>
      <c r="CI107" s="426">
        <f t="shared" si="195"/>
        <v>20</v>
      </c>
      <c r="CJ107" s="426">
        <f t="shared" si="196"/>
        <v>4</v>
      </c>
      <c r="CK107" s="426">
        <f>COUNT($I107,#REF!,#REF!,$U107,$X107,$AG107,$AI107)</f>
        <v>5</v>
      </c>
    </row>
    <row r="108" spans="1:89" ht="36">
      <c r="A108" s="235">
        <f t="shared" si="168"/>
        <v>321</v>
      </c>
      <c r="B108" s="248" t="s">
        <v>109</v>
      </c>
      <c r="C108" s="99" t="b">
        <f t="shared" si="169"/>
        <v>1</v>
      </c>
      <c r="D108" s="456" t="s">
        <v>109</v>
      </c>
      <c r="E108" s="455">
        <v>3318184.62</v>
      </c>
      <c r="F108" s="455">
        <v>2788675.9</v>
      </c>
      <c r="G108" s="455">
        <v>2571503.1</v>
      </c>
      <c r="H108" s="455">
        <v>4565670.3600000003</v>
      </c>
      <c r="I108" s="455">
        <v>9903518.6699999999</v>
      </c>
      <c r="J108" s="455">
        <v>3858020.75</v>
      </c>
      <c r="K108" s="455">
        <v>2645561.44</v>
      </c>
      <c r="L108" s="455">
        <v>5765160.1399999997</v>
      </c>
      <c r="M108" s="455">
        <v>330096.45</v>
      </c>
      <c r="N108" s="455">
        <v>826455.43</v>
      </c>
      <c r="O108" s="455">
        <v>736071.93</v>
      </c>
      <c r="P108" s="455">
        <v>2831126.9</v>
      </c>
      <c r="Q108" s="455">
        <v>3929523.28</v>
      </c>
      <c r="R108" s="455">
        <v>485933.82</v>
      </c>
      <c r="S108" s="455">
        <v>3716499.93</v>
      </c>
      <c r="T108" s="455">
        <v>2148782.02</v>
      </c>
      <c r="U108" s="455">
        <v>2867413.24</v>
      </c>
      <c r="V108" s="455">
        <v>433106.18</v>
      </c>
      <c r="W108" s="455">
        <v>5087927.5199999996</v>
      </c>
      <c r="X108" s="455">
        <v>3454222.47</v>
      </c>
      <c r="Y108" s="455">
        <v>2232276.27</v>
      </c>
      <c r="Z108" s="455">
        <v>5897043.3899999997</v>
      </c>
      <c r="AA108" s="455">
        <v>2810520.66</v>
      </c>
      <c r="AB108" s="455">
        <v>27883650.75</v>
      </c>
      <c r="AC108" s="455">
        <v>1772461.66</v>
      </c>
      <c r="AD108" s="455">
        <v>2817469.04</v>
      </c>
      <c r="AE108" s="455">
        <v>3843324.4</v>
      </c>
      <c r="AF108" s="455">
        <v>1888949.49</v>
      </c>
      <c r="AG108" s="455">
        <v>11792143.07</v>
      </c>
      <c r="AH108" s="455">
        <v>4446944.79</v>
      </c>
      <c r="AI108" s="455">
        <v>3100662.4</v>
      </c>
      <c r="AJ108" s="455">
        <v>5403382.4500000002</v>
      </c>
      <c r="AK108" s="455">
        <v>1553753.69</v>
      </c>
      <c r="AL108" s="455">
        <v>564733.52</v>
      </c>
      <c r="AM108" s="455">
        <v>1142114.2</v>
      </c>
      <c r="AN108" s="455">
        <v>446593.01</v>
      </c>
      <c r="AO108" s="455">
        <v>211249.18</v>
      </c>
      <c r="AP108" s="455">
        <v>709049</v>
      </c>
      <c r="AQ108" s="455">
        <v>169669.46</v>
      </c>
      <c r="AR108" s="455">
        <v>156031.32999999999</v>
      </c>
      <c r="AS108" s="455">
        <v>179578.98</v>
      </c>
      <c r="AT108" s="455">
        <v>93035.5</v>
      </c>
      <c r="AU108" s="455">
        <v>647529.30000000005</v>
      </c>
      <c r="AV108" s="455">
        <v>134738.31</v>
      </c>
      <c r="AW108" s="455">
        <v>189109.59</v>
      </c>
      <c r="AX108" s="455">
        <v>470898.78</v>
      </c>
      <c r="AY108" s="455">
        <v>132924.87</v>
      </c>
      <c r="AZ108" s="455">
        <v>583736.09</v>
      </c>
      <c r="BA108" s="455">
        <v>32053.33</v>
      </c>
      <c r="BB108" s="455">
        <v>138659.44</v>
      </c>
      <c r="BC108" s="497">
        <v>94119.99</v>
      </c>
      <c r="BD108" s="455">
        <v>4114486.04</v>
      </c>
      <c r="BE108" s="455">
        <v>1986256.4</v>
      </c>
      <c r="BF108" s="455">
        <v>4055099.97</v>
      </c>
      <c r="BG108" s="455">
        <v>2027088.05</v>
      </c>
      <c r="BH108" s="455">
        <v>155984790.55000001</v>
      </c>
      <c r="BJ108" s="427">
        <f t="shared" si="170"/>
        <v>33000</v>
      </c>
      <c r="BK108" s="427">
        <f t="shared" si="171"/>
        <v>710000</v>
      </c>
      <c r="BL108" s="427">
        <f t="shared" si="172"/>
        <v>275000</v>
      </c>
      <c r="BM108" s="427">
        <f t="shared" si="173"/>
        <v>1987000</v>
      </c>
      <c r="BN108" s="427">
        <f t="shared" si="174"/>
        <v>4115000</v>
      </c>
      <c r="BO108" s="427">
        <f t="shared" si="175"/>
        <v>3046000</v>
      </c>
      <c r="BP108" s="427">
        <f t="shared" si="176"/>
        <v>565000</v>
      </c>
      <c r="BQ108" s="427">
        <f t="shared" si="177"/>
        <v>1554000</v>
      </c>
      <c r="BR108" s="427">
        <f t="shared" si="178"/>
        <v>1087000</v>
      </c>
      <c r="BS108" s="427">
        <f t="shared" si="179"/>
        <v>331000</v>
      </c>
      <c r="BT108" s="427">
        <f t="shared" si="180"/>
        <v>5088000</v>
      </c>
      <c r="BU108" s="427">
        <f t="shared" si="181"/>
        <v>2693000</v>
      </c>
      <c r="BV108" s="427">
        <f t="shared" si="182"/>
        <v>2572000</v>
      </c>
      <c r="BW108" s="427">
        <f t="shared" si="183"/>
        <v>27884000</v>
      </c>
      <c r="BX108" s="427">
        <f t="shared" si="184"/>
        <v>10439000</v>
      </c>
      <c r="BY108" s="427">
        <f t="shared" si="185"/>
        <v>2832000</v>
      </c>
      <c r="BZ108" s="427">
        <f t="shared" si="186"/>
        <v>11793000</v>
      </c>
      <c r="CA108" s="427">
        <f t="shared" si="187"/>
        <v>5674000</v>
      </c>
      <c r="CB108" s="233">
        <f t="shared" si="188"/>
        <v>33000</v>
      </c>
      <c r="CC108" s="233">
        <f t="shared" si="189"/>
        <v>27884000</v>
      </c>
      <c r="CD108" s="233">
        <f t="shared" si="190"/>
        <v>2837000</v>
      </c>
      <c r="CE108" s="428">
        <f t="shared" si="191"/>
        <v>55</v>
      </c>
      <c r="CF108" s="426">
        <f t="shared" si="192"/>
        <v>16</v>
      </c>
      <c r="CG108" s="426">
        <f t="shared" si="193"/>
        <v>4</v>
      </c>
      <c r="CH108" s="426">
        <f t="shared" si="194"/>
        <v>3</v>
      </c>
      <c r="CI108" s="426">
        <f t="shared" si="195"/>
        <v>21</v>
      </c>
      <c r="CJ108" s="426">
        <f t="shared" si="196"/>
        <v>4</v>
      </c>
      <c r="CK108" s="426">
        <f>COUNT($I108,#REF!,#REF!,$U108,$X108,$AG108,$AI108)</f>
        <v>5</v>
      </c>
    </row>
    <row r="109" spans="1:89">
      <c r="A109" s="235">
        <f t="shared" si="168"/>
        <v>331</v>
      </c>
      <c r="B109" s="248" t="s">
        <v>110</v>
      </c>
      <c r="C109" s="99" t="b">
        <f t="shared" si="169"/>
        <v>1</v>
      </c>
      <c r="D109" s="456" t="s">
        <v>110</v>
      </c>
      <c r="E109" s="455">
        <v>7211.37</v>
      </c>
      <c r="F109" s="455">
        <v>46770.23</v>
      </c>
      <c r="G109" s="455"/>
      <c r="H109" s="455">
        <v>98949.73</v>
      </c>
      <c r="I109" s="455">
        <v>582036.86</v>
      </c>
      <c r="J109" s="455">
        <v>389167.41</v>
      </c>
      <c r="K109" s="455">
        <v>327771.83</v>
      </c>
      <c r="L109" s="455">
        <v>409909.25</v>
      </c>
      <c r="M109" s="455">
        <v>6275.42</v>
      </c>
      <c r="N109" s="455">
        <v>49409.51</v>
      </c>
      <c r="O109" s="455">
        <v>17361.57</v>
      </c>
      <c r="P109" s="455">
        <v>224770.52</v>
      </c>
      <c r="Q109" s="455">
        <v>357459.34</v>
      </c>
      <c r="R109" s="455">
        <v>12330.67</v>
      </c>
      <c r="S109" s="455">
        <v>156172.85</v>
      </c>
      <c r="T109" s="455">
        <v>51956.7</v>
      </c>
      <c r="U109" s="455">
        <v>13500.01</v>
      </c>
      <c r="V109" s="455">
        <v>9466.5300000000007</v>
      </c>
      <c r="W109" s="455">
        <v>130412.73</v>
      </c>
      <c r="X109" s="455">
        <v>6265.77</v>
      </c>
      <c r="Y109" s="455">
        <v>97269.22</v>
      </c>
      <c r="Z109" s="455">
        <v>151394.06</v>
      </c>
      <c r="AA109" s="455">
        <v>348240.55</v>
      </c>
      <c r="AB109" s="455">
        <v>1911319.36</v>
      </c>
      <c r="AC109" s="455">
        <v>46605.599999999999</v>
      </c>
      <c r="AD109" s="455">
        <v>156129.25</v>
      </c>
      <c r="AE109" s="455">
        <v>438843.01</v>
      </c>
      <c r="AF109" s="455">
        <v>196884.98</v>
      </c>
      <c r="AG109" s="455">
        <v>1332580.68</v>
      </c>
      <c r="AH109" s="455">
        <v>429664.27</v>
      </c>
      <c r="AI109" s="455">
        <v>113819.98</v>
      </c>
      <c r="AJ109" s="455">
        <v>510394.21</v>
      </c>
      <c r="AK109" s="455">
        <v>219812.91</v>
      </c>
      <c r="AL109" s="455">
        <v>6511.12</v>
      </c>
      <c r="AM109" s="455">
        <v>56610.62</v>
      </c>
      <c r="AN109" s="455">
        <v>9096.5400000000009</v>
      </c>
      <c r="AO109" s="455"/>
      <c r="AP109" s="455">
        <v>16570.439999999999</v>
      </c>
      <c r="AQ109" s="455">
        <v>3104.69</v>
      </c>
      <c r="AR109" s="455">
        <v>11523</v>
      </c>
      <c r="AS109" s="455"/>
      <c r="AT109" s="455">
        <v>3706.19</v>
      </c>
      <c r="AU109" s="455">
        <v>118982.82</v>
      </c>
      <c r="AV109" s="455">
        <v>20181.509999999998</v>
      </c>
      <c r="AW109" s="455">
        <v>39067.72</v>
      </c>
      <c r="AX109" s="455">
        <v>13296.5</v>
      </c>
      <c r="AY109" s="455">
        <v>3097</v>
      </c>
      <c r="AZ109" s="455">
        <v>20301.96</v>
      </c>
      <c r="BA109" s="455">
        <v>4651.55</v>
      </c>
      <c r="BB109" s="455">
        <v>3986.18</v>
      </c>
      <c r="BC109" s="497">
        <v>65625.350000000006</v>
      </c>
      <c r="BD109" s="455"/>
      <c r="BE109" s="455">
        <v>433378.71</v>
      </c>
      <c r="BF109" s="455">
        <v>133615.76999999999</v>
      </c>
      <c r="BG109" s="455">
        <v>166694.39000000001</v>
      </c>
      <c r="BH109" s="455">
        <v>9980158.4399999995</v>
      </c>
      <c r="BJ109" s="427">
        <f t="shared" si="170"/>
        <v>4000</v>
      </c>
      <c r="BK109" s="427">
        <f t="shared" si="171"/>
        <v>119000</v>
      </c>
      <c r="BL109" s="427">
        <f t="shared" si="172"/>
        <v>24000</v>
      </c>
      <c r="BM109" s="427">
        <f t="shared" si="173"/>
        <v>134000</v>
      </c>
      <c r="BN109" s="427">
        <f t="shared" si="174"/>
        <v>434000</v>
      </c>
      <c r="BO109" s="427">
        <f t="shared" si="175"/>
        <v>245000</v>
      </c>
      <c r="BP109" s="427">
        <f t="shared" si="176"/>
        <v>7000</v>
      </c>
      <c r="BQ109" s="427">
        <f t="shared" si="177"/>
        <v>220000</v>
      </c>
      <c r="BR109" s="427">
        <f t="shared" si="178"/>
        <v>95000</v>
      </c>
      <c r="BS109" s="427">
        <f t="shared" si="179"/>
        <v>7000</v>
      </c>
      <c r="BT109" s="427">
        <f t="shared" si="180"/>
        <v>439000</v>
      </c>
      <c r="BU109" s="427">
        <f t="shared" si="181"/>
        <v>167000</v>
      </c>
      <c r="BV109" s="427">
        <f t="shared" si="182"/>
        <v>152000</v>
      </c>
      <c r="BW109" s="427">
        <f t="shared" si="183"/>
        <v>1912000</v>
      </c>
      <c r="BX109" s="427">
        <f t="shared" si="184"/>
        <v>858000</v>
      </c>
      <c r="BY109" s="427">
        <f t="shared" si="185"/>
        <v>7000</v>
      </c>
      <c r="BZ109" s="427">
        <f t="shared" si="186"/>
        <v>1333000</v>
      </c>
      <c r="CA109" s="427">
        <f t="shared" si="187"/>
        <v>384000</v>
      </c>
      <c r="CB109" s="233">
        <f t="shared" si="188"/>
        <v>4000</v>
      </c>
      <c r="CC109" s="233">
        <f t="shared" si="189"/>
        <v>1912000</v>
      </c>
      <c r="CD109" s="233">
        <f t="shared" si="190"/>
        <v>196000</v>
      </c>
      <c r="CE109" s="428">
        <f t="shared" si="191"/>
        <v>51</v>
      </c>
      <c r="CF109" s="426">
        <f t="shared" si="192"/>
        <v>14</v>
      </c>
      <c r="CG109" s="426">
        <f t="shared" si="193"/>
        <v>3</v>
      </c>
      <c r="CH109" s="426">
        <f t="shared" si="194"/>
        <v>3</v>
      </c>
      <c r="CI109" s="426">
        <f t="shared" si="195"/>
        <v>21</v>
      </c>
      <c r="CJ109" s="426">
        <f t="shared" si="196"/>
        <v>3</v>
      </c>
      <c r="CK109" s="426">
        <f>COUNT($I109,#REF!,#REF!,$U109,$X109,$AG109,$AI109)</f>
        <v>5</v>
      </c>
    </row>
    <row r="110" spans="1:89" ht="24">
      <c r="A110" s="235">
        <f t="shared" si="168"/>
        <v>332</v>
      </c>
      <c r="B110" s="248" t="s">
        <v>111</v>
      </c>
      <c r="C110" s="99" t="b">
        <f t="shared" si="169"/>
        <v>1</v>
      </c>
      <c r="D110" s="456" t="s">
        <v>111</v>
      </c>
      <c r="E110" s="455">
        <v>452527.31</v>
      </c>
      <c r="F110" s="455">
        <v>347137.02</v>
      </c>
      <c r="G110" s="455">
        <v>636213.77</v>
      </c>
      <c r="H110" s="455">
        <v>664628.46</v>
      </c>
      <c r="I110" s="455">
        <v>1328151.27</v>
      </c>
      <c r="J110" s="455">
        <v>514649.68</v>
      </c>
      <c r="K110" s="455">
        <v>316652.93</v>
      </c>
      <c r="L110" s="455">
        <v>856882.54</v>
      </c>
      <c r="M110" s="455">
        <v>126828.11</v>
      </c>
      <c r="N110" s="455">
        <v>27021.18</v>
      </c>
      <c r="O110" s="455">
        <v>202168.11</v>
      </c>
      <c r="P110" s="455">
        <v>920912.06</v>
      </c>
      <c r="Q110" s="455">
        <v>489542.45</v>
      </c>
      <c r="R110" s="455">
        <v>157039.57999999999</v>
      </c>
      <c r="S110" s="455">
        <v>520265.28</v>
      </c>
      <c r="T110" s="455">
        <v>327083.01</v>
      </c>
      <c r="U110" s="455">
        <v>498098.73</v>
      </c>
      <c r="V110" s="455">
        <v>171332.93</v>
      </c>
      <c r="W110" s="455">
        <v>884754.17</v>
      </c>
      <c r="X110" s="455">
        <v>485307.11</v>
      </c>
      <c r="Y110" s="455">
        <v>473363</v>
      </c>
      <c r="Z110" s="455">
        <v>996366.4</v>
      </c>
      <c r="AA110" s="455">
        <v>570471.06999999995</v>
      </c>
      <c r="AB110" s="455">
        <v>8618599.6699999999</v>
      </c>
      <c r="AC110" s="455">
        <v>219338.6</v>
      </c>
      <c r="AD110" s="455">
        <v>328924.53000000003</v>
      </c>
      <c r="AE110" s="455">
        <v>975260.23</v>
      </c>
      <c r="AF110" s="455">
        <v>388476.08</v>
      </c>
      <c r="AG110" s="455">
        <v>1647750.07</v>
      </c>
      <c r="AH110" s="455">
        <v>1030812.42</v>
      </c>
      <c r="AI110" s="455">
        <v>607526.1</v>
      </c>
      <c r="AJ110" s="455">
        <v>957348.19</v>
      </c>
      <c r="AK110" s="455">
        <v>521318.24</v>
      </c>
      <c r="AL110" s="455">
        <v>491603.20000000001</v>
      </c>
      <c r="AM110" s="455">
        <v>632083.59</v>
      </c>
      <c r="AN110" s="455">
        <v>245967.89</v>
      </c>
      <c r="AO110" s="455">
        <v>151948.20000000001</v>
      </c>
      <c r="AP110" s="455">
        <v>269888.96000000002</v>
      </c>
      <c r="AQ110" s="455">
        <v>134647.37</v>
      </c>
      <c r="AR110" s="455">
        <v>206301.02</v>
      </c>
      <c r="AS110" s="455">
        <v>86153.1</v>
      </c>
      <c r="AT110" s="455">
        <v>134387.39000000001</v>
      </c>
      <c r="AU110" s="455">
        <v>326671.40999999997</v>
      </c>
      <c r="AV110" s="455">
        <v>159310.79</v>
      </c>
      <c r="AW110" s="455">
        <v>127207.72</v>
      </c>
      <c r="AX110" s="455">
        <v>240870.74</v>
      </c>
      <c r="AY110" s="455">
        <v>104711.64</v>
      </c>
      <c r="AZ110" s="455">
        <v>170772.37</v>
      </c>
      <c r="BA110" s="455">
        <v>124905.56</v>
      </c>
      <c r="BB110" s="455">
        <v>69731.34</v>
      </c>
      <c r="BC110" s="497">
        <v>92969.58</v>
      </c>
      <c r="BD110" s="455">
        <v>636886.52</v>
      </c>
      <c r="BE110" s="455">
        <v>547364.72</v>
      </c>
      <c r="BF110" s="455">
        <v>821656.26</v>
      </c>
      <c r="BG110" s="455">
        <v>527323.81999999995</v>
      </c>
      <c r="BH110" s="455">
        <v>33566113.490000002</v>
      </c>
      <c r="BJ110" s="427">
        <f t="shared" si="170"/>
        <v>70000</v>
      </c>
      <c r="BK110" s="427">
        <f t="shared" si="171"/>
        <v>327000</v>
      </c>
      <c r="BL110" s="427">
        <f t="shared" si="172"/>
        <v>166000</v>
      </c>
      <c r="BM110" s="427">
        <f t="shared" si="173"/>
        <v>528000</v>
      </c>
      <c r="BN110" s="427">
        <f t="shared" si="174"/>
        <v>822000</v>
      </c>
      <c r="BO110" s="427">
        <f t="shared" si="175"/>
        <v>634000</v>
      </c>
      <c r="BP110" s="427">
        <f t="shared" si="176"/>
        <v>492000</v>
      </c>
      <c r="BQ110" s="427">
        <f t="shared" si="177"/>
        <v>633000</v>
      </c>
      <c r="BR110" s="427">
        <f t="shared" si="178"/>
        <v>549000</v>
      </c>
      <c r="BS110" s="427">
        <f t="shared" si="179"/>
        <v>28000</v>
      </c>
      <c r="BT110" s="427">
        <f t="shared" si="180"/>
        <v>1031000</v>
      </c>
      <c r="BU110" s="427">
        <f t="shared" si="181"/>
        <v>459000</v>
      </c>
      <c r="BV110" s="427">
        <f t="shared" si="182"/>
        <v>637000</v>
      </c>
      <c r="BW110" s="427">
        <f t="shared" si="183"/>
        <v>8619000</v>
      </c>
      <c r="BX110" s="427">
        <f t="shared" si="184"/>
        <v>2803000</v>
      </c>
      <c r="BY110" s="427">
        <f t="shared" si="185"/>
        <v>486000</v>
      </c>
      <c r="BZ110" s="427">
        <f t="shared" si="186"/>
        <v>1648000</v>
      </c>
      <c r="CA110" s="427">
        <f t="shared" si="187"/>
        <v>907000</v>
      </c>
      <c r="CB110" s="233">
        <f t="shared" si="188"/>
        <v>28000</v>
      </c>
      <c r="CC110" s="233">
        <f t="shared" si="189"/>
        <v>8619000</v>
      </c>
      <c r="CD110" s="233">
        <f t="shared" si="190"/>
        <v>611000</v>
      </c>
      <c r="CE110" s="428">
        <f t="shared" si="191"/>
        <v>55</v>
      </c>
      <c r="CF110" s="426">
        <f t="shared" si="192"/>
        <v>16</v>
      </c>
      <c r="CG110" s="426">
        <f t="shared" si="193"/>
        <v>4</v>
      </c>
      <c r="CH110" s="426">
        <f t="shared" si="194"/>
        <v>3</v>
      </c>
      <c r="CI110" s="426">
        <f t="shared" si="195"/>
        <v>21</v>
      </c>
      <c r="CJ110" s="426">
        <f t="shared" si="196"/>
        <v>4</v>
      </c>
      <c r="CK110" s="426">
        <f t="shared" ref="CK110:CK122" si="201">COUNT($I110,$L275,$P275,$U110,$X110,$AG110,$AI110)</f>
        <v>5</v>
      </c>
    </row>
    <row r="111" spans="1:89">
      <c r="A111" s="235">
        <f t="shared" si="168"/>
        <v>411</v>
      </c>
      <c r="B111" s="248" t="s">
        <v>112</v>
      </c>
      <c r="C111" s="99" t="e">
        <f t="shared" si="169"/>
        <v>#N/A</v>
      </c>
      <c r="D111" s="458" t="e">
        <v>#N/A</v>
      </c>
      <c r="E111" s="455"/>
      <c r="F111" s="455"/>
      <c r="G111" s="455"/>
      <c r="H111" s="455"/>
      <c r="I111" s="455"/>
      <c r="J111" s="455"/>
      <c r="K111" s="455"/>
      <c r="L111" s="455"/>
      <c r="M111" s="455"/>
      <c r="N111" s="455"/>
      <c r="O111" s="455"/>
      <c r="P111" s="455"/>
      <c r="Q111" s="455"/>
      <c r="R111" s="455"/>
      <c r="S111" s="455"/>
      <c r="T111" s="455"/>
      <c r="U111" s="455"/>
      <c r="V111" s="455"/>
      <c r="W111" s="455"/>
      <c r="X111" s="455"/>
      <c r="Y111" s="455"/>
      <c r="Z111" s="455"/>
      <c r="AA111" s="455"/>
      <c r="AB111" s="455"/>
      <c r="AC111" s="455"/>
      <c r="AD111" s="455"/>
      <c r="AE111" s="455"/>
      <c r="AF111" s="455"/>
      <c r="AG111" s="455"/>
      <c r="AH111" s="455"/>
      <c r="AI111" s="455"/>
      <c r="AJ111" s="455"/>
      <c r="AK111" s="455"/>
      <c r="AL111" s="455"/>
      <c r="AM111" s="455"/>
      <c r="AN111" s="455"/>
      <c r="AO111" s="455"/>
      <c r="AP111" s="455"/>
      <c r="AQ111" s="455"/>
      <c r="AR111" s="455"/>
      <c r="AS111" s="455"/>
      <c r="AT111" s="455"/>
      <c r="AU111" s="455"/>
      <c r="AV111" s="455"/>
      <c r="AW111" s="455"/>
      <c r="AX111" s="455"/>
      <c r="AY111" s="455"/>
      <c r="AZ111" s="455"/>
      <c r="BA111" s="455"/>
      <c r="BB111" s="455"/>
      <c r="BC111" s="497"/>
      <c r="BD111" s="455"/>
      <c r="BE111" s="455"/>
      <c r="BF111" s="455"/>
      <c r="BG111" s="455"/>
      <c r="BH111" s="455"/>
      <c r="BJ111" s="427">
        <f t="shared" si="170"/>
        <v>0</v>
      </c>
      <c r="BK111" s="427">
        <f t="shared" si="171"/>
        <v>0</v>
      </c>
      <c r="BL111" s="427">
        <f t="shared" si="172"/>
        <v>0</v>
      </c>
      <c r="BM111" s="427">
        <f t="shared" si="173"/>
        <v>0</v>
      </c>
      <c r="BN111" s="427">
        <f t="shared" si="174"/>
        <v>0</v>
      </c>
      <c r="BO111" s="427">
        <f t="shared" si="175"/>
        <v>0</v>
      </c>
      <c r="BP111" s="427">
        <f t="shared" si="176"/>
        <v>0</v>
      </c>
      <c r="BQ111" s="427">
        <f t="shared" si="177"/>
        <v>0</v>
      </c>
      <c r="BR111" s="427">
        <f t="shared" si="178"/>
        <v>0</v>
      </c>
      <c r="BS111" s="427">
        <f t="shared" si="179"/>
        <v>0</v>
      </c>
      <c r="BT111" s="427">
        <f t="shared" si="180"/>
        <v>0</v>
      </c>
      <c r="BU111" s="427">
        <f t="shared" si="181"/>
        <v>0</v>
      </c>
      <c r="BV111" s="427">
        <f t="shared" si="182"/>
        <v>0</v>
      </c>
      <c r="BW111" s="427">
        <f t="shared" si="183"/>
        <v>0</v>
      </c>
      <c r="BX111" s="427">
        <f t="shared" si="184"/>
        <v>0</v>
      </c>
      <c r="BY111" s="427">
        <f t="shared" si="185"/>
        <v>0</v>
      </c>
      <c r="BZ111" s="427">
        <f t="shared" si="186"/>
        <v>0</v>
      </c>
      <c r="CA111" s="427">
        <f t="shared" si="187"/>
        <v>0</v>
      </c>
      <c r="CB111" s="233">
        <f t="shared" si="188"/>
        <v>0</v>
      </c>
      <c r="CC111" s="233">
        <f t="shared" si="189"/>
        <v>0</v>
      </c>
      <c r="CD111" s="233">
        <f t="shared" si="190"/>
        <v>0</v>
      </c>
      <c r="CE111" s="428">
        <f t="shared" si="191"/>
        <v>0</v>
      </c>
      <c r="CF111" s="426">
        <f t="shared" si="192"/>
        <v>0</v>
      </c>
      <c r="CG111" s="426">
        <f t="shared" si="193"/>
        <v>0</v>
      </c>
      <c r="CH111" s="426">
        <f t="shared" si="194"/>
        <v>0</v>
      </c>
      <c r="CI111" s="426">
        <f t="shared" si="195"/>
        <v>0</v>
      </c>
      <c r="CJ111" s="426">
        <f t="shared" si="196"/>
        <v>0</v>
      </c>
      <c r="CK111" s="426">
        <f t="shared" si="201"/>
        <v>2</v>
      </c>
    </row>
    <row r="112" spans="1:89">
      <c r="A112" s="235">
        <f t="shared" si="168"/>
        <v>421</v>
      </c>
      <c r="B112" s="248" t="s">
        <v>113</v>
      </c>
      <c r="C112" s="99" t="e">
        <f t="shared" si="169"/>
        <v>#N/A</v>
      </c>
      <c r="D112" s="458" t="e">
        <v>#N/A</v>
      </c>
      <c r="E112" s="455"/>
      <c r="F112" s="455"/>
      <c r="G112" s="455"/>
      <c r="H112" s="455"/>
      <c r="I112" s="455"/>
      <c r="J112" s="455"/>
      <c r="K112" s="455"/>
      <c r="L112" s="455"/>
      <c r="M112" s="455"/>
      <c r="N112" s="455"/>
      <c r="O112" s="455"/>
      <c r="P112" s="455"/>
      <c r="Q112" s="455"/>
      <c r="R112" s="455"/>
      <c r="S112" s="455"/>
      <c r="T112" s="455"/>
      <c r="U112" s="455"/>
      <c r="V112" s="455"/>
      <c r="W112" s="455"/>
      <c r="X112" s="455"/>
      <c r="Y112" s="455"/>
      <c r="Z112" s="455"/>
      <c r="AA112" s="455"/>
      <c r="AB112" s="455"/>
      <c r="AC112" s="455"/>
      <c r="AD112" s="455"/>
      <c r="AE112" s="455"/>
      <c r="AF112" s="455"/>
      <c r="AG112" s="455"/>
      <c r="AH112" s="455"/>
      <c r="AI112" s="455"/>
      <c r="AJ112" s="455"/>
      <c r="AK112" s="455"/>
      <c r="AL112" s="455"/>
      <c r="AM112" s="455"/>
      <c r="AN112" s="455"/>
      <c r="AO112" s="455"/>
      <c r="AP112" s="455"/>
      <c r="AQ112" s="455"/>
      <c r="AR112" s="455"/>
      <c r="AS112" s="455"/>
      <c r="AT112" s="455"/>
      <c r="AU112" s="455"/>
      <c r="AV112" s="455"/>
      <c r="AW112" s="455"/>
      <c r="AX112" s="455"/>
      <c r="AY112" s="455"/>
      <c r="AZ112" s="455"/>
      <c r="BA112" s="455"/>
      <c r="BB112" s="455"/>
      <c r="BC112" s="497"/>
      <c r="BD112" s="455"/>
      <c r="BE112" s="455"/>
      <c r="BF112" s="455"/>
      <c r="BG112" s="455"/>
      <c r="BH112" s="455"/>
      <c r="BJ112" s="427">
        <f t="shared" si="170"/>
        <v>0</v>
      </c>
      <c r="BK112" s="427">
        <f t="shared" si="171"/>
        <v>0</v>
      </c>
      <c r="BL112" s="427">
        <f t="shared" si="172"/>
        <v>0</v>
      </c>
      <c r="BM112" s="427">
        <f t="shared" si="173"/>
        <v>0</v>
      </c>
      <c r="BN112" s="427">
        <f t="shared" si="174"/>
        <v>0</v>
      </c>
      <c r="BO112" s="427">
        <f t="shared" si="175"/>
        <v>0</v>
      </c>
      <c r="BP112" s="427">
        <f t="shared" si="176"/>
        <v>0</v>
      </c>
      <c r="BQ112" s="427">
        <f t="shared" si="177"/>
        <v>0</v>
      </c>
      <c r="BR112" s="427">
        <f t="shared" si="178"/>
        <v>0</v>
      </c>
      <c r="BS112" s="427">
        <f t="shared" si="179"/>
        <v>0</v>
      </c>
      <c r="BT112" s="427">
        <f t="shared" si="180"/>
        <v>0</v>
      </c>
      <c r="BU112" s="427">
        <f t="shared" si="181"/>
        <v>0</v>
      </c>
      <c r="BV112" s="427">
        <f t="shared" si="182"/>
        <v>0</v>
      </c>
      <c r="BW112" s="427">
        <f t="shared" si="183"/>
        <v>0</v>
      </c>
      <c r="BX112" s="427">
        <f t="shared" si="184"/>
        <v>0</v>
      </c>
      <c r="BY112" s="427">
        <f t="shared" si="185"/>
        <v>0</v>
      </c>
      <c r="BZ112" s="427">
        <f t="shared" si="186"/>
        <v>0</v>
      </c>
      <c r="CA112" s="427">
        <f t="shared" si="187"/>
        <v>0</v>
      </c>
      <c r="CB112" s="233">
        <f t="shared" si="188"/>
        <v>0</v>
      </c>
      <c r="CC112" s="233">
        <f t="shared" si="189"/>
        <v>0</v>
      </c>
      <c r="CD112" s="233">
        <f t="shared" si="190"/>
        <v>0</v>
      </c>
      <c r="CE112" s="428">
        <f t="shared" si="191"/>
        <v>0</v>
      </c>
      <c r="CF112" s="426">
        <f t="shared" si="192"/>
        <v>0</v>
      </c>
      <c r="CG112" s="426">
        <f t="shared" si="193"/>
        <v>0</v>
      </c>
      <c r="CH112" s="426">
        <f t="shared" si="194"/>
        <v>0</v>
      </c>
      <c r="CI112" s="426">
        <f t="shared" si="195"/>
        <v>0</v>
      </c>
      <c r="CJ112" s="426">
        <f t="shared" si="196"/>
        <v>0</v>
      </c>
      <c r="CK112" s="426">
        <f t="shared" si="201"/>
        <v>0</v>
      </c>
    </row>
    <row r="113" spans="1:89">
      <c r="A113" s="235">
        <f t="shared" si="168"/>
        <v>422</v>
      </c>
      <c r="B113" s="248" t="s">
        <v>114</v>
      </c>
      <c r="C113" s="99" t="e">
        <f t="shared" si="169"/>
        <v>#N/A</v>
      </c>
      <c r="D113" s="458" t="e">
        <v>#N/A</v>
      </c>
      <c r="E113" s="455"/>
      <c r="F113" s="455"/>
      <c r="G113" s="455"/>
      <c r="H113" s="455"/>
      <c r="I113" s="455"/>
      <c r="J113" s="455"/>
      <c r="K113" s="455"/>
      <c r="L113" s="455"/>
      <c r="M113" s="455"/>
      <c r="N113" s="455"/>
      <c r="O113" s="455"/>
      <c r="P113" s="455"/>
      <c r="Q113" s="455"/>
      <c r="R113" s="455"/>
      <c r="S113" s="455"/>
      <c r="T113" s="455"/>
      <c r="U113" s="455"/>
      <c r="V113" s="455"/>
      <c r="W113" s="455"/>
      <c r="X113" s="455"/>
      <c r="Y113" s="455"/>
      <c r="Z113" s="455"/>
      <c r="AA113" s="455"/>
      <c r="AB113" s="455"/>
      <c r="AC113" s="455"/>
      <c r="AD113" s="455"/>
      <c r="AE113" s="455"/>
      <c r="AF113" s="455"/>
      <c r="AG113" s="455"/>
      <c r="AH113" s="455"/>
      <c r="AI113" s="455"/>
      <c r="AJ113" s="455"/>
      <c r="AK113" s="455"/>
      <c r="AL113" s="455"/>
      <c r="AM113" s="455"/>
      <c r="AN113" s="455"/>
      <c r="AO113" s="455"/>
      <c r="AP113" s="455"/>
      <c r="AQ113" s="455"/>
      <c r="AR113" s="455"/>
      <c r="AS113" s="455"/>
      <c r="AT113" s="455"/>
      <c r="AU113" s="455"/>
      <c r="AV113" s="455"/>
      <c r="AW113" s="455"/>
      <c r="AX113" s="455"/>
      <c r="AY113" s="455"/>
      <c r="AZ113" s="455"/>
      <c r="BA113" s="455"/>
      <c r="BB113" s="455"/>
      <c r="BC113" s="497"/>
      <c r="BD113" s="455"/>
      <c r="BE113" s="455"/>
      <c r="BF113" s="455"/>
      <c r="BG113" s="455"/>
      <c r="BH113" s="455"/>
      <c r="BJ113" s="427">
        <f t="shared" si="170"/>
        <v>0</v>
      </c>
      <c r="BK113" s="427">
        <f t="shared" si="171"/>
        <v>0</v>
      </c>
      <c r="BL113" s="427">
        <f t="shared" si="172"/>
        <v>0</v>
      </c>
      <c r="BM113" s="427">
        <f t="shared" si="173"/>
        <v>0</v>
      </c>
      <c r="BN113" s="427">
        <f t="shared" si="174"/>
        <v>0</v>
      </c>
      <c r="BO113" s="427">
        <f t="shared" si="175"/>
        <v>0</v>
      </c>
      <c r="BP113" s="427">
        <f t="shared" si="176"/>
        <v>0</v>
      </c>
      <c r="BQ113" s="427">
        <f t="shared" si="177"/>
        <v>0</v>
      </c>
      <c r="BR113" s="427">
        <f t="shared" si="178"/>
        <v>0</v>
      </c>
      <c r="BS113" s="427">
        <f t="shared" si="179"/>
        <v>0</v>
      </c>
      <c r="BT113" s="427">
        <f t="shared" si="180"/>
        <v>0</v>
      </c>
      <c r="BU113" s="427">
        <f t="shared" si="181"/>
        <v>0</v>
      </c>
      <c r="BV113" s="427">
        <f t="shared" si="182"/>
        <v>0</v>
      </c>
      <c r="BW113" s="427">
        <f t="shared" si="183"/>
        <v>0</v>
      </c>
      <c r="BX113" s="427">
        <f t="shared" si="184"/>
        <v>0</v>
      </c>
      <c r="BY113" s="427">
        <f t="shared" si="185"/>
        <v>0</v>
      </c>
      <c r="BZ113" s="427">
        <f t="shared" si="186"/>
        <v>0</v>
      </c>
      <c r="CA113" s="427">
        <f t="shared" si="187"/>
        <v>0</v>
      </c>
      <c r="CB113" s="233">
        <f t="shared" si="188"/>
        <v>0</v>
      </c>
      <c r="CC113" s="233">
        <f t="shared" si="189"/>
        <v>0</v>
      </c>
      <c r="CD113" s="233">
        <f t="shared" si="190"/>
        <v>0</v>
      </c>
      <c r="CE113" s="428">
        <f t="shared" si="191"/>
        <v>0</v>
      </c>
      <c r="CF113" s="426">
        <f t="shared" si="192"/>
        <v>0</v>
      </c>
      <c r="CG113" s="426">
        <f t="shared" si="193"/>
        <v>0</v>
      </c>
      <c r="CH113" s="426">
        <f t="shared" si="194"/>
        <v>0</v>
      </c>
      <c r="CI113" s="426">
        <f t="shared" si="195"/>
        <v>0</v>
      </c>
      <c r="CJ113" s="426">
        <f t="shared" si="196"/>
        <v>0</v>
      </c>
      <c r="CK113" s="426">
        <f t="shared" si="201"/>
        <v>0</v>
      </c>
    </row>
    <row r="114" spans="1:89" ht="36">
      <c r="A114" s="235">
        <f t="shared" si="168"/>
        <v>431</v>
      </c>
      <c r="B114" s="248" t="s">
        <v>115</v>
      </c>
      <c r="C114" s="99" t="b">
        <f t="shared" si="169"/>
        <v>1</v>
      </c>
      <c r="D114" s="456" t="s">
        <v>115</v>
      </c>
      <c r="E114" s="455">
        <v>2245819.9700000002</v>
      </c>
      <c r="F114" s="455">
        <v>1909114.17</v>
      </c>
      <c r="G114" s="455">
        <v>3395635.14</v>
      </c>
      <c r="H114" s="455">
        <v>1391650.41</v>
      </c>
      <c r="I114" s="455">
        <v>8878151.6899999995</v>
      </c>
      <c r="J114" s="455">
        <v>3948746.52</v>
      </c>
      <c r="K114" s="455">
        <v>1370371.71</v>
      </c>
      <c r="L114" s="455">
        <v>11364986.26</v>
      </c>
      <c r="M114" s="455">
        <v>218121.59</v>
      </c>
      <c r="N114" s="455">
        <v>67063.899999999994</v>
      </c>
      <c r="O114" s="455">
        <v>2929975.56</v>
      </c>
      <c r="P114" s="455">
        <v>5826508.9900000002</v>
      </c>
      <c r="Q114" s="455">
        <v>3706800.81</v>
      </c>
      <c r="R114" s="455">
        <v>1306060.8999999999</v>
      </c>
      <c r="S114" s="455">
        <v>2638013.7599999998</v>
      </c>
      <c r="T114" s="455">
        <v>1956959.54</v>
      </c>
      <c r="U114" s="455">
        <v>2168487.65</v>
      </c>
      <c r="V114" s="455">
        <v>141879.54</v>
      </c>
      <c r="W114" s="455">
        <v>3519355.47</v>
      </c>
      <c r="X114" s="455">
        <v>4339334.41</v>
      </c>
      <c r="Y114" s="455">
        <v>1959904.04</v>
      </c>
      <c r="Z114" s="455">
        <v>8720002.2799999993</v>
      </c>
      <c r="AA114" s="455">
        <v>3508421.85</v>
      </c>
      <c r="AB114" s="455">
        <v>25433890.899999999</v>
      </c>
      <c r="AC114" s="455">
        <v>848975.33</v>
      </c>
      <c r="AD114" s="455">
        <v>1148972.96</v>
      </c>
      <c r="AE114" s="455">
        <v>3557353.82</v>
      </c>
      <c r="AF114" s="455">
        <v>2479980.29</v>
      </c>
      <c r="AG114" s="455">
        <v>7285821.4299999997</v>
      </c>
      <c r="AH114" s="455">
        <v>3037535.45</v>
      </c>
      <c r="AI114" s="455">
        <v>2991085.78</v>
      </c>
      <c r="AJ114" s="455">
        <v>5007328.91</v>
      </c>
      <c r="AK114" s="455"/>
      <c r="AL114" s="455">
        <v>229.5</v>
      </c>
      <c r="AM114" s="455"/>
      <c r="AN114" s="455">
        <v>3800</v>
      </c>
      <c r="AO114" s="455">
        <v>6085.31</v>
      </c>
      <c r="AP114" s="455"/>
      <c r="AQ114" s="455"/>
      <c r="AR114" s="455">
        <v>172231</v>
      </c>
      <c r="AS114" s="455"/>
      <c r="AT114" s="455"/>
      <c r="AU114" s="455"/>
      <c r="AV114" s="455"/>
      <c r="AW114" s="455"/>
      <c r="AX114" s="455"/>
      <c r="AY114" s="455"/>
      <c r="AZ114" s="455"/>
      <c r="BA114" s="455"/>
      <c r="BB114" s="455"/>
      <c r="BC114" s="497"/>
      <c r="BD114" s="455">
        <v>3375203.59</v>
      </c>
      <c r="BE114" s="455">
        <v>3283727.87</v>
      </c>
      <c r="BF114" s="455">
        <v>2624190.48</v>
      </c>
      <c r="BG114" s="455">
        <v>552707.04</v>
      </c>
      <c r="BH114" s="455">
        <v>139320485.81999999</v>
      </c>
      <c r="BJ114" s="427">
        <f t="shared" si="170"/>
        <v>4000</v>
      </c>
      <c r="BK114" s="427">
        <f t="shared" si="171"/>
        <v>173000</v>
      </c>
      <c r="BL114" s="427">
        <f t="shared" si="172"/>
        <v>61000</v>
      </c>
      <c r="BM114" s="427">
        <f t="shared" si="173"/>
        <v>553000</v>
      </c>
      <c r="BN114" s="427">
        <f t="shared" si="174"/>
        <v>3376000</v>
      </c>
      <c r="BO114" s="427">
        <f t="shared" si="175"/>
        <v>2459000</v>
      </c>
      <c r="BP114" s="427">
        <f t="shared" si="176"/>
        <v>1000</v>
      </c>
      <c r="BQ114" s="427">
        <f t="shared" si="177"/>
        <v>1000</v>
      </c>
      <c r="BR114" s="427">
        <f t="shared" si="178"/>
        <v>1000</v>
      </c>
      <c r="BS114" s="427">
        <f t="shared" si="179"/>
        <v>68000</v>
      </c>
      <c r="BT114" s="427">
        <f t="shared" si="180"/>
        <v>3949000</v>
      </c>
      <c r="BU114" s="427">
        <f t="shared" si="181"/>
        <v>2192000</v>
      </c>
      <c r="BV114" s="427">
        <f t="shared" si="182"/>
        <v>3396000</v>
      </c>
      <c r="BW114" s="427">
        <f t="shared" si="183"/>
        <v>25434000</v>
      </c>
      <c r="BX114" s="427">
        <f t="shared" si="184"/>
        <v>10640000</v>
      </c>
      <c r="BY114" s="427">
        <f t="shared" si="185"/>
        <v>2169000</v>
      </c>
      <c r="BZ114" s="427">
        <f t="shared" si="186"/>
        <v>11365000</v>
      </c>
      <c r="CA114" s="427">
        <f t="shared" si="187"/>
        <v>6123000</v>
      </c>
      <c r="CB114" s="233">
        <f t="shared" si="188"/>
        <v>1000</v>
      </c>
      <c r="CC114" s="233">
        <f t="shared" si="189"/>
        <v>25434000</v>
      </c>
      <c r="CD114" s="233">
        <f t="shared" si="190"/>
        <v>3484000</v>
      </c>
      <c r="CE114" s="428">
        <f t="shared" si="191"/>
        <v>40</v>
      </c>
      <c r="CF114" s="426">
        <f t="shared" si="192"/>
        <v>3</v>
      </c>
      <c r="CG114" s="426">
        <f t="shared" si="193"/>
        <v>4</v>
      </c>
      <c r="CH114" s="426">
        <f t="shared" si="194"/>
        <v>1</v>
      </c>
      <c r="CI114" s="426">
        <f t="shared" si="195"/>
        <v>21</v>
      </c>
      <c r="CJ114" s="426">
        <f t="shared" si="196"/>
        <v>4</v>
      </c>
      <c r="CK114" s="426">
        <f t="shared" si="201"/>
        <v>6</v>
      </c>
    </row>
    <row r="115" spans="1:89" ht="24">
      <c r="A115" s="235">
        <f t="shared" si="168"/>
        <v>432</v>
      </c>
      <c r="B115" s="248" t="s">
        <v>116</v>
      </c>
      <c r="C115" s="99" t="b">
        <f t="shared" si="169"/>
        <v>1</v>
      </c>
      <c r="D115" s="456" t="s">
        <v>116</v>
      </c>
      <c r="E115" s="455">
        <v>693722.36</v>
      </c>
      <c r="F115" s="455">
        <v>132142.6</v>
      </c>
      <c r="G115" s="455">
        <v>635999.92000000004</v>
      </c>
      <c r="H115" s="455">
        <v>539102.65</v>
      </c>
      <c r="I115" s="455">
        <v>1497690.07</v>
      </c>
      <c r="J115" s="455">
        <v>1039028.95</v>
      </c>
      <c r="K115" s="455">
        <v>129125.99</v>
      </c>
      <c r="L115" s="455">
        <v>1908998.5</v>
      </c>
      <c r="M115" s="455">
        <v>33109.800000000003</v>
      </c>
      <c r="N115" s="455">
        <v>113187.65</v>
      </c>
      <c r="O115" s="455">
        <v>351194.88</v>
      </c>
      <c r="P115" s="455">
        <v>1958522.24</v>
      </c>
      <c r="Q115" s="455">
        <v>415072.19</v>
      </c>
      <c r="R115" s="455">
        <v>21979.09</v>
      </c>
      <c r="S115" s="455">
        <v>723358.97</v>
      </c>
      <c r="T115" s="455">
        <v>209961.56</v>
      </c>
      <c r="U115" s="455">
        <v>4070790.63</v>
      </c>
      <c r="V115" s="455">
        <v>33487.040000000001</v>
      </c>
      <c r="W115" s="455">
        <v>226628.94</v>
      </c>
      <c r="X115" s="455">
        <v>642574.55000000005</v>
      </c>
      <c r="Y115" s="455">
        <v>142001</v>
      </c>
      <c r="Z115" s="455">
        <v>3773572.62</v>
      </c>
      <c r="AA115" s="455">
        <v>505774.86</v>
      </c>
      <c r="AB115" s="455">
        <v>6335557</v>
      </c>
      <c r="AC115" s="455">
        <v>-35599.449999999997</v>
      </c>
      <c r="AD115" s="455">
        <v>615941.97</v>
      </c>
      <c r="AE115" s="455">
        <v>1062694.46</v>
      </c>
      <c r="AF115" s="455">
        <v>633761.01</v>
      </c>
      <c r="AG115" s="455">
        <v>1516128.67</v>
      </c>
      <c r="AH115" s="455">
        <v>339625.11</v>
      </c>
      <c r="AI115" s="455">
        <v>2697591.35</v>
      </c>
      <c r="AJ115" s="455">
        <v>1419744.5</v>
      </c>
      <c r="AK115" s="455">
        <v>545733.67000000004</v>
      </c>
      <c r="AL115" s="455">
        <v>228402.69</v>
      </c>
      <c r="AM115" s="455"/>
      <c r="AN115" s="455"/>
      <c r="AO115" s="455">
        <v>3000</v>
      </c>
      <c r="AP115" s="455"/>
      <c r="AQ115" s="455"/>
      <c r="AR115" s="455"/>
      <c r="AS115" s="455"/>
      <c r="AT115" s="455"/>
      <c r="AU115" s="455"/>
      <c r="AV115" s="455"/>
      <c r="AW115" s="455"/>
      <c r="AX115" s="455"/>
      <c r="AY115" s="455"/>
      <c r="AZ115" s="455"/>
      <c r="BA115" s="455"/>
      <c r="BB115" s="455"/>
      <c r="BC115" s="497"/>
      <c r="BD115" s="455">
        <v>3540434.6</v>
      </c>
      <c r="BE115" s="455">
        <v>137377.35999999999</v>
      </c>
      <c r="BF115" s="455">
        <v>318881.14</v>
      </c>
      <c r="BG115" s="455">
        <v>272471.8</v>
      </c>
      <c r="BH115" s="455">
        <v>39428772.939999998</v>
      </c>
      <c r="BJ115" s="427">
        <f t="shared" si="170"/>
        <v>3000</v>
      </c>
      <c r="BK115" s="427">
        <f t="shared" si="171"/>
        <v>3000</v>
      </c>
      <c r="BL115" s="427">
        <f t="shared" si="172"/>
        <v>3000</v>
      </c>
      <c r="BM115" s="427">
        <f t="shared" si="173"/>
        <v>138000</v>
      </c>
      <c r="BN115" s="427">
        <f t="shared" si="174"/>
        <v>3541000</v>
      </c>
      <c r="BO115" s="427">
        <f t="shared" si="175"/>
        <v>1068000</v>
      </c>
      <c r="BP115" s="427">
        <f t="shared" si="176"/>
        <v>229000</v>
      </c>
      <c r="BQ115" s="427">
        <f t="shared" si="177"/>
        <v>546000</v>
      </c>
      <c r="BR115" s="427">
        <f t="shared" si="178"/>
        <v>388000</v>
      </c>
      <c r="BS115" s="427">
        <f t="shared" si="179"/>
        <v>-36000</v>
      </c>
      <c r="BT115" s="427">
        <f t="shared" si="180"/>
        <v>1063000</v>
      </c>
      <c r="BU115" s="427">
        <f t="shared" si="181"/>
        <v>391000</v>
      </c>
      <c r="BV115" s="427">
        <f t="shared" si="182"/>
        <v>636000</v>
      </c>
      <c r="BW115" s="427">
        <f t="shared" si="183"/>
        <v>6336000</v>
      </c>
      <c r="BX115" s="427">
        <f t="shared" si="184"/>
        <v>3042000</v>
      </c>
      <c r="BY115" s="427">
        <f t="shared" si="185"/>
        <v>643000</v>
      </c>
      <c r="BZ115" s="427">
        <f t="shared" si="186"/>
        <v>4071000</v>
      </c>
      <c r="CA115" s="427">
        <f t="shared" si="187"/>
        <v>2042000</v>
      </c>
      <c r="CB115" s="233">
        <f t="shared" si="188"/>
        <v>-36000</v>
      </c>
      <c r="CC115" s="233">
        <f t="shared" si="189"/>
        <v>6336000</v>
      </c>
      <c r="CD115" s="233">
        <f t="shared" si="190"/>
        <v>1011000</v>
      </c>
      <c r="CE115" s="428">
        <f t="shared" si="191"/>
        <v>39</v>
      </c>
      <c r="CF115" s="426">
        <f t="shared" si="192"/>
        <v>1</v>
      </c>
      <c r="CG115" s="426">
        <f t="shared" si="193"/>
        <v>4</v>
      </c>
      <c r="CH115" s="426">
        <f t="shared" si="194"/>
        <v>2</v>
      </c>
      <c r="CI115" s="426">
        <f t="shared" si="195"/>
        <v>21</v>
      </c>
      <c r="CJ115" s="426">
        <f t="shared" si="196"/>
        <v>4</v>
      </c>
      <c r="CK115" s="426">
        <f t="shared" si="201"/>
        <v>6</v>
      </c>
    </row>
    <row r="116" spans="1:89" ht="36">
      <c r="A116" s="235">
        <f t="shared" si="168"/>
        <v>433</v>
      </c>
      <c r="B116" s="248" t="s">
        <v>117</v>
      </c>
      <c r="C116" s="99" t="b">
        <f t="shared" si="169"/>
        <v>1</v>
      </c>
      <c r="D116" s="456" t="s">
        <v>117</v>
      </c>
      <c r="E116" s="455"/>
      <c r="F116" s="455">
        <v>393412.59</v>
      </c>
      <c r="G116" s="455"/>
      <c r="H116" s="455">
        <v>52822.48</v>
      </c>
      <c r="I116" s="455">
        <v>89126.85</v>
      </c>
      <c r="J116" s="455"/>
      <c r="K116" s="455"/>
      <c r="L116" s="455"/>
      <c r="M116" s="455"/>
      <c r="N116" s="455"/>
      <c r="O116" s="455"/>
      <c r="P116" s="455"/>
      <c r="Q116" s="455"/>
      <c r="R116" s="455">
        <v>-239.43</v>
      </c>
      <c r="S116" s="455">
        <v>39515.11</v>
      </c>
      <c r="T116" s="455"/>
      <c r="U116" s="455">
        <v>20559.41</v>
      </c>
      <c r="V116" s="455"/>
      <c r="W116" s="455">
        <v>166656.39000000001</v>
      </c>
      <c r="X116" s="455"/>
      <c r="Y116" s="455"/>
      <c r="Z116" s="455">
        <v>10077.5</v>
      </c>
      <c r="AA116" s="455"/>
      <c r="AB116" s="455">
        <v>105189</v>
      </c>
      <c r="AC116" s="455"/>
      <c r="AD116" s="455">
        <v>2200</v>
      </c>
      <c r="AE116" s="455"/>
      <c r="AF116" s="455"/>
      <c r="AG116" s="455">
        <v>28678.38</v>
      </c>
      <c r="AH116" s="455">
        <v>456842.85</v>
      </c>
      <c r="AI116" s="455">
        <v>67393.56</v>
      </c>
      <c r="AJ116" s="455">
        <v>148064.79</v>
      </c>
      <c r="AK116" s="455"/>
      <c r="AL116" s="455"/>
      <c r="AM116" s="455">
        <v>26262.32</v>
      </c>
      <c r="AN116" s="455">
        <v>7305.63</v>
      </c>
      <c r="AO116" s="455"/>
      <c r="AP116" s="455"/>
      <c r="AQ116" s="455"/>
      <c r="AR116" s="455"/>
      <c r="AS116" s="455"/>
      <c r="AT116" s="455">
        <v>11769.66</v>
      </c>
      <c r="AU116" s="455"/>
      <c r="AV116" s="455"/>
      <c r="AW116" s="455"/>
      <c r="AX116" s="455"/>
      <c r="AY116" s="455"/>
      <c r="AZ116" s="455"/>
      <c r="BA116" s="455"/>
      <c r="BB116" s="455"/>
      <c r="BC116" s="497"/>
      <c r="BD116" s="455">
        <v>589580.88</v>
      </c>
      <c r="BE116" s="455"/>
      <c r="BF116" s="455">
        <v>170867.27</v>
      </c>
      <c r="BG116" s="455"/>
      <c r="BH116" s="455">
        <v>2386085.2400000002</v>
      </c>
      <c r="BJ116" s="427">
        <f t="shared" si="170"/>
        <v>8000</v>
      </c>
      <c r="BK116" s="427">
        <f t="shared" si="171"/>
        <v>12000</v>
      </c>
      <c r="BL116" s="427">
        <f t="shared" si="172"/>
        <v>10000</v>
      </c>
      <c r="BM116" s="427">
        <f t="shared" si="173"/>
        <v>171000</v>
      </c>
      <c r="BN116" s="427">
        <f t="shared" si="174"/>
        <v>590000</v>
      </c>
      <c r="BO116" s="427">
        <f t="shared" si="175"/>
        <v>381000</v>
      </c>
      <c r="BP116" s="427">
        <f t="shared" si="176"/>
        <v>27000</v>
      </c>
      <c r="BQ116" s="427">
        <f t="shared" si="177"/>
        <v>27000</v>
      </c>
      <c r="BR116" s="427">
        <f t="shared" si="178"/>
        <v>27000</v>
      </c>
      <c r="BS116" s="427">
        <f t="shared" si="179"/>
        <v>-1000</v>
      </c>
      <c r="BT116" s="427">
        <f t="shared" si="180"/>
        <v>457000</v>
      </c>
      <c r="BU116" s="427">
        <f t="shared" si="181"/>
        <v>159000</v>
      </c>
      <c r="BV116" s="427">
        <f t="shared" si="182"/>
        <v>11000</v>
      </c>
      <c r="BW116" s="427">
        <f t="shared" si="183"/>
        <v>149000</v>
      </c>
      <c r="BX116" s="427">
        <f t="shared" si="184"/>
        <v>88000</v>
      </c>
      <c r="BY116" s="427">
        <f t="shared" si="185"/>
        <v>21000</v>
      </c>
      <c r="BZ116" s="427">
        <f t="shared" si="186"/>
        <v>90000</v>
      </c>
      <c r="CA116" s="427">
        <f t="shared" si="187"/>
        <v>52000</v>
      </c>
      <c r="CB116" s="233">
        <f t="shared" si="188"/>
        <v>-1000</v>
      </c>
      <c r="CC116" s="233">
        <f t="shared" si="189"/>
        <v>590000</v>
      </c>
      <c r="CD116" s="233">
        <f t="shared" si="190"/>
        <v>126000</v>
      </c>
      <c r="CE116" s="428">
        <f t="shared" si="191"/>
        <v>19</v>
      </c>
      <c r="CF116" s="426">
        <f t="shared" si="192"/>
        <v>2</v>
      </c>
      <c r="CG116" s="426">
        <f t="shared" si="193"/>
        <v>2</v>
      </c>
      <c r="CH116" s="426">
        <f t="shared" si="194"/>
        <v>1</v>
      </c>
      <c r="CI116" s="426">
        <f t="shared" si="195"/>
        <v>7</v>
      </c>
      <c r="CJ116" s="426">
        <f t="shared" si="196"/>
        <v>3</v>
      </c>
      <c r="CK116" s="426">
        <f t="shared" si="201"/>
        <v>5</v>
      </c>
    </row>
    <row r="117" spans="1:89" ht="24">
      <c r="A117" s="235">
        <f t="shared" si="168"/>
        <v>441</v>
      </c>
      <c r="B117" s="248" t="s">
        <v>118</v>
      </c>
      <c r="C117" s="99" t="b">
        <f t="shared" si="169"/>
        <v>1</v>
      </c>
      <c r="D117" s="456" t="s">
        <v>118</v>
      </c>
      <c r="E117" s="455">
        <v>410</v>
      </c>
      <c r="F117" s="455"/>
      <c r="G117" s="455"/>
      <c r="H117" s="455"/>
      <c r="I117" s="455"/>
      <c r="J117" s="455"/>
      <c r="K117" s="455"/>
      <c r="L117" s="455">
        <v>112155.07</v>
      </c>
      <c r="M117" s="455"/>
      <c r="N117" s="455"/>
      <c r="O117" s="455"/>
      <c r="P117" s="455">
        <v>63562.52</v>
      </c>
      <c r="Q117" s="455">
        <v>4552.05</v>
      </c>
      <c r="R117" s="455"/>
      <c r="S117" s="455">
        <v>11113.85</v>
      </c>
      <c r="T117" s="455"/>
      <c r="U117" s="455"/>
      <c r="V117" s="455"/>
      <c r="W117" s="455">
        <v>66761.16</v>
      </c>
      <c r="X117" s="455"/>
      <c r="Y117" s="455"/>
      <c r="Z117" s="455"/>
      <c r="AA117" s="455">
        <v>73826.789999999994</v>
      </c>
      <c r="AB117" s="455">
        <v>166225</v>
      </c>
      <c r="AC117" s="455"/>
      <c r="AD117" s="455"/>
      <c r="AE117" s="455"/>
      <c r="AF117" s="455">
        <v>-839.01</v>
      </c>
      <c r="AG117" s="455">
        <v>89554.559999999998</v>
      </c>
      <c r="AH117" s="455"/>
      <c r="AI117" s="455"/>
      <c r="AJ117" s="455"/>
      <c r="AK117" s="455"/>
      <c r="AL117" s="455">
        <v>115368.76</v>
      </c>
      <c r="AM117" s="455"/>
      <c r="AN117" s="455"/>
      <c r="AO117" s="455"/>
      <c r="AP117" s="455"/>
      <c r="AQ117" s="455"/>
      <c r="AR117" s="455"/>
      <c r="AS117" s="455"/>
      <c r="AT117" s="455"/>
      <c r="AU117" s="455"/>
      <c r="AV117" s="455"/>
      <c r="AW117" s="455"/>
      <c r="AX117" s="455"/>
      <c r="AY117" s="455"/>
      <c r="AZ117" s="455"/>
      <c r="BA117" s="455"/>
      <c r="BB117" s="455"/>
      <c r="BC117" s="497"/>
      <c r="BD117" s="455"/>
      <c r="BE117" s="455"/>
      <c r="BF117" s="455"/>
      <c r="BG117" s="455"/>
      <c r="BH117" s="455">
        <v>702690.75</v>
      </c>
      <c r="BJ117" s="427">
        <f t="shared" si="170"/>
        <v>0</v>
      </c>
      <c r="BK117" s="427">
        <f t="shared" si="171"/>
        <v>0</v>
      </c>
      <c r="BL117" s="427">
        <f t="shared" si="172"/>
        <v>0</v>
      </c>
      <c r="BM117" s="427">
        <f t="shared" si="173"/>
        <v>0</v>
      </c>
      <c r="BN117" s="427">
        <f t="shared" si="174"/>
        <v>0</v>
      </c>
      <c r="BO117" s="427">
        <f t="shared" si="175"/>
        <v>0</v>
      </c>
      <c r="BP117" s="427">
        <f t="shared" si="176"/>
        <v>116000</v>
      </c>
      <c r="BQ117" s="427">
        <f t="shared" si="177"/>
        <v>116000</v>
      </c>
      <c r="BR117" s="427">
        <f t="shared" si="178"/>
        <v>116000</v>
      </c>
      <c r="BS117" s="427">
        <f t="shared" si="179"/>
        <v>-1000</v>
      </c>
      <c r="BT117" s="427">
        <f t="shared" si="180"/>
        <v>74000</v>
      </c>
      <c r="BU117" s="427">
        <f t="shared" si="181"/>
        <v>26000</v>
      </c>
      <c r="BV117" s="427">
        <f t="shared" si="182"/>
        <v>167000</v>
      </c>
      <c r="BW117" s="427">
        <f t="shared" si="183"/>
        <v>167000</v>
      </c>
      <c r="BX117" s="427">
        <f t="shared" si="184"/>
        <v>167000</v>
      </c>
      <c r="BY117" s="427">
        <f t="shared" si="185"/>
        <v>64000</v>
      </c>
      <c r="BZ117" s="427">
        <f t="shared" si="186"/>
        <v>113000</v>
      </c>
      <c r="CA117" s="427">
        <f t="shared" si="187"/>
        <v>89000</v>
      </c>
      <c r="CB117" s="233">
        <f t="shared" si="188"/>
        <v>-1000</v>
      </c>
      <c r="CC117" s="233">
        <f t="shared" si="189"/>
        <v>167000</v>
      </c>
      <c r="CD117" s="233">
        <f t="shared" si="190"/>
        <v>64000</v>
      </c>
      <c r="CE117" s="428">
        <f t="shared" si="191"/>
        <v>11</v>
      </c>
      <c r="CF117" s="426">
        <f t="shared" si="192"/>
        <v>0</v>
      </c>
      <c r="CG117" s="426">
        <f t="shared" si="193"/>
        <v>0</v>
      </c>
      <c r="CH117" s="426">
        <f t="shared" si="194"/>
        <v>1</v>
      </c>
      <c r="CI117" s="426">
        <f t="shared" si="195"/>
        <v>6</v>
      </c>
      <c r="CJ117" s="426">
        <f t="shared" si="196"/>
        <v>1</v>
      </c>
      <c r="CK117" s="426">
        <f t="shared" si="201"/>
        <v>3</v>
      </c>
    </row>
    <row r="118" spans="1:89" ht="24">
      <c r="A118" s="235">
        <f t="shared" si="168"/>
        <v>511</v>
      </c>
      <c r="B118" s="248" t="s">
        <v>119</v>
      </c>
      <c r="C118" s="99" t="b">
        <f t="shared" si="169"/>
        <v>1</v>
      </c>
      <c r="D118" s="456" t="s">
        <v>119</v>
      </c>
      <c r="E118" s="455">
        <v>1122034.6100000001</v>
      </c>
      <c r="F118" s="455">
        <v>873764.11</v>
      </c>
      <c r="G118" s="455">
        <v>1338605.0900000001</v>
      </c>
      <c r="H118" s="455">
        <v>1968068.71</v>
      </c>
      <c r="I118" s="455">
        <v>4145732.59</v>
      </c>
      <c r="J118" s="455">
        <v>1555024.36</v>
      </c>
      <c r="K118" s="455">
        <v>976899.67</v>
      </c>
      <c r="L118" s="455">
        <v>2160145.81</v>
      </c>
      <c r="M118" s="455">
        <v>97601.34</v>
      </c>
      <c r="N118" s="455">
        <v>240785.17</v>
      </c>
      <c r="O118" s="455">
        <v>291966.25</v>
      </c>
      <c r="P118" s="455">
        <v>1386581.29</v>
      </c>
      <c r="Q118" s="455">
        <v>1263832.3400000001</v>
      </c>
      <c r="R118" s="455">
        <v>216673.16</v>
      </c>
      <c r="S118" s="455">
        <v>813143.61</v>
      </c>
      <c r="T118" s="455">
        <v>867002.39</v>
      </c>
      <c r="U118" s="455">
        <v>1159236.6299999999</v>
      </c>
      <c r="V118" s="455">
        <v>95599.79</v>
      </c>
      <c r="W118" s="455">
        <v>1900804.39</v>
      </c>
      <c r="X118" s="455">
        <v>1554576.99</v>
      </c>
      <c r="Y118" s="455">
        <v>685798.06</v>
      </c>
      <c r="Z118" s="455">
        <v>3523437.48</v>
      </c>
      <c r="AA118" s="455">
        <v>869101.79</v>
      </c>
      <c r="AB118" s="455">
        <v>7698922.2000000002</v>
      </c>
      <c r="AC118" s="455">
        <v>718757.06</v>
      </c>
      <c r="AD118" s="455">
        <v>1128576</v>
      </c>
      <c r="AE118" s="455">
        <v>1626652.77</v>
      </c>
      <c r="AF118" s="455">
        <v>842861.01</v>
      </c>
      <c r="AG118" s="455">
        <v>4316960.01</v>
      </c>
      <c r="AH118" s="455">
        <v>1498760.45</v>
      </c>
      <c r="AI118" s="455">
        <v>1216292.52</v>
      </c>
      <c r="AJ118" s="455">
        <v>1982872.28</v>
      </c>
      <c r="AK118" s="455">
        <v>304934.33</v>
      </c>
      <c r="AL118" s="455">
        <v>156966.85</v>
      </c>
      <c r="AM118" s="455">
        <v>652424.22</v>
      </c>
      <c r="AN118" s="455">
        <v>222687.23</v>
      </c>
      <c r="AO118" s="455">
        <v>98980.93</v>
      </c>
      <c r="AP118" s="455">
        <v>501456.59</v>
      </c>
      <c r="AQ118" s="455">
        <v>134883.14000000001</v>
      </c>
      <c r="AR118" s="455">
        <v>143116.75</v>
      </c>
      <c r="AS118" s="455">
        <v>123412.18</v>
      </c>
      <c r="AT118" s="455">
        <v>28653.41</v>
      </c>
      <c r="AU118" s="455">
        <v>251494.35</v>
      </c>
      <c r="AV118" s="455">
        <v>162381.91</v>
      </c>
      <c r="AW118" s="455">
        <v>140916.41</v>
      </c>
      <c r="AX118" s="455">
        <v>162502.44</v>
      </c>
      <c r="AY118" s="455">
        <v>106906.41</v>
      </c>
      <c r="AZ118" s="455">
        <v>320184.45</v>
      </c>
      <c r="BA118" s="455">
        <v>135911.16</v>
      </c>
      <c r="BB118" s="455">
        <v>104880.82</v>
      </c>
      <c r="BC118" s="497">
        <v>90606</v>
      </c>
      <c r="BD118" s="455">
        <v>1200224.3799999999</v>
      </c>
      <c r="BE118" s="455">
        <v>1097342.73</v>
      </c>
      <c r="BF118" s="455">
        <v>1879902.13</v>
      </c>
      <c r="BG118" s="455">
        <v>574485.56000000006</v>
      </c>
      <c r="BH118" s="455">
        <v>58732324.310000002</v>
      </c>
      <c r="BJ118" s="427">
        <f t="shared" si="170"/>
        <v>29000</v>
      </c>
      <c r="BK118" s="427">
        <f t="shared" si="171"/>
        <v>502000</v>
      </c>
      <c r="BL118" s="427">
        <f t="shared" si="172"/>
        <v>171000</v>
      </c>
      <c r="BM118" s="427">
        <f t="shared" si="173"/>
        <v>575000</v>
      </c>
      <c r="BN118" s="427">
        <f t="shared" si="174"/>
        <v>1880000</v>
      </c>
      <c r="BO118" s="427">
        <f t="shared" si="175"/>
        <v>1188000</v>
      </c>
      <c r="BP118" s="427">
        <f t="shared" si="176"/>
        <v>157000</v>
      </c>
      <c r="BQ118" s="427">
        <f t="shared" si="177"/>
        <v>653000</v>
      </c>
      <c r="BR118" s="427">
        <f t="shared" si="178"/>
        <v>372000</v>
      </c>
      <c r="BS118" s="427">
        <f t="shared" si="179"/>
        <v>96000</v>
      </c>
      <c r="BT118" s="427">
        <f t="shared" si="180"/>
        <v>1969000</v>
      </c>
      <c r="BU118" s="427">
        <f t="shared" si="181"/>
        <v>971000</v>
      </c>
      <c r="BV118" s="427">
        <f t="shared" si="182"/>
        <v>1339000</v>
      </c>
      <c r="BW118" s="427">
        <f t="shared" si="183"/>
        <v>7699000</v>
      </c>
      <c r="BX118" s="427">
        <f t="shared" si="184"/>
        <v>3636000</v>
      </c>
      <c r="BY118" s="427">
        <f t="shared" si="185"/>
        <v>1160000</v>
      </c>
      <c r="BZ118" s="427">
        <f t="shared" si="186"/>
        <v>4317000</v>
      </c>
      <c r="CA118" s="427">
        <f t="shared" si="187"/>
        <v>2278000</v>
      </c>
      <c r="CB118" s="233">
        <f t="shared" si="188"/>
        <v>29000</v>
      </c>
      <c r="CC118" s="233">
        <f t="shared" si="189"/>
        <v>7699000</v>
      </c>
      <c r="CD118" s="233">
        <f t="shared" si="190"/>
        <v>1068000</v>
      </c>
      <c r="CE118" s="428">
        <f t="shared" si="191"/>
        <v>55</v>
      </c>
      <c r="CF118" s="426">
        <f t="shared" si="192"/>
        <v>16</v>
      </c>
      <c r="CG118" s="426">
        <f t="shared" si="193"/>
        <v>4</v>
      </c>
      <c r="CH118" s="426">
        <f t="shared" si="194"/>
        <v>3</v>
      </c>
      <c r="CI118" s="426">
        <f t="shared" si="195"/>
        <v>21</v>
      </c>
      <c r="CJ118" s="426">
        <f t="shared" si="196"/>
        <v>4</v>
      </c>
      <c r="CK118" s="426">
        <f t="shared" si="201"/>
        <v>5</v>
      </c>
    </row>
    <row r="119" spans="1:89">
      <c r="A119" s="235">
        <f t="shared" si="168"/>
        <v>512</v>
      </c>
      <c r="B119" s="248" t="s">
        <v>120</v>
      </c>
      <c r="C119" s="99" t="b">
        <f t="shared" si="169"/>
        <v>1</v>
      </c>
      <c r="D119" s="456" t="s">
        <v>120</v>
      </c>
      <c r="E119" s="455">
        <v>648305.73</v>
      </c>
      <c r="F119" s="455">
        <v>492197.64</v>
      </c>
      <c r="G119" s="455">
        <v>853207.74</v>
      </c>
      <c r="H119" s="455">
        <v>1070817.21</v>
      </c>
      <c r="I119" s="455">
        <v>2134815.7999999998</v>
      </c>
      <c r="J119" s="455">
        <v>521907.5</v>
      </c>
      <c r="K119" s="455">
        <v>631839.96</v>
      </c>
      <c r="L119" s="455">
        <v>1076142.97</v>
      </c>
      <c r="M119" s="455">
        <v>20141.009999999998</v>
      </c>
      <c r="N119" s="455">
        <v>179320.89</v>
      </c>
      <c r="O119" s="455">
        <v>160025.03</v>
      </c>
      <c r="P119" s="455">
        <v>786365.81</v>
      </c>
      <c r="Q119" s="455">
        <v>654115.76</v>
      </c>
      <c r="R119" s="455">
        <v>90402.81</v>
      </c>
      <c r="S119" s="455">
        <v>653900.37</v>
      </c>
      <c r="T119" s="455">
        <v>601256.16</v>
      </c>
      <c r="U119" s="455">
        <v>305879.78000000003</v>
      </c>
      <c r="V119" s="455">
        <v>62249.22</v>
      </c>
      <c r="W119" s="455">
        <v>1041509.77</v>
      </c>
      <c r="X119" s="455">
        <v>649397.93000000005</v>
      </c>
      <c r="Y119" s="455">
        <v>356682</v>
      </c>
      <c r="Z119" s="455">
        <v>1363586.82</v>
      </c>
      <c r="AA119" s="455">
        <v>746134.17</v>
      </c>
      <c r="AB119" s="455">
        <v>5676971.0700000003</v>
      </c>
      <c r="AC119" s="455">
        <v>221834.92</v>
      </c>
      <c r="AD119" s="455">
        <v>508601.1</v>
      </c>
      <c r="AE119" s="455">
        <v>1498128.8</v>
      </c>
      <c r="AF119" s="455">
        <v>441586.15</v>
      </c>
      <c r="AG119" s="455">
        <v>2386719.39</v>
      </c>
      <c r="AH119" s="455">
        <v>1071454.06</v>
      </c>
      <c r="AI119" s="455">
        <v>973984.62</v>
      </c>
      <c r="AJ119" s="455">
        <v>693604.39</v>
      </c>
      <c r="AK119" s="455">
        <v>73846.55</v>
      </c>
      <c r="AL119" s="455">
        <v>282134.59000000003</v>
      </c>
      <c r="AM119" s="455">
        <v>375652.35</v>
      </c>
      <c r="AN119" s="455">
        <v>154266.67000000001</v>
      </c>
      <c r="AO119" s="455">
        <v>153990.64000000001</v>
      </c>
      <c r="AP119" s="455">
        <v>372571.72</v>
      </c>
      <c r="AQ119" s="455">
        <v>131936.26</v>
      </c>
      <c r="AR119" s="455">
        <v>198165.57</v>
      </c>
      <c r="AS119" s="455">
        <v>77001.39</v>
      </c>
      <c r="AT119" s="455">
        <v>35197.129999999997</v>
      </c>
      <c r="AU119" s="455">
        <v>199910.38</v>
      </c>
      <c r="AV119" s="455">
        <v>100423.73</v>
      </c>
      <c r="AW119" s="455">
        <v>102885.22</v>
      </c>
      <c r="AX119" s="455">
        <v>281800.5</v>
      </c>
      <c r="AY119" s="455">
        <v>116073.04</v>
      </c>
      <c r="AZ119" s="455">
        <v>242626.31</v>
      </c>
      <c r="BA119" s="455">
        <v>83587.42</v>
      </c>
      <c r="BB119" s="455">
        <v>99846.12</v>
      </c>
      <c r="BC119" s="497">
        <v>97321.64</v>
      </c>
      <c r="BD119" s="455">
        <v>855385.8</v>
      </c>
      <c r="BE119" s="455">
        <v>581488.04</v>
      </c>
      <c r="BF119" s="455">
        <v>877009</v>
      </c>
      <c r="BG119" s="455">
        <v>612990.5</v>
      </c>
      <c r="BH119" s="455">
        <v>34679197.149999999</v>
      </c>
      <c r="BJ119" s="427">
        <f t="shared" si="170"/>
        <v>36000</v>
      </c>
      <c r="BK119" s="427">
        <f t="shared" si="171"/>
        <v>373000</v>
      </c>
      <c r="BL119" s="427">
        <f t="shared" si="172"/>
        <v>153000</v>
      </c>
      <c r="BM119" s="427">
        <f t="shared" si="173"/>
        <v>582000</v>
      </c>
      <c r="BN119" s="427">
        <f t="shared" si="174"/>
        <v>878000</v>
      </c>
      <c r="BO119" s="427">
        <f t="shared" si="175"/>
        <v>732000</v>
      </c>
      <c r="BP119" s="427">
        <f t="shared" si="176"/>
        <v>74000</v>
      </c>
      <c r="BQ119" s="427">
        <f t="shared" si="177"/>
        <v>376000</v>
      </c>
      <c r="BR119" s="427">
        <f t="shared" si="178"/>
        <v>244000</v>
      </c>
      <c r="BS119" s="427">
        <f t="shared" si="179"/>
        <v>21000</v>
      </c>
      <c r="BT119" s="427">
        <f t="shared" si="180"/>
        <v>1499000</v>
      </c>
      <c r="BU119" s="427">
        <f t="shared" si="181"/>
        <v>575000</v>
      </c>
      <c r="BV119" s="427">
        <f t="shared" si="182"/>
        <v>694000</v>
      </c>
      <c r="BW119" s="427">
        <f t="shared" si="183"/>
        <v>5677000</v>
      </c>
      <c r="BX119" s="427">
        <f t="shared" si="184"/>
        <v>2147000</v>
      </c>
      <c r="BY119" s="427">
        <f t="shared" si="185"/>
        <v>306000</v>
      </c>
      <c r="BZ119" s="427">
        <f t="shared" si="186"/>
        <v>2387000</v>
      </c>
      <c r="CA119" s="427">
        <f t="shared" si="187"/>
        <v>1188000</v>
      </c>
      <c r="CB119" s="233">
        <f t="shared" si="188"/>
        <v>21000</v>
      </c>
      <c r="CC119" s="233">
        <f t="shared" si="189"/>
        <v>5677000</v>
      </c>
      <c r="CD119" s="233">
        <f t="shared" si="190"/>
        <v>631000</v>
      </c>
      <c r="CE119" s="428">
        <f t="shared" si="191"/>
        <v>55</v>
      </c>
      <c r="CF119" s="426">
        <f t="shared" si="192"/>
        <v>16</v>
      </c>
      <c r="CG119" s="426">
        <f t="shared" si="193"/>
        <v>4</v>
      </c>
      <c r="CH119" s="426">
        <f t="shared" si="194"/>
        <v>3</v>
      </c>
      <c r="CI119" s="426">
        <f t="shared" si="195"/>
        <v>21</v>
      </c>
      <c r="CJ119" s="426">
        <f t="shared" si="196"/>
        <v>4</v>
      </c>
      <c r="CK119" s="426">
        <f t="shared" si="201"/>
        <v>7</v>
      </c>
    </row>
    <row r="120" spans="1:89" ht="36">
      <c r="A120" s="235">
        <f t="shared" si="168"/>
        <v>521</v>
      </c>
      <c r="B120" s="248" t="s">
        <v>121</v>
      </c>
      <c r="C120" s="99" t="b">
        <f t="shared" si="169"/>
        <v>1</v>
      </c>
      <c r="D120" s="456" t="s">
        <v>121</v>
      </c>
      <c r="E120" s="455">
        <v>6080.46</v>
      </c>
      <c r="F120" s="455">
        <v>4042.48</v>
      </c>
      <c r="G120" s="455">
        <v>91228.38</v>
      </c>
      <c r="H120" s="455">
        <v>463871.74</v>
      </c>
      <c r="I120" s="455">
        <v>544626.31000000006</v>
      </c>
      <c r="J120" s="455">
        <v>580829.38</v>
      </c>
      <c r="K120" s="455">
        <v>12407.77</v>
      </c>
      <c r="L120" s="455">
        <v>175492.12</v>
      </c>
      <c r="M120" s="455"/>
      <c r="N120" s="455">
        <v>3169.24</v>
      </c>
      <c r="O120" s="455">
        <v>1697.81</v>
      </c>
      <c r="P120" s="455">
        <v>6736.6</v>
      </c>
      <c r="Q120" s="455">
        <v>6413.93</v>
      </c>
      <c r="R120" s="455">
        <v>31044.36</v>
      </c>
      <c r="S120" s="455">
        <v>237829.77</v>
      </c>
      <c r="T120" s="455">
        <v>2942.86</v>
      </c>
      <c r="U120" s="455">
        <v>7298.09</v>
      </c>
      <c r="V120" s="455">
        <v>565.94000000000005</v>
      </c>
      <c r="W120" s="455">
        <v>33627.839999999997</v>
      </c>
      <c r="X120" s="455">
        <v>7017.59</v>
      </c>
      <c r="Y120" s="455">
        <v>3018.32</v>
      </c>
      <c r="Z120" s="455">
        <v>460854.46</v>
      </c>
      <c r="AA120" s="455">
        <v>98885.16</v>
      </c>
      <c r="AB120" s="455">
        <v>3066459.66</v>
      </c>
      <c r="AC120" s="455">
        <v>91976.6</v>
      </c>
      <c r="AD120" s="455">
        <v>4211.8999999999996</v>
      </c>
      <c r="AE120" s="455">
        <v>6225.29</v>
      </c>
      <c r="AF120" s="455">
        <v>50298.49</v>
      </c>
      <c r="AG120" s="455">
        <v>1642908.38</v>
      </c>
      <c r="AH120" s="455">
        <v>3433.34</v>
      </c>
      <c r="AI120" s="455">
        <v>110021.93</v>
      </c>
      <c r="AJ120" s="455">
        <v>209988.36</v>
      </c>
      <c r="AK120" s="455"/>
      <c r="AL120" s="455"/>
      <c r="AM120" s="455">
        <v>140020.85999999999</v>
      </c>
      <c r="AN120" s="455">
        <v>51561.34</v>
      </c>
      <c r="AO120" s="455">
        <v>1776.28</v>
      </c>
      <c r="AP120" s="455">
        <v>251204.59</v>
      </c>
      <c r="AQ120" s="455">
        <v>12564.56</v>
      </c>
      <c r="AR120" s="455">
        <v>453</v>
      </c>
      <c r="AS120" s="455">
        <v>264.10000000000002</v>
      </c>
      <c r="AT120" s="455">
        <v>70926.41</v>
      </c>
      <c r="AU120" s="455">
        <v>105211.06</v>
      </c>
      <c r="AV120" s="455"/>
      <c r="AW120" s="455">
        <v>162713.62</v>
      </c>
      <c r="AX120" s="455">
        <v>524589.13</v>
      </c>
      <c r="AY120" s="455">
        <v>1056</v>
      </c>
      <c r="AZ120" s="455">
        <v>286636.84999999998</v>
      </c>
      <c r="BA120" s="455"/>
      <c r="BB120" s="455"/>
      <c r="BC120" s="497">
        <v>223186.99</v>
      </c>
      <c r="BD120" s="455">
        <v>8548.7099999999991</v>
      </c>
      <c r="BE120" s="455">
        <v>3621.98</v>
      </c>
      <c r="BF120" s="455">
        <v>86697.75</v>
      </c>
      <c r="BG120" s="455">
        <v>754.58</v>
      </c>
      <c r="BH120" s="455">
        <v>9896992.3699999992</v>
      </c>
      <c r="BJ120" s="427">
        <f t="shared" si="170"/>
        <v>1000</v>
      </c>
      <c r="BK120" s="427">
        <f t="shared" si="171"/>
        <v>525000</v>
      </c>
      <c r="BL120" s="427">
        <f t="shared" si="172"/>
        <v>131000</v>
      </c>
      <c r="BM120" s="427">
        <f t="shared" si="173"/>
        <v>1000</v>
      </c>
      <c r="BN120" s="427">
        <f t="shared" si="174"/>
        <v>87000</v>
      </c>
      <c r="BO120" s="427">
        <f t="shared" si="175"/>
        <v>25000</v>
      </c>
      <c r="BP120" s="427">
        <f t="shared" si="176"/>
        <v>141000</v>
      </c>
      <c r="BQ120" s="427">
        <f t="shared" si="177"/>
        <v>141000</v>
      </c>
      <c r="BR120" s="427">
        <f t="shared" si="178"/>
        <v>141000</v>
      </c>
      <c r="BS120" s="427">
        <f t="shared" si="179"/>
        <v>1000</v>
      </c>
      <c r="BT120" s="427">
        <f t="shared" si="180"/>
        <v>581000</v>
      </c>
      <c r="BU120" s="427">
        <f t="shared" si="181"/>
        <v>87000</v>
      </c>
      <c r="BV120" s="427">
        <f t="shared" si="182"/>
        <v>92000</v>
      </c>
      <c r="BW120" s="427">
        <f t="shared" si="183"/>
        <v>3067000</v>
      </c>
      <c r="BX120" s="427">
        <f t="shared" si="184"/>
        <v>958000</v>
      </c>
      <c r="BY120" s="427">
        <f t="shared" si="185"/>
        <v>7000</v>
      </c>
      <c r="BZ120" s="427">
        <f t="shared" si="186"/>
        <v>1643000</v>
      </c>
      <c r="CA120" s="427">
        <f t="shared" si="187"/>
        <v>357000</v>
      </c>
      <c r="CB120" s="233">
        <f t="shared" si="188"/>
        <v>1000</v>
      </c>
      <c r="CC120" s="233">
        <f t="shared" si="189"/>
        <v>3067000</v>
      </c>
      <c r="CD120" s="233">
        <f t="shared" si="190"/>
        <v>202000</v>
      </c>
      <c r="CE120" s="428">
        <f t="shared" si="191"/>
        <v>49</v>
      </c>
      <c r="CF120" s="426">
        <f t="shared" si="192"/>
        <v>13</v>
      </c>
      <c r="CG120" s="426">
        <f t="shared" si="193"/>
        <v>4</v>
      </c>
      <c r="CH120" s="426">
        <f t="shared" si="194"/>
        <v>1</v>
      </c>
      <c r="CI120" s="426">
        <f t="shared" si="195"/>
        <v>20</v>
      </c>
      <c r="CJ120" s="426">
        <f t="shared" si="196"/>
        <v>4</v>
      </c>
      <c r="CK120" s="426">
        <f t="shared" si="201"/>
        <v>7</v>
      </c>
    </row>
    <row r="121" spans="1:89" ht="24">
      <c r="A121" s="235">
        <f t="shared" si="168"/>
        <v>531</v>
      </c>
      <c r="B121" s="248" t="s">
        <v>122</v>
      </c>
      <c r="C121" s="99" t="b">
        <f t="shared" si="169"/>
        <v>1</v>
      </c>
      <c r="D121" s="456" t="s">
        <v>122</v>
      </c>
      <c r="E121" s="455">
        <v>309112.39</v>
      </c>
      <c r="F121" s="455">
        <v>347165.36</v>
      </c>
      <c r="G121" s="455">
        <v>284235.28999999998</v>
      </c>
      <c r="H121" s="455">
        <v>374100.94</v>
      </c>
      <c r="I121" s="455">
        <v>308821.95</v>
      </c>
      <c r="J121" s="455">
        <v>452142.48</v>
      </c>
      <c r="K121" s="455">
        <v>419315.34</v>
      </c>
      <c r="L121" s="455">
        <v>211209.83</v>
      </c>
      <c r="M121" s="455">
        <v>96009.54</v>
      </c>
      <c r="N121" s="455">
        <v>73540.070000000007</v>
      </c>
      <c r="O121" s="455">
        <v>183395.87</v>
      </c>
      <c r="P121" s="455">
        <v>350719.33</v>
      </c>
      <c r="Q121" s="455">
        <v>304535.06</v>
      </c>
      <c r="R121" s="455">
        <v>130363.53</v>
      </c>
      <c r="S121" s="455">
        <v>312175.18</v>
      </c>
      <c r="T121" s="455">
        <v>266514.67</v>
      </c>
      <c r="U121" s="455">
        <v>428174.88</v>
      </c>
      <c r="V121" s="455">
        <v>150925.81</v>
      </c>
      <c r="W121" s="455">
        <v>400910.57</v>
      </c>
      <c r="X121" s="455">
        <v>412414.89</v>
      </c>
      <c r="Y121" s="455">
        <v>264382.78999999998</v>
      </c>
      <c r="Z121" s="455">
        <v>444072.5</v>
      </c>
      <c r="AA121" s="455">
        <v>260141.55</v>
      </c>
      <c r="AB121" s="455">
        <v>693169.91</v>
      </c>
      <c r="AC121" s="455">
        <v>234315.47</v>
      </c>
      <c r="AD121" s="455">
        <v>380205.92</v>
      </c>
      <c r="AE121" s="455">
        <v>319150.95</v>
      </c>
      <c r="AF121" s="455">
        <v>252518.32</v>
      </c>
      <c r="AG121" s="455">
        <v>433351.03</v>
      </c>
      <c r="AH121" s="455">
        <v>460113.95</v>
      </c>
      <c r="AI121" s="455">
        <v>359777.62</v>
      </c>
      <c r="AJ121" s="455">
        <v>265828.69</v>
      </c>
      <c r="AK121" s="455">
        <v>152371.31</v>
      </c>
      <c r="AL121" s="455">
        <v>15738.96</v>
      </c>
      <c r="AM121" s="455">
        <v>78009.62</v>
      </c>
      <c r="AN121" s="455">
        <v>124952.2</v>
      </c>
      <c r="AO121" s="455">
        <v>9754.85</v>
      </c>
      <c r="AP121" s="455">
        <v>294188.15000000002</v>
      </c>
      <c r="AQ121" s="455">
        <v>44659.26</v>
      </c>
      <c r="AR121" s="455">
        <v>84797.25</v>
      </c>
      <c r="AS121" s="455">
        <v>130598.32</v>
      </c>
      <c r="AT121" s="455">
        <v>111966.89</v>
      </c>
      <c r="AU121" s="455">
        <v>136200.01</v>
      </c>
      <c r="AV121" s="455">
        <v>71326.81</v>
      </c>
      <c r="AW121" s="455">
        <v>60903.32</v>
      </c>
      <c r="AX121" s="455">
        <v>149798.91</v>
      </c>
      <c r="AY121" s="455">
        <v>153189.4</v>
      </c>
      <c r="AZ121" s="455">
        <v>151494.26999999999</v>
      </c>
      <c r="BA121" s="455">
        <v>59493.120000000003</v>
      </c>
      <c r="BB121" s="455">
        <v>19446.96</v>
      </c>
      <c r="BC121" s="497">
        <v>117872.75</v>
      </c>
      <c r="BD121" s="455">
        <v>382268.94</v>
      </c>
      <c r="BE121" s="455">
        <v>341075.78</v>
      </c>
      <c r="BF121" s="455">
        <v>382858.91</v>
      </c>
      <c r="BG121" s="455">
        <v>260596.71</v>
      </c>
      <c r="BH121" s="455">
        <v>13516374.380000001</v>
      </c>
      <c r="BJ121" s="427">
        <f t="shared" si="170"/>
        <v>10000</v>
      </c>
      <c r="BK121" s="427">
        <f t="shared" si="171"/>
        <v>295000</v>
      </c>
      <c r="BL121" s="427">
        <f t="shared" si="172"/>
        <v>108000</v>
      </c>
      <c r="BM121" s="427">
        <f t="shared" si="173"/>
        <v>261000</v>
      </c>
      <c r="BN121" s="427">
        <f t="shared" si="174"/>
        <v>383000</v>
      </c>
      <c r="BO121" s="427">
        <f t="shared" si="175"/>
        <v>342000</v>
      </c>
      <c r="BP121" s="427">
        <f t="shared" si="176"/>
        <v>16000</v>
      </c>
      <c r="BQ121" s="427">
        <f t="shared" si="177"/>
        <v>153000</v>
      </c>
      <c r="BR121" s="427">
        <f t="shared" si="178"/>
        <v>83000</v>
      </c>
      <c r="BS121" s="427">
        <f t="shared" si="179"/>
        <v>74000</v>
      </c>
      <c r="BT121" s="427">
        <f t="shared" si="180"/>
        <v>461000</v>
      </c>
      <c r="BU121" s="427">
        <f t="shared" si="181"/>
        <v>296000</v>
      </c>
      <c r="BV121" s="427">
        <f t="shared" si="182"/>
        <v>266000</v>
      </c>
      <c r="BW121" s="427">
        <f t="shared" si="183"/>
        <v>694000</v>
      </c>
      <c r="BX121" s="427">
        <f t="shared" si="184"/>
        <v>422000</v>
      </c>
      <c r="BY121" s="427">
        <f t="shared" si="185"/>
        <v>212000</v>
      </c>
      <c r="BZ121" s="427">
        <f t="shared" si="186"/>
        <v>434000</v>
      </c>
      <c r="CA121" s="427">
        <f t="shared" si="187"/>
        <v>358000</v>
      </c>
      <c r="CB121" s="233">
        <f t="shared" si="188"/>
        <v>10000</v>
      </c>
      <c r="CC121" s="233">
        <f t="shared" si="189"/>
        <v>694000</v>
      </c>
      <c r="CD121" s="233">
        <f t="shared" si="190"/>
        <v>246000</v>
      </c>
      <c r="CE121" s="428">
        <f t="shared" si="191"/>
        <v>55</v>
      </c>
      <c r="CF121" s="426">
        <f t="shared" si="192"/>
        <v>16</v>
      </c>
      <c r="CG121" s="426">
        <f t="shared" si="193"/>
        <v>4</v>
      </c>
      <c r="CH121" s="426">
        <f t="shared" si="194"/>
        <v>3</v>
      </c>
      <c r="CI121" s="426">
        <f t="shared" si="195"/>
        <v>21</v>
      </c>
      <c r="CJ121" s="426">
        <f t="shared" si="196"/>
        <v>4</v>
      </c>
      <c r="CK121" s="426">
        <f t="shared" si="201"/>
        <v>6</v>
      </c>
    </row>
    <row r="122" spans="1:89">
      <c r="A122" s="235">
        <f t="shared" si="168"/>
        <v>532</v>
      </c>
      <c r="B122" s="248" t="s">
        <v>123</v>
      </c>
      <c r="C122" s="99" t="b">
        <f t="shared" si="169"/>
        <v>1</v>
      </c>
      <c r="D122" s="456" t="s">
        <v>123</v>
      </c>
      <c r="E122" s="455">
        <v>31141.05</v>
      </c>
      <c r="F122" s="455">
        <v>40026.339999999997</v>
      </c>
      <c r="G122" s="455">
        <v>372912.17</v>
      </c>
      <c r="H122" s="455">
        <v>224162.31</v>
      </c>
      <c r="I122" s="455">
        <v>219958.42</v>
      </c>
      <c r="J122" s="455">
        <v>131491.94</v>
      </c>
      <c r="K122" s="455">
        <v>100604.43</v>
      </c>
      <c r="L122" s="455">
        <v>335532.51</v>
      </c>
      <c r="M122" s="455">
        <v>43987.76</v>
      </c>
      <c r="N122" s="455">
        <v>19990</v>
      </c>
      <c r="O122" s="455">
        <v>25609.25</v>
      </c>
      <c r="P122" s="455">
        <v>166135.79</v>
      </c>
      <c r="Q122" s="455">
        <v>88698.03</v>
      </c>
      <c r="R122" s="455">
        <v>11386.8</v>
      </c>
      <c r="S122" s="455">
        <v>42910.01</v>
      </c>
      <c r="T122" s="455">
        <v>23415.040000000001</v>
      </c>
      <c r="U122" s="455">
        <v>68816.61</v>
      </c>
      <c r="V122" s="455">
        <v>1215</v>
      </c>
      <c r="W122" s="455">
        <v>148698.95000000001</v>
      </c>
      <c r="X122" s="455">
        <v>90023.51</v>
      </c>
      <c r="Y122" s="455">
        <v>57462.5</v>
      </c>
      <c r="Z122" s="455">
        <v>178231.05</v>
      </c>
      <c r="AA122" s="455">
        <v>121302.1</v>
      </c>
      <c r="AB122" s="455">
        <v>143691</v>
      </c>
      <c r="AC122" s="455">
        <v>17158.66</v>
      </c>
      <c r="AD122" s="455">
        <v>67207.88</v>
      </c>
      <c r="AE122" s="455">
        <v>213955.29</v>
      </c>
      <c r="AF122" s="455">
        <v>78724.490000000005</v>
      </c>
      <c r="AG122" s="455">
        <v>307451.40000000002</v>
      </c>
      <c r="AH122" s="455">
        <v>121777.18</v>
      </c>
      <c r="AI122" s="455">
        <v>253072.21</v>
      </c>
      <c r="AJ122" s="455">
        <v>135835.32999999999</v>
      </c>
      <c r="AK122" s="455">
        <v>36992</v>
      </c>
      <c r="AL122" s="455">
        <v>104446.61</v>
      </c>
      <c r="AM122" s="455">
        <v>69369.19</v>
      </c>
      <c r="AN122" s="455">
        <v>5045.58</v>
      </c>
      <c r="AO122" s="455">
        <v>6770.25</v>
      </c>
      <c r="AP122" s="455">
        <v>5624.78</v>
      </c>
      <c r="AQ122" s="455">
        <v>42615.45</v>
      </c>
      <c r="AR122" s="455">
        <v>3898</v>
      </c>
      <c r="AS122" s="455">
        <v>11520</v>
      </c>
      <c r="AT122" s="455">
        <v>24540.53</v>
      </c>
      <c r="AU122" s="455">
        <v>10251.35</v>
      </c>
      <c r="AV122" s="455">
        <v>22017.5</v>
      </c>
      <c r="AW122" s="455">
        <v>13268</v>
      </c>
      <c r="AX122" s="455">
        <v>23063</v>
      </c>
      <c r="AY122" s="455"/>
      <c r="AZ122" s="455"/>
      <c r="BA122" s="455">
        <v>15590.5</v>
      </c>
      <c r="BB122" s="455">
        <v>1680</v>
      </c>
      <c r="BC122" s="497">
        <v>11363.74</v>
      </c>
      <c r="BD122" s="455">
        <v>80614.28</v>
      </c>
      <c r="BE122" s="455">
        <v>51976.5</v>
      </c>
      <c r="BF122" s="455">
        <v>69745.14</v>
      </c>
      <c r="BG122" s="455">
        <v>53700</v>
      </c>
      <c r="BH122" s="455">
        <v>4546677.41</v>
      </c>
      <c r="BJ122" s="427">
        <f t="shared" si="170"/>
        <v>2000</v>
      </c>
      <c r="BK122" s="427">
        <f t="shared" si="171"/>
        <v>43000</v>
      </c>
      <c r="BL122" s="427">
        <f t="shared" si="172"/>
        <v>15000</v>
      </c>
      <c r="BM122" s="427">
        <f t="shared" si="173"/>
        <v>52000</v>
      </c>
      <c r="BN122" s="427">
        <f t="shared" si="174"/>
        <v>81000</v>
      </c>
      <c r="BO122" s="427">
        <f t="shared" si="175"/>
        <v>65000</v>
      </c>
      <c r="BP122" s="427">
        <f t="shared" si="176"/>
        <v>37000</v>
      </c>
      <c r="BQ122" s="427">
        <f t="shared" si="177"/>
        <v>105000</v>
      </c>
      <c r="BR122" s="427">
        <f t="shared" si="178"/>
        <v>71000</v>
      </c>
      <c r="BS122" s="427">
        <f t="shared" si="179"/>
        <v>2000</v>
      </c>
      <c r="BT122" s="427">
        <f t="shared" si="180"/>
        <v>225000</v>
      </c>
      <c r="BU122" s="427">
        <f t="shared" si="181"/>
        <v>80000</v>
      </c>
      <c r="BV122" s="427">
        <f t="shared" si="182"/>
        <v>136000</v>
      </c>
      <c r="BW122" s="427">
        <f t="shared" si="183"/>
        <v>373000</v>
      </c>
      <c r="BX122" s="427">
        <f t="shared" si="184"/>
        <v>208000</v>
      </c>
      <c r="BY122" s="427">
        <f t="shared" si="185"/>
        <v>69000</v>
      </c>
      <c r="BZ122" s="427">
        <f t="shared" si="186"/>
        <v>336000</v>
      </c>
      <c r="CA122" s="427">
        <f t="shared" si="187"/>
        <v>206000</v>
      </c>
      <c r="CB122" s="233">
        <f t="shared" si="188"/>
        <v>2000</v>
      </c>
      <c r="CC122" s="233">
        <f t="shared" si="189"/>
        <v>373000</v>
      </c>
      <c r="CD122" s="233">
        <f t="shared" si="190"/>
        <v>86000</v>
      </c>
      <c r="CE122" s="428">
        <f t="shared" si="191"/>
        <v>53</v>
      </c>
      <c r="CF122" s="426">
        <f t="shared" si="192"/>
        <v>14</v>
      </c>
      <c r="CG122" s="426">
        <f t="shared" si="193"/>
        <v>4</v>
      </c>
      <c r="CH122" s="426">
        <f t="shared" si="194"/>
        <v>3</v>
      </c>
      <c r="CI122" s="426">
        <f t="shared" si="195"/>
        <v>21</v>
      </c>
      <c r="CJ122" s="426">
        <f t="shared" si="196"/>
        <v>4</v>
      </c>
      <c r="CK122" s="426">
        <f t="shared" si="201"/>
        <v>7</v>
      </c>
    </row>
    <row r="123" spans="1:89">
      <c r="A123" s="222">
        <v>90000</v>
      </c>
      <c r="B123" s="221" t="s">
        <v>53</v>
      </c>
      <c r="C123" s="223"/>
      <c r="D123" s="354" t="s">
        <v>1457</v>
      </c>
      <c r="E123" s="445">
        <f t="shared" ref="E123:AJ123" si="202">SUM(E88:E122)</f>
        <v>44851747.749999993</v>
      </c>
      <c r="F123" s="445">
        <f t="shared" si="202"/>
        <v>31681821.149999995</v>
      </c>
      <c r="G123" s="445">
        <f t="shared" si="202"/>
        <v>51519365.94000002</v>
      </c>
      <c r="H123" s="445">
        <f t="shared" si="202"/>
        <v>67620140.659999982</v>
      </c>
      <c r="I123" s="445">
        <f t="shared" si="202"/>
        <v>140651662.23999995</v>
      </c>
      <c r="J123" s="445">
        <f t="shared" si="202"/>
        <v>55508846.330000006</v>
      </c>
      <c r="K123" s="445">
        <f t="shared" si="202"/>
        <v>32975952.34</v>
      </c>
      <c r="L123" s="445">
        <f t="shared" si="202"/>
        <v>77242919.720000014</v>
      </c>
      <c r="M123" s="445">
        <f t="shared" si="202"/>
        <v>4491332.5699999994</v>
      </c>
      <c r="N123" s="445">
        <f t="shared" si="202"/>
        <v>8767933.5900000017</v>
      </c>
      <c r="O123" s="445">
        <f t="shared" si="202"/>
        <v>12049735</v>
      </c>
      <c r="P123" s="445">
        <f t="shared" si="202"/>
        <v>50452203.230000012</v>
      </c>
      <c r="Q123" s="445">
        <f t="shared" si="202"/>
        <v>49551777.640000001</v>
      </c>
      <c r="R123" s="445">
        <f t="shared" si="202"/>
        <v>6995202.5500000007</v>
      </c>
      <c r="S123" s="445">
        <f t="shared" si="202"/>
        <v>37340131.18</v>
      </c>
      <c r="T123" s="445">
        <f t="shared" si="202"/>
        <v>26850370.649999995</v>
      </c>
      <c r="U123" s="445">
        <f t="shared" si="202"/>
        <v>39683488.520000003</v>
      </c>
      <c r="V123" s="445">
        <f t="shared" si="202"/>
        <v>4443922.6900000004</v>
      </c>
      <c r="W123" s="445">
        <f t="shared" si="202"/>
        <v>61636873.709999986</v>
      </c>
      <c r="X123" s="445">
        <f t="shared" si="202"/>
        <v>47235638.110000007</v>
      </c>
      <c r="Y123" s="445">
        <f t="shared" si="202"/>
        <v>23498112.629999995</v>
      </c>
      <c r="Z123" s="446">
        <f t="shared" si="202"/>
        <v>112889496.81</v>
      </c>
      <c r="AA123" s="445">
        <f t="shared" si="202"/>
        <v>36591166.899999999</v>
      </c>
      <c r="AB123" s="445">
        <f t="shared" si="202"/>
        <v>364621276.75000006</v>
      </c>
      <c r="AC123" s="445">
        <f t="shared" si="202"/>
        <v>22330940.120000001</v>
      </c>
      <c r="AD123" s="445">
        <f t="shared" si="202"/>
        <v>34311788.370000005</v>
      </c>
      <c r="AE123" s="445">
        <f t="shared" si="202"/>
        <v>59950441.639999986</v>
      </c>
      <c r="AF123" s="445">
        <f t="shared" si="202"/>
        <v>28715477.609999996</v>
      </c>
      <c r="AG123" s="445">
        <f t="shared" si="202"/>
        <v>162729013.36999997</v>
      </c>
      <c r="AH123" s="445">
        <f t="shared" si="202"/>
        <v>55015252.750000015</v>
      </c>
      <c r="AI123" s="445">
        <f t="shared" si="202"/>
        <v>53918748.079999998</v>
      </c>
      <c r="AJ123" s="445">
        <f t="shared" si="202"/>
        <v>77022482.470000014</v>
      </c>
      <c r="AK123" s="445">
        <f t="shared" ref="AK123:BH123" si="203">SUM(AK88:AK122)</f>
        <v>15288032.970000001</v>
      </c>
      <c r="AL123" s="445">
        <f t="shared" si="203"/>
        <v>6676057.1400000015</v>
      </c>
      <c r="AM123" s="445">
        <f t="shared" si="203"/>
        <v>13558433.849999996</v>
      </c>
      <c r="AN123" s="445">
        <f t="shared" si="203"/>
        <v>5394469.3099999996</v>
      </c>
      <c r="AO123" s="445">
        <f t="shared" si="203"/>
        <v>2672157.8400000008</v>
      </c>
      <c r="AP123" s="445">
        <f t="shared" si="203"/>
        <v>9136035.4600000009</v>
      </c>
      <c r="AQ123" s="445">
        <f t="shared" si="203"/>
        <v>2363028.27</v>
      </c>
      <c r="AR123" s="445">
        <f t="shared" si="203"/>
        <v>4288928.96</v>
      </c>
      <c r="AS123" s="445">
        <f t="shared" si="203"/>
        <v>2241083.37</v>
      </c>
      <c r="AT123" s="445">
        <f t="shared" si="203"/>
        <v>2103413.9499999988</v>
      </c>
      <c r="AU123" s="445">
        <f t="shared" si="203"/>
        <v>7733048.6499999985</v>
      </c>
      <c r="AV123" s="445">
        <f t="shared" si="203"/>
        <v>3209421.26</v>
      </c>
      <c r="AW123" s="445">
        <f t="shared" si="203"/>
        <v>2923824.3800000004</v>
      </c>
      <c r="AX123" s="445">
        <f t="shared" si="203"/>
        <v>7358041.5500000007</v>
      </c>
      <c r="AY123" s="445">
        <f t="shared" si="203"/>
        <v>2736067.0100000002</v>
      </c>
      <c r="AZ123" s="445">
        <f t="shared" si="203"/>
        <v>6080781.0399999991</v>
      </c>
      <c r="BA123" s="445">
        <f t="shared" si="203"/>
        <v>1745929.05</v>
      </c>
      <c r="BB123" s="445">
        <f t="shared" si="203"/>
        <v>1150163.81</v>
      </c>
      <c r="BC123" s="502">
        <f t="shared" si="203"/>
        <v>1730643.38</v>
      </c>
      <c r="BD123" s="445">
        <f t="shared" si="203"/>
        <v>52750040.859999999</v>
      </c>
      <c r="BE123" s="445">
        <f t="shared" si="203"/>
        <v>32331544.480000008</v>
      </c>
      <c r="BF123" s="445">
        <f t="shared" si="203"/>
        <v>55831939.18</v>
      </c>
      <c r="BG123" s="445">
        <f t="shared" si="203"/>
        <v>18267710.829999998</v>
      </c>
      <c r="BH123" s="445">
        <f t="shared" si="203"/>
        <v>2140716059.6700001</v>
      </c>
      <c r="BJ123" s="224">
        <f t="shared" ref="BJ123:CD123" si="204">SUM(BJ88:BJ122)</f>
        <v>652000</v>
      </c>
      <c r="BK123" s="224">
        <f t="shared" si="204"/>
        <v>12379000</v>
      </c>
      <c r="BL123" s="224">
        <f t="shared" si="204"/>
        <v>4264000</v>
      </c>
      <c r="BM123" s="224">
        <f t="shared" si="204"/>
        <v>18086000</v>
      </c>
      <c r="BN123" s="224">
        <f t="shared" si="204"/>
        <v>61592000</v>
      </c>
      <c r="BO123" s="224">
        <f t="shared" si="204"/>
        <v>40120000</v>
      </c>
      <c r="BP123" s="224">
        <f t="shared" si="204"/>
        <v>5878000</v>
      </c>
      <c r="BQ123" s="224">
        <f t="shared" si="204"/>
        <v>19997000</v>
      </c>
      <c r="BR123" s="224">
        <f t="shared" si="204"/>
        <v>12448000</v>
      </c>
      <c r="BS123" s="224">
        <f t="shared" si="204"/>
        <v>3291000</v>
      </c>
      <c r="BT123" s="224">
        <f t="shared" si="204"/>
        <v>80957000</v>
      </c>
      <c r="BU123" s="224">
        <f t="shared" si="204"/>
        <v>35178000</v>
      </c>
      <c r="BV123" s="224">
        <f t="shared" si="204"/>
        <v>48409000</v>
      </c>
      <c r="BW123" s="224">
        <f t="shared" si="204"/>
        <v>364977000</v>
      </c>
      <c r="BX123" s="224">
        <f t="shared" si="204"/>
        <v>151889000</v>
      </c>
      <c r="BY123" s="224">
        <f t="shared" si="204"/>
        <v>34017000</v>
      </c>
      <c r="BZ123" s="224">
        <f t="shared" si="204"/>
        <v>176341000</v>
      </c>
      <c r="CA123" s="224">
        <f t="shared" si="204"/>
        <v>81853000</v>
      </c>
      <c r="CB123" s="224">
        <f t="shared" si="204"/>
        <v>566000</v>
      </c>
      <c r="CC123" s="224">
        <f t="shared" si="204"/>
        <v>367351000</v>
      </c>
      <c r="CD123" s="224">
        <f t="shared" si="204"/>
        <v>41212000</v>
      </c>
    </row>
    <row r="124" spans="1:89">
      <c r="E124" s="454"/>
      <c r="F124" s="454"/>
      <c r="G124" s="454"/>
      <c r="H124" s="454"/>
      <c r="I124" s="454"/>
      <c r="J124" s="454"/>
      <c r="K124" s="454"/>
      <c r="L124" s="454"/>
      <c r="M124" s="454"/>
      <c r="N124" s="454"/>
      <c r="O124" s="454"/>
      <c r="P124" s="454"/>
      <c r="Q124" s="454"/>
      <c r="R124" s="454"/>
      <c r="S124" s="454"/>
      <c r="T124" s="454"/>
      <c r="U124" s="454"/>
      <c r="V124" s="454"/>
      <c r="W124" s="454"/>
      <c r="X124" s="454"/>
      <c r="Y124" s="454"/>
      <c r="Z124" s="454"/>
      <c r="AA124" s="454"/>
      <c r="AB124" s="454"/>
      <c r="AC124" s="454"/>
      <c r="AD124" s="454"/>
      <c r="AE124" s="454"/>
      <c r="AF124" s="454"/>
      <c r="AG124" s="454"/>
      <c r="AH124" s="454"/>
      <c r="AI124" s="454"/>
      <c r="AJ124" s="454"/>
      <c r="AK124" s="454"/>
      <c r="AL124" s="454"/>
      <c r="AM124" s="454"/>
      <c r="AN124" s="454"/>
      <c r="AO124" s="454"/>
      <c r="AP124" s="454"/>
      <c r="AQ124" s="454"/>
      <c r="AR124" s="454"/>
      <c r="AS124" s="454"/>
      <c r="AT124" s="454"/>
      <c r="AU124" s="454"/>
      <c r="AV124" s="454"/>
      <c r="AW124" s="454"/>
      <c r="AX124" s="454"/>
      <c r="AY124" s="454"/>
      <c r="AZ124" s="454"/>
      <c r="BA124" s="454"/>
      <c r="BB124" s="454"/>
      <c r="BC124" s="454"/>
      <c r="BD124" s="454"/>
      <c r="BE124" s="454"/>
      <c r="BF124" s="454"/>
      <c r="BG124" s="454"/>
      <c r="BH124" s="454"/>
      <c r="BS124" s="234"/>
    </row>
    <row r="125" spans="1:89">
      <c r="B125" s="239" t="s">
        <v>503</v>
      </c>
      <c r="C125" s="228"/>
      <c r="E125" s="454"/>
      <c r="F125" s="454"/>
      <c r="G125" s="454"/>
      <c r="H125" s="454"/>
      <c r="I125" s="454"/>
      <c r="J125" s="454"/>
      <c r="K125" s="454"/>
      <c r="L125" s="454"/>
      <c r="M125" s="454"/>
      <c r="N125" s="454"/>
      <c r="O125" s="454"/>
      <c r="P125" s="454"/>
      <c r="Q125" s="454"/>
      <c r="R125" s="454"/>
      <c r="S125" s="454"/>
      <c r="T125" s="454"/>
      <c r="U125" s="454"/>
      <c r="V125" s="454"/>
      <c r="W125" s="454"/>
      <c r="X125" s="454"/>
      <c r="Y125" s="454"/>
      <c r="Z125" s="454"/>
      <c r="AA125" s="454"/>
      <c r="AB125" s="454"/>
      <c r="AC125" s="454"/>
      <c r="AD125" s="454"/>
      <c r="AE125" s="454"/>
      <c r="AF125" s="454"/>
      <c r="AG125" s="454"/>
      <c r="AH125" s="454"/>
      <c r="AI125" s="454"/>
      <c r="AJ125" s="454"/>
      <c r="AK125" s="454"/>
      <c r="AL125" s="454"/>
      <c r="AM125" s="454"/>
      <c r="AN125" s="454"/>
      <c r="AO125" s="454"/>
      <c r="AP125" s="454"/>
      <c r="AQ125" s="454"/>
      <c r="AR125" s="454"/>
      <c r="AS125" s="454"/>
      <c r="AT125" s="454"/>
      <c r="AU125" s="454"/>
      <c r="AV125" s="454"/>
      <c r="AW125" s="454"/>
      <c r="AX125" s="454"/>
      <c r="AY125" s="454"/>
      <c r="AZ125" s="454"/>
      <c r="BA125" s="454"/>
      <c r="BB125" s="454"/>
      <c r="BC125" s="454"/>
      <c r="BD125" s="454"/>
      <c r="BE125" s="454"/>
      <c r="BF125" s="454"/>
      <c r="BG125" s="454"/>
      <c r="BH125" s="454"/>
    </row>
    <row r="126" spans="1:89">
      <c r="B126" s="228" t="s">
        <v>559</v>
      </c>
      <c r="C126" s="229">
        <f t="shared" ref="C126:AH126" si="205">C$2</f>
        <v>3</v>
      </c>
      <c r="D126" s="281">
        <f t="shared" si="205"/>
        <v>4</v>
      </c>
      <c r="E126" s="229">
        <f t="shared" si="205"/>
        <v>5</v>
      </c>
      <c r="F126" s="229">
        <f t="shared" si="205"/>
        <v>6</v>
      </c>
      <c r="G126" s="229">
        <f t="shared" si="205"/>
        <v>7</v>
      </c>
      <c r="H126" s="229">
        <f t="shared" si="205"/>
        <v>8</v>
      </c>
      <c r="I126" s="229">
        <f t="shared" si="205"/>
        <v>9</v>
      </c>
      <c r="J126" s="229">
        <f t="shared" si="205"/>
        <v>10</v>
      </c>
      <c r="K126" s="229">
        <f t="shared" si="205"/>
        <v>11</v>
      </c>
      <c r="L126" s="229">
        <f t="shared" si="205"/>
        <v>12</v>
      </c>
      <c r="M126" s="229">
        <f t="shared" si="205"/>
        <v>13</v>
      </c>
      <c r="N126" s="229">
        <f t="shared" si="205"/>
        <v>14</v>
      </c>
      <c r="O126" s="229">
        <f t="shared" si="205"/>
        <v>15</v>
      </c>
      <c r="P126" s="229">
        <f t="shared" si="205"/>
        <v>16</v>
      </c>
      <c r="Q126" s="229">
        <f t="shared" si="205"/>
        <v>17</v>
      </c>
      <c r="R126" s="229">
        <f t="shared" si="205"/>
        <v>18</v>
      </c>
      <c r="S126" s="229">
        <f t="shared" si="205"/>
        <v>19</v>
      </c>
      <c r="T126" s="229">
        <f t="shared" si="205"/>
        <v>20</v>
      </c>
      <c r="U126" s="229">
        <f t="shared" si="205"/>
        <v>21</v>
      </c>
      <c r="V126" s="229">
        <f t="shared" si="205"/>
        <v>22</v>
      </c>
      <c r="W126" s="229">
        <f t="shared" si="205"/>
        <v>23</v>
      </c>
      <c r="X126" s="229">
        <f t="shared" si="205"/>
        <v>24</v>
      </c>
      <c r="Y126" s="229">
        <f t="shared" si="205"/>
        <v>25</v>
      </c>
      <c r="Z126" s="229">
        <f t="shared" si="205"/>
        <v>26</v>
      </c>
      <c r="AA126" s="229">
        <f t="shared" si="205"/>
        <v>27</v>
      </c>
      <c r="AB126" s="229">
        <f t="shared" si="205"/>
        <v>28</v>
      </c>
      <c r="AC126" s="229">
        <f t="shared" si="205"/>
        <v>29</v>
      </c>
      <c r="AD126" s="229">
        <f t="shared" si="205"/>
        <v>30</v>
      </c>
      <c r="AE126" s="229">
        <f t="shared" si="205"/>
        <v>31</v>
      </c>
      <c r="AF126" s="229">
        <f t="shared" si="205"/>
        <v>32</v>
      </c>
      <c r="AG126" s="229">
        <f t="shared" si="205"/>
        <v>33</v>
      </c>
      <c r="AH126" s="229">
        <f t="shared" si="205"/>
        <v>34</v>
      </c>
      <c r="AI126" s="229">
        <f t="shared" ref="AI126:BH126" si="206">AI$2</f>
        <v>35</v>
      </c>
      <c r="AJ126" s="229">
        <f t="shared" si="206"/>
        <v>36</v>
      </c>
      <c r="AK126" s="229">
        <f t="shared" si="206"/>
        <v>37</v>
      </c>
      <c r="AL126" s="229">
        <f t="shared" si="206"/>
        <v>38</v>
      </c>
      <c r="AM126" s="229">
        <f t="shared" si="206"/>
        <v>39</v>
      </c>
      <c r="AN126" s="229">
        <f t="shared" si="206"/>
        <v>40</v>
      </c>
      <c r="AO126" s="229">
        <f t="shared" si="206"/>
        <v>41</v>
      </c>
      <c r="AP126" s="229">
        <f t="shared" si="206"/>
        <v>42</v>
      </c>
      <c r="AQ126" s="229">
        <f t="shared" si="206"/>
        <v>43</v>
      </c>
      <c r="AR126" s="229">
        <f t="shared" si="206"/>
        <v>44</v>
      </c>
      <c r="AS126" s="229">
        <f t="shared" si="206"/>
        <v>45</v>
      </c>
      <c r="AT126" s="229">
        <f t="shared" si="206"/>
        <v>46</v>
      </c>
      <c r="AU126" s="229">
        <f t="shared" si="206"/>
        <v>47</v>
      </c>
      <c r="AV126" s="229">
        <f t="shared" si="206"/>
        <v>48</v>
      </c>
      <c r="AW126" s="229">
        <f t="shared" si="206"/>
        <v>49</v>
      </c>
      <c r="AX126" s="229">
        <f t="shared" si="206"/>
        <v>50</v>
      </c>
      <c r="AY126" s="229">
        <f t="shared" si="206"/>
        <v>51</v>
      </c>
      <c r="AZ126" s="229">
        <f t="shared" si="206"/>
        <v>52</v>
      </c>
      <c r="BA126" s="229">
        <f t="shared" si="206"/>
        <v>53</v>
      </c>
      <c r="BB126" s="229">
        <f t="shared" si="206"/>
        <v>54</v>
      </c>
      <c r="BC126" s="229">
        <f t="shared" si="206"/>
        <v>55</v>
      </c>
      <c r="BD126" s="229">
        <f t="shared" si="206"/>
        <v>56</v>
      </c>
      <c r="BE126" s="229">
        <f t="shared" si="206"/>
        <v>57</v>
      </c>
      <c r="BF126" s="229">
        <f t="shared" si="206"/>
        <v>58</v>
      </c>
      <c r="BG126" s="229">
        <f t="shared" si="206"/>
        <v>59</v>
      </c>
      <c r="BH126" s="229">
        <f t="shared" si="206"/>
        <v>60</v>
      </c>
    </row>
    <row r="127" spans="1:89" s="241" customFormat="1">
      <c r="B127" s="230" t="s">
        <v>568</v>
      </c>
      <c r="C127" s="242"/>
      <c r="D127" s="282" t="s">
        <v>561</v>
      </c>
      <c r="E127" s="237">
        <v>10</v>
      </c>
      <c r="F127" s="237">
        <v>30</v>
      </c>
      <c r="G127" s="237">
        <v>40</v>
      </c>
      <c r="H127" s="237">
        <v>60</v>
      </c>
      <c r="I127" s="237">
        <v>70</v>
      </c>
      <c r="J127" s="237">
        <v>80</v>
      </c>
      <c r="K127" s="237">
        <v>90</v>
      </c>
      <c r="L127" s="237">
        <v>100</v>
      </c>
      <c r="M127" s="237">
        <v>120</v>
      </c>
      <c r="N127" s="237">
        <v>130</v>
      </c>
      <c r="O127" s="237">
        <v>150</v>
      </c>
      <c r="P127" s="237">
        <v>160</v>
      </c>
      <c r="Q127" s="237">
        <v>170</v>
      </c>
      <c r="R127" s="237">
        <v>180</v>
      </c>
      <c r="S127" s="237">
        <v>190</v>
      </c>
      <c r="T127" s="237">
        <v>200</v>
      </c>
      <c r="U127" s="237">
        <v>210</v>
      </c>
      <c r="V127" s="237">
        <v>220</v>
      </c>
      <c r="W127" s="237">
        <v>230</v>
      </c>
      <c r="X127" s="237">
        <v>240</v>
      </c>
      <c r="Y127" s="237">
        <v>250</v>
      </c>
      <c r="Z127" s="237">
        <v>260</v>
      </c>
      <c r="AA127" s="237">
        <v>270</v>
      </c>
      <c r="AB127" s="237">
        <v>280</v>
      </c>
      <c r="AC127" s="237">
        <v>300</v>
      </c>
      <c r="AD127" s="237">
        <v>310</v>
      </c>
      <c r="AE127" s="237">
        <v>320</v>
      </c>
      <c r="AF127" s="237">
        <v>330</v>
      </c>
      <c r="AG127" s="237">
        <v>350</v>
      </c>
      <c r="AH127" s="237">
        <v>360</v>
      </c>
      <c r="AI127" s="237">
        <v>380</v>
      </c>
      <c r="AJ127" s="237">
        <v>390</v>
      </c>
      <c r="AK127" s="237">
        <v>400</v>
      </c>
      <c r="AL127" s="237">
        <v>410</v>
      </c>
      <c r="AM127" s="237">
        <v>420</v>
      </c>
      <c r="AN127" s="237">
        <v>480</v>
      </c>
      <c r="AO127" s="237">
        <v>500</v>
      </c>
      <c r="AP127" s="237">
        <v>510</v>
      </c>
      <c r="AQ127" s="237">
        <v>520</v>
      </c>
      <c r="AR127" s="237">
        <v>530</v>
      </c>
      <c r="AS127" s="237">
        <v>540</v>
      </c>
      <c r="AT127" s="237">
        <v>550</v>
      </c>
      <c r="AU127" s="237">
        <v>560</v>
      </c>
      <c r="AV127" s="237">
        <v>570</v>
      </c>
      <c r="AW127" s="237">
        <v>580</v>
      </c>
      <c r="AX127" s="237">
        <v>590</v>
      </c>
      <c r="AY127" s="237">
        <v>600</v>
      </c>
      <c r="AZ127" s="237">
        <v>610</v>
      </c>
      <c r="BA127" s="237">
        <v>620</v>
      </c>
      <c r="BB127" s="237">
        <v>630</v>
      </c>
      <c r="BC127" s="237">
        <v>640</v>
      </c>
      <c r="BD127" s="237">
        <v>960</v>
      </c>
      <c r="BE127" s="237">
        <v>970</v>
      </c>
      <c r="BF127" s="237">
        <v>980</v>
      </c>
      <c r="BG127" s="237">
        <v>990</v>
      </c>
      <c r="BH127" s="237" t="s">
        <v>497</v>
      </c>
    </row>
    <row r="128" spans="1:89" s="29" customFormat="1" ht="22.9" customHeight="1">
      <c r="A128" s="243"/>
      <c r="B128" s="228"/>
      <c r="C128" s="228"/>
      <c r="D128" s="283" t="s">
        <v>558</v>
      </c>
      <c r="E128" s="238" t="str">
        <f t="shared" ref="E128:AJ128" si="207">VLOOKUP(E127,num,15,FALSE)</f>
        <v>Barrington</v>
      </c>
      <c r="F128" s="238" t="str">
        <f t="shared" si="207"/>
        <v>Burrillville</v>
      </c>
      <c r="G128" s="238" t="str">
        <f t="shared" si="207"/>
        <v>Central Falls</v>
      </c>
      <c r="H128" s="238" t="str">
        <f t="shared" si="207"/>
        <v>Coventry</v>
      </c>
      <c r="I128" s="238" t="str">
        <f t="shared" si="207"/>
        <v>Cranston</v>
      </c>
      <c r="J128" s="238" t="str">
        <f t="shared" si="207"/>
        <v>Cumberland</v>
      </c>
      <c r="K128" s="238" t="str">
        <f t="shared" si="207"/>
        <v>East Greenwich</v>
      </c>
      <c r="L128" s="238" t="str">
        <f t="shared" si="207"/>
        <v>E Providence</v>
      </c>
      <c r="M128" s="238" t="str">
        <f t="shared" si="207"/>
        <v>Foster</v>
      </c>
      <c r="N128" s="238" t="str">
        <f t="shared" si="207"/>
        <v>Glocester</v>
      </c>
      <c r="O128" s="238" t="str">
        <f t="shared" si="207"/>
        <v>Jamestown</v>
      </c>
      <c r="P128" s="238" t="str">
        <f t="shared" si="207"/>
        <v>Johnston</v>
      </c>
      <c r="Q128" s="238" t="str">
        <f t="shared" si="207"/>
        <v>Lincoln</v>
      </c>
      <c r="R128" s="238" t="str">
        <f t="shared" si="207"/>
        <v>Little Compton</v>
      </c>
      <c r="S128" s="238" t="str">
        <f t="shared" si="207"/>
        <v>Middletown</v>
      </c>
      <c r="T128" s="238" t="str">
        <f t="shared" si="207"/>
        <v>Narragansett</v>
      </c>
      <c r="U128" s="238" t="str">
        <f t="shared" si="207"/>
        <v>Newport</v>
      </c>
      <c r="V128" s="238" t="str">
        <f t="shared" si="207"/>
        <v>New Shoreham</v>
      </c>
      <c r="W128" s="238" t="str">
        <f t="shared" si="207"/>
        <v>North Kingstown</v>
      </c>
      <c r="X128" s="238" t="str">
        <f t="shared" si="207"/>
        <v>North Providence</v>
      </c>
      <c r="Y128" s="238" t="str">
        <f t="shared" si="207"/>
        <v>North Smithfield</v>
      </c>
      <c r="Z128" s="238" t="str">
        <f t="shared" si="207"/>
        <v>Pawtucket</v>
      </c>
      <c r="AA128" s="238" t="str">
        <f t="shared" si="207"/>
        <v>Portsmouth</v>
      </c>
      <c r="AB128" s="238" t="str">
        <f t="shared" si="207"/>
        <v>Providence</v>
      </c>
      <c r="AC128" s="238" t="str">
        <f t="shared" si="207"/>
        <v>Scituate</v>
      </c>
      <c r="AD128" s="238" t="str">
        <f t="shared" si="207"/>
        <v>Smithfield</v>
      </c>
      <c r="AE128" s="238" t="str">
        <f t="shared" si="207"/>
        <v>South Kingstown</v>
      </c>
      <c r="AF128" s="238" t="str">
        <f t="shared" si="207"/>
        <v>Tiverton</v>
      </c>
      <c r="AG128" s="238" t="str">
        <f t="shared" si="207"/>
        <v>Warwick</v>
      </c>
      <c r="AH128" s="238" t="str">
        <f t="shared" si="207"/>
        <v>Westerly</v>
      </c>
      <c r="AI128" s="238" t="str">
        <f t="shared" si="207"/>
        <v>W Warwick</v>
      </c>
      <c r="AJ128" s="238" t="str">
        <f t="shared" si="207"/>
        <v>Woonsocket</v>
      </c>
      <c r="AK128" s="238" t="str">
        <f t="shared" ref="AK128:BG128" si="208">VLOOKUP(AK127,num,15,FALSE)</f>
        <v>Davies</v>
      </c>
      <c r="AL128" s="238" t="str">
        <f t="shared" si="208"/>
        <v>Deaf</v>
      </c>
      <c r="AM128" s="238" t="str">
        <f t="shared" si="208"/>
        <v>Metropolitan C&amp;TC</v>
      </c>
      <c r="AN128" s="238" t="str">
        <f t="shared" si="208"/>
        <v>Highlander</v>
      </c>
      <c r="AO128" s="238" t="str">
        <f t="shared" si="208"/>
        <v>New England Laborers</v>
      </c>
      <c r="AP128" s="238" t="str">
        <f t="shared" si="208"/>
        <v>Cuffee</v>
      </c>
      <c r="AQ128" s="238" t="str">
        <f t="shared" si="208"/>
        <v>Kingston Hill</v>
      </c>
      <c r="AR128" s="238" t="str">
        <f t="shared" si="208"/>
        <v>International</v>
      </c>
      <c r="AS128" s="238" t="str">
        <f t="shared" si="208"/>
        <v>Blackstone</v>
      </c>
      <c r="AT128" s="238" t="str">
        <f t="shared" si="208"/>
        <v>Compass</v>
      </c>
      <c r="AU128" s="238" t="str">
        <f t="shared" si="208"/>
        <v>Times 2</v>
      </c>
      <c r="AV128" s="238" t="str">
        <f t="shared" si="208"/>
        <v>ACES</v>
      </c>
      <c r="AW128" s="238" t="str">
        <f t="shared" si="208"/>
        <v>Beacon</v>
      </c>
      <c r="AX128" s="238" t="str">
        <f t="shared" si="208"/>
        <v>Learning Community</v>
      </c>
      <c r="AY128" s="238" t="str">
        <f t="shared" si="208"/>
        <v>Segue</v>
      </c>
      <c r="AZ128" s="238" t="str">
        <f t="shared" si="208"/>
        <v>RIMA-BV</v>
      </c>
      <c r="BA128" s="238" t="str">
        <f t="shared" ref="BA128:BB128" si="209">VLOOKUP(BA127,num,15,FALSE)</f>
        <v>Greene</v>
      </c>
      <c r="BB128" s="238" t="str">
        <f t="shared" si="209"/>
        <v>Trinity</v>
      </c>
      <c r="BC128" s="238" t="s">
        <v>1498</v>
      </c>
      <c r="BD128" s="238" t="str">
        <f t="shared" si="208"/>
        <v>Bristol-Warren</v>
      </c>
      <c r="BE128" s="238" t="str">
        <f t="shared" si="208"/>
        <v>Exeter-W. Greenwich</v>
      </c>
      <c r="BF128" s="238" t="str">
        <f t="shared" si="208"/>
        <v>Chariho</v>
      </c>
      <c r="BG128" s="238" t="str">
        <f t="shared" si="208"/>
        <v>Foster-Glocester</v>
      </c>
      <c r="BH128" s="38"/>
    </row>
    <row r="129" spans="1:89" s="30" customFormat="1" ht="22.9" customHeight="1">
      <c r="A129" s="207"/>
      <c r="B129" s="244"/>
      <c r="C129" s="228"/>
      <c r="D129" s="284" t="s">
        <v>557</v>
      </c>
      <c r="E129" s="99" t="b">
        <f t="shared" ref="E129:AJ129" si="210">EXACT(E128,E130)</f>
        <v>1</v>
      </c>
      <c r="F129" s="99" t="b">
        <f t="shared" si="210"/>
        <v>1</v>
      </c>
      <c r="G129" s="99" t="b">
        <f t="shared" si="210"/>
        <v>1</v>
      </c>
      <c r="H129" s="99" t="b">
        <f t="shared" si="210"/>
        <v>1</v>
      </c>
      <c r="I129" s="99" t="b">
        <f t="shared" si="210"/>
        <v>1</v>
      </c>
      <c r="J129" s="99" t="b">
        <f t="shared" si="210"/>
        <v>1</v>
      </c>
      <c r="K129" s="99" t="b">
        <f t="shared" si="210"/>
        <v>1</v>
      </c>
      <c r="L129" s="99" t="b">
        <f t="shared" si="210"/>
        <v>1</v>
      </c>
      <c r="M129" s="99" t="b">
        <f t="shared" si="210"/>
        <v>1</v>
      </c>
      <c r="N129" s="99" t="b">
        <f t="shared" si="210"/>
        <v>1</v>
      </c>
      <c r="O129" s="99" t="b">
        <f t="shared" si="210"/>
        <v>1</v>
      </c>
      <c r="P129" s="99" t="b">
        <f t="shared" si="210"/>
        <v>1</v>
      </c>
      <c r="Q129" s="99" t="b">
        <f t="shared" si="210"/>
        <v>1</v>
      </c>
      <c r="R129" s="99" t="b">
        <f t="shared" si="210"/>
        <v>1</v>
      </c>
      <c r="S129" s="99" t="b">
        <f t="shared" si="210"/>
        <v>1</v>
      </c>
      <c r="T129" s="99" t="b">
        <f t="shared" si="210"/>
        <v>1</v>
      </c>
      <c r="U129" s="99" t="b">
        <f t="shared" si="210"/>
        <v>1</v>
      </c>
      <c r="V129" s="99" t="b">
        <f t="shared" si="210"/>
        <v>1</v>
      </c>
      <c r="W129" s="99" t="b">
        <f t="shared" si="210"/>
        <v>1</v>
      </c>
      <c r="X129" s="99" t="b">
        <f t="shared" si="210"/>
        <v>1</v>
      </c>
      <c r="Y129" s="99" t="b">
        <f t="shared" si="210"/>
        <v>1</v>
      </c>
      <c r="Z129" s="99" t="b">
        <f t="shared" si="210"/>
        <v>1</v>
      </c>
      <c r="AA129" s="99" t="b">
        <f t="shared" si="210"/>
        <v>1</v>
      </c>
      <c r="AB129" s="99" t="b">
        <f t="shared" si="210"/>
        <v>1</v>
      </c>
      <c r="AC129" s="99" t="b">
        <f t="shared" si="210"/>
        <v>1</v>
      </c>
      <c r="AD129" s="99" t="b">
        <f t="shared" si="210"/>
        <v>1</v>
      </c>
      <c r="AE129" s="99" t="b">
        <f t="shared" si="210"/>
        <v>1</v>
      </c>
      <c r="AF129" s="99" t="b">
        <f t="shared" si="210"/>
        <v>1</v>
      </c>
      <c r="AG129" s="99" t="b">
        <f t="shared" si="210"/>
        <v>1</v>
      </c>
      <c r="AH129" s="99" t="b">
        <f t="shared" si="210"/>
        <v>1</v>
      </c>
      <c r="AI129" s="99" t="b">
        <f t="shared" si="210"/>
        <v>1</v>
      </c>
      <c r="AJ129" s="99" t="b">
        <f t="shared" si="210"/>
        <v>1</v>
      </c>
      <c r="AK129" s="99" t="b">
        <f t="shared" ref="AK129:BH129" si="211">EXACT(AK128,AK130)</f>
        <v>1</v>
      </c>
      <c r="AL129" s="99" t="b">
        <f t="shared" si="211"/>
        <v>1</v>
      </c>
      <c r="AM129" s="99" t="b">
        <f t="shared" si="211"/>
        <v>1</v>
      </c>
      <c r="AN129" s="99" t="b">
        <f t="shared" si="211"/>
        <v>1</v>
      </c>
      <c r="AO129" s="99" t="b">
        <f t="shared" si="211"/>
        <v>1</v>
      </c>
      <c r="AP129" s="99" t="b">
        <f t="shared" si="211"/>
        <v>1</v>
      </c>
      <c r="AQ129" s="99" t="b">
        <f t="shared" si="211"/>
        <v>1</v>
      </c>
      <c r="AR129" s="99" t="b">
        <f t="shared" si="211"/>
        <v>1</v>
      </c>
      <c r="AS129" s="99" t="b">
        <f t="shared" si="211"/>
        <v>1</v>
      </c>
      <c r="AT129" s="99" t="b">
        <f t="shared" si="211"/>
        <v>1</v>
      </c>
      <c r="AU129" s="99" t="b">
        <f t="shared" si="211"/>
        <v>1</v>
      </c>
      <c r="AV129" s="99" t="b">
        <f t="shared" si="211"/>
        <v>1</v>
      </c>
      <c r="AW129" s="99" t="b">
        <f t="shared" si="211"/>
        <v>1</v>
      </c>
      <c r="AX129" s="99" t="b">
        <f t="shared" si="211"/>
        <v>1</v>
      </c>
      <c r="AY129" s="99" t="b">
        <f t="shared" si="211"/>
        <v>1</v>
      </c>
      <c r="AZ129" s="99" t="b">
        <f t="shared" si="211"/>
        <v>1</v>
      </c>
      <c r="BA129" s="99" t="b">
        <f t="shared" ref="BA129:BC129" si="212">EXACT(BA128,BA130)</f>
        <v>1</v>
      </c>
      <c r="BB129" s="99" t="b">
        <f t="shared" si="212"/>
        <v>1</v>
      </c>
      <c r="BC129" s="99" t="b">
        <f t="shared" si="212"/>
        <v>1</v>
      </c>
      <c r="BD129" s="99" t="b">
        <f t="shared" si="211"/>
        <v>1</v>
      </c>
      <c r="BE129" s="99" t="b">
        <f t="shared" si="211"/>
        <v>1</v>
      </c>
      <c r="BF129" s="99" t="b">
        <f t="shared" si="211"/>
        <v>1</v>
      </c>
      <c r="BG129" s="99" t="b">
        <f t="shared" si="211"/>
        <v>1</v>
      </c>
      <c r="BH129" s="99" t="b">
        <f t="shared" si="211"/>
        <v>1</v>
      </c>
    </row>
    <row r="130" spans="1:89" s="30" customFormat="1" ht="22.9" customHeight="1">
      <c r="A130" s="207"/>
      <c r="B130" s="38" t="s">
        <v>46</v>
      </c>
      <c r="C130" s="245" t="s">
        <v>556</v>
      </c>
      <c r="D130" s="463" t="s">
        <v>46</v>
      </c>
      <c r="E130" s="459" t="s">
        <v>510</v>
      </c>
      <c r="F130" s="459" t="s">
        <v>514</v>
      </c>
      <c r="G130" s="459" t="s">
        <v>515</v>
      </c>
      <c r="H130" s="459" t="s">
        <v>516</v>
      </c>
      <c r="I130" s="459" t="s">
        <v>517</v>
      </c>
      <c r="J130" s="459" t="s">
        <v>518</v>
      </c>
      <c r="K130" s="459" t="s">
        <v>545</v>
      </c>
      <c r="L130" s="459" t="s">
        <v>519</v>
      </c>
      <c r="M130" s="459" t="s">
        <v>520</v>
      </c>
      <c r="N130" s="459" t="s">
        <v>547</v>
      </c>
      <c r="O130" s="459" t="s">
        <v>523</v>
      </c>
      <c r="P130" s="459" t="s">
        <v>524</v>
      </c>
      <c r="Q130" s="459" t="s">
        <v>548</v>
      </c>
      <c r="R130" s="459" t="s">
        <v>527</v>
      </c>
      <c r="S130" s="459" t="s">
        <v>529</v>
      </c>
      <c r="T130" s="459" t="s">
        <v>530</v>
      </c>
      <c r="U130" s="459" t="s">
        <v>549</v>
      </c>
      <c r="V130" s="459" t="s">
        <v>532</v>
      </c>
      <c r="W130" s="459" t="s">
        <v>533</v>
      </c>
      <c r="X130" s="459" t="s">
        <v>688</v>
      </c>
      <c r="Y130" s="459" t="s">
        <v>550</v>
      </c>
      <c r="Z130" s="459" t="s">
        <v>534</v>
      </c>
      <c r="AA130" s="459" t="s">
        <v>535</v>
      </c>
      <c r="AB130" s="459" t="s">
        <v>536</v>
      </c>
      <c r="AC130" s="459" t="s">
        <v>551</v>
      </c>
      <c r="AD130" s="459" t="s">
        <v>538</v>
      </c>
      <c r="AE130" s="459" t="s">
        <v>539</v>
      </c>
      <c r="AF130" s="459" t="s">
        <v>540</v>
      </c>
      <c r="AG130" s="459" t="s">
        <v>553</v>
      </c>
      <c r="AH130" s="459" t="s">
        <v>554</v>
      </c>
      <c r="AI130" s="459" t="s">
        <v>541</v>
      </c>
      <c r="AJ130" s="459" t="s">
        <v>555</v>
      </c>
      <c r="AK130" s="459" t="s">
        <v>562</v>
      </c>
      <c r="AL130" s="459" t="s">
        <v>563</v>
      </c>
      <c r="AM130" s="459" t="s">
        <v>528</v>
      </c>
      <c r="AN130" s="459" t="s">
        <v>692</v>
      </c>
      <c r="AO130" s="459" t="s">
        <v>531</v>
      </c>
      <c r="AP130" s="459" t="s">
        <v>544</v>
      </c>
      <c r="AQ130" s="459" t="s">
        <v>525</v>
      </c>
      <c r="AR130" s="459" t="s">
        <v>522</v>
      </c>
      <c r="AS130" s="459" t="s">
        <v>512</v>
      </c>
      <c r="AT130" s="459" t="s">
        <v>543</v>
      </c>
      <c r="AU130" s="459" t="s">
        <v>552</v>
      </c>
      <c r="AV130" s="459" t="s">
        <v>1475</v>
      </c>
      <c r="AW130" s="459" t="s">
        <v>511</v>
      </c>
      <c r="AX130" s="459" t="s">
        <v>526</v>
      </c>
      <c r="AY130" s="459" t="s">
        <v>537</v>
      </c>
      <c r="AZ130" s="459" t="s">
        <v>689</v>
      </c>
      <c r="BA130" s="459" t="s">
        <v>1473</v>
      </c>
      <c r="BB130" s="459" t="s">
        <v>1474</v>
      </c>
      <c r="BC130" s="497" t="s">
        <v>1498</v>
      </c>
      <c r="BD130" s="459" t="s">
        <v>513</v>
      </c>
      <c r="BE130" s="459" t="s">
        <v>546</v>
      </c>
      <c r="BF130" s="459" t="s">
        <v>542</v>
      </c>
      <c r="BG130" s="459" t="s">
        <v>521</v>
      </c>
      <c r="BH130" s="459"/>
    </row>
    <row r="131" spans="1:89">
      <c r="A131" s="249">
        <f t="shared" ref="A131:A140" si="213">LEFT(B131,1)*1</f>
        <v>0</v>
      </c>
      <c r="B131" s="250" t="s">
        <v>124</v>
      </c>
      <c r="C131" s="99" t="b">
        <f t="shared" ref="C131:C140" si="214">EXACT(D131,B131)</f>
        <v>1</v>
      </c>
      <c r="D131" s="462" t="s">
        <v>124</v>
      </c>
      <c r="E131" s="461">
        <v>736978.39</v>
      </c>
      <c r="F131" s="459">
        <v>208418.28</v>
      </c>
      <c r="G131" s="459">
        <v>1060337.0899999999</v>
      </c>
      <c r="H131" s="459">
        <v>621775.75</v>
      </c>
      <c r="I131" s="459">
        <v>2454880.5999999996</v>
      </c>
      <c r="J131" s="460">
        <v>1133233.4000000001</v>
      </c>
      <c r="K131" s="460">
        <v>224738.1</v>
      </c>
      <c r="L131" s="460">
        <v>2247456.83</v>
      </c>
      <c r="M131" s="460">
        <v>88660.060000000012</v>
      </c>
      <c r="N131" s="460">
        <v>135026.93</v>
      </c>
      <c r="O131" s="460">
        <v>393471.38</v>
      </c>
      <c r="P131" s="460">
        <v>2078387.7</v>
      </c>
      <c r="Q131" s="460">
        <v>499373.56</v>
      </c>
      <c r="R131" s="460">
        <v>67583.410000000018</v>
      </c>
      <c r="S131" s="460">
        <v>896944.73999999987</v>
      </c>
      <c r="T131" s="460">
        <v>246063.47</v>
      </c>
      <c r="U131" s="460">
        <v>4073601.4700000007</v>
      </c>
      <c r="V131" s="460">
        <v>47202.039999999994</v>
      </c>
      <c r="W131" s="460">
        <v>360703.75</v>
      </c>
      <c r="X131" s="460">
        <v>888813.33</v>
      </c>
      <c r="Y131" s="460">
        <v>220495.75</v>
      </c>
      <c r="Z131" s="460">
        <v>3786631.91</v>
      </c>
      <c r="AA131" s="460">
        <v>768390.4</v>
      </c>
      <c r="AB131" s="460">
        <v>6129530</v>
      </c>
      <c r="AC131" s="460">
        <v>3490.6300000000078</v>
      </c>
      <c r="AD131" s="460">
        <v>683149.85</v>
      </c>
      <c r="AE131" s="460">
        <v>1265418.5</v>
      </c>
      <c r="AF131" s="460">
        <v>754030.02</v>
      </c>
      <c r="AG131" s="460">
        <v>1510728.1500000011</v>
      </c>
      <c r="AH131" s="460">
        <v>393985.61</v>
      </c>
      <c r="AI131" s="460">
        <v>3452541.4600000004</v>
      </c>
      <c r="AJ131" s="460">
        <v>1630864.7800000003</v>
      </c>
      <c r="AK131" s="460">
        <v>588862.78</v>
      </c>
      <c r="AL131" s="460">
        <v>398822.45</v>
      </c>
      <c r="AM131" s="460">
        <v>97225.42</v>
      </c>
      <c r="AN131" s="460">
        <v>91256.63</v>
      </c>
      <c r="AO131" s="460">
        <v>80374.989999999991</v>
      </c>
      <c r="AP131" s="460">
        <v>33704.78</v>
      </c>
      <c r="AQ131" s="460">
        <v>63589</v>
      </c>
      <c r="AR131" s="460">
        <v>47226</v>
      </c>
      <c r="AS131" s="460">
        <v>18520</v>
      </c>
      <c r="AT131" s="460">
        <v>58133.22</v>
      </c>
      <c r="AU131" s="460">
        <v>68441.919999999998</v>
      </c>
      <c r="AV131" s="460">
        <v>47377.590000000004</v>
      </c>
      <c r="AW131" s="460">
        <v>52538</v>
      </c>
      <c r="AX131" s="460">
        <v>46189</v>
      </c>
      <c r="AY131" s="460">
        <v>18550</v>
      </c>
      <c r="AZ131" s="460">
        <v>27187.57</v>
      </c>
      <c r="BA131" s="460">
        <v>104732.89000000001</v>
      </c>
      <c r="BB131" s="460">
        <v>10680</v>
      </c>
      <c r="BC131" s="482">
        <v>11363.740000000002</v>
      </c>
      <c r="BD131" s="460">
        <v>3619047.99</v>
      </c>
      <c r="BE131" s="460">
        <v>266301.58</v>
      </c>
      <c r="BF131" s="460">
        <v>397394.2099999999</v>
      </c>
      <c r="BG131" s="460">
        <v>1347339.19</v>
      </c>
      <c r="BH131" s="460">
        <v>46557766.290000014</v>
      </c>
      <c r="BJ131" s="427">
        <f t="shared" ref="BJ131:BJ140" si="215">ROUNDUP(MIN($AN131:$BC131),-3)</f>
        <v>11000</v>
      </c>
      <c r="BK131" s="427">
        <f t="shared" ref="BK131:BK140" si="216">ROUNDUP(MAX($AN131:$BC131),-3)</f>
        <v>105000</v>
      </c>
      <c r="BL131" s="427">
        <f t="shared" ref="BL131:BL140" si="217">IF(ISERROR(ROUNDUP(AVERAGE($AN131:$BC131),-3))=TRUE,0,ROUNDUP(AVERAGE($AN131:$BC131),-3))</f>
        <v>49000</v>
      </c>
      <c r="BM131" s="427">
        <f t="shared" ref="BM131:BM140" si="218">ROUNDUP(MIN($BD131:$BG131),-3)</f>
        <v>267000</v>
      </c>
      <c r="BN131" s="427">
        <f t="shared" ref="BN131:BN140" si="219">ROUNDUP(MAX($BD131:$BG131),-3)</f>
        <v>3620000</v>
      </c>
      <c r="BO131" s="427">
        <f t="shared" ref="BO131:BO140" si="220">IF(ISERROR(ROUNDUP(AVERAGE($BD131:$BG131),-3))=TRUE,0,ROUNDUP(AVERAGE($BD131:$BG131),-3))</f>
        <v>1408000</v>
      </c>
      <c r="BP131" s="427">
        <f t="shared" ref="BP131:BP140" si="221">ROUNDUP(MIN($AK131:$AM131),-3)</f>
        <v>98000</v>
      </c>
      <c r="BQ131" s="427">
        <f t="shared" ref="BQ131:BQ140" si="222">ROUNDUP(MAX($AK131:$AM131),-3)</f>
        <v>589000</v>
      </c>
      <c r="BR131" s="427">
        <f t="shared" ref="BR131:BR140" si="223">IF(ISERROR(ROUNDUP(AVERAGE($AK131:$AM131),-3))=TRUE,0,ROUNDUP(AVERAGE($AK131:$AM131),-3))</f>
        <v>362000</v>
      </c>
      <c r="BS131" s="427">
        <f t="shared" ref="BS131:BS140" si="224">ROUNDUP(MIN($E131,$F131,$H131,$J131,$K131,$M131,$N131,$O131,$Q131,$R131,$S131,$T131,$V131,$W131,$Y131,$AA131,$AC131,$AD131,$AE131,$AF131,$AH131),-3)</f>
        <v>4000</v>
      </c>
      <c r="BT131" s="427">
        <f t="shared" ref="BT131:BT140" si="225">ROUNDUP(MAX($E131,$F131,$H131,$J131,$K131,$M131,$N131,$O131,$Q131,$R131,$S131,$T131,$V131,$W131,$Y131,$AA131,$AC131,$AD131,$AE131,$AF131,$AH131),-3)</f>
        <v>1266000</v>
      </c>
      <c r="BU131" s="427">
        <f t="shared" ref="BU131:BU140" si="226">IF(ISERROR(ROUNDUP(AVERAGE($E131, $F131, $H131, $J131,$K131, $M131, $O131,$Q131,$R131,$S131,$T131,$V131,$W131,$Y131,$AA131,$AC131,$AD131,$AE131,$AF131,$AH131),-3))=TRUE,0,ROUNDUP(AVERAGE($E131, $F131, $H131, $J131,$K131, $M131, $O131,$Q131,$R131,$S131,$T131,$V131,$W131,$Y131,$AA131,$AC131,$AD131,$AE131,$AF131,$AH131),-3))</f>
        <v>481000</v>
      </c>
      <c r="BV131" s="427">
        <f t="shared" ref="BV131:BV140" si="227">ROUNDUP(MIN($G131,$Z131,$AB131,$AJ131),-3)</f>
        <v>1061000</v>
      </c>
      <c r="BW131" s="427">
        <f t="shared" ref="BW131:BW140" si="228">ROUNDUP(MAX($G131,$Z131,$AB131,$AJ131),-3)</f>
        <v>6130000</v>
      </c>
      <c r="BX131" s="427">
        <f t="shared" ref="BX131:BX140" si="229">IF(ISERROR(ROUNDUP(AVERAGE($G131,$Z131, $AB131,$AJ131),-3))=TRUE,0,ROUNDUP(AVERAGE($G131,$Z131, $AB131,$AJ131),-3))</f>
        <v>3152000</v>
      </c>
      <c r="BY131" s="427">
        <f t="shared" ref="BY131:BY140" si="230">ROUNDUP(MIN($I131,$L131,$P131,$U131,$X131,$AG131,$AI131),-3)</f>
        <v>889000</v>
      </c>
      <c r="BZ131" s="427">
        <f t="shared" ref="BZ131:BZ140" si="231">ROUNDUP(MAX($I131,$L131,$P131,$U131,$X131,$AG131,$AI131),-3)</f>
        <v>4074000</v>
      </c>
      <c r="CA131" s="427">
        <f t="shared" ref="CA131:CA140" si="232">IF(ISERROR(ROUNDUP(AVERAGE($I131, $L131, $P131, $U131,$X131,$AG131, $AI131),-3))=TRUE,0,ROUNDUP(AVERAGE($I131, $L131, $P131,$U131, $X131,$AG131, $AI131),-3))</f>
        <v>2387000</v>
      </c>
      <c r="CB131" s="233">
        <f t="shared" ref="CB131:CB140" si="233">ROUNDUP(MIN($E131:$BG131),-3)</f>
        <v>4000</v>
      </c>
      <c r="CC131" s="233">
        <f t="shared" ref="CC131:CC140" si="234">ROUNDUP(MAX($E131:$BG131),-3)</f>
        <v>6130000</v>
      </c>
      <c r="CD131" s="233">
        <f t="shared" ref="CD131:CD140" si="235">IF(ISERROR(ROUNDUP(AVERAGE($E131:$BG131),-3))=TRUE,0,ROUNDUP(AVERAGE($E131:$BG131),-3))</f>
        <v>847000</v>
      </c>
      <c r="CE131" s="428">
        <f t="shared" ref="CE131" si="236">COUNT(E131:BG131)</f>
        <v>55</v>
      </c>
      <c r="CF131" s="426">
        <f t="shared" ref="CF131:CF140" si="237">COUNT($AN131:$BC131)</f>
        <v>16</v>
      </c>
      <c r="CG131" s="426">
        <f t="shared" ref="CG131:CG140" si="238">COUNT($BD131:$BG131)</f>
        <v>4</v>
      </c>
      <c r="CH131" s="426">
        <f t="shared" ref="CH131:CH140" si="239">COUNT($AK131:$AM131)</f>
        <v>3</v>
      </c>
      <c r="CI131" s="426">
        <f t="shared" ref="CI131:CI140" si="240">COUNT($E131,$F131,$H131,$J131,$K131,$M131,$N131,$O131,$Q131,$R131,$S131,$T131,$V131,$W131,$Y131,$AA131,$AC131,$AD131,$AE131,$AF131,$AH131)</f>
        <v>21</v>
      </c>
      <c r="CJ131" s="426">
        <f t="shared" ref="CJ131:CJ140" si="241">COUNT($G131,$Z131,$AB131,$AJ131)</f>
        <v>4</v>
      </c>
      <c r="CK131" s="426">
        <f>COUNT($I131,$L297,$P297,$U131,$X131,$AG131,$AI131)</f>
        <v>7</v>
      </c>
    </row>
    <row r="132" spans="1:89" ht="36">
      <c r="A132" s="249">
        <f t="shared" si="213"/>
        <v>1</v>
      </c>
      <c r="B132" s="250" t="s">
        <v>125</v>
      </c>
      <c r="C132" s="99" t="b">
        <f t="shared" si="214"/>
        <v>1</v>
      </c>
      <c r="D132" s="462" t="s">
        <v>125</v>
      </c>
      <c r="E132" s="461">
        <v>31885217.279999975</v>
      </c>
      <c r="F132" s="459">
        <v>23405807.499999966</v>
      </c>
      <c r="G132" s="459">
        <v>31859457.080000021</v>
      </c>
      <c r="H132" s="459">
        <v>48444728.65000008</v>
      </c>
      <c r="I132" s="459">
        <v>94958641.320000187</v>
      </c>
      <c r="J132" s="460">
        <v>39224917.330000117</v>
      </c>
      <c r="K132" s="460">
        <v>23598556.139999963</v>
      </c>
      <c r="L132" s="460">
        <v>44818187.649999835</v>
      </c>
      <c r="M132" s="460">
        <v>3612925.2999999961</v>
      </c>
      <c r="N132" s="460">
        <v>6990934.9199999962</v>
      </c>
      <c r="O132" s="460">
        <v>8395538.5599999987</v>
      </c>
      <c r="P132" s="460">
        <v>30381900.559999909</v>
      </c>
      <c r="Q132" s="460">
        <v>34300027.649999961</v>
      </c>
      <c r="R132" s="460">
        <v>5855568.3500000034</v>
      </c>
      <c r="S132" s="460">
        <v>26732351.359999944</v>
      </c>
      <c r="T132" s="460">
        <v>19442765.919999983</v>
      </c>
      <c r="U132" s="460">
        <v>25693510.700000014</v>
      </c>
      <c r="V132" s="460">
        <v>3238209.5100000002</v>
      </c>
      <c r="W132" s="460">
        <v>46743671.450000003</v>
      </c>
      <c r="X132" s="460">
        <v>31893448.229999986</v>
      </c>
      <c r="Y132" s="460">
        <v>17236013.580000006</v>
      </c>
      <c r="Z132" s="460">
        <v>72646615.270000055</v>
      </c>
      <c r="AA132" s="460">
        <v>26618296.270000074</v>
      </c>
      <c r="AB132" s="460">
        <v>257691978.2600002</v>
      </c>
      <c r="AC132" s="460">
        <v>18684522.620000005</v>
      </c>
      <c r="AD132" s="460">
        <v>25078981.000000007</v>
      </c>
      <c r="AE132" s="460">
        <v>43612095.219999924</v>
      </c>
      <c r="AF132" s="460">
        <v>19731464.960000023</v>
      </c>
      <c r="AG132" s="460">
        <v>115770077.15000106</v>
      </c>
      <c r="AH132" s="460">
        <v>39597414.040000238</v>
      </c>
      <c r="AI132" s="460">
        <v>34640419.11999999</v>
      </c>
      <c r="AJ132" s="460">
        <v>45655904.959999695</v>
      </c>
      <c r="AK132" s="460">
        <v>9164259.6600000355</v>
      </c>
      <c r="AL132" s="460">
        <v>1715029.4400000023</v>
      </c>
      <c r="AM132" s="460">
        <v>114216.81999999999</v>
      </c>
      <c r="AN132" s="460">
        <v>4145054.5700000008</v>
      </c>
      <c r="AO132" s="460">
        <v>2492362.8699999996</v>
      </c>
      <c r="AP132" s="460">
        <v>7703245.0199999884</v>
      </c>
      <c r="AQ132" s="460">
        <v>2003957.5699999991</v>
      </c>
      <c r="AR132" s="460">
        <v>3830898.92</v>
      </c>
      <c r="AS132" s="460">
        <v>1678859.3800000022</v>
      </c>
      <c r="AT132" s="460">
        <v>1741490.9899999995</v>
      </c>
      <c r="AU132" s="460">
        <v>7338207.6000000061</v>
      </c>
      <c r="AV132" s="460">
        <v>2794468.5999999996</v>
      </c>
      <c r="AW132" s="460">
        <v>2497276.7800000045</v>
      </c>
      <c r="AX132" s="460">
        <v>6039839.9799999949</v>
      </c>
      <c r="AY132" s="460">
        <v>2402769.2500000009</v>
      </c>
      <c r="AZ132" s="460">
        <v>5555064.7800000003</v>
      </c>
      <c r="BA132" s="460">
        <v>1437373.5100000016</v>
      </c>
      <c r="BB132" s="460">
        <v>985820.76000000059</v>
      </c>
      <c r="BC132" s="482">
        <v>1713158.8800000001</v>
      </c>
      <c r="BD132" s="460">
        <v>36246025.43</v>
      </c>
      <c r="BE132" s="460">
        <v>22253882.709999971</v>
      </c>
      <c r="BF132" s="460">
        <v>40029162.529999904</v>
      </c>
      <c r="BG132" s="460">
        <v>14145596.479999995</v>
      </c>
      <c r="BH132" s="460">
        <v>1476468170.440001</v>
      </c>
      <c r="BJ132" s="427">
        <f t="shared" si="215"/>
        <v>986000</v>
      </c>
      <c r="BK132" s="427">
        <f t="shared" si="216"/>
        <v>7704000</v>
      </c>
      <c r="BL132" s="427">
        <f t="shared" si="217"/>
        <v>3398000</v>
      </c>
      <c r="BM132" s="427">
        <f t="shared" si="218"/>
        <v>14146000</v>
      </c>
      <c r="BN132" s="427">
        <f t="shared" si="219"/>
        <v>40030000</v>
      </c>
      <c r="BO132" s="427">
        <f t="shared" si="220"/>
        <v>28169000</v>
      </c>
      <c r="BP132" s="427">
        <f t="shared" si="221"/>
        <v>115000</v>
      </c>
      <c r="BQ132" s="427">
        <f t="shared" si="222"/>
        <v>9165000</v>
      </c>
      <c r="BR132" s="427">
        <f t="shared" si="223"/>
        <v>3665000</v>
      </c>
      <c r="BS132" s="427">
        <f t="shared" si="224"/>
        <v>3239000</v>
      </c>
      <c r="BT132" s="427">
        <f t="shared" si="225"/>
        <v>48445000</v>
      </c>
      <c r="BU132" s="427">
        <f t="shared" si="226"/>
        <v>25272000</v>
      </c>
      <c r="BV132" s="427">
        <f t="shared" si="227"/>
        <v>31860000</v>
      </c>
      <c r="BW132" s="427">
        <f t="shared" si="228"/>
        <v>257692000</v>
      </c>
      <c r="BX132" s="427">
        <f t="shared" si="229"/>
        <v>101964000</v>
      </c>
      <c r="BY132" s="427">
        <f t="shared" si="230"/>
        <v>25694000</v>
      </c>
      <c r="BZ132" s="427">
        <f t="shared" si="231"/>
        <v>115771000</v>
      </c>
      <c r="CA132" s="427">
        <f t="shared" si="232"/>
        <v>54023000</v>
      </c>
      <c r="CB132" s="233">
        <f t="shared" si="233"/>
        <v>115000</v>
      </c>
      <c r="CC132" s="233">
        <f t="shared" si="234"/>
        <v>257692000</v>
      </c>
      <c r="CD132" s="233">
        <f t="shared" si="235"/>
        <v>26845000</v>
      </c>
      <c r="CE132" s="428">
        <f t="shared" ref="CE132:CE140" si="242">COUNT(E132:BG132)</f>
        <v>55</v>
      </c>
      <c r="CF132" s="426">
        <f t="shared" si="237"/>
        <v>16</v>
      </c>
      <c r="CG132" s="426">
        <f t="shared" si="238"/>
        <v>4</v>
      </c>
      <c r="CH132" s="426">
        <f t="shared" si="239"/>
        <v>3</v>
      </c>
      <c r="CI132" s="426">
        <f t="shared" si="240"/>
        <v>21</v>
      </c>
      <c r="CJ132" s="426">
        <f t="shared" si="241"/>
        <v>4</v>
      </c>
      <c r="CK132" s="426">
        <f t="shared" ref="CK132:CK140" si="243">COUNT($I132,$L299,$P299,$U132,$X132,$AG132,$AI132)</f>
        <v>7</v>
      </c>
    </row>
    <row r="133" spans="1:89">
      <c r="A133" s="249">
        <f t="shared" si="213"/>
        <v>2</v>
      </c>
      <c r="B133" s="251" t="s">
        <v>126</v>
      </c>
      <c r="C133" s="99" t="b">
        <f t="shared" si="214"/>
        <v>1</v>
      </c>
      <c r="D133" s="462" t="s">
        <v>126</v>
      </c>
      <c r="E133" s="461">
        <v>11087952.629999995</v>
      </c>
      <c r="F133" s="459">
        <v>7580576.7400000012</v>
      </c>
      <c r="G133" s="459">
        <v>13973705.310000015</v>
      </c>
      <c r="H133" s="459">
        <v>14281404.170000002</v>
      </c>
      <c r="I133" s="459">
        <v>35178620.669999972</v>
      </c>
      <c r="J133" s="460">
        <v>12424975.569999997</v>
      </c>
      <c r="K133" s="460">
        <v>8336379.7400000021</v>
      </c>
      <c r="L133" s="460">
        <v>26568170.640000008</v>
      </c>
      <c r="M133" s="460">
        <v>786307.74000000022</v>
      </c>
      <c r="N133" s="460">
        <v>1609620.9600000007</v>
      </c>
      <c r="O133" s="460">
        <v>3004290.3400000008</v>
      </c>
      <c r="P133" s="460">
        <v>15139841.219999978</v>
      </c>
      <c r="Q133" s="460">
        <v>13046577.830000015</v>
      </c>
      <c r="R133" s="460">
        <v>1003470.8200000026</v>
      </c>
      <c r="S133" s="460">
        <v>8647823.2200000007</v>
      </c>
      <c r="T133" s="460">
        <v>6099508.8899999922</v>
      </c>
      <c r="U133" s="460">
        <v>7823427.3900000006</v>
      </c>
      <c r="V133" s="460">
        <v>971199.29999999981</v>
      </c>
      <c r="W133" s="460">
        <v>12552672.059999999</v>
      </c>
      <c r="X133" s="460">
        <v>12715677.090000004</v>
      </c>
      <c r="Y133" s="460">
        <v>5466507.9499999974</v>
      </c>
      <c r="Z133" s="460">
        <v>27329919.969999939</v>
      </c>
      <c r="AA133" s="460">
        <v>8408833.299999997</v>
      </c>
      <c r="AB133" s="460">
        <v>80666315.860000044</v>
      </c>
      <c r="AC133" s="460">
        <v>3349166.8399999985</v>
      </c>
      <c r="AD133" s="460">
        <v>7794408.1899999948</v>
      </c>
      <c r="AE133" s="460">
        <v>13474611.419999979</v>
      </c>
      <c r="AF133" s="460">
        <v>7511225.5900000008</v>
      </c>
      <c r="AG133" s="460">
        <v>36020982.01000008</v>
      </c>
      <c r="AH133" s="460">
        <v>12181043.269999972</v>
      </c>
      <c r="AI133" s="460">
        <v>13756333.180000009</v>
      </c>
      <c r="AJ133" s="460">
        <v>22950183.349999979</v>
      </c>
      <c r="AK133" s="460">
        <v>1721580.209999996</v>
      </c>
      <c r="AL133" s="460">
        <v>4492254.1199999945</v>
      </c>
      <c r="AM133" s="460">
        <v>618500.79999999935</v>
      </c>
      <c r="AN133" s="460">
        <v>637002.88000000012</v>
      </c>
      <c r="AO133" s="460">
        <v>79675</v>
      </c>
      <c r="AP133" s="460">
        <v>870436.29000000027</v>
      </c>
      <c r="AQ133" s="460">
        <v>285399.59000000014</v>
      </c>
      <c r="AR133" s="460">
        <v>291372.02</v>
      </c>
      <c r="AS133" s="460">
        <v>307019.18999999983</v>
      </c>
      <c r="AT133" s="460">
        <v>277060.51000000013</v>
      </c>
      <c r="AU133" s="460">
        <v>257059.09000000005</v>
      </c>
      <c r="AV133" s="460">
        <v>299427.02</v>
      </c>
      <c r="AW133" s="460">
        <v>257626.59999999998</v>
      </c>
      <c r="AX133" s="460">
        <v>790030.49000000011</v>
      </c>
      <c r="AY133" s="460">
        <v>314747.76000000007</v>
      </c>
      <c r="AZ133" s="460">
        <v>497948.24999999988</v>
      </c>
      <c r="BA133" s="460">
        <v>198803.10000000012</v>
      </c>
      <c r="BB133" s="460">
        <v>47576.970000000008</v>
      </c>
      <c r="BC133" s="482">
        <v>6120.76</v>
      </c>
      <c r="BD133" s="460">
        <v>10457636.07</v>
      </c>
      <c r="BE133" s="460">
        <v>8108778.4499999955</v>
      </c>
      <c r="BF133" s="460">
        <v>10381432.09</v>
      </c>
      <c r="BG133" s="460">
        <v>2273747.61</v>
      </c>
      <c r="BH133" s="460">
        <v>495212968.12999982</v>
      </c>
      <c r="BJ133" s="427">
        <f t="shared" si="215"/>
        <v>7000</v>
      </c>
      <c r="BK133" s="427">
        <f t="shared" si="216"/>
        <v>871000</v>
      </c>
      <c r="BL133" s="427">
        <f t="shared" si="217"/>
        <v>339000</v>
      </c>
      <c r="BM133" s="427">
        <f t="shared" si="218"/>
        <v>2274000</v>
      </c>
      <c r="BN133" s="427">
        <f t="shared" si="219"/>
        <v>10458000</v>
      </c>
      <c r="BO133" s="427">
        <f t="shared" si="220"/>
        <v>7806000</v>
      </c>
      <c r="BP133" s="427">
        <f t="shared" si="221"/>
        <v>619000</v>
      </c>
      <c r="BQ133" s="427">
        <f t="shared" si="222"/>
        <v>4493000</v>
      </c>
      <c r="BR133" s="427">
        <f t="shared" si="223"/>
        <v>2278000</v>
      </c>
      <c r="BS133" s="427">
        <f t="shared" si="224"/>
        <v>787000</v>
      </c>
      <c r="BT133" s="427">
        <f t="shared" si="225"/>
        <v>14282000</v>
      </c>
      <c r="BU133" s="427">
        <f t="shared" si="226"/>
        <v>7901000</v>
      </c>
      <c r="BV133" s="427">
        <f t="shared" si="227"/>
        <v>13974000</v>
      </c>
      <c r="BW133" s="427">
        <f t="shared" si="228"/>
        <v>80667000</v>
      </c>
      <c r="BX133" s="427">
        <f t="shared" si="229"/>
        <v>36231000</v>
      </c>
      <c r="BY133" s="427">
        <f t="shared" si="230"/>
        <v>7824000</v>
      </c>
      <c r="BZ133" s="427">
        <f t="shared" si="231"/>
        <v>36021000</v>
      </c>
      <c r="CA133" s="427">
        <f t="shared" si="232"/>
        <v>21030000</v>
      </c>
      <c r="CB133" s="233">
        <f t="shared" si="233"/>
        <v>7000</v>
      </c>
      <c r="CC133" s="233">
        <f t="shared" si="234"/>
        <v>80667000</v>
      </c>
      <c r="CD133" s="233">
        <f t="shared" si="235"/>
        <v>9004000</v>
      </c>
      <c r="CE133" s="428">
        <f t="shared" si="242"/>
        <v>55</v>
      </c>
      <c r="CF133" s="426">
        <f t="shared" si="237"/>
        <v>16</v>
      </c>
      <c r="CG133" s="426">
        <f t="shared" si="238"/>
        <v>4</v>
      </c>
      <c r="CH133" s="426">
        <f t="shared" si="239"/>
        <v>3</v>
      </c>
      <c r="CI133" s="426">
        <f t="shared" si="240"/>
        <v>21</v>
      </c>
      <c r="CJ133" s="426">
        <f t="shared" si="241"/>
        <v>4</v>
      </c>
      <c r="CK133" s="426">
        <f t="shared" si="243"/>
        <v>7</v>
      </c>
    </row>
    <row r="134" spans="1:89" ht="36">
      <c r="A134" s="249">
        <f t="shared" si="213"/>
        <v>3</v>
      </c>
      <c r="B134" s="250" t="s">
        <v>127</v>
      </c>
      <c r="C134" s="99" t="b">
        <f t="shared" si="214"/>
        <v>1</v>
      </c>
      <c r="D134" s="462" t="s">
        <v>127</v>
      </c>
      <c r="E134" s="461"/>
      <c r="F134" s="459">
        <v>217177</v>
      </c>
      <c r="G134" s="459"/>
      <c r="H134" s="459">
        <v>2542657.4100000029</v>
      </c>
      <c r="I134" s="459">
        <v>2652968.2699999972</v>
      </c>
      <c r="J134" s="460">
        <v>391077.02</v>
      </c>
      <c r="K134" s="460"/>
      <c r="L134" s="460">
        <v>1509935.3100000008</v>
      </c>
      <c r="M134" s="460"/>
      <c r="N134" s="460"/>
      <c r="O134" s="460">
        <v>64792.800000000003</v>
      </c>
      <c r="P134" s="460">
        <v>560098.26</v>
      </c>
      <c r="Q134" s="460">
        <v>126358.67</v>
      </c>
      <c r="R134" s="460">
        <v>9628</v>
      </c>
      <c r="S134" s="460">
        <v>340675.13</v>
      </c>
      <c r="T134" s="460">
        <v>217633.08000000002</v>
      </c>
      <c r="U134" s="460">
        <v>1058378.6899999997</v>
      </c>
      <c r="V134" s="460"/>
      <c r="W134" s="460">
        <v>572933.76</v>
      </c>
      <c r="X134" s="460">
        <v>219828.64</v>
      </c>
      <c r="Y134" s="460">
        <v>39638.160000000003</v>
      </c>
      <c r="Z134" s="460">
        <v>651866.56000000006</v>
      </c>
      <c r="AA134" s="460">
        <v>139030.77000000002</v>
      </c>
      <c r="AB134" s="460">
        <v>3212025.1799999997</v>
      </c>
      <c r="AC134" s="460">
        <v>10264.299999999999</v>
      </c>
      <c r="AD134" s="460">
        <v>77344.040000000008</v>
      </c>
      <c r="AE134" s="460">
        <v>247870.11000000002</v>
      </c>
      <c r="AF134" s="460">
        <v>250425.87000000002</v>
      </c>
      <c r="AG134" s="460">
        <v>2568176.4300000002</v>
      </c>
      <c r="AH134" s="460">
        <v>3451.7</v>
      </c>
      <c r="AI134" s="460">
        <v>762053.75</v>
      </c>
      <c r="AJ134" s="460">
        <v>3219602.1100000031</v>
      </c>
      <c r="AK134" s="460">
        <v>3537968.9600000139</v>
      </c>
      <c r="AL134" s="460">
        <v>2635.5000000000009</v>
      </c>
      <c r="AM134" s="460">
        <v>12728490.809999999</v>
      </c>
      <c r="AN134" s="460"/>
      <c r="AO134" s="460"/>
      <c r="AP134" s="460"/>
      <c r="AQ134" s="460"/>
      <c r="AR134" s="460"/>
      <c r="AS134" s="460"/>
      <c r="AT134" s="460"/>
      <c r="AU134" s="460"/>
      <c r="AV134" s="460">
        <v>23833.41</v>
      </c>
      <c r="AW134" s="460">
        <v>71132.560000000012</v>
      </c>
      <c r="AX134" s="460"/>
      <c r="AY134" s="460"/>
      <c r="AZ134" s="460"/>
      <c r="BA134" s="460"/>
      <c r="BB134" s="460">
        <v>94348.58</v>
      </c>
      <c r="BC134" s="482"/>
      <c r="BD134" s="460">
        <v>57067.43</v>
      </c>
      <c r="BE134" s="460">
        <v>523254.43</v>
      </c>
      <c r="BF134" s="460">
        <v>2382634.8099999991</v>
      </c>
      <c r="BG134" s="460">
        <v>46511.32</v>
      </c>
      <c r="BH134" s="460">
        <v>41133768.830000013</v>
      </c>
      <c r="BJ134" s="427">
        <f t="shared" si="215"/>
        <v>24000</v>
      </c>
      <c r="BK134" s="427">
        <f t="shared" si="216"/>
        <v>95000</v>
      </c>
      <c r="BL134" s="427">
        <f t="shared" si="217"/>
        <v>64000</v>
      </c>
      <c r="BM134" s="427">
        <f t="shared" si="218"/>
        <v>47000</v>
      </c>
      <c r="BN134" s="427">
        <f t="shared" si="219"/>
        <v>2383000</v>
      </c>
      <c r="BO134" s="427">
        <f t="shared" si="220"/>
        <v>753000</v>
      </c>
      <c r="BP134" s="427">
        <f t="shared" si="221"/>
        <v>3000</v>
      </c>
      <c r="BQ134" s="427">
        <f t="shared" si="222"/>
        <v>12729000</v>
      </c>
      <c r="BR134" s="427">
        <f t="shared" si="223"/>
        <v>5424000</v>
      </c>
      <c r="BS134" s="427">
        <f t="shared" si="224"/>
        <v>4000</v>
      </c>
      <c r="BT134" s="427">
        <f t="shared" si="225"/>
        <v>2543000</v>
      </c>
      <c r="BU134" s="427">
        <f t="shared" si="226"/>
        <v>329000</v>
      </c>
      <c r="BV134" s="427">
        <f t="shared" si="227"/>
        <v>652000</v>
      </c>
      <c r="BW134" s="427">
        <f t="shared" si="228"/>
        <v>3220000</v>
      </c>
      <c r="BX134" s="427">
        <f t="shared" si="229"/>
        <v>2362000</v>
      </c>
      <c r="BY134" s="427">
        <f t="shared" si="230"/>
        <v>220000</v>
      </c>
      <c r="BZ134" s="427">
        <f t="shared" si="231"/>
        <v>2653000</v>
      </c>
      <c r="CA134" s="427">
        <f t="shared" si="232"/>
        <v>1334000</v>
      </c>
      <c r="CB134" s="233">
        <f t="shared" si="233"/>
        <v>3000</v>
      </c>
      <c r="CC134" s="233">
        <f t="shared" si="234"/>
        <v>12729000</v>
      </c>
      <c r="CD134" s="233">
        <f t="shared" si="235"/>
        <v>1143000</v>
      </c>
      <c r="CE134" s="428">
        <f t="shared" si="242"/>
        <v>36</v>
      </c>
      <c r="CF134" s="426">
        <f t="shared" si="237"/>
        <v>3</v>
      </c>
      <c r="CG134" s="426">
        <f t="shared" si="238"/>
        <v>4</v>
      </c>
      <c r="CH134" s="426">
        <f t="shared" si="239"/>
        <v>3</v>
      </c>
      <c r="CI134" s="426">
        <f t="shared" si="240"/>
        <v>16</v>
      </c>
      <c r="CJ134" s="426">
        <f t="shared" si="241"/>
        <v>3</v>
      </c>
      <c r="CK134" s="426">
        <f t="shared" si="243"/>
        <v>7</v>
      </c>
    </row>
    <row r="135" spans="1:89" ht="24">
      <c r="A135" s="249">
        <f t="shared" si="213"/>
        <v>4</v>
      </c>
      <c r="B135" s="250" t="s">
        <v>128</v>
      </c>
      <c r="C135" s="99" t="b">
        <f t="shared" si="214"/>
        <v>1</v>
      </c>
      <c r="D135" s="462" t="s">
        <v>128</v>
      </c>
      <c r="E135" s="461">
        <v>197295.59</v>
      </c>
      <c r="F135" s="459">
        <v>32269.510000000002</v>
      </c>
      <c r="G135" s="459">
        <v>2957447.2699999972</v>
      </c>
      <c r="H135" s="459">
        <v>147123.30000000002</v>
      </c>
      <c r="I135" s="459">
        <v>2425849.09</v>
      </c>
      <c r="J135" s="460">
        <v>532369.17000000004</v>
      </c>
      <c r="K135" s="460">
        <v>97688.459999999992</v>
      </c>
      <c r="L135" s="460">
        <v>817146.83999999962</v>
      </c>
      <c r="M135" s="460">
        <v>2738.33</v>
      </c>
      <c r="N135" s="460"/>
      <c r="O135" s="460">
        <v>41491.699999999997</v>
      </c>
      <c r="P135" s="460">
        <v>489791.75999999983</v>
      </c>
      <c r="Q135" s="460">
        <v>222549.63</v>
      </c>
      <c r="R135" s="460"/>
      <c r="S135" s="460">
        <v>65873.52</v>
      </c>
      <c r="T135" s="460">
        <v>57874.77</v>
      </c>
      <c r="U135" s="460">
        <v>246811.04</v>
      </c>
      <c r="V135" s="460">
        <v>88731.38</v>
      </c>
      <c r="W135" s="460">
        <v>381531.32000000012</v>
      </c>
      <c r="X135" s="460">
        <v>374460.77</v>
      </c>
      <c r="Y135" s="460">
        <v>45493.120000000003</v>
      </c>
      <c r="Z135" s="460">
        <v>5322505.1199999945</v>
      </c>
      <c r="AA135" s="460"/>
      <c r="AB135" s="460">
        <v>12808424.449999997</v>
      </c>
      <c r="AC135" s="460"/>
      <c r="AD135" s="460">
        <v>42560.2</v>
      </c>
      <c r="AE135" s="460">
        <v>118645.39999999997</v>
      </c>
      <c r="AF135" s="460">
        <v>83949.430000000008</v>
      </c>
      <c r="AG135" s="460">
        <v>617511.1599999998</v>
      </c>
      <c r="AH135" s="460">
        <v>246693.59000000014</v>
      </c>
      <c r="AI135" s="460">
        <v>424991.39000000013</v>
      </c>
      <c r="AJ135" s="460">
        <v>1812001.5499999989</v>
      </c>
      <c r="AK135" s="460"/>
      <c r="AL135" s="460"/>
      <c r="AM135" s="460"/>
      <c r="AN135" s="460">
        <v>10800</v>
      </c>
      <c r="AO135" s="460"/>
      <c r="AP135" s="460">
        <v>110184.2</v>
      </c>
      <c r="AQ135" s="460"/>
      <c r="AR135" s="460">
        <v>11747.689999999999</v>
      </c>
      <c r="AS135" s="460">
        <v>53.45</v>
      </c>
      <c r="AT135" s="460"/>
      <c r="AU135" s="460"/>
      <c r="AV135" s="460"/>
      <c r="AW135" s="460"/>
      <c r="AX135" s="460">
        <v>235129.76000000007</v>
      </c>
      <c r="AY135" s="460"/>
      <c r="AZ135" s="460">
        <v>580.44000000000005</v>
      </c>
      <c r="BA135" s="460"/>
      <c r="BB135" s="460">
        <v>11737.5</v>
      </c>
      <c r="BC135" s="482"/>
      <c r="BD135" s="460">
        <v>426190.18000000017</v>
      </c>
      <c r="BE135" s="460">
        <v>109003.24000000003</v>
      </c>
      <c r="BF135" s="460">
        <v>132018.05999999997</v>
      </c>
      <c r="BG135" s="460"/>
      <c r="BH135" s="460">
        <v>31749263.379999984</v>
      </c>
      <c r="BJ135" s="427">
        <f t="shared" si="215"/>
        <v>1000</v>
      </c>
      <c r="BK135" s="427">
        <f t="shared" si="216"/>
        <v>236000</v>
      </c>
      <c r="BL135" s="427">
        <f t="shared" si="217"/>
        <v>55000</v>
      </c>
      <c r="BM135" s="427">
        <f t="shared" si="218"/>
        <v>110000</v>
      </c>
      <c r="BN135" s="427">
        <f t="shared" si="219"/>
        <v>427000</v>
      </c>
      <c r="BO135" s="427">
        <f t="shared" si="220"/>
        <v>223000</v>
      </c>
      <c r="BP135" s="427">
        <f t="shared" si="221"/>
        <v>0</v>
      </c>
      <c r="BQ135" s="427">
        <f t="shared" si="222"/>
        <v>0</v>
      </c>
      <c r="BR135" s="427">
        <f t="shared" si="223"/>
        <v>0</v>
      </c>
      <c r="BS135" s="427">
        <f t="shared" si="224"/>
        <v>3000</v>
      </c>
      <c r="BT135" s="427">
        <f t="shared" si="225"/>
        <v>533000</v>
      </c>
      <c r="BU135" s="427">
        <f t="shared" si="226"/>
        <v>142000</v>
      </c>
      <c r="BV135" s="427">
        <f t="shared" si="227"/>
        <v>1813000</v>
      </c>
      <c r="BW135" s="427">
        <f t="shared" si="228"/>
        <v>12809000</v>
      </c>
      <c r="BX135" s="427">
        <f t="shared" si="229"/>
        <v>5726000</v>
      </c>
      <c r="BY135" s="427">
        <f t="shared" si="230"/>
        <v>247000</v>
      </c>
      <c r="BZ135" s="427">
        <f t="shared" si="231"/>
        <v>2426000</v>
      </c>
      <c r="CA135" s="427">
        <f t="shared" si="232"/>
        <v>771000</v>
      </c>
      <c r="CB135" s="233">
        <f t="shared" si="233"/>
        <v>1000</v>
      </c>
      <c r="CC135" s="233">
        <f t="shared" si="234"/>
        <v>12809000</v>
      </c>
      <c r="CD135" s="233">
        <f t="shared" si="235"/>
        <v>836000</v>
      </c>
      <c r="CE135" s="428">
        <f t="shared" si="242"/>
        <v>38</v>
      </c>
      <c r="CF135" s="426">
        <f t="shared" si="237"/>
        <v>7</v>
      </c>
      <c r="CG135" s="426">
        <f t="shared" si="238"/>
        <v>3</v>
      </c>
      <c r="CH135" s="426">
        <f t="shared" si="239"/>
        <v>0</v>
      </c>
      <c r="CI135" s="426">
        <f t="shared" si="240"/>
        <v>17</v>
      </c>
      <c r="CJ135" s="426">
        <f t="shared" si="241"/>
        <v>4</v>
      </c>
      <c r="CK135" s="426">
        <f t="shared" si="243"/>
        <v>6</v>
      </c>
    </row>
    <row r="136" spans="1:89" ht="24">
      <c r="A136" s="249">
        <f t="shared" si="213"/>
        <v>5</v>
      </c>
      <c r="B136" s="250" t="s">
        <v>129</v>
      </c>
      <c r="C136" s="99" t="b">
        <f t="shared" si="214"/>
        <v>1</v>
      </c>
      <c r="D136" s="462" t="s">
        <v>129</v>
      </c>
      <c r="E136" s="461">
        <v>197660.81999999998</v>
      </c>
      <c r="F136" s="459">
        <v>16478.03</v>
      </c>
      <c r="G136" s="459">
        <v>315883.34000000003</v>
      </c>
      <c r="H136" s="459">
        <v>653956.47000000009</v>
      </c>
      <c r="I136" s="459">
        <v>1128572.9900000005</v>
      </c>
      <c r="J136" s="460">
        <v>1202496.24</v>
      </c>
      <c r="K136" s="460">
        <v>176677.21</v>
      </c>
      <c r="L136" s="460">
        <v>589580.0199999999</v>
      </c>
      <c r="M136" s="460">
        <v>701.14</v>
      </c>
      <c r="N136" s="460">
        <v>22064.42</v>
      </c>
      <c r="O136" s="460">
        <v>80369.13</v>
      </c>
      <c r="P136" s="460">
        <v>1375369.2500000005</v>
      </c>
      <c r="Q136" s="460">
        <v>738984.78</v>
      </c>
      <c r="R136" s="460">
        <v>5423.4000000000005</v>
      </c>
      <c r="S136" s="460">
        <v>8980.130000000001</v>
      </c>
      <c r="T136" s="460">
        <v>347358.76</v>
      </c>
      <c r="U136" s="460">
        <v>101798.18999999999</v>
      </c>
      <c r="V136" s="460"/>
      <c r="W136" s="460">
        <v>52478.71</v>
      </c>
      <c r="X136" s="460">
        <v>590375.6100000001</v>
      </c>
      <c r="Y136" s="460">
        <v>203809.69</v>
      </c>
      <c r="Z136" s="460">
        <v>853827.64999999979</v>
      </c>
      <c r="AA136" s="460">
        <v>188203.94</v>
      </c>
      <c r="AB136" s="460">
        <v>603571</v>
      </c>
      <c r="AC136" s="460">
        <v>7768.26</v>
      </c>
      <c r="AD136" s="460">
        <v>295629.82999999996</v>
      </c>
      <c r="AE136" s="460">
        <v>464672.48</v>
      </c>
      <c r="AF136" s="460">
        <v>133062.71000000002</v>
      </c>
      <c r="AG136" s="460">
        <v>4792460.37</v>
      </c>
      <c r="AH136" s="460">
        <v>2250271.8700000006</v>
      </c>
      <c r="AI136" s="460">
        <v>202064.69999999998</v>
      </c>
      <c r="AJ136" s="460">
        <v>326553.83000000007</v>
      </c>
      <c r="AK136" s="460"/>
      <c r="AL136" s="460"/>
      <c r="AM136" s="460"/>
      <c r="AN136" s="460"/>
      <c r="AO136" s="460">
        <v>6085.31</v>
      </c>
      <c r="AP136" s="460"/>
      <c r="AQ136" s="460"/>
      <c r="AR136" s="460"/>
      <c r="AS136" s="460"/>
      <c r="AT136" s="460"/>
      <c r="AU136" s="460"/>
      <c r="AV136" s="460"/>
      <c r="AW136" s="460"/>
      <c r="AX136" s="460"/>
      <c r="AY136" s="460"/>
      <c r="AZ136" s="460"/>
      <c r="BA136" s="460"/>
      <c r="BB136" s="460"/>
      <c r="BC136" s="482"/>
      <c r="BD136" s="460">
        <v>534640.30000000005</v>
      </c>
      <c r="BE136" s="460">
        <v>667195.75000000012</v>
      </c>
      <c r="BF136" s="460">
        <v>1896217.44</v>
      </c>
      <c r="BG136" s="460">
        <v>91879.679999999993</v>
      </c>
      <c r="BH136" s="460">
        <v>21123123.449999999</v>
      </c>
      <c r="BJ136" s="427">
        <f t="shared" si="215"/>
        <v>7000</v>
      </c>
      <c r="BK136" s="427">
        <f t="shared" si="216"/>
        <v>7000</v>
      </c>
      <c r="BL136" s="427">
        <f t="shared" si="217"/>
        <v>7000</v>
      </c>
      <c r="BM136" s="427">
        <f t="shared" si="218"/>
        <v>92000</v>
      </c>
      <c r="BN136" s="427">
        <f t="shared" si="219"/>
        <v>1897000</v>
      </c>
      <c r="BO136" s="427">
        <f t="shared" si="220"/>
        <v>798000</v>
      </c>
      <c r="BP136" s="427">
        <f t="shared" si="221"/>
        <v>0</v>
      </c>
      <c r="BQ136" s="427">
        <f t="shared" si="222"/>
        <v>0</v>
      </c>
      <c r="BR136" s="427">
        <f t="shared" si="223"/>
        <v>0</v>
      </c>
      <c r="BS136" s="427">
        <f t="shared" si="224"/>
        <v>1000</v>
      </c>
      <c r="BT136" s="427">
        <f t="shared" si="225"/>
        <v>2251000</v>
      </c>
      <c r="BU136" s="427">
        <f t="shared" si="226"/>
        <v>370000</v>
      </c>
      <c r="BV136" s="427">
        <f t="shared" si="227"/>
        <v>316000</v>
      </c>
      <c r="BW136" s="427">
        <f t="shared" si="228"/>
        <v>854000</v>
      </c>
      <c r="BX136" s="427">
        <f t="shared" si="229"/>
        <v>525000</v>
      </c>
      <c r="BY136" s="427">
        <f t="shared" si="230"/>
        <v>102000</v>
      </c>
      <c r="BZ136" s="427">
        <f t="shared" si="231"/>
        <v>4793000</v>
      </c>
      <c r="CA136" s="427">
        <f t="shared" si="232"/>
        <v>1255000</v>
      </c>
      <c r="CB136" s="233">
        <f t="shared" si="233"/>
        <v>1000</v>
      </c>
      <c r="CC136" s="233">
        <f t="shared" si="234"/>
        <v>4793000</v>
      </c>
      <c r="CD136" s="233">
        <f t="shared" si="235"/>
        <v>587000</v>
      </c>
      <c r="CE136" s="428">
        <f t="shared" si="242"/>
        <v>36</v>
      </c>
      <c r="CF136" s="426">
        <f t="shared" si="237"/>
        <v>1</v>
      </c>
      <c r="CG136" s="426">
        <f t="shared" si="238"/>
        <v>4</v>
      </c>
      <c r="CH136" s="426">
        <f t="shared" si="239"/>
        <v>0</v>
      </c>
      <c r="CI136" s="426">
        <f t="shared" si="240"/>
        <v>20</v>
      </c>
      <c r="CJ136" s="426">
        <f t="shared" si="241"/>
        <v>4</v>
      </c>
      <c r="CK136" s="426">
        <f t="shared" si="243"/>
        <v>6</v>
      </c>
    </row>
    <row r="137" spans="1:89" ht="36">
      <c r="A137" s="249">
        <f t="shared" si="213"/>
        <v>6</v>
      </c>
      <c r="B137" s="250" t="s">
        <v>130</v>
      </c>
      <c r="C137" s="99" t="b">
        <f t="shared" si="214"/>
        <v>1</v>
      </c>
      <c r="D137" s="462" t="s">
        <v>130</v>
      </c>
      <c r="E137" s="461">
        <v>76303.180000000022</v>
      </c>
      <c r="F137" s="459"/>
      <c r="G137" s="459">
        <v>772468.01000000024</v>
      </c>
      <c r="H137" s="459">
        <v>151932.33000000002</v>
      </c>
      <c r="I137" s="459">
        <v>617279.62000000034</v>
      </c>
      <c r="J137" s="460">
        <v>254779.92000000004</v>
      </c>
      <c r="K137" s="460"/>
      <c r="L137" s="460">
        <v>182546.73000000004</v>
      </c>
      <c r="M137" s="460"/>
      <c r="N137" s="460">
        <v>10286.36</v>
      </c>
      <c r="O137" s="460">
        <v>35818.740000000005</v>
      </c>
      <c r="P137" s="460">
        <v>66758.11</v>
      </c>
      <c r="Q137" s="460"/>
      <c r="R137" s="460">
        <v>9856.4</v>
      </c>
      <c r="S137" s="460">
        <v>100028.19</v>
      </c>
      <c r="T137" s="460">
        <v>40510.400000000009</v>
      </c>
      <c r="U137" s="460">
        <v>147681.56</v>
      </c>
      <c r="V137" s="460"/>
      <c r="W137" s="460">
        <v>200280.23</v>
      </c>
      <c r="X137" s="460"/>
      <c r="Y137" s="460"/>
      <c r="Z137" s="460">
        <v>612037.46000000008</v>
      </c>
      <c r="AA137" s="460">
        <v>45232.61</v>
      </c>
      <c r="AB137" s="460">
        <v>2106856</v>
      </c>
      <c r="AC137" s="460">
        <v>58575.519999999997</v>
      </c>
      <c r="AD137" s="460">
        <v>15352.760000000002</v>
      </c>
      <c r="AE137" s="460">
        <v>35932.509999999995</v>
      </c>
      <c r="AF137" s="460"/>
      <c r="AG137" s="460">
        <v>96775.32</v>
      </c>
      <c r="AH137" s="460">
        <v>26832.059999999998</v>
      </c>
      <c r="AI137" s="460">
        <v>205669.76000000001</v>
      </c>
      <c r="AJ137" s="460">
        <v>954698.5700000003</v>
      </c>
      <c r="AK137" s="460">
        <v>151734.16999999995</v>
      </c>
      <c r="AL137" s="460">
        <v>26804.370000000003</v>
      </c>
      <c r="AM137" s="460"/>
      <c r="AN137" s="460">
        <v>254412.18</v>
      </c>
      <c r="AO137" s="460"/>
      <c r="AP137" s="460">
        <v>353198.59999999986</v>
      </c>
      <c r="AQ137" s="460">
        <v>10082.11</v>
      </c>
      <c r="AR137" s="460">
        <v>107684.33</v>
      </c>
      <c r="AS137" s="460">
        <v>84194.959999999977</v>
      </c>
      <c r="AT137" s="460">
        <v>1340.24</v>
      </c>
      <c r="AU137" s="460">
        <v>64684.409999999996</v>
      </c>
      <c r="AV137" s="460">
        <v>34105.03</v>
      </c>
      <c r="AW137" s="460">
        <v>35677.050000000003</v>
      </c>
      <c r="AX137" s="460">
        <v>246852.32000000004</v>
      </c>
      <c r="AY137" s="460"/>
      <c r="AZ137" s="460"/>
      <c r="BA137" s="460"/>
      <c r="BB137" s="460"/>
      <c r="BC137" s="482"/>
      <c r="BD137" s="460">
        <v>223156.47000000006</v>
      </c>
      <c r="BE137" s="460">
        <v>0.01</v>
      </c>
      <c r="BF137" s="460">
        <v>159779.24</v>
      </c>
      <c r="BG137" s="460">
        <v>19085.66</v>
      </c>
      <c r="BH137" s="460">
        <v>8597283.5</v>
      </c>
      <c r="BJ137" s="427">
        <f t="shared" si="215"/>
        <v>2000</v>
      </c>
      <c r="BK137" s="427">
        <f t="shared" si="216"/>
        <v>354000</v>
      </c>
      <c r="BL137" s="427">
        <f t="shared" si="217"/>
        <v>120000</v>
      </c>
      <c r="BM137" s="427">
        <f t="shared" si="218"/>
        <v>1000</v>
      </c>
      <c r="BN137" s="427">
        <f t="shared" si="219"/>
        <v>224000</v>
      </c>
      <c r="BO137" s="427">
        <f t="shared" si="220"/>
        <v>101000</v>
      </c>
      <c r="BP137" s="427">
        <f t="shared" si="221"/>
        <v>27000</v>
      </c>
      <c r="BQ137" s="427">
        <f t="shared" si="222"/>
        <v>152000</v>
      </c>
      <c r="BR137" s="427">
        <f t="shared" si="223"/>
        <v>90000</v>
      </c>
      <c r="BS137" s="427">
        <f t="shared" si="224"/>
        <v>10000</v>
      </c>
      <c r="BT137" s="427">
        <f t="shared" si="225"/>
        <v>255000</v>
      </c>
      <c r="BU137" s="427">
        <f t="shared" si="226"/>
        <v>81000</v>
      </c>
      <c r="BV137" s="427">
        <f t="shared" si="227"/>
        <v>613000</v>
      </c>
      <c r="BW137" s="427">
        <f t="shared" si="228"/>
        <v>2107000</v>
      </c>
      <c r="BX137" s="427">
        <f t="shared" si="229"/>
        <v>1112000</v>
      </c>
      <c r="BY137" s="427">
        <f t="shared" si="230"/>
        <v>67000</v>
      </c>
      <c r="BZ137" s="427">
        <f t="shared" si="231"/>
        <v>618000</v>
      </c>
      <c r="CA137" s="427">
        <f t="shared" si="232"/>
        <v>220000</v>
      </c>
      <c r="CB137" s="233">
        <f t="shared" si="233"/>
        <v>1000</v>
      </c>
      <c r="CC137" s="233">
        <f t="shared" si="234"/>
        <v>2107000</v>
      </c>
      <c r="CD137" s="233">
        <f t="shared" si="235"/>
        <v>215000</v>
      </c>
      <c r="CE137" s="428">
        <f t="shared" si="242"/>
        <v>40</v>
      </c>
      <c r="CF137" s="426">
        <f t="shared" si="237"/>
        <v>10</v>
      </c>
      <c r="CG137" s="426">
        <f t="shared" si="238"/>
        <v>4</v>
      </c>
      <c r="CH137" s="426">
        <f t="shared" si="239"/>
        <v>2</v>
      </c>
      <c r="CI137" s="426">
        <f t="shared" si="240"/>
        <v>14</v>
      </c>
      <c r="CJ137" s="426">
        <f t="shared" si="241"/>
        <v>4</v>
      </c>
      <c r="CK137" s="426">
        <f t="shared" si="243"/>
        <v>6</v>
      </c>
    </row>
    <row r="138" spans="1:89" ht="24">
      <c r="A138" s="249">
        <f t="shared" si="213"/>
        <v>7</v>
      </c>
      <c r="B138" s="250" t="s">
        <v>887</v>
      </c>
      <c r="C138" s="99" t="e">
        <f t="shared" si="214"/>
        <v>#N/A</v>
      </c>
      <c r="D138" s="464" t="e">
        <v>#N/A</v>
      </c>
      <c r="E138" s="461"/>
      <c r="F138" s="459"/>
      <c r="G138" s="459"/>
      <c r="H138" s="459"/>
      <c r="I138" s="459"/>
      <c r="J138" s="460"/>
      <c r="K138" s="460"/>
      <c r="L138" s="460"/>
      <c r="M138" s="460"/>
      <c r="N138" s="460"/>
      <c r="O138" s="460"/>
      <c r="P138" s="460"/>
      <c r="Q138" s="460"/>
      <c r="R138" s="460"/>
      <c r="S138" s="460"/>
      <c r="T138" s="460"/>
      <c r="U138" s="460"/>
      <c r="V138" s="460"/>
      <c r="W138" s="460"/>
      <c r="X138" s="460"/>
      <c r="Y138" s="460"/>
      <c r="Z138" s="460"/>
      <c r="AA138" s="460"/>
      <c r="AB138" s="460"/>
      <c r="AC138" s="460"/>
      <c r="AD138" s="460"/>
      <c r="AE138" s="460"/>
      <c r="AF138" s="460"/>
      <c r="AG138" s="460"/>
      <c r="AH138" s="460"/>
      <c r="AI138" s="460"/>
      <c r="AJ138" s="460"/>
      <c r="AK138" s="460"/>
      <c r="AL138" s="460"/>
      <c r="AM138" s="460"/>
      <c r="AN138" s="460"/>
      <c r="AO138" s="460"/>
      <c r="AP138" s="460"/>
      <c r="AQ138" s="460"/>
      <c r="AR138" s="460"/>
      <c r="AS138" s="460"/>
      <c r="AT138" s="460"/>
      <c r="AU138" s="460"/>
      <c r="AV138" s="460"/>
      <c r="AW138" s="460"/>
      <c r="AX138" s="460"/>
      <c r="AY138" s="460"/>
      <c r="AZ138" s="460"/>
      <c r="BA138" s="460"/>
      <c r="BB138" s="460"/>
      <c r="BC138" s="482"/>
      <c r="BD138" s="460"/>
      <c r="BE138" s="460"/>
      <c r="BF138" s="460"/>
      <c r="BG138" s="460"/>
      <c r="BH138" s="460"/>
      <c r="BJ138" s="427">
        <f t="shared" si="215"/>
        <v>0</v>
      </c>
      <c r="BK138" s="427">
        <f t="shared" si="216"/>
        <v>0</v>
      </c>
      <c r="BL138" s="427">
        <f t="shared" si="217"/>
        <v>0</v>
      </c>
      <c r="BM138" s="427">
        <f t="shared" si="218"/>
        <v>0</v>
      </c>
      <c r="BN138" s="427">
        <f t="shared" si="219"/>
        <v>0</v>
      </c>
      <c r="BO138" s="427">
        <f t="shared" si="220"/>
        <v>0</v>
      </c>
      <c r="BP138" s="427">
        <f t="shared" si="221"/>
        <v>0</v>
      </c>
      <c r="BQ138" s="427">
        <f t="shared" si="222"/>
        <v>0</v>
      </c>
      <c r="BR138" s="427">
        <f t="shared" si="223"/>
        <v>0</v>
      </c>
      <c r="BS138" s="427">
        <f t="shared" si="224"/>
        <v>0</v>
      </c>
      <c r="BT138" s="427">
        <f t="shared" si="225"/>
        <v>0</v>
      </c>
      <c r="BU138" s="427">
        <f t="shared" si="226"/>
        <v>0</v>
      </c>
      <c r="BV138" s="427">
        <f t="shared" si="227"/>
        <v>0</v>
      </c>
      <c r="BW138" s="427">
        <f t="shared" si="228"/>
        <v>0</v>
      </c>
      <c r="BX138" s="427">
        <f t="shared" si="229"/>
        <v>0</v>
      </c>
      <c r="BY138" s="427">
        <f t="shared" si="230"/>
        <v>0</v>
      </c>
      <c r="BZ138" s="427">
        <f t="shared" si="231"/>
        <v>0</v>
      </c>
      <c r="CA138" s="427">
        <f t="shared" si="232"/>
        <v>0</v>
      </c>
      <c r="CB138" s="233">
        <f t="shared" si="233"/>
        <v>0</v>
      </c>
      <c r="CC138" s="233">
        <f t="shared" si="234"/>
        <v>0</v>
      </c>
      <c r="CD138" s="233">
        <f t="shared" si="235"/>
        <v>0</v>
      </c>
      <c r="CE138" s="428">
        <f t="shared" si="242"/>
        <v>0</v>
      </c>
      <c r="CF138" s="426">
        <f t="shared" si="237"/>
        <v>0</v>
      </c>
      <c r="CG138" s="426">
        <f t="shared" si="238"/>
        <v>0</v>
      </c>
      <c r="CH138" s="426">
        <f t="shared" si="239"/>
        <v>0</v>
      </c>
      <c r="CI138" s="426">
        <f t="shared" si="240"/>
        <v>0</v>
      </c>
      <c r="CJ138" s="426">
        <f t="shared" si="241"/>
        <v>0</v>
      </c>
      <c r="CK138" s="426">
        <f t="shared" si="243"/>
        <v>2</v>
      </c>
    </row>
    <row r="139" spans="1:89" ht="24">
      <c r="A139" s="249">
        <f t="shared" si="213"/>
        <v>8</v>
      </c>
      <c r="B139" s="250" t="s">
        <v>131</v>
      </c>
      <c r="C139" s="99" t="b">
        <f t="shared" si="214"/>
        <v>1</v>
      </c>
      <c r="D139" s="462" t="s">
        <v>131</v>
      </c>
      <c r="E139" s="461"/>
      <c r="F139" s="459"/>
      <c r="G139" s="459"/>
      <c r="H139" s="459">
        <v>2907.07</v>
      </c>
      <c r="I139" s="459">
        <v>66937.24000000002</v>
      </c>
      <c r="J139" s="460"/>
      <c r="K139" s="460"/>
      <c r="L139" s="460"/>
      <c r="M139" s="460"/>
      <c r="N139" s="460"/>
      <c r="O139" s="460"/>
      <c r="P139" s="460"/>
      <c r="Q139" s="460"/>
      <c r="R139" s="460">
        <v>-239.43</v>
      </c>
      <c r="S139" s="460">
        <v>40982.559999999998</v>
      </c>
      <c r="T139" s="460">
        <v>1631.61</v>
      </c>
      <c r="U139" s="460">
        <v>4000</v>
      </c>
      <c r="V139" s="460"/>
      <c r="W139" s="460">
        <v>85012.349999999991</v>
      </c>
      <c r="X139" s="460"/>
      <c r="Y139" s="460"/>
      <c r="Z139" s="460">
        <v>925169.12999999931</v>
      </c>
      <c r="AA139" s="460"/>
      <c r="AB139" s="460"/>
      <c r="AC139" s="460"/>
      <c r="AD139" s="460">
        <v>2800</v>
      </c>
      <c r="AE139" s="460"/>
      <c r="AF139" s="460"/>
      <c r="AG139" s="460">
        <v>28678.380000000008</v>
      </c>
      <c r="AH139" s="460"/>
      <c r="AI139" s="460"/>
      <c r="AJ139" s="460"/>
      <c r="AK139" s="460"/>
      <c r="AL139" s="460"/>
      <c r="AM139" s="460"/>
      <c r="AN139" s="460">
        <v>36814.370000000003</v>
      </c>
      <c r="AO139" s="460"/>
      <c r="AP139" s="460"/>
      <c r="AQ139" s="460"/>
      <c r="AR139" s="460"/>
      <c r="AS139" s="460">
        <v>150129.38999999996</v>
      </c>
      <c r="AT139" s="460"/>
      <c r="AU139" s="460"/>
      <c r="AV139" s="460"/>
      <c r="AW139" s="460"/>
      <c r="AX139" s="460"/>
      <c r="AY139" s="460"/>
      <c r="AZ139" s="460"/>
      <c r="BA139" s="460"/>
      <c r="BB139" s="460"/>
      <c r="BC139" s="482"/>
      <c r="BD139" s="460">
        <v>590655.4800000001</v>
      </c>
      <c r="BE139" s="460"/>
      <c r="BF139" s="460">
        <v>516.51</v>
      </c>
      <c r="BG139" s="460"/>
      <c r="BH139" s="460">
        <v>1935994.6599999995</v>
      </c>
      <c r="BJ139" s="427">
        <f t="shared" si="215"/>
        <v>37000</v>
      </c>
      <c r="BK139" s="427">
        <f t="shared" si="216"/>
        <v>151000</v>
      </c>
      <c r="BL139" s="427">
        <f t="shared" si="217"/>
        <v>94000</v>
      </c>
      <c r="BM139" s="427">
        <f t="shared" si="218"/>
        <v>1000</v>
      </c>
      <c r="BN139" s="427">
        <f t="shared" si="219"/>
        <v>591000</v>
      </c>
      <c r="BO139" s="427">
        <f t="shared" si="220"/>
        <v>296000</v>
      </c>
      <c r="BP139" s="427">
        <f t="shared" si="221"/>
        <v>0</v>
      </c>
      <c r="BQ139" s="427">
        <f t="shared" si="222"/>
        <v>0</v>
      </c>
      <c r="BR139" s="427">
        <f t="shared" si="223"/>
        <v>0</v>
      </c>
      <c r="BS139" s="427">
        <f t="shared" si="224"/>
        <v>-1000</v>
      </c>
      <c r="BT139" s="427">
        <f t="shared" si="225"/>
        <v>86000</v>
      </c>
      <c r="BU139" s="427">
        <f t="shared" si="226"/>
        <v>23000</v>
      </c>
      <c r="BV139" s="427">
        <f t="shared" si="227"/>
        <v>926000</v>
      </c>
      <c r="BW139" s="427">
        <f t="shared" si="228"/>
        <v>926000</v>
      </c>
      <c r="BX139" s="427">
        <f t="shared" si="229"/>
        <v>926000</v>
      </c>
      <c r="BY139" s="427">
        <f t="shared" si="230"/>
        <v>4000</v>
      </c>
      <c r="BZ139" s="427">
        <f t="shared" si="231"/>
        <v>67000</v>
      </c>
      <c r="CA139" s="427">
        <f t="shared" si="232"/>
        <v>34000</v>
      </c>
      <c r="CB139" s="233">
        <f t="shared" si="233"/>
        <v>-1000</v>
      </c>
      <c r="CC139" s="233">
        <f t="shared" si="234"/>
        <v>926000</v>
      </c>
      <c r="CD139" s="233">
        <f t="shared" si="235"/>
        <v>139000</v>
      </c>
      <c r="CE139" s="428">
        <f t="shared" si="242"/>
        <v>14</v>
      </c>
      <c r="CF139" s="426">
        <f t="shared" si="237"/>
        <v>2</v>
      </c>
      <c r="CG139" s="426">
        <f t="shared" si="238"/>
        <v>2</v>
      </c>
      <c r="CH139" s="426">
        <f t="shared" si="239"/>
        <v>0</v>
      </c>
      <c r="CI139" s="426">
        <f t="shared" si="240"/>
        <v>6</v>
      </c>
      <c r="CJ139" s="426">
        <f t="shared" si="241"/>
        <v>1</v>
      </c>
      <c r="CK139" s="426">
        <f t="shared" si="243"/>
        <v>5</v>
      </c>
    </row>
    <row r="140" spans="1:89" ht="24">
      <c r="A140" s="249">
        <f t="shared" si="213"/>
        <v>9</v>
      </c>
      <c r="B140" s="250" t="s">
        <v>132</v>
      </c>
      <c r="C140" s="99" t="b">
        <f t="shared" si="214"/>
        <v>1</v>
      </c>
      <c r="D140" s="462" t="s">
        <v>132</v>
      </c>
      <c r="E140" s="461">
        <v>670339.85999999975</v>
      </c>
      <c r="F140" s="459">
        <v>221094.09000000003</v>
      </c>
      <c r="G140" s="459">
        <v>580067.83999999973</v>
      </c>
      <c r="H140" s="459">
        <v>773655.51000000013</v>
      </c>
      <c r="I140" s="459">
        <v>1167912.44</v>
      </c>
      <c r="J140" s="460">
        <v>344997.68000000017</v>
      </c>
      <c r="K140" s="460">
        <v>541912.68999999994</v>
      </c>
      <c r="L140" s="460">
        <v>509895.69999999995</v>
      </c>
      <c r="M140" s="460"/>
      <c r="N140" s="460"/>
      <c r="O140" s="460">
        <v>33962.35</v>
      </c>
      <c r="P140" s="460">
        <v>360056.36999999994</v>
      </c>
      <c r="Q140" s="460">
        <v>617905.52</v>
      </c>
      <c r="R140" s="460">
        <v>43911.600000000006</v>
      </c>
      <c r="S140" s="460">
        <v>506472.32999999996</v>
      </c>
      <c r="T140" s="460">
        <v>397023.75</v>
      </c>
      <c r="U140" s="460">
        <v>534279.4800000001</v>
      </c>
      <c r="V140" s="460">
        <v>98580.460000000021</v>
      </c>
      <c r="W140" s="460">
        <v>687590.08</v>
      </c>
      <c r="X140" s="460">
        <v>553034.43999999994</v>
      </c>
      <c r="Y140" s="460">
        <v>286154.38000000012</v>
      </c>
      <c r="Z140" s="460">
        <v>760923.74000000022</v>
      </c>
      <c r="AA140" s="460">
        <v>423179.61</v>
      </c>
      <c r="AB140" s="460">
        <v>1402576</v>
      </c>
      <c r="AC140" s="460">
        <v>217151.94999999998</v>
      </c>
      <c r="AD140" s="460">
        <v>321562.49999999994</v>
      </c>
      <c r="AE140" s="460">
        <v>731196.00000000012</v>
      </c>
      <c r="AF140" s="460">
        <v>251319.02999999997</v>
      </c>
      <c r="AG140" s="460">
        <v>1323624.3999999957</v>
      </c>
      <c r="AH140" s="460">
        <v>315560.61</v>
      </c>
      <c r="AI140" s="460">
        <v>474674.72000000015</v>
      </c>
      <c r="AJ140" s="460">
        <v>472673.32000000012</v>
      </c>
      <c r="AK140" s="460">
        <v>123627.18999999997</v>
      </c>
      <c r="AL140" s="460">
        <v>40511.259999999987</v>
      </c>
      <c r="AM140" s="460"/>
      <c r="AN140" s="460">
        <v>219128.68000000002</v>
      </c>
      <c r="AO140" s="460">
        <v>13659.670000000002</v>
      </c>
      <c r="AP140" s="460">
        <v>65266.57</v>
      </c>
      <c r="AQ140" s="460"/>
      <c r="AR140" s="460"/>
      <c r="AS140" s="460">
        <v>2307</v>
      </c>
      <c r="AT140" s="460">
        <v>25388.989999999998</v>
      </c>
      <c r="AU140" s="460">
        <v>4655.6299999999992</v>
      </c>
      <c r="AV140" s="460">
        <v>10209.609999999999</v>
      </c>
      <c r="AW140" s="460">
        <v>9573.3900000000012</v>
      </c>
      <c r="AX140" s="460"/>
      <c r="AY140" s="460"/>
      <c r="AZ140" s="460"/>
      <c r="BA140" s="460">
        <v>5019.55</v>
      </c>
      <c r="BB140" s="460"/>
      <c r="BC140" s="482"/>
      <c r="BD140" s="460">
        <v>595621.51000000036</v>
      </c>
      <c r="BE140" s="460">
        <v>403128.31</v>
      </c>
      <c r="BF140" s="460">
        <v>452784.2900000001</v>
      </c>
      <c r="BG140" s="460">
        <v>343550.8899999999</v>
      </c>
      <c r="BH140" s="460">
        <v>17937720.990000002</v>
      </c>
      <c r="BJ140" s="427">
        <f t="shared" si="215"/>
        <v>3000</v>
      </c>
      <c r="BK140" s="427">
        <f t="shared" si="216"/>
        <v>220000</v>
      </c>
      <c r="BL140" s="427">
        <f t="shared" si="217"/>
        <v>40000</v>
      </c>
      <c r="BM140" s="427">
        <f t="shared" si="218"/>
        <v>344000</v>
      </c>
      <c r="BN140" s="427">
        <f t="shared" si="219"/>
        <v>596000</v>
      </c>
      <c r="BO140" s="427">
        <f t="shared" si="220"/>
        <v>449000</v>
      </c>
      <c r="BP140" s="427">
        <f t="shared" si="221"/>
        <v>41000</v>
      </c>
      <c r="BQ140" s="427">
        <f t="shared" si="222"/>
        <v>124000</v>
      </c>
      <c r="BR140" s="427">
        <f t="shared" si="223"/>
        <v>83000</v>
      </c>
      <c r="BS140" s="427">
        <f t="shared" si="224"/>
        <v>34000</v>
      </c>
      <c r="BT140" s="427">
        <f t="shared" si="225"/>
        <v>774000</v>
      </c>
      <c r="BU140" s="427">
        <f t="shared" si="226"/>
        <v>394000</v>
      </c>
      <c r="BV140" s="427">
        <f t="shared" si="227"/>
        <v>473000</v>
      </c>
      <c r="BW140" s="427">
        <f t="shared" si="228"/>
        <v>1403000</v>
      </c>
      <c r="BX140" s="427">
        <f t="shared" si="229"/>
        <v>805000</v>
      </c>
      <c r="BY140" s="427">
        <f t="shared" si="230"/>
        <v>361000</v>
      </c>
      <c r="BZ140" s="427">
        <f t="shared" si="231"/>
        <v>1324000</v>
      </c>
      <c r="CA140" s="427">
        <f t="shared" si="232"/>
        <v>704000</v>
      </c>
      <c r="CB140" s="233">
        <f t="shared" si="233"/>
        <v>3000</v>
      </c>
      <c r="CC140" s="233">
        <f t="shared" si="234"/>
        <v>1403000</v>
      </c>
      <c r="CD140" s="233">
        <f t="shared" si="235"/>
        <v>399000</v>
      </c>
      <c r="CE140" s="428">
        <f t="shared" si="242"/>
        <v>45</v>
      </c>
      <c r="CF140" s="426">
        <f t="shared" si="237"/>
        <v>9</v>
      </c>
      <c r="CG140" s="426">
        <f t="shared" si="238"/>
        <v>4</v>
      </c>
      <c r="CH140" s="426">
        <f t="shared" si="239"/>
        <v>2</v>
      </c>
      <c r="CI140" s="426">
        <f t="shared" si="240"/>
        <v>19</v>
      </c>
      <c r="CJ140" s="426">
        <f t="shared" si="241"/>
        <v>4</v>
      </c>
      <c r="CK140" s="426">
        <f t="shared" si="243"/>
        <v>5</v>
      </c>
    </row>
    <row r="141" spans="1:89">
      <c r="A141" s="253">
        <v>90000</v>
      </c>
      <c r="B141" s="221" t="s">
        <v>53</v>
      </c>
      <c r="C141" s="223"/>
      <c r="D141" s="354" t="s">
        <v>1457</v>
      </c>
      <c r="E141" s="465">
        <f>SUM(E131:E140)</f>
        <v>44851747.74999997</v>
      </c>
      <c r="F141" s="465">
        <f t="shared" ref="F141:BH141" si="244">SUM(F131:F140)</f>
        <v>31681821.149999972</v>
      </c>
      <c r="G141" s="465">
        <f t="shared" si="244"/>
        <v>51519365.940000027</v>
      </c>
      <c r="H141" s="465">
        <f t="shared" si="244"/>
        <v>67620140.660000086</v>
      </c>
      <c r="I141" s="465">
        <f t="shared" si="244"/>
        <v>140651662.24000019</v>
      </c>
      <c r="J141" s="465">
        <f t="shared" si="244"/>
        <v>55508846.330000125</v>
      </c>
      <c r="K141" s="465">
        <f t="shared" si="244"/>
        <v>32975952.33999997</v>
      </c>
      <c r="L141" s="465">
        <f t="shared" si="244"/>
        <v>77242919.71999985</v>
      </c>
      <c r="M141" s="465">
        <f t="shared" si="244"/>
        <v>4491332.5699999956</v>
      </c>
      <c r="N141" s="465">
        <f t="shared" si="244"/>
        <v>8767933.5899999961</v>
      </c>
      <c r="O141" s="465">
        <f t="shared" si="244"/>
        <v>12049735.000000002</v>
      </c>
      <c r="P141" s="465">
        <f t="shared" si="244"/>
        <v>50452203.229999878</v>
      </c>
      <c r="Q141" s="465">
        <f t="shared" si="244"/>
        <v>49551777.639999986</v>
      </c>
      <c r="R141" s="465">
        <f t="shared" si="244"/>
        <v>6995202.5500000063</v>
      </c>
      <c r="S141" s="465">
        <f t="shared" si="244"/>
        <v>37340131.179999948</v>
      </c>
      <c r="T141" s="465">
        <f t="shared" si="244"/>
        <v>26850370.649999972</v>
      </c>
      <c r="U141" s="465">
        <f t="shared" si="244"/>
        <v>39683488.520000011</v>
      </c>
      <c r="V141" s="465">
        <f t="shared" si="244"/>
        <v>4443922.6899999995</v>
      </c>
      <c r="W141" s="465">
        <f t="shared" si="244"/>
        <v>61636873.710000001</v>
      </c>
      <c r="X141" s="465">
        <f t="shared" si="244"/>
        <v>47235638.109999992</v>
      </c>
      <c r="Y141" s="465">
        <f t="shared" si="244"/>
        <v>23498112.630000003</v>
      </c>
      <c r="Z141" s="465">
        <f t="shared" si="244"/>
        <v>112889496.80999997</v>
      </c>
      <c r="AA141" s="465">
        <f t="shared" si="244"/>
        <v>36591166.900000073</v>
      </c>
      <c r="AB141" s="465">
        <f t="shared" si="244"/>
        <v>364621276.75000024</v>
      </c>
      <c r="AC141" s="465">
        <f t="shared" si="244"/>
        <v>22330940.120000005</v>
      </c>
      <c r="AD141" s="465">
        <f t="shared" si="244"/>
        <v>34311788.370000005</v>
      </c>
      <c r="AE141" s="465">
        <f t="shared" si="244"/>
        <v>59950441.639999896</v>
      </c>
      <c r="AF141" s="465">
        <f t="shared" si="244"/>
        <v>28715477.610000025</v>
      </c>
      <c r="AG141" s="465">
        <f t="shared" si="244"/>
        <v>162729013.37000114</v>
      </c>
      <c r="AH141" s="465">
        <f t="shared" si="244"/>
        <v>55015252.750000216</v>
      </c>
      <c r="AI141" s="465">
        <f t="shared" si="244"/>
        <v>53918748.079999998</v>
      </c>
      <c r="AJ141" s="465">
        <f t="shared" si="244"/>
        <v>77022482.469999671</v>
      </c>
      <c r="AK141" s="465">
        <f t="shared" si="244"/>
        <v>15288032.970000044</v>
      </c>
      <c r="AL141" s="465">
        <f t="shared" si="244"/>
        <v>6676057.1399999969</v>
      </c>
      <c r="AM141" s="465">
        <f t="shared" si="244"/>
        <v>13558433.849999998</v>
      </c>
      <c r="AN141" s="465">
        <f t="shared" si="244"/>
        <v>5394469.3100000005</v>
      </c>
      <c r="AO141" s="465">
        <f t="shared" si="244"/>
        <v>2672157.8399999994</v>
      </c>
      <c r="AP141" s="465">
        <f t="shared" si="244"/>
        <v>9136035.4599999879</v>
      </c>
      <c r="AQ141" s="465">
        <f t="shared" si="244"/>
        <v>2363028.2699999991</v>
      </c>
      <c r="AR141" s="465">
        <f t="shared" si="244"/>
        <v>4288928.96</v>
      </c>
      <c r="AS141" s="465">
        <f t="shared" si="244"/>
        <v>2241083.370000002</v>
      </c>
      <c r="AT141" s="465">
        <f t="shared" si="244"/>
        <v>2103413.9499999997</v>
      </c>
      <c r="AU141" s="465">
        <f t="shared" si="244"/>
        <v>7733048.650000006</v>
      </c>
      <c r="AV141" s="465">
        <f t="shared" si="244"/>
        <v>3209421.2599999993</v>
      </c>
      <c r="AW141" s="465">
        <f t="shared" si="244"/>
        <v>2923824.3800000045</v>
      </c>
      <c r="AX141" s="465">
        <f t="shared" si="244"/>
        <v>7358041.5499999952</v>
      </c>
      <c r="AY141" s="465">
        <f t="shared" si="244"/>
        <v>2736067.0100000012</v>
      </c>
      <c r="AZ141" s="465">
        <f t="shared" si="244"/>
        <v>6080781.040000001</v>
      </c>
      <c r="BA141" s="465">
        <f t="shared" si="244"/>
        <v>1745929.0500000019</v>
      </c>
      <c r="BB141" s="465">
        <f t="shared" si="244"/>
        <v>1150163.8100000005</v>
      </c>
      <c r="BC141" s="502">
        <f t="shared" si="244"/>
        <v>1730643.3800000001</v>
      </c>
      <c r="BD141" s="465">
        <f t="shared" si="244"/>
        <v>52750040.859999992</v>
      </c>
      <c r="BE141" s="465">
        <f t="shared" si="244"/>
        <v>32331544.479999963</v>
      </c>
      <c r="BF141" s="465">
        <f t="shared" si="244"/>
        <v>55831939.17999991</v>
      </c>
      <c r="BG141" s="465">
        <f t="shared" si="244"/>
        <v>18267710.829999994</v>
      </c>
      <c r="BH141" s="465">
        <f t="shared" si="244"/>
        <v>2140716059.6700008</v>
      </c>
      <c r="BJ141" s="224">
        <f t="shared" ref="BJ141:CD141" si="245">SUM(BJ131:BJ140)</f>
        <v>1078000</v>
      </c>
      <c r="BK141" s="224">
        <f t="shared" si="245"/>
        <v>9743000</v>
      </c>
      <c r="BL141" s="224">
        <f t="shared" si="245"/>
        <v>4166000</v>
      </c>
      <c r="BM141" s="224">
        <f t="shared" si="245"/>
        <v>17282000</v>
      </c>
      <c r="BN141" s="224">
        <f t="shared" si="245"/>
        <v>60226000</v>
      </c>
      <c r="BO141" s="224">
        <f t="shared" si="245"/>
        <v>40003000</v>
      </c>
      <c r="BP141" s="224">
        <f t="shared" si="245"/>
        <v>903000</v>
      </c>
      <c r="BQ141" s="224">
        <f t="shared" si="245"/>
        <v>27252000</v>
      </c>
      <c r="BR141" s="224">
        <f t="shared" si="245"/>
        <v>11902000</v>
      </c>
      <c r="BS141" s="224">
        <f t="shared" si="245"/>
        <v>4081000</v>
      </c>
      <c r="BT141" s="224">
        <f t="shared" si="245"/>
        <v>70435000</v>
      </c>
      <c r="BU141" s="224">
        <f t="shared" si="245"/>
        <v>34993000</v>
      </c>
      <c r="BV141" s="224">
        <f t="shared" si="245"/>
        <v>51688000</v>
      </c>
      <c r="BW141" s="224">
        <f t="shared" si="245"/>
        <v>365808000</v>
      </c>
      <c r="BX141" s="224">
        <f t="shared" si="245"/>
        <v>152803000</v>
      </c>
      <c r="BY141" s="224">
        <f t="shared" si="245"/>
        <v>35408000</v>
      </c>
      <c r="BZ141" s="224">
        <f t="shared" si="245"/>
        <v>167747000</v>
      </c>
      <c r="CA141" s="224">
        <f t="shared" si="245"/>
        <v>81758000</v>
      </c>
      <c r="CB141" s="224">
        <f t="shared" si="245"/>
        <v>134000</v>
      </c>
      <c r="CC141" s="224">
        <f t="shared" si="245"/>
        <v>379256000</v>
      </c>
      <c r="CD141" s="224">
        <f t="shared" si="245"/>
        <v>40015000</v>
      </c>
    </row>
    <row r="144" spans="1:89">
      <c r="B144" s="239" t="s">
        <v>505</v>
      </c>
      <c r="C144" s="228"/>
    </row>
    <row r="145" spans="1:89">
      <c r="B145" s="228" t="s">
        <v>559</v>
      </c>
      <c r="C145" s="229">
        <f t="shared" ref="C145:AH145" si="246">C$2</f>
        <v>3</v>
      </c>
      <c r="D145" s="281">
        <f t="shared" si="246"/>
        <v>4</v>
      </c>
      <c r="E145" s="229">
        <f t="shared" si="246"/>
        <v>5</v>
      </c>
      <c r="F145" s="229">
        <f t="shared" si="246"/>
        <v>6</v>
      </c>
      <c r="G145" s="229">
        <f t="shared" si="246"/>
        <v>7</v>
      </c>
      <c r="H145" s="229">
        <f t="shared" si="246"/>
        <v>8</v>
      </c>
      <c r="I145" s="229">
        <f t="shared" si="246"/>
        <v>9</v>
      </c>
      <c r="J145" s="229">
        <f t="shared" si="246"/>
        <v>10</v>
      </c>
      <c r="K145" s="229">
        <f t="shared" si="246"/>
        <v>11</v>
      </c>
      <c r="L145" s="229">
        <f t="shared" si="246"/>
        <v>12</v>
      </c>
      <c r="M145" s="229">
        <f t="shared" si="246"/>
        <v>13</v>
      </c>
      <c r="N145" s="229">
        <f t="shared" si="246"/>
        <v>14</v>
      </c>
      <c r="O145" s="229">
        <f t="shared" si="246"/>
        <v>15</v>
      </c>
      <c r="P145" s="229">
        <f t="shared" si="246"/>
        <v>16</v>
      </c>
      <c r="Q145" s="229">
        <f t="shared" si="246"/>
        <v>17</v>
      </c>
      <c r="R145" s="229">
        <f t="shared" si="246"/>
        <v>18</v>
      </c>
      <c r="S145" s="229">
        <f t="shared" si="246"/>
        <v>19</v>
      </c>
      <c r="T145" s="229">
        <f t="shared" si="246"/>
        <v>20</v>
      </c>
      <c r="U145" s="229">
        <f t="shared" si="246"/>
        <v>21</v>
      </c>
      <c r="V145" s="229">
        <f t="shared" si="246"/>
        <v>22</v>
      </c>
      <c r="W145" s="229">
        <f t="shared" si="246"/>
        <v>23</v>
      </c>
      <c r="X145" s="229">
        <f t="shared" si="246"/>
        <v>24</v>
      </c>
      <c r="Y145" s="229">
        <f t="shared" si="246"/>
        <v>25</v>
      </c>
      <c r="Z145" s="229">
        <f t="shared" si="246"/>
        <v>26</v>
      </c>
      <c r="AA145" s="229">
        <f t="shared" si="246"/>
        <v>27</v>
      </c>
      <c r="AB145" s="229">
        <f t="shared" si="246"/>
        <v>28</v>
      </c>
      <c r="AC145" s="229">
        <f t="shared" si="246"/>
        <v>29</v>
      </c>
      <c r="AD145" s="229">
        <f t="shared" si="246"/>
        <v>30</v>
      </c>
      <c r="AE145" s="229">
        <f t="shared" si="246"/>
        <v>31</v>
      </c>
      <c r="AF145" s="229">
        <f t="shared" si="246"/>
        <v>32</v>
      </c>
      <c r="AG145" s="229">
        <f t="shared" si="246"/>
        <v>33</v>
      </c>
      <c r="AH145" s="229">
        <f t="shared" si="246"/>
        <v>34</v>
      </c>
      <c r="AI145" s="229">
        <f t="shared" ref="AI145:BH145" si="247">AI$2</f>
        <v>35</v>
      </c>
      <c r="AJ145" s="229">
        <f t="shared" si="247"/>
        <v>36</v>
      </c>
      <c r="AK145" s="229">
        <f t="shared" si="247"/>
        <v>37</v>
      </c>
      <c r="AL145" s="229">
        <f t="shared" si="247"/>
        <v>38</v>
      </c>
      <c r="AM145" s="229">
        <f t="shared" si="247"/>
        <v>39</v>
      </c>
      <c r="AN145" s="229">
        <f t="shared" si="247"/>
        <v>40</v>
      </c>
      <c r="AO145" s="229">
        <f t="shared" si="247"/>
        <v>41</v>
      </c>
      <c r="AP145" s="229">
        <f t="shared" si="247"/>
        <v>42</v>
      </c>
      <c r="AQ145" s="229">
        <f t="shared" si="247"/>
        <v>43</v>
      </c>
      <c r="AR145" s="229">
        <f t="shared" si="247"/>
        <v>44</v>
      </c>
      <c r="AS145" s="229">
        <f t="shared" si="247"/>
        <v>45</v>
      </c>
      <c r="AT145" s="229">
        <f t="shared" si="247"/>
        <v>46</v>
      </c>
      <c r="AU145" s="229">
        <f t="shared" si="247"/>
        <v>47</v>
      </c>
      <c r="AV145" s="229">
        <f t="shared" si="247"/>
        <v>48</v>
      </c>
      <c r="AW145" s="229">
        <f t="shared" si="247"/>
        <v>49</v>
      </c>
      <c r="AX145" s="229">
        <f t="shared" si="247"/>
        <v>50</v>
      </c>
      <c r="AY145" s="229">
        <f t="shared" si="247"/>
        <v>51</v>
      </c>
      <c r="AZ145" s="229">
        <f t="shared" si="247"/>
        <v>52</v>
      </c>
      <c r="BA145" s="229">
        <f t="shared" si="247"/>
        <v>53</v>
      </c>
      <c r="BB145" s="229">
        <f t="shared" si="247"/>
        <v>54</v>
      </c>
      <c r="BC145" s="229">
        <f t="shared" si="247"/>
        <v>55</v>
      </c>
      <c r="BD145" s="229">
        <f t="shared" si="247"/>
        <v>56</v>
      </c>
      <c r="BE145" s="229">
        <f t="shared" si="247"/>
        <v>57</v>
      </c>
      <c r="BF145" s="229">
        <f t="shared" si="247"/>
        <v>58</v>
      </c>
      <c r="BG145" s="229">
        <f t="shared" si="247"/>
        <v>59</v>
      </c>
      <c r="BH145" s="229">
        <f t="shared" si="247"/>
        <v>60</v>
      </c>
    </row>
    <row r="146" spans="1:89" s="241" customFormat="1">
      <c r="B146" s="230" t="s">
        <v>569</v>
      </c>
      <c r="C146" s="242"/>
      <c r="D146" s="282" t="s">
        <v>561</v>
      </c>
      <c r="E146" s="237">
        <v>10</v>
      </c>
      <c r="F146" s="237">
        <v>30</v>
      </c>
      <c r="G146" s="237">
        <v>40</v>
      </c>
      <c r="H146" s="237">
        <v>60</v>
      </c>
      <c r="I146" s="237">
        <v>70</v>
      </c>
      <c r="J146" s="237">
        <v>80</v>
      </c>
      <c r="K146" s="237">
        <v>90</v>
      </c>
      <c r="L146" s="237">
        <v>100</v>
      </c>
      <c r="M146" s="237">
        <v>120</v>
      </c>
      <c r="N146" s="237">
        <v>130</v>
      </c>
      <c r="O146" s="237">
        <v>150</v>
      </c>
      <c r="P146" s="237">
        <v>160</v>
      </c>
      <c r="Q146" s="237">
        <v>170</v>
      </c>
      <c r="R146" s="237">
        <v>180</v>
      </c>
      <c r="S146" s="237">
        <v>190</v>
      </c>
      <c r="T146" s="237">
        <v>200</v>
      </c>
      <c r="U146" s="237">
        <v>210</v>
      </c>
      <c r="V146" s="237">
        <v>220</v>
      </c>
      <c r="W146" s="237">
        <v>230</v>
      </c>
      <c r="X146" s="237">
        <v>240</v>
      </c>
      <c r="Y146" s="237">
        <v>250</v>
      </c>
      <c r="Z146" s="237">
        <v>260</v>
      </c>
      <c r="AA146" s="237">
        <v>270</v>
      </c>
      <c r="AB146" s="237">
        <v>280</v>
      </c>
      <c r="AC146" s="237">
        <v>300</v>
      </c>
      <c r="AD146" s="237">
        <v>310</v>
      </c>
      <c r="AE146" s="237">
        <v>320</v>
      </c>
      <c r="AF146" s="237">
        <v>330</v>
      </c>
      <c r="AG146" s="237">
        <v>350</v>
      </c>
      <c r="AH146" s="237">
        <v>360</v>
      </c>
      <c r="AI146" s="237">
        <v>380</v>
      </c>
      <c r="AJ146" s="237">
        <v>390</v>
      </c>
      <c r="AK146" s="237">
        <v>400</v>
      </c>
      <c r="AL146" s="237">
        <v>410</v>
      </c>
      <c r="AM146" s="237">
        <v>420</v>
      </c>
      <c r="AN146" s="237">
        <v>480</v>
      </c>
      <c r="AO146" s="237">
        <v>500</v>
      </c>
      <c r="AP146" s="237">
        <v>510</v>
      </c>
      <c r="AQ146" s="237">
        <v>520</v>
      </c>
      <c r="AR146" s="237">
        <v>530</v>
      </c>
      <c r="AS146" s="237">
        <v>540</v>
      </c>
      <c r="AT146" s="237">
        <v>550</v>
      </c>
      <c r="AU146" s="237">
        <v>560</v>
      </c>
      <c r="AV146" s="237">
        <v>570</v>
      </c>
      <c r="AW146" s="237">
        <v>580</v>
      </c>
      <c r="AX146" s="237">
        <v>590</v>
      </c>
      <c r="AY146" s="237">
        <v>600</v>
      </c>
      <c r="AZ146" s="237">
        <v>610</v>
      </c>
      <c r="BA146" s="237">
        <v>620</v>
      </c>
      <c r="BB146" s="237">
        <v>630</v>
      </c>
      <c r="BC146" s="237">
        <v>640</v>
      </c>
      <c r="BD146" s="237">
        <v>960</v>
      </c>
      <c r="BE146" s="237">
        <v>970</v>
      </c>
      <c r="BF146" s="237">
        <v>980</v>
      </c>
      <c r="BG146" s="237">
        <v>990</v>
      </c>
      <c r="BH146" s="242" t="s">
        <v>497</v>
      </c>
    </row>
    <row r="147" spans="1:89" s="29" customFormat="1" ht="22.9" customHeight="1">
      <c r="A147" s="243"/>
      <c r="B147" s="228"/>
      <c r="C147" s="228"/>
      <c r="D147" s="283" t="s">
        <v>558</v>
      </c>
      <c r="E147" s="238" t="str">
        <f t="shared" ref="E147:AJ147" si="248">VLOOKUP(E146,num,15,FALSE)</f>
        <v>Barrington</v>
      </c>
      <c r="F147" s="238" t="str">
        <f t="shared" si="248"/>
        <v>Burrillville</v>
      </c>
      <c r="G147" s="238" t="str">
        <f t="shared" si="248"/>
        <v>Central Falls</v>
      </c>
      <c r="H147" s="238" t="str">
        <f t="shared" si="248"/>
        <v>Coventry</v>
      </c>
      <c r="I147" s="238" t="str">
        <f t="shared" si="248"/>
        <v>Cranston</v>
      </c>
      <c r="J147" s="238" t="str">
        <f t="shared" si="248"/>
        <v>Cumberland</v>
      </c>
      <c r="K147" s="238" t="str">
        <f t="shared" si="248"/>
        <v>East Greenwich</v>
      </c>
      <c r="L147" s="238" t="str">
        <f t="shared" si="248"/>
        <v>E Providence</v>
      </c>
      <c r="M147" s="238" t="str">
        <f t="shared" si="248"/>
        <v>Foster</v>
      </c>
      <c r="N147" s="238" t="str">
        <f t="shared" si="248"/>
        <v>Glocester</v>
      </c>
      <c r="O147" s="238" t="str">
        <f t="shared" si="248"/>
        <v>Jamestown</v>
      </c>
      <c r="P147" s="238" t="str">
        <f t="shared" si="248"/>
        <v>Johnston</v>
      </c>
      <c r="Q147" s="238" t="str">
        <f t="shared" si="248"/>
        <v>Lincoln</v>
      </c>
      <c r="R147" s="238" t="str">
        <f t="shared" si="248"/>
        <v>Little Compton</v>
      </c>
      <c r="S147" s="238" t="str">
        <f t="shared" si="248"/>
        <v>Middletown</v>
      </c>
      <c r="T147" s="238" t="str">
        <f t="shared" si="248"/>
        <v>Narragansett</v>
      </c>
      <c r="U147" s="238" t="str">
        <f t="shared" si="248"/>
        <v>Newport</v>
      </c>
      <c r="V147" s="238" t="str">
        <f t="shared" si="248"/>
        <v>New Shoreham</v>
      </c>
      <c r="W147" s="238" t="str">
        <f t="shared" si="248"/>
        <v>North Kingstown</v>
      </c>
      <c r="X147" s="238" t="str">
        <f t="shared" si="248"/>
        <v>North Providence</v>
      </c>
      <c r="Y147" s="238" t="str">
        <f t="shared" si="248"/>
        <v>North Smithfield</v>
      </c>
      <c r="Z147" s="238" t="str">
        <f t="shared" si="248"/>
        <v>Pawtucket</v>
      </c>
      <c r="AA147" s="238" t="str">
        <f t="shared" si="248"/>
        <v>Portsmouth</v>
      </c>
      <c r="AB147" s="238" t="str">
        <f t="shared" si="248"/>
        <v>Providence</v>
      </c>
      <c r="AC147" s="238" t="str">
        <f t="shared" si="248"/>
        <v>Scituate</v>
      </c>
      <c r="AD147" s="238" t="str">
        <f t="shared" si="248"/>
        <v>Smithfield</v>
      </c>
      <c r="AE147" s="238" t="str">
        <f t="shared" si="248"/>
        <v>South Kingstown</v>
      </c>
      <c r="AF147" s="238" t="str">
        <f t="shared" si="248"/>
        <v>Tiverton</v>
      </c>
      <c r="AG147" s="238" t="str">
        <f t="shared" si="248"/>
        <v>Warwick</v>
      </c>
      <c r="AH147" s="238" t="str">
        <f t="shared" si="248"/>
        <v>Westerly</v>
      </c>
      <c r="AI147" s="238" t="str">
        <f t="shared" si="248"/>
        <v>W Warwick</v>
      </c>
      <c r="AJ147" s="238" t="str">
        <f t="shared" si="248"/>
        <v>Woonsocket</v>
      </c>
      <c r="AK147" s="238" t="str">
        <f t="shared" ref="AK147:BG147" si="249">VLOOKUP(AK146,num,15,FALSE)</f>
        <v>Davies</v>
      </c>
      <c r="AL147" s="238" t="str">
        <f t="shared" si="249"/>
        <v>Deaf</v>
      </c>
      <c r="AM147" s="238" t="str">
        <f t="shared" si="249"/>
        <v>Metropolitan C&amp;TC</v>
      </c>
      <c r="AN147" s="238" t="str">
        <f t="shared" si="249"/>
        <v>Highlander</v>
      </c>
      <c r="AO147" s="238" t="str">
        <f t="shared" si="249"/>
        <v>New England Laborers</v>
      </c>
      <c r="AP147" s="238" t="str">
        <f t="shared" si="249"/>
        <v>Cuffee</v>
      </c>
      <c r="AQ147" s="238" t="str">
        <f t="shared" si="249"/>
        <v>Kingston Hill</v>
      </c>
      <c r="AR147" s="238" t="str">
        <f t="shared" si="249"/>
        <v>International</v>
      </c>
      <c r="AS147" s="238" t="str">
        <f t="shared" si="249"/>
        <v>Blackstone</v>
      </c>
      <c r="AT147" s="238" t="str">
        <f t="shared" si="249"/>
        <v>Compass</v>
      </c>
      <c r="AU147" s="238" t="str">
        <f t="shared" si="249"/>
        <v>Times 2</v>
      </c>
      <c r="AV147" s="238" t="str">
        <f t="shared" si="249"/>
        <v>ACES</v>
      </c>
      <c r="AW147" s="238" t="str">
        <f t="shared" si="249"/>
        <v>Beacon</v>
      </c>
      <c r="AX147" s="238" t="str">
        <f t="shared" si="249"/>
        <v>Learning Community</v>
      </c>
      <c r="AY147" s="238" t="str">
        <f t="shared" si="249"/>
        <v>Segue</v>
      </c>
      <c r="AZ147" s="238" t="str">
        <f t="shared" si="249"/>
        <v>RIMA-BV</v>
      </c>
      <c r="BA147" s="238" t="str">
        <f t="shared" ref="BA147:BB147" si="250">VLOOKUP(BA146,num,15,FALSE)</f>
        <v>Greene</v>
      </c>
      <c r="BB147" s="238" t="str">
        <f t="shared" si="250"/>
        <v>Trinity</v>
      </c>
      <c r="BC147" s="238" t="s">
        <v>1498</v>
      </c>
      <c r="BD147" s="238" t="str">
        <f t="shared" si="249"/>
        <v>Bristol-Warren</v>
      </c>
      <c r="BE147" s="238" t="str">
        <f t="shared" si="249"/>
        <v>Exeter-W. Greenwich</v>
      </c>
      <c r="BF147" s="238" t="str">
        <f t="shared" si="249"/>
        <v>Chariho</v>
      </c>
      <c r="BG147" s="238" t="str">
        <f t="shared" si="249"/>
        <v>Foster-Glocester</v>
      </c>
      <c r="BH147" s="38"/>
    </row>
    <row r="148" spans="1:89" s="30" customFormat="1" ht="22.9" customHeight="1">
      <c r="A148" s="207"/>
      <c r="B148" s="244"/>
      <c r="C148" s="228"/>
      <c r="D148" s="284" t="s">
        <v>557</v>
      </c>
      <c r="E148" s="99" t="b">
        <f t="shared" ref="E148:P148" si="251">EXACT(E147,E149)</f>
        <v>1</v>
      </c>
      <c r="F148" s="99" t="b">
        <f t="shared" si="251"/>
        <v>1</v>
      </c>
      <c r="G148" s="99" t="b">
        <f t="shared" si="251"/>
        <v>1</v>
      </c>
      <c r="H148" s="99" t="b">
        <f t="shared" si="251"/>
        <v>1</v>
      </c>
      <c r="I148" s="99" t="b">
        <f t="shared" si="251"/>
        <v>1</v>
      </c>
      <c r="J148" s="99" t="b">
        <f t="shared" si="251"/>
        <v>1</v>
      </c>
      <c r="K148" s="99" t="b">
        <f t="shared" si="251"/>
        <v>1</v>
      </c>
      <c r="L148" s="99" t="b">
        <f t="shared" si="251"/>
        <v>1</v>
      </c>
      <c r="M148" s="99" t="b">
        <f t="shared" si="251"/>
        <v>1</v>
      </c>
      <c r="N148" s="99" t="b">
        <f t="shared" si="251"/>
        <v>1</v>
      </c>
      <c r="O148" s="99" t="b">
        <f t="shared" si="251"/>
        <v>1</v>
      </c>
      <c r="P148" s="99" t="b">
        <f t="shared" si="251"/>
        <v>1</v>
      </c>
      <c r="Q148" s="99" t="b">
        <f t="shared" ref="Q148:BH148" si="252">EXACT(Q147,Q149)</f>
        <v>1</v>
      </c>
      <c r="R148" s="99" t="b">
        <f t="shared" si="252"/>
        <v>1</v>
      </c>
      <c r="S148" s="99" t="b">
        <f t="shared" si="252"/>
        <v>1</v>
      </c>
      <c r="T148" s="99" t="b">
        <f t="shared" si="252"/>
        <v>1</v>
      </c>
      <c r="U148" s="99" t="b">
        <f t="shared" si="252"/>
        <v>1</v>
      </c>
      <c r="V148" s="99" t="b">
        <f t="shared" si="252"/>
        <v>1</v>
      </c>
      <c r="W148" s="99" t="b">
        <f t="shared" si="252"/>
        <v>1</v>
      </c>
      <c r="X148" s="99" t="b">
        <f t="shared" si="252"/>
        <v>1</v>
      </c>
      <c r="Y148" s="99" t="b">
        <f t="shared" si="252"/>
        <v>1</v>
      </c>
      <c r="Z148" s="99" t="b">
        <f t="shared" si="252"/>
        <v>1</v>
      </c>
      <c r="AA148" s="99" t="b">
        <f t="shared" si="252"/>
        <v>1</v>
      </c>
      <c r="AB148" s="99" t="b">
        <f t="shared" si="252"/>
        <v>1</v>
      </c>
      <c r="AC148" s="99" t="b">
        <f t="shared" si="252"/>
        <v>1</v>
      </c>
      <c r="AD148" s="99" t="b">
        <f t="shared" si="252"/>
        <v>1</v>
      </c>
      <c r="AE148" s="99" t="b">
        <f t="shared" si="252"/>
        <v>1</v>
      </c>
      <c r="AF148" s="99" t="b">
        <f t="shared" si="252"/>
        <v>1</v>
      </c>
      <c r="AG148" s="99" t="b">
        <f t="shared" si="252"/>
        <v>1</v>
      </c>
      <c r="AH148" s="99" t="b">
        <f t="shared" si="252"/>
        <v>1</v>
      </c>
      <c r="AI148" s="99" t="b">
        <f t="shared" si="252"/>
        <v>1</v>
      </c>
      <c r="AJ148" s="99" t="b">
        <f t="shared" si="252"/>
        <v>1</v>
      </c>
      <c r="AK148" s="99" t="b">
        <f t="shared" si="252"/>
        <v>1</v>
      </c>
      <c r="AL148" s="99" t="b">
        <f t="shared" si="252"/>
        <v>1</v>
      </c>
      <c r="AM148" s="99" t="b">
        <f t="shared" si="252"/>
        <v>1</v>
      </c>
      <c r="AN148" s="99" t="b">
        <f t="shared" si="252"/>
        <v>1</v>
      </c>
      <c r="AO148" s="99" t="b">
        <f t="shared" si="252"/>
        <v>1</v>
      </c>
      <c r="AP148" s="99" t="b">
        <f t="shared" si="252"/>
        <v>1</v>
      </c>
      <c r="AQ148" s="99" t="b">
        <f t="shared" si="252"/>
        <v>1</v>
      </c>
      <c r="AR148" s="99" t="b">
        <f t="shared" si="252"/>
        <v>1</v>
      </c>
      <c r="AS148" s="99" t="b">
        <f t="shared" si="252"/>
        <v>1</v>
      </c>
      <c r="AT148" s="99" t="b">
        <f t="shared" si="252"/>
        <v>1</v>
      </c>
      <c r="AU148" s="99" t="b">
        <f t="shared" si="252"/>
        <v>1</v>
      </c>
      <c r="AV148" s="99" t="b">
        <f t="shared" si="252"/>
        <v>1</v>
      </c>
      <c r="AW148" s="99" t="b">
        <f t="shared" si="252"/>
        <v>1</v>
      </c>
      <c r="AX148" s="99" t="b">
        <f t="shared" si="252"/>
        <v>1</v>
      </c>
      <c r="AY148" s="99" t="b">
        <f t="shared" si="252"/>
        <v>1</v>
      </c>
      <c r="AZ148" s="99" t="b">
        <f t="shared" si="252"/>
        <v>1</v>
      </c>
      <c r="BA148" s="99" t="b">
        <f t="shared" ref="BA148:BC148" si="253">EXACT(BA147,BA149)</f>
        <v>1</v>
      </c>
      <c r="BB148" s="99" t="b">
        <f t="shared" si="253"/>
        <v>1</v>
      </c>
      <c r="BC148" s="99" t="b">
        <f t="shared" si="253"/>
        <v>1</v>
      </c>
      <c r="BD148" s="99" t="b">
        <f t="shared" si="252"/>
        <v>1</v>
      </c>
      <c r="BE148" s="99" t="b">
        <f t="shared" si="252"/>
        <v>1</v>
      </c>
      <c r="BF148" s="99" t="b">
        <f t="shared" si="252"/>
        <v>1</v>
      </c>
      <c r="BG148" s="99" t="b">
        <f t="shared" si="252"/>
        <v>1</v>
      </c>
      <c r="BH148" s="99" t="b">
        <f t="shared" si="252"/>
        <v>1</v>
      </c>
    </row>
    <row r="149" spans="1:89" s="30" customFormat="1" ht="22.9" customHeight="1">
      <c r="A149" s="207"/>
      <c r="B149" s="38" t="s">
        <v>46</v>
      </c>
      <c r="C149" s="245" t="s">
        <v>556</v>
      </c>
      <c r="D149" s="471" t="s">
        <v>46</v>
      </c>
      <c r="E149" s="466" t="s">
        <v>510</v>
      </c>
      <c r="F149" s="466" t="s">
        <v>514</v>
      </c>
      <c r="G149" s="466" t="s">
        <v>515</v>
      </c>
      <c r="H149" s="466" t="s">
        <v>516</v>
      </c>
      <c r="I149" s="466" t="s">
        <v>517</v>
      </c>
      <c r="J149" s="466" t="s">
        <v>518</v>
      </c>
      <c r="K149" s="466" t="s">
        <v>545</v>
      </c>
      <c r="L149" s="466" t="s">
        <v>519</v>
      </c>
      <c r="M149" s="466" t="s">
        <v>520</v>
      </c>
      <c r="N149" s="466" t="s">
        <v>547</v>
      </c>
      <c r="O149" s="466" t="s">
        <v>523</v>
      </c>
      <c r="P149" s="466" t="s">
        <v>524</v>
      </c>
      <c r="Q149" s="466" t="s">
        <v>548</v>
      </c>
      <c r="R149" s="466" t="s">
        <v>527</v>
      </c>
      <c r="S149" s="466" t="s">
        <v>529</v>
      </c>
      <c r="T149" s="466" t="s">
        <v>530</v>
      </c>
      <c r="U149" s="466" t="s">
        <v>549</v>
      </c>
      <c r="V149" s="466" t="s">
        <v>532</v>
      </c>
      <c r="W149" s="466" t="s">
        <v>533</v>
      </c>
      <c r="X149" s="466" t="s">
        <v>688</v>
      </c>
      <c r="Y149" s="466" t="s">
        <v>550</v>
      </c>
      <c r="Z149" s="466" t="s">
        <v>534</v>
      </c>
      <c r="AA149" s="466" t="s">
        <v>535</v>
      </c>
      <c r="AB149" s="466" t="s">
        <v>536</v>
      </c>
      <c r="AC149" s="466" t="s">
        <v>551</v>
      </c>
      <c r="AD149" s="466" t="s">
        <v>538</v>
      </c>
      <c r="AE149" s="466" t="s">
        <v>539</v>
      </c>
      <c r="AF149" s="466" t="s">
        <v>540</v>
      </c>
      <c r="AG149" s="466" t="s">
        <v>553</v>
      </c>
      <c r="AH149" s="466" t="s">
        <v>554</v>
      </c>
      <c r="AI149" s="466" t="s">
        <v>541</v>
      </c>
      <c r="AJ149" s="466" t="s">
        <v>555</v>
      </c>
      <c r="AK149" s="466" t="s">
        <v>562</v>
      </c>
      <c r="AL149" s="466" t="s">
        <v>563</v>
      </c>
      <c r="AM149" s="466" t="s">
        <v>528</v>
      </c>
      <c r="AN149" s="466" t="s">
        <v>692</v>
      </c>
      <c r="AO149" s="466" t="s">
        <v>531</v>
      </c>
      <c r="AP149" s="466" t="s">
        <v>544</v>
      </c>
      <c r="AQ149" s="466" t="s">
        <v>525</v>
      </c>
      <c r="AR149" s="466" t="s">
        <v>522</v>
      </c>
      <c r="AS149" s="466" t="s">
        <v>512</v>
      </c>
      <c r="AT149" s="466" t="s">
        <v>543</v>
      </c>
      <c r="AU149" s="466" t="s">
        <v>552</v>
      </c>
      <c r="AV149" s="466" t="s">
        <v>1475</v>
      </c>
      <c r="AW149" s="466" t="s">
        <v>511</v>
      </c>
      <c r="AX149" s="466" t="s">
        <v>526</v>
      </c>
      <c r="AY149" s="466" t="s">
        <v>537</v>
      </c>
      <c r="AZ149" s="466" t="s">
        <v>689</v>
      </c>
      <c r="BA149" s="466" t="s">
        <v>1473</v>
      </c>
      <c r="BB149" s="466" t="s">
        <v>1474</v>
      </c>
      <c r="BC149" s="497" t="s">
        <v>1498</v>
      </c>
      <c r="BD149" s="466" t="s">
        <v>513</v>
      </c>
      <c r="BE149" s="466" t="s">
        <v>546</v>
      </c>
      <c r="BF149" s="466" t="s">
        <v>542</v>
      </c>
      <c r="BG149" s="466" t="s">
        <v>521</v>
      </c>
      <c r="BH149" s="466"/>
    </row>
    <row r="150" spans="1:89">
      <c r="A150" s="254">
        <f>LEFT(B150,2)*100</f>
        <v>0</v>
      </c>
      <c r="B150" s="250" t="s">
        <v>133</v>
      </c>
      <c r="C150" s="99" t="b">
        <f t="shared" ref="C150:C179" si="254">EXACT(D150,B150)</f>
        <v>1</v>
      </c>
      <c r="D150" s="470" t="s">
        <v>133</v>
      </c>
      <c r="E150" s="468">
        <v>11039999.819999993</v>
      </c>
      <c r="F150" s="469">
        <v>7734781.1300000018</v>
      </c>
      <c r="G150" s="468">
        <v>13744424.690000013</v>
      </c>
      <c r="H150" s="468">
        <v>17861597.259999942</v>
      </c>
      <c r="I150" s="469">
        <v>35925405.820000127</v>
      </c>
      <c r="J150" s="468">
        <v>17134350.030000009</v>
      </c>
      <c r="K150" s="468">
        <v>6932765.8900000043</v>
      </c>
      <c r="L150" s="468">
        <v>14861252.809999989</v>
      </c>
      <c r="M150" s="468">
        <v>2142605.8600000003</v>
      </c>
      <c r="N150" s="468">
        <v>4542393.0999999959</v>
      </c>
      <c r="O150" s="468">
        <v>5218971.7400000039</v>
      </c>
      <c r="P150" s="468">
        <v>10152184.610000009</v>
      </c>
      <c r="Q150" s="468">
        <v>11693896.899999989</v>
      </c>
      <c r="R150" s="468">
        <v>3042864.7699999977</v>
      </c>
      <c r="S150" s="468">
        <v>9843744.4900000114</v>
      </c>
      <c r="T150" s="468">
        <v>7291557.0699999966</v>
      </c>
      <c r="U150" s="468">
        <v>9407987.7600000016</v>
      </c>
      <c r="V150" s="468">
        <v>1236826.29</v>
      </c>
      <c r="W150" s="468">
        <v>17283886.070000034</v>
      </c>
      <c r="X150" s="468">
        <v>12809222.85</v>
      </c>
      <c r="Y150" s="468">
        <v>5332443.8900000062</v>
      </c>
      <c r="Z150" s="468">
        <v>33746413.949999928</v>
      </c>
      <c r="AA150" s="468">
        <v>7867701.7399999984</v>
      </c>
      <c r="AB150" s="468">
        <v>99981233.5</v>
      </c>
      <c r="AC150" s="468">
        <v>5889101.6699999915</v>
      </c>
      <c r="AD150" s="468">
        <v>7457893.9300000118</v>
      </c>
      <c r="AE150" s="468">
        <v>15342380.209999993</v>
      </c>
      <c r="AF150" s="468">
        <v>7457142.589999998</v>
      </c>
      <c r="AG150" s="468">
        <v>41243382.330000162</v>
      </c>
      <c r="AH150" s="468">
        <v>15943681.509999897</v>
      </c>
      <c r="AI150" s="468">
        <v>13586169.76</v>
      </c>
      <c r="AJ150" s="468">
        <v>16699325.179999961</v>
      </c>
      <c r="AK150" s="468">
        <v>1007157.110000001</v>
      </c>
      <c r="AL150" s="468">
        <v>379657.93000000005</v>
      </c>
      <c r="AM150" s="468">
        <v>2632194.0400000014</v>
      </c>
      <c r="AN150" s="468">
        <v>2444856.4299999997</v>
      </c>
      <c r="AO150" s="468">
        <v>714594.62999999989</v>
      </c>
      <c r="AP150" s="468">
        <v>3758725.3300000015</v>
      </c>
      <c r="AQ150" s="468">
        <v>1375292.9600000002</v>
      </c>
      <c r="AR150" s="468">
        <v>2617122.4999999995</v>
      </c>
      <c r="AS150" s="468">
        <v>500567.24999999983</v>
      </c>
      <c r="AT150" s="468">
        <v>968491.72</v>
      </c>
      <c r="AU150" s="468">
        <v>3265412.33</v>
      </c>
      <c r="AV150" s="468">
        <v>443801.1700000001</v>
      </c>
      <c r="AW150" s="468">
        <v>488477.14999999967</v>
      </c>
      <c r="AX150" s="468">
        <v>3598657.7199999997</v>
      </c>
      <c r="AY150" s="468">
        <v>973050.89000000025</v>
      </c>
      <c r="AZ150" s="468">
        <v>2900440.6900000013</v>
      </c>
      <c r="BA150" s="468">
        <v>466423.8899999999</v>
      </c>
      <c r="BB150" s="468">
        <v>446414.56999999995</v>
      </c>
      <c r="BC150" s="485">
        <v>443972.04000000004</v>
      </c>
      <c r="BD150" s="468">
        <v>12650820.539999997</v>
      </c>
      <c r="BE150" s="468">
        <v>7295646.540000001</v>
      </c>
      <c r="BF150" s="468">
        <v>17427592.359999929</v>
      </c>
      <c r="BG150" s="468">
        <v>1864797.9000000004</v>
      </c>
      <c r="BH150" s="468">
        <v>559111756.91000021</v>
      </c>
      <c r="BJ150" s="427">
        <f t="shared" ref="BJ150:BJ180" si="255">ROUNDUP(MIN($AN150:$BC150),-3)</f>
        <v>444000</v>
      </c>
      <c r="BK150" s="427">
        <f t="shared" ref="BK150:BK180" si="256">ROUNDUP(MAX($AN150:$BC150),-3)</f>
        <v>3759000</v>
      </c>
      <c r="BL150" s="427">
        <f t="shared" ref="BL150:BL180" si="257">IF(ISERROR(ROUNDUP(AVERAGE($AN150:$BC150),-3))=TRUE,0,ROUNDUP(AVERAGE($AN150:$BC150),-3))</f>
        <v>1588000</v>
      </c>
      <c r="BM150" s="427">
        <f t="shared" ref="BM150:BM180" si="258">ROUNDUP(MIN($BD150:$BG150),-3)</f>
        <v>1865000</v>
      </c>
      <c r="BN150" s="427">
        <f t="shared" ref="BN150:BN180" si="259">ROUNDUP(MAX($BD150:$BG150),-3)</f>
        <v>17428000</v>
      </c>
      <c r="BO150" s="427">
        <f t="shared" ref="BO150:BO180" si="260">IF(ISERROR(ROUNDUP(AVERAGE($BD150:$BG150),-3))=TRUE,0,ROUNDUP(AVERAGE($BD150:$BG150),-3))</f>
        <v>9810000</v>
      </c>
      <c r="BP150" s="427">
        <f t="shared" ref="BP150:BP180" si="261">ROUNDUP(MIN($AK150:$AM150),-3)</f>
        <v>380000</v>
      </c>
      <c r="BQ150" s="427">
        <f t="shared" ref="BQ150:BQ180" si="262">ROUNDUP(MAX($AK150:$AM150),-3)</f>
        <v>2633000</v>
      </c>
      <c r="BR150" s="427">
        <f t="shared" ref="BR150:BR180" si="263">IF(ISERROR(ROUNDUP(AVERAGE($AK150:$AM150),-3))=TRUE,0,ROUNDUP(AVERAGE($AK150:$AM150),-3))</f>
        <v>1340000</v>
      </c>
      <c r="BS150" s="427">
        <f t="shared" ref="BS150:BS180" si="264">ROUNDUP(MIN($E150,$F150,$H150,$J150,$K150,$M150,$N150,$O150,$Q150,$R150,$S150,$T150,$V150,$W150,$Y150,$AA150,$AC150,$AD150,$AE150,$AF150,$AH150),-3)</f>
        <v>1237000</v>
      </c>
      <c r="BT150" s="427">
        <f t="shared" ref="BT150:BT180" si="265">ROUNDUP(MAX($E150,$F150,$H150,$J150,$K150,$M150,$N150,$O150,$Q150,$R150,$S150,$T150,$V150,$W150,$Y150,$AA150,$AC150,$AD150,$AE150,$AF150,$AH150),-3)</f>
        <v>17862000</v>
      </c>
      <c r="BU150" s="427">
        <f t="shared" ref="BU150:BU180" si="266">IF(ISERROR(ROUNDUP(AVERAGE($E150, $F150, $H150, $J150,$K150, $M150, $O150,$Q150,$R150,$S150,$T150,$V150,$W150,$Y150,$AA150,$AC150,$AD150,$AE150,$AF150,$AH150),-3))=TRUE,0,ROUNDUP(AVERAGE($E150, $F150, $H150, $J150,$K150, $M150, $O150,$Q150,$R150,$S150,$T150,$V150,$W150,$Y150,$AA150,$AC150,$AD150,$AE150,$AF150,$AH150),-3))</f>
        <v>9188000</v>
      </c>
      <c r="BV150" s="427">
        <f t="shared" ref="BV150:BV180" si="267">ROUNDUP(MIN($G150,$Z150,$AB150,$AJ150),-3)</f>
        <v>13745000</v>
      </c>
      <c r="BW150" s="427">
        <f t="shared" ref="BW150:BW180" si="268">ROUNDUP(MAX($G150,$Z150,$AB150,$AJ150),-3)</f>
        <v>99982000</v>
      </c>
      <c r="BX150" s="427">
        <f t="shared" ref="BX150:BX180" si="269">IF(ISERROR(ROUNDUP(AVERAGE($G150,$Z150, $AB150,$AJ150),-3))=TRUE,0,ROUNDUP(AVERAGE($G150,$Z150, $AB150,$AJ150),-3))</f>
        <v>41043000</v>
      </c>
      <c r="BY150" s="427">
        <f t="shared" ref="BY150:BY180" si="270">ROUNDUP(MIN($I150,$L150,$P150,$U150,$X150,$AG150,$AI150),-3)</f>
        <v>9408000</v>
      </c>
      <c r="BZ150" s="427">
        <f t="shared" ref="BZ150:BZ180" si="271">ROUNDUP(MAX($I150,$L150,$P150,$U150,$X150,$AG150,$AI150),-3)</f>
        <v>41244000</v>
      </c>
      <c r="CA150" s="427">
        <f t="shared" ref="CA150:CA180" si="272">IF(ISERROR(ROUNDUP(AVERAGE($I150, $L150, $P150, $U150,$X150,$AG150, $AI150),-3))=TRUE,0,ROUNDUP(AVERAGE($I150, $L150, $P150,$U150, $X150,$AG150, $AI150),-3))</f>
        <v>19713000</v>
      </c>
      <c r="CB150" s="233">
        <f t="shared" ref="CB150:CB180" si="273">ROUNDUP(MIN($E150:$BG150),-3)</f>
        <v>380000</v>
      </c>
      <c r="CC150" s="233">
        <f t="shared" ref="CC150:CC180" si="274">ROUNDUP(MAX($E150:$BG150),-3)</f>
        <v>99982000</v>
      </c>
      <c r="CD150" s="233">
        <f t="shared" ref="CD150:CD180" si="275">IF(ISERROR(ROUNDUP(AVERAGE($E150:$BG150),-3))=TRUE,0,ROUNDUP(AVERAGE($E150:$BG150),-3))</f>
        <v>10166000</v>
      </c>
      <c r="CE150" s="428">
        <f t="shared" ref="CE150" si="276">COUNT(E150:BG150)</f>
        <v>55</v>
      </c>
      <c r="CF150" s="426">
        <f t="shared" ref="CF150:CF180" si="277">COUNT($AN150:$BC150)</f>
        <v>16</v>
      </c>
      <c r="CG150" s="426">
        <f t="shared" ref="CG150:CG180" si="278">COUNT($BD150:$BG150)</f>
        <v>4</v>
      </c>
      <c r="CH150" s="426">
        <f t="shared" ref="CH150:CH180" si="279">COUNT($AK150:$AM150)</f>
        <v>3</v>
      </c>
      <c r="CI150" s="426">
        <f t="shared" ref="CI150:CI180" si="280">COUNT($E150,$F150,$H150,$J150,$K150,$M150,$N150,$O150,$Q150,$R150,$S150,$T150,$V150,$W150,$Y150,$AA150,$AC150,$AD150,$AE150,$AF150,$AH150)</f>
        <v>21</v>
      </c>
      <c r="CJ150" s="426">
        <f t="shared" ref="CJ150:CJ180" si="281">COUNT($G150,$Z150,$AB150,$AJ150)</f>
        <v>4</v>
      </c>
      <c r="CK150" s="426">
        <f t="shared" ref="CK150:CK161" si="282">COUNT($I150,$L317,$P317,$U150,$X150,$AG150,$AI150)</f>
        <v>6</v>
      </c>
    </row>
    <row r="151" spans="1:89">
      <c r="A151" s="254">
        <f>LEFT(B151,2)*100</f>
        <v>100</v>
      </c>
      <c r="B151" s="250" t="s">
        <v>134</v>
      </c>
      <c r="C151" s="99" t="b">
        <f t="shared" si="254"/>
        <v>1</v>
      </c>
      <c r="D151" s="470" t="s">
        <v>134</v>
      </c>
      <c r="E151" s="468"/>
      <c r="F151" s="468"/>
      <c r="G151" s="468"/>
      <c r="H151" s="468"/>
      <c r="I151" s="469"/>
      <c r="J151" s="468"/>
      <c r="K151" s="468"/>
      <c r="L151" s="468"/>
      <c r="M151" s="468"/>
      <c r="N151" s="468"/>
      <c r="O151" s="468"/>
      <c r="P151" s="468"/>
      <c r="Q151" s="468"/>
      <c r="R151" s="468"/>
      <c r="S151" s="468"/>
      <c r="T151" s="468"/>
      <c r="U151" s="468"/>
      <c r="V151" s="468"/>
      <c r="W151" s="468"/>
      <c r="X151" s="468"/>
      <c r="Y151" s="468"/>
      <c r="Z151" s="468"/>
      <c r="AA151" s="468"/>
      <c r="AB151" s="468"/>
      <c r="AC151" s="468"/>
      <c r="AD151" s="468"/>
      <c r="AE151" s="468"/>
      <c r="AF151" s="468"/>
      <c r="AG151" s="468"/>
      <c r="AH151" s="468"/>
      <c r="AI151" s="468"/>
      <c r="AJ151" s="468"/>
      <c r="AK151" s="468"/>
      <c r="AL151" s="468"/>
      <c r="AM151" s="468"/>
      <c r="AN151" s="468"/>
      <c r="AO151" s="468"/>
      <c r="AP151" s="468"/>
      <c r="AQ151" s="468"/>
      <c r="AR151" s="468"/>
      <c r="AS151" s="468"/>
      <c r="AT151" s="468"/>
      <c r="AU151" s="468"/>
      <c r="AV151" s="468"/>
      <c r="AW151" s="468"/>
      <c r="AX151" s="468"/>
      <c r="AY151" s="468"/>
      <c r="AZ151" s="468"/>
      <c r="BA151" s="468"/>
      <c r="BB151" s="468"/>
      <c r="BC151" s="485"/>
      <c r="BD151" s="468"/>
      <c r="BE151" s="468"/>
      <c r="BF151" s="468">
        <v>180196.41999999998</v>
      </c>
      <c r="BG151" s="468">
        <v>171048.12999999998</v>
      </c>
      <c r="BH151" s="468">
        <v>351244.54999999993</v>
      </c>
      <c r="BJ151" s="427">
        <f t="shared" si="255"/>
        <v>0</v>
      </c>
      <c r="BK151" s="427">
        <f t="shared" si="256"/>
        <v>0</v>
      </c>
      <c r="BL151" s="427">
        <f t="shared" si="257"/>
        <v>0</v>
      </c>
      <c r="BM151" s="427">
        <f t="shared" si="258"/>
        <v>172000</v>
      </c>
      <c r="BN151" s="427">
        <f t="shared" si="259"/>
        <v>181000</v>
      </c>
      <c r="BO151" s="427">
        <f t="shared" si="260"/>
        <v>176000</v>
      </c>
      <c r="BP151" s="427">
        <f t="shared" si="261"/>
        <v>0</v>
      </c>
      <c r="BQ151" s="427">
        <f t="shared" si="262"/>
        <v>0</v>
      </c>
      <c r="BR151" s="427">
        <f t="shared" si="263"/>
        <v>0</v>
      </c>
      <c r="BS151" s="427">
        <f t="shared" si="264"/>
        <v>0</v>
      </c>
      <c r="BT151" s="427">
        <f t="shared" si="265"/>
        <v>0</v>
      </c>
      <c r="BU151" s="427">
        <f t="shared" si="266"/>
        <v>0</v>
      </c>
      <c r="BV151" s="427">
        <f t="shared" si="267"/>
        <v>0</v>
      </c>
      <c r="BW151" s="427">
        <f t="shared" si="268"/>
        <v>0</v>
      </c>
      <c r="BX151" s="427">
        <f t="shared" si="269"/>
        <v>0</v>
      </c>
      <c r="BY151" s="427">
        <f t="shared" si="270"/>
        <v>0</v>
      </c>
      <c r="BZ151" s="427">
        <f t="shared" si="271"/>
        <v>0</v>
      </c>
      <c r="CA151" s="427">
        <f t="shared" si="272"/>
        <v>0</v>
      </c>
      <c r="CB151" s="233">
        <f t="shared" si="273"/>
        <v>172000</v>
      </c>
      <c r="CC151" s="233">
        <f t="shared" si="274"/>
        <v>181000</v>
      </c>
      <c r="CD151" s="233">
        <f t="shared" si="275"/>
        <v>176000</v>
      </c>
      <c r="CE151" s="428">
        <f t="shared" ref="CE151:CE180" si="283">COUNT(E151:BG151)</f>
        <v>2</v>
      </c>
      <c r="CF151" s="426">
        <f t="shared" si="277"/>
        <v>0</v>
      </c>
      <c r="CG151" s="426">
        <f t="shared" si="278"/>
        <v>2</v>
      </c>
      <c r="CH151" s="426">
        <f t="shared" si="279"/>
        <v>0</v>
      </c>
      <c r="CI151" s="426">
        <f t="shared" si="280"/>
        <v>0</v>
      </c>
      <c r="CJ151" s="426">
        <f t="shared" si="281"/>
        <v>0</v>
      </c>
      <c r="CK151" s="426">
        <f t="shared" si="282"/>
        <v>0</v>
      </c>
    </row>
    <row r="152" spans="1:89">
      <c r="A152" s="254">
        <f t="shared" ref="A152:A179" si="284">LEFT(B152,2)*100</f>
        <v>200</v>
      </c>
      <c r="B152" s="250" t="s">
        <v>135</v>
      </c>
      <c r="C152" s="99" t="b">
        <f t="shared" si="254"/>
        <v>1</v>
      </c>
      <c r="D152" s="470" t="s">
        <v>135</v>
      </c>
      <c r="E152" s="468">
        <v>784365.05000000028</v>
      </c>
      <c r="F152" s="468">
        <v>232452.77</v>
      </c>
      <c r="G152" s="468">
        <v>751197.14000000025</v>
      </c>
      <c r="H152" s="468">
        <v>967620.1600000005</v>
      </c>
      <c r="I152" s="469">
        <v>2253950.5499999993</v>
      </c>
      <c r="J152" s="468">
        <v>523242.02999999985</v>
      </c>
      <c r="K152" s="468">
        <v>636853.0199999999</v>
      </c>
      <c r="L152" s="468">
        <v>836804.30999999982</v>
      </c>
      <c r="M152" s="468">
        <v>68498.02</v>
      </c>
      <c r="N152" s="468">
        <v>159510.44</v>
      </c>
      <c r="O152" s="468">
        <v>223124.23000000004</v>
      </c>
      <c r="P152" s="468">
        <v>645097.18999999971</v>
      </c>
      <c r="Q152" s="468">
        <v>964111.76000000036</v>
      </c>
      <c r="R152" s="468">
        <v>100417.21999999999</v>
      </c>
      <c r="S152" s="468">
        <v>769839.59999999974</v>
      </c>
      <c r="T152" s="468">
        <v>367913.59999999992</v>
      </c>
      <c r="U152" s="468">
        <v>441961.89000000007</v>
      </c>
      <c r="V152" s="468">
        <v>116400.17999999998</v>
      </c>
      <c r="W152" s="468">
        <v>805345.9</v>
      </c>
      <c r="X152" s="468">
        <v>624180.32999999996</v>
      </c>
      <c r="Y152" s="468">
        <v>314130.33999999997</v>
      </c>
      <c r="Z152" s="468">
        <v>1177985.1100000001</v>
      </c>
      <c r="AA152" s="468">
        <v>470502.63000000018</v>
      </c>
      <c r="AB152" s="468">
        <v>4124018.5900000012</v>
      </c>
      <c r="AC152" s="468">
        <v>462393.49000000011</v>
      </c>
      <c r="AD152" s="468">
        <v>621853.4800000001</v>
      </c>
      <c r="AE152" s="468">
        <v>770381.1399999999</v>
      </c>
      <c r="AF152" s="468">
        <v>401424.00000000006</v>
      </c>
      <c r="AG152" s="468">
        <v>2858342.070000004</v>
      </c>
      <c r="AH152" s="468">
        <v>679574.71999999951</v>
      </c>
      <c r="AI152" s="468">
        <v>857106.92000000016</v>
      </c>
      <c r="AJ152" s="468">
        <v>891102.56000000052</v>
      </c>
      <c r="AK152" s="468"/>
      <c r="AL152" s="468">
        <v>63476.090000000011</v>
      </c>
      <c r="AM152" s="468"/>
      <c r="AN152" s="468">
        <v>149340.74</v>
      </c>
      <c r="AO152" s="468">
        <v>73640.709999999992</v>
      </c>
      <c r="AP152" s="468">
        <v>219306.98999999993</v>
      </c>
      <c r="AQ152" s="468">
        <v>36543.699999999997</v>
      </c>
      <c r="AR152" s="468">
        <v>90236.69</v>
      </c>
      <c r="AS152" s="468">
        <v>54998.040000000008</v>
      </c>
      <c r="AT152" s="468">
        <v>20697.840000000011</v>
      </c>
      <c r="AU152" s="468">
        <v>110517.09000000001</v>
      </c>
      <c r="AV152" s="468"/>
      <c r="AW152" s="468">
        <v>190365.22000000003</v>
      </c>
      <c r="AX152" s="468">
        <v>92664.5</v>
      </c>
      <c r="AY152" s="468">
        <v>58940</v>
      </c>
      <c r="AZ152" s="468">
        <v>111428.70999999998</v>
      </c>
      <c r="BA152" s="468">
        <v>51611.570000000014</v>
      </c>
      <c r="BB152" s="468"/>
      <c r="BC152" s="485"/>
      <c r="BD152" s="468">
        <v>928503.12999999977</v>
      </c>
      <c r="BE152" s="468">
        <v>404277.84</v>
      </c>
      <c r="BF152" s="468">
        <v>737844.83000000031</v>
      </c>
      <c r="BG152" s="468">
        <v>348480.85999999993</v>
      </c>
      <c r="BH152" s="468">
        <v>29644574.990000002</v>
      </c>
      <c r="BJ152" s="427">
        <f t="shared" si="255"/>
        <v>21000</v>
      </c>
      <c r="BK152" s="427">
        <f t="shared" si="256"/>
        <v>220000</v>
      </c>
      <c r="BL152" s="427">
        <f t="shared" si="257"/>
        <v>97000</v>
      </c>
      <c r="BM152" s="427">
        <f t="shared" si="258"/>
        <v>349000</v>
      </c>
      <c r="BN152" s="427">
        <f t="shared" si="259"/>
        <v>929000</v>
      </c>
      <c r="BO152" s="427">
        <f t="shared" si="260"/>
        <v>605000</v>
      </c>
      <c r="BP152" s="427">
        <f t="shared" si="261"/>
        <v>64000</v>
      </c>
      <c r="BQ152" s="427">
        <f t="shared" si="262"/>
        <v>64000</v>
      </c>
      <c r="BR152" s="427">
        <f t="shared" si="263"/>
        <v>64000</v>
      </c>
      <c r="BS152" s="427">
        <f t="shared" si="264"/>
        <v>69000</v>
      </c>
      <c r="BT152" s="427">
        <f t="shared" si="265"/>
        <v>968000</v>
      </c>
      <c r="BU152" s="427">
        <f t="shared" si="266"/>
        <v>515000</v>
      </c>
      <c r="BV152" s="427">
        <f t="shared" si="267"/>
        <v>752000</v>
      </c>
      <c r="BW152" s="427">
        <f t="shared" si="268"/>
        <v>4125000</v>
      </c>
      <c r="BX152" s="427">
        <f t="shared" si="269"/>
        <v>1737000</v>
      </c>
      <c r="BY152" s="427">
        <f t="shared" si="270"/>
        <v>442000</v>
      </c>
      <c r="BZ152" s="427">
        <f t="shared" si="271"/>
        <v>2859000</v>
      </c>
      <c r="CA152" s="427">
        <f t="shared" si="272"/>
        <v>1217000</v>
      </c>
      <c r="CB152" s="233">
        <f t="shared" si="273"/>
        <v>21000</v>
      </c>
      <c r="CC152" s="233">
        <f t="shared" si="274"/>
        <v>4125000</v>
      </c>
      <c r="CD152" s="233">
        <f t="shared" si="275"/>
        <v>593000</v>
      </c>
      <c r="CE152" s="428">
        <f t="shared" si="283"/>
        <v>50</v>
      </c>
      <c r="CF152" s="426">
        <f t="shared" si="277"/>
        <v>13</v>
      </c>
      <c r="CG152" s="426">
        <f t="shared" si="278"/>
        <v>4</v>
      </c>
      <c r="CH152" s="426">
        <f t="shared" si="279"/>
        <v>1</v>
      </c>
      <c r="CI152" s="426">
        <f t="shared" si="280"/>
        <v>21</v>
      </c>
      <c r="CJ152" s="426">
        <f t="shared" si="281"/>
        <v>4</v>
      </c>
      <c r="CK152" s="426">
        <f t="shared" si="282"/>
        <v>6</v>
      </c>
    </row>
    <row r="153" spans="1:89">
      <c r="A153" s="254">
        <f t="shared" si="284"/>
        <v>300</v>
      </c>
      <c r="B153" s="250" t="s">
        <v>136</v>
      </c>
      <c r="C153" s="99" t="b">
        <f t="shared" si="254"/>
        <v>1</v>
      </c>
      <c r="D153" s="470" t="s">
        <v>136</v>
      </c>
      <c r="E153" s="468">
        <v>314895.50999999995</v>
      </c>
      <c r="F153" s="468">
        <v>3027.02</v>
      </c>
      <c r="G153" s="468">
        <v>221669.46</v>
      </c>
      <c r="H153" s="468">
        <v>338466.84999999986</v>
      </c>
      <c r="I153" s="469">
        <v>692600.89999999991</v>
      </c>
      <c r="J153" s="468">
        <v>170436.71</v>
      </c>
      <c r="K153" s="468"/>
      <c r="L153" s="468">
        <v>1012649.75</v>
      </c>
      <c r="M153" s="468"/>
      <c r="N153" s="468"/>
      <c r="O153" s="468"/>
      <c r="P153" s="468">
        <v>309018.53999999998</v>
      </c>
      <c r="Q153" s="468">
        <v>539283.12000000011</v>
      </c>
      <c r="R153" s="468"/>
      <c r="S153" s="468">
        <v>281369.98</v>
      </c>
      <c r="T153" s="468"/>
      <c r="U153" s="468">
        <v>114271.8</v>
      </c>
      <c r="V153" s="468"/>
      <c r="W153" s="468">
        <v>240672.12000000002</v>
      </c>
      <c r="X153" s="468">
        <v>738942.33000000007</v>
      </c>
      <c r="Y153" s="468">
        <v>161537.5</v>
      </c>
      <c r="Z153" s="468">
        <v>818504.88</v>
      </c>
      <c r="AA153" s="468">
        <v>31074.28999999999</v>
      </c>
      <c r="AB153" s="468">
        <v>1068730.46</v>
      </c>
      <c r="AC153" s="468">
        <v>54850.77</v>
      </c>
      <c r="AD153" s="468">
        <v>311148.05</v>
      </c>
      <c r="AE153" s="468">
        <v>377520.57000000007</v>
      </c>
      <c r="AF153" s="468">
        <v>72005.329999999987</v>
      </c>
      <c r="AG153" s="468">
        <v>1694145.7200000002</v>
      </c>
      <c r="AH153" s="468">
        <v>494412.32</v>
      </c>
      <c r="AI153" s="468">
        <v>347674.53</v>
      </c>
      <c r="AJ153" s="468">
        <v>494691.63</v>
      </c>
      <c r="AK153" s="468"/>
      <c r="AL153" s="468"/>
      <c r="AM153" s="468"/>
      <c r="AN153" s="468">
        <v>1050</v>
      </c>
      <c r="AO153" s="468"/>
      <c r="AP153" s="468"/>
      <c r="AQ153" s="468"/>
      <c r="AR153" s="468"/>
      <c r="AS153" s="468"/>
      <c r="AT153" s="468"/>
      <c r="AU153" s="468"/>
      <c r="AV153" s="468"/>
      <c r="AW153" s="468"/>
      <c r="AX153" s="468"/>
      <c r="AY153" s="468"/>
      <c r="AZ153" s="468"/>
      <c r="BA153" s="468"/>
      <c r="BB153" s="468"/>
      <c r="BC153" s="485"/>
      <c r="BD153" s="468">
        <v>314305.9499999999</v>
      </c>
      <c r="BE153" s="468">
        <v>237803.82</v>
      </c>
      <c r="BF153" s="468">
        <v>386423.47999999992</v>
      </c>
      <c r="BG153" s="468">
        <v>95921.71</v>
      </c>
      <c r="BH153" s="468">
        <v>11939105.100000003</v>
      </c>
      <c r="BJ153" s="427">
        <f t="shared" si="255"/>
        <v>2000</v>
      </c>
      <c r="BK153" s="427">
        <f t="shared" si="256"/>
        <v>2000</v>
      </c>
      <c r="BL153" s="427">
        <f t="shared" si="257"/>
        <v>2000</v>
      </c>
      <c r="BM153" s="427">
        <f t="shared" si="258"/>
        <v>96000</v>
      </c>
      <c r="BN153" s="427">
        <f t="shared" si="259"/>
        <v>387000</v>
      </c>
      <c r="BO153" s="427">
        <f t="shared" si="260"/>
        <v>259000</v>
      </c>
      <c r="BP153" s="427">
        <f t="shared" si="261"/>
        <v>0</v>
      </c>
      <c r="BQ153" s="427">
        <f t="shared" si="262"/>
        <v>0</v>
      </c>
      <c r="BR153" s="427">
        <f t="shared" si="263"/>
        <v>0</v>
      </c>
      <c r="BS153" s="427">
        <f t="shared" si="264"/>
        <v>4000</v>
      </c>
      <c r="BT153" s="427">
        <f t="shared" si="265"/>
        <v>540000</v>
      </c>
      <c r="BU153" s="427">
        <f t="shared" si="266"/>
        <v>243000</v>
      </c>
      <c r="BV153" s="427">
        <f t="shared" si="267"/>
        <v>222000</v>
      </c>
      <c r="BW153" s="427">
        <f t="shared" si="268"/>
        <v>1069000</v>
      </c>
      <c r="BX153" s="427">
        <f t="shared" si="269"/>
        <v>651000</v>
      </c>
      <c r="BY153" s="427">
        <f t="shared" si="270"/>
        <v>115000</v>
      </c>
      <c r="BZ153" s="427">
        <f t="shared" si="271"/>
        <v>1695000</v>
      </c>
      <c r="CA153" s="427">
        <f t="shared" si="272"/>
        <v>702000</v>
      </c>
      <c r="CB153" s="233">
        <f t="shared" si="273"/>
        <v>2000</v>
      </c>
      <c r="CC153" s="233">
        <f t="shared" si="274"/>
        <v>1695000</v>
      </c>
      <c r="CD153" s="233">
        <f t="shared" si="275"/>
        <v>398000</v>
      </c>
      <c r="CE153" s="428">
        <f t="shared" si="283"/>
        <v>30</v>
      </c>
      <c r="CF153" s="426">
        <f t="shared" si="277"/>
        <v>1</v>
      </c>
      <c r="CG153" s="426">
        <f t="shared" si="278"/>
        <v>4</v>
      </c>
      <c r="CH153" s="426">
        <f t="shared" si="279"/>
        <v>0</v>
      </c>
      <c r="CI153" s="426">
        <f t="shared" si="280"/>
        <v>14</v>
      </c>
      <c r="CJ153" s="426">
        <f t="shared" si="281"/>
        <v>4</v>
      </c>
      <c r="CK153" s="426">
        <f t="shared" si="282"/>
        <v>6</v>
      </c>
    </row>
    <row r="154" spans="1:89" ht="36">
      <c r="A154" s="254">
        <f t="shared" si="284"/>
        <v>400</v>
      </c>
      <c r="B154" s="250" t="s">
        <v>888</v>
      </c>
      <c r="C154" s="99" t="b">
        <f t="shared" si="254"/>
        <v>0</v>
      </c>
      <c r="D154" s="467" t="s">
        <v>1526</v>
      </c>
      <c r="E154" s="468"/>
      <c r="F154" s="468"/>
      <c r="G154" s="468"/>
      <c r="H154" s="468"/>
      <c r="I154" s="469"/>
      <c r="J154" s="468"/>
      <c r="K154" s="468"/>
      <c r="L154" s="468"/>
      <c r="M154" s="468"/>
      <c r="N154" s="468"/>
      <c r="O154" s="468"/>
      <c r="P154" s="468"/>
      <c r="Q154" s="468"/>
      <c r="R154" s="468"/>
      <c r="S154" s="468"/>
      <c r="T154" s="468"/>
      <c r="U154" s="468"/>
      <c r="V154" s="468"/>
      <c r="W154" s="468"/>
      <c r="X154" s="468"/>
      <c r="Y154" s="468"/>
      <c r="Z154" s="468"/>
      <c r="AA154" s="468"/>
      <c r="AB154" s="468"/>
      <c r="AC154" s="468"/>
      <c r="AD154" s="468"/>
      <c r="AE154" s="468"/>
      <c r="AF154" s="468"/>
      <c r="AG154" s="468"/>
      <c r="AH154" s="468"/>
      <c r="AI154" s="468"/>
      <c r="AJ154" s="468"/>
      <c r="AK154" s="468"/>
      <c r="AL154" s="468"/>
      <c r="AM154" s="468"/>
      <c r="AN154" s="468"/>
      <c r="AO154" s="468"/>
      <c r="AP154" s="468"/>
      <c r="AQ154" s="468"/>
      <c r="AR154" s="468"/>
      <c r="AS154" s="468"/>
      <c r="AT154" s="468"/>
      <c r="AU154" s="468"/>
      <c r="AV154" s="468"/>
      <c r="AW154" s="468"/>
      <c r="AX154" s="468"/>
      <c r="AY154" s="468"/>
      <c r="AZ154" s="468"/>
      <c r="BA154" s="468"/>
      <c r="BB154" s="468"/>
      <c r="BC154" s="485"/>
      <c r="BD154" s="468">
        <v>3550</v>
      </c>
      <c r="BE154" s="468"/>
      <c r="BF154" s="468"/>
      <c r="BG154" s="468"/>
      <c r="BH154" s="468">
        <v>3550</v>
      </c>
      <c r="BJ154" s="427">
        <f t="shared" si="255"/>
        <v>0</v>
      </c>
      <c r="BK154" s="427">
        <f t="shared" si="256"/>
        <v>0</v>
      </c>
      <c r="BL154" s="427">
        <f t="shared" si="257"/>
        <v>0</v>
      </c>
      <c r="BM154" s="427">
        <f t="shared" si="258"/>
        <v>4000</v>
      </c>
      <c r="BN154" s="427">
        <f t="shared" si="259"/>
        <v>4000</v>
      </c>
      <c r="BO154" s="427">
        <f t="shared" si="260"/>
        <v>4000</v>
      </c>
      <c r="BP154" s="427">
        <f t="shared" si="261"/>
        <v>0</v>
      </c>
      <c r="BQ154" s="427">
        <f t="shared" si="262"/>
        <v>0</v>
      </c>
      <c r="BR154" s="427">
        <f t="shared" si="263"/>
        <v>0</v>
      </c>
      <c r="BS154" s="427">
        <f t="shared" si="264"/>
        <v>0</v>
      </c>
      <c r="BT154" s="427">
        <f t="shared" si="265"/>
        <v>0</v>
      </c>
      <c r="BU154" s="427">
        <f t="shared" si="266"/>
        <v>0</v>
      </c>
      <c r="BV154" s="427">
        <f t="shared" si="267"/>
        <v>0</v>
      </c>
      <c r="BW154" s="427">
        <f t="shared" si="268"/>
        <v>0</v>
      </c>
      <c r="BX154" s="427">
        <f t="shared" si="269"/>
        <v>0</v>
      </c>
      <c r="BY154" s="427">
        <f t="shared" si="270"/>
        <v>0</v>
      </c>
      <c r="BZ154" s="427">
        <f t="shared" si="271"/>
        <v>0</v>
      </c>
      <c r="CA154" s="427">
        <f t="shared" si="272"/>
        <v>0</v>
      </c>
      <c r="CB154" s="233">
        <f t="shared" si="273"/>
        <v>4000</v>
      </c>
      <c r="CC154" s="233">
        <f t="shared" si="274"/>
        <v>4000</v>
      </c>
      <c r="CD154" s="233">
        <f t="shared" si="275"/>
        <v>4000</v>
      </c>
      <c r="CE154" s="428">
        <f t="shared" si="283"/>
        <v>1</v>
      </c>
      <c r="CF154" s="426">
        <f t="shared" si="277"/>
        <v>0</v>
      </c>
      <c r="CG154" s="426">
        <f t="shared" si="278"/>
        <v>1</v>
      </c>
      <c r="CH154" s="426">
        <f t="shared" si="279"/>
        <v>0</v>
      </c>
      <c r="CI154" s="426">
        <f t="shared" si="280"/>
        <v>0</v>
      </c>
      <c r="CJ154" s="426">
        <f t="shared" si="281"/>
        <v>0</v>
      </c>
      <c r="CK154" s="426">
        <f t="shared" si="282"/>
        <v>0</v>
      </c>
    </row>
    <row r="155" spans="1:89" ht="24">
      <c r="A155" s="254">
        <f t="shared" si="284"/>
        <v>500</v>
      </c>
      <c r="B155" s="250" t="s">
        <v>137</v>
      </c>
      <c r="C155" s="99" t="b">
        <f t="shared" si="254"/>
        <v>1</v>
      </c>
      <c r="D155" s="470" t="s">
        <v>137</v>
      </c>
      <c r="E155" s="468">
        <v>2132167.1999999997</v>
      </c>
      <c r="F155" s="468">
        <v>1245887.4700000002</v>
      </c>
      <c r="G155" s="468">
        <v>1378309.57</v>
      </c>
      <c r="H155" s="468">
        <v>2941105.1800000025</v>
      </c>
      <c r="I155" s="469">
        <v>6193671.7699999986</v>
      </c>
      <c r="J155" s="468">
        <v>1706400.06</v>
      </c>
      <c r="K155" s="468">
        <v>1190390.8200000008</v>
      </c>
      <c r="L155" s="468">
        <v>2297132.5</v>
      </c>
      <c r="M155" s="468"/>
      <c r="N155" s="468"/>
      <c r="O155" s="468">
        <v>147481.62000000002</v>
      </c>
      <c r="P155" s="468">
        <v>1763027.8099999994</v>
      </c>
      <c r="Q155" s="468">
        <v>1722235.2599999998</v>
      </c>
      <c r="R155" s="468">
        <v>90690.950000000012</v>
      </c>
      <c r="S155" s="468">
        <v>1196415.709999999</v>
      </c>
      <c r="T155" s="468">
        <v>916091.04000000015</v>
      </c>
      <c r="U155" s="468">
        <v>1029981.36</v>
      </c>
      <c r="V155" s="468">
        <v>-22748.71</v>
      </c>
      <c r="W155" s="468">
        <v>1863273.7999999998</v>
      </c>
      <c r="X155" s="468">
        <v>2612275.04</v>
      </c>
      <c r="Y155" s="468">
        <v>774812.95000000019</v>
      </c>
      <c r="Z155" s="468">
        <v>3215271.6900000004</v>
      </c>
      <c r="AA155" s="468">
        <v>1761080.36</v>
      </c>
      <c r="AB155" s="468">
        <v>12367620.270000003</v>
      </c>
      <c r="AC155" s="468">
        <v>1136831.06</v>
      </c>
      <c r="AD155" s="468">
        <v>1257831.9299999997</v>
      </c>
      <c r="AE155" s="468">
        <v>2185452.5000000005</v>
      </c>
      <c r="AF155" s="468">
        <v>859978.39</v>
      </c>
      <c r="AG155" s="468">
        <v>6534642.5600000033</v>
      </c>
      <c r="AH155" s="468">
        <v>2178932.2500000009</v>
      </c>
      <c r="AI155" s="468">
        <v>1528216.3900000004</v>
      </c>
      <c r="AJ155" s="468">
        <v>2513131.7499999995</v>
      </c>
      <c r="AK155" s="468">
        <v>600630.16999999981</v>
      </c>
      <c r="AL155" s="468"/>
      <c r="AM155" s="468"/>
      <c r="AN155" s="468">
        <v>90952.79</v>
      </c>
      <c r="AO155" s="468">
        <v>197766.24000000002</v>
      </c>
      <c r="AP155" s="468">
        <v>343691.61000000016</v>
      </c>
      <c r="AQ155" s="468"/>
      <c r="AR155" s="468"/>
      <c r="AS155" s="468">
        <v>121438.26</v>
      </c>
      <c r="AT155" s="468">
        <v>37257.67</v>
      </c>
      <c r="AU155" s="468">
        <v>342475.01</v>
      </c>
      <c r="AV155" s="468">
        <v>410223.95</v>
      </c>
      <c r="AW155" s="468">
        <v>112423.35999999999</v>
      </c>
      <c r="AX155" s="468">
        <v>185947.48999999996</v>
      </c>
      <c r="AY155" s="468">
        <v>163668</v>
      </c>
      <c r="AZ155" s="468">
        <v>254639.52000000002</v>
      </c>
      <c r="BA155" s="468">
        <v>93886.780000000013</v>
      </c>
      <c r="BB155" s="468">
        <v>65163.76999999999</v>
      </c>
      <c r="BC155" s="485">
        <v>141335.33000000002</v>
      </c>
      <c r="BD155" s="468">
        <v>2030083.2099999995</v>
      </c>
      <c r="BE155" s="468">
        <v>1217015.8799999999</v>
      </c>
      <c r="BF155" s="468">
        <v>2059551.73</v>
      </c>
      <c r="BG155" s="468">
        <v>1374372.76</v>
      </c>
      <c r="BH155" s="468">
        <v>76560114.079999998</v>
      </c>
      <c r="BJ155" s="427">
        <f t="shared" si="255"/>
        <v>38000</v>
      </c>
      <c r="BK155" s="427">
        <f t="shared" si="256"/>
        <v>411000</v>
      </c>
      <c r="BL155" s="427">
        <f t="shared" si="257"/>
        <v>183000</v>
      </c>
      <c r="BM155" s="427">
        <f t="shared" si="258"/>
        <v>1218000</v>
      </c>
      <c r="BN155" s="427">
        <f t="shared" si="259"/>
        <v>2060000</v>
      </c>
      <c r="BO155" s="427">
        <f t="shared" si="260"/>
        <v>1671000</v>
      </c>
      <c r="BP155" s="427">
        <f t="shared" si="261"/>
        <v>601000</v>
      </c>
      <c r="BQ155" s="427">
        <f t="shared" si="262"/>
        <v>601000</v>
      </c>
      <c r="BR155" s="427">
        <f t="shared" si="263"/>
        <v>601000</v>
      </c>
      <c r="BS155" s="427">
        <f t="shared" si="264"/>
        <v>-23000</v>
      </c>
      <c r="BT155" s="427">
        <f t="shared" si="265"/>
        <v>2942000</v>
      </c>
      <c r="BU155" s="427">
        <f t="shared" si="266"/>
        <v>1331000</v>
      </c>
      <c r="BV155" s="427">
        <f t="shared" si="267"/>
        <v>1379000</v>
      </c>
      <c r="BW155" s="427">
        <f t="shared" si="268"/>
        <v>12368000</v>
      </c>
      <c r="BX155" s="427">
        <f t="shared" si="269"/>
        <v>4869000</v>
      </c>
      <c r="BY155" s="427">
        <f t="shared" si="270"/>
        <v>1030000</v>
      </c>
      <c r="BZ155" s="427">
        <f t="shared" si="271"/>
        <v>6535000</v>
      </c>
      <c r="CA155" s="427">
        <f t="shared" si="272"/>
        <v>3137000</v>
      </c>
      <c r="CB155" s="233">
        <f t="shared" si="273"/>
        <v>-23000</v>
      </c>
      <c r="CC155" s="233">
        <f t="shared" si="274"/>
        <v>12368000</v>
      </c>
      <c r="CD155" s="233">
        <f t="shared" si="275"/>
        <v>1563000</v>
      </c>
      <c r="CE155" s="428">
        <f t="shared" si="283"/>
        <v>49</v>
      </c>
      <c r="CF155" s="426">
        <f t="shared" si="277"/>
        <v>14</v>
      </c>
      <c r="CG155" s="426">
        <f t="shared" si="278"/>
        <v>4</v>
      </c>
      <c r="CH155" s="426">
        <f t="shared" si="279"/>
        <v>1</v>
      </c>
      <c r="CI155" s="426">
        <f t="shared" si="280"/>
        <v>19</v>
      </c>
      <c r="CJ155" s="426">
        <f t="shared" si="281"/>
        <v>4</v>
      </c>
      <c r="CK155" s="426">
        <f t="shared" si="282"/>
        <v>5</v>
      </c>
    </row>
    <row r="156" spans="1:89">
      <c r="A156" s="254">
        <f t="shared" si="284"/>
        <v>600</v>
      </c>
      <c r="B156" s="250" t="s">
        <v>138</v>
      </c>
      <c r="C156" s="99" t="b">
        <f t="shared" si="254"/>
        <v>1</v>
      </c>
      <c r="D156" s="470" t="s">
        <v>138</v>
      </c>
      <c r="E156" s="468">
        <v>197295.59</v>
      </c>
      <c r="F156" s="468">
        <v>33407.140000000007</v>
      </c>
      <c r="G156" s="468">
        <v>2957447.2699999972</v>
      </c>
      <c r="H156" s="468">
        <v>147118.26</v>
      </c>
      <c r="I156" s="469">
        <v>2425849.09</v>
      </c>
      <c r="J156" s="468">
        <v>526101.49</v>
      </c>
      <c r="K156" s="468">
        <v>97688.459999999992</v>
      </c>
      <c r="L156" s="468">
        <v>799040.0299999998</v>
      </c>
      <c r="M156" s="468"/>
      <c r="N156" s="468"/>
      <c r="O156" s="468">
        <v>41491.699999999997</v>
      </c>
      <c r="P156" s="468">
        <v>489791.75999999983</v>
      </c>
      <c r="Q156" s="468">
        <v>214297.13999999998</v>
      </c>
      <c r="R156" s="468"/>
      <c r="S156" s="468">
        <v>65873.52</v>
      </c>
      <c r="T156" s="468">
        <v>57874.77</v>
      </c>
      <c r="U156" s="468">
        <v>246811.04</v>
      </c>
      <c r="V156" s="468">
        <v>75990.76999999999</v>
      </c>
      <c r="W156" s="468">
        <v>380999.32000000012</v>
      </c>
      <c r="X156" s="468">
        <v>374460.77</v>
      </c>
      <c r="Y156" s="468">
        <v>45493.120000000003</v>
      </c>
      <c r="Z156" s="468">
        <v>5250779.8899999959</v>
      </c>
      <c r="AA156" s="468">
        <v>7919.5000000000018</v>
      </c>
      <c r="AB156" s="468">
        <v>12475589.449999997</v>
      </c>
      <c r="AC156" s="468"/>
      <c r="AD156" s="468">
        <v>42560.2</v>
      </c>
      <c r="AE156" s="468">
        <v>118645.39999999997</v>
      </c>
      <c r="AF156" s="468">
        <v>83949.430000000008</v>
      </c>
      <c r="AG156" s="468">
        <v>611428.72999999986</v>
      </c>
      <c r="AH156" s="468">
        <v>238637.24000000017</v>
      </c>
      <c r="AI156" s="468">
        <v>415556.54000000015</v>
      </c>
      <c r="AJ156" s="468">
        <v>1018110.6200000005</v>
      </c>
      <c r="AK156" s="468"/>
      <c r="AL156" s="468"/>
      <c r="AM156" s="468">
        <v>2305.1800000000007</v>
      </c>
      <c r="AN156" s="468">
        <v>10800</v>
      </c>
      <c r="AO156" s="468"/>
      <c r="AP156" s="468">
        <v>110184.2</v>
      </c>
      <c r="AQ156" s="468"/>
      <c r="AR156" s="468">
        <v>11747.689999999999</v>
      </c>
      <c r="AS156" s="468">
        <v>53.45</v>
      </c>
      <c r="AT156" s="468"/>
      <c r="AU156" s="468"/>
      <c r="AV156" s="468"/>
      <c r="AW156" s="468"/>
      <c r="AX156" s="468">
        <v>235129.76000000007</v>
      </c>
      <c r="AY156" s="468"/>
      <c r="AZ156" s="468">
        <v>580.44000000000005</v>
      </c>
      <c r="BA156" s="468"/>
      <c r="BB156" s="468">
        <v>11737.5</v>
      </c>
      <c r="BC156" s="485"/>
      <c r="BD156" s="468">
        <v>423203.00000000012</v>
      </c>
      <c r="BE156" s="468">
        <v>109003.24000000003</v>
      </c>
      <c r="BF156" s="468">
        <v>131764.05000000002</v>
      </c>
      <c r="BG156" s="468"/>
      <c r="BH156" s="468">
        <v>30486716.749999993</v>
      </c>
      <c r="BJ156" s="427">
        <f t="shared" si="255"/>
        <v>1000</v>
      </c>
      <c r="BK156" s="427">
        <f t="shared" si="256"/>
        <v>236000</v>
      </c>
      <c r="BL156" s="427">
        <f t="shared" si="257"/>
        <v>55000</v>
      </c>
      <c r="BM156" s="427">
        <f t="shared" si="258"/>
        <v>110000</v>
      </c>
      <c r="BN156" s="427">
        <f t="shared" si="259"/>
        <v>424000</v>
      </c>
      <c r="BO156" s="427">
        <f t="shared" si="260"/>
        <v>222000</v>
      </c>
      <c r="BP156" s="427">
        <f t="shared" si="261"/>
        <v>3000</v>
      </c>
      <c r="BQ156" s="427">
        <f t="shared" si="262"/>
        <v>3000</v>
      </c>
      <c r="BR156" s="427">
        <f t="shared" si="263"/>
        <v>3000</v>
      </c>
      <c r="BS156" s="427">
        <f t="shared" si="264"/>
        <v>8000</v>
      </c>
      <c r="BT156" s="427">
        <f t="shared" si="265"/>
        <v>527000</v>
      </c>
      <c r="BU156" s="427">
        <f t="shared" si="266"/>
        <v>140000</v>
      </c>
      <c r="BV156" s="427">
        <f t="shared" si="267"/>
        <v>1019000</v>
      </c>
      <c r="BW156" s="427">
        <f t="shared" si="268"/>
        <v>12476000</v>
      </c>
      <c r="BX156" s="427">
        <f t="shared" si="269"/>
        <v>5426000</v>
      </c>
      <c r="BY156" s="427">
        <f t="shared" si="270"/>
        <v>247000</v>
      </c>
      <c r="BZ156" s="427">
        <f t="shared" si="271"/>
        <v>2426000</v>
      </c>
      <c r="CA156" s="427">
        <f t="shared" si="272"/>
        <v>767000</v>
      </c>
      <c r="CB156" s="233">
        <f t="shared" si="273"/>
        <v>1000</v>
      </c>
      <c r="CC156" s="233">
        <f t="shared" si="274"/>
        <v>12476000</v>
      </c>
      <c r="CD156" s="233">
        <f t="shared" si="275"/>
        <v>782000</v>
      </c>
      <c r="CE156" s="428">
        <f t="shared" si="283"/>
        <v>39</v>
      </c>
      <c r="CF156" s="426">
        <f t="shared" si="277"/>
        <v>7</v>
      </c>
      <c r="CG156" s="426">
        <f t="shared" si="278"/>
        <v>3</v>
      </c>
      <c r="CH156" s="426">
        <f t="shared" si="279"/>
        <v>1</v>
      </c>
      <c r="CI156" s="426">
        <f t="shared" si="280"/>
        <v>17</v>
      </c>
      <c r="CJ156" s="426">
        <f t="shared" si="281"/>
        <v>4</v>
      </c>
      <c r="CK156" s="426">
        <f t="shared" si="282"/>
        <v>7</v>
      </c>
    </row>
    <row r="157" spans="1:89">
      <c r="A157" s="254">
        <f t="shared" si="284"/>
        <v>700</v>
      </c>
      <c r="B157" s="250" t="s">
        <v>139</v>
      </c>
      <c r="C157" s="99" t="b">
        <f t="shared" si="254"/>
        <v>1</v>
      </c>
      <c r="D157" s="470" t="s">
        <v>139</v>
      </c>
      <c r="E157" s="468">
        <v>1044549.4099999999</v>
      </c>
      <c r="F157" s="468">
        <v>387011.25999999995</v>
      </c>
      <c r="G157" s="468">
        <v>197652.56000000003</v>
      </c>
      <c r="H157" s="468">
        <v>1171880.05</v>
      </c>
      <c r="I157" s="469">
        <v>2807780.8000000003</v>
      </c>
      <c r="J157" s="468">
        <v>1026864.2299999999</v>
      </c>
      <c r="K157" s="468">
        <v>958331.10000000009</v>
      </c>
      <c r="L157" s="468">
        <v>1101689.42</v>
      </c>
      <c r="M157" s="468"/>
      <c r="N157" s="468"/>
      <c r="O157" s="468">
        <v>95416.909999999989</v>
      </c>
      <c r="P157" s="468">
        <v>429601.00000000012</v>
      </c>
      <c r="Q157" s="468">
        <v>784635.94000000029</v>
      </c>
      <c r="R157" s="468">
        <v>78475.049999999988</v>
      </c>
      <c r="S157" s="468">
        <v>723986.77</v>
      </c>
      <c r="T157" s="468">
        <v>555866.77000000014</v>
      </c>
      <c r="U157" s="468">
        <v>661310.89000000013</v>
      </c>
      <c r="V157" s="468">
        <v>60606.76</v>
      </c>
      <c r="W157" s="468">
        <v>1265732.6000000001</v>
      </c>
      <c r="X157" s="468">
        <v>652033.94999999972</v>
      </c>
      <c r="Y157" s="468">
        <v>265873.21999999997</v>
      </c>
      <c r="Z157" s="468">
        <v>1281316.8999999997</v>
      </c>
      <c r="AA157" s="468">
        <v>753986.85</v>
      </c>
      <c r="AB157" s="468">
        <v>5131072.6599999983</v>
      </c>
      <c r="AC157" s="468">
        <v>367755.37</v>
      </c>
      <c r="AD157" s="468">
        <v>695391.16</v>
      </c>
      <c r="AE157" s="468">
        <v>895422.96999999974</v>
      </c>
      <c r="AF157" s="468">
        <v>487369.01999999984</v>
      </c>
      <c r="AG157" s="468">
        <v>2884718.7000000007</v>
      </c>
      <c r="AH157" s="468">
        <v>903750.79000000062</v>
      </c>
      <c r="AI157" s="468">
        <v>721922.15000000014</v>
      </c>
      <c r="AJ157" s="468">
        <v>513252.47</v>
      </c>
      <c r="AK157" s="468">
        <v>206865.37000000002</v>
      </c>
      <c r="AL157" s="468"/>
      <c r="AM157" s="468"/>
      <c r="AN157" s="468"/>
      <c r="AO157" s="468"/>
      <c r="AP157" s="468">
        <v>90197.73</v>
      </c>
      <c r="AQ157" s="468"/>
      <c r="AR157" s="468"/>
      <c r="AS157" s="468">
        <v>76993.390000000014</v>
      </c>
      <c r="AT157" s="468">
        <v>13369.950000000003</v>
      </c>
      <c r="AU157" s="468">
        <v>107780.59</v>
      </c>
      <c r="AV157" s="468">
        <v>96594.250000000015</v>
      </c>
      <c r="AW157" s="468">
        <v>89992.26</v>
      </c>
      <c r="AX157" s="468"/>
      <c r="AY157" s="468"/>
      <c r="AZ157" s="468"/>
      <c r="BA157" s="468">
        <v>50509.25</v>
      </c>
      <c r="BB157" s="468">
        <v>4475</v>
      </c>
      <c r="BC157" s="485"/>
      <c r="BD157" s="468">
        <v>634835.04</v>
      </c>
      <c r="BE157" s="468">
        <v>566738.94000000006</v>
      </c>
      <c r="BF157" s="468">
        <v>1069396.3600000003</v>
      </c>
      <c r="BG157" s="468">
        <v>368717.11999999994</v>
      </c>
      <c r="BH157" s="468">
        <v>32281722.98</v>
      </c>
      <c r="BJ157" s="427">
        <f t="shared" si="255"/>
        <v>5000</v>
      </c>
      <c r="BK157" s="427">
        <f t="shared" si="256"/>
        <v>108000</v>
      </c>
      <c r="BL157" s="427">
        <f t="shared" si="257"/>
        <v>67000</v>
      </c>
      <c r="BM157" s="427">
        <f t="shared" si="258"/>
        <v>369000</v>
      </c>
      <c r="BN157" s="427">
        <f t="shared" si="259"/>
        <v>1070000</v>
      </c>
      <c r="BO157" s="427">
        <f t="shared" si="260"/>
        <v>660000</v>
      </c>
      <c r="BP157" s="427">
        <f t="shared" si="261"/>
        <v>207000</v>
      </c>
      <c r="BQ157" s="427">
        <f t="shared" si="262"/>
        <v>207000</v>
      </c>
      <c r="BR157" s="427">
        <f t="shared" si="263"/>
        <v>207000</v>
      </c>
      <c r="BS157" s="427">
        <f t="shared" si="264"/>
        <v>61000</v>
      </c>
      <c r="BT157" s="427">
        <f t="shared" si="265"/>
        <v>1266000</v>
      </c>
      <c r="BU157" s="427">
        <f t="shared" si="266"/>
        <v>660000</v>
      </c>
      <c r="BV157" s="427">
        <f t="shared" si="267"/>
        <v>198000</v>
      </c>
      <c r="BW157" s="427">
        <f t="shared" si="268"/>
        <v>5132000</v>
      </c>
      <c r="BX157" s="427">
        <f t="shared" si="269"/>
        <v>1781000</v>
      </c>
      <c r="BY157" s="427">
        <f t="shared" si="270"/>
        <v>430000</v>
      </c>
      <c r="BZ157" s="427">
        <f t="shared" si="271"/>
        <v>2885000</v>
      </c>
      <c r="CA157" s="427">
        <f t="shared" si="272"/>
        <v>1323000</v>
      </c>
      <c r="CB157" s="233">
        <f t="shared" si="273"/>
        <v>5000</v>
      </c>
      <c r="CC157" s="233">
        <f t="shared" si="274"/>
        <v>5132000</v>
      </c>
      <c r="CD157" s="233">
        <f t="shared" si="275"/>
        <v>751000</v>
      </c>
      <c r="CE157" s="428">
        <f t="shared" si="283"/>
        <v>43</v>
      </c>
      <c r="CF157" s="426">
        <f t="shared" si="277"/>
        <v>8</v>
      </c>
      <c r="CG157" s="426">
        <f t="shared" si="278"/>
        <v>4</v>
      </c>
      <c r="CH157" s="426">
        <f t="shared" si="279"/>
        <v>1</v>
      </c>
      <c r="CI157" s="426">
        <f t="shared" si="280"/>
        <v>19</v>
      </c>
      <c r="CJ157" s="426">
        <f t="shared" si="281"/>
        <v>4</v>
      </c>
      <c r="CK157" s="426">
        <f t="shared" si="282"/>
        <v>5</v>
      </c>
    </row>
    <row r="158" spans="1:89">
      <c r="A158" s="254">
        <f t="shared" si="284"/>
        <v>800</v>
      </c>
      <c r="B158" s="250" t="s">
        <v>140</v>
      </c>
      <c r="C158" s="99" t="b">
        <f t="shared" si="254"/>
        <v>1</v>
      </c>
      <c r="D158" s="470" t="s">
        <v>140</v>
      </c>
      <c r="E158" s="468">
        <v>1063909.6399999997</v>
      </c>
      <c r="F158" s="468">
        <v>583471.11999999988</v>
      </c>
      <c r="G158" s="468">
        <v>1140462.07</v>
      </c>
      <c r="H158" s="468">
        <v>1142449.9799999997</v>
      </c>
      <c r="I158" s="469">
        <v>3173201.919999999</v>
      </c>
      <c r="J158" s="468">
        <v>1333279.0500000005</v>
      </c>
      <c r="K158" s="468">
        <v>691675.0299999998</v>
      </c>
      <c r="L158" s="468">
        <v>1416708.1899999988</v>
      </c>
      <c r="M158" s="468"/>
      <c r="N158" s="468"/>
      <c r="O158" s="468"/>
      <c r="P158" s="468">
        <v>754342.26999999967</v>
      </c>
      <c r="Q158" s="468">
        <v>842848</v>
      </c>
      <c r="R158" s="468">
        <v>99443.18</v>
      </c>
      <c r="S158" s="468">
        <v>773778.52000000025</v>
      </c>
      <c r="T158" s="468">
        <v>428366.38000000012</v>
      </c>
      <c r="U158" s="468">
        <v>505787.41000000003</v>
      </c>
      <c r="V158" s="468">
        <v>36466.340000000004</v>
      </c>
      <c r="W158" s="468">
        <v>1073225.4000000001</v>
      </c>
      <c r="X158" s="468">
        <v>529967.69999999972</v>
      </c>
      <c r="Y158" s="468">
        <v>474549.64000000007</v>
      </c>
      <c r="Z158" s="468">
        <v>1618692.2200000007</v>
      </c>
      <c r="AA158" s="468">
        <v>1036195.62</v>
      </c>
      <c r="AB158" s="468">
        <v>7197468.379999998</v>
      </c>
      <c r="AC158" s="468">
        <v>419774.43</v>
      </c>
      <c r="AD158" s="468">
        <v>799939.88000000024</v>
      </c>
      <c r="AE158" s="468">
        <v>1088041.7300000002</v>
      </c>
      <c r="AF158" s="468">
        <v>934490.6</v>
      </c>
      <c r="AG158" s="468">
        <v>3821947.3400000008</v>
      </c>
      <c r="AH158" s="468">
        <v>789115.74000000011</v>
      </c>
      <c r="AI158" s="468">
        <v>1052685.8399999999</v>
      </c>
      <c r="AJ158" s="468">
        <v>1431683.2199999995</v>
      </c>
      <c r="AK158" s="468">
        <v>1077213.5799999998</v>
      </c>
      <c r="AL158" s="468">
        <v>51450.630000000005</v>
      </c>
      <c r="AM158" s="468">
        <v>619826.55999999959</v>
      </c>
      <c r="AN158" s="468"/>
      <c r="AO158" s="468">
        <v>50315.87000000001</v>
      </c>
      <c r="AP158" s="468"/>
      <c r="AQ158" s="468"/>
      <c r="AR158" s="468"/>
      <c r="AS158" s="468">
        <v>53501.509999999987</v>
      </c>
      <c r="AT158" s="468"/>
      <c r="AU158" s="468">
        <v>84322.5</v>
      </c>
      <c r="AV158" s="468">
        <v>381914.1</v>
      </c>
      <c r="AW158" s="468">
        <v>45388.39</v>
      </c>
      <c r="AX158" s="468"/>
      <c r="AY158" s="468">
        <v>238</v>
      </c>
      <c r="AZ158" s="468"/>
      <c r="BA158" s="468">
        <v>74170.09</v>
      </c>
      <c r="BB158" s="468"/>
      <c r="BC158" s="485"/>
      <c r="BD158" s="468">
        <v>885776.1</v>
      </c>
      <c r="BE158" s="468">
        <v>546015.94999999984</v>
      </c>
      <c r="BF158" s="468">
        <v>1229062.2799999993</v>
      </c>
      <c r="BG158" s="468">
        <v>695753.88999999966</v>
      </c>
      <c r="BH158" s="468">
        <v>42048916.289999984</v>
      </c>
      <c r="BJ158" s="427">
        <f t="shared" si="255"/>
        <v>1000</v>
      </c>
      <c r="BK158" s="427">
        <f t="shared" si="256"/>
        <v>382000</v>
      </c>
      <c r="BL158" s="427">
        <f t="shared" si="257"/>
        <v>99000</v>
      </c>
      <c r="BM158" s="427">
        <f t="shared" si="258"/>
        <v>547000</v>
      </c>
      <c r="BN158" s="427">
        <f t="shared" si="259"/>
        <v>1230000</v>
      </c>
      <c r="BO158" s="427">
        <f t="shared" si="260"/>
        <v>840000</v>
      </c>
      <c r="BP158" s="427">
        <f t="shared" si="261"/>
        <v>52000</v>
      </c>
      <c r="BQ158" s="427">
        <f t="shared" si="262"/>
        <v>1078000</v>
      </c>
      <c r="BR158" s="427">
        <f t="shared" si="263"/>
        <v>583000</v>
      </c>
      <c r="BS158" s="427">
        <f t="shared" si="264"/>
        <v>37000</v>
      </c>
      <c r="BT158" s="427">
        <f t="shared" si="265"/>
        <v>1334000</v>
      </c>
      <c r="BU158" s="427">
        <f t="shared" si="266"/>
        <v>757000</v>
      </c>
      <c r="BV158" s="427">
        <f t="shared" si="267"/>
        <v>1141000</v>
      </c>
      <c r="BW158" s="427">
        <f t="shared" si="268"/>
        <v>7198000</v>
      </c>
      <c r="BX158" s="427">
        <f t="shared" si="269"/>
        <v>2848000</v>
      </c>
      <c r="BY158" s="427">
        <f t="shared" si="270"/>
        <v>506000</v>
      </c>
      <c r="BZ158" s="427">
        <f t="shared" si="271"/>
        <v>3822000</v>
      </c>
      <c r="CA158" s="427">
        <f t="shared" si="272"/>
        <v>1608000</v>
      </c>
      <c r="CB158" s="233">
        <f t="shared" si="273"/>
        <v>1000</v>
      </c>
      <c r="CC158" s="233">
        <f t="shared" si="274"/>
        <v>7198000</v>
      </c>
      <c r="CD158" s="233">
        <f t="shared" si="275"/>
        <v>978000</v>
      </c>
      <c r="CE158" s="428">
        <f t="shared" si="283"/>
        <v>43</v>
      </c>
      <c r="CF158" s="426">
        <f t="shared" si="277"/>
        <v>7</v>
      </c>
      <c r="CG158" s="426">
        <f t="shared" si="278"/>
        <v>4</v>
      </c>
      <c r="CH158" s="426">
        <f t="shared" si="279"/>
        <v>3</v>
      </c>
      <c r="CI158" s="426">
        <f t="shared" si="280"/>
        <v>18</v>
      </c>
      <c r="CJ158" s="426">
        <f t="shared" si="281"/>
        <v>4</v>
      </c>
      <c r="CK158" s="426">
        <f t="shared" si="282"/>
        <v>5</v>
      </c>
    </row>
    <row r="159" spans="1:89" ht="24">
      <c r="A159" s="254">
        <f t="shared" si="284"/>
        <v>900</v>
      </c>
      <c r="B159" s="250" t="s">
        <v>141</v>
      </c>
      <c r="C159" s="99" t="b">
        <f t="shared" si="254"/>
        <v>1</v>
      </c>
      <c r="D159" s="470" t="s">
        <v>141</v>
      </c>
      <c r="E159" s="468"/>
      <c r="F159" s="468"/>
      <c r="G159" s="468"/>
      <c r="H159" s="468">
        <v>473.07000000000005</v>
      </c>
      <c r="I159" s="469">
        <v>19946.080000000002</v>
      </c>
      <c r="J159" s="468"/>
      <c r="K159" s="468"/>
      <c r="L159" s="468"/>
      <c r="M159" s="468"/>
      <c r="N159" s="468"/>
      <c r="O159" s="468"/>
      <c r="P159" s="468"/>
      <c r="Q159" s="468"/>
      <c r="R159" s="468"/>
      <c r="S159" s="468"/>
      <c r="T159" s="468"/>
      <c r="U159" s="468"/>
      <c r="V159" s="468"/>
      <c r="W159" s="468"/>
      <c r="X159" s="468"/>
      <c r="Y159" s="468"/>
      <c r="Z159" s="468"/>
      <c r="AA159" s="468"/>
      <c r="AB159" s="468"/>
      <c r="AC159" s="468"/>
      <c r="AD159" s="468"/>
      <c r="AE159" s="468"/>
      <c r="AF159" s="468"/>
      <c r="AG159" s="468"/>
      <c r="AH159" s="468"/>
      <c r="AI159" s="468"/>
      <c r="AJ159" s="468">
        <v>1793</v>
      </c>
      <c r="AK159" s="468"/>
      <c r="AL159" s="468"/>
      <c r="AM159" s="468"/>
      <c r="AN159" s="468"/>
      <c r="AO159" s="468"/>
      <c r="AP159" s="468"/>
      <c r="AQ159" s="468"/>
      <c r="AR159" s="468"/>
      <c r="AS159" s="468"/>
      <c r="AT159" s="468"/>
      <c r="AU159" s="468"/>
      <c r="AV159" s="468">
        <v>120566.08</v>
      </c>
      <c r="AW159" s="468"/>
      <c r="AX159" s="468"/>
      <c r="AY159" s="468"/>
      <c r="AZ159" s="468"/>
      <c r="BA159" s="468"/>
      <c r="BB159" s="468"/>
      <c r="BC159" s="485">
        <v>17727.93</v>
      </c>
      <c r="BD159" s="468"/>
      <c r="BE159" s="468"/>
      <c r="BF159" s="468"/>
      <c r="BG159" s="468"/>
      <c r="BH159" s="468">
        <v>160506.16</v>
      </c>
      <c r="BJ159" s="427">
        <f t="shared" si="255"/>
        <v>18000</v>
      </c>
      <c r="BK159" s="427">
        <f t="shared" si="256"/>
        <v>121000</v>
      </c>
      <c r="BL159" s="427">
        <f t="shared" si="257"/>
        <v>70000</v>
      </c>
      <c r="BM159" s="427">
        <f t="shared" si="258"/>
        <v>0</v>
      </c>
      <c r="BN159" s="427">
        <f t="shared" si="259"/>
        <v>0</v>
      </c>
      <c r="BO159" s="427">
        <f t="shared" si="260"/>
        <v>0</v>
      </c>
      <c r="BP159" s="427">
        <f t="shared" si="261"/>
        <v>0</v>
      </c>
      <c r="BQ159" s="427">
        <f t="shared" si="262"/>
        <v>0</v>
      </c>
      <c r="BR159" s="427">
        <f t="shared" si="263"/>
        <v>0</v>
      </c>
      <c r="BS159" s="427">
        <f t="shared" si="264"/>
        <v>1000</v>
      </c>
      <c r="BT159" s="427">
        <f t="shared" si="265"/>
        <v>1000</v>
      </c>
      <c r="BU159" s="427">
        <f t="shared" si="266"/>
        <v>1000</v>
      </c>
      <c r="BV159" s="427">
        <f t="shared" si="267"/>
        <v>2000</v>
      </c>
      <c r="BW159" s="427">
        <f t="shared" si="268"/>
        <v>2000</v>
      </c>
      <c r="BX159" s="427">
        <f t="shared" si="269"/>
        <v>2000</v>
      </c>
      <c r="BY159" s="427">
        <f t="shared" si="270"/>
        <v>20000</v>
      </c>
      <c r="BZ159" s="427">
        <f t="shared" si="271"/>
        <v>20000</v>
      </c>
      <c r="CA159" s="427">
        <f t="shared" si="272"/>
        <v>20000</v>
      </c>
      <c r="CB159" s="233">
        <f t="shared" si="273"/>
        <v>1000</v>
      </c>
      <c r="CC159" s="233">
        <f t="shared" si="274"/>
        <v>121000</v>
      </c>
      <c r="CD159" s="233">
        <f t="shared" si="275"/>
        <v>33000</v>
      </c>
      <c r="CE159" s="428">
        <f t="shared" si="283"/>
        <v>5</v>
      </c>
      <c r="CF159" s="426">
        <f t="shared" si="277"/>
        <v>2</v>
      </c>
      <c r="CG159" s="426">
        <f t="shared" si="278"/>
        <v>0</v>
      </c>
      <c r="CH159" s="426">
        <f t="shared" si="279"/>
        <v>0</v>
      </c>
      <c r="CI159" s="426">
        <f t="shared" si="280"/>
        <v>1</v>
      </c>
      <c r="CJ159" s="426">
        <f t="shared" si="281"/>
        <v>1</v>
      </c>
      <c r="CK159" s="426">
        <f t="shared" si="282"/>
        <v>1</v>
      </c>
    </row>
    <row r="160" spans="1:89">
      <c r="A160" s="254">
        <f t="shared" si="284"/>
        <v>1000</v>
      </c>
      <c r="B160" s="250" t="s">
        <v>142</v>
      </c>
      <c r="C160" s="99" t="b">
        <f t="shared" si="254"/>
        <v>1</v>
      </c>
      <c r="D160" s="470" t="s">
        <v>142</v>
      </c>
      <c r="E160" s="468"/>
      <c r="F160" s="468"/>
      <c r="G160" s="468"/>
      <c r="H160" s="468"/>
      <c r="I160" s="469"/>
      <c r="J160" s="468"/>
      <c r="K160" s="468"/>
      <c r="L160" s="468">
        <v>1415084.4800000002</v>
      </c>
      <c r="M160" s="468"/>
      <c r="N160" s="468"/>
      <c r="O160" s="468"/>
      <c r="P160" s="468"/>
      <c r="Q160" s="468"/>
      <c r="R160" s="468"/>
      <c r="S160" s="468">
        <v>2727.5</v>
      </c>
      <c r="T160" s="468"/>
      <c r="U160" s="468"/>
      <c r="V160" s="468">
        <v>43278.299999999996</v>
      </c>
      <c r="W160" s="468"/>
      <c r="X160" s="468"/>
      <c r="Y160" s="468"/>
      <c r="Z160" s="468"/>
      <c r="AA160" s="468"/>
      <c r="AB160" s="468"/>
      <c r="AC160" s="468"/>
      <c r="AD160" s="468"/>
      <c r="AE160" s="468"/>
      <c r="AF160" s="468"/>
      <c r="AG160" s="468"/>
      <c r="AH160" s="468"/>
      <c r="AI160" s="468"/>
      <c r="AJ160" s="468">
        <v>75840.970000000016</v>
      </c>
      <c r="AK160" s="468"/>
      <c r="AL160" s="468"/>
      <c r="AM160" s="468"/>
      <c r="AN160" s="468"/>
      <c r="AO160" s="468"/>
      <c r="AP160" s="468"/>
      <c r="AQ160" s="468"/>
      <c r="AR160" s="468"/>
      <c r="AS160" s="468"/>
      <c r="AT160" s="468"/>
      <c r="AU160" s="468"/>
      <c r="AV160" s="468"/>
      <c r="AW160" s="468"/>
      <c r="AX160" s="468"/>
      <c r="AY160" s="468"/>
      <c r="AZ160" s="468"/>
      <c r="BA160" s="468"/>
      <c r="BB160" s="468"/>
      <c r="BC160" s="485"/>
      <c r="BD160" s="468"/>
      <c r="BE160" s="468"/>
      <c r="BF160" s="468"/>
      <c r="BG160" s="468">
        <v>5892</v>
      </c>
      <c r="BH160" s="468">
        <v>1542823.2500000002</v>
      </c>
      <c r="BJ160" s="427">
        <f t="shared" si="255"/>
        <v>0</v>
      </c>
      <c r="BK160" s="427">
        <f t="shared" si="256"/>
        <v>0</v>
      </c>
      <c r="BL160" s="427">
        <f t="shared" si="257"/>
        <v>0</v>
      </c>
      <c r="BM160" s="427">
        <f t="shared" si="258"/>
        <v>6000</v>
      </c>
      <c r="BN160" s="427">
        <f t="shared" si="259"/>
        <v>6000</v>
      </c>
      <c r="BO160" s="427">
        <f t="shared" si="260"/>
        <v>6000</v>
      </c>
      <c r="BP160" s="427">
        <f t="shared" si="261"/>
        <v>0</v>
      </c>
      <c r="BQ160" s="427">
        <f t="shared" si="262"/>
        <v>0</v>
      </c>
      <c r="BR160" s="427">
        <f t="shared" si="263"/>
        <v>0</v>
      </c>
      <c r="BS160" s="427">
        <f t="shared" si="264"/>
        <v>3000</v>
      </c>
      <c r="BT160" s="427">
        <f t="shared" si="265"/>
        <v>44000</v>
      </c>
      <c r="BU160" s="427">
        <f t="shared" si="266"/>
        <v>24000</v>
      </c>
      <c r="BV160" s="427">
        <f t="shared" si="267"/>
        <v>76000</v>
      </c>
      <c r="BW160" s="427">
        <f t="shared" si="268"/>
        <v>76000</v>
      </c>
      <c r="BX160" s="427">
        <f t="shared" si="269"/>
        <v>76000</v>
      </c>
      <c r="BY160" s="427">
        <f t="shared" si="270"/>
        <v>1416000</v>
      </c>
      <c r="BZ160" s="427">
        <f t="shared" si="271"/>
        <v>1416000</v>
      </c>
      <c r="CA160" s="427">
        <f t="shared" si="272"/>
        <v>1416000</v>
      </c>
      <c r="CB160" s="233">
        <f t="shared" si="273"/>
        <v>3000</v>
      </c>
      <c r="CC160" s="233">
        <f t="shared" si="274"/>
        <v>1416000</v>
      </c>
      <c r="CD160" s="233">
        <f t="shared" si="275"/>
        <v>309000</v>
      </c>
      <c r="CE160" s="428">
        <f t="shared" si="283"/>
        <v>5</v>
      </c>
      <c r="CF160" s="426">
        <f t="shared" si="277"/>
        <v>0</v>
      </c>
      <c r="CG160" s="426">
        <f t="shared" si="278"/>
        <v>1</v>
      </c>
      <c r="CH160" s="426">
        <f t="shared" si="279"/>
        <v>0</v>
      </c>
      <c r="CI160" s="426">
        <f t="shared" si="280"/>
        <v>2</v>
      </c>
      <c r="CJ160" s="426">
        <f t="shared" si="281"/>
        <v>1</v>
      </c>
      <c r="CK160" s="426">
        <f t="shared" si="282"/>
        <v>2</v>
      </c>
    </row>
    <row r="161" spans="1:89">
      <c r="A161" s="254">
        <f t="shared" si="284"/>
        <v>1100</v>
      </c>
      <c r="B161" s="250" t="s">
        <v>143</v>
      </c>
      <c r="C161" s="99" t="b">
        <f t="shared" si="254"/>
        <v>1</v>
      </c>
      <c r="D161" s="470" t="s">
        <v>143</v>
      </c>
      <c r="E161" s="468"/>
      <c r="F161" s="468"/>
      <c r="G161" s="468"/>
      <c r="H161" s="468">
        <v>211904.29000000004</v>
      </c>
      <c r="I161" s="469"/>
      <c r="J161" s="468">
        <v>9155.3999999999978</v>
      </c>
      <c r="K161" s="468"/>
      <c r="L161" s="468">
        <v>134962.85</v>
      </c>
      <c r="M161" s="468"/>
      <c r="N161" s="468"/>
      <c r="O161" s="468"/>
      <c r="P161" s="468"/>
      <c r="Q161" s="468"/>
      <c r="R161" s="468"/>
      <c r="S161" s="468">
        <v>8138.3700000000008</v>
      </c>
      <c r="T161" s="468"/>
      <c r="U161" s="468"/>
      <c r="V161" s="468">
        <v>20596.869999999995</v>
      </c>
      <c r="W161" s="468">
        <v>283792.57999999984</v>
      </c>
      <c r="X161" s="468"/>
      <c r="Y161" s="468"/>
      <c r="Z161" s="468"/>
      <c r="AA161" s="468">
        <v>6364.51</v>
      </c>
      <c r="AB161" s="468">
        <v>805</v>
      </c>
      <c r="AC161" s="468"/>
      <c r="AD161" s="468"/>
      <c r="AE161" s="468"/>
      <c r="AF161" s="468"/>
      <c r="AG161" s="468">
        <v>999670.23000000033</v>
      </c>
      <c r="AH161" s="468">
        <v>330700.39999999991</v>
      </c>
      <c r="AI161" s="468">
        <v>6801.9</v>
      </c>
      <c r="AJ161" s="468">
        <v>86063.85</v>
      </c>
      <c r="AK161" s="468">
        <v>128194.60999999999</v>
      </c>
      <c r="AL161" s="468"/>
      <c r="AM161" s="468"/>
      <c r="AN161" s="468"/>
      <c r="AO161" s="468"/>
      <c r="AP161" s="468"/>
      <c r="AQ161" s="468"/>
      <c r="AR161" s="468"/>
      <c r="AS161" s="468">
        <v>2720.9199999999996</v>
      </c>
      <c r="AT161" s="468"/>
      <c r="AU161" s="468"/>
      <c r="AV161" s="468"/>
      <c r="AW161" s="468">
        <v>8151.3899999999994</v>
      </c>
      <c r="AX161" s="468"/>
      <c r="AY161" s="468"/>
      <c r="AZ161" s="468"/>
      <c r="BA161" s="468"/>
      <c r="BB161" s="468">
        <v>2625</v>
      </c>
      <c r="BC161" s="485"/>
      <c r="BD161" s="468"/>
      <c r="BE161" s="468"/>
      <c r="BF161" s="468"/>
      <c r="BG161" s="468">
        <v>5308.6</v>
      </c>
      <c r="BH161" s="468">
        <v>2245956.77</v>
      </c>
      <c r="BJ161" s="427">
        <f t="shared" si="255"/>
        <v>3000</v>
      </c>
      <c r="BK161" s="427">
        <f t="shared" si="256"/>
        <v>9000</v>
      </c>
      <c r="BL161" s="427">
        <f t="shared" si="257"/>
        <v>5000</v>
      </c>
      <c r="BM161" s="427">
        <f t="shared" si="258"/>
        <v>6000</v>
      </c>
      <c r="BN161" s="427">
        <f t="shared" si="259"/>
        <v>6000</v>
      </c>
      <c r="BO161" s="427">
        <f t="shared" si="260"/>
        <v>6000</v>
      </c>
      <c r="BP161" s="427">
        <f t="shared" si="261"/>
        <v>129000</v>
      </c>
      <c r="BQ161" s="427">
        <f t="shared" si="262"/>
        <v>129000</v>
      </c>
      <c r="BR161" s="427">
        <f t="shared" si="263"/>
        <v>129000</v>
      </c>
      <c r="BS161" s="427">
        <f t="shared" si="264"/>
        <v>7000</v>
      </c>
      <c r="BT161" s="427">
        <f t="shared" si="265"/>
        <v>331000</v>
      </c>
      <c r="BU161" s="427">
        <f t="shared" si="266"/>
        <v>125000</v>
      </c>
      <c r="BV161" s="427">
        <f t="shared" si="267"/>
        <v>1000</v>
      </c>
      <c r="BW161" s="427">
        <f t="shared" si="268"/>
        <v>87000</v>
      </c>
      <c r="BX161" s="427">
        <f t="shared" si="269"/>
        <v>44000</v>
      </c>
      <c r="BY161" s="427">
        <f t="shared" si="270"/>
        <v>7000</v>
      </c>
      <c r="BZ161" s="427">
        <f t="shared" si="271"/>
        <v>1000000</v>
      </c>
      <c r="CA161" s="427">
        <f t="shared" si="272"/>
        <v>381000</v>
      </c>
      <c r="CB161" s="233">
        <f t="shared" si="273"/>
        <v>1000</v>
      </c>
      <c r="CC161" s="233">
        <f t="shared" si="274"/>
        <v>1000000</v>
      </c>
      <c r="CD161" s="233">
        <f t="shared" si="275"/>
        <v>133000</v>
      </c>
      <c r="CE161" s="428">
        <f t="shared" si="283"/>
        <v>17</v>
      </c>
      <c r="CF161" s="426">
        <f t="shared" si="277"/>
        <v>3</v>
      </c>
      <c r="CG161" s="426">
        <f t="shared" si="278"/>
        <v>1</v>
      </c>
      <c r="CH161" s="426">
        <f t="shared" si="279"/>
        <v>1</v>
      </c>
      <c r="CI161" s="426">
        <f t="shared" si="280"/>
        <v>7</v>
      </c>
      <c r="CJ161" s="426">
        <f t="shared" si="281"/>
        <v>2</v>
      </c>
      <c r="CK161" s="426">
        <f t="shared" si="282"/>
        <v>4</v>
      </c>
    </row>
    <row r="162" spans="1:89" ht="24">
      <c r="A162" s="254">
        <f t="shared" si="284"/>
        <v>1200</v>
      </c>
      <c r="B162" s="250" t="s">
        <v>144</v>
      </c>
      <c r="C162" s="99" t="b">
        <f t="shared" si="254"/>
        <v>1</v>
      </c>
      <c r="D162" s="470" t="s">
        <v>144</v>
      </c>
      <c r="E162" s="468">
        <v>1369379.56</v>
      </c>
      <c r="F162" s="468">
        <v>618166.04999999981</v>
      </c>
      <c r="G162" s="468">
        <v>1839611.1000000003</v>
      </c>
      <c r="H162" s="468">
        <v>1876477.8800000011</v>
      </c>
      <c r="I162" s="469">
        <v>3845215.3500000006</v>
      </c>
      <c r="J162" s="468">
        <v>1289776.6499999994</v>
      </c>
      <c r="K162" s="468">
        <v>994516.79000000015</v>
      </c>
      <c r="L162" s="468">
        <v>539020.18999999983</v>
      </c>
      <c r="M162" s="468">
        <v>93744.65</v>
      </c>
      <c r="N162" s="468">
        <v>154772.43000000002</v>
      </c>
      <c r="O162" s="468">
        <v>212651.15</v>
      </c>
      <c r="P162" s="468">
        <v>1170270.2200000002</v>
      </c>
      <c r="Q162" s="468">
        <v>1248570.7499999998</v>
      </c>
      <c r="R162" s="468">
        <v>165244.44999999995</v>
      </c>
      <c r="S162" s="468">
        <v>809350.5</v>
      </c>
      <c r="T162" s="468">
        <v>710875.37000000011</v>
      </c>
      <c r="U162" s="468">
        <v>914230.33</v>
      </c>
      <c r="V162" s="468">
        <v>2952.3299999999981</v>
      </c>
      <c r="W162" s="468">
        <v>1575840.2600000002</v>
      </c>
      <c r="X162" s="468">
        <v>1261041.4599999988</v>
      </c>
      <c r="Y162" s="468">
        <v>976413.97</v>
      </c>
      <c r="Z162" s="468">
        <v>2035264.1899999995</v>
      </c>
      <c r="AA162" s="468">
        <v>833237.15999999992</v>
      </c>
      <c r="AB162" s="468">
        <v>10539908.449999999</v>
      </c>
      <c r="AC162" s="468">
        <v>703531.19000000018</v>
      </c>
      <c r="AD162" s="468">
        <v>897335.29000000027</v>
      </c>
      <c r="AE162" s="468">
        <v>2009768.4599999997</v>
      </c>
      <c r="AF162" s="468">
        <v>836225.70000000007</v>
      </c>
      <c r="AG162" s="468">
        <v>4369893.3800000027</v>
      </c>
      <c r="AH162" s="468">
        <v>1401558.6400000008</v>
      </c>
      <c r="AI162" s="468">
        <v>1320121.2200000002</v>
      </c>
      <c r="AJ162" s="468">
        <v>1634903.6499999994</v>
      </c>
      <c r="AK162" s="468">
        <v>426280.62000000005</v>
      </c>
      <c r="AL162" s="468"/>
      <c r="AM162" s="468"/>
      <c r="AN162" s="468">
        <v>106541.06999999999</v>
      </c>
      <c r="AO162" s="468">
        <v>161260.01</v>
      </c>
      <c r="AP162" s="468">
        <v>180135.92000000007</v>
      </c>
      <c r="AQ162" s="468">
        <v>54938.039999999994</v>
      </c>
      <c r="AR162" s="468">
        <v>67549.490000000005</v>
      </c>
      <c r="AS162" s="468">
        <v>2802.59</v>
      </c>
      <c r="AT162" s="468">
        <v>73004.210000000006</v>
      </c>
      <c r="AU162" s="468">
        <v>209059.71999999994</v>
      </c>
      <c r="AV162" s="468">
        <v>122509.22999999998</v>
      </c>
      <c r="AW162" s="468">
        <v>95421.369999999981</v>
      </c>
      <c r="AX162" s="468">
        <v>49651.069999999992</v>
      </c>
      <c r="AY162" s="468">
        <v>61993</v>
      </c>
      <c r="AZ162" s="468">
        <v>174076.22999999998</v>
      </c>
      <c r="BA162" s="468">
        <v>21513.37</v>
      </c>
      <c r="BB162" s="468"/>
      <c r="BC162" s="485">
        <v>1548</v>
      </c>
      <c r="BD162" s="468">
        <v>1400882.9700000002</v>
      </c>
      <c r="BE162" s="468">
        <v>1150368.6400000001</v>
      </c>
      <c r="BF162" s="468">
        <v>1719261.1799999985</v>
      </c>
      <c r="BG162" s="468">
        <v>603260.89000000013</v>
      </c>
      <c r="BH162" s="468">
        <v>54931926.389999993</v>
      </c>
      <c r="BJ162" s="427">
        <f t="shared" si="255"/>
        <v>2000</v>
      </c>
      <c r="BK162" s="427">
        <f t="shared" si="256"/>
        <v>210000</v>
      </c>
      <c r="BL162" s="427">
        <f t="shared" si="257"/>
        <v>93000</v>
      </c>
      <c r="BM162" s="427">
        <f t="shared" si="258"/>
        <v>604000</v>
      </c>
      <c r="BN162" s="427">
        <f t="shared" si="259"/>
        <v>1720000</v>
      </c>
      <c r="BO162" s="427">
        <f t="shared" si="260"/>
        <v>1219000</v>
      </c>
      <c r="BP162" s="427">
        <f t="shared" si="261"/>
        <v>427000</v>
      </c>
      <c r="BQ162" s="427">
        <f t="shared" si="262"/>
        <v>427000</v>
      </c>
      <c r="BR162" s="427">
        <f t="shared" si="263"/>
        <v>427000</v>
      </c>
      <c r="BS162" s="427">
        <f t="shared" si="264"/>
        <v>3000</v>
      </c>
      <c r="BT162" s="427">
        <f t="shared" si="265"/>
        <v>2010000</v>
      </c>
      <c r="BU162" s="427">
        <f t="shared" si="266"/>
        <v>932000</v>
      </c>
      <c r="BV162" s="427">
        <f t="shared" si="267"/>
        <v>1635000</v>
      </c>
      <c r="BW162" s="427">
        <f t="shared" si="268"/>
        <v>10540000</v>
      </c>
      <c r="BX162" s="427">
        <f t="shared" si="269"/>
        <v>4013000</v>
      </c>
      <c r="BY162" s="427">
        <f t="shared" si="270"/>
        <v>540000</v>
      </c>
      <c r="BZ162" s="427">
        <f t="shared" si="271"/>
        <v>4370000</v>
      </c>
      <c r="CA162" s="427">
        <f t="shared" si="272"/>
        <v>1918000</v>
      </c>
      <c r="CB162" s="233">
        <f t="shared" si="273"/>
        <v>2000</v>
      </c>
      <c r="CC162" s="233">
        <f t="shared" si="274"/>
        <v>10540000</v>
      </c>
      <c r="CD162" s="233">
        <f t="shared" si="275"/>
        <v>1057000</v>
      </c>
      <c r="CE162" s="428">
        <f t="shared" si="283"/>
        <v>52</v>
      </c>
      <c r="CF162" s="426">
        <f t="shared" si="277"/>
        <v>15</v>
      </c>
      <c r="CG162" s="426">
        <f t="shared" si="278"/>
        <v>4</v>
      </c>
      <c r="CH162" s="426">
        <f t="shared" si="279"/>
        <v>1</v>
      </c>
      <c r="CI162" s="426">
        <f t="shared" si="280"/>
        <v>21</v>
      </c>
      <c r="CJ162" s="426">
        <f t="shared" si="281"/>
        <v>4</v>
      </c>
      <c r="CK162" s="426">
        <f t="shared" ref="CK162:CK180" si="285">COUNT($I162,$L331,$P331,$U162,$X162,$AG162,$AI162)</f>
        <v>7</v>
      </c>
    </row>
    <row r="163" spans="1:89" ht="24">
      <c r="A163" s="254">
        <f t="shared" si="284"/>
        <v>1300</v>
      </c>
      <c r="B163" s="250" t="s">
        <v>145</v>
      </c>
      <c r="C163" s="99" t="b">
        <f t="shared" si="254"/>
        <v>1</v>
      </c>
      <c r="D163" s="470" t="s">
        <v>145</v>
      </c>
      <c r="E163" s="468">
        <v>206217.49000000002</v>
      </c>
      <c r="F163" s="468">
        <v>101500.15999999999</v>
      </c>
      <c r="G163" s="468"/>
      <c r="H163" s="468">
        <v>435626.10999999987</v>
      </c>
      <c r="I163" s="469">
        <v>597923.23</v>
      </c>
      <c r="J163" s="468"/>
      <c r="K163" s="468">
        <v>114106.30000000002</v>
      </c>
      <c r="L163" s="468"/>
      <c r="M163" s="468"/>
      <c r="N163" s="468"/>
      <c r="O163" s="468"/>
      <c r="P163" s="468"/>
      <c r="Q163" s="468">
        <v>191782.29</v>
      </c>
      <c r="R163" s="468">
        <v>43993.619999999995</v>
      </c>
      <c r="S163" s="468">
        <v>147608.83999999994</v>
      </c>
      <c r="T163" s="468">
        <v>84497.299999999988</v>
      </c>
      <c r="U163" s="468"/>
      <c r="V163" s="468"/>
      <c r="W163" s="468">
        <v>249367.56000000006</v>
      </c>
      <c r="X163" s="468"/>
      <c r="Y163" s="468">
        <v>167805.80000000002</v>
      </c>
      <c r="Z163" s="468">
        <v>423513.55000000005</v>
      </c>
      <c r="AA163" s="468">
        <v>309487.41000000027</v>
      </c>
      <c r="AB163" s="468"/>
      <c r="AC163" s="468">
        <v>283824.89</v>
      </c>
      <c r="AD163" s="468">
        <v>228563.43999999997</v>
      </c>
      <c r="AE163" s="468">
        <v>242991.05999999994</v>
      </c>
      <c r="AF163" s="468">
        <v>84062.76999999999</v>
      </c>
      <c r="AG163" s="468">
        <v>121168.59</v>
      </c>
      <c r="AH163" s="468">
        <v>4424.3600000000006</v>
      </c>
      <c r="AI163" s="468">
        <v>105301.81999999999</v>
      </c>
      <c r="AJ163" s="468">
        <v>187913.16999999998</v>
      </c>
      <c r="AK163" s="468"/>
      <c r="AL163" s="468"/>
      <c r="AM163" s="468"/>
      <c r="AN163" s="468"/>
      <c r="AO163" s="468"/>
      <c r="AP163" s="468"/>
      <c r="AQ163" s="468"/>
      <c r="AR163" s="468"/>
      <c r="AS163" s="468"/>
      <c r="AT163" s="468"/>
      <c r="AU163" s="468"/>
      <c r="AV163" s="468"/>
      <c r="AW163" s="468"/>
      <c r="AX163" s="468"/>
      <c r="AY163" s="468"/>
      <c r="AZ163" s="468"/>
      <c r="BA163" s="468"/>
      <c r="BB163" s="468"/>
      <c r="BC163" s="485"/>
      <c r="BD163" s="468">
        <v>107600.33000000002</v>
      </c>
      <c r="BE163" s="468">
        <v>224926.96</v>
      </c>
      <c r="BF163" s="468">
        <v>317269.45000000013</v>
      </c>
      <c r="BG163" s="468">
        <v>259842.43000000002</v>
      </c>
      <c r="BH163" s="468">
        <v>5241318.9300000006</v>
      </c>
      <c r="BJ163" s="427">
        <f t="shared" si="255"/>
        <v>0</v>
      </c>
      <c r="BK163" s="427">
        <f t="shared" si="256"/>
        <v>0</v>
      </c>
      <c r="BL163" s="427">
        <f t="shared" si="257"/>
        <v>0</v>
      </c>
      <c r="BM163" s="427">
        <f t="shared" si="258"/>
        <v>108000</v>
      </c>
      <c r="BN163" s="427">
        <f t="shared" si="259"/>
        <v>318000</v>
      </c>
      <c r="BO163" s="427">
        <f t="shared" si="260"/>
        <v>228000</v>
      </c>
      <c r="BP163" s="427">
        <f t="shared" si="261"/>
        <v>0</v>
      </c>
      <c r="BQ163" s="427">
        <f t="shared" si="262"/>
        <v>0</v>
      </c>
      <c r="BR163" s="427">
        <f t="shared" si="263"/>
        <v>0</v>
      </c>
      <c r="BS163" s="427">
        <f t="shared" si="264"/>
        <v>5000</v>
      </c>
      <c r="BT163" s="427">
        <f t="shared" si="265"/>
        <v>436000</v>
      </c>
      <c r="BU163" s="427">
        <f t="shared" si="266"/>
        <v>181000</v>
      </c>
      <c r="BV163" s="427">
        <f t="shared" si="267"/>
        <v>188000</v>
      </c>
      <c r="BW163" s="427">
        <f t="shared" si="268"/>
        <v>424000</v>
      </c>
      <c r="BX163" s="427">
        <f t="shared" si="269"/>
        <v>306000</v>
      </c>
      <c r="BY163" s="427">
        <f t="shared" si="270"/>
        <v>106000</v>
      </c>
      <c r="BZ163" s="427">
        <f t="shared" si="271"/>
        <v>598000</v>
      </c>
      <c r="CA163" s="427">
        <f t="shared" si="272"/>
        <v>275000</v>
      </c>
      <c r="CB163" s="233">
        <f t="shared" si="273"/>
        <v>5000</v>
      </c>
      <c r="CC163" s="233">
        <f t="shared" si="274"/>
        <v>598000</v>
      </c>
      <c r="CD163" s="233">
        <f t="shared" si="275"/>
        <v>210000</v>
      </c>
      <c r="CE163" s="428">
        <f t="shared" si="283"/>
        <v>25</v>
      </c>
      <c r="CF163" s="426">
        <f t="shared" si="277"/>
        <v>0</v>
      </c>
      <c r="CG163" s="426">
        <f t="shared" si="278"/>
        <v>4</v>
      </c>
      <c r="CH163" s="426">
        <f t="shared" si="279"/>
        <v>0</v>
      </c>
      <c r="CI163" s="426">
        <f t="shared" si="280"/>
        <v>16</v>
      </c>
      <c r="CJ163" s="426">
        <f t="shared" si="281"/>
        <v>2</v>
      </c>
      <c r="CK163" s="426">
        <f t="shared" si="285"/>
        <v>5</v>
      </c>
    </row>
    <row r="164" spans="1:89" ht="36">
      <c r="A164" s="254">
        <f t="shared" si="284"/>
        <v>1400</v>
      </c>
      <c r="B164" s="250" t="s">
        <v>146</v>
      </c>
      <c r="C164" s="99" t="b">
        <f t="shared" si="254"/>
        <v>1</v>
      </c>
      <c r="D164" s="470" t="s">
        <v>146</v>
      </c>
      <c r="E164" s="468">
        <v>450303.88999999996</v>
      </c>
      <c r="F164" s="468">
        <v>284029.48000000004</v>
      </c>
      <c r="G164" s="468"/>
      <c r="H164" s="468">
        <v>2311681.5700000017</v>
      </c>
      <c r="I164" s="469">
        <v>2607889.7099999995</v>
      </c>
      <c r="J164" s="468">
        <v>147910.02000000005</v>
      </c>
      <c r="K164" s="468"/>
      <c r="L164" s="468">
        <v>1330542.53</v>
      </c>
      <c r="M164" s="468"/>
      <c r="N164" s="468"/>
      <c r="O164" s="468">
        <v>64792.800000000003</v>
      </c>
      <c r="P164" s="468">
        <v>652854.85</v>
      </c>
      <c r="Q164" s="468">
        <v>623620.17000000016</v>
      </c>
      <c r="R164" s="468">
        <v>9628</v>
      </c>
      <c r="S164" s="468">
        <v>456268.54</v>
      </c>
      <c r="T164" s="468">
        <v>173220.03</v>
      </c>
      <c r="U164" s="468">
        <v>990132.86000000022</v>
      </c>
      <c r="V164" s="468">
        <v>60372.499999999993</v>
      </c>
      <c r="W164" s="468">
        <v>804447.42000000016</v>
      </c>
      <c r="X164" s="468">
        <v>87030.510000000009</v>
      </c>
      <c r="Y164" s="468">
        <v>595513.63</v>
      </c>
      <c r="Z164" s="468">
        <v>1108450.9700000009</v>
      </c>
      <c r="AA164" s="468">
        <v>417813.91999999981</v>
      </c>
      <c r="AB164" s="468">
        <v>2052195.89</v>
      </c>
      <c r="AC164" s="468">
        <v>187743.18000000005</v>
      </c>
      <c r="AD164" s="468">
        <v>153840.19999999998</v>
      </c>
      <c r="AE164" s="468">
        <v>190270.14</v>
      </c>
      <c r="AF164" s="468">
        <v>641427.05000000005</v>
      </c>
      <c r="AG164" s="468">
        <v>1771761.7999999991</v>
      </c>
      <c r="AH164" s="468">
        <v>511496.9000000002</v>
      </c>
      <c r="AI164" s="468">
        <v>1238794.5999999999</v>
      </c>
      <c r="AJ164" s="468">
        <v>2057092.7599999998</v>
      </c>
      <c r="AK164" s="468">
        <v>3152421.4600000135</v>
      </c>
      <c r="AL164" s="468">
        <v>199.72</v>
      </c>
      <c r="AM164" s="468">
        <v>4870182.3899999931</v>
      </c>
      <c r="AN164" s="468"/>
      <c r="AO164" s="468">
        <v>266904.86</v>
      </c>
      <c r="AP164" s="468"/>
      <c r="AQ164" s="468"/>
      <c r="AR164" s="468"/>
      <c r="AS164" s="468"/>
      <c r="AT164" s="468"/>
      <c r="AU164" s="468"/>
      <c r="AV164" s="468">
        <v>72717.87</v>
      </c>
      <c r="AW164" s="468">
        <v>134834.87</v>
      </c>
      <c r="AX164" s="468"/>
      <c r="AY164" s="468"/>
      <c r="AZ164" s="468"/>
      <c r="BA164" s="468"/>
      <c r="BB164" s="468">
        <v>94348.58</v>
      </c>
      <c r="BC164" s="485"/>
      <c r="BD164" s="468">
        <v>421253.34</v>
      </c>
      <c r="BE164" s="468">
        <v>799269.5900000002</v>
      </c>
      <c r="BF164" s="468">
        <v>1794212.7899999993</v>
      </c>
      <c r="BG164" s="468">
        <v>416288.31000000006</v>
      </c>
      <c r="BH164" s="468">
        <v>34003759.700000003</v>
      </c>
      <c r="BJ164" s="427">
        <f t="shared" si="255"/>
        <v>73000</v>
      </c>
      <c r="BK164" s="427">
        <f t="shared" si="256"/>
        <v>267000</v>
      </c>
      <c r="BL164" s="427">
        <f t="shared" si="257"/>
        <v>143000</v>
      </c>
      <c r="BM164" s="427">
        <f t="shared" si="258"/>
        <v>417000</v>
      </c>
      <c r="BN164" s="427">
        <f t="shared" si="259"/>
        <v>1795000</v>
      </c>
      <c r="BO164" s="427">
        <f t="shared" si="260"/>
        <v>858000</v>
      </c>
      <c r="BP164" s="427">
        <f t="shared" si="261"/>
        <v>1000</v>
      </c>
      <c r="BQ164" s="427">
        <f t="shared" si="262"/>
        <v>4871000</v>
      </c>
      <c r="BR164" s="427">
        <f t="shared" si="263"/>
        <v>2675000</v>
      </c>
      <c r="BS164" s="427">
        <f t="shared" si="264"/>
        <v>10000</v>
      </c>
      <c r="BT164" s="427">
        <f t="shared" si="265"/>
        <v>2312000</v>
      </c>
      <c r="BU164" s="427">
        <f t="shared" si="266"/>
        <v>450000</v>
      </c>
      <c r="BV164" s="427">
        <f t="shared" si="267"/>
        <v>1109000</v>
      </c>
      <c r="BW164" s="427">
        <f t="shared" si="268"/>
        <v>2058000</v>
      </c>
      <c r="BX164" s="427">
        <f t="shared" si="269"/>
        <v>1740000</v>
      </c>
      <c r="BY164" s="427">
        <f t="shared" si="270"/>
        <v>88000</v>
      </c>
      <c r="BZ164" s="427">
        <f t="shared" si="271"/>
        <v>2608000</v>
      </c>
      <c r="CA164" s="427">
        <f t="shared" si="272"/>
        <v>1240000</v>
      </c>
      <c r="CB164" s="233">
        <f t="shared" si="273"/>
        <v>1000</v>
      </c>
      <c r="CC164" s="233">
        <f t="shared" si="274"/>
        <v>4871000</v>
      </c>
      <c r="CD164" s="233">
        <f t="shared" si="275"/>
        <v>872000</v>
      </c>
      <c r="CE164" s="428">
        <f t="shared" si="283"/>
        <v>39</v>
      </c>
      <c r="CF164" s="426">
        <f t="shared" si="277"/>
        <v>4</v>
      </c>
      <c r="CG164" s="426">
        <f t="shared" si="278"/>
        <v>4</v>
      </c>
      <c r="CH164" s="426">
        <f t="shared" si="279"/>
        <v>3</v>
      </c>
      <c r="CI164" s="426">
        <f t="shared" si="280"/>
        <v>18</v>
      </c>
      <c r="CJ164" s="426">
        <f t="shared" si="281"/>
        <v>3</v>
      </c>
      <c r="CK164" s="426">
        <f t="shared" si="285"/>
        <v>5</v>
      </c>
    </row>
    <row r="165" spans="1:89">
      <c r="A165" s="254">
        <f t="shared" si="284"/>
        <v>1500</v>
      </c>
      <c r="B165" s="250" t="s">
        <v>147</v>
      </c>
      <c r="C165" s="99" t="b">
        <f t="shared" si="254"/>
        <v>1</v>
      </c>
      <c r="D165" s="470" t="s">
        <v>147</v>
      </c>
      <c r="E165" s="468">
        <v>1973511.4499999993</v>
      </c>
      <c r="F165" s="468">
        <v>1314102.17</v>
      </c>
      <c r="G165" s="468">
        <v>1571536.2300000004</v>
      </c>
      <c r="H165" s="468">
        <v>2476434.4000000018</v>
      </c>
      <c r="I165" s="469">
        <v>5176891.01</v>
      </c>
      <c r="J165" s="468">
        <v>1631464.2399999993</v>
      </c>
      <c r="K165" s="468">
        <v>1197245.23</v>
      </c>
      <c r="L165" s="468">
        <v>1980712.7199999997</v>
      </c>
      <c r="M165" s="468"/>
      <c r="N165" s="468"/>
      <c r="O165" s="468">
        <v>93715.869999999981</v>
      </c>
      <c r="P165" s="468">
        <v>1820735.4799999995</v>
      </c>
      <c r="Q165" s="468">
        <v>1484540.0099999998</v>
      </c>
      <c r="R165" s="468">
        <v>62926.04</v>
      </c>
      <c r="S165" s="468">
        <v>1245740.8700000006</v>
      </c>
      <c r="T165" s="468">
        <v>947263.95999999973</v>
      </c>
      <c r="U165" s="468">
        <v>1300589.94</v>
      </c>
      <c r="V165" s="468">
        <v>58676.529999999992</v>
      </c>
      <c r="W165" s="468">
        <v>2333872.7800000012</v>
      </c>
      <c r="X165" s="468">
        <v>1455551.7499999998</v>
      </c>
      <c r="Y165" s="468">
        <v>801643.83000000019</v>
      </c>
      <c r="Z165" s="468">
        <v>3088372.379999999</v>
      </c>
      <c r="AA165" s="468">
        <v>2098953.3900000006</v>
      </c>
      <c r="AB165" s="468">
        <v>11239111.960000001</v>
      </c>
      <c r="AC165" s="468">
        <v>1137693.03</v>
      </c>
      <c r="AD165" s="468">
        <v>1438882.5099999993</v>
      </c>
      <c r="AE165" s="468">
        <v>2437870.5800000005</v>
      </c>
      <c r="AF165" s="468">
        <v>605951.10999999987</v>
      </c>
      <c r="AG165" s="468">
        <v>5615179.1100000013</v>
      </c>
      <c r="AH165" s="468">
        <v>2229121.129999998</v>
      </c>
      <c r="AI165" s="468">
        <v>1849880.1200000006</v>
      </c>
      <c r="AJ165" s="468">
        <v>2399920.8899999987</v>
      </c>
      <c r="AK165" s="468">
        <v>994957.61</v>
      </c>
      <c r="AL165" s="468"/>
      <c r="AM165" s="468">
        <v>709458.55</v>
      </c>
      <c r="AN165" s="468">
        <v>155242.16</v>
      </c>
      <c r="AO165" s="468">
        <v>199646.33000000002</v>
      </c>
      <c r="AP165" s="468">
        <v>491993.78000000009</v>
      </c>
      <c r="AQ165" s="468"/>
      <c r="AR165" s="468"/>
      <c r="AS165" s="468">
        <v>193765.65999999997</v>
      </c>
      <c r="AT165" s="468">
        <v>45031.770000000004</v>
      </c>
      <c r="AU165" s="468">
        <v>408021.31</v>
      </c>
      <c r="AV165" s="468">
        <v>213266.98000000004</v>
      </c>
      <c r="AW165" s="468">
        <v>203871.47999999998</v>
      </c>
      <c r="AX165" s="468">
        <v>133540.71999999997</v>
      </c>
      <c r="AY165" s="468">
        <v>314833.78000000003</v>
      </c>
      <c r="AZ165" s="468">
        <v>206675.87</v>
      </c>
      <c r="BA165" s="468">
        <v>126540.83999999998</v>
      </c>
      <c r="BB165" s="468">
        <v>72611.06</v>
      </c>
      <c r="BC165" s="485">
        <v>109842.72999999998</v>
      </c>
      <c r="BD165" s="468">
        <v>2092068.6999999997</v>
      </c>
      <c r="BE165" s="468">
        <v>1222526.8999999999</v>
      </c>
      <c r="BF165" s="468">
        <v>1846243.1199999994</v>
      </c>
      <c r="BG165" s="468">
        <v>1318598.6200000003</v>
      </c>
      <c r="BH165" s="468">
        <v>74126828.690000013</v>
      </c>
      <c r="BJ165" s="427">
        <f t="shared" si="255"/>
        <v>46000</v>
      </c>
      <c r="BK165" s="427">
        <f t="shared" si="256"/>
        <v>492000</v>
      </c>
      <c r="BL165" s="427">
        <f t="shared" si="257"/>
        <v>206000</v>
      </c>
      <c r="BM165" s="427">
        <f t="shared" si="258"/>
        <v>1223000</v>
      </c>
      <c r="BN165" s="427">
        <f t="shared" si="259"/>
        <v>2093000</v>
      </c>
      <c r="BO165" s="427">
        <f t="shared" si="260"/>
        <v>1620000</v>
      </c>
      <c r="BP165" s="427">
        <f t="shared" si="261"/>
        <v>710000</v>
      </c>
      <c r="BQ165" s="427">
        <f t="shared" si="262"/>
        <v>995000</v>
      </c>
      <c r="BR165" s="427">
        <f t="shared" si="263"/>
        <v>853000</v>
      </c>
      <c r="BS165" s="427">
        <f t="shared" si="264"/>
        <v>59000</v>
      </c>
      <c r="BT165" s="427">
        <f t="shared" si="265"/>
        <v>2477000</v>
      </c>
      <c r="BU165" s="427">
        <f t="shared" si="266"/>
        <v>1346000</v>
      </c>
      <c r="BV165" s="427">
        <f t="shared" si="267"/>
        <v>1572000</v>
      </c>
      <c r="BW165" s="427">
        <f t="shared" si="268"/>
        <v>11240000</v>
      </c>
      <c r="BX165" s="427">
        <f t="shared" si="269"/>
        <v>4575000</v>
      </c>
      <c r="BY165" s="427">
        <f t="shared" si="270"/>
        <v>1301000</v>
      </c>
      <c r="BZ165" s="427">
        <f t="shared" si="271"/>
        <v>5616000</v>
      </c>
      <c r="CA165" s="427">
        <f t="shared" si="272"/>
        <v>2743000</v>
      </c>
      <c r="CB165" s="233">
        <f t="shared" si="273"/>
        <v>46000</v>
      </c>
      <c r="CC165" s="233">
        <f t="shared" si="274"/>
        <v>11240000</v>
      </c>
      <c r="CD165" s="233">
        <f t="shared" si="275"/>
        <v>1483000</v>
      </c>
      <c r="CE165" s="428">
        <f t="shared" si="283"/>
        <v>50</v>
      </c>
      <c r="CF165" s="426">
        <f t="shared" si="277"/>
        <v>14</v>
      </c>
      <c r="CG165" s="426">
        <f t="shared" si="278"/>
        <v>4</v>
      </c>
      <c r="CH165" s="426">
        <f t="shared" si="279"/>
        <v>2</v>
      </c>
      <c r="CI165" s="426">
        <f t="shared" si="280"/>
        <v>19</v>
      </c>
      <c r="CJ165" s="426">
        <f t="shared" si="281"/>
        <v>4</v>
      </c>
      <c r="CK165" s="426">
        <f t="shared" si="285"/>
        <v>5</v>
      </c>
    </row>
    <row r="166" spans="1:89" ht="36">
      <c r="A166" s="254">
        <f t="shared" si="284"/>
        <v>1600</v>
      </c>
      <c r="B166" s="250" t="s">
        <v>148</v>
      </c>
      <c r="C166" s="99" t="b">
        <f t="shared" si="254"/>
        <v>1</v>
      </c>
      <c r="D166" s="470" t="s">
        <v>148</v>
      </c>
      <c r="E166" s="468">
        <v>985054.66999999981</v>
      </c>
      <c r="F166" s="468">
        <v>487437.9200000001</v>
      </c>
      <c r="G166" s="468">
        <v>516386.61999999982</v>
      </c>
      <c r="H166" s="468">
        <v>1070374.8599999994</v>
      </c>
      <c r="I166" s="469">
        <v>1862173.0899999994</v>
      </c>
      <c r="J166" s="468">
        <v>546099.27999999991</v>
      </c>
      <c r="K166" s="468">
        <v>656423.79</v>
      </c>
      <c r="L166" s="468">
        <v>896514.49000000011</v>
      </c>
      <c r="M166" s="468">
        <v>66618.44</v>
      </c>
      <c r="N166" s="468">
        <v>121511.45</v>
      </c>
      <c r="O166" s="468">
        <v>204630.83</v>
      </c>
      <c r="P166" s="468">
        <v>618536.07000000007</v>
      </c>
      <c r="Q166" s="468">
        <v>766290.51</v>
      </c>
      <c r="R166" s="468">
        <v>155580.89000000004</v>
      </c>
      <c r="S166" s="468">
        <v>611428.23000000021</v>
      </c>
      <c r="T166" s="468">
        <v>276402.78999999992</v>
      </c>
      <c r="U166" s="468">
        <v>613423.64999999991</v>
      </c>
      <c r="V166" s="468">
        <v>103103.85999999999</v>
      </c>
      <c r="W166" s="468">
        <v>1105515.8900000008</v>
      </c>
      <c r="X166" s="468">
        <v>551591.43999999983</v>
      </c>
      <c r="Y166" s="468">
        <v>434332.56999999983</v>
      </c>
      <c r="Z166" s="468">
        <v>800411.98999999976</v>
      </c>
      <c r="AA166" s="468">
        <v>740882.25000000035</v>
      </c>
      <c r="AB166" s="468">
        <v>3584776.9299999997</v>
      </c>
      <c r="AC166" s="468">
        <v>468440.76999999996</v>
      </c>
      <c r="AD166" s="468">
        <v>533791.55999999994</v>
      </c>
      <c r="AE166" s="468">
        <v>999959.75000000035</v>
      </c>
      <c r="AF166" s="468">
        <v>516954.83</v>
      </c>
      <c r="AG166" s="468">
        <v>2816691.1499999985</v>
      </c>
      <c r="AH166" s="468">
        <v>493882.88999999996</v>
      </c>
      <c r="AI166" s="468">
        <v>1009862.9100000003</v>
      </c>
      <c r="AJ166" s="468">
        <v>908116.20000000019</v>
      </c>
      <c r="AK166" s="468"/>
      <c r="AL166" s="468"/>
      <c r="AM166" s="468">
        <v>10000</v>
      </c>
      <c r="AN166" s="468">
        <v>18725.29</v>
      </c>
      <c r="AO166" s="468"/>
      <c r="AP166" s="468">
        <v>123373.69</v>
      </c>
      <c r="AQ166" s="468">
        <v>35259.78</v>
      </c>
      <c r="AR166" s="468">
        <v>65770.8</v>
      </c>
      <c r="AS166" s="468">
        <v>3019.37</v>
      </c>
      <c r="AT166" s="468">
        <v>37190.07</v>
      </c>
      <c r="AU166" s="468">
        <v>62549.500000000015</v>
      </c>
      <c r="AV166" s="468"/>
      <c r="AW166" s="468">
        <v>174897.99000000002</v>
      </c>
      <c r="AX166" s="468"/>
      <c r="AY166" s="468">
        <v>60354</v>
      </c>
      <c r="AZ166" s="468">
        <v>89978.470000000016</v>
      </c>
      <c r="BA166" s="468">
        <v>41444.21</v>
      </c>
      <c r="BB166" s="468">
        <v>645.71</v>
      </c>
      <c r="BC166" s="485"/>
      <c r="BD166" s="468">
        <v>1043724.8600000003</v>
      </c>
      <c r="BE166" s="468">
        <v>355539.22000000009</v>
      </c>
      <c r="BF166" s="468">
        <v>648323.04999999981</v>
      </c>
      <c r="BG166" s="468">
        <v>381903.18999999994</v>
      </c>
      <c r="BH166" s="468">
        <v>28675901.770000003</v>
      </c>
      <c r="BJ166" s="427">
        <f t="shared" si="255"/>
        <v>1000</v>
      </c>
      <c r="BK166" s="427">
        <f t="shared" si="256"/>
        <v>175000</v>
      </c>
      <c r="BL166" s="427">
        <f t="shared" si="257"/>
        <v>60000</v>
      </c>
      <c r="BM166" s="427">
        <f t="shared" si="258"/>
        <v>356000</v>
      </c>
      <c r="BN166" s="427">
        <f t="shared" si="259"/>
        <v>1044000</v>
      </c>
      <c r="BO166" s="427">
        <f t="shared" si="260"/>
        <v>608000</v>
      </c>
      <c r="BP166" s="427">
        <f t="shared" si="261"/>
        <v>10000</v>
      </c>
      <c r="BQ166" s="427">
        <f t="shared" si="262"/>
        <v>10000</v>
      </c>
      <c r="BR166" s="427">
        <f t="shared" si="263"/>
        <v>10000</v>
      </c>
      <c r="BS166" s="427">
        <f t="shared" si="264"/>
        <v>67000</v>
      </c>
      <c r="BT166" s="427">
        <f t="shared" si="265"/>
        <v>1106000</v>
      </c>
      <c r="BU166" s="427">
        <f t="shared" si="266"/>
        <v>562000</v>
      </c>
      <c r="BV166" s="427">
        <f t="shared" si="267"/>
        <v>517000</v>
      </c>
      <c r="BW166" s="427">
        <f t="shared" si="268"/>
        <v>3585000</v>
      </c>
      <c r="BX166" s="427">
        <f t="shared" si="269"/>
        <v>1453000</v>
      </c>
      <c r="BY166" s="427">
        <f t="shared" si="270"/>
        <v>552000</v>
      </c>
      <c r="BZ166" s="427">
        <f t="shared" si="271"/>
        <v>2817000</v>
      </c>
      <c r="CA166" s="427">
        <f t="shared" si="272"/>
        <v>1196000</v>
      </c>
      <c r="CB166" s="233">
        <f t="shared" si="273"/>
        <v>1000</v>
      </c>
      <c r="CC166" s="233">
        <f t="shared" si="274"/>
        <v>3585000</v>
      </c>
      <c r="CD166" s="233">
        <f t="shared" si="275"/>
        <v>586000</v>
      </c>
      <c r="CE166" s="428">
        <f t="shared" si="283"/>
        <v>49</v>
      </c>
      <c r="CF166" s="426">
        <f t="shared" si="277"/>
        <v>12</v>
      </c>
      <c r="CG166" s="426">
        <f t="shared" si="278"/>
        <v>4</v>
      </c>
      <c r="CH166" s="426">
        <f t="shared" si="279"/>
        <v>1</v>
      </c>
      <c r="CI166" s="426">
        <f t="shared" si="280"/>
        <v>21</v>
      </c>
      <c r="CJ166" s="426">
        <f t="shared" si="281"/>
        <v>4</v>
      </c>
      <c r="CK166" s="426">
        <f t="shared" si="285"/>
        <v>7</v>
      </c>
    </row>
    <row r="167" spans="1:89">
      <c r="A167" s="254">
        <f t="shared" si="284"/>
        <v>1700</v>
      </c>
      <c r="B167" s="250" t="s">
        <v>149</v>
      </c>
      <c r="C167" s="99" t="b">
        <f t="shared" si="254"/>
        <v>1</v>
      </c>
      <c r="D167" s="470" t="s">
        <v>149</v>
      </c>
      <c r="E167" s="468">
        <v>1903120.4899999995</v>
      </c>
      <c r="F167" s="468">
        <v>1222498.26</v>
      </c>
      <c r="G167" s="468">
        <v>742101.42000000016</v>
      </c>
      <c r="H167" s="468">
        <v>2397205.330000001</v>
      </c>
      <c r="I167" s="469">
        <v>4942906.9100000029</v>
      </c>
      <c r="J167" s="468">
        <v>1804262.0299999998</v>
      </c>
      <c r="K167" s="468">
        <v>1291501.76</v>
      </c>
      <c r="L167" s="468">
        <v>1854560.4000000004</v>
      </c>
      <c r="M167" s="468"/>
      <c r="N167" s="468"/>
      <c r="O167" s="468">
        <v>123944.52</v>
      </c>
      <c r="P167" s="468">
        <v>1516069.2700000005</v>
      </c>
      <c r="Q167" s="468">
        <v>1648711.8799999997</v>
      </c>
      <c r="R167" s="468">
        <v>162432.97999999995</v>
      </c>
      <c r="S167" s="468">
        <v>1166376.6999999993</v>
      </c>
      <c r="T167" s="468">
        <v>1001857.6500000004</v>
      </c>
      <c r="U167" s="468">
        <v>1172722.9700000007</v>
      </c>
      <c r="V167" s="468">
        <v>119759.27999999998</v>
      </c>
      <c r="W167" s="468">
        <v>2225577.2299999991</v>
      </c>
      <c r="X167" s="468">
        <v>1334688.5399999998</v>
      </c>
      <c r="Y167" s="468">
        <v>730783.25000000012</v>
      </c>
      <c r="Z167" s="468">
        <v>2465085.0599999982</v>
      </c>
      <c r="AA167" s="468">
        <v>1674499.44</v>
      </c>
      <c r="AB167" s="468">
        <v>8675565.3200000003</v>
      </c>
      <c r="AC167" s="468">
        <v>1277168.7300000002</v>
      </c>
      <c r="AD167" s="468">
        <v>1414246.0799999998</v>
      </c>
      <c r="AE167" s="468">
        <v>2388369.23</v>
      </c>
      <c r="AF167" s="468">
        <v>629996.83000000007</v>
      </c>
      <c r="AG167" s="468">
        <v>5225336.5200000014</v>
      </c>
      <c r="AH167" s="468">
        <v>1792203.6500000011</v>
      </c>
      <c r="AI167" s="468">
        <v>1486767.3299999998</v>
      </c>
      <c r="AJ167" s="468">
        <v>2070821.66</v>
      </c>
      <c r="AK167" s="468">
        <v>615248.33000000007</v>
      </c>
      <c r="AL167" s="468"/>
      <c r="AM167" s="468">
        <v>49416.789999999986</v>
      </c>
      <c r="AN167" s="468">
        <v>96978.45</v>
      </c>
      <c r="AO167" s="468">
        <v>185644.38999999998</v>
      </c>
      <c r="AP167" s="468">
        <v>350319.66000000003</v>
      </c>
      <c r="AQ167" s="468"/>
      <c r="AR167" s="468"/>
      <c r="AS167" s="468">
        <v>139753.66</v>
      </c>
      <c r="AT167" s="468">
        <v>34897.770000000004</v>
      </c>
      <c r="AU167" s="468">
        <v>385163.02</v>
      </c>
      <c r="AV167" s="468">
        <v>210491.28</v>
      </c>
      <c r="AW167" s="468">
        <v>95955.12</v>
      </c>
      <c r="AX167" s="468">
        <v>61244.840000000004</v>
      </c>
      <c r="AY167" s="468">
        <v>157197</v>
      </c>
      <c r="AZ167" s="468">
        <v>115578.21999999999</v>
      </c>
      <c r="BA167" s="468">
        <v>136473.81999999998</v>
      </c>
      <c r="BB167" s="468">
        <v>59322.62</v>
      </c>
      <c r="BC167" s="485">
        <v>138348.46000000002</v>
      </c>
      <c r="BD167" s="468">
        <v>1849912.5699999994</v>
      </c>
      <c r="BE167" s="468">
        <v>1116286.4400000002</v>
      </c>
      <c r="BF167" s="468">
        <v>1559768.6999999995</v>
      </c>
      <c r="BG167" s="468">
        <v>1235141.6100000003</v>
      </c>
      <c r="BH167" s="468">
        <v>65054283.469999999</v>
      </c>
      <c r="BJ167" s="427">
        <f t="shared" si="255"/>
        <v>35000</v>
      </c>
      <c r="BK167" s="427">
        <f t="shared" si="256"/>
        <v>386000</v>
      </c>
      <c r="BL167" s="427">
        <f t="shared" si="257"/>
        <v>155000</v>
      </c>
      <c r="BM167" s="427">
        <f t="shared" si="258"/>
        <v>1117000</v>
      </c>
      <c r="BN167" s="427">
        <f t="shared" si="259"/>
        <v>1850000</v>
      </c>
      <c r="BO167" s="427">
        <f t="shared" si="260"/>
        <v>1441000</v>
      </c>
      <c r="BP167" s="427">
        <f t="shared" si="261"/>
        <v>50000</v>
      </c>
      <c r="BQ167" s="427">
        <f t="shared" si="262"/>
        <v>616000</v>
      </c>
      <c r="BR167" s="427">
        <f t="shared" si="263"/>
        <v>333000</v>
      </c>
      <c r="BS167" s="427">
        <f t="shared" si="264"/>
        <v>120000</v>
      </c>
      <c r="BT167" s="427">
        <f t="shared" si="265"/>
        <v>2398000</v>
      </c>
      <c r="BU167" s="427">
        <f t="shared" si="266"/>
        <v>1315000</v>
      </c>
      <c r="BV167" s="427">
        <f t="shared" si="267"/>
        <v>743000</v>
      </c>
      <c r="BW167" s="427">
        <f t="shared" si="268"/>
        <v>8676000</v>
      </c>
      <c r="BX167" s="427">
        <f t="shared" si="269"/>
        <v>3489000</v>
      </c>
      <c r="BY167" s="427">
        <f t="shared" si="270"/>
        <v>1173000</v>
      </c>
      <c r="BZ167" s="427">
        <f t="shared" si="271"/>
        <v>5226000</v>
      </c>
      <c r="CA167" s="427">
        <f t="shared" si="272"/>
        <v>2505000</v>
      </c>
      <c r="CB167" s="233">
        <f t="shared" si="273"/>
        <v>35000</v>
      </c>
      <c r="CC167" s="233">
        <f t="shared" si="274"/>
        <v>8676000</v>
      </c>
      <c r="CD167" s="233">
        <f t="shared" si="275"/>
        <v>1302000</v>
      </c>
      <c r="CE167" s="428">
        <f t="shared" si="283"/>
        <v>50</v>
      </c>
      <c r="CF167" s="426">
        <f t="shared" si="277"/>
        <v>14</v>
      </c>
      <c r="CG167" s="426">
        <f t="shared" si="278"/>
        <v>4</v>
      </c>
      <c r="CH167" s="426">
        <f t="shared" si="279"/>
        <v>2</v>
      </c>
      <c r="CI167" s="426">
        <f t="shared" si="280"/>
        <v>19</v>
      </c>
      <c r="CJ167" s="426">
        <f t="shared" si="281"/>
        <v>4</v>
      </c>
      <c r="CK167" s="426">
        <f t="shared" si="285"/>
        <v>6</v>
      </c>
    </row>
    <row r="168" spans="1:89">
      <c r="A168" s="254">
        <f t="shared" si="284"/>
        <v>1800</v>
      </c>
      <c r="B168" s="250" t="s">
        <v>150</v>
      </c>
      <c r="C168" s="99" t="b">
        <f t="shared" si="254"/>
        <v>1</v>
      </c>
      <c r="D168" s="470" t="s">
        <v>150</v>
      </c>
      <c r="E168" s="468"/>
      <c r="F168" s="468"/>
      <c r="G168" s="468"/>
      <c r="H168" s="468"/>
      <c r="I168" s="469"/>
      <c r="J168" s="468"/>
      <c r="K168" s="468">
        <v>165420.67999999996</v>
      </c>
      <c r="L168" s="468"/>
      <c r="M168" s="468"/>
      <c r="N168" s="468"/>
      <c r="O168" s="468"/>
      <c r="P168" s="468"/>
      <c r="Q168" s="468"/>
      <c r="R168" s="468"/>
      <c r="S168" s="468"/>
      <c r="T168" s="468"/>
      <c r="U168" s="468"/>
      <c r="V168" s="468"/>
      <c r="W168" s="468"/>
      <c r="X168" s="468"/>
      <c r="Y168" s="468"/>
      <c r="Z168" s="468"/>
      <c r="AA168" s="468"/>
      <c r="AB168" s="468"/>
      <c r="AC168" s="468"/>
      <c r="AD168" s="468"/>
      <c r="AE168" s="468"/>
      <c r="AF168" s="468"/>
      <c r="AG168" s="468"/>
      <c r="AH168" s="468"/>
      <c r="AI168" s="468"/>
      <c r="AJ168" s="468"/>
      <c r="AK168" s="468"/>
      <c r="AL168" s="468"/>
      <c r="AM168" s="468"/>
      <c r="AN168" s="468"/>
      <c r="AO168" s="468"/>
      <c r="AP168" s="468"/>
      <c r="AQ168" s="468"/>
      <c r="AR168" s="468"/>
      <c r="AS168" s="468"/>
      <c r="AT168" s="468"/>
      <c r="AU168" s="468"/>
      <c r="AV168" s="468"/>
      <c r="AW168" s="468"/>
      <c r="AX168" s="468"/>
      <c r="AY168" s="468"/>
      <c r="AZ168" s="468"/>
      <c r="BA168" s="468"/>
      <c r="BB168" s="468"/>
      <c r="BC168" s="485"/>
      <c r="BD168" s="468"/>
      <c r="BE168" s="468"/>
      <c r="BF168" s="468"/>
      <c r="BG168" s="468"/>
      <c r="BH168" s="468">
        <v>165420.67999999996</v>
      </c>
      <c r="BJ168" s="427">
        <f t="shared" si="255"/>
        <v>0</v>
      </c>
      <c r="BK168" s="427">
        <f t="shared" si="256"/>
        <v>0</v>
      </c>
      <c r="BL168" s="427">
        <f t="shared" si="257"/>
        <v>0</v>
      </c>
      <c r="BM168" s="427">
        <f t="shared" si="258"/>
        <v>0</v>
      </c>
      <c r="BN168" s="427">
        <f t="shared" si="259"/>
        <v>0</v>
      </c>
      <c r="BO168" s="427">
        <f t="shared" si="260"/>
        <v>0</v>
      </c>
      <c r="BP168" s="427">
        <f t="shared" si="261"/>
        <v>0</v>
      </c>
      <c r="BQ168" s="427">
        <f t="shared" si="262"/>
        <v>0</v>
      </c>
      <c r="BR168" s="427">
        <f t="shared" si="263"/>
        <v>0</v>
      </c>
      <c r="BS168" s="427">
        <f t="shared" si="264"/>
        <v>166000</v>
      </c>
      <c r="BT168" s="427">
        <f t="shared" si="265"/>
        <v>166000</v>
      </c>
      <c r="BU168" s="427">
        <f t="shared" si="266"/>
        <v>166000</v>
      </c>
      <c r="BV168" s="427">
        <f t="shared" si="267"/>
        <v>0</v>
      </c>
      <c r="BW168" s="427">
        <f t="shared" si="268"/>
        <v>0</v>
      </c>
      <c r="BX168" s="427">
        <f t="shared" si="269"/>
        <v>0</v>
      </c>
      <c r="BY168" s="427">
        <f t="shared" si="270"/>
        <v>0</v>
      </c>
      <c r="BZ168" s="427">
        <f t="shared" si="271"/>
        <v>0</v>
      </c>
      <c r="CA168" s="427">
        <f t="shared" si="272"/>
        <v>0</v>
      </c>
      <c r="CB168" s="233">
        <f t="shared" si="273"/>
        <v>166000</v>
      </c>
      <c r="CC168" s="233">
        <f t="shared" si="274"/>
        <v>166000</v>
      </c>
      <c r="CD168" s="233">
        <f t="shared" si="275"/>
        <v>166000</v>
      </c>
      <c r="CE168" s="428">
        <f t="shared" si="283"/>
        <v>1</v>
      </c>
      <c r="CF168" s="426">
        <f t="shared" si="277"/>
        <v>0</v>
      </c>
      <c r="CG168" s="426">
        <f t="shared" si="278"/>
        <v>0</v>
      </c>
      <c r="CH168" s="426">
        <f t="shared" si="279"/>
        <v>0</v>
      </c>
      <c r="CI168" s="426">
        <f t="shared" si="280"/>
        <v>1</v>
      </c>
      <c r="CJ168" s="426">
        <f t="shared" si="281"/>
        <v>0</v>
      </c>
      <c r="CK168" s="426">
        <f t="shared" si="285"/>
        <v>0</v>
      </c>
    </row>
    <row r="169" spans="1:89">
      <c r="A169" s="254">
        <f t="shared" si="284"/>
        <v>1900</v>
      </c>
      <c r="B169" s="250" t="s">
        <v>151</v>
      </c>
      <c r="C169" s="99" t="b">
        <f t="shared" si="254"/>
        <v>1</v>
      </c>
      <c r="D169" s="470" t="s">
        <v>151</v>
      </c>
      <c r="E169" s="468">
        <v>1591077.0199999998</v>
      </c>
      <c r="F169" s="468">
        <v>1195363.31</v>
      </c>
      <c r="G169" s="468">
        <v>956385.57</v>
      </c>
      <c r="H169" s="468">
        <v>2436331.86</v>
      </c>
      <c r="I169" s="469">
        <v>4529488.4799999995</v>
      </c>
      <c r="J169" s="468">
        <v>1433878.4299999995</v>
      </c>
      <c r="K169" s="468">
        <v>1152284.99</v>
      </c>
      <c r="L169" s="468">
        <v>2001046.8899999997</v>
      </c>
      <c r="M169" s="468"/>
      <c r="N169" s="468"/>
      <c r="O169" s="468">
        <v>102623.31999999999</v>
      </c>
      <c r="P169" s="468">
        <v>1700561.27</v>
      </c>
      <c r="Q169" s="468">
        <v>1553289.0999999999</v>
      </c>
      <c r="R169" s="468">
        <v>100871.61000000002</v>
      </c>
      <c r="S169" s="468">
        <v>1015937.27</v>
      </c>
      <c r="T169" s="468">
        <v>879327.11999999976</v>
      </c>
      <c r="U169" s="468">
        <v>1063312.6699999997</v>
      </c>
      <c r="V169" s="468">
        <v>83789.75</v>
      </c>
      <c r="W169" s="468">
        <v>2184714.3800000004</v>
      </c>
      <c r="X169" s="468">
        <v>1410733.6099999999</v>
      </c>
      <c r="Y169" s="468">
        <v>742830.16000000015</v>
      </c>
      <c r="Z169" s="468">
        <v>2344317.5</v>
      </c>
      <c r="AA169" s="468">
        <v>1405638.0300000007</v>
      </c>
      <c r="AB169" s="468">
        <v>8840173.8799999971</v>
      </c>
      <c r="AC169" s="468">
        <v>997632.37</v>
      </c>
      <c r="AD169" s="468">
        <v>1250673.8099999996</v>
      </c>
      <c r="AE169" s="468">
        <v>2207972.6300000008</v>
      </c>
      <c r="AF169" s="468">
        <v>656579.2799999998</v>
      </c>
      <c r="AG169" s="468">
        <v>5328030.4299999988</v>
      </c>
      <c r="AH169" s="468">
        <v>1793891.2599999995</v>
      </c>
      <c r="AI169" s="468">
        <v>1465380.03</v>
      </c>
      <c r="AJ169" s="468">
        <v>2194005.8199999994</v>
      </c>
      <c r="AK169" s="468">
        <v>601631.46999999986</v>
      </c>
      <c r="AL169" s="468"/>
      <c r="AM169" s="468"/>
      <c r="AN169" s="468">
        <v>104813.81</v>
      </c>
      <c r="AO169" s="468">
        <v>153329.73000000004</v>
      </c>
      <c r="AP169" s="468"/>
      <c r="AQ169" s="468"/>
      <c r="AR169" s="468"/>
      <c r="AS169" s="468">
        <v>159777.86000000002</v>
      </c>
      <c r="AT169" s="468">
        <v>44760.25</v>
      </c>
      <c r="AU169" s="468">
        <v>281538.96999999997</v>
      </c>
      <c r="AV169" s="468">
        <v>128947.53000000001</v>
      </c>
      <c r="AW169" s="468">
        <v>144072.48000000004</v>
      </c>
      <c r="AX169" s="468">
        <v>126575.75</v>
      </c>
      <c r="AY169" s="468">
        <v>104410</v>
      </c>
      <c r="AZ169" s="468">
        <v>105544.47</v>
      </c>
      <c r="BA169" s="468">
        <v>97710.780000000013</v>
      </c>
      <c r="BB169" s="468">
        <v>77454.7</v>
      </c>
      <c r="BC169" s="485">
        <v>122794.40000000001</v>
      </c>
      <c r="BD169" s="468">
        <v>1666493.1900000002</v>
      </c>
      <c r="BE169" s="468">
        <v>1093731.3</v>
      </c>
      <c r="BF169" s="468">
        <v>1328498.8500000001</v>
      </c>
      <c r="BG169" s="468">
        <v>1111571.6600000001</v>
      </c>
      <c r="BH169" s="468">
        <v>62071799.049999982</v>
      </c>
      <c r="BJ169" s="427">
        <f t="shared" si="255"/>
        <v>45000</v>
      </c>
      <c r="BK169" s="427">
        <f t="shared" si="256"/>
        <v>282000</v>
      </c>
      <c r="BL169" s="427">
        <f t="shared" si="257"/>
        <v>128000</v>
      </c>
      <c r="BM169" s="427">
        <f t="shared" si="258"/>
        <v>1094000</v>
      </c>
      <c r="BN169" s="427">
        <f t="shared" si="259"/>
        <v>1667000</v>
      </c>
      <c r="BO169" s="427">
        <f t="shared" si="260"/>
        <v>1301000</v>
      </c>
      <c r="BP169" s="427">
        <f t="shared" si="261"/>
        <v>602000</v>
      </c>
      <c r="BQ169" s="427">
        <f t="shared" si="262"/>
        <v>602000</v>
      </c>
      <c r="BR169" s="427">
        <f t="shared" si="263"/>
        <v>602000</v>
      </c>
      <c r="BS169" s="427">
        <f t="shared" si="264"/>
        <v>84000</v>
      </c>
      <c r="BT169" s="427">
        <f t="shared" si="265"/>
        <v>2437000</v>
      </c>
      <c r="BU169" s="427">
        <f t="shared" si="266"/>
        <v>1200000</v>
      </c>
      <c r="BV169" s="427">
        <f t="shared" si="267"/>
        <v>957000</v>
      </c>
      <c r="BW169" s="427">
        <f t="shared" si="268"/>
        <v>8841000</v>
      </c>
      <c r="BX169" s="427">
        <f t="shared" si="269"/>
        <v>3584000</v>
      </c>
      <c r="BY169" s="427">
        <f t="shared" si="270"/>
        <v>1064000</v>
      </c>
      <c r="BZ169" s="427">
        <f t="shared" si="271"/>
        <v>5329000</v>
      </c>
      <c r="CA169" s="427">
        <f t="shared" si="272"/>
        <v>2500000</v>
      </c>
      <c r="CB169" s="233">
        <f t="shared" si="273"/>
        <v>45000</v>
      </c>
      <c r="CC169" s="233">
        <f t="shared" si="274"/>
        <v>8841000</v>
      </c>
      <c r="CD169" s="233">
        <f t="shared" si="275"/>
        <v>1294000</v>
      </c>
      <c r="CE169" s="428">
        <f t="shared" si="283"/>
        <v>48</v>
      </c>
      <c r="CF169" s="426">
        <f t="shared" si="277"/>
        <v>13</v>
      </c>
      <c r="CG169" s="426">
        <f t="shared" si="278"/>
        <v>4</v>
      </c>
      <c r="CH169" s="426">
        <f t="shared" si="279"/>
        <v>1</v>
      </c>
      <c r="CI169" s="426">
        <f t="shared" si="280"/>
        <v>19</v>
      </c>
      <c r="CJ169" s="426">
        <f t="shared" si="281"/>
        <v>4</v>
      </c>
      <c r="CK169" s="426">
        <f t="shared" si="285"/>
        <v>5</v>
      </c>
    </row>
    <row r="170" spans="1:89" ht="36">
      <c r="A170" s="254">
        <f t="shared" si="284"/>
        <v>2000</v>
      </c>
      <c r="B170" s="250" t="s">
        <v>152</v>
      </c>
      <c r="C170" s="99" t="b">
        <f t="shared" si="254"/>
        <v>1</v>
      </c>
      <c r="D170" s="470" t="s">
        <v>152</v>
      </c>
      <c r="E170" s="468">
        <v>648476.97</v>
      </c>
      <c r="F170" s="468">
        <v>325838.91000000003</v>
      </c>
      <c r="G170" s="468">
        <v>139102.81000000003</v>
      </c>
      <c r="H170" s="468">
        <v>211940.2999999999</v>
      </c>
      <c r="I170" s="469">
        <v>1179330.01</v>
      </c>
      <c r="J170" s="468">
        <v>40251.699999999997</v>
      </c>
      <c r="K170" s="468">
        <v>470577.26</v>
      </c>
      <c r="L170" s="468">
        <v>376344.31000000017</v>
      </c>
      <c r="M170" s="468"/>
      <c r="N170" s="468"/>
      <c r="O170" s="468">
        <v>120114.14</v>
      </c>
      <c r="P170" s="468">
        <v>308672.19999999995</v>
      </c>
      <c r="Q170" s="468"/>
      <c r="R170" s="468">
        <v>91536.57</v>
      </c>
      <c r="S170" s="468">
        <v>198067.39</v>
      </c>
      <c r="T170" s="468">
        <v>449514.2</v>
      </c>
      <c r="U170" s="468">
        <v>418461.35000000009</v>
      </c>
      <c r="V170" s="468">
        <v>1657.69</v>
      </c>
      <c r="W170" s="468">
        <v>460485.45000000013</v>
      </c>
      <c r="X170" s="468">
        <v>181017.05000000002</v>
      </c>
      <c r="Y170" s="468">
        <v>16832.28</v>
      </c>
      <c r="Z170" s="468">
        <v>680520.48</v>
      </c>
      <c r="AA170" s="468">
        <v>308083.20999999973</v>
      </c>
      <c r="AB170" s="468">
        <v>866004.09000000008</v>
      </c>
      <c r="AC170" s="468">
        <v>154058.75</v>
      </c>
      <c r="AD170" s="468">
        <v>570685.93999999994</v>
      </c>
      <c r="AE170" s="468">
        <v>398487.89000000007</v>
      </c>
      <c r="AF170" s="468">
        <v>92208.679999999978</v>
      </c>
      <c r="AG170" s="468">
        <v>2527389.6700000004</v>
      </c>
      <c r="AH170" s="468"/>
      <c r="AI170" s="468">
        <v>99833.500000000015</v>
      </c>
      <c r="AJ170" s="468">
        <v>173445.33999999994</v>
      </c>
      <c r="AK170" s="468"/>
      <c r="AL170" s="468">
        <v>11000</v>
      </c>
      <c r="AM170" s="468">
        <v>41828.980000000003</v>
      </c>
      <c r="AN170" s="468">
        <v>9971.7000000000007</v>
      </c>
      <c r="AO170" s="468">
        <v>82945.680000000008</v>
      </c>
      <c r="AP170" s="468"/>
      <c r="AQ170" s="468"/>
      <c r="AR170" s="468"/>
      <c r="AS170" s="468">
        <v>17321.669999999998</v>
      </c>
      <c r="AT170" s="468"/>
      <c r="AU170" s="468">
        <v>141445.53999999998</v>
      </c>
      <c r="AV170" s="468">
        <v>72329.170000000013</v>
      </c>
      <c r="AW170" s="468">
        <v>48256.03</v>
      </c>
      <c r="AX170" s="468"/>
      <c r="AY170" s="468">
        <v>861</v>
      </c>
      <c r="AZ170" s="468"/>
      <c r="BA170" s="468"/>
      <c r="BB170" s="468"/>
      <c r="BC170" s="485"/>
      <c r="BD170" s="468">
        <v>657615.87</v>
      </c>
      <c r="BE170" s="468"/>
      <c r="BF170" s="468">
        <v>379519.49999999994</v>
      </c>
      <c r="BG170" s="468">
        <v>16396.78</v>
      </c>
      <c r="BH170" s="468">
        <v>12988430.059999997</v>
      </c>
      <c r="BJ170" s="427">
        <f t="shared" si="255"/>
        <v>1000</v>
      </c>
      <c r="BK170" s="427">
        <f t="shared" si="256"/>
        <v>142000</v>
      </c>
      <c r="BL170" s="427">
        <f t="shared" si="257"/>
        <v>54000</v>
      </c>
      <c r="BM170" s="427">
        <f t="shared" si="258"/>
        <v>17000</v>
      </c>
      <c r="BN170" s="427">
        <f t="shared" si="259"/>
        <v>658000</v>
      </c>
      <c r="BO170" s="427">
        <f t="shared" si="260"/>
        <v>352000</v>
      </c>
      <c r="BP170" s="427">
        <f t="shared" si="261"/>
        <v>11000</v>
      </c>
      <c r="BQ170" s="427">
        <f t="shared" si="262"/>
        <v>42000</v>
      </c>
      <c r="BR170" s="427">
        <f t="shared" si="263"/>
        <v>27000</v>
      </c>
      <c r="BS170" s="427">
        <f t="shared" si="264"/>
        <v>2000</v>
      </c>
      <c r="BT170" s="427">
        <f t="shared" si="265"/>
        <v>649000</v>
      </c>
      <c r="BU170" s="427">
        <f t="shared" si="266"/>
        <v>269000</v>
      </c>
      <c r="BV170" s="427">
        <f t="shared" si="267"/>
        <v>140000</v>
      </c>
      <c r="BW170" s="427">
        <f t="shared" si="268"/>
        <v>867000</v>
      </c>
      <c r="BX170" s="427">
        <f t="shared" si="269"/>
        <v>465000</v>
      </c>
      <c r="BY170" s="427">
        <f t="shared" si="270"/>
        <v>100000</v>
      </c>
      <c r="BZ170" s="427">
        <f t="shared" si="271"/>
        <v>2528000</v>
      </c>
      <c r="CA170" s="427">
        <f t="shared" si="272"/>
        <v>728000</v>
      </c>
      <c r="CB170" s="233">
        <f t="shared" si="273"/>
        <v>1000</v>
      </c>
      <c r="CC170" s="233">
        <f t="shared" si="274"/>
        <v>2528000</v>
      </c>
      <c r="CD170" s="233">
        <f t="shared" si="275"/>
        <v>325000</v>
      </c>
      <c r="CE170" s="428">
        <f t="shared" si="283"/>
        <v>40</v>
      </c>
      <c r="CF170" s="426">
        <f t="shared" si="277"/>
        <v>7</v>
      </c>
      <c r="CG170" s="426">
        <f t="shared" si="278"/>
        <v>3</v>
      </c>
      <c r="CH170" s="426">
        <f t="shared" si="279"/>
        <v>2</v>
      </c>
      <c r="CI170" s="426">
        <f t="shared" si="280"/>
        <v>17</v>
      </c>
      <c r="CJ170" s="426">
        <f t="shared" si="281"/>
        <v>4</v>
      </c>
      <c r="CK170" s="426">
        <f t="shared" si="285"/>
        <v>5</v>
      </c>
    </row>
    <row r="171" spans="1:89">
      <c r="A171" s="254">
        <f t="shared" si="284"/>
        <v>2100</v>
      </c>
      <c r="B171" s="250" t="s">
        <v>153</v>
      </c>
      <c r="C171" s="99" t="b">
        <f t="shared" si="254"/>
        <v>1</v>
      </c>
      <c r="D171" s="470" t="s">
        <v>153</v>
      </c>
      <c r="E171" s="468">
        <v>10994972.129999999</v>
      </c>
      <c r="F171" s="468">
        <v>7578113.8000000017</v>
      </c>
      <c r="G171" s="468">
        <v>13973206.290000016</v>
      </c>
      <c r="H171" s="468">
        <v>14785561.770000007</v>
      </c>
      <c r="I171" s="469">
        <v>34856528.75</v>
      </c>
      <c r="J171" s="468">
        <v>12460212.979999997</v>
      </c>
      <c r="K171" s="468">
        <v>8336515.1900000023</v>
      </c>
      <c r="L171" s="468">
        <v>26486312.510000005</v>
      </c>
      <c r="M171" s="468">
        <v>786307.74000000022</v>
      </c>
      <c r="N171" s="468">
        <v>1607702.3300000005</v>
      </c>
      <c r="O171" s="468">
        <v>3003941.5700000008</v>
      </c>
      <c r="P171" s="468">
        <v>15268026.279999981</v>
      </c>
      <c r="Q171" s="468">
        <v>12969500.620000012</v>
      </c>
      <c r="R171" s="468">
        <v>962654.44000000251</v>
      </c>
      <c r="S171" s="468">
        <v>8545195.7800000031</v>
      </c>
      <c r="T171" s="468">
        <v>6065314.2699999921</v>
      </c>
      <c r="U171" s="468">
        <v>7835876.870000001</v>
      </c>
      <c r="V171" s="468">
        <v>960264.72999999963</v>
      </c>
      <c r="W171" s="468">
        <v>12458389.580000002</v>
      </c>
      <c r="X171" s="468">
        <v>12737660.730000004</v>
      </c>
      <c r="Y171" s="468">
        <v>5465145.1699999971</v>
      </c>
      <c r="Z171" s="468">
        <v>27101323.599999934</v>
      </c>
      <c r="AA171" s="468">
        <v>8429251.6999999974</v>
      </c>
      <c r="AB171" s="468">
        <v>80060196.860000044</v>
      </c>
      <c r="AC171" s="468">
        <v>3345758.6199999982</v>
      </c>
      <c r="AD171" s="468">
        <v>7749473.0699999928</v>
      </c>
      <c r="AE171" s="468">
        <v>13478764.649999978</v>
      </c>
      <c r="AF171" s="468">
        <v>7418203.1200000001</v>
      </c>
      <c r="AG171" s="468">
        <v>40091367.500000097</v>
      </c>
      <c r="AH171" s="468">
        <v>13753381.889999969</v>
      </c>
      <c r="AI171" s="468">
        <v>13692841.540000008</v>
      </c>
      <c r="AJ171" s="468">
        <v>22931496.089999981</v>
      </c>
      <c r="AK171" s="468">
        <v>1694629.8199999959</v>
      </c>
      <c r="AL171" s="468">
        <v>4421332.0799999954</v>
      </c>
      <c r="AM171" s="468">
        <v>618500.79999999935</v>
      </c>
      <c r="AN171" s="468">
        <v>637050.88000000012</v>
      </c>
      <c r="AO171" s="468">
        <v>79675</v>
      </c>
      <c r="AP171" s="468">
        <v>870436.29000000027</v>
      </c>
      <c r="AQ171" s="468">
        <v>285399.59000000014</v>
      </c>
      <c r="AR171" s="468">
        <v>291289.02</v>
      </c>
      <c r="AS171" s="468">
        <v>307150.44999999984</v>
      </c>
      <c r="AT171" s="468">
        <v>276803.85000000009</v>
      </c>
      <c r="AU171" s="468">
        <v>257059.09000000005</v>
      </c>
      <c r="AV171" s="468">
        <v>299427.02</v>
      </c>
      <c r="AW171" s="468">
        <v>255845.55</v>
      </c>
      <c r="AX171" s="468">
        <v>790030.49000000011</v>
      </c>
      <c r="AY171" s="468">
        <v>314747.76000000007</v>
      </c>
      <c r="AZ171" s="468">
        <v>497948.24999999988</v>
      </c>
      <c r="BA171" s="468">
        <v>199028.10000000012</v>
      </c>
      <c r="BB171" s="468">
        <v>47576.970000000008</v>
      </c>
      <c r="BC171" s="485">
        <v>6120.76</v>
      </c>
      <c r="BD171" s="468">
        <v>10468561.269999992</v>
      </c>
      <c r="BE171" s="468">
        <v>8067633.4199999981</v>
      </c>
      <c r="BF171" s="468">
        <v>10301557.43</v>
      </c>
      <c r="BG171" s="468">
        <v>2235554.8599999994</v>
      </c>
      <c r="BH171" s="468">
        <v>499412820.9199999</v>
      </c>
      <c r="BJ171" s="427">
        <f t="shared" si="255"/>
        <v>7000</v>
      </c>
      <c r="BK171" s="427">
        <f t="shared" si="256"/>
        <v>871000</v>
      </c>
      <c r="BL171" s="427">
        <f t="shared" si="257"/>
        <v>339000</v>
      </c>
      <c r="BM171" s="427">
        <f t="shared" si="258"/>
        <v>2236000</v>
      </c>
      <c r="BN171" s="427">
        <f t="shared" si="259"/>
        <v>10469000</v>
      </c>
      <c r="BO171" s="427">
        <f t="shared" si="260"/>
        <v>7769000</v>
      </c>
      <c r="BP171" s="427">
        <f t="shared" si="261"/>
        <v>619000</v>
      </c>
      <c r="BQ171" s="427">
        <f t="shared" si="262"/>
        <v>4422000</v>
      </c>
      <c r="BR171" s="427">
        <f t="shared" si="263"/>
        <v>2245000</v>
      </c>
      <c r="BS171" s="427">
        <f t="shared" si="264"/>
        <v>787000</v>
      </c>
      <c r="BT171" s="427">
        <f t="shared" si="265"/>
        <v>14786000</v>
      </c>
      <c r="BU171" s="427">
        <f t="shared" si="266"/>
        <v>7978000</v>
      </c>
      <c r="BV171" s="427">
        <f t="shared" si="267"/>
        <v>13974000</v>
      </c>
      <c r="BW171" s="427">
        <f t="shared" si="268"/>
        <v>80061000</v>
      </c>
      <c r="BX171" s="427">
        <f t="shared" si="269"/>
        <v>36017000</v>
      </c>
      <c r="BY171" s="427">
        <f t="shared" si="270"/>
        <v>7836000</v>
      </c>
      <c r="BZ171" s="427">
        <f t="shared" si="271"/>
        <v>40092000</v>
      </c>
      <c r="CA171" s="427">
        <f t="shared" si="272"/>
        <v>21567000</v>
      </c>
      <c r="CB171" s="233">
        <f t="shared" si="273"/>
        <v>7000</v>
      </c>
      <c r="CC171" s="233">
        <f t="shared" si="274"/>
        <v>80061000</v>
      </c>
      <c r="CD171" s="233">
        <f t="shared" si="275"/>
        <v>9081000</v>
      </c>
      <c r="CE171" s="428">
        <f t="shared" si="283"/>
        <v>55</v>
      </c>
      <c r="CF171" s="426">
        <f t="shared" si="277"/>
        <v>16</v>
      </c>
      <c r="CG171" s="426">
        <f t="shared" si="278"/>
        <v>4</v>
      </c>
      <c r="CH171" s="426">
        <f t="shared" si="279"/>
        <v>3</v>
      </c>
      <c r="CI171" s="426">
        <f t="shared" si="280"/>
        <v>21</v>
      </c>
      <c r="CJ171" s="426">
        <f t="shared" si="281"/>
        <v>4</v>
      </c>
      <c r="CK171" s="426">
        <f t="shared" si="285"/>
        <v>5</v>
      </c>
    </row>
    <row r="172" spans="1:89" ht="24">
      <c r="A172" s="254">
        <f t="shared" si="284"/>
        <v>2200</v>
      </c>
      <c r="B172" s="250" t="s">
        <v>154</v>
      </c>
      <c r="C172" s="99" t="b">
        <f t="shared" si="254"/>
        <v>1</v>
      </c>
      <c r="D172" s="470" t="s">
        <v>154</v>
      </c>
      <c r="E172" s="468">
        <v>583185.18999999971</v>
      </c>
      <c r="F172" s="468">
        <v>204888.74000000002</v>
      </c>
      <c r="G172" s="468">
        <v>219603.58000000002</v>
      </c>
      <c r="H172" s="468">
        <v>468236.52</v>
      </c>
      <c r="I172" s="469">
        <v>697334.80999999959</v>
      </c>
      <c r="J172" s="468">
        <v>320096.77000000014</v>
      </c>
      <c r="K172" s="468">
        <v>488702.69</v>
      </c>
      <c r="L172" s="468">
        <v>438438.48</v>
      </c>
      <c r="M172" s="468"/>
      <c r="N172" s="468"/>
      <c r="O172" s="468">
        <v>22184.780000000002</v>
      </c>
      <c r="P172" s="468">
        <v>306512.58</v>
      </c>
      <c r="Q172" s="468">
        <v>467936.12</v>
      </c>
      <c r="R172" s="468">
        <v>23718.09</v>
      </c>
      <c r="S172" s="468">
        <v>429132.4</v>
      </c>
      <c r="T172" s="468">
        <v>343921.02</v>
      </c>
      <c r="U172" s="468">
        <v>308139.92000000004</v>
      </c>
      <c r="V172" s="468">
        <v>87547.450000000012</v>
      </c>
      <c r="W172" s="468">
        <v>604081.14000000036</v>
      </c>
      <c r="X172" s="468">
        <v>393070.02999999997</v>
      </c>
      <c r="Y172" s="468">
        <v>265957.85000000009</v>
      </c>
      <c r="Z172" s="468">
        <v>547642.17000000004</v>
      </c>
      <c r="AA172" s="468">
        <v>289372.70999999996</v>
      </c>
      <c r="AB172" s="468">
        <v>1328286</v>
      </c>
      <c r="AC172" s="468">
        <v>194588.04999999993</v>
      </c>
      <c r="AD172" s="468">
        <v>276311.52999999997</v>
      </c>
      <c r="AE172" s="468">
        <v>659482.17000000004</v>
      </c>
      <c r="AF172" s="468">
        <v>186094.71</v>
      </c>
      <c r="AG172" s="468">
        <v>1154841.4499999969</v>
      </c>
      <c r="AH172" s="468">
        <v>412842.69000000006</v>
      </c>
      <c r="AI172" s="468">
        <v>361760.91000000009</v>
      </c>
      <c r="AJ172" s="468">
        <v>388116.02</v>
      </c>
      <c r="AK172" s="468">
        <v>109487.35999999997</v>
      </c>
      <c r="AL172" s="468">
        <v>39728.929999999986</v>
      </c>
      <c r="AM172" s="468"/>
      <c r="AN172" s="468">
        <v>3182.95</v>
      </c>
      <c r="AO172" s="468"/>
      <c r="AP172" s="468">
        <v>45379.360000000001</v>
      </c>
      <c r="AQ172" s="468"/>
      <c r="AR172" s="468"/>
      <c r="AS172" s="468"/>
      <c r="AT172" s="468"/>
      <c r="AU172" s="468">
        <v>500</v>
      </c>
      <c r="AV172" s="468">
        <v>1363.21</v>
      </c>
      <c r="AW172" s="468">
        <v>125</v>
      </c>
      <c r="AX172" s="468"/>
      <c r="AY172" s="468"/>
      <c r="AZ172" s="468"/>
      <c r="BA172" s="468">
        <v>986</v>
      </c>
      <c r="BB172" s="468"/>
      <c r="BC172" s="485"/>
      <c r="BD172" s="468">
        <v>432435.11000000034</v>
      </c>
      <c r="BE172" s="468">
        <v>296575.84000000003</v>
      </c>
      <c r="BF172" s="468">
        <v>412856.15000000008</v>
      </c>
      <c r="BG172" s="468">
        <v>280431.89999999997</v>
      </c>
      <c r="BH172" s="468">
        <v>14095078.379999995</v>
      </c>
      <c r="BJ172" s="427">
        <f t="shared" si="255"/>
        <v>1000</v>
      </c>
      <c r="BK172" s="427">
        <f t="shared" si="256"/>
        <v>46000</v>
      </c>
      <c r="BL172" s="427">
        <f t="shared" si="257"/>
        <v>9000</v>
      </c>
      <c r="BM172" s="427">
        <f t="shared" si="258"/>
        <v>281000</v>
      </c>
      <c r="BN172" s="427">
        <f t="shared" si="259"/>
        <v>433000</v>
      </c>
      <c r="BO172" s="427">
        <f t="shared" si="260"/>
        <v>356000</v>
      </c>
      <c r="BP172" s="427">
        <f t="shared" si="261"/>
        <v>40000</v>
      </c>
      <c r="BQ172" s="427">
        <f t="shared" si="262"/>
        <v>110000</v>
      </c>
      <c r="BR172" s="427">
        <f t="shared" si="263"/>
        <v>75000</v>
      </c>
      <c r="BS172" s="427">
        <f t="shared" si="264"/>
        <v>23000</v>
      </c>
      <c r="BT172" s="427">
        <f t="shared" si="265"/>
        <v>660000</v>
      </c>
      <c r="BU172" s="427">
        <f t="shared" si="266"/>
        <v>334000</v>
      </c>
      <c r="BV172" s="427">
        <f t="shared" si="267"/>
        <v>220000</v>
      </c>
      <c r="BW172" s="427">
        <f t="shared" si="268"/>
        <v>1329000</v>
      </c>
      <c r="BX172" s="427">
        <f t="shared" si="269"/>
        <v>621000</v>
      </c>
      <c r="BY172" s="427">
        <f t="shared" si="270"/>
        <v>307000</v>
      </c>
      <c r="BZ172" s="427">
        <f t="shared" si="271"/>
        <v>1155000</v>
      </c>
      <c r="CA172" s="427">
        <f t="shared" si="272"/>
        <v>523000</v>
      </c>
      <c r="CB172" s="233">
        <f t="shared" si="273"/>
        <v>1000</v>
      </c>
      <c r="CC172" s="233">
        <f t="shared" si="274"/>
        <v>1329000</v>
      </c>
      <c r="CD172" s="233">
        <f t="shared" si="275"/>
        <v>336000</v>
      </c>
      <c r="CE172" s="428">
        <f t="shared" si="283"/>
        <v>42</v>
      </c>
      <c r="CF172" s="426">
        <f t="shared" si="277"/>
        <v>6</v>
      </c>
      <c r="CG172" s="426">
        <f t="shared" si="278"/>
        <v>4</v>
      </c>
      <c r="CH172" s="426">
        <f t="shared" si="279"/>
        <v>2</v>
      </c>
      <c r="CI172" s="426">
        <f t="shared" si="280"/>
        <v>19</v>
      </c>
      <c r="CJ172" s="426">
        <f t="shared" si="281"/>
        <v>4</v>
      </c>
      <c r="CK172" s="426">
        <f t="shared" si="285"/>
        <v>6</v>
      </c>
    </row>
    <row r="173" spans="1:89" ht="24">
      <c r="A173" s="254">
        <f t="shared" si="284"/>
        <v>2300</v>
      </c>
      <c r="B173" s="250" t="s">
        <v>155</v>
      </c>
      <c r="C173" s="99" t="b">
        <f t="shared" si="254"/>
        <v>1</v>
      </c>
      <c r="D173" s="470" t="s">
        <v>155</v>
      </c>
      <c r="E173" s="468">
        <v>87154.670000000042</v>
      </c>
      <c r="F173" s="468">
        <v>18329.330000000002</v>
      </c>
      <c r="G173" s="468">
        <v>312868.57</v>
      </c>
      <c r="H173" s="468">
        <v>302906.62999999995</v>
      </c>
      <c r="I173" s="469">
        <v>557849.58000000007</v>
      </c>
      <c r="J173" s="468">
        <v>23753.140000000003</v>
      </c>
      <c r="K173" s="468">
        <v>54572.179999999993</v>
      </c>
      <c r="L173" s="468">
        <v>69936.219999999987</v>
      </c>
      <c r="M173" s="468"/>
      <c r="N173" s="468"/>
      <c r="O173" s="468">
        <v>11777.57</v>
      </c>
      <c r="P173" s="468">
        <v>46180.800000000003</v>
      </c>
      <c r="Q173" s="468">
        <v>62844.899999999987</v>
      </c>
      <c r="R173" s="468">
        <v>20193.509999999998</v>
      </c>
      <c r="S173" s="468">
        <v>77025.91</v>
      </c>
      <c r="T173" s="468">
        <v>51173.749999999993</v>
      </c>
      <c r="U173" s="468">
        <v>226139.55999999997</v>
      </c>
      <c r="V173" s="468">
        <v>15316.050000000001</v>
      </c>
      <c r="W173" s="468">
        <v>80339.399999999994</v>
      </c>
      <c r="X173" s="468">
        <v>161023.91000000003</v>
      </c>
      <c r="Y173" s="468">
        <v>18196.530000000002</v>
      </c>
      <c r="Z173" s="468">
        <v>53432.680000000008</v>
      </c>
      <c r="AA173" s="468">
        <v>85789.59</v>
      </c>
      <c r="AB173" s="468">
        <v>74243</v>
      </c>
      <c r="AC173" s="468">
        <v>22563.9</v>
      </c>
      <c r="AD173" s="468">
        <v>44978.020000000004</v>
      </c>
      <c r="AE173" s="468">
        <v>57933.15</v>
      </c>
      <c r="AF173" s="468">
        <v>65224.319999999992</v>
      </c>
      <c r="AG173" s="468">
        <v>186420.37000000014</v>
      </c>
      <c r="AH173" s="468">
        <v>4761.37</v>
      </c>
      <c r="AI173" s="468">
        <v>111071.5</v>
      </c>
      <c r="AJ173" s="468">
        <v>216947.06000000008</v>
      </c>
      <c r="AK173" s="468">
        <v>14139.83</v>
      </c>
      <c r="AL173" s="468">
        <v>4402.3500000000004</v>
      </c>
      <c r="AM173" s="468">
        <v>16491.82</v>
      </c>
      <c r="AN173" s="468">
        <v>16514.54</v>
      </c>
      <c r="AO173" s="468">
        <v>13659.670000000002</v>
      </c>
      <c r="AP173" s="468">
        <v>5086.46</v>
      </c>
      <c r="AQ173" s="468">
        <v>1397.14</v>
      </c>
      <c r="AR173" s="468"/>
      <c r="AS173" s="468">
        <v>2307</v>
      </c>
      <c r="AT173" s="468">
        <v>24323.989999999998</v>
      </c>
      <c r="AU173" s="468">
        <v>8228.6999999999989</v>
      </c>
      <c r="AV173" s="468">
        <v>34948.420000000006</v>
      </c>
      <c r="AW173" s="468">
        <v>46053.649999999994</v>
      </c>
      <c r="AX173" s="468"/>
      <c r="AY173" s="468"/>
      <c r="AZ173" s="468">
        <v>6891.9600000000009</v>
      </c>
      <c r="BA173" s="468">
        <v>4113.05</v>
      </c>
      <c r="BB173" s="468"/>
      <c r="BC173" s="485"/>
      <c r="BD173" s="468">
        <v>122706.52000000003</v>
      </c>
      <c r="BE173" s="468">
        <v>98079.389999999985</v>
      </c>
      <c r="BF173" s="468">
        <v>39596.880000000005</v>
      </c>
      <c r="BG173" s="468">
        <v>44866.6</v>
      </c>
      <c r="BH173" s="468">
        <v>3624755.14</v>
      </c>
      <c r="BJ173" s="427">
        <f t="shared" si="255"/>
        <v>2000</v>
      </c>
      <c r="BK173" s="427">
        <f t="shared" si="256"/>
        <v>47000</v>
      </c>
      <c r="BL173" s="427">
        <f t="shared" si="257"/>
        <v>15000</v>
      </c>
      <c r="BM173" s="427">
        <f t="shared" si="258"/>
        <v>40000</v>
      </c>
      <c r="BN173" s="427">
        <f t="shared" si="259"/>
        <v>123000</v>
      </c>
      <c r="BO173" s="427">
        <f t="shared" si="260"/>
        <v>77000</v>
      </c>
      <c r="BP173" s="427">
        <f t="shared" si="261"/>
        <v>5000</v>
      </c>
      <c r="BQ173" s="427">
        <f t="shared" si="262"/>
        <v>17000</v>
      </c>
      <c r="BR173" s="427">
        <f t="shared" si="263"/>
        <v>12000</v>
      </c>
      <c r="BS173" s="427">
        <f t="shared" si="264"/>
        <v>5000</v>
      </c>
      <c r="BT173" s="427">
        <f t="shared" si="265"/>
        <v>303000</v>
      </c>
      <c r="BU173" s="427">
        <f t="shared" si="266"/>
        <v>59000</v>
      </c>
      <c r="BV173" s="427">
        <f t="shared" si="267"/>
        <v>54000</v>
      </c>
      <c r="BW173" s="427">
        <f t="shared" si="268"/>
        <v>313000</v>
      </c>
      <c r="BX173" s="427">
        <f t="shared" si="269"/>
        <v>165000</v>
      </c>
      <c r="BY173" s="427">
        <f t="shared" si="270"/>
        <v>47000</v>
      </c>
      <c r="BZ173" s="427">
        <f t="shared" si="271"/>
        <v>558000</v>
      </c>
      <c r="CA173" s="427">
        <f t="shared" si="272"/>
        <v>195000</v>
      </c>
      <c r="CB173" s="233">
        <f t="shared" si="273"/>
        <v>2000</v>
      </c>
      <c r="CC173" s="233">
        <f t="shared" si="274"/>
        <v>558000</v>
      </c>
      <c r="CD173" s="233">
        <f t="shared" si="275"/>
        <v>76000</v>
      </c>
      <c r="CE173" s="428">
        <f t="shared" si="283"/>
        <v>48</v>
      </c>
      <c r="CF173" s="426">
        <f t="shared" si="277"/>
        <v>11</v>
      </c>
      <c r="CG173" s="426">
        <f t="shared" si="278"/>
        <v>4</v>
      </c>
      <c r="CH173" s="426">
        <f t="shared" si="279"/>
        <v>3</v>
      </c>
      <c r="CI173" s="426">
        <f t="shared" si="280"/>
        <v>19</v>
      </c>
      <c r="CJ173" s="426">
        <f t="shared" si="281"/>
        <v>4</v>
      </c>
      <c r="CK173" s="426">
        <f t="shared" si="285"/>
        <v>5</v>
      </c>
    </row>
    <row r="174" spans="1:89">
      <c r="A174" s="254">
        <f t="shared" si="284"/>
        <v>2400</v>
      </c>
      <c r="B174" s="250" t="s">
        <v>156</v>
      </c>
      <c r="C174" s="99" t="b">
        <f t="shared" si="254"/>
        <v>1</v>
      </c>
      <c r="D174" s="470" t="s">
        <v>156</v>
      </c>
      <c r="E174" s="468">
        <v>158351.77000000002</v>
      </c>
      <c r="F174" s="468">
        <v>720143.77999999991</v>
      </c>
      <c r="G174" s="468">
        <v>1143562.3</v>
      </c>
      <c r="H174" s="468">
        <v>1721839.2799999982</v>
      </c>
      <c r="I174" s="469">
        <v>1304944.5200000005</v>
      </c>
      <c r="J174" s="468">
        <v>1299420.3</v>
      </c>
      <c r="K174" s="468">
        <v>756769.95000000007</v>
      </c>
      <c r="L174" s="468">
        <v>1572836.350000001</v>
      </c>
      <c r="M174" s="468"/>
      <c r="N174" s="468">
        <v>127999.03999999999</v>
      </c>
      <c r="O174" s="468">
        <v>23727.42</v>
      </c>
      <c r="P174" s="468">
        <v>1138905.7300000007</v>
      </c>
      <c r="Q174" s="468">
        <v>1490588.43</v>
      </c>
      <c r="R174" s="468">
        <v>268775.74999999994</v>
      </c>
      <c r="S174" s="468">
        <v>369627.45000000013</v>
      </c>
      <c r="T174" s="468">
        <v>799997.66999999981</v>
      </c>
      <c r="U174" s="468">
        <v>1449391.08</v>
      </c>
      <c r="V174" s="468">
        <v>308281.23</v>
      </c>
      <c r="W174" s="468">
        <v>1656365.889999999</v>
      </c>
      <c r="X174" s="468">
        <v>791788.22999999986</v>
      </c>
      <c r="Y174" s="468">
        <v>527500.86</v>
      </c>
      <c r="Z174" s="468">
        <v>2570382.2300000014</v>
      </c>
      <c r="AA174" s="468">
        <v>158227.18</v>
      </c>
      <c r="AB174" s="468">
        <v>3690648.16</v>
      </c>
      <c r="AC174" s="468">
        <v>533241.17000000016</v>
      </c>
      <c r="AD174" s="468">
        <v>849023.87</v>
      </c>
      <c r="AE174" s="468">
        <v>1945896.060000001</v>
      </c>
      <c r="AF174" s="468">
        <v>517478.05000000016</v>
      </c>
      <c r="AG174" s="468">
        <v>3685589.2899999991</v>
      </c>
      <c r="AH174" s="468">
        <v>87378.430000000008</v>
      </c>
      <c r="AI174" s="468">
        <v>1549229.4300000004</v>
      </c>
      <c r="AJ174" s="468">
        <v>2259200.9099999997</v>
      </c>
      <c r="AK174" s="468">
        <v>342552.94999999984</v>
      </c>
      <c r="AL174" s="468"/>
      <c r="AM174" s="468">
        <v>505234.14000000007</v>
      </c>
      <c r="AN174" s="468">
        <v>141783.11999999997</v>
      </c>
      <c r="AO174" s="468">
        <v>1882.8899999999999</v>
      </c>
      <c r="AP174" s="468">
        <v>351916.83</v>
      </c>
      <c r="AQ174" s="468"/>
      <c r="AR174" s="468">
        <v>103710.20999999999</v>
      </c>
      <c r="AS174" s="468">
        <v>34305.820000000007</v>
      </c>
      <c r="AT174" s="468"/>
      <c r="AU174" s="468"/>
      <c r="AV174" s="468"/>
      <c r="AW174" s="468">
        <v>84722.96</v>
      </c>
      <c r="AX174" s="468">
        <v>273789.71999999986</v>
      </c>
      <c r="AY174" s="468">
        <v>104199.67</v>
      </c>
      <c r="AZ174" s="468">
        <v>58855.039999999986</v>
      </c>
      <c r="BA174" s="468"/>
      <c r="BB174" s="468">
        <v>23261.72</v>
      </c>
      <c r="BC174" s="485"/>
      <c r="BD174" s="468">
        <v>1294961.8700000001</v>
      </c>
      <c r="BE174" s="468">
        <v>718974.83000000042</v>
      </c>
      <c r="BF174" s="468">
        <v>202280.3</v>
      </c>
      <c r="BG174" s="468">
        <v>128537.17000000001</v>
      </c>
      <c r="BH174" s="468">
        <v>39848081.04999999</v>
      </c>
      <c r="BJ174" s="427">
        <f t="shared" si="255"/>
        <v>2000</v>
      </c>
      <c r="BK174" s="427">
        <f t="shared" si="256"/>
        <v>352000</v>
      </c>
      <c r="BL174" s="427">
        <f t="shared" si="257"/>
        <v>118000</v>
      </c>
      <c r="BM174" s="427">
        <f t="shared" si="258"/>
        <v>129000</v>
      </c>
      <c r="BN174" s="427">
        <f t="shared" si="259"/>
        <v>1295000</v>
      </c>
      <c r="BO174" s="427">
        <f t="shared" si="260"/>
        <v>587000</v>
      </c>
      <c r="BP174" s="427">
        <f t="shared" si="261"/>
        <v>343000</v>
      </c>
      <c r="BQ174" s="427">
        <f t="shared" si="262"/>
        <v>506000</v>
      </c>
      <c r="BR174" s="427">
        <f t="shared" si="263"/>
        <v>424000</v>
      </c>
      <c r="BS174" s="427">
        <f t="shared" si="264"/>
        <v>24000</v>
      </c>
      <c r="BT174" s="427">
        <f t="shared" si="265"/>
        <v>1946000</v>
      </c>
      <c r="BU174" s="427">
        <f t="shared" si="266"/>
        <v>747000</v>
      </c>
      <c r="BV174" s="427">
        <f t="shared" si="267"/>
        <v>1144000</v>
      </c>
      <c r="BW174" s="427">
        <f t="shared" si="268"/>
        <v>3691000</v>
      </c>
      <c r="BX174" s="427">
        <f t="shared" si="269"/>
        <v>2416000</v>
      </c>
      <c r="BY174" s="427">
        <f t="shared" si="270"/>
        <v>792000</v>
      </c>
      <c r="BZ174" s="427">
        <f t="shared" si="271"/>
        <v>3686000</v>
      </c>
      <c r="CA174" s="427">
        <f t="shared" si="272"/>
        <v>1642000</v>
      </c>
      <c r="CB174" s="233">
        <f t="shared" si="273"/>
        <v>2000</v>
      </c>
      <c r="CC174" s="233">
        <f t="shared" si="274"/>
        <v>3691000</v>
      </c>
      <c r="CD174" s="233">
        <f t="shared" si="275"/>
        <v>848000</v>
      </c>
      <c r="CE174" s="428">
        <f t="shared" si="283"/>
        <v>47</v>
      </c>
      <c r="CF174" s="426">
        <f t="shared" si="277"/>
        <v>10</v>
      </c>
      <c r="CG174" s="426">
        <f t="shared" si="278"/>
        <v>4</v>
      </c>
      <c r="CH174" s="426">
        <f t="shared" si="279"/>
        <v>2</v>
      </c>
      <c r="CI174" s="426">
        <f t="shared" si="280"/>
        <v>20</v>
      </c>
      <c r="CJ174" s="426">
        <f t="shared" si="281"/>
        <v>4</v>
      </c>
      <c r="CK174" s="426">
        <f t="shared" si="285"/>
        <v>5</v>
      </c>
    </row>
    <row r="175" spans="1:89">
      <c r="A175" s="254">
        <f t="shared" si="284"/>
        <v>2500</v>
      </c>
      <c r="B175" s="250" t="s">
        <v>157</v>
      </c>
      <c r="C175" s="99" t="b">
        <f t="shared" si="254"/>
        <v>1</v>
      </c>
      <c r="D175" s="470" t="s">
        <v>157</v>
      </c>
      <c r="E175" s="468">
        <v>6482089.5699999966</v>
      </c>
      <c r="F175" s="468">
        <v>6978097.060000008</v>
      </c>
      <c r="G175" s="468">
        <v>8347505.6299999971</v>
      </c>
      <c r="H175" s="468">
        <v>11477667.150000012</v>
      </c>
      <c r="I175" s="469">
        <v>22738228.990000002</v>
      </c>
      <c r="J175" s="468">
        <v>11158026.449999982</v>
      </c>
      <c r="K175" s="468">
        <v>6234296.8400000026</v>
      </c>
      <c r="L175" s="468">
        <v>14944029.280000014</v>
      </c>
      <c r="M175" s="468">
        <v>1237227.4200000004</v>
      </c>
      <c r="N175" s="468">
        <v>1899225.7099999993</v>
      </c>
      <c r="O175" s="468">
        <v>2140466.6399999997</v>
      </c>
      <c r="P175" s="468">
        <v>10909602.099999992</v>
      </c>
      <c r="Q175" s="468">
        <v>9498235.5199999902</v>
      </c>
      <c r="R175" s="468">
        <v>1450762.1200000003</v>
      </c>
      <c r="S175" s="468">
        <v>8003147.5499999998</v>
      </c>
      <c r="T175" s="468">
        <v>4784012.0600000005</v>
      </c>
      <c r="U175" s="468">
        <v>10337090.199999994</v>
      </c>
      <c r="V175" s="468">
        <v>939950.53</v>
      </c>
      <c r="W175" s="468">
        <v>11391366.720000003</v>
      </c>
      <c r="X175" s="468">
        <v>8044009.7699999996</v>
      </c>
      <c r="Y175" s="468">
        <v>5183105.3900000015</v>
      </c>
      <c r="Z175" s="468">
        <v>20486703.439999957</v>
      </c>
      <c r="AA175" s="468">
        <v>7369154.1100000022</v>
      </c>
      <c r="AB175" s="468">
        <v>85013716.219999999</v>
      </c>
      <c r="AC175" s="468">
        <v>4367765.0100000007</v>
      </c>
      <c r="AD175" s="468">
        <v>7211192.1699999999</v>
      </c>
      <c r="AE175" s="468">
        <v>11503865.539999999</v>
      </c>
      <c r="AF175" s="468">
        <v>5836307.1199999945</v>
      </c>
      <c r="AG175" s="468">
        <v>26864314.489999872</v>
      </c>
      <c r="AH175" s="468">
        <v>10183074.620000008</v>
      </c>
      <c r="AI175" s="468">
        <v>10299243.819999993</v>
      </c>
      <c r="AJ175" s="468">
        <v>14006889.980000013</v>
      </c>
      <c r="AK175" s="468">
        <v>3888147.6999999974</v>
      </c>
      <c r="AL175" s="468">
        <v>1593943.39</v>
      </c>
      <c r="AM175" s="468">
        <v>3375410.2199999983</v>
      </c>
      <c r="AN175" s="468">
        <v>1159746.2400000002</v>
      </c>
      <c r="AO175" s="468">
        <v>490413.3899999999</v>
      </c>
      <c r="AP175" s="468">
        <v>1606909.2299999997</v>
      </c>
      <c r="AQ175" s="468">
        <v>564075.95000000019</v>
      </c>
      <c r="AR175" s="468">
        <v>865792.87</v>
      </c>
      <c r="AS175" s="468">
        <v>488055.41999999981</v>
      </c>
      <c r="AT175" s="468">
        <v>522604.95</v>
      </c>
      <c r="AU175" s="468">
        <v>2004290.8700000003</v>
      </c>
      <c r="AV175" s="468">
        <v>566475.19999999984</v>
      </c>
      <c r="AW175" s="468">
        <v>702218.98</v>
      </c>
      <c r="AX175" s="468">
        <v>1571221.47</v>
      </c>
      <c r="AY175" s="468">
        <v>417043.91</v>
      </c>
      <c r="AZ175" s="468">
        <v>1512863.1199999996</v>
      </c>
      <c r="BA175" s="468">
        <v>381517.29999999987</v>
      </c>
      <c r="BB175" s="468">
        <v>244526.61000000007</v>
      </c>
      <c r="BC175" s="485">
        <v>748953.72999999986</v>
      </c>
      <c r="BD175" s="468">
        <v>12207957.020000001</v>
      </c>
      <c r="BE175" s="468">
        <v>6296425.9899999993</v>
      </c>
      <c r="BF175" s="468">
        <v>10811050.370000007</v>
      </c>
      <c r="BG175" s="468">
        <v>5021417.5399999972</v>
      </c>
      <c r="BH175" s="468">
        <v>424361430.68999994</v>
      </c>
      <c r="BJ175" s="427">
        <f t="shared" si="255"/>
        <v>245000</v>
      </c>
      <c r="BK175" s="427">
        <f t="shared" si="256"/>
        <v>2005000</v>
      </c>
      <c r="BL175" s="427">
        <f t="shared" si="257"/>
        <v>866000</v>
      </c>
      <c r="BM175" s="427">
        <f t="shared" si="258"/>
        <v>5022000</v>
      </c>
      <c r="BN175" s="427">
        <f t="shared" si="259"/>
        <v>12208000</v>
      </c>
      <c r="BO175" s="427">
        <f t="shared" si="260"/>
        <v>8585000</v>
      </c>
      <c r="BP175" s="427">
        <f t="shared" si="261"/>
        <v>1594000</v>
      </c>
      <c r="BQ175" s="427">
        <f t="shared" si="262"/>
        <v>3889000</v>
      </c>
      <c r="BR175" s="427">
        <f t="shared" si="263"/>
        <v>2953000</v>
      </c>
      <c r="BS175" s="427">
        <f t="shared" si="264"/>
        <v>940000</v>
      </c>
      <c r="BT175" s="427">
        <f t="shared" si="265"/>
        <v>11504000</v>
      </c>
      <c r="BU175" s="427">
        <f t="shared" si="266"/>
        <v>6672000</v>
      </c>
      <c r="BV175" s="427">
        <f t="shared" si="267"/>
        <v>8348000</v>
      </c>
      <c r="BW175" s="427">
        <f t="shared" si="268"/>
        <v>85014000</v>
      </c>
      <c r="BX175" s="427">
        <f t="shared" si="269"/>
        <v>31964000</v>
      </c>
      <c r="BY175" s="427">
        <f t="shared" si="270"/>
        <v>8045000</v>
      </c>
      <c r="BZ175" s="427">
        <f t="shared" si="271"/>
        <v>26865000</v>
      </c>
      <c r="CA175" s="427">
        <f t="shared" si="272"/>
        <v>14877000</v>
      </c>
      <c r="CB175" s="233">
        <f t="shared" si="273"/>
        <v>245000</v>
      </c>
      <c r="CC175" s="233">
        <f t="shared" si="274"/>
        <v>85014000</v>
      </c>
      <c r="CD175" s="233">
        <f t="shared" si="275"/>
        <v>7716000</v>
      </c>
      <c r="CE175" s="428">
        <f t="shared" si="283"/>
        <v>55</v>
      </c>
      <c r="CF175" s="426">
        <f t="shared" si="277"/>
        <v>16</v>
      </c>
      <c r="CG175" s="426">
        <f t="shared" si="278"/>
        <v>4</v>
      </c>
      <c r="CH175" s="426">
        <f t="shared" si="279"/>
        <v>3</v>
      </c>
      <c r="CI175" s="426">
        <f t="shared" si="280"/>
        <v>21</v>
      </c>
      <c r="CJ175" s="426">
        <f t="shared" si="281"/>
        <v>4</v>
      </c>
      <c r="CK175" s="426">
        <f t="shared" si="285"/>
        <v>5</v>
      </c>
    </row>
    <row r="176" spans="1:89">
      <c r="A176" s="254">
        <f t="shared" si="284"/>
        <v>2600</v>
      </c>
      <c r="B176" s="250" t="s">
        <v>158</v>
      </c>
      <c r="C176" s="99" t="b">
        <f t="shared" si="254"/>
        <v>1</v>
      </c>
      <c r="D176" s="470" t="s">
        <v>158</v>
      </c>
      <c r="E176" s="468">
        <v>765367.4800000001</v>
      </c>
      <c r="F176" s="468">
        <v>413274.27</v>
      </c>
      <c r="G176" s="468">
        <v>593865.04999999993</v>
      </c>
      <c r="H176" s="468">
        <v>711683.38</v>
      </c>
      <c r="I176" s="469">
        <v>1647417.4800000014</v>
      </c>
      <c r="J176" s="468">
        <v>669085.41999999969</v>
      </c>
      <c r="K176" s="468">
        <v>502903.06000000006</v>
      </c>
      <c r="L176" s="468">
        <v>671972.38999999978</v>
      </c>
      <c r="M176" s="468">
        <v>96330.439999999959</v>
      </c>
      <c r="N176" s="468">
        <v>145832.72999999998</v>
      </c>
      <c r="O176" s="468">
        <v>162859.45000000001</v>
      </c>
      <c r="P176" s="468">
        <v>367142.37</v>
      </c>
      <c r="Q176" s="468">
        <v>686448.64000000013</v>
      </c>
      <c r="R176" s="468">
        <v>55136.909999999982</v>
      </c>
      <c r="S176" s="468">
        <v>499369.06</v>
      </c>
      <c r="T176" s="468">
        <v>514942.94999999984</v>
      </c>
      <c r="U176" s="468">
        <v>499467.5799999999</v>
      </c>
      <c r="V176" s="468">
        <v>111617.65000000007</v>
      </c>
      <c r="W176" s="468">
        <v>967526.71999999951</v>
      </c>
      <c r="X176" s="468">
        <v>468023.60999999993</v>
      </c>
      <c r="Y176" s="468">
        <v>203210.68000000002</v>
      </c>
      <c r="Z176" s="468">
        <v>1458113.7300000002</v>
      </c>
      <c r="AA176" s="468">
        <v>478407.15000000008</v>
      </c>
      <c r="AB176" s="468">
        <v>4203055.6800000006</v>
      </c>
      <c r="AC176" s="468">
        <v>266498.14999999997</v>
      </c>
      <c r="AD176" s="468">
        <v>487554.48999999982</v>
      </c>
      <c r="AE176" s="468">
        <v>628531.43999999971</v>
      </c>
      <c r="AF176" s="468">
        <v>313399.90000000002</v>
      </c>
      <c r="AG176" s="468">
        <v>2225976.620000001</v>
      </c>
      <c r="AH176" s="468">
        <v>765113.95</v>
      </c>
      <c r="AI176" s="468">
        <v>673708.63000000012</v>
      </c>
      <c r="AJ176" s="468">
        <v>884254.51000000024</v>
      </c>
      <c r="AK176" s="468">
        <v>104283.57</v>
      </c>
      <c r="AL176" s="468">
        <v>84061.65</v>
      </c>
      <c r="AM176" s="468">
        <v>107584.37999999999</v>
      </c>
      <c r="AN176" s="468">
        <v>3245.5600000000004</v>
      </c>
      <c r="AO176" s="468"/>
      <c r="AP176" s="468">
        <v>235623.44999999995</v>
      </c>
      <c r="AQ176" s="468">
        <v>39</v>
      </c>
      <c r="AR176" s="468">
        <v>68025.36</v>
      </c>
      <c r="AS176" s="468"/>
      <c r="AT176" s="468">
        <v>3734.91</v>
      </c>
      <c r="AU176" s="468"/>
      <c r="AV176" s="468"/>
      <c r="AW176" s="468">
        <v>2551.13</v>
      </c>
      <c r="AX176" s="468">
        <v>55722.080000000002</v>
      </c>
      <c r="AY176" s="468">
        <v>4530</v>
      </c>
      <c r="AZ176" s="468">
        <v>45280.05</v>
      </c>
      <c r="BA176" s="468"/>
      <c r="BB176" s="468"/>
      <c r="BC176" s="485"/>
      <c r="BD176" s="468">
        <v>782387.81000000029</v>
      </c>
      <c r="BE176" s="468">
        <v>383796.60000000009</v>
      </c>
      <c r="BF176" s="468">
        <v>1088723.2599999998</v>
      </c>
      <c r="BG176" s="468">
        <v>261305.34000000003</v>
      </c>
      <c r="BH176" s="468">
        <v>26368985.719999995</v>
      </c>
      <c r="BJ176" s="427">
        <f t="shared" si="255"/>
        <v>1000</v>
      </c>
      <c r="BK176" s="427">
        <f t="shared" si="256"/>
        <v>236000</v>
      </c>
      <c r="BL176" s="427">
        <f t="shared" si="257"/>
        <v>47000</v>
      </c>
      <c r="BM176" s="427">
        <f t="shared" si="258"/>
        <v>262000</v>
      </c>
      <c r="BN176" s="427">
        <f t="shared" si="259"/>
        <v>1089000</v>
      </c>
      <c r="BO176" s="427">
        <f t="shared" si="260"/>
        <v>630000</v>
      </c>
      <c r="BP176" s="427">
        <f t="shared" si="261"/>
        <v>85000</v>
      </c>
      <c r="BQ176" s="427">
        <f t="shared" si="262"/>
        <v>108000</v>
      </c>
      <c r="BR176" s="427">
        <f t="shared" si="263"/>
        <v>99000</v>
      </c>
      <c r="BS176" s="427">
        <f t="shared" si="264"/>
        <v>56000</v>
      </c>
      <c r="BT176" s="427">
        <f t="shared" si="265"/>
        <v>968000</v>
      </c>
      <c r="BU176" s="427">
        <f t="shared" si="266"/>
        <v>465000</v>
      </c>
      <c r="BV176" s="427">
        <f t="shared" si="267"/>
        <v>594000</v>
      </c>
      <c r="BW176" s="427">
        <f t="shared" si="268"/>
        <v>4204000</v>
      </c>
      <c r="BX176" s="427">
        <f t="shared" si="269"/>
        <v>1785000</v>
      </c>
      <c r="BY176" s="427">
        <f t="shared" si="270"/>
        <v>368000</v>
      </c>
      <c r="BZ176" s="427">
        <f t="shared" si="271"/>
        <v>2226000</v>
      </c>
      <c r="CA176" s="427">
        <f t="shared" si="272"/>
        <v>937000</v>
      </c>
      <c r="CB176" s="233">
        <f t="shared" si="273"/>
        <v>1000</v>
      </c>
      <c r="CC176" s="233">
        <f t="shared" si="274"/>
        <v>4204000</v>
      </c>
      <c r="CD176" s="233">
        <f t="shared" si="275"/>
        <v>550000</v>
      </c>
      <c r="CE176" s="428">
        <f t="shared" si="283"/>
        <v>48</v>
      </c>
      <c r="CF176" s="426">
        <f t="shared" si="277"/>
        <v>9</v>
      </c>
      <c r="CG176" s="426">
        <f t="shared" si="278"/>
        <v>4</v>
      </c>
      <c r="CH176" s="426">
        <f t="shared" si="279"/>
        <v>3</v>
      </c>
      <c r="CI176" s="426">
        <f t="shared" si="280"/>
        <v>21</v>
      </c>
      <c r="CJ176" s="426">
        <f t="shared" si="281"/>
        <v>4</v>
      </c>
      <c r="CK176" s="426">
        <f t="shared" si="285"/>
        <v>6</v>
      </c>
    </row>
    <row r="177" spans="1:89" ht="24">
      <c r="A177" s="254">
        <f t="shared" si="284"/>
        <v>2700</v>
      </c>
      <c r="B177" s="250" t="s">
        <v>159</v>
      </c>
      <c r="C177" s="99" t="b">
        <f t="shared" si="254"/>
        <v>1</v>
      </c>
      <c r="D177" s="470" t="s">
        <v>159</v>
      </c>
      <c r="E177" s="468">
        <v>76303.180000000022</v>
      </c>
      <c r="F177" s="468"/>
      <c r="G177" s="468">
        <v>772468.01000000024</v>
      </c>
      <c r="H177" s="468">
        <v>151225.69</v>
      </c>
      <c r="I177" s="469">
        <v>607973.39000000036</v>
      </c>
      <c r="J177" s="468">
        <v>254779.92000000004</v>
      </c>
      <c r="K177" s="468"/>
      <c r="L177" s="468">
        <v>174917.41000000006</v>
      </c>
      <c r="M177" s="468"/>
      <c r="N177" s="468">
        <v>8986.36</v>
      </c>
      <c r="O177" s="468">
        <v>35818.740000000005</v>
      </c>
      <c r="P177" s="468">
        <v>81480.829999999973</v>
      </c>
      <c r="Q177" s="468"/>
      <c r="R177" s="468">
        <v>9856.4</v>
      </c>
      <c r="S177" s="468">
        <v>99980.23</v>
      </c>
      <c r="T177" s="468">
        <v>34830.490000000005</v>
      </c>
      <c r="U177" s="468">
        <v>145184.66999999998</v>
      </c>
      <c r="V177" s="468">
        <v>720</v>
      </c>
      <c r="W177" s="468">
        <v>125930.51</v>
      </c>
      <c r="X177" s="468"/>
      <c r="Y177" s="468"/>
      <c r="Z177" s="468">
        <v>605354.57000000007</v>
      </c>
      <c r="AA177" s="468">
        <v>56189.31</v>
      </c>
      <c r="AB177" s="468">
        <v>2106856</v>
      </c>
      <c r="AC177" s="468">
        <v>58575.519999999997</v>
      </c>
      <c r="AD177" s="468">
        <v>15352.760000000002</v>
      </c>
      <c r="AE177" s="468">
        <v>22434.37</v>
      </c>
      <c r="AF177" s="468"/>
      <c r="AG177" s="468">
        <v>96775.32</v>
      </c>
      <c r="AH177" s="468">
        <v>23316</v>
      </c>
      <c r="AI177" s="468">
        <v>138816.69</v>
      </c>
      <c r="AJ177" s="468">
        <v>983590.76000000036</v>
      </c>
      <c r="AK177" s="468">
        <v>178498.50999999998</v>
      </c>
      <c r="AL177" s="468">
        <v>26804.370000000003</v>
      </c>
      <c r="AM177" s="468"/>
      <c r="AN177" s="468">
        <v>243673.58</v>
      </c>
      <c r="AO177" s="468"/>
      <c r="AP177" s="468">
        <v>352754.92999999988</v>
      </c>
      <c r="AQ177" s="468">
        <v>10082.11</v>
      </c>
      <c r="AR177" s="468">
        <v>107684.33</v>
      </c>
      <c r="AS177" s="468">
        <v>82551.049999999974</v>
      </c>
      <c r="AT177" s="468">
        <v>1245</v>
      </c>
      <c r="AU177" s="468">
        <v>64684.409999999996</v>
      </c>
      <c r="AV177" s="468">
        <v>33845.799999999996</v>
      </c>
      <c r="AW177" s="468">
        <v>200</v>
      </c>
      <c r="AX177" s="468">
        <v>183865.94</v>
      </c>
      <c r="AY177" s="468"/>
      <c r="AZ177" s="468"/>
      <c r="BA177" s="468"/>
      <c r="BB177" s="468"/>
      <c r="BC177" s="485"/>
      <c r="BD177" s="468">
        <v>221869.26000000007</v>
      </c>
      <c r="BE177" s="468">
        <v>0.01</v>
      </c>
      <c r="BF177" s="468">
        <v>159779.24</v>
      </c>
      <c r="BG177" s="468">
        <v>19085.66</v>
      </c>
      <c r="BH177" s="468">
        <v>8374341.3300000019</v>
      </c>
      <c r="BJ177" s="427">
        <f t="shared" si="255"/>
        <v>1000</v>
      </c>
      <c r="BK177" s="427">
        <f t="shared" si="256"/>
        <v>353000</v>
      </c>
      <c r="BL177" s="427">
        <f t="shared" si="257"/>
        <v>109000</v>
      </c>
      <c r="BM177" s="427">
        <f t="shared" si="258"/>
        <v>1000</v>
      </c>
      <c r="BN177" s="427">
        <f t="shared" si="259"/>
        <v>222000</v>
      </c>
      <c r="BO177" s="427">
        <f t="shared" si="260"/>
        <v>101000</v>
      </c>
      <c r="BP177" s="427">
        <f t="shared" si="261"/>
        <v>27000</v>
      </c>
      <c r="BQ177" s="427">
        <f t="shared" si="262"/>
        <v>179000</v>
      </c>
      <c r="BR177" s="427">
        <f t="shared" si="263"/>
        <v>103000</v>
      </c>
      <c r="BS177" s="427">
        <f t="shared" si="264"/>
        <v>1000</v>
      </c>
      <c r="BT177" s="427">
        <f t="shared" si="265"/>
        <v>255000</v>
      </c>
      <c r="BU177" s="427">
        <f t="shared" si="266"/>
        <v>69000</v>
      </c>
      <c r="BV177" s="427">
        <f t="shared" si="267"/>
        <v>606000</v>
      </c>
      <c r="BW177" s="427">
        <f t="shared" si="268"/>
        <v>2107000</v>
      </c>
      <c r="BX177" s="427">
        <f t="shared" si="269"/>
        <v>1118000</v>
      </c>
      <c r="BY177" s="427">
        <f t="shared" si="270"/>
        <v>82000</v>
      </c>
      <c r="BZ177" s="427">
        <f t="shared" si="271"/>
        <v>608000</v>
      </c>
      <c r="CA177" s="427">
        <f t="shared" si="272"/>
        <v>208000</v>
      </c>
      <c r="CB177" s="233">
        <f t="shared" si="273"/>
        <v>1000</v>
      </c>
      <c r="CC177" s="233">
        <f t="shared" si="274"/>
        <v>2107000</v>
      </c>
      <c r="CD177" s="233">
        <f t="shared" si="275"/>
        <v>205000</v>
      </c>
      <c r="CE177" s="428">
        <f t="shared" si="283"/>
        <v>41</v>
      </c>
      <c r="CF177" s="426">
        <f t="shared" si="277"/>
        <v>10</v>
      </c>
      <c r="CG177" s="426">
        <f t="shared" si="278"/>
        <v>4</v>
      </c>
      <c r="CH177" s="426">
        <f t="shared" si="279"/>
        <v>2</v>
      </c>
      <c r="CI177" s="426">
        <f t="shared" si="280"/>
        <v>15</v>
      </c>
      <c r="CJ177" s="426">
        <f t="shared" si="281"/>
        <v>4</v>
      </c>
      <c r="CK177" s="426">
        <f t="shared" si="285"/>
        <v>4</v>
      </c>
    </row>
    <row r="178" spans="1:89">
      <c r="A178" s="254">
        <f t="shared" si="284"/>
        <v>2800</v>
      </c>
      <c r="B178" s="250" t="s">
        <v>160</v>
      </c>
      <c r="C178" s="99" t="b">
        <f t="shared" si="254"/>
        <v>1</v>
      </c>
      <c r="D178" s="470" t="s">
        <v>160</v>
      </c>
      <c r="E178" s="468"/>
      <c r="F178" s="468"/>
      <c r="G178" s="468"/>
      <c r="H178" s="468">
        <v>2332.83</v>
      </c>
      <c r="I178" s="469">
        <v>7160</v>
      </c>
      <c r="J178" s="468"/>
      <c r="K178" s="468"/>
      <c r="L178" s="468"/>
      <c r="M178" s="468"/>
      <c r="N178" s="468"/>
      <c r="O178" s="468"/>
      <c r="P178" s="468">
        <v>3590</v>
      </c>
      <c r="Q178" s="468"/>
      <c r="R178" s="468"/>
      <c r="S178" s="468"/>
      <c r="T178" s="468"/>
      <c r="U178" s="468"/>
      <c r="V178" s="468">
        <v>20.82</v>
      </c>
      <c r="W178" s="468"/>
      <c r="X178" s="468">
        <v>17324.5</v>
      </c>
      <c r="Y178" s="468"/>
      <c r="Z178" s="468">
        <v>11643.630000000001</v>
      </c>
      <c r="AA178" s="468">
        <v>1354.84</v>
      </c>
      <c r="AB178" s="468"/>
      <c r="AC178" s="468"/>
      <c r="AD178" s="468">
        <v>3265</v>
      </c>
      <c r="AE178" s="468"/>
      <c r="AF178" s="468">
        <v>19004.78</v>
      </c>
      <c r="AG178" s="468"/>
      <c r="AH178" s="468"/>
      <c r="AI178" s="468"/>
      <c r="AJ178" s="468">
        <v>772.4</v>
      </c>
      <c r="AK178" s="468"/>
      <c r="AL178" s="468"/>
      <c r="AM178" s="468"/>
      <c r="AN178" s="468"/>
      <c r="AO178" s="468"/>
      <c r="AP178" s="468"/>
      <c r="AQ178" s="468"/>
      <c r="AR178" s="468"/>
      <c r="AS178" s="468"/>
      <c r="AT178" s="468"/>
      <c r="AU178" s="468"/>
      <c r="AV178" s="468"/>
      <c r="AW178" s="468"/>
      <c r="AX178" s="468"/>
      <c r="AY178" s="468"/>
      <c r="AZ178" s="468"/>
      <c r="BA178" s="468"/>
      <c r="BB178" s="468"/>
      <c r="BC178" s="485"/>
      <c r="BD178" s="468">
        <v>3480</v>
      </c>
      <c r="BE178" s="468"/>
      <c r="BF178" s="468">
        <v>1167.4000000000001</v>
      </c>
      <c r="BG178" s="468">
        <v>70.8</v>
      </c>
      <c r="BH178" s="468">
        <v>71187</v>
      </c>
      <c r="BJ178" s="427">
        <f t="shared" si="255"/>
        <v>0</v>
      </c>
      <c r="BK178" s="427">
        <f t="shared" si="256"/>
        <v>0</v>
      </c>
      <c r="BL178" s="427">
        <f t="shared" si="257"/>
        <v>0</v>
      </c>
      <c r="BM178" s="427">
        <f t="shared" si="258"/>
        <v>1000</v>
      </c>
      <c r="BN178" s="427">
        <f t="shared" si="259"/>
        <v>4000</v>
      </c>
      <c r="BO178" s="427">
        <f t="shared" si="260"/>
        <v>2000</v>
      </c>
      <c r="BP178" s="427">
        <f t="shared" si="261"/>
        <v>0</v>
      </c>
      <c r="BQ178" s="427">
        <f t="shared" si="262"/>
        <v>0</v>
      </c>
      <c r="BR178" s="427">
        <f t="shared" si="263"/>
        <v>0</v>
      </c>
      <c r="BS178" s="427">
        <f t="shared" si="264"/>
        <v>1000</v>
      </c>
      <c r="BT178" s="427">
        <f t="shared" si="265"/>
        <v>20000</v>
      </c>
      <c r="BU178" s="427">
        <f t="shared" si="266"/>
        <v>6000</v>
      </c>
      <c r="BV178" s="427">
        <f t="shared" si="267"/>
        <v>1000</v>
      </c>
      <c r="BW178" s="427">
        <f t="shared" si="268"/>
        <v>12000</v>
      </c>
      <c r="BX178" s="427">
        <f t="shared" si="269"/>
        <v>7000</v>
      </c>
      <c r="BY178" s="427">
        <f t="shared" si="270"/>
        <v>4000</v>
      </c>
      <c r="BZ178" s="427">
        <f t="shared" si="271"/>
        <v>18000</v>
      </c>
      <c r="CA178" s="427">
        <f t="shared" si="272"/>
        <v>10000</v>
      </c>
      <c r="CB178" s="233">
        <f t="shared" si="273"/>
        <v>1000</v>
      </c>
      <c r="CC178" s="233">
        <f t="shared" si="274"/>
        <v>20000</v>
      </c>
      <c r="CD178" s="233">
        <f t="shared" si="275"/>
        <v>6000</v>
      </c>
      <c r="CE178" s="428">
        <f t="shared" si="283"/>
        <v>13</v>
      </c>
      <c r="CF178" s="426">
        <f t="shared" si="277"/>
        <v>0</v>
      </c>
      <c r="CG178" s="426">
        <f t="shared" si="278"/>
        <v>3</v>
      </c>
      <c r="CH178" s="426">
        <f t="shared" si="279"/>
        <v>0</v>
      </c>
      <c r="CI178" s="426">
        <f t="shared" si="280"/>
        <v>5</v>
      </c>
      <c r="CJ178" s="426">
        <f t="shared" si="281"/>
        <v>2</v>
      </c>
      <c r="CK178" s="426">
        <f t="shared" si="285"/>
        <v>2</v>
      </c>
    </row>
    <row r="179" spans="1:89">
      <c r="A179" s="254">
        <f t="shared" si="284"/>
        <v>2900</v>
      </c>
      <c r="B179" s="250" t="s">
        <v>161</v>
      </c>
      <c r="C179" s="99" t="b">
        <f t="shared" si="254"/>
        <v>1</v>
      </c>
      <c r="D179" s="470" t="s">
        <v>161</v>
      </c>
      <c r="E179" s="468"/>
      <c r="F179" s="468"/>
      <c r="G179" s="468"/>
      <c r="H179" s="468"/>
      <c r="I179" s="469"/>
      <c r="J179" s="468"/>
      <c r="K179" s="468">
        <v>52411.31</v>
      </c>
      <c r="L179" s="468">
        <v>30411.210000000003</v>
      </c>
      <c r="M179" s="468"/>
      <c r="N179" s="468"/>
      <c r="O179" s="468"/>
      <c r="P179" s="468"/>
      <c r="Q179" s="468">
        <v>98110.579999999987</v>
      </c>
      <c r="R179" s="468"/>
      <c r="S179" s="468"/>
      <c r="T179" s="468">
        <v>115550.38999999998</v>
      </c>
      <c r="U179" s="468">
        <v>1212.72</v>
      </c>
      <c r="V179" s="468">
        <v>22475.49</v>
      </c>
      <c r="W179" s="468">
        <v>216124.99000000005</v>
      </c>
      <c r="X179" s="468"/>
      <c r="Y179" s="468"/>
      <c r="Z179" s="468"/>
      <c r="AA179" s="468"/>
      <c r="AB179" s="468"/>
      <c r="AC179" s="468">
        <v>1150</v>
      </c>
      <c r="AD179" s="468"/>
      <c r="AE179" s="468"/>
      <c r="AF179" s="468"/>
      <c r="AG179" s="468"/>
      <c r="AH179" s="468"/>
      <c r="AI179" s="468"/>
      <c r="AJ179" s="468"/>
      <c r="AK179" s="468">
        <v>145692.9</v>
      </c>
      <c r="AL179" s="468"/>
      <c r="AM179" s="468"/>
      <c r="AN179" s="468"/>
      <c r="AO179" s="468">
        <v>478.44</v>
      </c>
      <c r="AP179" s="468"/>
      <c r="AQ179" s="468"/>
      <c r="AR179" s="468"/>
      <c r="AS179" s="468"/>
      <c r="AT179" s="468"/>
      <c r="AU179" s="468"/>
      <c r="AV179" s="468"/>
      <c r="AW179" s="468"/>
      <c r="AX179" s="468"/>
      <c r="AY179" s="468"/>
      <c r="AZ179" s="468"/>
      <c r="BA179" s="468"/>
      <c r="BB179" s="468"/>
      <c r="BC179" s="485"/>
      <c r="BD179" s="468">
        <v>105053.20000000001</v>
      </c>
      <c r="BE179" s="468">
        <v>130907.14</v>
      </c>
      <c r="BF179" s="468"/>
      <c r="BG179" s="468">
        <v>3144.5</v>
      </c>
      <c r="BH179" s="468">
        <v>922722.87000000011</v>
      </c>
      <c r="BJ179" s="427">
        <f t="shared" si="255"/>
        <v>1000</v>
      </c>
      <c r="BK179" s="427">
        <f t="shared" si="256"/>
        <v>1000</v>
      </c>
      <c r="BL179" s="427">
        <f t="shared" si="257"/>
        <v>1000</v>
      </c>
      <c r="BM179" s="427">
        <f t="shared" si="258"/>
        <v>4000</v>
      </c>
      <c r="BN179" s="427">
        <f t="shared" si="259"/>
        <v>131000</v>
      </c>
      <c r="BO179" s="427">
        <f t="shared" si="260"/>
        <v>80000</v>
      </c>
      <c r="BP179" s="427">
        <f t="shared" si="261"/>
        <v>146000</v>
      </c>
      <c r="BQ179" s="427">
        <f t="shared" si="262"/>
        <v>146000</v>
      </c>
      <c r="BR179" s="427">
        <f t="shared" si="263"/>
        <v>146000</v>
      </c>
      <c r="BS179" s="427">
        <f t="shared" si="264"/>
        <v>2000</v>
      </c>
      <c r="BT179" s="427">
        <f t="shared" si="265"/>
        <v>217000</v>
      </c>
      <c r="BU179" s="427">
        <f t="shared" si="266"/>
        <v>85000</v>
      </c>
      <c r="BV179" s="427">
        <f t="shared" si="267"/>
        <v>0</v>
      </c>
      <c r="BW179" s="427">
        <f t="shared" si="268"/>
        <v>0</v>
      </c>
      <c r="BX179" s="427">
        <f t="shared" si="269"/>
        <v>0</v>
      </c>
      <c r="BY179" s="427">
        <f t="shared" si="270"/>
        <v>2000</v>
      </c>
      <c r="BZ179" s="427">
        <f t="shared" si="271"/>
        <v>31000</v>
      </c>
      <c r="CA179" s="427">
        <f t="shared" si="272"/>
        <v>16000</v>
      </c>
      <c r="CB179" s="233">
        <f t="shared" si="273"/>
        <v>1000</v>
      </c>
      <c r="CC179" s="233">
        <f t="shared" si="274"/>
        <v>217000</v>
      </c>
      <c r="CD179" s="233">
        <f t="shared" si="275"/>
        <v>71000</v>
      </c>
      <c r="CE179" s="428">
        <f t="shared" si="283"/>
        <v>13</v>
      </c>
      <c r="CF179" s="426">
        <f t="shared" si="277"/>
        <v>1</v>
      </c>
      <c r="CG179" s="426">
        <f t="shared" si="278"/>
        <v>3</v>
      </c>
      <c r="CH179" s="426">
        <f t="shared" si="279"/>
        <v>1</v>
      </c>
      <c r="CI179" s="426">
        <f t="shared" si="280"/>
        <v>6</v>
      </c>
      <c r="CJ179" s="426">
        <f t="shared" si="281"/>
        <v>0</v>
      </c>
      <c r="CK179" s="426">
        <f t="shared" si="285"/>
        <v>2</v>
      </c>
    </row>
    <row r="180" spans="1:89">
      <c r="A180" s="254">
        <v>3000</v>
      </c>
      <c r="B180" s="250" t="s">
        <v>1495</v>
      </c>
      <c r="C180" s="99" t="b">
        <f t="shared" ref="C180" si="286">EXACT(D180,B180)</f>
        <v>1</v>
      </c>
      <c r="D180" s="470" t="s">
        <v>1495</v>
      </c>
      <c r="E180" s="468"/>
      <c r="F180" s="468"/>
      <c r="G180" s="468"/>
      <c r="H180" s="468"/>
      <c r="I180" s="469"/>
      <c r="J180" s="468"/>
      <c r="K180" s="468"/>
      <c r="L180" s="468"/>
      <c r="M180" s="468"/>
      <c r="N180" s="468"/>
      <c r="O180" s="468"/>
      <c r="P180" s="468"/>
      <c r="Q180" s="468"/>
      <c r="R180" s="468"/>
      <c r="S180" s="468"/>
      <c r="T180" s="468"/>
      <c r="U180" s="468"/>
      <c r="V180" s="468"/>
      <c r="W180" s="468"/>
      <c r="X180" s="468"/>
      <c r="Y180" s="468"/>
      <c r="Z180" s="468"/>
      <c r="AA180" s="468"/>
      <c r="AB180" s="468"/>
      <c r="AC180" s="468"/>
      <c r="AD180" s="468"/>
      <c r="AE180" s="468"/>
      <c r="AF180" s="468"/>
      <c r="AG180" s="468"/>
      <c r="AH180" s="468"/>
      <c r="AI180" s="468"/>
      <c r="AJ180" s="468"/>
      <c r="AK180" s="468"/>
      <c r="AL180" s="468"/>
      <c r="AM180" s="468"/>
      <c r="AN180" s="468"/>
      <c r="AO180" s="468"/>
      <c r="AP180" s="468"/>
      <c r="AQ180" s="468"/>
      <c r="AR180" s="468"/>
      <c r="AS180" s="468"/>
      <c r="AT180" s="468"/>
      <c r="AU180" s="468"/>
      <c r="AV180" s="468"/>
      <c r="AW180" s="468"/>
      <c r="AX180" s="468"/>
      <c r="AY180" s="468"/>
      <c r="AZ180" s="468"/>
      <c r="BA180" s="468"/>
      <c r="BB180" s="468"/>
      <c r="BC180" s="485"/>
      <c r="BD180" s="468"/>
      <c r="BE180" s="468"/>
      <c r="BF180" s="468"/>
      <c r="BG180" s="468"/>
      <c r="BH180" s="468"/>
      <c r="BJ180" s="427">
        <f t="shared" si="255"/>
        <v>0</v>
      </c>
      <c r="BK180" s="427">
        <f t="shared" si="256"/>
        <v>0</v>
      </c>
      <c r="BL180" s="427">
        <f t="shared" si="257"/>
        <v>0</v>
      </c>
      <c r="BM180" s="427">
        <f t="shared" si="258"/>
        <v>0</v>
      </c>
      <c r="BN180" s="427">
        <f t="shared" si="259"/>
        <v>0</v>
      </c>
      <c r="BO180" s="427">
        <f t="shared" si="260"/>
        <v>0</v>
      </c>
      <c r="BP180" s="427">
        <f t="shared" si="261"/>
        <v>0</v>
      </c>
      <c r="BQ180" s="427">
        <f t="shared" si="262"/>
        <v>0</v>
      </c>
      <c r="BR180" s="427">
        <f t="shared" si="263"/>
        <v>0</v>
      </c>
      <c r="BS180" s="427">
        <f t="shared" si="264"/>
        <v>0</v>
      </c>
      <c r="BT180" s="427">
        <f t="shared" si="265"/>
        <v>0</v>
      </c>
      <c r="BU180" s="427">
        <f t="shared" si="266"/>
        <v>0</v>
      </c>
      <c r="BV180" s="427">
        <f t="shared" si="267"/>
        <v>0</v>
      </c>
      <c r="BW180" s="427">
        <f t="shared" si="268"/>
        <v>0</v>
      </c>
      <c r="BX180" s="427">
        <f t="shared" si="269"/>
        <v>0</v>
      </c>
      <c r="BY180" s="427">
        <f t="shared" si="270"/>
        <v>0</v>
      </c>
      <c r="BZ180" s="427">
        <f t="shared" si="271"/>
        <v>0</v>
      </c>
      <c r="CA180" s="427">
        <f t="shared" si="272"/>
        <v>0</v>
      </c>
      <c r="CB180" s="233">
        <f t="shared" si="273"/>
        <v>0</v>
      </c>
      <c r="CC180" s="233">
        <f t="shared" si="274"/>
        <v>0</v>
      </c>
      <c r="CD180" s="233">
        <f t="shared" si="275"/>
        <v>0</v>
      </c>
      <c r="CE180" s="428">
        <f t="shared" si="283"/>
        <v>0</v>
      </c>
      <c r="CF180" s="426">
        <f t="shared" si="277"/>
        <v>0</v>
      </c>
      <c r="CG180" s="426">
        <f t="shared" si="278"/>
        <v>0</v>
      </c>
      <c r="CH180" s="426">
        <f t="shared" si="279"/>
        <v>0</v>
      </c>
      <c r="CI180" s="426">
        <f t="shared" si="280"/>
        <v>0</v>
      </c>
      <c r="CJ180" s="426">
        <f t="shared" si="281"/>
        <v>0</v>
      </c>
      <c r="CK180" s="426">
        <f t="shared" si="285"/>
        <v>2</v>
      </c>
    </row>
    <row r="181" spans="1:89">
      <c r="A181" s="253">
        <v>90000</v>
      </c>
      <c r="B181" s="221" t="s">
        <v>53</v>
      </c>
      <c r="C181" s="223"/>
      <c r="D181" s="354" t="s">
        <v>1457</v>
      </c>
      <c r="E181" s="472">
        <f>SUM(E150:E180)</f>
        <v>44851747.749999985</v>
      </c>
      <c r="F181" s="472">
        <f t="shared" ref="F181:BH181" si="287">SUM(F150:F180)</f>
        <v>31681821.15000001</v>
      </c>
      <c r="G181" s="472">
        <f t="shared" si="287"/>
        <v>51519365.940000013</v>
      </c>
      <c r="H181" s="472">
        <f t="shared" si="287"/>
        <v>67620140.659999982</v>
      </c>
      <c r="I181" s="472">
        <f t="shared" si="287"/>
        <v>140651662.2400001</v>
      </c>
      <c r="J181" s="472">
        <f t="shared" si="287"/>
        <v>55508846.329999983</v>
      </c>
      <c r="K181" s="472">
        <f t="shared" si="287"/>
        <v>32975952.340000011</v>
      </c>
      <c r="L181" s="472">
        <f t="shared" si="287"/>
        <v>77242919.719999999</v>
      </c>
      <c r="M181" s="472">
        <f t="shared" si="287"/>
        <v>4491332.5700000012</v>
      </c>
      <c r="N181" s="472">
        <f t="shared" si="287"/>
        <v>8767933.5899999961</v>
      </c>
      <c r="O181" s="472">
        <f t="shared" si="287"/>
        <v>12049735.000000006</v>
      </c>
      <c r="P181" s="472">
        <f t="shared" si="287"/>
        <v>50452203.229999974</v>
      </c>
      <c r="Q181" s="472">
        <f t="shared" si="287"/>
        <v>49551777.639999986</v>
      </c>
      <c r="R181" s="472">
        <f t="shared" si="287"/>
        <v>6995202.5500000007</v>
      </c>
      <c r="S181" s="472">
        <f t="shared" si="287"/>
        <v>37340131.180000007</v>
      </c>
      <c r="T181" s="472">
        <f t="shared" si="287"/>
        <v>26850370.649999984</v>
      </c>
      <c r="U181" s="472">
        <f t="shared" si="287"/>
        <v>39683488.519999996</v>
      </c>
      <c r="V181" s="472">
        <f t="shared" si="287"/>
        <v>4443922.6900000013</v>
      </c>
      <c r="W181" s="472">
        <f t="shared" si="287"/>
        <v>61636873.710000053</v>
      </c>
      <c r="X181" s="472">
        <f t="shared" si="287"/>
        <v>47235638.109999999</v>
      </c>
      <c r="Y181" s="472">
        <f t="shared" si="287"/>
        <v>23498112.630000006</v>
      </c>
      <c r="Z181" s="472">
        <f t="shared" si="287"/>
        <v>112889496.80999979</v>
      </c>
      <c r="AA181" s="472">
        <f t="shared" si="287"/>
        <v>36591166.900000006</v>
      </c>
      <c r="AB181" s="472">
        <f t="shared" si="287"/>
        <v>364621276.75000006</v>
      </c>
      <c r="AC181" s="472">
        <f t="shared" si="287"/>
        <v>22330940.11999999</v>
      </c>
      <c r="AD181" s="472">
        <f t="shared" si="287"/>
        <v>34311788.370000005</v>
      </c>
      <c r="AE181" s="472">
        <f t="shared" si="287"/>
        <v>59950441.639999971</v>
      </c>
      <c r="AF181" s="472">
        <f t="shared" si="287"/>
        <v>28715477.609999992</v>
      </c>
      <c r="AG181" s="472">
        <f t="shared" si="287"/>
        <v>162729013.37000015</v>
      </c>
      <c r="AH181" s="472">
        <f t="shared" si="287"/>
        <v>55015252.749999866</v>
      </c>
      <c r="AI181" s="472">
        <f t="shared" si="287"/>
        <v>53918748.079999998</v>
      </c>
      <c r="AJ181" s="472">
        <f t="shared" si="287"/>
        <v>77022482.469999984</v>
      </c>
      <c r="AK181" s="472">
        <f t="shared" si="287"/>
        <v>15288032.970000008</v>
      </c>
      <c r="AL181" s="472">
        <f t="shared" si="287"/>
        <v>6676057.139999995</v>
      </c>
      <c r="AM181" s="472">
        <f t="shared" si="287"/>
        <v>13558433.849999994</v>
      </c>
      <c r="AN181" s="472">
        <f t="shared" si="287"/>
        <v>5394469.3100000005</v>
      </c>
      <c r="AO181" s="472">
        <f t="shared" si="287"/>
        <v>2672157.8399999994</v>
      </c>
      <c r="AP181" s="472">
        <f t="shared" si="287"/>
        <v>9136035.4600000028</v>
      </c>
      <c r="AQ181" s="472">
        <f t="shared" si="287"/>
        <v>2363028.27</v>
      </c>
      <c r="AR181" s="472">
        <f t="shared" si="287"/>
        <v>4288928.959999999</v>
      </c>
      <c r="AS181" s="472">
        <f t="shared" si="287"/>
        <v>2241083.3699999992</v>
      </c>
      <c r="AT181" s="472">
        <f t="shared" si="287"/>
        <v>2103413.9500000002</v>
      </c>
      <c r="AU181" s="472">
        <f t="shared" si="287"/>
        <v>7733048.6499999985</v>
      </c>
      <c r="AV181" s="472">
        <f t="shared" si="287"/>
        <v>3209421.26</v>
      </c>
      <c r="AW181" s="472">
        <f t="shared" si="287"/>
        <v>2923824.3799999994</v>
      </c>
      <c r="AX181" s="472">
        <f t="shared" si="287"/>
        <v>7358041.5499999998</v>
      </c>
      <c r="AY181" s="472">
        <f t="shared" si="287"/>
        <v>2736067.0100000002</v>
      </c>
      <c r="AZ181" s="472">
        <f t="shared" si="287"/>
        <v>6080781.0400000019</v>
      </c>
      <c r="BA181" s="472">
        <f t="shared" si="287"/>
        <v>1745929.0499999998</v>
      </c>
      <c r="BB181" s="472">
        <f t="shared" si="287"/>
        <v>1150163.8099999998</v>
      </c>
      <c r="BC181" s="489">
        <f t="shared" si="287"/>
        <v>1730643.3800000001</v>
      </c>
      <c r="BD181" s="472">
        <f t="shared" si="287"/>
        <v>52750040.859999992</v>
      </c>
      <c r="BE181" s="472">
        <f t="shared" si="287"/>
        <v>32331544.480000004</v>
      </c>
      <c r="BF181" s="472">
        <f t="shared" si="287"/>
        <v>55831939.179999933</v>
      </c>
      <c r="BG181" s="472">
        <f t="shared" si="287"/>
        <v>18267710.829999994</v>
      </c>
      <c r="BH181" s="472">
        <f t="shared" si="287"/>
        <v>2140716059.6699998</v>
      </c>
      <c r="BJ181" s="224">
        <f t="shared" ref="BJ181:BS181" si="288">SUM(BJ150:BJ179)</f>
        <v>996000</v>
      </c>
      <c r="BK181" s="224">
        <f t="shared" si="288"/>
        <v>11113000</v>
      </c>
      <c r="BL181" s="224">
        <f t="shared" si="288"/>
        <v>4509000</v>
      </c>
      <c r="BM181" s="224">
        <f t="shared" si="288"/>
        <v>17654000</v>
      </c>
      <c r="BN181" s="224">
        <f t="shared" si="288"/>
        <v>60844000</v>
      </c>
      <c r="BO181" s="224">
        <f t="shared" si="288"/>
        <v>40073000</v>
      </c>
      <c r="BP181" s="224">
        <f t="shared" si="288"/>
        <v>6106000</v>
      </c>
      <c r="BQ181" s="224">
        <f t="shared" si="288"/>
        <v>21655000</v>
      </c>
      <c r="BR181" s="224">
        <f t="shared" si="288"/>
        <v>13911000</v>
      </c>
      <c r="BS181" s="224">
        <f t="shared" si="288"/>
        <v>3759000</v>
      </c>
      <c r="BT181" s="224">
        <f t="shared" ref="BT181:CD181" si="289">SUM(BT150:BT179)</f>
        <v>70465000</v>
      </c>
      <c r="BU181" s="224">
        <f t="shared" si="289"/>
        <v>35820000</v>
      </c>
      <c r="BV181" s="224">
        <f t="shared" si="289"/>
        <v>50337000</v>
      </c>
      <c r="BW181" s="224">
        <f t="shared" si="289"/>
        <v>365477000</v>
      </c>
      <c r="BX181" s="224">
        <f t="shared" si="289"/>
        <v>152195000</v>
      </c>
      <c r="BY181" s="224">
        <f t="shared" si="289"/>
        <v>36028000</v>
      </c>
      <c r="BZ181" s="224">
        <f t="shared" si="289"/>
        <v>168233000</v>
      </c>
      <c r="CA181" s="224">
        <f t="shared" si="289"/>
        <v>83364000</v>
      </c>
      <c r="CB181" s="224">
        <f t="shared" si="289"/>
        <v>1131000</v>
      </c>
      <c r="CC181" s="224">
        <f t="shared" si="289"/>
        <v>373944000</v>
      </c>
      <c r="CD181" s="224">
        <f t="shared" si="289"/>
        <v>42070000</v>
      </c>
    </row>
    <row r="183" spans="1:89" s="226" customFormat="1">
      <c r="A183" s="429"/>
      <c r="B183" s="251"/>
      <c r="C183" s="225"/>
      <c r="D183" s="430"/>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c r="AD183" s="41"/>
      <c r="AE183" s="41"/>
      <c r="AF183" s="41"/>
      <c r="AG183" s="41"/>
      <c r="AH183" s="41"/>
      <c r="AI183" s="41"/>
      <c r="AJ183" s="41"/>
      <c r="AK183" s="41"/>
      <c r="AL183" s="41"/>
      <c r="AM183" s="41"/>
      <c r="AN183" s="41"/>
      <c r="AO183" s="41"/>
      <c r="AP183" s="41"/>
      <c r="AQ183" s="41"/>
      <c r="AR183" s="41"/>
      <c r="AS183" s="41"/>
      <c r="AT183" s="41"/>
      <c r="AU183" s="41"/>
      <c r="AV183" s="41"/>
      <c r="AW183" s="41"/>
      <c r="AX183" s="41"/>
      <c r="AY183" s="41"/>
      <c r="AZ183" s="41"/>
      <c r="BA183" s="41"/>
      <c r="BB183" s="41"/>
      <c r="BC183" s="41"/>
      <c r="BD183" s="41"/>
      <c r="BE183" s="41"/>
      <c r="BF183" s="41"/>
      <c r="BG183" s="41"/>
      <c r="BH183" s="41"/>
      <c r="BJ183" s="266"/>
      <c r="BK183" s="266"/>
      <c r="BL183" s="266"/>
      <c r="BM183" s="266"/>
      <c r="BN183" s="266"/>
      <c r="BO183" s="266"/>
      <c r="BP183" s="266"/>
      <c r="BQ183" s="266"/>
      <c r="BR183" s="266"/>
      <c r="BS183" s="266"/>
      <c r="BT183" s="266"/>
      <c r="BU183" s="266"/>
      <c r="BV183" s="266"/>
      <c r="BW183" s="266"/>
      <c r="BX183" s="266"/>
      <c r="BY183" s="266"/>
      <c r="BZ183" s="266"/>
      <c r="CA183" s="266"/>
      <c r="CB183" s="231"/>
      <c r="CC183" s="231"/>
      <c r="CD183" s="231"/>
      <c r="CE183" s="30"/>
      <c r="CF183" s="99"/>
      <c r="CG183" s="99"/>
      <c r="CH183" s="99"/>
      <c r="CI183" s="99"/>
      <c r="CJ183" s="99"/>
      <c r="CK183" s="99"/>
    </row>
    <row r="184" spans="1:89">
      <c r="BJ184" s="226"/>
      <c r="BK184" s="226"/>
      <c r="BL184" s="226"/>
      <c r="BM184" s="226"/>
      <c r="BN184" s="226"/>
      <c r="BO184" s="226"/>
      <c r="BP184" s="226"/>
      <c r="BQ184" s="226"/>
      <c r="BR184" s="226"/>
      <c r="BS184" s="226"/>
      <c r="BT184" s="226"/>
      <c r="BU184" s="226"/>
      <c r="BV184" s="226"/>
      <c r="BW184" s="226"/>
      <c r="BX184" s="226"/>
      <c r="CA184" s="226"/>
      <c r="CF184" s="226"/>
      <c r="CG184" s="226"/>
      <c r="CH184" s="226"/>
      <c r="CI184" s="226"/>
      <c r="CJ184" s="226"/>
      <c r="CK184" s="226"/>
    </row>
    <row r="185" spans="1:89">
      <c r="B185" s="239" t="s">
        <v>506</v>
      </c>
      <c r="C185" s="228"/>
      <c r="BJ185" s="226"/>
      <c r="BK185" s="226"/>
      <c r="BL185" s="231"/>
    </row>
    <row r="186" spans="1:89">
      <c r="B186" s="228" t="s">
        <v>559</v>
      </c>
      <c r="C186" s="229">
        <f t="shared" ref="C186:AH186" si="290">C$2</f>
        <v>3</v>
      </c>
      <c r="D186" s="281">
        <f t="shared" si="290"/>
        <v>4</v>
      </c>
      <c r="E186" s="229">
        <f t="shared" si="290"/>
        <v>5</v>
      </c>
      <c r="F186" s="229">
        <f t="shared" si="290"/>
        <v>6</v>
      </c>
      <c r="G186" s="229">
        <f t="shared" si="290"/>
        <v>7</v>
      </c>
      <c r="H186" s="229">
        <f t="shared" si="290"/>
        <v>8</v>
      </c>
      <c r="I186" s="229">
        <f t="shared" si="290"/>
        <v>9</v>
      </c>
      <c r="J186" s="229">
        <f t="shared" si="290"/>
        <v>10</v>
      </c>
      <c r="K186" s="229">
        <f t="shared" si="290"/>
        <v>11</v>
      </c>
      <c r="L186" s="229">
        <f t="shared" si="290"/>
        <v>12</v>
      </c>
      <c r="M186" s="229">
        <f t="shared" si="290"/>
        <v>13</v>
      </c>
      <c r="N186" s="229">
        <f t="shared" si="290"/>
        <v>14</v>
      </c>
      <c r="O186" s="229">
        <f t="shared" si="290"/>
        <v>15</v>
      </c>
      <c r="P186" s="229">
        <f t="shared" si="290"/>
        <v>16</v>
      </c>
      <c r="Q186" s="229">
        <f t="shared" si="290"/>
        <v>17</v>
      </c>
      <c r="R186" s="229">
        <f t="shared" si="290"/>
        <v>18</v>
      </c>
      <c r="S186" s="229">
        <f t="shared" si="290"/>
        <v>19</v>
      </c>
      <c r="T186" s="229">
        <f t="shared" si="290"/>
        <v>20</v>
      </c>
      <c r="U186" s="229">
        <f t="shared" si="290"/>
        <v>21</v>
      </c>
      <c r="V186" s="229">
        <f t="shared" si="290"/>
        <v>22</v>
      </c>
      <c r="W186" s="229">
        <f t="shared" si="290"/>
        <v>23</v>
      </c>
      <c r="X186" s="229">
        <f t="shared" si="290"/>
        <v>24</v>
      </c>
      <c r="Y186" s="229">
        <f t="shared" si="290"/>
        <v>25</v>
      </c>
      <c r="Z186" s="229">
        <f t="shared" si="290"/>
        <v>26</v>
      </c>
      <c r="AA186" s="229">
        <f t="shared" si="290"/>
        <v>27</v>
      </c>
      <c r="AB186" s="229">
        <f t="shared" si="290"/>
        <v>28</v>
      </c>
      <c r="AC186" s="229">
        <f t="shared" si="290"/>
        <v>29</v>
      </c>
      <c r="AD186" s="229">
        <f t="shared" si="290"/>
        <v>30</v>
      </c>
      <c r="AE186" s="229">
        <f t="shared" si="290"/>
        <v>31</v>
      </c>
      <c r="AF186" s="229">
        <f t="shared" si="290"/>
        <v>32</v>
      </c>
      <c r="AG186" s="229">
        <f t="shared" si="290"/>
        <v>33</v>
      </c>
      <c r="AH186" s="229">
        <f t="shared" si="290"/>
        <v>34</v>
      </c>
      <c r="AI186" s="229">
        <f t="shared" ref="AI186:BH186" si="291">AI$2</f>
        <v>35</v>
      </c>
      <c r="AJ186" s="229">
        <f t="shared" si="291"/>
        <v>36</v>
      </c>
      <c r="AK186" s="229">
        <f t="shared" si="291"/>
        <v>37</v>
      </c>
      <c r="AL186" s="229">
        <f t="shared" si="291"/>
        <v>38</v>
      </c>
      <c r="AM186" s="229">
        <f t="shared" si="291"/>
        <v>39</v>
      </c>
      <c r="AN186" s="229">
        <f t="shared" si="291"/>
        <v>40</v>
      </c>
      <c r="AO186" s="229">
        <f t="shared" si="291"/>
        <v>41</v>
      </c>
      <c r="AP186" s="229">
        <f t="shared" si="291"/>
        <v>42</v>
      </c>
      <c r="AQ186" s="229">
        <f t="shared" si="291"/>
        <v>43</v>
      </c>
      <c r="AR186" s="229">
        <f t="shared" si="291"/>
        <v>44</v>
      </c>
      <c r="AS186" s="229">
        <f t="shared" si="291"/>
        <v>45</v>
      </c>
      <c r="AT186" s="229">
        <f t="shared" si="291"/>
        <v>46</v>
      </c>
      <c r="AU186" s="229">
        <f t="shared" si="291"/>
        <v>47</v>
      </c>
      <c r="AV186" s="229">
        <f t="shared" si="291"/>
        <v>48</v>
      </c>
      <c r="AW186" s="229">
        <f t="shared" si="291"/>
        <v>49</v>
      </c>
      <c r="AX186" s="229">
        <f t="shared" si="291"/>
        <v>50</v>
      </c>
      <c r="AY186" s="229">
        <f t="shared" si="291"/>
        <v>51</v>
      </c>
      <c r="AZ186" s="229">
        <f t="shared" si="291"/>
        <v>52</v>
      </c>
      <c r="BA186" s="229">
        <f t="shared" si="291"/>
        <v>53</v>
      </c>
      <c r="BB186" s="229">
        <f t="shared" si="291"/>
        <v>54</v>
      </c>
      <c r="BC186" s="229">
        <f t="shared" si="291"/>
        <v>55</v>
      </c>
      <c r="BD186" s="229">
        <f t="shared" si="291"/>
        <v>56</v>
      </c>
      <c r="BE186" s="229">
        <f t="shared" si="291"/>
        <v>57</v>
      </c>
      <c r="BF186" s="229">
        <f t="shared" si="291"/>
        <v>58</v>
      </c>
      <c r="BG186" s="229">
        <f t="shared" si="291"/>
        <v>59</v>
      </c>
      <c r="BH186" s="229">
        <f t="shared" si="291"/>
        <v>60</v>
      </c>
    </row>
    <row r="187" spans="1:89" s="241" customFormat="1">
      <c r="B187" s="230" t="s">
        <v>570</v>
      </c>
      <c r="C187" s="242"/>
      <c r="D187" s="282" t="s">
        <v>561</v>
      </c>
      <c r="E187" s="237">
        <v>10</v>
      </c>
      <c r="F187" s="237">
        <v>30</v>
      </c>
      <c r="G187" s="237">
        <v>40</v>
      </c>
      <c r="H187" s="237">
        <v>60</v>
      </c>
      <c r="I187" s="237">
        <v>70</v>
      </c>
      <c r="J187" s="237">
        <v>80</v>
      </c>
      <c r="K187" s="237">
        <v>90</v>
      </c>
      <c r="L187" s="237">
        <v>100</v>
      </c>
      <c r="M187" s="237">
        <v>120</v>
      </c>
      <c r="N187" s="237">
        <v>130</v>
      </c>
      <c r="O187" s="237">
        <v>150</v>
      </c>
      <c r="P187" s="237">
        <v>160</v>
      </c>
      <c r="Q187" s="237">
        <v>170</v>
      </c>
      <c r="R187" s="237">
        <v>180</v>
      </c>
      <c r="S187" s="237">
        <v>190</v>
      </c>
      <c r="T187" s="237">
        <v>200</v>
      </c>
      <c r="U187" s="237">
        <v>210</v>
      </c>
      <c r="V187" s="237">
        <v>220</v>
      </c>
      <c r="W187" s="237">
        <v>230</v>
      </c>
      <c r="X187" s="237">
        <v>240</v>
      </c>
      <c r="Y187" s="237">
        <v>250</v>
      </c>
      <c r="Z187" s="237">
        <v>260</v>
      </c>
      <c r="AA187" s="237">
        <v>270</v>
      </c>
      <c r="AB187" s="237">
        <v>280</v>
      </c>
      <c r="AC187" s="237">
        <v>300</v>
      </c>
      <c r="AD187" s="237">
        <v>310</v>
      </c>
      <c r="AE187" s="237">
        <v>320</v>
      </c>
      <c r="AF187" s="237">
        <v>330</v>
      </c>
      <c r="AG187" s="237">
        <v>350</v>
      </c>
      <c r="AH187" s="237">
        <v>360</v>
      </c>
      <c r="AI187" s="237">
        <v>380</v>
      </c>
      <c r="AJ187" s="237">
        <v>390</v>
      </c>
      <c r="AK187" s="237">
        <v>400</v>
      </c>
      <c r="AL187" s="237">
        <v>410</v>
      </c>
      <c r="AM187" s="237">
        <v>420</v>
      </c>
      <c r="AN187" s="237">
        <v>480</v>
      </c>
      <c r="AO187" s="237">
        <v>500</v>
      </c>
      <c r="AP187" s="237">
        <v>510</v>
      </c>
      <c r="AQ187" s="237">
        <v>520</v>
      </c>
      <c r="AR187" s="237">
        <v>530</v>
      </c>
      <c r="AS187" s="237">
        <v>540</v>
      </c>
      <c r="AT187" s="237">
        <v>550</v>
      </c>
      <c r="AU187" s="237">
        <v>560</v>
      </c>
      <c r="AV187" s="237">
        <v>570</v>
      </c>
      <c r="AW187" s="237">
        <v>580</v>
      </c>
      <c r="AX187" s="237">
        <v>590</v>
      </c>
      <c r="AY187" s="237">
        <v>600</v>
      </c>
      <c r="AZ187" s="237">
        <v>610</v>
      </c>
      <c r="BA187" s="237">
        <v>620</v>
      </c>
      <c r="BB187" s="237">
        <v>630</v>
      </c>
      <c r="BC187" s="237">
        <v>640</v>
      </c>
      <c r="BD187" s="237">
        <v>960</v>
      </c>
      <c r="BE187" s="237">
        <v>970</v>
      </c>
      <c r="BF187" s="237">
        <v>980</v>
      </c>
      <c r="BG187" s="237">
        <v>990</v>
      </c>
      <c r="BH187" s="242" t="s">
        <v>497</v>
      </c>
    </row>
    <row r="188" spans="1:89" s="29" customFormat="1" ht="22.9" customHeight="1">
      <c r="A188" s="243"/>
      <c r="B188" s="228"/>
      <c r="C188" s="228"/>
      <c r="D188" s="283" t="s">
        <v>558</v>
      </c>
      <c r="E188" s="238" t="str">
        <f t="shared" ref="E188:AJ188" si="292">VLOOKUP(E187,num,15,FALSE)</f>
        <v>Barrington</v>
      </c>
      <c r="F188" s="238" t="str">
        <f t="shared" si="292"/>
        <v>Burrillville</v>
      </c>
      <c r="G188" s="238" t="str">
        <f t="shared" si="292"/>
        <v>Central Falls</v>
      </c>
      <c r="H188" s="238" t="str">
        <f t="shared" si="292"/>
        <v>Coventry</v>
      </c>
      <c r="I188" s="238" t="str">
        <f t="shared" si="292"/>
        <v>Cranston</v>
      </c>
      <c r="J188" s="238" t="str">
        <f t="shared" si="292"/>
        <v>Cumberland</v>
      </c>
      <c r="K188" s="238" t="str">
        <f t="shared" si="292"/>
        <v>East Greenwich</v>
      </c>
      <c r="L188" s="238" t="str">
        <f t="shared" si="292"/>
        <v>E Providence</v>
      </c>
      <c r="M188" s="238" t="str">
        <f t="shared" si="292"/>
        <v>Foster</v>
      </c>
      <c r="N188" s="238" t="str">
        <f t="shared" si="292"/>
        <v>Glocester</v>
      </c>
      <c r="O188" s="238" t="str">
        <f t="shared" si="292"/>
        <v>Jamestown</v>
      </c>
      <c r="P188" s="238" t="str">
        <f t="shared" si="292"/>
        <v>Johnston</v>
      </c>
      <c r="Q188" s="238" t="str">
        <f t="shared" si="292"/>
        <v>Lincoln</v>
      </c>
      <c r="R188" s="238" t="str">
        <f t="shared" si="292"/>
        <v>Little Compton</v>
      </c>
      <c r="S188" s="238" t="str">
        <f t="shared" si="292"/>
        <v>Middletown</v>
      </c>
      <c r="T188" s="238" t="str">
        <f t="shared" si="292"/>
        <v>Narragansett</v>
      </c>
      <c r="U188" s="238" t="str">
        <f t="shared" si="292"/>
        <v>Newport</v>
      </c>
      <c r="V188" s="238" t="str">
        <f t="shared" si="292"/>
        <v>New Shoreham</v>
      </c>
      <c r="W188" s="238" t="str">
        <f t="shared" si="292"/>
        <v>North Kingstown</v>
      </c>
      <c r="X188" s="238" t="str">
        <f t="shared" si="292"/>
        <v>North Providence</v>
      </c>
      <c r="Y188" s="238" t="str">
        <f t="shared" si="292"/>
        <v>North Smithfield</v>
      </c>
      <c r="Z188" s="238" t="str">
        <f t="shared" si="292"/>
        <v>Pawtucket</v>
      </c>
      <c r="AA188" s="238" t="str">
        <f t="shared" si="292"/>
        <v>Portsmouth</v>
      </c>
      <c r="AB188" s="238" t="str">
        <f t="shared" si="292"/>
        <v>Providence</v>
      </c>
      <c r="AC188" s="238" t="str">
        <f t="shared" si="292"/>
        <v>Scituate</v>
      </c>
      <c r="AD188" s="238" t="str">
        <f t="shared" si="292"/>
        <v>Smithfield</v>
      </c>
      <c r="AE188" s="238" t="str">
        <f t="shared" si="292"/>
        <v>South Kingstown</v>
      </c>
      <c r="AF188" s="238" t="str">
        <f t="shared" si="292"/>
        <v>Tiverton</v>
      </c>
      <c r="AG188" s="238" t="str">
        <f t="shared" si="292"/>
        <v>Warwick</v>
      </c>
      <c r="AH188" s="238" t="str">
        <f t="shared" si="292"/>
        <v>Westerly</v>
      </c>
      <c r="AI188" s="238" t="str">
        <f t="shared" si="292"/>
        <v>W Warwick</v>
      </c>
      <c r="AJ188" s="238" t="str">
        <f t="shared" si="292"/>
        <v>Woonsocket</v>
      </c>
      <c r="AK188" s="238" t="str">
        <f t="shared" ref="AK188:BG188" si="293">VLOOKUP(AK187,num,15,FALSE)</f>
        <v>Davies</v>
      </c>
      <c r="AL188" s="238" t="str">
        <f t="shared" si="293"/>
        <v>Deaf</v>
      </c>
      <c r="AM188" s="238" t="str">
        <f t="shared" si="293"/>
        <v>Metropolitan C&amp;TC</v>
      </c>
      <c r="AN188" s="238" t="str">
        <f t="shared" si="293"/>
        <v>Highlander</v>
      </c>
      <c r="AO188" s="238" t="str">
        <f t="shared" si="293"/>
        <v>New England Laborers</v>
      </c>
      <c r="AP188" s="238" t="str">
        <f t="shared" si="293"/>
        <v>Cuffee</v>
      </c>
      <c r="AQ188" s="238" t="str">
        <f t="shared" si="293"/>
        <v>Kingston Hill</v>
      </c>
      <c r="AR188" s="238" t="str">
        <f t="shared" si="293"/>
        <v>International</v>
      </c>
      <c r="AS188" s="238" t="str">
        <f t="shared" si="293"/>
        <v>Blackstone</v>
      </c>
      <c r="AT188" s="238" t="str">
        <f t="shared" si="293"/>
        <v>Compass</v>
      </c>
      <c r="AU188" s="238" t="str">
        <f t="shared" si="293"/>
        <v>Times 2</v>
      </c>
      <c r="AV188" s="238" t="str">
        <f t="shared" si="293"/>
        <v>ACES</v>
      </c>
      <c r="AW188" s="238" t="str">
        <f t="shared" si="293"/>
        <v>Beacon</v>
      </c>
      <c r="AX188" s="238" t="str">
        <f t="shared" si="293"/>
        <v>Learning Community</v>
      </c>
      <c r="AY188" s="238" t="str">
        <f t="shared" si="293"/>
        <v>Segue</v>
      </c>
      <c r="AZ188" s="238" t="str">
        <f t="shared" si="293"/>
        <v>RIMA-BV</v>
      </c>
      <c r="BA188" s="238" t="str">
        <f t="shared" ref="BA188:BB188" si="294">VLOOKUP(BA187,num,15,FALSE)</f>
        <v>Greene</v>
      </c>
      <c r="BB188" s="238" t="str">
        <f t="shared" si="294"/>
        <v>Trinity</v>
      </c>
      <c r="BC188" s="238" t="s">
        <v>1498</v>
      </c>
      <c r="BD188" s="238" t="str">
        <f t="shared" si="293"/>
        <v>Bristol-Warren</v>
      </c>
      <c r="BE188" s="238" t="str">
        <f t="shared" si="293"/>
        <v>Exeter-W. Greenwich</v>
      </c>
      <c r="BF188" s="238" t="str">
        <f t="shared" si="293"/>
        <v>Chariho</v>
      </c>
      <c r="BG188" s="238" t="str">
        <f t="shared" si="293"/>
        <v>Foster-Glocester</v>
      </c>
      <c r="BH188" s="38"/>
    </row>
    <row r="189" spans="1:89" s="30" customFormat="1" ht="22.9" customHeight="1">
      <c r="A189" s="207"/>
      <c r="B189" s="244"/>
      <c r="C189" s="228"/>
      <c r="D189" s="284" t="s">
        <v>557</v>
      </c>
      <c r="E189" s="99" t="b">
        <f t="shared" ref="E189:P189" si="295">EXACT(E188,E190)</f>
        <v>1</v>
      </c>
      <c r="F189" s="99" t="b">
        <f t="shared" si="295"/>
        <v>1</v>
      </c>
      <c r="G189" s="99" t="b">
        <f t="shared" si="295"/>
        <v>1</v>
      </c>
      <c r="H189" s="99" t="b">
        <f t="shared" si="295"/>
        <v>1</v>
      </c>
      <c r="I189" s="99" t="b">
        <f t="shared" si="295"/>
        <v>1</v>
      </c>
      <c r="J189" s="99" t="b">
        <f t="shared" si="295"/>
        <v>1</v>
      </c>
      <c r="K189" s="99" t="b">
        <f t="shared" si="295"/>
        <v>1</v>
      </c>
      <c r="L189" s="99" t="b">
        <f t="shared" si="295"/>
        <v>1</v>
      </c>
      <c r="M189" s="99" t="b">
        <f t="shared" si="295"/>
        <v>1</v>
      </c>
      <c r="N189" s="99" t="b">
        <f t="shared" si="295"/>
        <v>1</v>
      </c>
      <c r="O189" s="99" t="b">
        <f t="shared" si="295"/>
        <v>1</v>
      </c>
      <c r="P189" s="99" t="b">
        <f t="shared" si="295"/>
        <v>1</v>
      </c>
      <c r="Q189" s="99" t="b">
        <f t="shared" ref="Q189:BH189" si="296">EXACT(Q188,Q190)</f>
        <v>1</v>
      </c>
      <c r="R189" s="99" t="b">
        <f t="shared" si="296"/>
        <v>1</v>
      </c>
      <c r="S189" s="99" t="b">
        <f t="shared" si="296"/>
        <v>1</v>
      </c>
      <c r="T189" s="99" t="b">
        <f t="shared" si="296"/>
        <v>1</v>
      </c>
      <c r="U189" s="99" t="b">
        <f t="shared" si="296"/>
        <v>1</v>
      </c>
      <c r="V189" s="99" t="b">
        <f t="shared" si="296"/>
        <v>1</v>
      </c>
      <c r="W189" s="99" t="b">
        <f t="shared" si="296"/>
        <v>1</v>
      </c>
      <c r="X189" s="99" t="b">
        <f t="shared" si="296"/>
        <v>1</v>
      </c>
      <c r="Y189" s="99" t="b">
        <f t="shared" si="296"/>
        <v>1</v>
      </c>
      <c r="Z189" s="99" t="b">
        <f t="shared" si="296"/>
        <v>1</v>
      </c>
      <c r="AA189" s="99" t="b">
        <f t="shared" si="296"/>
        <v>1</v>
      </c>
      <c r="AB189" s="99" t="b">
        <f t="shared" si="296"/>
        <v>1</v>
      </c>
      <c r="AC189" s="99" t="b">
        <f t="shared" si="296"/>
        <v>1</v>
      </c>
      <c r="AD189" s="99" t="b">
        <f t="shared" si="296"/>
        <v>1</v>
      </c>
      <c r="AE189" s="99" t="b">
        <f t="shared" si="296"/>
        <v>1</v>
      </c>
      <c r="AF189" s="99" t="b">
        <f t="shared" si="296"/>
        <v>1</v>
      </c>
      <c r="AG189" s="99" t="b">
        <f t="shared" si="296"/>
        <v>1</v>
      </c>
      <c r="AH189" s="99" t="b">
        <f t="shared" si="296"/>
        <v>1</v>
      </c>
      <c r="AI189" s="99" t="b">
        <f t="shared" si="296"/>
        <v>1</v>
      </c>
      <c r="AJ189" s="99" t="b">
        <f t="shared" si="296"/>
        <v>1</v>
      </c>
      <c r="AK189" s="99" t="b">
        <f t="shared" si="296"/>
        <v>1</v>
      </c>
      <c r="AL189" s="99" t="b">
        <f t="shared" si="296"/>
        <v>1</v>
      </c>
      <c r="AM189" s="99" t="b">
        <f t="shared" si="296"/>
        <v>1</v>
      </c>
      <c r="AN189" s="99" t="b">
        <f t="shared" si="296"/>
        <v>1</v>
      </c>
      <c r="AO189" s="99" t="b">
        <f t="shared" si="296"/>
        <v>1</v>
      </c>
      <c r="AP189" s="99" t="b">
        <f t="shared" si="296"/>
        <v>1</v>
      </c>
      <c r="AQ189" s="99" t="b">
        <f t="shared" si="296"/>
        <v>1</v>
      </c>
      <c r="AR189" s="99" t="b">
        <f t="shared" si="296"/>
        <v>1</v>
      </c>
      <c r="AS189" s="99" t="b">
        <f t="shared" si="296"/>
        <v>1</v>
      </c>
      <c r="AT189" s="99" t="b">
        <f t="shared" si="296"/>
        <v>1</v>
      </c>
      <c r="AU189" s="99" t="b">
        <f t="shared" si="296"/>
        <v>1</v>
      </c>
      <c r="AV189" s="99" t="b">
        <f t="shared" si="296"/>
        <v>1</v>
      </c>
      <c r="AW189" s="99" t="b">
        <f t="shared" si="296"/>
        <v>1</v>
      </c>
      <c r="AX189" s="99" t="b">
        <f t="shared" si="296"/>
        <v>1</v>
      </c>
      <c r="AY189" s="99" t="b">
        <f t="shared" si="296"/>
        <v>1</v>
      </c>
      <c r="AZ189" s="99" t="b">
        <f t="shared" si="296"/>
        <v>1</v>
      </c>
      <c r="BA189" s="99" t="b">
        <f t="shared" ref="BA189:BC189" si="297">EXACT(BA188,BA190)</f>
        <v>1</v>
      </c>
      <c r="BB189" s="99" t="b">
        <f t="shared" si="297"/>
        <v>1</v>
      </c>
      <c r="BC189" s="99" t="b">
        <f t="shared" si="297"/>
        <v>1</v>
      </c>
      <c r="BD189" s="99" t="b">
        <f t="shared" si="296"/>
        <v>1</v>
      </c>
      <c r="BE189" s="99" t="b">
        <f t="shared" si="296"/>
        <v>1</v>
      </c>
      <c r="BF189" s="99" t="b">
        <f t="shared" si="296"/>
        <v>1</v>
      </c>
      <c r="BG189" s="99" t="b">
        <f t="shared" si="296"/>
        <v>1</v>
      </c>
      <c r="BH189" s="99" t="b">
        <f t="shared" si="296"/>
        <v>1</v>
      </c>
    </row>
    <row r="190" spans="1:89" s="30" customFormat="1" ht="22.9" customHeight="1">
      <c r="A190" s="207"/>
      <c r="B190" s="38" t="s">
        <v>46</v>
      </c>
      <c r="C190" s="245" t="s">
        <v>556</v>
      </c>
      <c r="D190" s="478" t="s">
        <v>46</v>
      </c>
      <c r="E190" s="473" t="s">
        <v>510</v>
      </c>
      <c r="F190" s="473" t="s">
        <v>514</v>
      </c>
      <c r="G190" s="473" t="s">
        <v>515</v>
      </c>
      <c r="H190" s="473" t="s">
        <v>516</v>
      </c>
      <c r="I190" s="473" t="s">
        <v>517</v>
      </c>
      <c r="J190" s="473" t="s">
        <v>518</v>
      </c>
      <c r="K190" s="473" t="s">
        <v>545</v>
      </c>
      <c r="L190" s="473" t="s">
        <v>519</v>
      </c>
      <c r="M190" s="473" t="s">
        <v>520</v>
      </c>
      <c r="N190" s="473" t="s">
        <v>547</v>
      </c>
      <c r="O190" s="473" t="s">
        <v>523</v>
      </c>
      <c r="P190" s="473" t="s">
        <v>524</v>
      </c>
      <c r="Q190" s="473" t="s">
        <v>548</v>
      </c>
      <c r="R190" s="473" t="s">
        <v>527</v>
      </c>
      <c r="S190" s="473" t="s">
        <v>529</v>
      </c>
      <c r="T190" s="473" t="s">
        <v>530</v>
      </c>
      <c r="U190" s="473" t="s">
        <v>549</v>
      </c>
      <c r="V190" s="473" t="s">
        <v>532</v>
      </c>
      <c r="W190" s="473" t="s">
        <v>533</v>
      </c>
      <c r="X190" s="473" t="s">
        <v>688</v>
      </c>
      <c r="Y190" s="473" t="s">
        <v>550</v>
      </c>
      <c r="Z190" s="473" t="s">
        <v>534</v>
      </c>
      <c r="AA190" s="473" t="s">
        <v>535</v>
      </c>
      <c r="AB190" s="473" t="s">
        <v>536</v>
      </c>
      <c r="AC190" s="473" t="s">
        <v>551</v>
      </c>
      <c r="AD190" s="473" t="s">
        <v>538</v>
      </c>
      <c r="AE190" s="473" t="s">
        <v>539</v>
      </c>
      <c r="AF190" s="473" t="s">
        <v>540</v>
      </c>
      <c r="AG190" s="473" t="s">
        <v>553</v>
      </c>
      <c r="AH190" s="473" t="s">
        <v>554</v>
      </c>
      <c r="AI190" s="473" t="s">
        <v>541</v>
      </c>
      <c r="AJ190" s="473" t="s">
        <v>555</v>
      </c>
      <c r="AK190" s="473" t="s">
        <v>562</v>
      </c>
      <c r="AL190" s="473" t="s">
        <v>563</v>
      </c>
      <c r="AM190" s="473" t="s">
        <v>528</v>
      </c>
      <c r="AN190" s="473" t="s">
        <v>692</v>
      </c>
      <c r="AO190" s="473" t="s">
        <v>531</v>
      </c>
      <c r="AP190" s="473" t="s">
        <v>544</v>
      </c>
      <c r="AQ190" s="473" t="s">
        <v>525</v>
      </c>
      <c r="AR190" s="473" t="s">
        <v>522</v>
      </c>
      <c r="AS190" s="473" t="s">
        <v>512</v>
      </c>
      <c r="AT190" s="473" t="s">
        <v>543</v>
      </c>
      <c r="AU190" s="473" t="s">
        <v>552</v>
      </c>
      <c r="AV190" s="473" t="s">
        <v>1475</v>
      </c>
      <c r="AW190" s="473" t="s">
        <v>511</v>
      </c>
      <c r="AX190" s="473" t="s">
        <v>526</v>
      </c>
      <c r="AY190" s="473" t="s">
        <v>537</v>
      </c>
      <c r="AZ190" s="473" t="s">
        <v>689</v>
      </c>
      <c r="BA190" s="473" t="s">
        <v>1473</v>
      </c>
      <c r="BB190" s="473" t="s">
        <v>1474</v>
      </c>
      <c r="BC190" s="497" t="s">
        <v>1498</v>
      </c>
      <c r="BD190" s="473" t="s">
        <v>513</v>
      </c>
      <c r="BE190" s="473" t="s">
        <v>546</v>
      </c>
      <c r="BF190" s="473" t="s">
        <v>542</v>
      </c>
      <c r="BG190" s="473" t="s">
        <v>521</v>
      </c>
      <c r="BH190" s="473"/>
    </row>
    <row r="191" spans="1:89" ht="24">
      <c r="A191" s="249">
        <f>LEFT(B191,2)*1000</f>
        <v>51000</v>
      </c>
      <c r="B191" s="248" t="s">
        <v>162</v>
      </c>
      <c r="C191" s="99" t="b">
        <f t="shared" ref="C191:C199" si="298">EXACT(D191,B191)</f>
        <v>1</v>
      </c>
      <c r="D191" s="477" t="s">
        <v>162</v>
      </c>
      <c r="E191" s="475">
        <v>28450645.230000012</v>
      </c>
      <c r="F191" s="475">
        <v>17886928.110000011</v>
      </c>
      <c r="G191" s="475">
        <v>27887803.320000015</v>
      </c>
      <c r="H191" s="475">
        <v>42898013.31999997</v>
      </c>
      <c r="I191" s="476">
        <v>87267919.059999958</v>
      </c>
      <c r="J191" s="475">
        <v>31455891.77</v>
      </c>
      <c r="K191" s="475">
        <v>20276414.529999983</v>
      </c>
      <c r="L191" s="475">
        <v>41741576.340000041</v>
      </c>
      <c r="M191" s="475">
        <v>2448544.92</v>
      </c>
      <c r="N191" s="475">
        <v>5155784.4300000016</v>
      </c>
      <c r="O191" s="475">
        <v>5426100.0100000016</v>
      </c>
      <c r="P191" s="475">
        <v>26366737.429999989</v>
      </c>
      <c r="Q191" s="475">
        <v>29713489.689999983</v>
      </c>
      <c r="R191" s="475">
        <v>3324450.5400000024</v>
      </c>
      <c r="S191" s="475">
        <v>21349232.68</v>
      </c>
      <c r="T191" s="475">
        <v>16165818.069999991</v>
      </c>
      <c r="U191" s="475">
        <v>20538564.890000004</v>
      </c>
      <c r="V191" s="475">
        <v>2638811.8400000022</v>
      </c>
      <c r="W191" s="475">
        <v>36378255.780000009</v>
      </c>
      <c r="X191" s="475">
        <v>27086080.200000007</v>
      </c>
      <c r="Y191" s="475">
        <v>13542516.339999994</v>
      </c>
      <c r="Z191" s="475">
        <v>62012342.860000059</v>
      </c>
      <c r="AA191" s="475">
        <v>20270927.179999996</v>
      </c>
      <c r="AB191" s="475">
        <v>180653184</v>
      </c>
      <c r="AC191" s="475">
        <v>14073179.35999999</v>
      </c>
      <c r="AD191" s="475">
        <v>20394358.880000021</v>
      </c>
      <c r="AE191" s="475">
        <v>34358018.120000005</v>
      </c>
      <c r="AF191" s="475">
        <v>15690540.639999995</v>
      </c>
      <c r="AG191" s="475">
        <v>100645623.71000007</v>
      </c>
      <c r="AH191" s="475">
        <v>31942339.859999996</v>
      </c>
      <c r="AI191" s="475">
        <v>30623285.410000026</v>
      </c>
      <c r="AJ191" s="475">
        <v>42468326.309999906</v>
      </c>
      <c r="AK191" s="475">
        <v>8083421.6299999831</v>
      </c>
      <c r="AL191" s="475">
        <v>3600469.6599999992</v>
      </c>
      <c r="AM191" s="475">
        <v>7212772.6799999978</v>
      </c>
      <c r="AN191" s="475">
        <v>2956028.13</v>
      </c>
      <c r="AO191" s="475">
        <v>1536175.9199999995</v>
      </c>
      <c r="AP191" s="475">
        <v>5684029.049999998</v>
      </c>
      <c r="AQ191" s="475">
        <v>1258564.4700000002</v>
      </c>
      <c r="AR191" s="475">
        <v>2441818</v>
      </c>
      <c r="AS191" s="475">
        <v>1333505.67</v>
      </c>
      <c r="AT191" s="475">
        <v>1059843.99</v>
      </c>
      <c r="AU191" s="475">
        <v>4100007.49</v>
      </c>
      <c r="AV191" s="475">
        <v>1949373.7700000003</v>
      </c>
      <c r="AW191" s="475">
        <v>1801278.6899999995</v>
      </c>
      <c r="AX191" s="475">
        <v>4003315.2199999983</v>
      </c>
      <c r="AY191" s="475">
        <v>1848855</v>
      </c>
      <c r="AZ191" s="475">
        <v>3601260.0500000003</v>
      </c>
      <c r="BA191" s="475">
        <v>895882.97</v>
      </c>
      <c r="BB191" s="475">
        <v>529931.74</v>
      </c>
      <c r="BC191" s="485">
        <v>824978.85000000009</v>
      </c>
      <c r="BD191" s="475">
        <v>28916023.059999995</v>
      </c>
      <c r="BE191" s="475">
        <v>17265817.18</v>
      </c>
      <c r="BF191" s="475">
        <v>32622638.879999988</v>
      </c>
      <c r="BG191" s="475">
        <v>10576155.960000001</v>
      </c>
      <c r="BH191" s="475">
        <v>1205233852.8900003</v>
      </c>
      <c r="BJ191" s="427">
        <f t="shared" ref="BJ191:BJ199" si="299">ROUNDUP(MIN($AN191:$BC191),-3)</f>
        <v>530000</v>
      </c>
      <c r="BK191" s="427">
        <f t="shared" ref="BK191:BK199" si="300">ROUNDUP(MAX($AN191:$BC191),-3)</f>
        <v>5685000</v>
      </c>
      <c r="BL191" s="427">
        <f t="shared" ref="BL191:BL199" si="301">IF(ISERROR(ROUNDUP(AVERAGE($AN191:$BC191),-3))=TRUE,0,ROUNDUP(AVERAGE($AN191:$BC191),-3))</f>
        <v>2240000</v>
      </c>
      <c r="BM191" s="427">
        <f t="shared" ref="BM191:BM199" si="302">ROUNDUP(MIN($BD191:$BG191),-3)</f>
        <v>10577000</v>
      </c>
      <c r="BN191" s="427">
        <f t="shared" ref="BN191:BN199" si="303">ROUNDUP(MAX($BD191:$BG191),-3)</f>
        <v>32623000</v>
      </c>
      <c r="BO191" s="427">
        <f t="shared" ref="BO191:BO199" si="304">IF(ISERROR(ROUNDUP(AVERAGE($BD191:$BG191),-3))=TRUE,0,ROUNDUP(AVERAGE($BD191:$BG191),-3))</f>
        <v>22346000</v>
      </c>
      <c r="BP191" s="427">
        <f t="shared" ref="BP191:BP199" si="305">ROUNDUP(MIN($AK191:$AM191),-3)</f>
        <v>3601000</v>
      </c>
      <c r="BQ191" s="427">
        <f t="shared" ref="BQ191:BQ199" si="306">ROUNDUP(MAX($AK191:$AM191),-3)</f>
        <v>8084000</v>
      </c>
      <c r="BR191" s="427">
        <f t="shared" ref="BR191:BR199" si="307">IF(ISERROR(ROUNDUP(AVERAGE($AK191:$AM191),-3))=TRUE,0,ROUNDUP(AVERAGE($AK191:$AM191),-3))</f>
        <v>6299000</v>
      </c>
      <c r="BS191" s="427">
        <f t="shared" ref="BS191:BS199" si="308">ROUNDUP(MIN($E191,$F191,$H191,$J191,$K191,$M191,$N191,$O191,$Q191,$R191,$S191,$T191,$V191,$W191,$Y191,$AA191,$AC191,$AD191,$AE191,$AF191,$AH191),-3)</f>
        <v>2449000</v>
      </c>
      <c r="BT191" s="427">
        <f t="shared" ref="BT191:BT199" si="309">ROUNDUP(MAX($E191,$F191,$H191,$J191,$K191,$M191,$N191,$O191,$Q191,$R191,$S191,$T191,$V191,$W191,$Y191,$AA191,$AC191,$AD191,$AE191,$AF191,$AH191),-3)</f>
        <v>42899000</v>
      </c>
      <c r="BU191" s="427">
        <f t="shared" ref="BU191:BU199" si="310">IF(ISERROR(ROUNDUP(AVERAGE($E191, $F191, $H191, $J191,$K191, $M191, $O191,$Q191,$R191,$S191,$T191,$V191,$W191,$Y191,$AA191,$AC191,$AD191,$AE191,$AF191,$AH191),-3))=TRUE,0,ROUNDUP(AVERAGE($E191, $F191, $H191, $J191,$K191, $M191, $O191,$Q191,$R191,$S191,$T191,$V191,$W191,$Y191,$AA191,$AC191,$AD191,$AE191,$AF191,$AH191),-3))</f>
        <v>20435000</v>
      </c>
      <c r="BV191" s="427">
        <f t="shared" ref="BV191:BV199" si="311">ROUNDUP(MIN($G191,$Z191,$AB191,$AJ191),-3)</f>
        <v>27888000</v>
      </c>
      <c r="BW191" s="427">
        <f t="shared" ref="BW191:BW199" si="312">ROUNDUP(MAX($G191,$Z191,$AB191,$AJ191),-3)</f>
        <v>180654000</v>
      </c>
      <c r="BX191" s="427">
        <f t="shared" ref="BX191:BX199" si="313">IF(ISERROR(ROUNDUP(AVERAGE($G191,$Z191, $AB191,$AJ191),-3))=TRUE,0,ROUNDUP(AVERAGE($G191,$Z191, $AB191,$AJ191),-3))</f>
        <v>78256000</v>
      </c>
      <c r="BY191" s="427">
        <f t="shared" ref="BY191:BY199" si="314">ROUNDUP(MIN($I191,$L191,$P191,$U191,$X191,$AG191,$AI191),-3)</f>
        <v>20539000</v>
      </c>
      <c r="BZ191" s="427">
        <f t="shared" ref="BZ191:BZ199" si="315">ROUNDUP(MAX($I191,$L191,$P191,$U191,$X191,$AG191,$AI191),-3)</f>
        <v>100646000</v>
      </c>
      <c r="CA191" s="427">
        <f t="shared" ref="CA191:CA199" si="316">IF(ISERROR(ROUNDUP(AVERAGE($I191, $L191, $P191, $U191,$X191,$AG191, $AI191),-3))=TRUE,0,ROUNDUP(AVERAGE($I191, $L191, $P191,$U191, $X191,$AG191, $AI191),-3))</f>
        <v>47753000</v>
      </c>
      <c r="CB191" s="233">
        <f t="shared" ref="CB191:CB199" si="317">ROUNDUP(MIN($E191:$BG191),-3)</f>
        <v>530000</v>
      </c>
      <c r="CC191" s="233">
        <f t="shared" ref="CC191:CC199" si="318">ROUNDUP(MAX($E191:$BG191),-3)</f>
        <v>180654000</v>
      </c>
      <c r="CD191" s="233">
        <f t="shared" ref="CD191:CD199" si="319">IF(ISERROR(ROUNDUP(AVERAGE($E191:$BG191),-3))=TRUE,0,ROUNDUP(AVERAGE($E191:$BG191),-3))</f>
        <v>21914000</v>
      </c>
      <c r="CE191" s="428">
        <f t="shared" ref="CE191" si="320">COUNT(E191:BG191)</f>
        <v>55</v>
      </c>
      <c r="CF191" s="426">
        <f t="shared" ref="CF191:CF199" si="321">COUNT($AN191:$BC191)</f>
        <v>16</v>
      </c>
      <c r="CG191" s="426">
        <f t="shared" ref="CG191:CG199" si="322">COUNT($BD191:$BG191)</f>
        <v>4</v>
      </c>
      <c r="CH191" s="426">
        <f t="shared" ref="CH191:CH199" si="323">COUNT($AK191:$AM191)</f>
        <v>3</v>
      </c>
      <c r="CI191" s="426">
        <f t="shared" ref="CI191:CI199" si="324">COUNT($E191,$F191,$H191,$J191,$K191,$M191,$N191,$O191,$Q191,$R191,$S191,$T191,$V191,$W191,$Y191,$AA191,$AC191,$AD191,$AE191,$AF191,$AH191)</f>
        <v>21</v>
      </c>
      <c r="CJ191" s="426">
        <f t="shared" ref="CJ191:CJ199" si="325">COUNT($G191,$Z191,$AB191,$AJ191)</f>
        <v>4</v>
      </c>
      <c r="CK191" s="426">
        <f t="shared" ref="CK191:CK199" si="326">COUNT($I191,$L360,$P360,$U191,$X191,$AG191,$AI191)</f>
        <v>7</v>
      </c>
    </row>
    <row r="192" spans="1:89" ht="24">
      <c r="A192" s="249">
        <f t="shared" ref="A192:A199" si="327">LEFT(B192,2)*1000</f>
        <v>52000</v>
      </c>
      <c r="B192" s="248" t="s">
        <v>163</v>
      </c>
      <c r="C192" s="99" t="b">
        <f t="shared" si="298"/>
        <v>1</v>
      </c>
      <c r="D192" s="477" t="s">
        <v>163</v>
      </c>
      <c r="E192" s="475">
        <v>9336229.6799999978</v>
      </c>
      <c r="F192" s="475">
        <v>6391703.2200000016</v>
      </c>
      <c r="G192" s="475">
        <v>10794659.660000017</v>
      </c>
      <c r="H192" s="475">
        <v>14248067.760000013</v>
      </c>
      <c r="I192" s="476">
        <v>30731188.060000155</v>
      </c>
      <c r="J192" s="475">
        <v>12272593.289999977</v>
      </c>
      <c r="K192" s="475">
        <v>6074537.5599999912</v>
      </c>
      <c r="L192" s="475">
        <v>14896328.059999965</v>
      </c>
      <c r="M192" s="475">
        <v>816170.54000000062</v>
      </c>
      <c r="N192" s="475">
        <v>1871449.9600000016</v>
      </c>
      <c r="O192" s="475">
        <v>2292760.1800000011</v>
      </c>
      <c r="P192" s="475">
        <v>12346995.300000027</v>
      </c>
      <c r="Q192" s="475">
        <v>9065247.7700000033</v>
      </c>
      <c r="R192" s="475">
        <v>1158460.79</v>
      </c>
      <c r="S192" s="475">
        <v>7336214.2600000082</v>
      </c>
      <c r="T192" s="475">
        <v>6388400.5499999858</v>
      </c>
      <c r="U192" s="475">
        <v>11486064.370000014</v>
      </c>
      <c r="V192" s="475">
        <v>957884.70999999973</v>
      </c>
      <c r="W192" s="475">
        <v>15709563.390000032</v>
      </c>
      <c r="X192" s="475">
        <v>10265995.160000006</v>
      </c>
      <c r="Y192" s="475">
        <v>4423821.91</v>
      </c>
      <c r="Z192" s="475">
        <v>28665307.469999872</v>
      </c>
      <c r="AA192" s="475">
        <v>7459557.2199999951</v>
      </c>
      <c r="AB192" s="475">
        <v>88303004.749999896</v>
      </c>
      <c r="AC192" s="475">
        <v>3889429.1199999987</v>
      </c>
      <c r="AD192" s="475">
        <v>7359209.5699999938</v>
      </c>
      <c r="AE192" s="475">
        <v>14081867.569999969</v>
      </c>
      <c r="AF192" s="475">
        <v>5798269.099999995</v>
      </c>
      <c r="AG192" s="475">
        <v>38707876.060000159</v>
      </c>
      <c r="AH192" s="475">
        <v>12323080.829999968</v>
      </c>
      <c r="AI192" s="475">
        <v>13900193.999999989</v>
      </c>
      <c r="AJ192" s="475">
        <v>19336328.460000001</v>
      </c>
      <c r="AK192" s="475">
        <v>4511388.4899999993</v>
      </c>
      <c r="AL192" s="475">
        <v>2042171.4199999995</v>
      </c>
      <c r="AM192" s="475">
        <v>2319215.0099999979</v>
      </c>
      <c r="AN192" s="475">
        <v>1075449.2499999991</v>
      </c>
      <c r="AO192" s="475">
        <v>453975.41000000015</v>
      </c>
      <c r="AP192" s="475">
        <v>1738273.2200000021</v>
      </c>
      <c r="AQ192" s="475">
        <v>404602.29000000021</v>
      </c>
      <c r="AR192" s="475">
        <v>851712.96000000008</v>
      </c>
      <c r="AS192" s="475">
        <v>392798.50999999949</v>
      </c>
      <c r="AT192" s="475">
        <v>511930.8599999994</v>
      </c>
      <c r="AU192" s="475">
        <v>1554255.4200000009</v>
      </c>
      <c r="AV192" s="475">
        <v>636985.90999999968</v>
      </c>
      <c r="AW192" s="475">
        <v>557460.23999999987</v>
      </c>
      <c r="AX192" s="475">
        <v>1499701.0999999982</v>
      </c>
      <c r="AY192" s="475">
        <v>488833.01</v>
      </c>
      <c r="AZ192" s="475">
        <v>832019.28000000084</v>
      </c>
      <c r="BA192" s="475">
        <v>253249.16</v>
      </c>
      <c r="BB192" s="475">
        <v>144101.79</v>
      </c>
      <c r="BC192" s="485">
        <v>199308.51999999996</v>
      </c>
      <c r="BD192" s="475">
        <v>13333042.900000008</v>
      </c>
      <c r="BE192" s="475">
        <v>7205600.199999989</v>
      </c>
      <c r="BF192" s="475">
        <v>11372805.230000015</v>
      </c>
      <c r="BG192" s="475">
        <v>3522642.7699999996</v>
      </c>
      <c r="BH192" s="475">
        <v>484589983.28000021</v>
      </c>
      <c r="BJ192" s="427">
        <f t="shared" si="299"/>
        <v>145000</v>
      </c>
      <c r="BK192" s="427">
        <f t="shared" si="300"/>
        <v>1739000</v>
      </c>
      <c r="BL192" s="427">
        <f t="shared" si="301"/>
        <v>725000</v>
      </c>
      <c r="BM192" s="427">
        <f t="shared" si="302"/>
        <v>3523000</v>
      </c>
      <c r="BN192" s="427">
        <f t="shared" si="303"/>
        <v>13334000</v>
      </c>
      <c r="BO192" s="427">
        <f t="shared" si="304"/>
        <v>8859000</v>
      </c>
      <c r="BP192" s="427">
        <f t="shared" si="305"/>
        <v>2043000</v>
      </c>
      <c r="BQ192" s="427">
        <f t="shared" si="306"/>
        <v>4512000</v>
      </c>
      <c r="BR192" s="427">
        <f t="shared" si="307"/>
        <v>2958000</v>
      </c>
      <c r="BS192" s="427">
        <f t="shared" si="308"/>
        <v>817000</v>
      </c>
      <c r="BT192" s="427">
        <f t="shared" si="309"/>
        <v>15710000</v>
      </c>
      <c r="BU192" s="427">
        <f t="shared" si="310"/>
        <v>7370000</v>
      </c>
      <c r="BV192" s="427">
        <f t="shared" si="311"/>
        <v>10795000</v>
      </c>
      <c r="BW192" s="427">
        <f t="shared" si="312"/>
        <v>88304000</v>
      </c>
      <c r="BX192" s="427">
        <f t="shared" si="313"/>
        <v>36775000</v>
      </c>
      <c r="BY192" s="427">
        <f t="shared" si="314"/>
        <v>10266000</v>
      </c>
      <c r="BZ192" s="427">
        <f t="shared" si="315"/>
        <v>38708000</v>
      </c>
      <c r="CA192" s="427">
        <f t="shared" si="316"/>
        <v>18905000</v>
      </c>
      <c r="CB192" s="233">
        <f t="shared" si="317"/>
        <v>145000</v>
      </c>
      <c r="CC192" s="233">
        <f t="shared" si="318"/>
        <v>88304000</v>
      </c>
      <c r="CD192" s="233">
        <f t="shared" si="319"/>
        <v>8811000</v>
      </c>
      <c r="CE192" s="428">
        <f t="shared" ref="CE192:CE199" si="328">COUNT(E192:BG192)</f>
        <v>55</v>
      </c>
      <c r="CF192" s="426">
        <f t="shared" si="321"/>
        <v>16</v>
      </c>
      <c r="CG192" s="426">
        <f t="shared" si="322"/>
        <v>4</v>
      </c>
      <c r="CH192" s="426">
        <f t="shared" si="323"/>
        <v>3</v>
      </c>
      <c r="CI192" s="426">
        <f t="shared" si="324"/>
        <v>21</v>
      </c>
      <c r="CJ192" s="426">
        <f t="shared" si="325"/>
        <v>4</v>
      </c>
      <c r="CK192" s="426">
        <f t="shared" si="326"/>
        <v>7</v>
      </c>
    </row>
    <row r="193" spans="1:89" ht="36">
      <c r="A193" s="249">
        <f t="shared" si="327"/>
        <v>53000</v>
      </c>
      <c r="B193" s="248" t="s">
        <v>164</v>
      </c>
      <c r="C193" s="99" t="b">
        <f t="shared" si="298"/>
        <v>1</v>
      </c>
      <c r="D193" s="477" t="s">
        <v>164</v>
      </c>
      <c r="E193" s="475">
        <v>1034396.4399999994</v>
      </c>
      <c r="F193" s="475">
        <v>805032.25</v>
      </c>
      <c r="G193" s="475">
        <v>3873700.02</v>
      </c>
      <c r="H193" s="475">
        <v>1162186.2899999998</v>
      </c>
      <c r="I193" s="476">
        <v>2533848.7599999984</v>
      </c>
      <c r="J193" s="475">
        <v>1566173.6000000003</v>
      </c>
      <c r="K193" s="475">
        <v>1009427.0800000004</v>
      </c>
      <c r="L193" s="475">
        <v>1927299.9200000002</v>
      </c>
      <c r="M193" s="475">
        <v>84507.78</v>
      </c>
      <c r="N193" s="475">
        <v>303830.43000000005</v>
      </c>
      <c r="O193" s="475">
        <v>310087.57</v>
      </c>
      <c r="P193" s="475">
        <v>1164871.8599999999</v>
      </c>
      <c r="Q193" s="475">
        <v>1285172.2900000007</v>
      </c>
      <c r="R193" s="475">
        <v>357378.15</v>
      </c>
      <c r="S193" s="475">
        <v>1430523.4500000011</v>
      </c>
      <c r="T193" s="475">
        <v>389034.13</v>
      </c>
      <c r="U193" s="475">
        <v>1264077.0500000003</v>
      </c>
      <c r="V193" s="475">
        <v>110330.04000000004</v>
      </c>
      <c r="W193" s="475">
        <v>1035861.1499999997</v>
      </c>
      <c r="X193" s="475">
        <v>895574.62999999977</v>
      </c>
      <c r="Y193" s="475">
        <v>424311.48</v>
      </c>
      <c r="Z193" s="475">
        <v>2661622.0799999991</v>
      </c>
      <c r="AA193" s="475">
        <v>2524018.41</v>
      </c>
      <c r="AB193" s="475">
        <v>12910973</v>
      </c>
      <c r="AC193" s="475">
        <v>497471.97999999986</v>
      </c>
      <c r="AD193" s="475">
        <v>1131272.1799999997</v>
      </c>
      <c r="AE193" s="475">
        <v>1523283.8000000005</v>
      </c>
      <c r="AF193" s="475">
        <v>1471911.9100000011</v>
      </c>
      <c r="AG193" s="475">
        <v>2106997.1700000004</v>
      </c>
      <c r="AH193" s="475">
        <v>1895048.9099999995</v>
      </c>
      <c r="AI193" s="475">
        <v>1243471.8699999999</v>
      </c>
      <c r="AJ193" s="475">
        <v>2265389.7300000004</v>
      </c>
      <c r="AK193" s="475">
        <v>226696.87000000049</v>
      </c>
      <c r="AL193" s="475">
        <v>442005.05000000045</v>
      </c>
      <c r="AM193" s="475">
        <v>1312113.8699999999</v>
      </c>
      <c r="AN193" s="475">
        <v>552301.79</v>
      </c>
      <c r="AO193" s="475">
        <v>412040.47999999992</v>
      </c>
      <c r="AP193" s="475">
        <v>555279.78999999992</v>
      </c>
      <c r="AQ193" s="475">
        <v>368045.05</v>
      </c>
      <c r="AR193" s="475">
        <v>356476</v>
      </c>
      <c r="AS193" s="475">
        <v>137561.04999999999</v>
      </c>
      <c r="AT193" s="475">
        <v>253552.91999999998</v>
      </c>
      <c r="AU193" s="475">
        <v>327349.39</v>
      </c>
      <c r="AV193" s="475">
        <v>248964.21000000002</v>
      </c>
      <c r="AW193" s="475">
        <v>123740.52999999996</v>
      </c>
      <c r="AX193" s="475">
        <v>699174.02999999991</v>
      </c>
      <c r="AY193" s="475">
        <v>138415</v>
      </c>
      <c r="AZ193" s="475">
        <v>476582.68000000011</v>
      </c>
      <c r="BA193" s="475">
        <v>239803.90000000002</v>
      </c>
      <c r="BB193" s="475">
        <v>231022.83</v>
      </c>
      <c r="BC193" s="485">
        <v>178170.34999999998</v>
      </c>
      <c r="BD193" s="475">
        <v>1434364.4799999997</v>
      </c>
      <c r="BE193" s="475">
        <v>778471.97000000009</v>
      </c>
      <c r="BF193" s="475">
        <v>1391156.7499999998</v>
      </c>
      <c r="BG193" s="475">
        <v>535789.63</v>
      </c>
      <c r="BH193" s="475">
        <v>64618164.029999994</v>
      </c>
      <c r="BJ193" s="427">
        <f t="shared" si="299"/>
        <v>124000</v>
      </c>
      <c r="BK193" s="427">
        <f t="shared" si="300"/>
        <v>700000</v>
      </c>
      <c r="BL193" s="427">
        <f t="shared" si="301"/>
        <v>332000</v>
      </c>
      <c r="BM193" s="427">
        <f t="shared" si="302"/>
        <v>536000</v>
      </c>
      <c r="BN193" s="427">
        <f t="shared" si="303"/>
        <v>1435000</v>
      </c>
      <c r="BO193" s="427">
        <f t="shared" si="304"/>
        <v>1035000</v>
      </c>
      <c r="BP193" s="427">
        <f t="shared" si="305"/>
        <v>227000</v>
      </c>
      <c r="BQ193" s="427">
        <f t="shared" si="306"/>
        <v>1313000</v>
      </c>
      <c r="BR193" s="427">
        <f t="shared" si="307"/>
        <v>661000</v>
      </c>
      <c r="BS193" s="427">
        <f t="shared" si="308"/>
        <v>85000</v>
      </c>
      <c r="BT193" s="427">
        <f t="shared" si="309"/>
        <v>2525000</v>
      </c>
      <c r="BU193" s="427">
        <f t="shared" si="310"/>
        <v>1003000</v>
      </c>
      <c r="BV193" s="427">
        <f t="shared" si="311"/>
        <v>2266000</v>
      </c>
      <c r="BW193" s="427">
        <f t="shared" si="312"/>
        <v>12911000</v>
      </c>
      <c r="BX193" s="427">
        <f t="shared" si="313"/>
        <v>5428000</v>
      </c>
      <c r="BY193" s="427">
        <f t="shared" si="314"/>
        <v>896000</v>
      </c>
      <c r="BZ193" s="427">
        <f t="shared" si="315"/>
        <v>2534000</v>
      </c>
      <c r="CA193" s="427">
        <f t="shared" si="316"/>
        <v>1591000</v>
      </c>
      <c r="CB193" s="233">
        <f t="shared" si="317"/>
        <v>85000</v>
      </c>
      <c r="CC193" s="233">
        <f t="shared" si="318"/>
        <v>12911000</v>
      </c>
      <c r="CD193" s="233">
        <f t="shared" si="319"/>
        <v>1175000</v>
      </c>
      <c r="CE193" s="428">
        <f t="shared" si="328"/>
        <v>55</v>
      </c>
      <c r="CF193" s="426">
        <f t="shared" si="321"/>
        <v>16</v>
      </c>
      <c r="CG193" s="426">
        <f t="shared" si="322"/>
        <v>4</v>
      </c>
      <c r="CH193" s="426">
        <f t="shared" si="323"/>
        <v>3</v>
      </c>
      <c r="CI193" s="426">
        <f t="shared" si="324"/>
        <v>21</v>
      </c>
      <c r="CJ193" s="426">
        <f t="shared" si="325"/>
        <v>4</v>
      </c>
      <c r="CK193" s="426">
        <f t="shared" si="326"/>
        <v>5</v>
      </c>
    </row>
    <row r="194" spans="1:89" ht="24">
      <c r="A194" s="249">
        <f t="shared" si="327"/>
        <v>54000</v>
      </c>
      <c r="B194" s="248" t="s">
        <v>165</v>
      </c>
      <c r="C194" s="99" t="b">
        <f t="shared" si="298"/>
        <v>1</v>
      </c>
      <c r="D194" s="477" t="s">
        <v>165</v>
      </c>
      <c r="E194" s="475">
        <v>671573.95000000007</v>
      </c>
      <c r="F194" s="475">
        <v>350632.99000000005</v>
      </c>
      <c r="G194" s="475">
        <v>1049212.3800000001</v>
      </c>
      <c r="H194" s="475">
        <v>557641.35000000009</v>
      </c>
      <c r="I194" s="476">
        <v>1603311.0099999998</v>
      </c>
      <c r="J194" s="475">
        <v>937644.4099999998</v>
      </c>
      <c r="K194" s="475">
        <v>678115.30999999994</v>
      </c>
      <c r="L194" s="475">
        <v>443973.3000000001</v>
      </c>
      <c r="M194" s="475">
        <v>76390.930000000008</v>
      </c>
      <c r="N194" s="475">
        <v>122207.34999999999</v>
      </c>
      <c r="O194" s="475">
        <v>120998.94999999998</v>
      </c>
      <c r="P194" s="475">
        <v>465987.51999999979</v>
      </c>
      <c r="Q194" s="475">
        <v>533593.21</v>
      </c>
      <c r="R194" s="475">
        <v>131100.60999999999</v>
      </c>
      <c r="S194" s="475">
        <v>814094.11000000022</v>
      </c>
      <c r="T194" s="475">
        <v>379291.86999999994</v>
      </c>
      <c r="U194" s="475">
        <v>494444.46</v>
      </c>
      <c r="V194" s="475">
        <v>107730.60000000002</v>
      </c>
      <c r="W194" s="475">
        <v>935983.33999999985</v>
      </c>
      <c r="X194" s="475">
        <v>620814.18999999983</v>
      </c>
      <c r="Y194" s="475">
        <v>666366.26</v>
      </c>
      <c r="Z194" s="475">
        <v>1284293.4900000007</v>
      </c>
      <c r="AA194" s="475">
        <v>542239.75</v>
      </c>
      <c r="AB194" s="475">
        <v>22993152</v>
      </c>
      <c r="AC194" s="475">
        <v>294333.09999999992</v>
      </c>
      <c r="AD194" s="475">
        <v>312213.18</v>
      </c>
      <c r="AE194" s="475">
        <v>662595.74999999988</v>
      </c>
      <c r="AF194" s="475">
        <v>231296.86000000004</v>
      </c>
      <c r="AG194" s="475">
        <v>1214034.7499999995</v>
      </c>
      <c r="AH194" s="475">
        <v>1635403.62</v>
      </c>
      <c r="AI194" s="475">
        <v>691029.34000000043</v>
      </c>
      <c r="AJ194" s="475">
        <v>742076.16999999934</v>
      </c>
      <c r="AK194" s="475">
        <v>548814.42999999935</v>
      </c>
      <c r="AL194" s="475">
        <v>175263.00999999975</v>
      </c>
      <c r="AM194" s="475">
        <v>916341.22</v>
      </c>
      <c r="AN194" s="475">
        <v>317041.39</v>
      </c>
      <c r="AO194" s="475">
        <v>11066.52</v>
      </c>
      <c r="AP194" s="475">
        <v>295061.65000000008</v>
      </c>
      <c r="AQ194" s="475">
        <v>102778.89</v>
      </c>
      <c r="AR194" s="475">
        <v>106670</v>
      </c>
      <c r="AS194" s="475">
        <v>164688.67000000001</v>
      </c>
      <c r="AT194" s="475">
        <v>59578.780000000006</v>
      </c>
      <c r="AU194" s="475">
        <v>215016.05999999997</v>
      </c>
      <c r="AV194" s="475">
        <v>151660.29999999999</v>
      </c>
      <c r="AW194" s="475">
        <v>93923.679999999978</v>
      </c>
      <c r="AX194" s="475">
        <v>177079.40999999997</v>
      </c>
      <c r="AY194" s="475">
        <v>58825</v>
      </c>
      <c r="AZ194" s="475">
        <v>439295.59999999992</v>
      </c>
      <c r="BA194" s="475">
        <v>61817.899999999994</v>
      </c>
      <c r="BB194" s="475">
        <v>82531.889999999985</v>
      </c>
      <c r="BC194" s="485">
        <v>80810.429999999993</v>
      </c>
      <c r="BD194" s="475">
        <v>696122.2300000001</v>
      </c>
      <c r="BE194" s="475">
        <v>334630.22000000003</v>
      </c>
      <c r="BF194" s="475">
        <v>714036.75000000035</v>
      </c>
      <c r="BG194" s="475">
        <v>448932.55999999994</v>
      </c>
      <c r="BH194" s="475">
        <v>48615762.700000003</v>
      </c>
      <c r="BJ194" s="427">
        <f t="shared" si="299"/>
        <v>12000</v>
      </c>
      <c r="BK194" s="427">
        <f t="shared" si="300"/>
        <v>440000</v>
      </c>
      <c r="BL194" s="427">
        <f t="shared" si="301"/>
        <v>152000</v>
      </c>
      <c r="BM194" s="427">
        <f t="shared" si="302"/>
        <v>335000</v>
      </c>
      <c r="BN194" s="427">
        <f t="shared" si="303"/>
        <v>715000</v>
      </c>
      <c r="BO194" s="427">
        <f t="shared" si="304"/>
        <v>549000</v>
      </c>
      <c r="BP194" s="427">
        <f t="shared" si="305"/>
        <v>176000</v>
      </c>
      <c r="BQ194" s="427">
        <f t="shared" si="306"/>
        <v>917000</v>
      </c>
      <c r="BR194" s="427">
        <f t="shared" si="307"/>
        <v>547000</v>
      </c>
      <c r="BS194" s="427">
        <f t="shared" si="308"/>
        <v>77000</v>
      </c>
      <c r="BT194" s="427">
        <f t="shared" si="309"/>
        <v>1636000</v>
      </c>
      <c r="BU194" s="427">
        <f t="shared" si="310"/>
        <v>532000</v>
      </c>
      <c r="BV194" s="427">
        <f t="shared" si="311"/>
        <v>743000</v>
      </c>
      <c r="BW194" s="427">
        <f t="shared" si="312"/>
        <v>22994000</v>
      </c>
      <c r="BX194" s="427">
        <f t="shared" si="313"/>
        <v>6518000</v>
      </c>
      <c r="BY194" s="427">
        <f t="shared" si="314"/>
        <v>444000</v>
      </c>
      <c r="BZ194" s="427">
        <f t="shared" si="315"/>
        <v>1604000</v>
      </c>
      <c r="CA194" s="427">
        <f t="shared" si="316"/>
        <v>791000</v>
      </c>
      <c r="CB194" s="233">
        <f t="shared" si="317"/>
        <v>12000</v>
      </c>
      <c r="CC194" s="233">
        <f t="shared" si="318"/>
        <v>22994000</v>
      </c>
      <c r="CD194" s="233">
        <f t="shared" si="319"/>
        <v>884000</v>
      </c>
      <c r="CE194" s="428">
        <f t="shared" si="328"/>
        <v>55</v>
      </c>
      <c r="CF194" s="426">
        <f t="shared" si="321"/>
        <v>16</v>
      </c>
      <c r="CG194" s="426">
        <f t="shared" si="322"/>
        <v>4</v>
      </c>
      <c r="CH194" s="426">
        <f t="shared" si="323"/>
        <v>3</v>
      </c>
      <c r="CI194" s="426">
        <f t="shared" si="324"/>
        <v>21</v>
      </c>
      <c r="CJ194" s="426">
        <f t="shared" si="325"/>
        <v>4</v>
      </c>
      <c r="CK194" s="426">
        <f t="shared" si="326"/>
        <v>7</v>
      </c>
    </row>
    <row r="195" spans="1:89" ht="24">
      <c r="A195" s="249">
        <f t="shared" si="327"/>
        <v>55000</v>
      </c>
      <c r="B195" s="248" t="s">
        <v>166</v>
      </c>
      <c r="C195" s="99" t="b">
        <f t="shared" si="298"/>
        <v>1</v>
      </c>
      <c r="D195" s="477" t="s">
        <v>166</v>
      </c>
      <c r="E195" s="475">
        <v>3625964.8000000003</v>
      </c>
      <c r="F195" s="475">
        <v>4108393.7300000004</v>
      </c>
      <c r="G195" s="475">
        <v>3651503.2099999995</v>
      </c>
      <c r="H195" s="475">
        <v>5559043.910000002</v>
      </c>
      <c r="I195" s="476">
        <v>12024057.740000008</v>
      </c>
      <c r="J195" s="475">
        <v>7575916.7599999988</v>
      </c>
      <c r="K195" s="475">
        <v>3181847.5200000005</v>
      </c>
      <c r="L195" s="475">
        <v>15578412.730000006</v>
      </c>
      <c r="M195" s="475">
        <v>862930.81</v>
      </c>
      <c r="N195" s="475">
        <v>735055.90999999968</v>
      </c>
      <c r="O195" s="475">
        <v>3308657.0200000005</v>
      </c>
      <c r="P195" s="475">
        <v>8572819.6099999994</v>
      </c>
      <c r="Q195" s="475">
        <v>7051851.9100000011</v>
      </c>
      <c r="R195" s="475">
        <v>1664773.9900000002</v>
      </c>
      <c r="S195" s="475">
        <v>4599663.0500000017</v>
      </c>
      <c r="T195" s="475">
        <v>1998386.39</v>
      </c>
      <c r="U195" s="475">
        <v>4086355.0899999994</v>
      </c>
      <c r="V195" s="475">
        <v>318412.87</v>
      </c>
      <c r="W195" s="475">
        <v>4357628.5199999977</v>
      </c>
      <c r="X195" s="475">
        <v>6729402.9500000002</v>
      </c>
      <c r="Y195" s="475">
        <v>3318438.5600000005</v>
      </c>
      <c r="Z195" s="475">
        <v>13695800.23</v>
      </c>
      <c r="AA195" s="475">
        <v>4088305.7400000007</v>
      </c>
      <c r="AB195" s="475">
        <v>46963984</v>
      </c>
      <c r="AC195" s="475">
        <v>2551427.5300000003</v>
      </c>
      <c r="AD195" s="475">
        <v>3255139.01</v>
      </c>
      <c r="AE195" s="475">
        <v>7203465.21</v>
      </c>
      <c r="AF195" s="475">
        <v>4432864.5400000019</v>
      </c>
      <c r="AG195" s="475">
        <v>12906918.369999999</v>
      </c>
      <c r="AH195" s="475">
        <v>4408311.8699999982</v>
      </c>
      <c r="AI195" s="475">
        <v>5870606.7200000016</v>
      </c>
      <c r="AJ195" s="475">
        <v>8945888.6999999993</v>
      </c>
      <c r="AK195" s="475">
        <v>653165.02000000048</v>
      </c>
      <c r="AL195" s="475">
        <v>43669.800000000017</v>
      </c>
      <c r="AM195" s="475">
        <v>540106.12000000023</v>
      </c>
      <c r="AN195" s="475">
        <v>92326.73</v>
      </c>
      <c r="AO195" s="475">
        <v>23648.3</v>
      </c>
      <c r="AP195" s="475">
        <v>168699.26000000007</v>
      </c>
      <c r="AQ195" s="475">
        <v>63515.82</v>
      </c>
      <c r="AR195" s="475">
        <v>361348</v>
      </c>
      <c r="AS195" s="475">
        <v>93624.290000000008</v>
      </c>
      <c r="AT195" s="475">
        <v>75097.78</v>
      </c>
      <c r="AU195" s="475">
        <v>578761.84000000008</v>
      </c>
      <c r="AV195" s="475">
        <v>108424.11</v>
      </c>
      <c r="AW195" s="475">
        <v>104802.20000000001</v>
      </c>
      <c r="AX195" s="475">
        <v>333110.15999999997</v>
      </c>
      <c r="AY195" s="475">
        <v>23839</v>
      </c>
      <c r="AZ195" s="475">
        <v>312130.75000000006</v>
      </c>
      <c r="BA195" s="475">
        <v>78582.10000000002</v>
      </c>
      <c r="BB195" s="475">
        <v>10429.57</v>
      </c>
      <c r="BC195" s="485">
        <v>104057.67</v>
      </c>
      <c r="BD195" s="475">
        <v>6047386.3200000022</v>
      </c>
      <c r="BE195" s="475">
        <v>5043553.0899999989</v>
      </c>
      <c r="BF195" s="475">
        <v>6794934.5600000042</v>
      </c>
      <c r="BG195" s="475">
        <v>1876596.5799999996</v>
      </c>
      <c r="BH195" s="475">
        <v>240764038.07000002</v>
      </c>
      <c r="BJ195" s="427">
        <f t="shared" si="299"/>
        <v>11000</v>
      </c>
      <c r="BK195" s="427">
        <f t="shared" si="300"/>
        <v>579000</v>
      </c>
      <c r="BL195" s="427">
        <f t="shared" si="301"/>
        <v>159000</v>
      </c>
      <c r="BM195" s="427">
        <f t="shared" si="302"/>
        <v>1877000</v>
      </c>
      <c r="BN195" s="427">
        <f t="shared" si="303"/>
        <v>6795000</v>
      </c>
      <c r="BO195" s="427">
        <f t="shared" si="304"/>
        <v>4941000</v>
      </c>
      <c r="BP195" s="427">
        <f t="shared" si="305"/>
        <v>44000</v>
      </c>
      <c r="BQ195" s="427">
        <f t="shared" si="306"/>
        <v>654000</v>
      </c>
      <c r="BR195" s="427">
        <f t="shared" si="307"/>
        <v>413000</v>
      </c>
      <c r="BS195" s="427">
        <f t="shared" si="308"/>
        <v>319000</v>
      </c>
      <c r="BT195" s="427">
        <f t="shared" si="309"/>
        <v>7576000</v>
      </c>
      <c r="BU195" s="427">
        <f t="shared" si="310"/>
        <v>3874000</v>
      </c>
      <c r="BV195" s="427">
        <f t="shared" si="311"/>
        <v>3652000</v>
      </c>
      <c r="BW195" s="427">
        <f t="shared" si="312"/>
        <v>46964000</v>
      </c>
      <c r="BX195" s="427">
        <f t="shared" si="313"/>
        <v>18315000</v>
      </c>
      <c r="BY195" s="427">
        <f t="shared" si="314"/>
        <v>4087000</v>
      </c>
      <c r="BZ195" s="427">
        <f t="shared" si="315"/>
        <v>15579000</v>
      </c>
      <c r="CA195" s="427">
        <f t="shared" si="316"/>
        <v>9396000</v>
      </c>
      <c r="CB195" s="233">
        <f t="shared" si="317"/>
        <v>11000</v>
      </c>
      <c r="CC195" s="233">
        <f t="shared" si="318"/>
        <v>46964000</v>
      </c>
      <c r="CD195" s="233">
        <f t="shared" si="319"/>
        <v>4378000</v>
      </c>
      <c r="CE195" s="428">
        <f t="shared" si="328"/>
        <v>55</v>
      </c>
      <c r="CF195" s="426">
        <f t="shared" si="321"/>
        <v>16</v>
      </c>
      <c r="CG195" s="426">
        <f t="shared" si="322"/>
        <v>4</v>
      </c>
      <c r="CH195" s="426">
        <f t="shared" si="323"/>
        <v>3</v>
      </c>
      <c r="CI195" s="426">
        <f t="shared" si="324"/>
        <v>21</v>
      </c>
      <c r="CJ195" s="426">
        <f t="shared" si="325"/>
        <v>4</v>
      </c>
      <c r="CK195" s="426">
        <f t="shared" si="326"/>
        <v>5</v>
      </c>
    </row>
    <row r="196" spans="1:89">
      <c r="A196" s="249">
        <f t="shared" si="327"/>
        <v>56000</v>
      </c>
      <c r="B196" s="248" t="s">
        <v>167</v>
      </c>
      <c r="C196" s="99" t="b">
        <f t="shared" si="298"/>
        <v>1</v>
      </c>
      <c r="D196" s="477" t="s">
        <v>167</v>
      </c>
      <c r="E196" s="475">
        <v>1453947.2799999998</v>
      </c>
      <c r="F196" s="475">
        <v>1794768.6400000006</v>
      </c>
      <c r="G196" s="475">
        <v>3447257</v>
      </c>
      <c r="H196" s="475">
        <v>2293430.8500000006</v>
      </c>
      <c r="I196" s="476">
        <v>4868352.6799999988</v>
      </c>
      <c r="J196" s="475">
        <v>1361230.3000000003</v>
      </c>
      <c r="K196" s="475">
        <v>1279655.9900000005</v>
      </c>
      <c r="L196" s="475">
        <v>1811606.5199999991</v>
      </c>
      <c r="M196" s="475">
        <v>142319.98000000001</v>
      </c>
      <c r="N196" s="475">
        <v>458423.10000000003</v>
      </c>
      <c r="O196" s="475">
        <v>441123.13000000006</v>
      </c>
      <c r="P196" s="475">
        <v>1032675.4700000007</v>
      </c>
      <c r="Q196" s="475">
        <v>1464879.310000001</v>
      </c>
      <c r="R196" s="475">
        <v>270417.31999999995</v>
      </c>
      <c r="S196" s="475">
        <v>1047604.3800000005</v>
      </c>
      <c r="T196" s="475">
        <v>1012086.0699999997</v>
      </c>
      <c r="U196" s="475">
        <v>1544225.9</v>
      </c>
      <c r="V196" s="475">
        <v>264481.78000000003</v>
      </c>
      <c r="W196" s="475">
        <v>2515509.7099999995</v>
      </c>
      <c r="X196" s="475">
        <v>1352509.2300000002</v>
      </c>
      <c r="Y196" s="475">
        <v>864214.83000000019</v>
      </c>
      <c r="Z196" s="475">
        <v>3077283.9299999978</v>
      </c>
      <c r="AA196" s="475">
        <v>1229151.2599999995</v>
      </c>
      <c r="AB196" s="475">
        <v>9686276</v>
      </c>
      <c r="AC196" s="475">
        <v>780552.07999999984</v>
      </c>
      <c r="AD196" s="475">
        <v>1386215.4199999995</v>
      </c>
      <c r="AE196" s="475">
        <v>1620066.6500000001</v>
      </c>
      <c r="AF196" s="475">
        <v>985904.87000000023</v>
      </c>
      <c r="AG196" s="475">
        <v>5321348.9100000085</v>
      </c>
      <c r="AH196" s="475">
        <v>2159242.7599999979</v>
      </c>
      <c r="AI196" s="475">
        <v>1201599.1399999999</v>
      </c>
      <c r="AJ196" s="475">
        <v>2467123.3600000036</v>
      </c>
      <c r="AK196" s="475">
        <v>747080.65999999933</v>
      </c>
      <c r="AL196" s="475">
        <v>284325.03000000044</v>
      </c>
      <c r="AM196" s="475">
        <v>1088687.5900000003</v>
      </c>
      <c r="AN196" s="475">
        <v>214837.56</v>
      </c>
      <c r="AO196" s="475">
        <v>86348.52</v>
      </c>
      <c r="AP196" s="475">
        <v>449488.10000000009</v>
      </c>
      <c r="AQ196" s="475">
        <v>127444.81999999999</v>
      </c>
      <c r="AR196" s="475">
        <v>122925</v>
      </c>
      <c r="AS196" s="475">
        <v>92101.980000000025</v>
      </c>
      <c r="AT196" s="475">
        <v>81342.759999999966</v>
      </c>
      <c r="AU196" s="475">
        <v>530021.23999999987</v>
      </c>
      <c r="AV196" s="475">
        <v>65434.45</v>
      </c>
      <c r="AW196" s="475">
        <v>193151.79</v>
      </c>
      <c r="AX196" s="475">
        <v>440625.4</v>
      </c>
      <c r="AY196" s="475">
        <v>136811</v>
      </c>
      <c r="AZ196" s="475">
        <v>325555.91000000003</v>
      </c>
      <c r="BA196" s="475">
        <v>99196.809999999983</v>
      </c>
      <c r="BB196" s="475">
        <v>63724.54</v>
      </c>
      <c r="BC196" s="485">
        <v>108317.36</v>
      </c>
      <c r="BD196" s="475">
        <v>1744089.5799999998</v>
      </c>
      <c r="BE196" s="475">
        <v>1349862.3200000003</v>
      </c>
      <c r="BF196" s="475">
        <v>1834150.03</v>
      </c>
      <c r="BG196" s="475">
        <v>825764.06999999972</v>
      </c>
      <c r="BH196" s="475">
        <v>71646770.370000035</v>
      </c>
      <c r="BJ196" s="427">
        <f t="shared" si="299"/>
        <v>64000</v>
      </c>
      <c r="BK196" s="427">
        <f t="shared" si="300"/>
        <v>531000</v>
      </c>
      <c r="BL196" s="427">
        <f t="shared" si="301"/>
        <v>197000</v>
      </c>
      <c r="BM196" s="427">
        <f t="shared" si="302"/>
        <v>826000</v>
      </c>
      <c r="BN196" s="427">
        <f t="shared" si="303"/>
        <v>1835000</v>
      </c>
      <c r="BO196" s="427">
        <f t="shared" si="304"/>
        <v>1439000</v>
      </c>
      <c r="BP196" s="427">
        <f t="shared" si="305"/>
        <v>285000</v>
      </c>
      <c r="BQ196" s="427">
        <f t="shared" si="306"/>
        <v>1089000</v>
      </c>
      <c r="BR196" s="427">
        <f t="shared" si="307"/>
        <v>707000</v>
      </c>
      <c r="BS196" s="427">
        <f t="shared" si="308"/>
        <v>143000</v>
      </c>
      <c r="BT196" s="427">
        <f t="shared" si="309"/>
        <v>2516000</v>
      </c>
      <c r="BU196" s="427">
        <f t="shared" si="310"/>
        <v>1219000</v>
      </c>
      <c r="BV196" s="427">
        <f t="shared" si="311"/>
        <v>2468000</v>
      </c>
      <c r="BW196" s="427">
        <f t="shared" si="312"/>
        <v>9687000</v>
      </c>
      <c r="BX196" s="427">
        <f t="shared" si="313"/>
        <v>4670000</v>
      </c>
      <c r="BY196" s="427">
        <f t="shared" si="314"/>
        <v>1033000</v>
      </c>
      <c r="BZ196" s="427">
        <f t="shared" si="315"/>
        <v>5322000</v>
      </c>
      <c r="CA196" s="427">
        <f t="shared" si="316"/>
        <v>2448000</v>
      </c>
      <c r="CB196" s="233">
        <f t="shared" si="317"/>
        <v>64000</v>
      </c>
      <c r="CC196" s="233">
        <f t="shared" si="318"/>
        <v>9687000</v>
      </c>
      <c r="CD196" s="233">
        <f t="shared" si="319"/>
        <v>1303000</v>
      </c>
      <c r="CE196" s="428">
        <f t="shared" si="328"/>
        <v>55</v>
      </c>
      <c r="CF196" s="426">
        <f t="shared" si="321"/>
        <v>16</v>
      </c>
      <c r="CG196" s="426">
        <f t="shared" si="322"/>
        <v>4</v>
      </c>
      <c r="CH196" s="426">
        <f t="shared" si="323"/>
        <v>3</v>
      </c>
      <c r="CI196" s="426">
        <f t="shared" si="324"/>
        <v>21</v>
      </c>
      <c r="CJ196" s="426">
        <f t="shared" si="325"/>
        <v>4</v>
      </c>
      <c r="CK196" s="426">
        <f t="shared" si="326"/>
        <v>6</v>
      </c>
    </row>
    <row r="197" spans="1:89">
      <c r="A197" s="249">
        <f t="shared" si="327"/>
        <v>57000</v>
      </c>
      <c r="B197" s="248" t="s">
        <v>168</v>
      </c>
      <c r="C197" s="99" t="b">
        <f t="shared" si="298"/>
        <v>1</v>
      </c>
      <c r="D197" s="477" t="s">
        <v>168</v>
      </c>
      <c r="E197" s="475">
        <v>237877.96000000005</v>
      </c>
      <c r="F197" s="475">
        <v>310382.66999999993</v>
      </c>
      <c r="G197" s="475">
        <v>781366.85999999987</v>
      </c>
      <c r="H197" s="475">
        <v>845640.52999999968</v>
      </c>
      <c r="I197" s="476">
        <v>1571095.3999999997</v>
      </c>
      <c r="J197" s="475">
        <v>301522.08</v>
      </c>
      <c r="K197" s="475">
        <v>349658.35</v>
      </c>
      <c r="L197" s="475">
        <v>716618.89000000013</v>
      </c>
      <c r="M197" s="475">
        <v>58084.61</v>
      </c>
      <c r="N197" s="475">
        <v>84062.11</v>
      </c>
      <c r="O197" s="475">
        <v>129702.49</v>
      </c>
      <c r="P197" s="475">
        <v>409773.1</v>
      </c>
      <c r="Q197" s="475">
        <v>407586.54000000004</v>
      </c>
      <c r="R197" s="475">
        <v>75434.16</v>
      </c>
      <c r="S197" s="475">
        <v>685284.25999999978</v>
      </c>
      <c r="T197" s="475">
        <v>485540.20999999996</v>
      </c>
      <c r="U197" s="475">
        <v>220187.51</v>
      </c>
      <c r="V197" s="475">
        <v>37476.85</v>
      </c>
      <c r="W197" s="475">
        <v>590202.50999999966</v>
      </c>
      <c r="X197" s="475">
        <v>260679.63999999998</v>
      </c>
      <c r="Y197" s="475">
        <v>237416.25</v>
      </c>
      <c r="Z197" s="475">
        <v>1412846.6199999992</v>
      </c>
      <c r="AA197" s="475">
        <v>356018.25000000006</v>
      </c>
      <c r="AB197" s="475">
        <v>2093450</v>
      </c>
      <c r="AC197" s="475">
        <v>185398.12</v>
      </c>
      <c r="AD197" s="475">
        <v>438341.88000000012</v>
      </c>
      <c r="AE197" s="475">
        <v>433892.04000000004</v>
      </c>
      <c r="AF197" s="475">
        <v>72417.84</v>
      </c>
      <c r="AG197" s="475">
        <v>1714349.2499999998</v>
      </c>
      <c r="AH197" s="475">
        <v>600809.78</v>
      </c>
      <c r="AI197" s="475">
        <v>350281.72000000003</v>
      </c>
      <c r="AJ197" s="475">
        <v>746240.30999999971</v>
      </c>
      <c r="AK197" s="475">
        <v>507836.46999999991</v>
      </c>
      <c r="AL197" s="475">
        <v>12014.95</v>
      </c>
      <c r="AM197" s="475">
        <v>132651.69999999998</v>
      </c>
      <c r="AN197" s="475">
        <v>118457.66</v>
      </c>
      <c r="AO197" s="475">
        <v>3867.3799999999997</v>
      </c>
      <c r="AP197" s="475">
        <v>202533.22999999998</v>
      </c>
      <c r="AQ197" s="475">
        <v>14498.7</v>
      </c>
      <c r="AR197" s="475">
        <v>457</v>
      </c>
      <c r="AS197" s="475">
        <v>14051.470000000001</v>
      </c>
      <c r="AT197" s="475">
        <v>26452.760000000002</v>
      </c>
      <c r="AU197" s="475">
        <v>370772.27999999997</v>
      </c>
      <c r="AV197" s="475">
        <v>23212.04</v>
      </c>
      <c r="AW197" s="475">
        <v>19329.169999999998</v>
      </c>
      <c r="AX197" s="475">
        <v>163401.17000000001</v>
      </c>
      <c r="AY197" s="475">
        <v>20345</v>
      </c>
      <c r="AZ197" s="475">
        <v>14365.74</v>
      </c>
      <c r="BA197" s="475">
        <v>91570.1</v>
      </c>
      <c r="BB197" s="475">
        <v>64217.72</v>
      </c>
      <c r="BC197" s="485">
        <v>208035.77</v>
      </c>
      <c r="BD197" s="475">
        <v>508418.39000000007</v>
      </c>
      <c r="BE197" s="475">
        <v>304440.0400000001</v>
      </c>
      <c r="BF197" s="475">
        <v>1035253.9800000001</v>
      </c>
      <c r="BG197" s="475">
        <v>452881.24999999994</v>
      </c>
      <c r="BH197" s="475">
        <v>21508702.759999994</v>
      </c>
      <c r="BJ197" s="427">
        <f t="shared" si="299"/>
        <v>1000</v>
      </c>
      <c r="BK197" s="427">
        <f t="shared" si="300"/>
        <v>371000</v>
      </c>
      <c r="BL197" s="427">
        <f t="shared" si="301"/>
        <v>85000</v>
      </c>
      <c r="BM197" s="427">
        <f t="shared" si="302"/>
        <v>305000</v>
      </c>
      <c r="BN197" s="427">
        <f t="shared" si="303"/>
        <v>1036000</v>
      </c>
      <c r="BO197" s="427">
        <f t="shared" si="304"/>
        <v>576000</v>
      </c>
      <c r="BP197" s="427">
        <f t="shared" si="305"/>
        <v>13000</v>
      </c>
      <c r="BQ197" s="427">
        <f t="shared" si="306"/>
        <v>508000</v>
      </c>
      <c r="BR197" s="427">
        <f t="shared" si="307"/>
        <v>218000</v>
      </c>
      <c r="BS197" s="427">
        <f t="shared" si="308"/>
        <v>38000</v>
      </c>
      <c r="BT197" s="427">
        <f t="shared" si="309"/>
        <v>846000</v>
      </c>
      <c r="BU197" s="427">
        <f t="shared" si="310"/>
        <v>342000</v>
      </c>
      <c r="BV197" s="427">
        <f t="shared" si="311"/>
        <v>747000</v>
      </c>
      <c r="BW197" s="427">
        <f t="shared" si="312"/>
        <v>2094000</v>
      </c>
      <c r="BX197" s="427">
        <f t="shared" si="313"/>
        <v>1259000</v>
      </c>
      <c r="BY197" s="427">
        <f t="shared" si="314"/>
        <v>221000</v>
      </c>
      <c r="BZ197" s="427">
        <f t="shared" si="315"/>
        <v>1715000</v>
      </c>
      <c r="CA197" s="427">
        <f t="shared" si="316"/>
        <v>749000</v>
      </c>
      <c r="CB197" s="233">
        <f t="shared" si="317"/>
        <v>1000</v>
      </c>
      <c r="CC197" s="233">
        <f t="shared" si="318"/>
        <v>2094000</v>
      </c>
      <c r="CD197" s="233">
        <f t="shared" si="319"/>
        <v>392000</v>
      </c>
      <c r="CE197" s="428">
        <f t="shared" si="328"/>
        <v>55</v>
      </c>
      <c r="CF197" s="426">
        <f t="shared" si="321"/>
        <v>16</v>
      </c>
      <c r="CG197" s="426">
        <f t="shared" si="322"/>
        <v>4</v>
      </c>
      <c r="CH197" s="426">
        <f t="shared" si="323"/>
        <v>3</v>
      </c>
      <c r="CI197" s="426">
        <f t="shared" si="324"/>
        <v>21</v>
      </c>
      <c r="CJ197" s="426">
        <f t="shared" si="325"/>
        <v>4</v>
      </c>
      <c r="CK197" s="426">
        <f t="shared" si="326"/>
        <v>5</v>
      </c>
    </row>
    <row r="198" spans="1:89" ht="24">
      <c r="A198" s="249">
        <f t="shared" si="327"/>
        <v>58000</v>
      </c>
      <c r="B198" s="248" t="s">
        <v>169</v>
      </c>
      <c r="C198" s="99" t="b">
        <f t="shared" ref="C198" si="329">EXACT(D198,B198)</f>
        <v>1</v>
      </c>
      <c r="D198" s="477" t="s">
        <v>169</v>
      </c>
      <c r="E198" s="475">
        <v>41112.410000000003</v>
      </c>
      <c r="F198" s="475">
        <v>33979.539999999994</v>
      </c>
      <c r="G198" s="475">
        <v>33863.49</v>
      </c>
      <c r="H198" s="475">
        <v>56116.65</v>
      </c>
      <c r="I198" s="476">
        <v>51889.53</v>
      </c>
      <c r="J198" s="475">
        <v>37874.120000000003</v>
      </c>
      <c r="K198" s="475">
        <v>126296</v>
      </c>
      <c r="L198" s="475">
        <v>127103.95999999999</v>
      </c>
      <c r="M198" s="475">
        <v>2383</v>
      </c>
      <c r="N198" s="475">
        <v>37120.300000000003</v>
      </c>
      <c r="O198" s="475">
        <v>20305.649999999998</v>
      </c>
      <c r="P198" s="475">
        <v>92342.939999999988</v>
      </c>
      <c r="Q198" s="475">
        <v>29956.92</v>
      </c>
      <c r="R198" s="475">
        <v>13186.99</v>
      </c>
      <c r="S198" s="475">
        <v>77514.990000000005</v>
      </c>
      <c r="T198" s="475">
        <v>31813.359999999997</v>
      </c>
      <c r="U198" s="475">
        <v>49569.25</v>
      </c>
      <c r="V198" s="475">
        <v>8794</v>
      </c>
      <c r="W198" s="475">
        <v>113869.31</v>
      </c>
      <c r="X198" s="475">
        <v>24582.11</v>
      </c>
      <c r="Y198" s="475">
        <v>21027</v>
      </c>
      <c r="Z198" s="475">
        <v>80000.13</v>
      </c>
      <c r="AA198" s="475">
        <v>120949.08999999998</v>
      </c>
      <c r="AB198" s="475">
        <v>1017253</v>
      </c>
      <c r="AC198" s="475">
        <v>59148.830000000024</v>
      </c>
      <c r="AD198" s="475">
        <v>35038.25</v>
      </c>
      <c r="AE198" s="475">
        <v>67252.5</v>
      </c>
      <c r="AF198" s="475">
        <v>32271.850000000002</v>
      </c>
      <c r="AG198" s="475">
        <v>111865.15000000001</v>
      </c>
      <c r="AH198" s="475">
        <v>51015.12</v>
      </c>
      <c r="AI198" s="475">
        <v>38279.879999999997</v>
      </c>
      <c r="AJ198" s="475">
        <v>51109.43</v>
      </c>
      <c r="AK198" s="475">
        <v>9629.4000000000015</v>
      </c>
      <c r="AL198" s="475">
        <v>76138.219999999987</v>
      </c>
      <c r="AM198" s="475">
        <v>36545.659999999996</v>
      </c>
      <c r="AN198" s="475">
        <v>68026.8</v>
      </c>
      <c r="AO198" s="475">
        <v>145035.31</v>
      </c>
      <c r="AP198" s="475">
        <v>42671.159999999996</v>
      </c>
      <c r="AQ198" s="475">
        <v>23578.23</v>
      </c>
      <c r="AR198" s="475">
        <v>47522</v>
      </c>
      <c r="AS198" s="475">
        <v>12751.729999999998</v>
      </c>
      <c r="AT198" s="475">
        <v>35614.100000000006</v>
      </c>
      <c r="AU198" s="475">
        <v>56864.929999999993</v>
      </c>
      <c r="AV198" s="475">
        <v>25366.47</v>
      </c>
      <c r="AW198" s="475">
        <v>30138.080000000002</v>
      </c>
      <c r="AX198" s="475">
        <v>41635.06</v>
      </c>
      <c r="AY198" s="475">
        <v>20144</v>
      </c>
      <c r="AZ198" s="475">
        <v>79571.030000000013</v>
      </c>
      <c r="BA198" s="475">
        <v>25826.11</v>
      </c>
      <c r="BB198" s="475">
        <v>24203.73</v>
      </c>
      <c r="BC198" s="485">
        <v>26964.43</v>
      </c>
      <c r="BD198" s="475">
        <v>70593.900000000009</v>
      </c>
      <c r="BE198" s="475">
        <v>49169.46</v>
      </c>
      <c r="BF198" s="475">
        <v>66963</v>
      </c>
      <c r="BG198" s="475">
        <v>28948.01</v>
      </c>
      <c r="BH198" s="475">
        <v>3738785.5700000008</v>
      </c>
      <c r="BJ198" s="427">
        <f t="shared" si="299"/>
        <v>13000</v>
      </c>
      <c r="BK198" s="427">
        <f t="shared" si="300"/>
        <v>146000</v>
      </c>
      <c r="BL198" s="427">
        <f t="shared" si="301"/>
        <v>45000</v>
      </c>
      <c r="BM198" s="427">
        <f t="shared" si="302"/>
        <v>29000</v>
      </c>
      <c r="BN198" s="427">
        <f t="shared" si="303"/>
        <v>71000</v>
      </c>
      <c r="BO198" s="427">
        <f t="shared" si="304"/>
        <v>54000</v>
      </c>
      <c r="BP198" s="427">
        <f t="shared" si="305"/>
        <v>10000</v>
      </c>
      <c r="BQ198" s="427">
        <f t="shared" si="306"/>
        <v>77000</v>
      </c>
      <c r="BR198" s="427">
        <f t="shared" si="307"/>
        <v>41000</v>
      </c>
      <c r="BS198" s="427">
        <f t="shared" si="308"/>
        <v>3000</v>
      </c>
      <c r="BT198" s="427">
        <f t="shared" si="309"/>
        <v>127000</v>
      </c>
      <c r="BU198" s="427">
        <f t="shared" si="310"/>
        <v>49000</v>
      </c>
      <c r="BV198" s="427">
        <f t="shared" si="311"/>
        <v>34000</v>
      </c>
      <c r="BW198" s="427">
        <f t="shared" si="312"/>
        <v>1018000</v>
      </c>
      <c r="BX198" s="427">
        <f t="shared" si="313"/>
        <v>296000</v>
      </c>
      <c r="BY198" s="427">
        <f t="shared" si="314"/>
        <v>25000</v>
      </c>
      <c r="BZ198" s="427">
        <f t="shared" si="315"/>
        <v>128000</v>
      </c>
      <c r="CA198" s="427">
        <f t="shared" si="316"/>
        <v>71000</v>
      </c>
      <c r="CB198" s="233">
        <f t="shared" si="317"/>
        <v>3000</v>
      </c>
      <c r="CC198" s="233">
        <f t="shared" si="318"/>
        <v>1018000</v>
      </c>
      <c r="CD198" s="233">
        <f t="shared" si="319"/>
        <v>68000</v>
      </c>
      <c r="CE198" s="428">
        <f t="shared" si="328"/>
        <v>55</v>
      </c>
      <c r="CF198" s="426">
        <f t="shared" si="321"/>
        <v>16</v>
      </c>
      <c r="CG198" s="426">
        <f t="shared" si="322"/>
        <v>4</v>
      </c>
      <c r="CH198" s="426">
        <f t="shared" si="323"/>
        <v>3</v>
      </c>
      <c r="CI198" s="426">
        <f t="shared" si="324"/>
        <v>21</v>
      </c>
      <c r="CJ198" s="426">
        <f t="shared" si="325"/>
        <v>4</v>
      </c>
      <c r="CK198" s="426">
        <f t="shared" si="326"/>
        <v>7</v>
      </c>
    </row>
    <row r="199" spans="1:89">
      <c r="A199" s="249">
        <f t="shared" si="327"/>
        <v>59000</v>
      </c>
      <c r="B199" s="248" t="s">
        <v>891</v>
      </c>
      <c r="C199" s="99" t="e">
        <f t="shared" si="298"/>
        <v>#N/A</v>
      </c>
      <c r="D199" s="479" t="e">
        <v>#N/A</v>
      </c>
      <c r="E199" s="474"/>
      <c r="F199" s="474"/>
      <c r="G199" s="474"/>
      <c r="H199" s="474"/>
      <c r="I199" s="474"/>
      <c r="J199" s="474"/>
      <c r="K199" s="474"/>
      <c r="L199" s="474"/>
      <c r="M199" s="474"/>
      <c r="N199" s="474"/>
      <c r="O199" s="474"/>
      <c r="P199" s="474"/>
      <c r="Q199" s="474"/>
      <c r="R199" s="474"/>
      <c r="S199" s="474"/>
      <c r="T199" s="474"/>
      <c r="U199" s="474"/>
      <c r="V199" s="474"/>
      <c r="W199" s="474"/>
      <c r="X199" s="474"/>
      <c r="Y199" s="474"/>
      <c r="Z199" s="474"/>
      <c r="AA199" s="474"/>
      <c r="AB199" s="474"/>
      <c r="AC199" s="474"/>
      <c r="AD199" s="474"/>
      <c r="AE199" s="474"/>
      <c r="AF199" s="474"/>
      <c r="AG199" s="474"/>
      <c r="AH199" s="474"/>
      <c r="AI199" s="474"/>
      <c r="AJ199" s="474"/>
      <c r="AK199" s="474"/>
      <c r="AL199" s="474"/>
      <c r="AM199" s="474"/>
      <c r="AN199" s="474"/>
      <c r="AO199" s="474"/>
      <c r="AP199" s="474"/>
      <c r="AQ199" s="474"/>
      <c r="AR199" s="474"/>
      <c r="AS199" s="474"/>
      <c r="AT199" s="474"/>
      <c r="AU199" s="474"/>
      <c r="AV199" s="474"/>
      <c r="AW199" s="474"/>
      <c r="AX199" s="474"/>
      <c r="AY199" s="474"/>
      <c r="AZ199" s="474"/>
      <c r="BA199" s="474"/>
      <c r="BB199" s="474"/>
      <c r="BC199" s="498"/>
      <c r="BD199" s="474"/>
      <c r="BE199" s="474"/>
      <c r="BF199" s="474"/>
      <c r="BG199" s="474"/>
      <c r="BH199" s="474"/>
      <c r="BJ199" s="427">
        <f t="shared" si="299"/>
        <v>0</v>
      </c>
      <c r="BK199" s="427">
        <f t="shared" si="300"/>
        <v>0</v>
      </c>
      <c r="BL199" s="427">
        <f t="shared" si="301"/>
        <v>0</v>
      </c>
      <c r="BM199" s="427">
        <f t="shared" si="302"/>
        <v>0</v>
      </c>
      <c r="BN199" s="427">
        <f t="shared" si="303"/>
        <v>0</v>
      </c>
      <c r="BO199" s="427">
        <f t="shared" si="304"/>
        <v>0</v>
      </c>
      <c r="BP199" s="427">
        <f t="shared" si="305"/>
        <v>0</v>
      </c>
      <c r="BQ199" s="427">
        <f t="shared" si="306"/>
        <v>0</v>
      </c>
      <c r="BR199" s="427">
        <f t="shared" si="307"/>
        <v>0</v>
      </c>
      <c r="BS199" s="427">
        <f t="shared" si="308"/>
        <v>0</v>
      </c>
      <c r="BT199" s="427">
        <f t="shared" si="309"/>
        <v>0</v>
      </c>
      <c r="BU199" s="427">
        <f t="shared" si="310"/>
        <v>0</v>
      </c>
      <c r="BV199" s="427">
        <f t="shared" si="311"/>
        <v>0</v>
      </c>
      <c r="BW199" s="427">
        <f t="shared" si="312"/>
        <v>0</v>
      </c>
      <c r="BX199" s="427">
        <f t="shared" si="313"/>
        <v>0</v>
      </c>
      <c r="BY199" s="427">
        <f t="shared" si="314"/>
        <v>0</v>
      </c>
      <c r="BZ199" s="427">
        <f t="shared" si="315"/>
        <v>0</v>
      </c>
      <c r="CA199" s="427">
        <f t="shared" si="316"/>
        <v>0</v>
      </c>
      <c r="CB199" s="233">
        <f t="shared" si="317"/>
        <v>0</v>
      </c>
      <c r="CC199" s="233">
        <f t="shared" si="318"/>
        <v>0</v>
      </c>
      <c r="CD199" s="233">
        <f t="shared" si="319"/>
        <v>0</v>
      </c>
      <c r="CE199" s="428">
        <f t="shared" si="328"/>
        <v>0</v>
      </c>
      <c r="CF199" s="426">
        <f t="shared" si="321"/>
        <v>0</v>
      </c>
      <c r="CG199" s="426">
        <f t="shared" si="322"/>
        <v>0</v>
      </c>
      <c r="CH199" s="426">
        <f t="shared" si="323"/>
        <v>0</v>
      </c>
      <c r="CI199" s="426">
        <f t="shared" si="324"/>
        <v>0</v>
      </c>
      <c r="CJ199" s="426">
        <f t="shared" si="325"/>
        <v>0</v>
      </c>
      <c r="CK199" s="426">
        <f t="shared" si="326"/>
        <v>1</v>
      </c>
    </row>
    <row r="200" spans="1:89">
      <c r="A200" s="253">
        <v>90000</v>
      </c>
      <c r="B200" s="221" t="s">
        <v>53</v>
      </c>
      <c r="C200" s="223"/>
      <c r="D200" s="354" t="s">
        <v>1457</v>
      </c>
      <c r="E200" s="480">
        <f>SUM(E191:E199)</f>
        <v>44851747.750000007</v>
      </c>
      <c r="F200" s="480">
        <f t="shared" ref="F200:BH200" si="330">SUM(F191:F199)</f>
        <v>31681821.150000013</v>
      </c>
      <c r="G200" s="480">
        <f t="shared" si="330"/>
        <v>51519365.940000042</v>
      </c>
      <c r="H200" s="480">
        <f t="shared" si="330"/>
        <v>67620140.659999996</v>
      </c>
      <c r="I200" s="480">
        <f t="shared" si="330"/>
        <v>140651662.24000013</v>
      </c>
      <c r="J200" s="480">
        <f t="shared" si="330"/>
        <v>55508846.329999961</v>
      </c>
      <c r="K200" s="480">
        <f t="shared" si="330"/>
        <v>32975952.339999977</v>
      </c>
      <c r="L200" s="480">
        <f t="shared" si="330"/>
        <v>77242919.719999999</v>
      </c>
      <c r="M200" s="480">
        <f t="shared" si="330"/>
        <v>4491332.5700000012</v>
      </c>
      <c r="N200" s="480">
        <f t="shared" si="330"/>
        <v>8767933.5900000017</v>
      </c>
      <c r="O200" s="480">
        <f t="shared" si="330"/>
        <v>12049735.000000006</v>
      </c>
      <c r="P200" s="480">
        <f t="shared" si="330"/>
        <v>50452203.230000019</v>
      </c>
      <c r="Q200" s="480">
        <f t="shared" si="330"/>
        <v>49551777.639999993</v>
      </c>
      <c r="R200" s="480">
        <f t="shared" si="330"/>
        <v>6995202.5500000035</v>
      </c>
      <c r="S200" s="480">
        <f t="shared" si="330"/>
        <v>37340131.180000015</v>
      </c>
      <c r="T200" s="480">
        <f t="shared" si="330"/>
        <v>26850370.649999976</v>
      </c>
      <c r="U200" s="480">
        <f t="shared" si="330"/>
        <v>39683488.520000011</v>
      </c>
      <c r="V200" s="480">
        <f t="shared" si="330"/>
        <v>4443922.6900000013</v>
      </c>
      <c r="W200" s="480">
        <f t="shared" si="330"/>
        <v>61636873.710000038</v>
      </c>
      <c r="X200" s="480">
        <f t="shared" si="330"/>
        <v>47235638.110000014</v>
      </c>
      <c r="Y200" s="480">
        <f t="shared" si="330"/>
        <v>23498112.629999999</v>
      </c>
      <c r="Z200" s="480">
        <f t="shared" si="330"/>
        <v>112889496.80999991</v>
      </c>
      <c r="AA200" s="480">
        <f t="shared" si="330"/>
        <v>36591166.899999991</v>
      </c>
      <c r="AB200" s="480">
        <f t="shared" si="330"/>
        <v>364621276.74999988</v>
      </c>
      <c r="AC200" s="480">
        <f t="shared" si="330"/>
        <v>22330940.11999999</v>
      </c>
      <c r="AD200" s="480">
        <f t="shared" si="330"/>
        <v>34311788.37000002</v>
      </c>
      <c r="AE200" s="480">
        <f t="shared" si="330"/>
        <v>59950441.639999971</v>
      </c>
      <c r="AF200" s="480">
        <f t="shared" si="330"/>
        <v>28715477.609999996</v>
      </c>
      <c r="AG200" s="480">
        <f t="shared" si="330"/>
        <v>162729013.37000021</v>
      </c>
      <c r="AH200" s="480">
        <f t="shared" si="330"/>
        <v>55015252.749999955</v>
      </c>
      <c r="AI200" s="480">
        <f t="shared" si="330"/>
        <v>53918748.080000013</v>
      </c>
      <c r="AJ200" s="480">
        <f t="shared" si="330"/>
        <v>77022482.469999924</v>
      </c>
      <c r="AK200" s="480">
        <f t="shared" si="330"/>
        <v>15288032.969999984</v>
      </c>
      <c r="AL200" s="480">
        <f t="shared" si="330"/>
        <v>6676057.1399999987</v>
      </c>
      <c r="AM200" s="480">
        <f t="shared" si="330"/>
        <v>13558433.849999996</v>
      </c>
      <c r="AN200" s="480">
        <f t="shared" si="330"/>
        <v>5394469.3099999987</v>
      </c>
      <c r="AO200" s="480">
        <f t="shared" si="330"/>
        <v>2672157.8399999994</v>
      </c>
      <c r="AP200" s="480">
        <f t="shared" si="330"/>
        <v>9136035.4600000009</v>
      </c>
      <c r="AQ200" s="480">
        <f t="shared" si="330"/>
        <v>2363028.2700000005</v>
      </c>
      <c r="AR200" s="480">
        <f t="shared" si="330"/>
        <v>4288928.96</v>
      </c>
      <c r="AS200" s="480">
        <f t="shared" si="330"/>
        <v>2241083.3699999996</v>
      </c>
      <c r="AT200" s="480">
        <f t="shared" si="330"/>
        <v>2103413.9499999993</v>
      </c>
      <c r="AU200" s="480">
        <f t="shared" si="330"/>
        <v>7733048.6500000004</v>
      </c>
      <c r="AV200" s="480">
        <f t="shared" si="330"/>
        <v>3209421.26</v>
      </c>
      <c r="AW200" s="480">
        <f t="shared" si="330"/>
        <v>2923824.3799999994</v>
      </c>
      <c r="AX200" s="480">
        <f t="shared" si="330"/>
        <v>7358041.549999997</v>
      </c>
      <c r="AY200" s="480">
        <f t="shared" si="330"/>
        <v>2736067.01</v>
      </c>
      <c r="AZ200" s="480">
        <f t="shared" si="330"/>
        <v>6080781.040000001</v>
      </c>
      <c r="BA200" s="480">
        <f t="shared" si="330"/>
        <v>1745929.05</v>
      </c>
      <c r="BB200" s="480">
        <f t="shared" si="330"/>
        <v>1150163.8099999998</v>
      </c>
      <c r="BC200" s="502">
        <f t="shared" si="330"/>
        <v>1730643.3800000001</v>
      </c>
      <c r="BD200" s="480">
        <f t="shared" si="330"/>
        <v>52750040.859999992</v>
      </c>
      <c r="BE200" s="480">
        <f t="shared" si="330"/>
        <v>32331544.479999986</v>
      </c>
      <c r="BF200" s="480">
        <f t="shared" si="330"/>
        <v>55831939.18</v>
      </c>
      <c r="BG200" s="480">
        <f t="shared" si="330"/>
        <v>18267710.830000002</v>
      </c>
      <c r="BH200" s="480">
        <f t="shared" si="330"/>
        <v>2140716059.6700006</v>
      </c>
      <c r="BJ200" s="432">
        <f>SUM(BJ191:BJ199)</f>
        <v>900000</v>
      </c>
      <c r="BK200" s="432">
        <f t="shared" ref="BK200:CK200" si="331">SUM(BK191:BK199)</f>
        <v>10191000</v>
      </c>
      <c r="BL200" s="432">
        <f t="shared" si="331"/>
        <v>3935000</v>
      </c>
      <c r="BM200" s="432">
        <f t="shared" si="331"/>
        <v>18008000</v>
      </c>
      <c r="BN200" s="432">
        <f t="shared" si="331"/>
        <v>57844000</v>
      </c>
      <c r="BO200" s="432">
        <f t="shared" si="331"/>
        <v>39799000</v>
      </c>
      <c r="BP200" s="432">
        <f t="shared" si="331"/>
        <v>6399000</v>
      </c>
      <c r="BQ200" s="432">
        <f t="shared" si="331"/>
        <v>17154000</v>
      </c>
      <c r="BR200" s="432">
        <f t="shared" si="331"/>
        <v>11844000</v>
      </c>
      <c r="BS200" s="432">
        <f t="shared" si="331"/>
        <v>3931000</v>
      </c>
      <c r="BT200" s="432">
        <f t="shared" si="331"/>
        <v>73835000</v>
      </c>
      <c r="BU200" s="432">
        <f t="shared" si="331"/>
        <v>34824000</v>
      </c>
      <c r="BV200" s="432">
        <f t="shared" si="331"/>
        <v>48593000</v>
      </c>
      <c r="BW200" s="432">
        <f t="shared" si="331"/>
        <v>364626000</v>
      </c>
      <c r="BX200" s="432">
        <f t="shared" si="331"/>
        <v>151517000</v>
      </c>
      <c r="BY200" s="432">
        <f t="shared" si="331"/>
        <v>37511000</v>
      </c>
      <c r="BZ200" s="432">
        <f t="shared" si="331"/>
        <v>166236000</v>
      </c>
      <c r="CA200" s="432">
        <f t="shared" si="331"/>
        <v>81704000</v>
      </c>
      <c r="CB200" s="432">
        <f t="shared" si="331"/>
        <v>851000</v>
      </c>
      <c r="CC200" s="432">
        <f t="shared" si="331"/>
        <v>364626000</v>
      </c>
      <c r="CD200" s="432">
        <f t="shared" si="331"/>
        <v>38925000</v>
      </c>
      <c r="CE200" s="432">
        <f t="shared" si="331"/>
        <v>440</v>
      </c>
      <c r="CF200" s="432">
        <f t="shared" si="331"/>
        <v>128</v>
      </c>
      <c r="CG200" s="432">
        <f t="shared" si="331"/>
        <v>32</v>
      </c>
      <c r="CH200" s="432">
        <f t="shared" si="331"/>
        <v>24</v>
      </c>
      <c r="CI200" s="432">
        <f t="shared" si="331"/>
        <v>168</v>
      </c>
      <c r="CJ200" s="432">
        <f t="shared" si="331"/>
        <v>32</v>
      </c>
      <c r="CK200" s="432">
        <f t="shared" si="331"/>
        <v>50</v>
      </c>
    </row>
    <row r="201" spans="1:89">
      <c r="C201" s="234"/>
      <c r="BJ201" s="266"/>
      <c r="BK201" s="266"/>
      <c r="BL201" s="266"/>
      <c r="BM201" s="266"/>
      <c r="BN201" s="266"/>
      <c r="BO201" s="266"/>
      <c r="BP201" s="266"/>
      <c r="BQ201" s="266"/>
      <c r="BR201" s="266"/>
      <c r="BS201" s="266"/>
      <c r="BT201" s="266"/>
      <c r="BU201" s="266"/>
      <c r="BV201" s="266"/>
      <c r="BW201" s="266"/>
      <c r="BX201" s="266"/>
      <c r="BY201" s="266"/>
      <c r="BZ201" s="266"/>
      <c r="CA201" s="266"/>
      <c r="CB201" s="231"/>
      <c r="CC201" s="231"/>
      <c r="CD201" s="231"/>
      <c r="CE201" s="30"/>
      <c r="CF201" s="226"/>
      <c r="CG201" s="226"/>
      <c r="CH201" s="226"/>
      <c r="CI201" s="226"/>
      <c r="CJ201" s="226"/>
      <c r="CK201" s="226"/>
    </row>
    <row r="202" spans="1:89">
      <c r="BJ202" s="266"/>
      <c r="BK202" s="266"/>
      <c r="BL202" s="266"/>
      <c r="BM202" s="266"/>
      <c r="BN202" s="266"/>
      <c r="BO202" s="266"/>
      <c r="BP202" s="266"/>
      <c r="BQ202" s="266"/>
      <c r="BR202" s="266"/>
      <c r="BS202" s="266"/>
      <c r="BT202" s="266"/>
      <c r="BU202" s="266"/>
      <c r="BV202" s="266"/>
      <c r="BW202" s="266"/>
      <c r="BX202" s="266"/>
      <c r="BY202" s="266"/>
      <c r="BZ202" s="266"/>
      <c r="CA202" s="266"/>
      <c r="CB202" s="231"/>
      <c r="CC202" s="231"/>
      <c r="CD202" s="231"/>
      <c r="CE202" s="30"/>
      <c r="CF202" s="226"/>
      <c r="CG202" s="226"/>
      <c r="CH202" s="226"/>
      <c r="CI202" s="226"/>
      <c r="CJ202" s="226"/>
      <c r="CK202" s="226"/>
    </row>
    <row r="203" spans="1:89">
      <c r="BH203" s="234"/>
      <c r="BJ203" s="266"/>
      <c r="BK203" s="266"/>
      <c r="BL203" s="266"/>
      <c r="BM203" s="266"/>
      <c r="BN203" s="266"/>
      <c r="BO203" s="266"/>
      <c r="BP203" s="266"/>
      <c r="BQ203" s="266"/>
      <c r="BR203" s="266"/>
      <c r="BS203" s="266"/>
      <c r="BT203" s="266"/>
      <c r="BU203" s="266"/>
      <c r="BV203" s="266"/>
      <c r="BW203" s="266"/>
      <c r="BX203" s="266"/>
      <c r="BY203" s="266"/>
      <c r="BZ203" s="266"/>
      <c r="CA203" s="266"/>
      <c r="CB203" s="231"/>
      <c r="CC203" s="231"/>
      <c r="CD203" s="231"/>
      <c r="CE203" s="30"/>
      <c r="CF203" s="226"/>
      <c r="CG203" s="226"/>
      <c r="CH203" s="226"/>
      <c r="CI203" s="226"/>
      <c r="CJ203" s="226"/>
      <c r="CK203" s="226"/>
    </row>
    <row r="204" spans="1:89">
      <c r="B204" s="239" t="s">
        <v>507</v>
      </c>
      <c r="C204" s="228"/>
      <c r="BJ204" s="266"/>
      <c r="BK204" s="266"/>
      <c r="BL204" s="266"/>
      <c r="BM204" s="266"/>
      <c r="BN204" s="266"/>
      <c r="BO204" s="266"/>
      <c r="BP204" s="266"/>
      <c r="BQ204" s="266"/>
      <c r="BR204" s="266"/>
      <c r="BS204" s="266"/>
      <c r="BT204" s="266"/>
      <c r="BU204" s="266"/>
      <c r="BV204" s="266"/>
      <c r="BW204" s="266"/>
      <c r="BX204" s="266"/>
      <c r="BY204" s="266"/>
      <c r="BZ204" s="266"/>
      <c r="CA204" s="266"/>
      <c r="CB204" s="231"/>
      <c r="CC204" s="231"/>
      <c r="CD204" s="231"/>
      <c r="CE204" s="30"/>
      <c r="CF204" s="226"/>
      <c r="CG204" s="226"/>
      <c r="CH204" s="226"/>
      <c r="CI204" s="226"/>
      <c r="CJ204" s="226"/>
      <c r="CK204" s="226"/>
    </row>
    <row r="205" spans="1:89">
      <c r="B205" s="228" t="s">
        <v>559</v>
      </c>
      <c r="C205" s="229">
        <f t="shared" ref="C205:AH205" si="332">C$2</f>
        <v>3</v>
      </c>
      <c r="D205" s="281">
        <f t="shared" si="332"/>
        <v>4</v>
      </c>
      <c r="E205" s="229">
        <f t="shared" si="332"/>
        <v>5</v>
      </c>
      <c r="F205" s="229">
        <f t="shared" si="332"/>
        <v>6</v>
      </c>
      <c r="G205" s="229">
        <f t="shared" si="332"/>
        <v>7</v>
      </c>
      <c r="H205" s="229">
        <f t="shared" si="332"/>
        <v>8</v>
      </c>
      <c r="I205" s="229">
        <f t="shared" si="332"/>
        <v>9</v>
      </c>
      <c r="J205" s="229">
        <f t="shared" si="332"/>
        <v>10</v>
      </c>
      <c r="K205" s="229">
        <f t="shared" si="332"/>
        <v>11</v>
      </c>
      <c r="L205" s="229">
        <f t="shared" si="332"/>
        <v>12</v>
      </c>
      <c r="M205" s="229">
        <f t="shared" si="332"/>
        <v>13</v>
      </c>
      <c r="N205" s="229">
        <f t="shared" si="332"/>
        <v>14</v>
      </c>
      <c r="O205" s="229">
        <f t="shared" si="332"/>
        <v>15</v>
      </c>
      <c r="P205" s="229">
        <f t="shared" si="332"/>
        <v>16</v>
      </c>
      <c r="Q205" s="229">
        <f t="shared" si="332"/>
        <v>17</v>
      </c>
      <c r="R205" s="229">
        <f t="shared" si="332"/>
        <v>18</v>
      </c>
      <c r="S205" s="229">
        <f t="shared" si="332"/>
        <v>19</v>
      </c>
      <c r="T205" s="229">
        <f t="shared" si="332"/>
        <v>20</v>
      </c>
      <c r="U205" s="229">
        <f t="shared" si="332"/>
        <v>21</v>
      </c>
      <c r="V205" s="229">
        <f t="shared" si="332"/>
        <v>22</v>
      </c>
      <c r="W205" s="229">
        <f t="shared" si="332"/>
        <v>23</v>
      </c>
      <c r="X205" s="229">
        <f t="shared" si="332"/>
        <v>24</v>
      </c>
      <c r="Y205" s="229">
        <f t="shared" si="332"/>
        <v>25</v>
      </c>
      <c r="Z205" s="229">
        <f t="shared" si="332"/>
        <v>26</v>
      </c>
      <c r="AA205" s="229">
        <f t="shared" si="332"/>
        <v>27</v>
      </c>
      <c r="AB205" s="229">
        <f t="shared" si="332"/>
        <v>28</v>
      </c>
      <c r="AC205" s="229">
        <f t="shared" si="332"/>
        <v>29</v>
      </c>
      <c r="AD205" s="229">
        <f t="shared" si="332"/>
        <v>30</v>
      </c>
      <c r="AE205" s="229">
        <f t="shared" si="332"/>
        <v>31</v>
      </c>
      <c r="AF205" s="229">
        <f t="shared" si="332"/>
        <v>32</v>
      </c>
      <c r="AG205" s="229">
        <f t="shared" si="332"/>
        <v>33</v>
      </c>
      <c r="AH205" s="229">
        <f t="shared" si="332"/>
        <v>34</v>
      </c>
      <c r="AI205" s="229">
        <f t="shared" ref="AI205:BH205" si="333">AI$2</f>
        <v>35</v>
      </c>
      <c r="AJ205" s="229">
        <f t="shared" si="333"/>
        <v>36</v>
      </c>
      <c r="AK205" s="229">
        <f t="shared" si="333"/>
        <v>37</v>
      </c>
      <c r="AL205" s="229">
        <f t="shared" si="333"/>
        <v>38</v>
      </c>
      <c r="AM205" s="229">
        <f t="shared" si="333"/>
        <v>39</v>
      </c>
      <c r="AN205" s="229">
        <f t="shared" si="333"/>
        <v>40</v>
      </c>
      <c r="AO205" s="229">
        <f t="shared" si="333"/>
        <v>41</v>
      </c>
      <c r="AP205" s="229">
        <f t="shared" si="333"/>
        <v>42</v>
      </c>
      <c r="AQ205" s="229">
        <f t="shared" si="333"/>
        <v>43</v>
      </c>
      <c r="AR205" s="229">
        <f t="shared" si="333"/>
        <v>44</v>
      </c>
      <c r="AS205" s="229">
        <f t="shared" si="333"/>
        <v>45</v>
      </c>
      <c r="AT205" s="229">
        <f t="shared" si="333"/>
        <v>46</v>
      </c>
      <c r="AU205" s="229">
        <f t="shared" si="333"/>
        <v>47</v>
      </c>
      <c r="AV205" s="229">
        <f t="shared" si="333"/>
        <v>48</v>
      </c>
      <c r="AW205" s="229">
        <f t="shared" si="333"/>
        <v>49</v>
      </c>
      <c r="AX205" s="229">
        <f t="shared" si="333"/>
        <v>50</v>
      </c>
      <c r="AY205" s="229">
        <f t="shared" si="333"/>
        <v>51</v>
      </c>
      <c r="AZ205" s="229">
        <f t="shared" si="333"/>
        <v>52</v>
      </c>
      <c r="BA205" s="229">
        <f t="shared" si="333"/>
        <v>53</v>
      </c>
      <c r="BB205" s="229">
        <f t="shared" si="333"/>
        <v>54</v>
      </c>
      <c r="BC205" s="229">
        <f t="shared" si="333"/>
        <v>55</v>
      </c>
      <c r="BD205" s="229">
        <f t="shared" si="333"/>
        <v>56</v>
      </c>
      <c r="BE205" s="229">
        <f t="shared" si="333"/>
        <v>57</v>
      </c>
      <c r="BF205" s="229">
        <f t="shared" si="333"/>
        <v>58</v>
      </c>
      <c r="BG205" s="229">
        <f t="shared" si="333"/>
        <v>59</v>
      </c>
      <c r="BH205" s="229">
        <f t="shared" si="333"/>
        <v>60</v>
      </c>
      <c r="BJ205" s="266"/>
      <c r="BK205" s="266"/>
      <c r="BL205" s="266"/>
      <c r="BM205" s="266"/>
      <c r="BN205" s="266"/>
      <c r="BO205" s="266"/>
      <c r="BP205" s="266"/>
      <c r="BQ205" s="266"/>
      <c r="BR205" s="266"/>
      <c r="BS205" s="266"/>
      <c r="BT205" s="266"/>
      <c r="BU205" s="266"/>
      <c r="BV205" s="266"/>
      <c r="BW205" s="266"/>
      <c r="BX205" s="266"/>
      <c r="BY205" s="266"/>
      <c r="BZ205" s="266"/>
      <c r="CA205" s="266"/>
      <c r="CB205" s="231"/>
      <c r="CC205" s="231"/>
      <c r="CD205" s="231"/>
      <c r="CE205" s="30"/>
      <c r="CF205" s="226"/>
      <c r="CG205" s="226"/>
      <c r="CH205" s="226"/>
      <c r="CI205" s="226"/>
      <c r="CJ205" s="226"/>
      <c r="CK205" s="226"/>
    </row>
    <row r="206" spans="1:89" s="241" customFormat="1">
      <c r="B206" s="230" t="s">
        <v>571</v>
      </c>
      <c r="C206" s="242"/>
      <c r="D206" s="282" t="s">
        <v>561</v>
      </c>
      <c r="E206" s="237">
        <v>10</v>
      </c>
      <c r="F206" s="237">
        <v>30</v>
      </c>
      <c r="G206" s="237">
        <v>40</v>
      </c>
      <c r="H206" s="237">
        <v>60</v>
      </c>
      <c r="I206" s="237">
        <v>70</v>
      </c>
      <c r="J206" s="237">
        <v>80</v>
      </c>
      <c r="K206" s="237">
        <v>90</v>
      </c>
      <c r="L206" s="237">
        <v>100</v>
      </c>
      <c r="M206" s="237">
        <v>120</v>
      </c>
      <c r="N206" s="237">
        <v>130</v>
      </c>
      <c r="O206" s="237">
        <v>150</v>
      </c>
      <c r="P206" s="237">
        <v>160</v>
      </c>
      <c r="Q206" s="237">
        <v>170</v>
      </c>
      <c r="R206" s="237">
        <v>180</v>
      </c>
      <c r="S206" s="237">
        <v>190</v>
      </c>
      <c r="T206" s="237">
        <v>200</v>
      </c>
      <c r="U206" s="237">
        <v>210</v>
      </c>
      <c r="V206" s="237">
        <v>220</v>
      </c>
      <c r="W206" s="237">
        <v>230</v>
      </c>
      <c r="X206" s="237">
        <v>240</v>
      </c>
      <c r="Y206" s="237">
        <v>250</v>
      </c>
      <c r="Z206" s="237">
        <v>260</v>
      </c>
      <c r="AA206" s="237">
        <v>270</v>
      </c>
      <c r="AB206" s="237">
        <v>280</v>
      </c>
      <c r="AC206" s="237">
        <v>300</v>
      </c>
      <c r="AD206" s="237">
        <v>310</v>
      </c>
      <c r="AE206" s="237">
        <v>320</v>
      </c>
      <c r="AF206" s="237">
        <v>330</v>
      </c>
      <c r="AG206" s="237">
        <v>350</v>
      </c>
      <c r="AH206" s="237">
        <v>360</v>
      </c>
      <c r="AI206" s="237">
        <v>380</v>
      </c>
      <c r="AJ206" s="237">
        <v>390</v>
      </c>
      <c r="AK206" s="237">
        <v>400</v>
      </c>
      <c r="AL206" s="237">
        <v>410</v>
      </c>
      <c r="AM206" s="237">
        <v>420</v>
      </c>
      <c r="AN206" s="237">
        <v>480</v>
      </c>
      <c r="AO206" s="237">
        <v>500</v>
      </c>
      <c r="AP206" s="237">
        <v>510</v>
      </c>
      <c r="AQ206" s="237">
        <v>520</v>
      </c>
      <c r="AR206" s="237">
        <v>530</v>
      </c>
      <c r="AS206" s="237">
        <v>540</v>
      </c>
      <c r="AT206" s="237">
        <v>550</v>
      </c>
      <c r="AU206" s="237">
        <v>560</v>
      </c>
      <c r="AV206" s="237">
        <v>570</v>
      </c>
      <c r="AW206" s="237">
        <v>580</v>
      </c>
      <c r="AX206" s="237">
        <v>590</v>
      </c>
      <c r="AY206" s="237">
        <v>600</v>
      </c>
      <c r="AZ206" s="237">
        <v>610</v>
      </c>
      <c r="BA206" s="237">
        <v>620</v>
      </c>
      <c r="BB206" s="237">
        <v>630</v>
      </c>
      <c r="BC206" s="237">
        <v>640</v>
      </c>
      <c r="BD206" s="237">
        <v>960</v>
      </c>
      <c r="BE206" s="237">
        <v>970</v>
      </c>
      <c r="BF206" s="237">
        <v>980</v>
      </c>
      <c r="BG206" s="237">
        <v>990</v>
      </c>
      <c r="BH206" s="242" t="s">
        <v>497</v>
      </c>
      <c r="BJ206" s="266"/>
      <c r="BK206" s="266"/>
      <c r="BL206" s="266"/>
      <c r="BM206" s="266"/>
      <c r="BN206" s="266"/>
      <c r="BO206" s="266"/>
      <c r="BP206" s="266"/>
      <c r="BQ206" s="266"/>
      <c r="BR206" s="266"/>
      <c r="BS206" s="266"/>
      <c r="BT206" s="266"/>
      <c r="BU206" s="266"/>
      <c r="BV206" s="266"/>
      <c r="BW206" s="266"/>
      <c r="BX206" s="266"/>
      <c r="BY206" s="266"/>
      <c r="BZ206" s="266"/>
      <c r="CA206" s="266"/>
      <c r="CB206" s="231"/>
      <c r="CC206" s="231"/>
      <c r="CD206" s="231"/>
      <c r="CE206" s="30"/>
      <c r="CF206" s="226"/>
      <c r="CG206" s="226"/>
      <c r="CH206" s="226"/>
      <c r="CI206" s="226"/>
      <c r="CJ206" s="226"/>
      <c r="CK206" s="226"/>
    </row>
    <row r="207" spans="1:89" s="29" customFormat="1" ht="22.9" customHeight="1">
      <c r="A207" s="243"/>
      <c r="B207" s="228"/>
      <c r="C207" s="228"/>
      <c r="D207" s="283" t="s">
        <v>558</v>
      </c>
      <c r="E207" s="238" t="str">
        <f t="shared" ref="E207:AJ207" si="334">VLOOKUP(E206,num,15,FALSE)</f>
        <v>Barrington</v>
      </c>
      <c r="F207" s="238" t="str">
        <f t="shared" si="334"/>
        <v>Burrillville</v>
      </c>
      <c r="G207" s="238" t="str">
        <f t="shared" si="334"/>
        <v>Central Falls</v>
      </c>
      <c r="H207" s="238" t="str">
        <f t="shared" si="334"/>
        <v>Coventry</v>
      </c>
      <c r="I207" s="238" t="str">
        <f t="shared" si="334"/>
        <v>Cranston</v>
      </c>
      <c r="J207" s="238" t="str">
        <f t="shared" si="334"/>
        <v>Cumberland</v>
      </c>
      <c r="K207" s="238" t="str">
        <f t="shared" si="334"/>
        <v>East Greenwich</v>
      </c>
      <c r="L207" s="238" t="str">
        <f t="shared" si="334"/>
        <v>E Providence</v>
      </c>
      <c r="M207" s="238" t="str">
        <f t="shared" si="334"/>
        <v>Foster</v>
      </c>
      <c r="N207" s="238" t="str">
        <f t="shared" si="334"/>
        <v>Glocester</v>
      </c>
      <c r="O207" s="238" t="str">
        <f t="shared" si="334"/>
        <v>Jamestown</v>
      </c>
      <c r="P207" s="238" t="str">
        <f t="shared" si="334"/>
        <v>Johnston</v>
      </c>
      <c r="Q207" s="238" t="str">
        <f t="shared" si="334"/>
        <v>Lincoln</v>
      </c>
      <c r="R207" s="238" t="str">
        <f t="shared" si="334"/>
        <v>Little Compton</v>
      </c>
      <c r="S207" s="238" t="str">
        <f t="shared" si="334"/>
        <v>Middletown</v>
      </c>
      <c r="T207" s="238" t="str">
        <f t="shared" si="334"/>
        <v>Narragansett</v>
      </c>
      <c r="U207" s="238" t="str">
        <f t="shared" si="334"/>
        <v>Newport</v>
      </c>
      <c r="V207" s="238" t="str">
        <f t="shared" si="334"/>
        <v>New Shoreham</v>
      </c>
      <c r="W207" s="238" t="str">
        <f t="shared" si="334"/>
        <v>North Kingstown</v>
      </c>
      <c r="X207" s="238" t="str">
        <f t="shared" si="334"/>
        <v>North Providence</v>
      </c>
      <c r="Y207" s="238" t="str">
        <f t="shared" si="334"/>
        <v>North Smithfield</v>
      </c>
      <c r="Z207" s="238" t="str">
        <f t="shared" si="334"/>
        <v>Pawtucket</v>
      </c>
      <c r="AA207" s="238" t="str">
        <f t="shared" si="334"/>
        <v>Portsmouth</v>
      </c>
      <c r="AB207" s="238" t="str">
        <f t="shared" si="334"/>
        <v>Providence</v>
      </c>
      <c r="AC207" s="238" t="str">
        <f t="shared" si="334"/>
        <v>Scituate</v>
      </c>
      <c r="AD207" s="238" t="str">
        <f t="shared" si="334"/>
        <v>Smithfield</v>
      </c>
      <c r="AE207" s="238" t="str">
        <f t="shared" si="334"/>
        <v>South Kingstown</v>
      </c>
      <c r="AF207" s="238" t="str">
        <f t="shared" si="334"/>
        <v>Tiverton</v>
      </c>
      <c r="AG207" s="238" t="str">
        <f t="shared" si="334"/>
        <v>Warwick</v>
      </c>
      <c r="AH207" s="238" t="str">
        <f t="shared" si="334"/>
        <v>Westerly</v>
      </c>
      <c r="AI207" s="238" t="str">
        <f t="shared" si="334"/>
        <v>W Warwick</v>
      </c>
      <c r="AJ207" s="238" t="str">
        <f t="shared" si="334"/>
        <v>Woonsocket</v>
      </c>
      <c r="AK207" s="238" t="str">
        <f t="shared" ref="AK207:BG207" si="335">VLOOKUP(AK206,num,15,FALSE)</f>
        <v>Davies</v>
      </c>
      <c r="AL207" s="238" t="str">
        <f t="shared" si="335"/>
        <v>Deaf</v>
      </c>
      <c r="AM207" s="238" t="str">
        <f t="shared" si="335"/>
        <v>Metropolitan C&amp;TC</v>
      </c>
      <c r="AN207" s="238" t="str">
        <f t="shared" si="335"/>
        <v>Highlander</v>
      </c>
      <c r="AO207" s="238" t="str">
        <f t="shared" si="335"/>
        <v>New England Laborers</v>
      </c>
      <c r="AP207" s="238" t="str">
        <f t="shared" si="335"/>
        <v>Cuffee</v>
      </c>
      <c r="AQ207" s="238" t="str">
        <f t="shared" si="335"/>
        <v>Kingston Hill</v>
      </c>
      <c r="AR207" s="238" t="str">
        <f t="shared" si="335"/>
        <v>International</v>
      </c>
      <c r="AS207" s="238" t="str">
        <f t="shared" si="335"/>
        <v>Blackstone</v>
      </c>
      <c r="AT207" s="238" t="str">
        <f t="shared" si="335"/>
        <v>Compass</v>
      </c>
      <c r="AU207" s="238" t="str">
        <f t="shared" si="335"/>
        <v>Times 2</v>
      </c>
      <c r="AV207" s="238" t="str">
        <f t="shared" si="335"/>
        <v>ACES</v>
      </c>
      <c r="AW207" s="238" t="str">
        <f t="shared" si="335"/>
        <v>Beacon</v>
      </c>
      <c r="AX207" s="238" t="str">
        <f t="shared" si="335"/>
        <v>Learning Community</v>
      </c>
      <c r="AY207" s="238" t="str">
        <f t="shared" si="335"/>
        <v>Segue</v>
      </c>
      <c r="AZ207" s="238" t="str">
        <f t="shared" si="335"/>
        <v>RIMA-BV</v>
      </c>
      <c r="BA207" s="238" t="str">
        <f t="shared" ref="BA207:BB207" si="336">VLOOKUP(BA206,num,15,FALSE)</f>
        <v>Greene</v>
      </c>
      <c r="BB207" s="238" t="str">
        <f t="shared" si="336"/>
        <v>Trinity</v>
      </c>
      <c r="BC207" s="238" t="s">
        <v>1498</v>
      </c>
      <c r="BD207" s="238" t="str">
        <f t="shared" si="335"/>
        <v>Bristol-Warren</v>
      </c>
      <c r="BE207" s="238" t="str">
        <f t="shared" si="335"/>
        <v>Exeter-W. Greenwich</v>
      </c>
      <c r="BF207" s="238" t="str">
        <f t="shared" si="335"/>
        <v>Chariho</v>
      </c>
      <c r="BG207" s="238" t="str">
        <f t="shared" si="335"/>
        <v>Foster-Glocester</v>
      </c>
      <c r="BH207" s="38"/>
      <c r="BJ207" s="266"/>
      <c r="BK207" s="266"/>
      <c r="BL207" s="266"/>
      <c r="BM207" s="266"/>
      <c r="BN207" s="266"/>
      <c r="BO207" s="266"/>
      <c r="BP207" s="266"/>
      <c r="BQ207" s="266"/>
      <c r="BR207" s="266"/>
      <c r="BS207" s="266"/>
      <c r="BT207" s="266"/>
      <c r="BU207" s="266"/>
      <c r="BV207" s="266"/>
      <c r="BW207" s="266"/>
      <c r="BX207" s="266"/>
      <c r="BY207" s="266"/>
      <c r="BZ207" s="266"/>
      <c r="CA207" s="266"/>
      <c r="CB207" s="231"/>
      <c r="CC207" s="231"/>
      <c r="CD207" s="231"/>
      <c r="CE207" s="30"/>
      <c r="CF207" s="226"/>
      <c r="CG207" s="226"/>
      <c r="CH207" s="226"/>
      <c r="CI207" s="226"/>
      <c r="CJ207" s="226"/>
      <c r="CK207" s="226"/>
    </row>
    <row r="208" spans="1:89" s="30" customFormat="1" ht="22.9" customHeight="1">
      <c r="A208" s="207"/>
      <c r="B208" s="244"/>
      <c r="C208" s="228"/>
      <c r="D208" s="284" t="s">
        <v>557</v>
      </c>
      <c r="E208" s="99" t="b">
        <f t="shared" ref="E208:P208" si="337">EXACT(E207,E209)</f>
        <v>1</v>
      </c>
      <c r="F208" s="99" t="b">
        <f t="shared" si="337"/>
        <v>1</v>
      </c>
      <c r="G208" s="99" t="b">
        <f t="shared" si="337"/>
        <v>1</v>
      </c>
      <c r="H208" s="99" t="b">
        <f t="shared" si="337"/>
        <v>1</v>
      </c>
      <c r="I208" s="99" t="b">
        <f t="shared" si="337"/>
        <v>1</v>
      </c>
      <c r="J208" s="99" t="b">
        <f t="shared" si="337"/>
        <v>1</v>
      </c>
      <c r="K208" s="99" t="b">
        <f t="shared" si="337"/>
        <v>1</v>
      </c>
      <c r="L208" s="99" t="b">
        <f t="shared" si="337"/>
        <v>1</v>
      </c>
      <c r="M208" s="99" t="b">
        <f t="shared" si="337"/>
        <v>1</v>
      </c>
      <c r="N208" s="99" t="b">
        <f t="shared" si="337"/>
        <v>1</v>
      </c>
      <c r="O208" s="99" t="b">
        <f t="shared" si="337"/>
        <v>1</v>
      </c>
      <c r="P208" s="99" t="b">
        <f t="shared" si="337"/>
        <v>1</v>
      </c>
      <c r="Q208" s="99" t="b">
        <f t="shared" ref="Q208:BH208" si="338">EXACT(Q207,Q209)</f>
        <v>1</v>
      </c>
      <c r="R208" s="99" t="b">
        <f t="shared" si="338"/>
        <v>1</v>
      </c>
      <c r="S208" s="99" t="b">
        <f t="shared" si="338"/>
        <v>1</v>
      </c>
      <c r="T208" s="99" t="b">
        <f t="shared" si="338"/>
        <v>1</v>
      </c>
      <c r="U208" s="99" t="b">
        <f t="shared" si="338"/>
        <v>1</v>
      </c>
      <c r="V208" s="99" t="b">
        <f t="shared" si="338"/>
        <v>1</v>
      </c>
      <c r="W208" s="99" t="b">
        <f t="shared" si="338"/>
        <v>1</v>
      </c>
      <c r="X208" s="99" t="b">
        <f t="shared" si="338"/>
        <v>1</v>
      </c>
      <c r="Y208" s="99" t="b">
        <f t="shared" si="338"/>
        <v>1</v>
      </c>
      <c r="Z208" s="99" t="b">
        <f t="shared" si="338"/>
        <v>1</v>
      </c>
      <c r="AA208" s="99" t="b">
        <f t="shared" si="338"/>
        <v>1</v>
      </c>
      <c r="AB208" s="99" t="b">
        <f t="shared" si="338"/>
        <v>1</v>
      </c>
      <c r="AC208" s="99" t="b">
        <f t="shared" si="338"/>
        <v>1</v>
      </c>
      <c r="AD208" s="99" t="b">
        <f t="shared" si="338"/>
        <v>1</v>
      </c>
      <c r="AE208" s="99" t="b">
        <f t="shared" si="338"/>
        <v>1</v>
      </c>
      <c r="AF208" s="99" t="b">
        <f t="shared" si="338"/>
        <v>1</v>
      </c>
      <c r="AG208" s="99" t="b">
        <f t="shared" si="338"/>
        <v>1</v>
      </c>
      <c r="AH208" s="99" t="b">
        <f t="shared" si="338"/>
        <v>1</v>
      </c>
      <c r="AI208" s="99" t="b">
        <f t="shared" si="338"/>
        <v>1</v>
      </c>
      <c r="AJ208" s="99" t="b">
        <f t="shared" si="338"/>
        <v>1</v>
      </c>
      <c r="AK208" s="99" t="b">
        <f t="shared" si="338"/>
        <v>1</v>
      </c>
      <c r="AL208" s="99" t="b">
        <f t="shared" si="338"/>
        <v>1</v>
      </c>
      <c r="AM208" s="99" t="b">
        <f t="shared" si="338"/>
        <v>1</v>
      </c>
      <c r="AN208" s="99" t="b">
        <f t="shared" si="338"/>
        <v>1</v>
      </c>
      <c r="AO208" s="99" t="b">
        <f t="shared" si="338"/>
        <v>1</v>
      </c>
      <c r="AP208" s="99" t="b">
        <f t="shared" si="338"/>
        <v>1</v>
      </c>
      <c r="AQ208" s="99" t="b">
        <f t="shared" si="338"/>
        <v>1</v>
      </c>
      <c r="AR208" s="99" t="b">
        <f t="shared" si="338"/>
        <v>1</v>
      </c>
      <c r="AS208" s="99" t="b">
        <f t="shared" si="338"/>
        <v>1</v>
      </c>
      <c r="AT208" s="99" t="b">
        <f t="shared" si="338"/>
        <v>1</v>
      </c>
      <c r="AU208" s="99" t="b">
        <f t="shared" si="338"/>
        <v>1</v>
      </c>
      <c r="AV208" s="99" t="b">
        <f t="shared" si="338"/>
        <v>1</v>
      </c>
      <c r="AW208" s="99" t="b">
        <f t="shared" si="338"/>
        <v>1</v>
      </c>
      <c r="AX208" s="99" t="b">
        <f t="shared" si="338"/>
        <v>1</v>
      </c>
      <c r="AY208" s="99" t="b">
        <f t="shared" si="338"/>
        <v>1</v>
      </c>
      <c r="AZ208" s="99" t="b">
        <f t="shared" si="338"/>
        <v>1</v>
      </c>
      <c r="BA208" s="99" t="b">
        <f t="shared" ref="BA208:BC208" si="339">EXACT(BA207,BA209)</f>
        <v>1</v>
      </c>
      <c r="BB208" s="99" t="b">
        <f t="shared" si="339"/>
        <v>1</v>
      </c>
      <c r="BC208" s="99" t="b">
        <f t="shared" si="339"/>
        <v>1</v>
      </c>
      <c r="BD208" s="99" t="b">
        <f t="shared" si="338"/>
        <v>1</v>
      </c>
      <c r="BE208" s="99" t="b">
        <f t="shared" si="338"/>
        <v>1</v>
      </c>
      <c r="BF208" s="99" t="b">
        <f t="shared" si="338"/>
        <v>1</v>
      </c>
      <c r="BG208" s="99" t="b">
        <f t="shared" si="338"/>
        <v>1</v>
      </c>
      <c r="BH208" s="99" t="b">
        <f t="shared" si="338"/>
        <v>1</v>
      </c>
      <c r="BJ208" s="266"/>
      <c r="BK208" s="266"/>
      <c r="BL208" s="266"/>
      <c r="BM208" s="266"/>
      <c r="BN208" s="266"/>
      <c r="BO208" s="266"/>
      <c r="BP208" s="266"/>
      <c r="BQ208" s="266"/>
      <c r="BR208" s="266"/>
      <c r="BS208" s="266"/>
      <c r="BT208" s="266"/>
      <c r="BU208" s="266"/>
      <c r="BV208" s="266"/>
      <c r="BW208" s="266"/>
      <c r="BX208" s="266"/>
      <c r="BY208" s="266"/>
      <c r="BZ208" s="266"/>
      <c r="CA208" s="266"/>
      <c r="CB208" s="231"/>
      <c r="CC208" s="231"/>
      <c r="CD208" s="231"/>
      <c r="CF208" s="226"/>
      <c r="CG208" s="226"/>
      <c r="CH208" s="226"/>
      <c r="CI208" s="226"/>
      <c r="CJ208" s="226"/>
      <c r="CK208" s="226"/>
    </row>
    <row r="209" spans="1:89" s="30" customFormat="1" ht="22.9" customHeight="1">
      <c r="A209" s="207"/>
      <c r="B209" s="38" t="s">
        <v>46</v>
      </c>
      <c r="C209" s="245" t="s">
        <v>556</v>
      </c>
      <c r="D209" s="487" t="s">
        <v>46</v>
      </c>
      <c r="E209" s="481" t="s">
        <v>510</v>
      </c>
      <c r="F209" s="481" t="s">
        <v>514</v>
      </c>
      <c r="G209" s="481" t="s">
        <v>515</v>
      </c>
      <c r="H209" s="481" t="s">
        <v>516</v>
      </c>
      <c r="I209" s="481" t="s">
        <v>517</v>
      </c>
      <c r="J209" s="481" t="s">
        <v>518</v>
      </c>
      <c r="K209" s="481" t="s">
        <v>545</v>
      </c>
      <c r="L209" s="481" t="s">
        <v>519</v>
      </c>
      <c r="M209" s="481" t="s">
        <v>520</v>
      </c>
      <c r="N209" s="481" t="s">
        <v>547</v>
      </c>
      <c r="O209" s="481" t="s">
        <v>523</v>
      </c>
      <c r="P209" s="481" t="s">
        <v>524</v>
      </c>
      <c r="Q209" s="481" t="s">
        <v>548</v>
      </c>
      <c r="R209" s="481" t="s">
        <v>527</v>
      </c>
      <c r="S209" s="481" t="s">
        <v>529</v>
      </c>
      <c r="T209" s="481" t="s">
        <v>530</v>
      </c>
      <c r="U209" s="481" t="s">
        <v>549</v>
      </c>
      <c r="V209" s="481" t="s">
        <v>532</v>
      </c>
      <c r="W209" s="481" t="s">
        <v>533</v>
      </c>
      <c r="X209" s="481" t="s">
        <v>688</v>
      </c>
      <c r="Y209" s="481" t="s">
        <v>550</v>
      </c>
      <c r="Z209" s="481" t="s">
        <v>534</v>
      </c>
      <c r="AA209" s="481" t="s">
        <v>535</v>
      </c>
      <c r="AB209" s="481" t="s">
        <v>536</v>
      </c>
      <c r="AC209" s="481" t="s">
        <v>551</v>
      </c>
      <c r="AD209" s="481" t="s">
        <v>538</v>
      </c>
      <c r="AE209" s="481" t="s">
        <v>539</v>
      </c>
      <c r="AF209" s="481" t="s">
        <v>540</v>
      </c>
      <c r="AG209" s="481" t="s">
        <v>553</v>
      </c>
      <c r="AH209" s="481" t="s">
        <v>554</v>
      </c>
      <c r="AI209" s="481" t="s">
        <v>541</v>
      </c>
      <c r="AJ209" s="481" t="s">
        <v>555</v>
      </c>
      <c r="AK209" s="481" t="s">
        <v>562</v>
      </c>
      <c r="AL209" s="481" t="s">
        <v>563</v>
      </c>
      <c r="AM209" s="481" t="s">
        <v>528</v>
      </c>
      <c r="AN209" s="481" t="s">
        <v>692</v>
      </c>
      <c r="AO209" s="481" t="s">
        <v>531</v>
      </c>
      <c r="AP209" s="481" t="s">
        <v>544</v>
      </c>
      <c r="AQ209" s="481" t="s">
        <v>525</v>
      </c>
      <c r="AR209" s="481" t="s">
        <v>522</v>
      </c>
      <c r="AS209" s="481" t="s">
        <v>512</v>
      </c>
      <c r="AT209" s="481" t="s">
        <v>543</v>
      </c>
      <c r="AU209" s="481" t="s">
        <v>552</v>
      </c>
      <c r="AV209" s="481" t="s">
        <v>1475</v>
      </c>
      <c r="AW209" s="481" t="s">
        <v>511</v>
      </c>
      <c r="AX209" s="481" t="s">
        <v>526</v>
      </c>
      <c r="AY209" s="481" t="s">
        <v>537</v>
      </c>
      <c r="AZ209" s="481" t="s">
        <v>689</v>
      </c>
      <c r="BA209" s="481" t="s">
        <v>1473</v>
      </c>
      <c r="BB209" s="481" t="s">
        <v>1474</v>
      </c>
      <c r="BC209" s="497" t="s">
        <v>1498</v>
      </c>
      <c r="BD209" s="481" t="s">
        <v>513</v>
      </c>
      <c r="BE209" s="481" t="s">
        <v>546</v>
      </c>
      <c r="BF209" s="481" t="s">
        <v>542</v>
      </c>
      <c r="BG209" s="481" t="s">
        <v>521</v>
      </c>
      <c r="BH209" s="481"/>
      <c r="BJ209" s="266"/>
      <c r="BK209" s="266"/>
      <c r="BL209" s="266"/>
      <c r="BM209" s="266"/>
      <c r="BN209" s="266"/>
      <c r="BO209" s="266"/>
      <c r="BP209" s="266"/>
      <c r="BQ209" s="266"/>
      <c r="BR209" s="266"/>
      <c r="BS209" s="266"/>
      <c r="BT209" s="266"/>
      <c r="BU209" s="266"/>
      <c r="BV209" s="266"/>
      <c r="BW209" s="266"/>
      <c r="BX209" s="266"/>
      <c r="BY209" s="266"/>
      <c r="BZ209" s="266"/>
      <c r="CA209" s="266"/>
      <c r="CB209" s="231"/>
      <c r="CC209" s="231"/>
      <c r="CD209" s="231"/>
      <c r="CF209" s="226"/>
      <c r="CG209" s="226"/>
      <c r="CH209" s="226"/>
      <c r="CI209" s="226"/>
      <c r="CJ209" s="226"/>
      <c r="CK209" s="226"/>
    </row>
    <row r="210" spans="1:89">
      <c r="A210" s="249">
        <f>LEFT(B210,3)*100</f>
        <v>51100</v>
      </c>
      <c r="B210" s="248" t="s">
        <v>170</v>
      </c>
      <c r="C210" s="99" t="b">
        <f t="shared" ref="C210:C253" si="340">EXACT(D210,B210)</f>
        <v>1</v>
      </c>
      <c r="D210" s="484" t="s">
        <v>170</v>
      </c>
      <c r="E210" s="483">
        <v>27535165.48</v>
      </c>
      <c r="F210" s="482">
        <v>17375346.440000009</v>
      </c>
      <c r="G210" s="482">
        <v>26544295.480000008</v>
      </c>
      <c r="H210" s="482">
        <v>41776841.149999954</v>
      </c>
      <c r="I210" s="481">
        <v>85118745.609999985</v>
      </c>
      <c r="J210" s="482">
        <v>30853979.089999996</v>
      </c>
      <c r="K210" s="482">
        <v>19872846.489999983</v>
      </c>
      <c r="L210" s="482">
        <v>40583030.290000036</v>
      </c>
      <c r="M210" s="482">
        <v>2442540.0499999998</v>
      </c>
      <c r="N210" s="482">
        <v>5069122.6800000025</v>
      </c>
      <c r="O210" s="482">
        <v>5330098.7600000016</v>
      </c>
      <c r="P210" s="482">
        <v>25624957.139999989</v>
      </c>
      <c r="Q210" s="482">
        <v>29003326.939999986</v>
      </c>
      <c r="R210" s="482">
        <v>3196344.3600000031</v>
      </c>
      <c r="S210" s="482">
        <v>20683112.669999998</v>
      </c>
      <c r="T210" s="482">
        <v>15895465.829999994</v>
      </c>
      <c r="U210" s="482">
        <v>20093393.70000001</v>
      </c>
      <c r="V210" s="482">
        <v>2579396.600000002</v>
      </c>
      <c r="W210" s="482">
        <v>35286843.009999983</v>
      </c>
      <c r="X210" s="482">
        <v>26153176.879999999</v>
      </c>
      <c r="Y210" s="482">
        <v>13356164.419999991</v>
      </c>
      <c r="Z210" s="482">
        <v>59836089.510000072</v>
      </c>
      <c r="AA210" s="482">
        <v>19775751.219999999</v>
      </c>
      <c r="AB210" s="482">
        <v>168510666</v>
      </c>
      <c r="AC210" s="482">
        <v>13742196.43</v>
      </c>
      <c r="AD210" s="482">
        <v>20115204.160000026</v>
      </c>
      <c r="AE210" s="482">
        <v>33882517.230000004</v>
      </c>
      <c r="AF210" s="482">
        <v>15376006.219999995</v>
      </c>
      <c r="AG210" s="482">
        <v>98503533.800000027</v>
      </c>
      <c r="AH210" s="482">
        <v>31425183.489999987</v>
      </c>
      <c r="AI210" s="482">
        <v>29344346.540000014</v>
      </c>
      <c r="AJ210" s="482">
        <v>41461220.020000026</v>
      </c>
      <c r="AK210" s="482">
        <v>7746786.459999986</v>
      </c>
      <c r="AL210" s="482">
        <v>3544326.5100000002</v>
      </c>
      <c r="AM210" s="482">
        <v>7180752.3099999977</v>
      </c>
      <c r="AN210" s="482">
        <v>2791802.75</v>
      </c>
      <c r="AO210" s="482">
        <v>1517668.1099999996</v>
      </c>
      <c r="AP210" s="482">
        <v>5560795.6999999974</v>
      </c>
      <c r="AQ210" s="482">
        <v>1218709.4400000002</v>
      </c>
      <c r="AR210" s="482">
        <v>2351928</v>
      </c>
      <c r="AS210" s="482">
        <v>1241487.42</v>
      </c>
      <c r="AT210" s="482">
        <v>1054718.99</v>
      </c>
      <c r="AU210" s="482">
        <v>3895192.2300000004</v>
      </c>
      <c r="AV210" s="482">
        <v>1831831.47</v>
      </c>
      <c r="AW210" s="482">
        <v>1691000.8499999994</v>
      </c>
      <c r="AX210" s="482">
        <v>3923014.6199999982</v>
      </c>
      <c r="AY210" s="482">
        <v>1842505</v>
      </c>
      <c r="AZ210" s="482">
        <v>3111187.7100000014</v>
      </c>
      <c r="BA210" s="482">
        <v>862042.72</v>
      </c>
      <c r="BB210" s="482">
        <v>529931.74</v>
      </c>
      <c r="BC210" s="482">
        <v>820478.85000000009</v>
      </c>
      <c r="BD210" s="482">
        <v>27595657.950000003</v>
      </c>
      <c r="BE210" s="482">
        <v>16926885.869999997</v>
      </c>
      <c r="BF210" s="482">
        <v>31666930.300000001</v>
      </c>
      <c r="BG210" s="482">
        <v>10275198.330000006</v>
      </c>
      <c r="BH210" s="482">
        <v>1165527741.0200002</v>
      </c>
      <c r="BJ210" s="427">
        <f t="shared" ref="BJ210:BJ253" si="341">ROUNDUP(MIN($AN210:$BC210),-3)</f>
        <v>530000</v>
      </c>
      <c r="BK210" s="427">
        <f t="shared" ref="BK210:BK253" si="342">ROUNDUP(MAX($AN210:$BC210),-3)</f>
        <v>5561000</v>
      </c>
      <c r="BL210" s="427">
        <f t="shared" ref="BL210:BL253" si="343">IF(ISERROR(ROUNDUP(AVERAGE($AN210:$BC210),-3))=TRUE,0,ROUNDUP(AVERAGE($AN210:$BC210),-3))</f>
        <v>2141000</v>
      </c>
      <c r="BM210" s="427">
        <f t="shared" ref="BM210:BM253" si="344">ROUNDUP(MIN($BD210:$BG210),-3)</f>
        <v>10276000</v>
      </c>
      <c r="BN210" s="427">
        <f t="shared" ref="BN210:BN253" si="345">ROUNDUP(MAX($BD210:$BG210),-3)</f>
        <v>31667000</v>
      </c>
      <c r="BO210" s="427">
        <f t="shared" ref="BO210:BO253" si="346">IF(ISERROR(ROUNDUP(AVERAGE($BD210:$BG210),-3))=TRUE,0,ROUNDUP(AVERAGE($BD210:$BG210),-3))</f>
        <v>21617000</v>
      </c>
      <c r="BP210" s="427">
        <f t="shared" ref="BP210:BP253" si="347">ROUNDUP(MIN($AK210:$AM210),-3)</f>
        <v>3545000</v>
      </c>
      <c r="BQ210" s="427">
        <f t="shared" ref="BQ210:BQ253" si="348">ROUNDUP(MAX($AK210:$AM210),-3)</f>
        <v>7747000</v>
      </c>
      <c r="BR210" s="427">
        <f t="shared" ref="BR210:BR253" si="349">IF(ISERROR(ROUNDUP(AVERAGE($AK210:$AM210),-3))=TRUE,0,ROUNDUP(AVERAGE($AK210:$AM210),-3))</f>
        <v>6158000</v>
      </c>
      <c r="BS210" s="427">
        <f t="shared" ref="BS210:BS253" si="350">ROUNDUP(MIN($E210,$F210,$H210,$J210,$K210,$M210,$N210,$O210,$Q210,$R210,$S210,$T210,$V210,$W210,$Y210,$AA210,$AC210,$AD210,$AE210,$AF210,$AH210),-3)</f>
        <v>2443000</v>
      </c>
      <c r="BT210" s="427">
        <f t="shared" ref="BT210:BT253" si="351">ROUNDUP(MAX($E210,$F210,$H210,$J210,$K210,$M210,$N210,$O210,$Q210,$R210,$S210,$T210,$V210,$W210,$Y210,$AA210,$AC210,$AD210,$AE210,$AF210,$AH210),-3)</f>
        <v>41777000</v>
      </c>
      <c r="BU210" s="427">
        <f t="shared" ref="BU210:BU253" si="352">IF(ISERROR(ROUNDUP(AVERAGE($E210, $F210, $H210, $J210,$K210, $M210, $O210,$Q210,$R210,$S210,$T210,$V210,$W210,$Y210,$AA210,$AC210,$AD210,$AE210,$AF210,$AH210),-3))=TRUE,0,ROUNDUP(AVERAGE($E210, $F210, $H210, $J210,$K210, $M210, $O210,$Q210,$R210,$S210,$T210,$V210,$W210,$Y210,$AA210,$AC210,$AD210,$AE210,$AF210,$AH210),-3))</f>
        <v>19976000</v>
      </c>
      <c r="BV210" s="427">
        <f t="shared" ref="BV210:BV253" si="353">ROUNDUP(MIN($G210,$Z210,$AB210,$AJ210),-3)</f>
        <v>26545000</v>
      </c>
      <c r="BW210" s="427">
        <f t="shared" ref="BW210:BW253" si="354">ROUNDUP(MAX($G210,$Z210,$AB210,$AJ210),-3)</f>
        <v>168511000</v>
      </c>
      <c r="BX210" s="427">
        <f t="shared" ref="BX210:BX253" si="355">IF(ISERROR(ROUNDUP(AVERAGE($G210,$Z210, $AB210,$AJ210),-3))=TRUE,0,ROUNDUP(AVERAGE($G210,$Z210, $AB210,$AJ210),-3))</f>
        <v>74089000</v>
      </c>
      <c r="BY210" s="427">
        <f t="shared" ref="BY210:BY253" si="356">ROUNDUP(MIN($I210,$L210,$P210,$U210,$X210,$AG210,$AI210),-3)</f>
        <v>20094000</v>
      </c>
      <c r="BZ210" s="427">
        <f t="shared" ref="BZ210:BZ253" si="357">ROUNDUP(MAX($I210,$L210,$P210,$U210,$X210,$AG210,$AI210),-3)</f>
        <v>98504000</v>
      </c>
      <c r="CA210" s="427">
        <f t="shared" ref="CA210:CA253" si="358">IF(ISERROR(ROUNDUP(AVERAGE($I210, $L210, $P210, $U210,$X210,$AG210, $AI210),-3))=TRUE,0,ROUNDUP(AVERAGE($I210, $L210, $P210,$U210, $X210,$AG210, $AI210),-3))</f>
        <v>46489000</v>
      </c>
      <c r="CB210" s="233">
        <f t="shared" ref="CB210:CB253" si="359">ROUNDUP(MIN($E210:$BG210),-3)</f>
        <v>530000</v>
      </c>
      <c r="CC210" s="233">
        <f t="shared" ref="CC210:CC253" si="360">ROUNDUP(MAX($E210:$BG210),-3)</f>
        <v>168511000</v>
      </c>
      <c r="CD210" s="233">
        <f t="shared" ref="CD210:CD253" si="361">IF(ISERROR(ROUNDUP(AVERAGE($E210:$BG210),-3))=TRUE,0,ROUNDUP(AVERAGE($E210:$BG210),-3))</f>
        <v>21192000</v>
      </c>
      <c r="CE210" s="428">
        <f t="shared" ref="CE210" si="362">COUNT(E210:BG210)</f>
        <v>55</v>
      </c>
      <c r="CF210" s="426">
        <f t="shared" ref="CF210:CF253" si="363">COUNT($AN210:$BC210)</f>
        <v>16</v>
      </c>
      <c r="CG210" s="426">
        <f t="shared" ref="CG210:CG253" si="364">COUNT($BD210:$BG210)</f>
        <v>4</v>
      </c>
      <c r="CH210" s="426">
        <f t="shared" ref="CH210:CH253" si="365">COUNT($AK210:$AM210)</f>
        <v>3</v>
      </c>
      <c r="CI210" s="426">
        <f t="shared" ref="CI210:CI253" si="366">COUNT($E210,$F210,$H210,$J210,$K210,$M210,$N210,$O210,$Q210,$R210,$S210,$T210,$V210,$W210,$Y210,$AA210,$AC210,$AD210,$AE210,$AF210,$AH210)</f>
        <v>21</v>
      </c>
      <c r="CJ210" s="426">
        <f t="shared" ref="CJ210:CJ253" si="367">COUNT($G210,$Z210,$AB210,$AJ210)</f>
        <v>4</v>
      </c>
      <c r="CK210" s="426">
        <f t="shared" ref="CK210:CK253" si="368">COUNT($I210,$L379,$P379,$U210,$X210,$AG210,$AI210)</f>
        <v>5</v>
      </c>
    </row>
    <row r="211" spans="1:89">
      <c r="A211" s="249">
        <f t="shared" ref="A211:A253" si="369">LEFT(B211,3)*100</f>
        <v>51200</v>
      </c>
      <c r="B211" s="248" t="s">
        <v>171</v>
      </c>
      <c r="C211" s="99" t="b">
        <f t="shared" si="340"/>
        <v>1</v>
      </c>
      <c r="D211" s="484" t="s">
        <v>171</v>
      </c>
      <c r="E211" s="483">
        <v>210381.80000000002</v>
      </c>
      <c r="F211" s="482">
        <v>34812.5</v>
      </c>
      <c r="G211" s="482"/>
      <c r="H211" s="482">
        <v>81652.37</v>
      </c>
      <c r="I211" s="481">
        <v>273918.33999999997</v>
      </c>
      <c r="J211" s="482">
        <v>49885.140000000007</v>
      </c>
      <c r="K211" s="482">
        <v>18912.63</v>
      </c>
      <c r="L211" s="482">
        <v>148471.37000000002</v>
      </c>
      <c r="M211" s="482">
        <v>6466.98</v>
      </c>
      <c r="N211" s="482">
        <v>3944.89</v>
      </c>
      <c r="O211" s="482">
        <v>5565.91</v>
      </c>
      <c r="P211" s="482">
        <v>20046.029999999995</v>
      </c>
      <c r="Q211" s="482">
        <v>30801.57</v>
      </c>
      <c r="R211" s="482">
        <v>4310.21</v>
      </c>
      <c r="S211" s="482">
        <v>175128.79</v>
      </c>
      <c r="T211" s="482">
        <v>1027.93</v>
      </c>
      <c r="U211" s="482">
        <v>65414.270000000004</v>
      </c>
      <c r="V211" s="482"/>
      <c r="W211" s="482">
        <v>147327.05999999994</v>
      </c>
      <c r="X211" s="482">
        <v>61854.689999999995</v>
      </c>
      <c r="Y211" s="482">
        <v>28529.090000000004</v>
      </c>
      <c r="Z211" s="482">
        <v>395698.44000000012</v>
      </c>
      <c r="AA211" s="482">
        <v>71575.19</v>
      </c>
      <c r="AB211" s="482">
        <v>478185</v>
      </c>
      <c r="AC211" s="482">
        <v>34477.679999999993</v>
      </c>
      <c r="AD211" s="482"/>
      <c r="AE211" s="482">
        <v>34091.359999999993</v>
      </c>
      <c r="AF211" s="482">
        <v>13677.630000000001</v>
      </c>
      <c r="AG211" s="482">
        <v>151891.28000000003</v>
      </c>
      <c r="AH211" s="482">
        <v>66079.900000000009</v>
      </c>
      <c r="AI211" s="482">
        <v>189905.93999999994</v>
      </c>
      <c r="AJ211" s="482">
        <v>42823.45</v>
      </c>
      <c r="AK211" s="482">
        <v>8131.54</v>
      </c>
      <c r="AL211" s="482">
        <v>9130.6600000000017</v>
      </c>
      <c r="AM211" s="482"/>
      <c r="AN211" s="482">
        <v>343.72</v>
      </c>
      <c r="AO211" s="482">
        <v>402.91</v>
      </c>
      <c r="AP211" s="482">
        <v>24963.77</v>
      </c>
      <c r="AQ211" s="482"/>
      <c r="AR211" s="482"/>
      <c r="AS211" s="482"/>
      <c r="AT211" s="482"/>
      <c r="AU211" s="482"/>
      <c r="AV211" s="482"/>
      <c r="AW211" s="482">
        <v>6830.61</v>
      </c>
      <c r="AX211" s="482"/>
      <c r="AY211" s="482"/>
      <c r="AZ211" s="482">
        <v>1876.57</v>
      </c>
      <c r="BA211" s="482"/>
      <c r="BB211" s="482"/>
      <c r="BC211" s="482"/>
      <c r="BD211" s="482">
        <v>41408.35</v>
      </c>
      <c r="BE211" s="482">
        <v>42435.65</v>
      </c>
      <c r="BF211" s="482">
        <v>27135.54</v>
      </c>
      <c r="BG211" s="482">
        <v>26420.5</v>
      </c>
      <c r="BH211" s="482">
        <v>3035937.2600000007</v>
      </c>
      <c r="BJ211" s="427">
        <f t="shared" si="341"/>
        <v>1000</v>
      </c>
      <c r="BK211" s="427">
        <f t="shared" si="342"/>
        <v>25000</v>
      </c>
      <c r="BL211" s="427">
        <f t="shared" si="343"/>
        <v>7000</v>
      </c>
      <c r="BM211" s="427">
        <f t="shared" si="344"/>
        <v>27000</v>
      </c>
      <c r="BN211" s="427">
        <f t="shared" si="345"/>
        <v>43000</v>
      </c>
      <c r="BO211" s="427">
        <f t="shared" si="346"/>
        <v>35000</v>
      </c>
      <c r="BP211" s="427">
        <f t="shared" si="347"/>
        <v>9000</v>
      </c>
      <c r="BQ211" s="427">
        <f t="shared" si="348"/>
        <v>10000</v>
      </c>
      <c r="BR211" s="427">
        <f t="shared" si="349"/>
        <v>9000</v>
      </c>
      <c r="BS211" s="427">
        <f t="shared" si="350"/>
        <v>2000</v>
      </c>
      <c r="BT211" s="427">
        <f t="shared" si="351"/>
        <v>211000</v>
      </c>
      <c r="BU211" s="427">
        <f t="shared" si="352"/>
        <v>57000</v>
      </c>
      <c r="BV211" s="427">
        <f t="shared" si="353"/>
        <v>43000</v>
      </c>
      <c r="BW211" s="427">
        <f t="shared" si="354"/>
        <v>479000</v>
      </c>
      <c r="BX211" s="427">
        <f t="shared" si="355"/>
        <v>306000</v>
      </c>
      <c r="BY211" s="427">
        <f t="shared" si="356"/>
        <v>21000</v>
      </c>
      <c r="BZ211" s="427">
        <f t="shared" si="357"/>
        <v>274000</v>
      </c>
      <c r="CA211" s="427">
        <f t="shared" si="358"/>
        <v>131000</v>
      </c>
      <c r="CB211" s="233">
        <f t="shared" si="359"/>
        <v>1000</v>
      </c>
      <c r="CC211" s="233">
        <f t="shared" si="360"/>
        <v>479000</v>
      </c>
      <c r="CD211" s="233">
        <f t="shared" si="361"/>
        <v>76000</v>
      </c>
      <c r="CE211" s="428">
        <f t="shared" ref="CE211:CE253" si="370">COUNT(E211:BG211)</f>
        <v>40</v>
      </c>
      <c r="CF211" s="426">
        <f t="shared" si="363"/>
        <v>5</v>
      </c>
      <c r="CG211" s="426">
        <f t="shared" si="364"/>
        <v>4</v>
      </c>
      <c r="CH211" s="426">
        <f t="shared" si="365"/>
        <v>2</v>
      </c>
      <c r="CI211" s="426">
        <f t="shared" si="366"/>
        <v>19</v>
      </c>
      <c r="CJ211" s="426">
        <f t="shared" si="367"/>
        <v>3</v>
      </c>
      <c r="CK211" s="426">
        <f t="shared" si="368"/>
        <v>7</v>
      </c>
    </row>
    <row r="212" spans="1:89" ht="24">
      <c r="A212" s="249">
        <f t="shared" si="369"/>
        <v>51300</v>
      </c>
      <c r="B212" s="248" t="s">
        <v>172</v>
      </c>
      <c r="C212" s="99" t="b">
        <f t="shared" si="340"/>
        <v>1</v>
      </c>
      <c r="D212" s="484" t="s">
        <v>172</v>
      </c>
      <c r="E212" s="483">
        <v>296347.52000000002</v>
      </c>
      <c r="F212" s="482">
        <v>352138.84000000008</v>
      </c>
      <c r="G212" s="482">
        <v>1154227.6200000003</v>
      </c>
      <c r="H212" s="482">
        <v>367098.50000000006</v>
      </c>
      <c r="I212" s="481">
        <v>898546.43000000052</v>
      </c>
      <c r="J212" s="482">
        <v>320606.98000000004</v>
      </c>
      <c r="K212" s="482">
        <v>81005.47</v>
      </c>
      <c r="L212" s="482">
        <v>645509.50000000012</v>
      </c>
      <c r="M212" s="482">
        <v>-462.11</v>
      </c>
      <c r="N212" s="482">
        <v>82128.859999999986</v>
      </c>
      <c r="O212" s="482">
        <v>80532.84</v>
      </c>
      <c r="P212" s="482">
        <v>533691.7100000002</v>
      </c>
      <c r="Q212" s="482">
        <v>516736.29000000004</v>
      </c>
      <c r="R212" s="482">
        <v>85890.47</v>
      </c>
      <c r="S212" s="482">
        <v>310075.42</v>
      </c>
      <c r="T212" s="482">
        <v>165293.75000000003</v>
      </c>
      <c r="U212" s="482">
        <v>231243.64</v>
      </c>
      <c r="V212" s="482">
        <v>27219.629999999997</v>
      </c>
      <c r="W212" s="482">
        <v>644019.38000000035</v>
      </c>
      <c r="X212" s="482">
        <v>435327.29000000004</v>
      </c>
      <c r="Y212" s="482">
        <v>64882.700000000004</v>
      </c>
      <c r="Z212" s="482">
        <v>1331748.6700000004</v>
      </c>
      <c r="AA212" s="482">
        <v>346155.22</v>
      </c>
      <c r="AB212" s="482">
        <v>10178321</v>
      </c>
      <c r="AC212" s="482">
        <v>143189.44</v>
      </c>
      <c r="AD212" s="482">
        <v>209948.86000000002</v>
      </c>
      <c r="AE212" s="482">
        <v>349278.45999999996</v>
      </c>
      <c r="AF212" s="482">
        <v>117766.37</v>
      </c>
      <c r="AG212" s="482">
        <v>1117229.6700000002</v>
      </c>
      <c r="AH212" s="482">
        <v>281233.64</v>
      </c>
      <c r="AI212" s="482">
        <v>590409.74000000022</v>
      </c>
      <c r="AJ212" s="482">
        <v>776055.80999999994</v>
      </c>
      <c r="AK212" s="482">
        <v>167368.28000000006</v>
      </c>
      <c r="AL212" s="482">
        <v>2697.5</v>
      </c>
      <c r="AM212" s="482"/>
      <c r="AN212" s="482">
        <v>124170.09000000003</v>
      </c>
      <c r="AO212" s="482">
        <v>3929.9</v>
      </c>
      <c r="AP212" s="482">
        <v>74673.33</v>
      </c>
      <c r="AQ212" s="482">
        <v>39855.03</v>
      </c>
      <c r="AR212" s="482">
        <v>89890</v>
      </c>
      <c r="AS212" s="482">
        <v>90505.25</v>
      </c>
      <c r="AT212" s="482"/>
      <c r="AU212" s="482">
        <v>171822.14999999997</v>
      </c>
      <c r="AV212" s="482">
        <v>117542.29999999999</v>
      </c>
      <c r="AW212" s="482">
        <v>98847.23</v>
      </c>
      <c r="AX212" s="482">
        <v>80300.599999999991</v>
      </c>
      <c r="AY212" s="482"/>
      <c r="AZ212" s="482">
        <v>448096.56000000029</v>
      </c>
      <c r="BA212" s="482">
        <v>33840.25</v>
      </c>
      <c r="BB212" s="482"/>
      <c r="BC212" s="482">
        <v>4500</v>
      </c>
      <c r="BD212" s="482">
        <v>875293.63</v>
      </c>
      <c r="BE212" s="482">
        <v>103447.64999999998</v>
      </c>
      <c r="BF212" s="482">
        <v>584929.71000000008</v>
      </c>
      <c r="BG212" s="482">
        <v>119994.84999999999</v>
      </c>
      <c r="BH212" s="482">
        <v>25965101.919999994</v>
      </c>
      <c r="BJ212" s="427">
        <f t="shared" si="341"/>
        <v>4000</v>
      </c>
      <c r="BK212" s="427">
        <f t="shared" si="342"/>
        <v>449000</v>
      </c>
      <c r="BL212" s="427">
        <f t="shared" si="343"/>
        <v>106000</v>
      </c>
      <c r="BM212" s="427">
        <f t="shared" si="344"/>
        <v>104000</v>
      </c>
      <c r="BN212" s="427">
        <f t="shared" si="345"/>
        <v>876000</v>
      </c>
      <c r="BO212" s="427">
        <f t="shared" si="346"/>
        <v>421000</v>
      </c>
      <c r="BP212" s="427">
        <f t="shared" si="347"/>
        <v>3000</v>
      </c>
      <c r="BQ212" s="427">
        <f t="shared" si="348"/>
        <v>168000</v>
      </c>
      <c r="BR212" s="427">
        <f t="shared" si="349"/>
        <v>86000</v>
      </c>
      <c r="BS212" s="427">
        <f t="shared" si="350"/>
        <v>-1000</v>
      </c>
      <c r="BT212" s="427">
        <f t="shared" si="351"/>
        <v>645000</v>
      </c>
      <c r="BU212" s="427">
        <f t="shared" si="352"/>
        <v>238000</v>
      </c>
      <c r="BV212" s="427">
        <f t="shared" si="353"/>
        <v>777000</v>
      </c>
      <c r="BW212" s="427">
        <f t="shared" si="354"/>
        <v>10179000</v>
      </c>
      <c r="BX212" s="427">
        <f t="shared" si="355"/>
        <v>3361000</v>
      </c>
      <c r="BY212" s="427">
        <f t="shared" si="356"/>
        <v>232000</v>
      </c>
      <c r="BZ212" s="427">
        <f t="shared" si="357"/>
        <v>1118000</v>
      </c>
      <c r="CA212" s="427">
        <f t="shared" si="358"/>
        <v>636000</v>
      </c>
      <c r="CB212" s="233">
        <f t="shared" si="359"/>
        <v>-1000</v>
      </c>
      <c r="CC212" s="233">
        <f t="shared" si="360"/>
        <v>10179000</v>
      </c>
      <c r="CD212" s="233">
        <f t="shared" si="361"/>
        <v>510000</v>
      </c>
      <c r="CE212" s="428">
        <f t="shared" si="370"/>
        <v>51</v>
      </c>
      <c r="CF212" s="426">
        <f t="shared" si="363"/>
        <v>13</v>
      </c>
      <c r="CG212" s="426">
        <f t="shared" si="364"/>
        <v>4</v>
      </c>
      <c r="CH212" s="426">
        <f t="shared" si="365"/>
        <v>2</v>
      </c>
      <c r="CI212" s="426">
        <f t="shared" si="366"/>
        <v>21</v>
      </c>
      <c r="CJ212" s="426">
        <f t="shared" si="367"/>
        <v>4</v>
      </c>
      <c r="CK212" s="426">
        <f t="shared" si="368"/>
        <v>5</v>
      </c>
    </row>
    <row r="213" spans="1:89">
      <c r="A213" s="249">
        <f t="shared" si="369"/>
        <v>51400</v>
      </c>
      <c r="B213" s="248" t="s">
        <v>173</v>
      </c>
      <c r="C213" s="99" t="b">
        <f t="shared" si="340"/>
        <v>1</v>
      </c>
      <c r="D213" s="484" t="s">
        <v>173</v>
      </c>
      <c r="E213" s="483">
        <v>408750.43000000005</v>
      </c>
      <c r="F213" s="482">
        <v>124630.32999999999</v>
      </c>
      <c r="G213" s="482">
        <v>189280.22</v>
      </c>
      <c r="H213" s="482">
        <v>672421.29999999981</v>
      </c>
      <c r="I213" s="481">
        <v>976708.68</v>
      </c>
      <c r="J213" s="482">
        <v>231420.56</v>
      </c>
      <c r="K213" s="482">
        <v>303649.94</v>
      </c>
      <c r="L213" s="482">
        <v>364565.17999999993</v>
      </c>
      <c r="M213" s="482"/>
      <c r="N213" s="482">
        <v>588</v>
      </c>
      <c r="O213" s="482">
        <v>9902.5</v>
      </c>
      <c r="P213" s="482">
        <v>188042.55000000002</v>
      </c>
      <c r="Q213" s="482">
        <v>162624.88999999998</v>
      </c>
      <c r="R213" s="482">
        <v>37905.5</v>
      </c>
      <c r="S213" s="482">
        <v>180915.80000000008</v>
      </c>
      <c r="T213" s="482">
        <v>104030.56</v>
      </c>
      <c r="U213" s="482">
        <v>148513.28</v>
      </c>
      <c r="V213" s="482">
        <v>32195.61</v>
      </c>
      <c r="W213" s="482">
        <v>300066.33</v>
      </c>
      <c r="X213" s="482">
        <v>435721.34</v>
      </c>
      <c r="Y213" s="482">
        <v>92940.13</v>
      </c>
      <c r="Z213" s="482">
        <v>448806.23999999993</v>
      </c>
      <c r="AA213" s="482">
        <v>77445.55</v>
      </c>
      <c r="AB213" s="482">
        <v>1486012</v>
      </c>
      <c r="AC213" s="482">
        <v>153315.81</v>
      </c>
      <c r="AD213" s="482">
        <v>69205.86</v>
      </c>
      <c r="AE213" s="482">
        <v>92131.07</v>
      </c>
      <c r="AF213" s="482">
        <v>183090.42000000004</v>
      </c>
      <c r="AG213" s="482">
        <v>872968.96</v>
      </c>
      <c r="AH213" s="482">
        <v>169842.83</v>
      </c>
      <c r="AI213" s="482">
        <v>498623.18999999994</v>
      </c>
      <c r="AJ213" s="482">
        <v>188227.03000000006</v>
      </c>
      <c r="AK213" s="482">
        <v>161135.35</v>
      </c>
      <c r="AL213" s="482">
        <v>44314.99</v>
      </c>
      <c r="AM213" s="482">
        <v>32020.370000000003</v>
      </c>
      <c r="AN213" s="482">
        <v>39711.57</v>
      </c>
      <c r="AO213" s="482">
        <v>14175</v>
      </c>
      <c r="AP213" s="482">
        <v>23596.25</v>
      </c>
      <c r="AQ213" s="482"/>
      <c r="AR213" s="482"/>
      <c r="AS213" s="482">
        <v>1513</v>
      </c>
      <c r="AT213" s="482">
        <v>5125</v>
      </c>
      <c r="AU213" s="482">
        <v>32993.11</v>
      </c>
      <c r="AV213" s="482"/>
      <c r="AW213" s="482">
        <v>4600</v>
      </c>
      <c r="AX213" s="482"/>
      <c r="AY213" s="482">
        <v>6350</v>
      </c>
      <c r="AZ213" s="482">
        <v>40099.21</v>
      </c>
      <c r="BA213" s="482"/>
      <c r="BB213" s="482"/>
      <c r="BC213" s="482"/>
      <c r="BD213" s="482">
        <v>403663.13</v>
      </c>
      <c r="BE213" s="482">
        <v>193048.00999999998</v>
      </c>
      <c r="BF213" s="482">
        <v>343643.33000000007</v>
      </c>
      <c r="BG213" s="482">
        <v>154542.28</v>
      </c>
      <c r="BH213" s="482">
        <v>10705072.689999999</v>
      </c>
      <c r="BJ213" s="427">
        <f t="shared" si="341"/>
        <v>2000</v>
      </c>
      <c r="BK213" s="427">
        <f t="shared" si="342"/>
        <v>41000</v>
      </c>
      <c r="BL213" s="427">
        <f t="shared" si="343"/>
        <v>19000</v>
      </c>
      <c r="BM213" s="427">
        <f t="shared" si="344"/>
        <v>155000</v>
      </c>
      <c r="BN213" s="427">
        <f t="shared" si="345"/>
        <v>404000</v>
      </c>
      <c r="BO213" s="427">
        <f t="shared" si="346"/>
        <v>274000</v>
      </c>
      <c r="BP213" s="427">
        <f t="shared" si="347"/>
        <v>33000</v>
      </c>
      <c r="BQ213" s="427">
        <f t="shared" si="348"/>
        <v>162000</v>
      </c>
      <c r="BR213" s="427">
        <f t="shared" si="349"/>
        <v>80000</v>
      </c>
      <c r="BS213" s="427">
        <f t="shared" si="350"/>
        <v>1000</v>
      </c>
      <c r="BT213" s="427">
        <f t="shared" si="351"/>
        <v>673000</v>
      </c>
      <c r="BU213" s="427">
        <f t="shared" si="352"/>
        <v>180000</v>
      </c>
      <c r="BV213" s="427">
        <f t="shared" si="353"/>
        <v>189000</v>
      </c>
      <c r="BW213" s="427">
        <f t="shared" si="354"/>
        <v>1487000</v>
      </c>
      <c r="BX213" s="427">
        <f t="shared" si="355"/>
        <v>579000</v>
      </c>
      <c r="BY213" s="427">
        <f t="shared" si="356"/>
        <v>149000</v>
      </c>
      <c r="BZ213" s="427">
        <f t="shared" si="357"/>
        <v>977000</v>
      </c>
      <c r="CA213" s="427">
        <f t="shared" si="358"/>
        <v>498000</v>
      </c>
      <c r="CB213" s="233">
        <f t="shared" si="359"/>
        <v>1000</v>
      </c>
      <c r="CC213" s="233">
        <f t="shared" si="360"/>
        <v>1487000</v>
      </c>
      <c r="CD213" s="233">
        <f t="shared" si="361"/>
        <v>228000</v>
      </c>
      <c r="CE213" s="428">
        <f t="shared" si="370"/>
        <v>47</v>
      </c>
      <c r="CF213" s="426">
        <f t="shared" si="363"/>
        <v>9</v>
      </c>
      <c r="CG213" s="426">
        <f t="shared" si="364"/>
        <v>4</v>
      </c>
      <c r="CH213" s="426">
        <f t="shared" si="365"/>
        <v>3</v>
      </c>
      <c r="CI213" s="426">
        <f t="shared" si="366"/>
        <v>20</v>
      </c>
      <c r="CJ213" s="426">
        <f t="shared" si="367"/>
        <v>4</v>
      </c>
      <c r="CK213" s="426">
        <f t="shared" si="368"/>
        <v>5</v>
      </c>
    </row>
    <row r="214" spans="1:89" ht="24">
      <c r="A214" s="249">
        <f t="shared" si="369"/>
        <v>52100</v>
      </c>
      <c r="B214" s="248" t="s">
        <v>174</v>
      </c>
      <c r="C214" s="99" t="b">
        <f t="shared" si="340"/>
        <v>1</v>
      </c>
      <c r="D214" s="484" t="s">
        <v>174</v>
      </c>
      <c r="E214" s="483">
        <v>5243885.7199999951</v>
      </c>
      <c r="F214" s="482">
        <v>3801249.66</v>
      </c>
      <c r="G214" s="482">
        <v>6092384.0599999921</v>
      </c>
      <c r="H214" s="482">
        <v>7496760.5100000044</v>
      </c>
      <c r="I214" s="481">
        <v>17428058.29999999</v>
      </c>
      <c r="J214" s="482">
        <v>7337611.8099999959</v>
      </c>
      <c r="K214" s="482">
        <v>3223982.4499999997</v>
      </c>
      <c r="L214" s="482">
        <v>7947901.1299999934</v>
      </c>
      <c r="M214" s="482">
        <v>427570.23000000004</v>
      </c>
      <c r="N214" s="482">
        <v>1068911.4000000001</v>
      </c>
      <c r="O214" s="482">
        <v>1229883.8</v>
      </c>
      <c r="P214" s="482">
        <v>8095623.3300000159</v>
      </c>
      <c r="Q214" s="482">
        <v>4681557.9000000004</v>
      </c>
      <c r="R214" s="482">
        <v>755948.45000000123</v>
      </c>
      <c r="S214" s="482">
        <v>3938350.2100000028</v>
      </c>
      <c r="T214" s="482">
        <v>2923027.2000000048</v>
      </c>
      <c r="U214" s="482">
        <v>3974329.6799999969</v>
      </c>
      <c r="V214" s="482">
        <v>485622.19000000006</v>
      </c>
      <c r="W214" s="482">
        <v>8148846.3400000064</v>
      </c>
      <c r="X214" s="482">
        <v>4662277.0600000052</v>
      </c>
      <c r="Y214" s="482">
        <v>2473451.1099999994</v>
      </c>
      <c r="Z214" s="482">
        <v>15388659.09</v>
      </c>
      <c r="AA214" s="482">
        <v>4119608.8699999987</v>
      </c>
      <c r="AB214" s="482">
        <v>41543020</v>
      </c>
      <c r="AC214" s="482">
        <v>1763009.6000000015</v>
      </c>
      <c r="AD214" s="482">
        <v>4221766.4299999932</v>
      </c>
      <c r="AE214" s="482">
        <v>6989436.3800000045</v>
      </c>
      <c r="AF214" s="482">
        <v>3420876.0999999987</v>
      </c>
      <c r="AG214" s="482">
        <v>16795863.509999953</v>
      </c>
      <c r="AH214" s="482">
        <v>7233234.1000000024</v>
      </c>
      <c r="AI214" s="482">
        <v>7740066.7700000005</v>
      </c>
      <c r="AJ214" s="482">
        <v>10377655.159999983</v>
      </c>
      <c r="AK214" s="482">
        <v>1893665.1399999938</v>
      </c>
      <c r="AL214" s="482">
        <v>899506.57999999973</v>
      </c>
      <c r="AM214" s="482">
        <v>1109096.9699999988</v>
      </c>
      <c r="AN214" s="482">
        <v>500301.88999999996</v>
      </c>
      <c r="AO214" s="482">
        <v>249762.65000000011</v>
      </c>
      <c r="AP214" s="482">
        <v>638017.1400000006</v>
      </c>
      <c r="AQ214" s="482">
        <v>172037.87000000008</v>
      </c>
      <c r="AR214" s="482">
        <v>400745</v>
      </c>
      <c r="AS214" s="482">
        <v>165416.68</v>
      </c>
      <c r="AT214" s="482">
        <v>300929.62999999989</v>
      </c>
      <c r="AU214" s="482">
        <v>765462.73000000021</v>
      </c>
      <c r="AV214" s="482">
        <v>291334.10000000009</v>
      </c>
      <c r="AW214" s="482">
        <v>189064.98999999996</v>
      </c>
      <c r="AX214" s="482">
        <v>638768.44000000018</v>
      </c>
      <c r="AY214" s="482">
        <v>156012</v>
      </c>
      <c r="AZ214" s="482">
        <v>357407.87000000034</v>
      </c>
      <c r="BA214" s="482">
        <v>80209.27999999997</v>
      </c>
      <c r="BB214" s="482">
        <v>44656.530000000006</v>
      </c>
      <c r="BC214" s="482">
        <v>41716.479999999989</v>
      </c>
      <c r="BD214" s="482">
        <v>8535605.3799999971</v>
      </c>
      <c r="BE214" s="482">
        <v>3596211.4599999995</v>
      </c>
      <c r="BF214" s="482">
        <v>4609037.1499999911</v>
      </c>
      <c r="BG214" s="482">
        <v>1778873.1700000013</v>
      </c>
      <c r="BH214" s="482">
        <v>248444267.67999995</v>
      </c>
      <c r="BJ214" s="427">
        <f t="shared" si="341"/>
        <v>42000</v>
      </c>
      <c r="BK214" s="427">
        <f t="shared" si="342"/>
        <v>766000</v>
      </c>
      <c r="BL214" s="427">
        <f t="shared" si="343"/>
        <v>312000</v>
      </c>
      <c r="BM214" s="427">
        <f t="shared" si="344"/>
        <v>1779000</v>
      </c>
      <c r="BN214" s="427">
        <f t="shared" si="345"/>
        <v>8536000</v>
      </c>
      <c r="BO214" s="427">
        <f t="shared" si="346"/>
        <v>4630000</v>
      </c>
      <c r="BP214" s="427">
        <f t="shared" si="347"/>
        <v>900000</v>
      </c>
      <c r="BQ214" s="427">
        <f t="shared" si="348"/>
        <v>1894000</v>
      </c>
      <c r="BR214" s="427">
        <f t="shared" si="349"/>
        <v>1301000</v>
      </c>
      <c r="BS214" s="427">
        <f t="shared" si="350"/>
        <v>428000</v>
      </c>
      <c r="BT214" s="427">
        <f t="shared" si="351"/>
        <v>8149000</v>
      </c>
      <c r="BU214" s="427">
        <f t="shared" si="352"/>
        <v>3996000</v>
      </c>
      <c r="BV214" s="427">
        <f t="shared" si="353"/>
        <v>6093000</v>
      </c>
      <c r="BW214" s="427">
        <f t="shared" si="354"/>
        <v>41544000</v>
      </c>
      <c r="BX214" s="427">
        <f t="shared" si="355"/>
        <v>18351000</v>
      </c>
      <c r="BY214" s="427">
        <f t="shared" si="356"/>
        <v>3975000</v>
      </c>
      <c r="BZ214" s="427">
        <f t="shared" si="357"/>
        <v>17429000</v>
      </c>
      <c r="CA214" s="427">
        <f t="shared" si="358"/>
        <v>9521000</v>
      </c>
      <c r="CB214" s="233">
        <f t="shared" si="359"/>
        <v>42000</v>
      </c>
      <c r="CC214" s="233">
        <f t="shared" si="360"/>
        <v>41544000</v>
      </c>
      <c r="CD214" s="233">
        <f t="shared" si="361"/>
        <v>4518000</v>
      </c>
      <c r="CE214" s="428">
        <f t="shared" si="370"/>
        <v>55</v>
      </c>
      <c r="CF214" s="426">
        <f t="shared" si="363"/>
        <v>16</v>
      </c>
      <c r="CG214" s="426">
        <f t="shared" si="364"/>
        <v>4</v>
      </c>
      <c r="CH214" s="426">
        <f t="shared" si="365"/>
        <v>3</v>
      </c>
      <c r="CI214" s="426">
        <f t="shared" si="366"/>
        <v>21</v>
      </c>
      <c r="CJ214" s="426">
        <f t="shared" si="367"/>
        <v>4</v>
      </c>
      <c r="CK214" s="426">
        <f t="shared" si="368"/>
        <v>6</v>
      </c>
    </row>
    <row r="215" spans="1:89" ht="24">
      <c r="A215" s="249">
        <f t="shared" si="369"/>
        <v>52200</v>
      </c>
      <c r="B215" s="248" t="s">
        <v>175</v>
      </c>
      <c r="C215" s="99" t="b">
        <f t="shared" si="340"/>
        <v>1</v>
      </c>
      <c r="D215" s="484" t="s">
        <v>175</v>
      </c>
      <c r="E215" s="483">
        <v>3208306.1300000013</v>
      </c>
      <c r="F215" s="482">
        <v>1954815.0999999999</v>
      </c>
      <c r="G215" s="482">
        <v>3456245.7999999984</v>
      </c>
      <c r="H215" s="482">
        <v>5568451.2799999882</v>
      </c>
      <c r="I215" s="481">
        <v>10454976.950000005</v>
      </c>
      <c r="J215" s="482">
        <v>3943213.8400000036</v>
      </c>
      <c r="K215" s="482">
        <v>2197336.1400000011</v>
      </c>
      <c r="L215" s="482">
        <v>5642349.6400000071</v>
      </c>
      <c r="M215" s="482">
        <v>279696.82999999996</v>
      </c>
      <c r="N215" s="482">
        <v>610431.30000000016</v>
      </c>
      <c r="O215" s="482">
        <v>630377.27000000025</v>
      </c>
      <c r="P215" s="482">
        <v>3308527.4399999948</v>
      </c>
      <c r="Q215" s="482">
        <v>3414807.2300000023</v>
      </c>
      <c r="R215" s="482">
        <v>303971.70000000065</v>
      </c>
      <c r="S215" s="482">
        <v>2724308.0499999984</v>
      </c>
      <c r="T215" s="482">
        <v>2092504.9300000004</v>
      </c>
      <c r="U215" s="482">
        <v>6762350.9199999999</v>
      </c>
      <c r="V215" s="482">
        <v>259140.03</v>
      </c>
      <c r="W215" s="482">
        <v>4559911.9400000013</v>
      </c>
      <c r="X215" s="482">
        <v>3253665.2399999998</v>
      </c>
      <c r="Y215" s="482">
        <v>1446113.2899999991</v>
      </c>
      <c r="Z215" s="482">
        <v>8079881.5600000126</v>
      </c>
      <c r="AA215" s="482">
        <v>2660052.1799999997</v>
      </c>
      <c r="AB215" s="482">
        <v>25577600</v>
      </c>
      <c r="AC215" s="482">
        <v>1767081.1</v>
      </c>
      <c r="AD215" s="482">
        <v>2427789.2400000012</v>
      </c>
      <c r="AE215" s="482">
        <v>4275942.5100000035</v>
      </c>
      <c r="AF215" s="482">
        <v>1876293.7699999989</v>
      </c>
      <c r="AG215" s="482">
        <v>13252729.939999998</v>
      </c>
      <c r="AH215" s="482">
        <v>3907778.1499999859</v>
      </c>
      <c r="AI215" s="482">
        <v>3539000.2399999993</v>
      </c>
      <c r="AJ215" s="482">
        <v>5001933.5100000007</v>
      </c>
      <c r="AK215" s="482">
        <v>1735603.7599999972</v>
      </c>
      <c r="AL215" s="482">
        <v>759005.91000000015</v>
      </c>
      <c r="AM215" s="482">
        <v>479248.96</v>
      </c>
      <c r="AN215" s="482">
        <v>244909.51</v>
      </c>
      <c r="AO215" s="482">
        <v>138577.81</v>
      </c>
      <c r="AP215" s="482">
        <v>520995.67999999993</v>
      </c>
      <c r="AQ215" s="482">
        <v>115138.21000000002</v>
      </c>
      <c r="AR215" s="482">
        <v>247117</v>
      </c>
      <c r="AS215" s="482">
        <v>93587.45</v>
      </c>
      <c r="AT215" s="482">
        <v>103113.75</v>
      </c>
      <c r="AU215" s="482">
        <v>444898.1999999999</v>
      </c>
      <c r="AV215" s="482">
        <v>193487.48</v>
      </c>
      <c r="AW215" s="482">
        <v>155300.90000000002</v>
      </c>
      <c r="AX215" s="482">
        <v>386364.08999999985</v>
      </c>
      <c r="AY215" s="482">
        <v>138160</v>
      </c>
      <c r="AZ215" s="482"/>
      <c r="BA215" s="482">
        <v>56624.12000000001</v>
      </c>
      <c r="BB215" s="482">
        <v>46560.34</v>
      </c>
      <c r="BC215" s="482">
        <v>75159.569999999992</v>
      </c>
      <c r="BD215" s="482">
        <v>3670424.5000000005</v>
      </c>
      <c r="BE215" s="482">
        <v>2194933.86</v>
      </c>
      <c r="BF215" s="482">
        <v>4113764.6100000003</v>
      </c>
      <c r="BG215" s="482">
        <v>1345449.4100000001</v>
      </c>
      <c r="BH215" s="482">
        <v>155696008.36999997</v>
      </c>
      <c r="BJ215" s="427">
        <f t="shared" si="341"/>
        <v>47000</v>
      </c>
      <c r="BK215" s="427">
        <f t="shared" si="342"/>
        <v>521000</v>
      </c>
      <c r="BL215" s="427">
        <f t="shared" si="343"/>
        <v>198000</v>
      </c>
      <c r="BM215" s="427">
        <f t="shared" si="344"/>
        <v>1346000</v>
      </c>
      <c r="BN215" s="427">
        <f t="shared" si="345"/>
        <v>4114000</v>
      </c>
      <c r="BO215" s="427">
        <f t="shared" si="346"/>
        <v>2832000</v>
      </c>
      <c r="BP215" s="427">
        <f t="shared" si="347"/>
        <v>480000</v>
      </c>
      <c r="BQ215" s="427">
        <f t="shared" si="348"/>
        <v>1736000</v>
      </c>
      <c r="BR215" s="427">
        <f t="shared" si="349"/>
        <v>992000</v>
      </c>
      <c r="BS215" s="427">
        <f t="shared" si="350"/>
        <v>260000</v>
      </c>
      <c r="BT215" s="427">
        <f t="shared" si="351"/>
        <v>5569000</v>
      </c>
      <c r="BU215" s="427">
        <f t="shared" si="352"/>
        <v>2475000</v>
      </c>
      <c r="BV215" s="427">
        <f t="shared" si="353"/>
        <v>3457000</v>
      </c>
      <c r="BW215" s="427">
        <f t="shared" si="354"/>
        <v>25578000</v>
      </c>
      <c r="BX215" s="427">
        <f t="shared" si="355"/>
        <v>10529000</v>
      </c>
      <c r="BY215" s="427">
        <f t="shared" si="356"/>
        <v>3254000</v>
      </c>
      <c r="BZ215" s="427">
        <f t="shared" si="357"/>
        <v>13253000</v>
      </c>
      <c r="CA215" s="427">
        <f t="shared" si="358"/>
        <v>6602000</v>
      </c>
      <c r="CB215" s="233">
        <f t="shared" si="359"/>
        <v>47000</v>
      </c>
      <c r="CC215" s="233">
        <f t="shared" si="360"/>
        <v>25578000</v>
      </c>
      <c r="CD215" s="233">
        <f t="shared" si="361"/>
        <v>2884000</v>
      </c>
      <c r="CE215" s="428">
        <f t="shared" si="370"/>
        <v>54</v>
      </c>
      <c r="CF215" s="426">
        <f t="shared" si="363"/>
        <v>15</v>
      </c>
      <c r="CG215" s="426">
        <f t="shared" si="364"/>
        <v>4</v>
      </c>
      <c r="CH215" s="426">
        <f t="shared" si="365"/>
        <v>3</v>
      </c>
      <c r="CI215" s="426">
        <f t="shared" si="366"/>
        <v>21</v>
      </c>
      <c r="CJ215" s="426">
        <f t="shared" si="367"/>
        <v>4</v>
      </c>
      <c r="CK215" s="426">
        <f t="shared" si="368"/>
        <v>6</v>
      </c>
    </row>
    <row r="216" spans="1:89">
      <c r="A216" s="249">
        <f t="shared" si="369"/>
        <v>52300</v>
      </c>
      <c r="B216" s="248" t="s">
        <v>176</v>
      </c>
      <c r="C216" s="99" t="b">
        <f t="shared" si="340"/>
        <v>1</v>
      </c>
      <c r="D216" s="484" t="s">
        <v>176</v>
      </c>
      <c r="E216" s="483">
        <v>712828.34000000125</v>
      </c>
      <c r="F216" s="482">
        <v>466688.7100000002</v>
      </c>
      <c r="G216" s="482">
        <v>711897.61000000022</v>
      </c>
      <c r="H216" s="482">
        <v>974757.39999999548</v>
      </c>
      <c r="I216" s="481">
        <v>2064865.5400000005</v>
      </c>
      <c r="J216" s="482">
        <v>759496.82999999903</v>
      </c>
      <c r="K216" s="482">
        <v>539847.950000001</v>
      </c>
      <c r="L216" s="482">
        <v>1126086.970000003</v>
      </c>
      <c r="M216" s="482">
        <v>64153.470000000008</v>
      </c>
      <c r="N216" s="482">
        <v>138926.96000000008</v>
      </c>
      <c r="O216" s="482">
        <v>396877.1</v>
      </c>
      <c r="P216" s="482">
        <v>668271.02000000014</v>
      </c>
      <c r="Q216" s="482">
        <v>683718.16000000143</v>
      </c>
      <c r="R216" s="482">
        <v>82093.559999999969</v>
      </c>
      <c r="S216" s="482">
        <v>552062.00000000081</v>
      </c>
      <c r="T216" s="482">
        <v>1225359.8800000024</v>
      </c>
      <c r="U216" s="482">
        <v>555278.93999999994</v>
      </c>
      <c r="V216" s="482">
        <v>201869.35000000009</v>
      </c>
      <c r="W216" s="482">
        <v>2723265.2799999942</v>
      </c>
      <c r="X216" s="482">
        <v>1996201.7700000014</v>
      </c>
      <c r="Y216" s="482">
        <v>349882.63999999996</v>
      </c>
      <c r="Z216" s="482">
        <v>4722596.2100000009</v>
      </c>
      <c r="AA216" s="482">
        <v>512250.91000000067</v>
      </c>
      <c r="AB216" s="482">
        <v>13521207</v>
      </c>
      <c r="AC216" s="482">
        <v>340718.51000000018</v>
      </c>
      <c r="AD216" s="482">
        <v>518057.59000000032</v>
      </c>
      <c r="AE216" s="482">
        <v>2543358.689999999</v>
      </c>
      <c r="AF216" s="482">
        <v>389163.51000000059</v>
      </c>
      <c r="AG216" s="482">
        <v>7448632.5599999791</v>
      </c>
      <c r="AH216" s="482">
        <v>931242.12000000267</v>
      </c>
      <c r="AI216" s="482">
        <v>2309759.5899999971</v>
      </c>
      <c r="AJ216" s="482">
        <v>3135620.6500000022</v>
      </c>
      <c r="AK216" s="482">
        <v>595330.92000000062</v>
      </c>
      <c r="AL216" s="482">
        <v>257798.57999999981</v>
      </c>
      <c r="AM216" s="482">
        <v>536955.72999999928</v>
      </c>
      <c r="AN216" s="482">
        <v>224994.98999999996</v>
      </c>
      <c r="AO216" s="482">
        <v>50237</v>
      </c>
      <c r="AP216" s="482">
        <v>422149.97</v>
      </c>
      <c r="AQ216" s="482">
        <v>91695.140000000014</v>
      </c>
      <c r="AR216" s="482">
        <v>183889</v>
      </c>
      <c r="AS216" s="482">
        <v>97015.160000000047</v>
      </c>
      <c r="AT216" s="482">
        <v>80289.3</v>
      </c>
      <c r="AU216" s="482">
        <v>309706.44</v>
      </c>
      <c r="AV216" s="482">
        <v>148856.01999999996</v>
      </c>
      <c r="AW216" s="482">
        <v>133899.62000000005</v>
      </c>
      <c r="AX216" s="482">
        <v>302462.67</v>
      </c>
      <c r="AY216" s="482">
        <v>141203</v>
      </c>
      <c r="AZ216" s="482">
        <v>269776.15999999986</v>
      </c>
      <c r="BA216" s="482">
        <v>65004.429999999986</v>
      </c>
      <c r="BB216" s="482">
        <v>42386.680000000008</v>
      </c>
      <c r="BC216" s="482">
        <v>63632.409999999996</v>
      </c>
      <c r="BD216" s="482">
        <v>913253.86000000138</v>
      </c>
      <c r="BE216" s="482">
        <v>1299873.920000002</v>
      </c>
      <c r="BF216" s="482">
        <v>2460026.4900000026</v>
      </c>
      <c r="BG216" s="482">
        <v>281017.56000000006</v>
      </c>
      <c r="BH216" s="482">
        <v>62338491.869999982</v>
      </c>
      <c r="BJ216" s="427">
        <f t="shared" si="341"/>
        <v>43000</v>
      </c>
      <c r="BK216" s="427">
        <f t="shared" si="342"/>
        <v>423000</v>
      </c>
      <c r="BL216" s="427">
        <f t="shared" si="343"/>
        <v>165000</v>
      </c>
      <c r="BM216" s="427">
        <f t="shared" si="344"/>
        <v>282000</v>
      </c>
      <c r="BN216" s="427">
        <f t="shared" si="345"/>
        <v>2461000</v>
      </c>
      <c r="BO216" s="427">
        <f t="shared" si="346"/>
        <v>1239000</v>
      </c>
      <c r="BP216" s="427">
        <f t="shared" si="347"/>
        <v>258000</v>
      </c>
      <c r="BQ216" s="427">
        <f t="shared" si="348"/>
        <v>596000</v>
      </c>
      <c r="BR216" s="427">
        <f t="shared" si="349"/>
        <v>464000</v>
      </c>
      <c r="BS216" s="427">
        <f t="shared" si="350"/>
        <v>65000</v>
      </c>
      <c r="BT216" s="427">
        <f t="shared" si="351"/>
        <v>2724000</v>
      </c>
      <c r="BU216" s="427">
        <f t="shared" si="352"/>
        <v>749000</v>
      </c>
      <c r="BV216" s="427">
        <f t="shared" si="353"/>
        <v>712000</v>
      </c>
      <c r="BW216" s="427">
        <f t="shared" si="354"/>
        <v>13522000</v>
      </c>
      <c r="BX216" s="427">
        <f t="shared" si="355"/>
        <v>5523000</v>
      </c>
      <c r="BY216" s="427">
        <f t="shared" si="356"/>
        <v>556000</v>
      </c>
      <c r="BZ216" s="427">
        <f t="shared" si="357"/>
        <v>7449000</v>
      </c>
      <c r="CA216" s="427">
        <f t="shared" si="358"/>
        <v>2310000</v>
      </c>
      <c r="CB216" s="233">
        <f t="shared" si="359"/>
        <v>43000</v>
      </c>
      <c r="CC216" s="233">
        <f t="shared" si="360"/>
        <v>13522000</v>
      </c>
      <c r="CD216" s="233">
        <f t="shared" si="361"/>
        <v>1134000</v>
      </c>
      <c r="CE216" s="428">
        <f t="shared" si="370"/>
        <v>55</v>
      </c>
      <c r="CF216" s="426">
        <f t="shared" si="363"/>
        <v>16</v>
      </c>
      <c r="CG216" s="426">
        <f t="shared" si="364"/>
        <v>4</v>
      </c>
      <c r="CH216" s="426">
        <f t="shared" si="365"/>
        <v>3</v>
      </c>
      <c r="CI216" s="426">
        <f t="shared" si="366"/>
        <v>21</v>
      </c>
      <c r="CJ216" s="426">
        <f t="shared" si="367"/>
        <v>4</v>
      </c>
      <c r="CK216" s="426">
        <f t="shared" si="368"/>
        <v>7</v>
      </c>
    </row>
    <row r="217" spans="1:89" ht="24">
      <c r="A217" s="249">
        <f t="shared" si="369"/>
        <v>52400</v>
      </c>
      <c r="B217" s="248" t="s">
        <v>177</v>
      </c>
      <c r="C217" s="99" t="b">
        <f t="shared" si="340"/>
        <v>1</v>
      </c>
      <c r="D217" s="484" t="s">
        <v>177</v>
      </c>
      <c r="E217" s="483"/>
      <c r="F217" s="482"/>
      <c r="G217" s="482"/>
      <c r="H217" s="482"/>
      <c r="I217" s="481"/>
      <c r="J217" s="482"/>
      <c r="K217" s="482"/>
      <c r="L217" s="482"/>
      <c r="M217" s="482"/>
      <c r="N217" s="482"/>
      <c r="O217" s="482"/>
      <c r="P217" s="482"/>
      <c r="Q217" s="482"/>
      <c r="R217" s="482"/>
      <c r="S217" s="482"/>
      <c r="T217" s="482"/>
      <c r="U217" s="482"/>
      <c r="V217" s="482"/>
      <c r="W217" s="482"/>
      <c r="X217" s="482">
        <v>43900</v>
      </c>
      <c r="Y217" s="482"/>
      <c r="Z217" s="482"/>
      <c r="AA217" s="482"/>
      <c r="AB217" s="482"/>
      <c r="AC217" s="482"/>
      <c r="AD217" s="482">
        <v>22338.349999999995</v>
      </c>
      <c r="AE217" s="482"/>
      <c r="AF217" s="482"/>
      <c r="AG217" s="482"/>
      <c r="AH217" s="482"/>
      <c r="AI217" s="482"/>
      <c r="AJ217" s="482"/>
      <c r="AK217" s="482"/>
      <c r="AL217" s="482"/>
      <c r="AM217" s="482"/>
      <c r="AN217" s="482">
        <v>36654.170000000006</v>
      </c>
      <c r="AO217" s="482"/>
      <c r="AP217" s="482">
        <v>46698.42</v>
      </c>
      <c r="AQ217" s="482"/>
      <c r="AR217" s="482">
        <v>10914</v>
      </c>
      <c r="AS217" s="482">
        <v>10000</v>
      </c>
      <c r="AT217" s="482">
        <v>6695.05</v>
      </c>
      <c r="AU217" s="482"/>
      <c r="AV217" s="482">
        <v>-3030</v>
      </c>
      <c r="AW217" s="482">
        <v>26985.69</v>
      </c>
      <c r="AX217" s="482">
        <v>74795.320000000007</v>
      </c>
      <c r="AY217" s="482">
        <v>4684</v>
      </c>
      <c r="AZ217" s="482">
        <v>100412.98999999999</v>
      </c>
      <c r="BA217" s="482">
        <v>25431.69</v>
      </c>
      <c r="BB217" s="482"/>
      <c r="BC217" s="482"/>
      <c r="BD217" s="482"/>
      <c r="BE217" s="482">
        <v>2565</v>
      </c>
      <c r="BF217" s="482"/>
      <c r="BG217" s="482"/>
      <c r="BH217" s="482">
        <v>409044.68</v>
      </c>
      <c r="BJ217" s="427">
        <f t="shared" si="341"/>
        <v>-4000</v>
      </c>
      <c r="BK217" s="427">
        <f t="shared" si="342"/>
        <v>101000</v>
      </c>
      <c r="BL217" s="427">
        <f t="shared" si="343"/>
        <v>31000</v>
      </c>
      <c r="BM217" s="427">
        <f t="shared" si="344"/>
        <v>3000</v>
      </c>
      <c r="BN217" s="427">
        <f t="shared" si="345"/>
        <v>3000</v>
      </c>
      <c r="BO217" s="427">
        <f t="shared" si="346"/>
        <v>3000</v>
      </c>
      <c r="BP217" s="427">
        <f t="shared" si="347"/>
        <v>0</v>
      </c>
      <c r="BQ217" s="427">
        <f t="shared" si="348"/>
        <v>0</v>
      </c>
      <c r="BR217" s="427">
        <f t="shared" si="349"/>
        <v>0</v>
      </c>
      <c r="BS217" s="427">
        <f t="shared" si="350"/>
        <v>23000</v>
      </c>
      <c r="BT217" s="427">
        <f t="shared" si="351"/>
        <v>23000</v>
      </c>
      <c r="BU217" s="427">
        <f t="shared" si="352"/>
        <v>23000</v>
      </c>
      <c r="BV217" s="427">
        <f t="shared" si="353"/>
        <v>0</v>
      </c>
      <c r="BW217" s="427">
        <f t="shared" si="354"/>
        <v>0</v>
      </c>
      <c r="BX217" s="427">
        <f t="shared" si="355"/>
        <v>0</v>
      </c>
      <c r="BY217" s="427">
        <f t="shared" si="356"/>
        <v>44000</v>
      </c>
      <c r="BZ217" s="427">
        <f t="shared" si="357"/>
        <v>44000</v>
      </c>
      <c r="CA217" s="427">
        <f t="shared" si="358"/>
        <v>44000</v>
      </c>
      <c r="CB217" s="233">
        <f t="shared" si="359"/>
        <v>-4000</v>
      </c>
      <c r="CC217" s="233">
        <f t="shared" si="360"/>
        <v>101000</v>
      </c>
      <c r="CD217" s="233">
        <f t="shared" si="361"/>
        <v>30000</v>
      </c>
      <c r="CE217" s="428">
        <f t="shared" si="370"/>
        <v>14</v>
      </c>
      <c r="CF217" s="426">
        <f t="shared" si="363"/>
        <v>11</v>
      </c>
      <c r="CG217" s="426">
        <f t="shared" si="364"/>
        <v>1</v>
      </c>
      <c r="CH217" s="426">
        <f t="shared" si="365"/>
        <v>0</v>
      </c>
      <c r="CI217" s="426">
        <f t="shared" si="366"/>
        <v>1</v>
      </c>
      <c r="CJ217" s="426">
        <f t="shared" si="367"/>
        <v>0</v>
      </c>
      <c r="CK217" s="426">
        <f t="shared" si="368"/>
        <v>2</v>
      </c>
    </row>
    <row r="218" spans="1:89" ht="24">
      <c r="A218" s="249">
        <f t="shared" si="369"/>
        <v>52500</v>
      </c>
      <c r="B218" s="248" t="s">
        <v>178</v>
      </c>
      <c r="C218" s="99" t="b">
        <f t="shared" si="340"/>
        <v>1</v>
      </c>
      <c r="D218" s="484" t="s">
        <v>178</v>
      </c>
      <c r="E218" s="483">
        <v>21181.030000000002</v>
      </c>
      <c r="F218" s="482">
        <v>35767.729999999989</v>
      </c>
      <c r="G218" s="482">
        <v>306220.76000000013</v>
      </c>
      <c r="H218" s="482">
        <v>27349.590000000007</v>
      </c>
      <c r="I218" s="481">
        <v>193148.02000000008</v>
      </c>
      <c r="J218" s="482">
        <v>117691.28000000003</v>
      </c>
      <c r="K218" s="482">
        <v>24899.020000000011</v>
      </c>
      <c r="L218" s="482">
        <v>170970.73999999985</v>
      </c>
      <c r="M218" s="482">
        <v>29134</v>
      </c>
      <c r="N218" s="482">
        <v>11236.319999999998</v>
      </c>
      <c r="O218" s="482">
        <v>904.58</v>
      </c>
      <c r="P218" s="482">
        <v>89796.540000000023</v>
      </c>
      <c r="Q218" s="482">
        <v>122528.50999999998</v>
      </c>
      <c r="R218" s="482">
        <v>1003.1999999999998</v>
      </c>
      <c r="S218" s="482">
        <v>24006.079999999998</v>
      </c>
      <c r="T218" s="482">
        <v>54274.209999999992</v>
      </c>
      <c r="U218" s="482">
        <v>46498.419999999984</v>
      </c>
      <c r="V218" s="482">
        <v>-34.06</v>
      </c>
      <c r="W218" s="482">
        <v>64522.66</v>
      </c>
      <c r="X218" s="482">
        <v>80606.910000000018</v>
      </c>
      <c r="Y218" s="482">
        <v>74260.859999999986</v>
      </c>
      <c r="Z218" s="482">
        <v>136858.06000000006</v>
      </c>
      <c r="AA218" s="482">
        <v>62711.460000000014</v>
      </c>
      <c r="AB218" s="482">
        <v>767851.23000000021</v>
      </c>
      <c r="AC218" s="482">
        <v>4282.840000000002</v>
      </c>
      <c r="AD218" s="482">
        <v>91925.450000000012</v>
      </c>
      <c r="AE218" s="482">
        <v>94409.989999999976</v>
      </c>
      <c r="AF218" s="482">
        <v>29732.130000000005</v>
      </c>
      <c r="AG218" s="482">
        <v>344541.83000000019</v>
      </c>
      <c r="AH218" s="482">
        <v>59090.920000000042</v>
      </c>
      <c r="AI218" s="482">
        <v>60164.78</v>
      </c>
      <c r="AJ218" s="482">
        <v>514154.52000000008</v>
      </c>
      <c r="AK218" s="482">
        <v>260939.7699999999</v>
      </c>
      <c r="AL218" s="482"/>
      <c r="AM218" s="482">
        <v>161052.63000000003</v>
      </c>
      <c r="AN218" s="482">
        <v>55839.919999999976</v>
      </c>
      <c r="AO218" s="482">
        <v>7923.9699999999993</v>
      </c>
      <c r="AP218" s="482">
        <v>95304.76</v>
      </c>
      <c r="AQ218" s="482">
        <v>23464.330000000005</v>
      </c>
      <c r="AR218" s="482">
        <v>3323.9800000000005</v>
      </c>
      <c r="AS218" s="482">
        <v>23195.56</v>
      </c>
      <c r="AT218" s="482">
        <v>16755.370000000003</v>
      </c>
      <c r="AU218" s="482">
        <v>28786.190000000002</v>
      </c>
      <c r="AV218" s="482">
        <v>5200.0099999999993</v>
      </c>
      <c r="AW218" s="482">
        <v>45216.67</v>
      </c>
      <c r="AX218" s="482">
        <v>73165.460000000021</v>
      </c>
      <c r="AY218" s="482">
        <v>35156.009999999987</v>
      </c>
      <c r="AZ218" s="482">
        <v>60873.799999999996</v>
      </c>
      <c r="BA218" s="482">
        <v>17342.64999999998</v>
      </c>
      <c r="BB218" s="482">
        <v>8259.880000000001</v>
      </c>
      <c r="BC218" s="482">
        <v>17036.399999999998</v>
      </c>
      <c r="BD218" s="482">
        <v>58246.999999999985</v>
      </c>
      <c r="BE218" s="482">
        <v>46024.959999999992</v>
      </c>
      <c r="BF218" s="482">
        <v>54932.839999999989</v>
      </c>
      <c r="BG218" s="482">
        <v>41197.67</v>
      </c>
      <c r="BH218" s="482">
        <v>4800929.4399999995</v>
      </c>
      <c r="BJ218" s="427">
        <f t="shared" si="341"/>
        <v>4000</v>
      </c>
      <c r="BK218" s="427">
        <f t="shared" si="342"/>
        <v>96000</v>
      </c>
      <c r="BL218" s="427">
        <f t="shared" si="343"/>
        <v>33000</v>
      </c>
      <c r="BM218" s="427">
        <f t="shared" si="344"/>
        <v>42000</v>
      </c>
      <c r="BN218" s="427">
        <f t="shared" si="345"/>
        <v>59000</v>
      </c>
      <c r="BO218" s="427">
        <f t="shared" si="346"/>
        <v>51000</v>
      </c>
      <c r="BP218" s="427">
        <f t="shared" si="347"/>
        <v>162000</v>
      </c>
      <c r="BQ218" s="427">
        <f t="shared" si="348"/>
        <v>261000</v>
      </c>
      <c r="BR218" s="427">
        <f t="shared" si="349"/>
        <v>211000</v>
      </c>
      <c r="BS218" s="427">
        <f t="shared" si="350"/>
        <v>-1000</v>
      </c>
      <c r="BT218" s="427">
        <f t="shared" si="351"/>
        <v>123000</v>
      </c>
      <c r="BU218" s="427">
        <f t="shared" si="352"/>
        <v>47000</v>
      </c>
      <c r="BV218" s="427">
        <f t="shared" si="353"/>
        <v>137000</v>
      </c>
      <c r="BW218" s="427">
        <f t="shared" si="354"/>
        <v>768000</v>
      </c>
      <c r="BX218" s="427">
        <f t="shared" si="355"/>
        <v>432000</v>
      </c>
      <c r="BY218" s="427">
        <f t="shared" si="356"/>
        <v>47000</v>
      </c>
      <c r="BZ218" s="427">
        <f t="shared" si="357"/>
        <v>345000</v>
      </c>
      <c r="CA218" s="427">
        <f t="shared" si="358"/>
        <v>141000</v>
      </c>
      <c r="CB218" s="233">
        <f t="shared" si="359"/>
        <v>-1000</v>
      </c>
      <c r="CC218" s="233">
        <f t="shared" si="360"/>
        <v>768000</v>
      </c>
      <c r="CD218" s="233">
        <f t="shared" si="361"/>
        <v>89000</v>
      </c>
      <c r="CE218" s="428">
        <f t="shared" si="370"/>
        <v>54</v>
      </c>
      <c r="CF218" s="426">
        <f t="shared" si="363"/>
        <v>16</v>
      </c>
      <c r="CG218" s="426">
        <f t="shared" si="364"/>
        <v>4</v>
      </c>
      <c r="CH218" s="426">
        <f t="shared" si="365"/>
        <v>2</v>
      </c>
      <c r="CI218" s="426">
        <f t="shared" si="366"/>
        <v>21</v>
      </c>
      <c r="CJ218" s="426">
        <f t="shared" si="367"/>
        <v>4</v>
      </c>
      <c r="CK218" s="426">
        <f t="shared" si="368"/>
        <v>5</v>
      </c>
    </row>
    <row r="219" spans="1:89" ht="24">
      <c r="A219" s="249">
        <f t="shared" si="369"/>
        <v>52700</v>
      </c>
      <c r="B219" s="248" t="s">
        <v>179</v>
      </c>
      <c r="C219" s="99" t="b">
        <f t="shared" si="340"/>
        <v>1</v>
      </c>
      <c r="D219" s="484" t="s">
        <v>179</v>
      </c>
      <c r="E219" s="483">
        <v>121978.46000000002</v>
      </c>
      <c r="F219" s="482">
        <v>133182.02000000002</v>
      </c>
      <c r="G219" s="482">
        <v>227911.42999999991</v>
      </c>
      <c r="H219" s="482">
        <v>178279.09</v>
      </c>
      <c r="I219" s="481">
        <v>573047.26000000013</v>
      </c>
      <c r="J219" s="482">
        <v>108029.53000000007</v>
      </c>
      <c r="K219" s="482">
        <v>87972</v>
      </c>
      <c r="L219" s="482"/>
      <c r="M219" s="482">
        <v>15616.01</v>
      </c>
      <c r="N219" s="482">
        <v>41943.979999999996</v>
      </c>
      <c r="O219" s="482">
        <v>23473.999999999989</v>
      </c>
      <c r="P219" s="482">
        <v>183636.97000000003</v>
      </c>
      <c r="Q219" s="482">
        <v>158435.96999999994</v>
      </c>
      <c r="R219" s="482">
        <v>15443.880000000001</v>
      </c>
      <c r="S219" s="482">
        <v>85587.849999999991</v>
      </c>
      <c r="T219" s="482">
        <v>88868.329999999987</v>
      </c>
      <c r="U219" s="482">
        <v>126131.01000000001</v>
      </c>
      <c r="V219" s="482">
        <v>11287.199999999997</v>
      </c>
      <c r="W219" s="482">
        <v>182504.9</v>
      </c>
      <c r="X219" s="482">
        <v>210364.18000000002</v>
      </c>
      <c r="Y219" s="482">
        <v>80114.009999999995</v>
      </c>
      <c r="Z219" s="482">
        <v>310418.3899999999</v>
      </c>
      <c r="AA219" s="482">
        <v>94101.009999999966</v>
      </c>
      <c r="AB219" s="482">
        <v>2316285.2899999982</v>
      </c>
      <c r="AC219" s="482">
        <v>14337.070000000005</v>
      </c>
      <c r="AD219" s="482">
        <v>65778.209999999992</v>
      </c>
      <c r="AE219" s="482">
        <v>178720.00000000003</v>
      </c>
      <c r="AF219" s="482">
        <v>82203.59</v>
      </c>
      <c r="AG219" s="482">
        <v>839436.43000000052</v>
      </c>
      <c r="AH219" s="482">
        <v>174550.08999999994</v>
      </c>
      <c r="AI219" s="482">
        <v>223102.62</v>
      </c>
      <c r="AJ219" s="482">
        <v>280594.21000000025</v>
      </c>
      <c r="AK219" s="482">
        <v>20684.729999999992</v>
      </c>
      <c r="AL219" s="482">
        <v>125860.35</v>
      </c>
      <c r="AM219" s="482">
        <v>32860.720000000008</v>
      </c>
      <c r="AN219" s="482">
        <v>10219.339999999998</v>
      </c>
      <c r="AO219" s="482">
        <v>7314.0199999999995</v>
      </c>
      <c r="AP219" s="482">
        <v>15107.25</v>
      </c>
      <c r="AQ219" s="482">
        <v>2266.7400000000039</v>
      </c>
      <c r="AR219" s="482">
        <v>5723.9799999999987</v>
      </c>
      <c r="AS219" s="482">
        <v>3583.66</v>
      </c>
      <c r="AT219" s="482">
        <v>3807.77</v>
      </c>
      <c r="AU219" s="482">
        <v>5401.8599999999988</v>
      </c>
      <c r="AV219" s="482"/>
      <c r="AW219" s="482">
        <v>6992.3700000000008</v>
      </c>
      <c r="AX219" s="482">
        <v>24145.119999999999</v>
      </c>
      <c r="AY219" s="482">
        <v>5396.0000000000009</v>
      </c>
      <c r="AZ219" s="482">
        <v>14273.459999999997</v>
      </c>
      <c r="BA219" s="482">
        <v>8636.99</v>
      </c>
      <c r="BB219" s="482">
        <v>2238.36</v>
      </c>
      <c r="BC219" s="482">
        <v>1763.6599999999999</v>
      </c>
      <c r="BD219" s="482">
        <v>137739.99000000002</v>
      </c>
      <c r="BE219" s="482">
        <v>54303.999999999993</v>
      </c>
      <c r="BF219" s="482">
        <v>133125.1399999999</v>
      </c>
      <c r="BG219" s="482">
        <v>65104.960000000021</v>
      </c>
      <c r="BH219" s="482">
        <v>7919885.459999999</v>
      </c>
      <c r="BJ219" s="427">
        <f t="shared" si="341"/>
        <v>2000</v>
      </c>
      <c r="BK219" s="427">
        <f t="shared" si="342"/>
        <v>25000</v>
      </c>
      <c r="BL219" s="427">
        <f t="shared" si="343"/>
        <v>8000</v>
      </c>
      <c r="BM219" s="427">
        <f t="shared" si="344"/>
        <v>55000</v>
      </c>
      <c r="BN219" s="427">
        <f t="shared" si="345"/>
        <v>138000</v>
      </c>
      <c r="BO219" s="427">
        <f t="shared" si="346"/>
        <v>98000</v>
      </c>
      <c r="BP219" s="427">
        <f t="shared" si="347"/>
        <v>21000</v>
      </c>
      <c r="BQ219" s="427">
        <f t="shared" si="348"/>
        <v>126000</v>
      </c>
      <c r="BR219" s="427">
        <f t="shared" si="349"/>
        <v>60000</v>
      </c>
      <c r="BS219" s="427">
        <f t="shared" si="350"/>
        <v>12000</v>
      </c>
      <c r="BT219" s="427">
        <f t="shared" si="351"/>
        <v>183000</v>
      </c>
      <c r="BU219" s="427">
        <f t="shared" si="352"/>
        <v>96000</v>
      </c>
      <c r="BV219" s="427">
        <f t="shared" si="353"/>
        <v>228000</v>
      </c>
      <c r="BW219" s="427">
        <f t="shared" si="354"/>
        <v>2317000</v>
      </c>
      <c r="BX219" s="427">
        <f t="shared" si="355"/>
        <v>784000</v>
      </c>
      <c r="BY219" s="427">
        <f t="shared" si="356"/>
        <v>127000</v>
      </c>
      <c r="BZ219" s="427">
        <f t="shared" si="357"/>
        <v>840000</v>
      </c>
      <c r="CA219" s="427">
        <f t="shared" si="358"/>
        <v>360000</v>
      </c>
      <c r="CB219" s="233">
        <f t="shared" si="359"/>
        <v>2000</v>
      </c>
      <c r="CC219" s="233">
        <f t="shared" si="360"/>
        <v>2317000</v>
      </c>
      <c r="CD219" s="233">
        <f t="shared" si="361"/>
        <v>150000</v>
      </c>
      <c r="CE219" s="428">
        <f t="shared" si="370"/>
        <v>53</v>
      </c>
      <c r="CF219" s="426">
        <f t="shared" si="363"/>
        <v>15</v>
      </c>
      <c r="CG219" s="426">
        <f t="shared" si="364"/>
        <v>4</v>
      </c>
      <c r="CH219" s="426">
        <f t="shared" si="365"/>
        <v>3</v>
      </c>
      <c r="CI219" s="426">
        <f t="shared" si="366"/>
        <v>21</v>
      </c>
      <c r="CJ219" s="426">
        <f t="shared" si="367"/>
        <v>4</v>
      </c>
      <c r="CK219" s="426">
        <f t="shared" si="368"/>
        <v>7</v>
      </c>
    </row>
    <row r="220" spans="1:89" ht="24">
      <c r="A220" s="249">
        <f t="shared" si="369"/>
        <v>52900</v>
      </c>
      <c r="B220" s="248" t="s">
        <v>180</v>
      </c>
      <c r="C220" s="99" t="b">
        <f t="shared" si="340"/>
        <v>1</v>
      </c>
      <c r="D220" s="484" t="s">
        <v>180</v>
      </c>
      <c r="E220" s="483">
        <v>28050</v>
      </c>
      <c r="F220" s="482"/>
      <c r="G220" s="482"/>
      <c r="H220" s="482">
        <v>2469.89</v>
      </c>
      <c r="I220" s="481">
        <v>17091.990000000002</v>
      </c>
      <c r="J220" s="482">
        <v>6550</v>
      </c>
      <c r="K220" s="482">
        <v>500</v>
      </c>
      <c r="L220" s="482">
        <v>9019.58</v>
      </c>
      <c r="M220" s="482"/>
      <c r="N220" s="482"/>
      <c r="O220" s="482">
        <v>11243.43</v>
      </c>
      <c r="P220" s="482">
        <v>1140</v>
      </c>
      <c r="Q220" s="482">
        <v>4200</v>
      </c>
      <c r="R220" s="482"/>
      <c r="S220" s="482">
        <v>11900.07</v>
      </c>
      <c r="T220" s="482">
        <v>4366</v>
      </c>
      <c r="U220" s="482">
        <v>21475.400000000012</v>
      </c>
      <c r="V220" s="482"/>
      <c r="W220" s="482">
        <v>30512.27</v>
      </c>
      <c r="X220" s="482">
        <v>18980</v>
      </c>
      <c r="Y220" s="482"/>
      <c r="Z220" s="482">
        <v>26894.159999999996</v>
      </c>
      <c r="AA220" s="482">
        <v>10832.79</v>
      </c>
      <c r="AB220" s="482">
        <v>4577041.2300000004</v>
      </c>
      <c r="AC220" s="482"/>
      <c r="AD220" s="482">
        <v>11554.3</v>
      </c>
      <c r="AE220" s="482"/>
      <c r="AF220" s="482"/>
      <c r="AG220" s="482">
        <v>26671.789999999994</v>
      </c>
      <c r="AH220" s="482">
        <v>17185.450000000015</v>
      </c>
      <c r="AI220" s="482">
        <v>28100</v>
      </c>
      <c r="AJ220" s="482">
        <v>26370.410000000011</v>
      </c>
      <c r="AK220" s="482">
        <v>5164.17</v>
      </c>
      <c r="AL220" s="482"/>
      <c r="AM220" s="482"/>
      <c r="AN220" s="482">
        <v>2529.4299999999998</v>
      </c>
      <c r="AO220" s="482">
        <v>159.96</v>
      </c>
      <c r="AP220" s="482"/>
      <c r="AQ220" s="482"/>
      <c r="AR220" s="482"/>
      <c r="AS220" s="482"/>
      <c r="AT220" s="482">
        <v>339.99</v>
      </c>
      <c r="AU220" s="482"/>
      <c r="AV220" s="482">
        <v>1138.3</v>
      </c>
      <c r="AW220" s="482"/>
      <c r="AX220" s="482"/>
      <c r="AY220" s="482">
        <v>8222</v>
      </c>
      <c r="AZ220" s="482">
        <v>29275</v>
      </c>
      <c r="BA220" s="482"/>
      <c r="BB220" s="482"/>
      <c r="BC220" s="482"/>
      <c r="BD220" s="482">
        <v>17772.169999999998</v>
      </c>
      <c r="BE220" s="482">
        <v>11687</v>
      </c>
      <c r="BF220" s="482">
        <v>1919</v>
      </c>
      <c r="BG220" s="482">
        <v>11000</v>
      </c>
      <c r="BH220" s="482">
        <v>4981355.78</v>
      </c>
      <c r="BJ220" s="427">
        <f t="shared" si="341"/>
        <v>1000</v>
      </c>
      <c r="BK220" s="427">
        <f t="shared" si="342"/>
        <v>30000</v>
      </c>
      <c r="BL220" s="427">
        <f t="shared" si="343"/>
        <v>7000</v>
      </c>
      <c r="BM220" s="427">
        <f t="shared" si="344"/>
        <v>2000</v>
      </c>
      <c r="BN220" s="427">
        <f t="shared" si="345"/>
        <v>18000</v>
      </c>
      <c r="BO220" s="427">
        <f t="shared" si="346"/>
        <v>11000</v>
      </c>
      <c r="BP220" s="427">
        <f t="shared" si="347"/>
        <v>6000</v>
      </c>
      <c r="BQ220" s="427">
        <f t="shared" si="348"/>
        <v>6000</v>
      </c>
      <c r="BR220" s="427">
        <f t="shared" si="349"/>
        <v>6000</v>
      </c>
      <c r="BS220" s="427">
        <f t="shared" si="350"/>
        <v>1000</v>
      </c>
      <c r="BT220" s="427">
        <f t="shared" si="351"/>
        <v>31000</v>
      </c>
      <c r="BU220" s="427">
        <f t="shared" si="352"/>
        <v>12000</v>
      </c>
      <c r="BV220" s="427">
        <f t="shared" si="353"/>
        <v>27000</v>
      </c>
      <c r="BW220" s="427">
        <f t="shared" si="354"/>
        <v>4578000</v>
      </c>
      <c r="BX220" s="427">
        <f t="shared" si="355"/>
        <v>1544000</v>
      </c>
      <c r="BY220" s="427">
        <f t="shared" si="356"/>
        <v>2000</v>
      </c>
      <c r="BZ220" s="427">
        <f t="shared" si="357"/>
        <v>29000</v>
      </c>
      <c r="CA220" s="427">
        <f t="shared" si="358"/>
        <v>18000</v>
      </c>
      <c r="CB220" s="233">
        <f t="shared" si="359"/>
        <v>1000</v>
      </c>
      <c r="CC220" s="233">
        <f t="shared" si="360"/>
        <v>4578000</v>
      </c>
      <c r="CD220" s="233">
        <f t="shared" si="361"/>
        <v>151000</v>
      </c>
      <c r="CE220" s="428">
        <f t="shared" si="370"/>
        <v>33</v>
      </c>
      <c r="CF220" s="426">
        <f t="shared" si="363"/>
        <v>6</v>
      </c>
      <c r="CG220" s="426">
        <f t="shared" si="364"/>
        <v>4</v>
      </c>
      <c r="CH220" s="426">
        <f t="shared" si="365"/>
        <v>1</v>
      </c>
      <c r="CI220" s="426">
        <f t="shared" si="366"/>
        <v>12</v>
      </c>
      <c r="CJ220" s="426">
        <f t="shared" si="367"/>
        <v>3</v>
      </c>
      <c r="CK220" s="426">
        <f t="shared" si="368"/>
        <v>6</v>
      </c>
    </row>
    <row r="221" spans="1:89" ht="36">
      <c r="A221" s="249">
        <f t="shared" si="369"/>
        <v>53100</v>
      </c>
      <c r="B221" s="248" t="s">
        <v>181</v>
      </c>
      <c r="C221" s="99" t="b">
        <f t="shared" si="340"/>
        <v>1</v>
      </c>
      <c r="D221" s="484" t="s">
        <v>181</v>
      </c>
      <c r="E221" s="483"/>
      <c r="F221" s="482"/>
      <c r="G221" s="482">
        <v>83946.68</v>
      </c>
      <c r="H221" s="482"/>
      <c r="I221" s="481">
        <v>1200</v>
      </c>
      <c r="J221" s="482">
        <v>940.99</v>
      </c>
      <c r="K221" s="482">
        <v>7288.33</v>
      </c>
      <c r="L221" s="482"/>
      <c r="M221" s="482"/>
      <c r="N221" s="482">
        <v>5142.49</v>
      </c>
      <c r="O221" s="482"/>
      <c r="P221" s="482"/>
      <c r="Q221" s="482"/>
      <c r="R221" s="482"/>
      <c r="S221" s="482"/>
      <c r="T221" s="482"/>
      <c r="U221" s="482"/>
      <c r="V221" s="482"/>
      <c r="W221" s="482"/>
      <c r="X221" s="482">
        <v>525.44000000000005</v>
      </c>
      <c r="Y221" s="482"/>
      <c r="Z221" s="482"/>
      <c r="AA221" s="482"/>
      <c r="AB221" s="482">
        <v>11873</v>
      </c>
      <c r="AC221" s="482">
        <v>14853.9</v>
      </c>
      <c r="AD221" s="482"/>
      <c r="AE221" s="482">
        <v>2410.6</v>
      </c>
      <c r="AF221" s="482"/>
      <c r="AG221" s="482">
        <v>1500</v>
      </c>
      <c r="AH221" s="482">
        <v>38751.39</v>
      </c>
      <c r="AI221" s="482"/>
      <c r="AJ221" s="482">
        <v>122089</v>
      </c>
      <c r="AK221" s="482"/>
      <c r="AL221" s="482">
        <v>8375</v>
      </c>
      <c r="AM221" s="482">
        <v>51575.11</v>
      </c>
      <c r="AN221" s="482">
        <v>249831</v>
      </c>
      <c r="AO221" s="482"/>
      <c r="AP221" s="482">
        <v>29560.450000000004</v>
      </c>
      <c r="AQ221" s="482">
        <v>54397.19</v>
      </c>
      <c r="AR221" s="482"/>
      <c r="AS221" s="482"/>
      <c r="AT221" s="482"/>
      <c r="AU221" s="482">
        <v>82073</v>
      </c>
      <c r="AV221" s="482"/>
      <c r="AW221" s="482"/>
      <c r="AX221" s="482">
        <v>51535.119999999995</v>
      </c>
      <c r="AY221" s="482"/>
      <c r="AZ221" s="482">
        <v>8200</v>
      </c>
      <c r="BA221" s="482"/>
      <c r="BB221" s="482"/>
      <c r="BC221" s="482"/>
      <c r="BD221" s="482"/>
      <c r="BE221" s="482"/>
      <c r="BF221" s="482"/>
      <c r="BG221" s="482">
        <v>82753.180000000008</v>
      </c>
      <c r="BH221" s="482">
        <v>908821.87</v>
      </c>
      <c r="BJ221" s="427">
        <f t="shared" si="341"/>
        <v>9000</v>
      </c>
      <c r="BK221" s="427">
        <f t="shared" si="342"/>
        <v>250000</v>
      </c>
      <c r="BL221" s="427">
        <f t="shared" si="343"/>
        <v>80000</v>
      </c>
      <c r="BM221" s="427">
        <f t="shared" si="344"/>
        <v>83000</v>
      </c>
      <c r="BN221" s="427">
        <f t="shared" si="345"/>
        <v>83000</v>
      </c>
      <c r="BO221" s="427">
        <f t="shared" si="346"/>
        <v>83000</v>
      </c>
      <c r="BP221" s="427">
        <f t="shared" si="347"/>
        <v>9000</v>
      </c>
      <c r="BQ221" s="427">
        <f t="shared" si="348"/>
        <v>52000</v>
      </c>
      <c r="BR221" s="427">
        <f t="shared" si="349"/>
        <v>30000</v>
      </c>
      <c r="BS221" s="427">
        <f t="shared" si="350"/>
        <v>1000</v>
      </c>
      <c r="BT221" s="427">
        <f t="shared" si="351"/>
        <v>39000</v>
      </c>
      <c r="BU221" s="427">
        <f t="shared" si="352"/>
        <v>13000</v>
      </c>
      <c r="BV221" s="427">
        <f t="shared" si="353"/>
        <v>12000</v>
      </c>
      <c r="BW221" s="427">
        <f t="shared" si="354"/>
        <v>123000</v>
      </c>
      <c r="BX221" s="427">
        <f t="shared" si="355"/>
        <v>73000</v>
      </c>
      <c r="BY221" s="427">
        <f t="shared" si="356"/>
        <v>1000</v>
      </c>
      <c r="BZ221" s="427">
        <f t="shared" si="357"/>
        <v>2000</v>
      </c>
      <c r="CA221" s="427">
        <f t="shared" si="358"/>
        <v>2000</v>
      </c>
      <c r="CB221" s="233">
        <f t="shared" si="359"/>
        <v>1000</v>
      </c>
      <c r="CC221" s="233">
        <f t="shared" si="360"/>
        <v>250000</v>
      </c>
      <c r="CD221" s="233">
        <f t="shared" si="361"/>
        <v>44000</v>
      </c>
      <c r="CE221" s="428">
        <f t="shared" si="370"/>
        <v>21</v>
      </c>
      <c r="CF221" s="426">
        <f t="shared" si="363"/>
        <v>6</v>
      </c>
      <c r="CG221" s="426">
        <f t="shared" si="364"/>
        <v>1</v>
      </c>
      <c r="CH221" s="426">
        <f t="shared" si="365"/>
        <v>2</v>
      </c>
      <c r="CI221" s="426">
        <f t="shared" si="366"/>
        <v>6</v>
      </c>
      <c r="CJ221" s="426">
        <f t="shared" si="367"/>
        <v>3</v>
      </c>
      <c r="CK221" s="426">
        <f t="shared" si="368"/>
        <v>5</v>
      </c>
    </row>
    <row r="222" spans="1:89" ht="24">
      <c r="A222" s="249">
        <f t="shared" si="369"/>
        <v>53200</v>
      </c>
      <c r="B222" s="248" t="s">
        <v>182</v>
      </c>
      <c r="C222" s="99" t="b">
        <f t="shared" si="340"/>
        <v>1</v>
      </c>
      <c r="D222" s="484" t="s">
        <v>182</v>
      </c>
      <c r="E222" s="483">
        <v>244381.64999999994</v>
      </c>
      <c r="F222" s="482">
        <v>354541.17999999988</v>
      </c>
      <c r="G222" s="482">
        <v>1247074.1599999999</v>
      </c>
      <c r="H222" s="482">
        <v>678872.9800000001</v>
      </c>
      <c r="I222" s="481">
        <v>860426.72000000009</v>
      </c>
      <c r="J222" s="482">
        <v>941781.71000000008</v>
      </c>
      <c r="K222" s="482">
        <v>617484.81000000029</v>
      </c>
      <c r="L222" s="482">
        <v>451705.89999999997</v>
      </c>
      <c r="M222" s="482"/>
      <c r="N222" s="482">
        <v>85247.19</v>
      </c>
      <c r="O222" s="482">
        <v>78352.75</v>
      </c>
      <c r="P222" s="482">
        <v>510812.07</v>
      </c>
      <c r="Q222" s="482">
        <v>335791.40000000008</v>
      </c>
      <c r="R222" s="482">
        <v>186387.57999999993</v>
      </c>
      <c r="S222" s="482">
        <v>800952.46</v>
      </c>
      <c r="T222" s="482">
        <v>77045.959999999992</v>
      </c>
      <c r="U222" s="482">
        <v>830886.57</v>
      </c>
      <c r="V222" s="482">
        <v>28329.299999999996</v>
      </c>
      <c r="W222" s="482">
        <v>401702.56999999995</v>
      </c>
      <c r="X222" s="482">
        <v>388213.87</v>
      </c>
      <c r="Y222" s="482">
        <v>58874</v>
      </c>
      <c r="Z222" s="482">
        <v>1143639.56</v>
      </c>
      <c r="AA222" s="482">
        <v>1948566.0499999996</v>
      </c>
      <c r="AB222" s="482">
        <v>3151878</v>
      </c>
      <c r="AC222" s="482">
        <v>294573.53999999998</v>
      </c>
      <c r="AD222" s="482">
        <v>636362.1</v>
      </c>
      <c r="AE222" s="482">
        <v>456493.53999999992</v>
      </c>
      <c r="AF222" s="482">
        <v>1051944.6000000001</v>
      </c>
      <c r="AG222" s="482">
        <v>861581.43999999959</v>
      </c>
      <c r="AH222" s="482">
        <v>663898.30999999994</v>
      </c>
      <c r="AI222" s="482">
        <v>108142.79999999999</v>
      </c>
      <c r="AJ222" s="482">
        <v>1500083.5399999998</v>
      </c>
      <c r="AK222" s="482">
        <v>131679.29999999993</v>
      </c>
      <c r="AL222" s="482">
        <v>270053.93000000005</v>
      </c>
      <c r="AM222" s="482">
        <v>127151.15000000001</v>
      </c>
      <c r="AN222" s="482">
        <v>136242.18</v>
      </c>
      <c r="AO222" s="482">
        <v>360779.86</v>
      </c>
      <c r="AP222" s="482">
        <v>163676.79</v>
      </c>
      <c r="AQ222" s="482">
        <v>186706.19999999998</v>
      </c>
      <c r="AR222" s="482">
        <v>59936</v>
      </c>
      <c r="AS222" s="482">
        <v>73950.23</v>
      </c>
      <c r="AT222" s="482">
        <v>130052.45999999999</v>
      </c>
      <c r="AU222" s="482">
        <v>44282</v>
      </c>
      <c r="AV222" s="482">
        <v>11882</v>
      </c>
      <c r="AW222" s="482">
        <v>31942.62</v>
      </c>
      <c r="AX222" s="482">
        <v>366100.00999999995</v>
      </c>
      <c r="AY222" s="482">
        <v>70555</v>
      </c>
      <c r="AZ222" s="482">
        <v>154239.29999999999</v>
      </c>
      <c r="BA222" s="482">
        <v>5550</v>
      </c>
      <c r="BB222" s="482">
        <v>159854.88</v>
      </c>
      <c r="BC222" s="482">
        <v>18733</v>
      </c>
      <c r="BD222" s="482">
        <v>676262.76</v>
      </c>
      <c r="BE222" s="482">
        <v>337355.69</v>
      </c>
      <c r="BF222" s="482">
        <v>583115.24000000011</v>
      </c>
      <c r="BG222" s="482">
        <v>175416.53999999995</v>
      </c>
      <c r="BH222" s="482">
        <v>25271545.450000003</v>
      </c>
      <c r="BJ222" s="427">
        <f t="shared" si="341"/>
        <v>6000</v>
      </c>
      <c r="BK222" s="427">
        <f t="shared" si="342"/>
        <v>367000</v>
      </c>
      <c r="BL222" s="427">
        <f t="shared" si="343"/>
        <v>124000</v>
      </c>
      <c r="BM222" s="427">
        <f t="shared" si="344"/>
        <v>176000</v>
      </c>
      <c r="BN222" s="427">
        <f t="shared" si="345"/>
        <v>677000</v>
      </c>
      <c r="BO222" s="427">
        <f t="shared" si="346"/>
        <v>444000</v>
      </c>
      <c r="BP222" s="427">
        <f t="shared" si="347"/>
        <v>128000</v>
      </c>
      <c r="BQ222" s="427">
        <f t="shared" si="348"/>
        <v>271000</v>
      </c>
      <c r="BR222" s="427">
        <f t="shared" si="349"/>
        <v>177000</v>
      </c>
      <c r="BS222" s="427">
        <f t="shared" si="350"/>
        <v>29000</v>
      </c>
      <c r="BT222" s="427">
        <f t="shared" si="351"/>
        <v>1949000</v>
      </c>
      <c r="BU222" s="427">
        <f t="shared" si="352"/>
        <v>519000</v>
      </c>
      <c r="BV222" s="427">
        <f t="shared" si="353"/>
        <v>1144000</v>
      </c>
      <c r="BW222" s="427">
        <f t="shared" si="354"/>
        <v>3152000</v>
      </c>
      <c r="BX222" s="427">
        <f t="shared" si="355"/>
        <v>1761000</v>
      </c>
      <c r="BY222" s="427">
        <f t="shared" si="356"/>
        <v>109000</v>
      </c>
      <c r="BZ222" s="427">
        <f t="shared" si="357"/>
        <v>862000</v>
      </c>
      <c r="CA222" s="427">
        <f t="shared" si="358"/>
        <v>574000</v>
      </c>
      <c r="CB222" s="233">
        <f t="shared" si="359"/>
        <v>6000</v>
      </c>
      <c r="CC222" s="233">
        <f t="shared" si="360"/>
        <v>3152000</v>
      </c>
      <c r="CD222" s="233">
        <f t="shared" si="361"/>
        <v>468000</v>
      </c>
      <c r="CE222" s="428">
        <f t="shared" si="370"/>
        <v>54</v>
      </c>
      <c r="CF222" s="426">
        <f t="shared" si="363"/>
        <v>16</v>
      </c>
      <c r="CG222" s="426">
        <f t="shared" si="364"/>
        <v>4</v>
      </c>
      <c r="CH222" s="426">
        <f t="shared" si="365"/>
        <v>3</v>
      </c>
      <c r="CI222" s="426">
        <f t="shared" si="366"/>
        <v>20</v>
      </c>
      <c r="CJ222" s="426">
        <f t="shared" si="367"/>
        <v>4</v>
      </c>
      <c r="CK222" s="426">
        <f t="shared" si="368"/>
        <v>6</v>
      </c>
    </row>
    <row r="223" spans="1:89" ht="24">
      <c r="A223" s="249">
        <f t="shared" si="369"/>
        <v>53300</v>
      </c>
      <c r="B223" s="248" t="s">
        <v>183</v>
      </c>
      <c r="C223" s="99" t="b">
        <f t="shared" si="340"/>
        <v>1</v>
      </c>
      <c r="D223" s="484" t="s">
        <v>183</v>
      </c>
      <c r="E223" s="483">
        <v>148521.76999999999</v>
      </c>
      <c r="F223" s="482">
        <v>151510.66999999993</v>
      </c>
      <c r="G223" s="482">
        <v>1245204.7600000002</v>
      </c>
      <c r="H223" s="482">
        <v>27844.019999999997</v>
      </c>
      <c r="I223" s="481">
        <v>355551.5</v>
      </c>
      <c r="J223" s="482">
        <v>198358.63999999998</v>
      </c>
      <c r="K223" s="482">
        <v>81696.99000000002</v>
      </c>
      <c r="L223" s="482">
        <v>218392.41999999995</v>
      </c>
      <c r="M223" s="482">
        <v>4293.33</v>
      </c>
      <c r="N223" s="482">
        <v>16939.64</v>
      </c>
      <c r="O223" s="482">
        <v>72362.409999999974</v>
      </c>
      <c r="P223" s="482">
        <v>66747.990000000005</v>
      </c>
      <c r="Q223" s="482">
        <v>130290.26000000001</v>
      </c>
      <c r="R223" s="482">
        <v>29781.94</v>
      </c>
      <c r="S223" s="482">
        <v>74188.99000000002</v>
      </c>
      <c r="T223" s="482">
        <v>66283.520000000004</v>
      </c>
      <c r="U223" s="482">
        <v>116838.01999999999</v>
      </c>
      <c r="V223" s="482">
        <v>13151.93</v>
      </c>
      <c r="W223" s="482">
        <v>126578.70000000004</v>
      </c>
      <c r="X223" s="482">
        <v>59986.47</v>
      </c>
      <c r="Y223" s="482">
        <v>70694.009999999995</v>
      </c>
      <c r="Z223" s="482">
        <v>678816.49000000034</v>
      </c>
      <c r="AA223" s="482">
        <v>57664.47</v>
      </c>
      <c r="AB223" s="482">
        <v>3926312</v>
      </c>
      <c r="AC223" s="482">
        <v>52513.55</v>
      </c>
      <c r="AD223" s="482">
        <v>70865.409999999989</v>
      </c>
      <c r="AE223" s="482">
        <v>324530.33000000007</v>
      </c>
      <c r="AF223" s="482">
        <v>23303.510000000002</v>
      </c>
      <c r="AG223" s="482">
        <v>282624.74</v>
      </c>
      <c r="AH223" s="482">
        <v>145582.65000000002</v>
      </c>
      <c r="AI223" s="482">
        <v>537571.06999999995</v>
      </c>
      <c r="AJ223" s="482">
        <v>64243.38</v>
      </c>
      <c r="AK223" s="482">
        <v>16101.299999999997</v>
      </c>
      <c r="AL223" s="482">
        <v>14944</v>
      </c>
      <c r="AM223" s="482">
        <v>78460.329999999987</v>
      </c>
      <c r="AN223" s="482">
        <v>82076.89</v>
      </c>
      <c r="AO223" s="482">
        <v>258</v>
      </c>
      <c r="AP223" s="482">
        <v>121963.98999999999</v>
      </c>
      <c r="AQ223" s="482">
        <v>15488.95</v>
      </c>
      <c r="AR223" s="482">
        <v>140446</v>
      </c>
      <c r="AS223" s="482">
        <v>8059.4600000000037</v>
      </c>
      <c r="AT223" s="482">
        <v>12496.990000000002</v>
      </c>
      <c r="AU223" s="482">
        <v>17125.919999999998</v>
      </c>
      <c r="AV223" s="482">
        <v>35776.71</v>
      </c>
      <c r="AW223" s="482">
        <v>1603.22</v>
      </c>
      <c r="AX223" s="482">
        <v>142209.57</v>
      </c>
      <c r="AY223" s="482">
        <v>14642</v>
      </c>
      <c r="AZ223" s="482">
        <v>142736.16</v>
      </c>
      <c r="BA223" s="482">
        <v>94242.220000000016</v>
      </c>
      <c r="BB223" s="482">
        <v>18221.25</v>
      </c>
      <c r="BC223" s="482">
        <v>14440</v>
      </c>
      <c r="BD223" s="482">
        <v>161090.71999999997</v>
      </c>
      <c r="BE223" s="482">
        <v>103494.19</v>
      </c>
      <c r="BF223" s="482">
        <v>239485.21999999997</v>
      </c>
      <c r="BG223" s="482">
        <v>34361</v>
      </c>
      <c r="BH223" s="482">
        <v>10948969.670000007</v>
      </c>
      <c r="BJ223" s="427">
        <f t="shared" si="341"/>
        <v>1000</v>
      </c>
      <c r="BK223" s="427">
        <f t="shared" si="342"/>
        <v>143000</v>
      </c>
      <c r="BL223" s="427">
        <f t="shared" si="343"/>
        <v>54000</v>
      </c>
      <c r="BM223" s="427">
        <f t="shared" si="344"/>
        <v>35000</v>
      </c>
      <c r="BN223" s="427">
        <f t="shared" si="345"/>
        <v>240000</v>
      </c>
      <c r="BO223" s="427">
        <f t="shared" si="346"/>
        <v>135000</v>
      </c>
      <c r="BP223" s="427">
        <f t="shared" si="347"/>
        <v>15000</v>
      </c>
      <c r="BQ223" s="427">
        <f t="shared" si="348"/>
        <v>79000</v>
      </c>
      <c r="BR223" s="427">
        <f t="shared" si="349"/>
        <v>37000</v>
      </c>
      <c r="BS223" s="427">
        <f t="shared" si="350"/>
        <v>5000</v>
      </c>
      <c r="BT223" s="427">
        <f t="shared" si="351"/>
        <v>325000</v>
      </c>
      <c r="BU223" s="427">
        <f t="shared" si="352"/>
        <v>94000</v>
      </c>
      <c r="BV223" s="427">
        <f t="shared" si="353"/>
        <v>65000</v>
      </c>
      <c r="BW223" s="427">
        <f t="shared" si="354"/>
        <v>3927000</v>
      </c>
      <c r="BX223" s="427">
        <f t="shared" si="355"/>
        <v>1479000</v>
      </c>
      <c r="BY223" s="427">
        <f t="shared" si="356"/>
        <v>60000</v>
      </c>
      <c r="BZ223" s="427">
        <f t="shared" si="357"/>
        <v>538000</v>
      </c>
      <c r="CA223" s="427">
        <f t="shared" si="358"/>
        <v>234000</v>
      </c>
      <c r="CB223" s="233">
        <f t="shared" si="359"/>
        <v>1000</v>
      </c>
      <c r="CC223" s="233">
        <f t="shared" si="360"/>
        <v>3927000</v>
      </c>
      <c r="CD223" s="233">
        <f t="shared" si="361"/>
        <v>200000</v>
      </c>
      <c r="CE223" s="428">
        <f t="shared" si="370"/>
        <v>55</v>
      </c>
      <c r="CF223" s="426">
        <f t="shared" si="363"/>
        <v>16</v>
      </c>
      <c r="CG223" s="426">
        <f t="shared" si="364"/>
        <v>4</v>
      </c>
      <c r="CH223" s="426">
        <f t="shared" si="365"/>
        <v>3</v>
      </c>
      <c r="CI223" s="426">
        <f t="shared" si="366"/>
        <v>21</v>
      </c>
      <c r="CJ223" s="426">
        <f t="shared" si="367"/>
        <v>4</v>
      </c>
      <c r="CK223" s="426">
        <f t="shared" si="368"/>
        <v>7</v>
      </c>
    </row>
    <row r="224" spans="1:89" ht="24">
      <c r="A224" s="249">
        <f t="shared" si="369"/>
        <v>53400</v>
      </c>
      <c r="B224" s="248" t="s">
        <v>184</v>
      </c>
      <c r="C224" s="99" t="b">
        <f t="shared" si="340"/>
        <v>1</v>
      </c>
      <c r="D224" s="484" t="s">
        <v>184</v>
      </c>
      <c r="E224" s="483">
        <v>506407.84999999986</v>
      </c>
      <c r="F224" s="482">
        <v>176696.47</v>
      </c>
      <c r="G224" s="482">
        <v>1200608.7300000002</v>
      </c>
      <c r="H224" s="482">
        <v>336482.67000000004</v>
      </c>
      <c r="I224" s="481">
        <v>1050526.4600000007</v>
      </c>
      <c r="J224" s="482">
        <v>260416.75</v>
      </c>
      <c r="K224" s="482">
        <v>200682.97999999998</v>
      </c>
      <c r="L224" s="482">
        <v>1091425.1399999997</v>
      </c>
      <c r="M224" s="482">
        <v>72790.06</v>
      </c>
      <c r="N224" s="482">
        <v>129212.54000000001</v>
      </c>
      <c r="O224" s="482">
        <v>70413.079999999987</v>
      </c>
      <c r="P224" s="482">
        <v>375344.13</v>
      </c>
      <c r="Q224" s="482">
        <v>614938.36999999988</v>
      </c>
      <c r="R224" s="482">
        <v>47799.330000000009</v>
      </c>
      <c r="S224" s="482">
        <v>324941.37</v>
      </c>
      <c r="T224" s="482">
        <v>138941.72</v>
      </c>
      <c r="U224" s="482">
        <v>239034.18999999997</v>
      </c>
      <c r="V224" s="482">
        <v>36048.18</v>
      </c>
      <c r="W224" s="482">
        <v>295638.44999999995</v>
      </c>
      <c r="X224" s="482">
        <v>348718.84999999992</v>
      </c>
      <c r="Y224" s="482">
        <v>272945.03000000003</v>
      </c>
      <c r="Z224" s="482">
        <v>711370.33999999985</v>
      </c>
      <c r="AA224" s="482">
        <v>412389.48</v>
      </c>
      <c r="AB224" s="482">
        <v>4344391</v>
      </c>
      <c r="AC224" s="482">
        <v>89162.2</v>
      </c>
      <c r="AD224" s="482">
        <v>236529.87000000005</v>
      </c>
      <c r="AE224" s="482">
        <v>544659.59</v>
      </c>
      <c r="AF224" s="482">
        <v>255063.34000000003</v>
      </c>
      <c r="AG224" s="482">
        <v>810635.25000000012</v>
      </c>
      <c r="AH224" s="482">
        <v>933338.18000000028</v>
      </c>
      <c r="AI224" s="482">
        <v>505224.75000000006</v>
      </c>
      <c r="AJ224" s="482">
        <v>495288.72000000003</v>
      </c>
      <c r="AK224" s="482">
        <v>52942.190000000192</v>
      </c>
      <c r="AL224" s="482">
        <v>126326.78</v>
      </c>
      <c r="AM224" s="482">
        <v>290969.49</v>
      </c>
      <c r="AN224" s="482">
        <v>58017.93</v>
      </c>
      <c r="AO224" s="482">
        <v>42620.94</v>
      </c>
      <c r="AP224" s="482">
        <v>154075.86999999997</v>
      </c>
      <c r="AQ224" s="482">
        <v>76063.389999999985</v>
      </c>
      <c r="AR224" s="482">
        <v>107417</v>
      </c>
      <c r="AS224" s="482">
        <v>34467.06</v>
      </c>
      <c r="AT224" s="482">
        <v>107059.68</v>
      </c>
      <c r="AU224" s="482">
        <v>152148.16999999998</v>
      </c>
      <c r="AV224" s="482">
        <v>119887.31999999999</v>
      </c>
      <c r="AW224" s="482">
        <v>46968.100000000006</v>
      </c>
      <c r="AX224" s="482">
        <v>90250.27</v>
      </c>
      <c r="AY224" s="482">
        <v>30054</v>
      </c>
      <c r="AZ224" s="482">
        <v>127773.39</v>
      </c>
      <c r="BA224" s="482">
        <v>129051.42</v>
      </c>
      <c r="BB224" s="482">
        <v>42059.07</v>
      </c>
      <c r="BC224" s="482">
        <v>115029.15000000001</v>
      </c>
      <c r="BD224" s="482">
        <v>275109.97000000015</v>
      </c>
      <c r="BE224" s="482">
        <v>257110.01999999996</v>
      </c>
      <c r="BF224" s="482">
        <v>371378.90000000008</v>
      </c>
      <c r="BG224" s="482">
        <v>133316.30000000002</v>
      </c>
      <c r="BH224" s="482">
        <v>20068161.480000008</v>
      </c>
      <c r="BJ224" s="427">
        <f t="shared" si="341"/>
        <v>31000</v>
      </c>
      <c r="BK224" s="427">
        <f t="shared" si="342"/>
        <v>155000</v>
      </c>
      <c r="BL224" s="427">
        <f t="shared" si="343"/>
        <v>90000</v>
      </c>
      <c r="BM224" s="427">
        <f t="shared" si="344"/>
        <v>134000</v>
      </c>
      <c r="BN224" s="427">
        <f t="shared" si="345"/>
        <v>372000</v>
      </c>
      <c r="BO224" s="427">
        <f t="shared" si="346"/>
        <v>260000</v>
      </c>
      <c r="BP224" s="427">
        <f t="shared" si="347"/>
        <v>53000</v>
      </c>
      <c r="BQ224" s="427">
        <f t="shared" si="348"/>
        <v>291000</v>
      </c>
      <c r="BR224" s="427">
        <f t="shared" si="349"/>
        <v>157000</v>
      </c>
      <c r="BS224" s="427">
        <f t="shared" si="350"/>
        <v>37000</v>
      </c>
      <c r="BT224" s="427">
        <f t="shared" si="351"/>
        <v>934000</v>
      </c>
      <c r="BU224" s="427">
        <f t="shared" si="352"/>
        <v>292000</v>
      </c>
      <c r="BV224" s="427">
        <f t="shared" si="353"/>
        <v>496000</v>
      </c>
      <c r="BW224" s="427">
        <f t="shared" si="354"/>
        <v>4345000</v>
      </c>
      <c r="BX224" s="427">
        <f t="shared" si="355"/>
        <v>1688000</v>
      </c>
      <c r="BY224" s="427">
        <f t="shared" si="356"/>
        <v>240000</v>
      </c>
      <c r="BZ224" s="427">
        <f t="shared" si="357"/>
        <v>1092000</v>
      </c>
      <c r="CA224" s="427">
        <f t="shared" si="358"/>
        <v>632000</v>
      </c>
      <c r="CB224" s="233">
        <f t="shared" si="359"/>
        <v>31000</v>
      </c>
      <c r="CC224" s="233">
        <f t="shared" si="360"/>
        <v>4345000</v>
      </c>
      <c r="CD224" s="233">
        <f t="shared" si="361"/>
        <v>365000</v>
      </c>
      <c r="CE224" s="428">
        <f t="shared" si="370"/>
        <v>55</v>
      </c>
      <c r="CF224" s="426">
        <f t="shared" si="363"/>
        <v>16</v>
      </c>
      <c r="CG224" s="426">
        <f t="shared" si="364"/>
        <v>4</v>
      </c>
      <c r="CH224" s="426">
        <f t="shared" si="365"/>
        <v>3</v>
      </c>
      <c r="CI224" s="426">
        <f t="shared" si="366"/>
        <v>21</v>
      </c>
      <c r="CJ224" s="426">
        <f t="shared" si="367"/>
        <v>4</v>
      </c>
      <c r="CK224" s="426">
        <f t="shared" si="368"/>
        <v>7</v>
      </c>
    </row>
    <row r="225" spans="1:89">
      <c r="A225" s="249">
        <f t="shared" si="369"/>
        <v>53500</v>
      </c>
      <c r="B225" s="248" t="s">
        <v>185</v>
      </c>
      <c r="C225" s="99" t="b">
        <f t="shared" si="340"/>
        <v>1</v>
      </c>
      <c r="D225" s="484" t="s">
        <v>185</v>
      </c>
      <c r="E225" s="483">
        <v>76566.469999999987</v>
      </c>
      <c r="F225" s="482">
        <v>110755.92</v>
      </c>
      <c r="G225" s="482">
        <v>76802.47</v>
      </c>
      <c r="H225" s="482">
        <v>58452.58</v>
      </c>
      <c r="I225" s="481">
        <v>169967.75999999998</v>
      </c>
      <c r="J225" s="482">
        <v>121722.06999999999</v>
      </c>
      <c r="K225" s="482">
        <v>92947.529999999984</v>
      </c>
      <c r="L225" s="482">
        <v>149887.9</v>
      </c>
      <c r="M225" s="482">
        <v>6275.42</v>
      </c>
      <c r="N225" s="482">
        <v>63589.609999999993</v>
      </c>
      <c r="O225" s="482">
        <v>83152.88</v>
      </c>
      <c r="P225" s="482">
        <v>202287.19999999998</v>
      </c>
      <c r="Q225" s="482">
        <v>174705.80999999994</v>
      </c>
      <c r="R225" s="482">
        <v>89023.62000000001</v>
      </c>
      <c r="S225" s="482">
        <v>209541.53000000003</v>
      </c>
      <c r="T225" s="482">
        <v>89468.21</v>
      </c>
      <c r="U225" s="482">
        <v>51267.310000000005</v>
      </c>
      <c r="V225" s="482">
        <v>28419.949999999997</v>
      </c>
      <c r="W225" s="482">
        <v>187595.37999999998</v>
      </c>
      <c r="X225" s="482">
        <v>67097.86</v>
      </c>
      <c r="Y225" s="482">
        <v>10120</v>
      </c>
      <c r="Z225" s="482">
        <v>81555.910000000047</v>
      </c>
      <c r="AA225" s="482">
        <v>61322.909999999996</v>
      </c>
      <c r="AB225" s="482">
        <v>1197362</v>
      </c>
      <c r="AC225" s="482">
        <v>33018.449999999997</v>
      </c>
      <c r="AD225" s="482">
        <v>161158.09999999998</v>
      </c>
      <c r="AE225" s="482">
        <v>163581.22000000003</v>
      </c>
      <c r="AF225" s="482">
        <v>118669.49999999996</v>
      </c>
      <c r="AG225" s="482">
        <v>101713.18000000001</v>
      </c>
      <c r="AH225" s="482">
        <v>77272.149999999994</v>
      </c>
      <c r="AI225" s="482">
        <v>84590.910000000018</v>
      </c>
      <c r="AJ225" s="482">
        <v>59089.230000000025</v>
      </c>
      <c r="AK225" s="482">
        <v>10550.040000000006</v>
      </c>
      <c r="AL225" s="482">
        <v>15600.4</v>
      </c>
      <c r="AM225" s="482">
        <v>715448.65999999992</v>
      </c>
      <c r="AN225" s="482">
        <v>9696.5400000000009</v>
      </c>
      <c r="AO225" s="482">
        <v>2018.79</v>
      </c>
      <c r="AP225" s="482">
        <v>43108.33</v>
      </c>
      <c r="AQ225" s="482">
        <v>30509.31</v>
      </c>
      <c r="AR225" s="482">
        <v>33466</v>
      </c>
      <c r="AS225" s="482">
        <v>8416.48</v>
      </c>
      <c r="AT225" s="482">
        <v>3706.19</v>
      </c>
      <c r="AU225" s="482">
        <v>17889.060000000001</v>
      </c>
      <c r="AV225" s="482">
        <v>57338.55</v>
      </c>
      <c r="AW225" s="482">
        <v>39388.009999999995</v>
      </c>
      <c r="AX225" s="482">
        <v>15719.55</v>
      </c>
      <c r="AY225" s="482">
        <v>10851</v>
      </c>
      <c r="AZ225" s="482">
        <v>15819.560000000001</v>
      </c>
      <c r="BA225" s="482">
        <v>7258.05</v>
      </c>
      <c r="BB225" s="482">
        <v>10151.43</v>
      </c>
      <c r="BC225" s="482">
        <v>24471.35</v>
      </c>
      <c r="BD225" s="482">
        <v>295346.7</v>
      </c>
      <c r="BE225" s="482">
        <v>72538.340000000011</v>
      </c>
      <c r="BF225" s="482">
        <v>159107.99999999997</v>
      </c>
      <c r="BG225" s="482">
        <v>85995.18</v>
      </c>
      <c r="BH225" s="482">
        <v>5943376.5600000005</v>
      </c>
      <c r="BJ225" s="427">
        <f t="shared" si="341"/>
        <v>3000</v>
      </c>
      <c r="BK225" s="427">
        <f t="shared" si="342"/>
        <v>58000</v>
      </c>
      <c r="BL225" s="427">
        <f t="shared" si="343"/>
        <v>21000</v>
      </c>
      <c r="BM225" s="427">
        <f t="shared" si="344"/>
        <v>73000</v>
      </c>
      <c r="BN225" s="427">
        <f t="shared" si="345"/>
        <v>296000</v>
      </c>
      <c r="BO225" s="427">
        <f t="shared" si="346"/>
        <v>154000</v>
      </c>
      <c r="BP225" s="427">
        <f t="shared" si="347"/>
        <v>11000</v>
      </c>
      <c r="BQ225" s="427">
        <f t="shared" si="348"/>
        <v>716000</v>
      </c>
      <c r="BR225" s="427">
        <f t="shared" si="349"/>
        <v>248000</v>
      </c>
      <c r="BS225" s="427">
        <f t="shared" si="350"/>
        <v>7000</v>
      </c>
      <c r="BT225" s="427">
        <f t="shared" si="351"/>
        <v>210000</v>
      </c>
      <c r="BU225" s="427">
        <f t="shared" si="352"/>
        <v>98000</v>
      </c>
      <c r="BV225" s="427">
        <f t="shared" si="353"/>
        <v>60000</v>
      </c>
      <c r="BW225" s="427">
        <f t="shared" si="354"/>
        <v>1198000</v>
      </c>
      <c r="BX225" s="427">
        <f t="shared" si="355"/>
        <v>354000</v>
      </c>
      <c r="BY225" s="427">
        <f t="shared" si="356"/>
        <v>52000</v>
      </c>
      <c r="BZ225" s="427">
        <f t="shared" si="357"/>
        <v>203000</v>
      </c>
      <c r="CA225" s="427">
        <f t="shared" si="358"/>
        <v>119000</v>
      </c>
      <c r="CB225" s="233">
        <f t="shared" si="359"/>
        <v>3000</v>
      </c>
      <c r="CC225" s="233">
        <f t="shared" si="360"/>
        <v>1198000</v>
      </c>
      <c r="CD225" s="233">
        <f t="shared" si="361"/>
        <v>109000</v>
      </c>
      <c r="CE225" s="428">
        <f t="shared" si="370"/>
        <v>55</v>
      </c>
      <c r="CF225" s="426">
        <f t="shared" si="363"/>
        <v>16</v>
      </c>
      <c r="CG225" s="426">
        <f t="shared" si="364"/>
        <v>4</v>
      </c>
      <c r="CH225" s="426">
        <f t="shared" si="365"/>
        <v>3</v>
      </c>
      <c r="CI225" s="426">
        <f t="shared" si="366"/>
        <v>21</v>
      </c>
      <c r="CJ225" s="426">
        <f t="shared" si="367"/>
        <v>4</v>
      </c>
      <c r="CK225" s="426">
        <f t="shared" si="368"/>
        <v>6</v>
      </c>
    </row>
    <row r="226" spans="1:89" ht="24">
      <c r="A226" s="249">
        <f t="shared" si="369"/>
        <v>53700</v>
      </c>
      <c r="B226" s="248" t="s">
        <v>186</v>
      </c>
      <c r="C226" s="99" t="b">
        <f t="shared" si="340"/>
        <v>1</v>
      </c>
      <c r="D226" s="484" t="s">
        <v>186</v>
      </c>
      <c r="E226" s="483">
        <v>58518.700000000004</v>
      </c>
      <c r="F226" s="482">
        <v>11528.01</v>
      </c>
      <c r="G226" s="482">
        <v>20063.22</v>
      </c>
      <c r="H226" s="482">
        <v>60534.04</v>
      </c>
      <c r="I226" s="481">
        <v>96176.320000000007</v>
      </c>
      <c r="J226" s="482">
        <v>42953.440000000002</v>
      </c>
      <c r="K226" s="482">
        <v>9326.44</v>
      </c>
      <c r="L226" s="482">
        <v>15888.559999999998</v>
      </c>
      <c r="M226" s="482">
        <v>1148.97</v>
      </c>
      <c r="N226" s="482">
        <v>3698.9599999999996</v>
      </c>
      <c r="O226" s="482">
        <v>5806.45</v>
      </c>
      <c r="P226" s="482">
        <v>9680.4699999999993</v>
      </c>
      <c r="Q226" s="482">
        <v>29446.450000000008</v>
      </c>
      <c r="R226" s="482">
        <v>4385.6799999999994</v>
      </c>
      <c r="S226" s="482">
        <v>20899.099999999999</v>
      </c>
      <c r="T226" s="482">
        <v>17294.72</v>
      </c>
      <c r="U226" s="482">
        <v>26050.959999999999</v>
      </c>
      <c r="V226" s="482">
        <v>4380.6800000000012</v>
      </c>
      <c r="W226" s="482">
        <v>24346.05</v>
      </c>
      <c r="X226" s="482">
        <v>31032.14</v>
      </c>
      <c r="Y226" s="482">
        <v>11678.439999999999</v>
      </c>
      <c r="Z226" s="482">
        <v>46239.779999999955</v>
      </c>
      <c r="AA226" s="482">
        <v>44075.5</v>
      </c>
      <c r="AB226" s="482">
        <v>279157</v>
      </c>
      <c r="AC226" s="482">
        <v>13350.34</v>
      </c>
      <c r="AD226" s="482">
        <v>26356.7</v>
      </c>
      <c r="AE226" s="482">
        <v>31608.52</v>
      </c>
      <c r="AF226" s="482">
        <v>22930.959999999999</v>
      </c>
      <c r="AG226" s="482">
        <v>48942.559999999998</v>
      </c>
      <c r="AH226" s="482">
        <v>36206.230000000003</v>
      </c>
      <c r="AI226" s="482">
        <v>7942.3399999999992</v>
      </c>
      <c r="AJ226" s="482">
        <v>24595.86</v>
      </c>
      <c r="AK226" s="482">
        <v>15424.04</v>
      </c>
      <c r="AL226" s="482">
        <v>6704.9399999999987</v>
      </c>
      <c r="AM226" s="482">
        <v>48509.12999999999</v>
      </c>
      <c r="AN226" s="482">
        <v>16437.25</v>
      </c>
      <c r="AO226" s="482">
        <v>6362.8899999999994</v>
      </c>
      <c r="AP226" s="482">
        <v>42894.36</v>
      </c>
      <c r="AQ226" s="482">
        <v>4880.01</v>
      </c>
      <c r="AR226" s="482">
        <v>15211</v>
      </c>
      <c r="AS226" s="482">
        <v>12667.82</v>
      </c>
      <c r="AT226" s="482">
        <v>237.6</v>
      </c>
      <c r="AU226" s="482">
        <v>13831.240000000002</v>
      </c>
      <c r="AV226" s="482">
        <v>24079.63</v>
      </c>
      <c r="AW226" s="482">
        <v>3838.579999999999</v>
      </c>
      <c r="AX226" s="482">
        <v>33359.51</v>
      </c>
      <c r="AY226" s="482">
        <v>12313</v>
      </c>
      <c r="AZ226" s="482">
        <v>27814.270000000004</v>
      </c>
      <c r="BA226" s="482">
        <v>3702.2100000000005</v>
      </c>
      <c r="BB226" s="482">
        <v>736.2</v>
      </c>
      <c r="BC226" s="482">
        <v>5496.8499999999995</v>
      </c>
      <c r="BD226" s="482">
        <v>26554.329999999998</v>
      </c>
      <c r="BE226" s="482">
        <v>7973.7300000000005</v>
      </c>
      <c r="BF226" s="482">
        <v>38069.390000000007</v>
      </c>
      <c r="BG226" s="482">
        <v>23947.429999999997</v>
      </c>
      <c r="BH226" s="482">
        <v>1477288.9999999998</v>
      </c>
      <c r="BJ226" s="427">
        <f t="shared" si="341"/>
        <v>1000</v>
      </c>
      <c r="BK226" s="427">
        <f t="shared" si="342"/>
        <v>43000</v>
      </c>
      <c r="BL226" s="427">
        <f t="shared" si="343"/>
        <v>14000</v>
      </c>
      <c r="BM226" s="427">
        <f t="shared" si="344"/>
        <v>8000</v>
      </c>
      <c r="BN226" s="427">
        <f t="shared" si="345"/>
        <v>39000</v>
      </c>
      <c r="BO226" s="427">
        <f t="shared" si="346"/>
        <v>25000</v>
      </c>
      <c r="BP226" s="427">
        <f t="shared" si="347"/>
        <v>7000</v>
      </c>
      <c r="BQ226" s="427">
        <f t="shared" si="348"/>
        <v>49000</v>
      </c>
      <c r="BR226" s="427">
        <f t="shared" si="349"/>
        <v>24000</v>
      </c>
      <c r="BS226" s="427">
        <f t="shared" si="350"/>
        <v>2000</v>
      </c>
      <c r="BT226" s="427">
        <f t="shared" si="351"/>
        <v>61000</v>
      </c>
      <c r="BU226" s="427">
        <f t="shared" si="352"/>
        <v>24000</v>
      </c>
      <c r="BV226" s="427">
        <f t="shared" si="353"/>
        <v>21000</v>
      </c>
      <c r="BW226" s="427">
        <f t="shared" si="354"/>
        <v>280000</v>
      </c>
      <c r="BX226" s="427">
        <f t="shared" si="355"/>
        <v>93000</v>
      </c>
      <c r="BY226" s="427">
        <f t="shared" si="356"/>
        <v>8000</v>
      </c>
      <c r="BZ226" s="427">
        <f t="shared" si="357"/>
        <v>97000</v>
      </c>
      <c r="CA226" s="427">
        <f t="shared" si="358"/>
        <v>34000</v>
      </c>
      <c r="CB226" s="233">
        <f t="shared" si="359"/>
        <v>1000</v>
      </c>
      <c r="CC226" s="233">
        <f t="shared" si="360"/>
        <v>280000</v>
      </c>
      <c r="CD226" s="233">
        <f t="shared" si="361"/>
        <v>27000</v>
      </c>
      <c r="CE226" s="428">
        <f t="shared" si="370"/>
        <v>55</v>
      </c>
      <c r="CF226" s="426">
        <f t="shared" si="363"/>
        <v>16</v>
      </c>
      <c r="CG226" s="426">
        <f t="shared" si="364"/>
        <v>4</v>
      </c>
      <c r="CH226" s="426">
        <f t="shared" si="365"/>
        <v>3</v>
      </c>
      <c r="CI226" s="426">
        <f t="shared" si="366"/>
        <v>21</v>
      </c>
      <c r="CJ226" s="426">
        <f t="shared" si="367"/>
        <v>4</v>
      </c>
      <c r="CK226" s="426">
        <f t="shared" si="368"/>
        <v>5</v>
      </c>
    </row>
    <row r="227" spans="1:89" ht="24">
      <c r="A227" s="249">
        <f t="shared" si="369"/>
        <v>54200</v>
      </c>
      <c r="B227" s="248" t="s">
        <v>187</v>
      </c>
      <c r="C227" s="99" t="b">
        <f t="shared" si="340"/>
        <v>1</v>
      </c>
      <c r="D227" s="484" t="s">
        <v>187</v>
      </c>
      <c r="E227" s="483">
        <v>208605.47</v>
      </c>
      <c r="F227" s="482">
        <v>57016.959999999992</v>
      </c>
      <c r="G227" s="482">
        <v>273177.55</v>
      </c>
      <c r="H227" s="482">
        <v>48346.950000000004</v>
      </c>
      <c r="I227" s="481">
        <v>68317.799999999988</v>
      </c>
      <c r="J227" s="482">
        <v>34594.5</v>
      </c>
      <c r="K227" s="482">
        <v>41100.720000000001</v>
      </c>
      <c r="L227" s="482">
        <v>44270.080000000002</v>
      </c>
      <c r="M227" s="482">
        <v>16869.38</v>
      </c>
      <c r="N227" s="482">
        <v>4940.0599999999995</v>
      </c>
      <c r="O227" s="482">
        <v>6145</v>
      </c>
      <c r="P227" s="482">
        <v>10108.190000000002</v>
      </c>
      <c r="Q227" s="482">
        <v>37422.78</v>
      </c>
      <c r="R227" s="482">
        <v>19607.280000000002</v>
      </c>
      <c r="S227" s="482">
        <v>43375.340000000004</v>
      </c>
      <c r="T227" s="482">
        <v>21269.27</v>
      </c>
      <c r="U227" s="482">
        <v>54784.43</v>
      </c>
      <c r="V227" s="482">
        <v>11369.2</v>
      </c>
      <c r="W227" s="482">
        <v>83516.89</v>
      </c>
      <c r="X227" s="482">
        <v>53179.94</v>
      </c>
      <c r="Y227" s="482">
        <v>4763</v>
      </c>
      <c r="Z227" s="482">
        <v>138890.35</v>
      </c>
      <c r="AA227" s="482">
        <v>128006.32999999999</v>
      </c>
      <c r="AB227" s="482">
        <v>17819889</v>
      </c>
      <c r="AC227" s="482">
        <v>25785.100000000002</v>
      </c>
      <c r="AD227" s="482">
        <v>24499.83</v>
      </c>
      <c r="AE227" s="482">
        <v>140723.57999999999</v>
      </c>
      <c r="AF227" s="482">
        <v>37869.97</v>
      </c>
      <c r="AG227" s="482">
        <v>36926.799999999988</v>
      </c>
      <c r="AH227" s="482">
        <v>313468.88</v>
      </c>
      <c r="AI227" s="482">
        <v>66774.28</v>
      </c>
      <c r="AJ227" s="482">
        <v>11002.51</v>
      </c>
      <c r="AK227" s="482">
        <v>44162.49</v>
      </c>
      <c r="AL227" s="482">
        <v>48237.880000000034</v>
      </c>
      <c r="AM227" s="482">
        <v>26840.53</v>
      </c>
      <c r="AN227" s="482">
        <v>114741.27</v>
      </c>
      <c r="AO227" s="482"/>
      <c r="AP227" s="482">
        <v>33550.520000000004</v>
      </c>
      <c r="AQ227" s="482">
        <v>33607.74</v>
      </c>
      <c r="AR227" s="482">
        <v>61912</v>
      </c>
      <c r="AS227" s="482">
        <v>24047.82</v>
      </c>
      <c r="AT227" s="482">
        <v>30104.560000000001</v>
      </c>
      <c r="AU227" s="482">
        <v>52428.09</v>
      </c>
      <c r="AV227" s="482">
        <v>87202</v>
      </c>
      <c r="AW227" s="482">
        <v>10628.970000000001</v>
      </c>
      <c r="AX227" s="482">
        <v>77339.66</v>
      </c>
      <c r="AY227" s="482">
        <v>18815</v>
      </c>
      <c r="AZ227" s="482">
        <v>74038.84</v>
      </c>
      <c r="BA227" s="482">
        <v>17428.419999999998</v>
      </c>
      <c r="BB227" s="482">
        <v>13475.92</v>
      </c>
      <c r="BC227" s="482"/>
      <c r="BD227" s="482">
        <v>126367.03999999999</v>
      </c>
      <c r="BE227" s="482">
        <v>39199.360000000001</v>
      </c>
      <c r="BF227" s="482">
        <v>109763.64</v>
      </c>
      <c r="BG227" s="482">
        <v>17070.28</v>
      </c>
      <c r="BH227" s="482">
        <v>20947579.450000003</v>
      </c>
      <c r="BJ227" s="427">
        <f t="shared" si="341"/>
        <v>11000</v>
      </c>
      <c r="BK227" s="427">
        <f t="shared" si="342"/>
        <v>115000</v>
      </c>
      <c r="BL227" s="427">
        <f t="shared" si="343"/>
        <v>47000</v>
      </c>
      <c r="BM227" s="427">
        <f t="shared" si="344"/>
        <v>18000</v>
      </c>
      <c r="BN227" s="427">
        <f t="shared" si="345"/>
        <v>127000</v>
      </c>
      <c r="BO227" s="427">
        <f t="shared" si="346"/>
        <v>74000</v>
      </c>
      <c r="BP227" s="427">
        <f t="shared" si="347"/>
        <v>27000</v>
      </c>
      <c r="BQ227" s="427">
        <f t="shared" si="348"/>
        <v>49000</v>
      </c>
      <c r="BR227" s="427">
        <f t="shared" si="349"/>
        <v>40000</v>
      </c>
      <c r="BS227" s="427">
        <f t="shared" si="350"/>
        <v>5000</v>
      </c>
      <c r="BT227" s="427">
        <f t="shared" si="351"/>
        <v>314000</v>
      </c>
      <c r="BU227" s="427">
        <f t="shared" si="352"/>
        <v>66000</v>
      </c>
      <c r="BV227" s="427">
        <f t="shared" si="353"/>
        <v>12000</v>
      </c>
      <c r="BW227" s="427">
        <f t="shared" si="354"/>
        <v>17820000</v>
      </c>
      <c r="BX227" s="427">
        <f t="shared" si="355"/>
        <v>4561000</v>
      </c>
      <c r="BY227" s="427">
        <f t="shared" si="356"/>
        <v>11000</v>
      </c>
      <c r="BZ227" s="427">
        <f t="shared" si="357"/>
        <v>69000</v>
      </c>
      <c r="CA227" s="427">
        <f t="shared" si="358"/>
        <v>48000</v>
      </c>
      <c r="CB227" s="233">
        <f t="shared" si="359"/>
        <v>5000</v>
      </c>
      <c r="CC227" s="233">
        <f t="shared" si="360"/>
        <v>17820000</v>
      </c>
      <c r="CD227" s="233">
        <f t="shared" si="361"/>
        <v>396000</v>
      </c>
      <c r="CE227" s="428">
        <f t="shared" si="370"/>
        <v>53</v>
      </c>
      <c r="CF227" s="426">
        <f t="shared" si="363"/>
        <v>14</v>
      </c>
      <c r="CG227" s="426">
        <f t="shared" si="364"/>
        <v>4</v>
      </c>
      <c r="CH227" s="426">
        <f t="shared" si="365"/>
        <v>3</v>
      </c>
      <c r="CI227" s="426">
        <f t="shared" si="366"/>
        <v>21</v>
      </c>
      <c r="CJ227" s="426">
        <f t="shared" si="367"/>
        <v>4</v>
      </c>
      <c r="CK227" s="426">
        <f t="shared" si="368"/>
        <v>6</v>
      </c>
    </row>
    <row r="228" spans="1:89" ht="24">
      <c r="A228" s="249">
        <f t="shared" si="369"/>
        <v>54300</v>
      </c>
      <c r="B228" s="248" t="s">
        <v>188</v>
      </c>
      <c r="C228" s="99" t="b">
        <f t="shared" si="340"/>
        <v>1</v>
      </c>
      <c r="D228" s="484" t="s">
        <v>188</v>
      </c>
      <c r="E228" s="483">
        <v>299009.61000000004</v>
      </c>
      <c r="F228" s="482">
        <v>145440.04999999993</v>
      </c>
      <c r="G228" s="482">
        <v>357389.04999999987</v>
      </c>
      <c r="H228" s="482">
        <v>253041.33000000005</v>
      </c>
      <c r="I228" s="481">
        <v>1074738.5799999998</v>
      </c>
      <c r="J228" s="482">
        <v>131499.76</v>
      </c>
      <c r="K228" s="482">
        <v>315343.40999999997</v>
      </c>
      <c r="L228" s="482">
        <v>225128.97999999992</v>
      </c>
      <c r="M228" s="482">
        <v>31829.07</v>
      </c>
      <c r="N228" s="482">
        <v>72601.38</v>
      </c>
      <c r="O228" s="482">
        <v>57722.479999999996</v>
      </c>
      <c r="P228" s="482">
        <v>168721.91999999995</v>
      </c>
      <c r="Q228" s="482">
        <v>125119.30999999994</v>
      </c>
      <c r="R228" s="482">
        <v>69869.58</v>
      </c>
      <c r="S228" s="482">
        <v>474655.93</v>
      </c>
      <c r="T228" s="482">
        <v>127378.83</v>
      </c>
      <c r="U228" s="482">
        <v>270919.44</v>
      </c>
      <c r="V228" s="482">
        <v>70272.53</v>
      </c>
      <c r="W228" s="482">
        <v>404107.61999999988</v>
      </c>
      <c r="X228" s="482">
        <v>186831.11000000002</v>
      </c>
      <c r="Y228" s="482">
        <v>290093.21999999997</v>
      </c>
      <c r="Z228" s="482">
        <v>294910.32</v>
      </c>
      <c r="AA228" s="482">
        <v>292370.71000000008</v>
      </c>
      <c r="AB228" s="482">
        <v>2730380</v>
      </c>
      <c r="AC228" s="482">
        <v>222294.36999999997</v>
      </c>
      <c r="AD228" s="482">
        <v>123924.83000000002</v>
      </c>
      <c r="AE228" s="482">
        <v>177052.1999999999</v>
      </c>
      <c r="AF228" s="482">
        <v>72173.27999999997</v>
      </c>
      <c r="AG228" s="482">
        <v>463262.59999999986</v>
      </c>
      <c r="AH228" s="482">
        <v>1019489.1599999997</v>
      </c>
      <c r="AI228" s="482">
        <v>317522.40999999992</v>
      </c>
      <c r="AJ228" s="482">
        <v>162936.85000000006</v>
      </c>
      <c r="AK228" s="482">
        <v>383038.75999999949</v>
      </c>
      <c r="AL228" s="482">
        <v>29172.560000000005</v>
      </c>
      <c r="AM228" s="482">
        <v>693910.82000000007</v>
      </c>
      <c r="AN228" s="482">
        <v>60581.36</v>
      </c>
      <c r="AO228" s="482">
        <v>1204.47</v>
      </c>
      <c r="AP228" s="482">
        <v>211260.11</v>
      </c>
      <c r="AQ228" s="482">
        <v>42515.770000000004</v>
      </c>
      <c r="AR228" s="482">
        <v>11032</v>
      </c>
      <c r="AS228" s="482">
        <v>50793.11</v>
      </c>
      <c r="AT228" s="482">
        <v>18636.400000000005</v>
      </c>
      <c r="AU228" s="482">
        <v>112293.26999999999</v>
      </c>
      <c r="AV228" s="482">
        <v>24224.19</v>
      </c>
      <c r="AW228" s="482">
        <v>28175.140000000003</v>
      </c>
      <c r="AX228" s="482">
        <v>45529.05</v>
      </c>
      <c r="AY228" s="482">
        <v>15005</v>
      </c>
      <c r="AZ228" s="482">
        <v>97551.679999999993</v>
      </c>
      <c r="BA228" s="482">
        <v>27327.81</v>
      </c>
      <c r="BB228" s="482">
        <v>7229.9</v>
      </c>
      <c r="BC228" s="482">
        <v>2041.6699999999998</v>
      </c>
      <c r="BD228" s="482">
        <v>355464.25000000006</v>
      </c>
      <c r="BE228" s="482">
        <v>79144.099999999991</v>
      </c>
      <c r="BF228" s="482">
        <v>407062.23999999982</v>
      </c>
      <c r="BG228" s="482">
        <v>104802.42000000001</v>
      </c>
      <c r="BH228" s="482">
        <v>13836025.999999996</v>
      </c>
      <c r="BJ228" s="427">
        <f t="shared" si="341"/>
        <v>2000</v>
      </c>
      <c r="BK228" s="427">
        <f t="shared" si="342"/>
        <v>212000</v>
      </c>
      <c r="BL228" s="427">
        <f t="shared" si="343"/>
        <v>48000</v>
      </c>
      <c r="BM228" s="427">
        <f t="shared" si="344"/>
        <v>80000</v>
      </c>
      <c r="BN228" s="427">
        <f t="shared" si="345"/>
        <v>408000</v>
      </c>
      <c r="BO228" s="427">
        <f t="shared" si="346"/>
        <v>237000</v>
      </c>
      <c r="BP228" s="427">
        <f t="shared" si="347"/>
        <v>30000</v>
      </c>
      <c r="BQ228" s="427">
        <f t="shared" si="348"/>
        <v>694000</v>
      </c>
      <c r="BR228" s="427">
        <f t="shared" si="349"/>
        <v>369000</v>
      </c>
      <c r="BS228" s="427">
        <f t="shared" si="350"/>
        <v>32000</v>
      </c>
      <c r="BT228" s="427">
        <f t="shared" si="351"/>
        <v>1020000</v>
      </c>
      <c r="BU228" s="427">
        <f t="shared" si="352"/>
        <v>236000</v>
      </c>
      <c r="BV228" s="427">
        <f t="shared" si="353"/>
        <v>163000</v>
      </c>
      <c r="BW228" s="427">
        <f t="shared" si="354"/>
        <v>2731000</v>
      </c>
      <c r="BX228" s="427">
        <f t="shared" si="355"/>
        <v>887000</v>
      </c>
      <c r="BY228" s="427">
        <f t="shared" si="356"/>
        <v>169000</v>
      </c>
      <c r="BZ228" s="427">
        <f t="shared" si="357"/>
        <v>1075000</v>
      </c>
      <c r="CA228" s="427">
        <f t="shared" si="358"/>
        <v>387000</v>
      </c>
      <c r="CB228" s="233">
        <f t="shared" si="359"/>
        <v>2000</v>
      </c>
      <c r="CC228" s="233">
        <f t="shared" si="360"/>
        <v>2731000</v>
      </c>
      <c r="CD228" s="233">
        <f t="shared" si="361"/>
        <v>252000</v>
      </c>
      <c r="CE228" s="428">
        <f t="shared" si="370"/>
        <v>55</v>
      </c>
      <c r="CF228" s="426">
        <f t="shared" si="363"/>
        <v>16</v>
      </c>
      <c r="CG228" s="426">
        <f t="shared" si="364"/>
        <v>4</v>
      </c>
      <c r="CH228" s="426">
        <f t="shared" si="365"/>
        <v>3</v>
      </c>
      <c r="CI228" s="426">
        <f t="shared" si="366"/>
        <v>21</v>
      </c>
      <c r="CJ228" s="426">
        <f t="shared" si="367"/>
        <v>4</v>
      </c>
      <c r="CK228" s="426">
        <f t="shared" si="368"/>
        <v>7</v>
      </c>
    </row>
    <row r="229" spans="1:89">
      <c r="A229" s="249">
        <f t="shared" si="369"/>
        <v>54400</v>
      </c>
      <c r="B229" s="248" t="s">
        <v>189</v>
      </c>
      <c r="C229" s="99" t="b">
        <f t="shared" si="340"/>
        <v>1</v>
      </c>
      <c r="D229" s="484" t="s">
        <v>189</v>
      </c>
      <c r="E229" s="483">
        <v>88579.11</v>
      </c>
      <c r="F229" s="482">
        <v>92815.110000000015</v>
      </c>
      <c r="G229" s="482">
        <v>142968.03999999998</v>
      </c>
      <c r="H229" s="482">
        <v>113342.12</v>
      </c>
      <c r="I229" s="481">
        <v>352167.1399999999</v>
      </c>
      <c r="J229" s="482">
        <v>158951.59000000003</v>
      </c>
      <c r="K229" s="482">
        <v>202797.52</v>
      </c>
      <c r="L229" s="482">
        <v>129741.23000000003</v>
      </c>
      <c r="M229" s="482">
        <v>5223.87</v>
      </c>
      <c r="N229" s="482">
        <v>13025.76</v>
      </c>
      <c r="O229" s="482">
        <v>33003.03</v>
      </c>
      <c r="P229" s="482">
        <v>127288.44999999998</v>
      </c>
      <c r="Q229" s="482">
        <v>158654.07</v>
      </c>
      <c r="R229" s="482">
        <v>16564.11</v>
      </c>
      <c r="S229" s="482">
        <v>166082.06000000003</v>
      </c>
      <c r="T229" s="482">
        <v>56939.14</v>
      </c>
      <c r="U229" s="482">
        <v>155633.21000000005</v>
      </c>
      <c r="V229" s="482">
        <v>12037.01</v>
      </c>
      <c r="W229" s="482">
        <v>215791.62999999995</v>
      </c>
      <c r="X229" s="482">
        <v>178737.95999999996</v>
      </c>
      <c r="Y229" s="482">
        <v>77338.929999999993</v>
      </c>
      <c r="Z229" s="482">
        <v>345218.60999999993</v>
      </c>
      <c r="AA229" s="482">
        <v>86291.4</v>
      </c>
      <c r="AB229" s="482">
        <v>1821638</v>
      </c>
      <c r="AC229" s="482">
        <v>30165.070000000003</v>
      </c>
      <c r="AD229" s="482">
        <v>63189.900000000009</v>
      </c>
      <c r="AE229" s="482">
        <v>129073.28000000001</v>
      </c>
      <c r="AF229" s="482">
        <v>58962.61</v>
      </c>
      <c r="AG229" s="482">
        <v>350178.48999999976</v>
      </c>
      <c r="AH229" s="482">
        <v>182993.76</v>
      </c>
      <c r="AI229" s="482">
        <v>119906.12000000001</v>
      </c>
      <c r="AJ229" s="482">
        <v>214151.43000000005</v>
      </c>
      <c r="AK229" s="482">
        <v>59079.249999999985</v>
      </c>
      <c r="AL229" s="482">
        <v>48678.710000000028</v>
      </c>
      <c r="AM229" s="482">
        <v>131067.94000000002</v>
      </c>
      <c r="AN229" s="482">
        <v>25461.649999999998</v>
      </c>
      <c r="AO229" s="482">
        <v>7238.19</v>
      </c>
      <c r="AP229" s="482">
        <v>39970.770000000004</v>
      </c>
      <c r="AQ229" s="482">
        <v>4747.97</v>
      </c>
      <c r="AR229" s="482">
        <v>12917</v>
      </c>
      <c r="AS229" s="482">
        <v>8011.58</v>
      </c>
      <c r="AT229" s="482">
        <v>8022.62</v>
      </c>
      <c r="AU229" s="482">
        <v>26943.43</v>
      </c>
      <c r="AV229" s="482">
        <v>8759.99</v>
      </c>
      <c r="AW229" s="482">
        <v>7583.38</v>
      </c>
      <c r="AX229" s="482">
        <v>25622.760000000002</v>
      </c>
      <c r="AY229" s="482">
        <v>14402</v>
      </c>
      <c r="AZ229" s="482">
        <v>67135.080000000016</v>
      </c>
      <c r="BA229" s="482">
        <v>6742.33</v>
      </c>
      <c r="BB229" s="482">
        <v>5684.82</v>
      </c>
      <c r="BC229" s="482">
        <v>8078.09</v>
      </c>
      <c r="BD229" s="482">
        <v>138107.12000000002</v>
      </c>
      <c r="BE229" s="482">
        <v>36404.78</v>
      </c>
      <c r="BF229" s="482">
        <v>44305.98</v>
      </c>
      <c r="BG229" s="482">
        <v>59069.96</v>
      </c>
      <c r="BH229" s="482">
        <v>6693485.1600000001</v>
      </c>
      <c r="BJ229" s="427">
        <f t="shared" si="341"/>
        <v>5000</v>
      </c>
      <c r="BK229" s="427">
        <f t="shared" si="342"/>
        <v>68000</v>
      </c>
      <c r="BL229" s="427">
        <f t="shared" si="343"/>
        <v>18000</v>
      </c>
      <c r="BM229" s="427">
        <f t="shared" si="344"/>
        <v>37000</v>
      </c>
      <c r="BN229" s="427">
        <f t="shared" si="345"/>
        <v>139000</v>
      </c>
      <c r="BO229" s="427">
        <f t="shared" si="346"/>
        <v>70000</v>
      </c>
      <c r="BP229" s="427">
        <f t="shared" si="347"/>
        <v>49000</v>
      </c>
      <c r="BQ229" s="427">
        <f t="shared" si="348"/>
        <v>132000</v>
      </c>
      <c r="BR229" s="427">
        <f t="shared" si="349"/>
        <v>80000</v>
      </c>
      <c r="BS229" s="427">
        <f t="shared" si="350"/>
        <v>6000</v>
      </c>
      <c r="BT229" s="427">
        <f t="shared" si="351"/>
        <v>216000</v>
      </c>
      <c r="BU229" s="427">
        <f t="shared" si="352"/>
        <v>98000</v>
      </c>
      <c r="BV229" s="427">
        <f t="shared" si="353"/>
        <v>143000</v>
      </c>
      <c r="BW229" s="427">
        <f t="shared" si="354"/>
        <v>1822000</v>
      </c>
      <c r="BX229" s="427">
        <f t="shared" si="355"/>
        <v>631000</v>
      </c>
      <c r="BY229" s="427">
        <f t="shared" si="356"/>
        <v>120000</v>
      </c>
      <c r="BZ229" s="427">
        <f t="shared" si="357"/>
        <v>353000</v>
      </c>
      <c r="CA229" s="427">
        <f t="shared" si="358"/>
        <v>202000</v>
      </c>
      <c r="CB229" s="233">
        <f t="shared" si="359"/>
        <v>5000</v>
      </c>
      <c r="CC229" s="233">
        <f t="shared" si="360"/>
        <v>1822000</v>
      </c>
      <c r="CD229" s="233">
        <f t="shared" si="361"/>
        <v>122000</v>
      </c>
      <c r="CE229" s="428">
        <f t="shared" si="370"/>
        <v>55</v>
      </c>
      <c r="CF229" s="426">
        <f t="shared" si="363"/>
        <v>16</v>
      </c>
      <c r="CG229" s="426">
        <f t="shared" si="364"/>
        <v>4</v>
      </c>
      <c r="CH229" s="426">
        <f t="shared" si="365"/>
        <v>3</v>
      </c>
      <c r="CI229" s="426">
        <f t="shared" si="366"/>
        <v>21</v>
      </c>
      <c r="CJ229" s="426">
        <f t="shared" si="367"/>
        <v>4</v>
      </c>
      <c r="CK229" s="426">
        <f t="shared" si="368"/>
        <v>7</v>
      </c>
    </row>
    <row r="230" spans="1:89">
      <c r="A230" s="249">
        <f t="shared" si="369"/>
        <v>54500</v>
      </c>
      <c r="B230" s="248" t="s">
        <v>190</v>
      </c>
      <c r="C230" s="99" t="e">
        <f t="shared" si="340"/>
        <v>#N/A</v>
      </c>
      <c r="D230" s="488" t="e">
        <v>#N/A</v>
      </c>
      <c r="E230" s="483"/>
      <c r="F230" s="482"/>
      <c r="G230" s="482"/>
      <c r="H230" s="482"/>
      <c r="I230" s="481"/>
      <c r="J230" s="482"/>
      <c r="K230" s="482"/>
      <c r="L230" s="482"/>
      <c r="M230" s="482"/>
      <c r="N230" s="482"/>
      <c r="O230" s="482"/>
      <c r="P230" s="482"/>
      <c r="Q230" s="482"/>
      <c r="R230" s="482"/>
      <c r="S230" s="482"/>
      <c r="T230" s="482"/>
      <c r="U230" s="482"/>
      <c r="V230" s="482"/>
      <c r="W230" s="482"/>
      <c r="X230" s="482"/>
      <c r="Y230" s="482"/>
      <c r="Z230" s="482"/>
      <c r="AA230" s="482"/>
      <c r="AB230" s="482"/>
      <c r="AC230" s="482"/>
      <c r="AD230" s="482"/>
      <c r="AE230" s="482"/>
      <c r="AF230" s="482"/>
      <c r="AG230" s="482"/>
      <c r="AH230" s="482"/>
      <c r="AI230" s="482"/>
      <c r="AJ230" s="482"/>
      <c r="AK230" s="482"/>
      <c r="AL230" s="482"/>
      <c r="AM230" s="482"/>
      <c r="AN230" s="482"/>
      <c r="AO230" s="482"/>
      <c r="AP230" s="482"/>
      <c r="AQ230" s="482"/>
      <c r="AR230" s="482"/>
      <c r="AS230" s="482"/>
      <c r="AT230" s="482"/>
      <c r="AU230" s="482"/>
      <c r="AV230" s="482"/>
      <c r="AW230" s="482"/>
      <c r="AX230" s="482"/>
      <c r="AY230" s="482"/>
      <c r="AZ230" s="482"/>
      <c r="BA230" s="482"/>
      <c r="BB230" s="482"/>
      <c r="BC230" s="482"/>
      <c r="BD230" s="482"/>
      <c r="BE230" s="482"/>
      <c r="BF230" s="482"/>
      <c r="BG230" s="482"/>
      <c r="BH230" s="482"/>
      <c r="BJ230" s="427">
        <f t="shared" si="341"/>
        <v>0</v>
      </c>
      <c r="BK230" s="427">
        <f t="shared" si="342"/>
        <v>0</v>
      </c>
      <c r="BL230" s="427">
        <f t="shared" si="343"/>
        <v>0</v>
      </c>
      <c r="BM230" s="427">
        <f t="shared" si="344"/>
        <v>0</v>
      </c>
      <c r="BN230" s="427">
        <f t="shared" si="345"/>
        <v>0</v>
      </c>
      <c r="BO230" s="427">
        <f t="shared" si="346"/>
        <v>0</v>
      </c>
      <c r="BP230" s="427">
        <f t="shared" si="347"/>
        <v>0</v>
      </c>
      <c r="BQ230" s="427">
        <f t="shared" si="348"/>
        <v>0</v>
      </c>
      <c r="BR230" s="427">
        <f t="shared" si="349"/>
        <v>0</v>
      </c>
      <c r="BS230" s="427">
        <f t="shared" si="350"/>
        <v>0</v>
      </c>
      <c r="BT230" s="427">
        <f t="shared" si="351"/>
        <v>0</v>
      </c>
      <c r="BU230" s="427">
        <f t="shared" si="352"/>
        <v>0</v>
      </c>
      <c r="BV230" s="427">
        <f t="shared" si="353"/>
        <v>0</v>
      </c>
      <c r="BW230" s="427">
        <f t="shared" si="354"/>
        <v>0</v>
      </c>
      <c r="BX230" s="427">
        <f t="shared" si="355"/>
        <v>0</v>
      </c>
      <c r="BY230" s="427">
        <f t="shared" si="356"/>
        <v>0</v>
      </c>
      <c r="BZ230" s="427">
        <f t="shared" si="357"/>
        <v>0</v>
      </c>
      <c r="CA230" s="427">
        <f t="shared" si="358"/>
        <v>0</v>
      </c>
      <c r="CB230" s="233">
        <f t="shared" si="359"/>
        <v>0</v>
      </c>
      <c r="CC230" s="233">
        <f t="shared" si="360"/>
        <v>0</v>
      </c>
      <c r="CD230" s="233">
        <f t="shared" si="361"/>
        <v>0</v>
      </c>
      <c r="CE230" s="428">
        <f t="shared" si="370"/>
        <v>0</v>
      </c>
      <c r="CF230" s="426">
        <f t="shared" si="363"/>
        <v>0</v>
      </c>
      <c r="CG230" s="426">
        <f t="shared" si="364"/>
        <v>0</v>
      </c>
      <c r="CH230" s="426">
        <f t="shared" si="365"/>
        <v>0</v>
      </c>
      <c r="CI230" s="426">
        <f t="shared" si="366"/>
        <v>0</v>
      </c>
      <c r="CJ230" s="426">
        <f t="shared" si="367"/>
        <v>0</v>
      </c>
      <c r="CK230" s="426">
        <f t="shared" si="368"/>
        <v>2</v>
      </c>
    </row>
    <row r="231" spans="1:89">
      <c r="A231" s="249">
        <f t="shared" si="369"/>
        <v>54600</v>
      </c>
      <c r="B231" s="248" t="s">
        <v>191</v>
      </c>
      <c r="C231" s="99" t="b">
        <f t="shared" si="340"/>
        <v>1</v>
      </c>
      <c r="D231" s="484" t="s">
        <v>191</v>
      </c>
      <c r="E231" s="483">
        <v>69377.78</v>
      </c>
      <c r="F231" s="482">
        <v>13612.17</v>
      </c>
      <c r="G231" s="482">
        <v>182679.59000000003</v>
      </c>
      <c r="H231" s="482">
        <v>81629.09</v>
      </c>
      <c r="I231" s="481">
        <v>13419.95</v>
      </c>
      <c r="J231" s="482">
        <v>16283</v>
      </c>
      <c r="K231" s="482">
        <v>67550.080000000002</v>
      </c>
      <c r="L231" s="482">
        <v>5721.89</v>
      </c>
      <c r="M231" s="482">
        <v>22468.609999999997</v>
      </c>
      <c r="N231" s="482">
        <v>13411.87</v>
      </c>
      <c r="O231" s="482">
        <v>21047.94</v>
      </c>
      <c r="P231" s="482">
        <v>110306.15</v>
      </c>
      <c r="Q231" s="482">
        <v>165480.94999999998</v>
      </c>
      <c r="R231" s="482">
        <v>13430.130000000001</v>
      </c>
      <c r="S231" s="482">
        <v>75501.55</v>
      </c>
      <c r="T231" s="482">
        <v>160692.69</v>
      </c>
      <c r="U231" s="482">
        <v>1269.95</v>
      </c>
      <c r="V231" s="482">
        <v>8268.36</v>
      </c>
      <c r="W231" s="482">
        <v>186824.81000000003</v>
      </c>
      <c r="X231" s="482">
        <v>169410.57</v>
      </c>
      <c r="Y231" s="482">
        <v>221728.19</v>
      </c>
      <c r="Z231" s="482">
        <v>465829.7300000001</v>
      </c>
      <c r="AA231" s="482">
        <v>17716</v>
      </c>
      <c r="AB231" s="482">
        <v>47717</v>
      </c>
      <c r="AC231" s="482"/>
      <c r="AD231" s="482">
        <v>99912.11</v>
      </c>
      <c r="AE231" s="482">
        <v>194375.25999999998</v>
      </c>
      <c r="AF231" s="482">
        <v>60415</v>
      </c>
      <c r="AG231" s="482">
        <v>336813.10000000003</v>
      </c>
      <c r="AH231" s="482">
        <v>8271.76</v>
      </c>
      <c r="AI231" s="482">
        <v>178662.86</v>
      </c>
      <c r="AJ231" s="482">
        <v>225077.94999999998</v>
      </c>
      <c r="AK231" s="482">
        <v>19351.41</v>
      </c>
      <c r="AL231" s="482">
        <v>8402.5999999999767</v>
      </c>
      <c r="AM231" s="482">
        <v>62339.13</v>
      </c>
      <c r="AN231" s="482">
        <v>101749.97</v>
      </c>
      <c r="AO231" s="482">
        <v>1471.8600000000001</v>
      </c>
      <c r="AP231" s="482">
        <v>2274.15</v>
      </c>
      <c r="AQ231" s="482">
        <v>15379.23</v>
      </c>
      <c r="AR231" s="482">
        <v>17111</v>
      </c>
      <c r="AS231" s="482">
        <v>81367.56</v>
      </c>
      <c r="AT231" s="482">
        <v>500</v>
      </c>
      <c r="AU231" s="482">
        <v>11681.89</v>
      </c>
      <c r="AV231" s="482">
        <v>31474.120000000003</v>
      </c>
      <c r="AW231" s="482">
        <v>45526.509999999995</v>
      </c>
      <c r="AX231" s="482">
        <v>25436.68</v>
      </c>
      <c r="AY231" s="482">
        <v>4062</v>
      </c>
      <c r="AZ231" s="482">
        <v>194831.5</v>
      </c>
      <c r="BA231" s="482">
        <v>10274.09</v>
      </c>
      <c r="BB231" s="482">
        <v>40212.660000000003</v>
      </c>
      <c r="BC231" s="482">
        <v>70690.67</v>
      </c>
      <c r="BD231" s="482">
        <v>39111.9</v>
      </c>
      <c r="BE231" s="482">
        <v>173804.12999999998</v>
      </c>
      <c r="BF231" s="482">
        <v>63207.479999999996</v>
      </c>
      <c r="BG231" s="482">
        <v>177453.63</v>
      </c>
      <c r="BH231" s="482">
        <v>4452620.26</v>
      </c>
      <c r="BJ231" s="427">
        <f t="shared" si="341"/>
        <v>1000</v>
      </c>
      <c r="BK231" s="427">
        <f t="shared" si="342"/>
        <v>195000</v>
      </c>
      <c r="BL231" s="427">
        <f t="shared" si="343"/>
        <v>41000</v>
      </c>
      <c r="BM231" s="427">
        <f t="shared" si="344"/>
        <v>40000</v>
      </c>
      <c r="BN231" s="427">
        <f t="shared" si="345"/>
        <v>178000</v>
      </c>
      <c r="BO231" s="427">
        <f t="shared" si="346"/>
        <v>114000</v>
      </c>
      <c r="BP231" s="427">
        <f t="shared" si="347"/>
        <v>9000</v>
      </c>
      <c r="BQ231" s="427">
        <f t="shared" si="348"/>
        <v>63000</v>
      </c>
      <c r="BR231" s="427">
        <f t="shared" si="349"/>
        <v>31000</v>
      </c>
      <c r="BS231" s="427">
        <f t="shared" si="350"/>
        <v>9000</v>
      </c>
      <c r="BT231" s="427">
        <f t="shared" si="351"/>
        <v>222000</v>
      </c>
      <c r="BU231" s="427">
        <f t="shared" si="352"/>
        <v>80000</v>
      </c>
      <c r="BV231" s="427">
        <f t="shared" si="353"/>
        <v>48000</v>
      </c>
      <c r="BW231" s="427">
        <f t="shared" si="354"/>
        <v>466000</v>
      </c>
      <c r="BX231" s="427">
        <f t="shared" si="355"/>
        <v>231000</v>
      </c>
      <c r="BY231" s="427">
        <f t="shared" si="356"/>
        <v>2000</v>
      </c>
      <c r="BZ231" s="427">
        <f t="shared" si="357"/>
        <v>337000</v>
      </c>
      <c r="CA231" s="427">
        <f t="shared" si="358"/>
        <v>117000</v>
      </c>
      <c r="CB231" s="233">
        <f t="shared" si="359"/>
        <v>1000</v>
      </c>
      <c r="CC231" s="233">
        <f t="shared" si="360"/>
        <v>466000</v>
      </c>
      <c r="CD231" s="233">
        <f t="shared" si="361"/>
        <v>83000</v>
      </c>
      <c r="CE231" s="428">
        <f t="shared" si="370"/>
        <v>54</v>
      </c>
      <c r="CF231" s="426">
        <f t="shared" si="363"/>
        <v>16</v>
      </c>
      <c r="CG231" s="426">
        <f t="shared" si="364"/>
        <v>4</v>
      </c>
      <c r="CH231" s="426">
        <f t="shared" si="365"/>
        <v>3</v>
      </c>
      <c r="CI231" s="426">
        <f t="shared" si="366"/>
        <v>20</v>
      </c>
      <c r="CJ231" s="426">
        <f t="shared" si="367"/>
        <v>4</v>
      </c>
      <c r="CK231" s="426">
        <f t="shared" si="368"/>
        <v>5</v>
      </c>
    </row>
    <row r="232" spans="1:89" ht="24">
      <c r="A232" s="249">
        <f t="shared" si="369"/>
        <v>54900</v>
      </c>
      <c r="B232" s="248" t="s">
        <v>192</v>
      </c>
      <c r="C232" s="99" t="b">
        <f t="shared" si="340"/>
        <v>1</v>
      </c>
      <c r="D232" s="484" t="s">
        <v>192</v>
      </c>
      <c r="E232" s="483">
        <v>6001.98</v>
      </c>
      <c r="F232" s="482">
        <v>41748.69999999999</v>
      </c>
      <c r="G232" s="482">
        <v>92998.15</v>
      </c>
      <c r="H232" s="482">
        <v>61281.86</v>
      </c>
      <c r="I232" s="481">
        <v>94667.54</v>
      </c>
      <c r="J232" s="482">
        <v>596315.55999999994</v>
      </c>
      <c r="K232" s="482">
        <v>51323.579999999994</v>
      </c>
      <c r="L232" s="482">
        <v>39111.12000000001</v>
      </c>
      <c r="M232" s="482"/>
      <c r="N232" s="482">
        <v>18228.28</v>
      </c>
      <c r="O232" s="482">
        <v>3080.5</v>
      </c>
      <c r="P232" s="482">
        <v>49562.81</v>
      </c>
      <c r="Q232" s="482">
        <v>46916.1</v>
      </c>
      <c r="R232" s="482">
        <v>11629.51</v>
      </c>
      <c r="S232" s="482">
        <v>54479.229999999996</v>
      </c>
      <c r="T232" s="482">
        <v>13011.94</v>
      </c>
      <c r="U232" s="482">
        <v>11837.43</v>
      </c>
      <c r="V232" s="482">
        <v>5783.5</v>
      </c>
      <c r="W232" s="482">
        <v>45742.39</v>
      </c>
      <c r="X232" s="482">
        <v>32654.61</v>
      </c>
      <c r="Y232" s="482">
        <v>72442.92</v>
      </c>
      <c r="Z232" s="482">
        <v>39444.48000000001</v>
      </c>
      <c r="AA232" s="482">
        <v>17855.309999999998</v>
      </c>
      <c r="AB232" s="482">
        <v>573528</v>
      </c>
      <c r="AC232" s="482">
        <v>16088.560000000001</v>
      </c>
      <c r="AD232" s="482">
        <v>686.50999999999988</v>
      </c>
      <c r="AE232" s="482">
        <v>21371.430000000004</v>
      </c>
      <c r="AF232" s="482">
        <v>1876</v>
      </c>
      <c r="AG232" s="482">
        <v>26853.760000000002</v>
      </c>
      <c r="AH232" s="482">
        <v>111180.06000000001</v>
      </c>
      <c r="AI232" s="482">
        <v>8163.6699999999992</v>
      </c>
      <c r="AJ232" s="482">
        <v>128907.43000000005</v>
      </c>
      <c r="AK232" s="482">
        <v>43182.520000000004</v>
      </c>
      <c r="AL232" s="482">
        <v>40771.260000000017</v>
      </c>
      <c r="AM232" s="482">
        <v>2182.8000000000002</v>
      </c>
      <c r="AN232" s="482">
        <v>14507.14</v>
      </c>
      <c r="AO232" s="482">
        <v>1152</v>
      </c>
      <c r="AP232" s="482">
        <v>8006.1</v>
      </c>
      <c r="AQ232" s="482">
        <v>6528.18</v>
      </c>
      <c r="AR232" s="482">
        <v>3698</v>
      </c>
      <c r="AS232" s="482">
        <v>468.6</v>
      </c>
      <c r="AT232" s="482">
        <v>2315.2000000000003</v>
      </c>
      <c r="AU232" s="482">
        <v>11669.38</v>
      </c>
      <c r="AV232" s="482"/>
      <c r="AW232" s="482">
        <v>2009.68</v>
      </c>
      <c r="AX232" s="482">
        <v>3151.26</v>
      </c>
      <c r="AY232" s="482">
        <v>6541</v>
      </c>
      <c r="AZ232" s="482">
        <v>5738.5</v>
      </c>
      <c r="BA232" s="482">
        <v>45.25</v>
      </c>
      <c r="BB232" s="482">
        <v>15928.59</v>
      </c>
      <c r="BC232" s="482"/>
      <c r="BD232" s="482">
        <v>37071.919999999998</v>
      </c>
      <c r="BE232" s="482">
        <v>6077.85</v>
      </c>
      <c r="BF232" s="482">
        <v>89697.41</v>
      </c>
      <c r="BG232" s="482">
        <v>90536.27</v>
      </c>
      <c r="BH232" s="482">
        <v>2686051.83</v>
      </c>
      <c r="BJ232" s="427">
        <f t="shared" si="341"/>
        <v>1000</v>
      </c>
      <c r="BK232" s="427">
        <f t="shared" si="342"/>
        <v>16000</v>
      </c>
      <c r="BL232" s="427">
        <f t="shared" si="343"/>
        <v>6000</v>
      </c>
      <c r="BM232" s="427">
        <f t="shared" si="344"/>
        <v>7000</v>
      </c>
      <c r="BN232" s="427">
        <f t="shared" si="345"/>
        <v>91000</v>
      </c>
      <c r="BO232" s="427">
        <f t="shared" si="346"/>
        <v>56000</v>
      </c>
      <c r="BP232" s="427">
        <f t="shared" si="347"/>
        <v>3000</v>
      </c>
      <c r="BQ232" s="427">
        <f t="shared" si="348"/>
        <v>44000</v>
      </c>
      <c r="BR232" s="427">
        <f t="shared" si="349"/>
        <v>29000</v>
      </c>
      <c r="BS232" s="427">
        <f t="shared" si="350"/>
        <v>1000</v>
      </c>
      <c r="BT232" s="427">
        <f t="shared" si="351"/>
        <v>597000</v>
      </c>
      <c r="BU232" s="427">
        <f t="shared" si="352"/>
        <v>63000</v>
      </c>
      <c r="BV232" s="427">
        <f t="shared" si="353"/>
        <v>40000</v>
      </c>
      <c r="BW232" s="427">
        <f t="shared" si="354"/>
        <v>574000</v>
      </c>
      <c r="BX232" s="427">
        <f t="shared" si="355"/>
        <v>209000</v>
      </c>
      <c r="BY232" s="427">
        <f t="shared" si="356"/>
        <v>9000</v>
      </c>
      <c r="BZ232" s="427">
        <f t="shared" si="357"/>
        <v>95000</v>
      </c>
      <c r="CA232" s="427">
        <f t="shared" si="358"/>
        <v>38000</v>
      </c>
      <c r="CB232" s="233">
        <f t="shared" si="359"/>
        <v>1000</v>
      </c>
      <c r="CC232" s="233">
        <f t="shared" si="360"/>
        <v>597000</v>
      </c>
      <c r="CD232" s="233">
        <f t="shared" si="361"/>
        <v>52000</v>
      </c>
      <c r="CE232" s="428">
        <f t="shared" si="370"/>
        <v>52</v>
      </c>
      <c r="CF232" s="426">
        <f t="shared" si="363"/>
        <v>14</v>
      </c>
      <c r="CG232" s="426">
        <f t="shared" si="364"/>
        <v>4</v>
      </c>
      <c r="CH232" s="426">
        <f t="shared" si="365"/>
        <v>3</v>
      </c>
      <c r="CI232" s="426">
        <f t="shared" si="366"/>
        <v>20</v>
      </c>
      <c r="CJ232" s="426">
        <f t="shared" si="367"/>
        <v>4</v>
      </c>
      <c r="CK232" s="426">
        <f t="shared" si="368"/>
        <v>5</v>
      </c>
    </row>
    <row r="233" spans="1:89" ht="24">
      <c r="A233" s="249">
        <f t="shared" si="369"/>
        <v>55100</v>
      </c>
      <c r="B233" s="248" t="s">
        <v>193</v>
      </c>
      <c r="C233" s="99" t="b">
        <f t="shared" si="340"/>
        <v>1</v>
      </c>
      <c r="D233" s="484" t="s">
        <v>193</v>
      </c>
      <c r="E233" s="483">
        <v>1069712.82</v>
      </c>
      <c r="F233" s="482">
        <v>2230611.59</v>
      </c>
      <c r="G233" s="482">
        <v>675256.38000000012</v>
      </c>
      <c r="H233" s="482">
        <v>2511787.23</v>
      </c>
      <c r="I233" s="481">
        <v>1882553.7799999986</v>
      </c>
      <c r="J233" s="482">
        <v>2497307.4699999997</v>
      </c>
      <c r="K233" s="482">
        <v>1521576.3600000003</v>
      </c>
      <c r="L233" s="482">
        <v>3836826.1499999985</v>
      </c>
      <c r="M233" s="482">
        <v>680316.05</v>
      </c>
      <c r="N233" s="482">
        <v>540443.06999999995</v>
      </c>
      <c r="O233" s="482">
        <v>466451.54</v>
      </c>
      <c r="P233" s="482">
        <v>3261209.44</v>
      </c>
      <c r="Q233" s="482">
        <v>2998247.12</v>
      </c>
      <c r="R233" s="482">
        <v>453056.75</v>
      </c>
      <c r="S233" s="482">
        <v>1364530.2999999998</v>
      </c>
      <c r="T233" s="482"/>
      <c r="U233" s="482">
        <v>1199915.3700000001</v>
      </c>
      <c r="V233" s="482">
        <v>67920.740000000005</v>
      </c>
      <c r="W233" s="482">
        <v>1328341.1499999999</v>
      </c>
      <c r="X233" s="482">
        <v>2054264.04</v>
      </c>
      <c r="Y233" s="482">
        <v>1220165.31</v>
      </c>
      <c r="Z233" s="482">
        <v>2490964.3499999996</v>
      </c>
      <c r="AA233" s="482">
        <v>1753307.92</v>
      </c>
      <c r="AB233" s="482">
        <v>12213201</v>
      </c>
      <c r="AC233" s="482">
        <v>1236374.1900000002</v>
      </c>
      <c r="AD233" s="482">
        <v>1826473.9199999997</v>
      </c>
      <c r="AE233" s="482">
        <v>3384238.4</v>
      </c>
      <c r="AF233" s="482">
        <v>1392665.64</v>
      </c>
      <c r="AG233" s="482">
        <v>4636653.4800000004</v>
      </c>
      <c r="AH233" s="482">
        <v>42347.31</v>
      </c>
      <c r="AI233" s="482">
        <v>1980369.1200000003</v>
      </c>
      <c r="AJ233" s="482">
        <v>2045606.6199999996</v>
      </c>
      <c r="AK233" s="482">
        <v>278970.87999999989</v>
      </c>
      <c r="AL233" s="482">
        <v>1451.9700000000003</v>
      </c>
      <c r="AM233" s="482">
        <v>183269</v>
      </c>
      <c r="AN233" s="482">
        <v>48821.65</v>
      </c>
      <c r="AO233" s="482">
        <v>8001.34</v>
      </c>
      <c r="AP233" s="482">
        <v>95854.580000000016</v>
      </c>
      <c r="AQ233" s="482">
        <v>39356.78</v>
      </c>
      <c r="AR233" s="482">
        <v>185177</v>
      </c>
      <c r="AS233" s="482">
        <v>2323.5</v>
      </c>
      <c r="AT233" s="482">
        <v>47989.479999999996</v>
      </c>
      <c r="AU233" s="482">
        <v>484622.82</v>
      </c>
      <c r="AV233" s="482">
        <v>72344.58</v>
      </c>
      <c r="AW233" s="482">
        <v>13695.84</v>
      </c>
      <c r="AX233" s="482">
        <v>268588.19</v>
      </c>
      <c r="AY233" s="482">
        <v>5458</v>
      </c>
      <c r="AZ233" s="482">
        <v>236421.03999999998</v>
      </c>
      <c r="BA233" s="482">
        <v>44114.469999999994</v>
      </c>
      <c r="BB233" s="482">
        <v>1501</v>
      </c>
      <c r="BC233" s="482">
        <v>75844.7</v>
      </c>
      <c r="BD233" s="482">
        <v>2052737.8200000005</v>
      </c>
      <c r="BE233" s="482">
        <v>2649806.13</v>
      </c>
      <c r="BF233" s="482">
        <v>3918714.4199999995</v>
      </c>
      <c r="BG233" s="482">
        <v>979366.78000000014</v>
      </c>
      <c r="BH233" s="482">
        <v>76557126.580000028</v>
      </c>
      <c r="BJ233" s="427">
        <f t="shared" si="341"/>
        <v>2000</v>
      </c>
      <c r="BK233" s="427">
        <f t="shared" si="342"/>
        <v>485000</v>
      </c>
      <c r="BL233" s="427">
        <f t="shared" si="343"/>
        <v>102000</v>
      </c>
      <c r="BM233" s="427">
        <f t="shared" si="344"/>
        <v>980000</v>
      </c>
      <c r="BN233" s="427">
        <f t="shared" si="345"/>
        <v>3919000</v>
      </c>
      <c r="BO233" s="427">
        <f t="shared" si="346"/>
        <v>2401000</v>
      </c>
      <c r="BP233" s="427">
        <f t="shared" si="347"/>
        <v>2000</v>
      </c>
      <c r="BQ233" s="427">
        <f t="shared" si="348"/>
        <v>279000</v>
      </c>
      <c r="BR233" s="427">
        <f t="shared" si="349"/>
        <v>155000</v>
      </c>
      <c r="BS233" s="427">
        <f t="shared" si="350"/>
        <v>43000</v>
      </c>
      <c r="BT233" s="427">
        <f t="shared" si="351"/>
        <v>3385000</v>
      </c>
      <c r="BU233" s="427">
        <f t="shared" si="352"/>
        <v>1477000</v>
      </c>
      <c r="BV233" s="427">
        <f t="shared" si="353"/>
        <v>676000</v>
      </c>
      <c r="BW233" s="427">
        <f t="shared" si="354"/>
        <v>12214000</v>
      </c>
      <c r="BX233" s="427">
        <f t="shared" si="355"/>
        <v>4357000</v>
      </c>
      <c r="BY233" s="427">
        <f t="shared" si="356"/>
        <v>1200000</v>
      </c>
      <c r="BZ233" s="427">
        <f t="shared" si="357"/>
        <v>4637000</v>
      </c>
      <c r="CA233" s="427">
        <f t="shared" si="358"/>
        <v>2694000</v>
      </c>
      <c r="CB233" s="233">
        <f t="shared" si="359"/>
        <v>2000</v>
      </c>
      <c r="CC233" s="233">
        <f t="shared" si="360"/>
        <v>12214000</v>
      </c>
      <c r="CD233" s="233">
        <f t="shared" si="361"/>
        <v>1418000</v>
      </c>
      <c r="CE233" s="428">
        <f t="shared" si="370"/>
        <v>54</v>
      </c>
      <c r="CF233" s="426">
        <f t="shared" si="363"/>
        <v>16</v>
      </c>
      <c r="CG233" s="426">
        <f t="shared" si="364"/>
        <v>4</v>
      </c>
      <c r="CH233" s="426">
        <f t="shared" si="365"/>
        <v>3</v>
      </c>
      <c r="CI233" s="426">
        <f t="shared" si="366"/>
        <v>20</v>
      </c>
      <c r="CJ233" s="426">
        <f t="shared" si="367"/>
        <v>4</v>
      </c>
      <c r="CK233" s="426">
        <f t="shared" si="368"/>
        <v>5</v>
      </c>
    </row>
    <row r="234" spans="1:89" ht="36">
      <c r="A234" s="249">
        <f t="shared" si="369"/>
        <v>55200</v>
      </c>
      <c r="B234" s="248" t="s">
        <v>194</v>
      </c>
      <c r="C234" s="99" t="b">
        <f t="shared" si="340"/>
        <v>1</v>
      </c>
      <c r="D234" s="484" t="s">
        <v>194</v>
      </c>
      <c r="E234" s="483">
        <v>152150</v>
      </c>
      <c r="F234" s="482">
        <v>90048</v>
      </c>
      <c r="G234" s="482">
        <v>153180</v>
      </c>
      <c r="H234" s="482">
        <v>137477</v>
      </c>
      <c r="I234" s="481">
        <v>769727.69</v>
      </c>
      <c r="J234" s="482">
        <v>172944</v>
      </c>
      <c r="K234" s="482">
        <v>104507</v>
      </c>
      <c r="L234" s="482">
        <v>208412.35000000003</v>
      </c>
      <c r="M234" s="482">
        <v>13489</v>
      </c>
      <c r="N234" s="482">
        <v>28982.07</v>
      </c>
      <c r="O234" s="482">
        <v>24292</v>
      </c>
      <c r="P234" s="482">
        <v>192500</v>
      </c>
      <c r="Q234" s="482">
        <v>190007.94</v>
      </c>
      <c r="R234" s="482">
        <v>14194.45</v>
      </c>
      <c r="S234" s="482">
        <v>164310.5</v>
      </c>
      <c r="T234" s="482">
        <v>110878</v>
      </c>
      <c r="U234" s="482">
        <v>108082</v>
      </c>
      <c r="V234" s="482">
        <v>8698</v>
      </c>
      <c r="W234" s="482">
        <v>348067.31999999995</v>
      </c>
      <c r="X234" s="482">
        <v>224137.01</v>
      </c>
      <c r="Y234" s="482">
        <v>73119.25</v>
      </c>
      <c r="Z234" s="482">
        <v>126024</v>
      </c>
      <c r="AA234" s="482">
        <v>100912</v>
      </c>
      <c r="AB234" s="482">
        <v>197386</v>
      </c>
      <c r="AC234" s="482">
        <v>79930.960000000006</v>
      </c>
      <c r="AD234" s="482">
        <v>98427.989999999976</v>
      </c>
      <c r="AE234" s="482">
        <v>144330.49</v>
      </c>
      <c r="AF234" s="482">
        <v>109461.14</v>
      </c>
      <c r="AG234" s="482">
        <v>332483.03000000003</v>
      </c>
      <c r="AH234" s="482">
        <v>323209.99999999994</v>
      </c>
      <c r="AI234" s="482">
        <v>125114</v>
      </c>
      <c r="AJ234" s="482">
        <v>149103.10999999999</v>
      </c>
      <c r="AK234" s="482">
        <v>88191.47</v>
      </c>
      <c r="AL234" s="482">
        <v>35837.420000000006</v>
      </c>
      <c r="AM234" s="482">
        <v>115532.12</v>
      </c>
      <c r="AN234" s="482">
        <v>24508.639999999999</v>
      </c>
      <c r="AO234" s="482">
        <v>9702</v>
      </c>
      <c r="AP234" s="482">
        <v>42782.34</v>
      </c>
      <c r="AQ234" s="482">
        <v>10673</v>
      </c>
      <c r="AR234" s="482">
        <v>11902</v>
      </c>
      <c r="AS234" s="482">
        <v>24247.18</v>
      </c>
      <c r="AT234" s="482">
        <v>15935.7</v>
      </c>
      <c r="AU234" s="482">
        <v>60788.13</v>
      </c>
      <c r="AV234" s="482">
        <v>14235.57</v>
      </c>
      <c r="AW234" s="482">
        <v>19429.990000000002</v>
      </c>
      <c r="AX234" s="482">
        <v>23249.02</v>
      </c>
      <c r="AY234" s="482">
        <v>10331</v>
      </c>
      <c r="AZ234" s="482">
        <v>13511</v>
      </c>
      <c r="BA234" s="482">
        <v>7073.95</v>
      </c>
      <c r="BB234" s="482">
        <v>6411.53</v>
      </c>
      <c r="BC234" s="482">
        <v>12095.17</v>
      </c>
      <c r="BD234" s="482">
        <v>198917.98</v>
      </c>
      <c r="BE234" s="482">
        <v>70324</v>
      </c>
      <c r="BF234" s="482">
        <v>151762</v>
      </c>
      <c r="BG234" s="482">
        <v>69472.110000000015</v>
      </c>
      <c r="BH234" s="482">
        <v>6112499.6199999992</v>
      </c>
      <c r="BJ234" s="427">
        <f t="shared" si="341"/>
        <v>7000</v>
      </c>
      <c r="BK234" s="427">
        <f t="shared" si="342"/>
        <v>61000</v>
      </c>
      <c r="BL234" s="427">
        <f t="shared" si="343"/>
        <v>20000</v>
      </c>
      <c r="BM234" s="427">
        <f t="shared" si="344"/>
        <v>70000</v>
      </c>
      <c r="BN234" s="427">
        <f t="shared" si="345"/>
        <v>199000</v>
      </c>
      <c r="BO234" s="427">
        <f t="shared" si="346"/>
        <v>123000</v>
      </c>
      <c r="BP234" s="427">
        <f t="shared" si="347"/>
        <v>36000</v>
      </c>
      <c r="BQ234" s="427">
        <f t="shared" si="348"/>
        <v>116000</v>
      </c>
      <c r="BR234" s="427">
        <f t="shared" si="349"/>
        <v>80000</v>
      </c>
      <c r="BS234" s="427">
        <f t="shared" si="350"/>
        <v>9000</v>
      </c>
      <c r="BT234" s="427">
        <f t="shared" si="351"/>
        <v>349000</v>
      </c>
      <c r="BU234" s="427">
        <f t="shared" si="352"/>
        <v>124000</v>
      </c>
      <c r="BV234" s="427">
        <f t="shared" si="353"/>
        <v>127000</v>
      </c>
      <c r="BW234" s="427">
        <f t="shared" si="354"/>
        <v>198000</v>
      </c>
      <c r="BX234" s="427">
        <f t="shared" si="355"/>
        <v>157000</v>
      </c>
      <c r="BY234" s="427">
        <f t="shared" si="356"/>
        <v>109000</v>
      </c>
      <c r="BZ234" s="427">
        <f t="shared" si="357"/>
        <v>770000</v>
      </c>
      <c r="CA234" s="427">
        <f t="shared" si="358"/>
        <v>281000</v>
      </c>
      <c r="CB234" s="233">
        <f t="shared" si="359"/>
        <v>7000</v>
      </c>
      <c r="CC234" s="233">
        <f t="shared" si="360"/>
        <v>770000</v>
      </c>
      <c r="CD234" s="233">
        <f t="shared" si="361"/>
        <v>112000</v>
      </c>
      <c r="CE234" s="428">
        <f t="shared" si="370"/>
        <v>55</v>
      </c>
      <c r="CF234" s="426">
        <f t="shared" si="363"/>
        <v>16</v>
      </c>
      <c r="CG234" s="426">
        <f t="shared" si="364"/>
        <v>4</v>
      </c>
      <c r="CH234" s="426">
        <f t="shared" si="365"/>
        <v>3</v>
      </c>
      <c r="CI234" s="426">
        <f t="shared" si="366"/>
        <v>21</v>
      </c>
      <c r="CJ234" s="426">
        <f t="shared" si="367"/>
        <v>4</v>
      </c>
      <c r="CK234" s="426">
        <f t="shared" si="368"/>
        <v>7</v>
      </c>
    </row>
    <row r="235" spans="1:89">
      <c r="A235" s="249">
        <f t="shared" si="369"/>
        <v>55400</v>
      </c>
      <c r="B235" s="248" t="s">
        <v>195</v>
      </c>
      <c r="C235" s="99" t="b">
        <f t="shared" si="340"/>
        <v>1</v>
      </c>
      <c r="D235" s="484" t="s">
        <v>195</v>
      </c>
      <c r="E235" s="483">
        <v>8092.69</v>
      </c>
      <c r="F235" s="482">
        <v>4711.18</v>
      </c>
      <c r="G235" s="482">
        <v>2141.16</v>
      </c>
      <c r="H235" s="482">
        <v>5687.66</v>
      </c>
      <c r="I235" s="481">
        <v>13312.11</v>
      </c>
      <c r="J235" s="482">
        <v>16171.58</v>
      </c>
      <c r="K235" s="482">
        <v>4359.8999999999996</v>
      </c>
      <c r="L235" s="482">
        <v>-2373.11</v>
      </c>
      <c r="M235" s="482">
        <v>2478.19</v>
      </c>
      <c r="N235" s="482">
        <v>1263.93</v>
      </c>
      <c r="O235" s="482">
        <v>2394.7199999999998</v>
      </c>
      <c r="P235" s="482">
        <v>2018.8</v>
      </c>
      <c r="Q235" s="482">
        <v>15193.550000000001</v>
      </c>
      <c r="R235" s="482">
        <v>2248.36</v>
      </c>
      <c r="S235" s="482">
        <v>7501.17</v>
      </c>
      <c r="T235" s="482">
        <v>3153.32</v>
      </c>
      <c r="U235" s="482">
        <v>21945.96</v>
      </c>
      <c r="V235" s="482">
        <v>1547</v>
      </c>
      <c r="W235" s="482">
        <v>1335.9900000000002</v>
      </c>
      <c r="X235" s="482">
        <v>3309.2999999999997</v>
      </c>
      <c r="Y235" s="482">
        <v>8500.43</v>
      </c>
      <c r="Z235" s="482">
        <v>11401.77</v>
      </c>
      <c r="AA235" s="482">
        <v>3458.05</v>
      </c>
      <c r="AB235" s="482">
        <v>25861</v>
      </c>
      <c r="AC235" s="482">
        <v>966.63</v>
      </c>
      <c r="AD235" s="482">
        <v>2446.27</v>
      </c>
      <c r="AE235" s="482">
        <v>14279.55</v>
      </c>
      <c r="AF235" s="482">
        <v>4349.42</v>
      </c>
      <c r="AG235" s="482">
        <v>8059.5199999999995</v>
      </c>
      <c r="AH235" s="482">
        <v>22933.02</v>
      </c>
      <c r="AI235" s="482">
        <v>8809.4599999999991</v>
      </c>
      <c r="AJ235" s="482">
        <v>1647.88</v>
      </c>
      <c r="AK235" s="482">
        <v>4595</v>
      </c>
      <c r="AL235" s="482">
        <v>2553.83</v>
      </c>
      <c r="AM235" s="482">
        <v>3147.81</v>
      </c>
      <c r="AN235" s="482">
        <v>3639.97</v>
      </c>
      <c r="AO235" s="482">
        <v>4704.8500000000004</v>
      </c>
      <c r="AP235" s="482">
        <v>7142.52</v>
      </c>
      <c r="AQ235" s="482">
        <v>1320.88</v>
      </c>
      <c r="AR235" s="482">
        <v>354</v>
      </c>
      <c r="AS235" s="482">
        <v>150.25</v>
      </c>
      <c r="AT235" s="482">
        <v>973.52</v>
      </c>
      <c r="AU235" s="482">
        <v>8364.85</v>
      </c>
      <c r="AV235" s="482"/>
      <c r="AW235" s="482">
        <v>4453.05</v>
      </c>
      <c r="AX235" s="482">
        <v>17999.21</v>
      </c>
      <c r="AY235" s="482">
        <v>250</v>
      </c>
      <c r="AZ235" s="482">
        <v>14822.74</v>
      </c>
      <c r="BA235" s="482">
        <v>4880.49</v>
      </c>
      <c r="BB235" s="482">
        <v>1650.05</v>
      </c>
      <c r="BC235" s="482">
        <v>14951</v>
      </c>
      <c r="BD235" s="482">
        <v>10051.800000000001</v>
      </c>
      <c r="BE235" s="482">
        <v>1665.89</v>
      </c>
      <c r="BF235" s="482">
        <v>20822.120000000003</v>
      </c>
      <c r="BG235" s="482">
        <v>7878.38</v>
      </c>
      <c r="BH235" s="482">
        <v>365578.66999999993</v>
      </c>
      <c r="BJ235" s="427">
        <f t="shared" si="341"/>
        <v>1000</v>
      </c>
      <c r="BK235" s="427">
        <f t="shared" si="342"/>
        <v>18000</v>
      </c>
      <c r="BL235" s="427">
        <f t="shared" si="343"/>
        <v>6000</v>
      </c>
      <c r="BM235" s="427">
        <f t="shared" si="344"/>
        <v>2000</v>
      </c>
      <c r="BN235" s="427">
        <f t="shared" si="345"/>
        <v>21000</v>
      </c>
      <c r="BO235" s="427">
        <f t="shared" si="346"/>
        <v>11000</v>
      </c>
      <c r="BP235" s="427">
        <f t="shared" si="347"/>
        <v>3000</v>
      </c>
      <c r="BQ235" s="427">
        <f t="shared" si="348"/>
        <v>5000</v>
      </c>
      <c r="BR235" s="427">
        <f t="shared" si="349"/>
        <v>4000</v>
      </c>
      <c r="BS235" s="427">
        <f t="shared" si="350"/>
        <v>1000</v>
      </c>
      <c r="BT235" s="427">
        <f t="shared" si="351"/>
        <v>23000</v>
      </c>
      <c r="BU235" s="427">
        <f t="shared" si="352"/>
        <v>7000</v>
      </c>
      <c r="BV235" s="427">
        <f t="shared" si="353"/>
        <v>2000</v>
      </c>
      <c r="BW235" s="427">
        <f t="shared" si="354"/>
        <v>26000</v>
      </c>
      <c r="BX235" s="427">
        <f t="shared" si="355"/>
        <v>11000</v>
      </c>
      <c r="BY235" s="427">
        <f t="shared" si="356"/>
        <v>-3000</v>
      </c>
      <c r="BZ235" s="427">
        <f t="shared" si="357"/>
        <v>22000</v>
      </c>
      <c r="CA235" s="427">
        <f t="shared" si="358"/>
        <v>8000</v>
      </c>
      <c r="CB235" s="233">
        <f t="shared" si="359"/>
        <v>-3000</v>
      </c>
      <c r="CC235" s="233">
        <f t="shared" si="360"/>
        <v>26000</v>
      </c>
      <c r="CD235" s="233">
        <f t="shared" si="361"/>
        <v>7000</v>
      </c>
      <c r="CE235" s="428">
        <f t="shared" si="370"/>
        <v>54</v>
      </c>
      <c r="CF235" s="426">
        <f t="shared" si="363"/>
        <v>15</v>
      </c>
      <c r="CG235" s="426">
        <f t="shared" si="364"/>
        <v>4</v>
      </c>
      <c r="CH235" s="426">
        <f t="shared" si="365"/>
        <v>3</v>
      </c>
      <c r="CI235" s="426">
        <f t="shared" si="366"/>
        <v>21</v>
      </c>
      <c r="CJ235" s="426">
        <f t="shared" si="367"/>
        <v>4</v>
      </c>
      <c r="CK235" s="426">
        <f t="shared" si="368"/>
        <v>7</v>
      </c>
    </row>
    <row r="236" spans="1:89">
      <c r="A236" s="249">
        <f t="shared" si="369"/>
        <v>55500</v>
      </c>
      <c r="B236" s="248" t="s">
        <v>196</v>
      </c>
      <c r="C236" s="99" t="b">
        <f t="shared" si="340"/>
        <v>1</v>
      </c>
      <c r="D236" s="484" t="s">
        <v>196</v>
      </c>
      <c r="E236" s="483"/>
      <c r="F236" s="482">
        <v>10999.23</v>
      </c>
      <c r="G236" s="482">
        <v>8236.51</v>
      </c>
      <c r="H236" s="482">
        <v>7481.42</v>
      </c>
      <c r="I236" s="481">
        <v>69219.669999999984</v>
      </c>
      <c r="J236" s="482">
        <v>132</v>
      </c>
      <c r="K236" s="482">
        <v>11571.36</v>
      </c>
      <c r="L236" s="482">
        <v>4578.5600000000004</v>
      </c>
      <c r="M236" s="482"/>
      <c r="N236" s="482">
        <v>3076.47</v>
      </c>
      <c r="O236" s="482"/>
      <c r="P236" s="482"/>
      <c r="Q236" s="482">
        <v>65774.3</v>
      </c>
      <c r="R236" s="482">
        <v>3356.5499999999997</v>
      </c>
      <c r="S236" s="482">
        <v>456.47</v>
      </c>
      <c r="T236" s="482">
        <v>3859.88</v>
      </c>
      <c r="U236" s="482">
        <v>9384.48</v>
      </c>
      <c r="V236" s="482">
        <v>1565.29</v>
      </c>
      <c r="W236" s="482">
        <v>18165.919999999998</v>
      </c>
      <c r="X236" s="482">
        <v>3770.7700000000004</v>
      </c>
      <c r="Y236" s="482">
        <v>4055.55</v>
      </c>
      <c r="Z236" s="482"/>
      <c r="AA236" s="482">
        <v>6331.6500000000005</v>
      </c>
      <c r="AB236" s="482">
        <v>183284</v>
      </c>
      <c r="AC236" s="482">
        <v>398.32</v>
      </c>
      <c r="AD236" s="482">
        <v>12657.15</v>
      </c>
      <c r="AE236" s="482">
        <v>16796.66</v>
      </c>
      <c r="AF236" s="482">
        <v>99.61</v>
      </c>
      <c r="AG236" s="482">
        <v>21538.639999999992</v>
      </c>
      <c r="AH236" s="482">
        <v>11582.8</v>
      </c>
      <c r="AI236" s="482"/>
      <c r="AJ236" s="482">
        <v>10592.61</v>
      </c>
      <c r="AK236" s="482"/>
      <c r="AL236" s="482"/>
      <c r="AM236" s="482">
        <v>9984.9400000000023</v>
      </c>
      <c r="AN236" s="482">
        <v>11046.050000000001</v>
      </c>
      <c r="AO236" s="482">
        <v>512.62</v>
      </c>
      <c r="AP236" s="482">
        <v>19870.11</v>
      </c>
      <c r="AQ236" s="482">
        <v>6148.71</v>
      </c>
      <c r="AR236" s="482">
        <v>8731</v>
      </c>
      <c r="AS236" s="482">
        <v>5951.15</v>
      </c>
      <c r="AT236" s="482">
        <v>411.15000000000003</v>
      </c>
      <c r="AU236" s="482">
        <v>10304.36</v>
      </c>
      <c r="AV236" s="482">
        <v>14305.170000000002</v>
      </c>
      <c r="AW236" s="482">
        <v>8062.8600000000006</v>
      </c>
      <c r="AX236" s="482">
        <v>12480.86</v>
      </c>
      <c r="AY236" s="482">
        <v>6759</v>
      </c>
      <c r="AZ236" s="482">
        <v>16796.239999999998</v>
      </c>
      <c r="BA236" s="482">
        <v>416</v>
      </c>
      <c r="BB236" s="482">
        <v>866.99</v>
      </c>
      <c r="BC236" s="482">
        <v>1166.8</v>
      </c>
      <c r="BD236" s="482">
        <v>37190.179999999993</v>
      </c>
      <c r="BE236" s="482">
        <v>9636.9700000000012</v>
      </c>
      <c r="BF236" s="482">
        <v>15767.44</v>
      </c>
      <c r="BG236" s="482">
        <v>29064.93</v>
      </c>
      <c r="BH236" s="482">
        <v>714439.4</v>
      </c>
      <c r="BJ236" s="427">
        <f t="shared" si="341"/>
        <v>1000</v>
      </c>
      <c r="BK236" s="427">
        <f t="shared" si="342"/>
        <v>20000</v>
      </c>
      <c r="BL236" s="427">
        <f t="shared" si="343"/>
        <v>8000</v>
      </c>
      <c r="BM236" s="427">
        <f t="shared" si="344"/>
        <v>10000</v>
      </c>
      <c r="BN236" s="427">
        <f t="shared" si="345"/>
        <v>38000</v>
      </c>
      <c r="BO236" s="427">
        <f t="shared" si="346"/>
        <v>23000</v>
      </c>
      <c r="BP236" s="427">
        <f t="shared" si="347"/>
        <v>10000</v>
      </c>
      <c r="BQ236" s="427">
        <f t="shared" si="348"/>
        <v>10000</v>
      </c>
      <c r="BR236" s="427">
        <f t="shared" si="349"/>
        <v>10000</v>
      </c>
      <c r="BS236" s="427">
        <f t="shared" si="350"/>
        <v>1000</v>
      </c>
      <c r="BT236" s="427">
        <f t="shared" si="351"/>
        <v>66000</v>
      </c>
      <c r="BU236" s="427">
        <f t="shared" si="352"/>
        <v>11000</v>
      </c>
      <c r="BV236" s="427">
        <f t="shared" si="353"/>
        <v>9000</v>
      </c>
      <c r="BW236" s="427">
        <f t="shared" si="354"/>
        <v>184000</v>
      </c>
      <c r="BX236" s="427">
        <f t="shared" si="355"/>
        <v>68000</v>
      </c>
      <c r="BY236" s="427">
        <f t="shared" si="356"/>
        <v>4000</v>
      </c>
      <c r="BZ236" s="427">
        <f t="shared" si="357"/>
        <v>70000</v>
      </c>
      <c r="CA236" s="427">
        <f t="shared" si="358"/>
        <v>22000</v>
      </c>
      <c r="CB236" s="233">
        <f t="shared" si="359"/>
        <v>1000</v>
      </c>
      <c r="CC236" s="233">
        <f t="shared" si="360"/>
        <v>184000</v>
      </c>
      <c r="CD236" s="233">
        <f t="shared" si="361"/>
        <v>16000</v>
      </c>
      <c r="CE236" s="428">
        <f t="shared" si="370"/>
        <v>47</v>
      </c>
      <c r="CF236" s="426">
        <f t="shared" si="363"/>
        <v>16</v>
      </c>
      <c r="CG236" s="426">
        <f t="shared" si="364"/>
        <v>4</v>
      </c>
      <c r="CH236" s="426">
        <f t="shared" si="365"/>
        <v>1</v>
      </c>
      <c r="CI236" s="426">
        <f t="shared" si="366"/>
        <v>18</v>
      </c>
      <c r="CJ236" s="426">
        <f t="shared" si="367"/>
        <v>3</v>
      </c>
      <c r="CK236" s="426">
        <f t="shared" si="368"/>
        <v>4</v>
      </c>
    </row>
    <row r="237" spans="1:89">
      <c r="A237" s="249">
        <f t="shared" si="369"/>
        <v>55600</v>
      </c>
      <c r="B237" s="248" t="s">
        <v>197</v>
      </c>
      <c r="C237" s="99" t="b">
        <f t="shared" si="340"/>
        <v>1</v>
      </c>
      <c r="D237" s="484" t="s">
        <v>197</v>
      </c>
      <c r="E237" s="483">
        <v>1641406.96</v>
      </c>
      <c r="F237" s="482">
        <v>1450257.4899999998</v>
      </c>
      <c r="G237" s="482">
        <v>2793221.26</v>
      </c>
      <c r="H237" s="482">
        <v>1336556.5199999998</v>
      </c>
      <c r="I237" s="481">
        <v>6589010.1900000004</v>
      </c>
      <c r="J237" s="482">
        <v>3422990.13</v>
      </c>
      <c r="K237" s="482">
        <v>929916.40999999992</v>
      </c>
      <c r="L237" s="482">
        <v>9728006.5300000012</v>
      </c>
      <c r="M237" s="482">
        <v>100792.55</v>
      </c>
      <c r="N237" s="482">
        <v>44833.19</v>
      </c>
      <c r="O237" s="482">
        <v>2685791.1300000004</v>
      </c>
      <c r="P237" s="482">
        <v>4100497.3900000006</v>
      </c>
      <c r="Q237" s="482">
        <v>2852385.0300000003</v>
      </c>
      <c r="R237" s="482">
        <v>1107705.8400000001</v>
      </c>
      <c r="S237" s="482">
        <v>2207094.14</v>
      </c>
      <c r="T237" s="482">
        <v>1478500.48</v>
      </c>
      <c r="U237" s="482">
        <v>1941438.3600000003</v>
      </c>
      <c r="V237" s="482">
        <v>141159.54</v>
      </c>
      <c r="W237" s="482">
        <v>2597015.84</v>
      </c>
      <c r="X237" s="482">
        <v>3383377.94</v>
      </c>
      <c r="Y237" s="482">
        <v>1554010.5199999998</v>
      </c>
      <c r="Z237" s="482">
        <v>6970377.2300000004</v>
      </c>
      <c r="AA237" s="482">
        <v>1609304.14</v>
      </c>
      <c r="AB237" s="482">
        <v>21009844</v>
      </c>
      <c r="AC237" s="482">
        <v>836243.07000000007</v>
      </c>
      <c r="AD237" s="482">
        <v>641500.99</v>
      </c>
      <c r="AE237" s="482">
        <v>2642143.6900000004</v>
      </c>
      <c r="AF237" s="482">
        <v>2108979.14</v>
      </c>
      <c r="AG237" s="482">
        <v>5344365.540000001</v>
      </c>
      <c r="AH237" s="482">
        <v>3013127.8899999997</v>
      </c>
      <c r="AI237" s="482">
        <v>2648801.7000000007</v>
      </c>
      <c r="AJ237" s="482">
        <v>4289350.2299999995</v>
      </c>
      <c r="AK237" s="482"/>
      <c r="AL237" s="482"/>
      <c r="AM237" s="482"/>
      <c r="AN237" s="482">
        <v>3800</v>
      </c>
      <c r="AO237" s="482"/>
      <c r="AP237" s="482"/>
      <c r="AQ237" s="482"/>
      <c r="AR237" s="482"/>
      <c r="AS237" s="482"/>
      <c r="AT237" s="482"/>
      <c r="AU237" s="482"/>
      <c r="AV237" s="482"/>
      <c r="AW237" s="482"/>
      <c r="AX237" s="482"/>
      <c r="AY237" s="482"/>
      <c r="AZ237" s="482"/>
      <c r="BA237" s="482"/>
      <c r="BB237" s="482"/>
      <c r="BC237" s="482"/>
      <c r="BD237" s="482">
        <v>2581501.5200000005</v>
      </c>
      <c r="BE237" s="482">
        <v>2302111.9400000004</v>
      </c>
      <c r="BF237" s="482">
        <v>1742184.8699999999</v>
      </c>
      <c r="BG237" s="482">
        <v>412795.51</v>
      </c>
      <c r="BH237" s="482">
        <v>110242398.89999999</v>
      </c>
      <c r="BJ237" s="427">
        <f t="shared" si="341"/>
        <v>4000</v>
      </c>
      <c r="BK237" s="427">
        <f t="shared" si="342"/>
        <v>4000</v>
      </c>
      <c r="BL237" s="427">
        <f t="shared" si="343"/>
        <v>4000</v>
      </c>
      <c r="BM237" s="427">
        <f t="shared" si="344"/>
        <v>413000</v>
      </c>
      <c r="BN237" s="427">
        <f t="shared" si="345"/>
        <v>2582000</v>
      </c>
      <c r="BO237" s="427">
        <f t="shared" si="346"/>
        <v>1760000</v>
      </c>
      <c r="BP237" s="427">
        <f t="shared" si="347"/>
        <v>0</v>
      </c>
      <c r="BQ237" s="427">
        <f t="shared" si="348"/>
        <v>0</v>
      </c>
      <c r="BR237" s="427">
        <f t="shared" si="349"/>
        <v>0</v>
      </c>
      <c r="BS237" s="427">
        <f t="shared" si="350"/>
        <v>45000</v>
      </c>
      <c r="BT237" s="427">
        <f t="shared" si="351"/>
        <v>3423000</v>
      </c>
      <c r="BU237" s="427">
        <f t="shared" si="352"/>
        <v>1718000</v>
      </c>
      <c r="BV237" s="427">
        <f t="shared" si="353"/>
        <v>2794000</v>
      </c>
      <c r="BW237" s="427">
        <f t="shared" si="354"/>
        <v>21010000</v>
      </c>
      <c r="BX237" s="427">
        <f t="shared" si="355"/>
        <v>8766000</v>
      </c>
      <c r="BY237" s="427">
        <f t="shared" si="356"/>
        <v>1942000</v>
      </c>
      <c r="BZ237" s="427">
        <f t="shared" si="357"/>
        <v>9729000</v>
      </c>
      <c r="CA237" s="427">
        <f t="shared" si="358"/>
        <v>4820000</v>
      </c>
      <c r="CB237" s="233">
        <f t="shared" si="359"/>
        <v>4000</v>
      </c>
      <c r="CC237" s="233">
        <f t="shared" si="360"/>
        <v>21010000</v>
      </c>
      <c r="CD237" s="233">
        <f t="shared" si="361"/>
        <v>2980000</v>
      </c>
      <c r="CE237" s="428">
        <f t="shared" si="370"/>
        <v>37</v>
      </c>
      <c r="CF237" s="426">
        <f t="shared" si="363"/>
        <v>1</v>
      </c>
      <c r="CG237" s="426">
        <f t="shared" si="364"/>
        <v>4</v>
      </c>
      <c r="CH237" s="426">
        <f t="shared" si="365"/>
        <v>0</v>
      </c>
      <c r="CI237" s="426">
        <f t="shared" si="366"/>
        <v>21</v>
      </c>
      <c r="CJ237" s="426">
        <f t="shared" si="367"/>
        <v>4</v>
      </c>
      <c r="CK237" s="426">
        <f t="shared" si="368"/>
        <v>7</v>
      </c>
    </row>
    <row r="238" spans="1:89" ht="24">
      <c r="A238" s="249">
        <f t="shared" si="369"/>
        <v>55700</v>
      </c>
      <c r="B238" s="248" t="s">
        <v>198</v>
      </c>
      <c r="C238" s="99" t="b">
        <f t="shared" si="340"/>
        <v>1</v>
      </c>
      <c r="D238" s="484" t="s">
        <v>198</v>
      </c>
      <c r="E238" s="483">
        <v>736905.50000000012</v>
      </c>
      <c r="F238" s="482">
        <v>315943.33999999997</v>
      </c>
      <c r="G238" s="482"/>
      <c r="H238" s="482">
        <v>1541267.71</v>
      </c>
      <c r="I238" s="481">
        <v>2624390.31</v>
      </c>
      <c r="J238" s="482">
        <v>1412729.82</v>
      </c>
      <c r="K238" s="482">
        <v>593215.31000000006</v>
      </c>
      <c r="L238" s="482">
        <v>1792997.01</v>
      </c>
      <c r="M238" s="482">
        <v>65742.820000000007</v>
      </c>
      <c r="N238" s="482">
        <v>111911.69</v>
      </c>
      <c r="O238" s="482">
        <v>128450.66</v>
      </c>
      <c r="P238" s="482">
        <v>1011722.7999999999</v>
      </c>
      <c r="Q238" s="482">
        <v>904883.46000000008</v>
      </c>
      <c r="R238" s="482">
        <v>78861.73</v>
      </c>
      <c r="S238" s="482">
        <v>828969.7</v>
      </c>
      <c r="T238" s="482">
        <v>376103.31</v>
      </c>
      <c r="U238" s="482">
        <v>793234.18</v>
      </c>
      <c r="V238" s="482">
        <v>77019.89</v>
      </c>
      <c r="W238" s="482">
        <v>6015.5</v>
      </c>
      <c r="X238" s="482">
        <v>1059609.75</v>
      </c>
      <c r="Y238" s="482">
        <v>450425.97</v>
      </c>
      <c r="Z238" s="482">
        <v>3981064.67</v>
      </c>
      <c r="AA238" s="482">
        <v>606575.53</v>
      </c>
      <c r="AB238" s="482">
        <v>13300099</v>
      </c>
      <c r="AC238" s="482">
        <v>379401.36999999994</v>
      </c>
      <c r="AD238" s="482">
        <v>642714.85</v>
      </c>
      <c r="AE238" s="482">
        <v>971203.36999999988</v>
      </c>
      <c r="AF238" s="482">
        <v>797060.32</v>
      </c>
      <c r="AG238" s="482">
        <v>2515499.5900000008</v>
      </c>
      <c r="AH238" s="482">
        <v>957155.66000000015</v>
      </c>
      <c r="AI238" s="482">
        <v>1099737.26</v>
      </c>
      <c r="AJ238" s="482">
        <v>2362281.0499999998</v>
      </c>
      <c r="AK238" s="482">
        <v>257005.77</v>
      </c>
      <c r="AL238" s="482">
        <v>1140</v>
      </c>
      <c r="AM238" s="482">
        <v>1600</v>
      </c>
      <c r="AN238" s="482"/>
      <c r="AO238" s="482"/>
      <c r="AP238" s="482"/>
      <c r="AQ238" s="482"/>
      <c r="AR238" s="482">
        <v>147090</v>
      </c>
      <c r="AS238" s="482">
        <v>59370.3</v>
      </c>
      <c r="AT238" s="482">
        <v>7187.5</v>
      </c>
      <c r="AU238" s="482"/>
      <c r="AV238" s="482"/>
      <c r="AW238" s="482">
        <v>58926.46</v>
      </c>
      <c r="AX238" s="482"/>
      <c r="AY238" s="482"/>
      <c r="AZ238" s="482">
        <v>640</v>
      </c>
      <c r="BA238" s="482">
        <v>10815</v>
      </c>
      <c r="BB238" s="482"/>
      <c r="BC238" s="482"/>
      <c r="BD238" s="482">
        <v>1124669.08</v>
      </c>
      <c r="BE238" s="482"/>
      <c r="BF238" s="482">
        <v>915984.74999999988</v>
      </c>
      <c r="BG238" s="482">
        <v>374269.85</v>
      </c>
      <c r="BH238" s="482">
        <v>45481891.840000004</v>
      </c>
      <c r="BJ238" s="427">
        <f t="shared" si="341"/>
        <v>1000</v>
      </c>
      <c r="BK238" s="427">
        <f t="shared" si="342"/>
        <v>148000</v>
      </c>
      <c r="BL238" s="427">
        <f t="shared" si="343"/>
        <v>48000</v>
      </c>
      <c r="BM238" s="427">
        <f t="shared" si="344"/>
        <v>375000</v>
      </c>
      <c r="BN238" s="427">
        <f t="shared" si="345"/>
        <v>1125000</v>
      </c>
      <c r="BO238" s="427">
        <f t="shared" si="346"/>
        <v>805000</v>
      </c>
      <c r="BP238" s="427">
        <f t="shared" si="347"/>
        <v>2000</v>
      </c>
      <c r="BQ238" s="427">
        <f t="shared" si="348"/>
        <v>258000</v>
      </c>
      <c r="BR238" s="427">
        <f t="shared" si="349"/>
        <v>87000</v>
      </c>
      <c r="BS238" s="427">
        <f t="shared" si="350"/>
        <v>7000</v>
      </c>
      <c r="BT238" s="427">
        <f t="shared" si="351"/>
        <v>1542000</v>
      </c>
      <c r="BU238" s="427">
        <f t="shared" si="352"/>
        <v>594000</v>
      </c>
      <c r="BV238" s="427">
        <f t="shared" si="353"/>
        <v>2363000</v>
      </c>
      <c r="BW238" s="427">
        <f t="shared" si="354"/>
        <v>13301000</v>
      </c>
      <c r="BX238" s="427">
        <f t="shared" si="355"/>
        <v>6548000</v>
      </c>
      <c r="BY238" s="427">
        <f t="shared" si="356"/>
        <v>794000</v>
      </c>
      <c r="BZ238" s="427">
        <f t="shared" si="357"/>
        <v>2625000</v>
      </c>
      <c r="CA238" s="427">
        <f t="shared" si="358"/>
        <v>1557000</v>
      </c>
      <c r="CB238" s="233">
        <f t="shared" si="359"/>
        <v>1000</v>
      </c>
      <c r="CC238" s="233">
        <f t="shared" si="360"/>
        <v>13301000</v>
      </c>
      <c r="CD238" s="233">
        <f t="shared" si="361"/>
        <v>1058000</v>
      </c>
      <c r="CE238" s="428">
        <f t="shared" si="370"/>
        <v>43</v>
      </c>
      <c r="CF238" s="426">
        <f t="shared" si="363"/>
        <v>6</v>
      </c>
      <c r="CG238" s="426">
        <f t="shared" si="364"/>
        <v>3</v>
      </c>
      <c r="CH238" s="426">
        <f t="shared" si="365"/>
        <v>3</v>
      </c>
      <c r="CI238" s="426">
        <f t="shared" si="366"/>
        <v>21</v>
      </c>
      <c r="CJ238" s="426">
        <f t="shared" si="367"/>
        <v>3</v>
      </c>
      <c r="CK238" s="426">
        <f t="shared" si="368"/>
        <v>7</v>
      </c>
    </row>
    <row r="239" spans="1:89">
      <c r="A239" s="249">
        <f t="shared" si="369"/>
        <v>55800</v>
      </c>
      <c r="B239" s="248" t="s">
        <v>199</v>
      </c>
      <c r="C239" s="99" t="b">
        <f t="shared" si="340"/>
        <v>1</v>
      </c>
      <c r="D239" s="484" t="s">
        <v>199</v>
      </c>
      <c r="E239" s="485">
        <v>17696.830000000002</v>
      </c>
      <c r="F239" s="485">
        <v>5822.9000000000015</v>
      </c>
      <c r="G239" s="485">
        <v>19467.900000000001</v>
      </c>
      <c r="H239" s="485">
        <v>18786.370000000003</v>
      </c>
      <c r="I239" s="486">
        <v>75843.989999999991</v>
      </c>
      <c r="J239" s="485">
        <v>53641.760000000002</v>
      </c>
      <c r="K239" s="485">
        <v>16701.18</v>
      </c>
      <c r="L239" s="485">
        <v>9965.2399999999961</v>
      </c>
      <c r="M239" s="485">
        <v>112.2</v>
      </c>
      <c r="N239" s="485">
        <v>4545.49</v>
      </c>
      <c r="O239" s="485">
        <v>1276.97</v>
      </c>
      <c r="P239" s="485">
        <v>4871.18</v>
      </c>
      <c r="Q239" s="485">
        <v>25360.510000000002</v>
      </c>
      <c r="R239" s="485">
        <v>5350.3099999999995</v>
      </c>
      <c r="S239" s="485">
        <v>26800.77</v>
      </c>
      <c r="T239" s="485">
        <v>25891.4</v>
      </c>
      <c r="U239" s="485">
        <v>12354.74</v>
      </c>
      <c r="V239" s="485">
        <v>20502.410000000003</v>
      </c>
      <c r="W239" s="485">
        <v>58686.799999999988</v>
      </c>
      <c r="X239" s="485">
        <v>934.14</v>
      </c>
      <c r="Y239" s="485">
        <v>8161.53</v>
      </c>
      <c r="Z239" s="485">
        <v>115968.21</v>
      </c>
      <c r="AA239" s="485">
        <v>8416.4500000000007</v>
      </c>
      <c r="AB239" s="485">
        <v>34309</v>
      </c>
      <c r="AC239" s="485">
        <v>18112.989999999998</v>
      </c>
      <c r="AD239" s="485">
        <v>30917.84</v>
      </c>
      <c r="AE239" s="485">
        <v>30473.05</v>
      </c>
      <c r="AF239" s="485">
        <v>20249.269999999993</v>
      </c>
      <c r="AG239" s="485">
        <v>48318.569999999985</v>
      </c>
      <c r="AH239" s="485">
        <v>37955.189999999988</v>
      </c>
      <c r="AI239" s="485">
        <v>7775.18</v>
      </c>
      <c r="AJ239" s="485">
        <v>87307.199999999997</v>
      </c>
      <c r="AK239" s="485">
        <v>24401.900000000005</v>
      </c>
      <c r="AL239" s="485">
        <v>2686.58</v>
      </c>
      <c r="AM239" s="485">
        <v>226572.24999999997</v>
      </c>
      <c r="AN239" s="485">
        <v>510.42000000000007</v>
      </c>
      <c r="AO239" s="485">
        <v>727.49</v>
      </c>
      <c r="AP239" s="485">
        <v>3049.7099999999996</v>
      </c>
      <c r="AQ239" s="485">
        <v>6016.4499999999989</v>
      </c>
      <c r="AR239" s="485">
        <v>8094</v>
      </c>
      <c r="AS239" s="485">
        <v>1581.9099999999992</v>
      </c>
      <c r="AT239" s="485">
        <v>2600.4300000000003</v>
      </c>
      <c r="AU239" s="485">
        <v>14681.68</v>
      </c>
      <c r="AV239" s="485">
        <v>7538.79</v>
      </c>
      <c r="AW239" s="485">
        <v>234</v>
      </c>
      <c r="AX239" s="485">
        <v>10792.880000000001</v>
      </c>
      <c r="AY239" s="485">
        <v>1041</v>
      </c>
      <c r="AZ239" s="485">
        <v>29939.73</v>
      </c>
      <c r="BA239" s="485">
        <v>11282.19</v>
      </c>
      <c r="BB239" s="485"/>
      <c r="BC239" s="485"/>
      <c r="BD239" s="485">
        <v>42317.939999999995</v>
      </c>
      <c r="BE239" s="485">
        <v>10008.159999999998</v>
      </c>
      <c r="BF239" s="485">
        <v>29698.96000000001</v>
      </c>
      <c r="BG239" s="485">
        <v>3749.02</v>
      </c>
      <c r="BH239" s="485">
        <v>1290103.0599999994</v>
      </c>
      <c r="BJ239" s="427">
        <f t="shared" si="341"/>
        <v>1000</v>
      </c>
      <c r="BK239" s="427">
        <f t="shared" si="342"/>
        <v>30000</v>
      </c>
      <c r="BL239" s="427">
        <f t="shared" si="343"/>
        <v>8000</v>
      </c>
      <c r="BM239" s="427">
        <f t="shared" si="344"/>
        <v>4000</v>
      </c>
      <c r="BN239" s="427">
        <f t="shared" si="345"/>
        <v>43000</v>
      </c>
      <c r="BO239" s="427">
        <f t="shared" si="346"/>
        <v>22000</v>
      </c>
      <c r="BP239" s="427">
        <f t="shared" si="347"/>
        <v>3000</v>
      </c>
      <c r="BQ239" s="427">
        <f t="shared" si="348"/>
        <v>227000</v>
      </c>
      <c r="BR239" s="427">
        <f t="shared" si="349"/>
        <v>85000</v>
      </c>
      <c r="BS239" s="427">
        <f t="shared" si="350"/>
        <v>1000</v>
      </c>
      <c r="BT239" s="427">
        <f t="shared" si="351"/>
        <v>59000</v>
      </c>
      <c r="BU239" s="427">
        <f t="shared" si="352"/>
        <v>22000</v>
      </c>
      <c r="BV239" s="427">
        <f t="shared" si="353"/>
        <v>20000</v>
      </c>
      <c r="BW239" s="427">
        <f t="shared" si="354"/>
        <v>116000</v>
      </c>
      <c r="BX239" s="427">
        <f t="shared" si="355"/>
        <v>65000</v>
      </c>
      <c r="BY239" s="427">
        <f t="shared" si="356"/>
        <v>1000</v>
      </c>
      <c r="BZ239" s="427">
        <f t="shared" si="357"/>
        <v>76000</v>
      </c>
      <c r="CA239" s="427">
        <f t="shared" si="358"/>
        <v>23000</v>
      </c>
      <c r="CB239" s="233">
        <f t="shared" si="359"/>
        <v>1000</v>
      </c>
      <c r="CC239" s="233">
        <f t="shared" si="360"/>
        <v>227000</v>
      </c>
      <c r="CD239" s="233">
        <f t="shared" si="361"/>
        <v>25000</v>
      </c>
      <c r="CE239" s="428">
        <f t="shared" si="370"/>
        <v>53</v>
      </c>
      <c r="CF239" s="426">
        <f t="shared" si="363"/>
        <v>14</v>
      </c>
      <c r="CG239" s="426">
        <f t="shared" si="364"/>
        <v>4</v>
      </c>
      <c r="CH239" s="426">
        <f t="shared" si="365"/>
        <v>3</v>
      </c>
      <c r="CI239" s="426">
        <f t="shared" si="366"/>
        <v>21</v>
      </c>
      <c r="CJ239" s="426">
        <f t="shared" si="367"/>
        <v>4</v>
      </c>
      <c r="CK239" s="426">
        <f t="shared" si="368"/>
        <v>7</v>
      </c>
    </row>
    <row r="240" spans="1:89">
      <c r="A240" s="249">
        <f t="shared" si="369"/>
        <v>56100</v>
      </c>
      <c r="B240" s="248" t="s">
        <v>200</v>
      </c>
      <c r="C240" s="99" t="b">
        <f t="shared" si="340"/>
        <v>1</v>
      </c>
      <c r="D240" s="484" t="s">
        <v>200</v>
      </c>
      <c r="E240" s="485">
        <v>455115.31999999989</v>
      </c>
      <c r="F240" s="485">
        <v>254590.33999999988</v>
      </c>
      <c r="G240" s="485">
        <v>446786.13</v>
      </c>
      <c r="H240" s="485">
        <v>495973.46000000025</v>
      </c>
      <c r="I240" s="486">
        <v>970424.18000000156</v>
      </c>
      <c r="J240" s="485">
        <v>403215.14000000013</v>
      </c>
      <c r="K240" s="485">
        <v>322850.85000000003</v>
      </c>
      <c r="L240" s="485">
        <v>457942.94000000012</v>
      </c>
      <c r="M240" s="485">
        <v>40990.5</v>
      </c>
      <c r="N240" s="485">
        <v>91036.290000000008</v>
      </c>
      <c r="O240" s="485">
        <v>184036.19999999998</v>
      </c>
      <c r="P240" s="485">
        <v>166677.43999999997</v>
      </c>
      <c r="Q240" s="485">
        <v>492683.51999999984</v>
      </c>
      <c r="R240" s="485">
        <v>58944.020000000019</v>
      </c>
      <c r="S240" s="485">
        <v>182683.43999999997</v>
      </c>
      <c r="T240" s="485">
        <v>198954.76000000004</v>
      </c>
      <c r="U240" s="485">
        <v>366281.73</v>
      </c>
      <c r="V240" s="485">
        <v>33781.120000000003</v>
      </c>
      <c r="W240" s="485">
        <v>478906.16000000009</v>
      </c>
      <c r="X240" s="485">
        <v>365360.39</v>
      </c>
      <c r="Y240" s="485">
        <v>176480.50999999992</v>
      </c>
      <c r="Z240" s="485">
        <v>956089.64000000153</v>
      </c>
      <c r="AA240" s="485">
        <v>306953.56000000011</v>
      </c>
      <c r="AB240" s="485">
        <v>3071113</v>
      </c>
      <c r="AC240" s="485">
        <v>223842.81999999998</v>
      </c>
      <c r="AD240" s="485">
        <v>364411.14000000013</v>
      </c>
      <c r="AE240" s="485">
        <v>459993.75999999983</v>
      </c>
      <c r="AF240" s="485">
        <v>247956.82999999993</v>
      </c>
      <c r="AG240" s="485">
        <v>821273.8800000007</v>
      </c>
      <c r="AH240" s="485">
        <v>488730.02000000008</v>
      </c>
      <c r="AI240" s="485">
        <v>394065.78999999992</v>
      </c>
      <c r="AJ240" s="485">
        <v>412849.15999999974</v>
      </c>
      <c r="AK240" s="485">
        <v>322915.82000000012</v>
      </c>
      <c r="AL240" s="485">
        <v>47719.190000000017</v>
      </c>
      <c r="AM240" s="485">
        <v>310508.37000000005</v>
      </c>
      <c r="AN240" s="485">
        <v>136501.23000000001</v>
      </c>
      <c r="AO240" s="485">
        <v>21395.88</v>
      </c>
      <c r="AP240" s="485">
        <v>167196.44999999998</v>
      </c>
      <c r="AQ240" s="485">
        <v>38545.12000000001</v>
      </c>
      <c r="AR240" s="485">
        <v>42530</v>
      </c>
      <c r="AS240" s="485">
        <v>35927.210000000006</v>
      </c>
      <c r="AT240" s="485">
        <v>49712.409999999996</v>
      </c>
      <c r="AU240" s="485">
        <v>262806.11</v>
      </c>
      <c r="AV240" s="485">
        <v>41748.06</v>
      </c>
      <c r="AW240" s="485">
        <v>124569.63000000003</v>
      </c>
      <c r="AX240" s="485">
        <v>136709.77000000002</v>
      </c>
      <c r="AY240" s="485">
        <v>63386</v>
      </c>
      <c r="AZ240" s="485">
        <v>188636.13000000003</v>
      </c>
      <c r="BA240" s="485">
        <v>67882.819999999992</v>
      </c>
      <c r="BB240" s="485">
        <v>20041.399999999998</v>
      </c>
      <c r="BC240" s="485">
        <v>84707.85</v>
      </c>
      <c r="BD240" s="485">
        <v>600963.10000000021</v>
      </c>
      <c r="BE240" s="485">
        <v>238933.8</v>
      </c>
      <c r="BF240" s="485">
        <v>420848.53999999992</v>
      </c>
      <c r="BG240" s="485">
        <v>189256.0400000001</v>
      </c>
      <c r="BH240" s="485">
        <v>18004434.970000006</v>
      </c>
      <c r="BJ240" s="427">
        <f t="shared" si="341"/>
        <v>21000</v>
      </c>
      <c r="BK240" s="427">
        <f t="shared" si="342"/>
        <v>263000</v>
      </c>
      <c r="BL240" s="427">
        <f t="shared" si="343"/>
        <v>93000</v>
      </c>
      <c r="BM240" s="427">
        <f t="shared" si="344"/>
        <v>190000</v>
      </c>
      <c r="BN240" s="427">
        <f t="shared" si="345"/>
        <v>601000</v>
      </c>
      <c r="BO240" s="427">
        <f t="shared" si="346"/>
        <v>363000</v>
      </c>
      <c r="BP240" s="427">
        <f t="shared" si="347"/>
        <v>48000</v>
      </c>
      <c r="BQ240" s="427">
        <f t="shared" si="348"/>
        <v>323000</v>
      </c>
      <c r="BR240" s="427">
        <f t="shared" si="349"/>
        <v>228000</v>
      </c>
      <c r="BS240" s="427">
        <f t="shared" si="350"/>
        <v>34000</v>
      </c>
      <c r="BT240" s="427">
        <f t="shared" si="351"/>
        <v>496000</v>
      </c>
      <c r="BU240" s="427">
        <f t="shared" si="352"/>
        <v>294000</v>
      </c>
      <c r="BV240" s="427">
        <f t="shared" si="353"/>
        <v>413000</v>
      </c>
      <c r="BW240" s="427">
        <f t="shared" si="354"/>
        <v>3072000</v>
      </c>
      <c r="BX240" s="427">
        <f t="shared" si="355"/>
        <v>1222000</v>
      </c>
      <c r="BY240" s="427">
        <f t="shared" si="356"/>
        <v>167000</v>
      </c>
      <c r="BZ240" s="427">
        <f t="shared" si="357"/>
        <v>971000</v>
      </c>
      <c r="CA240" s="427">
        <f t="shared" si="358"/>
        <v>507000</v>
      </c>
      <c r="CB240" s="233">
        <f t="shared" si="359"/>
        <v>21000</v>
      </c>
      <c r="CC240" s="233">
        <f t="shared" si="360"/>
        <v>3072000</v>
      </c>
      <c r="CD240" s="233">
        <f t="shared" si="361"/>
        <v>328000</v>
      </c>
      <c r="CE240" s="428">
        <f t="shared" si="370"/>
        <v>55</v>
      </c>
      <c r="CF240" s="426">
        <f t="shared" si="363"/>
        <v>16</v>
      </c>
      <c r="CG240" s="426">
        <f t="shared" si="364"/>
        <v>4</v>
      </c>
      <c r="CH240" s="426">
        <f t="shared" si="365"/>
        <v>3</v>
      </c>
      <c r="CI240" s="426">
        <f t="shared" si="366"/>
        <v>21</v>
      </c>
      <c r="CJ240" s="426">
        <f t="shared" si="367"/>
        <v>4</v>
      </c>
      <c r="CK240" s="426">
        <f t="shared" si="368"/>
        <v>7</v>
      </c>
    </row>
    <row r="241" spans="1:89" ht="36">
      <c r="A241" s="249">
        <f t="shared" si="369"/>
        <v>56200</v>
      </c>
      <c r="B241" s="248" t="s">
        <v>201</v>
      </c>
      <c r="C241" s="99" t="b">
        <f t="shared" si="340"/>
        <v>1</v>
      </c>
      <c r="D241" s="484" t="s">
        <v>201</v>
      </c>
      <c r="E241" s="485">
        <v>825068.65</v>
      </c>
      <c r="F241" s="485">
        <v>1017425.1899999994</v>
      </c>
      <c r="G241" s="485">
        <v>634931.03999999992</v>
      </c>
      <c r="H241" s="485">
        <v>1529438.86</v>
      </c>
      <c r="I241" s="486">
        <v>3496307.1599999992</v>
      </c>
      <c r="J241" s="485">
        <v>867600.72</v>
      </c>
      <c r="K241" s="485">
        <v>846766.15999999992</v>
      </c>
      <c r="L241" s="485">
        <v>1252253.4699999993</v>
      </c>
      <c r="M241" s="485">
        <v>92895.849999999991</v>
      </c>
      <c r="N241" s="485">
        <v>337813.54999999993</v>
      </c>
      <c r="O241" s="485">
        <v>244896.67999999993</v>
      </c>
      <c r="P241" s="485">
        <v>748593.26000000024</v>
      </c>
      <c r="Q241" s="485">
        <v>807772.82000000041</v>
      </c>
      <c r="R241" s="485">
        <v>95686.390000000014</v>
      </c>
      <c r="S241" s="485">
        <v>785694.4</v>
      </c>
      <c r="T241" s="485">
        <v>723276.48999999987</v>
      </c>
      <c r="U241" s="485">
        <v>843229.76</v>
      </c>
      <c r="V241" s="485">
        <v>210284.33999999997</v>
      </c>
      <c r="W241" s="485">
        <v>1497413.1699999995</v>
      </c>
      <c r="X241" s="485">
        <v>853225.02</v>
      </c>
      <c r="Y241" s="485">
        <v>645913.59</v>
      </c>
      <c r="Z241" s="485">
        <v>1380798.75</v>
      </c>
      <c r="AA241" s="485">
        <v>697724.55999999994</v>
      </c>
      <c r="AB241" s="485">
        <v>5432639</v>
      </c>
      <c r="AC241" s="485">
        <v>467809.85999999987</v>
      </c>
      <c r="AD241" s="485">
        <v>862087.67999999993</v>
      </c>
      <c r="AE241" s="485">
        <v>944384.75000000012</v>
      </c>
      <c r="AF241" s="485">
        <v>660552.48</v>
      </c>
      <c r="AG241" s="485">
        <v>3995231.3000000012</v>
      </c>
      <c r="AH241" s="485">
        <v>1500952.5699999994</v>
      </c>
      <c r="AI241" s="485">
        <v>769849.03999999969</v>
      </c>
      <c r="AJ241" s="485">
        <v>1971953.6100000003</v>
      </c>
      <c r="AK241" s="485">
        <v>365942.06000000029</v>
      </c>
      <c r="AL241" s="485">
        <v>226197.99999999994</v>
      </c>
      <c r="AM241" s="485">
        <v>305106.28999999998</v>
      </c>
      <c r="AN241" s="485">
        <v>73050.38</v>
      </c>
      <c r="AO241" s="485">
        <v>53435.08</v>
      </c>
      <c r="AP241" s="485">
        <v>187324.46</v>
      </c>
      <c r="AQ241" s="485">
        <v>36431.67</v>
      </c>
      <c r="AR241" s="485">
        <v>42897</v>
      </c>
      <c r="AS241" s="485">
        <v>40476.83</v>
      </c>
      <c r="AT241" s="485">
        <v>22689.579999999998</v>
      </c>
      <c r="AU241" s="485">
        <v>190341.13000000003</v>
      </c>
      <c r="AV241" s="485">
        <v>61.04</v>
      </c>
      <c r="AW241" s="485">
        <v>55567.18</v>
      </c>
      <c r="AX241" s="485">
        <v>170445.97999999998</v>
      </c>
      <c r="AY241" s="485">
        <v>31609</v>
      </c>
      <c r="AZ241" s="485">
        <v>78614.760000000009</v>
      </c>
      <c r="BA241" s="485">
        <v>15288.14</v>
      </c>
      <c r="BB241" s="485">
        <v>37146.120000000003</v>
      </c>
      <c r="BC241" s="485">
        <v>3742.56</v>
      </c>
      <c r="BD241" s="485">
        <v>965234.06999999983</v>
      </c>
      <c r="BE241" s="485">
        <v>639849.5900000002</v>
      </c>
      <c r="BF241" s="485">
        <v>1060226.9200000002</v>
      </c>
      <c r="BG241" s="485">
        <v>578836.04000000015</v>
      </c>
      <c r="BH241" s="485">
        <v>42220984.049999997</v>
      </c>
      <c r="BJ241" s="427">
        <f t="shared" si="341"/>
        <v>1000</v>
      </c>
      <c r="BK241" s="427">
        <f t="shared" si="342"/>
        <v>191000</v>
      </c>
      <c r="BL241" s="427">
        <f t="shared" si="343"/>
        <v>65000</v>
      </c>
      <c r="BM241" s="427">
        <f t="shared" si="344"/>
        <v>579000</v>
      </c>
      <c r="BN241" s="427">
        <f t="shared" si="345"/>
        <v>1061000</v>
      </c>
      <c r="BO241" s="427">
        <f t="shared" si="346"/>
        <v>812000</v>
      </c>
      <c r="BP241" s="427">
        <f t="shared" si="347"/>
        <v>227000</v>
      </c>
      <c r="BQ241" s="427">
        <f t="shared" si="348"/>
        <v>366000</v>
      </c>
      <c r="BR241" s="427">
        <f t="shared" si="349"/>
        <v>300000</v>
      </c>
      <c r="BS241" s="427">
        <f t="shared" si="350"/>
        <v>93000</v>
      </c>
      <c r="BT241" s="427">
        <f t="shared" si="351"/>
        <v>1530000</v>
      </c>
      <c r="BU241" s="427">
        <f t="shared" si="352"/>
        <v>767000</v>
      </c>
      <c r="BV241" s="427">
        <f t="shared" si="353"/>
        <v>635000</v>
      </c>
      <c r="BW241" s="427">
        <f t="shared" si="354"/>
        <v>5433000</v>
      </c>
      <c r="BX241" s="427">
        <f t="shared" si="355"/>
        <v>2356000</v>
      </c>
      <c r="BY241" s="427">
        <f t="shared" si="356"/>
        <v>749000</v>
      </c>
      <c r="BZ241" s="427">
        <f t="shared" si="357"/>
        <v>3996000</v>
      </c>
      <c r="CA241" s="427">
        <f t="shared" si="358"/>
        <v>1709000</v>
      </c>
      <c r="CB241" s="233">
        <f t="shared" si="359"/>
        <v>1000</v>
      </c>
      <c r="CC241" s="233">
        <f t="shared" si="360"/>
        <v>5433000</v>
      </c>
      <c r="CD241" s="233">
        <f t="shared" si="361"/>
        <v>768000</v>
      </c>
      <c r="CE241" s="428">
        <f t="shared" si="370"/>
        <v>55</v>
      </c>
      <c r="CF241" s="426">
        <f t="shared" si="363"/>
        <v>16</v>
      </c>
      <c r="CG241" s="426">
        <f t="shared" si="364"/>
        <v>4</v>
      </c>
      <c r="CH241" s="426">
        <f t="shared" si="365"/>
        <v>3</v>
      </c>
      <c r="CI241" s="426">
        <f t="shared" si="366"/>
        <v>21</v>
      </c>
      <c r="CJ241" s="426">
        <f t="shared" si="367"/>
        <v>4</v>
      </c>
      <c r="CK241" s="426">
        <f t="shared" si="368"/>
        <v>5</v>
      </c>
    </row>
    <row r="242" spans="1:89">
      <c r="A242" s="249">
        <f t="shared" si="369"/>
        <v>56300</v>
      </c>
      <c r="B242" s="248" t="s">
        <v>202</v>
      </c>
      <c r="C242" s="99" t="b">
        <f t="shared" si="340"/>
        <v>1</v>
      </c>
      <c r="D242" s="484" t="s">
        <v>202</v>
      </c>
      <c r="E242" s="485"/>
      <c r="F242" s="485">
        <v>450366.01</v>
      </c>
      <c r="G242" s="485">
        <v>1933989.4500000002</v>
      </c>
      <c r="H242" s="485">
        <v>4469.38</v>
      </c>
      <c r="I242" s="486"/>
      <c r="J242" s="485"/>
      <c r="K242" s="485"/>
      <c r="L242" s="485">
        <v>1515.87</v>
      </c>
      <c r="M242" s="485"/>
      <c r="N242" s="485"/>
      <c r="O242" s="485"/>
      <c r="P242" s="485"/>
      <c r="Q242" s="485"/>
      <c r="R242" s="485"/>
      <c r="S242" s="485"/>
      <c r="T242" s="485"/>
      <c r="U242" s="485">
        <v>43610.8</v>
      </c>
      <c r="V242" s="485">
        <v>484</v>
      </c>
      <c r="W242" s="485">
        <v>405080.29000000004</v>
      </c>
      <c r="X242" s="485">
        <v>60</v>
      </c>
      <c r="Y242" s="485">
        <v>875</v>
      </c>
      <c r="Z242" s="485">
        <v>575935.38</v>
      </c>
      <c r="AA242" s="485"/>
      <c r="AB242" s="485">
        <v>596931</v>
      </c>
      <c r="AC242" s="485"/>
      <c r="AD242" s="485"/>
      <c r="AE242" s="485"/>
      <c r="AF242" s="485">
        <v>3284.1400000000003</v>
      </c>
      <c r="AG242" s="485"/>
      <c r="AH242" s="485">
        <v>46564.090000000004</v>
      </c>
      <c r="AI242" s="485"/>
      <c r="AJ242" s="485"/>
      <c r="AK242" s="485"/>
      <c r="AL242" s="485"/>
      <c r="AM242" s="485">
        <v>336753.70999999996</v>
      </c>
      <c r="AN242" s="485"/>
      <c r="AO242" s="485"/>
      <c r="AP242" s="485"/>
      <c r="AQ242" s="485">
        <v>46104.06</v>
      </c>
      <c r="AR242" s="485"/>
      <c r="AS242" s="485"/>
      <c r="AT242" s="485"/>
      <c r="AU242" s="485">
        <v>5734</v>
      </c>
      <c r="AV242" s="485">
        <v>3255.01</v>
      </c>
      <c r="AW242" s="485"/>
      <c r="AX242" s="485"/>
      <c r="AY242" s="485"/>
      <c r="AZ242" s="485"/>
      <c r="BA242" s="485">
        <v>4485.43</v>
      </c>
      <c r="BB242" s="485"/>
      <c r="BC242" s="485"/>
      <c r="BD242" s="485"/>
      <c r="BE242" s="485">
        <v>363058.52</v>
      </c>
      <c r="BF242" s="485">
        <v>451.12</v>
      </c>
      <c r="BG242" s="485"/>
      <c r="BH242" s="485">
        <v>4823007.26</v>
      </c>
      <c r="BJ242" s="427">
        <f t="shared" si="341"/>
        <v>4000</v>
      </c>
      <c r="BK242" s="427">
        <f t="shared" si="342"/>
        <v>47000</v>
      </c>
      <c r="BL242" s="427">
        <f t="shared" si="343"/>
        <v>15000</v>
      </c>
      <c r="BM242" s="427">
        <f t="shared" si="344"/>
        <v>1000</v>
      </c>
      <c r="BN242" s="427">
        <f t="shared" si="345"/>
        <v>364000</v>
      </c>
      <c r="BO242" s="427">
        <f t="shared" si="346"/>
        <v>182000</v>
      </c>
      <c r="BP242" s="427">
        <f t="shared" si="347"/>
        <v>337000</v>
      </c>
      <c r="BQ242" s="427">
        <f t="shared" si="348"/>
        <v>337000</v>
      </c>
      <c r="BR242" s="427">
        <f t="shared" si="349"/>
        <v>337000</v>
      </c>
      <c r="BS242" s="427">
        <f t="shared" si="350"/>
        <v>1000</v>
      </c>
      <c r="BT242" s="427">
        <f t="shared" si="351"/>
        <v>451000</v>
      </c>
      <c r="BU242" s="427">
        <f t="shared" si="352"/>
        <v>131000</v>
      </c>
      <c r="BV242" s="427">
        <f t="shared" si="353"/>
        <v>576000</v>
      </c>
      <c r="BW242" s="427">
        <f t="shared" si="354"/>
        <v>1934000</v>
      </c>
      <c r="BX242" s="427">
        <f t="shared" si="355"/>
        <v>1036000</v>
      </c>
      <c r="BY242" s="427">
        <f t="shared" si="356"/>
        <v>1000</v>
      </c>
      <c r="BZ242" s="427">
        <f t="shared" si="357"/>
        <v>44000</v>
      </c>
      <c r="CA242" s="427">
        <f t="shared" si="358"/>
        <v>16000</v>
      </c>
      <c r="CB242" s="233">
        <f t="shared" si="359"/>
        <v>1000</v>
      </c>
      <c r="CC242" s="233">
        <f t="shared" si="360"/>
        <v>1934000</v>
      </c>
      <c r="CD242" s="233">
        <f t="shared" si="361"/>
        <v>242000</v>
      </c>
      <c r="CE242" s="428">
        <f t="shared" si="370"/>
        <v>20</v>
      </c>
      <c r="CF242" s="426">
        <f t="shared" si="363"/>
        <v>4</v>
      </c>
      <c r="CG242" s="426">
        <f t="shared" si="364"/>
        <v>2</v>
      </c>
      <c r="CH242" s="426">
        <f t="shared" si="365"/>
        <v>1</v>
      </c>
      <c r="CI242" s="426">
        <f t="shared" si="366"/>
        <v>7</v>
      </c>
      <c r="CJ242" s="426">
        <f t="shared" si="367"/>
        <v>3</v>
      </c>
      <c r="CK242" s="426">
        <f t="shared" si="368"/>
        <v>4</v>
      </c>
    </row>
    <row r="243" spans="1:89" ht="24">
      <c r="A243" s="249">
        <f t="shared" si="369"/>
        <v>56400</v>
      </c>
      <c r="B243" s="248" t="s">
        <v>203</v>
      </c>
      <c r="C243" s="99" t="b">
        <f t="shared" si="340"/>
        <v>1</v>
      </c>
      <c r="D243" s="484" t="s">
        <v>203</v>
      </c>
      <c r="E243" s="485">
        <v>137029.09</v>
      </c>
      <c r="F243" s="485">
        <v>52040.380000000005</v>
      </c>
      <c r="G243" s="485">
        <v>411870.30000000005</v>
      </c>
      <c r="H243" s="485">
        <v>250856.38999999998</v>
      </c>
      <c r="I243" s="486">
        <v>326042.5</v>
      </c>
      <c r="J243" s="485">
        <v>83263.799999999974</v>
      </c>
      <c r="K243" s="485">
        <v>90896.999999999985</v>
      </c>
      <c r="L243" s="485">
        <v>74924.67</v>
      </c>
      <c r="M243" s="485">
        <v>1680.15</v>
      </c>
      <c r="N243" s="485">
        <v>28207.289999999994</v>
      </c>
      <c r="O243" s="485">
        <v>8833.18</v>
      </c>
      <c r="P243" s="485">
        <v>89718.040000000008</v>
      </c>
      <c r="Q243" s="485">
        <v>90748.98000000001</v>
      </c>
      <c r="R243" s="485">
        <v>107491.98000000001</v>
      </c>
      <c r="S243" s="485">
        <v>25377.500000000004</v>
      </c>
      <c r="T243" s="485">
        <v>68091.320000000007</v>
      </c>
      <c r="U243" s="485">
        <v>277391.92000000004</v>
      </c>
      <c r="V243" s="485">
        <v>16889.05</v>
      </c>
      <c r="W243" s="485">
        <v>107348.34999999999</v>
      </c>
      <c r="X243" s="485">
        <v>109906.20000000001</v>
      </c>
      <c r="Y243" s="485">
        <v>34191.810000000005</v>
      </c>
      <c r="Z243" s="485">
        <v>163465.15999999997</v>
      </c>
      <c r="AA243" s="485">
        <v>134489.07</v>
      </c>
      <c r="AB243" s="485">
        <v>560959</v>
      </c>
      <c r="AC243" s="485">
        <v>80719.739999999991</v>
      </c>
      <c r="AD243" s="485">
        <v>93235.889999999985</v>
      </c>
      <c r="AE243" s="485">
        <v>215688.14000000007</v>
      </c>
      <c r="AF243" s="485">
        <v>56028.800000000003</v>
      </c>
      <c r="AG243" s="485">
        <v>398880.46999999991</v>
      </c>
      <c r="AH243" s="485">
        <v>101158.24999999996</v>
      </c>
      <c r="AI243" s="485">
        <v>37037.599999999999</v>
      </c>
      <c r="AJ243" s="485">
        <v>72475.489999999991</v>
      </c>
      <c r="AK243" s="485">
        <v>49782.629999999983</v>
      </c>
      <c r="AL243" s="485">
        <v>699.80999999998187</v>
      </c>
      <c r="AM243" s="485">
        <v>49766.54</v>
      </c>
      <c r="AN243" s="485">
        <v>4173.7700000000004</v>
      </c>
      <c r="AO243" s="485">
        <v>10316.34</v>
      </c>
      <c r="AP243" s="485">
        <v>77979.47</v>
      </c>
      <c r="AQ243" s="485">
        <v>3825.4700000000003</v>
      </c>
      <c r="AR243" s="485">
        <v>37498</v>
      </c>
      <c r="AS243" s="485">
        <v>5965.1100000000006</v>
      </c>
      <c r="AT243" s="485">
        <v>8271.91</v>
      </c>
      <c r="AU243" s="485"/>
      <c r="AV243" s="485">
        <v>14558.1</v>
      </c>
      <c r="AW243" s="485">
        <v>11586.4</v>
      </c>
      <c r="AX243" s="485">
        <v>125336.85</v>
      </c>
      <c r="AY243" s="485">
        <v>15934</v>
      </c>
      <c r="AZ243" s="485">
        <v>58034.020000000004</v>
      </c>
      <c r="BA243" s="485">
        <v>11026.700000000003</v>
      </c>
      <c r="BB243" s="485">
        <v>6537.0199999999995</v>
      </c>
      <c r="BC243" s="485">
        <v>19866.95</v>
      </c>
      <c r="BD243" s="485">
        <v>162479.97</v>
      </c>
      <c r="BE243" s="485">
        <v>99367.579999999973</v>
      </c>
      <c r="BF243" s="485">
        <v>312487.50000000023</v>
      </c>
      <c r="BG243" s="485">
        <v>48922.94000000001</v>
      </c>
      <c r="BH243" s="485">
        <v>5441354.5899999999</v>
      </c>
      <c r="BJ243" s="427">
        <f t="shared" si="341"/>
        <v>4000</v>
      </c>
      <c r="BK243" s="427">
        <f t="shared" si="342"/>
        <v>126000</v>
      </c>
      <c r="BL243" s="427">
        <f t="shared" si="343"/>
        <v>28000</v>
      </c>
      <c r="BM243" s="427">
        <f t="shared" si="344"/>
        <v>49000</v>
      </c>
      <c r="BN243" s="427">
        <f t="shared" si="345"/>
        <v>313000</v>
      </c>
      <c r="BO243" s="427">
        <f t="shared" si="346"/>
        <v>156000</v>
      </c>
      <c r="BP243" s="427">
        <f t="shared" si="347"/>
        <v>1000</v>
      </c>
      <c r="BQ243" s="427">
        <f t="shared" si="348"/>
        <v>50000</v>
      </c>
      <c r="BR243" s="427">
        <f t="shared" si="349"/>
        <v>34000</v>
      </c>
      <c r="BS243" s="427">
        <f t="shared" si="350"/>
        <v>2000</v>
      </c>
      <c r="BT243" s="427">
        <f t="shared" si="351"/>
        <v>251000</v>
      </c>
      <c r="BU243" s="427">
        <f t="shared" si="352"/>
        <v>88000</v>
      </c>
      <c r="BV243" s="427">
        <f t="shared" si="353"/>
        <v>73000</v>
      </c>
      <c r="BW243" s="427">
        <f t="shared" si="354"/>
        <v>561000</v>
      </c>
      <c r="BX243" s="427">
        <f t="shared" si="355"/>
        <v>303000</v>
      </c>
      <c r="BY243" s="427">
        <f t="shared" si="356"/>
        <v>38000</v>
      </c>
      <c r="BZ243" s="427">
        <f t="shared" si="357"/>
        <v>399000</v>
      </c>
      <c r="CA243" s="427">
        <f t="shared" si="358"/>
        <v>188000</v>
      </c>
      <c r="CB243" s="233">
        <f t="shared" si="359"/>
        <v>1000</v>
      </c>
      <c r="CC243" s="233">
        <f t="shared" si="360"/>
        <v>561000</v>
      </c>
      <c r="CD243" s="233">
        <f t="shared" si="361"/>
        <v>101000</v>
      </c>
      <c r="CE243" s="428">
        <f t="shared" si="370"/>
        <v>54</v>
      </c>
      <c r="CF243" s="426">
        <f t="shared" si="363"/>
        <v>15</v>
      </c>
      <c r="CG243" s="426">
        <f t="shared" si="364"/>
        <v>4</v>
      </c>
      <c r="CH243" s="426">
        <f t="shared" si="365"/>
        <v>3</v>
      </c>
      <c r="CI243" s="426">
        <f t="shared" si="366"/>
        <v>21</v>
      </c>
      <c r="CJ243" s="426">
        <f t="shared" si="367"/>
        <v>4</v>
      </c>
      <c r="CK243" s="426">
        <f t="shared" si="368"/>
        <v>7</v>
      </c>
    </row>
    <row r="244" spans="1:89" ht="24">
      <c r="A244" s="249">
        <f t="shared" si="369"/>
        <v>56500</v>
      </c>
      <c r="B244" s="248" t="s">
        <v>204</v>
      </c>
      <c r="C244" s="99" t="b">
        <f t="shared" si="340"/>
        <v>1</v>
      </c>
      <c r="D244" s="484" t="s">
        <v>204</v>
      </c>
      <c r="E244" s="485">
        <v>36734.220000000008</v>
      </c>
      <c r="F244" s="485">
        <v>20346.719999999998</v>
      </c>
      <c r="G244" s="485">
        <v>19680.079999999998</v>
      </c>
      <c r="H244" s="485">
        <v>12692.760000000002</v>
      </c>
      <c r="I244" s="486">
        <v>75578.84</v>
      </c>
      <c r="J244" s="485">
        <v>7150.64</v>
      </c>
      <c r="K244" s="485">
        <v>19141.98</v>
      </c>
      <c r="L244" s="485">
        <v>24969.570000000003</v>
      </c>
      <c r="M244" s="485">
        <v>6753.48</v>
      </c>
      <c r="N244" s="485">
        <v>1365.97</v>
      </c>
      <c r="O244" s="485">
        <v>3357.0699999999997</v>
      </c>
      <c r="P244" s="485">
        <v>27686.73</v>
      </c>
      <c r="Q244" s="485">
        <v>73673.99000000002</v>
      </c>
      <c r="R244" s="485">
        <v>8294.93</v>
      </c>
      <c r="S244" s="485">
        <v>53849.039999999994</v>
      </c>
      <c r="T244" s="485">
        <v>21763.5</v>
      </c>
      <c r="U244" s="485">
        <v>13711.69</v>
      </c>
      <c r="V244" s="485">
        <v>3043.27</v>
      </c>
      <c r="W244" s="485">
        <v>26761.74</v>
      </c>
      <c r="X244" s="485">
        <v>23957.62</v>
      </c>
      <c r="Y244" s="485">
        <v>6753.92</v>
      </c>
      <c r="Z244" s="485">
        <v>995</v>
      </c>
      <c r="AA244" s="485">
        <v>89984.07</v>
      </c>
      <c r="AB244" s="485">
        <v>24634</v>
      </c>
      <c r="AC244" s="485">
        <v>8179.66</v>
      </c>
      <c r="AD244" s="485">
        <v>66480.709999999992</v>
      </c>
      <c r="AE244" s="485"/>
      <c r="AF244" s="485">
        <v>18082.62</v>
      </c>
      <c r="AG244" s="485">
        <v>105963.25999999997</v>
      </c>
      <c r="AH244" s="485">
        <v>21837.829999999998</v>
      </c>
      <c r="AI244" s="485">
        <v>646.71</v>
      </c>
      <c r="AJ244" s="485">
        <v>9845.0999999999985</v>
      </c>
      <c r="AK244" s="485">
        <v>8440.15</v>
      </c>
      <c r="AL244" s="485">
        <v>9708.0299999999988</v>
      </c>
      <c r="AM244" s="485">
        <v>86552.680000000008</v>
      </c>
      <c r="AN244" s="485">
        <v>1112.18</v>
      </c>
      <c r="AO244" s="485">
        <v>1201.22</v>
      </c>
      <c r="AP244" s="485">
        <v>16987.719999999998</v>
      </c>
      <c r="AQ244" s="485">
        <v>2538.5</v>
      </c>
      <c r="AR244" s="485"/>
      <c r="AS244" s="485">
        <v>9732.83</v>
      </c>
      <c r="AT244" s="485">
        <v>668.86</v>
      </c>
      <c r="AU244" s="485">
        <v>71140</v>
      </c>
      <c r="AV244" s="485">
        <v>5812.24</v>
      </c>
      <c r="AW244" s="485">
        <v>1428.58</v>
      </c>
      <c r="AX244" s="485">
        <v>8132.8</v>
      </c>
      <c r="AY244" s="485">
        <v>25882</v>
      </c>
      <c r="AZ244" s="485">
        <v>271</v>
      </c>
      <c r="BA244" s="485">
        <v>513.72</v>
      </c>
      <c r="BB244" s="485"/>
      <c r="BC244" s="485"/>
      <c r="BD244" s="485">
        <v>15412.440000000002</v>
      </c>
      <c r="BE244" s="485">
        <v>8652.8300000000017</v>
      </c>
      <c r="BF244" s="485">
        <v>40135.949999999997</v>
      </c>
      <c r="BG244" s="485">
        <v>8749.0499999999993</v>
      </c>
      <c r="BH244" s="485">
        <v>1156989.4999999998</v>
      </c>
      <c r="BJ244" s="427">
        <f t="shared" si="341"/>
        <v>1000</v>
      </c>
      <c r="BK244" s="427">
        <f t="shared" si="342"/>
        <v>72000</v>
      </c>
      <c r="BL244" s="427">
        <f t="shared" si="343"/>
        <v>12000</v>
      </c>
      <c r="BM244" s="427">
        <f t="shared" si="344"/>
        <v>9000</v>
      </c>
      <c r="BN244" s="427">
        <f t="shared" si="345"/>
        <v>41000</v>
      </c>
      <c r="BO244" s="427">
        <f t="shared" si="346"/>
        <v>19000</v>
      </c>
      <c r="BP244" s="427">
        <f t="shared" si="347"/>
        <v>9000</v>
      </c>
      <c r="BQ244" s="427">
        <f t="shared" si="348"/>
        <v>87000</v>
      </c>
      <c r="BR244" s="427">
        <f t="shared" si="349"/>
        <v>35000</v>
      </c>
      <c r="BS244" s="427">
        <f t="shared" si="350"/>
        <v>2000</v>
      </c>
      <c r="BT244" s="427">
        <f t="shared" si="351"/>
        <v>90000</v>
      </c>
      <c r="BU244" s="427">
        <f t="shared" si="352"/>
        <v>27000</v>
      </c>
      <c r="BV244" s="427">
        <f t="shared" si="353"/>
        <v>1000</v>
      </c>
      <c r="BW244" s="427">
        <f t="shared" si="354"/>
        <v>25000</v>
      </c>
      <c r="BX244" s="427">
        <f t="shared" si="355"/>
        <v>14000</v>
      </c>
      <c r="BY244" s="427">
        <f t="shared" si="356"/>
        <v>1000</v>
      </c>
      <c r="BZ244" s="427">
        <f t="shared" si="357"/>
        <v>106000</v>
      </c>
      <c r="CA244" s="427">
        <f t="shared" si="358"/>
        <v>39000</v>
      </c>
      <c r="CB244" s="233">
        <f t="shared" si="359"/>
        <v>1000</v>
      </c>
      <c r="CC244" s="233">
        <f t="shared" si="360"/>
        <v>106000</v>
      </c>
      <c r="CD244" s="233">
        <f t="shared" si="361"/>
        <v>23000</v>
      </c>
      <c r="CE244" s="428">
        <f t="shared" si="370"/>
        <v>51</v>
      </c>
      <c r="CF244" s="426">
        <f t="shared" si="363"/>
        <v>13</v>
      </c>
      <c r="CG244" s="426">
        <f t="shared" si="364"/>
        <v>4</v>
      </c>
      <c r="CH244" s="426">
        <f t="shared" si="365"/>
        <v>3</v>
      </c>
      <c r="CI244" s="426">
        <f t="shared" si="366"/>
        <v>20</v>
      </c>
      <c r="CJ244" s="426">
        <f t="shared" si="367"/>
        <v>4</v>
      </c>
      <c r="CK244" s="426">
        <f t="shared" si="368"/>
        <v>7</v>
      </c>
    </row>
    <row r="245" spans="1:89" ht="24">
      <c r="A245" s="249">
        <f t="shared" si="369"/>
        <v>57100</v>
      </c>
      <c r="B245" s="248" t="s">
        <v>205</v>
      </c>
      <c r="C245" s="99" t="e">
        <f t="shared" si="340"/>
        <v>#N/A</v>
      </c>
      <c r="D245" s="488" t="e">
        <v>#N/A</v>
      </c>
      <c r="E245" s="485"/>
      <c r="F245" s="485"/>
      <c r="G245" s="485"/>
      <c r="H245" s="485"/>
      <c r="I245" s="486"/>
      <c r="J245" s="485"/>
      <c r="K245" s="485"/>
      <c r="L245" s="485"/>
      <c r="M245" s="485"/>
      <c r="N245" s="485"/>
      <c r="O245" s="485"/>
      <c r="P245" s="485"/>
      <c r="Q245" s="485"/>
      <c r="R245" s="485"/>
      <c r="S245" s="485"/>
      <c r="T245" s="485"/>
      <c r="U245" s="485"/>
      <c r="V245" s="485"/>
      <c r="W245" s="485"/>
      <c r="X245" s="485"/>
      <c r="Y245" s="485"/>
      <c r="Z245" s="485"/>
      <c r="AA245" s="485"/>
      <c r="AB245" s="485"/>
      <c r="AC245" s="485"/>
      <c r="AD245" s="485"/>
      <c r="AE245" s="485"/>
      <c r="AF245" s="485"/>
      <c r="AG245" s="485"/>
      <c r="AH245" s="485"/>
      <c r="AI245" s="485"/>
      <c r="AJ245" s="485"/>
      <c r="AK245" s="485"/>
      <c r="AL245" s="485"/>
      <c r="AM245" s="485"/>
      <c r="AN245" s="485"/>
      <c r="AO245" s="485"/>
      <c r="AP245" s="485"/>
      <c r="AQ245" s="485"/>
      <c r="AR245" s="485"/>
      <c r="AS245" s="485"/>
      <c r="AT245" s="485"/>
      <c r="AU245" s="485"/>
      <c r="AV245" s="485"/>
      <c r="AW245" s="485"/>
      <c r="AX245" s="485"/>
      <c r="AY245" s="485"/>
      <c r="AZ245" s="485"/>
      <c r="BA245" s="485"/>
      <c r="BB245" s="485"/>
      <c r="BC245" s="485"/>
      <c r="BD245" s="485"/>
      <c r="BE245" s="485"/>
      <c r="BF245" s="485"/>
      <c r="BG245" s="485"/>
      <c r="BH245" s="485"/>
      <c r="BJ245" s="427">
        <f t="shared" si="341"/>
        <v>0</v>
      </c>
      <c r="BK245" s="427">
        <f t="shared" si="342"/>
        <v>0</v>
      </c>
      <c r="BL245" s="427">
        <f t="shared" si="343"/>
        <v>0</v>
      </c>
      <c r="BM245" s="427">
        <f t="shared" si="344"/>
        <v>0</v>
      </c>
      <c r="BN245" s="427">
        <f t="shared" si="345"/>
        <v>0</v>
      </c>
      <c r="BO245" s="427">
        <f t="shared" si="346"/>
        <v>0</v>
      </c>
      <c r="BP245" s="427">
        <f t="shared" si="347"/>
        <v>0</v>
      </c>
      <c r="BQ245" s="427">
        <f t="shared" si="348"/>
        <v>0</v>
      </c>
      <c r="BR245" s="427">
        <f t="shared" si="349"/>
        <v>0</v>
      </c>
      <c r="BS245" s="427">
        <f t="shared" si="350"/>
        <v>0</v>
      </c>
      <c r="BT245" s="427">
        <f t="shared" si="351"/>
        <v>0</v>
      </c>
      <c r="BU245" s="427">
        <f t="shared" si="352"/>
        <v>0</v>
      </c>
      <c r="BV245" s="427">
        <f t="shared" si="353"/>
        <v>0</v>
      </c>
      <c r="BW245" s="427">
        <f t="shared" si="354"/>
        <v>0</v>
      </c>
      <c r="BX245" s="427">
        <f t="shared" si="355"/>
        <v>0</v>
      </c>
      <c r="BY245" s="427">
        <f t="shared" si="356"/>
        <v>0</v>
      </c>
      <c r="BZ245" s="427">
        <f t="shared" si="357"/>
        <v>0</v>
      </c>
      <c r="CA245" s="427">
        <f t="shared" si="358"/>
        <v>0</v>
      </c>
      <c r="CB245" s="233">
        <f t="shared" si="359"/>
        <v>0</v>
      </c>
      <c r="CC245" s="233">
        <f t="shared" si="360"/>
        <v>0</v>
      </c>
      <c r="CD245" s="233">
        <f t="shared" si="361"/>
        <v>0</v>
      </c>
      <c r="CE245" s="428">
        <f t="shared" si="370"/>
        <v>0</v>
      </c>
      <c r="CF245" s="426">
        <f t="shared" si="363"/>
        <v>0</v>
      </c>
      <c r="CG245" s="426">
        <f t="shared" si="364"/>
        <v>0</v>
      </c>
      <c r="CH245" s="426">
        <f t="shared" si="365"/>
        <v>0</v>
      </c>
      <c r="CI245" s="426">
        <f t="shared" si="366"/>
        <v>0</v>
      </c>
      <c r="CJ245" s="426">
        <f t="shared" si="367"/>
        <v>0</v>
      </c>
      <c r="CK245" s="426">
        <f t="shared" si="368"/>
        <v>2</v>
      </c>
    </row>
    <row r="246" spans="1:89">
      <c r="A246" s="249">
        <f t="shared" si="369"/>
        <v>57200</v>
      </c>
      <c r="B246" s="248" t="s">
        <v>206</v>
      </c>
      <c r="C246" s="99" t="e">
        <f t="shared" si="340"/>
        <v>#N/A</v>
      </c>
      <c r="D246" s="488" t="e">
        <v>#N/A</v>
      </c>
      <c r="E246" s="485"/>
      <c r="F246" s="485"/>
      <c r="G246" s="485"/>
      <c r="H246" s="485"/>
      <c r="I246" s="486"/>
      <c r="J246" s="485"/>
      <c r="K246" s="485"/>
      <c r="L246" s="485"/>
      <c r="M246" s="485"/>
      <c r="N246" s="485"/>
      <c r="O246" s="485"/>
      <c r="P246" s="485"/>
      <c r="Q246" s="485"/>
      <c r="R246" s="485"/>
      <c r="S246" s="485"/>
      <c r="T246" s="485"/>
      <c r="U246" s="485"/>
      <c r="V246" s="485"/>
      <c r="W246" s="485"/>
      <c r="X246" s="485"/>
      <c r="Y246" s="485"/>
      <c r="Z246" s="485"/>
      <c r="AA246" s="485"/>
      <c r="AB246" s="485"/>
      <c r="AC246" s="485"/>
      <c r="AD246" s="485"/>
      <c r="AE246" s="485"/>
      <c r="AF246" s="485"/>
      <c r="AG246" s="485"/>
      <c r="AH246" s="485"/>
      <c r="AI246" s="485"/>
      <c r="AJ246" s="485"/>
      <c r="AK246" s="485"/>
      <c r="AL246" s="485"/>
      <c r="AM246" s="485"/>
      <c r="AN246" s="485"/>
      <c r="AO246" s="485"/>
      <c r="AP246" s="485"/>
      <c r="AQ246" s="485"/>
      <c r="AR246" s="485"/>
      <c r="AS246" s="485"/>
      <c r="AT246" s="485"/>
      <c r="AU246" s="485"/>
      <c r="AV246" s="485"/>
      <c r="AW246" s="485"/>
      <c r="AX246" s="485"/>
      <c r="AY246" s="485"/>
      <c r="AZ246" s="485"/>
      <c r="BA246" s="485"/>
      <c r="BB246" s="485"/>
      <c r="BC246" s="485"/>
      <c r="BD246" s="485"/>
      <c r="BE246" s="485"/>
      <c r="BF246" s="485"/>
      <c r="BG246" s="485"/>
      <c r="BH246" s="485"/>
      <c r="BJ246" s="427">
        <f t="shared" si="341"/>
        <v>0</v>
      </c>
      <c r="BK246" s="427">
        <f t="shared" si="342"/>
        <v>0</v>
      </c>
      <c r="BL246" s="427">
        <f t="shared" si="343"/>
        <v>0</v>
      </c>
      <c r="BM246" s="427">
        <f t="shared" si="344"/>
        <v>0</v>
      </c>
      <c r="BN246" s="427">
        <f t="shared" si="345"/>
        <v>0</v>
      </c>
      <c r="BO246" s="427">
        <f t="shared" si="346"/>
        <v>0</v>
      </c>
      <c r="BP246" s="427">
        <f t="shared" si="347"/>
        <v>0</v>
      </c>
      <c r="BQ246" s="427">
        <f t="shared" si="348"/>
        <v>0</v>
      </c>
      <c r="BR246" s="427">
        <f t="shared" si="349"/>
        <v>0</v>
      </c>
      <c r="BS246" s="427">
        <f t="shared" si="350"/>
        <v>0</v>
      </c>
      <c r="BT246" s="427">
        <f t="shared" si="351"/>
        <v>0</v>
      </c>
      <c r="BU246" s="427">
        <f t="shared" si="352"/>
        <v>0</v>
      </c>
      <c r="BV246" s="427">
        <f t="shared" si="353"/>
        <v>0</v>
      </c>
      <c r="BW246" s="427">
        <f t="shared" si="354"/>
        <v>0</v>
      </c>
      <c r="BX246" s="427">
        <f t="shared" si="355"/>
        <v>0</v>
      </c>
      <c r="BY246" s="427">
        <f t="shared" si="356"/>
        <v>0</v>
      </c>
      <c r="BZ246" s="427">
        <f t="shared" si="357"/>
        <v>0</v>
      </c>
      <c r="CA246" s="427">
        <f t="shared" si="358"/>
        <v>0</v>
      </c>
      <c r="CB246" s="233">
        <f t="shared" si="359"/>
        <v>0</v>
      </c>
      <c r="CC246" s="233">
        <f t="shared" si="360"/>
        <v>0</v>
      </c>
      <c r="CD246" s="233">
        <f t="shared" si="361"/>
        <v>0</v>
      </c>
      <c r="CE246" s="428">
        <f t="shared" si="370"/>
        <v>0</v>
      </c>
      <c r="CF246" s="426">
        <f t="shared" si="363"/>
        <v>0</v>
      </c>
      <c r="CG246" s="426">
        <f t="shared" si="364"/>
        <v>0</v>
      </c>
      <c r="CH246" s="426">
        <f t="shared" si="365"/>
        <v>0</v>
      </c>
      <c r="CI246" s="426">
        <f t="shared" si="366"/>
        <v>0</v>
      </c>
      <c r="CJ246" s="426">
        <f t="shared" si="367"/>
        <v>0</v>
      </c>
      <c r="CK246" s="426">
        <f t="shared" si="368"/>
        <v>2</v>
      </c>
    </row>
    <row r="247" spans="1:89" ht="36">
      <c r="A247" s="249">
        <f t="shared" si="369"/>
        <v>57300</v>
      </c>
      <c r="B247" s="248" t="s">
        <v>207</v>
      </c>
      <c r="C247" s="99" t="b">
        <f t="shared" si="340"/>
        <v>1</v>
      </c>
      <c r="D247" s="484" t="s">
        <v>207</v>
      </c>
      <c r="E247" s="485">
        <v>237877.96000000005</v>
      </c>
      <c r="F247" s="485">
        <v>310382.66999999993</v>
      </c>
      <c r="G247" s="485">
        <v>781366.85999999987</v>
      </c>
      <c r="H247" s="485">
        <v>845640.52999999968</v>
      </c>
      <c r="I247" s="486">
        <v>1571095.3999999997</v>
      </c>
      <c r="J247" s="485">
        <v>301522.08</v>
      </c>
      <c r="K247" s="485">
        <v>349658.35</v>
      </c>
      <c r="L247" s="485">
        <v>716618.89000000013</v>
      </c>
      <c r="M247" s="485">
        <v>58084.61</v>
      </c>
      <c r="N247" s="485">
        <v>84062.11</v>
      </c>
      <c r="O247" s="485">
        <v>129702.49</v>
      </c>
      <c r="P247" s="485">
        <v>409773.1</v>
      </c>
      <c r="Q247" s="485">
        <v>407586.54000000004</v>
      </c>
      <c r="R247" s="485">
        <v>75434.16</v>
      </c>
      <c r="S247" s="485">
        <v>685284.25999999978</v>
      </c>
      <c r="T247" s="485">
        <v>485540.20999999996</v>
      </c>
      <c r="U247" s="485">
        <v>220187.51</v>
      </c>
      <c r="V247" s="485">
        <v>37476.85</v>
      </c>
      <c r="W247" s="485">
        <v>590202.50999999966</v>
      </c>
      <c r="X247" s="485">
        <v>260679.63999999998</v>
      </c>
      <c r="Y247" s="485">
        <v>237416.25</v>
      </c>
      <c r="Z247" s="485">
        <v>1412846.6199999992</v>
      </c>
      <c r="AA247" s="485">
        <v>356018.25000000006</v>
      </c>
      <c r="AB247" s="485">
        <v>2093450</v>
      </c>
      <c r="AC247" s="485">
        <v>185398.12</v>
      </c>
      <c r="AD247" s="485">
        <v>438341.88000000012</v>
      </c>
      <c r="AE247" s="485">
        <v>433892.04000000004</v>
      </c>
      <c r="AF247" s="485">
        <v>72417.84</v>
      </c>
      <c r="AG247" s="485">
        <v>1714349.2499999998</v>
      </c>
      <c r="AH247" s="485">
        <v>600809.78</v>
      </c>
      <c r="AI247" s="485">
        <v>350281.72000000003</v>
      </c>
      <c r="AJ247" s="485">
        <v>746240.30999999971</v>
      </c>
      <c r="AK247" s="485">
        <v>507836.46999999991</v>
      </c>
      <c r="AL247" s="485">
        <v>12014.95</v>
      </c>
      <c r="AM247" s="485">
        <v>132651.69999999998</v>
      </c>
      <c r="AN247" s="485">
        <v>118457.66</v>
      </c>
      <c r="AO247" s="485">
        <v>3867.3799999999997</v>
      </c>
      <c r="AP247" s="485">
        <v>202533.22999999998</v>
      </c>
      <c r="AQ247" s="485">
        <v>14498.7</v>
      </c>
      <c r="AR247" s="485">
        <v>457</v>
      </c>
      <c r="AS247" s="485">
        <v>14051.470000000001</v>
      </c>
      <c r="AT247" s="485">
        <v>26452.760000000002</v>
      </c>
      <c r="AU247" s="485">
        <v>370772.27999999997</v>
      </c>
      <c r="AV247" s="485">
        <v>23212.04</v>
      </c>
      <c r="AW247" s="485">
        <v>19329.169999999998</v>
      </c>
      <c r="AX247" s="485">
        <v>163401.17000000001</v>
      </c>
      <c r="AY247" s="485">
        <v>20345</v>
      </c>
      <c r="AZ247" s="485">
        <v>14365.74</v>
      </c>
      <c r="BA247" s="485">
        <v>91570.1</v>
      </c>
      <c r="BB247" s="485">
        <v>64217.72</v>
      </c>
      <c r="BC247" s="485">
        <v>208035.77</v>
      </c>
      <c r="BD247" s="485">
        <v>508418.39000000007</v>
      </c>
      <c r="BE247" s="485">
        <v>304440.0400000001</v>
      </c>
      <c r="BF247" s="485">
        <v>1035253.9800000001</v>
      </c>
      <c r="BG247" s="485">
        <v>452881.24999999994</v>
      </c>
      <c r="BH247" s="485">
        <v>21508702.759999994</v>
      </c>
      <c r="BJ247" s="427">
        <f t="shared" si="341"/>
        <v>1000</v>
      </c>
      <c r="BK247" s="427">
        <f t="shared" si="342"/>
        <v>371000</v>
      </c>
      <c r="BL247" s="427">
        <f t="shared" si="343"/>
        <v>85000</v>
      </c>
      <c r="BM247" s="427">
        <f t="shared" si="344"/>
        <v>305000</v>
      </c>
      <c r="BN247" s="427">
        <f t="shared" si="345"/>
        <v>1036000</v>
      </c>
      <c r="BO247" s="427">
        <f t="shared" si="346"/>
        <v>576000</v>
      </c>
      <c r="BP247" s="427">
        <f t="shared" si="347"/>
        <v>13000</v>
      </c>
      <c r="BQ247" s="427">
        <f t="shared" si="348"/>
        <v>508000</v>
      </c>
      <c r="BR247" s="427">
        <f t="shared" si="349"/>
        <v>218000</v>
      </c>
      <c r="BS247" s="427">
        <f t="shared" si="350"/>
        <v>38000</v>
      </c>
      <c r="BT247" s="427">
        <f t="shared" si="351"/>
        <v>846000</v>
      </c>
      <c r="BU247" s="427">
        <f t="shared" si="352"/>
        <v>342000</v>
      </c>
      <c r="BV247" s="427">
        <f t="shared" si="353"/>
        <v>747000</v>
      </c>
      <c r="BW247" s="427">
        <f t="shared" si="354"/>
        <v>2094000</v>
      </c>
      <c r="BX247" s="427">
        <f t="shared" si="355"/>
        <v>1259000</v>
      </c>
      <c r="BY247" s="427">
        <f t="shared" si="356"/>
        <v>221000</v>
      </c>
      <c r="BZ247" s="427">
        <f t="shared" si="357"/>
        <v>1715000</v>
      </c>
      <c r="CA247" s="427">
        <f t="shared" si="358"/>
        <v>749000</v>
      </c>
      <c r="CB247" s="233">
        <f t="shared" si="359"/>
        <v>1000</v>
      </c>
      <c r="CC247" s="233">
        <f t="shared" si="360"/>
        <v>2094000</v>
      </c>
      <c r="CD247" s="233">
        <f t="shared" si="361"/>
        <v>392000</v>
      </c>
      <c r="CE247" s="428">
        <f t="shared" si="370"/>
        <v>55</v>
      </c>
      <c r="CF247" s="426">
        <f t="shared" si="363"/>
        <v>16</v>
      </c>
      <c r="CG247" s="426">
        <f t="shared" si="364"/>
        <v>4</v>
      </c>
      <c r="CH247" s="426">
        <f t="shared" si="365"/>
        <v>3</v>
      </c>
      <c r="CI247" s="426">
        <f t="shared" si="366"/>
        <v>21</v>
      </c>
      <c r="CJ247" s="426">
        <f t="shared" si="367"/>
        <v>4</v>
      </c>
      <c r="CK247" s="426">
        <f t="shared" si="368"/>
        <v>6</v>
      </c>
    </row>
    <row r="248" spans="1:89">
      <c r="A248" s="249">
        <f t="shared" si="369"/>
        <v>57400</v>
      </c>
      <c r="B248" s="248" t="s">
        <v>208</v>
      </c>
      <c r="C248" s="99" t="e">
        <f t="shared" si="340"/>
        <v>#N/A</v>
      </c>
      <c r="D248" s="488" t="e">
        <v>#N/A</v>
      </c>
      <c r="E248" s="485"/>
      <c r="F248" s="485"/>
      <c r="G248" s="485"/>
      <c r="H248" s="485"/>
      <c r="I248" s="486"/>
      <c r="J248" s="485"/>
      <c r="K248" s="485"/>
      <c r="L248" s="485"/>
      <c r="M248" s="485"/>
      <c r="N248" s="485"/>
      <c r="O248" s="485"/>
      <c r="P248" s="485"/>
      <c r="Q248" s="485"/>
      <c r="R248" s="485"/>
      <c r="S248" s="485"/>
      <c r="T248" s="485"/>
      <c r="U248" s="485"/>
      <c r="V248" s="485"/>
      <c r="W248" s="485"/>
      <c r="X248" s="485"/>
      <c r="Y248" s="485"/>
      <c r="Z248" s="485"/>
      <c r="AA248" s="485"/>
      <c r="AB248" s="485"/>
      <c r="AC248" s="485"/>
      <c r="AD248" s="485"/>
      <c r="AE248" s="485"/>
      <c r="AF248" s="485"/>
      <c r="AG248" s="485"/>
      <c r="AH248" s="485"/>
      <c r="AI248" s="485"/>
      <c r="AJ248" s="485"/>
      <c r="AK248" s="485"/>
      <c r="AL248" s="485"/>
      <c r="AM248" s="485"/>
      <c r="AN248" s="485"/>
      <c r="AO248" s="485"/>
      <c r="AP248" s="485"/>
      <c r="AQ248" s="485"/>
      <c r="AR248" s="485"/>
      <c r="AS248" s="485"/>
      <c r="AT248" s="485"/>
      <c r="AU248" s="485"/>
      <c r="AV248" s="485"/>
      <c r="AW248" s="485"/>
      <c r="AX248" s="485"/>
      <c r="AY248" s="485"/>
      <c r="AZ248" s="485"/>
      <c r="BA248" s="485"/>
      <c r="BB248" s="485"/>
      <c r="BC248" s="485"/>
      <c r="BD248" s="485"/>
      <c r="BE248" s="485"/>
      <c r="BF248" s="485"/>
      <c r="BG248" s="485"/>
      <c r="BH248" s="485"/>
      <c r="BJ248" s="427">
        <f t="shared" si="341"/>
        <v>0</v>
      </c>
      <c r="BK248" s="427">
        <f t="shared" si="342"/>
        <v>0</v>
      </c>
      <c r="BL248" s="427">
        <f t="shared" si="343"/>
        <v>0</v>
      </c>
      <c r="BM248" s="427">
        <f t="shared" si="344"/>
        <v>0</v>
      </c>
      <c r="BN248" s="427">
        <f t="shared" si="345"/>
        <v>0</v>
      </c>
      <c r="BO248" s="427">
        <f t="shared" si="346"/>
        <v>0</v>
      </c>
      <c r="BP248" s="427">
        <f t="shared" si="347"/>
        <v>0</v>
      </c>
      <c r="BQ248" s="427">
        <f t="shared" si="348"/>
        <v>0</v>
      </c>
      <c r="BR248" s="427">
        <f t="shared" si="349"/>
        <v>0</v>
      </c>
      <c r="BS248" s="427">
        <f t="shared" si="350"/>
        <v>0</v>
      </c>
      <c r="BT248" s="427">
        <f t="shared" si="351"/>
        <v>0</v>
      </c>
      <c r="BU248" s="427">
        <f t="shared" si="352"/>
        <v>0</v>
      </c>
      <c r="BV248" s="427">
        <f t="shared" si="353"/>
        <v>0</v>
      </c>
      <c r="BW248" s="427">
        <f t="shared" si="354"/>
        <v>0</v>
      </c>
      <c r="BX248" s="427">
        <f t="shared" si="355"/>
        <v>0</v>
      </c>
      <c r="BY248" s="427">
        <f t="shared" si="356"/>
        <v>0</v>
      </c>
      <c r="BZ248" s="427">
        <f t="shared" si="357"/>
        <v>0</v>
      </c>
      <c r="CA248" s="427">
        <f t="shared" si="358"/>
        <v>0</v>
      </c>
      <c r="CB248" s="233">
        <f t="shared" si="359"/>
        <v>0</v>
      </c>
      <c r="CC248" s="233">
        <f t="shared" si="360"/>
        <v>0</v>
      </c>
      <c r="CD248" s="233">
        <f t="shared" si="361"/>
        <v>0</v>
      </c>
      <c r="CE248" s="428">
        <f t="shared" si="370"/>
        <v>0</v>
      </c>
      <c r="CF248" s="426">
        <f t="shared" si="363"/>
        <v>0</v>
      </c>
      <c r="CG248" s="426">
        <f t="shared" si="364"/>
        <v>0</v>
      </c>
      <c r="CH248" s="426">
        <f t="shared" si="365"/>
        <v>0</v>
      </c>
      <c r="CI248" s="426">
        <f t="shared" si="366"/>
        <v>0</v>
      </c>
      <c r="CJ248" s="426">
        <f t="shared" si="367"/>
        <v>0</v>
      </c>
      <c r="CK248" s="426">
        <f t="shared" si="368"/>
        <v>2</v>
      </c>
    </row>
    <row r="249" spans="1:89">
      <c r="A249" s="249">
        <f t="shared" si="369"/>
        <v>58100</v>
      </c>
      <c r="B249" s="248" t="s">
        <v>209</v>
      </c>
      <c r="C249" s="99" t="b">
        <f t="shared" si="340"/>
        <v>1</v>
      </c>
      <c r="D249" s="484" t="s">
        <v>209</v>
      </c>
      <c r="E249" s="485">
        <v>41112.410000000003</v>
      </c>
      <c r="F249" s="485">
        <v>32744.889999999992</v>
      </c>
      <c r="G249" s="485">
        <v>33863.49</v>
      </c>
      <c r="H249" s="485">
        <v>56116.65</v>
      </c>
      <c r="I249" s="486">
        <v>51555.53</v>
      </c>
      <c r="J249" s="485">
        <v>37415</v>
      </c>
      <c r="K249" s="485">
        <v>30369.37</v>
      </c>
      <c r="L249" s="485">
        <v>34584.67</v>
      </c>
      <c r="M249" s="485">
        <v>2383</v>
      </c>
      <c r="N249" s="485">
        <v>8198.26</v>
      </c>
      <c r="O249" s="485">
        <v>20305.649999999998</v>
      </c>
      <c r="P249" s="485">
        <v>26694.5</v>
      </c>
      <c r="Q249" s="485">
        <v>49146.37999999999</v>
      </c>
      <c r="R249" s="485">
        <v>13180.49</v>
      </c>
      <c r="S249" s="485">
        <v>66401.140000000014</v>
      </c>
      <c r="T249" s="485">
        <v>31143.56</v>
      </c>
      <c r="U249" s="485">
        <v>49569.25</v>
      </c>
      <c r="V249" s="485">
        <v>8794</v>
      </c>
      <c r="W249" s="485">
        <v>47044.510000000009</v>
      </c>
      <c r="X249" s="485">
        <v>19196.5</v>
      </c>
      <c r="Y249" s="485">
        <v>21027</v>
      </c>
      <c r="Z249" s="485">
        <v>70115.33</v>
      </c>
      <c r="AA249" s="485">
        <v>41526.46</v>
      </c>
      <c r="AB249" s="485">
        <v>851028</v>
      </c>
      <c r="AC249" s="485">
        <v>59148.830000000024</v>
      </c>
      <c r="AD249" s="485">
        <v>32838.25</v>
      </c>
      <c r="AE249" s="485">
        <v>67252.5</v>
      </c>
      <c r="AF249" s="485">
        <v>18793.16</v>
      </c>
      <c r="AG249" s="485">
        <v>111865.15000000001</v>
      </c>
      <c r="AH249" s="485">
        <v>39526.6</v>
      </c>
      <c r="AI249" s="485">
        <v>38279.879999999997</v>
      </c>
      <c r="AJ249" s="485">
        <v>51109.43</v>
      </c>
      <c r="AK249" s="485">
        <v>9629.4000000000015</v>
      </c>
      <c r="AL249" s="485">
        <v>4824.0199999999995</v>
      </c>
      <c r="AM249" s="485">
        <v>23691.34</v>
      </c>
      <c r="AN249" s="485">
        <v>45364.960000000006</v>
      </c>
      <c r="AO249" s="485">
        <v>2039</v>
      </c>
      <c r="AP249" s="485">
        <v>42671.159999999996</v>
      </c>
      <c r="AQ249" s="485">
        <v>17691.23</v>
      </c>
      <c r="AR249" s="485">
        <v>19288</v>
      </c>
      <c r="AS249" s="485">
        <v>12751.729999999998</v>
      </c>
      <c r="AT249" s="485">
        <v>13234.29</v>
      </c>
      <c r="AU249" s="485">
        <v>49908.049999999996</v>
      </c>
      <c r="AV249" s="485">
        <v>20660.25</v>
      </c>
      <c r="AW249" s="485">
        <v>15249.029999999999</v>
      </c>
      <c r="AX249" s="485">
        <v>36215.61</v>
      </c>
      <c r="AY249" s="485">
        <v>20144</v>
      </c>
      <c r="AZ249" s="485">
        <v>68668.460000000006</v>
      </c>
      <c r="BA249" s="485">
        <v>25685.61</v>
      </c>
      <c r="BB249" s="485">
        <v>22679.5</v>
      </c>
      <c r="BC249" s="485">
        <v>26964.43</v>
      </c>
      <c r="BD249" s="485">
        <v>68310.850000000006</v>
      </c>
      <c r="BE249" s="485">
        <v>43718</v>
      </c>
      <c r="BF249" s="485">
        <v>17578</v>
      </c>
      <c r="BG249" s="485">
        <v>28948.01</v>
      </c>
      <c r="BH249" s="485">
        <v>2698244.7699999996</v>
      </c>
      <c r="BJ249" s="427">
        <f t="shared" si="341"/>
        <v>3000</v>
      </c>
      <c r="BK249" s="427">
        <f t="shared" si="342"/>
        <v>69000</v>
      </c>
      <c r="BL249" s="427">
        <f t="shared" si="343"/>
        <v>28000</v>
      </c>
      <c r="BM249" s="427">
        <f t="shared" si="344"/>
        <v>18000</v>
      </c>
      <c r="BN249" s="427">
        <f t="shared" si="345"/>
        <v>69000</v>
      </c>
      <c r="BO249" s="427">
        <f t="shared" si="346"/>
        <v>40000</v>
      </c>
      <c r="BP249" s="427">
        <f t="shared" si="347"/>
        <v>5000</v>
      </c>
      <c r="BQ249" s="427">
        <f t="shared" si="348"/>
        <v>24000</v>
      </c>
      <c r="BR249" s="427">
        <f t="shared" si="349"/>
        <v>13000</v>
      </c>
      <c r="BS249" s="427">
        <f t="shared" si="350"/>
        <v>3000</v>
      </c>
      <c r="BT249" s="427">
        <f t="shared" si="351"/>
        <v>68000</v>
      </c>
      <c r="BU249" s="427">
        <f t="shared" si="352"/>
        <v>36000</v>
      </c>
      <c r="BV249" s="427">
        <f t="shared" si="353"/>
        <v>34000</v>
      </c>
      <c r="BW249" s="427">
        <f t="shared" si="354"/>
        <v>852000</v>
      </c>
      <c r="BX249" s="427">
        <f t="shared" si="355"/>
        <v>252000</v>
      </c>
      <c r="BY249" s="427">
        <f t="shared" si="356"/>
        <v>20000</v>
      </c>
      <c r="BZ249" s="427">
        <f t="shared" si="357"/>
        <v>112000</v>
      </c>
      <c r="CA249" s="427">
        <f t="shared" si="358"/>
        <v>48000</v>
      </c>
      <c r="CB249" s="233">
        <f t="shared" si="359"/>
        <v>3000</v>
      </c>
      <c r="CC249" s="233">
        <f t="shared" si="360"/>
        <v>852000</v>
      </c>
      <c r="CD249" s="233">
        <f t="shared" si="361"/>
        <v>50000</v>
      </c>
      <c r="CE249" s="428">
        <f t="shared" si="370"/>
        <v>55</v>
      </c>
      <c r="CF249" s="426">
        <f t="shared" si="363"/>
        <v>16</v>
      </c>
      <c r="CG249" s="426">
        <f t="shared" si="364"/>
        <v>4</v>
      </c>
      <c r="CH249" s="426">
        <f t="shared" si="365"/>
        <v>3</v>
      </c>
      <c r="CI249" s="426">
        <f t="shared" si="366"/>
        <v>21</v>
      </c>
      <c r="CJ249" s="426">
        <f t="shared" si="367"/>
        <v>4</v>
      </c>
      <c r="CK249" s="426">
        <f t="shared" si="368"/>
        <v>7</v>
      </c>
    </row>
    <row r="250" spans="1:89" ht="24">
      <c r="A250" s="249">
        <f t="shared" si="369"/>
        <v>58200</v>
      </c>
      <c r="B250" s="248" t="s">
        <v>210</v>
      </c>
      <c r="C250" s="99" t="b">
        <f t="shared" si="340"/>
        <v>1</v>
      </c>
      <c r="D250" s="484" t="s">
        <v>210</v>
      </c>
      <c r="E250" s="485"/>
      <c r="F250" s="485"/>
      <c r="G250" s="485"/>
      <c r="H250" s="485"/>
      <c r="I250" s="486"/>
      <c r="J250" s="485"/>
      <c r="K250" s="485"/>
      <c r="L250" s="485">
        <v>89300</v>
      </c>
      <c r="M250" s="485"/>
      <c r="N250" s="485"/>
      <c r="O250" s="485"/>
      <c r="P250" s="485">
        <v>64490.329999999994</v>
      </c>
      <c r="Q250" s="485">
        <v>4552.05</v>
      </c>
      <c r="R250" s="485">
        <v>6.5</v>
      </c>
      <c r="S250" s="485">
        <v>11113.85</v>
      </c>
      <c r="T250" s="485"/>
      <c r="U250" s="485"/>
      <c r="V250" s="485"/>
      <c r="W250" s="485">
        <v>66761.16</v>
      </c>
      <c r="X250" s="485">
        <v>2814.36</v>
      </c>
      <c r="Y250" s="485"/>
      <c r="Z250" s="485"/>
      <c r="AA250" s="485">
        <v>73826.789999999994</v>
      </c>
      <c r="AB250" s="485">
        <v>166225</v>
      </c>
      <c r="AC250" s="485"/>
      <c r="AD250" s="485"/>
      <c r="AE250" s="485"/>
      <c r="AF250" s="485">
        <v>13478.69</v>
      </c>
      <c r="AG250" s="485"/>
      <c r="AH250" s="485"/>
      <c r="AI250" s="485"/>
      <c r="AJ250" s="485"/>
      <c r="AK250" s="485"/>
      <c r="AL250" s="485">
        <v>75000</v>
      </c>
      <c r="AM250" s="485"/>
      <c r="AN250" s="485"/>
      <c r="AO250" s="485"/>
      <c r="AP250" s="485"/>
      <c r="AQ250" s="485"/>
      <c r="AR250" s="485"/>
      <c r="AS250" s="485"/>
      <c r="AT250" s="485"/>
      <c r="AU250" s="485"/>
      <c r="AV250" s="485"/>
      <c r="AW250" s="485"/>
      <c r="AX250" s="485"/>
      <c r="AY250" s="485"/>
      <c r="AZ250" s="485"/>
      <c r="BA250" s="485"/>
      <c r="BB250" s="485"/>
      <c r="BC250" s="485"/>
      <c r="BD250" s="485"/>
      <c r="BE250" s="485"/>
      <c r="BF250" s="485"/>
      <c r="BG250" s="485"/>
      <c r="BH250" s="485">
        <v>567568.73</v>
      </c>
      <c r="BJ250" s="427">
        <f t="shared" si="341"/>
        <v>0</v>
      </c>
      <c r="BK250" s="427">
        <f t="shared" si="342"/>
        <v>0</v>
      </c>
      <c r="BL250" s="427">
        <f t="shared" si="343"/>
        <v>0</v>
      </c>
      <c r="BM250" s="427">
        <f t="shared" si="344"/>
        <v>0</v>
      </c>
      <c r="BN250" s="427">
        <f t="shared" si="345"/>
        <v>0</v>
      </c>
      <c r="BO250" s="427">
        <f t="shared" si="346"/>
        <v>0</v>
      </c>
      <c r="BP250" s="427">
        <f t="shared" si="347"/>
        <v>75000</v>
      </c>
      <c r="BQ250" s="427">
        <f t="shared" si="348"/>
        <v>75000</v>
      </c>
      <c r="BR250" s="427">
        <f t="shared" si="349"/>
        <v>75000</v>
      </c>
      <c r="BS250" s="427">
        <f t="shared" si="350"/>
        <v>1000</v>
      </c>
      <c r="BT250" s="427">
        <f t="shared" si="351"/>
        <v>74000</v>
      </c>
      <c r="BU250" s="427">
        <f t="shared" si="352"/>
        <v>29000</v>
      </c>
      <c r="BV250" s="427">
        <f t="shared" si="353"/>
        <v>167000</v>
      </c>
      <c r="BW250" s="427">
        <f t="shared" si="354"/>
        <v>167000</v>
      </c>
      <c r="BX250" s="427">
        <f t="shared" si="355"/>
        <v>167000</v>
      </c>
      <c r="BY250" s="427">
        <f t="shared" si="356"/>
        <v>3000</v>
      </c>
      <c r="BZ250" s="427">
        <f t="shared" si="357"/>
        <v>90000</v>
      </c>
      <c r="CA250" s="427">
        <f t="shared" si="358"/>
        <v>53000</v>
      </c>
      <c r="CB250" s="233">
        <f t="shared" si="359"/>
        <v>1000</v>
      </c>
      <c r="CC250" s="233">
        <f t="shared" si="360"/>
        <v>167000</v>
      </c>
      <c r="CD250" s="233">
        <f t="shared" si="361"/>
        <v>52000</v>
      </c>
      <c r="CE250" s="428">
        <f t="shared" si="370"/>
        <v>11</v>
      </c>
      <c r="CF250" s="426">
        <f t="shared" si="363"/>
        <v>0</v>
      </c>
      <c r="CG250" s="426">
        <f t="shared" si="364"/>
        <v>0</v>
      </c>
      <c r="CH250" s="426">
        <f t="shared" si="365"/>
        <v>1</v>
      </c>
      <c r="CI250" s="426">
        <f t="shared" si="366"/>
        <v>6</v>
      </c>
      <c r="CJ250" s="426">
        <f t="shared" si="367"/>
        <v>1</v>
      </c>
      <c r="CK250" s="426">
        <f t="shared" si="368"/>
        <v>1</v>
      </c>
    </row>
    <row r="251" spans="1:89" ht="24">
      <c r="A251" s="249">
        <f t="shared" si="369"/>
        <v>58300</v>
      </c>
      <c r="B251" s="248" t="s">
        <v>211</v>
      </c>
      <c r="C251" s="99" t="b">
        <f t="shared" si="340"/>
        <v>1</v>
      </c>
      <c r="D251" s="442" t="s">
        <v>211</v>
      </c>
      <c r="E251" s="485"/>
      <c r="F251" s="485"/>
      <c r="G251" s="485"/>
      <c r="H251" s="485"/>
      <c r="I251" s="486"/>
      <c r="J251" s="485"/>
      <c r="K251" s="485"/>
      <c r="L251" s="485"/>
      <c r="M251" s="485"/>
      <c r="N251" s="485"/>
      <c r="O251" s="485"/>
      <c r="P251" s="485"/>
      <c r="Q251" s="485"/>
      <c r="R251" s="485"/>
      <c r="S251" s="485"/>
      <c r="T251" s="485"/>
      <c r="U251" s="485"/>
      <c r="V251" s="485"/>
      <c r="W251" s="485"/>
      <c r="X251" s="485"/>
      <c r="Y251" s="485"/>
      <c r="Z251" s="485"/>
      <c r="AA251" s="485"/>
      <c r="AB251" s="485"/>
      <c r="AC251" s="485"/>
      <c r="AD251" s="485"/>
      <c r="AE251" s="485"/>
      <c r="AF251" s="485"/>
      <c r="AG251" s="485"/>
      <c r="AH251" s="485"/>
      <c r="AI251" s="485"/>
      <c r="AJ251" s="485"/>
      <c r="AK251" s="485"/>
      <c r="AL251" s="485"/>
      <c r="AM251" s="485"/>
      <c r="AN251" s="485"/>
      <c r="AO251" s="485"/>
      <c r="AP251" s="485"/>
      <c r="AQ251" s="485"/>
      <c r="AR251" s="485"/>
      <c r="AS251" s="485"/>
      <c r="AT251" s="485"/>
      <c r="AU251" s="485"/>
      <c r="AV251" s="485"/>
      <c r="AW251" s="485"/>
      <c r="AX251" s="485"/>
      <c r="AY251" s="485"/>
      <c r="AZ251" s="485">
        <v>10681</v>
      </c>
      <c r="BA251" s="485"/>
      <c r="BB251" s="485"/>
      <c r="BC251" s="485"/>
      <c r="BD251" s="485"/>
      <c r="BE251" s="485"/>
      <c r="BF251" s="485"/>
      <c r="BG251" s="485"/>
      <c r="BH251" s="485">
        <v>10681</v>
      </c>
      <c r="BJ251" s="427">
        <f t="shared" si="341"/>
        <v>11000</v>
      </c>
      <c r="BK251" s="427">
        <f t="shared" si="342"/>
        <v>11000</v>
      </c>
      <c r="BL251" s="427">
        <f t="shared" si="343"/>
        <v>11000</v>
      </c>
      <c r="BM251" s="427">
        <f t="shared" si="344"/>
        <v>0</v>
      </c>
      <c r="BN251" s="427">
        <f t="shared" si="345"/>
        <v>0</v>
      </c>
      <c r="BO251" s="427">
        <f t="shared" si="346"/>
        <v>0</v>
      </c>
      <c r="BP251" s="427">
        <f t="shared" si="347"/>
        <v>0</v>
      </c>
      <c r="BQ251" s="427">
        <f t="shared" si="348"/>
        <v>0</v>
      </c>
      <c r="BR251" s="427">
        <f t="shared" si="349"/>
        <v>0</v>
      </c>
      <c r="BS251" s="427">
        <f t="shared" si="350"/>
        <v>0</v>
      </c>
      <c r="BT251" s="427">
        <f t="shared" si="351"/>
        <v>0</v>
      </c>
      <c r="BU251" s="427">
        <f t="shared" si="352"/>
        <v>0</v>
      </c>
      <c r="BV251" s="427">
        <f t="shared" si="353"/>
        <v>0</v>
      </c>
      <c r="BW251" s="427">
        <f t="shared" si="354"/>
        <v>0</v>
      </c>
      <c r="BX251" s="427">
        <f t="shared" si="355"/>
        <v>0</v>
      </c>
      <c r="BY251" s="427">
        <f t="shared" si="356"/>
        <v>0</v>
      </c>
      <c r="BZ251" s="427">
        <f t="shared" si="357"/>
        <v>0</v>
      </c>
      <c r="CA251" s="427">
        <f t="shared" si="358"/>
        <v>0</v>
      </c>
      <c r="CB251" s="233">
        <f t="shared" si="359"/>
        <v>11000</v>
      </c>
      <c r="CC251" s="233">
        <f t="shared" si="360"/>
        <v>11000</v>
      </c>
      <c r="CD251" s="233">
        <f t="shared" si="361"/>
        <v>11000</v>
      </c>
      <c r="CE251" s="428">
        <f t="shared" si="370"/>
        <v>1</v>
      </c>
      <c r="CF251" s="426">
        <f t="shared" si="363"/>
        <v>1</v>
      </c>
      <c r="CG251" s="426">
        <f t="shared" si="364"/>
        <v>0</v>
      </c>
      <c r="CH251" s="426">
        <f t="shared" si="365"/>
        <v>0</v>
      </c>
      <c r="CI251" s="426">
        <f t="shared" si="366"/>
        <v>0</v>
      </c>
      <c r="CJ251" s="426">
        <f t="shared" si="367"/>
        <v>0</v>
      </c>
      <c r="CK251" s="426">
        <f t="shared" si="368"/>
        <v>1</v>
      </c>
    </row>
    <row r="252" spans="1:89">
      <c r="A252" s="249">
        <f t="shared" si="369"/>
        <v>58400</v>
      </c>
      <c r="B252" s="248" t="s">
        <v>212</v>
      </c>
      <c r="C252" s="99" t="b">
        <f t="shared" si="340"/>
        <v>1</v>
      </c>
      <c r="D252" s="484" t="s">
        <v>212</v>
      </c>
      <c r="E252" s="485"/>
      <c r="F252" s="485"/>
      <c r="G252" s="485"/>
      <c r="H252" s="485"/>
      <c r="I252" s="486"/>
      <c r="J252" s="485"/>
      <c r="K252" s="485"/>
      <c r="L252" s="485"/>
      <c r="M252" s="485"/>
      <c r="N252" s="485"/>
      <c r="O252" s="485"/>
      <c r="P252" s="485"/>
      <c r="Q252" s="485"/>
      <c r="R252" s="485"/>
      <c r="S252" s="485"/>
      <c r="T252" s="485"/>
      <c r="U252" s="485"/>
      <c r="V252" s="485"/>
      <c r="W252" s="485"/>
      <c r="X252" s="485"/>
      <c r="Y252" s="485"/>
      <c r="Z252" s="485"/>
      <c r="AA252" s="485"/>
      <c r="AB252" s="485"/>
      <c r="AC252" s="485"/>
      <c r="AD252" s="485"/>
      <c r="AE252" s="485"/>
      <c r="AF252" s="485"/>
      <c r="AG252" s="485"/>
      <c r="AH252" s="485"/>
      <c r="AI252" s="485"/>
      <c r="AJ252" s="485"/>
      <c r="AK252" s="485"/>
      <c r="AL252" s="485"/>
      <c r="AM252" s="485">
        <v>6736.23</v>
      </c>
      <c r="AN252" s="485">
        <v>7371.32</v>
      </c>
      <c r="AO252" s="485">
        <v>63068.31</v>
      </c>
      <c r="AP252" s="485"/>
      <c r="AQ252" s="485">
        <v>4123.55</v>
      </c>
      <c r="AR252" s="485">
        <v>25328</v>
      </c>
      <c r="AS252" s="485"/>
      <c r="AT252" s="485">
        <v>22379.81</v>
      </c>
      <c r="AU252" s="485"/>
      <c r="AV252" s="485">
        <v>731.22</v>
      </c>
      <c r="AW252" s="485">
        <v>13125</v>
      </c>
      <c r="AX252" s="485"/>
      <c r="AY252" s="485"/>
      <c r="AZ252" s="485">
        <v>221.57</v>
      </c>
      <c r="BA252" s="485">
        <v>140.5</v>
      </c>
      <c r="BB252" s="485"/>
      <c r="BC252" s="485"/>
      <c r="BD252" s="485"/>
      <c r="BE252" s="485">
        <v>5451.46</v>
      </c>
      <c r="BF252" s="485"/>
      <c r="BG252" s="485"/>
      <c r="BH252" s="485">
        <v>148676.97</v>
      </c>
      <c r="BJ252" s="427">
        <f t="shared" si="341"/>
        <v>1000</v>
      </c>
      <c r="BK252" s="427">
        <f t="shared" si="342"/>
        <v>64000</v>
      </c>
      <c r="BL252" s="427">
        <f t="shared" si="343"/>
        <v>16000</v>
      </c>
      <c r="BM252" s="427">
        <f t="shared" si="344"/>
        <v>6000</v>
      </c>
      <c r="BN252" s="427">
        <f t="shared" si="345"/>
        <v>6000</v>
      </c>
      <c r="BO252" s="427">
        <f t="shared" si="346"/>
        <v>6000</v>
      </c>
      <c r="BP252" s="427">
        <f t="shared" si="347"/>
        <v>7000</v>
      </c>
      <c r="BQ252" s="427">
        <f t="shared" si="348"/>
        <v>7000</v>
      </c>
      <c r="BR252" s="427">
        <f t="shared" si="349"/>
        <v>7000</v>
      </c>
      <c r="BS252" s="427">
        <f t="shared" si="350"/>
        <v>0</v>
      </c>
      <c r="BT252" s="427">
        <f t="shared" si="351"/>
        <v>0</v>
      </c>
      <c r="BU252" s="427">
        <f t="shared" si="352"/>
        <v>0</v>
      </c>
      <c r="BV252" s="427">
        <f t="shared" si="353"/>
        <v>0</v>
      </c>
      <c r="BW252" s="427">
        <f t="shared" si="354"/>
        <v>0</v>
      </c>
      <c r="BX252" s="427">
        <f t="shared" si="355"/>
        <v>0</v>
      </c>
      <c r="BY252" s="427">
        <f t="shared" si="356"/>
        <v>0</v>
      </c>
      <c r="BZ252" s="427">
        <f t="shared" si="357"/>
        <v>0</v>
      </c>
      <c r="CA252" s="427">
        <f t="shared" si="358"/>
        <v>0</v>
      </c>
      <c r="CB252" s="233">
        <f t="shared" si="359"/>
        <v>1000</v>
      </c>
      <c r="CC252" s="233">
        <f t="shared" si="360"/>
        <v>64000</v>
      </c>
      <c r="CD252" s="233">
        <f t="shared" si="361"/>
        <v>14000</v>
      </c>
      <c r="CE252" s="428">
        <f t="shared" si="370"/>
        <v>11</v>
      </c>
      <c r="CF252" s="426">
        <f t="shared" si="363"/>
        <v>9</v>
      </c>
      <c r="CG252" s="426">
        <f t="shared" si="364"/>
        <v>1</v>
      </c>
      <c r="CH252" s="426">
        <f t="shared" si="365"/>
        <v>1</v>
      </c>
      <c r="CI252" s="426">
        <f t="shared" si="366"/>
        <v>0</v>
      </c>
      <c r="CJ252" s="426">
        <f t="shared" si="367"/>
        <v>0</v>
      </c>
      <c r="CK252" s="426">
        <f t="shared" si="368"/>
        <v>0</v>
      </c>
    </row>
    <row r="253" spans="1:89" ht="24">
      <c r="A253" s="249">
        <f t="shared" si="369"/>
        <v>58900</v>
      </c>
      <c r="B253" s="248" t="s">
        <v>213</v>
      </c>
      <c r="C253" s="99" t="b">
        <f t="shared" si="340"/>
        <v>1</v>
      </c>
      <c r="D253" s="484" t="s">
        <v>213</v>
      </c>
      <c r="E253" s="485"/>
      <c r="F253" s="485">
        <v>1234.6500000000001</v>
      </c>
      <c r="G253" s="485"/>
      <c r="H253" s="485"/>
      <c r="I253" s="486">
        <v>334</v>
      </c>
      <c r="J253" s="485">
        <v>459.12</v>
      </c>
      <c r="K253" s="485">
        <v>95926.63</v>
      </c>
      <c r="L253" s="485">
        <v>3219.2900000000004</v>
      </c>
      <c r="M253" s="485"/>
      <c r="N253" s="485">
        <v>28922.04</v>
      </c>
      <c r="O253" s="485"/>
      <c r="P253" s="485">
        <v>1158.1099999999999</v>
      </c>
      <c r="Q253" s="485">
        <v>-23741.51</v>
      </c>
      <c r="R253" s="485"/>
      <c r="S253" s="485"/>
      <c r="T253" s="485">
        <v>669.8</v>
      </c>
      <c r="U253" s="485"/>
      <c r="V253" s="485"/>
      <c r="W253" s="485">
        <v>63.64</v>
      </c>
      <c r="X253" s="485">
        <v>2571.25</v>
      </c>
      <c r="Y253" s="485"/>
      <c r="Z253" s="485">
        <v>9884.7999999999993</v>
      </c>
      <c r="AA253" s="485">
        <v>5595.84</v>
      </c>
      <c r="AB253" s="485"/>
      <c r="AC253" s="485"/>
      <c r="AD253" s="485">
        <v>2200</v>
      </c>
      <c r="AE253" s="485"/>
      <c r="AF253" s="485"/>
      <c r="AG253" s="485"/>
      <c r="AH253" s="485">
        <v>11488.520000000002</v>
      </c>
      <c r="AI253" s="485"/>
      <c r="AJ253" s="485"/>
      <c r="AK253" s="485"/>
      <c r="AL253" s="485">
        <v>-3685.7999999999997</v>
      </c>
      <c r="AM253" s="485">
        <v>6118.09</v>
      </c>
      <c r="AN253" s="485">
        <v>15290.519999999999</v>
      </c>
      <c r="AO253" s="485">
        <v>79928</v>
      </c>
      <c r="AP253" s="485"/>
      <c r="AQ253" s="485">
        <v>1763.45</v>
      </c>
      <c r="AR253" s="485">
        <v>2906</v>
      </c>
      <c r="AS253" s="485"/>
      <c r="AT253" s="485"/>
      <c r="AU253" s="485">
        <v>6956.88</v>
      </c>
      <c r="AV253" s="485">
        <v>3975</v>
      </c>
      <c r="AW253" s="485">
        <v>1764.05</v>
      </c>
      <c r="AX253" s="485">
        <v>5419.45</v>
      </c>
      <c r="AY253" s="485"/>
      <c r="AZ253" s="485"/>
      <c r="BA253" s="485"/>
      <c r="BB253" s="485">
        <v>1524.23</v>
      </c>
      <c r="BC253" s="485"/>
      <c r="BD253" s="485">
        <v>2283.0500000000002</v>
      </c>
      <c r="BE253" s="485"/>
      <c r="BF253" s="485">
        <v>49385</v>
      </c>
      <c r="BG253" s="485"/>
      <c r="BH253" s="485">
        <v>313614.10000000003</v>
      </c>
      <c r="BJ253" s="427">
        <f t="shared" si="341"/>
        <v>2000</v>
      </c>
      <c r="BK253" s="427">
        <f t="shared" si="342"/>
        <v>80000</v>
      </c>
      <c r="BL253" s="427">
        <f t="shared" si="343"/>
        <v>14000</v>
      </c>
      <c r="BM253" s="427">
        <f t="shared" si="344"/>
        <v>3000</v>
      </c>
      <c r="BN253" s="427">
        <f t="shared" si="345"/>
        <v>50000</v>
      </c>
      <c r="BO253" s="427">
        <f t="shared" si="346"/>
        <v>26000</v>
      </c>
      <c r="BP253" s="427">
        <f t="shared" si="347"/>
        <v>-4000</v>
      </c>
      <c r="BQ253" s="427">
        <f t="shared" si="348"/>
        <v>7000</v>
      </c>
      <c r="BR253" s="427">
        <f t="shared" si="349"/>
        <v>2000</v>
      </c>
      <c r="BS253" s="427">
        <f t="shared" si="350"/>
        <v>-24000</v>
      </c>
      <c r="BT253" s="427">
        <f t="shared" si="351"/>
        <v>96000</v>
      </c>
      <c r="BU253" s="427">
        <f t="shared" si="352"/>
        <v>11000</v>
      </c>
      <c r="BV253" s="427">
        <f t="shared" si="353"/>
        <v>10000</v>
      </c>
      <c r="BW253" s="427">
        <f t="shared" si="354"/>
        <v>10000</v>
      </c>
      <c r="BX253" s="427">
        <f t="shared" si="355"/>
        <v>10000</v>
      </c>
      <c r="BY253" s="427">
        <f t="shared" si="356"/>
        <v>1000</v>
      </c>
      <c r="BZ253" s="427">
        <f t="shared" si="357"/>
        <v>4000</v>
      </c>
      <c r="CA253" s="427">
        <f t="shared" si="358"/>
        <v>2000</v>
      </c>
      <c r="CB253" s="233">
        <f t="shared" si="359"/>
        <v>-24000</v>
      </c>
      <c r="CC253" s="233">
        <f t="shared" si="360"/>
        <v>96000</v>
      </c>
      <c r="CD253" s="233">
        <f t="shared" si="361"/>
        <v>12000</v>
      </c>
      <c r="CE253" s="428">
        <f t="shared" si="370"/>
        <v>28</v>
      </c>
      <c r="CF253" s="426">
        <f t="shared" si="363"/>
        <v>9</v>
      </c>
      <c r="CG253" s="426">
        <f t="shared" si="364"/>
        <v>2</v>
      </c>
      <c r="CH253" s="426">
        <f t="shared" si="365"/>
        <v>2</v>
      </c>
      <c r="CI253" s="426">
        <f t="shared" si="366"/>
        <v>10</v>
      </c>
      <c r="CJ253" s="426">
        <f t="shared" si="367"/>
        <v>1</v>
      </c>
      <c r="CK253" s="426">
        <f t="shared" si="368"/>
        <v>3</v>
      </c>
    </row>
    <row r="254" spans="1:89">
      <c r="A254" s="253">
        <v>90000</v>
      </c>
      <c r="B254" s="255" t="s">
        <v>53</v>
      </c>
      <c r="C254" s="223"/>
      <c r="D254" s="354" t="s">
        <v>1457</v>
      </c>
      <c r="E254" s="520">
        <f>SUM(E210:E253)</f>
        <v>44851747.75</v>
      </c>
      <c r="F254" s="520">
        <f t="shared" ref="F254:BH254" si="371">SUM(F210:F253)</f>
        <v>31681821.150000006</v>
      </c>
      <c r="G254" s="520">
        <f t="shared" si="371"/>
        <v>51519365.939999975</v>
      </c>
      <c r="H254" s="520">
        <f t="shared" si="371"/>
        <v>67620140.659999952</v>
      </c>
      <c r="I254" s="520">
        <f t="shared" si="371"/>
        <v>140651662.23999998</v>
      </c>
      <c r="J254" s="520">
        <f t="shared" si="371"/>
        <v>55508846.329999991</v>
      </c>
      <c r="K254" s="520">
        <f t="shared" si="371"/>
        <v>32975952.339999974</v>
      </c>
      <c r="L254" s="520">
        <f t="shared" si="371"/>
        <v>77242919.720000044</v>
      </c>
      <c r="M254" s="520">
        <f t="shared" si="371"/>
        <v>4491332.5700000012</v>
      </c>
      <c r="N254" s="520">
        <f t="shared" si="371"/>
        <v>8767933.5900000036</v>
      </c>
      <c r="O254" s="520">
        <f t="shared" si="371"/>
        <v>12049735.000000004</v>
      </c>
      <c r="P254" s="520">
        <f t="shared" si="371"/>
        <v>50452203.229999997</v>
      </c>
      <c r="Q254" s="520">
        <f t="shared" si="371"/>
        <v>49551777.639999993</v>
      </c>
      <c r="R254" s="520">
        <f t="shared" si="371"/>
        <v>6995202.5500000054</v>
      </c>
      <c r="S254" s="520">
        <f t="shared" si="371"/>
        <v>37340131.18</v>
      </c>
      <c r="T254" s="520">
        <f t="shared" si="371"/>
        <v>26850370.649999999</v>
      </c>
      <c r="U254" s="520">
        <f t="shared" si="371"/>
        <v>39683488.520000003</v>
      </c>
      <c r="V254" s="520">
        <f t="shared" si="371"/>
        <v>4443922.6900000013</v>
      </c>
      <c r="W254" s="520">
        <f t="shared" si="371"/>
        <v>61636873.709999986</v>
      </c>
      <c r="X254" s="520">
        <f t="shared" si="371"/>
        <v>47235638.109999999</v>
      </c>
      <c r="Y254" s="520">
        <f t="shared" si="371"/>
        <v>23498112.629999995</v>
      </c>
      <c r="Z254" s="520">
        <f t="shared" si="371"/>
        <v>112889496.81000006</v>
      </c>
      <c r="AA254" s="520">
        <f t="shared" si="371"/>
        <v>36591166.900000006</v>
      </c>
      <c r="AB254" s="520">
        <f t="shared" si="371"/>
        <v>364621276.75</v>
      </c>
      <c r="AC254" s="520">
        <f t="shared" si="371"/>
        <v>22330940.120000001</v>
      </c>
      <c r="AD254" s="520">
        <f t="shared" si="371"/>
        <v>34311788.37000002</v>
      </c>
      <c r="AE254" s="520">
        <f t="shared" si="371"/>
        <v>59950441.640000001</v>
      </c>
      <c r="AF254" s="520">
        <f t="shared" si="371"/>
        <v>28715477.610000003</v>
      </c>
      <c r="AG254" s="520">
        <f t="shared" si="371"/>
        <v>162729013.36999995</v>
      </c>
      <c r="AH254" s="520">
        <f t="shared" si="371"/>
        <v>55015252.749999985</v>
      </c>
      <c r="AI254" s="520">
        <f t="shared" si="371"/>
        <v>53918748.080000006</v>
      </c>
      <c r="AJ254" s="520">
        <f t="shared" si="371"/>
        <v>77022482.469999999</v>
      </c>
      <c r="AK254" s="520">
        <f t="shared" si="371"/>
        <v>15288032.969999978</v>
      </c>
      <c r="AL254" s="520">
        <f t="shared" si="371"/>
        <v>6676057.1399999997</v>
      </c>
      <c r="AM254" s="520">
        <f t="shared" si="371"/>
        <v>13558433.849999994</v>
      </c>
      <c r="AN254" s="520">
        <f t="shared" si="371"/>
        <v>5394469.3099999977</v>
      </c>
      <c r="AO254" s="520">
        <f t="shared" si="371"/>
        <v>2672157.84</v>
      </c>
      <c r="AP254" s="520">
        <f t="shared" si="371"/>
        <v>9136035.459999999</v>
      </c>
      <c r="AQ254" s="520">
        <f t="shared" si="371"/>
        <v>2363028.2700000009</v>
      </c>
      <c r="AR254" s="520">
        <f t="shared" si="371"/>
        <v>4288928.96</v>
      </c>
      <c r="AS254" s="520">
        <f t="shared" si="371"/>
        <v>2241083.3700000006</v>
      </c>
      <c r="AT254" s="520">
        <f t="shared" si="371"/>
        <v>2103413.9499999997</v>
      </c>
      <c r="AU254" s="520">
        <f t="shared" si="371"/>
        <v>7733048.6500000004</v>
      </c>
      <c r="AV254" s="520">
        <f t="shared" si="371"/>
        <v>3209421.26</v>
      </c>
      <c r="AW254" s="520">
        <f t="shared" si="371"/>
        <v>2923824.3799999994</v>
      </c>
      <c r="AX254" s="520">
        <f t="shared" si="371"/>
        <v>7358041.549999998</v>
      </c>
      <c r="AY254" s="520">
        <f t="shared" si="371"/>
        <v>2736067.01</v>
      </c>
      <c r="AZ254" s="520">
        <f t="shared" si="371"/>
        <v>6080781.040000001</v>
      </c>
      <c r="BA254" s="520">
        <f t="shared" si="371"/>
        <v>1745929.0499999998</v>
      </c>
      <c r="BB254" s="520">
        <f t="shared" si="371"/>
        <v>1150163.81</v>
      </c>
      <c r="BC254" s="520">
        <f t="shared" si="371"/>
        <v>1730643.3800000001</v>
      </c>
      <c r="BD254" s="520">
        <f t="shared" si="371"/>
        <v>52750040.859999985</v>
      </c>
      <c r="BE254" s="520">
        <f t="shared" si="371"/>
        <v>32331544.48</v>
      </c>
      <c r="BF254" s="520">
        <f t="shared" si="371"/>
        <v>55831939.179999985</v>
      </c>
      <c r="BG254" s="520">
        <f t="shared" si="371"/>
        <v>18267710.830000009</v>
      </c>
      <c r="BH254" s="520">
        <f t="shared" si="371"/>
        <v>2140716059.6699998</v>
      </c>
      <c r="BJ254" s="224">
        <f t="shared" ref="BJ254:BS254" si="372">SUM(BJ210:BJ253)</f>
        <v>809000</v>
      </c>
      <c r="BK254" s="224">
        <f t="shared" si="372"/>
        <v>11720000</v>
      </c>
      <c r="BL254" s="224">
        <f t="shared" si="372"/>
        <v>4133000</v>
      </c>
      <c r="BM254" s="224">
        <f t="shared" si="372"/>
        <v>17776000</v>
      </c>
      <c r="BN254" s="224">
        <f t="shared" si="372"/>
        <v>62437000</v>
      </c>
      <c r="BO254" s="224">
        <f t="shared" si="372"/>
        <v>40188000</v>
      </c>
      <c r="BP254" s="224">
        <f t="shared" si="372"/>
        <v>6532000</v>
      </c>
      <c r="BQ254" s="224">
        <f t="shared" si="372"/>
        <v>17825000</v>
      </c>
      <c r="BR254" s="224">
        <f t="shared" si="372"/>
        <v>12259000</v>
      </c>
      <c r="BS254" s="224">
        <f t="shared" si="372"/>
        <v>3624000</v>
      </c>
      <c r="BT254" s="224">
        <f t="shared" ref="BT254:CD254" si="373">SUM(BT210:BT253)</f>
        <v>78744000</v>
      </c>
      <c r="BU254" s="224">
        <f t="shared" si="373"/>
        <v>35110000</v>
      </c>
      <c r="BV254" s="224">
        <f t="shared" si="373"/>
        <v>49059000</v>
      </c>
      <c r="BW254" s="224">
        <f t="shared" si="373"/>
        <v>366598000</v>
      </c>
      <c r="BX254" s="224">
        <f t="shared" si="373"/>
        <v>154056000</v>
      </c>
      <c r="BY254" s="224">
        <f t="shared" si="373"/>
        <v>34530000</v>
      </c>
      <c r="BZ254" s="224">
        <f t="shared" si="373"/>
        <v>170351000</v>
      </c>
      <c r="CA254" s="224">
        <f t="shared" si="373"/>
        <v>81853000</v>
      </c>
      <c r="CB254" s="224">
        <f t="shared" si="373"/>
        <v>749000</v>
      </c>
      <c r="CC254" s="224">
        <f t="shared" si="373"/>
        <v>367774000</v>
      </c>
      <c r="CD254" s="224">
        <f t="shared" si="373"/>
        <v>40689000</v>
      </c>
    </row>
    <row r="258" spans="1:89">
      <c r="B258" s="239" t="s">
        <v>508</v>
      </c>
      <c r="C258" s="228"/>
    </row>
    <row r="259" spans="1:89">
      <c r="B259" s="228" t="s">
        <v>559</v>
      </c>
      <c r="C259" s="229">
        <f t="shared" ref="C259:AH259" si="374">C$2</f>
        <v>3</v>
      </c>
      <c r="D259" s="281">
        <f t="shared" si="374"/>
        <v>4</v>
      </c>
      <c r="E259" s="229">
        <f t="shared" si="374"/>
        <v>5</v>
      </c>
      <c r="F259" s="229">
        <f t="shared" si="374"/>
        <v>6</v>
      </c>
      <c r="G259" s="229">
        <f t="shared" si="374"/>
        <v>7</v>
      </c>
      <c r="H259" s="229">
        <f t="shared" si="374"/>
        <v>8</v>
      </c>
      <c r="I259" s="229">
        <f t="shared" si="374"/>
        <v>9</v>
      </c>
      <c r="J259" s="229">
        <f t="shared" si="374"/>
        <v>10</v>
      </c>
      <c r="K259" s="229">
        <f t="shared" si="374"/>
        <v>11</v>
      </c>
      <c r="L259" s="229">
        <f t="shared" si="374"/>
        <v>12</v>
      </c>
      <c r="M259" s="229">
        <f t="shared" si="374"/>
        <v>13</v>
      </c>
      <c r="N259" s="229">
        <f t="shared" si="374"/>
        <v>14</v>
      </c>
      <c r="O259" s="229">
        <f t="shared" si="374"/>
        <v>15</v>
      </c>
      <c r="P259" s="229">
        <f t="shared" si="374"/>
        <v>16</v>
      </c>
      <c r="Q259" s="229">
        <f t="shared" si="374"/>
        <v>17</v>
      </c>
      <c r="R259" s="229">
        <f t="shared" si="374"/>
        <v>18</v>
      </c>
      <c r="S259" s="229">
        <f t="shared" si="374"/>
        <v>19</v>
      </c>
      <c r="T259" s="229">
        <f t="shared" si="374"/>
        <v>20</v>
      </c>
      <c r="U259" s="229">
        <f t="shared" si="374"/>
        <v>21</v>
      </c>
      <c r="V259" s="229">
        <f t="shared" si="374"/>
        <v>22</v>
      </c>
      <c r="W259" s="229">
        <f t="shared" si="374"/>
        <v>23</v>
      </c>
      <c r="X259" s="229">
        <f t="shared" si="374"/>
        <v>24</v>
      </c>
      <c r="Y259" s="229">
        <f t="shared" si="374"/>
        <v>25</v>
      </c>
      <c r="Z259" s="229">
        <f t="shared" si="374"/>
        <v>26</v>
      </c>
      <c r="AA259" s="229">
        <f t="shared" si="374"/>
        <v>27</v>
      </c>
      <c r="AB259" s="229">
        <f t="shared" si="374"/>
        <v>28</v>
      </c>
      <c r="AC259" s="229">
        <f t="shared" si="374"/>
        <v>29</v>
      </c>
      <c r="AD259" s="229">
        <f t="shared" si="374"/>
        <v>30</v>
      </c>
      <c r="AE259" s="229">
        <f t="shared" si="374"/>
        <v>31</v>
      </c>
      <c r="AF259" s="229">
        <f t="shared" si="374"/>
        <v>32</v>
      </c>
      <c r="AG259" s="229">
        <f t="shared" si="374"/>
        <v>33</v>
      </c>
      <c r="AH259" s="229">
        <f t="shared" si="374"/>
        <v>34</v>
      </c>
      <c r="AI259" s="229">
        <f t="shared" ref="AI259:BH259" si="375">AI$2</f>
        <v>35</v>
      </c>
      <c r="AJ259" s="229">
        <f t="shared" si="375"/>
        <v>36</v>
      </c>
      <c r="AK259" s="229">
        <f t="shared" si="375"/>
        <v>37</v>
      </c>
      <c r="AL259" s="229">
        <f t="shared" si="375"/>
        <v>38</v>
      </c>
      <c r="AM259" s="229">
        <f t="shared" si="375"/>
        <v>39</v>
      </c>
      <c r="AN259" s="229">
        <f t="shared" si="375"/>
        <v>40</v>
      </c>
      <c r="AO259" s="229">
        <f t="shared" si="375"/>
        <v>41</v>
      </c>
      <c r="AP259" s="229">
        <f t="shared" si="375"/>
        <v>42</v>
      </c>
      <c r="AQ259" s="229">
        <f t="shared" si="375"/>
        <v>43</v>
      </c>
      <c r="AR259" s="229">
        <f t="shared" si="375"/>
        <v>44</v>
      </c>
      <c r="AS259" s="229">
        <f t="shared" si="375"/>
        <v>45</v>
      </c>
      <c r="AT259" s="229">
        <f t="shared" si="375"/>
        <v>46</v>
      </c>
      <c r="AU259" s="229">
        <f t="shared" si="375"/>
        <v>47</v>
      </c>
      <c r="AV259" s="229">
        <f t="shared" si="375"/>
        <v>48</v>
      </c>
      <c r="AW259" s="229">
        <f t="shared" si="375"/>
        <v>49</v>
      </c>
      <c r="AX259" s="229">
        <f t="shared" si="375"/>
        <v>50</v>
      </c>
      <c r="AY259" s="229">
        <f t="shared" si="375"/>
        <v>51</v>
      </c>
      <c r="AZ259" s="229">
        <f t="shared" si="375"/>
        <v>52</v>
      </c>
      <c r="BA259" s="229">
        <f t="shared" si="375"/>
        <v>53</v>
      </c>
      <c r="BB259" s="229">
        <f t="shared" si="375"/>
        <v>54</v>
      </c>
      <c r="BC259" s="229">
        <f t="shared" si="375"/>
        <v>55</v>
      </c>
      <c r="BD259" s="229">
        <f t="shared" si="375"/>
        <v>56</v>
      </c>
      <c r="BE259" s="229">
        <f t="shared" si="375"/>
        <v>57</v>
      </c>
      <c r="BF259" s="229">
        <f t="shared" si="375"/>
        <v>58</v>
      </c>
      <c r="BG259" s="229">
        <f t="shared" si="375"/>
        <v>59</v>
      </c>
      <c r="BH259" s="229">
        <f t="shared" si="375"/>
        <v>60</v>
      </c>
    </row>
    <row r="260" spans="1:89" s="241" customFormat="1">
      <c r="B260" s="230" t="s">
        <v>572</v>
      </c>
      <c r="C260" s="242"/>
      <c r="D260" s="282" t="s">
        <v>561</v>
      </c>
      <c r="E260" s="237">
        <v>10</v>
      </c>
      <c r="F260" s="237">
        <v>30</v>
      </c>
      <c r="G260" s="237">
        <v>40</v>
      </c>
      <c r="H260" s="237">
        <v>60</v>
      </c>
      <c r="I260" s="237">
        <v>70</v>
      </c>
      <c r="J260" s="237">
        <v>80</v>
      </c>
      <c r="K260" s="237">
        <v>90</v>
      </c>
      <c r="L260" s="237">
        <v>100</v>
      </c>
      <c r="M260" s="237">
        <v>120</v>
      </c>
      <c r="N260" s="237">
        <v>130</v>
      </c>
      <c r="O260" s="237">
        <v>150</v>
      </c>
      <c r="P260" s="237">
        <v>160</v>
      </c>
      <c r="Q260" s="237">
        <v>170</v>
      </c>
      <c r="R260" s="237">
        <v>180</v>
      </c>
      <c r="S260" s="237">
        <v>190</v>
      </c>
      <c r="T260" s="237">
        <v>200</v>
      </c>
      <c r="U260" s="237">
        <v>210</v>
      </c>
      <c r="V260" s="237">
        <v>220</v>
      </c>
      <c r="W260" s="237">
        <v>230</v>
      </c>
      <c r="X260" s="237">
        <v>240</v>
      </c>
      <c r="Y260" s="237">
        <v>250</v>
      </c>
      <c r="Z260" s="237">
        <v>260</v>
      </c>
      <c r="AA260" s="237">
        <v>270</v>
      </c>
      <c r="AB260" s="237">
        <v>280</v>
      </c>
      <c r="AC260" s="237">
        <v>300</v>
      </c>
      <c r="AD260" s="237">
        <v>310</v>
      </c>
      <c r="AE260" s="237">
        <v>320</v>
      </c>
      <c r="AF260" s="237">
        <v>330</v>
      </c>
      <c r="AG260" s="237">
        <v>350</v>
      </c>
      <c r="AH260" s="237">
        <v>360</v>
      </c>
      <c r="AI260" s="237">
        <v>380</v>
      </c>
      <c r="AJ260" s="237">
        <v>390</v>
      </c>
      <c r="AK260" s="237">
        <v>400</v>
      </c>
      <c r="AL260" s="237">
        <v>410</v>
      </c>
      <c r="AM260" s="237">
        <v>420</v>
      </c>
      <c r="AN260" s="237">
        <v>480</v>
      </c>
      <c r="AO260" s="237">
        <v>500</v>
      </c>
      <c r="AP260" s="237">
        <v>510</v>
      </c>
      <c r="AQ260" s="237">
        <v>520</v>
      </c>
      <c r="AR260" s="237">
        <v>530</v>
      </c>
      <c r="AS260" s="237">
        <v>540</v>
      </c>
      <c r="AT260" s="237">
        <v>550</v>
      </c>
      <c r="AU260" s="237">
        <v>560</v>
      </c>
      <c r="AV260" s="237">
        <v>570</v>
      </c>
      <c r="AW260" s="237">
        <v>580</v>
      </c>
      <c r="AX260" s="237">
        <v>590</v>
      </c>
      <c r="AY260" s="237">
        <v>600</v>
      </c>
      <c r="AZ260" s="237">
        <v>610</v>
      </c>
      <c r="BA260" s="237">
        <v>620</v>
      </c>
      <c r="BB260" s="237">
        <v>630</v>
      </c>
      <c r="BC260" s="237">
        <v>640</v>
      </c>
      <c r="BD260" s="237">
        <v>960</v>
      </c>
      <c r="BE260" s="237">
        <v>970</v>
      </c>
      <c r="BF260" s="237">
        <v>980</v>
      </c>
      <c r="BG260" s="237">
        <v>990</v>
      </c>
      <c r="BH260" s="242" t="s">
        <v>497</v>
      </c>
    </row>
    <row r="261" spans="1:89" s="29" customFormat="1" ht="22.9" customHeight="1">
      <c r="A261" s="243"/>
      <c r="B261" s="228"/>
      <c r="C261" s="228"/>
      <c r="D261" s="283" t="s">
        <v>558</v>
      </c>
      <c r="E261" s="238" t="str">
        <f t="shared" ref="E261:AJ261" si="376">VLOOKUP(E260,num,15,FALSE)</f>
        <v>Barrington</v>
      </c>
      <c r="F261" s="238" t="str">
        <f t="shared" si="376"/>
        <v>Burrillville</v>
      </c>
      <c r="G261" s="238" t="str">
        <f t="shared" si="376"/>
        <v>Central Falls</v>
      </c>
      <c r="H261" s="238" t="str">
        <f t="shared" si="376"/>
        <v>Coventry</v>
      </c>
      <c r="I261" s="238" t="str">
        <f t="shared" si="376"/>
        <v>Cranston</v>
      </c>
      <c r="J261" s="238" t="str">
        <f t="shared" si="376"/>
        <v>Cumberland</v>
      </c>
      <c r="K261" s="238" t="str">
        <f t="shared" si="376"/>
        <v>East Greenwich</v>
      </c>
      <c r="L261" s="238" t="str">
        <f t="shared" si="376"/>
        <v>E Providence</v>
      </c>
      <c r="M261" s="238" t="str">
        <f t="shared" si="376"/>
        <v>Foster</v>
      </c>
      <c r="N261" s="238" t="str">
        <f t="shared" si="376"/>
        <v>Glocester</v>
      </c>
      <c r="O261" s="238" t="str">
        <f t="shared" si="376"/>
        <v>Jamestown</v>
      </c>
      <c r="P261" s="238" t="str">
        <f t="shared" si="376"/>
        <v>Johnston</v>
      </c>
      <c r="Q261" s="238" t="str">
        <f t="shared" si="376"/>
        <v>Lincoln</v>
      </c>
      <c r="R261" s="238" t="str">
        <f t="shared" si="376"/>
        <v>Little Compton</v>
      </c>
      <c r="S261" s="238" t="str">
        <f t="shared" si="376"/>
        <v>Middletown</v>
      </c>
      <c r="T261" s="238" t="str">
        <f t="shared" si="376"/>
        <v>Narragansett</v>
      </c>
      <c r="U261" s="238" t="str">
        <f t="shared" si="376"/>
        <v>Newport</v>
      </c>
      <c r="V261" s="238" t="str">
        <f t="shared" si="376"/>
        <v>New Shoreham</v>
      </c>
      <c r="W261" s="238" t="str">
        <f t="shared" si="376"/>
        <v>North Kingstown</v>
      </c>
      <c r="X261" s="238" t="str">
        <f t="shared" si="376"/>
        <v>North Providence</v>
      </c>
      <c r="Y261" s="238" t="str">
        <f t="shared" si="376"/>
        <v>North Smithfield</v>
      </c>
      <c r="Z261" s="238" t="str">
        <f t="shared" si="376"/>
        <v>Pawtucket</v>
      </c>
      <c r="AA261" s="238" t="str">
        <f t="shared" si="376"/>
        <v>Portsmouth</v>
      </c>
      <c r="AB261" s="238" t="str">
        <f t="shared" si="376"/>
        <v>Providence</v>
      </c>
      <c r="AC261" s="238" t="str">
        <f t="shared" si="376"/>
        <v>Scituate</v>
      </c>
      <c r="AD261" s="238" t="str">
        <f t="shared" si="376"/>
        <v>Smithfield</v>
      </c>
      <c r="AE261" s="238" t="str">
        <f t="shared" si="376"/>
        <v>South Kingstown</v>
      </c>
      <c r="AF261" s="238" t="str">
        <f t="shared" si="376"/>
        <v>Tiverton</v>
      </c>
      <c r="AG261" s="238" t="str">
        <f t="shared" si="376"/>
        <v>Warwick</v>
      </c>
      <c r="AH261" s="238" t="str">
        <f t="shared" si="376"/>
        <v>Westerly</v>
      </c>
      <c r="AI261" s="238" t="str">
        <f t="shared" si="376"/>
        <v>W Warwick</v>
      </c>
      <c r="AJ261" s="238" t="str">
        <f t="shared" si="376"/>
        <v>Woonsocket</v>
      </c>
      <c r="AK261" s="238" t="str">
        <f t="shared" ref="AK261:BG261" si="377">VLOOKUP(AK260,num,15,FALSE)</f>
        <v>Davies</v>
      </c>
      <c r="AL261" s="238" t="str">
        <f t="shared" si="377"/>
        <v>Deaf</v>
      </c>
      <c r="AM261" s="238" t="str">
        <f t="shared" si="377"/>
        <v>Metropolitan C&amp;TC</v>
      </c>
      <c r="AN261" s="238" t="str">
        <f t="shared" si="377"/>
        <v>Highlander</v>
      </c>
      <c r="AO261" s="238" t="str">
        <f t="shared" si="377"/>
        <v>New England Laborers</v>
      </c>
      <c r="AP261" s="238" t="str">
        <f t="shared" si="377"/>
        <v>Cuffee</v>
      </c>
      <c r="AQ261" s="238" t="str">
        <f t="shared" si="377"/>
        <v>Kingston Hill</v>
      </c>
      <c r="AR261" s="238" t="str">
        <f t="shared" si="377"/>
        <v>International</v>
      </c>
      <c r="AS261" s="238" t="str">
        <f t="shared" si="377"/>
        <v>Blackstone</v>
      </c>
      <c r="AT261" s="238" t="str">
        <f t="shared" si="377"/>
        <v>Compass</v>
      </c>
      <c r="AU261" s="238" t="str">
        <f t="shared" si="377"/>
        <v>Times 2</v>
      </c>
      <c r="AV261" s="238" t="str">
        <f t="shared" si="377"/>
        <v>ACES</v>
      </c>
      <c r="AW261" s="238" t="str">
        <f t="shared" si="377"/>
        <v>Beacon</v>
      </c>
      <c r="AX261" s="238" t="str">
        <f t="shared" si="377"/>
        <v>Learning Community</v>
      </c>
      <c r="AY261" s="238" t="str">
        <f t="shared" si="377"/>
        <v>Segue</v>
      </c>
      <c r="AZ261" s="238" t="str">
        <f t="shared" si="377"/>
        <v>RIMA-BV</v>
      </c>
      <c r="BA261" s="238" t="str">
        <f t="shared" ref="BA261:BB261" si="378">VLOOKUP(BA260,num,15,FALSE)</f>
        <v>Greene</v>
      </c>
      <c r="BB261" s="238" t="str">
        <f t="shared" si="378"/>
        <v>Trinity</v>
      </c>
      <c r="BC261" s="238" t="s">
        <v>1498</v>
      </c>
      <c r="BD261" s="238" t="str">
        <f t="shared" si="377"/>
        <v>Bristol-Warren</v>
      </c>
      <c r="BE261" s="238" t="str">
        <f t="shared" si="377"/>
        <v>Exeter-W. Greenwich</v>
      </c>
      <c r="BF261" s="238" t="str">
        <f t="shared" si="377"/>
        <v>Chariho</v>
      </c>
      <c r="BG261" s="238" t="str">
        <f t="shared" si="377"/>
        <v>Foster-Glocester</v>
      </c>
      <c r="BH261" s="38"/>
    </row>
    <row r="262" spans="1:89" s="30" customFormat="1" ht="22.9" customHeight="1">
      <c r="A262" s="207"/>
      <c r="B262" s="244"/>
      <c r="C262" s="228"/>
      <c r="D262" s="284" t="s">
        <v>557</v>
      </c>
      <c r="E262" s="99" t="b">
        <f t="shared" ref="E262:P262" si="379">EXACT(E261,E263)</f>
        <v>1</v>
      </c>
      <c r="F262" s="99" t="b">
        <f t="shared" si="379"/>
        <v>1</v>
      </c>
      <c r="G262" s="99" t="b">
        <f t="shared" si="379"/>
        <v>1</v>
      </c>
      <c r="H262" s="99" t="b">
        <f t="shared" si="379"/>
        <v>1</v>
      </c>
      <c r="I262" s="99" t="b">
        <f t="shared" si="379"/>
        <v>1</v>
      </c>
      <c r="J262" s="99" t="b">
        <f t="shared" si="379"/>
        <v>1</v>
      </c>
      <c r="K262" s="99" t="b">
        <f t="shared" si="379"/>
        <v>1</v>
      </c>
      <c r="L262" s="99" t="b">
        <f t="shared" si="379"/>
        <v>1</v>
      </c>
      <c r="M262" s="99" t="b">
        <f t="shared" si="379"/>
        <v>1</v>
      </c>
      <c r="N262" s="99" t="b">
        <f t="shared" si="379"/>
        <v>1</v>
      </c>
      <c r="O262" s="99" t="b">
        <f t="shared" si="379"/>
        <v>1</v>
      </c>
      <c r="P262" s="99" t="b">
        <f t="shared" si="379"/>
        <v>1</v>
      </c>
      <c r="Q262" s="99" t="b">
        <f t="shared" ref="Q262:BH262" si="380">EXACT(Q261,Q263)</f>
        <v>1</v>
      </c>
      <c r="R262" s="99" t="b">
        <f t="shared" si="380"/>
        <v>1</v>
      </c>
      <c r="S262" s="99" t="b">
        <f t="shared" si="380"/>
        <v>1</v>
      </c>
      <c r="T262" s="99" t="b">
        <f t="shared" si="380"/>
        <v>1</v>
      </c>
      <c r="U262" s="99" t="b">
        <f t="shared" si="380"/>
        <v>1</v>
      </c>
      <c r="V262" s="99" t="b">
        <f t="shared" si="380"/>
        <v>1</v>
      </c>
      <c r="W262" s="99" t="b">
        <f t="shared" si="380"/>
        <v>1</v>
      </c>
      <c r="X262" s="99" t="b">
        <f t="shared" si="380"/>
        <v>1</v>
      </c>
      <c r="Y262" s="99" t="b">
        <f t="shared" si="380"/>
        <v>1</v>
      </c>
      <c r="Z262" s="99" t="b">
        <f t="shared" si="380"/>
        <v>1</v>
      </c>
      <c r="AA262" s="99" t="b">
        <f t="shared" si="380"/>
        <v>1</v>
      </c>
      <c r="AB262" s="99" t="b">
        <f t="shared" si="380"/>
        <v>1</v>
      </c>
      <c r="AC262" s="99" t="b">
        <f t="shared" si="380"/>
        <v>1</v>
      </c>
      <c r="AD262" s="99" t="b">
        <f t="shared" si="380"/>
        <v>1</v>
      </c>
      <c r="AE262" s="99" t="b">
        <f t="shared" si="380"/>
        <v>1</v>
      </c>
      <c r="AF262" s="99" t="b">
        <f t="shared" si="380"/>
        <v>1</v>
      </c>
      <c r="AG262" s="99" t="b">
        <f t="shared" si="380"/>
        <v>1</v>
      </c>
      <c r="AH262" s="99" t="b">
        <f t="shared" si="380"/>
        <v>1</v>
      </c>
      <c r="AI262" s="99" t="b">
        <f t="shared" si="380"/>
        <v>1</v>
      </c>
      <c r="AJ262" s="99" t="b">
        <f t="shared" si="380"/>
        <v>1</v>
      </c>
      <c r="AK262" s="99" t="b">
        <f t="shared" si="380"/>
        <v>1</v>
      </c>
      <c r="AL262" s="99" t="b">
        <f t="shared" si="380"/>
        <v>1</v>
      </c>
      <c r="AM262" s="99" t="b">
        <f t="shared" si="380"/>
        <v>1</v>
      </c>
      <c r="AN262" s="99" t="b">
        <f t="shared" si="380"/>
        <v>1</v>
      </c>
      <c r="AO262" s="99" t="b">
        <f t="shared" si="380"/>
        <v>1</v>
      </c>
      <c r="AP262" s="99" t="b">
        <f t="shared" si="380"/>
        <v>1</v>
      </c>
      <c r="AQ262" s="99" t="b">
        <f t="shared" si="380"/>
        <v>1</v>
      </c>
      <c r="AR262" s="99" t="b">
        <f t="shared" si="380"/>
        <v>1</v>
      </c>
      <c r="AS262" s="99" t="b">
        <f t="shared" si="380"/>
        <v>1</v>
      </c>
      <c r="AT262" s="99" t="b">
        <f t="shared" si="380"/>
        <v>1</v>
      </c>
      <c r="AU262" s="99" t="b">
        <f t="shared" si="380"/>
        <v>1</v>
      </c>
      <c r="AV262" s="99" t="b">
        <f t="shared" si="380"/>
        <v>1</v>
      </c>
      <c r="AW262" s="99" t="b">
        <f t="shared" si="380"/>
        <v>1</v>
      </c>
      <c r="AX262" s="99" t="b">
        <f t="shared" si="380"/>
        <v>1</v>
      </c>
      <c r="AY262" s="99" t="b">
        <f t="shared" si="380"/>
        <v>1</v>
      </c>
      <c r="AZ262" s="99" t="b">
        <f t="shared" si="380"/>
        <v>1</v>
      </c>
      <c r="BA262" s="99" t="b">
        <f t="shared" ref="BA262:BC262" si="381">EXACT(BA261,BA263)</f>
        <v>1</v>
      </c>
      <c r="BB262" s="99" t="b">
        <f t="shared" si="381"/>
        <v>1</v>
      </c>
      <c r="BC262" s="99" t="b">
        <f t="shared" si="381"/>
        <v>1</v>
      </c>
      <c r="BD262" s="99" t="b">
        <f t="shared" si="380"/>
        <v>1</v>
      </c>
      <c r="BE262" s="99" t="b">
        <f t="shared" si="380"/>
        <v>1</v>
      </c>
      <c r="BF262" s="99" t="b">
        <f t="shared" si="380"/>
        <v>1</v>
      </c>
      <c r="BG262" s="99" t="b">
        <f t="shared" si="380"/>
        <v>1</v>
      </c>
      <c r="BH262" s="99" t="b">
        <f t="shared" si="380"/>
        <v>1</v>
      </c>
    </row>
    <row r="263" spans="1:89" s="30" customFormat="1" ht="22.9" customHeight="1">
      <c r="A263" s="207"/>
      <c r="B263" s="38" t="s">
        <v>46</v>
      </c>
      <c r="C263" s="245" t="s">
        <v>556</v>
      </c>
      <c r="D263" s="494" t="s">
        <v>46</v>
      </c>
      <c r="E263" s="493" t="s">
        <v>510</v>
      </c>
      <c r="F263" s="493" t="s">
        <v>514</v>
      </c>
      <c r="G263" s="493" t="s">
        <v>515</v>
      </c>
      <c r="H263" s="493" t="s">
        <v>516</v>
      </c>
      <c r="I263" s="493" t="s">
        <v>517</v>
      </c>
      <c r="J263" s="493" t="s">
        <v>518</v>
      </c>
      <c r="K263" s="493" t="s">
        <v>545</v>
      </c>
      <c r="L263" s="493" t="s">
        <v>519</v>
      </c>
      <c r="M263" s="493" t="s">
        <v>520</v>
      </c>
      <c r="N263" s="493" t="s">
        <v>547</v>
      </c>
      <c r="O263" s="493" t="s">
        <v>523</v>
      </c>
      <c r="P263" s="493" t="s">
        <v>524</v>
      </c>
      <c r="Q263" s="493" t="s">
        <v>548</v>
      </c>
      <c r="R263" s="493" t="s">
        <v>527</v>
      </c>
      <c r="S263" s="493" t="s">
        <v>529</v>
      </c>
      <c r="T263" s="493" t="s">
        <v>530</v>
      </c>
      <c r="U263" s="493" t="s">
        <v>549</v>
      </c>
      <c r="V263" s="493" t="s">
        <v>532</v>
      </c>
      <c r="W263" s="493" t="s">
        <v>533</v>
      </c>
      <c r="X263" s="490" t="s">
        <v>688</v>
      </c>
      <c r="Y263" s="490" t="s">
        <v>550</v>
      </c>
      <c r="Z263" s="490" t="s">
        <v>534</v>
      </c>
      <c r="AA263" s="490" t="s">
        <v>535</v>
      </c>
      <c r="AB263" s="490" t="s">
        <v>536</v>
      </c>
      <c r="AC263" s="490" t="s">
        <v>551</v>
      </c>
      <c r="AD263" s="490" t="s">
        <v>538</v>
      </c>
      <c r="AE263" s="490" t="s">
        <v>539</v>
      </c>
      <c r="AF263" s="490" t="s">
        <v>540</v>
      </c>
      <c r="AG263" s="490" t="s">
        <v>553</v>
      </c>
      <c r="AH263" s="490" t="s">
        <v>554</v>
      </c>
      <c r="AI263" s="490" t="s">
        <v>541</v>
      </c>
      <c r="AJ263" s="490" t="s">
        <v>555</v>
      </c>
      <c r="AK263" s="490" t="s">
        <v>562</v>
      </c>
      <c r="AL263" s="490" t="s">
        <v>563</v>
      </c>
      <c r="AM263" s="490" t="s">
        <v>528</v>
      </c>
      <c r="AN263" s="490" t="s">
        <v>692</v>
      </c>
      <c r="AO263" s="493" t="s">
        <v>531</v>
      </c>
      <c r="AP263" s="493" t="s">
        <v>544</v>
      </c>
      <c r="AQ263" s="493" t="s">
        <v>525</v>
      </c>
      <c r="AR263" s="493" t="s">
        <v>522</v>
      </c>
      <c r="AS263" s="493" t="s">
        <v>512</v>
      </c>
      <c r="AT263" s="493" t="s">
        <v>543</v>
      </c>
      <c r="AU263" s="493" t="s">
        <v>552</v>
      </c>
      <c r="AV263" s="493" t="s">
        <v>1475</v>
      </c>
      <c r="AW263" s="493" t="s">
        <v>511</v>
      </c>
      <c r="AX263" s="493" t="s">
        <v>526</v>
      </c>
      <c r="AY263" s="493" t="s">
        <v>537</v>
      </c>
      <c r="AZ263" s="493" t="s">
        <v>689</v>
      </c>
      <c r="BA263" s="493" t="s">
        <v>1473</v>
      </c>
      <c r="BB263" s="493" t="s">
        <v>1474</v>
      </c>
      <c r="BC263" s="500" t="s">
        <v>1498</v>
      </c>
      <c r="BD263" s="493" t="s">
        <v>513</v>
      </c>
      <c r="BE263" s="493" t="s">
        <v>546</v>
      </c>
      <c r="BF263" s="493" t="s">
        <v>542</v>
      </c>
      <c r="BG263" s="493" t="s">
        <v>521</v>
      </c>
      <c r="BH263" s="493"/>
    </row>
    <row r="264" spans="1:89">
      <c r="A264" s="253">
        <f t="shared" ref="A264:A353" si="382">LEFT(B264,5)*1</f>
        <v>51110</v>
      </c>
      <c r="B264" s="251" t="s">
        <v>214</v>
      </c>
      <c r="C264" s="99" t="b">
        <f t="shared" ref="C264:C326" si="383">EXACT(D264,B264)</f>
        <v>1</v>
      </c>
      <c r="D264" s="492" t="s">
        <v>214</v>
      </c>
      <c r="E264" s="491">
        <v>26069333.179999996</v>
      </c>
      <c r="F264" s="491">
        <v>16808982.879999995</v>
      </c>
      <c r="G264" s="491">
        <v>26251403.050000008</v>
      </c>
      <c r="H264" s="491">
        <v>39536524.639999986</v>
      </c>
      <c r="I264" s="493">
        <v>82874225.720000014</v>
      </c>
      <c r="J264" s="491">
        <v>29922387.919999998</v>
      </c>
      <c r="K264" s="491">
        <v>19279164.259999983</v>
      </c>
      <c r="L264" s="491">
        <v>39119900.530000061</v>
      </c>
      <c r="M264" s="491">
        <v>2403402.1799999997</v>
      </c>
      <c r="N264" s="491">
        <v>4974482.2200000025</v>
      </c>
      <c r="O264" s="491">
        <v>5208135.9900000021</v>
      </c>
      <c r="P264" s="491">
        <v>24642957.579999991</v>
      </c>
      <c r="Q264" s="491">
        <v>28560465.460000005</v>
      </c>
      <c r="R264" s="491">
        <v>3038878.1300000004</v>
      </c>
      <c r="S264" s="491">
        <v>20265203.939999994</v>
      </c>
      <c r="T264" s="491">
        <v>15554884.649999997</v>
      </c>
      <c r="U264" s="491">
        <v>19507973.72000001</v>
      </c>
      <c r="V264" s="491">
        <v>2492261.8100000005</v>
      </c>
      <c r="W264" s="491">
        <v>33660863.580000006</v>
      </c>
      <c r="X264" s="491">
        <v>25766823.710000001</v>
      </c>
      <c r="Y264" s="491">
        <v>12766304.069999997</v>
      </c>
      <c r="Z264" s="491">
        <v>57596522.830000125</v>
      </c>
      <c r="AA264" s="491">
        <v>19007987.949999996</v>
      </c>
      <c r="AB264" s="491">
        <v>151634596</v>
      </c>
      <c r="AC264" s="491">
        <v>13337806.199999996</v>
      </c>
      <c r="AD264" s="491">
        <v>19553168.290000003</v>
      </c>
      <c r="AE264" s="491">
        <v>32926271.150000002</v>
      </c>
      <c r="AF264" s="491">
        <v>14976083.959999997</v>
      </c>
      <c r="AG264" s="491">
        <v>93281822.930000156</v>
      </c>
      <c r="AH264" s="491">
        <v>30416428.059999987</v>
      </c>
      <c r="AI264" s="491">
        <v>28193194.550000008</v>
      </c>
      <c r="AJ264" s="491">
        <v>40194370.180000022</v>
      </c>
      <c r="AK264" s="491">
        <v>7489610.5099999877</v>
      </c>
      <c r="AL264" s="491">
        <v>3448759.3100000005</v>
      </c>
      <c r="AM264" s="491">
        <v>7094002.3099999977</v>
      </c>
      <c r="AN264" s="491">
        <v>2415936.2000000007</v>
      </c>
      <c r="AO264" s="491">
        <v>1499913.3099999996</v>
      </c>
      <c r="AP264" s="491">
        <v>5273544.8899999969</v>
      </c>
      <c r="AQ264" s="491">
        <v>1146835.97</v>
      </c>
      <c r="AR264" s="491">
        <v>2305066</v>
      </c>
      <c r="AS264" s="491">
        <v>1215013.9200000002</v>
      </c>
      <c r="AT264" s="491">
        <v>1025010.7</v>
      </c>
      <c r="AU264" s="491">
        <v>3815364.2300000004</v>
      </c>
      <c r="AV264" s="491">
        <v>1801143.98</v>
      </c>
      <c r="AW264" s="491">
        <v>1626145.3699999994</v>
      </c>
      <c r="AX264" s="491">
        <v>3681956.8</v>
      </c>
      <c r="AY264" s="491">
        <v>1700673</v>
      </c>
      <c r="AZ264" s="491">
        <v>3057107.7200000011</v>
      </c>
      <c r="BA264" s="491">
        <v>845074.32</v>
      </c>
      <c r="BB264" s="491">
        <v>452568.93</v>
      </c>
      <c r="BC264" s="498">
        <v>788013.85000000009</v>
      </c>
      <c r="BD264" s="491">
        <v>26748762.250000007</v>
      </c>
      <c r="BE264" s="491">
        <v>16332869.529999996</v>
      </c>
      <c r="BF264" s="491">
        <v>30740750.269999988</v>
      </c>
      <c r="BG264" s="491">
        <v>9768688.9200000018</v>
      </c>
      <c r="BH264" s="491">
        <v>1114095623.6100001</v>
      </c>
      <c r="BJ264" s="427">
        <f t="shared" ref="BJ264:BJ326" si="384">ROUNDUP(MIN($AN264:$BC264),-3)</f>
        <v>453000</v>
      </c>
      <c r="BK264" s="427">
        <f t="shared" ref="BK264:BK326" si="385">ROUNDUP(MAX($AN264:$BC264),-3)</f>
        <v>5274000</v>
      </c>
      <c r="BL264" s="427">
        <f t="shared" ref="BL264:BL326" si="386">IF(ISERROR(ROUNDUP(AVERAGE($AN264:$BC264),-3))=TRUE,0,ROUNDUP(AVERAGE($AN264:$BC264),-3))</f>
        <v>2041000</v>
      </c>
      <c r="BM264" s="427">
        <f t="shared" ref="BM264:BM326" si="387">ROUNDUP(MIN($BD264:$BG264),-3)</f>
        <v>9769000</v>
      </c>
      <c r="BN264" s="427">
        <f t="shared" ref="BN264:BN326" si="388">ROUNDUP(MAX($BD264:$BG264),-3)</f>
        <v>30741000</v>
      </c>
      <c r="BO264" s="427">
        <f t="shared" ref="BO264:BO326" si="389">IF(ISERROR(ROUNDUP(AVERAGE($BD264:$BG264),-3))=TRUE,0,ROUNDUP(AVERAGE($BD264:$BG264),-3))</f>
        <v>20898000</v>
      </c>
      <c r="BP264" s="427">
        <f t="shared" ref="BP264:BP326" si="390">ROUNDUP(MIN($AK264:$AM264),-3)</f>
        <v>3449000</v>
      </c>
      <c r="BQ264" s="427">
        <f t="shared" ref="BQ264:BQ326" si="391">ROUNDUP(MAX($AK264:$AM264),-3)</f>
        <v>7490000</v>
      </c>
      <c r="BR264" s="427">
        <f t="shared" ref="BR264:BR326" si="392">IF(ISERROR(ROUNDUP(AVERAGE($AK264:$AM264),-3))=TRUE,0,ROUNDUP(AVERAGE($AK264:$AM264),-3))</f>
        <v>6011000</v>
      </c>
      <c r="BS264" s="427">
        <f t="shared" ref="BS264:BS326" si="393">ROUNDUP(MIN($E264,$F264,$H264,$J264,$K264,$M264,$N264,$O264,$Q264,$R264,$S264,$T264,$V264,$W264,$Y264,$AA264,$AC264,$AD264,$AE264,$AF264,$AH264),-3)</f>
        <v>2404000</v>
      </c>
      <c r="BT264" s="427">
        <f t="shared" ref="BT264:BT326" si="394">ROUNDUP(MAX($E264,$F264,$H264,$J264,$K264,$M264,$N264,$O264,$Q264,$R264,$S264,$T264,$V264,$W264,$Y264,$AA264,$AC264,$AD264,$AE264,$AF264,$AH264),-3)</f>
        <v>39537000</v>
      </c>
      <c r="BU264" s="427">
        <f t="shared" ref="BU264:BU326" si="395">IF(ISERROR(ROUNDUP(AVERAGE($E264, $F264, $H264, $J264,$K264, $M264, $O264,$Q264,$R264,$S264,$T264,$V264,$W264,$Y264,$AA264,$AC264,$AD264,$AE264,$AF264,$AH264),-3))=TRUE,0,ROUNDUP(AVERAGE($E264, $F264, $H264, $J264,$K264, $M264, $O264,$Q264,$R264,$S264,$T264,$V264,$W264,$Y264,$AA264,$AC264,$AD264,$AE264,$AF264,$AH264),-3))</f>
        <v>19290000</v>
      </c>
      <c r="BV264" s="427">
        <f t="shared" ref="BV264:BV326" si="396">ROUNDUP(MIN($G264,$Z264,$AB264,$AJ264),-3)</f>
        <v>26252000</v>
      </c>
      <c r="BW264" s="427">
        <f t="shared" ref="BW264:BW326" si="397">ROUNDUP(MAX($G264,$Z264,$AB264,$AJ264),-3)</f>
        <v>151635000</v>
      </c>
      <c r="BX264" s="427">
        <f t="shared" ref="BX264:BX326" si="398">IF(ISERROR(ROUNDUP(AVERAGE($G264,$Z264, $AB264,$AJ264),-3))=TRUE,0,ROUNDUP(AVERAGE($G264,$Z264, $AB264,$AJ264),-3))</f>
        <v>68920000</v>
      </c>
      <c r="BY264" s="427">
        <f t="shared" ref="BY264:BY326" si="399">ROUNDUP(MIN($I264,$L264,$P264,$U264,$X264,$AG264,$AI264),-3)</f>
        <v>19508000</v>
      </c>
      <c r="BZ264" s="427">
        <f t="shared" ref="BZ264:BZ326" si="400">ROUNDUP(MAX($I264,$L264,$P264,$U264,$X264,$AG264,$AI264),-3)</f>
        <v>93282000</v>
      </c>
      <c r="CA264" s="427">
        <f t="shared" ref="CA264:CA326" si="401">IF(ISERROR(ROUNDUP(AVERAGE($I264, $L264, $P264, $U264,$X264,$AG264, $AI264),-3))=TRUE,0,ROUNDUP(AVERAGE($I264, $L264, $P264,$U264, $X264,$AG264, $AI264),-3))</f>
        <v>44770000</v>
      </c>
      <c r="CB264" s="233">
        <f t="shared" ref="CB264:CB326" si="402">ROUNDUP(MIN($E264:$BG264),-3)</f>
        <v>453000</v>
      </c>
      <c r="CC264" s="233">
        <f t="shared" ref="CC264:CC326" si="403">ROUNDUP(MAX($E264:$BG264),-3)</f>
        <v>151635000</v>
      </c>
      <c r="CD264" s="233">
        <f t="shared" ref="CD264:CD326" si="404">IF(ISERROR(ROUNDUP(AVERAGE($E264:$BG264),-3))=TRUE,0,ROUNDUP(AVERAGE($E264:$BG264),-3))</f>
        <v>20257000</v>
      </c>
      <c r="CE264" s="428">
        <f t="shared" ref="CE264" si="405">COUNT(E264:BG264)</f>
        <v>55</v>
      </c>
      <c r="CF264" s="426">
        <f t="shared" ref="CF264:CF326" si="406">COUNT($AN264:$BC264)</f>
        <v>16</v>
      </c>
      <c r="CG264" s="426">
        <f t="shared" ref="CG264:CG326" si="407">COUNT($BD264:$BG264)</f>
        <v>4</v>
      </c>
      <c r="CH264" s="426">
        <f t="shared" ref="CH264:CH326" si="408">COUNT($AK264:$AM264)</f>
        <v>3</v>
      </c>
      <c r="CI264" s="426">
        <f t="shared" ref="CI264:CI326" si="409">COUNT($E264,$F264,$H264,$J264,$K264,$M264,$N264,$O264,$Q264,$R264,$S264,$T264,$V264,$W264,$Y264,$AA264,$AC264,$AD264,$AE264,$AF264,$AH264)</f>
        <v>21</v>
      </c>
      <c r="CJ264" s="426">
        <f t="shared" ref="CJ264:CJ326" si="410">COUNT($G264,$Z264,$AB264,$AJ264)</f>
        <v>4</v>
      </c>
      <c r="CK264" s="426">
        <f t="shared" ref="CK264:CK274" si="411">COUNT($I264,$L433,$P433,$U264,$X264,$AG264,$AI264)</f>
        <v>7</v>
      </c>
    </row>
    <row r="265" spans="1:89">
      <c r="A265" s="253">
        <f t="shared" si="382"/>
        <v>51111</v>
      </c>
      <c r="B265" s="251" t="s">
        <v>215</v>
      </c>
      <c r="C265" s="99" t="b">
        <f t="shared" si="383"/>
        <v>1</v>
      </c>
      <c r="D265" s="492" t="s">
        <v>215</v>
      </c>
      <c r="E265" s="491"/>
      <c r="F265" s="491"/>
      <c r="G265" s="491"/>
      <c r="H265" s="491">
        <v>297863.01000000007</v>
      </c>
      <c r="I265" s="493"/>
      <c r="J265" s="491"/>
      <c r="K265" s="491"/>
      <c r="L265" s="491"/>
      <c r="M265" s="491"/>
      <c r="N265" s="491"/>
      <c r="O265" s="491"/>
      <c r="P265" s="491"/>
      <c r="Q265" s="491"/>
      <c r="R265" s="491"/>
      <c r="S265" s="491"/>
      <c r="T265" s="491"/>
      <c r="U265" s="491"/>
      <c r="V265" s="491">
        <v>53356.12999999999</v>
      </c>
      <c r="W265" s="491"/>
      <c r="X265" s="491"/>
      <c r="Y265" s="491"/>
      <c r="Z265" s="491"/>
      <c r="AA265" s="491"/>
      <c r="AB265" s="491">
        <v>8467094</v>
      </c>
      <c r="AC265" s="491">
        <v>70525.259999999995</v>
      </c>
      <c r="AD265" s="491"/>
      <c r="AE265" s="491"/>
      <c r="AF265" s="491"/>
      <c r="AG265" s="491"/>
      <c r="AH265" s="491"/>
      <c r="AI265" s="491"/>
      <c r="AJ265" s="491"/>
      <c r="AK265" s="491"/>
      <c r="AL265" s="491"/>
      <c r="AM265" s="491"/>
      <c r="AN265" s="491"/>
      <c r="AO265" s="491"/>
      <c r="AP265" s="491"/>
      <c r="AQ265" s="491"/>
      <c r="AR265" s="491"/>
      <c r="AS265" s="491"/>
      <c r="AT265" s="491"/>
      <c r="AU265" s="491"/>
      <c r="AV265" s="491"/>
      <c r="AW265" s="491"/>
      <c r="AX265" s="491"/>
      <c r="AY265" s="491"/>
      <c r="AZ265" s="491"/>
      <c r="BA265" s="491"/>
      <c r="BB265" s="491"/>
      <c r="BC265" s="498"/>
      <c r="BD265" s="491"/>
      <c r="BE265" s="491"/>
      <c r="BF265" s="491"/>
      <c r="BG265" s="491">
        <v>94647.73000000001</v>
      </c>
      <c r="BH265" s="491">
        <v>8983486.1300000008</v>
      </c>
      <c r="BJ265" s="427">
        <f t="shared" si="384"/>
        <v>0</v>
      </c>
      <c r="BK265" s="427">
        <f t="shared" si="385"/>
        <v>0</v>
      </c>
      <c r="BL265" s="427">
        <f t="shared" si="386"/>
        <v>0</v>
      </c>
      <c r="BM265" s="427">
        <f t="shared" si="387"/>
        <v>95000</v>
      </c>
      <c r="BN265" s="427">
        <f t="shared" si="388"/>
        <v>95000</v>
      </c>
      <c r="BO265" s="427">
        <f t="shared" si="389"/>
        <v>95000</v>
      </c>
      <c r="BP265" s="427">
        <f t="shared" si="390"/>
        <v>0</v>
      </c>
      <c r="BQ265" s="427">
        <f t="shared" si="391"/>
        <v>0</v>
      </c>
      <c r="BR265" s="427">
        <f t="shared" si="392"/>
        <v>0</v>
      </c>
      <c r="BS265" s="427">
        <f t="shared" si="393"/>
        <v>54000</v>
      </c>
      <c r="BT265" s="427">
        <f t="shared" si="394"/>
        <v>298000</v>
      </c>
      <c r="BU265" s="427">
        <f t="shared" si="395"/>
        <v>141000</v>
      </c>
      <c r="BV265" s="427">
        <f t="shared" si="396"/>
        <v>8468000</v>
      </c>
      <c r="BW265" s="427">
        <f t="shared" si="397"/>
        <v>8468000</v>
      </c>
      <c r="BX265" s="427">
        <f t="shared" si="398"/>
        <v>8468000</v>
      </c>
      <c r="BY265" s="427">
        <f t="shared" si="399"/>
        <v>0</v>
      </c>
      <c r="BZ265" s="427">
        <f t="shared" si="400"/>
        <v>0</v>
      </c>
      <c r="CA265" s="427">
        <f t="shared" si="401"/>
        <v>0</v>
      </c>
      <c r="CB265" s="233">
        <f t="shared" si="402"/>
        <v>54000</v>
      </c>
      <c r="CC265" s="233">
        <f t="shared" si="403"/>
        <v>8468000</v>
      </c>
      <c r="CD265" s="233">
        <f t="shared" si="404"/>
        <v>1797000</v>
      </c>
      <c r="CE265" s="428">
        <f t="shared" ref="CE265:CE327" si="412">COUNT(E265:BG265)</f>
        <v>5</v>
      </c>
      <c r="CF265" s="426">
        <f t="shared" si="406"/>
        <v>0</v>
      </c>
      <c r="CG265" s="426">
        <f t="shared" si="407"/>
        <v>1</v>
      </c>
      <c r="CH265" s="426">
        <f t="shared" si="408"/>
        <v>0</v>
      </c>
      <c r="CI265" s="426">
        <f t="shared" si="409"/>
        <v>3</v>
      </c>
      <c r="CJ265" s="426">
        <f t="shared" si="410"/>
        <v>1</v>
      </c>
      <c r="CK265" s="426">
        <f t="shared" si="411"/>
        <v>0</v>
      </c>
    </row>
    <row r="266" spans="1:89">
      <c r="A266" s="253">
        <f t="shared" si="382"/>
        <v>51112</v>
      </c>
      <c r="B266" s="251" t="s">
        <v>216</v>
      </c>
      <c r="C266" s="99" t="b">
        <f t="shared" si="383"/>
        <v>1</v>
      </c>
      <c r="D266" s="492" t="s">
        <v>216</v>
      </c>
      <c r="E266" s="491"/>
      <c r="F266" s="491"/>
      <c r="G266" s="491"/>
      <c r="H266" s="491">
        <v>136070.77000000002</v>
      </c>
      <c r="I266" s="493"/>
      <c r="J266" s="491"/>
      <c r="K266" s="491"/>
      <c r="L266" s="491"/>
      <c r="M266" s="491"/>
      <c r="N266" s="491"/>
      <c r="O266" s="491"/>
      <c r="P266" s="491"/>
      <c r="Q266" s="491"/>
      <c r="R266" s="491"/>
      <c r="S266" s="491"/>
      <c r="T266" s="491"/>
      <c r="U266" s="491"/>
      <c r="V266" s="491"/>
      <c r="W266" s="491"/>
      <c r="X266" s="491"/>
      <c r="Y266" s="491"/>
      <c r="Z266" s="491"/>
      <c r="AA266" s="491"/>
      <c r="AB266" s="491">
        <v>1424593</v>
      </c>
      <c r="AC266" s="491"/>
      <c r="AD266" s="491"/>
      <c r="AE266" s="491"/>
      <c r="AF266" s="491"/>
      <c r="AG266" s="491">
        <v>704485.38000000082</v>
      </c>
      <c r="AH266" s="491"/>
      <c r="AI266" s="491"/>
      <c r="AJ266" s="491"/>
      <c r="AK266" s="491"/>
      <c r="AL266" s="491"/>
      <c r="AM266" s="491"/>
      <c r="AN266" s="491">
        <v>265075.68999999994</v>
      </c>
      <c r="AO266" s="491"/>
      <c r="AP266" s="491"/>
      <c r="AQ266" s="491"/>
      <c r="AR266" s="491"/>
      <c r="AS266" s="491"/>
      <c r="AT266" s="491"/>
      <c r="AU266" s="491"/>
      <c r="AV266" s="491"/>
      <c r="AW266" s="491"/>
      <c r="AX266" s="491"/>
      <c r="AY266" s="491"/>
      <c r="AZ266" s="491"/>
      <c r="BA266" s="491"/>
      <c r="BB266" s="491"/>
      <c r="BC266" s="498"/>
      <c r="BD266" s="491"/>
      <c r="BE266" s="491"/>
      <c r="BF266" s="491"/>
      <c r="BG266" s="491">
        <v>55940.99</v>
      </c>
      <c r="BH266" s="491">
        <v>2586165.8300000005</v>
      </c>
      <c r="BJ266" s="427">
        <f t="shared" si="384"/>
        <v>266000</v>
      </c>
      <c r="BK266" s="427">
        <f t="shared" si="385"/>
        <v>266000</v>
      </c>
      <c r="BL266" s="427">
        <f t="shared" si="386"/>
        <v>266000</v>
      </c>
      <c r="BM266" s="427">
        <f t="shared" si="387"/>
        <v>56000</v>
      </c>
      <c r="BN266" s="427">
        <f t="shared" si="388"/>
        <v>56000</v>
      </c>
      <c r="BO266" s="427">
        <f t="shared" si="389"/>
        <v>56000</v>
      </c>
      <c r="BP266" s="427">
        <f t="shared" si="390"/>
        <v>0</v>
      </c>
      <c r="BQ266" s="427">
        <f t="shared" si="391"/>
        <v>0</v>
      </c>
      <c r="BR266" s="427">
        <f t="shared" si="392"/>
        <v>0</v>
      </c>
      <c r="BS266" s="427">
        <f t="shared" si="393"/>
        <v>137000</v>
      </c>
      <c r="BT266" s="427">
        <f t="shared" si="394"/>
        <v>137000</v>
      </c>
      <c r="BU266" s="427">
        <f t="shared" si="395"/>
        <v>137000</v>
      </c>
      <c r="BV266" s="427">
        <f t="shared" si="396"/>
        <v>1425000</v>
      </c>
      <c r="BW266" s="427">
        <f t="shared" si="397"/>
        <v>1425000</v>
      </c>
      <c r="BX266" s="427">
        <f t="shared" si="398"/>
        <v>1425000</v>
      </c>
      <c r="BY266" s="427">
        <f t="shared" si="399"/>
        <v>705000</v>
      </c>
      <c r="BZ266" s="427">
        <f t="shared" si="400"/>
        <v>705000</v>
      </c>
      <c r="CA266" s="427">
        <f t="shared" si="401"/>
        <v>705000</v>
      </c>
      <c r="CB266" s="233">
        <f t="shared" si="402"/>
        <v>56000</v>
      </c>
      <c r="CC266" s="233">
        <f t="shared" si="403"/>
        <v>1425000</v>
      </c>
      <c r="CD266" s="233">
        <f t="shared" si="404"/>
        <v>518000</v>
      </c>
      <c r="CE266" s="428">
        <f t="shared" si="412"/>
        <v>5</v>
      </c>
      <c r="CF266" s="426">
        <f t="shared" si="406"/>
        <v>1</v>
      </c>
      <c r="CG266" s="426">
        <f t="shared" si="407"/>
        <v>1</v>
      </c>
      <c r="CH266" s="426">
        <f t="shared" si="408"/>
        <v>0</v>
      </c>
      <c r="CI266" s="426">
        <f t="shared" si="409"/>
        <v>1</v>
      </c>
      <c r="CJ266" s="426">
        <f t="shared" si="410"/>
        <v>1</v>
      </c>
      <c r="CK266" s="426">
        <f t="shared" si="411"/>
        <v>3</v>
      </c>
    </row>
    <row r="267" spans="1:89">
      <c r="A267" s="253">
        <f t="shared" si="382"/>
        <v>51113</v>
      </c>
      <c r="B267" s="251" t="s">
        <v>217</v>
      </c>
      <c r="C267" s="99" t="b">
        <f t="shared" si="383"/>
        <v>1</v>
      </c>
      <c r="D267" s="492" t="s">
        <v>217</v>
      </c>
      <c r="E267" s="491">
        <v>776075.78000000014</v>
      </c>
      <c r="F267" s="491">
        <v>247410.80999999988</v>
      </c>
      <c r="G267" s="491"/>
      <c r="H267" s="491">
        <v>140097.13000000009</v>
      </c>
      <c r="I267" s="493"/>
      <c r="J267" s="491">
        <v>110155.22000000002</v>
      </c>
      <c r="K267" s="491"/>
      <c r="L267" s="491">
        <v>257516.15999999989</v>
      </c>
      <c r="M267" s="491"/>
      <c r="N267" s="491">
        <v>9757.9600000000028</v>
      </c>
      <c r="O267" s="491">
        <v>9800</v>
      </c>
      <c r="P267" s="491">
        <v>311730.71999999997</v>
      </c>
      <c r="Q267" s="491">
        <v>132</v>
      </c>
      <c r="R267" s="491">
        <v>19961.009999999995</v>
      </c>
      <c r="S267" s="491">
        <v>49912.67</v>
      </c>
      <c r="T267" s="491">
        <v>116611.63</v>
      </c>
      <c r="U267" s="491"/>
      <c r="V267" s="491">
        <v>6263.6600000000017</v>
      </c>
      <c r="W267" s="491">
        <v>524157.35000000009</v>
      </c>
      <c r="X267" s="491"/>
      <c r="Y267" s="491">
        <v>270608.13000000006</v>
      </c>
      <c r="Z267" s="491">
        <v>1018249.33</v>
      </c>
      <c r="AA267" s="491">
        <v>157826.33000000005</v>
      </c>
      <c r="AB267" s="491">
        <v>330222</v>
      </c>
      <c r="AC267" s="491">
        <v>135472.54999999999</v>
      </c>
      <c r="AD267" s="491">
        <v>159750</v>
      </c>
      <c r="AE267" s="491"/>
      <c r="AF267" s="491"/>
      <c r="AG267" s="491"/>
      <c r="AH267" s="491">
        <v>148573.41</v>
      </c>
      <c r="AI267" s="491"/>
      <c r="AJ267" s="491">
        <v>615560.90999999968</v>
      </c>
      <c r="AK267" s="491">
        <v>106337.24999999999</v>
      </c>
      <c r="AL267" s="491"/>
      <c r="AM267" s="491">
        <v>86750</v>
      </c>
      <c r="AN267" s="491">
        <v>9777.2300000000014</v>
      </c>
      <c r="AO267" s="491"/>
      <c r="AP267" s="491">
        <v>172187.71000000002</v>
      </c>
      <c r="AQ267" s="491">
        <v>13318</v>
      </c>
      <c r="AR267" s="491">
        <v>14799</v>
      </c>
      <c r="AS267" s="491">
        <v>13831.75</v>
      </c>
      <c r="AT267" s="491"/>
      <c r="AU267" s="491"/>
      <c r="AV267" s="491"/>
      <c r="AW267" s="491"/>
      <c r="AX267" s="491">
        <v>117980.00999999994</v>
      </c>
      <c r="AY267" s="491">
        <v>134020</v>
      </c>
      <c r="AZ267" s="491"/>
      <c r="BA267" s="491"/>
      <c r="BB267" s="491">
        <v>2500</v>
      </c>
      <c r="BC267" s="498"/>
      <c r="BD267" s="491"/>
      <c r="BE267" s="491">
        <v>95660.43</v>
      </c>
      <c r="BF267" s="491">
        <v>257046.01000000024</v>
      </c>
      <c r="BG267" s="491"/>
      <c r="BH267" s="491">
        <v>6440052.1499999994</v>
      </c>
      <c r="BJ267" s="427">
        <f t="shared" si="384"/>
        <v>3000</v>
      </c>
      <c r="BK267" s="427">
        <f t="shared" si="385"/>
        <v>173000</v>
      </c>
      <c r="BL267" s="427">
        <f t="shared" si="386"/>
        <v>60000</v>
      </c>
      <c r="BM267" s="427">
        <f t="shared" si="387"/>
        <v>96000</v>
      </c>
      <c r="BN267" s="427">
        <f t="shared" si="388"/>
        <v>258000</v>
      </c>
      <c r="BO267" s="427">
        <f t="shared" si="389"/>
        <v>177000</v>
      </c>
      <c r="BP267" s="427">
        <f t="shared" si="390"/>
        <v>87000</v>
      </c>
      <c r="BQ267" s="427">
        <f t="shared" si="391"/>
        <v>107000</v>
      </c>
      <c r="BR267" s="427">
        <f t="shared" si="392"/>
        <v>97000</v>
      </c>
      <c r="BS267" s="427">
        <f t="shared" si="393"/>
        <v>1000</v>
      </c>
      <c r="BT267" s="427">
        <f t="shared" si="394"/>
        <v>777000</v>
      </c>
      <c r="BU267" s="427">
        <f t="shared" si="395"/>
        <v>180000</v>
      </c>
      <c r="BV267" s="427">
        <f t="shared" si="396"/>
        <v>331000</v>
      </c>
      <c r="BW267" s="427">
        <f t="shared" si="397"/>
        <v>1019000</v>
      </c>
      <c r="BX267" s="427">
        <f t="shared" si="398"/>
        <v>655000</v>
      </c>
      <c r="BY267" s="427">
        <f t="shared" si="399"/>
        <v>258000</v>
      </c>
      <c r="BZ267" s="427">
        <f t="shared" si="400"/>
        <v>312000</v>
      </c>
      <c r="CA267" s="427">
        <f t="shared" si="401"/>
        <v>285000</v>
      </c>
      <c r="CB267" s="233">
        <f t="shared" si="402"/>
        <v>1000</v>
      </c>
      <c r="CC267" s="233">
        <f t="shared" si="403"/>
        <v>1019000</v>
      </c>
      <c r="CD267" s="233">
        <f t="shared" si="404"/>
        <v>190000</v>
      </c>
      <c r="CE267" s="428">
        <f t="shared" si="412"/>
        <v>34</v>
      </c>
      <c r="CF267" s="426">
        <f t="shared" si="406"/>
        <v>8</v>
      </c>
      <c r="CG267" s="426">
        <f t="shared" si="407"/>
        <v>2</v>
      </c>
      <c r="CH267" s="426">
        <f t="shared" si="408"/>
        <v>2</v>
      </c>
      <c r="CI267" s="426">
        <f t="shared" si="409"/>
        <v>17</v>
      </c>
      <c r="CJ267" s="426">
        <f t="shared" si="410"/>
        <v>3</v>
      </c>
      <c r="CK267" s="426">
        <f t="shared" si="411"/>
        <v>1</v>
      </c>
    </row>
    <row r="268" spans="1:89">
      <c r="A268" s="253">
        <f t="shared" si="382"/>
        <v>51114</v>
      </c>
      <c r="B268" s="251" t="s">
        <v>218</v>
      </c>
      <c r="C268" s="99" t="b">
        <f t="shared" si="383"/>
        <v>1</v>
      </c>
      <c r="D268" s="492" t="s">
        <v>218</v>
      </c>
      <c r="E268" s="491"/>
      <c r="F268" s="491"/>
      <c r="G268" s="491"/>
      <c r="H268" s="491">
        <v>260393.53000000003</v>
      </c>
      <c r="I268" s="493"/>
      <c r="J268" s="491"/>
      <c r="K268" s="491"/>
      <c r="L268" s="491"/>
      <c r="M268" s="491"/>
      <c r="N268" s="491"/>
      <c r="O268" s="491"/>
      <c r="P268" s="491"/>
      <c r="Q268" s="491"/>
      <c r="R268" s="491"/>
      <c r="S268" s="491"/>
      <c r="T268" s="491"/>
      <c r="U268" s="491"/>
      <c r="V268" s="491"/>
      <c r="W268" s="491"/>
      <c r="X268" s="491"/>
      <c r="Y268" s="491"/>
      <c r="Z268" s="491"/>
      <c r="AA268" s="491"/>
      <c r="AB268" s="491"/>
      <c r="AC268" s="491"/>
      <c r="AD268" s="491"/>
      <c r="AE268" s="491"/>
      <c r="AF268" s="491"/>
      <c r="AG268" s="491"/>
      <c r="AH268" s="491"/>
      <c r="AI268" s="491"/>
      <c r="AJ268" s="491"/>
      <c r="AK268" s="491"/>
      <c r="AL268" s="491"/>
      <c r="AM268" s="491"/>
      <c r="AN268" s="491"/>
      <c r="AO268" s="491"/>
      <c r="AP268" s="491"/>
      <c r="AQ268" s="491"/>
      <c r="AR268" s="491"/>
      <c r="AS268" s="491"/>
      <c r="AT268" s="491"/>
      <c r="AU268" s="491"/>
      <c r="AV268" s="491"/>
      <c r="AW268" s="491"/>
      <c r="AX268" s="491"/>
      <c r="AY268" s="491"/>
      <c r="AZ268" s="491"/>
      <c r="BA268" s="491"/>
      <c r="BB268" s="491"/>
      <c r="BC268" s="498"/>
      <c r="BD268" s="491"/>
      <c r="BE268" s="491"/>
      <c r="BF268" s="491"/>
      <c r="BG268" s="491">
        <v>65964.95</v>
      </c>
      <c r="BH268" s="491">
        <v>326358.48000000004</v>
      </c>
      <c r="BJ268" s="427">
        <f t="shared" si="384"/>
        <v>0</v>
      </c>
      <c r="BK268" s="427">
        <f t="shared" si="385"/>
        <v>0</v>
      </c>
      <c r="BL268" s="427">
        <f t="shared" si="386"/>
        <v>0</v>
      </c>
      <c r="BM268" s="427">
        <f t="shared" si="387"/>
        <v>66000</v>
      </c>
      <c r="BN268" s="427">
        <f t="shared" si="388"/>
        <v>66000</v>
      </c>
      <c r="BO268" s="427">
        <f t="shared" si="389"/>
        <v>66000</v>
      </c>
      <c r="BP268" s="427">
        <f t="shared" si="390"/>
        <v>0</v>
      </c>
      <c r="BQ268" s="427">
        <f t="shared" si="391"/>
        <v>0</v>
      </c>
      <c r="BR268" s="427">
        <f t="shared" si="392"/>
        <v>0</v>
      </c>
      <c r="BS268" s="427">
        <f t="shared" si="393"/>
        <v>261000</v>
      </c>
      <c r="BT268" s="427">
        <f t="shared" si="394"/>
        <v>261000</v>
      </c>
      <c r="BU268" s="427">
        <f t="shared" si="395"/>
        <v>261000</v>
      </c>
      <c r="BV268" s="427">
        <f t="shared" si="396"/>
        <v>0</v>
      </c>
      <c r="BW268" s="427">
        <f t="shared" si="397"/>
        <v>0</v>
      </c>
      <c r="BX268" s="427">
        <f t="shared" si="398"/>
        <v>0</v>
      </c>
      <c r="BY268" s="427">
        <f t="shared" si="399"/>
        <v>0</v>
      </c>
      <c r="BZ268" s="427">
        <f t="shared" si="400"/>
        <v>0</v>
      </c>
      <c r="CA268" s="427">
        <f t="shared" si="401"/>
        <v>0</v>
      </c>
      <c r="CB268" s="233">
        <f t="shared" si="402"/>
        <v>66000</v>
      </c>
      <c r="CC268" s="233">
        <f t="shared" si="403"/>
        <v>261000</v>
      </c>
      <c r="CD268" s="233">
        <f t="shared" si="404"/>
        <v>164000</v>
      </c>
      <c r="CE268" s="428">
        <f t="shared" si="412"/>
        <v>2</v>
      </c>
      <c r="CF268" s="426">
        <f t="shared" si="406"/>
        <v>0</v>
      </c>
      <c r="CG268" s="426">
        <f t="shared" si="407"/>
        <v>1</v>
      </c>
      <c r="CH268" s="426">
        <f t="shared" si="408"/>
        <v>0</v>
      </c>
      <c r="CI268" s="426">
        <f t="shared" si="409"/>
        <v>1</v>
      </c>
      <c r="CJ268" s="426">
        <f t="shared" si="410"/>
        <v>0</v>
      </c>
      <c r="CK268" s="426">
        <f t="shared" si="411"/>
        <v>2</v>
      </c>
    </row>
    <row r="269" spans="1:89">
      <c r="A269" s="253">
        <f t="shared" si="382"/>
        <v>51115</v>
      </c>
      <c r="B269" s="251" t="s">
        <v>219</v>
      </c>
      <c r="C269" s="99" t="b">
        <f t="shared" si="383"/>
        <v>0</v>
      </c>
      <c r="D269" s="492" t="s">
        <v>1528</v>
      </c>
      <c r="E269" s="491">
        <v>689756.5199999999</v>
      </c>
      <c r="F269" s="491">
        <v>275502.75</v>
      </c>
      <c r="G269" s="491">
        <v>292892.43</v>
      </c>
      <c r="H269" s="491">
        <v>664555.56000000017</v>
      </c>
      <c r="I269" s="493">
        <v>1566498.9600000002</v>
      </c>
      <c r="J269" s="491">
        <v>629193.8600000001</v>
      </c>
      <c r="K269" s="491">
        <v>298301.44</v>
      </c>
      <c r="L269" s="491">
        <v>842762.76000000013</v>
      </c>
      <c r="M269" s="491">
        <v>39137.870000000003</v>
      </c>
      <c r="N269" s="491">
        <v>84882.5</v>
      </c>
      <c r="O269" s="491">
        <v>112162.76999999999</v>
      </c>
      <c r="P269" s="491">
        <v>667716.02</v>
      </c>
      <c r="Q269" s="491">
        <v>383331.25999999995</v>
      </c>
      <c r="R269" s="491">
        <v>137505.22</v>
      </c>
      <c r="S269" s="491">
        <v>348854.76000000007</v>
      </c>
      <c r="T269" s="491">
        <v>164869.54999999999</v>
      </c>
      <c r="U269" s="491">
        <v>486410.92</v>
      </c>
      <c r="V269" s="491">
        <v>27515</v>
      </c>
      <c r="W269" s="491">
        <v>831497.38000000012</v>
      </c>
      <c r="X269" s="491">
        <v>386353.16999999993</v>
      </c>
      <c r="Y269" s="491">
        <v>240317.69999999995</v>
      </c>
      <c r="Z269" s="491">
        <v>1079636.1600000001</v>
      </c>
      <c r="AA269" s="491">
        <v>372384.46</v>
      </c>
      <c r="AB269" s="491">
        <v>6069594</v>
      </c>
      <c r="AC269" s="491">
        <v>52523.44</v>
      </c>
      <c r="AD269" s="491">
        <v>330507.67</v>
      </c>
      <c r="AE269" s="491">
        <v>956246.08000000007</v>
      </c>
      <c r="AF269" s="491">
        <v>256919.46</v>
      </c>
      <c r="AG269" s="491">
        <v>2696079.1700000027</v>
      </c>
      <c r="AH269" s="491">
        <v>860182.02</v>
      </c>
      <c r="AI269" s="491">
        <v>827273.30000000016</v>
      </c>
      <c r="AJ269" s="491">
        <v>650254.52999999991</v>
      </c>
      <c r="AK269" s="491">
        <v>135231.70000000001</v>
      </c>
      <c r="AL269" s="491">
        <v>58067.199999999997</v>
      </c>
      <c r="AM269" s="491"/>
      <c r="AN269" s="491">
        <v>72663.63</v>
      </c>
      <c r="AO269" s="491">
        <v>17754.8</v>
      </c>
      <c r="AP269" s="491">
        <v>110063.1</v>
      </c>
      <c r="AQ269" s="491">
        <v>48855.47</v>
      </c>
      <c r="AR269" s="491">
        <v>32063</v>
      </c>
      <c r="AS269" s="491">
        <v>12641.75</v>
      </c>
      <c r="AT269" s="491">
        <v>29708.29</v>
      </c>
      <c r="AU269" s="491">
        <v>79828</v>
      </c>
      <c r="AV269" s="491">
        <v>30687.49</v>
      </c>
      <c r="AW269" s="491">
        <v>64855.479999999996</v>
      </c>
      <c r="AX269" s="491">
        <v>123077.81</v>
      </c>
      <c r="AY269" s="491">
        <v>7812</v>
      </c>
      <c r="AZ269" s="491">
        <v>54079.99</v>
      </c>
      <c r="BA269" s="491">
        <v>16968.400000000001</v>
      </c>
      <c r="BB269" s="491"/>
      <c r="BC269" s="498">
        <v>32465</v>
      </c>
      <c r="BD269" s="491">
        <v>769169.29999999993</v>
      </c>
      <c r="BE269" s="491">
        <v>458717.61</v>
      </c>
      <c r="BF269" s="491">
        <v>346396.34</v>
      </c>
      <c r="BG269" s="491">
        <v>268095.95999999996</v>
      </c>
      <c r="BH269" s="491">
        <v>26090821.009999998</v>
      </c>
      <c r="BJ269" s="427">
        <f t="shared" si="384"/>
        <v>8000</v>
      </c>
      <c r="BK269" s="427">
        <f t="shared" si="385"/>
        <v>124000</v>
      </c>
      <c r="BL269" s="427">
        <f t="shared" si="386"/>
        <v>49000</v>
      </c>
      <c r="BM269" s="427">
        <f t="shared" si="387"/>
        <v>269000</v>
      </c>
      <c r="BN269" s="427">
        <f t="shared" si="388"/>
        <v>770000</v>
      </c>
      <c r="BO269" s="427">
        <f t="shared" si="389"/>
        <v>461000</v>
      </c>
      <c r="BP269" s="427">
        <f t="shared" si="390"/>
        <v>59000</v>
      </c>
      <c r="BQ269" s="427">
        <f t="shared" si="391"/>
        <v>136000</v>
      </c>
      <c r="BR269" s="427">
        <f t="shared" si="392"/>
        <v>97000</v>
      </c>
      <c r="BS269" s="427">
        <f t="shared" si="393"/>
        <v>28000</v>
      </c>
      <c r="BT269" s="427">
        <f t="shared" si="394"/>
        <v>957000</v>
      </c>
      <c r="BU269" s="427">
        <f t="shared" si="395"/>
        <v>384000</v>
      </c>
      <c r="BV269" s="427">
        <f t="shared" si="396"/>
        <v>293000</v>
      </c>
      <c r="BW269" s="427">
        <f t="shared" si="397"/>
        <v>6070000</v>
      </c>
      <c r="BX269" s="427">
        <f t="shared" si="398"/>
        <v>2024000</v>
      </c>
      <c r="BY269" s="427">
        <f t="shared" si="399"/>
        <v>387000</v>
      </c>
      <c r="BZ269" s="427">
        <f t="shared" si="400"/>
        <v>2697000</v>
      </c>
      <c r="CA269" s="427">
        <f t="shared" si="401"/>
        <v>1068000</v>
      </c>
      <c r="CB269" s="233">
        <f t="shared" si="402"/>
        <v>8000</v>
      </c>
      <c r="CC269" s="233">
        <f t="shared" si="403"/>
        <v>6070000</v>
      </c>
      <c r="CD269" s="233">
        <f t="shared" si="404"/>
        <v>493000</v>
      </c>
      <c r="CE269" s="428">
        <f t="shared" si="412"/>
        <v>53</v>
      </c>
      <c r="CF269" s="426">
        <f t="shared" si="406"/>
        <v>15</v>
      </c>
      <c r="CG269" s="426">
        <f t="shared" si="407"/>
        <v>4</v>
      </c>
      <c r="CH269" s="426">
        <f t="shared" si="408"/>
        <v>2</v>
      </c>
      <c r="CI269" s="426">
        <f t="shared" si="409"/>
        <v>21</v>
      </c>
      <c r="CJ269" s="426">
        <f t="shared" si="410"/>
        <v>4</v>
      </c>
      <c r="CK269" s="426">
        <f t="shared" si="411"/>
        <v>5</v>
      </c>
    </row>
    <row r="270" spans="1:89">
      <c r="A270" s="253">
        <f t="shared" si="382"/>
        <v>51131</v>
      </c>
      <c r="B270" s="251" t="s">
        <v>220</v>
      </c>
      <c r="C270" s="99" t="b">
        <f t="shared" si="383"/>
        <v>1</v>
      </c>
      <c r="D270" s="492" t="s">
        <v>220</v>
      </c>
      <c r="E270" s="491"/>
      <c r="F270" s="491"/>
      <c r="G270" s="491"/>
      <c r="H270" s="491"/>
      <c r="I270" s="493"/>
      <c r="J270" s="491"/>
      <c r="K270" s="491"/>
      <c r="L270" s="491">
        <v>26268</v>
      </c>
      <c r="M270" s="491"/>
      <c r="N270" s="491"/>
      <c r="O270" s="491"/>
      <c r="P270" s="491"/>
      <c r="Q270" s="491"/>
      <c r="R270" s="491"/>
      <c r="S270" s="491"/>
      <c r="T270" s="491"/>
      <c r="U270" s="491"/>
      <c r="V270" s="491"/>
      <c r="W270" s="491"/>
      <c r="X270" s="491"/>
      <c r="Y270" s="491"/>
      <c r="Z270" s="491"/>
      <c r="AA270" s="491"/>
      <c r="AB270" s="491"/>
      <c r="AC270" s="491"/>
      <c r="AD270" s="491"/>
      <c r="AE270" s="491"/>
      <c r="AF270" s="491"/>
      <c r="AG270" s="491"/>
      <c r="AH270" s="491"/>
      <c r="AI270" s="491"/>
      <c r="AJ270" s="491"/>
      <c r="AK270" s="491"/>
      <c r="AL270" s="491"/>
      <c r="AM270" s="491"/>
      <c r="AN270" s="491"/>
      <c r="AO270" s="491"/>
      <c r="AP270" s="491"/>
      <c r="AQ270" s="491"/>
      <c r="AR270" s="491"/>
      <c r="AS270" s="491"/>
      <c r="AT270" s="491"/>
      <c r="AU270" s="491"/>
      <c r="AV270" s="491"/>
      <c r="AW270" s="491"/>
      <c r="AX270" s="491"/>
      <c r="AY270" s="491"/>
      <c r="AZ270" s="491"/>
      <c r="BA270" s="491"/>
      <c r="BB270" s="491"/>
      <c r="BC270" s="498"/>
      <c r="BD270" s="491">
        <v>13048.800000000001</v>
      </c>
      <c r="BE270" s="491"/>
      <c r="BF270" s="491"/>
      <c r="BG270" s="491"/>
      <c r="BH270" s="491">
        <v>39316.800000000003</v>
      </c>
      <c r="BJ270" s="427">
        <f t="shared" si="384"/>
        <v>0</v>
      </c>
      <c r="BK270" s="427">
        <f t="shared" si="385"/>
        <v>0</v>
      </c>
      <c r="BL270" s="427">
        <f t="shared" si="386"/>
        <v>0</v>
      </c>
      <c r="BM270" s="427">
        <f t="shared" si="387"/>
        <v>14000</v>
      </c>
      <c r="BN270" s="427">
        <f t="shared" si="388"/>
        <v>14000</v>
      </c>
      <c r="BO270" s="427">
        <f t="shared" si="389"/>
        <v>14000</v>
      </c>
      <c r="BP270" s="427">
        <f t="shared" si="390"/>
        <v>0</v>
      </c>
      <c r="BQ270" s="427">
        <f t="shared" si="391"/>
        <v>0</v>
      </c>
      <c r="BR270" s="427">
        <f t="shared" si="392"/>
        <v>0</v>
      </c>
      <c r="BS270" s="427">
        <f t="shared" si="393"/>
        <v>0</v>
      </c>
      <c r="BT270" s="427">
        <f t="shared" si="394"/>
        <v>0</v>
      </c>
      <c r="BU270" s="427">
        <f t="shared" si="395"/>
        <v>0</v>
      </c>
      <c r="BV270" s="427">
        <f t="shared" si="396"/>
        <v>0</v>
      </c>
      <c r="BW270" s="427">
        <f t="shared" si="397"/>
        <v>0</v>
      </c>
      <c r="BX270" s="427">
        <f t="shared" si="398"/>
        <v>0</v>
      </c>
      <c r="BY270" s="427">
        <f t="shared" si="399"/>
        <v>27000</v>
      </c>
      <c r="BZ270" s="427">
        <f t="shared" si="400"/>
        <v>27000</v>
      </c>
      <c r="CA270" s="427">
        <f t="shared" si="401"/>
        <v>27000</v>
      </c>
      <c r="CB270" s="233">
        <f t="shared" si="402"/>
        <v>14000</v>
      </c>
      <c r="CC270" s="233">
        <f t="shared" si="403"/>
        <v>27000</v>
      </c>
      <c r="CD270" s="233">
        <f t="shared" si="404"/>
        <v>20000</v>
      </c>
      <c r="CE270" s="428">
        <f t="shared" si="412"/>
        <v>2</v>
      </c>
      <c r="CF270" s="426">
        <f t="shared" si="406"/>
        <v>0</v>
      </c>
      <c r="CG270" s="426">
        <f t="shared" si="407"/>
        <v>1</v>
      </c>
      <c r="CH270" s="426">
        <f t="shared" si="408"/>
        <v>0</v>
      </c>
      <c r="CI270" s="426">
        <f t="shared" si="409"/>
        <v>0</v>
      </c>
      <c r="CJ270" s="426">
        <f t="shared" si="410"/>
        <v>0</v>
      </c>
      <c r="CK270" s="426">
        <f t="shared" si="411"/>
        <v>0</v>
      </c>
    </row>
    <row r="271" spans="1:89" ht="48">
      <c r="A271" s="253">
        <f t="shared" si="382"/>
        <v>51132</v>
      </c>
      <c r="B271" s="251" t="s">
        <v>221</v>
      </c>
      <c r="C271" s="99" t="b">
        <f t="shared" si="383"/>
        <v>1</v>
      </c>
      <c r="D271" s="492" t="s">
        <v>221</v>
      </c>
      <c r="E271" s="491"/>
      <c r="F271" s="491"/>
      <c r="G271" s="491"/>
      <c r="H271" s="491">
        <v>606845.56000000006</v>
      </c>
      <c r="I271" s="493">
        <v>678020.93</v>
      </c>
      <c r="J271" s="491">
        <v>129772.44000000002</v>
      </c>
      <c r="K271" s="491">
        <v>295380.78999999998</v>
      </c>
      <c r="L271" s="491">
        <v>86178.029999999984</v>
      </c>
      <c r="M271" s="491"/>
      <c r="N271" s="491"/>
      <c r="O271" s="491"/>
      <c r="P271" s="491">
        <v>2552.8200000000002</v>
      </c>
      <c r="Q271" s="491">
        <v>59398.219999999994</v>
      </c>
      <c r="R271" s="491"/>
      <c r="S271" s="491"/>
      <c r="T271" s="491">
        <v>59100</v>
      </c>
      <c r="U271" s="491">
        <v>99009.059999999983</v>
      </c>
      <c r="V271" s="491"/>
      <c r="W271" s="491">
        <v>270324.7</v>
      </c>
      <c r="X271" s="491"/>
      <c r="Y271" s="491">
        <v>78934.51999999999</v>
      </c>
      <c r="Z271" s="491">
        <v>141681.18999999997</v>
      </c>
      <c r="AA271" s="491">
        <v>237552.48000000004</v>
      </c>
      <c r="AB271" s="491"/>
      <c r="AC271" s="491">
        <v>145868.97999999998</v>
      </c>
      <c r="AD271" s="491">
        <v>29999.199999999997</v>
      </c>
      <c r="AE271" s="491"/>
      <c r="AF271" s="491">
        <v>132852.79999999999</v>
      </c>
      <c r="AG271" s="491">
        <v>1718158.8400000003</v>
      </c>
      <c r="AH271" s="491"/>
      <c r="AI271" s="491">
        <v>229440.45000000004</v>
      </c>
      <c r="AJ271" s="491"/>
      <c r="AK271" s="491">
        <v>15607</v>
      </c>
      <c r="AL271" s="491"/>
      <c r="AM271" s="491"/>
      <c r="AN271" s="491">
        <v>28350</v>
      </c>
      <c r="AO271" s="491"/>
      <c r="AP271" s="491">
        <v>5000</v>
      </c>
      <c r="AQ271" s="491">
        <v>9700</v>
      </c>
      <c r="AR271" s="491"/>
      <c r="AS271" s="491"/>
      <c r="AT271" s="491"/>
      <c r="AU271" s="491"/>
      <c r="AV271" s="491"/>
      <c r="AW271" s="491"/>
      <c r="AX271" s="491"/>
      <c r="AY271" s="491"/>
      <c r="AZ271" s="491"/>
      <c r="BA271" s="491"/>
      <c r="BB271" s="491">
        <v>74862.81</v>
      </c>
      <c r="BC271" s="498"/>
      <c r="BD271" s="491">
        <v>64677.600000000006</v>
      </c>
      <c r="BE271" s="491"/>
      <c r="BF271" s="491">
        <v>282817.68</v>
      </c>
      <c r="BG271" s="491"/>
      <c r="BH271" s="491">
        <v>5482086.0999999996</v>
      </c>
      <c r="BJ271" s="427">
        <f t="shared" si="384"/>
        <v>5000</v>
      </c>
      <c r="BK271" s="427">
        <f t="shared" si="385"/>
        <v>75000</v>
      </c>
      <c r="BL271" s="427">
        <f t="shared" si="386"/>
        <v>30000</v>
      </c>
      <c r="BM271" s="427">
        <f t="shared" si="387"/>
        <v>65000</v>
      </c>
      <c r="BN271" s="427">
        <f t="shared" si="388"/>
        <v>283000</v>
      </c>
      <c r="BO271" s="427">
        <f t="shared" si="389"/>
        <v>174000</v>
      </c>
      <c r="BP271" s="427">
        <f t="shared" si="390"/>
        <v>16000</v>
      </c>
      <c r="BQ271" s="427">
        <f t="shared" si="391"/>
        <v>16000</v>
      </c>
      <c r="BR271" s="427">
        <f t="shared" si="392"/>
        <v>16000</v>
      </c>
      <c r="BS271" s="427">
        <f t="shared" si="393"/>
        <v>30000</v>
      </c>
      <c r="BT271" s="427">
        <f t="shared" si="394"/>
        <v>607000</v>
      </c>
      <c r="BU271" s="427">
        <f t="shared" si="395"/>
        <v>187000</v>
      </c>
      <c r="BV271" s="427">
        <f t="shared" si="396"/>
        <v>142000</v>
      </c>
      <c r="BW271" s="427">
        <f t="shared" si="397"/>
        <v>142000</v>
      </c>
      <c r="BX271" s="427">
        <f t="shared" si="398"/>
        <v>142000</v>
      </c>
      <c r="BY271" s="427">
        <f t="shared" si="399"/>
        <v>3000</v>
      </c>
      <c r="BZ271" s="427">
        <f t="shared" si="400"/>
        <v>1719000</v>
      </c>
      <c r="CA271" s="427">
        <f t="shared" si="401"/>
        <v>469000</v>
      </c>
      <c r="CB271" s="233">
        <f t="shared" si="402"/>
        <v>3000</v>
      </c>
      <c r="CC271" s="233">
        <f t="shared" si="403"/>
        <v>1719000</v>
      </c>
      <c r="CD271" s="233">
        <f t="shared" si="404"/>
        <v>220000</v>
      </c>
      <c r="CE271" s="428">
        <f t="shared" si="412"/>
        <v>25</v>
      </c>
      <c r="CF271" s="426">
        <f t="shared" si="406"/>
        <v>4</v>
      </c>
      <c r="CG271" s="426">
        <f t="shared" si="407"/>
        <v>2</v>
      </c>
      <c r="CH271" s="426">
        <f t="shared" si="408"/>
        <v>1</v>
      </c>
      <c r="CI271" s="426">
        <f t="shared" si="409"/>
        <v>11</v>
      </c>
      <c r="CJ271" s="426">
        <f t="shared" si="410"/>
        <v>1</v>
      </c>
      <c r="CK271" s="426">
        <f t="shared" si="411"/>
        <v>6</v>
      </c>
    </row>
    <row r="272" spans="1:89" ht="24">
      <c r="A272" s="253">
        <f t="shared" si="382"/>
        <v>51133</v>
      </c>
      <c r="B272" s="251" t="s">
        <v>222</v>
      </c>
      <c r="C272" s="99" t="b">
        <f t="shared" si="383"/>
        <v>1</v>
      </c>
      <c r="D272" s="492" t="s">
        <v>222</v>
      </c>
      <c r="E272" s="491"/>
      <c r="F272" s="491">
        <v>43450</v>
      </c>
      <c r="G272" s="491"/>
      <c r="H272" s="491">
        <v>134490.95000000001</v>
      </c>
      <c r="I272" s="493"/>
      <c r="J272" s="491">
        <v>62469.65</v>
      </c>
      <c r="K272" s="491"/>
      <c r="L272" s="491">
        <v>230826.71</v>
      </c>
      <c r="M272" s="491"/>
      <c r="N272" s="491"/>
      <c r="O272" s="491"/>
      <c r="P272" s="491"/>
      <c r="Q272" s="491"/>
      <c r="R272" s="491"/>
      <c r="S272" s="491">
        <v>19141.300000000003</v>
      </c>
      <c r="T272" s="491"/>
      <c r="U272" s="491"/>
      <c r="V272" s="491"/>
      <c r="W272" s="491"/>
      <c r="X272" s="491"/>
      <c r="Y272" s="491"/>
      <c r="Z272" s="491"/>
      <c r="AA272" s="491"/>
      <c r="AB272" s="491">
        <v>584567</v>
      </c>
      <c r="AC272" s="491"/>
      <c r="AD272" s="491">
        <v>41779</v>
      </c>
      <c r="AE272" s="491"/>
      <c r="AF272" s="491">
        <v>10150</v>
      </c>
      <c r="AG272" s="491"/>
      <c r="AH272" s="491"/>
      <c r="AI272" s="491">
        <v>94438.24</v>
      </c>
      <c r="AJ272" s="491">
        <v>1034.4000000000001</v>
      </c>
      <c r="AK272" s="491"/>
      <c r="AL272" s="491"/>
      <c r="AM272" s="491"/>
      <c r="AN272" s="491"/>
      <c r="AO272" s="491"/>
      <c r="AP272" s="491"/>
      <c r="AQ272" s="491"/>
      <c r="AR272" s="491"/>
      <c r="AS272" s="491"/>
      <c r="AT272" s="491"/>
      <c r="AU272" s="491"/>
      <c r="AV272" s="491"/>
      <c r="AW272" s="491"/>
      <c r="AX272" s="491"/>
      <c r="AY272" s="491"/>
      <c r="AZ272" s="491"/>
      <c r="BA272" s="491"/>
      <c r="BB272" s="491"/>
      <c r="BC272" s="498"/>
      <c r="BD272" s="491"/>
      <c r="BE272" s="491"/>
      <c r="BF272" s="491"/>
      <c r="BG272" s="491">
        <v>21859.78</v>
      </c>
      <c r="BH272" s="491">
        <v>1244207.03</v>
      </c>
      <c r="BJ272" s="427">
        <f t="shared" si="384"/>
        <v>0</v>
      </c>
      <c r="BK272" s="427">
        <f t="shared" si="385"/>
        <v>0</v>
      </c>
      <c r="BL272" s="427">
        <f t="shared" si="386"/>
        <v>0</v>
      </c>
      <c r="BM272" s="427">
        <f t="shared" si="387"/>
        <v>22000</v>
      </c>
      <c r="BN272" s="427">
        <f t="shared" si="388"/>
        <v>22000</v>
      </c>
      <c r="BO272" s="427">
        <f t="shared" si="389"/>
        <v>22000</v>
      </c>
      <c r="BP272" s="427">
        <f t="shared" si="390"/>
        <v>0</v>
      </c>
      <c r="BQ272" s="427">
        <f t="shared" si="391"/>
        <v>0</v>
      </c>
      <c r="BR272" s="427">
        <f t="shared" si="392"/>
        <v>0</v>
      </c>
      <c r="BS272" s="427">
        <f t="shared" si="393"/>
        <v>11000</v>
      </c>
      <c r="BT272" s="427">
        <f t="shared" si="394"/>
        <v>135000</v>
      </c>
      <c r="BU272" s="427">
        <f t="shared" si="395"/>
        <v>52000</v>
      </c>
      <c r="BV272" s="427">
        <f t="shared" si="396"/>
        <v>2000</v>
      </c>
      <c r="BW272" s="427">
        <f t="shared" si="397"/>
        <v>585000</v>
      </c>
      <c r="BX272" s="427">
        <f t="shared" si="398"/>
        <v>293000</v>
      </c>
      <c r="BY272" s="427">
        <f t="shared" si="399"/>
        <v>95000</v>
      </c>
      <c r="BZ272" s="427">
        <f t="shared" si="400"/>
        <v>231000</v>
      </c>
      <c r="CA272" s="427">
        <f t="shared" si="401"/>
        <v>163000</v>
      </c>
      <c r="CB272" s="233">
        <f t="shared" si="402"/>
        <v>2000</v>
      </c>
      <c r="CC272" s="233">
        <f t="shared" si="403"/>
        <v>585000</v>
      </c>
      <c r="CD272" s="233">
        <f t="shared" si="404"/>
        <v>114000</v>
      </c>
      <c r="CE272" s="428">
        <f t="shared" si="412"/>
        <v>11</v>
      </c>
      <c r="CF272" s="426">
        <f t="shared" si="406"/>
        <v>0</v>
      </c>
      <c r="CG272" s="426">
        <f t="shared" si="407"/>
        <v>1</v>
      </c>
      <c r="CH272" s="426">
        <f t="shared" si="408"/>
        <v>0</v>
      </c>
      <c r="CI272" s="426">
        <f t="shared" si="409"/>
        <v>6</v>
      </c>
      <c r="CJ272" s="426">
        <f t="shared" si="410"/>
        <v>2</v>
      </c>
      <c r="CK272" s="426">
        <f t="shared" si="411"/>
        <v>1</v>
      </c>
    </row>
    <row r="273" spans="1:89">
      <c r="A273" s="253">
        <f t="shared" si="382"/>
        <v>51134</v>
      </c>
      <c r="B273" s="251" t="s">
        <v>223</v>
      </c>
      <c r="C273" s="99" t="b">
        <f t="shared" si="383"/>
        <v>1</v>
      </c>
      <c r="D273" s="492" t="s">
        <v>223</v>
      </c>
      <c r="E273" s="491"/>
      <c r="F273" s="491"/>
      <c r="G273" s="491"/>
      <c r="H273" s="491"/>
      <c r="I273" s="493"/>
      <c r="J273" s="491"/>
      <c r="K273" s="491"/>
      <c r="L273" s="491"/>
      <c r="M273" s="491"/>
      <c r="N273" s="491"/>
      <c r="O273" s="491"/>
      <c r="P273" s="491"/>
      <c r="Q273" s="491"/>
      <c r="R273" s="491"/>
      <c r="S273" s="491"/>
      <c r="T273" s="491"/>
      <c r="U273" s="491"/>
      <c r="V273" s="491"/>
      <c r="W273" s="491"/>
      <c r="X273" s="491"/>
      <c r="Y273" s="491"/>
      <c r="Z273" s="491"/>
      <c r="AA273" s="491"/>
      <c r="AB273" s="491"/>
      <c r="AC273" s="491"/>
      <c r="AD273" s="491"/>
      <c r="AE273" s="491"/>
      <c r="AF273" s="491"/>
      <c r="AG273" s="491">
        <v>18344.37</v>
      </c>
      <c r="AH273" s="491"/>
      <c r="AI273" s="491"/>
      <c r="AJ273" s="491"/>
      <c r="AK273" s="491"/>
      <c r="AL273" s="491"/>
      <c r="AM273" s="491"/>
      <c r="AN273" s="491"/>
      <c r="AO273" s="491"/>
      <c r="AP273" s="491"/>
      <c r="AQ273" s="491"/>
      <c r="AR273" s="491"/>
      <c r="AS273" s="491"/>
      <c r="AT273" s="491"/>
      <c r="AU273" s="491"/>
      <c r="AV273" s="491"/>
      <c r="AW273" s="491"/>
      <c r="AX273" s="491"/>
      <c r="AY273" s="491"/>
      <c r="AZ273" s="491"/>
      <c r="BA273" s="491"/>
      <c r="BB273" s="491"/>
      <c r="BC273" s="498"/>
      <c r="BD273" s="491"/>
      <c r="BE273" s="491">
        <v>39638.300000000003</v>
      </c>
      <c r="BF273" s="491"/>
      <c r="BG273" s="491"/>
      <c r="BH273" s="491">
        <v>57982.67</v>
      </c>
      <c r="BJ273" s="427">
        <f t="shared" si="384"/>
        <v>0</v>
      </c>
      <c r="BK273" s="427">
        <f t="shared" si="385"/>
        <v>0</v>
      </c>
      <c r="BL273" s="427">
        <f t="shared" si="386"/>
        <v>0</v>
      </c>
      <c r="BM273" s="427">
        <f t="shared" si="387"/>
        <v>40000</v>
      </c>
      <c r="BN273" s="427">
        <f t="shared" si="388"/>
        <v>40000</v>
      </c>
      <c r="BO273" s="427">
        <f t="shared" si="389"/>
        <v>40000</v>
      </c>
      <c r="BP273" s="427">
        <f t="shared" si="390"/>
        <v>0</v>
      </c>
      <c r="BQ273" s="427">
        <f t="shared" si="391"/>
        <v>0</v>
      </c>
      <c r="BR273" s="427">
        <f t="shared" si="392"/>
        <v>0</v>
      </c>
      <c r="BS273" s="427">
        <f t="shared" si="393"/>
        <v>0</v>
      </c>
      <c r="BT273" s="427">
        <f t="shared" si="394"/>
        <v>0</v>
      </c>
      <c r="BU273" s="427">
        <f t="shared" si="395"/>
        <v>0</v>
      </c>
      <c r="BV273" s="427">
        <f t="shared" si="396"/>
        <v>0</v>
      </c>
      <c r="BW273" s="427">
        <f t="shared" si="397"/>
        <v>0</v>
      </c>
      <c r="BX273" s="427">
        <f t="shared" si="398"/>
        <v>0</v>
      </c>
      <c r="BY273" s="427">
        <f t="shared" si="399"/>
        <v>19000</v>
      </c>
      <c r="BZ273" s="427">
        <f t="shared" si="400"/>
        <v>19000</v>
      </c>
      <c r="CA273" s="427">
        <f t="shared" si="401"/>
        <v>19000</v>
      </c>
      <c r="CB273" s="233">
        <f t="shared" si="402"/>
        <v>19000</v>
      </c>
      <c r="CC273" s="233">
        <f t="shared" si="403"/>
        <v>40000</v>
      </c>
      <c r="CD273" s="233">
        <f t="shared" si="404"/>
        <v>29000</v>
      </c>
      <c r="CE273" s="428">
        <f t="shared" si="412"/>
        <v>2</v>
      </c>
      <c r="CF273" s="426">
        <f t="shared" si="406"/>
        <v>0</v>
      </c>
      <c r="CG273" s="426">
        <f t="shared" si="407"/>
        <v>1</v>
      </c>
      <c r="CH273" s="426">
        <f t="shared" si="408"/>
        <v>0</v>
      </c>
      <c r="CI273" s="426">
        <f t="shared" si="409"/>
        <v>0</v>
      </c>
      <c r="CJ273" s="426">
        <f t="shared" si="410"/>
        <v>0</v>
      </c>
      <c r="CK273" s="426">
        <f t="shared" si="411"/>
        <v>1</v>
      </c>
    </row>
    <row r="274" spans="1:89">
      <c r="A274" s="253">
        <f t="shared" si="382"/>
        <v>51135</v>
      </c>
      <c r="B274" s="251" t="s">
        <v>224</v>
      </c>
      <c r="C274" s="99" t="b">
        <f t="shared" si="383"/>
        <v>1</v>
      </c>
      <c r="D274" s="492" t="s">
        <v>224</v>
      </c>
      <c r="E274" s="491"/>
      <c r="F274" s="491"/>
      <c r="G274" s="491"/>
      <c r="H274" s="491"/>
      <c r="I274" s="493"/>
      <c r="J274" s="491"/>
      <c r="K274" s="491"/>
      <c r="L274" s="491">
        <v>19578.099999999999</v>
      </c>
      <c r="M274" s="491"/>
      <c r="N274" s="491"/>
      <c r="O274" s="491"/>
      <c r="P274" s="491"/>
      <c r="Q274" s="491"/>
      <c r="R274" s="491"/>
      <c r="S274" s="491"/>
      <c r="T274" s="491"/>
      <c r="U274" s="491"/>
      <c r="V274" s="491"/>
      <c r="W274" s="491"/>
      <c r="X274" s="491"/>
      <c r="Y274" s="491"/>
      <c r="Z274" s="491"/>
      <c r="AA274" s="491"/>
      <c r="AB274" s="491"/>
      <c r="AC274" s="491"/>
      <c r="AD274" s="491"/>
      <c r="AE274" s="491"/>
      <c r="AF274" s="491"/>
      <c r="AG274" s="491">
        <v>84643.110000000015</v>
      </c>
      <c r="AH274" s="491"/>
      <c r="AI274" s="491"/>
      <c r="AJ274" s="491"/>
      <c r="AK274" s="491"/>
      <c r="AL274" s="491">
        <v>37500</v>
      </c>
      <c r="AM274" s="491"/>
      <c r="AN274" s="491"/>
      <c r="AO274" s="491"/>
      <c r="AP274" s="491"/>
      <c r="AQ274" s="491"/>
      <c r="AR274" s="491"/>
      <c r="AS274" s="491"/>
      <c r="AT274" s="491"/>
      <c r="AU274" s="491"/>
      <c r="AV274" s="491"/>
      <c r="AW274" s="491"/>
      <c r="AX274" s="491"/>
      <c r="AY274" s="491"/>
      <c r="AZ274" s="491"/>
      <c r="BA274" s="491"/>
      <c r="BB274" s="491"/>
      <c r="BC274" s="498"/>
      <c r="BD274" s="491"/>
      <c r="BE274" s="491"/>
      <c r="BF274" s="491"/>
      <c r="BG274" s="491"/>
      <c r="BH274" s="491">
        <v>141721.21000000002</v>
      </c>
      <c r="BJ274" s="427">
        <f t="shared" si="384"/>
        <v>0</v>
      </c>
      <c r="BK274" s="427">
        <f t="shared" si="385"/>
        <v>0</v>
      </c>
      <c r="BL274" s="427">
        <f t="shared" si="386"/>
        <v>0</v>
      </c>
      <c r="BM274" s="427">
        <f t="shared" si="387"/>
        <v>0</v>
      </c>
      <c r="BN274" s="427">
        <f t="shared" si="388"/>
        <v>0</v>
      </c>
      <c r="BO274" s="427">
        <f t="shared" si="389"/>
        <v>0</v>
      </c>
      <c r="BP274" s="427">
        <f t="shared" si="390"/>
        <v>38000</v>
      </c>
      <c r="BQ274" s="427">
        <f t="shared" si="391"/>
        <v>38000</v>
      </c>
      <c r="BR274" s="427">
        <f t="shared" si="392"/>
        <v>38000</v>
      </c>
      <c r="BS274" s="427">
        <f t="shared" si="393"/>
        <v>0</v>
      </c>
      <c r="BT274" s="427">
        <f t="shared" si="394"/>
        <v>0</v>
      </c>
      <c r="BU274" s="427">
        <f t="shared" si="395"/>
        <v>0</v>
      </c>
      <c r="BV274" s="427">
        <f t="shared" si="396"/>
        <v>0</v>
      </c>
      <c r="BW274" s="427">
        <f t="shared" si="397"/>
        <v>0</v>
      </c>
      <c r="BX274" s="427">
        <f t="shared" si="398"/>
        <v>0</v>
      </c>
      <c r="BY274" s="427">
        <f t="shared" si="399"/>
        <v>20000</v>
      </c>
      <c r="BZ274" s="427">
        <f t="shared" si="400"/>
        <v>85000</v>
      </c>
      <c r="CA274" s="427">
        <f t="shared" si="401"/>
        <v>53000</v>
      </c>
      <c r="CB274" s="233">
        <f t="shared" si="402"/>
        <v>20000</v>
      </c>
      <c r="CC274" s="233">
        <f t="shared" si="403"/>
        <v>85000</v>
      </c>
      <c r="CD274" s="233">
        <f t="shared" si="404"/>
        <v>48000</v>
      </c>
      <c r="CE274" s="428">
        <f t="shared" si="412"/>
        <v>3</v>
      </c>
      <c r="CF274" s="426">
        <f t="shared" si="406"/>
        <v>0</v>
      </c>
      <c r="CG274" s="426">
        <f t="shared" si="407"/>
        <v>0</v>
      </c>
      <c r="CH274" s="426">
        <f t="shared" si="408"/>
        <v>1</v>
      </c>
      <c r="CI274" s="426">
        <f t="shared" si="409"/>
        <v>0</v>
      </c>
      <c r="CJ274" s="426">
        <f t="shared" si="410"/>
        <v>0</v>
      </c>
      <c r="CK274" s="426">
        <f t="shared" si="411"/>
        <v>1</v>
      </c>
    </row>
    <row r="275" spans="1:89" ht="24">
      <c r="A275" s="253">
        <f t="shared" si="382"/>
        <v>51140</v>
      </c>
      <c r="B275" s="251" t="s">
        <v>901</v>
      </c>
      <c r="C275" s="99" t="b">
        <f t="shared" si="383"/>
        <v>1</v>
      </c>
      <c r="D275" s="492" t="s">
        <v>901</v>
      </c>
      <c r="E275" s="491"/>
      <c r="F275" s="491"/>
      <c r="G275" s="491"/>
      <c r="H275" s="491"/>
      <c r="I275" s="493"/>
      <c r="J275" s="491"/>
      <c r="K275" s="491"/>
      <c r="L275" s="491"/>
      <c r="M275" s="491"/>
      <c r="N275" s="491"/>
      <c r="O275" s="491"/>
      <c r="P275" s="491"/>
      <c r="Q275" s="491"/>
      <c r="R275" s="491"/>
      <c r="S275" s="491"/>
      <c r="T275" s="491"/>
      <c r="U275" s="491"/>
      <c r="V275" s="491"/>
      <c r="W275" s="491"/>
      <c r="X275" s="491"/>
      <c r="Y275" s="491"/>
      <c r="Z275" s="491"/>
      <c r="AA275" s="491"/>
      <c r="AB275" s="491"/>
      <c r="AC275" s="491"/>
      <c r="AD275" s="491"/>
      <c r="AE275" s="491"/>
      <c r="AF275" s="491"/>
      <c r="AG275" s="491"/>
      <c r="AH275" s="491"/>
      <c r="AI275" s="491"/>
      <c r="AJ275" s="491"/>
      <c r="AK275" s="491"/>
      <c r="AL275" s="491"/>
      <c r="AM275" s="491"/>
      <c r="AN275" s="491"/>
      <c r="AO275" s="491"/>
      <c r="AP275" s="491"/>
      <c r="AQ275" s="491"/>
      <c r="AR275" s="491"/>
      <c r="AS275" s="491"/>
      <c r="AT275" s="491"/>
      <c r="AU275" s="491"/>
      <c r="AV275" s="491"/>
      <c r="AW275" s="491"/>
      <c r="AX275" s="491"/>
      <c r="AY275" s="491"/>
      <c r="AZ275" s="491"/>
      <c r="BA275" s="491"/>
      <c r="BB275" s="491"/>
      <c r="BC275" s="498"/>
      <c r="BD275" s="491"/>
      <c r="BE275" s="491"/>
      <c r="BF275" s="491">
        <v>39920</v>
      </c>
      <c r="BG275" s="491"/>
      <c r="BH275" s="491">
        <v>39920</v>
      </c>
      <c r="BJ275" s="427">
        <f t="shared" si="384"/>
        <v>0</v>
      </c>
      <c r="BK275" s="427">
        <f t="shared" si="385"/>
        <v>0</v>
      </c>
      <c r="BL275" s="427">
        <f t="shared" si="386"/>
        <v>0</v>
      </c>
      <c r="BM275" s="427">
        <f t="shared" si="387"/>
        <v>40000</v>
      </c>
      <c r="BN275" s="427">
        <f t="shared" si="388"/>
        <v>40000</v>
      </c>
      <c r="BO275" s="427">
        <f t="shared" si="389"/>
        <v>40000</v>
      </c>
      <c r="BP275" s="427">
        <f t="shared" si="390"/>
        <v>0</v>
      </c>
      <c r="BQ275" s="427">
        <f t="shared" si="391"/>
        <v>0</v>
      </c>
      <c r="BR275" s="427">
        <f t="shared" si="392"/>
        <v>0</v>
      </c>
      <c r="BS275" s="427">
        <f t="shared" si="393"/>
        <v>0</v>
      </c>
      <c r="BT275" s="427">
        <f t="shared" si="394"/>
        <v>0</v>
      </c>
      <c r="BU275" s="427">
        <f t="shared" si="395"/>
        <v>0</v>
      </c>
      <c r="BV275" s="427">
        <f t="shared" si="396"/>
        <v>0</v>
      </c>
      <c r="BW275" s="427">
        <f t="shared" si="397"/>
        <v>0</v>
      </c>
      <c r="BX275" s="427">
        <f t="shared" si="398"/>
        <v>0</v>
      </c>
      <c r="BY275" s="427">
        <f t="shared" si="399"/>
        <v>0</v>
      </c>
      <c r="BZ275" s="427">
        <f t="shared" si="400"/>
        <v>0</v>
      </c>
      <c r="CA275" s="427">
        <f t="shared" si="401"/>
        <v>0</v>
      </c>
      <c r="CB275" s="233">
        <f t="shared" si="402"/>
        <v>40000</v>
      </c>
      <c r="CC275" s="233">
        <f t="shared" si="403"/>
        <v>40000</v>
      </c>
      <c r="CD275" s="233">
        <f t="shared" si="404"/>
        <v>40000</v>
      </c>
      <c r="CE275" s="428">
        <f t="shared" si="412"/>
        <v>1</v>
      </c>
      <c r="CF275" s="426">
        <f t="shared" si="406"/>
        <v>0</v>
      </c>
      <c r="CG275" s="426">
        <f t="shared" si="407"/>
        <v>1</v>
      </c>
      <c r="CH275" s="426">
        <f t="shared" si="408"/>
        <v>0</v>
      </c>
      <c r="CI275" s="426">
        <f t="shared" si="409"/>
        <v>0</v>
      </c>
      <c r="CJ275" s="426">
        <f t="shared" si="410"/>
        <v>0</v>
      </c>
      <c r="CK275" s="426">
        <f t="shared" ref="CK275:CK295" si="413">COUNT($I275,$L447,$P447,$U275,$X275,$AG275,$AI275)</f>
        <v>2</v>
      </c>
    </row>
    <row r="276" spans="1:89">
      <c r="A276" s="253">
        <f t="shared" si="382"/>
        <v>51201</v>
      </c>
      <c r="B276" s="251" t="s">
        <v>228</v>
      </c>
      <c r="C276" s="99" t="b">
        <f t="shared" si="383"/>
        <v>1</v>
      </c>
      <c r="D276" s="492" t="s">
        <v>228</v>
      </c>
      <c r="E276" s="491">
        <v>210381.80000000002</v>
      </c>
      <c r="F276" s="491">
        <v>39226.949999999997</v>
      </c>
      <c r="G276" s="491"/>
      <c r="H276" s="491">
        <v>51347.759999999995</v>
      </c>
      <c r="I276" s="493">
        <v>202283.50999999995</v>
      </c>
      <c r="J276" s="491">
        <v>49885.140000000007</v>
      </c>
      <c r="K276" s="491">
        <v>18912.63</v>
      </c>
      <c r="L276" s="491">
        <v>148471.37000000002</v>
      </c>
      <c r="M276" s="491">
        <v>6466.98</v>
      </c>
      <c r="N276" s="491">
        <v>3944.89</v>
      </c>
      <c r="O276" s="491">
        <v>5565.91</v>
      </c>
      <c r="P276" s="491">
        <v>20046.029999999995</v>
      </c>
      <c r="Q276" s="491">
        <v>30801.57</v>
      </c>
      <c r="R276" s="491">
        <v>5217.5200000000004</v>
      </c>
      <c r="S276" s="491">
        <v>175128.79</v>
      </c>
      <c r="T276" s="491"/>
      <c r="U276" s="491">
        <v>65414.270000000004</v>
      </c>
      <c r="V276" s="491"/>
      <c r="W276" s="491">
        <v>98722.319999999949</v>
      </c>
      <c r="X276" s="491">
        <v>61854.689999999995</v>
      </c>
      <c r="Y276" s="491">
        <v>25569.75</v>
      </c>
      <c r="Z276" s="491">
        <v>367068.96</v>
      </c>
      <c r="AA276" s="491">
        <v>71575.19</v>
      </c>
      <c r="AB276" s="491">
        <v>478194</v>
      </c>
      <c r="AC276" s="491">
        <v>34477.679999999993</v>
      </c>
      <c r="AD276" s="491"/>
      <c r="AE276" s="491">
        <v>34091.359999999993</v>
      </c>
      <c r="AF276" s="491">
        <v>13677.630000000001</v>
      </c>
      <c r="AG276" s="491">
        <v>93885.069999999992</v>
      </c>
      <c r="AH276" s="491">
        <v>66079.900000000009</v>
      </c>
      <c r="AI276" s="491">
        <v>178086.63999999998</v>
      </c>
      <c r="AJ276" s="491">
        <v>42823.45</v>
      </c>
      <c r="AK276" s="491">
        <v>8131.54</v>
      </c>
      <c r="AL276" s="491">
        <v>9130.6600000000017</v>
      </c>
      <c r="AM276" s="491"/>
      <c r="AN276" s="491">
        <v>343.72</v>
      </c>
      <c r="AO276" s="491">
        <v>402.91</v>
      </c>
      <c r="AP276" s="491">
        <v>24963.77</v>
      </c>
      <c r="AQ276" s="491"/>
      <c r="AR276" s="491"/>
      <c r="AS276" s="491"/>
      <c r="AT276" s="491"/>
      <c r="AU276" s="491"/>
      <c r="AV276" s="491"/>
      <c r="AW276" s="491">
        <v>6830.61</v>
      </c>
      <c r="AX276" s="491"/>
      <c r="AY276" s="491"/>
      <c r="AZ276" s="491">
        <v>1876.57</v>
      </c>
      <c r="BA276" s="491"/>
      <c r="BB276" s="491"/>
      <c r="BC276" s="498"/>
      <c r="BD276" s="491">
        <v>12416.82</v>
      </c>
      <c r="BE276" s="491">
        <v>42435.65</v>
      </c>
      <c r="BF276" s="491">
        <v>29966.45</v>
      </c>
      <c r="BG276" s="491">
        <v>26420.5</v>
      </c>
      <c r="BH276" s="491">
        <v>2762120.9600000004</v>
      </c>
      <c r="BJ276" s="427">
        <f t="shared" si="384"/>
        <v>1000</v>
      </c>
      <c r="BK276" s="427">
        <f t="shared" si="385"/>
        <v>25000</v>
      </c>
      <c r="BL276" s="427">
        <f t="shared" si="386"/>
        <v>7000</v>
      </c>
      <c r="BM276" s="427">
        <f t="shared" si="387"/>
        <v>13000</v>
      </c>
      <c r="BN276" s="427">
        <f t="shared" si="388"/>
        <v>43000</v>
      </c>
      <c r="BO276" s="427">
        <f t="shared" si="389"/>
        <v>28000</v>
      </c>
      <c r="BP276" s="427">
        <f t="shared" si="390"/>
        <v>9000</v>
      </c>
      <c r="BQ276" s="427">
        <f t="shared" si="391"/>
        <v>10000</v>
      </c>
      <c r="BR276" s="427">
        <f t="shared" si="392"/>
        <v>9000</v>
      </c>
      <c r="BS276" s="427">
        <f t="shared" si="393"/>
        <v>4000</v>
      </c>
      <c r="BT276" s="427">
        <f t="shared" si="394"/>
        <v>211000</v>
      </c>
      <c r="BU276" s="427">
        <f t="shared" si="395"/>
        <v>56000</v>
      </c>
      <c r="BV276" s="427">
        <f t="shared" si="396"/>
        <v>43000</v>
      </c>
      <c r="BW276" s="427">
        <f t="shared" si="397"/>
        <v>479000</v>
      </c>
      <c r="BX276" s="427">
        <f t="shared" si="398"/>
        <v>297000</v>
      </c>
      <c r="BY276" s="427">
        <f t="shared" si="399"/>
        <v>21000</v>
      </c>
      <c r="BZ276" s="427">
        <f t="shared" si="400"/>
        <v>203000</v>
      </c>
      <c r="CA276" s="427">
        <f t="shared" si="401"/>
        <v>111000</v>
      </c>
      <c r="CB276" s="233">
        <f t="shared" si="402"/>
        <v>1000</v>
      </c>
      <c r="CC276" s="233">
        <f t="shared" si="403"/>
        <v>479000</v>
      </c>
      <c r="CD276" s="233">
        <f t="shared" si="404"/>
        <v>71000</v>
      </c>
      <c r="CE276" s="428">
        <f t="shared" si="412"/>
        <v>39</v>
      </c>
      <c r="CF276" s="426">
        <f t="shared" si="406"/>
        <v>5</v>
      </c>
      <c r="CG276" s="426">
        <f t="shared" si="407"/>
        <v>4</v>
      </c>
      <c r="CH276" s="426">
        <f t="shared" si="408"/>
        <v>2</v>
      </c>
      <c r="CI276" s="426">
        <f t="shared" si="409"/>
        <v>18</v>
      </c>
      <c r="CJ276" s="426">
        <f t="shared" si="410"/>
        <v>3</v>
      </c>
      <c r="CK276" s="426">
        <f t="shared" si="413"/>
        <v>6</v>
      </c>
    </row>
    <row r="277" spans="1:89" ht="24">
      <c r="A277" s="253">
        <f t="shared" si="382"/>
        <v>51202</v>
      </c>
      <c r="B277" s="251" t="s">
        <v>229</v>
      </c>
      <c r="C277" s="99" t="b">
        <f t="shared" si="383"/>
        <v>1</v>
      </c>
      <c r="D277" s="492" t="s">
        <v>229</v>
      </c>
      <c r="E277" s="491"/>
      <c r="F277" s="491"/>
      <c r="G277" s="491"/>
      <c r="H277" s="491">
        <v>4230.9399999999996</v>
      </c>
      <c r="I277" s="493">
        <v>8499.92</v>
      </c>
      <c r="J277" s="491"/>
      <c r="K277" s="491"/>
      <c r="L277" s="491"/>
      <c r="M277" s="491"/>
      <c r="N277" s="491"/>
      <c r="O277" s="491"/>
      <c r="P277" s="491"/>
      <c r="Q277" s="491"/>
      <c r="R277" s="491"/>
      <c r="S277" s="491"/>
      <c r="T277" s="491">
        <v>1027.93</v>
      </c>
      <c r="U277" s="491"/>
      <c r="V277" s="491"/>
      <c r="W277" s="491"/>
      <c r="X277" s="491"/>
      <c r="Y277" s="491">
        <v>2959.34</v>
      </c>
      <c r="Z277" s="491"/>
      <c r="AA277" s="491"/>
      <c r="AB277" s="491">
        <v>-9</v>
      </c>
      <c r="AC277" s="491"/>
      <c r="AD277" s="491"/>
      <c r="AE277" s="491"/>
      <c r="AF277" s="491"/>
      <c r="AG277" s="491"/>
      <c r="AH277" s="491"/>
      <c r="AI277" s="491"/>
      <c r="AJ277" s="491"/>
      <c r="AK277" s="491"/>
      <c r="AL277" s="491"/>
      <c r="AM277" s="491"/>
      <c r="AN277" s="491"/>
      <c r="AO277" s="491"/>
      <c r="AP277" s="491"/>
      <c r="AQ277" s="491"/>
      <c r="AR277" s="491"/>
      <c r="AS277" s="491"/>
      <c r="AT277" s="491"/>
      <c r="AU277" s="491"/>
      <c r="AV277" s="491"/>
      <c r="AW277" s="491"/>
      <c r="AX277" s="491"/>
      <c r="AY277" s="491"/>
      <c r="AZ277" s="491"/>
      <c r="BA277" s="491"/>
      <c r="BB277" s="491"/>
      <c r="BC277" s="498"/>
      <c r="BD277" s="491"/>
      <c r="BE277" s="491"/>
      <c r="BF277" s="491"/>
      <c r="BG277" s="491"/>
      <c r="BH277" s="491">
        <v>16709.129999999997</v>
      </c>
      <c r="BJ277" s="427">
        <f t="shared" si="384"/>
        <v>0</v>
      </c>
      <c r="BK277" s="427">
        <f t="shared" si="385"/>
        <v>0</v>
      </c>
      <c r="BL277" s="427">
        <f t="shared" si="386"/>
        <v>0</v>
      </c>
      <c r="BM277" s="427">
        <f t="shared" si="387"/>
        <v>0</v>
      </c>
      <c r="BN277" s="427">
        <f t="shared" si="388"/>
        <v>0</v>
      </c>
      <c r="BO277" s="427">
        <f t="shared" si="389"/>
        <v>0</v>
      </c>
      <c r="BP277" s="427">
        <f t="shared" si="390"/>
        <v>0</v>
      </c>
      <c r="BQ277" s="427">
        <f t="shared" si="391"/>
        <v>0</v>
      </c>
      <c r="BR277" s="427">
        <f t="shared" si="392"/>
        <v>0</v>
      </c>
      <c r="BS277" s="427">
        <f t="shared" si="393"/>
        <v>2000</v>
      </c>
      <c r="BT277" s="427">
        <f t="shared" si="394"/>
        <v>5000</v>
      </c>
      <c r="BU277" s="427">
        <f t="shared" si="395"/>
        <v>3000</v>
      </c>
      <c r="BV277" s="427">
        <f t="shared" si="396"/>
        <v>-1000</v>
      </c>
      <c r="BW277" s="427">
        <f t="shared" si="397"/>
        <v>-1000</v>
      </c>
      <c r="BX277" s="427">
        <f t="shared" si="398"/>
        <v>-1000</v>
      </c>
      <c r="BY277" s="427">
        <f t="shared" si="399"/>
        <v>9000</v>
      </c>
      <c r="BZ277" s="427">
        <f t="shared" si="400"/>
        <v>9000</v>
      </c>
      <c r="CA277" s="427">
        <f t="shared" si="401"/>
        <v>9000</v>
      </c>
      <c r="CB277" s="233">
        <f t="shared" si="402"/>
        <v>-1000</v>
      </c>
      <c r="CC277" s="233">
        <f t="shared" si="403"/>
        <v>9000</v>
      </c>
      <c r="CD277" s="233">
        <f t="shared" si="404"/>
        <v>4000</v>
      </c>
      <c r="CE277" s="428">
        <f t="shared" si="412"/>
        <v>5</v>
      </c>
      <c r="CF277" s="426">
        <f t="shared" si="406"/>
        <v>0</v>
      </c>
      <c r="CG277" s="426">
        <f t="shared" si="407"/>
        <v>0</v>
      </c>
      <c r="CH277" s="426">
        <f t="shared" si="408"/>
        <v>0</v>
      </c>
      <c r="CI277" s="426">
        <f t="shared" si="409"/>
        <v>3</v>
      </c>
      <c r="CJ277" s="426">
        <f t="shared" si="410"/>
        <v>1</v>
      </c>
      <c r="CK277" s="426">
        <f t="shared" si="413"/>
        <v>1</v>
      </c>
    </row>
    <row r="278" spans="1:89" ht="24">
      <c r="A278" s="253">
        <f t="shared" si="382"/>
        <v>51203</v>
      </c>
      <c r="B278" s="251" t="s">
        <v>230</v>
      </c>
      <c r="C278" s="99" t="b">
        <f t="shared" si="383"/>
        <v>1</v>
      </c>
      <c r="D278" s="492" t="s">
        <v>230</v>
      </c>
      <c r="E278" s="491"/>
      <c r="F278" s="491">
        <v>-4414.45</v>
      </c>
      <c r="G278" s="491"/>
      <c r="H278" s="491">
        <v>26073.67</v>
      </c>
      <c r="I278" s="493">
        <v>63134.91</v>
      </c>
      <c r="J278" s="491"/>
      <c r="K278" s="491"/>
      <c r="L278" s="491"/>
      <c r="M278" s="491"/>
      <c r="N278" s="491"/>
      <c r="O278" s="491"/>
      <c r="P278" s="491"/>
      <c r="Q278" s="491"/>
      <c r="R278" s="491">
        <v>-907.31</v>
      </c>
      <c r="S278" s="491"/>
      <c r="T278" s="491"/>
      <c r="U278" s="491"/>
      <c r="V278" s="491"/>
      <c r="W278" s="491">
        <v>48604.740000000005</v>
      </c>
      <c r="X278" s="491"/>
      <c r="Y278" s="491"/>
      <c r="Z278" s="491">
        <v>28629.48</v>
      </c>
      <c r="AA278" s="491"/>
      <c r="AB278" s="491"/>
      <c r="AC278" s="491"/>
      <c r="AD278" s="491"/>
      <c r="AE278" s="491"/>
      <c r="AF278" s="491"/>
      <c r="AG278" s="491">
        <v>58006.209999999992</v>
      </c>
      <c r="AH278" s="491"/>
      <c r="AI278" s="491">
        <v>11819.300000000003</v>
      </c>
      <c r="AJ278" s="491"/>
      <c r="AK278" s="491"/>
      <c r="AL278" s="491"/>
      <c r="AM278" s="491"/>
      <c r="AN278" s="491"/>
      <c r="AO278" s="491"/>
      <c r="AP278" s="491"/>
      <c r="AQ278" s="491"/>
      <c r="AR278" s="491"/>
      <c r="AS278" s="491"/>
      <c r="AT278" s="491"/>
      <c r="AU278" s="491"/>
      <c r="AV278" s="491"/>
      <c r="AW278" s="491"/>
      <c r="AX278" s="491"/>
      <c r="AY278" s="491"/>
      <c r="AZ278" s="491"/>
      <c r="BA278" s="491"/>
      <c r="BB278" s="491"/>
      <c r="BC278" s="498"/>
      <c r="BD278" s="491">
        <v>28991.53</v>
      </c>
      <c r="BE278" s="491"/>
      <c r="BF278" s="491">
        <v>-2830.9100000000003</v>
      </c>
      <c r="BG278" s="491"/>
      <c r="BH278" s="491">
        <v>257107.17000000004</v>
      </c>
      <c r="BJ278" s="427">
        <f t="shared" si="384"/>
        <v>0</v>
      </c>
      <c r="BK278" s="427">
        <f t="shared" si="385"/>
        <v>0</v>
      </c>
      <c r="BL278" s="427">
        <f t="shared" si="386"/>
        <v>0</v>
      </c>
      <c r="BM278" s="427">
        <f t="shared" si="387"/>
        <v>-3000</v>
      </c>
      <c r="BN278" s="427">
        <f t="shared" si="388"/>
        <v>29000</v>
      </c>
      <c r="BO278" s="427">
        <f t="shared" si="389"/>
        <v>14000</v>
      </c>
      <c r="BP278" s="427">
        <f t="shared" si="390"/>
        <v>0</v>
      </c>
      <c r="BQ278" s="427">
        <f t="shared" si="391"/>
        <v>0</v>
      </c>
      <c r="BR278" s="427">
        <f t="shared" si="392"/>
        <v>0</v>
      </c>
      <c r="BS278" s="427">
        <f t="shared" si="393"/>
        <v>-5000</v>
      </c>
      <c r="BT278" s="427">
        <f t="shared" si="394"/>
        <v>49000</v>
      </c>
      <c r="BU278" s="427">
        <f t="shared" si="395"/>
        <v>18000</v>
      </c>
      <c r="BV278" s="427">
        <f t="shared" si="396"/>
        <v>29000</v>
      </c>
      <c r="BW278" s="427">
        <f t="shared" si="397"/>
        <v>29000</v>
      </c>
      <c r="BX278" s="427">
        <f t="shared" si="398"/>
        <v>29000</v>
      </c>
      <c r="BY278" s="427">
        <f t="shared" si="399"/>
        <v>12000</v>
      </c>
      <c r="BZ278" s="427">
        <f t="shared" si="400"/>
        <v>64000</v>
      </c>
      <c r="CA278" s="427">
        <f t="shared" si="401"/>
        <v>45000</v>
      </c>
      <c r="CB278" s="233">
        <f t="shared" si="402"/>
        <v>-5000</v>
      </c>
      <c r="CC278" s="233">
        <f t="shared" si="403"/>
        <v>64000</v>
      </c>
      <c r="CD278" s="233">
        <f t="shared" si="404"/>
        <v>26000</v>
      </c>
      <c r="CE278" s="428">
        <f t="shared" si="412"/>
        <v>10</v>
      </c>
      <c r="CF278" s="426">
        <f t="shared" si="406"/>
        <v>0</v>
      </c>
      <c r="CG278" s="426">
        <f t="shared" si="407"/>
        <v>2</v>
      </c>
      <c r="CH278" s="426">
        <f t="shared" si="408"/>
        <v>0</v>
      </c>
      <c r="CI278" s="426">
        <f t="shared" si="409"/>
        <v>4</v>
      </c>
      <c r="CJ278" s="426">
        <f t="shared" si="410"/>
        <v>1</v>
      </c>
      <c r="CK278" s="426">
        <f t="shared" si="413"/>
        <v>3</v>
      </c>
    </row>
    <row r="279" spans="1:89" ht="24">
      <c r="A279" s="253">
        <f t="shared" si="382"/>
        <v>51302</v>
      </c>
      <c r="B279" s="251" t="s">
        <v>231</v>
      </c>
      <c r="C279" s="99" t="b">
        <f t="shared" si="383"/>
        <v>1</v>
      </c>
      <c r="D279" s="492" t="s">
        <v>231</v>
      </c>
      <c r="E279" s="491">
        <v>231.54</v>
      </c>
      <c r="F279" s="491"/>
      <c r="G279" s="491">
        <v>137899.66</v>
      </c>
      <c r="H279" s="491">
        <v>1023</v>
      </c>
      <c r="I279" s="493">
        <v>420</v>
      </c>
      <c r="J279" s="491">
        <v>1009.5</v>
      </c>
      <c r="K279" s="491"/>
      <c r="L279" s="491">
        <v>13187.8</v>
      </c>
      <c r="M279" s="491">
        <v>-462.11</v>
      </c>
      <c r="N279" s="491">
        <v>32403</v>
      </c>
      <c r="O279" s="491">
        <v>6330</v>
      </c>
      <c r="P279" s="491"/>
      <c r="Q279" s="491">
        <v>18821</v>
      </c>
      <c r="R279" s="491">
        <v>55893.2</v>
      </c>
      <c r="S279" s="491"/>
      <c r="T279" s="491">
        <v>8550</v>
      </c>
      <c r="U279" s="491"/>
      <c r="V279" s="491"/>
      <c r="W279" s="491">
        <v>29629.149999999998</v>
      </c>
      <c r="X279" s="491">
        <v>138720</v>
      </c>
      <c r="Y279" s="491"/>
      <c r="Z279" s="491">
        <v>91915</v>
      </c>
      <c r="AA279" s="491">
        <v>34523</v>
      </c>
      <c r="AB279" s="491">
        <v>136275</v>
      </c>
      <c r="AC279" s="491">
        <v>37919.86</v>
      </c>
      <c r="AD279" s="491">
        <v>525</v>
      </c>
      <c r="AE279" s="491"/>
      <c r="AF279" s="491"/>
      <c r="AG279" s="491">
        <v>50194.97</v>
      </c>
      <c r="AH279" s="491">
        <v>23150</v>
      </c>
      <c r="AI279" s="491">
        <v>69828</v>
      </c>
      <c r="AJ279" s="491">
        <v>23289.58</v>
      </c>
      <c r="AK279" s="491">
        <v>6779.53</v>
      </c>
      <c r="AL279" s="491"/>
      <c r="AM279" s="491"/>
      <c r="AN279" s="491"/>
      <c r="AO279" s="491"/>
      <c r="AP279" s="491"/>
      <c r="AQ279" s="491">
        <v>4565.33</v>
      </c>
      <c r="AR279" s="491"/>
      <c r="AS279" s="491"/>
      <c r="AT279" s="491"/>
      <c r="AU279" s="491">
        <v>37524.969999999994</v>
      </c>
      <c r="AV279" s="491">
        <v>28665</v>
      </c>
      <c r="AW279" s="491">
        <v>27918.75</v>
      </c>
      <c r="AX279" s="491"/>
      <c r="AY279" s="491"/>
      <c r="AZ279" s="491">
        <v>44458</v>
      </c>
      <c r="BA279" s="491">
        <v>4271</v>
      </c>
      <c r="BB279" s="491"/>
      <c r="BC279" s="498"/>
      <c r="BD279" s="491">
        <v>17803</v>
      </c>
      <c r="BE279" s="491">
        <v>6702.32</v>
      </c>
      <c r="BF279" s="491">
        <v>14643.67</v>
      </c>
      <c r="BG279" s="491">
        <v>4350</v>
      </c>
      <c r="BH279" s="491">
        <v>1108957.72</v>
      </c>
      <c r="BJ279" s="427">
        <f t="shared" si="384"/>
        <v>5000</v>
      </c>
      <c r="BK279" s="427">
        <f t="shared" si="385"/>
        <v>45000</v>
      </c>
      <c r="BL279" s="427">
        <f t="shared" si="386"/>
        <v>25000</v>
      </c>
      <c r="BM279" s="427">
        <f t="shared" si="387"/>
        <v>5000</v>
      </c>
      <c r="BN279" s="427">
        <f t="shared" si="388"/>
        <v>18000</v>
      </c>
      <c r="BO279" s="427">
        <f t="shared" si="389"/>
        <v>11000</v>
      </c>
      <c r="BP279" s="427">
        <f t="shared" si="390"/>
        <v>7000</v>
      </c>
      <c r="BQ279" s="427">
        <f t="shared" si="391"/>
        <v>7000</v>
      </c>
      <c r="BR279" s="427">
        <f t="shared" si="392"/>
        <v>7000</v>
      </c>
      <c r="BS279" s="427">
        <f t="shared" si="393"/>
        <v>-1000</v>
      </c>
      <c r="BT279" s="427">
        <f t="shared" si="394"/>
        <v>56000</v>
      </c>
      <c r="BU279" s="427">
        <f t="shared" si="395"/>
        <v>17000</v>
      </c>
      <c r="BV279" s="427">
        <f t="shared" si="396"/>
        <v>24000</v>
      </c>
      <c r="BW279" s="427">
        <f t="shared" si="397"/>
        <v>138000</v>
      </c>
      <c r="BX279" s="427">
        <f t="shared" si="398"/>
        <v>98000</v>
      </c>
      <c r="BY279" s="427">
        <f t="shared" si="399"/>
        <v>1000</v>
      </c>
      <c r="BZ279" s="427">
        <f t="shared" si="400"/>
        <v>139000</v>
      </c>
      <c r="CA279" s="427">
        <f t="shared" si="401"/>
        <v>55000</v>
      </c>
      <c r="CB279" s="233">
        <f t="shared" si="402"/>
        <v>-1000</v>
      </c>
      <c r="CC279" s="233">
        <f t="shared" si="403"/>
        <v>139000</v>
      </c>
      <c r="CD279" s="233">
        <f t="shared" si="404"/>
        <v>33000</v>
      </c>
      <c r="CE279" s="428">
        <f t="shared" si="412"/>
        <v>34</v>
      </c>
      <c r="CF279" s="426">
        <f t="shared" si="406"/>
        <v>6</v>
      </c>
      <c r="CG279" s="426">
        <f t="shared" si="407"/>
        <v>4</v>
      </c>
      <c r="CH279" s="426">
        <f t="shared" si="408"/>
        <v>1</v>
      </c>
      <c r="CI279" s="426">
        <f t="shared" si="409"/>
        <v>14</v>
      </c>
      <c r="CJ279" s="426">
        <f t="shared" si="410"/>
        <v>4</v>
      </c>
      <c r="CK279" s="426">
        <f t="shared" si="413"/>
        <v>6</v>
      </c>
    </row>
    <row r="280" spans="1:89" ht="24">
      <c r="A280" s="253">
        <f t="shared" si="382"/>
        <v>51303</v>
      </c>
      <c r="B280" s="251" t="s">
        <v>232</v>
      </c>
      <c r="C280" s="99" t="b">
        <f t="shared" si="383"/>
        <v>1</v>
      </c>
      <c r="D280" s="492" t="s">
        <v>232</v>
      </c>
      <c r="E280" s="491">
        <v>3201.5999999999995</v>
      </c>
      <c r="F280" s="491"/>
      <c r="G280" s="491">
        <v>36947.46</v>
      </c>
      <c r="H280" s="491">
        <v>5778.07</v>
      </c>
      <c r="I280" s="493">
        <v>405307.04000000015</v>
      </c>
      <c r="J280" s="491">
        <v>22317.5</v>
      </c>
      <c r="K280" s="491"/>
      <c r="L280" s="491"/>
      <c r="M280" s="491"/>
      <c r="N280" s="491"/>
      <c r="O280" s="491"/>
      <c r="P280" s="491">
        <v>226345.78</v>
      </c>
      <c r="Q280" s="491">
        <v>27215.82</v>
      </c>
      <c r="R280" s="491"/>
      <c r="S280" s="491"/>
      <c r="T280" s="491">
        <v>2392.5</v>
      </c>
      <c r="U280" s="491">
        <v>11110</v>
      </c>
      <c r="V280" s="491"/>
      <c r="W280" s="491">
        <v>39782.670000000006</v>
      </c>
      <c r="X280" s="491">
        <v>6903.39</v>
      </c>
      <c r="Y280" s="491"/>
      <c r="Z280" s="491"/>
      <c r="AA280" s="491"/>
      <c r="AB280" s="491">
        <v>2561574</v>
      </c>
      <c r="AC280" s="491">
        <v>2226.35</v>
      </c>
      <c r="AD280" s="491">
        <v>896.56</v>
      </c>
      <c r="AE280" s="491"/>
      <c r="AF280" s="491"/>
      <c r="AG280" s="491">
        <v>53443.5</v>
      </c>
      <c r="AH280" s="491">
        <v>11850</v>
      </c>
      <c r="AI280" s="491">
        <v>4767.78</v>
      </c>
      <c r="AJ280" s="491"/>
      <c r="AK280" s="491"/>
      <c r="AL280" s="491"/>
      <c r="AM280" s="491"/>
      <c r="AN280" s="491"/>
      <c r="AO280" s="491"/>
      <c r="AP280" s="491"/>
      <c r="AQ280" s="491"/>
      <c r="AR280" s="491"/>
      <c r="AS280" s="491"/>
      <c r="AT280" s="491"/>
      <c r="AU280" s="491"/>
      <c r="AV280" s="491"/>
      <c r="AW280" s="491"/>
      <c r="AX280" s="491"/>
      <c r="AY280" s="491"/>
      <c r="AZ280" s="491"/>
      <c r="BA280" s="491"/>
      <c r="BB280" s="491"/>
      <c r="BC280" s="498"/>
      <c r="BD280" s="491">
        <v>157644.5</v>
      </c>
      <c r="BE280" s="491"/>
      <c r="BF280" s="491">
        <v>2592</v>
      </c>
      <c r="BG280" s="491">
        <v>72.959999999999994</v>
      </c>
      <c r="BH280" s="491">
        <v>3582369.48</v>
      </c>
      <c r="BJ280" s="427">
        <f t="shared" si="384"/>
        <v>0</v>
      </c>
      <c r="BK280" s="427">
        <f t="shared" si="385"/>
        <v>0</v>
      </c>
      <c r="BL280" s="427">
        <f t="shared" si="386"/>
        <v>0</v>
      </c>
      <c r="BM280" s="427">
        <f t="shared" si="387"/>
        <v>1000</v>
      </c>
      <c r="BN280" s="427">
        <f t="shared" si="388"/>
        <v>158000</v>
      </c>
      <c r="BO280" s="427">
        <f t="shared" si="389"/>
        <v>54000</v>
      </c>
      <c r="BP280" s="427">
        <f t="shared" si="390"/>
        <v>0</v>
      </c>
      <c r="BQ280" s="427">
        <f t="shared" si="391"/>
        <v>0</v>
      </c>
      <c r="BR280" s="427">
        <f t="shared" si="392"/>
        <v>0</v>
      </c>
      <c r="BS280" s="427">
        <f t="shared" si="393"/>
        <v>1000</v>
      </c>
      <c r="BT280" s="427">
        <f t="shared" si="394"/>
        <v>40000</v>
      </c>
      <c r="BU280" s="427">
        <f t="shared" si="395"/>
        <v>13000</v>
      </c>
      <c r="BV280" s="427">
        <f t="shared" si="396"/>
        <v>37000</v>
      </c>
      <c r="BW280" s="427">
        <f t="shared" si="397"/>
        <v>2562000</v>
      </c>
      <c r="BX280" s="427">
        <f t="shared" si="398"/>
        <v>1300000</v>
      </c>
      <c r="BY280" s="427">
        <f t="shared" si="399"/>
        <v>5000</v>
      </c>
      <c r="BZ280" s="427">
        <f t="shared" si="400"/>
        <v>406000</v>
      </c>
      <c r="CA280" s="427">
        <f t="shared" si="401"/>
        <v>118000</v>
      </c>
      <c r="CB280" s="233">
        <f t="shared" si="402"/>
        <v>1000</v>
      </c>
      <c r="CC280" s="233">
        <f t="shared" si="403"/>
        <v>2562000</v>
      </c>
      <c r="CD280" s="233">
        <f t="shared" si="404"/>
        <v>180000</v>
      </c>
      <c r="CE280" s="428">
        <f t="shared" si="412"/>
        <v>20</v>
      </c>
      <c r="CF280" s="426">
        <f t="shared" si="406"/>
        <v>0</v>
      </c>
      <c r="CG280" s="426">
        <f t="shared" si="407"/>
        <v>3</v>
      </c>
      <c r="CH280" s="426">
        <f t="shared" si="408"/>
        <v>0</v>
      </c>
      <c r="CI280" s="426">
        <f t="shared" si="409"/>
        <v>9</v>
      </c>
      <c r="CJ280" s="426">
        <f t="shared" si="410"/>
        <v>2</v>
      </c>
      <c r="CK280" s="426">
        <f t="shared" si="413"/>
        <v>5</v>
      </c>
    </row>
    <row r="281" spans="1:89">
      <c r="A281" s="253">
        <f t="shared" si="382"/>
        <v>51304</v>
      </c>
      <c r="B281" s="251" t="s">
        <v>233</v>
      </c>
      <c r="C281" s="99" t="b">
        <f t="shared" si="383"/>
        <v>1</v>
      </c>
      <c r="D281" s="492" t="s">
        <v>233</v>
      </c>
      <c r="E281" s="491"/>
      <c r="F281" s="491"/>
      <c r="G281" s="491"/>
      <c r="H281" s="491">
        <v>2120</v>
      </c>
      <c r="I281" s="493">
        <v>4740</v>
      </c>
      <c r="J281" s="491"/>
      <c r="K281" s="491"/>
      <c r="L281" s="491"/>
      <c r="M281" s="491"/>
      <c r="N281" s="491">
        <v>3843</v>
      </c>
      <c r="O281" s="491"/>
      <c r="P281" s="491">
        <v>1198.4000000000001</v>
      </c>
      <c r="Q281" s="491"/>
      <c r="R281" s="491"/>
      <c r="S281" s="491"/>
      <c r="T281" s="491">
        <v>1400</v>
      </c>
      <c r="U281" s="491"/>
      <c r="V281" s="491"/>
      <c r="W281" s="491"/>
      <c r="X281" s="491"/>
      <c r="Y281" s="491"/>
      <c r="Z281" s="491"/>
      <c r="AA281" s="491">
        <v>620</v>
      </c>
      <c r="AB281" s="491"/>
      <c r="AC281" s="491"/>
      <c r="AD281" s="491">
        <v>1610</v>
      </c>
      <c r="AE281" s="491"/>
      <c r="AF281" s="491"/>
      <c r="AG281" s="491"/>
      <c r="AH281" s="491">
        <v>650</v>
      </c>
      <c r="AI281" s="491">
        <v>507</v>
      </c>
      <c r="AJ281" s="491">
        <v>315</v>
      </c>
      <c r="AK281" s="491"/>
      <c r="AL281" s="491"/>
      <c r="AM281" s="491"/>
      <c r="AN281" s="491"/>
      <c r="AO281" s="491"/>
      <c r="AP281" s="491"/>
      <c r="AQ281" s="491"/>
      <c r="AR281" s="491"/>
      <c r="AS281" s="491"/>
      <c r="AT281" s="491"/>
      <c r="AU281" s="491"/>
      <c r="AV281" s="491"/>
      <c r="AW281" s="491"/>
      <c r="AX281" s="491">
        <v>15299.99</v>
      </c>
      <c r="AY281" s="491"/>
      <c r="AZ281" s="491"/>
      <c r="BA281" s="491"/>
      <c r="BB281" s="491"/>
      <c r="BC281" s="498"/>
      <c r="BD281" s="491">
        <v>937.5</v>
      </c>
      <c r="BE281" s="491">
        <v>5117.4299999999994</v>
      </c>
      <c r="BF281" s="491">
        <v>4236</v>
      </c>
      <c r="BG281" s="491"/>
      <c r="BH281" s="491">
        <v>42594.32</v>
      </c>
      <c r="BJ281" s="427">
        <f t="shared" si="384"/>
        <v>16000</v>
      </c>
      <c r="BK281" s="427">
        <f t="shared" si="385"/>
        <v>16000</v>
      </c>
      <c r="BL281" s="427">
        <f t="shared" si="386"/>
        <v>16000</v>
      </c>
      <c r="BM281" s="427">
        <f t="shared" si="387"/>
        <v>1000</v>
      </c>
      <c r="BN281" s="427">
        <f t="shared" si="388"/>
        <v>6000</v>
      </c>
      <c r="BO281" s="427">
        <f t="shared" si="389"/>
        <v>4000</v>
      </c>
      <c r="BP281" s="427">
        <f t="shared" si="390"/>
        <v>0</v>
      </c>
      <c r="BQ281" s="427">
        <f t="shared" si="391"/>
        <v>0</v>
      </c>
      <c r="BR281" s="427">
        <f t="shared" si="392"/>
        <v>0</v>
      </c>
      <c r="BS281" s="427">
        <f t="shared" si="393"/>
        <v>1000</v>
      </c>
      <c r="BT281" s="427">
        <f t="shared" si="394"/>
        <v>4000</v>
      </c>
      <c r="BU281" s="427">
        <f t="shared" si="395"/>
        <v>2000</v>
      </c>
      <c r="BV281" s="427">
        <f t="shared" si="396"/>
        <v>1000</v>
      </c>
      <c r="BW281" s="427">
        <f t="shared" si="397"/>
        <v>1000</v>
      </c>
      <c r="BX281" s="427">
        <f t="shared" si="398"/>
        <v>1000</v>
      </c>
      <c r="BY281" s="427">
        <f t="shared" si="399"/>
        <v>1000</v>
      </c>
      <c r="BZ281" s="427">
        <f t="shared" si="400"/>
        <v>5000</v>
      </c>
      <c r="CA281" s="427">
        <f t="shared" si="401"/>
        <v>3000</v>
      </c>
      <c r="CB281" s="233">
        <f t="shared" si="402"/>
        <v>1000</v>
      </c>
      <c r="CC281" s="233">
        <f t="shared" si="403"/>
        <v>16000</v>
      </c>
      <c r="CD281" s="233">
        <f t="shared" si="404"/>
        <v>4000</v>
      </c>
      <c r="CE281" s="428">
        <f t="shared" si="412"/>
        <v>14</v>
      </c>
      <c r="CF281" s="426">
        <f t="shared" si="406"/>
        <v>1</v>
      </c>
      <c r="CG281" s="426">
        <f t="shared" si="407"/>
        <v>3</v>
      </c>
      <c r="CH281" s="426">
        <f t="shared" si="408"/>
        <v>0</v>
      </c>
      <c r="CI281" s="426">
        <f t="shared" si="409"/>
        <v>6</v>
      </c>
      <c r="CJ281" s="426">
        <f t="shared" si="410"/>
        <v>1</v>
      </c>
      <c r="CK281" s="426">
        <f t="shared" si="413"/>
        <v>4</v>
      </c>
    </row>
    <row r="282" spans="1:89">
      <c r="A282" s="253">
        <f t="shared" si="382"/>
        <v>51306</v>
      </c>
      <c r="B282" s="251" t="s">
        <v>234</v>
      </c>
      <c r="C282" s="99" t="b">
        <f t="shared" si="383"/>
        <v>1</v>
      </c>
      <c r="D282" s="492" t="s">
        <v>234</v>
      </c>
      <c r="E282" s="491"/>
      <c r="F282" s="491"/>
      <c r="G282" s="491">
        <v>115170.9</v>
      </c>
      <c r="H282" s="491"/>
      <c r="I282" s="493"/>
      <c r="J282" s="491">
        <v>50440.58</v>
      </c>
      <c r="K282" s="491"/>
      <c r="L282" s="491">
        <v>77556.19</v>
      </c>
      <c r="M282" s="491"/>
      <c r="N282" s="491"/>
      <c r="O282" s="491"/>
      <c r="P282" s="491">
        <v>9904</v>
      </c>
      <c r="Q282" s="491"/>
      <c r="R282" s="491"/>
      <c r="S282" s="491">
        <v>41889.040000000008</v>
      </c>
      <c r="T282" s="491"/>
      <c r="U282" s="491">
        <v>22746.719999999994</v>
      </c>
      <c r="V282" s="491"/>
      <c r="W282" s="491">
        <v>145592.64999999997</v>
      </c>
      <c r="X282" s="491"/>
      <c r="Y282" s="491"/>
      <c r="Z282" s="491"/>
      <c r="AA282" s="491">
        <v>26917.51</v>
      </c>
      <c r="AB282" s="491">
        <v>142053</v>
      </c>
      <c r="AC282" s="491"/>
      <c r="AD282" s="491">
        <v>9768.5</v>
      </c>
      <c r="AE282" s="491"/>
      <c r="AF282" s="491"/>
      <c r="AG282" s="491"/>
      <c r="AH282" s="491"/>
      <c r="AI282" s="491">
        <v>12550.34</v>
      </c>
      <c r="AJ282" s="491"/>
      <c r="AK282" s="491"/>
      <c r="AL282" s="491"/>
      <c r="AM282" s="491"/>
      <c r="AN282" s="491"/>
      <c r="AO282" s="491"/>
      <c r="AP282" s="491"/>
      <c r="AQ282" s="491"/>
      <c r="AR282" s="491"/>
      <c r="AS282" s="491"/>
      <c r="AT282" s="491"/>
      <c r="AU282" s="491"/>
      <c r="AV282" s="491"/>
      <c r="AW282" s="491"/>
      <c r="AX282" s="491"/>
      <c r="AY282" s="491"/>
      <c r="AZ282" s="491">
        <v>3000</v>
      </c>
      <c r="BA282" s="491"/>
      <c r="BB282" s="491"/>
      <c r="BC282" s="498"/>
      <c r="BD282" s="491">
        <v>21134.559999999998</v>
      </c>
      <c r="BE282" s="491"/>
      <c r="BF282" s="491">
        <v>2884.8</v>
      </c>
      <c r="BG282" s="491">
        <v>7482.16</v>
      </c>
      <c r="BH282" s="491">
        <v>689090.95</v>
      </c>
      <c r="BJ282" s="427">
        <f t="shared" si="384"/>
        <v>3000</v>
      </c>
      <c r="BK282" s="427">
        <f t="shared" si="385"/>
        <v>3000</v>
      </c>
      <c r="BL282" s="427">
        <f t="shared" si="386"/>
        <v>3000</v>
      </c>
      <c r="BM282" s="427">
        <f t="shared" si="387"/>
        <v>3000</v>
      </c>
      <c r="BN282" s="427">
        <f t="shared" si="388"/>
        <v>22000</v>
      </c>
      <c r="BO282" s="427">
        <f t="shared" si="389"/>
        <v>11000</v>
      </c>
      <c r="BP282" s="427">
        <f t="shared" si="390"/>
        <v>0</v>
      </c>
      <c r="BQ282" s="427">
        <f t="shared" si="391"/>
        <v>0</v>
      </c>
      <c r="BR282" s="427">
        <f t="shared" si="392"/>
        <v>0</v>
      </c>
      <c r="BS282" s="427">
        <f t="shared" si="393"/>
        <v>10000</v>
      </c>
      <c r="BT282" s="427">
        <f t="shared" si="394"/>
        <v>146000</v>
      </c>
      <c r="BU282" s="427">
        <f t="shared" si="395"/>
        <v>55000</v>
      </c>
      <c r="BV282" s="427">
        <f t="shared" si="396"/>
        <v>116000</v>
      </c>
      <c r="BW282" s="427">
        <f t="shared" si="397"/>
        <v>143000</v>
      </c>
      <c r="BX282" s="427">
        <f t="shared" si="398"/>
        <v>129000</v>
      </c>
      <c r="BY282" s="427">
        <f t="shared" si="399"/>
        <v>10000</v>
      </c>
      <c r="BZ282" s="427">
        <f t="shared" si="400"/>
        <v>78000</v>
      </c>
      <c r="CA282" s="427">
        <f t="shared" si="401"/>
        <v>31000</v>
      </c>
      <c r="CB282" s="233">
        <f t="shared" si="402"/>
        <v>3000</v>
      </c>
      <c r="CC282" s="233">
        <f t="shared" si="403"/>
        <v>146000</v>
      </c>
      <c r="CD282" s="233">
        <f t="shared" si="404"/>
        <v>46000</v>
      </c>
      <c r="CE282" s="428">
        <f t="shared" si="412"/>
        <v>15</v>
      </c>
      <c r="CF282" s="426">
        <f t="shared" si="406"/>
        <v>1</v>
      </c>
      <c r="CG282" s="426">
        <f t="shared" si="407"/>
        <v>3</v>
      </c>
      <c r="CH282" s="426">
        <f t="shared" si="408"/>
        <v>0</v>
      </c>
      <c r="CI282" s="426">
        <f t="shared" si="409"/>
        <v>5</v>
      </c>
      <c r="CJ282" s="426">
        <f t="shared" si="410"/>
        <v>2</v>
      </c>
      <c r="CK282" s="426">
        <f t="shared" si="413"/>
        <v>4</v>
      </c>
    </row>
    <row r="283" spans="1:89" ht="24">
      <c r="A283" s="253">
        <f t="shared" si="382"/>
        <v>51307</v>
      </c>
      <c r="B283" s="251" t="s">
        <v>235</v>
      </c>
      <c r="C283" s="99" t="b">
        <f t="shared" si="383"/>
        <v>1</v>
      </c>
      <c r="D283" s="492" t="s">
        <v>235</v>
      </c>
      <c r="E283" s="491"/>
      <c r="F283" s="491"/>
      <c r="G283" s="491"/>
      <c r="H283" s="491"/>
      <c r="I283" s="493"/>
      <c r="J283" s="491"/>
      <c r="K283" s="491"/>
      <c r="L283" s="491"/>
      <c r="M283" s="491"/>
      <c r="N283" s="491">
        <v>247.2</v>
      </c>
      <c r="O283" s="491"/>
      <c r="P283" s="491"/>
      <c r="Q283" s="491"/>
      <c r="R283" s="491"/>
      <c r="S283" s="491"/>
      <c r="T283" s="491"/>
      <c r="U283" s="491"/>
      <c r="V283" s="491"/>
      <c r="W283" s="491"/>
      <c r="X283" s="491"/>
      <c r="Y283" s="491"/>
      <c r="Z283" s="491"/>
      <c r="AA283" s="491"/>
      <c r="AB283" s="491">
        <v>106864</v>
      </c>
      <c r="AC283" s="491"/>
      <c r="AD283" s="491"/>
      <c r="AE283" s="491"/>
      <c r="AF283" s="491"/>
      <c r="AG283" s="491"/>
      <c r="AH283" s="491"/>
      <c r="AI283" s="491"/>
      <c r="AJ283" s="491"/>
      <c r="AK283" s="491"/>
      <c r="AL283" s="491"/>
      <c r="AM283" s="491"/>
      <c r="AN283" s="491"/>
      <c r="AO283" s="491"/>
      <c r="AP283" s="491"/>
      <c r="AQ283" s="491"/>
      <c r="AR283" s="491"/>
      <c r="AS283" s="491"/>
      <c r="AT283" s="491"/>
      <c r="AU283" s="491"/>
      <c r="AV283" s="491"/>
      <c r="AW283" s="491"/>
      <c r="AX283" s="491"/>
      <c r="AY283" s="491"/>
      <c r="AZ283" s="491"/>
      <c r="BA283" s="491"/>
      <c r="BB283" s="491"/>
      <c r="BC283" s="498"/>
      <c r="BD283" s="491"/>
      <c r="BE283" s="491"/>
      <c r="BF283" s="491"/>
      <c r="BG283" s="491"/>
      <c r="BH283" s="491">
        <v>107111.2</v>
      </c>
      <c r="BJ283" s="427">
        <f t="shared" si="384"/>
        <v>0</v>
      </c>
      <c r="BK283" s="427">
        <f t="shared" si="385"/>
        <v>0</v>
      </c>
      <c r="BL283" s="427">
        <f t="shared" si="386"/>
        <v>0</v>
      </c>
      <c r="BM283" s="427">
        <f t="shared" si="387"/>
        <v>0</v>
      </c>
      <c r="BN283" s="427">
        <f t="shared" si="388"/>
        <v>0</v>
      </c>
      <c r="BO283" s="427">
        <f t="shared" si="389"/>
        <v>0</v>
      </c>
      <c r="BP283" s="427">
        <f t="shared" si="390"/>
        <v>0</v>
      </c>
      <c r="BQ283" s="427">
        <f t="shared" si="391"/>
        <v>0</v>
      </c>
      <c r="BR283" s="427">
        <f t="shared" si="392"/>
        <v>0</v>
      </c>
      <c r="BS283" s="427">
        <f t="shared" si="393"/>
        <v>1000</v>
      </c>
      <c r="BT283" s="427">
        <f t="shared" si="394"/>
        <v>1000</v>
      </c>
      <c r="BU283" s="427">
        <f t="shared" si="395"/>
        <v>0</v>
      </c>
      <c r="BV283" s="427">
        <f t="shared" si="396"/>
        <v>107000</v>
      </c>
      <c r="BW283" s="427">
        <f t="shared" si="397"/>
        <v>107000</v>
      </c>
      <c r="BX283" s="427">
        <f t="shared" si="398"/>
        <v>107000</v>
      </c>
      <c r="BY283" s="427">
        <f t="shared" si="399"/>
        <v>0</v>
      </c>
      <c r="BZ283" s="427">
        <f t="shared" si="400"/>
        <v>0</v>
      </c>
      <c r="CA283" s="427">
        <f t="shared" si="401"/>
        <v>0</v>
      </c>
      <c r="CB283" s="233">
        <f t="shared" si="402"/>
        <v>1000</v>
      </c>
      <c r="CC283" s="233">
        <f t="shared" si="403"/>
        <v>107000</v>
      </c>
      <c r="CD283" s="233">
        <f t="shared" si="404"/>
        <v>54000</v>
      </c>
      <c r="CE283" s="428">
        <f t="shared" si="412"/>
        <v>2</v>
      </c>
      <c r="CF283" s="426">
        <f t="shared" si="406"/>
        <v>0</v>
      </c>
      <c r="CG283" s="426">
        <f t="shared" si="407"/>
        <v>0</v>
      </c>
      <c r="CH283" s="426">
        <f t="shared" si="408"/>
        <v>0</v>
      </c>
      <c r="CI283" s="426">
        <f t="shared" si="409"/>
        <v>1</v>
      </c>
      <c r="CJ283" s="426">
        <f t="shared" si="410"/>
        <v>1</v>
      </c>
      <c r="CK283" s="426">
        <f t="shared" si="413"/>
        <v>0</v>
      </c>
    </row>
    <row r="284" spans="1:89" ht="24">
      <c r="A284" s="253">
        <f t="shared" si="382"/>
        <v>51308</v>
      </c>
      <c r="B284" s="251" t="s">
        <v>236</v>
      </c>
      <c r="C284" s="99" t="b">
        <f t="shared" si="383"/>
        <v>1</v>
      </c>
      <c r="D284" s="492" t="s">
        <v>236</v>
      </c>
      <c r="E284" s="491">
        <v>17935</v>
      </c>
      <c r="F284" s="491"/>
      <c r="G284" s="491">
        <v>232291.75</v>
      </c>
      <c r="H284" s="491">
        <v>22347.09</v>
      </c>
      <c r="I284" s="493">
        <v>212080.1</v>
      </c>
      <c r="J284" s="491">
        <v>50600</v>
      </c>
      <c r="K284" s="491"/>
      <c r="L284" s="491">
        <v>38214.26</v>
      </c>
      <c r="M284" s="491"/>
      <c r="N284" s="491">
        <v>8204</v>
      </c>
      <c r="O284" s="491">
        <v>14758.82</v>
      </c>
      <c r="P284" s="491">
        <v>25353.13</v>
      </c>
      <c r="Q284" s="491">
        <v>13549.3</v>
      </c>
      <c r="R284" s="491">
        <v>1619.16</v>
      </c>
      <c r="S284" s="491">
        <v>35193.01</v>
      </c>
      <c r="T284" s="491">
        <v>73511.19</v>
      </c>
      <c r="U284" s="491">
        <v>6526.25</v>
      </c>
      <c r="V284" s="491"/>
      <c r="W284" s="491">
        <v>67533.84</v>
      </c>
      <c r="X284" s="491"/>
      <c r="Y284" s="491"/>
      <c r="Z284" s="491">
        <v>56399.380000000005</v>
      </c>
      <c r="AA284" s="491"/>
      <c r="AB284" s="491">
        <v>743627</v>
      </c>
      <c r="AC284" s="491">
        <v>12110</v>
      </c>
      <c r="AD284" s="491">
        <v>13336</v>
      </c>
      <c r="AE284" s="491"/>
      <c r="AF284" s="491">
        <v>1000</v>
      </c>
      <c r="AG284" s="491">
        <v>24361.3</v>
      </c>
      <c r="AH284" s="491">
        <v>29286.429999999997</v>
      </c>
      <c r="AI284" s="491">
        <v>49890.75</v>
      </c>
      <c r="AJ284" s="491">
        <v>295174.18</v>
      </c>
      <c r="AK284" s="491">
        <v>114670.26999999997</v>
      </c>
      <c r="AL284" s="491"/>
      <c r="AM284" s="491"/>
      <c r="AN284" s="491">
        <v>76863.66</v>
      </c>
      <c r="AO284" s="491"/>
      <c r="AP284" s="491"/>
      <c r="AQ284" s="491">
        <v>1665</v>
      </c>
      <c r="AR284" s="491">
        <v>56693</v>
      </c>
      <c r="AS284" s="491">
        <v>76600.25</v>
      </c>
      <c r="AT284" s="491"/>
      <c r="AU284" s="491">
        <v>26215</v>
      </c>
      <c r="AV284" s="491">
        <v>43.66</v>
      </c>
      <c r="AW284" s="491">
        <v>32215.98</v>
      </c>
      <c r="AX284" s="491">
        <v>37492.589999999997</v>
      </c>
      <c r="AY284" s="491"/>
      <c r="AZ284" s="491"/>
      <c r="BA284" s="491">
        <v>400</v>
      </c>
      <c r="BB284" s="491"/>
      <c r="BC284" s="498"/>
      <c r="BD284" s="491">
        <v>86893</v>
      </c>
      <c r="BE284" s="491">
        <v>1231.21</v>
      </c>
      <c r="BF284" s="491"/>
      <c r="BG284" s="491"/>
      <c r="BH284" s="491">
        <v>2555885.56</v>
      </c>
      <c r="BJ284" s="427">
        <f t="shared" si="384"/>
        <v>1000</v>
      </c>
      <c r="BK284" s="427">
        <f t="shared" si="385"/>
        <v>77000</v>
      </c>
      <c r="BL284" s="427">
        <f t="shared" si="386"/>
        <v>35000</v>
      </c>
      <c r="BM284" s="427">
        <f t="shared" si="387"/>
        <v>2000</v>
      </c>
      <c r="BN284" s="427">
        <f t="shared" si="388"/>
        <v>87000</v>
      </c>
      <c r="BO284" s="427">
        <f t="shared" si="389"/>
        <v>45000</v>
      </c>
      <c r="BP284" s="427">
        <f t="shared" si="390"/>
        <v>115000</v>
      </c>
      <c r="BQ284" s="427">
        <f t="shared" si="391"/>
        <v>115000</v>
      </c>
      <c r="BR284" s="427">
        <f t="shared" si="392"/>
        <v>115000</v>
      </c>
      <c r="BS284" s="427">
        <f t="shared" si="393"/>
        <v>1000</v>
      </c>
      <c r="BT284" s="427">
        <f t="shared" si="394"/>
        <v>74000</v>
      </c>
      <c r="BU284" s="427">
        <f t="shared" si="395"/>
        <v>28000</v>
      </c>
      <c r="BV284" s="427">
        <f t="shared" si="396"/>
        <v>57000</v>
      </c>
      <c r="BW284" s="427">
        <f t="shared" si="397"/>
        <v>744000</v>
      </c>
      <c r="BX284" s="427">
        <f t="shared" si="398"/>
        <v>332000</v>
      </c>
      <c r="BY284" s="427">
        <f t="shared" si="399"/>
        <v>7000</v>
      </c>
      <c r="BZ284" s="427">
        <f t="shared" si="400"/>
        <v>213000</v>
      </c>
      <c r="CA284" s="427">
        <f t="shared" si="401"/>
        <v>60000</v>
      </c>
      <c r="CB284" s="233">
        <f t="shared" si="402"/>
        <v>1000</v>
      </c>
      <c r="CC284" s="233">
        <f t="shared" si="403"/>
        <v>744000</v>
      </c>
      <c r="CD284" s="233">
        <f t="shared" si="404"/>
        <v>71000</v>
      </c>
      <c r="CE284" s="428">
        <f t="shared" si="412"/>
        <v>36</v>
      </c>
      <c r="CF284" s="426">
        <f t="shared" si="406"/>
        <v>9</v>
      </c>
      <c r="CG284" s="426">
        <f t="shared" si="407"/>
        <v>2</v>
      </c>
      <c r="CH284" s="426">
        <f t="shared" si="408"/>
        <v>1</v>
      </c>
      <c r="CI284" s="426">
        <f t="shared" si="409"/>
        <v>14</v>
      </c>
      <c r="CJ284" s="426">
        <f t="shared" si="410"/>
        <v>4</v>
      </c>
      <c r="CK284" s="426">
        <f t="shared" si="413"/>
        <v>6</v>
      </c>
    </row>
    <row r="285" spans="1:89">
      <c r="A285" s="253">
        <f t="shared" si="382"/>
        <v>51309</v>
      </c>
      <c r="B285" s="251" t="s">
        <v>237</v>
      </c>
      <c r="C285" s="99" t="b">
        <f t="shared" si="383"/>
        <v>1</v>
      </c>
      <c r="D285" s="492" t="s">
        <v>237</v>
      </c>
      <c r="E285" s="491">
        <v>22963.940000000002</v>
      </c>
      <c r="F285" s="491"/>
      <c r="G285" s="491">
        <v>79238.820000000007</v>
      </c>
      <c r="H285" s="491">
        <v>12462</v>
      </c>
      <c r="I285" s="493">
        <v>60685</v>
      </c>
      <c r="J285" s="491">
        <v>405</v>
      </c>
      <c r="K285" s="491"/>
      <c r="L285" s="491">
        <v>11528.380000000001</v>
      </c>
      <c r="M285" s="491"/>
      <c r="N285" s="491"/>
      <c r="O285" s="491">
        <v>8745</v>
      </c>
      <c r="P285" s="491">
        <v>82810.2</v>
      </c>
      <c r="Q285" s="491">
        <v>5167</v>
      </c>
      <c r="R285" s="491"/>
      <c r="S285" s="491">
        <v>19368.82</v>
      </c>
      <c r="T285" s="491">
        <v>10973.470000000001</v>
      </c>
      <c r="U285" s="491">
        <v>57629.9</v>
      </c>
      <c r="V285" s="491"/>
      <c r="W285" s="491"/>
      <c r="X285" s="491">
        <v>76674.44</v>
      </c>
      <c r="Y285" s="491">
        <v>26599.5</v>
      </c>
      <c r="Z285" s="491"/>
      <c r="AA285" s="491">
        <v>41956.39</v>
      </c>
      <c r="AB285" s="491"/>
      <c r="AC285" s="491"/>
      <c r="AD285" s="491">
        <v>19531.86</v>
      </c>
      <c r="AE285" s="491"/>
      <c r="AF285" s="491">
        <v>9537.5</v>
      </c>
      <c r="AG285" s="491"/>
      <c r="AH285" s="491"/>
      <c r="AI285" s="491">
        <v>44818.86</v>
      </c>
      <c r="AJ285" s="491">
        <v>10578</v>
      </c>
      <c r="AK285" s="491">
        <v>8007.64</v>
      </c>
      <c r="AL285" s="491">
        <v>2697.5</v>
      </c>
      <c r="AM285" s="491"/>
      <c r="AN285" s="491"/>
      <c r="AO285" s="491"/>
      <c r="AP285" s="491">
        <v>33900.080000000002</v>
      </c>
      <c r="AQ285" s="491">
        <v>20277.2</v>
      </c>
      <c r="AR285" s="491"/>
      <c r="AS285" s="491">
        <v>13230</v>
      </c>
      <c r="AT285" s="491"/>
      <c r="AU285" s="491">
        <v>-75</v>
      </c>
      <c r="AV285" s="491">
        <v>26740.1</v>
      </c>
      <c r="AW285" s="491">
        <v>6070</v>
      </c>
      <c r="AX285" s="491"/>
      <c r="AY285" s="491"/>
      <c r="AZ285" s="491">
        <v>37827</v>
      </c>
      <c r="BA285" s="491">
        <v>90</v>
      </c>
      <c r="BB285" s="491"/>
      <c r="BC285" s="498"/>
      <c r="BD285" s="491">
        <v>39209.5</v>
      </c>
      <c r="BE285" s="491">
        <v>499.8</v>
      </c>
      <c r="BF285" s="491">
        <v>14982</v>
      </c>
      <c r="BG285" s="491">
        <v>19702.77</v>
      </c>
      <c r="BH285" s="491">
        <v>824832.66999999993</v>
      </c>
      <c r="BJ285" s="427">
        <f t="shared" si="384"/>
        <v>-1000</v>
      </c>
      <c r="BK285" s="427">
        <f t="shared" si="385"/>
        <v>38000</v>
      </c>
      <c r="BL285" s="427">
        <f t="shared" si="386"/>
        <v>18000</v>
      </c>
      <c r="BM285" s="427">
        <f t="shared" si="387"/>
        <v>1000</v>
      </c>
      <c r="BN285" s="427">
        <f t="shared" si="388"/>
        <v>40000</v>
      </c>
      <c r="BO285" s="427">
        <f t="shared" si="389"/>
        <v>19000</v>
      </c>
      <c r="BP285" s="427">
        <f t="shared" si="390"/>
        <v>3000</v>
      </c>
      <c r="BQ285" s="427">
        <f t="shared" si="391"/>
        <v>9000</v>
      </c>
      <c r="BR285" s="427">
        <f t="shared" si="392"/>
        <v>6000</v>
      </c>
      <c r="BS285" s="427">
        <f t="shared" si="393"/>
        <v>1000</v>
      </c>
      <c r="BT285" s="427">
        <f t="shared" si="394"/>
        <v>42000</v>
      </c>
      <c r="BU285" s="427">
        <f t="shared" si="395"/>
        <v>17000</v>
      </c>
      <c r="BV285" s="427">
        <f t="shared" si="396"/>
        <v>11000</v>
      </c>
      <c r="BW285" s="427">
        <f t="shared" si="397"/>
        <v>80000</v>
      </c>
      <c r="BX285" s="427">
        <f t="shared" si="398"/>
        <v>45000</v>
      </c>
      <c r="BY285" s="427">
        <f t="shared" si="399"/>
        <v>12000</v>
      </c>
      <c r="BZ285" s="427">
        <f t="shared" si="400"/>
        <v>83000</v>
      </c>
      <c r="CA285" s="427">
        <f t="shared" si="401"/>
        <v>56000</v>
      </c>
      <c r="CB285" s="233">
        <f t="shared" si="402"/>
        <v>-1000</v>
      </c>
      <c r="CC285" s="233">
        <f t="shared" si="403"/>
        <v>83000</v>
      </c>
      <c r="CD285" s="233">
        <f t="shared" si="404"/>
        <v>25000</v>
      </c>
      <c r="CE285" s="428">
        <f t="shared" si="412"/>
        <v>33</v>
      </c>
      <c r="CF285" s="426">
        <f t="shared" si="406"/>
        <v>8</v>
      </c>
      <c r="CG285" s="426">
        <f t="shared" si="407"/>
        <v>4</v>
      </c>
      <c r="CH285" s="426">
        <f t="shared" si="408"/>
        <v>2</v>
      </c>
      <c r="CI285" s="426">
        <f t="shared" si="409"/>
        <v>11</v>
      </c>
      <c r="CJ285" s="426">
        <f t="shared" si="410"/>
        <v>2</v>
      </c>
      <c r="CK285" s="426">
        <f t="shared" si="413"/>
        <v>4</v>
      </c>
    </row>
    <row r="286" spans="1:89">
      <c r="A286" s="253">
        <f t="shared" si="382"/>
        <v>51311</v>
      </c>
      <c r="B286" s="251" t="s">
        <v>238</v>
      </c>
      <c r="C286" s="99" t="b">
        <f t="shared" si="383"/>
        <v>1</v>
      </c>
      <c r="D286" s="492" t="s">
        <v>238</v>
      </c>
      <c r="E286" s="491">
        <v>5916.62</v>
      </c>
      <c r="F286" s="491">
        <v>141430</v>
      </c>
      <c r="G286" s="491"/>
      <c r="H286" s="491">
        <v>16275</v>
      </c>
      <c r="I286" s="493">
        <v>40327.5</v>
      </c>
      <c r="J286" s="491">
        <v>150</v>
      </c>
      <c r="K286" s="491">
        <v>6300</v>
      </c>
      <c r="L286" s="491">
        <v>8576.3000000000011</v>
      </c>
      <c r="M286" s="491"/>
      <c r="N286" s="491"/>
      <c r="O286" s="491">
        <v>18547.5</v>
      </c>
      <c r="P286" s="491"/>
      <c r="Q286" s="491">
        <v>113847.31999999999</v>
      </c>
      <c r="R286" s="491"/>
      <c r="S286" s="491">
        <v>14863.27</v>
      </c>
      <c r="T286" s="491">
        <v>6412.5</v>
      </c>
      <c r="U286" s="491">
        <v>14537.5</v>
      </c>
      <c r="V286" s="491"/>
      <c r="W286" s="491">
        <v>49438.84</v>
      </c>
      <c r="X286" s="491">
        <v>23460</v>
      </c>
      <c r="Y286" s="491"/>
      <c r="Z286" s="491">
        <v>9748</v>
      </c>
      <c r="AA286" s="491">
        <v>29890.87</v>
      </c>
      <c r="AB286" s="491">
        <v>61750</v>
      </c>
      <c r="AC286" s="491"/>
      <c r="AD286" s="491">
        <v>18575</v>
      </c>
      <c r="AE286" s="491">
        <v>23063.760000000002</v>
      </c>
      <c r="AF286" s="491"/>
      <c r="AG286" s="491"/>
      <c r="AH286" s="491">
        <v>130894.94</v>
      </c>
      <c r="AI286" s="491"/>
      <c r="AJ286" s="491">
        <v>1500</v>
      </c>
      <c r="AK286" s="491"/>
      <c r="AL286" s="491"/>
      <c r="AM286" s="491"/>
      <c r="AN286" s="491"/>
      <c r="AO286" s="491"/>
      <c r="AP286" s="491">
        <v>11040</v>
      </c>
      <c r="AQ286" s="491"/>
      <c r="AR286" s="491"/>
      <c r="AS286" s="491"/>
      <c r="AT286" s="491"/>
      <c r="AU286" s="491"/>
      <c r="AV286" s="491"/>
      <c r="AW286" s="491">
        <v>20473.75</v>
      </c>
      <c r="AX286" s="491"/>
      <c r="AY286" s="491"/>
      <c r="AZ286" s="491"/>
      <c r="BA286" s="491">
        <v>16113.25</v>
      </c>
      <c r="BB286" s="491"/>
      <c r="BC286" s="498"/>
      <c r="BD286" s="491">
        <v>9801</v>
      </c>
      <c r="BE286" s="491">
        <v>65823.48</v>
      </c>
      <c r="BF286" s="491">
        <v>8394</v>
      </c>
      <c r="BG286" s="491">
        <v>697.5</v>
      </c>
      <c r="BH286" s="491">
        <v>867847.9</v>
      </c>
      <c r="BJ286" s="427">
        <f t="shared" si="384"/>
        <v>12000</v>
      </c>
      <c r="BK286" s="427">
        <f t="shared" si="385"/>
        <v>21000</v>
      </c>
      <c r="BL286" s="427">
        <f t="shared" si="386"/>
        <v>16000</v>
      </c>
      <c r="BM286" s="427">
        <f t="shared" si="387"/>
        <v>1000</v>
      </c>
      <c r="BN286" s="427">
        <f t="shared" si="388"/>
        <v>66000</v>
      </c>
      <c r="BO286" s="427">
        <f t="shared" si="389"/>
        <v>22000</v>
      </c>
      <c r="BP286" s="427">
        <f t="shared" si="390"/>
        <v>0</v>
      </c>
      <c r="BQ286" s="427">
        <f t="shared" si="391"/>
        <v>0</v>
      </c>
      <c r="BR286" s="427">
        <f t="shared" si="392"/>
        <v>0</v>
      </c>
      <c r="BS286" s="427">
        <f t="shared" si="393"/>
        <v>1000</v>
      </c>
      <c r="BT286" s="427">
        <f t="shared" si="394"/>
        <v>142000</v>
      </c>
      <c r="BU286" s="427">
        <f t="shared" si="395"/>
        <v>42000</v>
      </c>
      <c r="BV286" s="427">
        <f t="shared" si="396"/>
        <v>2000</v>
      </c>
      <c r="BW286" s="427">
        <f t="shared" si="397"/>
        <v>62000</v>
      </c>
      <c r="BX286" s="427">
        <f t="shared" si="398"/>
        <v>25000</v>
      </c>
      <c r="BY286" s="427">
        <f t="shared" si="399"/>
        <v>9000</v>
      </c>
      <c r="BZ286" s="427">
        <f t="shared" si="400"/>
        <v>41000</v>
      </c>
      <c r="CA286" s="427">
        <f t="shared" si="401"/>
        <v>22000</v>
      </c>
      <c r="CB286" s="233">
        <f t="shared" si="402"/>
        <v>1000</v>
      </c>
      <c r="CC286" s="233">
        <f t="shared" si="403"/>
        <v>142000</v>
      </c>
      <c r="CD286" s="233">
        <f t="shared" si="404"/>
        <v>31000</v>
      </c>
      <c r="CE286" s="428">
        <f t="shared" si="412"/>
        <v>28</v>
      </c>
      <c r="CF286" s="426">
        <f t="shared" si="406"/>
        <v>3</v>
      </c>
      <c r="CG286" s="426">
        <f t="shared" si="407"/>
        <v>4</v>
      </c>
      <c r="CH286" s="426">
        <f t="shared" si="408"/>
        <v>0</v>
      </c>
      <c r="CI286" s="426">
        <f t="shared" si="409"/>
        <v>14</v>
      </c>
      <c r="CJ286" s="426">
        <f t="shared" si="410"/>
        <v>3</v>
      </c>
      <c r="CK286" s="426">
        <f t="shared" si="413"/>
        <v>3</v>
      </c>
    </row>
    <row r="287" spans="1:89">
      <c r="A287" s="253">
        <f t="shared" si="382"/>
        <v>51322</v>
      </c>
      <c r="B287" s="251" t="s">
        <v>239</v>
      </c>
      <c r="C287" s="99" t="b">
        <f t="shared" si="383"/>
        <v>1</v>
      </c>
      <c r="D287" s="492" t="s">
        <v>239</v>
      </c>
      <c r="E287" s="491"/>
      <c r="F287" s="491"/>
      <c r="G287" s="491"/>
      <c r="H287" s="491">
        <v>85322.6</v>
      </c>
      <c r="I287" s="493"/>
      <c r="J287" s="491"/>
      <c r="K287" s="491"/>
      <c r="L287" s="491">
        <v>32968</v>
      </c>
      <c r="M287" s="491"/>
      <c r="N287" s="491">
        <v>12000</v>
      </c>
      <c r="O287" s="491"/>
      <c r="P287" s="491">
        <v>7798.27</v>
      </c>
      <c r="Q287" s="491">
        <v>8357.619999999999</v>
      </c>
      <c r="R287" s="491"/>
      <c r="S287" s="491">
        <v>15250</v>
      </c>
      <c r="T287" s="491"/>
      <c r="U287" s="491">
        <v>66005.77</v>
      </c>
      <c r="V287" s="491"/>
      <c r="W287" s="491">
        <v>59763.219999999994</v>
      </c>
      <c r="X287" s="491"/>
      <c r="Y287" s="491"/>
      <c r="Z287" s="491">
        <v>168903.75999999998</v>
      </c>
      <c r="AA287" s="491">
        <v>65461.089999999989</v>
      </c>
      <c r="AB287" s="491">
        <v>329980</v>
      </c>
      <c r="AC287" s="491">
        <v>5503</v>
      </c>
      <c r="AD287" s="491"/>
      <c r="AE287" s="491"/>
      <c r="AF287" s="491">
        <v>8850</v>
      </c>
      <c r="AG287" s="491">
        <v>257312.49000000002</v>
      </c>
      <c r="AH287" s="491"/>
      <c r="AI287" s="491">
        <v>2675.52</v>
      </c>
      <c r="AJ287" s="491"/>
      <c r="AK287" s="491"/>
      <c r="AL287" s="491"/>
      <c r="AM287" s="491"/>
      <c r="AN287" s="491"/>
      <c r="AO287" s="491"/>
      <c r="AP287" s="491"/>
      <c r="AQ287" s="491"/>
      <c r="AR287" s="491"/>
      <c r="AS287" s="491"/>
      <c r="AT287" s="491"/>
      <c r="AU287" s="491"/>
      <c r="AV287" s="491"/>
      <c r="AW287" s="491"/>
      <c r="AX287" s="491"/>
      <c r="AY287" s="491"/>
      <c r="AZ287" s="491"/>
      <c r="BA287" s="491"/>
      <c r="BB287" s="491"/>
      <c r="BC287" s="498"/>
      <c r="BD287" s="491"/>
      <c r="BE287" s="491"/>
      <c r="BF287" s="491">
        <v>19250</v>
      </c>
      <c r="BG287" s="491"/>
      <c r="BH287" s="491">
        <v>1145401.3400000001</v>
      </c>
      <c r="BJ287" s="427">
        <f t="shared" si="384"/>
        <v>0</v>
      </c>
      <c r="BK287" s="427">
        <f t="shared" si="385"/>
        <v>0</v>
      </c>
      <c r="BL287" s="427">
        <f t="shared" si="386"/>
        <v>0</v>
      </c>
      <c r="BM287" s="427">
        <f t="shared" si="387"/>
        <v>20000</v>
      </c>
      <c r="BN287" s="427">
        <f t="shared" si="388"/>
        <v>20000</v>
      </c>
      <c r="BO287" s="427">
        <f t="shared" si="389"/>
        <v>20000</v>
      </c>
      <c r="BP287" s="427">
        <f t="shared" si="390"/>
        <v>0</v>
      </c>
      <c r="BQ287" s="427">
        <f t="shared" si="391"/>
        <v>0</v>
      </c>
      <c r="BR287" s="427">
        <f t="shared" si="392"/>
        <v>0</v>
      </c>
      <c r="BS287" s="427">
        <f t="shared" si="393"/>
        <v>6000</v>
      </c>
      <c r="BT287" s="427">
        <f t="shared" si="394"/>
        <v>86000</v>
      </c>
      <c r="BU287" s="427">
        <f t="shared" si="395"/>
        <v>36000</v>
      </c>
      <c r="BV287" s="427">
        <f t="shared" si="396"/>
        <v>169000</v>
      </c>
      <c r="BW287" s="427">
        <f t="shared" si="397"/>
        <v>330000</v>
      </c>
      <c r="BX287" s="427">
        <f t="shared" si="398"/>
        <v>250000</v>
      </c>
      <c r="BY287" s="427">
        <f t="shared" si="399"/>
        <v>3000</v>
      </c>
      <c r="BZ287" s="427">
        <f t="shared" si="400"/>
        <v>258000</v>
      </c>
      <c r="CA287" s="427">
        <f t="shared" si="401"/>
        <v>74000</v>
      </c>
      <c r="CB287" s="233">
        <f t="shared" si="402"/>
        <v>3000</v>
      </c>
      <c r="CC287" s="233">
        <f t="shared" si="403"/>
        <v>330000</v>
      </c>
      <c r="CD287" s="233">
        <f t="shared" si="404"/>
        <v>72000</v>
      </c>
      <c r="CE287" s="428">
        <f t="shared" si="412"/>
        <v>16</v>
      </c>
      <c r="CF287" s="426">
        <f t="shared" si="406"/>
        <v>0</v>
      </c>
      <c r="CG287" s="426">
        <f t="shared" si="407"/>
        <v>1</v>
      </c>
      <c r="CH287" s="426">
        <f t="shared" si="408"/>
        <v>0</v>
      </c>
      <c r="CI287" s="426">
        <f t="shared" si="409"/>
        <v>8</v>
      </c>
      <c r="CJ287" s="426">
        <f t="shared" si="410"/>
        <v>2</v>
      </c>
      <c r="CK287" s="426">
        <f t="shared" si="413"/>
        <v>5</v>
      </c>
    </row>
    <row r="288" spans="1:89" ht="24">
      <c r="A288" s="253">
        <f t="shared" si="382"/>
        <v>51323</v>
      </c>
      <c r="B288" s="251" t="s">
        <v>240</v>
      </c>
      <c r="C288" s="99" t="b">
        <f t="shared" si="383"/>
        <v>1</v>
      </c>
      <c r="D288" s="492" t="s">
        <v>240</v>
      </c>
      <c r="E288" s="491"/>
      <c r="F288" s="491"/>
      <c r="G288" s="491"/>
      <c r="H288" s="491">
        <v>12240.91</v>
      </c>
      <c r="I288" s="493">
        <v>4260</v>
      </c>
      <c r="J288" s="491">
        <v>19877.5</v>
      </c>
      <c r="K288" s="491">
        <v>16774.919999999998</v>
      </c>
      <c r="L288" s="491">
        <v>1500</v>
      </c>
      <c r="M288" s="491"/>
      <c r="N288" s="491"/>
      <c r="O288" s="491"/>
      <c r="P288" s="491"/>
      <c r="Q288" s="491">
        <v>9966</v>
      </c>
      <c r="R288" s="491">
        <v>1440</v>
      </c>
      <c r="S288" s="491"/>
      <c r="T288" s="491"/>
      <c r="U288" s="491"/>
      <c r="V288" s="491"/>
      <c r="W288" s="491"/>
      <c r="X288" s="491"/>
      <c r="Y288" s="491">
        <v>4649</v>
      </c>
      <c r="Z288" s="491"/>
      <c r="AA288" s="491"/>
      <c r="AB288" s="491">
        <v>42595</v>
      </c>
      <c r="AC288" s="491"/>
      <c r="AD288" s="491">
        <v>666</v>
      </c>
      <c r="AE288" s="491"/>
      <c r="AF288" s="491">
        <v>2895</v>
      </c>
      <c r="AG288" s="491">
        <v>30000</v>
      </c>
      <c r="AH288" s="491"/>
      <c r="AI288" s="491">
        <v>3989.4</v>
      </c>
      <c r="AJ288" s="491"/>
      <c r="AK288" s="491"/>
      <c r="AL288" s="491"/>
      <c r="AM288" s="491"/>
      <c r="AN288" s="491"/>
      <c r="AO288" s="491">
        <v>1297.3800000000001</v>
      </c>
      <c r="AP288" s="491"/>
      <c r="AQ288" s="491"/>
      <c r="AR288" s="491"/>
      <c r="AS288" s="491">
        <v>75</v>
      </c>
      <c r="AT288" s="491"/>
      <c r="AU288" s="491">
        <v>2676.54</v>
      </c>
      <c r="AV288" s="491"/>
      <c r="AW288" s="491"/>
      <c r="AX288" s="491"/>
      <c r="AY288" s="491"/>
      <c r="AZ288" s="491"/>
      <c r="BA288" s="491">
        <v>12966</v>
      </c>
      <c r="BB288" s="491"/>
      <c r="BC288" s="498"/>
      <c r="BD288" s="491">
        <v>3248</v>
      </c>
      <c r="BE288" s="491"/>
      <c r="BF288" s="491">
        <v>24659.599999999999</v>
      </c>
      <c r="BG288" s="491">
        <v>7324</v>
      </c>
      <c r="BH288" s="491">
        <v>203100.25</v>
      </c>
      <c r="BJ288" s="427">
        <f t="shared" si="384"/>
        <v>1000</v>
      </c>
      <c r="BK288" s="427">
        <f t="shared" si="385"/>
        <v>13000</v>
      </c>
      <c r="BL288" s="427">
        <f t="shared" si="386"/>
        <v>5000</v>
      </c>
      <c r="BM288" s="427">
        <f t="shared" si="387"/>
        <v>4000</v>
      </c>
      <c r="BN288" s="427">
        <f t="shared" si="388"/>
        <v>25000</v>
      </c>
      <c r="BO288" s="427">
        <f t="shared" si="389"/>
        <v>12000</v>
      </c>
      <c r="BP288" s="427">
        <f t="shared" si="390"/>
        <v>0</v>
      </c>
      <c r="BQ288" s="427">
        <f t="shared" si="391"/>
        <v>0</v>
      </c>
      <c r="BR288" s="427">
        <f t="shared" si="392"/>
        <v>0</v>
      </c>
      <c r="BS288" s="427">
        <f t="shared" si="393"/>
        <v>1000</v>
      </c>
      <c r="BT288" s="427">
        <f t="shared" si="394"/>
        <v>20000</v>
      </c>
      <c r="BU288" s="427">
        <f t="shared" si="395"/>
        <v>9000</v>
      </c>
      <c r="BV288" s="427">
        <f t="shared" si="396"/>
        <v>43000</v>
      </c>
      <c r="BW288" s="427">
        <f t="shared" si="397"/>
        <v>43000</v>
      </c>
      <c r="BX288" s="427">
        <f t="shared" si="398"/>
        <v>43000</v>
      </c>
      <c r="BY288" s="427">
        <f t="shared" si="399"/>
        <v>2000</v>
      </c>
      <c r="BZ288" s="427">
        <f t="shared" si="400"/>
        <v>30000</v>
      </c>
      <c r="CA288" s="427">
        <f t="shared" si="401"/>
        <v>10000</v>
      </c>
      <c r="CB288" s="233">
        <f t="shared" si="402"/>
        <v>1000</v>
      </c>
      <c r="CC288" s="233">
        <f t="shared" si="403"/>
        <v>43000</v>
      </c>
      <c r="CD288" s="233">
        <f t="shared" si="404"/>
        <v>11000</v>
      </c>
      <c r="CE288" s="428">
        <f t="shared" si="412"/>
        <v>20</v>
      </c>
      <c r="CF288" s="426">
        <f t="shared" si="406"/>
        <v>4</v>
      </c>
      <c r="CG288" s="426">
        <f t="shared" si="407"/>
        <v>3</v>
      </c>
      <c r="CH288" s="426">
        <f t="shared" si="408"/>
        <v>0</v>
      </c>
      <c r="CI288" s="426">
        <f t="shared" si="409"/>
        <v>8</v>
      </c>
      <c r="CJ288" s="426">
        <f t="shared" si="410"/>
        <v>1</v>
      </c>
      <c r="CK288" s="426">
        <f t="shared" si="413"/>
        <v>3</v>
      </c>
    </row>
    <row r="289" spans="1:89" ht="24">
      <c r="A289" s="253">
        <f t="shared" si="382"/>
        <v>51324</v>
      </c>
      <c r="B289" s="251" t="s">
        <v>241</v>
      </c>
      <c r="C289" s="99" t="b">
        <f t="shared" si="383"/>
        <v>1</v>
      </c>
      <c r="D289" s="492" t="s">
        <v>241</v>
      </c>
      <c r="E289" s="491"/>
      <c r="F289" s="491"/>
      <c r="G289" s="491"/>
      <c r="H289" s="491"/>
      <c r="I289" s="493"/>
      <c r="J289" s="491"/>
      <c r="K289" s="491"/>
      <c r="L289" s="491"/>
      <c r="M289" s="491"/>
      <c r="N289" s="491"/>
      <c r="O289" s="491"/>
      <c r="P289" s="491"/>
      <c r="Q289" s="491"/>
      <c r="R289" s="491"/>
      <c r="S289" s="491"/>
      <c r="T289" s="491"/>
      <c r="U289" s="491"/>
      <c r="V289" s="491"/>
      <c r="W289" s="491"/>
      <c r="X289" s="491"/>
      <c r="Y289" s="491"/>
      <c r="Z289" s="491"/>
      <c r="AA289" s="491"/>
      <c r="AB289" s="491"/>
      <c r="AC289" s="491"/>
      <c r="AD289" s="491"/>
      <c r="AE289" s="491"/>
      <c r="AF289" s="491"/>
      <c r="AG289" s="491">
        <v>29108.079999999998</v>
      </c>
      <c r="AH289" s="491"/>
      <c r="AI289" s="491"/>
      <c r="AJ289" s="491"/>
      <c r="AK289" s="491">
        <v>36708.400000000001</v>
      </c>
      <c r="AL289" s="491"/>
      <c r="AM289" s="491"/>
      <c r="AN289" s="491"/>
      <c r="AO289" s="491"/>
      <c r="AP289" s="491"/>
      <c r="AQ289" s="491"/>
      <c r="AR289" s="491"/>
      <c r="AS289" s="491"/>
      <c r="AT289" s="491"/>
      <c r="AU289" s="491">
        <v>4498.84</v>
      </c>
      <c r="AV289" s="491"/>
      <c r="AW289" s="491"/>
      <c r="AX289" s="491"/>
      <c r="AY289" s="491"/>
      <c r="AZ289" s="491"/>
      <c r="BA289" s="491"/>
      <c r="BB289" s="491"/>
      <c r="BC289" s="498"/>
      <c r="BD289" s="491">
        <v>380</v>
      </c>
      <c r="BE289" s="491"/>
      <c r="BF289" s="491">
        <v>13724</v>
      </c>
      <c r="BG289" s="491"/>
      <c r="BH289" s="491">
        <v>84419.32</v>
      </c>
      <c r="BJ289" s="427">
        <f t="shared" si="384"/>
        <v>5000</v>
      </c>
      <c r="BK289" s="427">
        <f t="shared" si="385"/>
        <v>5000</v>
      </c>
      <c r="BL289" s="427">
        <f t="shared" si="386"/>
        <v>5000</v>
      </c>
      <c r="BM289" s="427">
        <f t="shared" si="387"/>
        <v>1000</v>
      </c>
      <c r="BN289" s="427">
        <f t="shared" si="388"/>
        <v>14000</v>
      </c>
      <c r="BO289" s="427">
        <f t="shared" si="389"/>
        <v>8000</v>
      </c>
      <c r="BP289" s="427">
        <f t="shared" si="390"/>
        <v>37000</v>
      </c>
      <c r="BQ289" s="427">
        <f t="shared" si="391"/>
        <v>37000</v>
      </c>
      <c r="BR289" s="427">
        <f t="shared" si="392"/>
        <v>37000</v>
      </c>
      <c r="BS289" s="427">
        <f t="shared" si="393"/>
        <v>0</v>
      </c>
      <c r="BT289" s="427">
        <f t="shared" si="394"/>
        <v>0</v>
      </c>
      <c r="BU289" s="427">
        <f t="shared" si="395"/>
        <v>0</v>
      </c>
      <c r="BV289" s="427">
        <f t="shared" si="396"/>
        <v>0</v>
      </c>
      <c r="BW289" s="427">
        <f t="shared" si="397"/>
        <v>0</v>
      </c>
      <c r="BX289" s="427">
        <f t="shared" si="398"/>
        <v>0</v>
      </c>
      <c r="BY289" s="427">
        <f t="shared" si="399"/>
        <v>30000</v>
      </c>
      <c r="BZ289" s="427">
        <f t="shared" si="400"/>
        <v>30000</v>
      </c>
      <c r="CA289" s="427">
        <f t="shared" si="401"/>
        <v>30000</v>
      </c>
      <c r="CB289" s="233">
        <f t="shared" si="402"/>
        <v>1000</v>
      </c>
      <c r="CC289" s="233">
        <f t="shared" si="403"/>
        <v>37000</v>
      </c>
      <c r="CD289" s="233">
        <f t="shared" si="404"/>
        <v>17000</v>
      </c>
      <c r="CE289" s="428">
        <f t="shared" si="412"/>
        <v>5</v>
      </c>
      <c r="CF289" s="426">
        <f t="shared" si="406"/>
        <v>1</v>
      </c>
      <c r="CG289" s="426">
        <f t="shared" si="407"/>
        <v>2</v>
      </c>
      <c r="CH289" s="426">
        <f t="shared" si="408"/>
        <v>1</v>
      </c>
      <c r="CI289" s="426">
        <f t="shared" si="409"/>
        <v>0</v>
      </c>
      <c r="CJ289" s="426">
        <f t="shared" si="410"/>
        <v>0</v>
      </c>
      <c r="CK289" s="426">
        <f t="shared" si="413"/>
        <v>1</v>
      </c>
    </row>
    <row r="290" spans="1:89" ht="24">
      <c r="A290" s="253">
        <f t="shared" si="382"/>
        <v>51325</v>
      </c>
      <c r="B290" s="251" t="s">
        <v>242</v>
      </c>
      <c r="C290" s="99" t="b">
        <f t="shared" si="383"/>
        <v>1</v>
      </c>
      <c r="D290" s="492" t="s">
        <v>242</v>
      </c>
      <c r="E290" s="491"/>
      <c r="F290" s="491"/>
      <c r="G290" s="491">
        <v>5145</v>
      </c>
      <c r="H290" s="491"/>
      <c r="I290" s="493"/>
      <c r="J290" s="491"/>
      <c r="K290" s="491"/>
      <c r="L290" s="491">
        <v>14729.15</v>
      </c>
      <c r="M290" s="491"/>
      <c r="N290" s="491"/>
      <c r="O290" s="491"/>
      <c r="P290" s="491"/>
      <c r="Q290" s="491"/>
      <c r="R290" s="491"/>
      <c r="S290" s="491"/>
      <c r="T290" s="491"/>
      <c r="U290" s="491"/>
      <c r="V290" s="491"/>
      <c r="W290" s="491"/>
      <c r="X290" s="491"/>
      <c r="Y290" s="491"/>
      <c r="Z290" s="491"/>
      <c r="AA290" s="491"/>
      <c r="AB290" s="491">
        <v>147902</v>
      </c>
      <c r="AC290" s="491"/>
      <c r="AD290" s="491"/>
      <c r="AE290" s="491"/>
      <c r="AF290" s="491"/>
      <c r="AG290" s="491"/>
      <c r="AH290" s="491"/>
      <c r="AI290" s="491"/>
      <c r="AJ290" s="491"/>
      <c r="AK290" s="491"/>
      <c r="AL290" s="491"/>
      <c r="AM290" s="491"/>
      <c r="AN290" s="491"/>
      <c r="AO290" s="491"/>
      <c r="AP290" s="491"/>
      <c r="AQ290" s="491"/>
      <c r="AR290" s="491"/>
      <c r="AS290" s="491"/>
      <c r="AT290" s="491"/>
      <c r="AU290" s="491"/>
      <c r="AV290" s="491"/>
      <c r="AW290" s="491"/>
      <c r="AX290" s="491"/>
      <c r="AY290" s="491"/>
      <c r="AZ290" s="491"/>
      <c r="BA290" s="491"/>
      <c r="BB290" s="491"/>
      <c r="BC290" s="498"/>
      <c r="BD290" s="491"/>
      <c r="BE290" s="491"/>
      <c r="BF290" s="491"/>
      <c r="BG290" s="491"/>
      <c r="BH290" s="491">
        <v>167776.15</v>
      </c>
      <c r="BJ290" s="427">
        <f t="shared" si="384"/>
        <v>0</v>
      </c>
      <c r="BK290" s="427">
        <f t="shared" si="385"/>
        <v>0</v>
      </c>
      <c r="BL290" s="427">
        <f t="shared" si="386"/>
        <v>0</v>
      </c>
      <c r="BM290" s="427">
        <f t="shared" si="387"/>
        <v>0</v>
      </c>
      <c r="BN290" s="427">
        <f t="shared" si="388"/>
        <v>0</v>
      </c>
      <c r="BO290" s="427">
        <f t="shared" si="389"/>
        <v>0</v>
      </c>
      <c r="BP290" s="427">
        <f t="shared" si="390"/>
        <v>0</v>
      </c>
      <c r="BQ290" s="427">
        <f t="shared" si="391"/>
        <v>0</v>
      </c>
      <c r="BR290" s="427">
        <f t="shared" si="392"/>
        <v>0</v>
      </c>
      <c r="BS290" s="427">
        <f t="shared" si="393"/>
        <v>0</v>
      </c>
      <c r="BT290" s="427">
        <f t="shared" si="394"/>
        <v>0</v>
      </c>
      <c r="BU290" s="427">
        <f t="shared" si="395"/>
        <v>0</v>
      </c>
      <c r="BV290" s="427">
        <f t="shared" si="396"/>
        <v>6000</v>
      </c>
      <c r="BW290" s="427">
        <f t="shared" si="397"/>
        <v>148000</v>
      </c>
      <c r="BX290" s="427">
        <f t="shared" si="398"/>
        <v>77000</v>
      </c>
      <c r="BY290" s="427">
        <f t="shared" si="399"/>
        <v>15000</v>
      </c>
      <c r="BZ290" s="427">
        <f t="shared" si="400"/>
        <v>15000</v>
      </c>
      <c r="CA290" s="427">
        <f t="shared" si="401"/>
        <v>15000</v>
      </c>
      <c r="CB290" s="233">
        <f t="shared" si="402"/>
        <v>6000</v>
      </c>
      <c r="CC290" s="233">
        <f t="shared" si="403"/>
        <v>148000</v>
      </c>
      <c r="CD290" s="233">
        <f t="shared" si="404"/>
        <v>56000</v>
      </c>
      <c r="CE290" s="428">
        <f t="shared" si="412"/>
        <v>3</v>
      </c>
      <c r="CF290" s="426">
        <f t="shared" si="406"/>
        <v>0</v>
      </c>
      <c r="CG290" s="426">
        <f t="shared" si="407"/>
        <v>0</v>
      </c>
      <c r="CH290" s="426">
        <f t="shared" si="408"/>
        <v>0</v>
      </c>
      <c r="CI290" s="426">
        <f t="shared" si="409"/>
        <v>0</v>
      </c>
      <c r="CJ290" s="426">
        <f t="shared" si="410"/>
        <v>2</v>
      </c>
      <c r="CK290" s="426">
        <f t="shared" si="413"/>
        <v>0</v>
      </c>
    </row>
    <row r="291" spans="1:89" ht="24">
      <c r="A291" s="253">
        <f t="shared" si="382"/>
        <v>51326</v>
      </c>
      <c r="B291" s="251" t="s">
        <v>243</v>
      </c>
      <c r="C291" s="99" t="b">
        <f t="shared" si="383"/>
        <v>1</v>
      </c>
      <c r="D291" s="492" t="s">
        <v>243</v>
      </c>
      <c r="E291" s="491"/>
      <c r="F291" s="491">
        <v>3007.5</v>
      </c>
      <c r="G291" s="491"/>
      <c r="H291" s="491">
        <v>41543.699999999997</v>
      </c>
      <c r="I291" s="493">
        <v>8800</v>
      </c>
      <c r="J291" s="491"/>
      <c r="K291" s="491">
        <v>5310</v>
      </c>
      <c r="L291" s="491"/>
      <c r="M291" s="491"/>
      <c r="N291" s="491"/>
      <c r="O291" s="491"/>
      <c r="P291" s="491"/>
      <c r="Q291" s="491"/>
      <c r="R291" s="491"/>
      <c r="S291" s="491"/>
      <c r="T291" s="491"/>
      <c r="U291" s="491"/>
      <c r="V291" s="491"/>
      <c r="W291" s="491"/>
      <c r="X291" s="491"/>
      <c r="Y291" s="491">
        <v>3923.58</v>
      </c>
      <c r="Z291" s="491"/>
      <c r="AA291" s="491">
        <v>20856.159999999996</v>
      </c>
      <c r="AB291" s="491">
        <v>72045</v>
      </c>
      <c r="AC291" s="491"/>
      <c r="AD291" s="491">
        <v>5950</v>
      </c>
      <c r="AE291" s="491">
        <v>31500</v>
      </c>
      <c r="AF291" s="491">
        <v>9062.5</v>
      </c>
      <c r="AG291" s="491"/>
      <c r="AH291" s="491"/>
      <c r="AI291" s="491"/>
      <c r="AJ291" s="491"/>
      <c r="AK291" s="491"/>
      <c r="AL291" s="491"/>
      <c r="AM291" s="491"/>
      <c r="AN291" s="491"/>
      <c r="AO291" s="491"/>
      <c r="AP291" s="491"/>
      <c r="AQ291" s="491"/>
      <c r="AR291" s="491"/>
      <c r="AS291" s="491"/>
      <c r="AT291" s="491"/>
      <c r="AU291" s="491">
        <v>9760.75</v>
      </c>
      <c r="AV291" s="491"/>
      <c r="AW291" s="491"/>
      <c r="AX291" s="491"/>
      <c r="AY291" s="491"/>
      <c r="AZ291" s="491"/>
      <c r="BA291" s="491"/>
      <c r="BB291" s="491"/>
      <c r="BC291" s="498"/>
      <c r="BD291" s="491">
        <v>1500</v>
      </c>
      <c r="BE291" s="491">
        <v>1092.52</v>
      </c>
      <c r="BF291" s="491"/>
      <c r="BG291" s="491"/>
      <c r="BH291" s="491">
        <v>214351.71</v>
      </c>
      <c r="BJ291" s="427">
        <f t="shared" si="384"/>
        <v>10000</v>
      </c>
      <c r="BK291" s="427">
        <f t="shared" si="385"/>
        <v>10000</v>
      </c>
      <c r="BL291" s="427">
        <f t="shared" si="386"/>
        <v>10000</v>
      </c>
      <c r="BM291" s="427">
        <f t="shared" si="387"/>
        <v>2000</v>
      </c>
      <c r="BN291" s="427">
        <f t="shared" si="388"/>
        <v>2000</v>
      </c>
      <c r="BO291" s="427">
        <f t="shared" si="389"/>
        <v>2000</v>
      </c>
      <c r="BP291" s="427">
        <f t="shared" si="390"/>
        <v>0</v>
      </c>
      <c r="BQ291" s="427">
        <f t="shared" si="391"/>
        <v>0</v>
      </c>
      <c r="BR291" s="427">
        <f t="shared" si="392"/>
        <v>0</v>
      </c>
      <c r="BS291" s="427">
        <f t="shared" si="393"/>
        <v>4000</v>
      </c>
      <c r="BT291" s="427">
        <f t="shared" si="394"/>
        <v>42000</v>
      </c>
      <c r="BU291" s="427">
        <f t="shared" si="395"/>
        <v>16000</v>
      </c>
      <c r="BV291" s="427">
        <f t="shared" si="396"/>
        <v>73000</v>
      </c>
      <c r="BW291" s="427">
        <f t="shared" si="397"/>
        <v>73000</v>
      </c>
      <c r="BX291" s="427">
        <f t="shared" si="398"/>
        <v>73000</v>
      </c>
      <c r="BY291" s="427">
        <f t="shared" si="399"/>
        <v>9000</v>
      </c>
      <c r="BZ291" s="427">
        <f t="shared" si="400"/>
        <v>9000</v>
      </c>
      <c r="CA291" s="427">
        <f t="shared" si="401"/>
        <v>9000</v>
      </c>
      <c r="CB291" s="233">
        <f t="shared" si="402"/>
        <v>2000</v>
      </c>
      <c r="CC291" s="233">
        <f t="shared" si="403"/>
        <v>73000</v>
      </c>
      <c r="CD291" s="233">
        <f t="shared" si="404"/>
        <v>17000</v>
      </c>
      <c r="CE291" s="428">
        <f t="shared" si="412"/>
        <v>13</v>
      </c>
      <c r="CF291" s="426">
        <f t="shared" si="406"/>
        <v>1</v>
      </c>
      <c r="CG291" s="426">
        <f t="shared" si="407"/>
        <v>2</v>
      </c>
      <c r="CH291" s="426">
        <f t="shared" si="408"/>
        <v>0</v>
      </c>
      <c r="CI291" s="426">
        <f t="shared" si="409"/>
        <v>8</v>
      </c>
      <c r="CJ291" s="426">
        <f t="shared" si="410"/>
        <v>1</v>
      </c>
      <c r="CK291" s="426">
        <f t="shared" si="413"/>
        <v>2</v>
      </c>
    </row>
    <row r="292" spans="1:89" ht="24">
      <c r="A292" s="253">
        <f t="shared" si="382"/>
        <v>51327</v>
      </c>
      <c r="B292" s="251" t="s">
        <v>244</v>
      </c>
      <c r="C292" s="99" t="b">
        <f t="shared" si="383"/>
        <v>1</v>
      </c>
      <c r="D292" s="492" t="s">
        <v>244</v>
      </c>
      <c r="E292" s="491"/>
      <c r="F292" s="491">
        <v>62689.71</v>
      </c>
      <c r="G292" s="491"/>
      <c r="H292" s="491">
        <v>5570</v>
      </c>
      <c r="I292" s="493">
        <v>70963.03</v>
      </c>
      <c r="J292" s="491"/>
      <c r="K292" s="491">
        <v>33952.550000000003</v>
      </c>
      <c r="L292" s="491">
        <v>83156.510000000009</v>
      </c>
      <c r="M292" s="491"/>
      <c r="N292" s="491"/>
      <c r="O292" s="491"/>
      <c r="P292" s="491">
        <v>2088.9</v>
      </c>
      <c r="Q292" s="491">
        <v>47307.47</v>
      </c>
      <c r="R292" s="491"/>
      <c r="S292" s="491"/>
      <c r="T292" s="491"/>
      <c r="U292" s="491"/>
      <c r="V292" s="491"/>
      <c r="W292" s="491"/>
      <c r="X292" s="491"/>
      <c r="Y292" s="491"/>
      <c r="Z292" s="491">
        <v>374186.27999999991</v>
      </c>
      <c r="AA292" s="491">
        <v>39481.199999999997</v>
      </c>
      <c r="AB292" s="491">
        <v>1434372</v>
      </c>
      <c r="AC292" s="491">
        <v>3500</v>
      </c>
      <c r="AD292" s="491">
        <v>1261.51</v>
      </c>
      <c r="AE292" s="491"/>
      <c r="AF292" s="491"/>
      <c r="AG292" s="491"/>
      <c r="AH292" s="491">
        <v>65102.27</v>
      </c>
      <c r="AI292" s="491">
        <v>8774.75</v>
      </c>
      <c r="AJ292" s="491">
        <v>1420.25</v>
      </c>
      <c r="AK292" s="491"/>
      <c r="AL292" s="491"/>
      <c r="AM292" s="491"/>
      <c r="AN292" s="491"/>
      <c r="AO292" s="491">
        <v>2632.52</v>
      </c>
      <c r="AP292" s="491">
        <v>250</v>
      </c>
      <c r="AQ292" s="491"/>
      <c r="AR292" s="491"/>
      <c r="AS292" s="491"/>
      <c r="AT292" s="491"/>
      <c r="AU292" s="491"/>
      <c r="AV292" s="491"/>
      <c r="AW292" s="491">
        <v>3400</v>
      </c>
      <c r="AX292" s="491"/>
      <c r="AY292" s="491"/>
      <c r="AZ292" s="491">
        <v>4807.2000000000016</v>
      </c>
      <c r="BA292" s="491"/>
      <c r="BB292" s="491"/>
      <c r="BC292" s="498"/>
      <c r="BD292" s="491">
        <v>840</v>
      </c>
      <c r="BE292" s="491"/>
      <c r="BF292" s="491">
        <v>4628.45</v>
      </c>
      <c r="BG292" s="491"/>
      <c r="BH292" s="491">
        <v>2250384.6</v>
      </c>
      <c r="BJ292" s="427">
        <f t="shared" si="384"/>
        <v>1000</v>
      </c>
      <c r="BK292" s="427">
        <f t="shared" si="385"/>
        <v>5000</v>
      </c>
      <c r="BL292" s="427">
        <f t="shared" si="386"/>
        <v>3000</v>
      </c>
      <c r="BM292" s="427">
        <f t="shared" si="387"/>
        <v>1000</v>
      </c>
      <c r="BN292" s="427">
        <f t="shared" si="388"/>
        <v>5000</v>
      </c>
      <c r="BO292" s="427">
        <f t="shared" si="389"/>
        <v>3000</v>
      </c>
      <c r="BP292" s="427">
        <f t="shared" si="390"/>
        <v>0</v>
      </c>
      <c r="BQ292" s="427">
        <f t="shared" si="391"/>
        <v>0</v>
      </c>
      <c r="BR292" s="427">
        <f t="shared" si="392"/>
        <v>0</v>
      </c>
      <c r="BS292" s="427">
        <f t="shared" si="393"/>
        <v>2000</v>
      </c>
      <c r="BT292" s="427">
        <f t="shared" si="394"/>
        <v>66000</v>
      </c>
      <c r="BU292" s="427">
        <f t="shared" si="395"/>
        <v>33000</v>
      </c>
      <c r="BV292" s="427">
        <f t="shared" si="396"/>
        <v>2000</v>
      </c>
      <c r="BW292" s="427">
        <f t="shared" si="397"/>
        <v>1435000</v>
      </c>
      <c r="BX292" s="427">
        <f t="shared" si="398"/>
        <v>604000</v>
      </c>
      <c r="BY292" s="427">
        <f t="shared" si="399"/>
        <v>3000</v>
      </c>
      <c r="BZ292" s="427">
        <f t="shared" si="400"/>
        <v>84000</v>
      </c>
      <c r="CA292" s="427">
        <f t="shared" si="401"/>
        <v>42000</v>
      </c>
      <c r="CB292" s="233">
        <f t="shared" si="402"/>
        <v>1000</v>
      </c>
      <c r="CC292" s="233">
        <f t="shared" si="403"/>
        <v>1435000</v>
      </c>
      <c r="CD292" s="233">
        <f t="shared" si="404"/>
        <v>108000</v>
      </c>
      <c r="CE292" s="428">
        <f t="shared" si="412"/>
        <v>21</v>
      </c>
      <c r="CF292" s="426">
        <f t="shared" si="406"/>
        <v>4</v>
      </c>
      <c r="CG292" s="426">
        <f t="shared" si="407"/>
        <v>2</v>
      </c>
      <c r="CH292" s="426">
        <f t="shared" si="408"/>
        <v>0</v>
      </c>
      <c r="CI292" s="426">
        <f t="shared" si="409"/>
        <v>8</v>
      </c>
      <c r="CJ292" s="426">
        <f t="shared" si="410"/>
        <v>3</v>
      </c>
      <c r="CK292" s="426">
        <f t="shared" si="413"/>
        <v>2</v>
      </c>
    </row>
    <row r="293" spans="1:89">
      <c r="A293" s="253">
        <f t="shared" si="382"/>
        <v>51331</v>
      </c>
      <c r="B293" s="251" t="s">
        <v>245</v>
      </c>
      <c r="C293" s="99" t="b">
        <f t="shared" si="383"/>
        <v>1</v>
      </c>
      <c r="D293" s="492" t="s">
        <v>245</v>
      </c>
      <c r="E293" s="491">
        <v>52687.399999999987</v>
      </c>
      <c r="F293" s="491"/>
      <c r="G293" s="491"/>
      <c r="H293" s="491"/>
      <c r="I293" s="493"/>
      <c r="J293" s="491"/>
      <c r="K293" s="491"/>
      <c r="L293" s="491">
        <v>54986.420000000035</v>
      </c>
      <c r="M293" s="491"/>
      <c r="N293" s="491">
        <v>24836.66</v>
      </c>
      <c r="O293" s="491"/>
      <c r="P293" s="491"/>
      <c r="Q293" s="491"/>
      <c r="R293" s="491"/>
      <c r="S293" s="491"/>
      <c r="T293" s="491"/>
      <c r="U293" s="491"/>
      <c r="V293" s="491"/>
      <c r="W293" s="491">
        <v>7853.5099999999993</v>
      </c>
      <c r="X293" s="491"/>
      <c r="Y293" s="491"/>
      <c r="Z293" s="491"/>
      <c r="AA293" s="491"/>
      <c r="AB293" s="491">
        <v>1837583</v>
      </c>
      <c r="AC293" s="491">
        <v>792.06</v>
      </c>
      <c r="AD293" s="491"/>
      <c r="AE293" s="491"/>
      <c r="AF293" s="491"/>
      <c r="AG293" s="491"/>
      <c r="AH293" s="491"/>
      <c r="AI293" s="491">
        <v>13666.62</v>
      </c>
      <c r="AJ293" s="491"/>
      <c r="AK293" s="491"/>
      <c r="AL293" s="491"/>
      <c r="AM293" s="491"/>
      <c r="AN293" s="491"/>
      <c r="AO293" s="491"/>
      <c r="AP293" s="491"/>
      <c r="AQ293" s="491"/>
      <c r="AR293" s="491"/>
      <c r="AS293" s="491"/>
      <c r="AT293" s="491"/>
      <c r="AU293" s="491">
        <v>51214.92</v>
      </c>
      <c r="AV293" s="491">
        <v>22804.079999999998</v>
      </c>
      <c r="AW293" s="491"/>
      <c r="AX293" s="491"/>
      <c r="AY293" s="491"/>
      <c r="AZ293" s="491">
        <v>41700</v>
      </c>
      <c r="BA293" s="491"/>
      <c r="BB293" s="491"/>
      <c r="BC293" s="498"/>
      <c r="BD293" s="491">
        <v>14308.629999999997</v>
      </c>
      <c r="BE293" s="491"/>
      <c r="BF293" s="491"/>
      <c r="BG293" s="491">
        <v>20694.79</v>
      </c>
      <c r="BH293" s="491">
        <v>2143128.0900000003</v>
      </c>
      <c r="BJ293" s="427">
        <f t="shared" si="384"/>
        <v>23000</v>
      </c>
      <c r="BK293" s="427">
        <f t="shared" si="385"/>
        <v>52000</v>
      </c>
      <c r="BL293" s="427">
        <f t="shared" si="386"/>
        <v>39000</v>
      </c>
      <c r="BM293" s="427">
        <f t="shared" si="387"/>
        <v>15000</v>
      </c>
      <c r="BN293" s="427">
        <f t="shared" si="388"/>
        <v>21000</v>
      </c>
      <c r="BO293" s="427">
        <f t="shared" si="389"/>
        <v>18000</v>
      </c>
      <c r="BP293" s="427">
        <f t="shared" si="390"/>
        <v>0</v>
      </c>
      <c r="BQ293" s="427">
        <f t="shared" si="391"/>
        <v>0</v>
      </c>
      <c r="BR293" s="427">
        <f t="shared" si="392"/>
        <v>0</v>
      </c>
      <c r="BS293" s="427">
        <f t="shared" si="393"/>
        <v>1000</v>
      </c>
      <c r="BT293" s="427">
        <f t="shared" si="394"/>
        <v>53000</v>
      </c>
      <c r="BU293" s="427">
        <f t="shared" si="395"/>
        <v>21000</v>
      </c>
      <c r="BV293" s="427">
        <f t="shared" si="396"/>
        <v>1838000</v>
      </c>
      <c r="BW293" s="427">
        <f t="shared" si="397"/>
        <v>1838000</v>
      </c>
      <c r="BX293" s="427">
        <f t="shared" si="398"/>
        <v>1838000</v>
      </c>
      <c r="BY293" s="427">
        <f t="shared" si="399"/>
        <v>14000</v>
      </c>
      <c r="BZ293" s="427">
        <f t="shared" si="400"/>
        <v>55000</v>
      </c>
      <c r="CA293" s="427">
        <f t="shared" si="401"/>
        <v>35000</v>
      </c>
      <c r="CB293" s="233">
        <f t="shared" si="402"/>
        <v>1000</v>
      </c>
      <c r="CC293" s="233">
        <f t="shared" si="403"/>
        <v>1838000</v>
      </c>
      <c r="CD293" s="233">
        <f t="shared" si="404"/>
        <v>179000</v>
      </c>
      <c r="CE293" s="428">
        <f t="shared" si="412"/>
        <v>12</v>
      </c>
      <c r="CF293" s="426">
        <f t="shared" si="406"/>
        <v>3</v>
      </c>
      <c r="CG293" s="426">
        <f t="shared" si="407"/>
        <v>2</v>
      </c>
      <c r="CH293" s="426">
        <f t="shared" si="408"/>
        <v>0</v>
      </c>
      <c r="CI293" s="426">
        <f t="shared" si="409"/>
        <v>4</v>
      </c>
      <c r="CJ293" s="426">
        <f t="shared" si="410"/>
        <v>1</v>
      </c>
      <c r="CK293" s="426">
        <f t="shared" si="413"/>
        <v>1</v>
      </c>
    </row>
    <row r="294" spans="1:89" ht="24">
      <c r="A294" s="253">
        <f t="shared" si="382"/>
        <v>51332</v>
      </c>
      <c r="B294" s="251" t="s">
        <v>246</v>
      </c>
      <c r="C294" s="99" t="b">
        <f t="shared" si="383"/>
        <v>1</v>
      </c>
      <c r="D294" s="492" t="s">
        <v>246</v>
      </c>
      <c r="E294" s="491"/>
      <c r="F294" s="491">
        <v>119923.7</v>
      </c>
      <c r="G294" s="491">
        <v>174096.98</v>
      </c>
      <c r="H294" s="491">
        <v>19610.919999999998</v>
      </c>
      <c r="I294" s="493"/>
      <c r="J294" s="491"/>
      <c r="K294" s="491"/>
      <c r="L294" s="491">
        <v>66949.86</v>
      </c>
      <c r="M294" s="491"/>
      <c r="N294" s="491"/>
      <c r="O294" s="491">
        <v>21381.88</v>
      </c>
      <c r="P294" s="491">
        <v>32316.080000000002</v>
      </c>
      <c r="Q294" s="491">
        <v>56010</v>
      </c>
      <c r="R294" s="491">
        <v>806.88</v>
      </c>
      <c r="S294" s="491">
        <v>72401.64</v>
      </c>
      <c r="T294" s="491"/>
      <c r="U294" s="491"/>
      <c r="V294" s="491"/>
      <c r="W294" s="491">
        <v>10000</v>
      </c>
      <c r="X294" s="491">
        <v>59235.14</v>
      </c>
      <c r="Y294" s="491"/>
      <c r="Z294" s="491"/>
      <c r="AA294" s="491">
        <v>46087.5</v>
      </c>
      <c r="AB294" s="491">
        <v>125636</v>
      </c>
      <c r="AC294" s="491"/>
      <c r="AD294" s="491">
        <v>11575.21</v>
      </c>
      <c r="AE294" s="491">
        <v>85288.91</v>
      </c>
      <c r="AF294" s="491">
        <v>7877.27</v>
      </c>
      <c r="AG294" s="491">
        <v>5430</v>
      </c>
      <c r="AH294" s="491"/>
      <c r="AI294" s="491">
        <v>1430</v>
      </c>
      <c r="AJ294" s="491"/>
      <c r="AK294" s="491"/>
      <c r="AL294" s="491"/>
      <c r="AM294" s="491"/>
      <c r="AN294" s="491"/>
      <c r="AO294" s="491"/>
      <c r="AP294" s="491"/>
      <c r="AQ294" s="491"/>
      <c r="AR294" s="491"/>
      <c r="AS294" s="491"/>
      <c r="AT294" s="491"/>
      <c r="AU294" s="491"/>
      <c r="AV294" s="491"/>
      <c r="AW294" s="491"/>
      <c r="AX294" s="491"/>
      <c r="AY294" s="491"/>
      <c r="AZ294" s="491"/>
      <c r="BA294" s="491"/>
      <c r="BB294" s="491"/>
      <c r="BC294" s="498"/>
      <c r="BD294" s="491">
        <v>203740.84</v>
      </c>
      <c r="BE294" s="491"/>
      <c r="BF294" s="491">
        <v>179486.63</v>
      </c>
      <c r="BG294" s="491">
        <v>39175</v>
      </c>
      <c r="BH294" s="491">
        <v>1338460.44</v>
      </c>
      <c r="BJ294" s="427">
        <f t="shared" si="384"/>
        <v>0</v>
      </c>
      <c r="BK294" s="427">
        <f t="shared" si="385"/>
        <v>0</v>
      </c>
      <c r="BL294" s="427">
        <f t="shared" si="386"/>
        <v>0</v>
      </c>
      <c r="BM294" s="427">
        <f t="shared" si="387"/>
        <v>40000</v>
      </c>
      <c r="BN294" s="427">
        <f t="shared" si="388"/>
        <v>204000</v>
      </c>
      <c r="BO294" s="427">
        <f t="shared" si="389"/>
        <v>141000</v>
      </c>
      <c r="BP294" s="427">
        <f t="shared" si="390"/>
        <v>0</v>
      </c>
      <c r="BQ294" s="427">
        <f t="shared" si="391"/>
        <v>0</v>
      </c>
      <c r="BR294" s="427">
        <f t="shared" si="392"/>
        <v>0</v>
      </c>
      <c r="BS294" s="427">
        <f t="shared" si="393"/>
        <v>1000</v>
      </c>
      <c r="BT294" s="427">
        <f t="shared" si="394"/>
        <v>120000</v>
      </c>
      <c r="BU294" s="427">
        <f t="shared" si="395"/>
        <v>41000</v>
      </c>
      <c r="BV294" s="427">
        <f t="shared" si="396"/>
        <v>126000</v>
      </c>
      <c r="BW294" s="427">
        <f t="shared" si="397"/>
        <v>175000</v>
      </c>
      <c r="BX294" s="427">
        <f t="shared" si="398"/>
        <v>150000</v>
      </c>
      <c r="BY294" s="427">
        <f t="shared" si="399"/>
        <v>2000</v>
      </c>
      <c r="BZ294" s="427">
        <f t="shared" si="400"/>
        <v>67000</v>
      </c>
      <c r="CA294" s="427">
        <f t="shared" si="401"/>
        <v>34000</v>
      </c>
      <c r="CB294" s="233">
        <f t="shared" si="402"/>
        <v>1000</v>
      </c>
      <c r="CC294" s="233">
        <f t="shared" si="403"/>
        <v>204000</v>
      </c>
      <c r="CD294" s="233">
        <f t="shared" si="404"/>
        <v>64000</v>
      </c>
      <c r="CE294" s="428">
        <f t="shared" si="412"/>
        <v>21</v>
      </c>
      <c r="CF294" s="426">
        <f t="shared" si="406"/>
        <v>0</v>
      </c>
      <c r="CG294" s="426">
        <f t="shared" si="407"/>
        <v>3</v>
      </c>
      <c r="CH294" s="426">
        <f t="shared" si="408"/>
        <v>0</v>
      </c>
      <c r="CI294" s="426">
        <f t="shared" si="409"/>
        <v>11</v>
      </c>
      <c r="CJ294" s="426">
        <f t="shared" si="410"/>
        <v>2</v>
      </c>
      <c r="CK294" s="426">
        <f t="shared" si="413"/>
        <v>5</v>
      </c>
    </row>
    <row r="295" spans="1:89" ht="24">
      <c r="A295" s="253">
        <f t="shared" si="382"/>
        <v>51335</v>
      </c>
      <c r="B295" s="251" t="s">
        <v>247</v>
      </c>
      <c r="C295" s="99" t="b">
        <f t="shared" si="383"/>
        <v>1</v>
      </c>
      <c r="D295" s="492" t="s">
        <v>247</v>
      </c>
      <c r="E295" s="491"/>
      <c r="F295" s="491"/>
      <c r="G295" s="491"/>
      <c r="H295" s="491"/>
      <c r="I295" s="493"/>
      <c r="J295" s="491"/>
      <c r="K295" s="491"/>
      <c r="L295" s="491"/>
      <c r="M295" s="491"/>
      <c r="N295" s="491"/>
      <c r="O295" s="491"/>
      <c r="P295" s="491"/>
      <c r="Q295" s="491"/>
      <c r="R295" s="491"/>
      <c r="S295" s="491">
        <v>14221.52</v>
      </c>
      <c r="T295" s="491"/>
      <c r="U295" s="491"/>
      <c r="V295" s="491"/>
      <c r="W295" s="491">
        <v>34990.069999999992</v>
      </c>
      <c r="X295" s="491"/>
      <c r="Y295" s="491"/>
      <c r="Z295" s="491"/>
      <c r="AA295" s="491"/>
      <c r="AB295" s="491"/>
      <c r="AC295" s="491"/>
      <c r="AD295" s="491"/>
      <c r="AE295" s="491"/>
      <c r="AF295" s="491"/>
      <c r="AG295" s="491"/>
      <c r="AH295" s="491"/>
      <c r="AI295" s="491"/>
      <c r="AJ295" s="491"/>
      <c r="AK295" s="491"/>
      <c r="AL295" s="491"/>
      <c r="AM295" s="491"/>
      <c r="AN295" s="491"/>
      <c r="AO295" s="491"/>
      <c r="AP295" s="491"/>
      <c r="AQ295" s="491"/>
      <c r="AR295" s="491"/>
      <c r="AS295" s="491"/>
      <c r="AT295" s="491"/>
      <c r="AU295" s="491"/>
      <c r="AV295" s="491"/>
      <c r="AW295" s="491"/>
      <c r="AX295" s="491"/>
      <c r="AY295" s="491"/>
      <c r="AZ295" s="491">
        <v>288054.36000000022</v>
      </c>
      <c r="BA295" s="491"/>
      <c r="BB295" s="491"/>
      <c r="BC295" s="498">
        <v>4500</v>
      </c>
      <c r="BD295" s="491">
        <v>5000</v>
      </c>
      <c r="BE295" s="491"/>
      <c r="BF295" s="491">
        <v>95516.089999999953</v>
      </c>
      <c r="BG295" s="491"/>
      <c r="BH295" s="491">
        <v>442282.04000000015</v>
      </c>
      <c r="BJ295" s="427">
        <f t="shared" si="384"/>
        <v>5000</v>
      </c>
      <c r="BK295" s="427">
        <f t="shared" si="385"/>
        <v>289000</v>
      </c>
      <c r="BL295" s="427">
        <f t="shared" si="386"/>
        <v>147000</v>
      </c>
      <c r="BM295" s="427">
        <f t="shared" si="387"/>
        <v>5000</v>
      </c>
      <c r="BN295" s="427">
        <f t="shared" si="388"/>
        <v>96000</v>
      </c>
      <c r="BO295" s="427">
        <f t="shared" si="389"/>
        <v>51000</v>
      </c>
      <c r="BP295" s="427">
        <f t="shared" si="390"/>
        <v>0</v>
      </c>
      <c r="BQ295" s="427">
        <f t="shared" si="391"/>
        <v>0</v>
      </c>
      <c r="BR295" s="427">
        <f t="shared" si="392"/>
        <v>0</v>
      </c>
      <c r="BS295" s="427">
        <f t="shared" si="393"/>
        <v>15000</v>
      </c>
      <c r="BT295" s="427">
        <f t="shared" si="394"/>
        <v>35000</v>
      </c>
      <c r="BU295" s="427">
        <f t="shared" si="395"/>
        <v>25000</v>
      </c>
      <c r="BV295" s="427">
        <f t="shared" si="396"/>
        <v>0</v>
      </c>
      <c r="BW295" s="427">
        <f t="shared" si="397"/>
        <v>0</v>
      </c>
      <c r="BX295" s="427">
        <f t="shared" si="398"/>
        <v>0</v>
      </c>
      <c r="BY295" s="427">
        <f t="shared" si="399"/>
        <v>0</v>
      </c>
      <c r="BZ295" s="427">
        <f t="shared" si="400"/>
        <v>0</v>
      </c>
      <c r="CA295" s="427">
        <f t="shared" si="401"/>
        <v>0</v>
      </c>
      <c r="CB295" s="233">
        <f t="shared" si="402"/>
        <v>5000</v>
      </c>
      <c r="CC295" s="233">
        <f t="shared" si="403"/>
        <v>289000</v>
      </c>
      <c r="CD295" s="233">
        <f t="shared" si="404"/>
        <v>74000</v>
      </c>
      <c r="CE295" s="428">
        <f t="shared" si="412"/>
        <v>6</v>
      </c>
      <c r="CF295" s="426">
        <f t="shared" si="406"/>
        <v>2</v>
      </c>
      <c r="CG295" s="426">
        <f t="shared" si="407"/>
        <v>2</v>
      </c>
      <c r="CH295" s="426">
        <f t="shared" si="408"/>
        <v>0</v>
      </c>
      <c r="CI295" s="426">
        <f t="shared" si="409"/>
        <v>2</v>
      </c>
      <c r="CJ295" s="426">
        <f t="shared" si="410"/>
        <v>0</v>
      </c>
      <c r="CK295" s="426">
        <f t="shared" si="413"/>
        <v>0</v>
      </c>
    </row>
    <row r="296" spans="1:89" ht="24">
      <c r="A296" s="253">
        <f t="shared" si="382"/>
        <v>51336</v>
      </c>
      <c r="B296" s="251" t="s">
        <v>1506</v>
      </c>
      <c r="C296" s="99" t="b">
        <f t="shared" si="383"/>
        <v>1</v>
      </c>
      <c r="D296" s="499" t="s">
        <v>1506</v>
      </c>
      <c r="E296" s="498"/>
      <c r="F296" s="498"/>
      <c r="G296" s="498">
        <v>40385.93</v>
      </c>
      <c r="H296" s="498">
        <v>6061.2400000000007</v>
      </c>
      <c r="I296" s="500">
        <v>6431.2300000000005</v>
      </c>
      <c r="J296" s="498">
        <v>39881.39</v>
      </c>
      <c r="K296" s="498"/>
      <c r="L296" s="498">
        <v>31487.540000000005</v>
      </c>
      <c r="M296" s="498"/>
      <c r="N296" s="498"/>
      <c r="O296" s="498"/>
      <c r="P296" s="498">
        <v>27755.090000000007</v>
      </c>
      <c r="Q296" s="498">
        <v>87523.760000000009</v>
      </c>
      <c r="R296" s="498"/>
      <c r="S296" s="498"/>
      <c r="T296" s="498"/>
      <c r="U296" s="498"/>
      <c r="V296" s="498"/>
      <c r="W296" s="498">
        <v>2111</v>
      </c>
      <c r="X296" s="498"/>
      <c r="Y296" s="498"/>
      <c r="Z296" s="498">
        <v>334806.24000000005</v>
      </c>
      <c r="AA296" s="498"/>
      <c r="AB296" s="498"/>
      <c r="AC296" s="498"/>
      <c r="AD296" s="498"/>
      <c r="AE296" s="498"/>
      <c r="AF296" s="498"/>
      <c r="AG296" s="498">
        <v>6999.53</v>
      </c>
      <c r="AH296" s="498"/>
      <c r="AI296" s="498">
        <v>3630.15</v>
      </c>
      <c r="AJ296" s="498">
        <v>79918.720000000001</v>
      </c>
      <c r="AK296" s="498"/>
      <c r="AL296" s="498"/>
      <c r="AM296" s="498"/>
      <c r="AN296" s="498"/>
      <c r="AO296" s="498"/>
      <c r="AP296" s="498"/>
      <c r="AQ296" s="498"/>
      <c r="AR296" s="498"/>
      <c r="AS296" s="498"/>
      <c r="AT296" s="498"/>
      <c r="AU296" s="498"/>
      <c r="AV296" s="498"/>
      <c r="AW296" s="498"/>
      <c r="AX296" s="498"/>
      <c r="AY296" s="498"/>
      <c r="AZ296" s="498"/>
      <c r="BA296" s="498"/>
      <c r="BB296" s="498"/>
      <c r="BC296" s="498"/>
      <c r="BD296" s="498">
        <v>122683.81000000001</v>
      </c>
      <c r="BE296" s="498"/>
      <c r="BF296" s="498"/>
      <c r="BG296" s="498"/>
      <c r="BH296" s="498">
        <v>789675.63000000012</v>
      </c>
      <c r="BJ296" s="427"/>
      <c r="BK296" s="427"/>
      <c r="BL296" s="427"/>
      <c r="BM296" s="427"/>
      <c r="BN296" s="427"/>
      <c r="BO296" s="427"/>
      <c r="BP296" s="427"/>
      <c r="BQ296" s="427"/>
      <c r="BR296" s="427"/>
      <c r="BS296" s="427"/>
      <c r="BT296" s="427"/>
      <c r="BU296" s="427"/>
      <c r="BV296" s="427"/>
      <c r="BW296" s="427"/>
      <c r="BX296" s="427"/>
      <c r="BY296" s="427"/>
      <c r="BZ296" s="427"/>
      <c r="CA296" s="427"/>
      <c r="CB296" s="233"/>
      <c r="CC296" s="233"/>
      <c r="CD296" s="233"/>
      <c r="CE296" s="428"/>
      <c r="CF296" s="426"/>
      <c r="CG296" s="426"/>
      <c r="CH296" s="426"/>
      <c r="CI296" s="426"/>
      <c r="CJ296" s="426"/>
      <c r="CK296" s="426"/>
    </row>
    <row r="297" spans="1:89">
      <c r="A297" s="253">
        <f t="shared" si="382"/>
        <v>51338</v>
      </c>
      <c r="B297" s="251" t="s">
        <v>248</v>
      </c>
      <c r="C297" s="99" t="b">
        <f t="shared" si="383"/>
        <v>1</v>
      </c>
      <c r="D297" s="492" t="s">
        <v>248</v>
      </c>
      <c r="E297" s="491">
        <v>193411.42</v>
      </c>
      <c r="F297" s="491">
        <v>25087.93</v>
      </c>
      <c r="G297" s="491">
        <v>276546.46999999997</v>
      </c>
      <c r="H297" s="491">
        <v>124890.57</v>
      </c>
      <c r="I297" s="493">
        <v>84532.53</v>
      </c>
      <c r="J297" s="491">
        <v>112999.92000000001</v>
      </c>
      <c r="K297" s="491">
        <v>18668</v>
      </c>
      <c r="L297" s="491">
        <v>199506.13</v>
      </c>
      <c r="M297" s="491"/>
      <c r="N297" s="491"/>
      <c r="O297" s="491">
        <v>10769.64</v>
      </c>
      <c r="P297" s="491">
        <v>102452.15</v>
      </c>
      <c r="Q297" s="491">
        <v>118895</v>
      </c>
      <c r="R297" s="491">
        <v>26131.23</v>
      </c>
      <c r="S297" s="491">
        <v>96888.12</v>
      </c>
      <c r="T297" s="491">
        <v>62054.09</v>
      </c>
      <c r="U297" s="491">
        <v>52687.5</v>
      </c>
      <c r="V297" s="491">
        <v>27219.629999999997</v>
      </c>
      <c r="W297" s="491">
        <v>178972.14</v>
      </c>
      <c r="X297" s="491">
        <v>111059.32</v>
      </c>
      <c r="Y297" s="491">
        <v>29416.620000000003</v>
      </c>
      <c r="Z297" s="491">
        <v>210709.47000000003</v>
      </c>
      <c r="AA297" s="491">
        <v>40361.5</v>
      </c>
      <c r="AB297" s="491">
        <v>1269488</v>
      </c>
      <c r="AC297" s="491">
        <v>7547.5</v>
      </c>
      <c r="AD297" s="491">
        <v>125753.21999999999</v>
      </c>
      <c r="AE297" s="491">
        <v>209425.79</v>
      </c>
      <c r="AF297" s="491">
        <v>66269.100000000006</v>
      </c>
      <c r="AG297" s="491">
        <v>587318</v>
      </c>
      <c r="AH297" s="491">
        <v>20300</v>
      </c>
      <c r="AI297" s="491">
        <v>246062.57</v>
      </c>
      <c r="AJ297" s="491">
        <v>363860.07999999996</v>
      </c>
      <c r="AK297" s="491"/>
      <c r="AL297" s="491"/>
      <c r="AM297" s="491"/>
      <c r="AN297" s="491">
        <v>47306.43</v>
      </c>
      <c r="AO297" s="491"/>
      <c r="AP297" s="491">
        <v>29483.25</v>
      </c>
      <c r="AQ297" s="491">
        <v>7717.5</v>
      </c>
      <c r="AR297" s="491">
        <v>33197</v>
      </c>
      <c r="AS297" s="491">
        <v>600</v>
      </c>
      <c r="AT297" s="491"/>
      <c r="AU297" s="491">
        <v>3512.5</v>
      </c>
      <c r="AV297" s="491">
        <v>31243.85</v>
      </c>
      <c r="AW297" s="491">
        <v>5300</v>
      </c>
      <c r="AX297" s="491">
        <v>27508.02</v>
      </c>
      <c r="AY297" s="491"/>
      <c r="AZ297" s="491">
        <v>28250</v>
      </c>
      <c r="BA297" s="491"/>
      <c r="BB297" s="491"/>
      <c r="BC297" s="498"/>
      <c r="BD297" s="491">
        <v>184884.25</v>
      </c>
      <c r="BE297" s="491">
        <v>659.89</v>
      </c>
      <c r="BF297" s="491">
        <v>175214.6</v>
      </c>
      <c r="BG297" s="491">
        <v>9075</v>
      </c>
      <c r="BH297" s="491">
        <v>5583235.9299999988</v>
      </c>
      <c r="BJ297" s="427">
        <f t="shared" si="384"/>
        <v>1000</v>
      </c>
      <c r="BK297" s="427">
        <f t="shared" si="385"/>
        <v>48000</v>
      </c>
      <c r="BL297" s="427">
        <f t="shared" si="386"/>
        <v>22000</v>
      </c>
      <c r="BM297" s="427">
        <f t="shared" si="387"/>
        <v>1000</v>
      </c>
      <c r="BN297" s="427">
        <f t="shared" si="388"/>
        <v>185000</v>
      </c>
      <c r="BO297" s="427">
        <f t="shared" si="389"/>
        <v>93000</v>
      </c>
      <c r="BP297" s="427">
        <f t="shared" si="390"/>
        <v>0</v>
      </c>
      <c r="BQ297" s="427">
        <f t="shared" si="391"/>
        <v>0</v>
      </c>
      <c r="BR297" s="427">
        <f t="shared" si="392"/>
        <v>0</v>
      </c>
      <c r="BS297" s="427">
        <f t="shared" si="393"/>
        <v>8000</v>
      </c>
      <c r="BT297" s="427">
        <f t="shared" si="394"/>
        <v>210000</v>
      </c>
      <c r="BU297" s="427">
        <f t="shared" si="395"/>
        <v>79000</v>
      </c>
      <c r="BV297" s="427">
        <f t="shared" si="396"/>
        <v>211000</v>
      </c>
      <c r="BW297" s="427">
        <f t="shared" si="397"/>
        <v>1270000</v>
      </c>
      <c r="BX297" s="427">
        <f t="shared" si="398"/>
        <v>531000</v>
      </c>
      <c r="BY297" s="427">
        <f t="shared" si="399"/>
        <v>53000</v>
      </c>
      <c r="BZ297" s="427">
        <f t="shared" si="400"/>
        <v>588000</v>
      </c>
      <c r="CA297" s="427">
        <f t="shared" si="401"/>
        <v>198000</v>
      </c>
      <c r="CB297" s="233">
        <f t="shared" si="402"/>
        <v>1000</v>
      </c>
      <c r="CC297" s="233">
        <f t="shared" si="403"/>
        <v>1270000</v>
      </c>
      <c r="CD297" s="233">
        <f t="shared" si="404"/>
        <v>127000</v>
      </c>
      <c r="CE297" s="428">
        <f t="shared" si="412"/>
        <v>44</v>
      </c>
      <c r="CF297" s="426">
        <f t="shared" si="406"/>
        <v>10</v>
      </c>
      <c r="CG297" s="426">
        <f t="shared" si="407"/>
        <v>4</v>
      </c>
      <c r="CH297" s="426">
        <f t="shared" si="408"/>
        <v>0</v>
      </c>
      <c r="CI297" s="426">
        <f t="shared" si="409"/>
        <v>19</v>
      </c>
      <c r="CJ297" s="426">
        <f t="shared" si="410"/>
        <v>4</v>
      </c>
      <c r="CK297" s="426">
        <f>COUNT($I297,$L468,$P468,$U297,$X297,$AG297,$AI297)</f>
        <v>5</v>
      </c>
    </row>
    <row r="298" spans="1:89">
      <c r="A298" s="253">
        <f t="shared" si="382"/>
        <v>51339</v>
      </c>
      <c r="B298" s="251" t="s">
        <v>1507</v>
      </c>
      <c r="C298" s="99" t="b">
        <f t="shared" si="383"/>
        <v>1</v>
      </c>
      <c r="D298" s="499" t="s">
        <v>1507</v>
      </c>
      <c r="E298" s="498"/>
      <c r="F298" s="498"/>
      <c r="G298" s="498">
        <v>56504.65</v>
      </c>
      <c r="H298" s="498">
        <v>11853.400000000001</v>
      </c>
      <c r="I298" s="500"/>
      <c r="J298" s="498">
        <v>22925.59</v>
      </c>
      <c r="K298" s="498"/>
      <c r="L298" s="498">
        <v>11162.96</v>
      </c>
      <c r="M298" s="498"/>
      <c r="N298" s="498">
        <v>595</v>
      </c>
      <c r="O298" s="498"/>
      <c r="P298" s="498">
        <v>15669.71</v>
      </c>
      <c r="Q298" s="498">
        <v>10076</v>
      </c>
      <c r="R298" s="498"/>
      <c r="S298" s="498"/>
      <c r="T298" s="498"/>
      <c r="U298" s="498"/>
      <c r="V298" s="498"/>
      <c r="W298" s="498">
        <v>18352.29</v>
      </c>
      <c r="X298" s="498">
        <v>19275</v>
      </c>
      <c r="Y298" s="498">
        <v>294</v>
      </c>
      <c r="Z298" s="498">
        <v>85080.540000000008</v>
      </c>
      <c r="AA298" s="498"/>
      <c r="AB298" s="498">
        <v>1166577</v>
      </c>
      <c r="AC298" s="498">
        <v>73590.67</v>
      </c>
      <c r="AD298" s="498">
        <v>500</v>
      </c>
      <c r="AE298" s="498"/>
      <c r="AF298" s="498">
        <v>12275</v>
      </c>
      <c r="AG298" s="498">
        <v>73061.8</v>
      </c>
      <c r="AH298" s="498"/>
      <c r="AI298" s="498">
        <v>127818</v>
      </c>
      <c r="AJ298" s="498"/>
      <c r="AK298" s="498">
        <v>1202.44</v>
      </c>
      <c r="AL298" s="498"/>
      <c r="AM298" s="498"/>
      <c r="AN298" s="498"/>
      <c r="AO298" s="498"/>
      <c r="AP298" s="498"/>
      <c r="AQ298" s="498">
        <v>5630</v>
      </c>
      <c r="AR298" s="498"/>
      <c r="AS298" s="498"/>
      <c r="AT298" s="498"/>
      <c r="AU298" s="498">
        <v>36493.629999999997</v>
      </c>
      <c r="AV298" s="498">
        <v>8045.61</v>
      </c>
      <c r="AW298" s="498">
        <v>3468.75</v>
      </c>
      <c r="AX298" s="498"/>
      <c r="AY298" s="498"/>
      <c r="AZ298" s="498"/>
      <c r="BA298" s="498"/>
      <c r="BB298" s="498"/>
      <c r="BC298" s="498"/>
      <c r="BD298" s="498">
        <v>5285.04</v>
      </c>
      <c r="BE298" s="498">
        <v>22321</v>
      </c>
      <c r="BF298" s="498">
        <v>24717.87</v>
      </c>
      <c r="BG298" s="498">
        <v>11420.67</v>
      </c>
      <c r="BH298" s="498">
        <v>1824196.6199999999</v>
      </c>
      <c r="BJ298" s="427"/>
      <c r="BK298" s="427"/>
      <c r="BL298" s="427"/>
      <c r="BM298" s="427"/>
      <c r="BN298" s="427"/>
      <c r="BO298" s="427"/>
      <c r="BP298" s="427"/>
      <c r="BQ298" s="427"/>
      <c r="BR298" s="427"/>
      <c r="BS298" s="427"/>
      <c r="BT298" s="427"/>
      <c r="BU298" s="427"/>
      <c r="BV298" s="427"/>
      <c r="BW298" s="427"/>
      <c r="BX298" s="427"/>
      <c r="BY298" s="427"/>
      <c r="BZ298" s="427"/>
      <c r="CA298" s="427"/>
      <c r="CB298" s="233"/>
      <c r="CC298" s="233"/>
      <c r="CD298" s="233"/>
      <c r="CE298" s="428"/>
      <c r="CF298" s="426"/>
      <c r="CG298" s="426"/>
      <c r="CH298" s="426"/>
      <c r="CI298" s="426"/>
      <c r="CJ298" s="426"/>
      <c r="CK298" s="426"/>
    </row>
    <row r="299" spans="1:89">
      <c r="A299" s="253">
        <f t="shared" si="382"/>
        <v>51401</v>
      </c>
      <c r="B299" s="251" t="s">
        <v>249</v>
      </c>
      <c r="C299" s="99" t="b">
        <f t="shared" si="383"/>
        <v>1</v>
      </c>
      <c r="D299" s="492" t="s">
        <v>249</v>
      </c>
      <c r="E299" s="491">
        <v>73298.48</v>
      </c>
      <c r="F299" s="491">
        <v>31959.32</v>
      </c>
      <c r="G299" s="491">
        <v>42884.03</v>
      </c>
      <c r="H299" s="491">
        <v>310812.2</v>
      </c>
      <c r="I299" s="493">
        <v>514110.7900000001</v>
      </c>
      <c r="J299" s="491">
        <v>41793.85</v>
      </c>
      <c r="K299" s="491">
        <v>10806.33</v>
      </c>
      <c r="L299" s="491">
        <v>67985.37</v>
      </c>
      <c r="M299" s="491"/>
      <c r="N299" s="491">
        <v>588</v>
      </c>
      <c r="O299" s="491"/>
      <c r="P299" s="491">
        <v>7300.55</v>
      </c>
      <c r="Q299" s="491">
        <v>2000</v>
      </c>
      <c r="R299" s="491">
        <v>11782.5</v>
      </c>
      <c r="S299" s="491">
        <v>44754.299999999996</v>
      </c>
      <c r="T299" s="491">
        <v>8175.5</v>
      </c>
      <c r="U299" s="491">
        <v>3458.04</v>
      </c>
      <c r="V299" s="491">
        <v>21453.61</v>
      </c>
      <c r="W299" s="491">
        <v>69581.279999999999</v>
      </c>
      <c r="X299" s="491">
        <v>66388.39</v>
      </c>
      <c r="Y299" s="491">
        <v>24913.34</v>
      </c>
      <c r="Z299" s="491">
        <v>42423.619999999995</v>
      </c>
      <c r="AA299" s="491">
        <v>14842.55</v>
      </c>
      <c r="AB299" s="491">
        <v>543752</v>
      </c>
      <c r="AC299" s="491">
        <v>49828.81</v>
      </c>
      <c r="AD299" s="491">
        <v>11700.2</v>
      </c>
      <c r="AE299" s="491">
        <v>92131.07</v>
      </c>
      <c r="AF299" s="491">
        <v>102435</v>
      </c>
      <c r="AG299" s="491">
        <v>273392.16000000003</v>
      </c>
      <c r="AH299" s="491">
        <v>150</v>
      </c>
      <c r="AI299" s="491">
        <v>316212.85999999987</v>
      </c>
      <c r="AJ299" s="491">
        <v>10000.08</v>
      </c>
      <c r="AK299" s="491">
        <v>148000.35</v>
      </c>
      <c r="AL299" s="491">
        <v>24391.989999999998</v>
      </c>
      <c r="AM299" s="491">
        <v>32020.370000000003</v>
      </c>
      <c r="AN299" s="491">
        <v>39711.57</v>
      </c>
      <c r="AO299" s="491">
        <v>14175</v>
      </c>
      <c r="AP299" s="491"/>
      <c r="AQ299" s="491"/>
      <c r="AR299" s="491"/>
      <c r="AS299" s="491">
        <v>1513</v>
      </c>
      <c r="AT299" s="491">
        <v>5125</v>
      </c>
      <c r="AU299" s="491">
        <v>32993.11</v>
      </c>
      <c r="AV299" s="491"/>
      <c r="AW299" s="491"/>
      <c r="AX299" s="491"/>
      <c r="AY299" s="491">
        <v>6350</v>
      </c>
      <c r="AZ299" s="491">
        <v>40099.21</v>
      </c>
      <c r="BA299" s="491"/>
      <c r="BB299" s="491"/>
      <c r="BC299" s="498"/>
      <c r="BD299" s="491">
        <v>169371.22000000003</v>
      </c>
      <c r="BE299" s="491">
        <v>31792.869999999992</v>
      </c>
      <c r="BF299" s="491">
        <v>243637.14999999994</v>
      </c>
      <c r="BG299" s="491">
        <v>92280.28</v>
      </c>
      <c r="BH299" s="491">
        <v>3692375.3499999996</v>
      </c>
      <c r="BJ299" s="427">
        <f t="shared" si="384"/>
        <v>2000</v>
      </c>
      <c r="BK299" s="427">
        <f t="shared" si="385"/>
        <v>41000</v>
      </c>
      <c r="BL299" s="427">
        <f t="shared" si="386"/>
        <v>20000</v>
      </c>
      <c r="BM299" s="427">
        <f t="shared" si="387"/>
        <v>32000</v>
      </c>
      <c r="BN299" s="427">
        <f t="shared" si="388"/>
        <v>244000</v>
      </c>
      <c r="BO299" s="427">
        <f t="shared" si="389"/>
        <v>135000</v>
      </c>
      <c r="BP299" s="427">
        <f t="shared" si="390"/>
        <v>25000</v>
      </c>
      <c r="BQ299" s="427">
        <f t="shared" si="391"/>
        <v>149000</v>
      </c>
      <c r="BR299" s="427">
        <f t="shared" si="392"/>
        <v>69000</v>
      </c>
      <c r="BS299" s="427">
        <f t="shared" si="393"/>
        <v>1000</v>
      </c>
      <c r="BT299" s="427">
        <f t="shared" si="394"/>
        <v>311000</v>
      </c>
      <c r="BU299" s="427">
        <f t="shared" si="395"/>
        <v>52000</v>
      </c>
      <c r="BV299" s="427">
        <f t="shared" si="396"/>
        <v>11000</v>
      </c>
      <c r="BW299" s="427">
        <f t="shared" si="397"/>
        <v>544000</v>
      </c>
      <c r="BX299" s="427">
        <f t="shared" si="398"/>
        <v>160000</v>
      </c>
      <c r="BY299" s="427">
        <f t="shared" si="399"/>
        <v>4000</v>
      </c>
      <c r="BZ299" s="427">
        <f t="shared" si="400"/>
        <v>515000</v>
      </c>
      <c r="CA299" s="427">
        <f t="shared" si="401"/>
        <v>179000</v>
      </c>
      <c r="CB299" s="233">
        <f t="shared" si="402"/>
        <v>1000</v>
      </c>
      <c r="CC299" s="233">
        <f t="shared" si="403"/>
        <v>544000</v>
      </c>
      <c r="CD299" s="233">
        <f t="shared" si="404"/>
        <v>84000</v>
      </c>
      <c r="CE299" s="428">
        <f t="shared" si="412"/>
        <v>44</v>
      </c>
      <c r="CF299" s="426">
        <f t="shared" si="406"/>
        <v>7</v>
      </c>
      <c r="CG299" s="426">
        <f t="shared" si="407"/>
        <v>4</v>
      </c>
      <c r="CH299" s="426">
        <f t="shared" si="408"/>
        <v>3</v>
      </c>
      <c r="CI299" s="426">
        <f t="shared" si="409"/>
        <v>19</v>
      </c>
      <c r="CJ299" s="426">
        <f t="shared" si="410"/>
        <v>4</v>
      </c>
      <c r="CK299" s="426">
        <f t="shared" ref="CK299:CK328" si="414">COUNT($I299,$L469,$P469,$U299,$X299,$AG299,$AI299)</f>
        <v>6</v>
      </c>
    </row>
    <row r="300" spans="1:89" ht="36">
      <c r="A300" s="253">
        <f t="shared" si="382"/>
        <v>51403</v>
      </c>
      <c r="B300" s="251" t="s">
        <v>250</v>
      </c>
      <c r="C300" s="99" t="b">
        <f t="shared" si="383"/>
        <v>1</v>
      </c>
      <c r="D300" s="492" t="s">
        <v>250</v>
      </c>
      <c r="E300" s="491"/>
      <c r="F300" s="491">
        <v>89291.01</v>
      </c>
      <c r="G300" s="491">
        <v>19725</v>
      </c>
      <c r="H300" s="491">
        <v>42000.14</v>
      </c>
      <c r="I300" s="493"/>
      <c r="J300" s="491"/>
      <c r="K300" s="491"/>
      <c r="L300" s="491">
        <v>14611.91</v>
      </c>
      <c r="M300" s="491"/>
      <c r="N300" s="491"/>
      <c r="O300" s="491"/>
      <c r="P300" s="491">
        <v>5131.5</v>
      </c>
      <c r="Q300" s="491">
        <v>54471.83</v>
      </c>
      <c r="R300" s="491"/>
      <c r="S300" s="491">
        <v>54345.24</v>
      </c>
      <c r="T300" s="491"/>
      <c r="U300" s="491">
        <v>54325.24</v>
      </c>
      <c r="V300" s="491">
        <v>500</v>
      </c>
      <c r="W300" s="491"/>
      <c r="X300" s="491"/>
      <c r="Y300" s="491">
        <v>19122.129999999997</v>
      </c>
      <c r="Z300" s="491"/>
      <c r="AA300" s="491"/>
      <c r="AB300" s="491"/>
      <c r="AC300" s="491">
        <v>9180</v>
      </c>
      <c r="AD300" s="491">
        <v>7246.66</v>
      </c>
      <c r="AE300" s="491"/>
      <c r="AF300" s="491">
        <v>6239.22</v>
      </c>
      <c r="AG300" s="491">
        <v>24087</v>
      </c>
      <c r="AH300" s="491"/>
      <c r="AI300" s="491">
        <v>7192.23</v>
      </c>
      <c r="AJ300" s="491"/>
      <c r="AK300" s="491"/>
      <c r="AL300" s="491"/>
      <c r="AM300" s="491"/>
      <c r="AN300" s="491"/>
      <c r="AO300" s="491"/>
      <c r="AP300" s="491"/>
      <c r="AQ300" s="491"/>
      <c r="AR300" s="491"/>
      <c r="AS300" s="491"/>
      <c r="AT300" s="491"/>
      <c r="AU300" s="491"/>
      <c r="AV300" s="491"/>
      <c r="AW300" s="491"/>
      <c r="AX300" s="491"/>
      <c r="AY300" s="491"/>
      <c r="AZ300" s="491"/>
      <c r="BA300" s="491"/>
      <c r="BB300" s="491"/>
      <c r="BC300" s="498"/>
      <c r="BD300" s="491">
        <v>40333.33</v>
      </c>
      <c r="BE300" s="491"/>
      <c r="BF300" s="491">
        <v>5500</v>
      </c>
      <c r="BG300" s="491">
        <v>6041</v>
      </c>
      <c r="BH300" s="491">
        <v>459343.43999999994</v>
      </c>
      <c r="BJ300" s="427">
        <f t="shared" si="384"/>
        <v>0</v>
      </c>
      <c r="BK300" s="427">
        <f t="shared" si="385"/>
        <v>0</v>
      </c>
      <c r="BL300" s="427">
        <f t="shared" si="386"/>
        <v>0</v>
      </c>
      <c r="BM300" s="427">
        <f t="shared" si="387"/>
        <v>6000</v>
      </c>
      <c r="BN300" s="427">
        <f t="shared" si="388"/>
        <v>41000</v>
      </c>
      <c r="BO300" s="427">
        <f t="shared" si="389"/>
        <v>18000</v>
      </c>
      <c r="BP300" s="427">
        <f t="shared" si="390"/>
        <v>0</v>
      </c>
      <c r="BQ300" s="427">
        <f t="shared" si="391"/>
        <v>0</v>
      </c>
      <c r="BR300" s="427">
        <f t="shared" si="392"/>
        <v>0</v>
      </c>
      <c r="BS300" s="427">
        <f t="shared" si="393"/>
        <v>1000</v>
      </c>
      <c r="BT300" s="427">
        <f t="shared" si="394"/>
        <v>90000</v>
      </c>
      <c r="BU300" s="427">
        <f t="shared" si="395"/>
        <v>32000</v>
      </c>
      <c r="BV300" s="427">
        <f t="shared" si="396"/>
        <v>20000</v>
      </c>
      <c r="BW300" s="427">
        <f t="shared" si="397"/>
        <v>20000</v>
      </c>
      <c r="BX300" s="427">
        <f t="shared" si="398"/>
        <v>20000</v>
      </c>
      <c r="BY300" s="427">
        <f t="shared" si="399"/>
        <v>6000</v>
      </c>
      <c r="BZ300" s="427">
        <f t="shared" si="400"/>
        <v>55000</v>
      </c>
      <c r="CA300" s="427">
        <f t="shared" si="401"/>
        <v>22000</v>
      </c>
      <c r="CB300" s="233">
        <f t="shared" si="402"/>
        <v>1000</v>
      </c>
      <c r="CC300" s="233">
        <f t="shared" si="403"/>
        <v>90000</v>
      </c>
      <c r="CD300" s="233">
        <f t="shared" si="404"/>
        <v>26000</v>
      </c>
      <c r="CE300" s="428">
        <f t="shared" si="412"/>
        <v>18</v>
      </c>
      <c r="CF300" s="426">
        <f t="shared" si="406"/>
        <v>0</v>
      </c>
      <c r="CG300" s="426">
        <f t="shared" si="407"/>
        <v>3</v>
      </c>
      <c r="CH300" s="426">
        <f t="shared" si="408"/>
        <v>0</v>
      </c>
      <c r="CI300" s="426">
        <f t="shared" si="409"/>
        <v>9</v>
      </c>
      <c r="CJ300" s="426">
        <f t="shared" si="410"/>
        <v>1</v>
      </c>
      <c r="CK300" s="426">
        <f t="shared" si="414"/>
        <v>5</v>
      </c>
    </row>
    <row r="301" spans="1:89" ht="36">
      <c r="A301" s="253">
        <f t="shared" si="382"/>
        <v>51404</v>
      </c>
      <c r="B301" s="251" t="s">
        <v>251</v>
      </c>
      <c r="C301" s="99" t="b">
        <f t="shared" si="383"/>
        <v>1</v>
      </c>
      <c r="D301" s="492" t="s">
        <v>251</v>
      </c>
      <c r="E301" s="491">
        <v>319498.95</v>
      </c>
      <c r="F301" s="491">
        <v>880</v>
      </c>
      <c r="G301" s="491">
        <v>125691.19</v>
      </c>
      <c r="H301" s="491">
        <v>300211.96000000002</v>
      </c>
      <c r="I301" s="493">
        <v>292449</v>
      </c>
      <c r="J301" s="491">
        <v>184006.71</v>
      </c>
      <c r="K301" s="491">
        <v>227868.62</v>
      </c>
      <c r="L301" s="491">
        <v>243878.50000000003</v>
      </c>
      <c r="M301" s="491"/>
      <c r="N301" s="491"/>
      <c r="O301" s="491">
        <v>9902.5</v>
      </c>
      <c r="P301" s="491">
        <v>168450.5</v>
      </c>
      <c r="Q301" s="491">
        <v>100763.75000000001</v>
      </c>
      <c r="R301" s="491">
        <v>26123</v>
      </c>
      <c r="S301" s="491">
        <v>72482.359999999986</v>
      </c>
      <c r="T301" s="491">
        <v>83358.06</v>
      </c>
      <c r="U301" s="491">
        <v>90730</v>
      </c>
      <c r="V301" s="491">
        <v>10242</v>
      </c>
      <c r="W301" s="491">
        <v>199552.76</v>
      </c>
      <c r="X301" s="491">
        <v>233203</v>
      </c>
      <c r="Y301" s="491">
        <v>42450</v>
      </c>
      <c r="Z301" s="491">
        <v>406382.61999999994</v>
      </c>
      <c r="AA301" s="491">
        <v>58728</v>
      </c>
      <c r="AB301" s="491">
        <v>773973</v>
      </c>
      <c r="AC301" s="491">
        <v>94307</v>
      </c>
      <c r="AD301" s="491">
        <v>50259</v>
      </c>
      <c r="AE301" s="491"/>
      <c r="AF301" s="491">
        <v>74416.2</v>
      </c>
      <c r="AG301" s="491">
        <v>539619.80000000005</v>
      </c>
      <c r="AH301" s="491">
        <v>162229.47</v>
      </c>
      <c r="AI301" s="491">
        <v>131579.5</v>
      </c>
      <c r="AJ301" s="491">
        <v>174661.95000000004</v>
      </c>
      <c r="AK301" s="491">
        <v>13135</v>
      </c>
      <c r="AL301" s="491">
        <v>19923</v>
      </c>
      <c r="AM301" s="491"/>
      <c r="AN301" s="491"/>
      <c r="AO301" s="491"/>
      <c r="AP301" s="491">
        <v>23596.25</v>
      </c>
      <c r="AQ301" s="491"/>
      <c r="AR301" s="491"/>
      <c r="AS301" s="491"/>
      <c r="AT301" s="491"/>
      <c r="AU301" s="491"/>
      <c r="AV301" s="491"/>
      <c r="AW301" s="491">
        <v>4600</v>
      </c>
      <c r="AX301" s="491"/>
      <c r="AY301" s="491"/>
      <c r="AZ301" s="491"/>
      <c r="BA301" s="491"/>
      <c r="BB301" s="491"/>
      <c r="BC301" s="498"/>
      <c r="BD301" s="491">
        <v>173374</v>
      </c>
      <c r="BE301" s="491">
        <v>151326.82999999999</v>
      </c>
      <c r="BF301" s="491">
        <v>91576.5</v>
      </c>
      <c r="BG301" s="491">
        <v>56221</v>
      </c>
      <c r="BH301" s="491">
        <v>5731651.9800000004</v>
      </c>
      <c r="BJ301" s="427">
        <f t="shared" si="384"/>
        <v>5000</v>
      </c>
      <c r="BK301" s="427">
        <f t="shared" si="385"/>
        <v>24000</v>
      </c>
      <c r="BL301" s="427">
        <f t="shared" si="386"/>
        <v>15000</v>
      </c>
      <c r="BM301" s="427">
        <f t="shared" si="387"/>
        <v>57000</v>
      </c>
      <c r="BN301" s="427">
        <f t="shared" si="388"/>
        <v>174000</v>
      </c>
      <c r="BO301" s="427">
        <f t="shared" si="389"/>
        <v>119000</v>
      </c>
      <c r="BP301" s="427">
        <f t="shared" si="390"/>
        <v>14000</v>
      </c>
      <c r="BQ301" s="427">
        <f t="shared" si="391"/>
        <v>20000</v>
      </c>
      <c r="BR301" s="427">
        <f t="shared" si="392"/>
        <v>17000</v>
      </c>
      <c r="BS301" s="427">
        <f t="shared" si="393"/>
        <v>1000</v>
      </c>
      <c r="BT301" s="427">
        <f t="shared" si="394"/>
        <v>320000</v>
      </c>
      <c r="BU301" s="427">
        <f t="shared" si="395"/>
        <v>113000</v>
      </c>
      <c r="BV301" s="427">
        <f t="shared" si="396"/>
        <v>126000</v>
      </c>
      <c r="BW301" s="427">
        <f t="shared" si="397"/>
        <v>774000</v>
      </c>
      <c r="BX301" s="427">
        <f t="shared" si="398"/>
        <v>371000</v>
      </c>
      <c r="BY301" s="427">
        <f t="shared" si="399"/>
        <v>91000</v>
      </c>
      <c r="BZ301" s="427">
        <f t="shared" si="400"/>
        <v>540000</v>
      </c>
      <c r="CA301" s="427">
        <f t="shared" si="401"/>
        <v>243000</v>
      </c>
      <c r="CB301" s="233">
        <f t="shared" si="402"/>
        <v>1000</v>
      </c>
      <c r="CC301" s="233">
        <f t="shared" si="403"/>
        <v>774000</v>
      </c>
      <c r="CD301" s="233">
        <f t="shared" si="404"/>
        <v>155000</v>
      </c>
      <c r="CE301" s="428">
        <f t="shared" si="412"/>
        <v>37</v>
      </c>
      <c r="CF301" s="426">
        <f t="shared" si="406"/>
        <v>2</v>
      </c>
      <c r="CG301" s="426">
        <f t="shared" si="407"/>
        <v>4</v>
      </c>
      <c r="CH301" s="426">
        <f t="shared" si="408"/>
        <v>2</v>
      </c>
      <c r="CI301" s="426">
        <f t="shared" si="409"/>
        <v>18</v>
      </c>
      <c r="CJ301" s="426">
        <f t="shared" si="410"/>
        <v>4</v>
      </c>
      <c r="CK301" s="426">
        <f t="shared" si="414"/>
        <v>5</v>
      </c>
    </row>
    <row r="302" spans="1:89" ht="24">
      <c r="A302" s="253">
        <f t="shared" si="382"/>
        <v>51405</v>
      </c>
      <c r="B302" s="251" t="s">
        <v>252</v>
      </c>
      <c r="C302" s="99" t="b">
        <f t="shared" si="383"/>
        <v>1</v>
      </c>
      <c r="D302" s="492" t="s">
        <v>252</v>
      </c>
      <c r="E302" s="491"/>
      <c r="F302" s="491"/>
      <c r="G302" s="491"/>
      <c r="H302" s="491"/>
      <c r="I302" s="493">
        <v>136785</v>
      </c>
      <c r="J302" s="491"/>
      <c r="K302" s="491"/>
      <c r="L302" s="491">
        <v>4970</v>
      </c>
      <c r="M302" s="491"/>
      <c r="N302" s="491"/>
      <c r="O302" s="491"/>
      <c r="P302" s="491"/>
      <c r="Q302" s="491"/>
      <c r="R302" s="491"/>
      <c r="S302" s="491"/>
      <c r="T302" s="491"/>
      <c r="U302" s="491"/>
      <c r="V302" s="491"/>
      <c r="W302" s="491"/>
      <c r="X302" s="491">
        <v>135275.14000000001</v>
      </c>
      <c r="Y302" s="491"/>
      <c r="Z302" s="491"/>
      <c r="AA302" s="491"/>
      <c r="AB302" s="491"/>
      <c r="AC302" s="491"/>
      <c r="AD302" s="491"/>
      <c r="AE302" s="491"/>
      <c r="AF302" s="491"/>
      <c r="AG302" s="491"/>
      <c r="AH302" s="491"/>
      <c r="AI302" s="491">
        <v>27988.48</v>
      </c>
      <c r="AJ302" s="491"/>
      <c r="AK302" s="491"/>
      <c r="AL302" s="491"/>
      <c r="AM302" s="491"/>
      <c r="AN302" s="491"/>
      <c r="AO302" s="491"/>
      <c r="AP302" s="491"/>
      <c r="AQ302" s="491"/>
      <c r="AR302" s="491"/>
      <c r="AS302" s="491"/>
      <c r="AT302" s="491"/>
      <c r="AU302" s="491"/>
      <c r="AV302" s="491"/>
      <c r="AW302" s="491"/>
      <c r="AX302" s="491"/>
      <c r="AY302" s="491"/>
      <c r="AZ302" s="491"/>
      <c r="BA302" s="491"/>
      <c r="BB302" s="491"/>
      <c r="BC302" s="498"/>
      <c r="BD302" s="491"/>
      <c r="BE302" s="491">
        <v>5728.31</v>
      </c>
      <c r="BF302" s="491"/>
      <c r="BG302" s="491"/>
      <c r="BH302" s="491">
        <v>310746.93000000005</v>
      </c>
      <c r="BJ302" s="427">
        <f t="shared" si="384"/>
        <v>0</v>
      </c>
      <c r="BK302" s="427">
        <f t="shared" si="385"/>
        <v>0</v>
      </c>
      <c r="BL302" s="427">
        <f t="shared" si="386"/>
        <v>0</v>
      </c>
      <c r="BM302" s="427">
        <f t="shared" si="387"/>
        <v>6000</v>
      </c>
      <c r="BN302" s="427">
        <f t="shared" si="388"/>
        <v>6000</v>
      </c>
      <c r="BO302" s="427">
        <f t="shared" si="389"/>
        <v>6000</v>
      </c>
      <c r="BP302" s="427">
        <f t="shared" si="390"/>
        <v>0</v>
      </c>
      <c r="BQ302" s="427">
        <f t="shared" si="391"/>
        <v>0</v>
      </c>
      <c r="BR302" s="427">
        <f t="shared" si="392"/>
        <v>0</v>
      </c>
      <c r="BS302" s="427">
        <f t="shared" si="393"/>
        <v>0</v>
      </c>
      <c r="BT302" s="427">
        <f t="shared" si="394"/>
        <v>0</v>
      </c>
      <c r="BU302" s="427">
        <f t="shared" si="395"/>
        <v>0</v>
      </c>
      <c r="BV302" s="427">
        <f t="shared" si="396"/>
        <v>0</v>
      </c>
      <c r="BW302" s="427">
        <f t="shared" si="397"/>
        <v>0</v>
      </c>
      <c r="BX302" s="427">
        <f t="shared" si="398"/>
        <v>0</v>
      </c>
      <c r="BY302" s="427">
        <f t="shared" si="399"/>
        <v>5000</v>
      </c>
      <c r="BZ302" s="427">
        <f t="shared" si="400"/>
        <v>137000</v>
      </c>
      <c r="CA302" s="427">
        <f t="shared" si="401"/>
        <v>77000</v>
      </c>
      <c r="CB302" s="233">
        <f t="shared" si="402"/>
        <v>5000</v>
      </c>
      <c r="CC302" s="233">
        <f t="shared" si="403"/>
        <v>137000</v>
      </c>
      <c r="CD302" s="233">
        <f t="shared" si="404"/>
        <v>63000</v>
      </c>
      <c r="CE302" s="428">
        <f t="shared" si="412"/>
        <v>5</v>
      </c>
      <c r="CF302" s="426">
        <f t="shared" si="406"/>
        <v>0</v>
      </c>
      <c r="CG302" s="426">
        <f t="shared" si="407"/>
        <v>1</v>
      </c>
      <c r="CH302" s="426">
        <f t="shared" si="408"/>
        <v>0</v>
      </c>
      <c r="CI302" s="426">
        <f t="shared" si="409"/>
        <v>0</v>
      </c>
      <c r="CJ302" s="426">
        <f t="shared" si="410"/>
        <v>0</v>
      </c>
      <c r="CK302" s="426">
        <f t="shared" si="414"/>
        <v>3</v>
      </c>
    </row>
    <row r="303" spans="1:89" ht="36">
      <c r="A303" s="253">
        <f t="shared" si="382"/>
        <v>51406</v>
      </c>
      <c r="B303" s="251" t="s">
        <v>253</v>
      </c>
      <c r="C303" s="99" t="b">
        <f t="shared" si="383"/>
        <v>1</v>
      </c>
      <c r="D303" s="492" t="s">
        <v>253</v>
      </c>
      <c r="E303" s="491">
        <v>2930</v>
      </c>
      <c r="F303" s="491"/>
      <c r="G303" s="491">
        <v>980</v>
      </c>
      <c r="H303" s="491">
        <v>3350</v>
      </c>
      <c r="I303" s="493">
        <v>33363.89</v>
      </c>
      <c r="J303" s="491">
        <v>5590</v>
      </c>
      <c r="K303" s="491">
        <v>24782.74</v>
      </c>
      <c r="L303" s="491"/>
      <c r="M303" s="491"/>
      <c r="N303" s="491"/>
      <c r="O303" s="491"/>
      <c r="P303" s="491">
        <v>4160</v>
      </c>
      <c r="Q303" s="491">
        <v>4449.3099999999995</v>
      </c>
      <c r="R303" s="491"/>
      <c r="S303" s="491">
        <v>3384</v>
      </c>
      <c r="T303" s="491">
        <v>8897</v>
      </c>
      <c r="U303" s="491"/>
      <c r="V303" s="491"/>
      <c r="W303" s="491">
        <v>3037.29</v>
      </c>
      <c r="X303" s="491"/>
      <c r="Y303" s="491">
        <v>2170</v>
      </c>
      <c r="Z303" s="491"/>
      <c r="AA303" s="491">
        <v>3875</v>
      </c>
      <c r="AB303" s="491"/>
      <c r="AC303" s="491"/>
      <c r="AD303" s="491"/>
      <c r="AE303" s="491"/>
      <c r="AF303" s="491"/>
      <c r="AG303" s="491">
        <v>35870</v>
      </c>
      <c r="AH303" s="491"/>
      <c r="AI303" s="491">
        <v>1910</v>
      </c>
      <c r="AJ303" s="491">
        <v>3565</v>
      </c>
      <c r="AK303" s="491"/>
      <c r="AL303" s="491"/>
      <c r="AM303" s="491"/>
      <c r="AN303" s="491"/>
      <c r="AO303" s="491"/>
      <c r="AP303" s="491"/>
      <c r="AQ303" s="491"/>
      <c r="AR303" s="491"/>
      <c r="AS303" s="491"/>
      <c r="AT303" s="491"/>
      <c r="AU303" s="491"/>
      <c r="AV303" s="491"/>
      <c r="AW303" s="491"/>
      <c r="AX303" s="491"/>
      <c r="AY303" s="491"/>
      <c r="AZ303" s="491"/>
      <c r="BA303" s="491"/>
      <c r="BB303" s="491"/>
      <c r="BC303" s="498"/>
      <c r="BD303" s="491">
        <v>7384.58</v>
      </c>
      <c r="BE303" s="491"/>
      <c r="BF303" s="491"/>
      <c r="BG303" s="491"/>
      <c r="BH303" s="491">
        <v>149698.81</v>
      </c>
      <c r="BJ303" s="427">
        <f t="shared" si="384"/>
        <v>0</v>
      </c>
      <c r="BK303" s="427">
        <f t="shared" si="385"/>
        <v>0</v>
      </c>
      <c r="BL303" s="427">
        <f t="shared" si="386"/>
        <v>0</v>
      </c>
      <c r="BM303" s="427">
        <f t="shared" si="387"/>
        <v>8000</v>
      </c>
      <c r="BN303" s="427">
        <f t="shared" si="388"/>
        <v>8000</v>
      </c>
      <c r="BO303" s="427">
        <f t="shared" si="389"/>
        <v>8000</v>
      </c>
      <c r="BP303" s="427">
        <f t="shared" si="390"/>
        <v>0</v>
      </c>
      <c r="BQ303" s="427">
        <f t="shared" si="391"/>
        <v>0</v>
      </c>
      <c r="BR303" s="427">
        <f t="shared" si="392"/>
        <v>0</v>
      </c>
      <c r="BS303" s="427">
        <f t="shared" si="393"/>
        <v>3000</v>
      </c>
      <c r="BT303" s="427">
        <f t="shared" si="394"/>
        <v>25000</v>
      </c>
      <c r="BU303" s="427">
        <f t="shared" si="395"/>
        <v>7000</v>
      </c>
      <c r="BV303" s="427">
        <f t="shared" si="396"/>
        <v>1000</v>
      </c>
      <c r="BW303" s="427">
        <f t="shared" si="397"/>
        <v>4000</v>
      </c>
      <c r="BX303" s="427">
        <f t="shared" si="398"/>
        <v>3000</v>
      </c>
      <c r="BY303" s="427">
        <f t="shared" si="399"/>
        <v>2000</v>
      </c>
      <c r="BZ303" s="427">
        <f t="shared" si="400"/>
        <v>36000</v>
      </c>
      <c r="CA303" s="427">
        <f t="shared" si="401"/>
        <v>19000</v>
      </c>
      <c r="CB303" s="233">
        <f t="shared" si="402"/>
        <v>1000</v>
      </c>
      <c r="CC303" s="233">
        <f t="shared" si="403"/>
        <v>36000</v>
      </c>
      <c r="CD303" s="233">
        <f t="shared" si="404"/>
        <v>9000</v>
      </c>
      <c r="CE303" s="428">
        <f t="shared" si="412"/>
        <v>17</v>
      </c>
      <c r="CF303" s="426">
        <f t="shared" si="406"/>
        <v>0</v>
      </c>
      <c r="CG303" s="426">
        <f t="shared" si="407"/>
        <v>1</v>
      </c>
      <c r="CH303" s="426">
        <f t="shared" si="408"/>
        <v>0</v>
      </c>
      <c r="CI303" s="426">
        <f t="shared" si="409"/>
        <v>10</v>
      </c>
      <c r="CJ303" s="426">
        <f t="shared" si="410"/>
        <v>2</v>
      </c>
      <c r="CK303" s="426">
        <f t="shared" si="414"/>
        <v>3</v>
      </c>
    </row>
    <row r="304" spans="1:89">
      <c r="A304" s="253">
        <f t="shared" si="382"/>
        <v>51407</v>
      </c>
      <c r="B304" s="251" t="s">
        <v>254</v>
      </c>
      <c r="C304" s="99" t="b">
        <f t="shared" si="383"/>
        <v>1</v>
      </c>
      <c r="D304" s="492" t="s">
        <v>254</v>
      </c>
      <c r="E304" s="491">
        <v>13023</v>
      </c>
      <c r="F304" s="491">
        <v>2500</v>
      </c>
      <c r="G304" s="491"/>
      <c r="H304" s="491">
        <v>16047</v>
      </c>
      <c r="I304" s="493"/>
      <c r="J304" s="491">
        <v>30</v>
      </c>
      <c r="K304" s="491">
        <v>40192.25</v>
      </c>
      <c r="L304" s="491">
        <v>33119.4</v>
      </c>
      <c r="M304" s="491"/>
      <c r="N304" s="491"/>
      <c r="O304" s="491"/>
      <c r="P304" s="491">
        <v>3000</v>
      </c>
      <c r="Q304" s="491">
        <v>940</v>
      </c>
      <c r="R304" s="491"/>
      <c r="S304" s="491">
        <v>5949.9</v>
      </c>
      <c r="T304" s="491">
        <v>3600</v>
      </c>
      <c r="U304" s="491"/>
      <c r="V304" s="491"/>
      <c r="W304" s="491">
        <v>27895</v>
      </c>
      <c r="X304" s="491">
        <v>854.81</v>
      </c>
      <c r="Y304" s="491">
        <v>4284.66</v>
      </c>
      <c r="Z304" s="491"/>
      <c r="AA304" s="491"/>
      <c r="AB304" s="491">
        <v>168287</v>
      </c>
      <c r="AC304" s="491"/>
      <c r="AD304" s="491"/>
      <c r="AE304" s="491"/>
      <c r="AF304" s="491"/>
      <c r="AG304" s="491"/>
      <c r="AH304" s="491">
        <v>7463.36</v>
      </c>
      <c r="AI304" s="491">
        <v>13740.119999999999</v>
      </c>
      <c r="AJ304" s="491"/>
      <c r="AK304" s="491"/>
      <c r="AL304" s="491"/>
      <c r="AM304" s="491"/>
      <c r="AN304" s="491"/>
      <c r="AO304" s="491"/>
      <c r="AP304" s="491"/>
      <c r="AQ304" s="491"/>
      <c r="AR304" s="491"/>
      <c r="AS304" s="491"/>
      <c r="AT304" s="491"/>
      <c r="AU304" s="491"/>
      <c r="AV304" s="491"/>
      <c r="AW304" s="491"/>
      <c r="AX304" s="491"/>
      <c r="AY304" s="491"/>
      <c r="AZ304" s="491"/>
      <c r="BA304" s="491"/>
      <c r="BB304" s="491"/>
      <c r="BC304" s="498"/>
      <c r="BD304" s="491">
        <v>13200</v>
      </c>
      <c r="BE304" s="491">
        <v>4200</v>
      </c>
      <c r="BF304" s="491">
        <v>2929.6800000000003</v>
      </c>
      <c r="BG304" s="491"/>
      <c r="BH304" s="491">
        <v>361256.18</v>
      </c>
      <c r="BJ304" s="427">
        <f t="shared" si="384"/>
        <v>0</v>
      </c>
      <c r="BK304" s="427">
        <f t="shared" si="385"/>
        <v>0</v>
      </c>
      <c r="BL304" s="427">
        <f t="shared" si="386"/>
        <v>0</v>
      </c>
      <c r="BM304" s="427">
        <f t="shared" si="387"/>
        <v>3000</v>
      </c>
      <c r="BN304" s="427">
        <f t="shared" si="388"/>
        <v>14000</v>
      </c>
      <c r="BO304" s="427">
        <f t="shared" si="389"/>
        <v>7000</v>
      </c>
      <c r="BP304" s="427">
        <f t="shared" si="390"/>
        <v>0</v>
      </c>
      <c r="BQ304" s="427">
        <f t="shared" si="391"/>
        <v>0</v>
      </c>
      <c r="BR304" s="427">
        <f t="shared" si="392"/>
        <v>0</v>
      </c>
      <c r="BS304" s="427">
        <f t="shared" si="393"/>
        <v>1000</v>
      </c>
      <c r="BT304" s="427">
        <f t="shared" si="394"/>
        <v>41000</v>
      </c>
      <c r="BU304" s="427">
        <f t="shared" si="395"/>
        <v>12000</v>
      </c>
      <c r="BV304" s="427">
        <f t="shared" si="396"/>
        <v>169000</v>
      </c>
      <c r="BW304" s="427">
        <f t="shared" si="397"/>
        <v>169000</v>
      </c>
      <c r="BX304" s="427">
        <f t="shared" si="398"/>
        <v>169000</v>
      </c>
      <c r="BY304" s="427">
        <f t="shared" si="399"/>
        <v>1000</v>
      </c>
      <c r="BZ304" s="427">
        <f t="shared" si="400"/>
        <v>34000</v>
      </c>
      <c r="CA304" s="427">
        <f t="shared" si="401"/>
        <v>13000</v>
      </c>
      <c r="CB304" s="233">
        <f t="shared" si="402"/>
        <v>1000</v>
      </c>
      <c r="CC304" s="233">
        <f t="shared" si="403"/>
        <v>169000</v>
      </c>
      <c r="CD304" s="233">
        <f t="shared" si="404"/>
        <v>20000</v>
      </c>
      <c r="CE304" s="428">
        <f t="shared" si="412"/>
        <v>19</v>
      </c>
      <c r="CF304" s="426">
        <f t="shared" si="406"/>
        <v>0</v>
      </c>
      <c r="CG304" s="426">
        <f t="shared" si="407"/>
        <v>3</v>
      </c>
      <c r="CH304" s="426">
        <f t="shared" si="408"/>
        <v>0</v>
      </c>
      <c r="CI304" s="426">
        <f t="shared" si="409"/>
        <v>11</v>
      </c>
      <c r="CJ304" s="426">
        <f t="shared" si="410"/>
        <v>1</v>
      </c>
      <c r="CK304" s="426">
        <f t="shared" si="414"/>
        <v>2</v>
      </c>
    </row>
    <row r="305" spans="1:89" ht="24">
      <c r="A305" s="253">
        <f t="shared" si="382"/>
        <v>52101</v>
      </c>
      <c r="B305" s="251" t="s">
        <v>255</v>
      </c>
      <c r="C305" s="99" t="b">
        <f t="shared" si="383"/>
        <v>1</v>
      </c>
      <c r="D305" s="492" t="s">
        <v>255</v>
      </c>
      <c r="E305" s="491"/>
      <c r="F305" s="491"/>
      <c r="G305" s="491">
        <v>5024467.68</v>
      </c>
      <c r="H305" s="491"/>
      <c r="I305" s="493"/>
      <c r="J305" s="491"/>
      <c r="K305" s="491"/>
      <c r="L305" s="491">
        <v>7745781.8799999971</v>
      </c>
      <c r="M305" s="491"/>
      <c r="N305" s="491">
        <v>9994.3699999999972</v>
      </c>
      <c r="O305" s="491"/>
      <c r="P305" s="491">
        <v>601393.80000000005</v>
      </c>
      <c r="Q305" s="491">
        <v>97104.2</v>
      </c>
      <c r="R305" s="491">
        <v>34754.079999999994</v>
      </c>
      <c r="S305" s="491">
        <v>3443813.5200000033</v>
      </c>
      <c r="T305" s="491"/>
      <c r="U305" s="491">
        <v>3228915.9299999992</v>
      </c>
      <c r="V305" s="491">
        <v>434026.2699999999</v>
      </c>
      <c r="W305" s="491"/>
      <c r="X305" s="491"/>
      <c r="Y305" s="491"/>
      <c r="Z305" s="491">
        <v>134347.16</v>
      </c>
      <c r="AA305" s="491"/>
      <c r="AB305" s="491"/>
      <c r="AC305" s="491">
        <v>1619466.2500000005</v>
      </c>
      <c r="AD305" s="491"/>
      <c r="AE305" s="491">
        <v>6149727.629999999</v>
      </c>
      <c r="AF305" s="491">
        <v>3108871.37</v>
      </c>
      <c r="AG305" s="491">
        <v>14241254.27000002</v>
      </c>
      <c r="AH305" s="491">
        <v>5726819.7999999989</v>
      </c>
      <c r="AI305" s="491"/>
      <c r="AJ305" s="491">
        <v>36.54</v>
      </c>
      <c r="AK305" s="491"/>
      <c r="AL305" s="491"/>
      <c r="AM305" s="491">
        <v>892571.73999999953</v>
      </c>
      <c r="AN305" s="491">
        <v>458643.98999999993</v>
      </c>
      <c r="AO305" s="491"/>
      <c r="AP305" s="491">
        <v>502201.93000000023</v>
      </c>
      <c r="AQ305" s="491">
        <v>140859.43000000002</v>
      </c>
      <c r="AR305" s="491">
        <v>330751</v>
      </c>
      <c r="AS305" s="491">
        <v>141115.65000000002</v>
      </c>
      <c r="AT305" s="491">
        <v>255102.72</v>
      </c>
      <c r="AU305" s="491">
        <v>698342.3600000001</v>
      </c>
      <c r="AV305" s="491">
        <v>264186.05</v>
      </c>
      <c r="AW305" s="491">
        <v>159211.55000000002</v>
      </c>
      <c r="AX305" s="491">
        <v>633076.36000000034</v>
      </c>
      <c r="AY305" s="491">
        <v>138176</v>
      </c>
      <c r="AZ305" s="491">
        <v>307921.34000000008</v>
      </c>
      <c r="BA305" s="491">
        <v>70059.210000000006</v>
      </c>
      <c r="BB305" s="491">
        <v>30908.060000000005</v>
      </c>
      <c r="BC305" s="498">
        <v>29739.71</v>
      </c>
      <c r="BD305" s="491">
        <v>7559845.1799999978</v>
      </c>
      <c r="BE305" s="491"/>
      <c r="BF305" s="491">
        <v>3761843.8600000013</v>
      </c>
      <c r="BG305" s="491">
        <v>14169.26</v>
      </c>
      <c r="BH305" s="491">
        <v>67989500.150000036</v>
      </c>
      <c r="BJ305" s="427">
        <f t="shared" si="384"/>
        <v>30000</v>
      </c>
      <c r="BK305" s="427">
        <f t="shared" si="385"/>
        <v>699000</v>
      </c>
      <c r="BL305" s="427">
        <f t="shared" si="386"/>
        <v>278000</v>
      </c>
      <c r="BM305" s="427">
        <f t="shared" si="387"/>
        <v>15000</v>
      </c>
      <c r="BN305" s="427">
        <f t="shared" si="388"/>
        <v>7560000</v>
      </c>
      <c r="BO305" s="427">
        <f t="shared" si="389"/>
        <v>3779000</v>
      </c>
      <c r="BP305" s="427">
        <f t="shared" si="390"/>
        <v>893000</v>
      </c>
      <c r="BQ305" s="427">
        <f t="shared" si="391"/>
        <v>893000</v>
      </c>
      <c r="BR305" s="427">
        <f t="shared" si="392"/>
        <v>893000</v>
      </c>
      <c r="BS305" s="427">
        <f t="shared" si="393"/>
        <v>10000</v>
      </c>
      <c r="BT305" s="427">
        <f t="shared" si="394"/>
        <v>6150000</v>
      </c>
      <c r="BU305" s="427">
        <f t="shared" si="395"/>
        <v>2577000</v>
      </c>
      <c r="BV305" s="427">
        <f t="shared" si="396"/>
        <v>1000</v>
      </c>
      <c r="BW305" s="427">
        <f t="shared" si="397"/>
        <v>5025000</v>
      </c>
      <c r="BX305" s="427">
        <f t="shared" si="398"/>
        <v>1720000</v>
      </c>
      <c r="BY305" s="427">
        <f t="shared" si="399"/>
        <v>602000</v>
      </c>
      <c r="BZ305" s="427">
        <f t="shared" si="400"/>
        <v>14242000</v>
      </c>
      <c r="CA305" s="427">
        <f t="shared" si="401"/>
        <v>6455000</v>
      </c>
      <c r="CB305" s="233">
        <f t="shared" si="402"/>
        <v>1000</v>
      </c>
      <c r="CC305" s="233">
        <f t="shared" si="403"/>
        <v>14242000</v>
      </c>
      <c r="CD305" s="233">
        <f t="shared" si="404"/>
        <v>1943000</v>
      </c>
      <c r="CE305" s="428">
        <f t="shared" si="412"/>
        <v>35</v>
      </c>
      <c r="CF305" s="426">
        <f t="shared" si="406"/>
        <v>15</v>
      </c>
      <c r="CG305" s="426">
        <f t="shared" si="407"/>
        <v>3</v>
      </c>
      <c r="CH305" s="426">
        <f t="shared" si="408"/>
        <v>1</v>
      </c>
      <c r="CI305" s="426">
        <f t="shared" si="409"/>
        <v>9</v>
      </c>
      <c r="CJ305" s="426">
        <f t="shared" si="410"/>
        <v>3</v>
      </c>
      <c r="CK305" s="426">
        <f t="shared" si="414"/>
        <v>2</v>
      </c>
    </row>
    <row r="306" spans="1:89">
      <c r="A306" s="253">
        <f t="shared" si="382"/>
        <v>52102</v>
      </c>
      <c r="B306" s="251" t="s">
        <v>256</v>
      </c>
      <c r="C306" s="99" t="b">
        <f t="shared" si="383"/>
        <v>1</v>
      </c>
      <c r="D306" s="492" t="s">
        <v>256</v>
      </c>
      <c r="E306" s="491">
        <v>31703.530000000024</v>
      </c>
      <c r="F306" s="491">
        <v>36913.130000000019</v>
      </c>
      <c r="G306" s="491">
        <v>92194.270000000222</v>
      </c>
      <c r="H306" s="491">
        <v>246773.10000000009</v>
      </c>
      <c r="I306" s="493">
        <v>42567.5</v>
      </c>
      <c r="J306" s="491">
        <v>163746.22000000009</v>
      </c>
      <c r="K306" s="491">
        <v>25804.799999999999</v>
      </c>
      <c r="L306" s="491">
        <v>182059.86000000016</v>
      </c>
      <c r="M306" s="491">
        <v>1906.3000000000004</v>
      </c>
      <c r="N306" s="491">
        <v>10376.27</v>
      </c>
      <c r="O306" s="491">
        <v>11697.81</v>
      </c>
      <c r="P306" s="491">
        <v>32698.840000000029</v>
      </c>
      <c r="Q306" s="491">
        <v>117694.26000000007</v>
      </c>
      <c r="R306" s="491">
        <v>11695.179999999997</v>
      </c>
      <c r="S306" s="491">
        <v>43721.660000000018</v>
      </c>
      <c r="T306" s="491">
        <v>30547.509999999995</v>
      </c>
      <c r="U306" s="491">
        <v>112939.53000000012</v>
      </c>
      <c r="V306" s="491">
        <v>15674.669999999996</v>
      </c>
      <c r="W306" s="491">
        <v>47311.050000000025</v>
      </c>
      <c r="X306" s="491">
        <v>189799.58000000005</v>
      </c>
      <c r="Y306" s="491">
        <v>23670.640000000014</v>
      </c>
      <c r="Z306" s="491">
        <v>241615.97000000038</v>
      </c>
      <c r="AA306" s="491">
        <v>51875.650000000031</v>
      </c>
      <c r="AB306" s="491">
        <v>151008</v>
      </c>
      <c r="AC306" s="491">
        <v>2999.7400000000011</v>
      </c>
      <c r="AD306" s="491">
        <v>48476.950000000026</v>
      </c>
      <c r="AE306" s="491">
        <v>110764.37000000001</v>
      </c>
      <c r="AF306" s="491">
        <v>28480.770000000015</v>
      </c>
      <c r="AG306" s="491"/>
      <c r="AH306" s="491">
        <v>5421.1000000000276</v>
      </c>
      <c r="AI306" s="491">
        <v>267668.01999999996</v>
      </c>
      <c r="AJ306" s="491">
        <v>42365.969999999907</v>
      </c>
      <c r="AK306" s="491"/>
      <c r="AL306" s="491"/>
      <c r="AM306" s="491"/>
      <c r="AN306" s="491">
        <v>6631.6299999999992</v>
      </c>
      <c r="AO306" s="491">
        <v>643.56000000000006</v>
      </c>
      <c r="AP306" s="491">
        <v>3740.4599999999996</v>
      </c>
      <c r="AQ306" s="491">
        <v>4781.6200000000008</v>
      </c>
      <c r="AR306" s="491"/>
      <c r="AS306" s="491">
        <v>2172.5899999999997</v>
      </c>
      <c r="AT306" s="491">
        <v>2084.83</v>
      </c>
      <c r="AU306" s="491"/>
      <c r="AV306" s="491"/>
      <c r="AW306" s="491"/>
      <c r="AX306" s="491"/>
      <c r="AY306" s="491"/>
      <c r="AZ306" s="491">
        <v>10693.099999999999</v>
      </c>
      <c r="BA306" s="491">
        <v>1838.8</v>
      </c>
      <c r="BB306" s="491"/>
      <c r="BC306" s="498"/>
      <c r="BD306" s="491">
        <v>68222.11000000003</v>
      </c>
      <c r="BE306" s="491">
        <v>34487.060000000005</v>
      </c>
      <c r="BF306" s="491">
        <v>47796.000000000029</v>
      </c>
      <c r="BG306" s="491">
        <v>18250.490000000002</v>
      </c>
      <c r="BH306" s="491">
        <v>2623514.5000000009</v>
      </c>
      <c r="BJ306" s="427">
        <f t="shared" si="384"/>
        <v>1000</v>
      </c>
      <c r="BK306" s="427">
        <f t="shared" si="385"/>
        <v>11000</v>
      </c>
      <c r="BL306" s="427">
        <f t="shared" si="386"/>
        <v>5000</v>
      </c>
      <c r="BM306" s="427">
        <f t="shared" si="387"/>
        <v>19000</v>
      </c>
      <c r="BN306" s="427">
        <f t="shared" si="388"/>
        <v>69000</v>
      </c>
      <c r="BO306" s="427">
        <f t="shared" si="389"/>
        <v>43000</v>
      </c>
      <c r="BP306" s="427">
        <f t="shared" si="390"/>
        <v>0</v>
      </c>
      <c r="BQ306" s="427">
        <f t="shared" si="391"/>
        <v>0</v>
      </c>
      <c r="BR306" s="427">
        <f t="shared" si="392"/>
        <v>0</v>
      </c>
      <c r="BS306" s="427">
        <f t="shared" si="393"/>
        <v>2000</v>
      </c>
      <c r="BT306" s="427">
        <f t="shared" si="394"/>
        <v>247000</v>
      </c>
      <c r="BU306" s="427">
        <f t="shared" si="395"/>
        <v>53000</v>
      </c>
      <c r="BV306" s="427">
        <f t="shared" si="396"/>
        <v>43000</v>
      </c>
      <c r="BW306" s="427">
        <f t="shared" si="397"/>
        <v>242000</v>
      </c>
      <c r="BX306" s="427">
        <f t="shared" si="398"/>
        <v>132000</v>
      </c>
      <c r="BY306" s="427">
        <f t="shared" si="399"/>
        <v>33000</v>
      </c>
      <c r="BZ306" s="427">
        <f t="shared" si="400"/>
        <v>268000</v>
      </c>
      <c r="CA306" s="427">
        <f t="shared" si="401"/>
        <v>138000</v>
      </c>
      <c r="CB306" s="233">
        <f t="shared" si="402"/>
        <v>1000</v>
      </c>
      <c r="CC306" s="233">
        <f t="shared" si="403"/>
        <v>268000</v>
      </c>
      <c r="CD306" s="233">
        <f t="shared" si="404"/>
        <v>62000</v>
      </c>
      <c r="CE306" s="428">
        <f t="shared" si="412"/>
        <v>43</v>
      </c>
      <c r="CF306" s="426">
        <f t="shared" si="406"/>
        <v>8</v>
      </c>
      <c r="CG306" s="426">
        <f t="shared" si="407"/>
        <v>4</v>
      </c>
      <c r="CH306" s="426">
        <f t="shared" si="408"/>
        <v>0</v>
      </c>
      <c r="CI306" s="426">
        <f t="shared" si="409"/>
        <v>21</v>
      </c>
      <c r="CJ306" s="426">
        <f t="shared" si="410"/>
        <v>4</v>
      </c>
      <c r="CK306" s="426">
        <f t="shared" si="414"/>
        <v>6</v>
      </c>
    </row>
    <row r="307" spans="1:89">
      <c r="A307" s="253">
        <f t="shared" si="382"/>
        <v>52103</v>
      </c>
      <c r="B307" s="236" t="s">
        <v>257</v>
      </c>
      <c r="C307" s="99" t="b">
        <f t="shared" si="383"/>
        <v>1</v>
      </c>
      <c r="D307" s="492" t="s">
        <v>257</v>
      </c>
      <c r="E307" s="491"/>
      <c r="F307" s="491"/>
      <c r="G307" s="491">
        <v>348633.78999999957</v>
      </c>
      <c r="H307" s="491">
        <v>661077.47000000055</v>
      </c>
      <c r="I307" s="493"/>
      <c r="J307" s="491">
        <v>523842.20999999996</v>
      </c>
      <c r="K307" s="491">
        <v>136609.68999999997</v>
      </c>
      <c r="L307" s="491"/>
      <c r="M307" s="491"/>
      <c r="N307" s="491">
        <v>639.38</v>
      </c>
      <c r="O307" s="491"/>
      <c r="P307" s="491"/>
      <c r="Q307" s="491">
        <v>9130.25</v>
      </c>
      <c r="R307" s="491">
        <v>2427.8899999999994</v>
      </c>
      <c r="S307" s="491">
        <v>245396.09999999986</v>
      </c>
      <c r="T307" s="491">
        <v>212405.02999999988</v>
      </c>
      <c r="U307" s="491">
        <v>220645.8599999999</v>
      </c>
      <c r="V307" s="491">
        <v>35921.25</v>
      </c>
      <c r="W307" s="491"/>
      <c r="X307" s="491">
        <v>316521.99</v>
      </c>
      <c r="Y307" s="491">
        <v>153005.22000000003</v>
      </c>
      <c r="Z307" s="491"/>
      <c r="AA307" s="491"/>
      <c r="AB307" s="491">
        <v>2979937</v>
      </c>
      <c r="AC307" s="491">
        <v>146025.03000000003</v>
      </c>
      <c r="AD307" s="491"/>
      <c r="AE307" s="491">
        <v>560801.35000000033</v>
      </c>
      <c r="AF307" s="491">
        <v>235411.34000000026</v>
      </c>
      <c r="AG307" s="491">
        <v>1052035.6300000038</v>
      </c>
      <c r="AH307" s="491">
        <v>197529.04999999973</v>
      </c>
      <c r="AI307" s="491">
        <v>420871.16</v>
      </c>
      <c r="AJ307" s="491"/>
      <c r="AK307" s="491"/>
      <c r="AL307" s="491"/>
      <c r="AM307" s="491">
        <v>87086.290000000008</v>
      </c>
      <c r="AN307" s="491">
        <v>30610.89</v>
      </c>
      <c r="AO307" s="491"/>
      <c r="AP307" s="491">
        <v>45970.64</v>
      </c>
      <c r="AQ307" s="491">
        <v>8354.02</v>
      </c>
      <c r="AR307" s="491">
        <v>42903</v>
      </c>
      <c r="AS307" s="491">
        <v>11120.460000000001</v>
      </c>
      <c r="AT307" s="491">
        <v>18507.240000000002</v>
      </c>
      <c r="AU307" s="491">
        <v>58901.37</v>
      </c>
      <c r="AV307" s="491">
        <v>23889.06</v>
      </c>
      <c r="AW307" s="491">
        <v>14628.44</v>
      </c>
      <c r="AX307" s="491"/>
      <c r="AY307" s="491">
        <v>17836</v>
      </c>
      <c r="AZ307" s="491">
        <v>11320.840000000002</v>
      </c>
      <c r="BA307" s="491">
        <v>8311.2699999999986</v>
      </c>
      <c r="BB307" s="491">
        <v>4092.5200000000004</v>
      </c>
      <c r="BC307" s="498">
        <v>1566.8600000000001</v>
      </c>
      <c r="BD307" s="491">
        <v>292301.58000000019</v>
      </c>
      <c r="BE307" s="491">
        <v>289511.03000000009</v>
      </c>
      <c r="BF307" s="491">
        <v>365927.50000000058</v>
      </c>
      <c r="BG307" s="491">
        <v>906.4699999999998</v>
      </c>
      <c r="BH307" s="491">
        <v>9792612.1700000055</v>
      </c>
      <c r="BJ307" s="427">
        <f t="shared" si="384"/>
        <v>2000</v>
      </c>
      <c r="BK307" s="427">
        <f t="shared" si="385"/>
        <v>59000</v>
      </c>
      <c r="BL307" s="427">
        <f t="shared" si="386"/>
        <v>22000</v>
      </c>
      <c r="BM307" s="427">
        <f t="shared" si="387"/>
        <v>1000</v>
      </c>
      <c r="BN307" s="427">
        <f t="shared" si="388"/>
        <v>366000</v>
      </c>
      <c r="BO307" s="427">
        <f t="shared" si="389"/>
        <v>238000</v>
      </c>
      <c r="BP307" s="427">
        <f t="shared" si="390"/>
        <v>88000</v>
      </c>
      <c r="BQ307" s="427">
        <f t="shared" si="391"/>
        <v>88000</v>
      </c>
      <c r="BR307" s="427">
        <f t="shared" si="392"/>
        <v>88000</v>
      </c>
      <c r="BS307" s="427">
        <f t="shared" si="393"/>
        <v>1000</v>
      </c>
      <c r="BT307" s="427">
        <f t="shared" si="394"/>
        <v>662000</v>
      </c>
      <c r="BU307" s="427">
        <f t="shared" si="395"/>
        <v>240000</v>
      </c>
      <c r="BV307" s="427">
        <f t="shared" si="396"/>
        <v>349000</v>
      </c>
      <c r="BW307" s="427">
        <f t="shared" si="397"/>
        <v>2980000</v>
      </c>
      <c r="BX307" s="427">
        <f t="shared" si="398"/>
        <v>1665000</v>
      </c>
      <c r="BY307" s="427">
        <f t="shared" si="399"/>
        <v>221000</v>
      </c>
      <c r="BZ307" s="427">
        <f t="shared" si="400"/>
        <v>1053000</v>
      </c>
      <c r="CA307" s="427">
        <f t="shared" si="401"/>
        <v>503000</v>
      </c>
      <c r="CB307" s="233">
        <f t="shared" si="402"/>
        <v>1000</v>
      </c>
      <c r="CC307" s="233">
        <f t="shared" si="403"/>
        <v>2980000</v>
      </c>
      <c r="CD307" s="233">
        <f t="shared" si="404"/>
        <v>252000</v>
      </c>
      <c r="CE307" s="428">
        <f t="shared" si="412"/>
        <v>39</v>
      </c>
      <c r="CF307" s="426">
        <f t="shared" si="406"/>
        <v>14</v>
      </c>
      <c r="CG307" s="426">
        <f t="shared" si="407"/>
        <v>4</v>
      </c>
      <c r="CH307" s="426">
        <f t="shared" si="408"/>
        <v>1</v>
      </c>
      <c r="CI307" s="426">
        <f t="shared" si="409"/>
        <v>14</v>
      </c>
      <c r="CJ307" s="426">
        <f t="shared" si="410"/>
        <v>2</v>
      </c>
      <c r="CK307" s="426">
        <f t="shared" si="414"/>
        <v>6</v>
      </c>
    </row>
    <row r="308" spans="1:89">
      <c r="A308" s="253">
        <f t="shared" si="382"/>
        <v>52104</v>
      </c>
      <c r="B308" s="236" t="s">
        <v>258</v>
      </c>
      <c r="C308" s="99" t="b">
        <f t="shared" si="383"/>
        <v>1</v>
      </c>
      <c r="D308" s="492" t="s">
        <v>258</v>
      </c>
      <c r="E308" s="491"/>
      <c r="F308" s="491"/>
      <c r="G308" s="491"/>
      <c r="H308" s="491"/>
      <c r="I308" s="493"/>
      <c r="J308" s="491"/>
      <c r="K308" s="491"/>
      <c r="L308" s="491"/>
      <c r="M308" s="491"/>
      <c r="N308" s="491"/>
      <c r="O308" s="491"/>
      <c r="P308" s="491"/>
      <c r="Q308" s="491"/>
      <c r="R308" s="491"/>
      <c r="S308" s="491"/>
      <c r="T308" s="491"/>
      <c r="U308" s="491"/>
      <c r="V308" s="491"/>
      <c r="W308" s="491"/>
      <c r="X308" s="491"/>
      <c r="Y308" s="491"/>
      <c r="Z308" s="491"/>
      <c r="AA308" s="491"/>
      <c r="AB308" s="491"/>
      <c r="AC308" s="491"/>
      <c r="AD308" s="491">
        <v>2697.8700000000008</v>
      </c>
      <c r="AE308" s="491"/>
      <c r="AF308" s="491"/>
      <c r="AG308" s="491"/>
      <c r="AH308" s="491"/>
      <c r="AI308" s="491"/>
      <c r="AJ308" s="491"/>
      <c r="AK308" s="491">
        <v>14165.390000000043</v>
      </c>
      <c r="AL308" s="491">
        <v>307751.75999999966</v>
      </c>
      <c r="AM308" s="491"/>
      <c r="AN308" s="491">
        <v>2215.3000000000006</v>
      </c>
      <c r="AO308" s="491"/>
      <c r="AP308" s="491"/>
      <c r="AQ308" s="491"/>
      <c r="AR308" s="491"/>
      <c r="AS308" s="491"/>
      <c r="AT308" s="491">
        <v>851.85000000000014</v>
      </c>
      <c r="AU308" s="491"/>
      <c r="AV308" s="491"/>
      <c r="AW308" s="491"/>
      <c r="AX308" s="491"/>
      <c r="AY308" s="491"/>
      <c r="AZ308" s="491"/>
      <c r="BA308" s="491"/>
      <c r="BB308" s="491"/>
      <c r="BC308" s="498"/>
      <c r="BD308" s="491"/>
      <c r="BE308" s="491"/>
      <c r="BF308" s="491"/>
      <c r="BG308" s="491"/>
      <c r="BH308" s="491">
        <v>327682.16999999969</v>
      </c>
      <c r="BJ308" s="427">
        <f t="shared" si="384"/>
        <v>1000</v>
      </c>
      <c r="BK308" s="427">
        <f t="shared" si="385"/>
        <v>3000</v>
      </c>
      <c r="BL308" s="427">
        <f t="shared" si="386"/>
        <v>2000</v>
      </c>
      <c r="BM308" s="427">
        <f t="shared" si="387"/>
        <v>0</v>
      </c>
      <c r="BN308" s="427">
        <f t="shared" si="388"/>
        <v>0</v>
      </c>
      <c r="BO308" s="427">
        <f t="shared" si="389"/>
        <v>0</v>
      </c>
      <c r="BP308" s="427">
        <f t="shared" si="390"/>
        <v>15000</v>
      </c>
      <c r="BQ308" s="427">
        <f t="shared" si="391"/>
        <v>308000</v>
      </c>
      <c r="BR308" s="427">
        <f t="shared" si="392"/>
        <v>161000</v>
      </c>
      <c r="BS308" s="427">
        <f t="shared" si="393"/>
        <v>3000</v>
      </c>
      <c r="BT308" s="427">
        <f t="shared" si="394"/>
        <v>3000</v>
      </c>
      <c r="BU308" s="427">
        <f t="shared" si="395"/>
        <v>3000</v>
      </c>
      <c r="BV308" s="427">
        <f t="shared" si="396"/>
        <v>0</v>
      </c>
      <c r="BW308" s="427">
        <f t="shared" si="397"/>
        <v>0</v>
      </c>
      <c r="BX308" s="427">
        <f t="shared" si="398"/>
        <v>0</v>
      </c>
      <c r="BY308" s="427">
        <f t="shared" si="399"/>
        <v>0</v>
      </c>
      <c r="BZ308" s="427">
        <f t="shared" si="400"/>
        <v>0</v>
      </c>
      <c r="CA308" s="427">
        <f t="shared" si="401"/>
        <v>0</v>
      </c>
      <c r="CB308" s="233">
        <f t="shared" si="402"/>
        <v>1000</v>
      </c>
      <c r="CC308" s="233">
        <f t="shared" si="403"/>
        <v>308000</v>
      </c>
      <c r="CD308" s="233">
        <f t="shared" si="404"/>
        <v>66000</v>
      </c>
      <c r="CE308" s="428">
        <f t="shared" si="412"/>
        <v>5</v>
      </c>
      <c r="CF308" s="426">
        <f t="shared" si="406"/>
        <v>2</v>
      </c>
      <c r="CG308" s="426">
        <f t="shared" si="407"/>
        <v>0</v>
      </c>
      <c r="CH308" s="426">
        <f t="shared" si="408"/>
        <v>2</v>
      </c>
      <c r="CI308" s="426">
        <f t="shared" si="409"/>
        <v>1</v>
      </c>
      <c r="CJ308" s="426">
        <f t="shared" si="410"/>
        <v>0</v>
      </c>
      <c r="CK308" s="426">
        <f t="shared" si="414"/>
        <v>2</v>
      </c>
    </row>
    <row r="309" spans="1:89">
      <c r="A309" s="253">
        <f t="shared" si="382"/>
        <v>52105</v>
      </c>
      <c r="B309" s="236" t="s">
        <v>259</v>
      </c>
      <c r="C309" s="99" t="b">
        <f t="shared" si="383"/>
        <v>1</v>
      </c>
      <c r="D309" s="492" t="s">
        <v>259</v>
      </c>
      <c r="E309" s="491"/>
      <c r="F309" s="491">
        <v>4768.93</v>
      </c>
      <c r="G309" s="491"/>
      <c r="H309" s="491"/>
      <c r="I309" s="493">
        <v>106622.65</v>
      </c>
      <c r="J309" s="491"/>
      <c r="K309" s="491"/>
      <c r="L309" s="491"/>
      <c r="M309" s="491"/>
      <c r="N309" s="491">
        <v>10821.750000000004</v>
      </c>
      <c r="O309" s="491"/>
      <c r="P309" s="491"/>
      <c r="Q309" s="491">
        <v>4953.0400000000009</v>
      </c>
      <c r="R309" s="491">
        <v>170.63</v>
      </c>
      <c r="S309" s="491">
        <v>9822.1900000000023</v>
      </c>
      <c r="T309" s="491">
        <v>9434.4600000000046</v>
      </c>
      <c r="U309" s="491"/>
      <c r="V309" s="491"/>
      <c r="W309" s="491"/>
      <c r="X309" s="491"/>
      <c r="Y309" s="491"/>
      <c r="Z309" s="491"/>
      <c r="AA309" s="491"/>
      <c r="AB309" s="491">
        <v>164697</v>
      </c>
      <c r="AC309" s="491"/>
      <c r="AD309" s="491"/>
      <c r="AE309" s="491"/>
      <c r="AF309" s="491">
        <v>625.11000000000013</v>
      </c>
      <c r="AG309" s="491"/>
      <c r="AH309" s="491">
        <v>30911.519999999964</v>
      </c>
      <c r="AI309" s="491"/>
      <c r="AJ309" s="491"/>
      <c r="AK309" s="491"/>
      <c r="AL309" s="491"/>
      <c r="AM309" s="491"/>
      <c r="AN309" s="491"/>
      <c r="AO309" s="491"/>
      <c r="AP309" s="491">
        <v>21462.92</v>
      </c>
      <c r="AQ309" s="491">
        <v>2648.4999999999995</v>
      </c>
      <c r="AR309" s="491"/>
      <c r="AS309" s="491">
        <v>207.98</v>
      </c>
      <c r="AT309" s="491">
        <v>2840.5999999999995</v>
      </c>
      <c r="AU309" s="491"/>
      <c r="AV309" s="491"/>
      <c r="AW309" s="491"/>
      <c r="AX309" s="491"/>
      <c r="AY309" s="491"/>
      <c r="AZ309" s="491"/>
      <c r="BA309" s="491"/>
      <c r="BB309" s="491">
        <v>106.72</v>
      </c>
      <c r="BC309" s="498"/>
      <c r="BD309" s="491"/>
      <c r="BE309" s="491"/>
      <c r="BF309" s="491"/>
      <c r="BG309" s="491">
        <v>22503.859999999997</v>
      </c>
      <c r="BH309" s="491">
        <v>392597.85999999993</v>
      </c>
      <c r="BJ309" s="427">
        <f t="shared" si="384"/>
        <v>1000</v>
      </c>
      <c r="BK309" s="427">
        <f t="shared" si="385"/>
        <v>22000</v>
      </c>
      <c r="BL309" s="427">
        <f t="shared" si="386"/>
        <v>6000</v>
      </c>
      <c r="BM309" s="427">
        <f t="shared" si="387"/>
        <v>23000</v>
      </c>
      <c r="BN309" s="427">
        <f t="shared" si="388"/>
        <v>23000</v>
      </c>
      <c r="BO309" s="427">
        <f t="shared" si="389"/>
        <v>23000</v>
      </c>
      <c r="BP309" s="427">
        <f t="shared" si="390"/>
        <v>0</v>
      </c>
      <c r="BQ309" s="427">
        <f t="shared" si="391"/>
        <v>0</v>
      </c>
      <c r="BR309" s="427">
        <f t="shared" si="392"/>
        <v>0</v>
      </c>
      <c r="BS309" s="427">
        <f t="shared" si="393"/>
        <v>1000</v>
      </c>
      <c r="BT309" s="427">
        <f t="shared" si="394"/>
        <v>31000</v>
      </c>
      <c r="BU309" s="427">
        <f t="shared" si="395"/>
        <v>9000</v>
      </c>
      <c r="BV309" s="427">
        <f t="shared" si="396"/>
        <v>165000</v>
      </c>
      <c r="BW309" s="427">
        <f t="shared" si="397"/>
        <v>165000</v>
      </c>
      <c r="BX309" s="427">
        <f t="shared" si="398"/>
        <v>165000</v>
      </c>
      <c r="BY309" s="427">
        <f t="shared" si="399"/>
        <v>107000</v>
      </c>
      <c r="BZ309" s="427">
        <f t="shared" si="400"/>
        <v>107000</v>
      </c>
      <c r="CA309" s="427">
        <f t="shared" si="401"/>
        <v>107000</v>
      </c>
      <c r="CB309" s="233">
        <f t="shared" si="402"/>
        <v>1000</v>
      </c>
      <c r="CC309" s="233">
        <f t="shared" si="403"/>
        <v>165000</v>
      </c>
      <c r="CD309" s="233">
        <f t="shared" si="404"/>
        <v>25000</v>
      </c>
      <c r="CE309" s="428">
        <f t="shared" si="412"/>
        <v>16</v>
      </c>
      <c r="CF309" s="426">
        <f t="shared" si="406"/>
        <v>5</v>
      </c>
      <c r="CG309" s="426">
        <f t="shared" si="407"/>
        <v>1</v>
      </c>
      <c r="CH309" s="426">
        <f t="shared" si="408"/>
        <v>0</v>
      </c>
      <c r="CI309" s="426">
        <f t="shared" si="409"/>
        <v>8</v>
      </c>
      <c r="CJ309" s="426">
        <f t="shared" si="410"/>
        <v>1</v>
      </c>
      <c r="CK309" s="426">
        <f t="shared" si="414"/>
        <v>3</v>
      </c>
    </row>
    <row r="310" spans="1:89">
      <c r="A310" s="253">
        <f t="shared" si="382"/>
        <v>52106</v>
      </c>
      <c r="B310" s="236" t="s">
        <v>260</v>
      </c>
      <c r="C310" s="99" t="b">
        <f t="shared" si="383"/>
        <v>1</v>
      </c>
      <c r="D310" s="492" t="s">
        <v>260</v>
      </c>
      <c r="E310" s="491"/>
      <c r="F310" s="491"/>
      <c r="G310" s="491"/>
      <c r="H310" s="491"/>
      <c r="I310" s="493"/>
      <c r="J310" s="491"/>
      <c r="K310" s="491"/>
      <c r="L310" s="491">
        <v>7510.39</v>
      </c>
      <c r="M310" s="491"/>
      <c r="N310" s="491"/>
      <c r="O310" s="491"/>
      <c r="P310" s="491">
        <v>10968.159999999996</v>
      </c>
      <c r="Q310" s="491"/>
      <c r="R310" s="491"/>
      <c r="S310" s="491"/>
      <c r="T310" s="491"/>
      <c r="U310" s="491"/>
      <c r="V310" s="491"/>
      <c r="W310" s="491"/>
      <c r="X310" s="491"/>
      <c r="Y310" s="491">
        <v>-0.38</v>
      </c>
      <c r="Z310" s="491"/>
      <c r="AA310" s="491"/>
      <c r="AB310" s="491"/>
      <c r="AC310" s="491"/>
      <c r="AD310" s="491"/>
      <c r="AE310" s="491"/>
      <c r="AF310" s="491"/>
      <c r="AG310" s="491"/>
      <c r="AH310" s="491">
        <v>721910.10000000021</v>
      </c>
      <c r="AI310" s="491"/>
      <c r="AJ310" s="491"/>
      <c r="AK310" s="491"/>
      <c r="AL310" s="491"/>
      <c r="AM310" s="491"/>
      <c r="AN310" s="491"/>
      <c r="AO310" s="491"/>
      <c r="AP310" s="491"/>
      <c r="AQ310" s="491"/>
      <c r="AR310" s="491"/>
      <c r="AS310" s="491"/>
      <c r="AT310" s="491"/>
      <c r="AU310" s="491"/>
      <c r="AV310" s="491"/>
      <c r="AW310" s="491"/>
      <c r="AX310" s="491"/>
      <c r="AY310" s="491"/>
      <c r="AZ310" s="491"/>
      <c r="BA310" s="491"/>
      <c r="BB310" s="491"/>
      <c r="BC310" s="498"/>
      <c r="BD310" s="491"/>
      <c r="BE310" s="491"/>
      <c r="BF310" s="491"/>
      <c r="BG310" s="491"/>
      <c r="BH310" s="491">
        <v>740388.27000000025</v>
      </c>
      <c r="BJ310" s="427">
        <f t="shared" si="384"/>
        <v>0</v>
      </c>
      <c r="BK310" s="427">
        <f t="shared" si="385"/>
        <v>0</v>
      </c>
      <c r="BL310" s="427">
        <f t="shared" si="386"/>
        <v>0</v>
      </c>
      <c r="BM310" s="427">
        <f t="shared" si="387"/>
        <v>0</v>
      </c>
      <c r="BN310" s="427">
        <f t="shared" si="388"/>
        <v>0</v>
      </c>
      <c r="BO310" s="427">
        <f t="shared" si="389"/>
        <v>0</v>
      </c>
      <c r="BP310" s="427">
        <f t="shared" si="390"/>
        <v>0</v>
      </c>
      <c r="BQ310" s="427">
        <f t="shared" si="391"/>
        <v>0</v>
      </c>
      <c r="BR310" s="427">
        <f t="shared" si="392"/>
        <v>0</v>
      </c>
      <c r="BS310" s="427">
        <f t="shared" si="393"/>
        <v>-1000</v>
      </c>
      <c r="BT310" s="427">
        <f t="shared" si="394"/>
        <v>722000</v>
      </c>
      <c r="BU310" s="427">
        <f t="shared" si="395"/>
        <v>361000</v>
      </c>
      <c r="BV310" s="427">
        <f t="shared" si="396"/>
        <v>0</v>
      </c>
      <c r="BW310" s="427">
        <f t="shared" si="397"/>
        <v>0</v>
      </c>
      <c r="BX310" s="427">
        <f t="shared" si="398"/>
        <v>0</v>
      </c>
      <c r="BY310" s="427">
        <f t="shared" si="399"/>
        <v>8000</v>
      </c>
      <c r="BZ310" s="427">
        <f t="shared" si="400"/>
        <v>11000</v>
      </c>
      <c r="CA310" s="427">
        <f t="shared" si="401"/>
        <v>10000</v>
      </c>
      <c r="CB310" s="233">
        <f t="shared" si="402"/>
        <v>-1000</v>
      </c>
      <c r="CC310" s="233">
        <f t="shared" si="403"/>
        <v>722000</v>
      </c>
      <c r="CD310" s="233">
        <f t="shared" si="404"/>
        <v>186000</v>
      </c>
      <c r="CE310" s="428">
        <f t="shared" si="412"/>
        <v>4</v>
      </c>
      <c r="CF310" s="426">
        <f t="shared" si="406"/>
        <v>0</v>
      </c>
      <c r="CG310" s="426">
        <f t="shared" si="407"/>
        <v>0</v>
      </c>
      <c r="CH310" s="426">
        <f t="shared" si="408"/>
        <v>0</v>
      </c>
      <c r="CI310" s="426">
        <f t="shared" si="409"/>
        <v>2</v>
      </c>
      <c r="CJ310" s="426">
        <f t="shared" si="410"/>
        <v>0</v>
      </c>
      <c r="CK310" s="426">
        <f t="shared" si="414"/>
        <v>2</v>
      </c>
    </row>
    <row r="311" spans="1:89">
      <c r="A311" s="253">
        <f t="shared" si="382"/>
        <v>52107</v>
      </c>
      <c r="B311" s="236" t="s">
        <v>261</v>
      </c>
      <c r="C311" s="99" t="b">
        <f t="shared" si="383"/>
        <v>1</v>
      </c>
      <c r="D311" s="492" t="s">
        <v>261</v>
      </c>
      <c r="E311" s="491"/>
      <c r="F311" s="491"/>
      <c r="G311" s="491"/>
      <c r="H311" s="491"/>
      <c r="I311" s="493"/>
      <c r="J311" s="491"/>
      <c r="K311" s="491"/>
      <c r="L311" s="491"/>
      <c r="M311" s="491"/>
      <c r="N311" s="491">
        <v>5563.02</v>
      </c>
      <c r="O311" s="491"/>
      <c r="P311" s="491"/>
      <c r="Q311" s="491"/>
      <c r="R311" s="491"/>
      <c r="S311" s="491"/>
      <c r="T311" s="491"/>
      <c r="U311" s="491"/>
      <c r="V311" s="491"/>
      <c r="W311" s="491"/>
      <c r="X311" s="491"/>
      <c r="Y311" s="491"/>
      <c r="Z311" s="491"/>
      <c r="AA311" s="491"/>
      <c r="AB311" s="491"/>
      <c r="AC311" s="491"/>
      <c r="AD311" s="491"/>
      <c r="AE311" s="491"/>
      <c r="AF311" s="491"/>
      <c r="AG311" s="491"/>
      <c r="AH311" s="491"/>
      <c r="AI311" s="491"/>
      <c r="AJ311" s="491"/>
      <c r="AK311" s="491"/>
      <c r="AL311" s="491"/>
      <c r="AM311" s="491"/>
      <c r="AN311" s="491"/>
      <c r="AO311" s="491"/>
      <c r="AP311" s="491"/>
      <c r="AQ311" s="491"/>
      <c r="AR311" s="491"/>
      <c r="AS311" s="491"/>
      <c r="AT311" s="491"/>
      <c r="AU311" s="491"/>
      <c r="AV311" s="491"/>
      <c r="AW311" s="491"/>
      <c r="AX311" s="491"/>
      <c r="AY311" s="491"/>
      <c r="AZ311" s="491"/>
      <c r="BA311" s="491"/>
      <c r="BB311" s="491"/>
      <c r="BC311" s="498"/>
      <c r="BD311" s="491"/>
      <c r="BE311" s="491"/>
      <c r="BF311" s="491"/>
      <c r="BG311" s="491"/>
      <c r="BH311" s="491">
        <v>5563.02</v>
      </c>
      <c r="BJ311" s="427">
        <f t="shared" si="384"/>
        <v>0</v>
      </c>
      <c r="BK311" s="427">
        <f t="shared" si="385"/>
        <v>0</v>
      </c>
      <c r="BL311" s="427">
        <f t="shared" si="386"/>
        <v>0</v>
      </c>
      <c r="BM311" s="427">
        <f t="shared" si="387"/>
        <v>0</v>
      </c>
      <c r="BN311" s="427">
        <f t="shared" si="388"/>
        <v>0</v>
      </c>
      <c r="BO311" s="427">
        <f t="shared" si="389"/>
        <v>0</v>
      </c>
      <c r="BP311" s="427">
        <f t="shared" si="390"/>
        <v>0</v>
      </c>
      <c r="BQ311" s="427">
        <f t="shared" si="391"/>
        <v>0</v>
      </c>
      <c r="BR311" s="427">
        <f t="shared" si="392"/>
        <v>0</v>
      </c>
      <c r="BS311" s="427">
        <f t="shared" si="393"/>
        <v>6000</v>
      </c>
      <c r="BT311" s="427">
        <f t="shared" si="394"/>
        <v>6000</v>
      </c>
      <c r="BU311" s="427">
        <f t="shared" si="395"/>
        <v>0</v>
      </c>
      <c r="BV311" s="427">
        <f t="shared" si="396"/>
        <v>0</v>
      </c>
      <c r="BW311" s="427">
        <f t="shared" si="397"/>
        <v>0</v>
      </c>
      <c r="BX311" s="427">
        <f t="shared" si="398"/>
        <v>0</v>
      </c>
      <c r="BY311" s="427">
        <f t="shared" si="399"/>
        <v>0</v>
      </c>
      <c r="BZ311" s="427">
        <f t="shared" si="400"/>
        <v>0</v>
      </c>
      <c r="CA311" s="427">
        <f t="shared" si="401"/>
        <v>0</v>
      </c>
      <c r="CB311" s="233">
        <f t="shared" si="402"/>
        <v>6000</v>
      </c>
      <c r="CC311" s="233">
        <f t="shared" si="403"/>
        <v>6000</v>
      </c>
      <c r="CD311" s="233">
        <f t="shared" si="404"/>
        <v>6000</v>
      </c>
      <c r="CE311" s="428">
        <f t="shared" si="412"/>
        <v>1</v>
      </c>
      <c r="CF311" s="426">
        <f t="shared" si="406"/>
        <v>0</v>
      </c>
      <c r="CG311" s="426">
        <f t="shared" si="407"/>
        <v>0</v>
      </c>
      <c r="CH311" s="426">
        <f t="shared" si="408"/>
        <v>0</v>
      </c>
      <c r="CI311" s="426">
        <f t="shared" si="409"/>
        <v>1</v>
      </c>
      <c r="CJ311" s="426">
        <f t="shared" si="410"/>
        <v>0</v>
      </c>
      <c r="CK311" s="426">
        <f t="shared" si="414"/>
        <v>2</v>
      </c>
    </row>
    <row r="312" spans="1:89">
      <c r="A312" s="253">
        <f t="shared" si="382"/>
        <v>52108</v>
      </c>
      <c r="B312" s="236" t="s">
        <v>262</v>
      </c>
      <c r="C312" s="99" t="b">
        <f t="shared" si="383"/>
        <v>1</v>
      </c>
      <c r="D312" s="492" t="s">
        <v>262</v>
      </c>
      <c r="E312" s="491"/>
      <c r="F312" s="491"/>
      <c r="G312" s="491"/>
      <c r="H312" s="491"/>
      <c r="I312" s="493"/>
      <c r="J312" s="491"/>
      <c r="K312" s="491"/>
      <c r="L312" s="491"/>
      <c r="M312" s="491"/>
      <c r="N312" s="491"/>
      <c r="O312" s="491"/>
      <c r="P312" s="491"/>
      <c r="Q312" s="491"/>
      <c r="R312" s="491"/>
      <c r="S312" s="491"/>
      <c r="T312" s="491"/>
      <c r="U312" s="491"/>
      <c r="V312" s="491"/>
      <c r="W312" s="491"/>
      <c r="X312" s="491"/>
      <c r="Y312" s="491"/>
      <c r="Z312" s="491"/>
      <c r="AA312" s="491"/>
      <c r="AB312" s="491">
        <v>349167</v>
      </c>
      <c r="AC312" s="491"/>
      <c r="AD312" s="491"/>
      <c r="AE312" s="491"/>
      <c r="AF312" s="491"/>
      <c r="AG312" s="491"/>
      <c r="AH312" s="491">
        <v>444.81999999999994</v>
      </c>
      <c r="AI312" s="491"/>
      <c r="AJ312" s="491"/>
      <c r="AK312" s="491"/>
      <c r="AL312" s="491"/>
      <c r="AM312" s="491"/>
      <c r="AN312" s="491"/>
      <c r="AO312" s="491"/>
      <c r="AP312" s="491"/>
      <c r="AQ312" s="491"/>
      <c r="AR312" s="491"/>
      <c r="AS312" s="491"/>
      <c r="AT312" s="491"/>
      <c r="AU312" s="491">
        <v>8219</v>
      </c>
      <c r="AV312" s="491">
        <v>3258.99</v>
      </c>
      <c r="AW312" s="491"/>
      <c r="AX312" s="491"/>
      <c r="AY312" s="491"/>
      <c r="AZ312" s="491"/>
      <c r="BA312" s="491"/>
      <c r="BB312" s="491"/>
      <c r="BC312" s="498"/>
      <c r="BD312" s="491"/>
      <c r="BE312" s="491"/>
      <c r="BF312" s="491"/>
      <c r="BG312" s="491"/>
      <c r="BH312" s="491">
        <v>361089.81</v>
      </c>
      <c r="BJ312" s="427">
        <f t="shared" si="384"/>
        <v>4000</v>
      </c>
      <c r="BK312" s="427">
        <f t="shared" si="385"/>
        <v>9000</v>
      </c>
      <c r="BL312" s="427">
        <f t="shared" si="386"/>
        <v>6000</v>
      </c>
      <c r="BM312" s="427">
        <f t="shared" si="387"/>
        <v>0</v>
      </c>
      <c r="BN312" s="427">
        <f t="shared" si="388"/>
        <v>0</v>
      </c>
      <c r="BO312" s="427">
        <f t="shared" si="389"/>
        <v>0</v>
      </c>
      <c r="BP312" s="427">
        <f t="shared" si="390"/>
        <v>0</v>
      </c>
      <c r="BQ312" s="427">
        <f t="shared" si="391"/>
        <v>0</v>
      </c>
      <c r="BR312" s="427">
        <f t="shared" si="392"/>
        <v>0</v>
      </c>
      <c r="BS312" s="427">
        <f t="shared" si="393"/>
        <v>1000</v>
      </c>
      <c r="BT312" s="427">
        <f t="shared" si="394"/>
        <v>1000</v>
      </c>
      <c r="BU312" s="427">
        <f t="shared" si="395"/>
        <v>1000</v>
      </c>
      <c r="BV312" s="427">
        <f t="shared" si="396"/>
        <v>350000</v>
      </c>
      <c r="BW312" s="427">
        <f t="shared" si="397"/>
        <v>350000</v>
      </c>
      <c r="BX312" s="427">
        <f t="shared" si="398"/>
        <v>350000</v>
      </c>
      <c r="BY312" s="427">
        <f t="shared" si="399"/>
        <v>0</v>
      </c>
      <c r="BZ312" s="427">
        <f t="shared" si="400"/>
        <v>0</v>
      </c>
      <c r="CA312" s="427">
        <f t="shared" si="401"/>
        <v>0</v>
      </c>
      <c r="CB312" s="233">
        <f t="shared" si="402"/>
        <v>1000</v>
      </c>
      <c r="CC312" s="233">
        <f t="shared" si="403"/>
        <v>350000</v>
      </c>
      <c r="CD312" s="233">
        <f t="shared" si="404"/>
        <v>91000</v>
      </c>
      <c r="CE312" s="428">
        <f t="shared" si="412"/>
        <v>4</v>
      </c>
      <c r="CF312" s="426">
        <f t="shared" si="406"/>
        <v>2</v>
      </c>
      <c r="CG312" s="426">
        <f t="shared" si="407"/>
        <v>0</v>
      </c>
      <c r="CH312" s="426">
        <f t="shared" si="408"/>
        <v>0</v>
      </c>
      <c r="CI312" s="426">
        <f t="shared" si="409"/>
        <v>1</v>
      </c>
      <c r="CJ312" s="426">
        <f t="shared" si="410"/>
        <v>1</v>
      </c>
      <c r="CK312" s="426">
        <f t="shared" si="414"/>
        <v>2</v>
      </c>
    </row>
    <row r="313" spans="1:89" ht="24">
      <c r="A313" s="253">
        <f t="shared" si="382"/>
        <v>52109</v>
      </c>
      <c r="B313" s="236" t="s">
        <v>263</v>
      </c>
      <c r="C313" s="99" t="b">
        <f t="shared" si="383"/>
        <v>1</v>
      </c>
      <c r="D313" s="492" t="s">
        <v>263</v>
      </c>
      <c r="E313" s="491">
        <v>259582.47000000006</v>
      </c>
      <c r="F313" s="491">
        <v>118883.31</v>
      </c>
      <c r="G313" s="491">
        <v>277519.58000000013</v>
      </c>
      <c r="H313" s="491">
        <v>640051.51</v>
      </c>
      <c r="I313" s="493"/>
      <c r="J313" s="491">
        <v>379437.9700000002</v>
      </c>
      <c r="K313" s="491"/>
      <c r="L313" s="491">
        <v>12549</v>
      </c>
      <c r="M313" s="491"/>
      <c r="N313" s="491">
        <v>20429</v>
      </c>
      <c r="O313" s="491">
        <v>31833.68</v>
      </c>
      <c r="P313" s="491">
        <v>53699.970000000023</v>
      </c>
      <c r="Q313" s="491">
        <v>177069.47</v>
      </c>
      <c r="R313" s="491">
        <v>12980.150000000005</v>
      </c>
      <c r="S313" s="491">
        <v>195596.74</v>
      </c>
      <c r="T313" s="491">
        <v>137328.24000000002</v>
      </c>
      <c r="U313" s="491">
        <v>394368.52999999991</v>
      </c>
      <c r="V313" s="491"/>
      <c r="W313" s="491">
        <v>409486.09</v>
      </c>
      <c r="X313" s="491">
        <v>95881.25</v>
      </c>
      <c r="Y313" s="491">
        <v>161866.89000000001</v>
      </c>
      <c r="Z313" s="491">
        <v>254195.37999999998</v>
      </c>
      <c r="AA313" s="491">
        <v>93455.690000000017</v>
      </c>
      <c r="AB313" s="491">
        <v>108755</v>
      </c>
      <c r="AC313" s="491"/>
      <c r="AD313" s="491">
        <v>201343.06999999998</v>
      </c>
      <c r="AE313" s="491">
        <v>159435.60000000003</v>
      </c>
      <c r="AF313" s="491">
        <v>43654.23000000001</v>
      </c>
      <c r="AG313" s="491">
        <v>270319.17</v>
      </c>
      <c r="AH313" s="491">
        <v>145139.33000000002</v>
      </c>
      <c r="AI313" s="491">
        <v>333834.03000000003</v>
      </c>
      <c r="AJ313" s="491"/>
      <c r="AK313" s="491">
        <v>43582</v>
      </c>
      <c r="AL313" s="491">
        <v>10200.519999999997</v>
      </c>
      <c r="AM313" s="491"/>
      <c r="AN313" s="491">
        <v>2200.08</v>
      </c>
      <c r="AO313" s="491"/>
      <c r="AP313" s="491">
        <v>64641.189999999995</v>
      </c>
      <c r="AQ313" s="491">
        <v>15394.3</v>
      </c>
      <c r="AR313" s="491">
        <v>3600</v>
      </c>
      <c r="AS313" s="491">
        <v>10800</v>
      </c>
      <c r="AT313" s="491">
        <v>17038.019999999997</v>
      </c>
      <c r="AU313" s="491"/>
      <c r="AV313" s="491"/>
      <c r="AW313" s="491">
        <v>15225</v>
      </c>
      <c r="AX313" s="491">
        <v>5692.08</v>
      </c>
      <c r="AY313" s="491"/>
      <c r="AZ313" s="491">
        <v>27472.589999999993</v>
      </c>
      <c r="BA313" s="491"/>
      <c r="BB313" s="491">
        <v>9549.23</v>
      </c>
      <c r="BC313" s="498">
        <v>10409.91</v>
      </c>
      <c r="BD313" s="491">
        <v>220079.50999999995</v>
      </c>
      <c r="BE313" s="491">
        <v>72832.56</v>
      </c>
      <c r="BF313" s="491">
        <v>404074.92</v>
      </c>
      <c r="BG313" s="491">
        <v>89024.67</v>
      </c>
      <c r="BH313" s="491">
        <v>6010511.9300000016</v>
      </c>
      <c r="BJ313" s="427">
        <f t="shared" si="384"/>
        <v>3000</v>
      </c>
      <c r="BK313" s="427">
        <f t="shared" si="385"/>
        <v>65000</v>
      </c>
      <c r="BL313" s="427">
        <f t="shared" si="386"/>
        <v>17000</v>
      </c>
      <c r="BM313" s="427">
        <f t="shared" si="387"/>
        <v>73000</v>
      </c>
      <c r="BN313" s="427">
        <f t="shared" si="388"/>
        <v>405000</v>
      </c>
      <c r="BO313" s="427">
        <f t="shared" si="389"/>
        <v>197000</v>
      </c>
      <c r="BP313" s="427">
        <f t="shared" si="390"/>
        <v>11000</v>
      </c>
      <c r="BQ313" s="427">
        <f t="shared" si="391"/>
        <v>44000</v>
      </c>
      <c r="BR313" s="427">
        <f t="shared" si="392"/>
        <v>27000</v>
      </c>
      <c r="BS313" s="427">
        <f t="shared" si="393"/>
        <v>13000</v>
      </c>
      <c r="BT313" s="427">
        <f t="shared" si="394"/>
        <v>641000</v>
      </c>
      <c r="BU313" s="427">
        <f t="shared" si="395"/>
        <v>198000</v>
      </c>
      <c r="BV313" s="427">
        <f t="shared" si="396"/>
        <v>109000</v>
      </c>
      <c r="BW313" s="427">
        <f t="shared" si="397"/>
        <v>278000</v>
      </c>
      <c r="BX313" s="427">
        <f t="shared" si="398"/>
        <v>214000</v>
      </c>
      <c r="BY313" s="427">
        <f t="shared" si="399"/>
        <v>13000</v>
      </c>
      <c r="BZ313" s="427">
        <f t="shared" si="400"/>
        <v>395000</v>
      </c>
      <c r="CA313" s="427">
        <f t="shared" si="401"/>
        <v>194000</v>
      </c>
      <c r="CB313" s="233">
        <f t="shared" si="402"/>
        <v>3000</v>
      </c>
      <c r="CC313" s="233">
        <f t="shared" si="403"/>
        <v>641000</v>
      </c>
      <c r="CD313" s="233">
        <f t="shared" si="404"/>
        <v>140000</v>
      </c>
      <c r="CE313" s="428">
        <f t="shared" si="412"/>
        <v>43</v>
      </c>
      <c r="CF313" s="426">
        <f t="shared" si="406"/>
        <v>11</v>
      </c>
      <c r="CG313" s="426">
        <f t="shared" si="407"/>
        <v>4</v>
      </c>
      <c r="CH313" s="426">
        <f t="shared" si="408"/>
        <v>2</v>
      </c>
      <c r="CI313" s="426">
        <f t="shared" si="409"/>
        <v>17</v>
      </c>
      <c r="CJ313" s="426">
        <f t="shared" si="410"/>
        <v>3</v>
      </c>
      <c r="CK313" s="426">
        <f t="shared" si="414"/>
        <v>6</v>
      </c>
    </row>
    <row r="314" spans="1:89">
      <c r="A314" s="253">
        <f t="shared" si="382"/>
        <v>52111</v>
      </c>
      <c r="B314" s="236" t="s">
        <v>264</v>
      </c>
      <c r="C314" s="99" t="b">
        <f t="shared" si="383"/>
        <v>1</v>
      </c>
      <c r="D314" s="492" t="s">
        <v>264</v>
      </c>
      <c r="E314" s="491"/>
      <c r="F314" s="491"/>
      <c r="G314" s="491"/>
      <c r="H314" s="491"/>
      <c r="I314" s="493"/>
      <c r="J314" s="491"/>
      <c r="K314" s="491"/>
      <c r="L314" s="491"/>
      <c r="M314" s="491"/>
      <c r="N314" s="491"/>
      <c r="O314" s="491"/>
      <c r="P314" s="491"/>
      <c r="Q314" s="491">
        <v>25738.290000000005</v>
      </c>
      <c r="R314" s="491"/>
      <c r="S314" s="491"/>
      <c r="T314" s="491"/>
      <c r="U314" s="491"/>
      <c r="V314" s="491"/>
      <c r="W314" s="491"/>
      <c r="X314" s="491"/>
      <c r="Y314" s="491"/>
      <c r="Z314" s="491"/>
      <c r="AA314" s="491"/>
      <c r="AB314" s="491"/>
      <c r="AC314" s="491"/>
      <c r="AD314" s="491">
        <v>5464</v>
      </c>
      <c r="AE314" s="491"/>
      <c r="AF314" s="491"/>
      <c r="AG314" s="491"/>
      <c r="AH314" s="491"/>
      <c r="AI314" s="491">
        <v>52447.07</v>
      </c>
      <c r="AJ314" s="491"/>
      <c r="AK314" s="491"/>
      <c r="AL314" s="491"/>
      <c r="AM314" s="491"/>
      <c r="AN314" s="491"/>
      <c r="AO314" s="491"/>
      <c r="AP314" s="491"/>
      <c r="AQ314" s="491"/>
      <c r="AR314" s="491"/>
      <c r="AS314" s="491"/>
      <c r="AT314" s="491"/>
      <c r="AU314" s="491"/>
      <c r="AV314" s="491"/>
      <c r="AW314" s="491"/>
      <c r="AX314" s="491"/>
      <c r="AY314" s="491"/>
      <c r="AZ314" s="491"/>
      <c r="BA314" s="491"/>
      <c r="BB314" s="491"/>
      <c r="BC314" s="498"/>
      <c r="BD314" s="491"/>
      <c r="BE314" s="491"/>
      <c r="BF314" s="491"/>
      <c r="BG314" s="491"/>
      <c r="BH314" s="491">
        <v>83649.36</v>
      </c>
      <c r="BJ314" s="427">
        <f t="shared" si="384"/>
        <v>0</v>
      </c>
      <c r="BK314" s="427">
        <f t="shared" si="385"/>
        <v>0</v>
      </c>
      <c r="BL314" s="427">
        <f t="shared" si="386"/>
        <v>0</v>
      </c>
      <c r="BM314" s="427">
        <f t="shared" si="387"/>
        <v>0</v>
      </c>
      <c r="BN314" s="427">
        <f t="shared" si="388"/>
        <v>0</v>
      </c>
      <c r="BO314" s="427">
        <f t="shared" si="389"/>
        <v>0</v>
      </c>
      <c r="BP314" s="427">
        <f t="shared" si="390"/>
        <v>0</v>
      </c>
      <c r="BQ314" s="427">
        <f t="shared" si="391"/>
        <v>0</v>
      </c>
      <c r="BR314" s="427">
        <f t="shared" si="392"/>
        <v>0</v>
      </c>
      <c r="BS314" s="427">
        <f t="shared" si="393"/>
        <v>6000</v>
      </c>
      <c r="BT314" s="427">
        <f t="shared" si="394"/>
        <v>26000</v>
      </c>
      <c r="BU314" s="427">
        <f t="shared" si="395"/>
        <v>16000</v>
      </c>
      <c r="BV314" s="427">
        <f t="shared" si="396"/>
        <v>0</v>
      </c>
      <c r="BW314" s="427">
        <f t="shared" si="397"/>
        <v>0</v>
      </c>
      <c r="BX314" s="427">
        <f t="shared" si="398"/>
        <v>0</v>
      </c>
      <c r="BY314" s="427">
        <f t="shared" si="399"/>
        <v>53000</v>
      </c>
      <c r="BZ314" s="427">
        <f t="shared" si="400"/>
        <v>53000</v>
      </c>
      <c r="CA314" s="427">
        <f t="shared" si="401"/>
        <v>53000</v>
      </c>
      <c r="CB314" s="233">
        <f t="shared" si="402"/>
        <v>6000</v>
      </c>
      <c r="CC314" s="233">
        <f t="shared" si="403"/>
        <v>53000</v>
      </c>
      <c r="CD314" s="233">
        <f t="shared" si="404"/>
        <v>28000</v>
      </c>
      <c r="CE314" s="428">
        <f t="shared" si="412"/>
        <v>3</v>
      </c>
      <c r="CF314" s="426">
        <f t="shared" si="406"/>
        <v>0</v>
      </c>
      <c r="CG314" s="426">
        <f t="shared" si="407"/>
        <v>0</v>
      </c>
      <c r="CH314" s="426">
        <f t="shared" si="408"/>
        <v>0</v>
      </c>
      <c r="CI314" s="426">
        <f t="shared" si="409"/>
        <v>2</v>
      </c>
      <c r="CJ314" s="426">
        <f t="shared" si="410"/>
        <v>0</v>
      </c>
      <c r="CK314" s="426">
        <f t="shared" si="414"/>
        <v>2</v>
      </c>
    </row>
    <row r="315" spans="1:89" ht="24">
      <c r="A315" s="253">
        <f t="shared" si="382"/>
        <v>52112</v>
      </c>
      <c r="B315" s="236" t="s">
        <v>265</v>
      </c>
      <c r="C315" s="99" t="b">
        <f t="shared" si="383"/>
        <v>1</v>
      </c>
      <c r="D315" s="492" t="s">
        <v>265</v>
      </c>
      <c r="E315" s="491"/>
      <c r="F315" s="491"/>
      <c r="G315" s="491"/>
      <c r="H315" s="491"/>
      <c r="I315" s="493"/>
      <c r="J315" s="491"/>
      <c r="K315" s="491"/>
      <c r="L315" s="491"/>
      <c r="M315" s="491"/>
      <c r="N315" s="491"/>
      <c r="O315" s="491"/>
      <c r="P315" s="491"/>
      <c r="Q315" s="491"/>
      <c r="R315" s="491"/>
      <c r="S315" s="491"/>
      <c r="T315" s="491"/>
      <c r="U315" s="491"/>
      <c r="V315" s="491"/>
      <c r="W315" s="491"/>
      <c r="X315" s="491"/>
      <c r="Y315" s="491"/>
      <c r="Z315" s="491"/>
      <c r="AA315" s="491"/>
      <c r="AB315" s="491"/>
      <c r="AC315" s="491"/>
      <c r="AD315" s="491"/>
      <c r="AE315" s="491"/>
      <c r="AF315" s="491"/>
      <c r="AG315" s="491"/>
      <c r="AH315" s="491">
        <v>5456.27</v>
      </c>
      <c r="AI315" s="491"/>
      <c r="AJ315" s="491"/>
      <c r="AK315" s="491"/>
      <c r="AL315" s="491"/>
      <c r="AM315" s="491"/>
      <c r="AN315" s="491"/>
      <c r="AO315" s="491"/>
      <c r="AP315" s="491"/>
      <c r="AQ315" s="491"/>
      <c r="AR315" s="491"/>
      <c r="AS315" s="491"/>
      <c r="AT315" s="491"/>
      <c r="AU315" s="491"/>
      <c r="AV315" s="491"/>
      <c r="AW315" s="491"/>
      <c r="AX315" s="491"/>
      <c r="AY315" s="491"/>
      <c r="AZ315" s="491"/>
      <c r="BA315" s="491"/>
      <c r="BB315" s="491"/>
      <c r="BC315" s="498"/>
      <c r="BD315" s="491">
        <v>481.79</v>
      </c>
      <c r="BE315" s="491"/>
      <c r="BF315" s="491"/>
      <c r="BG315" s="491"/>
      <c r="BH315" s="491">
        <v>5938.06</v>
      </c>
      <c r="BJ315" s="427">
        <f t="shared" si="384"/>
        <v>0</v>
      </c>
      <c r="BK315" s="427">
        <f t="shared" si="385"/>
        <v>0</v>
      </c>
      <c r="BL315" s="427">
        <f t="shared" si="386"/>
        <v>0</v>
      </c>
      <c r="BM315" s="427">
        <f t="shared" si="387"/>
        <v>1000</v>
      </c>
      <c r="BN315" s="427">
        <f t="shared" si="388"/>
        <v>1000</v>
      </c>
      <c r="BO315" s="427">
        <f t="shared" si="389"/>
        <v>1000</v>
      </c>
      <c r="BP315" s="427">
        <f t="shared" si="390"/>
        <v>0</v>
      </c>
      <c r="BQ315" s="427">
        <f t="shared" si="391"/>
        <v>0</v>
      </c>
      <c r="BR315" s="427">
        <f t="shared" si="392"/>
        <v>0</v>
      </c>
      <c r="BS315" s="427">
        <f t="shared" si="393"/>
        <v>6000</v>
      </c>
      <c r="BT315" s="427">
        <f t="shared" si="394"/>
        <v>6000</v>
      </c>
      <c r="BU315" s="427">
        <f t="shared" si="395"/>
        <v>6000</v>
      </c>
      <c r="BV315" s="427">
        <f t="shared" si="396"/>
        <v>0</v>
      </c>
      <c r="BW315" s="427">
        <f t="shared" si="397"/>
        <v>0</v>
      </c>
      <c r="BX315" s="427">
        <f t="shared" si="398"/>
        <v>0</v>
      </c>
      <c r="BY315" s="427">
        <f t="shared" si="399"/>
        <v>0</v>
      </c>
      <c r="BZ315" s="427">
        <f t="shared" si="400"/>
        <v>0</v>
      </c>
      <c r="CA315" s="427">
        <f t="shared" si="401"/>
        <v>0</v>
      </c>
      <c r="CB315" s="233">
        <f t="shared" si="402"/>
        <v>1000</v>
      </c>
      <c r="CC315" s="233">
        <f t="shared" si="403"/>
        <v>6000</v>
      </c>
      <c r="CD315" s="233">
        <f t="shared" si="404"/>
        <v>3000</v>
      </c>
      <c r="CE315" s="428">
        <f t="shared" si="412"/>
        <v>2</v>
      </c>
      <c r="CF315" s="426">
        <f t="shared" si="406"/>
        <v>0</v>
      </c>
      <c r="CG315" s="426">
        <f t="shared" si="407"/>
        <v>1</v>
      </c>
      <c r="CH315" s="426">
        <f t="shared" si="408"/>
        <v>0</v>
      </c>
      <c r="CI315" s="426">
        <f t="shared" si="409"/>
        <v>1</v>
      </c>
      <c r="CJ315" s="426">
        <f t="shared" si="410"/>
        <v>0</v>
      </c>
      <c r="CK315" s="426">
        <f t="shared" si="414"/>
        <v>0</v>
      </c>
    </row>
    <row r="316" spans="1:89" ht="36">
      <c r="A316" s="253">
        <f t="shared" si="382"/>
        <v>52121</v>
      </c>
      <c r="B316" s="236" t="s">
        <v>266</v>
      </c>
      <c r="C316" s="99" t="b">
        <f t="shared" si="383"/>
        <v>1</v>
      </c>
      <c r="D316" s="492" t="s">
        <v>266</v>
      </c>
      <c r="E316" s="491">
        <v>3957913.57</v>
      </c>
      <c r="F316" s="491">
        <v>3422523.0900000003</v>
      </c>
      <c r="G316" s="491"/>
      <c r="H316" s="491">
        <v>5948858.4300000053</v>
      </c>
      <c r="I316" s="493">
        <v>14746403.300000018</v>
      </c>
      <c r="J316" s="491">
        <v>5409538.0600000015</v>
      </c>
      <c r="K316" s="491">
        <v>2967051.9600000004</v>
      </c>
      <c r="L316" s="491"/>
      <c r="M316" s="491">
        <v>359129.07</v>
      </c>
      <c r="N316" s="491">
        <v>838041.63000000035</v>
      </c>
      <c r="O316" s="491">
        <v>806104.43000000028</v>
      </c>
      <c r="P316" s="491">
        <v>5749824.1500000069</v>
      </c>
      <c r="Q316" s="491">
        <v>3602923.4599999995</v>
      </c>
      <c r="R316" s="491">
        <v>631778.10000000009</v>
      </c>
      <c r="S316" s="491"/>
      <c r="T316" s="491">
        <v>2324222.4200000013</v>
      </c>
      <c r="U316" s="491"/>
      <c r="V316" s="491"/>
      <c r="W316" s="491">
        <v>7062013.5499999914</v>
      </c>
      <c r="X316" s="491">
        <v>3585218.1999999983</v>
      </c>
      <c r="Y316" s="491">
        <v>1963105.0500000007</v>
      </c>
      <c r="Z316" s="491">
        <v>10280214.639999999</v>
      </c>
      <c r="AA316" s="491">
        <v>3445066.61</v>
      </c>
      <c r="AB316" s="491">
        <v>32051568</v>
      </c>
      <c r="AC316" s="491">
        <v>-7207.26</v>
      </c>
      <c r="AD316" s="491">
        <v>3086438.2899999982</v>
      </c>
      <c r="AE316" s="491"/>
      <c r="AF316" s="491"/>
      <c r="AG316" s="491"/>
      <c r="AH316" s="491"/>
      <c r="AI316" s="491">
        <v>4157501.080000001</v>
      </c>
      <c r="AJ316" s="491">
        <v>8181448.3899999987</v>
      </c>
      <c r="AK316" s="491">
        <v>1210302.8399999978</v>
      </c>
      <c r="AL316" s="491">
        <v>316400.77</v>
      </c>
      <c r="AM316" s="491">
        <v>128996.38</v>
      </c>
      <c r="AN316" s="491"/>
      <c r="AO316" s="491">
        <v>228137.72</v>
      </c>
      <c r="AP316" s="491"/>
      <c r="AQ316" s="491"/>
      <c r="AR316" s="491">
        <v>23491</v>
      </c>
      <c r="AS316" s="491"/>
      <c r="AT316" s="491">
        <v>4504.37</v>
      </c>
      <c r="AU316" s="491"/>
      <c r="AV316" s="491"/>
      <c r="AW316" s="491"/>
      <c r="AX316" s="491"/>
      <c r="AY316" s="491"/>
      <c r="AZ316" s="491"/>
      <c r="BA316" s="491"/>
      <c r="BB316" s="491"/>
      <c r="BC316" s="498"/>
      <c r="BD316" s="491">
        <v>384574.13999999996</v>
      </c>
      <c r="BE316" s="491">
        <v>3092611.5700000012</v>
      </c>
      <c r="BF316" s="491"/>
      <c r="BG316" s="491">
        <v>1303425.3400000003</v>
      </c>
      <c r="BH316" s="491">
        <v>131262122.35000001</v>
      </c>
      <c r="BJ316" s="427">
        <f t="shared" si="384"/>
        <v>5000</v>
      </c>
      <c r="BK316" s="427">
        <f t="shared" si="385"/>
        <v>229000</v>
      </c>
      <c r="BL316" s="427">
        <f t="shared" si="386"/>
        <v>86000</v>
      </c>
      <c r="BM316" s="427">
        <f t="shared" si="387"/>
        <v>385000</v>
      </c>
      <c r="BN316" s="427">
        <f t="shared" si="388"/>
        <v>3093000</v>
      </c>
      <c r="BO316" s="427">
        <f t="shared" si="389"/>
        <v>1594000</v>
      </c>
      <c r="BP316" s="427">
        <f t="shared" si="390"/>
        <v>129000</v>
      </c>
      <c r="BQ316" s="427">
        <f t="shared" si="391"/>
        <v>1211000</v>
      </c>
      <c r="BR316" s="427">
        <f t="shared" si="392"/>
        <v>552000</v>
      </c>
      <c r="BS316" s="427">
        <f t="shared" si="393"/>
        <v>-8000</v>
      </c>
      <c r="BT316" s="427">
        <f t="shared" si="394"/>
        <v>7063000</v>
      </c>
      <c r="BU316" s="427">
        <f t="shared" si="395"/>
        <v>2999000</v>
      </c>
      <c r="BV316" s="427">
        <f t="shared" si="396"/>
        <v>8182000</v>
      </c>
      <c r="BW316" s="427">
        <f t="shared" si="397"/>
        <v>32052000</v>
      </c>
      <c r="BX316" s="427">
        <f t="shared" si="398"/>
        <v>16838000</v>
      </c>
      <c r="BY316" s="427">
        <f t="shared" si="399"/>
        <v>3586000</v>
      </c>
      <c r="BZ316" s="427">
        <f t="shared" si="400"/>
        <v>14747000</v>
      </c>
      <c r="CA316" s="427">
        <f t="shared" si="401"/>
        <v>7060000</v>
      </c>
      <c r="CB316" s="233">
        <f t="shared" si="402"/>
        <v>-8000</v>
      </c>
      <c r="CC316" s="233">
        <f t="shared" si="403"/>
        <v>32052000</v>
      </c>
      <c r="CD316" s="233">
        <f t="shared" si="404"/>
        <v>4102000</v>
      </c>
      <c r="CE316" s="428">
        <f t="shared" si="412"/>
        <v>32</v>
      </c>
      <c r="CF316" s="426">
        <f t="shared" si="406"/>
        <v>3</v>
      </c>
      <c r="CG316" s="426">
        <f t="shared" si="407"/>
        <v>3</v>
      </c>
      <c r="CH316" s="426">
        <f t="shared" si="408"/>
        <v>3</v>
      </c>
      <c r="CI316" s="426">
        <f t="shared" si="409"/>
        <v>16</v>
      </c>
      <c r="CJ316" s="426">
        <f t="shared" si="410"/>
        <v>3</v>
      </c>
      <c r="CK316" s="426">
        <f t="shared" si="414"/>
        <v>5</v>
      </c>
    </row>
    <row r="317" spans="1:89" ht="36">
      <c r="A317" s="253">
        <f t="shared" si="382"/>
        <v>52122</v>
      </c>
      <c r="B317" s="236" t="s">
        <v>267</v>
      </c>
      <c r="C317" s="99" t="b">
        <f t="shared" si="383"/>
        <v>1</v>
      </c>
      <c r="D317" s="492" t="s">
        <v>267</v>
      </c>
      <c r="E317" s="491">
        <v>690287.7</v>
      </c>
      <c r="F317" s="491"/>
      <c r="G317" s="491">
        <v>323391.55</v>
      </c>
      <c r="H317" s="491"/>
      <c r="I317" s="493">
        <v>1284635.69</v>
      </c>
      <c r="J317" s="491">
        <v>861047.35</v>
      </c>
      <c r="K317" s="491">
        <v>94516</v>
      </c>
      <c r="L317" s="491"/>
      <c r="M317" s="491">
        <v>30288.18</v>
      </c>
      <c r="N317" s="491">
        <v>98296.97</v>
      </c>
      <c r="O317" s="491">
        <v>307066.01</v>
      </c>
      <c r="P317" s="491">
        <v>1247326.45</v>
      </c>
      <c r="Q317" s="491">
        <v>346505.86</v>
      </c>
      <c r="R317" s="491">
        <v>16477.599999999999</v>
      </c>
      <c r="S317" s="491"/>
      <c r="T317" s="491">
        <v>198570.28</v>
      </c>
      <c r="U317" s="491"/>
      <c r="V317" s="491"/>
      <c r="W317" s="491">
        <v>123385.64</v>
      </c>
      <c r="X317" s="491">
        <v>474856.04</v>
      </c>
      <c r="Y317" s="491">
        <v>132838</v>
      </c>
      <c r="Z317" s="491">
        <v>3214022.3</v>
      </c>
      <c r="AA317" s="491">
        <v>287890.5</v>
      </c>
      <c r="AB317" s="491">
        <v>4907306</v>
      </c>
      <c r="AC317" s="491"/>
      <c r="AD317" s="491">
        <v>545619.23</v>
      </c>
      <c r="AE317" s="491"/>
      <c r="AF317" s="491"/>
      <c r="AG317" s="491">
        <v>1232832.1100000001</v>
      </c>
      <c r="AH317" s="491">
        <v>399602.11</v>
      </c>
      <c r="AI317" s="491">
        <v>2404382.58</v>
      </c>
      <c r="AJ317" s="491">
        <v>1456469.6800000002</v>
      </c>
      <c r="AK317" s="491">
        <v>545733.67000000074</v>
      </c>
      <c r="AL317" s="491">
        <v>228402.69</v>
      </c>
      <c r="AM317" s="491"/>
      <c r="AN317" s="491"/>
      <c r="AO317" s="491">
        <v>3000</v>
      </c>
      <c r="AP317" s="491"/>
      <c r="AQ317" s="491"/>
      <c r="AR317" s="491"/>
      <c r="AS317" s="491"/>
      <c r="AT317" s="491"/>
      <c r="AU317" s="491"/>
      <c r="AV317" s="491"/>
      <c r="AW317" s="491"/>
      <c r="AX317" s="491"/>
      <c r="AY317" s="491"/>
      <c r="AZ317" s="491"/>
      <c r="BA317" s="491"/>
      <c r="BB317" s="491"/>
      <c r="BC317" s="498"/>
      <c r="BD317" s="491"/>
      <c r="BE317" s="491">
        <v>106769.24</v>
      </c>
      <c r="BF317" s="491"/>
      <c r="BG317" s="491">
        <v>213405.86</v>
      </c>
      <c r="BH317" s="491">
        <v>21774925.289999999</v>
      </c>
      <c r="BJ317" s="427">
        <f t="shared" si="384"/>
        <v>3000</v>
      </c>
      <c r="BK317" s="427">
        <f t="shared" si="385"/>
        <v>3000</v>
      </c>
      <c r="BL317" s="427">
        <f t="shared" si="386"/>
        <v>3000</v>
      </c>
      <c r="BM317" s="427">
        <f t="shared" si="387"/>
        <v>107000</v>
      </c>
      <c r="BN317" s="427">
        <f t="shared" si="388"/>
        <v>214000</v>
      </c>
      <c r="BO317" s="427">
        <f t="shared" si="389"/>
        <v>161000</v>
      </c>
      <c r="BP317" s="427">
        <f t="shared" si="390"/>
        <v>229000</v>
      </c>
      <c r="BQ317" s="427">
        <f t="shared" si="391"/>
        <v>546000</v>
      </c>
      <c r="BR317" s="427">
        <f t="shared" si="392"/>
        <v>388000</v>
      </c>
      <c r="BS317" s="427">
        <f t="shared" si="393"/>
        <v>17000</v>
      </c>
      <c r="BT317" s="427">
        <f t="shared" si="394"/>
        <v>862000</v>
      </c>
      <c r="BU317" s="427">
        <f t="shared" si="395"/>
        <v>311000</v>
      </c>
      <c r="BV317" s="427">
        <f t="shared" si="396"/>
        <v>324000</v>
      </c>
      <c r="BW317" s="427">
        <f t="shared" si="397"/>
        <v>4908000</v>
      </c>
      <c r="BX317" s="427">
        <f t="shared" si="398"/>
        <v>2476000</v>
      </c>
      <c r="BY317" s="427">
        <f t="shared" si="399"/>
        <v>475000</v>
      </c>
      <c r="BZ317" s="427">
        <f t="shared" si="400"/>
        <v>2405000</v>
      </c>
      <c r="CA317" s="427">
        <f t="shared" si="401"/>
        <v>1329000</v>
      </c>
      <c r="CB317" s="233">
        <f t="shared" si="402"/>
        <v>3000</v>
      </c>
      <c r="CC317" s="233">
        <f t="shared" si="403"/>
        <v>4908000</v>
      </c>
      <c r="CD317" s="233">
        <f t="shared" si="404"/>
        <v>778000</v>
      </c>
      <c r="CE317" s="428">
        <f t="shared" si="412"/>
        <v>28</v>
      </c>
      <c r="CF317" s="426">
        <f t="shared" si="406"/>
        <v>1</v>
      </c>
      <c r="CG317" s="426">
        <f t="shared" si="407"/>
        <v>2</v>
      </c>
      <c r="CH317" s="426">
        <f t="shared" si="408"/>
        <v>2</v>
      </c>
      <c r="CI317" s="426">
        <f t="shared" si="409"/>
        <v>14</v>
      </c>
      <c r="CJ317" s="426">
        <f t="shared" si="410"/>
        <v>4</v>
      </c>
      <c r="CK317" s="426">
        <f t="shared" si="414"/>
        <v>4</v>
      </c>
    </row>
    <row r="318" spans="1:89" ht="24">
      <c r="A318" s="253">
        <f t="shared" si="382"/>
        <v>52123</v>
      </c>
      <c r="B318" s="236" t="s">
        <v>268</v>
      </c>
      <c r="C318" s="99" t="b">
        <f t="shared" si="383"/>
        <v>1</v>
      </c>
      <c r="D318" s="492" t="s">
        <v>268</v>
      </c>
      <c r="E318" s="491">
        <v>15200.149999999998</v>
      </c>
      <c r="F318" s="491"/>
      <c r="G318" s="491">
        <v>10459.529999999999</v>
      </c>
      <c r="H318" s="491"/>
      <c r="I318" s="493"/>
      <c r="J318" s="491"/>
      <c r="K318" s="491"/>
      <c r="L318" s="491"/>
      <c r="M318" s="491"/>
      <c r="N318" s="491">
        <v>791</v>
      </c>
      <c r="O318" s="491"/>
      <c r="P318" s="491"/>
      <c r="Q318" s="491">
        <v>17832.540000000008</v>
      </c>
      <c r="R318" s="491"/>
      <c r="S318" s="491"/>
      <c r="T318" s="491">
        <v>10519.26</v>
      </c>
      <c r="U318" s="491">
        <v>17459.829999999998</v>
      </c>
      <c r="V318" s="491"/>
      <c r="W318" s="491"/>
      <c r="X318" s="491"/>
      <c r="Y318" s="491">
        <v>29802.689999999995</v>
      </c>
      <c r="Z318" s="491"/>
      <c r="AA318" s="491"/>
      <c r="AB318" s="491"/>
      <c r="AC318" s="491"/>
      <c r="AD318" s="491">
        <v>3078</v>
      </c>
      <c r="AE318" s="491">
        <v>8707.4300000000039</v>
      </c>
      <c r="AF318" s="491">
        <v>3833.2799999999997</v>
      </c>
      <c r="AG318" s="491">
        <v>10233.73</v>
      </c>
      <c r="AH318" s="491"/>
      <c r="AI318" s="491">
        <v>22240.749999999993</v>
      </c>
      <c r="AJ318" s="491"/>
      <c r="AK318" s="491"/>
      <c r="AL318" s="491"/>
      <c r="AM318" s="491">
        <v>442.56</v>
      </c>
      <c r="AN318" s="491"/>
      <c r="AO318" s="491"/>
      <c r="AP318" s="491"/>
      <c r="AQ318" s="491"/>
      <c r="AR318" s="491"/>
      <c r="AS318" s="491"/>
      <c r="AT318" s="491"/>
      <c r="AU318" s="491"/>
      <c r="AV318" s="491"/>
      <c r="AW318" s="491"/>
      <c r="AX318" s="491"/>
      <c r="AY318" s="491"/>
      <c r="AZ318" s="491"/>
      <c r="BA318" s="491"/>
      <c r="BB318" s="491"/>
      <c r="BC318" s="498"/>
      <c r="BD318" s="491">
        <v>10101.070000000002</v>
      </c>
      <c r="BE318" s="491"/>
      <c r="BF318" s="491">
        <v>29394.87</v>
      </c>
      <c r="BG318" s="491"/>
      <c r="BH318" s="491">
        <v>190096.68999999997</v>
      </c>
      <c r="BJ318" s="427">
        <f t="shared" si="384"/>
        <v>0</v>
      </c>
      <c r="BK318" s="427">
        <f t="shared" si="385"/>
        <v>0</v>
      </c>
      <c r="BL318" s="427">
        <f t="shared" si="386"/>
        <v>0</v>
      </c>
      <c r="BM318" s="427">
        <f t="shared" si="387"/>
        <v>11000</v>
      </c>
      <c r="BN318" s="427">
        <f t="shared" si="388"/>
        <v>30000</v>
      </c>
      <c r="BO318" s="427">
        <f t="shared" si="389"/>
        <v>20000</v>
      </c>
      <c r="BP318" s="427">
        <f t="shared" si="390"/>
        <v>1000</v>
      </c>
      <c r="BQ318" s="427">
        <f t="shared" si="391"/>
        <v>1000</v>
      </c>
      <c r="BR318" s="427">
        <f t="shared" si="392"/>
        <v>1000</v>
      </c>
      <c r="BS318" s="427">
        <f t="shared" si="393"/>
        <v>1000</v>
      </c>
      <c r="BT318" s="427">
        <f t="shared" si="394"/>
        <v>30000</v>
      </c>
      <c r="BU318" s="427">
        <f t="shared" si="395"/>
        <v>13000</v>
      </c>
      <c r="BV318" s="427">
        <f t="shared" si="396"/>
        <v>11000</v>
      </c>
      <c r="BW318" s="427">
        <f t="shared" si="397"/>
        <v>11000</v>
      </c>
      <c r="BX318" s="427">
        <f t="shared" si="398"/>
        <v>11000</v>
      </c>
      <c r="BY318" s="427">
        <f t="shared" si="399"/>
        <v>11000</v>
      </c>
      <c r="BZ318" s="427">
        <f t="shared" si="400"/>
        <v>23000</v>
      </c>
      <c r="CA318" s="427">
        <f t="shared" si="401"/>
        <v>17000</v>
      </c>
      <c r="CB318" s="233">
        <f t="shared" si="402"/>
        <v>1000</v>
      </c>
      <c r="CC318" s="233">
        <f t="shared" si="403"/>
        <v>30000</v>
      </c>
      <c r="CD318" s="233">
        <f t="shared" si="404"/>
        <v>13000</v>
      </c>
      <c r="CE318" s="428">
        <f t="shared" si="412"/>
        <v>15</v>
      </c>
      <c r="CF318" s="426">
        <f t="shared" si="406"/>
        <v>0</v>
      </c>
      <c r="CG318" s="426">
        <f t="shared" si="407"/>
        <v>2</v>
      </c>
      <c r="CH318" s="426">
        <f t="shared" si="408"/>
        <v>1</v>
      </c>
      <c r="CI318" s="426">
        <f t="shared" si="409"/>
        <v>8</v>
      </c>
      <c r="CJ318" s="426">
        <f t="shared" si="410"/>
        <v>1</v>
      </c>
      <c r="CK318" s="426">
        <f t="shared" si="414"/>
        <v>5</v>
      </c>
    </row>
    <row r="319" spans="1:89" ht="24">
      <c r="A319" s="253">
        <f t="shared" si="382"/>
        <v>52124</v>
      </c>
      <c r="B319" s="236" t="s">
        <v>269</v>
      </c>
      <c r="C319" s="99" t="b">
        <f t="shared" si="383"/>
        <v>1</v>
      </c>
      <c r="D319" s="492" t="s">
        <v>269</v>
      </c>
      <c r="E319" s="491">
        <v>289198.30000000028</v>
      </c>
      <c r="F319" s="491">
        <v>218161.20000000007</v>
      </c>
      <c r="G319" s="491"/>
      <c r="H319" s="491"/>
      <c r="I319" s="493">
        <v>1154955.7599999995</v>
      </c>
      <c r="J319" s="491"/>
      <c r="K319" s="491"/>
      <c r="L319" s="491"/>
      <c r="M319" s="491">
        <v>33460.36</v>
      </c>
      <c r="N319" s="491">
        <v>71067.329999999973</v>
      </c>
      <c r="O319" s="491">
        <v>52070.599999999991</v>
      </c>
      <c r="P319" s="491">
        <v>344955.60999999975</v>
      </c>
      <c r="Q319" s="491">
        <v>282606.5300000002</v>
      </c>
      <c r="R319" s="491">
        <v>45925.17</v>
      </c>
      <c r="S319" s="491"/>
      <c r="T319" s="491"/>
      <c r="U319" s="491"/>
      <c r="V319" s="491"/>
      <c r="W319" s="491">
        <v>506650.00999999949</v>
      </c>
      <c r="X319" s="491"/>
      <c r="Y319" s="491"/>
      <c r="Z319" s="491">
        <v>960749.21000000287</v>
      </c>
      <c r="AA319" s="491">
        <v>241320.41999999993</v>
      </c>
      <c r="AB319" s="491"/>
      <c r="AC319" s="491"/>
      <c r="AD319" s="491">
        <v>284872.75999999995</v>
      </c>
      <c r="AE319" s="491"/>
      <c r="AF319" s="491"/>
      <c r="AG319" s="491"/>
      <c r="AH319" s="491"/>
      <c r="AI319" s="491"/>
      <c r="AJ319" s="491">
        <v>712696.99000000034</v>
      </c>
      <c r="AK319" s="491">
        <v>79881.240000000093</v>
      </c>
      <c r="AL319" s="491">
        <v>36750.839999999989</v>
      </c>
      <c r="AM319" s="491"/>
      <c r="AN319" s="491"/>
      <c r="AO319" s="491">
        <v>17981.37</v>
      </c>
      <c r="AP319" s="491"/>
      <c r="AQ319" s="491"/>
      <c r="AR319" s="491"/>
      <c r="AS319" s="491"/>
      <c r="AT319" s="491"/>
      <c r="AU319" s="491"/>
      <c r="AV319" s="491"/>
      <c r="AW319" s="491"/>
      <c r="AX319" s="491"/>
      <c r="AY319" s="491"/>
      <c r="AZ319" s="491"/>
      <c r="BA319" s="491"/>
      <c r="BB319" s="491"/>
      <c r="BC319" s="498"/>
      <c r="BD319" s="491"/>
      <c r="BE319" s="491"/>
      <c r="BF319" s="491"/>
      <c r="BG319" s="491">
        <v>103828.50000000001</v>
      </c>
      <c r="BH319" s="491">
        <v>5437132.200000003</v>
      </c>
      <c r="BJ319" s="427">
        <f t="shared" si="384"/>
        <v>18000</v>
      </c>
      <c r="BK319" s="427">
        <f t="shared" si="385"/>
        <v>18000</v>
      </c>
      <c r="BL319" s="427">
        <f t="shared" si="386"/>
        <v>18000</v>
      </c>
      <c r="BM319" s="427">
        <f t="shared" si="387"/>
        <v>104000</v>
      </c>
      <c r="BN319" s="427">
        <f t="shared" si="388"/>
        <v>104000</v>
      </c>
      <c r="BO319" s="427">
        <f t="shared" si="389"/>
        <v>104000</v>
      </c>
      <c r="BP319" s="427">
        <f t="shared" si="390"/>
        <v>37000</v>
      </c>
      <c r="BQ319" s="427">
        <f t="shared" si="391"/>
        <v>80000</v>
      </c>
      <c r="BR319" s="427">
        <f t="shared" si="392"/>
        <v>59000</v>
      </c>
      <c r="BS319" s="427">
        <f t="shared" si="393"/>
        <v>34000</v>
      </c>
      <c r="BT319" s="427">
        <f t="shared" si="394"/>
        <v>507000</v>
      </c>
      <c r="BU319" s="427">
        <f t="shared" si="395"/>
        <v>218000</v>
      </c>
      <c r="BV319" s="427">
        <f t="shared" si="396"/>
        <v>713000</v>
      </c>
      <c r="BW319" s="427">
        <f t="shared" si="397"/>
        <v>961000</v>
      </c>
      <c r="BX319" s="427">
        <f t="shared" si="398"/>
        <v>837000</v>
      </c>
      <c r="BY319" s="427">
        <f t="shared" si="399"/>
        <v>345000</v>
      </c>
      <c r="BZ319" s="427">
        <f t="shared" si="400"/>
        <v>1155000</v>
      </c>
      <c r="CA319" s="427">
        <f t="shared" si="401"/>
        <v>750000</v>
      </c>
      <c r="CB319" s="233">
        <f t="shared" si="402"/>
        <v>18000</v>
      </c>
      <c r="CC319" s="233">
        <f t="shared" si="403"/>
        <v>1155000</v>
      </c>
      <c r="CD319" s="233">
        <f t="shared" si="404"/>
        <v>303000</v>
      </c>
      <c r="CE319" s="428">
        <f t="shared" si="412"/>
        <v>18</v>
      </c>
      <c r="CF319" s="426">
        <f t="shared" si="406"/>
        <v>1</v>
      </c>
      <c r="CG319" s="426">
        <f t="shared" si="407"/>
        <v>1</v>
      </c>
      <c r="CH319" s="426">
        <f t="shared" si="408"/>
        <v>2</v>
      </c>
      <c r="CI319" s="426">
        <f t="shared" si="409"/>
        <v>10</v>
      </c>
      <c r="CJ319" s="426">
        <f t="shared" si="410"/>
        <v>2</v>
      </c>
      <c r="CK319" s="426">
        <f t="shared" si="414"/>
        <v>1</v>
      </c>
    </row>
    <row r="320" spans="1:89" ht="24">
      <c r="A320" s="253">
        <f t="shared" si="382"/>
        <v>52125</v>
      </c>
      <c r="B320" s="236" t="s">
        <v>270</v>
      </c>
      <c r="C320" s="99" t="b">
        <f t="shared" si="383"/>
        <v>1</v>
      </c>
      <c r="D320" s="492" t="s">
        <v>270</v>
      </c>
      <c r="E320" s="491"/>
      <c r="F320" s="491"/>
      <c r="G320" s="491">
        <v>15717.66</v>
      </c>
      <c r="H320" s="491"/>
      <c r="I320" s="493">
        <v>92873.4</v>
      </c>
      <c r="J320" s="491"/>
      <c r="K320" s="491"/>
      <c r="L320" s="491"/>
      <c r="M320" s="491">
        <v>2786.32</v>
      </c>
      <c r="N320" s="491">
        <v>2890.68</v>
      </c>
      <c r="O320" s="491">
        <v>21111.27</v>
      </c>
      <c r="P320" s="491">
        <v>54756.350000000006</v>
      </c>
      <c r="Q320" s="491"/>
      <c r="R320" s="491">
        <v>-260.35000000000002</v>
      </c>
      <c r="S320" s="491"/>
      <c r="T320" s="491"/>
      <c r="U320" s="491"/>
      <c r="V320" s="491"/>
      <c r="W320" s="491"/>
      <c r="X320" s="491"/>
      <c r="Y320" s="491">
        <v>9163</v>
      </c>
      <c r="Z320" s="491">
        <v>303514.43</v>
      </c>
      <c r="AA320" s="491"/>
      <c r="AB320" s="491">
        <v>830582</v>
      </c>
      <c r="AC320" s="491">
        <v>1725.84</v>
      </c>
      <c r="AD320" s="491">
        <v>43776.26</v>
      </c>
      <c r="AE320" s="491"/>
      <c r="AF320" s="491"/>
      <c r="AG320" s="491">
        <v>-10811.399999999998</v>
      </c>
      <c r="AH320" s="491"/>
      <c r="AI320" s="491">
        <v>81122.080000000002</v>
      </c>
      <c r="AJ320" s="491">
        <v>-15362.41</v>
      </c>
      <c r="AK320" s="491"/>
      <c r="AL320" s="491"/>
      <c r="AM320" s="491"/>
      <c r="AN320" s="491"/>
      <c r="AO320" s="491"/>
      <c r="AP320" s="491"/>
      <c r="AQ320" s="491"/>
      <c r="AR320" s="491"/>
      <c r="AS320" s="491"/>
      <c r="AT320" s="491"/>
      <c r="AU320" s="491"/>
      <c r="AV320" s="491"/>
      <c r="AW320" s="491"/>
      <c r="AX320" s="491"/>
      <c r="AY320" s="491"/>
      <c r="AZ320" s="491"/>
      <c r="BA320" s="491"/>
      <c r="BB320" s="491"/>
      <c r="BC320" s="498"/>
      <c r="BD320" s="491"/>
      <c r="BE320" s="491"/>
      <c r="BF320" s="491"/>
      <c r="BG320" s="491">
        <v>13358.72</v>
      </c>
      <c r="BH320" s="491">
        <v>1446943.85</v>
      </c>
      <c r="BJ320" s="427">
        <f t="shared" si="384"/>
        <v>0</v>
      </c>
      <c r="BK320" s="427">
        <f t="shared" si="385"/>
        <v>0</v>
      </c>
      <c r="BL320" s="427">
        <f t="shared" si="386"/>
        <v>0</v>
      </c>
      <c r="BM320" s="427">
        <f t="shared" si="387"/>
        <v>14000</v>
      </c>
      <c r="BN320" s="427">
        <f t="shared" si="388"/>
        <v>14000</v>
      </c>
      <c r="BO320" s="427">
        <f t="shared" si="389"/>
        <v>14000</v>
      </c>
      <c r="BP320" s="427">
        <f t="shared" si="390"/>
        <v>0</v>
      </c>
      <c r="BQ320" s="427">
        <f t="shared" si="391"/>
        <v>0</v>
      </c>
      <c r="BR320" s="427">
        <f t="shared" si="392"/>
        <v>0</v>
      </c>
      <c r="BS320" s="427">
        <f t="shared" si="393"/>
        <v>-1000</v>
      </c>
      <c r="BT320" s="427">
        <f t="shared" si="394"/>
        <v>44000</v>
      </c>
      <c r="BU320" s="427">
        <f t="shared" si="395"/>
        <v>14000</v>
      </c>
      <c r="BV320" s="427">
        <f t="shared" si="396"/>
        <v>-16000</v>
      </c>
      <c r="BW320" s="427">
        <f t="shared" si="397"/>
        <v>831000</v>
      </c>
      <c r="BX320" s="427">
        <f t="shared" si="398"/>
        <v>284000</v>
      </c>
      <c r="BY320" s="427">
        <f t="shared" si="399"/>
        <v>-11000</v>
      </c>
      <c r="BZ320" s="427">
        <f t="shared" si="400"/>
        <v>93000</v>
      </c>
      <c r="CA320" s="427">
        <f t="shared" si="401"/>
        <v>55000</v>
      </c>
      <c r="CB320" s="233">
        <f t="shared" si="402"/>
        <v>-16000</v>
      </c>
      <c r="CC320" s="233">
        <f t="shared" si="403"/>
        <v>831000</v>
      </c>
      <c r="CD320" s="233">
        <f t="shared" si="404"/>
        <v>91000</v>
      </c>
      <c r="CE320" s="428">
        <f t="shared" si="412"/>
        <v>16</v>
      </c>
      <c r="CF320" s="426">
        <f t="shared" si="406"/>
        <v>0</v>
      </c>
      <c r="CG320" s="426">
        <f t="shared" si="407"/>
        <v>1</v>
      </c>
      <c r="CH320" s="426">
        <f t="shared" si="408"/>
        <v>0</v>
      </c>
      <c r="CI320" s="426">
        <f t="shared" si="409"/>
        <v>7</v>
      </c>
      <c r="CJ320" s="426">
        <f t="shared" si="410"/>
        <v>4</v>
      </c>
      <c r="CK320" s="426">
        <f t="shared" si="414"/>
        <v>4</v>
      </c>
    </row>
    <row r="321" spans="1:89">
      <c r="A321" s="253">
        <f t="shared" si="382"/>
        <v>52201</v>
      </c>
      <c r="B321" s="236" t="s">
        <v>271</v>
      </c>
      <c r="C321" s="99" t="b">
        <f t="shared" si="383"/>
        <v>1</v>
      </c>
      <c r="D321" s="492" t="s">
        <v>271</v>
      </c>
      <c r="E321" s="491"/>
      <c r="F321" s="491"/>
      <c r="G321" s="491"/>
      <c r="H321" s="491"/>
      <c r="I321" s="493"/>
      <c r="J321" s="491"/>
      <c r="K321" s="491"/>
      <c r="L321" s="491"/>
      <c r="M321" s="491"/>
      <c r="N321" s="491"/>
      <c r="O321" s="491"/>
      <c r="P321" s="491"/>
      <c r="Q321" s="491"/>
      <c r="R321" s="491"/>
      <c r="S321" s="491"/>
      <c r="T321" s="491"/>
      <c r="U321" s="491">
        <v>4004784.8600000003</v>
      </c>
      <c r="V321" s="491"/>
      <c r="W321" s="491"/>
      <c r="X321" s="491"/>
      <c r="Y321" s="491"/>
      <c r="Z321" s="491"/>
      <c r="AA321" s="491"/>
      <c r="AB321" s="491"/>
      <c r="AC321" s="491"/>
      <c r="AD321" s="491"/>
      <c r="AE321" s="491"/>
      <c r="AF321" s="491"/>
      <c r="AG321" s="491"/>
      <c r="AH321" s="491"/>
      <c r="AI321" s="491"/>
      <c r="AJ321" s="491"/>
      <c r="AK321" s="491"/>
      <c r="AL321" s="491"/>
      <c r="AM321" s="491"/>
      <c r="AN321" s="491"/>
      <c r="AO321" s="491"/>
      <c r="AP321" s="491"/>
      <c r="AQ321" s="491"/>
      <c r="AR321" s="491"/>
      <c r="AS321" s="491"/>
      <c r="AT321" s="491"/>
      <c r="AU321" s="491"/>
      <c r="AV321" s="491"/>
      <c r="AW321" s="491"/>
      <c r="AX321" s="491"/>
      <c r="AY321" s="491"/>
      <c r="AZ321" s="491"/>
      <c r="BA321" s="491"/>
      <c r="BB321" s="491"/>
      <c r="BC321" s="498"/>
      <c r="BD321" s="491"/>
      <c r="BE321" s="491"/>
      <c r="BF321" s="491"/>
      <c r="BG321" s="491"/>
      <c r="BH321" s="491">
        <v>4004784.8600000003</v>
      </c>
      <c r="BJ321" s="427">
        <f t="shared" si="384"/>
        <v>0</v>
      </c>
      <c r="BK321" s="427">
        <f t="shared" si="385"/>
        <v>0</v>
      </c>
      <c r="BL321" s="427">
        <f t="shared" si="386"/>
        <v>0</v>
      </c>
      <c r="BM321" s="427">
        <f t="shared" si="387"/>
        <v>0</v>
      </c>
      <c r="BN321" s="427">
        <f t="shared" si="388"/>
        <v>0</v>
      </c>
      <c r="BO321" s="427">
        <f t="shared" si="389"/>
        <v>0</v>
      </c>
      <c r="BP321" s="427">
        <f t="shared" si="390"/>
        <v>0</v>
      </c>
      <c r="BQ321" s="427">
        <f t="shared" si="391"/>
        <v>0</v>
      </c>
      <c r="BR321" s="427">
        <f t="shared" si="392"/>
        <v>0</v>
      </c>
      <c r="BS321" s="427">
        <f t="shared" si="393"/>
        <v>0</v>
      </c>
      <c r="BT321" s="427">
        <f t="shared" si="394"/>
        <v>0</v>
      </c>
      <c r="BU321" s="427">
        <f t="shared" si="395"/>
        <v>0</v>
      </c>
      <c r="BV321" s="427">
        <f t="shared" si="396"/>
        <v>0</v>
      </c>
      <c r="BW321" s="427">
        <f t="shared" si="397"/>
        <v>0</v>
      </c>
      <c r="BX321" s="427">
        <f t="shared" si="398"/>
        <v>0</v>
      </c>
      <c r="BY321" s="427">
        <f t="shared" si="399"/>
        <v>4005000</v>
      </c>
      <c r="BZ321" s="427">
        <f t="shared" si="400"/>
        <v>4005000</v>
      </c>
      <c r="CA321" s="427">
        <f t="shared" si="401"/>
        <v>4005000</v>
      </c>
      <c r="CB321" s="233">
        <f t="shared" si="402"/>
        <v>4005000</v>
      </c>
      <c r="CC321" s="233">
        <f t="shared" si="403"/>
        <v>4005000</v>
      </c>
      <c r="CD321" s="233">
        <f t="shared" si="404"/>
        <v>4005000</v>
      </c>
      <c r="CE321" s="428">
        <f t="shared" si="412"/>
        <v>1</v>
      </c>
      <c r="CF321" s="426">
        <f t="shared" si="406"/>
        <v>0</v>
      </c>
      <c r="CG321" s="426">
        <f t="shared" si="407"/>
        <v>0</v>
      </c>
      <c r="CH321" s="426">
        <f t="shared" si="408"/>
        <v>0</v>
      </c>
      <c r="CI321" s="426">
        <f t="shared" si="409"/>
        <v>0</v>
      </c>
      <c r="CJ321" s="426">
        <f t="shared" si="410"/>
        <v>0</v>
      </c>
      <c r="CK321" s="426">
        <f t="shared" si="414"/>
        <v>2</v>
      </c>
    </row>
    <row r="322" spans="1:89">
      <c r="A322" s="253">
        <f t="shared" si="382"/>
        <v>52202</v>
      </c>
      <c r="B322" s="236" t="s">
        <v>272</v>
      </c>
      <c r="C322" s="99" t="b">
        <f t="shared" si="383"/>
        <v>1</v>
      </c>
      <c r="D322" s="492" t="s">
        <v>272</v>
      </c>
      <c r="E322" s="491"/>
      <c r="F322" s="491"/>
      <c r="G322" s="491"/>
      <c r="H322" s="491"/>
      <c r="I322" s="493"/>
      <c r="J322" s="491"/>
      <c r="K322" s="491"/>
      <c r="L322" s="491"/>
      <c r="M322" s="491"/>
      <c r="N322" s="491"/>
      <c r="O322" s="491"/>
      <c r="P322" s="491"/>
      <c r="Q322" s="491"/>
      <c r="R322" s="491"/>
      <c r="S322" s="491">
        <v>78651.7</v>
      </c>
      <c r="T322" s="491"/>
      <c r="U322" s="491"/>
      <c r="V322" s="491"/>
      <c r="W322" s="491"/>
      <c r="X322" s="491"/>
      <c r="Y322" s="491"/>
      <c r="Z322" s="491"/>
      <c r="AA322" s="491"/>
      <c r="AB322" s="491"/>
      <c r="AC322" s="491"/>
      <c r="AD322" s="491"/>
      <c r="AE322" s="491">
        <v>170000</v>
      </c>
      <c r="AF322" s="491"/>
      <c r="AG322" s="491"/>
      <c r="AH322" s="491">
        <v>128662.55000000018</v>
      </c>
      <c r="AI322" s="491"/>
      <c r="AJ322" s="491"/>
      <c r="AK322" s="491"/>
      <c r="AL322" s="491"/>
      <c r="AM322" s="491"/>
      <c r="AN322" s="491"/>
      <c r="AO322" s="491"/>
      <c r="AP322" s="491"/>
      <c r="AQ322" s="491"/>
      <c r="AR322" s="491"/>
      <c r="AS322" s="491"/>
      <c r="AT322" s="491"/>
      <c r="AU322" s="491"/>
      <c r="AV322" s="491"/>
      <c r="AW322" s="491"/>
      <c r="AX322" s="491"/>
      <c r="AY322" s="491"/>
      <c r="AZ322" s="491"/>
      <c r="BA322" s="491"/>
      <c r="BB322" s="491"/>
      <c r="BC322" s="498"/>
      <c r="BD322" s="491"/>
      <c r="BE322" s="491"/>
      <c r="BF322" s="491"/>
      <c r="BG322" s="491"/>
      <c r="BH322" s="491">
        <v>377314.25000000017</v>
      </c>
      <c r="BJ322" s="427">
        <f t="shared" si="384"/>
        <v>0</v>
      </c>
      <c r="BK322" s="427">
        <f t="shared" si="385"/>
        <v>0</v>
      </c>
      <c r="BL322" s="427">
        <f t="shared" si="386"/>
        <v>0</v>
      </c>
      <c r="BM322" s="427">
        <f t="shared" si="387"/>
        <v>0</v>
      </c>
      <c r="BN322" s="427">
        <f t="shared" si="388"/>
        <v>0</v>
      </c>
      <c r="BO322" s="427">
        <f t="shared" si="389"/>
        <v>0</v>
      </c>
      <c r="BP322" s="427">
        <f t="shared" si="390"/>
        <v>0</v>
      </c>
      <c r="BQ322" s="427">
        <f t="shared" si="391"/>
        <v>0</v>
      </c>
      <c r="BR322" s="427">
        <f t="shared" si="392"/>
        <v>0</v>
      </c>
      <c r="BS322" s="427">
        <f t="shared" si="393"/>
        <v>79000</v>
      </c>
      <c r="BT322" s="427">
        <f t="shared" si="394"/>
        <v>170000</v>
      </c>
      <c r="BU322" s="427">
        <f t="shared" si="395"/>
        <v>126000</v>
      </c>
      <c r="BV322" s="427">
        <f t="shared" si="396"/>
        <v>0</v>
      </c>
      <c r="BW322" s="427">
        <f t="shared" si="397"/>
        <v>0</v>
      </c>
      <c r="BX322" s="427">
        <f t="shared" si="398"/>
        <v>0</v>
      </c>
      <c r="BY322" s="427">
        <f t="shared" si="399"/>
        <v>0</v>
      </c>
      <c r="BZ322" s="427">
        <f t="shared" si="400"/>
        <v>0</v>
      </c>
      <c r="CA322" s="427">
        <f t="shared" si="401"/>
        <v>0</v>
      </c>
      <c r="CB322" s="233">
        <f t="shared" si="402"/>
        <v>79000</v>
      </c>
      <c r="CC322" s="233">
        <f t="shared" si="403"/>
        <v>170000</v>
      </c>
      <c r="CD322" s="233">
        <f t="shared" si="404"/>
        <v>126000</v>
      </c>
      <c r="CE322" s="428">
        <f t="shared" si="412"/>
        <v>3</v>
      </c>
      <c r="CF322" s="426">
        <f t="shared" si="406"/>
        <v>0</v>
      </c>
      <c r="CG322" s="426">
        <f t="shared" si="407"/>
        <v>0</v>
      </c>
      <c r="CH322" s="426">
        <f t="shared" si="408"/>
        <v>0</v>
      </c>
      <c r="CI322" s="426">
        <f t="shared" si="409"/>
        <v>3</v>
      </c>
      <c r="CJ322" s="426">
        <f t="shared" si="410"/>
        <v>0</v>
      </c>
      <c r="CK322" s="426">
        <f t="shared" si="414"/>
        <v>2</v>
      </c>
    </row>
    <row r="323" spans="1:89" ht="48">
      <c r="A323" s="253">
        <f t="shared" si="382"/>
        <v>52203</v>
      </c>
      <c r="B323" s="509" t="s">
        <v>1512</v>
      </c>
      <c r="C323" s="99" t="b">
        <f t="shared" si="383"/>
        <v>1</v>
      </c>
      <c r="D323" s="492" t="s">
        <v>1512</v>
      </c>
      <c r="E323" s="491">
        <v>2989129.49</v>
      </c>
      <c r="F323" s="491">
        <v>1800315.9799999997</v>
      </c>
      <c r="G323" s="491">
        <v>3019567.1999999997</v>
      </c>
      <c r="H323" s="491">
        <v>4836080.3499999996</v>
      </c>
      <c r="I323" s="493">
        <v>9587540.1500000004</v>
      </c>
      <c r="J323" s="491">
        <v>3546235.7800000007</v>
      </c>
      <c r="K323" s="491">
        <v>2104976.5200000005</v>
      </c>
      <c r="L323" s="491">
        <v>4309273.5</v>
      </c>
      <c r="M323" s="491">
        <v>239717.16000000003</v>
      </c>
      <c r="N323" s="491">
        <v>535289.52</v>
      </c>
      <c r="O323" s="491">
        <v>507727.96000000008</v>
      </c>
      <c r="P323" s="491">
        <v>2816935.5499999966</v>
      </c>
      <c r="Q323" s="491">
        <v>3256223.2500000014</v>
      </c>
      <c r="R323" s="491">
        <v>297903.74999999994</v>
      </c>
      <c r="S323" s="491">
        <v>2286627.7300000018</v>
      </c>
      <c r="T323" s="491">
        <v>1617408.0899999982</v>
      </c>
      <c r="U323" s="491">
        <v>2228752.0499999993</v>
      </c>
      <c r="V323" s="491">
        <v>259140.03</v>
      </c>
      <c r="W323" s="491">
        <v>3678205.8099999987</v>
      </c>
      <c r="X323" s="491">
        <v>2945733.870000001</v>
      </c>
      <c r="Y323" s="491">
        <v>1396605.1099999992</v>
      </c>
      <c r="Z323" s="491">
        <v>7269047.8100000061</v>
      </c>
      <c r="AA323" s="491">
        <v>2139236.5999999992</v>
      </c>
      <c r="AB323" s="491">
        <v>19165451</v>
      </c>
      <c r="AC323" s="491">
        <v>1600991.2300000004</v>
      </c>
      <c r="AD323" s="491">
        <v>2206042.0700000008</v>
      </c>
      <c r="AE323" s="491">
        <v>3655857.2400000007</v>
      </c>
      <c r="AF323" s="491">
        <v>1805060.8899999997</v>
      </c>
      <c r="AG323" s="491">
        <v>10726469.86999999</v>
      </c>
      <c r="AH323" s="491">
        <v>3193696.5599999954</v>
      </c>
      <c r="AI323" s="491">
        <v>3477357.2399999993</v>
      </c>
      <c r="AJ323" s="491">
        <v>4803353.3500000034</v>
      </c>
      <c r="AK323" s="491">
        <v>1602671.4800000004</v>
      </c>
      <c r="AL323" s="491">
        <v>759005.91000000015</v>
      </c>
      <c r="AM323" s="491"/>
      <c r="AN323" s="491">
        <v>244909.51</v>
      </c>
      <c r="AO323" s="491">
        <v>119692.16</v>
      </c>
      <c r="AP323" s="491">
        <v>520169.92</v>
      </c>
      <c r="AQ323" s="491">
        <v>111386.39000000001</v>
      </c>
      <c r="AR323" s="491">
        <v>247117</v>
      </c>
      <c r="AS323" s="491">
        <v>93587.45</v>
      </c>
      <c r="AT323" s="491">
        <v>103113.75</v>
      </c>
      <c r="AU323" s="491">
        <v>419338.00999999989</v>
      </c>
      <c r="AV323" s="491">
        <v>184562.48</v>
      </c>
      <c r="AW323" s="491">
        <v>155300.90000000002</v>
      </c>
      <c r="AX323" s="491">
        <v>386364.08999999985</v>
      </c>
      <c r="AY323" s="491">
        <v>138160</v>
      </c>
      <c r="AZ323" s="491"/>
      <c r="BA323" s="491">
        <v>56624.12000000001</v>
      </c>
      <c r="BB323" s="491">
        <v>46560.34</v>
      </c>
      <c r="BC323" s="498">
        <v>75159.569999999992</v>
      </c>
      <c r="BD323" s="491">
        <v>3126949.4900000007</v>
      </c>
      <c r="BE323" s="491">
        <v>1910921.7499999995</v>
      </c>
      <c r="BF323" s="491">
        <v>3534823.9500000016</v>
      </c>
      <c r="BG323" s="491">
        <v>1115465.2099999997</v>
      </c>
      <c r="BH323" s="491">
        <v>129253836.19000003</v>
      </c>
      <c r="BJ323" s="427">
        <f t="shared" si="384"/>
        <v>47000</v>
      </c>
      <c r="BK323" s="427">
        <f t="shared" si="385"/>
        <v>521000</v>
      </c>
      <c r="BL323" s="427">
        <f t="shared" si="386"/>
        <v>194000</v>
      </c>
      <c r="BM323" s="427">
        <f t="shared" si="387"/>
        <v>1116000</v>
      </c>
      <c r="BN323" s="427">
        <f t="shared" si="388"/>
        <v>3535000</v>
      </c>
      <c r="BO323" s="427">
        <f t="shared" si="389"/>
        <v>2423000</v>
      </c>
      <c r="BP323" s="427">
        <f t="shared" si="390"/>
        <v>760000</v>
      </c>
      <c r="BQ323" s="427">
        <f t="shared" si="391"/>
        <v>1603000</v>
      </c>
      <c r="BR323" s="427">
        <f t="shared" si="392"/>
        <v>1181000</v>
      </c>
      <c r="BS323" s="427">
        <f t="shared" si="393"/>
        <v>240000</v>
      </c>
      <c r="BT323" s="427">
        <f t="shared" si="394"/>
        <v>4837000</v>
      </c>
      <c r="BU323" s="427">
        <f t="shared" si="395"/>
        <v>2171000</v>
      </c>
      <c r="BV323" s="427">
        <f t="shared" si="396"/>
        <v>3020000</v>
      </c>
      <c r="BW323" s="427">
        <f t="shared" si="397"/>
        <v>19166000</v>
      </c>
      <c r="BX323" s="427">
        <f t="shared" si="398"/>
        <v>8565000</v>
      </c>
      <c r="BY323" s="427">
        <f t="shared" si="399"/>
        <v>2229000</v>
      </c>
      <c r="BZ323" s="427">
        <f t="shared" si="400"/>
        <v>10727000</v>
      </c>
      <c r="CA323" s="427">
        <f t="shared" si="401"/>
        <v>5157000</v>
      </c>
      <c r="CB323" s="233">
        <f t="shared" si="402"/>
        <v>47000</v>
      </c>
      <c r="CC323" s="233">
        <f t="shared" si="403"/>
        <v>19166000</v>
      </c>
      <c r="CD323" s="233">
        <f t="shared" si="404"/>
        <v>2439000</v>
      </c>
      <c r="CE323" s="428">
        <f t="shared" si="412"/>
        <v>53</v>
      </c>
      <c r="CF323" s="426">
        <f t="shared" si="406"/>
        <v>15</v>
      </c>
      <c r="CG323" s="426">
        <f t="shared" si="407"/>
        <v>4</v>
      </c>
      <c r="CH323" s="426">
        <f t="shared" si="408"/>
        <v>2</v>
      </c>
      <c r="CI323" s="426">
        <f t="shared" si="409"/>
        <v>21</v>
      </c>
      <c r="CJ323" s="426">
        <f t="shared" si="410"/>
        <v>4</v>
      </c>
      <c r="CK323" s="426">
        <f t="shared" si="414"/>
        <v>7</v>
      </c>
    </row>
    <row r="324" spans="1:89" ht="24">
      <c r="A324" s="253">
        <f t="shared" si="382"/>
        <v>52204</v>
      </c>
      <c r="B324" s="236" t="s">
        <v>273</v>
      </c>
      <c r="C324" s="99" t="b">
        <f t="shared" si="383"/>
        <v>1</v>
      </c>
      <c r="D324" s="492" t="s">
        <v>273</v>
      </c>
      <c r="E324" s="491"/>
      <c r="F324" s="491"/>
      <c r="G324" s="491"/>
      <c r="H324" s="491">
        <v>689858.5100000021</v>
      </c>
      <c r="I324" s="493">
        <v>76069.649999999994</v>
      </c>
      <c r="J324" s="491"/>
      <c r="K324" s="491"/>
      <c r="L324" s="491"/>
      <c r="M324" s="491"/>
      <c r="N324" s="491"/>
      <c r="O324" s="491"/>
      <c r="P324" s="491"/>
      <c r="Q324" s="491">
        <v>126999.98999999999</v>
      </c>
      <c r="R324" s="491">
        <v>2294.67</v>
      </c>
      <c r="S324" s="491">
        <v>8820.4499999999989</v>
      </c>
      <c r="T324" s="491">
        <v>475096.83999999997</v>
      </c>
      <c r="U324" s="491"/>
      <c r="V324" s="491"/>
      <c r="W324" s="491"/>
      <c r="X324" s="491">
        <v>231736.21999999988</v>
      </c>
      <c r="Y324" s="491"/>
      <c r="Z324" s="491"/>
      <c r="AA324" s="491">
        <v>497598</v>
      </c>
      <c r="AB324" s="491"/>
      <c r="AC324" s="491"/>
      <c r="AD324" s="491"/>
      <c r="AE324" s="491"/>
      <c r="AF324" s="491">
        <v>8410.15</v>
      </c>
      <c r="AG324" s="491">
        <v>2526260.0699999994</v>
      </c>
      <c r="AH324" s="491">
        <v>554971.17000000062</v>
      </c>
      <c r="AI324" s="491">
        <v>61643</v>
      </c>
      <c r="AJ324" s="491"/>
      <c r="AK324" s="491"/>
      <c r="AL324" s="491"/>
      <c r="AM324" s="491">
        <v>479248.96</v>
      </c>
      <c r="AN324" s="491"/>
      <c r="AO324" s="491"/>
      <c r="AP324" s="491"/>
      <c r="AQ324" s="491">
        <v>3751.82</v>
      </c>
      <c r="AR324" s="491"/>
      <c r="AS324" s="491"/>
      <c r="AT324" s="491"/>
      <c r="AU324" s="491">
        <v>25560.190000000002</v>
      </c>
      <c r="AV324" s="491"/>
      <c r="AW324" s="491"/>
      <c r="AX324" s="491"/>
      <c r="AY324" s="491"/>
      <c r="AZ324" s="491"/>
      <c r="BA324" s="491"/>
      <c r="BB324" s="491"/>
      <c r="BC324" s="498"/>
      <c r="BD324" s="491"/>
      <c r="BE324" s="491"/>
      <c r="BF324" s="491"/>
      <c r="BG324" s="491"/>
      <c r="BH324" s="491">
        <v>5768319.6900000023</v>
      </c>
      <c r="BJ324" s="427">
        <f t="shared" si="384"/>
        <v>4000</v>
      </c>
      <c r="BK324" s="427">
        <f t="shared" si="385"/>
        <v>26000</v>
      </c>
      <c r="BL324" s="427">
        <f t="shared" si="386"/>
        <v>15000</v>
      </c>
      <c r="BM324" s="427">
        <f t="shared" si="387"/>
        <v>0</v>
      </c>
      <c r="BN324" s="427">
        <f t="shared" si="388"/>
        <v>0</v>
      </c>
      <c r="BO324" s="427">
        <f t="shared" si="389"/>
        <v>0</v>
      </c>
      <c r="BP324" s="427">
        <f t="shared" si="390"/>
        <v>480000</v>
      </c>
      <c r="BQ324" s="427">
        <f t="shared" si="391"/>
        <v>480000</v>
      </c>
      <c r="BR324" s="427">
        <f t="shared" si="392"/>
        <v>480000</v>
      </c>
      <c r="BS324" s="427">
        <f t="shared" si="393"/>
        <v>3000</v>
      </c>
      <c r="BT324" s="427">
        <f t="shared" si="394"/>
        <v>690000</v>
      </c>
      <c r="BU324" s="427">
        <f t="shared" si="395"/>
        <v>296000</v>
      </c>
      <c r="BV324" s="427">
        <f t="shared" si="396"/>
        <v>0</v>
      </c>
      <c r="BW324" s="427">
        <f t="shared" si="397"/>
        <v>0</v>
      </c>
      <c r="BX324" s="427">
        <f t="shared" si="398"/>
        <v>0</v>
      </c>
      <c r="BY324" s="427">
        <f t="shared" si="399"/>
        <v>62000</v>
      </c>
      <c r="BZ324" s="427">
        <f t="shared" si="400"/>
        <v>2527000</v>
      </c>
      <c r="CA324" s="427">
        <f t="shared" si="401"/>
        <v>724000</v>
      </c>
      <c r="CB324" s="233">
        <f t="shared" si="402"/>
        <v>3000</v>
      </c>
      <c r="CC324" s="233">
        <f t="shared" si="403"/>
        <v>2527000</v>
      </c>
      <c r="CD324" s="233">
        <f t="shared" si="404"/>
        <v>385000</v>
      </c>
      <c r="CE324" s="428">
        <f t="shared" si="412"/>
        <v>15</v>
      </c>
      <c r="CF324" s="426">
        <f t="shared" si="406"/>
        <v>2</v>
      </c>
      <c r="CG324" s="426">
        <f t="shared" si="407"/>
        <v>0</v>
      </c>
      <c r="CH324" s="426">
        <f t="shared" si="408"/>
        <v>1</v>
      </c>
      <c r="CI324" s="426">
        <f t="shared" si="409"/>
        <v>8</v>
      </c>
      <c r="CJ324" s="426">
        <f t="shared" si="410"/>
        <v>0</v>
      </c>
      <c r="CK324" s="426">
        <f t="shared" si="414"/>
        <v>6</v>
      </c>
    </row>
    <row r="325" spans="1:89" ht="36">
      <c r="A325" s="253">
        <f t="shared" si="382"/>
        <v>52205</v>
      </c>
      <c r="B325" s="236" t="s">
        <v>902</v>
      </c>
      <c r="C325" s="99" t="b">
        <f t="shared" si="383"/>
        <v>1</v>
      </c>
      <c r="D325" s="492" t="s">
        <v>902</v>
      </c>
      <c r="E325" s="491"/>
      <c r="F325" s="491"/>
      <c r="G325" s="491"/>
      <c r="H325" s="491"/>
      <c r="I325" s="493"/>
      <c r="J325" s="491"/>
      <c r="K325" s="491"/>
      <c r="L325" s="491"/>
      <c r="M325" s="491"/>
      <c r="N325" s="491"/>
      <c r="O325" s="491"/>
      <c r="P325" s="491"/>
      <c r="Q325" s="491"/>
      <c r="R325" s="491"/>
      <c r="S325" s="491"/>
      <c r="T325" s="491"/>
      <c r="U325" s="491"/>
      <c r="V325" s="491"/>
      <c r="W325" s="491"/>
      <c r="X325" s="491"/>
      <c r="Y325" s="491"/>
      <c r="Z325" s="491"/>
      <c r="AA325" s="491"/>
      <c r="AB325" s="491"/>
      <c r="AC325" s="491"/>
      <c r="AD325" s="491"/>
      <c r="AE325" s="491"/>
      <c r="AF325" s="491"/>
      <c r="AG325" s="491"/>
      <c r="AH325" s="491"/>
      <c r="AI325" s="491"/>
      <c r="AJ325" s="491"/>
      <c r="AK325" s="491">
        <v>132932.27999999982</v>
      </c>
      <c r="AL325" s="491"/>
      <c r="AM325" s="491"/>
      <c r="AN325" s="491"/>
      <c r="AO325" s="491"/>
      <c r="AP325" s="491"/>
      <c r="AQ325" s="491"/>
      <c r="AR325" s="491"/>
      <c r="AS325" s="491"/>
      <c r="AT325" s="491"/>
      <c r="AU325" s="491"/>
      <c r="AV325" s="491"/>
      <c r="AW325" s="491"/>
      <c r="AX325" s="491"/>
      <c r="AY325" s="491"/>
      <c r="AZ325" s="491"/>
      <c r="BA325" s="491"/>
      <c r="BB325" s="491"/>
      <c r="BC325" s="498"/>
      <c r="BD325" s="491"/>
      <c r="BE325" s="491"/>
      <c r="BF325" s="491"/>
      <c r="BG325" s="491"/>
      <c r="BH325" s="491">
        <v>132932.27999999982</v>
      </c>
      <c r="BJ325" s="427">
        <f t="shared" si="384"/>
        <v>0</v>
      </c>
      <c r="BK325" s="427">
        <f t="shared" si="385"/>
        <v>0</v>
      </c>
      <c r="BL325" s="427">
        <f t="shared" si="386"/>
        <v>0</v>
      </c>
      <c r="BM325" s="427">
        <f t="shared" si="387"/>
        <v>0</v>
      </c>
      <c r="BN325" s="427">
        <f t="shared" si="388"/>
        <v>0</v>
      </c>
      <c r="BO325" s="427">
        <f t="shared" si="389"/>
        <v>0</v>
      </c>
      <c r="BP325" s="427">
        <f t="shared" si="390"/>
        <v>133000</v>
      </c>
      <c r="BQ325" s="427">
        <f t="shared" si="391"/>
        <v>133000</v>
      </c>
      <c r="BR325" s="427">
        <f t="shared" si="392"/>
        <v>133000</v>
      </c>
      <c r="BS325" s="427">
        <f t="shared" si="393"/>
        <v>0</v>
      </c>
      <c r="BT325" s="427">
        <f t="shared" si="394"/>
        <v>0</v>
      </c>
      <c r="BU325" s="427">
        <f t="shared" si="395"/>
        <v>0</v>
      </c>
      <c r="BV325" s="427">
        <f t="shared" si="396"/>
        <v>0</v>
      </c>
      <c r="BW325" s="427">
        <f t="shared" si="397"/>
        <v>0</v>
      </c>
      <c r="BX325" s="427">
        <f t="shared" si="398"/>
        <v>0</v>
      </c>
      <c r="BY325" s="427">
        <f t="shared" si="399"/>
        <v>0</v>
      </c>
      <c r="BZ325" s="427">
        <f t="shared" si="400"/>
        <v>0</v>
      </c>
      <c r="CA325" s="427">
        <f t="shared" si="401"/>
        <v>0</v>
      </c>
      <c r="CB325" s="233">
        <f t="shared" si="402"/>
        <v>133000</v>
      </c>
      <c r="CC325" s="233">
        <f t="shared" si="403"/>
        <v>133000</v>
      </c>
      <c r="CD325" s="233">
        <f t="shared" si="404"/>
        <v>133000</v>
      </c>
      <c r="CE325" s="428">
        <f t="shared" si="412"/>
        <v>1</v>
      </c>
      <c r="CF325" s="426">
        <f t="shared" si="406"/>
        <v>0</v>
      </c>
      <c r="CG325" s="426">
        <f t="shared" si="407"/>
        <v>0</v>
      </c>
      <c r="CH325" s="426">
        <f t="shared" si="408"/>
        <v>1</v>
      </c>
      <c r="CI325" s="426">
        <f t="shared" si="409"/>
        <v>0</v>
      </c>
      <c r="CJ325" s="426">
        <f t="shared" si="410"/>
        <v>0</v>
      </c>
      <c r="CK325" s="426">
        <f t="shared" si="414"/>
        <v>2</v>
      </c>
    </row>
    <row r="326" spans="1:89" ht="36">
      <c r="A326" s="253">
        <f t="shared" si="382"/>
        <v>52206</v>
      </c>
      <c r="B326" s="236" t="s">
        <v>892</v>
      </c>
      <c r="C326" s="99" t="e">
        <f t="shared" si="383"/>
        <v>#N/A</v>
      </c>
      <c r="D326" s="492" t="e">
        <v>#N/A</v>
      </c>
      <c r="E326" s="491"/>
      <c r="F326" s="491"/>
      <c r="G326" s="491"/>
      <c r="H326" s="491"/>
      <c r="I326" s="493"/>
      <c r="J326" s="491"/>
      <c r="K326" s="491"/>
      <c r="L326" s="491"/>
      <c r="M326" s="491"/>
      <c r="N326" s="491"/>
      <c r="O326" s="491"/>
      <c r="P326" s="491"/>
      <c r="Q326" s="491"/>
      <c r="R326" s="491"/>
      <c r="S326" s="491"/>
      <c r="T326" s="491"/>
      <c r="U326" s="491"/>
      <c r="V326" s="491"/>
      <c r="W326" s="491"/>
      <c r="X326" s="491"/>
      <c r="Y326" s="491"/>
      <c r="Z326" s="491"/>
      <c r="AA326" s="491"/>
      <c r="AB326" s="491"/>
      <c r="AC326" s="491"/>
      <c r="AD326" s="491"/>
      <c r="AE326" s="491"/>
      <c r="AF326" s="491"/>
      <c r="AG326" s="491"/>
      <c r="AH326" s="491"/>
      <c r="AI326" s="491"/>
      <c r="AJ326" s="491"/>
      <c r="AK326" s="491"/>
      <c r="AL326" s="491"/>
      <c r="AM326" s="491"/>
      <c r="AN326" s="491"/>
      <c r="AO326" s="491"/>
      <c r="AP326" s="491"/>
      <c r="AQ326" s="491"/>
      <c r="AR326" s="491"/>
      <c r="AS326" s="491"/>
      <c r="AT326" s="491"/>
      <c r="AU326" s="491"/>
      <c r="AV326" s="491"/>
      <c r="AW326" s="491"/>
      <c r="AX326" s="491"/>
      <c r="AY326" s="491"/>
      <c r="AZ326" s="491"/>
      <c r="BA326" s="491"/>
      <c r="BB326" s="491"/>
      <c r="BC326" s="498"/>
      <c r="BD326" s="491"/>
      <c r="BE326" s="491"/>
      <c r="BF326" s="491"/>
      <c r="BG326" s="491"/>
      <c r="BH326" s="491"/>
      <c r="BJ326" s="427">
        <f t="shared" si="384"/>
        <v>0</v>
      </c>
      <c r="BK326" s="427">
        <f t="shared" si="385"/>
        <v>0</v>
      </c>
      <c r="BL326" s="427">
        <f t="shared" si="386"/>
        <v>0</v>
      </c>
      <c r="BM326" s="427">
        <f t="shared" si="387"/>
        <v>0</v>
      </c>
      <c r="BN326" s="427">
        <f t="shared" si="388"/>
        <v>0</v>
      </c>
      <c r="BO326" s="427">
        <f t="shared" si="389"/>
        <v>0</v>
      </c>
      <c r="BP326" s="427">
        <f t="shared" si="390"/>
        <v>0</v>
      </c>
      <c r="BQ326" s="427">
        <f t="shared" si="391"/>
        <v>0</v>
      </c>
      <c r="BR326" s="427">
        <f t="shared" si="392"/>
        <v>0</v>
      </c>
      <c r="BS326" s="427">
        <f t="shared" si="393"/>
        <v>0</v>
      </c>
      <c r="BT326" s="427">
        <f t="shared" si="394"/>
        <v>0</v>
      </c>
      <c r="BU326" s="427">
        <f t="shared" si="395"/>
        <v>0</v>
      </c>
      <c r="BV326" s="427">
        <f t="shared" si="396"/>
        <v>0</v>
      </c>
      <c r="BW326" s="427">
        <f t="shared" si="397"/>
        <v>0</v>
      </c>
      <c r="BX326" s="427">
        <f t="shared" si="398"/>
        <v>0</v>
      </c>
      <c r="BY326" s="427">
        <f t="shared" si="399"/>
        <v>0</v>
      </c>
      <c r="BZ326" s="427">
        <f t="shared" si="400"/>
        <v>0</v>
      </c>
      <c r="CA326" s="427">
        <f t="shared" si="401"/>
        <v>0</v>
      </c>
      <c r="CB326" s="233">
        <f t="shared" si="402"/>
        <v>0</v>
      </c>
      <c r="CC326" s="233">
        <f t="shared" si="403"/>
        <v>0</v>
      </c>
      <c r="CD326" s="233">
        <f t="shared" si="404"/>
        <v>0</v>
      </c>
      <c r="CE326" s="428">
        <f t="shared" si="412"/>
        <v>0</v>
      </c>
      <c r="CF326" s="426">
        <f t="shared" si="406"/>
        <v>0</v>
      </c>
      <c r="CG326" s="426">
        <f t="shared" si="407"/>
        <v>0</v>
      </c>
      <c r="CH326" s="426">
        <f t="shared" si="408"/>
        <v>0</v>
      </c>
      <c r="CI326" s="426">
        <f t="shared" si="409"/>
        <v>0</v>
      </c>
      <c r="CJ326" s="426">
        <f t="shared" si="410"/>
        <v>0</v>
      </c>
      <c r="CK326" s="426">
        <f t="shared" si="414"/>
        <v>1</v>
      </c>
    </row>
    <row r="327" spans="1:89" ht="24">
      <c r="A327" s="253">
        <f t="shared" si="382"/>
        <v>52207</v>
      </c>
      <c r="B327" s="236" t="s">
        <v>274</v>
      </c>
      <c r="C327" s="99" t="b">
        <f t="shared" ref="C327:C393" si="415">EXACT(D327,B327)</f>
        <v>1</v>
      </c>
      <c r="D327" s="492" t="s">
        <v>274</v>
      </c>
      <c r="E327" s="491">
        <v>28512.000000000004</v>
      </c>
      <c r="F327" s="491">
        <v>20248.840000000011</v>
      </c>
      <c r="G327" s="491">
        <v>23510.099999999995</v>
      </c>
      <c r="H327" s="491">
        <v>42512.420000000013</v>
      </c>
      <c r="I327" s="493">
        <v>94741.890000000072</v>
      </c>
      <c r="J327" s="491">
        <v>38017.090000000004</v>
      </c>
      <c r="K327" s="491"/>
      <c r="L327" s="491">
        <v>48556.400000000016</v>
      </c>
      <c r="M327" s="491"/>
      <c r="N327" s="491">
        <v>39.31</v>
      </c>
      <c r="O327" s="491"/>
      <c r="P327" s="491">
        <v>27882.460000000003</v>
      </c>
      <c r="Q327" s="491">
        <v>31583.989999999998</v>
      </c>
      <c r="R327" s="491">
        <v>3773.2800000000029</v>
      </c>
      <c r="S327" s="491">
        <v>21598.89</v>
      </c>
      <c r="T327" s="491"/>
      <c r="U327" s="491">
        <v>21253.570000000003</v>
      </c>
      <c r="V327" s="491"/>
      <c r="W327" s="491"/>
      <c r="X327" s="491"/>
      <c r="Y327" s="491">
        <v>16466.250000000004</v>
      </c>
      <c r="Z327" s="491"/>
      <c r="AA327" s="491">
        <v>23217.579999999994</v>
      </c>
      <c r="AB327" s="491"/>
      <c r="AC327" s="491">
        <v>13740.910000000002</v>
      </c>
      <c r="AD327" s="491">
        <v>22291.749999999996</v>
      </c>
      <c r="AE327" s="491"/>
      <c r="AF327" s="491">
        <v>18116.659999999989</v>
      </c>
      <c r="AG327" s="491"/>
      <c r="AH327" s="491">
        <v>30447.869999999955</v>
      </c>
      <c r="AI327" s="491"/>
      <c r="AJ327" s="491"/>
      <c r="AK327" s="491"/>
      <c r="AL327" s="491"/>
      <c r="AM327" s="491"/>
      <c r="AN327" s="491"/>
      <c r="AO327" s="491">
        <v>1579.44</v>
      </c>
      <c r="AP327" s="491"/>
      <c r="AQ327" s="491"/>
      <c r="AR327" s="491"/>
      <c r="AS327" s="491"/>
      <c r="AT327" s="491"/>
      <c r="AU327" s="491"/>
      <c r="AV327" s="491"/>
      <c r="AW327" s="491"/>
      <c r="AX327" s="491"/>
      <c r="AY327" s="491"/>
      <c r="AZ327" s="491"/>
      <c r="BA327" s="491"/>
      <c r="BB327" s="491"/>
      <c r="BC327" s="498"/>
      <c r="BD327" s="491">
        <v>26370.96999999999</v>
      </c>
      <c r="BE327" s="491"/>
      <c r="BF327" s="491"/>
      <c r="BG327" s="491">
        <v>11748.51</v>
      </c>
      <c r="BH327" s="491">
        <v>566210.18000000005</v>
      </c>
      <c r="BJ327" s="427">
        <f t="shared" ref="BJ327:BJ392" si="416">ROUNDUP(MIN($AN327:$BC327),-3)</f>
        <v>2000</v>
      </c>
      <c r="BK327" s="427">
        <f t="shared" ref="BK327:BK392" si="417">ROUNDUP(MAX($AN327:$BC327),-3)</f>
        <v>2000</v>
      </c>
      <c r="BL327" s="427">
        <f t="shared" ref="BL327:BL392" si="418">IF(ISERROR(ROUNDUP(AVERAGE($AN327:$BC327),-3))=TRUE,0,ROUNDUP(AVERAGE($AN327:$BC327),-3))</f>
        <v>2000</v>
      </c>
      <c r="BM327" s="427">
        <f t="shared" ref="BM327:BM392" si="419">ROUNDUP(MIN($BD327:$BG327),-3)</f>
        <v>12000</v>
      </c>
      <c r="BN327" s="427">
        <f t="shared" ref="BN327:BN392" si="420">ROUNDUP(MAX($BD327:$BG327),-3)</f>
        <v>27000</v>
      </c>
      <c r="BO327" s="427">
        <f t="shared" ref="BO327:BO392" si="421">IF(ISERROR(ROUNDUP(AVERAGE($BD327:$BG327),-3))=TRUE,0,ROUNDUP(AVERAGE($BD327:$BG327),-3))</f>
        <v>20000</v>
      </c>
      <c r="BP327" s="427">
        <f t="shared" ref="BP327:BP392" si="422">ROUNDUP(MIN($AK327:$AM327),-3)</f>
        <v>0</v>
      </c>
      <c r="BQ327" s="427">
        <f t="shared" ref="BQ327:BQ392" si="423">ROUNDUP(MAX($AK327:$AM327),-3)</f>
        <v>0</v>
      </c>
      <c r="BR327" s="427">
        <f t="shared" ref="BR327:BR392" si="424">IF(ISERROR(ROUNDUP(AVERAGE($AK327:$AM327),-3))=TRUE,0,ROUNDUP(AVERAGE($AK327:$AM327),-3))</f>
        <v>0</v>
      </c>
      <c r="BS327" s="427">
        <f t="shared" ref="BS327:BS392" si="425">ROUNDUP(MIN($E327,$F327,$H327,$J327,$K327,$M327,$N327,$O327,$Q327,$R327,$S327,$T327,$V327,$W327,$Y327,$AA327,$AC327,$AD327,$AE327,$AF327,$AH327),-3)</f>
        <v>1000</v>
      </c>
      <c r="BT327" s="427">
        <f t="shared" ref="BT327:BT392" si="426">ROUNDUP(MAX($E327,$F327,$H327,$J327,$K327,$M327,$N327,$O327,$Q327,$R327,$S327,$T327,$V327,$W327,$Y327,$AA327,$AC327,$AD327,$AE327,$AF327,$AH327),-3)</f>
        <v>43000</v>
      </c>
      <c r="BU327" s="427">
        <f t="shared" ref="BU327:BU392" si="427">IF(ISERROR(ROUNDUP(AVERAGE($E327, $F327, $H327, $J327,$K327, $M327, $O327,$Q327,$R327,$S327,$T327,$V327,$W327,$Y327,$AA327,$AC327,$AD327,$AE327,$AF327,$AH327),-3))=TRUE,0,ROUNDUP(AVERAGE($E327, $F327, $H327, $J327,$K327, $M327, $O327,$Q327,$R327,$S327,$T327,$V327,$W327,$Y327,$AA327,$AC327,$AD327,$AE327,$AF327,$AH327),-3))</f>
        <v>24000</v>
      </c>
      <c r="BV327" s="427">
        <f t="shared" ref="BV327:BV392" si="428">ROUNDUP(MIN($G327,$Z327,$AB327,$AJ327),-3)</f>
        <v>24000</v>
      </c>
      <c r="BW327" s="427">
        <f t="shared" ref="BW327:BW392" si="429">ROUNDUP(MAX($G327,$Z327,$AB327,$AJ327),-3)</f>
        <v>24000</v>
      </c>
      <c r="BX327" s="427">
        <f t="shared" ref="BX327:BX392" si="430">IF(ISERROR(ROUNDUP(AVERAGE($G327,$Z327, $AB327,$AJ327),-3))=TRUE,0,ROUNDUP(AVERAGE($G327,$Z327, $AB327,$AJ327),-3))</f>
        <v>24000</v>
      </c>
      <c r="BY327" s="427">
        <f t="shared" ref="BY327:BY392" si="431">ROUNDUP(MIN($I327,$L327,$P327,$U327,$X327,$AG327,$AI327),-3)</f>
        <v>22000</v>
      </c>
      <c r="BZ327" s="427">
        <f t="shared" ref="BZ327:BZ392" si="432">ROUNDUP(MAX($I327,$L327,$P327,$U327,$X327,$AG327,$AI327),-3)</f>
        <v>95000</v>
      </c>
      <c r="CA327" s="427">
        <f t="shared" ref="CA327:CA392" si="433">IF(ISERROR(ROUNDUP(AVERAGE($I327, $L327, $P327, $U327,$X327,$AG327, $AI327),-3))=TRUE,0,ROUNDUP(AVERAGE($I327, $L327, $P327,$U327, $X327,$AG327, $AI327),-3))</f>
        <v>49000</v>
      </c>
      <c r="CB327" s="233">
        <f t="shared" ref="CB327:CB392" si="434">ROUNDUP(MIN($E327:$BG327),-3)</f>
        <v>1000</v>
      </c>
      <c r="CC327" s="233">
        <f t="shared" ref="CC327:CC392" si="435">ROUNDUP(MAX($E327:$BG327),-3)</f>
        <v>95000</v>
      </c>
      <c r="CD327" s="233">
        <f t="shared" ref="CD327:CD392" si="436">IF(ISERROR(ROUNDUP(AVERAGE($E327:$BG327),-3))=TRUE,0,ROUNDUP(AVERAGE($E327:$BG327),-3))</f>
        <v>26000</v>
      </c>
      <c r="CE327" s="428">
        <f t="shared" si="412"/>
        <v>22</v>
      </c>
      <c r="CF327" s="426">
        <f t="shared" ref="CF327:CF392" si="437">COUNT($AN327:$BC327)</f>
        <v>1</v>
      </c>
      <c r="CG327" s="426">
        <f t="shared" ref="CG327:CG392" si="438">COUNT($BD327:$BG327)</f>
        <v>2</v>
      </c>
      <c r="CH327" s="426">
        <f t="shared" ref="CH327:CH392" si="439">COUNT($AK327:$AM327)</f>
        <v>0</v>
      </c>
      <c r="CI327" s="426">
        <f t="shared" ref="CI327:CI392" si="440">COUNT($E327,$F327,$H327,$J327,$K327,$M327,$N327,$O327,$Q327,$R327,$S327,$T327,$V327,$W327,$Y327,$AA327,$AC327,$AD327,$AE327,$AF327,$AH327)</f>
        <v>14</v>
      </c>
      <c r="CJ327" s="426">
        <f t="shared" ref="CJ327:CJ392" si="441">COUNT($G327,$Z327,$AB327,$AJ327)</f>
        <v>1</v>
      </c>
      <c r="CK327" s="426">
        <f t="shared" si="414"/>
        <v>4</v>
      </c>
    </row>
    <row r="328" spans="1:89" ht="24">
      <c r="A328" s="253">
        <f t="shared" si="382"/>
        <v>52208</v>
      </c>
      <c r="B328" s="509" t="s">
        <v>1513</v>
      </c>
      <c r="C328" s="99" t="b">
        <f t="shared" si="415"/>
        <v>1</v>
      </c>
      <c r="D328" s="492" t="s">
        <v>1513</v>
      </c>
      <c r="E328" s="491">
        <v>190664.64</v>
      </c>
      <c r="F328" s="491">
        <v>134250.28</v>
      </c>
      <c r="G328" s="491">
        <v>413168.5</v>
      </c>
      <c r="H328" s="491"/>
      <c r="I328" s="493">
        <v>696625.26000000059</v>
      </c>
      <c r="J328" s="491">
        <v>358960.9699999998</v>
      </c>
      <c r="K328" s="491">
        <v>92359.62</v>
      </c>
      <c r="L328" s="491">
        <v>1284519.7400000007</v>
      </c>
      <c r="M328" s="491">
        <v>39979.67</v>
      </c>
      <c r="N328" s="491">
        <v>75102.469999999987</v>
      </c>
      <c r="O328" s="491">
        <v>122649.30999999998</v>
      </c>
      <c r="P328" s="491">
        <v>463709.42999999993</v>
      </c>
      <c r="Q328" s="491"/>
      <c r="R328" s="491"/>
      <c r="S328" s="491">
        <v>328609.28000000014</v>
      </c>
      <c r="T328" s="491"/>
      <c r="U328" s="491">
        <v>507560.43999999977</v>
      </c>
      <c r="V328" s="491"/>
      <c r="W328" s="491">
        <v>881706.12999999977</v>
      </c>
      <c r="X328" s="491">
        <v>76195.149999999994</v>
      </c>
      <c r="Y328" s="491">
        <v>33041.93</v>
      </c>
      <c r="Z328" s="491">
        <v>810833.74999999977</v>
      </c>
      <c r="AA328" s="491"/>
      <c r="AB328" s="491">
        <v>6412149</v>
      </c>
      <c r="AC328" s="491">
        <v>152348.96000000002</v>
      </c>
      <c r="AD328" s="491">
        <v>199455.42</v>
      </c>
      <c r="AE328" s="491">
        <v>450085.27000000008</v>
      </c>
      <c r="AF328" s="491">
        <v>44706.07</v>
      </c>
      <c r="AG328" s="491"/>
      <c r="AH328" s="491"/>
      <c r="AI328" s="491"/>
      <c r="AJ328" s="491">
        <v>198580.15999999995</v>
      </c>
      <c r="AK328" s="491"/>
      <c r="AL328" s="491"/>
      <c r="AM328" s="491"/>
      <c r="AN328" s="491"/>
      <c r="AO328" s="491">
        <v>17306.21</v>
      </c>
      <c r="AP328" s="491"/>
      <c r="AQ328" s="491"/>
      <c r="AR328" s="491"/>
      <c r="AS328" s="491"/>
      <c r="AT328" s="491"/>
      <c r="AU328" s="491"/>
      <c r="AV328" s="491">
        <v>8925</v>
      </c>
      <c r="AW328" s="491"/>
      <c r="AX328" s="491"/>
      <c r="AY328" s="491"/>
      <c r="AZ328" s="491"/>
      <c r="BA328" s="491"/>
      <c r="BB328" s="491"/>
      <c r="BC328" s="498"/>
      <c r="BD328" s="491">
        <v>517104.03999999986</v>
      </c>
      <c r="BE328" s="491">
        <v>283214.86000000004</v>
      </c>
      <c r="BF328" s="491">
        <v>578940.66000000015</v>
      </c>
      <c r="BG328" s="491">
        <v>218235.68999999997</v>
      </c>
      <c r="BH328" s="491">
        <v>15590987.910000002</v>
      </c>
      <c r="BJ328" s="427">
        <f t="shared" si="416"/>
        <v>9000</v>
      </c>
      <c r="BK328" s="427">
        <f t="shared" si="417"/>
        <v>18000</v>
      </c>
      <c r="BL328" s="427">
        <f t="shared" si="418"/>
        <v>14000</v>
      </c>
      <c r="BM328" s="427">
        <f t="shared" si="419"/>
        <v>219000</v>
      </c>
      <c r="BN328" s="427">
        <f t="shared" si="420"/>
        <v>579000</v>
      </c>
      <c r="BO328" s="427">
        <f t="shared" si="421"/>
        <v>400000</v>
      </c>
      <c r="BP328" s="427">
        <f t="shared" si="422"/>
        <v>0</v>
      </c>
      <c r="BQ328" s="427">
        <f t="shared" si="423"/>
        <v>0</v>
      </c>
      <c r="BR328" s="427">
        <f t="shared" si="424"/>
        <v>0</v>
      </c>
      <c r="BS328" s="427">
        <f t="shared" si="425"/>
        <v>34000</v>
      </c>
      <c r="BT328" s="427">
        <f t="shared" si="426"/>
        <v>882000</v>
      </c>
      <c r="BU328" s="427">
        <f t="shared" si="427"/>
        <v>233000</v>
      </c>
      <c r="BV328" s="427">
        <f t="shared" si="428"/>
        <v>199000</v>
      </c>
      <c r="BW328" s="427">
        <f t="shared" si="429"/>
        <v>6413000</v>
      </c>
      <c r="BX328" s="427">
        <f t="shared" si="430"/>
        <v>1959000</v>
      </c>
      <c r="BY328" s="427">
        <f t="shared" si="431"/>
        <v>77000</v>
      </c>
      <c r="BZ328" s="427">
        <f t="shared" si="432"/>
        <v>1285000</v>
      </c>
      <c r="CA328" s="427">
        <f t="shared" si="433"/>
        <v>606000</v>
      </c>
      <c r="CB328" s="233">
        <f t="shared" si="434"/>
        <v>9000</v>
      </c>
      <c r="CC328" s="233">
        <f t="shared" si="435"/>
        <v>6413000</v>
      </c>
      <c r="CD328" s="233">
        <f t="shared" si="436"/>
        <v>538000</v>
      </c>
      <c r="CE328" s="428">
        <f t="shared" ref="CE328:CE393" si="442">COUNT(E328:BG328)</f>
        <v>29</v>
      </c>
      <c r="CF328" s="426">
        <f t="shared" si="437"/>
        <v>2</v>
      </c>
      <c r="CG328" s="426">
        <f t="shared" si="438"/>
        <v>4</v>
      </c>
      <c r="CH328" s="426">
        <f t="shared" si="439"/>
        <v>0</v>
      </c>
      <c r="CI328" s="426">
        <f t="shared" si="440"/>
        <v>14</v>
      </c>
      <c r="CJ328" s="426">
        <f t="shared" si="441"/>
        <v>4</v>
      </c>
      <c r="CK328" s="426">
        <f t="shared" si="414"/>
        <v>3</v>
      </c>
    </row>
    <row r="329" spans="1:89" ht="48">
      <c r="A329" s="253">
        <f t="shared" ref="A329:A330" si="443">LEFT(B329,5)*1</f>
        <v>52213</v>
      </c>
      <c r="B329" s="509" t="s">
        <v>1514</v>
      </c>
      <c r="C329" s="99" t="b">
        <f t="shared" ref="C329:C330" si="444">EXACT(D329,B329)</f>
        <v>1</v>
      </c>
      <c r="D329" s="499" t="s">
        <v>1514</v>
      </c>
      <c r="E329" s="498"/>
      <c r="F329" s="498"/>
      <c r="G329" s="498"/>
      <c r="H329" s="498"/>
      <c r="I329" s="500"/>
      <c r="J329" s="498"/>
      <c r="K329" s="498"/>
      <c r="L329" s="498"/>
      <c r="M329" s="498"/>
      <c r="N329" s="498"/>
      <c r="O329" s="498"/>
      <c r="P329" s="498"/>
      <c r="Q329" s="498"/>
      <c r="R329" s="498"/>
      <c r="S329" s="498"/>
      <c r="T329" s="498"/>
      <c r="U329" s="498"/>
      <c r="V329" s="498"/>
      <c r="W329" s="498"/>
      <c r="X329" s="498"/>
      <c r="Y329" s="498"/>
      <c r="Z329" s="498"/>
      <c r="AA329" s="498"/>
      <c r="AB329" s="498"/>
      <c r="AC329" s="498"/>
      <c r="AD329" s="498"/>
      <c r="AE329" s="498"/>
      <c r="AF329" s="498"/>
      <c r="AG329" s="498"/>
      <c r="AH329" s="498"/>
      <c r="AI329" s="498"/>
      <c r="AJ329" s="498"/>
      <c r="AK329" s="498"/>
      <c r="AL329" s="498"/>
      <c r="AM329" s="498"/>
      <c r="AN329" s="498"/>
      <c r="AO329" s="498"/>
      <c r="AP329" s="498">
        <v>825.75999999999988</v>
      </c>
      <c r="AQ329" s="498"/>
      <c r="AR329" s="498"/>
      <c r="AS329" s="498"/>
      <c r="AT329" s="498"/>
      <c r="AU329" s="498"/>
      <c r="AV329" s="498"/>
      <c r="AW329" s="498"/>
      <c r="AX329" s="498"/>
      <c r="AY329" s="498"/>
      <c r="AZ329" s="498"/>
      <c r="BA329" s="498"/>
      <c r="BB329" s="498"/>
      <c r="BC329" s="498"/>
      <c r="BD329" s="498"/>
      <c r="BE329" s="498"/>
      <c r="BF329" s="498"/>
      <c r="BG329" s="498"/>
      <c r="BH329" s="498">
        <v>825.75999999999988</v>
      </c>
      <c r="BJ329" s="427">
        <f t="shared" si="416"/>
        <v>1000</v>
      </c>
      <c r="BK329" s="427">
        <f t="shared" si="417"/>
        <v>1000</v>
      </c>
      <c r="BL329" s="427">
        <f t="shared" si="418"/>
        <v>1000</v>
      </c>
      <c r="BM329" s="427">
        <f t="shared" si="419"/>
        <v>0</v>
      </c>
      <c r="BN329" s="427">
        <f t="shared" si="420"/>
        <v>0</v>
      </c>
      <c r="BO329" s="427">
        <f t="shared" si="421"/>
        <v>0</v>
      </c>
      <c r="BP329" s="427">
        <f t="shared" si="422"/>
        <v>0</v>
      </c>
      <c r="BQ329" s="427">
        <f t="shared" si="423"/>
        <v>0</v>
      </c>
      <c r="BR329" s="427">
        <f t="shared" si="424"/>
        <v>0</v>
      </c>
      <c r="BS329" s="427">
        <f t="shared" si="425"/>
        <v>0</v>
      </c>
      <c r="BT329" s="427">
        <f t="shared" si="426"/>
        <v>0</v>
      </c>
      <c r="BU329" s="427">
        <f t="shared" si="427"/>
        <v>0</v>
      </c>
      <c r="BV329" s="427">
        <f t="shared" si="428"/>
        <v>0</v>
      </c>
      <c r="BW329" s="427">
        <f t="shared" si="429"/>
        <v>0</v>
      </c>
      <c r="BX329" s="427">
        <f t="shared" si="430"/>
        <v>0</v>
      </c>
      <c r="BY329" s="427">
        <f t="shared" si="431"/>
        <v>0</v>
      </c>
      <c r="BZ329" s="427">
        <f t="shared" si="432"/>
        <v>0</v>
      </c>
      <c r="CA329" s="427">
        <f t="shared" si="433"/>
        <v>0</v>
      </c>
      <c r="CB329" s="233">
        <f t="shared" si="434"/>
        <v>1000</v>
      </c>
      <c r="CC329" s="233">
        <f t="shared" si="435"/>
        <v>1000</v>
      </c>
      <c r="CD329" s="233">
        <f t="shared" si="436"/>
        <v>1000</v>
      </c>
      <c r="CE329" s="428">
        <f t="shared" ref="CE329:CE330" si="445">COUNT(E329:BG329)</f>
        <v>1</v>
      </c>
      <c r="CF329" s="426">
        <f t="shared" si="437"/>
        <v>1</v>
      </c>
      <c r="CG329" s="426">
        <f t="shared" si="438"/>
        <v>0</v>
      </c>
      <c r="CH329" s="426">
        <f t="shared" si="439"/>
        <v>0</v>
      </c>
      <c r="CI329" s="426">
        <f t="shared" si="440"/>
        <v>0</v>
      </c>
      <c r="CJ329" s="426">
        <f t="shared" si="441"/>
        <v>0</v>
      </c>
      <c r="CK329" s="426">
        <f t="shared" ref="CK329:CK330" si="446">COUNT($I329,$L499,$P499,$U329,$X329,$AG329,$AI329)</f>
        <v>0</v>
      </c>
    </row>
    <row r="330" spans="1:89" ht="25.5">
      <c r="A330" s="253">
        <f t="shared" si="443"/>
        <v>52218</v>
      </c>
      <c r="B330" s="97" t="s">
        <v>1515</v>
      </c>
      <c r="C330" s="99" t="b">
        <f t="shared" si="444"/>
        <v>1</v>
      </c>
      <c r="D330" s="499" t="s">
        <v>1515</v>
      </c>
      <c r="E330" s="498"/>
      <c r="F330" s="498"/>
      <c r="G330" s="498"/>
      <c r="H330" s="498"/>
      <c r="I330" s="500"/>
      <c r="J330" s="498"/>
      <c r="K330" s="498"/>
      <c r="L330" s="498"/>
      <c r="M330" s="498"/>
      <c r="N330" s="498"/>
      <c r="O330" s="498"/>
      <c r="P330" s="498"/>
      <c r="Q330" s="498"/>
      <c r="R330" s="498"/>
      <c r="S330" s="498"/>
      <c r="T330" s="498"/>
      <c r="U330" s="498"/>
      <c r="V330" s="498"/>
      <c r="W330" s="498"/>
      <c r="X330" s="498"/>
      <c r="Y330" s="498"/>
      <c r="Z330" s="498"/>
      <c r="AA330" s="498"/>
      <c r="AB330" s="498"/>
      <c r="AC330" s="498"/>
      <c r="AD330" s="498"/>
      <c r="AE330" s="498"/>
      <c r="AF330" s="498"/>
      <c r="AG330" s="498"/>
      <c r="AH330" s="498"/>
      <c r="AI330" s="498"/>
      <c r="AJ330" s="498"/>
      <c r="AK330" s="498"/>
      <c r="AL330" s="498"/>
      <c r="AM330" s="498"/>
      <c r="AN330" s="498"/>
      <c r="AO330" s="498"/>
      <c r="AP330" s="498"/>
      <c r="AQ330" s="498"/>
      <c r="AR330" s="498"/>
      <c r="AS330" s="498"/>
      <c r="AT330" s="498"/>
      <c r="AU330" s="498"/>
      <c r="AV330" s="498"/>
      <c r="AW330" s="498"/>
      <c r="AX330" s="498"/>
      <c r="AY330" s="498"/>
      <c r="AZ330" s="498"/>
      <c r="BA330" s="498"/>
      <c r="BB330" s="498"/>
      <c r="BC330" s="498"/>
      <c r="BD330" s="498"/>
      <c r="BE330" s="498">
        <v>797.24999999999977</v>
      </c>
      <c r="BF330" s="498"/>
      <c r="BG330" s="498"/>
      <c r="BH330" s="498">
        <v>797.24999999999977</v>
      </c>
      <c r="BJ330" s="427">
        <f t="shared" si="416"/>
        <v>0</v>
      </c>
      <c r="BK330" s="427">
        <f t="shared" si="417"/>
        <v>0</v>
      </c>
      <c r="BL330" s="427">
        <f t="shared" si="418"/>
        <v>0</v>
      </c>
      <c r="BM330" s="427">
        <f t="shared" si="419"/>
        <v>1000</v>
      </c>
      <c r="BN330" s="427">
        <f t="shared" si="420"/>
        <v>1000</v>
      </c>
      <c r="BO330" s="427">
        <f t="shared" si="421"/>
        <v>1000</v>
      </c>
      <c r="BP330" s="427">
        <f t="shared" si="422"/>
        <v>0</v>
      </c>
      <c r="BQ330" s="427">
        <f t="shared" si="423"/>
        <v>0</v>
      </c>
      <c r="BR330" s="427">
        <f t="shared" si="424"/>
        <v>0</v>
      </c>
      <c r="BS330" s="427">
        <f t="shared" si="425"/>
        <v>0</v>
      </c>
      <c r="BT330" s="427">
        <f t="shared" si="426"/>
        <v>0</v>
      </c>
      <c r="BU330" s="427">
        <f t="shared" si="427"/>
        <v>0</v>
      </c>
      <c r="BV330" s="427">
        <f t="shared" si="428"/>
        <v>0</v>
      </c>
      <c r="BW330" s="427">
        <f t="shared" si="429"/>
        <v>0</v>
      </c>
      <c r="BX330" s="427">
        <f t="shared" si="430"/>
        <v>0</v>
      </c>
      <c r="BY330" s="427">
        <f t="shared" si="431"/>
        <v>0</v>
      </c>
      <c r="BZ330" s="427">
        <f t="shared" si="432"/>
        <v>0</v>
      </c>
      <c r="CA330" s="427">
        <f t="shared" si="433"/>
        <v>0</v>
      </c>
      <c r="CB330" s="233">
        <f t="shared" si="434"/>
        <v>1000</v>
      </c>
      <c r="CC330" s="233">
        <f t="shared" si="435"/>
        <v>1000</v>
      </c>
      <c r="CD330" s="233">
        <f t="shared" si="436"/>
        <v>1000</v>
      </c>
      <c r="CE330" s="428">
        <f t="shared" si="445"/>
        <v>1</v>
      </c>
      <c r="CF330" s="426">
        <f t="shared" si="437"/>
        <v>0</v>
      </c>
      <c r="CG330" s="426">
        <f t="shared" si="438"/>
        <v>1</v>
      </c>
      <c r="CH330" s="426">
        <f t="shared" si="439"/>
        <v>0</v>
      </c>
      <c r="CI330" s="426">
        <f t="shared" si="440"/>
        <v>0</v>
      </c>
      <c r="CJ330" s="426">
        <f t="shared" si="441"/>
        <v>0</v>
      </c>
      <c r="CK330" s="426">
        <f t="shared" si="446"/>
        <v>0</v>
      </c>
    </row>
    <row r="331" spans="1:89">
      <c r="A331" s="253">
        <f t="shared" si="382"/>
        <v>52301</v>
      </c>
      <c r="B331" s="236" t="s">
        <v>275</v>
      </c>
      <c r="C331" s="99" t="b">
        <f t="shared" si="415"/>
        <v>1</v>
      </c>
      <c r="D331" s="492" t="s">
        <v>275</v>
      </c>
      <c r="E331" s="491">
        <v>335687.79999999987</v>
      </c>
      <c r="F331" s="491">
        <v>227042.99999999994</v>
      </c>
      <c r="G331" s="491">
        <v>328120.4699999998</v>
      </c>
      <c r="H331" s="491">
        <v>394206.71999999933</v>
      </c>
      <c r="I331" s="493">
        <v>880936.89999999991</v>
      </c>
      <c r="J331" s="491">
        <v>323774.55000000022</v>
      </c>
      <c r="K331" s="491">
        <v>259722.86999999997</v>
      </c>
      <c r="L331" s="491">
        <v>563845.33999999939</v>
      </c>
      <c r="M331" s="491">
        <v>32770.43</v>
      </c>
      <c r="N331" s="491">
        <v>74002.119999999981</v>
      </c>
      <c r="O331" s="491">
        <v>321943.69</v>
      </c>
      <c r="P331" s="491">
        <v>300543.17999999993</v>
      </c>
      <c r="Q331" s="491">
        <v>268738.06999999983</v>
      </c>
      <c r="R331" s="491">
        <v>38470.290000000015</v>
      </c>
      <c r="S331" s="491">
        <v>263992.55000000005</v>
      </c>
      <c r="T331" s="491">
        <v>992452.38000000047</v>
      </c>
      <c r="U331" s="491">
        <v>250605.01999999993</v>
      </c>
      <c r="V331" s="491">
        <v>163422.91000000006</v>
      </c>
      <c r="W331" s="491">
        <v>2203194.0299999993</v>
      </c>
      <c r="X331" s="491">
        <v>1617571.8800000004</v>
      </c>
      <c r="Y331" s="491">
        <v>167634.28999999995</v>
      </c>
      <c r="Z331" s="491">
        <v>3823940.3900000085</v>
      </c>
      <c r="AA331" s="491">
        <v>234102.74000000014</v>
      </c>
      <c r="AB331" s="491">
        <v>10889386</v>
      </c>
      <c r="AC331" s="491">
        <v>157972.82000000007</v>
      </c>
      <c r="AD331" s="491">
        <v>225587.43999999994</v>
      </c>
      <c r="AE331" s="491">
        <v>2543358.689999999</v>
      </c>
      <c r="AF331" s="491">
        <v>170670.7000000001</v>
      </c>
      <c r="AG331" s="491">
        <v>6035125.7599999839</v>
      </c>
      <c r="AH331" s="491">
        <v>484880.52</v>
      </c>
      <c r="AI331" s="491">
        <v>1872229.6699999992</v>
      </c>
      <c r="AJ331" s="491">
        <v>2523734.4700000011</v>
      </c>
      <c r="AK331" s="491">
        <v>481442.49000000081</v>
      </c>
      <c r="AL331" s="491">
        <v>209821.24999999994</v>
      </c>
      <c r="AM331" s="491">
        <v>434928.11</v>
      </c>
      <c r="AN331" s="491">
        <v>182989.21999999997</v>
      </c>
      <c r="AO331" s="491">
        <v>28530.459999999995</v>
      </c>
      <c r="AP331" s="491">
        <v>342071.19999999995</v>
      </c>
      <c r="AQ331" s="491">
        <v>74307.770000000033</v>
      </c>
      <c r="AR331" s="491">
        <v>149013</v>
      </c>
      <c r="AS331" s="491">
        <v>78731.87000000001</v>
      </c>
      <c r="AT331" s="491">
        <v>65068.139999999992</v>
      </c>
      <c r="AU331" s="491">
        <v>250657.62999999995</v>
      </c>
      <c r="AV331" s="491">
        <v>120524.91999999998</v>
      </c>
      <c r="AW331" s="491">
        <v>108689.55000000002</v>
      </c>
      <c r="AX331" s="491">
        <v>245413.85000000006</v>
      </c>
      <c r="AY331" s="491">
        <v>113940</v>
      </c>
      <c r="AZ331" s="491">
        <v>215877.36</v>
      </c>
      <c r="BA331" s="491">
        <v>52683.340000000004</v>
      </c>
      <c r="BB331" s="491">
        <v>35255.19000000001</v>
      </c>
      <c r="BC331" s="498">
        <v>51781.72</v>
      </c>
      <c r="BD331" s="491">
        <v>507138.34000000026</v>
      </c>
      <c r="BE331" s="491">
        <v>1053361.1400000004</v>
      </c>
      <c r="BF331" s="491">
        <v>1991338.12</v>
      </c>
      <c r="BG331" s="491">
        <v>135473.87999999992</v>
      </c>
      <c r="BH331" s="491">
        <v>45898706.239999995</v>
      </c>
      <c r="BJ331" s="427">
        <f t="shared" si="416"/>
        <v>29000</v>
      </c>
      <c r="BK331" s="427">
        <f t="shared" si="417"/>
        <v>343000</v>
      </c>
      <c r="BL331" s="427">
        <f t="shared" si="418"/>
        <v>133000</v>
      </c>
      <c r="BM331" s="427">
        <f t="shared" si="419"/>
        <v>136000</v>
      </c>
      <c r="BN331" s="427">
        <f t="shared" si="420"/>
        <v>1992000</v>
      </c>
      <c r="BO331" s="427">
        <f t="shared" si="421"/>
        <v>922000</v>
      </c>
      <c r="BP331" s="427">
        <f t="shared" si="422"/>
        <v>210000</v>
      </c>
      <c r="BQ331" s="427">
        <f t="shared" si="423"/>
        <v>482000</v>
      </c>
      <c r="BR331" s="427">
        <f t="shared" si="424"/>
        <v>376000</v>
      </c>
      <c r="BS331" s="427">
        <f t="shared" si="425"/>
        <v>33000</v>
      </c>
      <c r="BT331" s="427">
        <f t="shared" si="426"/>
        <v>2544000</v>
      </c>
      <c r="BU331" s="427">
        <f t="shared" si="427"/>
        <v>491000</v>
      </c>
      <c r="BV331" s="427">
        <f t="shared" si="428"/>
        <v>329000</v>
      </c>
      <c r="BW331" s="427">
        <f t="shared" si="429"/>
        <v>10890000</v>
      </c>
      <c r="BX331" s="427">
        <f t="shared" si="430"/>
        <v>4392000</v>
      </c>
      <c r="BY331" s="427">
        <f t="shared" si="431"/>
        <v>251000</v>
      </c>
      <c r="BZ331" s="427">
        <f t="shared" si="432"/>
        <v>6036000</v>
      </c>
      <c r="CA331" s="427">
        <f t="shared" si="433"/>
        <v>1646000</v>
      </c>
      <c r="CB331" s="233">
        <f t="shared" si="434"/>
        <v>29000</v>
      </c>
      <c r="CC331" s="233">
        <f t="shared" si="435"/>
        <v>10890000</v>
      </c>
      <c r="CD331" s="233">
        <f t="shared" si="436"/>
        <v>835000</v>
      </c>
      <c r="CE331" s="428">
        <f t="shared" si="442"/>
        <v>55</v>
      </c>
      <c r="CF331" s="426">
        <f t="shared" si="437"/>
        <v>16</v>
      </c>
      <c r="CG331" s="426">
        <f t="shared" si="438"/>
        <v>4</v>
      </c>
      <c r="CH331" s="426">
        <f t="shared" si="439"/>
        <v>3</v>
      </c>
      <c r="CI331" s="426">
        <f t="shared" si="440"/>
        <v>21</v>
      </c>
      <c r="CJ331" s="426">
        <f t="shared" si="441"/>
        <v>4</v>
      </c>
      <c r="CK331" s="426">
        <f t="shared" ref="CK331:CK392" si="447">COUNT($I331,$L499,$P499,$U331,$X331,$AG331,$AI331)</f>
        <v>5</v>
      </c>
    </row>
    <row r="332" spans="1:89">
      <c r="A332" s="253">
        <f t="shared" si="382"/>
        <v>52302</v>
      </c>
      <c r="B332" s="236" t="s">
        <v>276</v>
      </c>
      <c r="C332" s="99" t="b">
        <f t="shared" si="415"/>
        <v>1</v>
      </c>
      <c r="D332" s="492" t="s">
        <v>276</v>
      </c>
      <c r="E332" s="491">
        <v>377140.53999999963</v>
      </c>
      <c r="F332" s="491">
        <v>239645.71000000005</v>
      </c>
      <c r="G332" s="491">
        <v>383777.14</v>
      </c>
      <c r="H332" s="491">
        <v>580550.67999999761</v>
      </c>
      <c r="I332" s="493">
        <v>1183928.6400000025</v>
      </c>
      <c r="J332" s="491">
        <v>435722.28000000014</v>
      </c>
      <c r="K332" s="491">
        <v>280125.0799999999</v>
      </c>
      <c r="L332" s="491">
        <v>562241.6300000014</v>
      </c>
      <c r="M332" s="491">
        <v>31383.039999999994</v>
      </c>
      <c r="N332" s="491">
        <v>64924.839999999982</v>
      </c>
      <c r="O332" s="491">
        <v>74933.409999999945</v>
      </c>
      <c r="P332" s="491">
        <v>367727.83999999944</v>
      </c>
      <c r="Q332" s="491">
        <v>414980.0900000009</v>
      </c>
      <c r="R332" s="491">
        <v>43623.27</v>
      </c>
      <c r="S332" s="491">
        <v>288069.45</v>
      </c>
      <c r="T332" s="491">
        <v>232907.4999999998</v>
      </c>
      <c r="U332" s="491">
        <v>304673.91999999998</v>
      </c>
      <c r="V332" s="491">
        <v>38446.439999999973</v>
      </c>
      <c r="W332" s="491">
        <v>520071.24999999983</v>
      </c>
      <c r="X332" s="491">
        <v>378629.88999999984</v>
      </c>
      <c r="Y332" s="491">
        <v>182248.35000000003</v>
      </c>
      <c r="Z332" s="491">
        <v>898655.8199999982</v>
      </c>
      <c r="AA332" s="491">
        <v>278148.1700000001</v>
      </c>
      <c r="AB332" s="491">
        <v>2631821</v>
      </c>
      <c r="AC332" s="491">
        <v>182745.69</v>
      </c>
      <c r="AD332" s="491">
        <v>292470.15000000026</v>
      </c>
      <c r="AE332" s="491"/>
      <c r="AF332" s="491">
        <v>218492.81000000014</v>
      </c>
      <c r="AG332" s="491">
        <v>1413506.8</v>
      </c>
      <c r="AH332" s="491">
        <v>446361.59999999998</v>
      </c>
      <c r="AI332" s="491">
        <v>437529.92000000022</v>
      </c>
      <c r="AJ332" s="491">
        <v>611886.18000000005</v>
      </c>
      <c r="AK332" s="491">
        <v>113888.43000000008</v>
      </c>
      <c r="AL332" s="491">
        <v>47977.329999999958</v>
      </c>
      <c r="AM332" s="491">
        <v>102027.6200000001</v>
      </c>
      <c r="AN332" s="491">
        <v>42005.770000000011</v>
      </c>
      <c r="AO332" s="491">
        <v>21706.54</v>
      </c>
      <c r="AP332" s="491">
        <v>80078.77</v>
      </c>
      <c r="AQ332" s="491">
        <v>17387.370000000003</v>
      </c>
      <c r="AR332" s="491">
        <v>34876</v>
      </c>
      <c r="AS332" s="491">
        <v>18283.289999999994</v>
      </c>
      <c r="AT332" s="491">
        <v>15221.16</v>
      </c>
      <c r="AU332" s="491">
        <v>59048.810000000012</v>
      </c>
      <c r="AV332" s="491">
        <v>28331.1</v>
      </c>
      <c r="AW332" s="491">
        <v>25210.070000000003</v>
      </c>
      <c r="AX332" s="491">
        <v>57048.819999999992</v>
      </c>
      <c r="AY332" s="491">
        <v>27263</v>
      </c>
      <c r="AZ332" s="491">
        <v>53898.800000000017</v>
      </c>
      <c r="BA332" s="491">
        <v>12321.09</v>
      </c>
      <c r="BB332" s="491">
        <v>7131.49</v>
      </c>
      <c r="BC332" s="498">
        <v>11850.689999999999</v>
      </c>
      <c r="BD332" s="491">
        <v>406115.52000000008</v>
      </c>
      <c r="BE332" s="491">
        <v>246512.77999999982</v>
      </c>
      <c r="BF332" s="491">
        <v>468688.37000000023</v>
      </c>
      <c r="BG332" s="491">
        <v>145543.67999999993</v>
      </c>
      <c r="BH332" s="491">
        <v>16439785.630000001</v>
      </c>
      <c r="BJ332" s="427">
        <f t="shared" si="416"/>
        <v>8000</v>
      </c>
      <c r="BK332" s="427">
        <f t="shared" si="417"/>
        <v>81000</v>
      </c>
      <c r="BL332" s="427">
        <f t="shared" si="418"/>
        <v>32000</v>
      </c>
      <c r="BM332" s="427">
        <f t="shared" si="419"/>
        <v>146000</v>
      </c>
      <c r="BN332" s="427">
        <f t="shared" si="420"/>
        <v>469000</v>
      </c>
      <c r="BO332" s="427">
        <f t="shared" si="421"/>
        <v>317000</v>
      </c>
      <c r="BP332" s="427">
        <f t="shared" si="422"/>
        <v>48000</v>
      </c>
      <c r="BQ332" s="427">
        <f t="shared" si="423"/>
        <v>114000</v>
      </c>
      <c r="BR332" s="427">
        <f t="shared" si="424"/>
        <v>88000</v>
      </c>
      <c r="BS332" s="427">
        <f t="shared" si="425"/>
        <v>32000</v>
      </c>
      <c r="BT332" s="427">
        <f t="shared" si="426"/>
        <v>581000</v>
      </c>
      <c r="BU332" s="427">
        <f t="shared" si="427"/>
        <v>272000</v>
      </c>
      <c r="BV332" s="427">
        <f t="shared" si="428"/>
        <v>384000</v>
      </c>
      <c r="BW332" s="427">
        <f t="shared" si="429"/>
        <v>2632000</v>
      </c>
      <c r="BX332" s="427">
        <f t="shared" si="430"/>
        <v>1132000</v>
      </c>
      <c r="BY332" s="427">
        <f t="shared" si="431"/>
        <v>305000</v>
      </c>
      <c r="BZ332" s="427">
        <f t="shared" si="432"/>
        <v>1414000</v>
      </c>
      <c r="CA332" s="427">
        <f t="shared" si="433"/>
        <v>665000</v>
      </c>
      <c r="CB332" s="233">
        <f t="shared" si="434"/>
        <v>8000</v>
      </c>
      <c r="CC332" s="233">
        <f t="shared" si="435"/>
        <v>2632000</v>
      </c>
      <c r="CD332" s="233">
        <f t="shared" si="436"/>
        <v>305000</v>
      </c>
      <c r="CE332" s="428">
        <f t="shared" si="442"/>
        <v>54</v>
      </c>
      <c r="CF332" s="426">
        <f t="shared" si="437"/>
        <v>16</v>
      </c>
      <c r="CG332" s="426">
        <f t="shared" si="438"/>
        <v>4</v>
      </c>
      <c r="CH332" s="426">
        <f t="shared" si="439"/>
        <v>3</v>
      </c>
      <c r="CI332" s="426">
        <f t="shared" si="440"/>
        <v>20</v>
      </c>
      <c r="CJ332" s="426">
        <f t="shared" si="441"/>
        <v>4</v>
      </c>
      <c r="CK332" s="426">
        <f t="shared" si="447"/>
        <v>5</v>
      </c>
    </row>
    <row r="333" spans="1:89" ht="24">
      <c r="A333" s="253">
        <f t="shared" si="382"/>
        <v>52401</v>
      </c>
      <c r="B333" s="236" t="s">
        <v>277</v>
      </c>
      <c r="C333" s="99" t="b">
        <f t="shared" si="415"/>
        <v>1</v>
      </c>
      <c r="D333" s="492" t="s">
        <v>277</v>
      </c>
      <c r="E333" s="491"/>
      <c r="F333" s="491"/>
      <c r="G333" s="491"/>
      <c r="H333" s="491"/>
      <c r="I333" s="493"/>
      <c r="J333" s="491"/>
      <c r="K333" s="491"/>
      <c r="L333" s="491"/>
      <c r="M333" s="491"/>
      <c r="N333" s="491"/>
      <c r="O333" s="491"/>
      <c r="P333" s="491"/>
      <c r="Q333" s="491"/>
      <c r="R333" s="491"/>
      <c r="S333" s="491"/>
      <c r="T333" s="491"/>
      <c r="U333" s="491"/>
      <c r="V333" s="491"/>
      <c r="W333" s="491"/>
      <c r="X333" s="491">
        <v>43900</v>
      </c>
      <c r="Y333" s="491"/>
      <c r="Z333" s="491"/>
      <c r="AA333" s="491"/>
      <c r="AB333" s="491"/>
      <c r="AC333" s="491"/>
      <c r="AD333" s="491">
        <v>22338.349999999995</v>
      </c>
      <c r="AE333" s="491"/>
      <c r="AF333" s="491"/>
      <c r="AG333" s="491"/>
      <c r="AH333" s="491"/>
      <c r="AI333" s="491"/>
      <c r="AJ333" s="491"/>
      <c r="AK333" s="491"/>
      <c r="AL333" s="491"/>
      <c r="AM333" s="491"/>
      <c r="AN333" s="491">
        <v>36654.170000000006</v>
      </c>
      <c r="AO333" s="491"/>
      <c r="AP333" s="491">
        <v>46698.42</v>
      </c>
      <c r="AQ333" s="491"/>
      <c r="AR333" s="491">
        <v>10914</v>
      </c>
      <c r="AS333" s="491">
        <v>10000</v>
      </c>
      <c r="AT333" s="491">
        <v>6695.05</v>
      </c>
      <c r="AU333" s="491"/>
      <c r="AV333" s="491">
        <v>-3030</v>
      </c>
      <c r="AW333" s="491">
        <v>26985.69</v>
      </c>
      <c r="AX333" s="491"/>
      <c r="AY333" s="491">
        <v>4684</v>
      </c>
      <c r="AZ333" s="491"/>
      <c r="BA333" s="491"/>
      <c r="BB333" s="491"/>
      <c r="BC333" s="498"/>
      <c r="BD333" s="491"/>
      <c r="BE333" s="491">
        <v>2565</v>
      </c>
      <c r="BF333" s="491"/>
      <c r="BG333" s="491"/>
      <c r="BH333" s="491">
        <v>208404.68</v>
      </c>
      <c r="BJ333" s="427">
        <f t="shared" si="416"/>
        <v>-4000</v>
      </c>
      <c r="BK333" s="427">
        <f t="shared" si="417"/>
        <v>47000</v>
      </c>
      <c r="BL333" s="427">
        <f t="shared" si="418"/>
        <v>18000</v>
      </c>
      <c r="BM333" s="427">
        <f t="shared" si="419"/>
        <v>3000</v>
      </c>
      <c r="BN333" s="427">
        <f t="shared" si="420"/>
        <v>3000</v>
      </c>
      <c r="BO333" s="427">
        <f t="shared" si="421"/>
        <v>3000</v>
      </c>
      <c r="BP333" s="427">
        <f t="shared" si="422"/>
        <v>0</v>
      </c>
      <c r="BQ333" s="427">
        <f t="shared" si="423"/>
        <v>0</v>
      </c>
      <c r="BR333" s="427">
        <f t="shared" si="424"/>
        <v>0</v>
      </c>
      <c r="BS333" s="427">
        <f t="shared" si="425"/>
        <v>23000</v>
      </c>
      <c r="BT333" s="427">
        <f t="shared" si="426"/>
        <v>23000</v>
      </c>
      <c r="BU333" s="427">
        <f t="shared" si="427"/>
        <v>23000</v>
      </c>
      <c r="BV333" s="427">
        <f t="shared" si="428"/>
        <v>0</v>
      </c>
      <c r="BW333" s="427">
        <f t="shared" si="429"/>
        <v>0</v>
      </c>
      <c r="BX333" s="427">
        <f t="shared" si="430"/>
        <v>0</v>
      </c>
      <c r="BY333" s="427">
        <f t="shared" si="431"/>
        <v>44000</v>
      </c>
      <c r="BZ333" s="427">
        <f t="shared" si="432"/>
        <v>44000</v>
      </c>
      <c r="CA333" s="427">
        <f t="shared" si="433"/>
        <v>44000</v>
      </c>
      <c r="CB333" s="233">
        <f t="shared" si="434"/>
        <v>-4000</v>
      </c>
      <c r="CC333" s="233">
        <f t="shared" si="435"/>
        <v>47000</v>
      </c>
      <c r="CD333" s="233">
        <f t="shared" si="436"/>
        <v>19000</v>
      </c>
      <c r="CE333" s="428">
        <f t="shared" si="442"/>
        <v>11</v>
      </c>
      <c r="CF333" s="426">
        <f t="shared" si="437"/>
        <v>8</v>
      </c>
      <c r="CG333" s="426">
        <f t="shared" si="438"/>
        <v>1</v>
      </c>
      <c r="CH333" s="426">
        <f t="shared" si="439"/>
        <v>0</v>
      </c>
      <c r="CI333" s="426">
        <f t="shared" si="440"/>
        <v>1</v>
      </c>
      <c r="CJ333" s="426">
        <f t="shared" si="441"/>
        <v>0</v>
      </c>
      <c r="CK333" s="426">
        <f t="shared" si="447"/>
        <v>2</v>
      </c>
    </row>
    <row r="334" spans="1:89" ht="24">
      <c r="A334" s="253">
        <f t="shared" si="382"/>
        <v>52402</v>
      </c>
      <c r="B334" s="236" t="s">
        <v>278</v>
      </c>
      <c r="C334" s="99" t="b">
        <f t="shared" si="415"/>
        <v>1</v>
      </c>
      <c r="D334" s="492" t="s">
        <v>278</v>
      </c>
      <c r="E334" s="491"/>
      <c r="F334" s="491"/>
      <c r="G334" s="491"/>
      <c r="H334" s="491"/>
      <c r="I334" s="493"/>
      <c r="J334" s="491"/>
      <c r="K334" s="491"/>
      <c r="L334" s="491"/>
      <c r="M334" s="491"/>
      <c r="N334" s="491"/>
      <c r="O334" s="491"/>
      <c r="P334" s="491"/>
      <c r="Q334" s="491"/>
      <c r="R334" s="491"/>
      <c r="S334" s="491"/>
      <c r="T334" s="491"/>
      <c r="U334" s="491"/>
      <c r="V334" s="491"/>
      <c r="W334" s="491"/>
      <c r="X334" s="491"/>
      <c r="Y334" s="491"/>
      <c r="Z334" s="491"/>
      <c r="AA334" s="491"/>
      <c r="AB334" s="491"/>
      <c r="AC334" s="491"/>
      <c r="AD334" s="491"/>
      <c r="AE334" s="491"/>
      <c r="AF334" s="491"/>
      <c r="AG334" s="491"/>
      <c r="AH334" s="491"/>
      <c r="AI334" s="491"/>
      <c r="AJ334" s="491"/>
      <c r="AK334" s="491"/>
      <c r="AL334" s="491"/>
      <c r="AM334" s="491"/>
      <c r="AN334" s="491"/>
      <c r="AO334" s="491"/>
      <c r="AP334" s="491"/>
      <c r="AQ334" s="491"/>
      <c r="AR334" s="491"/>
      <c r="AS334" s="491"/>
      <c r="AT334" s="491"/>
      <c r="AU334" s="491"/>
      <c r="AV334" s="491"/>
      <c r="AW334" s="491"/>
      <c r="AX334" s="491">
        <v>74795.320000000007</v>
      </c>
      <c r="AY334" s="491"/>
      <c r="AZ334" s="491">
        <v>100412.98999999999</v>
      </c>
      <c r="BA334" s="491">
        <v>25431.69</v>
      </c>
      <c r="BB334" s="491"/>
      <c r="BC334" s="498"/>
      <c r="BD334" s="491"/>
      <c r="BE334" s="491"/>
      <c r="BF334" s="491"/>
      <c r="BG334" s="491"/>
      <c r="BH334" s="491">
        <v>200640</v>
      </c>
      <c r="BJ334" s="427">
        <f t="shared" si="416"/>
        <v>26000</v>
      </c>
      <c r="BK334" s="427">
        <f t="shared" si="417"/>
        <v>101000</v>
      </c>
      <c r="BL334" s="427">
        <f t="shared" si="418"/>
        <v>67000</v>
      </c>
      <c r="BM334" s="427">
        <f t="shared" si="419"/>
        <v>0</v>
      </c>
      <c r="BN334" s="427">
        <f t="shared" si="420"/>
        <v>0</v>
      </c>
      <c r="BO334" s="427">
        <f t="shared" si="421"/>
        <v>0</v>
      </c>
      <c r="BP334" s="427">
        <f t="shared" si="422"/>
        <v>0</v>
      </c>
      <c r="BQ334" s="427">
        <f t="shared" si="423"/>
        <v>0</v>
      </c>
      <c r="BR334" s="427">
        <f t="shared" si="424"/>
        <v>0</v>
      </c>
      <c r="BS334" s="427">
        <f t="shared" si="425"/>
        <v>0</v>
      </c>
      <c r="BT334" s="427">
        <f t="shared" si="426"/>
        <v>0</v>
      </c>
      <c r="BU334" s="427">
        <f t="shared" si="427"/>
        <v>0</v>
      </c>
      <c r="BV334" s="427">
        <f t="shared" si="428"/>
        <v>0</v>
      </c>
      <c r="BW334" s="427">
        <f t="shared" si="429"/>
        <v>0</v>
      </c>
      <c r="BX334" s="427">
        <f t="shared" si="430"/>
        <v>0</v>
      </c>
      <c r="BY334" s="427">
        <f t="shared" si="431"/>
        <v>0</v>
      </c>
      <c r="BZ334" s="427">
        <f t="shared" si="432"/>
        <v>0</v>
      </c>
      <c r="CA334" s="427">
        <f t="shared" si="433"/>
        <v>0</v>
      </c>
      <c r="CB334" s="233">
        <f t="shared" si="434"/>
        <v>26000</v>
      </c>
      <c r="CC334" s="233">
        <f t="shared" si="435"/>
        <v>101000</v>
      </c>
      <c r="CD334" s="233">
        <f t="shared" si="436"/>
        <v>67000</v>
      </c>
      <c r="CE334" s="428">
        <f t="shared" si="442"/>
        <v>3</v>
      </c>
      <c r="CF334" s="426">
        <f t="shared" si="437"/>
        <v>3</v>
      </c>
      <c r="CG334" s="426">
        <f t="shared" si="438"/>
        <v>0</v>
      </c>
      <c r="CH334" s="426">
        <f t="shared" si="439"/>
        <v>0</v>
      </c>
      <c r="CI334" s="426">
        <f t="shared" si="440"/>
        <v>0</v>
      </c>
      <c r="CJ334" s="426">
        <f t="shared" si="441"/>
        <v>0</v>
      </c>
      <c r="CK334" s="426">
        <f t="shared" si="447"/>
        <v>0</v>
      </c>
    </row>
    <row r="335" spans="1:89" ht="24">
      <c r="A335" s="253">
        <f t="shared" si="382"/>
        <v>52501</v>
      </c>
      <c r="B335" s="236" t="s">
        <v>279</v>
      </c>
      <c r="C335" s="99" t="b">
        <f t="shared" si="415"/>
        <v>1</v>
      </c>
      <c r="D335" s="492" t="s">
        <v>279</v>
      </c>
      <c r="E335" s="491">
        <v>21181.030000000002</v>
      </c>
      <c r="F335" s="491">
        <v>35767.729999999989</v>
      </c>
      <c r="G335" s="491">
        <v>306220.76000000013</v>
      </c>
      <c r="H335" s="491">
        <v>27349.590000000007</v>
      </c>
      <c r="I335" s="493">
        <v>193148.02000000008</v>
      </c>
      <c r="J335" s="491">
        <v>117691.28000000003</v>
      </c>
      <c r="K335" s="491">
        <v>24899.020000000011</v>
      </c>
      <c r="L335" s="491">
        <v>170970.73999999985</v>
      </c>
      <c r="M335" s="491">
        <v>29134</v>
      </c>
      <c r="N335" s="491">
        <v>11236.319999999998</v>
      </c>
      <c r="O335" s="491">
        <v>904.58</v>
      </c>
      <c r="P335" s="491">
        <v>89796.540000000023</v>
      </c>
      <c r="Q335" s="491">
        <v>122528.50999999998</v>
      </c>
      <c r="R335" s="491">
        <v>1003.1999999999998</v>
      </c>
      <c r="S335" s="491">
        <v>24006.079999999998</v>
      </c>
      <c r="T335" s="491">
        <v>54274.209999999992</v>
      </c>
      <c r="U335" s="491">
        <v>46498.419999999984</v>
      </c>
      <c r="V335" s="491">
        <v>-34.06</v>
      </c>
      <c r="W335" s="491">
        <v>64522.66</v>
      </c>
      <c r="X335" s="491">
        <v>80606.910000000018</v>
      </c>
      <c r="Y335" s="491">
        <v>74260.859999999986</v>
      </c>
      <c r="Z335" s="491">
        <v>136858.06000000006</v>
      </c>
      <c r="AA335" s="491">
        <v>62711.460000000014</v>
      </c>
      <c r="AB335" s="491">
        <v>767851.23000000021</v>
      </c>
      <c r="AC335" s="491">
        <v>4282.840000000002</v>
      </c>
      <c r="AD335" s="491">
        <v>91925.450000000012</v>
      </c>
      <c r="AE335" s="491">
        <v>94409.989999999976</v>
      </c>
      <c r="AF335" s="491">
        <v>29732.130000000005</v>
      </c>
      <c r="AG335" s="491">
        <v>344541.83000000019</v>
      </c>
      <c r="AH335" s="491">
        <v>59090.920000000042</v>
      </c>
      <c r="AI335" s="491">
        <v>60164.78</v>
      </c>
      <c r="AJ335" s="491">
        <v>514154.52000000008</v>
      </c>
      <c r="AK335" s="491">
        <v>260939.7699999999</v>
      </c>
      <c r="AL335" s="491"/>
      <c r="AM335" s="491">
        <v>161052.63000000003</v>
      </c>
      <c r="AN335" s="491">
        <v>55839.919999999976</v>
      </c>
      <c r="AO335" s="491">
        <v>7923.9699999999993</v>
      </c>
      <c r="AP335" s="491">
        <v>95304.76</v>
      </c>
      <c r="AQ335" s="491">
        <v>23464.330000000005</v>
      </c>
      <c r="AR335" s="491">
        <v>3323.9800000000005</v>
      </c>
      <c r="AS335" s="491">
        <v>23195.56</v>
      </c>
      <c r="AT335" s="491">
        <v>16755.370000000003</v>
      </c>
      <c r="AU335" s="491">
        <v>28786.190000000002</v>
      </c>
      <c r="AV335" s="491">
        <v>5200.0099999999993</v>
      </c>
      <c r="AW335" s="491">
        <v>45216.67</v>
      </c>
      <c r="AX335" s="491">
        <v>73165.460000000021</v>
      </c>
      <c r="AY335" s="491">
        <v>35156.009999999987</v>
      </c>
      <c r="AZ335" s="491">
        <v>60873.799999999996</v>
      </c>
      <c r="BA335" s="491">
        <v>17342.64999999998</v>
      </c>
      <c r="BB335" s="491">
        <v>8259.880000000001</v>
      </c>
      <c r="BC335" s="498">
        <v>17036.399999999998</v>
      </c>
      <c r="BD335" s="491">
        <v>58246.999999999985</v>
      </c>
      <c r="BE335" s="491">
        <v>46024.959999999992</v>
      </c>
      <c r="BF335" s="491">
        <v>54932.839999999989</v>
      </c>
      <c r="BG335" s="491">
        <v>41197.67</v>
      </c>
      <c r="BH335" s="491">
        <v>4800929.4400000004</v>
      </c>
      <c r="BJ335" s="427">
        <f t="shared" si="416"/>
        <v>4000</v>
      </c>
      <c r="BK335" s="427">
        <f t="shared" si="417"/>
        <v>96000</v>
      </c>
      <c r="BL335" s="427">
        <f t="shared" si="418"/>
        <v>33000</v>
      </c>
      <c r="BM335" s="427">
        <f t="shared" si="419"/>
        <v>42000</v>
      </c>
      <c r="BN335" s="427">
        <f t="shared" si="420"/>
        <v>59000</v>
      </c>
      <c r="BO335" s="427">
        <f t="shared" si="421"/>
        <v>51000</v>
      </c>
      <c r="BP335" s="427">
        <f t="shared" si="422"/>
        <v>162000</v>
      </c>
      <c r="BQ335" s="427">
        <f t="shared" si="423"/>
        <v>261000</v>
      </c>
      <c r="BR335" s="427">
        <f t="shared" si="424"/>
        <v>211000</v>
      </c>
      <c r="BS335" s="427">
        <f t="shared" si="425"/>
        <v>-1000</v>
      </c>
      <c r="BT335" s="427">
        <f t="shared" si="426"/>
        <v>123000</v>
      </c>
      <c r="BU335" s="427">
        <f t="shared" si="427"/>
        <v>47000</v>
      </c>
      <c r="BV335" s="427">
        <f t="shared" si="428"/>
        <v>137000</v>
      </c>
      <c r="BW335" s="427">
        <f t="shared" si="429"/>
        <v>768000</v>
      </c>
      <c r="BX335" s="427">
        <f t="shared" si="430"/>
        <v>432000</v>
      </c>
      <c r="BY335" s="427">
        <f t="shared" si="431"/>
        <v>47000</v>
      </c>
      <c r="BZ335" s="427">
        <f t="shared" si="432"/>
        <v>345000</v>
      </c>
      <c r="CA335" s="427">
        <f t="shared" si="433"/>
        <v>141000</v>
      </c>
      <c r="CB335" s="233">
        <f t="shared" si="434"/>
        <v>-1000</v>
      </c>
      <c r="CC335" s="233">
        <f t="shared" si="435"/>
        <v>768000</v>
      </c>
      <c r="CD335" s="233">
        <f t="shared" si="436"/>
        <v>89000</v>
      </c>
      <c r="CE335" s="428">
        <f t="shared" si="442"/>
        <v>54</v>
      </c>
      <c r="CF335" s="426">
        <f t="shared" si="437"/>
        <v>16</v>
      </c>
      <c r="CG335" s="426">
        <f t="shared" si="438"/>
        <v>4</v>
      </c>
      <c r="CH335" s="426">
        <f t="shared" si="439"/>
        <v>2</v>
      </c>
      <c r="CI335" s="426">
        <f t="shared" si="440"/>
        <v>21</v>
      </c>
      <c r="CJ335" s="426">
        <f t="shared" si="441"/>
        <v>4</v>
      </c>
      <c r="CK335" s="426">
        <f t="shared" si="447"/>
        <v>5</v>
      </c>
    </row>
    <row r="336" spans="1:89" ht="24">
      <c r="A336" s="253">
        <f t="shared" si="382"/>
        <v>52710</v>
      </c>
      <c r="B336" s="236" t="s">
        <v>280</v>
      </c>
      <c r="C336" s="99" t="b">
        <f t="shared" si="415"/>
        <v>1</v>
      </c>
      <c r="D336" s="492" t="s">
        <v>280</v>
      </c>
      <c r="E336" s="491">
        <v>121978.46000000002</v>
      </c>
      <c r="F336" s="491">
        <v>133182.02000000002</v>
      </c>
      <c r="G336" s="491">
        <v>227911.42999999991</v>
      </c>
      <c r="H336" s="491"/>
      <c r="I336" s="493">
        <v>573047.26000000013</v>
      </c>
      <c r="J336" s="491">
        <v>108029.53000000007</v>
      </c>
      <c r="K336" s="491">
        <v>87972</v>
      </c>
      <c r="L336" s="491"/>
      <c r="M336" s="491">
        <v>15616.01</v>
      </c>
      <c r="N336" s="491">
        <v>41943.979999999996</v>
      </c>
      <c r="O336" s="491">
        <v>23473.999999999989</v>
      </c>
      <c r="P336" s="491">
        <v>183636.97000000003</v>
      </c>
      <c r="Q336" s="491">
        <v>158435.96999999994</v>
      </c>
      <c r="R336" s="491">
        <v>15443.880000000001</v>
      </c>
      <c r="S336" s="491">
        <v>85587.849999999991</v>
      </c>
      <c r="T336" s="491">
        <v>88868.329999999987</v>
      </c>
      <c r="U336" s="491">
        <v>126131.01000000001</v>
      </c>
      <c r="V336" s="491">
        <v>11287.199999999997</v>
      </c>
      <c r="W336" s="491">
        <v>182504.9</v>
      </c>
      <c r="X336" s="491">
        <v>210364.18000000002</v>
      </c>
      <c r="Y336" s="491">
        <v>80114.009999999995</v>
      </c>
      <c r="Z336" s="491">
        <v>310418.3899999999</v>
      </c>
      <c r="AA336" s="491">
        <v>94101.009999999966</v>
      </c>
      <c r="AB336" s="491"/>
      <c r="AC336" s="491">
        <v>14337.070000000005</v>
      </c>
      <c r="AD336" s="491">
        <v>65778.209999999992</v>
      </c>
      <c r="AE336" s="491">
        <v>178720.00000000003</v>
      </c>
      <c r="AF336" s="491">
        <v>82203.59</v>
      </c>
      <c r="AG336" s="491">
        <v>839054.88</v>
      </c>
      <c r="AH336" s="491">
        <v>174550.08999999994</v>
      </c>
      <c r="AI336" s="491">
        <v>223102.62</v>
      </c>
      <c r="AJ336" s="491">
        <v>280594.21000000025</v>
      </c>
      <c r="AK336" s="491"/>
      <c r="AL336" s="491"/>
      <c r="AM336" s="491">
        <v>32860.720000000008</v>
      </c>
      <c r="AN336" s="491">
        <v>10219.339999999998</v>
      </c>
      <c r="AO336" s="491">
        <v>7314.0199999999995</v>
      </c>
      <c r="AP336" s="491">
        <v>15107.25</v>
      </c>
      <c r="AQ336" s="491">
        <v>2266.7400000000039</v>
      </c>
      <c r="AR336" s="491">
        <v>5723.9799999999987</v>
      </c>
      <c r="AS336" s="491">
        <v>3583.66</v>
      </c>
      <c r="AT336" s="491">
        <v>3807.77</v>
      </c>
      <c r="AU336" s="491">
        <v>5401.8599999999988</v>
      </c>
      <c r="AV336" s="491"/>
      <c r="AW336" s="491">
        <v>6992.3700000000008</v>
      </c>
      <c r="AX336" s="491">
        <v>24145.119999999999</v>
      </c>
      <c r="AY336" s="491">
        <v>5396.0000000000009</v>
      </c>
      <c r="AZ336" s="491">
        <v>14273.459999999997</v>
      </c>
      <c r="BA336" s="491">
        <v>8636.99</v>
      </c>
      <c r="BB336" s="491">
        <v>2238.36</v>
      </c>
      <c r="BC336" s="498">
        <v>1763.6599999999999</v>
      </c>
      <c r="BD336" s="491">
        <v>137739.99000000002</v>
      </c>
      <c r="BE336" s="491">
        <v>54303.999999999993</v>
      </c>
      <c r="BF336" s="491">
        <v>133125.1399999999</v>
      </c>
      <c r="BG336" s="491">
        <v>65104.960000000021</v>
      </c>
      <c r="BH336" s="491">
        <v>5278394.45</v>
      </c>
      <c r="BJ336" s="427">
        <f t="shared" si="416"/>
        <v>2000</v>
      </c>
      <c r="BK336" s="427">
        <f t="shared" si="417"/>
        <v>25000</v>
      </c>
      <c r="BL336" s="427">
        <f t="shared" si="418"/>
        <v>8000</v>
      </c>
      <c r="BM336" s="427">
        <f t="shared" si="419"/>
        <v>55000</v>
      </c>
      <c r="BN336" s="427">
        <f t="shared" si="420"/>
        <v>138000</v>
      </c>
      <c r="BO336" s="427">
        <f t="shared" si="421"/>
        <v>98000</v>
      </c>
      <c r="BP336" s="427">
        <f t="shared" si="422"/>
        <v>33000</v>
      </c>
      <c r="BQ336" s="427">
        <f t="shared" si="423"/>
        <v>33000</v>
      </c>
      <c r="BR336" s="427">
        <f t="shared" si="424"/>
        <v>33000</v>
      </c>
      <c r="BS336" s="427">
        <f t="shared" si="425"/>
        <v>12000</v>
      </c>
      <c r="BT336" s="427">
        <f t="shared" si="426"/>
        <v>183000</v>
      </c>
      <c r="BU336" s="427">
        <f t="shared" si="427"/>
        <v>91000</v>
      </c>
      <c r="BV336" s="427">
        <f t="shared" si="428"/>
        <v>228000</v>
      </c>
      <c r="BW336" s="427">
        <f t="shared" si="429"/>
        <v>311000</v>
      </c>
      <c r="BX336" s="427">
        <f t="shared" si="430"/>
        <v>273000</v>
      </c>
      <c r="BY336" s="427">
        <f t="shared" si="431"/>
        <v>127000</v>
      </c>
      <c r="BZ336" s="427">
        <f t="shared" si="432"/>
        <v>840000</v>
      </c>
      <c r="CA336" s="427">
        <f t="shared" si="433"/>
        <v>360000</v>
      </c>
      <c r="CB336" s="233">
        <f t="shared" si="434"/>
        <v>2000</v>
      </c>
      <c r="CC336" s="233">
        <f t="shared" si="435"/>
        <v>840000</v>
      </c>
      <c r="CD336" s="233">
        <f t="shared" si="436"/>
        <v>108000</v>
      </c>
      <c r="CE336" s="428">
        <f t="shared" si="442"/>
        <v>49</v>
      </c>
      <c r="CF336" s="426">
        <f t="shared" si="437"/>
        <v>15</v>
      </c>
      <c r="CG336" s="426">
        <f t="shared" si="438"/>
        <v>4</v>
      </c>
      <c r="CH336" s="426">
        <f t="shared" si="439"/>
        <v>1</v>
      </c>
      <c r="CI336" s="426">
        <f t="shared" si="440"/>
        <v>20</v>
      </c>
      <c r="CJ336" s="426">
        <f t="shared" si="441"/>
        <v>3</v>
      </c>
      <c r="CK336" s="426">
        <f t="shared" si="447"/>
        <v>7</v>
      </c>
    </row>
    <row r="337" spans="1:89" ht="36">
      <c r="A337" s="253">
        <f t="shared" si="382"/>
        <v>52720</v>
      </c>
      <c r="B337" s="236" t="s">
        <v>281</v>
      </c>
      <c r="C337" s="99" t="b">
        <f t="shared" si="415"/>
        <v>1</v>
      </c>
      <c r="D337" s="492" t="s">
        <v>281</v>
      </c>
      <c r="E337" s="491"/>
      <c r="F337" s="491"/>
      <c r="G337" s="491"/>
      <c r="H337" s="491">
        <v>178279.09</v>
      </c>
      <c r="I337" s="493"/>
      <c r="J337" s="491"/>
      <c r="K337" s="491"/>
      <c r="L337" s="491"/>
      <c r="M337" s="491"/>
      <c r="N337" s="491"/>
      <c r="O337" s="491"/>
      <c r="P337" s="491"/>
      <c r="Q337" s="491"/>
      <c r="R337" s="491"/>
      <c r="S337" s="491"/>
      <c r="T337" s="491"/>
      <c r="U337" s="491"/>
      <c r="V337" s="491"/>
      <c r="W337" s="491"/>
      <c r="X337" s="491"/>
      <c r="Y337" s="491"/>
      <c r="Z337" s="491"/>
      <c r="AA337" s="491"/>
      <c r="AB337" s="491">
        <v>1713931.2699999998</v>
      </c>
      <c r="AC337" s="491"/>
      <c r="AD337" s="491"/>
      <c r="AE337" s="491"/>
      <c r="AF337" s="491"/>
      <c r="AG337" s="491"/>
      <c r="AH337" s="491"/>
      <c r="AI337" s="491"/>
      <c r="AJ337" s="491"/>
      <c r="AK337" s="491">
        <v>20684.729999999992</v>
      </c>
      <c r="AL337" s="491">
        <v>125860.35</v>
      </c>
      <c r="AM337" s="491"/>
      <c r="AN337" s="491"/>
      <c r="AO337" s="491"/>
      <c r="AP337" s="491"/>
      <c r="AQ337" s="491"/>
      <c r="AR337" s="491"/>
      <c r="AS337" s="491"/>
      <c r="AT337" s="491"/>
      <c r="AU337" s="491"/>
      <c r="AV337" s="491"/>
      <c r="AW337" s="491"/>
      <c r="AX337" s="491"/>
      <c r="AY337" s="491"/>
      <c r="AZ337" s="491"/>
      <c r="BA337" s="491"/>
      <c r="BB337" s="491"/>
      <c r="BC337" s="498"/>
      <c r="BD337" s="491"/>
      <c r="BE337" s="491"/>
      <c r="BF337" s="491"/>
      <c r="BG337" s="491"/>
      <c r="BH337" s="491">
        <v>2038755.4399999997</v>
      </c>
      <c r="BJ337" s="427">
        <f t="shared" si="416"/>
        <v>0</v>
      </c>
      <c r="BK337" s="427">
        <f t="shared" si="417"/>
        <v>0</v>
      </c>
      <c r="BL337" s="427">
        <f t="shared" si="418"/>
        <v>0</v>
      </c>
      <c r="BM337" s="427">
        <f t="shared" si="419"/>
        <v>0</v>
      </c>
      <c r="BN337" s="427">
        <f t="shared" si="420"/>
        <v>0</v>
      </c>
      <c r="BO337" s="427">
        <f t="shared" si="421"/>
        <v>0</v>
      </c>
      <c r="BP337" s="427">
        <f t="shared" si="422"/>
        <v>21000</v>
      </c>
      <c r="BQ337" s="427">
        <f t="shared" si="423"/>
        <v>126000</v>
      </c>
      <c r="BR337" s="427">
        <f t="shared" si="424"/>
        <v>74000</v>
      </c>
      <c r="BS337" s="427">
        <f t="shared" si="425"/>
        <v>179000</v>
      </c>
      <c r="BT337" s="427">
        <f t="shared" si="426"/>
        <v>179000</v>
      </c>
      <c r="BU337" s="427">
        <f t="shared" si="427"/>
        <v>179000</v>
      </c>
      <c r="BV337" s="427">
        <f t="shared" si="428"/>
        <v>1714000</v>
      </c>
      <c r="BW337" s="427">
        <f t="shared" si="429"/>
        <v>1714000</v>
      </c>
      <c r="BX337" s="427">
        <f t="shared" si="430"/>
        <v>1714000</v>
      </c>
      <c r="BY337" s="427">
        <f t="shared" si="431"/>
        <v>0</v>
      </c>
      <c r="BZ337" s="427">
        <f t="shared" si="432"/>
        <v>0</v>
      </c>
      <c r="CA337" s="427">
        <f t="shared" si="433"/>
        <v>0</v>
      </c>
      <c r="CB337" s="233">
        <f t="shared" si="434"/>
        <v>21000</v>
      </c>
      <c r="CC337" s="233">
        <f t="shared" si="435"/>
        <v>1714000</v>
      </c>
      <c r="CD337" s="233">
        <f t="shared" si="436"/>
        <v>510000</v>
      </c>
      <c r="CE337" s="428">
        <f t="shared" si="442"/>
        <v>4</v>
      </c>
      <c r="CF337" s="426">
        <f t="shared" si="437"/>
        <v>0</v>
      </c>
      <c r="CG337" s="426">
        <f t="shared" si="438"/>
        <v>0</v>
      </c>
      <c r="CH337" s="426">
        <f t="shared" si="439"/>
        <v>2</v>
      </c>
      <c r="CI337" s="426">
        <f t="shared" si="440"/>
        <v>1</v>
      </c>
      <c r="CJ337" s="426">
        <f t="shared" si="441"/>
        <v>1</v>
      </c>
      <c r="CK337" s="426">
        <f t="shared" si="447"/>
        <v>2</v>
      </c>
    </row>
    <row r="338" spans="1:89" ht="36">
      <c r="A338" s="253">
        <f t="shared" si="382"/>
        <v>52730</v>
      </c>
      <c r="B338" s="236" t="s">
        <v>282</v>
      </c>
      <c r="C338" s="99" t="b">
        <f t="shared" si="415"/>
        <v>1</v>
      </c>
      <c r="D338" s="492" t="s">
        <v>282</v>
      </c>
      <c r="E338" s="491"/>
      <c r="F338" s="491"/>
      <c r="G338" s="491"/>
      <c r="H338" s="491"/>
      <c r="I338" s="493"/>
      <c r="J338" s="491"/>
      <c r="K338" s="491"/>
      <c r="L338" s="491"/>
      <c r="M338" s="491"/>
      <c r="N338" s="491"/>
      <c r="O338" s="491"/>
      <c r="P338" s="491"/>
      <c r="Q338" s="491"/>
      <c r="R338" s="491"/>
      <c r="S338" s="491"/>
      <c r="T338" s="491"/>
      <c r="U338" s="491"/>
      <c r="V338" s="491"/>
      <c r="W338" s="491"/>
      <c r="X338" s="491"/>
      <c r="Y338" s="491"/>
      <c r="Z338" s="491"/>
      <c r="AA338" s="491"/>
      <c r="AB338" s="491">
        <v>602354.02000000025</v>
      </c>
      <c r="AC338" s="491"/>
      <c r="AD338" s="491"/>
      <c r="AE338" s="491"/>
      <c r="AF338" s="491"/>
      <c r="AG338" s="491">
        <v>381.54999999999995</v>
      </c>
      <c r="AH338" s="491"/>
      <c r="AI338" s="491"/>
      <c r="AJ338" s="491"/>
      <c r="AK338" s="491"/>
      <c r="AL338" s="491"/>
      <c r="AM338" s="491"/>
      <c r="AN338" s="491"/>
      <c r="AO338" s="491"/>
      <c r="AP338" s="491"/>
      <c r="AQ338" s="491"/>
      <c r="AR338" s="491"/>
      <c r="AS338" s="491"/>
      <c r="AT338" s="491"/>
      <c r="AU338" s="491"/>
      <c r="AV338" s="491"/>
      <c r="AW338" s="491"/>
      <c r="AX338" s="491"/>
      <c r="AY338" s="491"/>
      <c r="AZ338" s="491"/>
      <c r="BA338" s="491"/>
      <c r="BB338" s="491"/>
      <c r="BC338" s="498"/>
      <c r="BD338" s="491"/>
      <c r="BE338" s="491"/>
      <c r="BF338" s="491"/>
      <c r="BG338" s="491"/>
      <c r="BH338" s="491">
        <v>602735.5700000003</v>
      </c>
      <c r="BJ338" s="427">
        <f t="shared" si="416"/>
        <v>0</v>
      </c>
      <c r="BK338" s="427">
        <f t="shared" si="417"/>
        <v>0</v>
      </c>
      <c r="BL338" s="427">
        <f t="shared" si="418"/>
        <v>0</v>
      </c>
      <c r="BM338" s="427">
        <f t="shared" si="419"/>
        <v>0</v>
      </c>
      <c r="BN338" s="427">
        <f t="shared" si="420"/>
        <v>0</v>
      </c>
      <c r="BO338" s="427">
        <f t="shared" si="421"/>
        <v>0</v>
      </c>
      <c r="BP338" s="427">
        <f t="shared" si="422"/>
        <v>0</v>
      </c>
      <c r="BQ338" s="427">
        <f t="shared" si="423"/>
        <v>0</v>
      </c>
      <c r="BR338" s="427">
        <f t="shared" si="424"/>
        <v>0</v>
      </c>
      <c r="BS338" s="427">
        <f t="shared" si="425"/>
        <v>0</v>
      </c>
      <c r="BT338" s="427">
        <f t="shared" si="426"/>
        <v>0</v>
      </c>
      <c r="BU338" s="427">
        <f t="shared" si="427"/>
        <v>0</v>
      </c>
      <c r="BV338" s="427">
        <f t="shared" si="428"/>
        <v>603000</v>
      </c>
      <c r="BW338" s="427">
        <f t="shared" si="429"/>
        <v>603000</v>
      </c>
      <c r="BX338" s="427">
        <f t="shared" si="430"/>
        <v>603000</v>
      </c>
      <c r="BY338" s="427">
        <f t="shared" si="431"/>
        <v>1000</v>
      </c>
      <c r="BZ338" s="427">
        <f t="shared" si="432"/>
        <v>1000</v>
      </c>
      <c r="CA338" s="427">
        <f t="shared" si="433"/>
        <v>1000</v>
      </c>
      <c r="CB338" s="233">
        <f t="shared" si="434"/>
        <v>1000</v>
      </c>
      <c r="CC338" s="233">
        <f t="shared" si="435"/>
        <v>603000</v>
      </c>
      <c r="CD338" s="233">
        <f t="shared" si="436"/>
        <v>302000</v>
      </c>
      <c r="CE338" s="428">
        <f t="shared" si="442"/>
        <v>2</v>
      </c>
      <c r="CF338" s="426">
        <f t="shared" si="437"/>
        <v>0</v>
      </c>
      <c r="CG338" s="426">
        <f t="shared" si="438"/>
        <v>0</v>
      </c>
      <c r="CH338" s="426">
        <f t="shared" si="439"/>
        <v>0</v>
      </c>
      <c r="CI338" s="426">
        <f t="shared" si="440"/>
        <v>0</v>
      </c>
      <c r="CJ338" s="426">
        <f t="shared" si="441"/>
        <v>1</v>
      </c>
      <c r="CK338" s="426">
        <f t="shared" si="447"/>
        <v>3</v>
      </c>
    </row>
    <row r="339" spans="1:89" ht="24">
      <c r="A339" s="253">
        <f t="shared" si="382"/>
        <v>52901</v>
      </c>
      <c r="B339" s="236" t="s">
        <v>283</v>
      </c>
      <c r="C339" s="99" t="b">
        <f t="shared" si="415"/>
        <v>1</v>
      </c>
      <c r="D339" s="492" t="s">
        <v>283</v>
      </c>
      <c r="E339" s="491"/>
      <c r="F339" s="491"/>
      <c r="G339" s="491"/>
      <c r="H339" s="491"/>
      <c r="I339" s="493"/>
      <c r="J339" s="491"/>
      <c r="K339" s="491"/>
      <c r="L339" s="491"/>
      <c r="M339" s="491"/>
      <c r="N339" s="491"/>
      <c r="O339" s="491">
        <v>3015.44</v>
      </c>
      <c r="P339" s="491"/>
      <c r="Q339" s="491"/>
      <c r="R339" s="491"/>
      <c r="S339" s="491"/>
      <c r="T339" s="491"/>
      <c r="U339" s="491"/>
      <c r="V339" s="491"/>
      <c r="W339" s="491">
        <v>3546</v>
      </c>
      <c r="X339" s="491"/>
      <c r="Y339" s="491"/>
      <c r="Z339" s="491"/>
      <c r="AA339" s="491"/>
      <c r="AB339" s="491"/>
      <c r="AC339" s="491"/>
      <c r="AD339" s="491"/>
      <c r="AE339" s="491"/>
      <c r="AF339" s="491"/>
      <c r="AG339" s="491"/>
      <c r="AH339" s="491">
        <v>769.62999999999852</v>
      </c>
      <c r="AI339" s="491"/>
      <c r="AJ339" s="491"/>
      <c r="AK339" s="491"/>
      <c r="AL339" s="491"/>
      <c r="AM339" s="491"/>
      <c r="AN339" s="491">
        <v>2529.4299999999998</v>
      </c>
      <c r="AO339" s="491"/>
      <c r="AP339" s="491"/>
      <c r="AQ339" s="491"/>
      <c r="AR339" s="491"/>
      <c r="AS339" s="491"/>
      <c r="AT339" s="491"/>
      <c r="AU339" s="491"/>
      <c r="AV339" s="491"/>
      <c r="AW339" s="491"/>
      <c r="AX339" s="491"/>
      <c r="AY339" s="491"/>
      <c r="AZ339" s="491"/>
      <c r="BA339" s="491"/>
      <c r="BB339" s="491"/>
      <c r="BC339" s="498"/>
      <c r="BD339" s="491">
        <v>4753.1000000000004</v>
      </c>
      <c r="BE339" s="491"/>
      <c r="BF339" s="491">
        <v>600</v>
      </c>
      <c r="BG339" s="491"/>
      <c r="BH339" s="491">
        <v>15213.599999999999</v>
      </c>
      <c r="BJ339" s="427">
        <f t="shared" si="416"/>
        <v>3000</v>
      </c>
      <c r="BK339" s="427">
        <f t="shared" si="417"/>
        <v>3000</v>
      </c>
      <c r="BL339" s="427">
        <f t="shared" si="418"/>
        <v>3000</v>
      </c>
      <c r="BM339" s="427">
        <f t="shared" si="419"/>
        <v>1000</v>
      </c>
      <c r="BN339" s="427">
        <f t="shared" si="420"/>
        <v>5000</v>
      </c>
      <c r="BO339" s="427">
        <f t="shared" si="421"/>
        <v>3000</v>
      </c>
      <c r="BP339" s="427">
        <f t="shared" si="422"/>
        <v>0</v>
      </c>
      <c r="BQ339" s="427">
        <f t="shared" si="423"/>
        <v>0</v>
      </c>
      <c r="BR339" s="427">
        <f t="shared" si="424"/>
        <v>0</v>
      </c>
      <c r="BS339" s="427">
        <f t="shared" si="425"/>
        <v>1000</v>
      </c>
      <c r="BT339" s="427">
        <f t="shared" si="426"/>
        <v>4000</v>
      </c>
      <c r="BU339" s="427">
        <f t="shared" si="427"/>
        <v>3000</v>
      </c>
      <c r="BV339" s="427">
        <f t="shared" si="428"/>
        <v>0</v>
      </c>
      <c r="BW339" s="427">
        <f t="shared" si="429"/>
        <v>0</v>
      </c>
      <c r="BX339" s="427">
        <f t="shared" si="430"/>
        <v>0</v>
      </c>
      <c r="BY339" s="427">
        <f t="shared" si="431"/>
        <v>0</v>
      </c>
      <c r="BZ339" s="427">
        <f t="shared" si="432"/>
        <v>0</v>
      </c>
      <c r="CA339" s="427">
        <f t="shared" si="433"/>
        <v>0</v>
      </c>
      <c r="CB339" s="233">
        <f t="shared" si="434"/>
        <v>1000</v>
      </c>
      <c r="CC339" s="233">
        <f t="shared" si="435"/>
        <v>5000</v>
      </c>
      <c r="CD339" s="233">
        <f t="shared" si="436"/>
        <v>3000</v>
      </c>
      <c r="CE339" s="428">
        <f t="shared" si="442"/>
        <v>6</v>
      </c>
      <c r="CF339" s="426">
        <f t="shared" si="437"/>
        <v>1</v>
      </c>
      <c r="CG339" s="426">
        <f t="shared" si="438"/>
        <v>2</v>
      </c>
      <c r="CH339" s="426">
        <f t="shared" si="439"/>
        <v>0</v>
      </c>
      <c r="CI339" s="426">
        <f t="shared" si="440"/>
        <v>3</v>
      </c>
      <c r="CJ339" s="426">
        <f t="shared" si="441"/>
        <v>0</v>
      </c>
      <c r="CK339" s="426">
        <f t="shared" si="447"/>
        <v>2</v>
      </c>
    </row>
    <row r="340" spans="1:89" ht="24">
      <c r="A340" s="253">
        <f t="shared" si="382"/>
        <v>52902</v>
      </c>
      <c r="B340" s="236" t="s">
        <v>284</v>
      </c>
      <c r="C340" s="99" t="b">
        <f t="shared" si="415"/>
        <v>1</v>
      </c>
      <c r="D340" s="492" t="s">
        <v>284</v>
      </c>
      <c r="E340" s="491"/>
      <c r="F340" s="491"/>
      <c r="G340" s="491"/>
      <c r="H340" s="491"/>
      <c r="I340" s="493">
        <v>15104.990000000002</v>
      </c>
      <c r="J340" s="491"/>
      <c r="K340" s="491"/>
      <c r="L340" s="491"/>
      <c r="M340" s="491"/>
      <c r="N340" s="491"/>
      <c r="O340" s="491">
        <v>2327.9900000000007</v>
      </c>
      <c r="P340" s="491"/>
      <c r="Q340" s="491"/>
      <c r="R340" s="491"/>
      <c r="S340" s="491"/>
      <c r="T340" s="491"/>
      <c r="U340" s="491"/>
      <c r="V340" s="491"/>
      <c r="W340" s="491"/>
      <c r="X340" s="491"/>
      <c r="Y340" s="491"/>
      <c r="Z340" s="491">
        <v>17964.159999999996</v>
      </c>
      <c r="AA340" s="491"/>
      <c r="AB340" s="491">
        <v>15758.229999999996</v>
      </c>
      <c r="AC340" s="491"/>
      <c r="AD340" s="491"/>
      <c r="AE340" s="491"/>
      <c r="AF340" s="491"/>
      <c r="AG340" s="491">
        <v>26671.789999999994</v>
      </c>
      <c r="AH340" s="491">
        <v>13500.129999999996</v>
      </c>
      <c r="AI340" s="491"/>
      <c r="AJ340" s="491">
        <v>26086.770000000011</v>
      </c>
      <c r="AK340" s="491"/>
      <c r="AL340" s="491"/>
      <c r="AM340" s="491"/>
      <c r="AN340" s="491"/>
      <c r="AO340" s="491">
        <v>159.96</v>
      </c>
      <c r="AP340" s="491"/>
      <c r="AQ340" s="491"/>
      <c r="AR340" s="491"/>
      <c r="AS340" s="491"/>
      <c r="AT340" s="491"/>
      <c r="AU340" s="491"/>
      <c r="AV340" s="491"/>
      <c r="AW340" s="491"/>
      <c r="AX340" s="491"/>
      <c r="AY340" s="491"/>
      <c r="AZ340" s="491"/>
      <c r="BA340" s="491"/>
      <c r="BB340" s="491"/>
      <c r="BC340" s="498"/>
      <c r="BD340" s="491"/>
      <c r="BE340" s="491"/>
      <c r="BF340" s="491"/>
      <c r="BG340" s="491"/>
      <c r="BH340" s="491">
        <v>117574.02000000002</v>
      </c>
      <c r="BJ340" s="427">
        <f t="shared" si="416"/>
        <v>1000</v>
      </c>
      <c r="BK340" s="427">
        <f t="shared" si="417"/>
        <v>1000</v>
      </c>
      <c r="BL340" s="427">
        <f t="shared" si="418"/>
        <v>1000</v>
      </c>
      <c r="BM340" s="427">
        <f t="shared" si="419"/>
        <v>0</v>
      </c>
      <c r="BN340" s="427">
        <f t="shared" si="420"/>
        <v>0</v>
      </c>
      <c r="BO340" s="427">
        <f t="shared" si="421"/>
        <v>0</v>
      </c>
      <c r="BP340" s="427">
        <f t="shared" si="422"/>
        <v>0</v>
      </c>
      <c r="BQ340" s="427">
        <f t="shared" si="423"/>
        <v>0</v>
      </c>
      <c r="BR340" s="427">
        <f t="shared" si="424"/>
        <v>0</v>
      </c>
      <c r="BS340" s="427">
        <f t="shared" si="425"/>
        <v>3000</v>
      </c>
      <c r="BT340" s="427">
        <f t="shared" si="426"/>
        <v>14000</v>
      </c>
      <c r="BU340" s="427">
        <f t="shared" si="427"/>
        <v>8000</v>
      </c>
      <c r="BV340" s="427">
        <f t="shared" si="428"/>
        <v>16000</v>
      </c>
      <c r="BW340" s="427">
        <f t="shared" si="429"/>
        <v>27000</v>
      </c>
      <c r="BX340" s="427">
        <f t="shared" si="430"/>
        <v>20000</v>
      </c>
      <c r="BY340" s="427">
        <f t="shared" si="431"/>
        <v>16000</v>
      </c>
      <c r="BZ340" s="427">
        <f t="shared" si="432"/>
        <v>27000</v>
      </c>
      <c r="CA340" s="427">
        <f t="shared" si="433"/>
        <v>21000</v>
      </c>
      <c r="CB340" s="233">
        <f t="shared" si="434"/>
        <v>1000</v>
      </c>
      <c r="CC340" s="233">
        <f t="shared" si="435"/>
        <v>27000</v>
      </c>
      <c r="CD340" s="233">
        <f t="shared" si="436"/>
        <v>15000</v>
      </c>
      <c r="CE340" s="428">
        <f t="shared" si="442"/>
        <v>8</v>
      </c>
      <c r="CF340" s="426">
        <f t="shared" si="437"/>
        <v>1</v>
      </c>
      <c r="CG340" s="426">
        <f t="shared" si="438"/>
        <v>0</v>
      </c>
      <c r="CH340" s="426">
        <f t="shared" si="439"/>
        <v>0</v>
      </c>
      <c r="CI340" s="426">
        <f t="shared" si="440"/>
        <v>2</v>
      </c>
      <c r="CJ340" s="426">
        <f t="shared" si="441"/>
        <v>3</v>
      </c>
      <c r="CK340" s="426">
        <f t="shared" si="447"/>
        <v>2</v>
      </c>
    </row>
    <row r="341" spans="1:89" ht="36">
      <c r="A341" s="253">
        <f t="shared" si="382"/>
        <v>52903</v>
      </c>
      <c r="B341" s="236" t="s">
        <v>285</v>
      </c>
      <c r="C341" s="99" t="b">
        <f t="shared" si="415"/>
        <v>1</v>
      </c>
      <c r="D341" s="492" t="s">
        <v>285</v>
      </c>
      <c r="E341" s="491"/>
      <c r="F341" s="491"/>
      <c r="G341" s="491"/>
      <c r="H341" s="491">
        <v>2469.89</v>
      </c>
      <c r="I341" s="493"/>
      <c r="J341" s="491"/>
      <c r="K341" s="491"/>
      <c r="L341" s="491">
        <v>9019.58</v>
      </c>
      <c r="M341" s="491"/>
      <c r="N341" s="491"/>
      <c r="O341" s="491"/>
      <c r="P341" s="491"/>
      <c r="Q341" s="491"/>
      <c r="R341" s="491"/>
      <c r="S341" s="491"/>
      <c r="T341" s="491"/>
      <c r="U341" s="491"/>
      <c r="V341" s="491"/>
      <c r="W341" s="491"/>
      <c r="X341" s="491">
        <v>18980</v>
      </c>
      <c r="Y341" s="491"/>
      <c r="Z341" s="491">
        <v>8930</v>
      </c>
      <c r="AA341" s="491"/>
      <c r="AB341" s="491">
        <v>26131</v>
      </c>
      <c r="AC341" s="491"/>
      <c r="AD341" s="491"/>
      <c r="AE341" s="491"/>
      <c r="AF341" s="491"/>
      <c r="AG341" s="491"/>
      <c r="AH341" s="491"/>
      <c r="AI341" s="491"/>
      <c r="AJ341" s="491"/>
      <c r="AK341" s="491"/>
      <c r="AL341" s="491"/>
      <c r="AM341" s="491"/>
      <c r="AN341" s="491"/>
      <c r="AO341" s="491"/>
      <c r="AP341" s="491"/>
      <c r="AQ341" s="491"/>
      <c r="AR341" s="491"/>
      <c r="AS341" s="491"/>
      <c r="AT341" s="491"/>
      <c r="AU341" s="491"/>
      <c r="AV341" s="491"/>
      <c r="AW341" s="491"/>
      <c r="AX341" s="491"/>
      <c r="AY341" s="491"/>
      <c r="AZ341" s="491"/>
      <c r="BA341" s="491"/>
      <c r="BB341" s="491"/>
      <c r="BC341" s="498"/>
      <c r="BD341" s="491">
        <v>11749.549999999996</v>
      </c>
      <c r="BE341" s="491"/>
      <c r="BF341" s="491"/>
      <c r="BG341" s="491"/>
      <c r="BH341" s="491">
        <v>77280.01999999999</v>
      </c>
      <c r="BJ341" s="427">
        <f t="shared" si="416"/>
        <v>0</v>
      </c>
      <c r="BK341" s="427">
        <f t="shared" si="417"/>
        <v>0</v>
      </c>
      <c r="BL341" s="427">
        <f t="shared" si="418"/>
        <v>0</v>
      </c>
      <c r="BM341" s="427">
        <f t="shared" si="419"/>
        <v>12000</v>
      </c>
      <c r="BN341" s="427">
        <f t="shared" si="420"/>
        <v>12000</v>
      </c>
      <c r="BO341" s="427">
        <f t="shared" si="421"/>
        <v>12000</v>
      </c>
      <c r="BP341" s="427">
        <f t="shared" si="422"/>
        <v>0</v>
      </c>
      <c r="BQ341" s="427">
        <f t="shared" si="423"/>
        <v>0</v>
      </c>
      <c r="BR341" s="427">
        <f t="shared" si="424"/>
        <v>0</v>
      </c>
      <c r="BS341" s="427">
        <f t="shared" si="425"/>
        <v>3000</v>
      </c>
      <c r="BT341" s="427">
        <f t="shared" si="426"/>
        <v>3000</v>
      </c>
      <c r="BU341" s="427">
        <f t="shared" si="427"/>
        <v>3000</v>
      </c>
      <c r="BV341" s="427">
        <f t="shared" si="428"/>
        <v>9000</v>
      </c>
      <c r="BW341" s="427">
        <f t="shared" si="429"/>
        <v>27000</v>
      </c>
      <c r="BX341" s="427">
        <f t="shared" si="430"/>
        <v>18000</v>
      </c>
      <c r="BY341" s="427">
        <f t="shared" si="431"/>
        <v>10000</v>
      </c>
      <c r="BZ341" s="427">
        <f t="shared" si="432"/>
        <v>19000</v>
      </c>
      <c r="CA341" s="427">
        <f t="shared" si="433"/>
        <v>14000</v>
      </c>
      <c r="CB341" s="233">
        <f t="shared" si="434"/>
        <v>3000</v>
      </c>
      <c r="CC341" s="233">
        <f t="shared" si="435"/>
        <v>27000</v>
      </c>
      <c r="CD341" s="233">
        <f t="shared" si="436"/>
        <v>13000</v>
      </c>
      <c r="CE341" s="428">
        <f t="shared" si="442"/>
        <v>6</v>
      </c>
      <c r="CF341" s="426">
        <f t="shared" si="437"/>
        <v>0</v>
      </c>
      <c r="CG341" s="426">
        <f t="shared" si="438"/>
        <v>1</v>
      </c>
      <c r="CH341" s="426">
        <f t="shared" si="439"/>
        <v>0</v>
      </c>
      <c r="CI341" s="426">
        <f t="shared" si="440"/>
        <v>1</v>
      </c>
      <c r="CJ341" s="426">
        <f t="shared" si="441"/>
        <v>2</v>
      </c>
      <c r="CK341" s="426">
        <f t="shared" si="447"/>
        <v>3</v>
      </c>
    </row>
    <row r="342" spans="1:89">
      <c r="A342" s="253">
        <f t="shared" si="382"/>
        <v>52910</v>
      </c>
      <c r="B342" s="236" t="s">
        <v>286</v>
      </c>
      <c r="C342" s="99" t="b">
        <f t="shared" si="415"/>
        <v>1</v>
      </c>
      <c r="D342" s="492" t="s">
        <v>286</v>
      </c>
      <c r="E342" s="491"/>
      <c r="F342" s="491"/>
      <c r="G342" s="491"/>
      <c r="H342" s="491"/>
      <c r="I342" s="493"/>
      <c r="J342" s="491"/>
      <c r="K342" s="491"/>
      <c r="L342" s="491"/>
      <c r="M342" s="491"/>
      <c r="N342" s="491"/>
      <c r="O342" s="491">
        <v>5900</v>
      </c>
      <c r="P342" s="491"/>
      <c r="Q342" s="491">
        <v>4200</v>
      </c>
      <c r="R342" s="491"/>
      <c r="S342" s="491">
        <v>5000</v>
      </c>
      <c r="T342" s="491"/>
      <c r="U342" s="491">
        <v>21475.400000000012</v>
      </c>
      <c r="V342" s="491"/>
      <c r="W342" s="491">
        <v>7600</v>
      </c>
      <c r="X342" s="491"/>
      <c r="Y342" s="491"/>
      <c r="Z342" s="491"/>
      <c r="AA342" s="491">
        <v>2682.79</v>
      </c>
      <c r="AB342" s="491">
        <v>81159</v>
      </c>
      <c r="AC342" s="491"/>
      <c r="AD342" s="491"/>
      <c r="AE342" s="491"/>
      <c r="AF342" s="491"/>
      <c r="AG342" s="491"/>
      <c r="AH342" s="491">
        <v>2915.6899999999996</v>
      </c>
      <c r="AI342" s="491">
        <v>28100</v>
      </c>
      <c r="AJ342" s="491">
        <v>283.64</v>
      </c>
      <c r="AK342" s="491">
        <v>5164.17</v>
      </c>
      <c r="AL342" s="491"/>
      <c r="AM342" s="491"/>
      <c r="AN342" s="491"/>
      <c r="AO342" s="491"/>
      <c r="AP342" s="491"/>
      <c r="AQ342" s="491"/>
      <c r="AR342" s="491"/>
      <c r="AS342" s="491"/>
      <c r="AT342" s="491"/>
      <c r="AU342" s="491"/>
      <c r="AV342" s="491"/>
      <c r="AW342" s="491"/>
      <c r="AX342" s="491"/>
      <c r="AY342" s="491"/>
      <c r="AZ342" s="491"/>
      <c r="BA342" s="491"/>
      <c r="BB342" s="491"/>
      <c r="BC342" s="498"/>
      <c r="BD342" s="491"/>
      <c r="BE342" s="491"/>
      <c r="BF342" s="491"/>
      <c r="BG342" s="491">
        <v>11000</v>
      </c>
      <c r="BH342" s="491">
        <v>175480.69</v>
      </c>
      <c r="BJ342" s="427">
        <f t="shared" si="416"/>
        <v>0</v>
      </c>
      <c r="BK342" s="427">
        <f t="shared" si="417"/>
        <v>0</v>
      </c>
      <c r="BL342" s="427">
        <f t="shared" si="418"/>
        <v>0</v>
      </c>
      <c r="BM342" s="427">
        <f t="shared" si="419"/>
        <v>11000</v>
      </c>
      <c r="BN342" s="427">
        <f t="shared" si="420"/>
        <v>11000</v>
      </c>
      <c r="BO342" s="427">
        <f t="shared" si="421"/>
        <v>11000</v>
      </c>
      <c r="BP342" s="427">
        <f t="shared" si="422"/>
        <v>6000</v>
      </c>
      <c r="BQ342" s="427">
        <f t="shared" si="423"/>
        <v>6000</v>
      </c>
      <c r="BR342" s="427">
        <f t="shared" si="424"/>
        <v>6000</v>
      </c>
      <c r="BS342" s="427">
        <f t="shared" si="425"/>
        <v>3000</v>
      </c>
      <c r="BT342" s="427">
        <f t="shared" si="426"/>
        <v>8000</v>
      </c>
      <c r="BU342" s="427">
        <f t="shared" si="427"/>
        <v>5000</v>
      </c>
      <c r="BV342" s="427">
        <f t="shared" si="428"/>
        <v>1000</v>
      </c>
      <c r="BW342" s="427">
        <f t="shared" si="429"/>
        <v>82000</v>
      </c>
      <c r="BX342" s="427">
        <f t="shared" si="430"/>
        <v>41000</v>
      </c>
      <c r="BY342" s="427">
        <f t="shared" si="431"/>
        <v>22000</v>
      </c>
      <c r="BZ342" s="427">
        <f t="shared" si="432"/>
        <v>29000</v>
      </c>
      <c r="CA342" s="427">
        <f t="shared" si="433"/>
        <v>25000</v>
      </c>
      <c r="CB342" s="233">
        <f t="shared" si="434"/>
        <v>1000</v>
      </c>
      <c r="CC342" s="233">
        <f t="shared" si="435"/>
        <v>82000</v>
      </c>
      <c r="CD342" s="233">
        <f t="shared" si="436"/>
        <v>15000</v>
      </c>
      <c r="CE342" s="428">
        <f t="shared" si="442"/>
        <v>12</v>
      </c>
      <c r="CF342" s="426">
        <f t="shared" si="437"/>
        <v>0</v>
      </c>
      <c r="CG342" s="426">
        <f t="shared" si="438"/>
        <v>1</v>
      </c>
      <c r="CH342" s="426">
        <f t="shared" si="439"/>
        <v>1</v>
      </c>
      <c r="CI342" s="426">
        <f t="shared" si="440"/>
        <v>6</v>
      </c>
      <c r="CJ342" s="426">
        <f t="shared" si="441"/>
        <v>2</v>
      </c>
      <c r="CK342" s="426">
        <f t="shared" si="447"/>
        <v>3</v>
      </c>
    </row>
    <row r="343" spans="1:89" ht="24">
      <c r="A343" s="253">
        <f t="shared" si="382"/>
        <v>52915</v>
      </c>
      <c r="B343" s="236" t="s">
        <v>287</v>
      </c>
      <c r="C343" s="99" t="b">
        <f t="shared" si="415"/>
        <v>1</v>
      </c>
      <c r="D343" s="492" t="s">
        <v>287</v>
      </c>
      <c r="E343" s="491"/>
      <c r="F343" s="491"/>
      <c r="G343" s="491"/>
      <c r="H343" s="491"/>
      <c r="I343" s="493">
        <v>1986.9999999999998</v>
      </c>
      <c r="J343" s="491"/>
      <c r="K343" s="491"/>
      <c r="L343" s="491"/>
      <c r="M343" s="491"/>
      <c r="N343" s="491"/>
      <c r="O343" s="491"/>
      <c r="P343" s="491"/>
      <c r="Q343" s="491"/>
      <c r="R343" s="491"/>
      <c r="S343" s="491"/>
      <c r="T343" s="491"/>
      <c r="U343" s="491"/>
      <c r="V343" s="491"/>
      <c r="W343" s="491"/>
      <c r="X343" s="491"/>
      <c r="Y343" s="491"/>
      <c r="Z343" s="491"/>
      <c r="AA343" s="491"/>
      <c r="AB343" s="491">
        <v>4453993</v>
      </c>
      <c r="AC343" s="491"/>
      <c r="AD343" s="491"/>
      <c r="AE343" s="491"/>
      <c r="AF343" s="491"/>
      <c r="AG343" s="491"/>
      <c r="AH343" s="491"/>
      <c r="AI343" s="491"/>
      <c r="AJ343" s="491"/>
      <c r="AK343" s="491"/>
      <c r="AL343" s="491"/>
      <c r="AM343" s="491"/>
      <c r="AN343" s="491"/>
      <c r="AO343" s="491"/>
      <c r="AP343" s="491"/>
      <c r="AQ343" s="491"/>
      <c r="AR343" s="491"/>
      <c r="AS343" s="491"/>
      <c r="AT343" s="491"/>
      <c r="AU343" s="491"/>
      <c r="AV343" s="491"/>
      <c r="AW343" s="491"/>
      <c r="AX343" s="491"/>
      <c r="AY343" s="491"/>
      <c r="AZ343" s="491"/>
      <c r="BA343" s="491"/>
      <c r="BB343" s="491"/>
      <c r="BC343" s="498"/>
      <c r="BD343" s="491"/>
      <c r="BE343" s="491"/>
      <c r="BF343" s="491"/>
      <c r="BG343" s="491"/>
      <c r="BH343" s="491">
        <v>4455980</v>
      </c>
      <c r="BJ343" s="427">
        <f t="shared" si="416"/>
        <v>0</v>
      </c>
      <c r="BK343" s="427">
        <f t="shared" si="417"/>
        <v>0</v>
      </c>
      <c r="BL343" s="427">
        <f t="shared" si="418"/>
        <v>0</v>
      </c>
      <c r="BM343" s="427">
        <f t="shared" si="419"/>
        <v>0</v>
      </c>
      <c r="BN343" s="427">
        <f t="shared" si="420"/>
        <v>0</v>
      </c>
      <c r="BO343" s="427">
        <f t="shared" si="421"/>
        <v>0</v>
      </c>
      <c r="BP343" s="427">
        <f t="shared" si="422"/>
        <v>0</v>
      </c>
      <c r="BQ343" s="427">
        <f t="shared" si="423"/>
        <v>0</v>
      </c>
      <c r="BR343" s="427">
        <f t="shared" si="424"/>
        <v>0</v>
      </c>
      <c r="BS343" s="427">
        <f t="shared" si="425"/>
        <v>0</v>
      </c>
      <c r="BT343" s="427">
        <f t="shared" si="426"/>
        <v>0</v>
      </c>
      <c r="BU343" s="427">
        <f t="shared" si="427"/>
        <v>0</v>
      </c>
      <c r="BV343" s="427">
        <f t="shared" si="428"/>
        <v>4454000</v>
      </c>
      <c r="BW343" s="427">
        <f t="shared" si="429"/>
        <v>4454000</v>
      </c>
      <c r="BX343" s="427">
        <f t="shared" si="430"/>
        <v>4454000</v>
      </c>
      <c r="BY343" s="427">
        <f t="shared" si="431"/>
        <v>2000</v>
      </c>
      <c r="BZ343" s="427">
        <f t="shared" si="432"/>
        <v>2000</v>
      </c>
      <c r="CA343" s="427">
        <f t="shared" si="433"/>
        <v>2000</v>
      </c>
      <c r="CB343" s="233">
        <f t="shared" si="434"/>
        <v>2000</v>
      </c>
      <c r="CC343" s="233">
        <f t="shared" si="435"/>
        <v>4454000</v>
      </c>
      <c r="CD343" s="233">
        <f t="shared" si="436"/>
        <v>2228000</v>
      </c>
      <c r="CE343" s="428">
        <f t="shared" si="442"/>
        <v>2</v>
      </c>
      <c r="CF343" s="426">
        <f t="shared" si="437"/>
        <v>0</v>
      </c>
      <c r="CG343" s="426">
        <f t="shared" si="438"/>
        <v>0</v>
      </c>
      <c r="CH343" s="426">
        <f t="shared" si="439"/>
        <v>0</v>
      </c>
      <c r="CI343" s="426">
        <f t="shared" si="440"/>
        <v>0</v>
      </c>
      <c r="CJ343" s="426">
        <f t="shared" si="441"/>
        <v>1</v>
      </c>
      <c r="CK343" s="426">
        <f t="shared" si="447"/>
        <v>1</v>
      </c>
    </row>
    <row r="344" spans="1:89">
      <c r="A344" s="253">
        <f t="shared" si="382"/>
        <v>52916</v>
      </c>
      <c r="B344" s="236" t="s">
        <v>903</v>
      </c>
      <c r="C344" s="99" t="e">
        <f t="shared" si="415"/>
        <v>#N/A</v>
      </c>
      <c r="D344" s="492" t="e">
        <v>#N/A</v>
      </c>
      <c r="E344" s="491"/>
      <c r="F344" s="491"/>
      <c r="G344" s="491"/>
      <c r="H344" s="491"/>
      <c r="I344" s="493"/>
      <c r="J344" s="491"/>
      <c r="K344" s="491"/>
      <c r="L344" s="491"/>
      <c r="M344" s="491"/>
      <c r="N344" s="491"/>
      <c r="O344" s="491"/>
      <c r="P344" s="491"/>
      <c r="Q344" s="491"/>
      <c r="R344" s="491"/>
      <c r="S344" s="491"/>
      <c r="T344" s="491"/>
      <c r="U344" s="491"/>
      <c r="V344" s="491"/>
      <c r="W344" s="491"/>
      <c r="X344" s="491"/>
      <c r="Y344" s="491"/>
      <c r="Z344" s="491"/>
      <c r="AA344" s="491"/>
      <c r="AB344" s="491"/>
      <c r="AC344" s="491"/>
      <c r="AD344" s="491"/>
      <c r="AE344" s="491"/>
      <c r="AF344" s="491"/>
      <c r="AG344" s="491"/>
      <c r="AH344" s="491"/>
      <c r="AI344" s="491"/>
      <c r="AJ344" s="491"/>
      <c r="AK344" s="491"/>
      <c r="AL344" s="491"/>
      <c r="AM344" s="491"/>
      <c r="AN344" s="491"/>
      <c r="AO344" s="491"/>
      <c r="AP344" s="491"/>
      <c r="AQ344" s="491"/>
      <c r="AR344" s="491"/>
      <c r="AS344" s="491"/>
      <c r="AT344" s="491"/>
      <c r="AU344" s="491"/>
      <c r="AV344" s="491"/>
      <c r="AW344" s="491"/>
      <c r="AX344" s="491"/>
      <c r="AY344" s="491"/>
      <c r="AZ344" s="491"/>
      <c r="BA344" s="491"/>
      <c r="BB344" s="491"/>
      <c r="BC344" s="498"/>
      <c r="BD344" s="491"/>
      <c r="BE344" s="491"/>
      <c r="BF344" s="491"/>
      <c r="BG344" s="491"/>
      <c r="BH344" s="491"/>
      <c r="BJ344" s="427">
        <f t="shared" si="416"/>
        <v>0</v>
      </c>
      <c r="BK344" s="427">
        <f t="shared" si="417"/>
        <v>0</v>
      </c>
      <c r="BL344" s="427">
        <f t="shared" si="418"/>
        <v>0</v>
      </c>
      <c r="BM344" s="427">
        <f t="shared" si="419"/>
        <v>0</v>
      </c>
      <c r="BN344" s="427">
        <f t="shared" si="420"/>
        <v>0</v>
      </c>
      <c r="BO344" s="427">
        <f t="shared" si="421"/>
        <v>0</v>
      </c>
      <c r="BP344" s="427">
        <f t="shared" si="422"/>
        <v>0</v>
      </c>
      <c r="BQ344" s="427">
        <f t="shared" si="423"/>
        <v>0</v>
      </c>
      <c r="BR344" s="427">
        <f t="shared" si="424"/>
        <v>0</v>
      </c>
      <c r="BS344" s="427">
        <f t="shared" si="425"/>
        <v>0</v>
      </c>
      <c r="BT344" s="427">
        <f t="shared" si="426"/>
        <v>0</v>
      </c>
      <c r="BU344" s="427">
        <f t="shared" si="427"/>
        <v>0</v>
      </c>
      <c r="BV344" s="427">
        <f t="shared" si="428"/>
        <v>0</v>
      </c>
      <c r="BW344" s="427">
        <f t="shared" si="429"/>
        <v>0</v>
      </c>
      <c r="BX344" s="427">
        <f t="shared" si="430"/>
        <v>0</v>
      </c>
      <c r="BY344" s="427">
        <f t="shared" si="431"/>
        <v>0</v>
      </c>
      <c r="BZ344" s="427">
        <f t="shared" si="432"/>
        <v>0</v>
      </c>
      <c r="CA344" s="427">
        <f t="shared" si="433"/>
        <v>0</v>
      </c>
      <c r="CB344" s="233">
        <f t="shared" si="434"/>
        <v>0</v>
      </c>
      <c r="CC344" s="233">
        <f t="shared" si="435"/>
        <v>0</v>
      </c>
      <c r="CD344" s="233">
        <f t="shared" si="436"/>
        <v>0</v>
      </c>
      <c r="CE344" s="428">
        <f t="shared" si="442"/>
        <v>0</v>
      </c>
      <c r="CF344" s="426">
        <f t="shared" si="437"/>
        <v>0</v>
      </c>
      <c r="CG344" s="426">
        <f t="shared" si="438"/>
        <v>0</v>
      </c>
      <c r="CH344" s="426">
        <f t="shared" si="439"/>
        <v>0</v>
      </c>
      <c r="CI344" s="426">
        <f t="shared" si="440"/>
        <v>0</v>
      </c>
      <c r="CJ344" s="426">
        <f t="shared" si="441"/>
        <v>0</v>
      </c>
      <c r="CK344" s="426">
        <f t="shared" si="447"/>
        <v>0</v>
      </c>
    </row>
    <row r="345" spans="1:89" ht="36">
      <c r="A345" s="253">
        <f t="shared" si="382"/>
        <v>52917</v>
      </c>
      <c r="B345" s="236" t="s">
        <v>288</v>
      </c>
      <c r="C345" s="99" t="b">
        <f t="shared" si="415"/>
        <v>1</v>
      </c>
      <c r="D345" s="492" t="s">
        <v>288</v>
      </c>
      <c r="E345" s="491">
        <v>28050</v>
      </c>
      <c r="F345" s="491"/>
      <c r="G345" s="491"/>
      <c r="H345" s="491"/>
      <c r="I345" s="493"/>
      <c r="J345" s="491">
        <v>6550</v>
      </c>
      <c r="K345" s="491">
        <v>500</v>
      </c>
      <c r="L345" s="491"/>
      <c r="M345" s="491"/>
      <c r="N345" s="491"/>
      <c r="O345" s="491"/>
      <c r="P345" s="491">
        <v>1140</v>
      </c>
      <c r="Q345" s="491"/>
      <c r="R345" s="491"/>
      <c r="S345" s="491">
        <v>6900.07</v>
      </c>
      <c r="T345" s="491">
        <v>4366</v>
      </c>
      <c r="U345" s="491"/>
      <c r="V345" s="491"/>
      <c r="W345" s="491">
        <v>19366.27</v>
      </c>
      <c r="X345" s="491"/>
      <c r="Y345" s="491"/>
      <c r="Z345" s="491"/>
      <c r="AA345" s="491">
        <v>8150</v>
      </c>
      <c r="AB345" s="491"/>
      <c r="AC345" s="491"/>
      <c r="AD345" s="491">
        <v>11554.3</v>
      </c>
      <c r="AE345" s="491"/>
      <c r="AF345" s="491"/>
      <c r="AG345" s="491"/>
      <c r="AH345" s="491"/>
      <c r="AI345" s="491"/>
      <c r="AJ345" s="491"/>
      <c r="AK345" s="491"/>
      <c r="AL345" s="491"/>
      <c r="AM345" s="491"/>
      <c r="AN345" s="491"/>
      <c r="AO345" s="491"/>
      <c r="AP345" s="491"/>
      <c r="AQ345" s="491"/>
      <c r="AR345" s="491"/>
      <c r="AS345" s="491"/>
      <c r="AT345" s="491">
        <v>339.99</v>
      </c>
      <c r="AU345" s="491"/>
      <c r="AV345" s="491">
        <v>1138.3</v>
      </c>
      <c r="AW345" s="491"/>
      <c r="AX345" s="491"/>
      <c r="AY345" s="491">
        <v>8222</v>
      </c>
      <c r="AZ345" s="491">
        <v>29275</v>
      </c>
      <c r="BA345" s="491"/>
      <c r="BB345" s="491"/>
      <c r="BC345" s="498"/>
      <c r="BD345" s="491">
        <v>1269.52</v>
      </c>
      <c r="BE345" s="491">
        <v>11687</v>
      </c>
      <c r="BF345" s="491">
        <v>1319</v>
      </c>
      <c r="BG345" s="491"/>
      <c r="BH345" s="491">
        <v>139827.45000000001</v>
      </c>
      <c r="BJ345" s="427">
        <f t="shared" si="416"/>
        <v>1000</v>
      </c>
      <c r="BK345" s="427">
        <f t="shared" si="417"/>
        <v>30000</v>
      </c>
      <c r="BL345" s="427">
        <f t="shared" si="418"/>
        <v>10000</v>
      </c>
      <c r="BM345" s="427">
        <f t="shared" si="419"/>
        <v>2000</v>
      </c>
      <c r="BN345" s="427">
        <f t="shared" si="420"/>
        <v>12000</v>
      </c>
      <c r="BO345" s="427">
        <f t="shared" si="421"/>
        <v>5000</v>
      </c>
      <c r="BP345" s="427">
        <f t="shared" si="422"/>
        <v>0</v>
      </c>
      <c r="BQ345" s="427">
        <f t="shared" si="423"/>
        <v>0</v>
      </c>
      <c r="BR345" s="427">
        <f t="shared" si="424"/>
        <v>0</v>
      </c>
      <c r="BS345" s="427">
        <f t="shared" si="425"/>
        <v>1000</v>
      </c>
      <c r="BT345" s="427">
        <f t="shared" si="426"/>
        <v>29000</v>
      </c>
      <c r="BU345" s="427">
        <f t="shared" si="427"/>
        <v>11000</v>
      </c>
      <c r="BV345" s="427">
        <f t="shared" si="428"/>
        <v>0</v>
      </c>
      <c r="BW345" s="427">
        <f t="shared" si="429"/>
        <v>0</v>
      </c>
      <c r="BX345" s="427">
        <f t="shared" si="430"/>
        <v>0</v>
      </c>
      <c r="BY345" s="427">
        <f t="shared" si="431"/>
        <v>2000</v>
      </c>
      <c r="BZ345" s="427">
        <f t="shared" si="432"/>
        <v>2000</v>
      </c>
      <c r="CA345" s="427">
        <f t="shared" si="433"/>
        <v>2000</v>
      </c>
      <c r="CB345" s="233">
        <f t="shared" si="434"/>
        <v>1000</v>
      </c>
      <c r="CC345" s="233">
        <f t="shared" si="435"/>
        <v>30000</v>
      </c>
      <c r="CD345" s="233">
        <f t="shared" si="436"/>
        <v>9000</v>
      </c>
      <c r="CE345" s="428">
        <f t="shared" si="442"/>
        <v>16</v>
      </c>
      <c r="CF345" s="426">
        <f t="shared" si="437"/>
        <v>4</v>
      </c>
      <c r="CG345" s="426">
        <f t="shared" si="438"/>
        <v>3</v>
      </c>
      <c r="CH345" s="426">
        <f t="shared" si="439"/>
        <v>0</v>
      </c>
      <c r="CI345" s="426">
        <f t="shared" si="440"/>
        <v>8</v>
      </c>
      <c r="CJ345" s="426">
        <f t="shared" si="441"/>
        <v>0</v>
      </c>
      <c r="CK345" s="426">
        <f t="shared" si="447"/>
        <v>2</v>
      </c>
    </row>
    <row r="346" spans="1:89" ht="24">
      <c r="A346" s="253">
        <f t="shared" si="382"/>
        <v>53101</v>
      </c>
      <c r="B346" s="236" t="s">
        <v>289</v>
      </c>
      <c r="C346" s="99" t="b">
        <f t="shared" si="415"/>
        <v>1</v>
      </c>
      <c r="D346" s="492" t="s">
        <v>289</v>
      </c>
      <c r="E346" s="491"/>
      <c r="F346" s="491"/>
      <c r="G346" s="491">
        <v>83946.68</v>
      </c>
      <c r="H346" s="491"/>
      <c r="I346" s="493"/>
      <c r="J346" s="491">
        <v>940.99</v>
      </c>
      <c r="K346" s="491">
        <v>7288.33</v>
      </c>
      <c r="L346" s="491"/>
      <c r="M346" s="491"/>
      <c r="N346" s="491">
        <v>5142.49</v>
      </c>
      <c r="O346" s="491"/>
      <c r="P346" s="491"/>
      <c r="Q346" s="491"/>
      <c r="R346" s="491"/>
      <c r="S346" s="491"/>
      <c r="T346" s="491"/>
      <c r="U346" s="491"/>
      <c r="V346" s="491"/>
      <c r="W346" s="491"/>
      <c r="X346" s="491">
        <v>525.44000000000005</v>
      </c>
      <c r="Y346" s="491"/>
      <c r="Z346" s="491"/>
      <c r="AA346" s="491"/>
      <c r="AB346" s="491">
        <v>11873</v>
      </c>
      <c r="AC346" s="491">
        <v>11853.9</v>
      </c>
      <c r="AD346" s="491"/>
      <c r="AE346" s="491">
        <v>2410.6</v>
      </c>
      <c r="AF346" s="491"/>
      <c r="AG346" s="491">
        <v>1500</v>
      </c>
      <c r="AH346" s="491">
        <v>2108.5</v>
      </c>
      <c r="AI346" s="491"/>
      <c r="AJ346" s="491">
        <v>122089</v>
      </c>
      <c r="AK346" s="491"/>
      <c r="AL346" s="491">
        <v>8375</v>
      </c>
      <c r="AM346" s="491">
        <v>51575.11</v>
      </c>
      <c r="AN346" s="491">
        <v>249211</v>
      </c>
      <c r="AO346" s="491"/>
      <c r="AP346" s="491"/>
      <c r="AQ346" s="491">
        <v>54397.19</v>
      </c>
      <c r="AR346" s="491"/>
      <c r="AS346" s="491"/>
      <c r="AT346" s="491"/>
      <c r="AU346" s="491">
        <v>82073</v>
      </c>
      <c r="AV346" s="491"/>
      <c r="AW346" s="491"/>
      <c r="AX346" s="491">
        <v>23047</v>
      </c>
      <c r="AY346" s="491"/>
      <c r="AZ346" s="491">
        <v>8200</v>
      </c>
      <c r="BA346" s="491"/>
      <c r="BB346" s="491"/>
      <c r="BC346" s="498"/>
      <c r="BD346" s="491"/>
      <c r="BE346" s="491"/>
      <c r="BF346" s="491"/>
      <c r="BG346" s="491">
        <v>82753.180000000008</v>
      </c>
      <c r="BH346" s="491">
        <v>809310.40999999992</v>
      </c>
      <c r="BJ346" s="427">
        <f t="shared" si="416"/>
        <v>9000</v>
      </c>
      <c r="BK346" s="427">
        <f t="shared" si="417"/>
        <v>250000</v>
      </c>
      <c r="BL346" s="427">
        <f t="shared" si="418"/>
        <v>84000</v>
      </c>
      <c r="BM346" s="427">
        <f t="shared" si="419"/>
        <v>83000</v>
      </c>
      <c r="BN346" s="427">
        <f t="shared" si="420"/>
        <v>83000</v>
      </c>
      <c r="BO346" s="427">
        <f t="shared" si="421"/>
        <v>83000</v>
      </c>
      <c r="BP346" s="427">
        <f t="shared" si="422"/>
        <v>9000</v>
      </c>
      <c r="BQ346" s="427">
        <f t="shared" si="423"/>
        <v>52000</v>
      </c>
      <c r="BR346" s="427">
        <f t="shared" si="424"/>
        <v>30000</v>
      </c>
      <c r="BS346" s="427">
        <f t="shared" si="425"/>
        <v>1000</v>
      </c>
      <c r="BT346" s="427">
        <f t="shared" si="426"/>
        <v>12000</v>
      </c>
      <c r="BU346" s="427">
        <f t="shared" si="427"/>
        <v>5000</v>
      </c>
      <c r="BV346" s="427">
        <f t="shared" si="428"/>
        <v>12000</v>
      </c>
      <c r="BW346" s="427">
        <f t="shared" si="429"/>
        <v>123000</v>
      </c>
      <c r="BX346" s="427">
        <f t="shared" si="430"/>
        <v>73000</v>
      </c>
      <c r="BY346" s="427">
        <f t="shared" si="431"/>
        <v>1000</v>
      </c>
      <c r="BZ346" s="427">
        <f t="shared" si="432"/>
        <v>2000</v>
      </c>
      <c r="CA346" s="427">
        <f t="shared" si="433"/>
        <v>2000</v>
      </c>
      <c r="CB346" s="233">
        <f t="shared" si="434"/>
        <v>1000</v>
      </c>
      <c r="CC346" s="233">
        <f t="shared" si="435"/>
        <v>250000</v>
      </c>
      <c r="CD346" s="233">
        <f t="shared" si="436"/>
        <v>43000</v>
      </c>
      <c r="CE346" s="428">
        <f t="shared" si="442"/>
        <v>19</v>
      </c>
      <c r="CF346" s="426">
        <f t="shared" si="437"/>
        <v>5</v>
      </c>
      <c r="CG346" s="426">
        <f t="shared" si="438"/>
        <v>1</v>
      </c>
      <c r="CH346" s="426">
        <f t="shared" si="439"/>
        <v>2</v>
      </c>
      <c r="CI346" s="426">
        <f t="shared" si="440"/>
        <v>6</v>
      </c>
      <c r="CJ346" s="426">
        <f t="shared" si="441"/>
        <v>3</v>
      </c>
      <c r="CK346" s="426">
        <f t="shared" si="447"/>
        <v>2</v>
      </c>
    </row>
    <row r="347" spans="1:89" ht="24">
      <c r="A347" s="253">
        <f t="shared" si="382"/>
        <v>53102</v>
      </c>
      <c r="B347" s="236" t="s">
        <v>290</v>
      </c>
      <c r="C347" s="99" t="b">
        <f t="shared" si="415"/>
        <v>1</v>
      </c>
      <c r="D347" s="492" t="s">
        <v>290</v>
      </c>
      <c r="E347" s="491"/>
      <c r="F347" s="491"/>
      <c r="G347" s="491"/>
      <c r="H347" s="491"/>
      <c r="I347" s="493">
        <v>1200</v>
      </c>
      <c r="J347" s="491"/>
      <c r="K347" s="491"/>
      <c r="L347" s="491"/>
      <c r="M347" s="491"/>
      <c r="N347" s="491"/>
      <c r="O347" s="491"/>
      <c r="P347" s="491"/>
      <c r="Q347" s="491"/>
      <c r="R347" s="491"/>
      <c r="S347" s="491"/>
      <c r="T347" s="491"/>
      <c r="U347" s="491"/>
      <c r="V347" s="491"/>
      <c r="W347" s="491"/>
      <c r="X347" s="491"/>
      <c r="Y347" s="491"/>
      <c r="Z347" s="491"/>
      <c r="AA347" s="491"/>
      <c r="AB347" s="491"/>
      <c r="AC347" s="491">
        <v>3000</v>
      </c>
      <c r="AD347" s="491"/>
      <c r="AE347" s="491"/>
      <c r="AF347" s="491"/>
      <c r="AG347" s="491"/>
      <c r="AH347" s="491">
        <v>36642.89</v>
      </c>
      <c r="AI347" s="491"/>
      <c r="AJ347" s="491"/>
      <c r="AK347" s="491"/>
      <c r="AL347" s="491"/>
      <c r="AM347" s="491"/>
      <c r="AN347" s="491">
        <v>620</v>
      </c>
      <c r="AO347" s="491"/>
      <c r="AP347" s="491">
        <v>29560.450000000004</v>
      </c>
      <c r="AQ347" s="491"/>
      <c r="AR347" s="491"/>
      <c r="AS347" s="491"/>
      <c r="AT347" s="491"/>
      <c r="AU347" s="491"/>
      <c r="AV347" s="491"/>
      <c r="AW347" s="491"/>
      <c r="AX347" s="491">
        <v>28488.12</v>
      </c>
      <c r="AY347" s="491"/>
      <c r="AZ347" s="491"/>
      <c r="BA347" s="491"/>
      <c r="BB347" s="491"/>
      <c r="BC347" s="498"/>
      <c r="BD347" s="491"/>
      <c r="BE347" s="491"/>
      <c r="BF347" s="491"/>
      <c r="BG347" s="491"/>
      <c r="BH347" s="491">
        <v>99511.459999999992</v>
      </c>
      <c r="BJ347" s="427">
        <f t="shared" si="416"/>
        <v>1000</v>
      </c>
      <c r="BK347" s="427">
        <f t="shared" si="417"/>
        <v>30000</v>
      </c>
      <c r="BL347" s="427">
        <f t="shared" si="418"/>
        <v>20000</v>
      </c>
      <c r="BM347" s="427">
        <f t="shared" si="419"/>
        <v>0</v>
      </c>
      <c r="BN347" s="427">
        <f t="shared" si="420"/>
        <v>0</v>
      </c>
      <c r="BO347" s="427">
        <f t="shared" si="421"/>
        <v>0</v>
      </c>
      <c r="BP347" s="427">
        <f t="shared" si="422"/>
        <v>0</v>
      </c>
      <c r="BQ347" s="427">
        <f t="shared" si="423"/>
        <v>0</v>
      </c>
      <c r="BR347" s="427">
        <f t="shared" si="424"/>
        <v>0</v>
      </c>
      <c r="BS347" s="427">
        <f t="shared" si="425"/>
        <v>3000</v>
      </c>
      <c r="BT347" s="427">
        <f t="shared" si="426"/>
        <v>37000</v>
      </c>
      <c r="BU347" s="427">
        <f t="shared" si="427"/>
        <v>20000</v>
      </c>
      <c r="BV347" s="427">
        <f t="shared" si="428"/>
        <v>0</v>
      </c>
      <c r="BW347" s="427">
        <f t="shared" si="429"/>
        <v>0</v>
      </c>
      <c r="BX347" s="427">
        <f t="shared" si="430"/>
        <v>0</v>
      </c>
      <c r="BY347" s="427">
        <f t="shared" si="431"/>
        <v>2000</v>
      </c>
      <c r="BZ347" s="427">
        <f t="shared" si="432"/>
        <v>2000</v>
      </c>
      <c r="CA347" s="427">
        <f t="shared" si="433"/>
        <v>2000</v>
      </c>
      <c r="CB347" s="233">
        <f t="shared" si="434"/>
        <v>1000</v>
      </c>
      <c r="CC347" s="233">
        <f t="shared" si="435"/>
        <v>37000</v>
      </c>
      <c r="CD347" s="233">
        <f t="shared" si="436"/>
        <v>17000</v>
      </c>
      <c r="CE347" s="428">
        <f t="shared" si="442"/>
        <v>6</v>
      </c>
      <c r="CF347" s="426">
        <f t="shared" si="437"/>
        <v>3</v>
      </c>
      <c r="CG347" s="426">
        <f t="shared" si="438"/>
        <v>0</v>
      </c>
      <c r="CH347" s="426">
        <f t="shared" si="439"/>
        <v>0</v>
      </c>
      <c r="CI347" s="426">
        <f t="shared" si="440"/>
        <v>2</v>
      </c>
      <c r="CJ347" s="426">
        <f t="shared" si="441"/>
        <v>0</v>
      </c>
      <c r="CK347" s="426">
        <f t="shared" si="447"/>
        <v>1</v>
      </c>
    </row>
    <row r="348" spans="1:89">
      <c r="A348" s="253">
        <f t="shared" si="382"/>
        <v>53201</v>
      </c>
      <c r="B348" s="236" t="s">
        <v>291</v>
      </c>
      <c r="C348" s="99" t="b">
        <f t="shared" si="415"/>
        <v>1</v>
      </c>
      <c r="D348" s="492" t="s">
        <v>291</v>
      </c>
      <c r="E348" s="491"/>
      <c r="F348" s="491"/>
      <c r="G348" s="491">
        <v>3420</v>
      </c>
      <c r="H348" s="491"/>
      <c r="I348" s="493"/>
      <c r="J348" s="491"/>
      <c r="K348" s="491"/>
      <c r="L348" s="491"/>
      <c r="M348" s="491"/>
      <c r="N348" s="491">
        <v>6408.04</v>
      </c>
      <c r="O348" s="491"/>
      <c r="P348" s="491">
        <v>34058.550000000003</v>
      </c>
      <c r="Q348" s="491">
        <v>536</v>
      </c>
      <c r="R348" s="491"/>
      <c r="S348" s="491">
        <v>100</v>
      </c>
      <c r="T348" s="491"/>
      <c r="U348" s="491"/>
      <c r="V348" s="491"/>
      <c r="W348" s="491"/>
      <c r="X348" s="491">
        <v>5017.5</v>
      </c>
      <c r="Y348" s="491">
        <v>23507</v>
      </c>
      <c r="Z348" s="491">
        <v>34040</v>
      </c>
      <c r="AA348" s="491">
        <v>26784.05</v>
      </c>
      <c r="AB348" s="491"/>
      <c r="AC348" s="491">
        <v>21154.59</v>
      </c>
      <c r="AD348" s="491"/>
      <c r="AE348" s="491"/>
      <c r="AF348" s="491">
        <v>21262.5</v>
      </c>
      <c r="AG348" s="491"/>
      <c r="AH348" s="491"/>
      <c r="AI348" s="491"/>
      <c r="AJ348" s="491"/>
      <c r="AK348" s="491"/>
      <c r="AL348" s="491"/>
      <c r="AM348" s="491"/>
      <c r="AN348" s="491"/>
      <c r="AO348" s="491"/>
      <c r="AP348" s="491"/>
      <c r="AQ348" s="491"/>
      <c r="AR348" s="491"/>
      <c r="AS348" s="491"/>
      <c r="AT348" s="491"/>
      <c r="AU348" s="491"/>
      <c r="AV348" s="491"/>
      <c r="AW348" s="491"/>
      <c r="AX348" s="491"/>
      <c r="AY348" s="491"/>
      <c r="AZ348" s="491"/>
      <c r="BA348" s="491"/>
      <c r="BB348" s="491"/>
      <c r="BC348" s="498"/>
      <c r="BD348" s="491"/>
      <c r="BE348" s="491">
        <v>12773.4</v>
      </c>
      <c r="BF348" s="491"/>
      <c r="BG348" s="491">
        <v>54084.82</v>
      </c>
      <c r="BH348" s="491">
        <v>243146.44999999998</v>
      </c>
      <c r="BJ348" s="427">
        <f t="shared" si="416"/>
        <v>0</v>
      </c>
      <c r="BK348" s="427">
        <f t="shared" si="417"/>
        <v>0</v>
      </c>
      <c r="BL348" s="427">
        <f t="shared" si="418"/>
        <v>0</v>
      </c>
      <c r="BM348" s="427">
        <f t="shared" si="419"/>
        <v>13000</v>
      </c>
      <c r="BN348" s="427">
        <f t="shared" si="420"/>
        <v>55000</v>
      </c>
      <c r="BO348" s="427">
        <f t="shared" si="421"/>
        <v>34000</v>
      </c>
      <c r="BP348" s="427">
        <f t="shared" si="422"/>
        <v>0</v>
      </c>
      <c r="BQ348" s="427">
        <f t="shared" si="423"/>
        <v>0</v>
      </c>
      <c r="BR348" s="427">
        <f t="shared" si="424"/>
        <v>0</v>
      </c>
      <c r="BS348" s="427">
        <f t="shared" si="425"/>
        <v>1000</v>
      </c>
      <c r="BT348" s="427">
        <f t="shared" si="426"/>
        <v>27000</v>
      </c>
      <c r="BU348" s="427">
        <f t="shared" si="427"/>
        <v>16000</v>
      </c>
      <c r="BV348" s="427">
        <f t="shared" si="428"/>
        <v>4000</v>
      </c>
      <c r="BW348" s="427">
        <f t="shared" si="429"/>
        <v>35000</v>
      </c>
      <c r="BX348" s="427">
        <f t="shared" si="430"/>
        <v>19000</v>
      </c>
      <c r="BY348" s="427">
        <f t="shared" si="431"/>
        <v>6000</v>
      </c>
      <c r="BZ348" s="427">
        <f t="shared" si="432"/>
        <v>35000</v>
      </c>
      <c r="CA348" s="427">
        <f t="shared" si="433"/>
        <v>20000</v>
      </c>
      <c r="CB348" s="233">
        <f t="shared" si="434"/>
        <v>1000</v>
      </c>
      <c r="CC348" s="233">
        <f t="shared" si="435"/>
        <v>55000</v>
      </c>
      <c r="CD348" s="233">
        <f t="shared" si="436"/>
        <v>19000</v>
      </c>
      <c r="CE348" s="428">
        <f t="shared" si="442"/>
        <v>13</v>
      </c>
      <c r="CF348" s="426">
        <f t="shared" si="437"/>
        <v>0</v>
      </c>
      <c r="CG348" s="426">
        <f t="shared" si="438"/>
        <v>2</v>
      </c>
      <c r="CH348" s="426">
        <f t="shared" si="439"/>
        <v>0</v>
      </c>
      <c r="CI348" s="426">
        <f t="shared" si="440"/>
        <v>7</v>
      </c>
      <c r="CJ348" s="426">
        <f t="shared" si="441"/>
        <v>2</v>
      </c>
      <c r="CK348" s="426">
        <f t="shared" si="447"/>
        <v>1</v>
      </c>
    </row>
    <row r="349" spans="1:89" ht="24">
      <c r="A349" s="253">
        <f t="shared" si="382"/>
        <v>53202</v>
      </c>
      <c r="B349" s="236" t="s">
        <v>292</v>
      </c>
      <c r="C349" s="99" t="b">
        <f t="shared" si="415"/>
        <v>1</v>
      </c>
      <c r="D349" s="492" t="s">
        <v>292</v>
      </c>
      <c r="E349" s="491">
        <v>7021.7000000000007</v>
      </c>
      <c r="F349" s="491">
        <v>3037.5</v>
      </c>
      <c r="G349" s="491"/>
      <c r="H349" s="491">
        <v>2795</v>
      </c>
      <c r="I349" s="493">
        <v>11866.94</v>
      </c>
      <c r="J349" s="491">
        <v>43147</v>
      </c>
      <c r="K349" s="491">
        <v>1645.04</v>
      </c>
      <c r="L349" s="491">
        <v>140069.29999999999</v>
      </c>
      <c r="M349" s="491"/>
      <c r="N349" s="491"/>
      <c r="O349" s="491">
        <v>23535</v>
      </c>
      <c r="P349" s="491">
        <v>32701</v>
      </c>
      <c r="Q349" s="491">
        <v>99706</v>
      </c>
      <c r="R349" s="491"/>
      <c r="S349" s="491">
        <v>1960</v>
      </c>
      <c r="T349" s="491"/>
      <c r="U349" s="491">
        <v>8930</v>
      </c>
      <c r="V349" s="491"/>
      <c r="W349" s="491"/>
      <c r="X349" s="491">
        <v>120448.5</v>
      </c>
      <c r="Y349" s="491"/>
      <c r="Z349" s="491">
        <v>306507</v>
      </c>
      <c r="AA349" s="491">
        <v>696</v>
      </c>
      <c r="AB349" s="491">
        <v>349977</v>
      </c>
      <c r="AC349" s="491"/>
      <c r="AD349" s="491">
        <v>69134.89</v>
      </c>
      <c r="AE349" s="491">
        <v>8205</v>
      </c>
      <c r="AF349" s="491"/>
      <c r="AG349" s="491">
        <v>350</v>
      </c>
      <c r="AH349" s="491">
        <v>23836.5</v>
      </c>
      <c r="AI349" s="491"/>
      <c r="AJ349" s="491">
        <v>2440.75</v>
      </c>
      <c r="AK349" s="491">
        <v>98430.29999999993</v>
      </c>
      <c r="AL349" s="491"/>
      <c r="AM349" s="491">
        <v>5490</v>
      </c>
      <c r="AN349" s="491">
        <v>1260</v>
      </c>
      <c r="AO349" s="491"/>
      <c r="AP349" s="491">
        <v>79792.5</v>
      </c>
      <c r="AQ349" s="491">
        <v>52842.5</v>
      </c>
      <c r="AR349" s="491">
        <v>34188</v>
      </c>
      <c r="AS349" s="491"/>
      <c r="AT349" s="491">
        <v>87150</v>
      </c>
      <c r="AU349" s="491"/>
      <c r="AV349" s="491"/>
      <c r="AW349" s="491">
        <v>3577</v>
      </c>
      <c r="AX349" s="491"/>
      <c r="AY349" s="491"/>
      <c r="AZ349" s="491">
        <v>81048.75</v>
      </c>
      <c r="BA349" s="491"/>
      <c r="BB349" s="491"/>
      <c r="BC349" s="498"/>
      <c r="BD349" s="491"/>
      <c r="BE349" s="491">
        <v>38944</v>
      </c>
      <c r="BF349" s="491">
        <v>1600</v>
      </c>
      <c r="BG349" s="491"/>
      <c r="BH349" s="491">
        <v>1742333.17</v>
      </c>
      <c r="BJ349" s="427">
        <f t="shared" si="416"/>
        <v>2000</v>
      </c>
      <c r="BK349" s="427">
        <f t="shared" si="417"/>
        <v>88000</v>
      </c>
      <c r="BL349" s="427">
        <f t="shared" si="418"/>
        <v>49000</v>
      </c>
      <c r="BM349" s="427">
        <f t="shared" si="419"/>
        <v>2000</v>
      </c>
      <c r="BN349" s="427">
        <f t="shared" si="420"/>
        <v>39000</v>
      </c>
      <c r="BO349" s="427">
        <f t="shared" si="421"/>
        <v>21000</v>
      </c>
      <c r="BP349" s="427">
        <f t="shared" si="422"/>
        <v>6000</v>
      </c>
      <c r="BQ349" s="427">
        <f t="shared" si="423"/>
        <v>99000</v>
      </c>
      <c r="BR349" s="427">
        <f t="shared" si="424"/>
        <v>52000</v>
      </c>
      <c r="BS349" s="427">
        <f t="shared" si="425"/>
        <v>1000</v>
      </c>
      <c r="BT349" s="427">
        <f t="shared" si="426"/>
        <v>100000</v>
      </c>
      <c r="BU349" s="427">
        <f t="shared" si="427"/>
        <v>24000</v>
      </c>
      <c r="BV349" s="427">
        <f t="shared" si="428"/>
        <v>3000</v>
      </c>
      <c r="BW349" s="427">
        <f t="shared" si="429"/>
        <v>350000</v>
      </c>
      <c r="BX349" s="427">
        <f t="shared" si="430"/>
        <v>220000</v>
      </c>
      <c r="BY349" s="427">
        <f t="shared" si="431"/>
        <v>1000</v>
      </c>
      <c r="BZ349" s="427">
        <f t="shared" si="432"/>
        <v>141000</v>
      </c>
      <c r="CA349" s="427">
        <f t="shared" si="433"/>
        <v>53000</v>
      </c>
      <c r="CB349" s="233">
        <f t="shared" si="434"/>
        <v>1000</v>
      </c>
      <c r="CC349" s="233">
        <f t="shared" si="435"/>
        <v>350000</v>
      </c>
      <c r="CD349" s="233">
        <f t="shared" si="436"/>
        <v>55000</v>
      </c>
      <c r="CE349" s="428">
        <f t="shared" si="442"/>
        <v>32</v>
      </c>
      <c r="CF349" s="426">
        <f t="shared" si="437"/>
        <v>7</v>
      </c>
      <c r="CG349" s="426">
        <f t="shared" si="438"/>
        <v>2</v>
      </c>
      <c r="CH349" s="426">
        <f t="shared" si="439"/>
        <v>2</v>
      </c>
      <c r="CI349" s="426">
        <f t="shared" si="440"/>
        <v>12</v>
      </c>
      <c r="CJ349" s="426">
        <f t="shared" si="441"/>
        <v>3</v>
      </c>
      <c r="CK349" s="426">
        <f t="shared" si="447"/>
        <v>4</v>
      </c>
    </row>
    <row r="350" spans="1:89" ht="24">
      <c r="A350" s="253">
        <f t="shared" si="382"/>
        <v>53203</v>
      </c>
      <c r="B350" s="236" t="s">
        <v>293</v>
      </c>
      <c r="C350" s="99" t="b">
        <f t="shared" si="415"/>
        <v>1</v>
      </c>
      <c r="D350" s="492" t="s">
        <v>293</v>
      </c>
      <c r="E350" s="491"/>
      <c r="F350" s="491">
        <v>3628.76</v>
      </c>
      <c r="G350" s="491"/>
      <c r="H350" s="491"/>
      <c r="I350" s="493">
        <v>745</v>
      </c>
      <c r="J350" s="491">
        <v>311319</v>
      </c>
      <c r="K350" s="491"/>
      <c r="L350" s="491">
        <v>145697.5</v>
      </c>
      <c r="M350" s="491"/>
      <c r="N350" s="491">
        <v>28971.16</v>
      </c>
      <c r="O350" s="491"/>
      <c r="P350" s="491">
        <v>271608</v>
      </c>
      <c r="Q350" s="491"/>
      <c r="R350" s="491">
        <v>29389.97</v>
      </c>
      <c r="S350" s="491">
        <v>102971.71</v>
      </c>
      <c r="T350" s="491">
        <v>227.5</v>
      </c>
      <c r="U350" s="491"/>
      <c r="V350" s="491"/>
      <c r="W350" s="491"/>
      <c r="X350" s="491">
        <v>54406.590000000004</v>
      </c>
      <c r="Y350" s="491"/>
      <c r="Z350" s="491">
        <v>24529.5</v>
      </c>
      <c r="AA350" s="491">
        <v>1934.19</v>
      </c>
      <c r="AB350" s="491">
        <v>49502</v>
      </c>
      <c r="AC350" s="491"/>
      <c r="AD350" s="491">
        <v>129168.12</v>
      </c>
      <c r="AE350" s="491">
        <v>2016</v>
      </c>
      <c r="AF350" s="491">
        <v>107716.64</v>
      </c>
      <c r="AG350" s="491"/>
      <c r="AH350" s="491">
        <v>293783.87</v>
      </c>
      <c r="AI350" s="491"/>
      <c r="AJ350" s="491">
        <v>82222.3</v>
      </c>
      <c r="AK350" s="491"/>
      <c r="AL350" s="491"/>
      <c r="AM350" s="491"/>
      <c r="AN350" s="491">
        <v>9540</v>
      </c>
      <c r="AO350" s="491"/>
      <c r="AP350" s="491">
        <v>33523.75</v>
      </c>
      <c r="AQ350" s="491">
        <v>16310.5</v>
      </c>
      <c r="AR350" s="491">
        <v>16936</v>
      </c>
      <c r="AS350" s="491">
        <v>6081.25</v>
      </c>
      <c r="AT350" s="491">
        <v>25171.08</v>
      </c>
      <c r="AU350" s="491"/>
      <c r="AV350" s="491"/>
      <c r="AW350" s="491"/>
      <c r="AX350" s="491">
        <v>20816.25</v>
      </c>
      <c r="AY350" s="491"/>
      <c r="AZ350" s="491">
        <v>26149</v>
      </c>
      <c r="BA350" s="491"/>
      <c r="BB350" s="491"/>
      <c r="BC350" s="498"/>
      <c r="BD350" s="491"/>
      <c r="BE350" s="491">
        <v>7251.5</v>
      </c>
      <c r="BF350" s="491"/>
      <c r="BG350" s="491"/>
      <c r="BH350" s="491">
        <v>1801617.1400000001</v>
      </c>
      <c r="BJ350" s="427">
        <f t="shared" si="416"/>
        <v>7000</v>
      </c>
      <c r="BK350" s="427">
        <f t="shared" si="417"/>
        <v>34000</v>
      </c>
      <c r="BL350" s="427">
        <f t="shared" si="418"/>
        <v>20000</v>
      </c>
      <c r="BM350" s="427">
        <f t="shared" si="419"/>
        <v>8000</v>
      </c>
      <c r="BN350" s="427">
        <f t="shared" si="420"/>
        <v>8000</v>
      </c>
      <c r="BO350" s="427">
        <f t="shared" si="421"/>
        <v>8000</v>
      </c>
      <c r="BP350" s="427">
        <f t="shared" si="422"/>
        <v>0</v>
      </c>
      <c r="BQ350" s="427">
        <f t="shared" si="423"/>
        <v>0</v>
      </c>
      <c r="BR350" s="427">
        <f t="shared" si="424"/>
        <v>0</v>
      </c>
      <c r="BS350" s="427">
        <f t="shared" si="425"/>
        <v>1000</v>
      </c>
      <c r="BT350" s="427">
        <f t="shared" si="426"/>
        <v>312000</v>
      </c>
      <c r="BU350" s="427">
        <f t="shared" si="427"/>
        <v>99000</v>
      </c>
      <c r="BV350" s="427">
        <f t="shared" si="428"/>
        <v>25000</v>
      </c>
      <c r="BW350" s="427">
        <f t="shared" si="429"/>
        <v>83000</v>
      </c>
      <c r="BX350" s="427">
        <f t="shared" si="430"/>
        <v>53000</v>
      </c>
      <c r="BY350" s="427">
        <f t="shared" si="431"/>
        <v>1000</v>
      </c>
      <c r="BZ350" s="427">
        <f t="shared" si="432"/>
        <v>272000</v>
      </c>
      <c r="CA350" s="427">
        <f t="shared" si="433"/>
        <v>119000</v>
      </c>
      <c r="CB350" s="233">
        <f t="shared" si="434"/>
        <v>1000</v>
      </c>
      <c r="CC350" s="233">
        <f t="shared" si="435"/>
        <v>312000</v>
      </c>
      <c r="CD350" s="233">
        <f t="shared" si="436"/>
        <v>67000</v>
      </c>
      <c r="CE350" s="428">
        <f t="shared" si="442"/>
        <v>27</v>
      </c>
      <c r="CF350" s="426">
        <f t="shared" si="437"/>
        <v>8</v>
      </c>
      <c r="CG350" s="426">
        <f t="shared" si="438"/>
        <v>1</v>
      </c>
      <c r="CH350" s="426">
        <f t="shared" si="439"/>
        <v>0</v>
      </c>
      <c r="CI350" s="426">
        <f t="shared" si="440"/>
        <v>11</v>
      </c>
      <c r="CJ350" s="426">
        <f t="shared" si="441"/>
        <v>3</v>
      </c>
      <c r="CK350" s="426">
        <f t="shared" si="447"/>
        <v>2</v>
      </c>
    </row>
    <row r="351" spans="1:89">
      <c r="A351" s="253">
        <f t="shared" si="382"/>
        <v>53204</v>
      </c>
      <c r="B351" s="236" t="s">
        <v>294</v>
      </c>
      <c r="C351" s="99" t="b">
        <f t="shared" si="415"/>
        <v>1</v>
      </c>
      <c r="D351" s="492" t="s">
        <v>294</v>
      </c>
      <c r="E351" s="491">
        <v>7340.49</v>
      </c>
      <c r="F351" s="491">
        <v>267.99</v>
      </c>
      <c r="G351" s="491"/>
      <c r="H351" s="491">
        <v>16057.5</v>
      </c>
      <c r="I351" s="493"/>
      <c r="J351" s="491">
        <v>38834.5</v>
      </c>
      <c r="K351" s="491"/>
      <c r="L351" s="491"/>
      <c r="M351" s="491"/>
      <c r="N351" s="491"/>
      <c r="O351" s="491">
        <v>804</v>
      </c>
      <c r="P351" s="491"/>
      <c r="Q351" s="491">
        <v>14153.5</v>
      </c>
      <c r="R351" s="491"/>
      <c r="S351" s="491">
        <v>15874</v>
      </c>
      <c r="T351" s="491">
        <v>12205</v>
      </c>
      <c r="U351" s="491">
        <v>17161.919999999998</v>
      </c>
      <c r="V351" s="491">
        <v>1485</v>
      </c>
      <c r="W351" s="491">
        <v>19240</v>
      </c>
      <c r="X351" s="491">
        <v>11388</v>
      </c>
      <c r="Y351" s="491"/>
      <c r="Z351" s="491"/>
      <c r="AA351" s="491">
        <v>7899</v>
      </c>
      <c r="AB351" s="491"/>
      <c r="AC351" s="491"/>
      <c r="AD351" s="491">
        <v>148268.25</v>
      </c>
      <c r="AE351" s="491">
        <v>55339.75</v>
      </c>
      <c r="AF351" s="491">
        <v>2250</v>
      </c>
      <c r="AG351" s="491">
        <v>55850.549999999981</v>
      </c>
      <c r="AH351" s="491"/>
      <c r="AI351" s="491"/>
      <c r="AJ351" s="491"/>
      <c r="AK351" s="491"/>
      <c r="AL351" s="491">
        <v>133462.1</v>
      </c>
      <c r="AM351" s="491"/>
      <c r="AN351" s="491">
        <v>1695</v>
      </c>
      <c r="AO351" s="491"/>
      <c r="AP351" s="491"/>
      <c r="AQ351" s="491">
        <v>27268.75</v>
      </c>
      <c r="AR351" s="491"/>
      <c r="AS351" s="491">
        <v>485</v>
      </c>
      <c r="AT351" s="491"/>
      <c r="AU351" s="491"/>
      <c r="AV351" s="491"/>
      <c r="AW351" s="491">
        <v>16.75</v>
      </c>
      <c r="AX351" s="491"/>
      <c r="AY351" s="491"/>
      <c r="AZ351" s="491"/>
      <c r="BA351" s="491"/>
      <c r="BB351" s="491"/>
      <c r="BC351" s="498"/>
      <c r="BD351" s="491">
        <v>33535.25</v>
      </c>
      <c r="BE351" s="491"/>
      <c r="BF351" s="491"/>
      <c r="BG351" s="491"/>
      <c r="BH351" s="491">
        <v>620882.29999999993</v>
      </c>
      <c r="BJ351" s="427">
        <f t="shared" si="416"/>
        <v>1000</v>
      </c>
      <c r="BK351" s="427">
        <f t="shared" si="417"/>
        <v>28000</v>
      </c>
      <c r="BL351" s="427">
        <f t="shared" si="418"/>
        <v>8000</v>
      </c>
      <c r="BM351" s="427">
        <f t="shared" si="419"/>
        <v>34000</v>
      </c>
      <c r="BN351" s="427">
        <f t="shared" si="420"/>
        <v>34000</v>
      </c>
      <c r="BO351" s="427">
        <f t="shared" si="421"/>
        <v>34000</v>
      </c>
      <c r="BP351" s="427">
        <f t="shared" si="422"/>
        <v>134000</v>
      </c>
      <c r="BQ351" s="427">
        <f t="shared" si="423"/>
        <v>134000</v>
      </c>
      <c r="BR351" s="427">
        <f t="shared" si="424"/>
        <v>134000</v>
      </c>
      <c r="BS351" s="427">
        <f t="shared" si="425"/>
        <v>1000</v>
      </c>
      <c r="BT351" s="427">
        <f t="shared" si="426"/>
        <v>149000</v>
      </c>
      <c r="BU351" s="427">
        <f t="shared" si="427"/>
        <v>25000</v>
      </c>
      <c r="BV351" s="427">
        <f t="shared" si="428"/>
        <v>0</v>
      </c>
      <c r="BW351" s="427">
        <f t="shared" si="429"/>
        <v>0</v>
      </c>
      <c r="BX351" s="427">
        <f t="shared" si="430"/>
        <v>0</v>
      </c>
      <c r="BY351" s="427">
        <f t="shared" si="431"/>
        <v>12000</v>
      </c>
      <c r="BZ351" s="427">
        <f t="shared" si="432"/>
        <v>56000</v>
      </c>
      <c r="CA351" s="427">
        <f t="shared" si="433"/>
        <v>29000</v>
      </c>
      <c r="CB351" s="233">
        <f t="shared" si="434"/>
        <v>1000</v>
      </c>
      <c r="CC351" s="233">
        <f t="shared" si="435"/>
        <v>149000</v>
      </c>
      <c r="CD351" s="233">
        <f t="shared" si="436"/>
        <v>27000</v>
      </c>
      <c r="CE351" s="428">
        <f t="shared" si="442"/>
        <v>23</v>
      </c>
      <c r="CF351" s="426">
        <f t="shared" si="437"/>
        <v>4</v>
      </c>
      <c r="CG351" s="426">
        <f t="shared" si="438"/>
        <v>1</v>
      </c>
      <c r="CH351" s="426">
        <f t="shared" si="439"/>
        <v>1</v>
      </c>
      <c r="CI351" s="426">
        <f t="shared" si="440"/>
        <v>14</v>
      </c>
      <c r="CJ351" s="426">
        <f t="shared" si="441"/>
        <v>0</v>
      </c>
      <c r="CK351" s="426">
        <f t="shared" si="447"/>
        <v>3</v>
      </c>
    </row>
    <row r="352" spans="1:89">
      <c r="A352" s="253">
        <f t="shared" si="382"/>
        <v>53205</v>
      </c>
      <c r="B352" s="236" t="s">
        <v>295</v>
      </c>
      <c r="C352" s="99" t="b">
        <f t="shared" si="415"/>
        <v>1</v>
      </c>
      <c r="D352" s="492" t="s">
        <v>295</v>
      </c>
      <c r="E352" s="491">
        <v>114687.5</v>
      </c>
      <c r="F352" s="491"/>
      <c r="G352" s="491">
        <v>14090.84</v>
      </c>
      <c r="H352" s="491">
        <v>20000</v>
      </c>
      <c r="I352" s="493"/>
      <c r="J352" s="491">
        <v>162940</v>
      </c>
      <c r="K352" s="491"/>
      <c r="L352" s="491">
        <v>50384.999999999993</v>
      </c>
      <c r="M352" s="491"/>
      <c r="N352" s="491"/>
      <c r="O352" s="491"/>
      <c r="P352" s="491">
        <v>300</v>
      </c>
      <c r="Q352" s="491">
        <v>1846.25</v>
      </c>
      <c r="R352" s="491"/>
      <c r="S352" s="491"/>
      <c r="T352" s="491"/>
      <c r="U352" s="491">
        <v>13040</v>
      </c>
      <c r="V352" s="491"/>
      <c r="W352" s="491"/>
      <c r="X352" s="491"/>
      <c r="Y352" s="491">
        <v>12850</v>
      </c>
      <c r="Z352" s="491"/>
      <c r="AA352" s="491"/>
      <c r="AB352" s="491"/>
      <c r="AC352" s="491">
        <v>6184</v>
      </c>
      <c r="AD352" s="491">
        <v>165053.25</v>
      </c>
      <c r="AE352" s="491">
        <v>12976.28</v>
      </c>
      <c r="AF352" s="491"/>
      <c r="AG352" s="491"/>
      <c r="AH352" s="491">
        <v>19229.45</v>
      </c>
      <c r="AI352" s="491"/>
      <c r="AJ352" s="491">
        <v>1000</v>
      </c>
      <c r="AK352" s="491"/>
      <c r="AL352" s="491"/>
      <c r="AM352" s="491">
        <v>35445</v>
      </c>
      <c r="AN352" s="491">
        <v>4942.5</v>
      </c>
      <c r="AO352" s="491"/>
      <c r="AP352" s="491">
        <v>29425</v>
      </c>
      <c r="AQ352" s="491">
        <v>8000</v>
      </c>
      <c r="AR352" s="491">
        <v>3780</v>
      </c>
      <c r="AS352" s="491">
        <v>48049</v>
      </c>
      <c r="AT352" s="491">
        <v>16308.5</v>
      </c>
      <c r="AU352" s="491"/>
      <c r="AV352" s="491"/>
      <c r="AW352" s="491">
        <v>12412.72</v>
      </c>
      <c r="AX352" s="491">
        <v>104236</v>
      </c>
      <c r="AY352" s="491">
        <v>2800</v>
      </c>
      <c r="AZ352" s="491"/>
      <c r="BA352" s="491"/>
      <c r="BB352" s="491">
        <v>7550</v>
      </c>
      <c r="BC352" s="498"/>
      <c r="BD352" s="491">
        <v>192662.35</v>
      </c>
      <c r="BE352" s="491"/>
      <c r="BF352" s="491">
        <v>415498.39</v>
      </c>
      <c r="BG352" s="491"/>
      <c r="BH352" s="491">
        <v>1475692.03</v>
      </c>
      <c r="BJ352" s="427">
        <f t="shared" si="416"/>
        <v>3000</v>
      </c>
      <c r="BK352" s="427">
        <f t="shared" si="417"/>
        <v>105000</v>
      </c>
      <c r="BL352" s="427">
        <f t="shared" si="418"/>
        <v>24000</v>
      </c>
      <c r="BM352" s="427">
        <f t="shared" si="419"/>
        <v>193000</v>
      </c>
      <c r="BN352" s="427">
        <f t="shared" si="420"/>
        <v>416000</v>
      </c>
      <c r="BO352" s="427">
        <f t="shared" si="421"/>
        <v>305000</v>
      </c>
      <c r="BP352" s="427">
        <f t="shared" si="422"/>
        <v>36000</v>
      </c>
      <c r="BQ352" s="427">
        <f t="shared" si="423"/>
        <v>36000</v>
      </c>
      <c r="BR352" s="427">
        <f t="shared" si="424"/>
        <v>36000</v>
      </c>
      <c r="BS352" s="427">
        <f t="shared" si="425"/>
        <v>2000</v>
      </c>
      <c r="BT352" s="427">
        <f t="shared" si="426"/>
        <v>166000</v>
      </c>
      <c r="BU352" s="427">
        <f t="shared" si="427"/>
        <v>58000</v>
      </c>
      <c r="BV352" s="427">
        <f t="shared" si="428"/>
        <v>1000</v>
      </c>
      <c r="BW352" s="427">
        <f t="shared" si="429"/>
        <v>15000</v>
      </c>
      <c r="BX352" s="427">
        <f t="shared" si="430"/>
        <v>8000</v>
      </c>
      <c r="BY352" s="427">
        <f t="shared" si="431"/>
        <v>1000</v>
      </c>
      <c r="BZ352" s="427">
        <f t="shared" si="432"/>
        <v>51000</v>
      </c>
      <c r="CA352" s="427">
        <f t="shared" si="433"/>
        <v>22000</v>
      </c>
      <c r="CB352" s="233">
        <f t="shared" si="434"/>
        <v>1000</v>
      </c>
      <c r="CC352" s="233">
        <f t="shared" si="435"/>
        <v>416000</v>
      </c>
      <c r="CD352" s="233">
        <f t="shared" si="436"/>
        <v>55000</v>
      </c>
      <c r="CE352" s="428">
        <f t="shared" si="442"/>
        <v>27</v>
      </c>
      <c r="CF352" s="426">
        <f t="shared" si="437"/>
        <v>10</v>
      </c>
      <c r="CG352" s="426">
        <f t="shared" si="438"/>
        <v>2</v>
      </c>
      <c r="CH352" s="426">
        <f t="shared" si="439"/>
        <v>1</v>
      </c>
      <c r="CI352" s="426">
        <f t="shared" si="440"/>
        <v>9</v>
      </c>
      <c r="CJ352" s="426">
        <f t="shared" si="441"/>
        <v>2</v>
      </c>
      <c r="CK352" s="426">
        <f t="shared" si="447"/>
        <v>3</v>
      </c>
    </row>
    <row r="353" spans="1:89">
      <c r="A353" s="253">
        <f t="shared" si="382"/>
        <v>53206</v>
      </c>
      <c r="B353" s="236" t="s">
        <v>296</v>
      </c>
      <c r="C353" s="99" t="b">
        <f t="shared" si="415"/>
        <v>1</v>
      </c>
      <c r="D353" s="492" t="s">
        <v>296</v>
      </c>
      <c r="E353" s="491">
        <v>19774.5</v>
      </c>
      <c r="F353" s="491">
        <v>17187.489999999998</v>
      </c>
      <c r="G353" s="491">
        <v>1557</v>
      </c>
      <c r="H353" s="491">
        <v>4184.8</v>
      </c>
      <c r="I353" s="493">
        <v>10176.530000000001</v>
      </c>
      <c r="J353" s="491"/>
      <c r="K353" s="491"/>
      <c r="L353" s="491"/>
      <c r="M353" s="491"/>
      <c r="N353" s="491"/>
      <c r="O353" s="491"/>
      <c r="P353" s="491">
        <v>15731.7</v>
      </c>
      <c r="Q353" s="491">
        <v>2307.5</v>
      </c>
      <c r="R353" s="491"/>
      <c r="S353" s="491"/>
      <c r="T353" s="491">
        <v>4853</v>
      </c>
      <c r="U353" s="491"/>
      <c r="V353" s="491"/>
      <c r="W353" s="491">
        <v>16280.25</v>
      </c>
      <c r="X353" s="491"/>
      <c r="Y353" s="491"/>
      <c r="Z353" s="491"/>
      <c r="AA353" s="491"/>
      <c r="AB353" s="491">
        <v>24741</v>
      </c>
      <c r="AC353" s="491"/>
      <c r="AD353" s="491">
        <v>190</v>
      </c>
      <c r="AE353" s="491"/>
      <c r="AF353" s="491"/>
      <c r="AG353" s="491"/>
      <c r="AH353" s="491">
        <v>450</v>
      </c>
      <c r="AI353" s="491"/>
      <c r="AJ353" s="491"/>
      <c r="AK353" s="491"/>
      <c r="AL353" s="491"/>
      <c r="AM353" s="491"/>
      <c r="AN353" s="491"/>
      <c r="AO353" s="491"/>
      <c r="AP353" s="491"/>
      <c r="AQ353" s="491"/>
      <c r="AR353" s="491"/>
      <c r="AS353" s="491"/>
      <c r="AT353" s="491">
        <v>900</v>
      </c>
      <c r="AU353" s="491"/>
      <c r="AV353" s="491"/>
      <c r="AW353" s="491"/>
      <c r="AX353" s="491"/>
      <c r="AY353" s="491"/>
      <c r="AZ353" s="491"/>
      <c r="BA353" s="491"/>
      <c r="BB353" s="491"/>
      <c r="BC353" s="498"/>
      <c r="BD353" s="491">
        <v>522.5</v>
      </c>
      <c r="BE353" s="491"/>
      <c r="BF353" s="491"/>
      <c r="BG353" s="491"/>
      <c r="BH353" s="491">
        <v>118856.26999999999</v>
      </c>
      <c r="BJ353" s="427">
        <f t="shared" si="416"/>
        <v>1000</v>
      </c>
      <c r="BK353" s="427">
        <f t="shared" si="417"/>
        <v>1000</v>
      </c>
      <c r="BL353" s="427">
        <f t="shared" si="418"/>
        <v>1000</v>
      </c>
      <c r="BM353" s="427">
        <f t="shared" si="419"/>
        <v>1000</v>
      </c>
      <c r="BN353" s="427">
        <f t="shared" si="420"/>
        <v>1000</v>
      </c>
      <c r="BO353" s="427">
        <f t="shared" si="421"/>
        <v>1000</v>
      </c>
      <c r="BP353" s="427">
        <f t="shared" si="422"/>
        <v>0</v>
      </c>
      <c r="BQ353" s="427">
        <f t="shared" si="423"/>
        <v>0</v>
      </c>
      <c r="BR353" s="427">
        <f t="shared" si="424"/>
        <v>0</v>
      </c>
      <c r="BS353" s="427">
        <f t="shared" si="425"/>
        <v>1000</v>
      </c>
      <c r="BT353" s="427">
        <f t="shared" si="426"/>
        <v>20000</v>
      </c>
      <c r="BU353" s="427">
        <f t="shared" si="427"/>
        <v>9000</v>
      </c>
      <c r="BV353" s="427">
        <f t="shared" si="428"/>
        <v>2000</v>
      </c>
      <c r="BW353" s="427">
        <f t="shared" si="429"/>
        <v>25000</v>
      </c>
      <c r="BX353" s="427">
        <f t="shared" si="430"/>
        <v>14000</v>
      </c>
      <c r="BY353" s="427">
        <f t="shared" si="431"/>
        <v>11000</v>
      </c>
      <c r="BZ353" s="427">
        <f t="shared" si="432"/>
        <v>16000</v>
      </c>
      <c r="CA353" s="427">
        <f t="shared" si="433"/>
        <v>13000</v>
      </c>
      <c r="CB353" s="233">
        <f t="shared" si="434"/>
        <v>1000</v>
      </c>
      <c r="CC353" s="233">
        <f t="shared" si="435"/>
        <v>25000</v>
      </c>
      <c r="CD353" s="233">
        <f t="shared" si="436"/>
        <v>9000</v>
      </c>
      <c r="CE353" s="428">
        <f t="shared" si="442"/>
        <v>14</v>
      </c>
      <c r="CF353" s="426">
        <f t="shared" si="437"/>
        <v>1</v>
      </c>
      <c r="CG353" s="426">
        <f t="shared" si="438"/>
        <v>1</v>
      </c>
      <c r="CH353" s="426">
        <f t="shared" si="439"/>
        <v>0</v>
      </c>
      <c r="CI353" s="426">
        <f t="shared" si="440"/>
        <v>8</v>
      </c>
      <c r="CJ353" s="426">
        <f t="shared" si="441"/>
        <v>2</v>
      </c>
      <c r="CK353" s="426">
        <f t="shared" si="447"/>
        <v>2</v>
      </c>
    </row>
    <row r="354" spans="1:89" ht="24">
      <c r="A354" s="253">
        <f t="shared" ref="A354:A418" si="448">LEFT(B354,5)*1</f>
        <v>53207</v>
      </c>
      <c r="B354" s="236" t="s">
        <v>297</v>
      </c>
      <c r="C354" s="99" t="b">
        <f t="shared" si="415"/>
        <v>0</v>
      </c>
      <c r="D354" s="492" t="s">
        <v>1529</v>
      </c>
      <c r="E354" s="491"/>
      <c r="F354" s="491"/>
      <c r="G354" s="491">
        <v>712</v>
      </c>
      <c r="H354" s="491"/>
      <c r="I354" s="493">
        <v>1771.25</v>
      </c>
      <c r="J354" s="491">
        <v>2160</v>
      </c>
      <c r="K354" s="491"/>
      <c r="L354" s="491">
        <v>33124</v>
      </c>
      <c r="M354" s="491"/>
      <c r="N354" s="491"/>
      <c r="O354" s="491"/>
      <c r="P354" s="491">
        <v>2380.5</v>
      </c>
      <c r="Q354" s="491">
        <v>459</v>
      </c>
      <c r="R354" s="491">
        <v>61.15</v>
      </c>
      <c r="S354" s="491">
        <v>331.06</v>
      </c>
      <c r="T354" s="491">
        <v>150</v>
      </c>
      <c r="U354" s="491">
        <v>9000</v>
      </c>
      <c r="V354" s="491"/>
      <c r="W354" s="491">
        <v>410</v>
      </c>
      <c r="X354" s="491">
        <v>75</v>
      </c>
      <c r="Y354" s="491"/>
      <c r="Z354" s="491">
        <v>3520</v>
      </c>
      <c r="AA354" s="491"/>
      <c r="AB354" s="491">
        <v>62624</v>
      </c>
      <c r="AC354" s="491"/>
      <c r="AD354" s="491">
        <v>146</v>
      </c>
      <c r="AE354" s="491">
        <v>307</v>
      </c>
      <c r="AF354" s="491">
        <v>544.13</v>
      </c>
      <c r="AG354" s="491">
        <v>4665.0700000000006</v>
      </c>
      <c r="AH354" s="491">
        <v>37767.4</v>
      </c>
      <c r="AI354" s="491">
        <v>1387.5</v>
      </c>
      <c r="AJ354" s="491">
        <v>4266.6000000000004</v>
      </c>
      <c r="AK354" s="491"/>
      <c r="AL354" s="491">
        <v>34466.639999999963</v>
      </c>
      <c r="AM354" s="491">
        <v>6885</v>
      </c>
      <c r="AN354" s="491"/>
      <c r="AO354" s="491"/>
      <c r="AP354" s="491">
        <v>780</v>
      </c>
      <c r="AQ354" s="491"/>
      <c r="AR354" s="491">
        <v>1098</v>
      </c>
      <c r="AS354" s="491"/>
      <c r="AT354" s="491"/>
      <c r="AU354" s="491"/>
      <c r="AV354" s="491"/>
      <c r="AW354" s="491"/>
      <c r="AX354" s="491"/>
      <c r="AY354" s="491"/>
      <c r="AZ354" s="491"/>
      <c r="BA354" s="491">
        <v>450</v>
      </c>
      <c r="BB354" s="491"/>
      <c r="BC354" s="498"/>
      <c r="BD354" s="491">
        <v>225</v>
      </c>
      <c r="BE354" s="491"/>
      <c r="BF354" s="491">
        <v>12347.5</v>
      </c>
      <c r="BG354" s="491"/>
      <c r="BH354" s="491">
        <v>222113.79999999996</v>
      </c>
      <c r="BJ354" s="427">
        <f t="shared" si="416"/>
        <v>1000</v>
      </c>
      <c r="BK354" s="427">
        <f t="shared" si="417"/>
        <v>2000</v>
      </c>
      <c r="BL354" s="427">
        <f t="shared" si="418"/>
        <v>1000</v>
      </c>
      <c r="BM354" s="427">
        <f t="shared" si="419"/>
        <v>1000</v>
      </c>
      <c r="BN354" s="427">
        <f t="shared" si="420"/>
        <v>13000</v>
      </c>
      <c r="BO354" s="427">
        <f t="shared" si="421"/>
        <v>7000</v>
      </c>
      <c r="BP354" s="427">
        <f t="shared" si="422"/>
        <v>7000</v>
      </c>
      <c r="BQ354" s="427">
        <f t="shared" si="423"/>
        <v>35000</v>
      </c>
      <c r="BR354" s="427">
        <f t="shared" si="424"/>
        <v>21000</v>
      </c>
      <c r="BS354" s="427">
        <f t="shared" si="425"/>
        <v>1000</v>
      </c>
      <c r="BT354" s="427">
        <f t="shared" si="426"/>
        <v>38000</v>
      </c>
      <c r="BU354" s="427">
        <f t="shared" si="427"/>
        <v>5000</v>
      </c>
      <c r="BV354" s="427">
        <f t="shared" si="428"/>
        <v>1000</v>
      </c>
      <c r="BW354" s="427">
        <f t="shared" si="429"/>
        <v>63000</v>
      </c>
      <c r="BX354" s="427">
        <f t="shared" si="430"/>
        <v>18000</v>
      </c>
      <c r="BY354" s="427">
        <f t="shared" si="431"/>
        <v>1000</v>
      </c>
      <c r="BZ354" s="427">
        <f t="shared" si="432"/>
        <v>34000</v>
      </c>
      <c r="CA354" s="427">
        <f t="shared" si="433"/>
        <v>8000</v>
      </c>
      <c r="CB354" s="233">
        <f t="shared" si="434"/>
        <v>1000</v>
      </c>
      <c r="CC354" s="233">
        <f t="shared" si="435"/>
        <v>63000</v>
      </c>
      <c r="CD354" s="233">
        <f t="shared" si="436"/>
        <v>8000</v>
      </c>
      <c r="CE354" s="428">
        <f t="shared" si="442"/>
        <v>28</v>
      </c>
      <c r="CF354" s="426">
        <f t="shared" si="437"/>
        <v>3</v>
      </c>
      <c r="CG354" s="426">
        <f t="shared" si="438"/>
        <v>2</v>
      </c>
      <c r="CH354" s="426">
        <f t="shared" si="439"/>
        <v>2</v>
      </c>
      <c r="CI354" s="426">
        <f t="shared" si="440"/>
        <v>10</v>
      </c>
      <c r="CJ354" s="426">
        <f t="shared" si="441"/>
        <v>4</v>
      </c>
      <c r="CK354" s="426">
        <f t="shared" si="447"/>
        <v>7</v>
      </c>
    </row>
    <row r="355" spans="1:89" ht="24">
      <c r="A355" s="253">
        <f t="shared" si="448"/>
        <v>53208</v>
      </c>
      <c r="B355" s="236" t="s">
        <v>298</v>
      </c>
      <c r="C355" s="99" t="b">
        <f t="shared" si="415"/>
        <v>1</v>
      </c>
      <c r="D355" s="492" t="s">
        <v>298</v>
      </c>
      <c r="E355" s="491"/>
      <c r="F355" s="491">
        <v>33.5</v>
      </c>
      <c r="G355" s="491">
        <v>65424.800000000003</v>
      </c>
      <c r="H355" s="491">
        <v>12592.5</v>
      </c>
      <c r="I355" s="493">
        <v>11862</v>
      </c>
      <c r="J355" s="491">
        <v>31657.5</v>
      </c>
      <c r="K355" s="491">
        <v>2713.5</v>
      </c>
      <c r="L355" s="491"/>
      <c r="M355" s="491"/>
      <c r="N355" s="491">
        <v>2720.4</v>
      </c>
      <c r="O355" s="491"/>
      <c r="P355" s="491">
        <v>16784.25</v>
      </c>
      <c r="Q355" s="491"/>
      <c r="R355" s="491"/>
      <c r="S355" s="491">
        <v>3740.65</v>
      </c>
      <c r="T355" s="491"/>
      <c r="U355" s="491"/>
      <c r="V355" s="491"/>
      <c r="W355" s="491">
        <v>26956.75</v>
      </c>
      <c r="X355" s="491">
        <v>100.5</v>
      </c>
      <c r="Y355" s="491"/>
      <c r="Z355" s="491"/>
      <c r="AA355" s="491">
        <v>2784.38</v>
      </c>
      <c r="AB355" s="491"/>
      <c r="AC355" s="491">
        <v>8974.44</v>
      </c>
      <c r="AD355" s="491">
        <v>731.5</v>
      </c>
      <c r="AE355" s="491"/>
      <c r="AF355" s="491">
        <v>7818.14</v>
      </c>
      <c r="AG355" s="491"/>
      <c r="AH355" s="491">
        <v>14793.19</v>
      </c>
      <c r="AI355" s="491"/>
      <c r="AJ355" s="491">
        <v>71054.25</v>
      </c>
      <c r="AK355" s="491"/>
      <c r="AL355" s="491"/>
      <c r="AM355" s="491"/>
      <c r="AN355" s="491"/>
      <c r="AO355" s="491"/>
      <c r="AP355" s="491"/>
      <c r="AQ355" s="491"/>
      <c r="AR355" s="491"/>
      <c r="AS355" s="491"/>
      <c r="AT355" s="491"/>
      <c r="AU355" s="491"/>
      <c r="AV355" s="491"/>
      <c r="AW355" s="491"/>
      <c r="AX355" s="491"/>
      <c r="AY355" s="491"/>
      <c r="AZ355" s="491"/>
      <c r="BA355" s="491"/>
      <c r="BB355" s="491"/>
      <c r="BC355" s="498"/>
      <c r="BD355" s="491"/>
      <c r="BE355" s="491"/>
      <c r="BF355" s="491"/>
      <c r="BG355" s="491">
        <v>3856.77</v>
      </c>
      <c r="BH355" s="491">
        <v>284599.02</v>
      </c>
      <c r="BJ355" s="427">
        <f t="shared" si="416"/>
        <v>0</v>
      </c>
      <c r="BK355" s="427">
        <f t="shared" si="417"/>
        <v>0</v>
      </c>
      <c r="BL355" s="427">
        <f t="shared" si="418"/>
        <v>0</v>
      </c>
      <c r="BM355" s="427">
        <f t="shared" si="419"/>
        <v>4000</v>
      </c>
      <c r="BN355" s="427">
        <f t="shared" si="420"/>
        <v>4000</v>
      </c>
      <c r="BO355" s="427">
        <f t="shared" si="421"/>
        <v>4000</v>
      </c>
      <c r="BP355" s="427">
        <f t="shared" si="422"/>
        <v>0</v>
      </c>
      <c r="BQ355" s="427">
        <f t="shared" si="423"/>
        <v>0</v>
      </c>
      <c r="BR355" s="427">
        <f t="shared" si="424"/>
        <v>0</v>
      </c>
      <c r="BS355" s="427">
        <f t="shared" si="425"/>
        <v>1000</v>
      </c>
      <c r="BT355" s="427">
        <f t="shared" si="426"/>
        <v>32000</v>
      </c>
      <c r="BU355" s="427">
        <f t="shared" si="427"/>
        <v>11000</v>
      </c>
      <c r="BV355" s="427">
        <f t="shared" si="428"/>
        <v>66000</v>
      </c>
      <c r="BW355" s="427">
        <f t="shared" si="429"/>
        <v>72000</v>
      </c>
      <c r="BX355" s="427">
        <f t="shared" si="430"/>
        <v>69000</v>
      </c>
      <c r="BY355" s="427">
        <f t="shared" si="431"/>
        <v>1000</v>
      </c>
      <c r="BZ355" s="427">
        <f t="shared" si="432"/>
        <v>17000</v>
      </c>
      <c r="CA355" s="427">
        <f t="shared" si="433"/>
        <v>10000</v>
      </c>
      <c r="CB355" s="233">
        <f t="shared" si="434"/>
        <v>1000</v>
      </c>
      <c r="CC355" s="233">
        <f t="shared" si="435"/>
        <v>72000</v>
      </c>
      <c r="CD355" s="233">
        <f t="shared" si="436"/>
        <v>16000</v>
      </c>
      <c r="CE355" s="428">
        <f t="shared" si="442"/>
        <v>18</v>
      </c>
      <c r="CF355" s="426">
        <f t="shared" si="437"/>
        <v>0</v>
      </c>
      <c r="CG355" s="426">
        <f t="shared" si="438"/>
        <v>1</v>
      </c>
      <c r="CH355" s="426">
        <f t="shared" si="439"/>
        <v>0</v>
      </c>
      <c r="CI355" s="426">
        <f t="shared" si="440"/>
        <v>12</v>
      </c>
      <c r="CJ355" s="426">
        <f t="shared" si="441"/>
        <v>2</v>
      </c>
      <c r="CK355" s="426">
        <f t="shared" si="447"/>
        <v>4</v>
      </c>
    </row>
    <row r="356" spans="1:89" ht="24">
      <c r="A356" s="253">
        <f t="shared" si="448"/>
        <v>53209</v>
      </c>
      <c r="B356" s="236" t="s">
        <v>299</v>
      </c>
      <c r="C356" s="99" t="b">
        <f t="shared" si="415"/>
        <v>1</v>
      </c>
      <c r="D356" s="492" t="s">
        <v>299</v>
      </c>
      <c r="E356" s="491"/>
      <c r="F356" s="491"/>
      <c r="G356" s="491"/>
      <c r="H356" s="491">
        <v>478421.79</v>
      </c>
      <c r="I356" s="493"/>
      <c r="J356" s="491"/>
      <c r="K356" s="491">
        <v>167720.25</v>
      </c>
      <c r="L356" s="491"/>
      <c r="M356" s="491"/>
      <c r="N356" s="491"/>
      <c r="O356" s="491"/>
      <c r="P356" s="491"/>
      <c r="Q356" s="491"/>
      <c r="R356" s="491">
        <v>49260.840000000004</v>
      </c>
      <c r="S356" s="491">
        <v>69841.94</v>
      </c>
      <c r="T356" s="491"/>
      <c r="U356" s="491">
        <v>176172.27</v>
      </c>
      <c r="V356" s="491"/>
      <c r="W356" s="491"/>
      <c r="X356" s="491">
        <v>119626.73999999999</v>
      </c>
      <c r="Y356" s="491"/>
      <c r="Z356" s="491"/>
      <c r="AA356" s="491"/>
      <c r="AB356" s="491"/>
      <c r="AC356" s="491"/>
      <c r="AD356" s="491"/>
      <c r="AE356" s="491"/>
      <c r="AF356" s="491">
        <v>250930.69999999998</v>
      </c>
      <c r="AG356" s="491"/>
      <c r="AH356" s="491"/>
      <c r="AI356" s="491"/>
      <c r="AJ356" s="491"/>
      <c r="AK356" s="491"/>
      <c r="AL356" s="491"/>
      <c r="AM356" s="491"/>
      <c r="AN356" s="491"/>
      <c r="AO356" s="491"/>
      <c r="AP356" s="491"/>
      <c r="AQ356" s="491"/>
      <c r="AR356" s="491"/>
      <c r="AS356" s="491"/>
      <c r="AT356" s="491"/>
      <c r="AU356" s="491"/>
      <c r="AV356" s="491"/>
      <c r="AW356" s="491"/>
      <c r="AX356" s="491"/>
      <c r="AY356" s="491"/>
      <c r="AZ356" s="491"/>
      <c r="BA356" s="491"/>
      <c r="BB356" s="491"/>
      <c r="BC356" s="498"/>
      <c r="BD356" s="491">
        <v>275628.73</v>
      </c>
      <c r="BE356" s="491"/>
      <c r="BF356" s="491"/>
      <c r="BG356" s="491"/>
      <c r="BH356" s="491">
        <v>1587603.26</v>
      </c>
      <c r="BJ356" s="427">
        <f t="shared" si="416"/>
        <v>0</v>
      </c>
      <c r="BK356" s="427">
        <f t="shared" si="417"/>
        <v>0</v>
      </c>
      <c r="BL356" s="427">
        <f t="shared" si="418"/>
        <v>0</v>
      </c>
      <c r="BM356" s="427">
        <f t="shared" si="419"/>
        <v>276000</v>
      </c>
      <c r="BN356" s="427">
        <f t="shared" si="420"/>
        <v>276000</v>
      </c>
      <c r="BO356" s="427">
        <f t="shared" si="421"/>
        <v>276000</v>
      </c>
      <c r="BP356" s="427">
        <f t="shared" si="422"/>
        <v>0</v>
      </c>
      <c r="BQ356" s="427">
        <f t="shared" si="423"/>
        <v>0</v>
      </c>
      <c r="BR356" s="427">
        <f t="shared" si="424"/>
        <v>0</v>
      </c>
      <c r="BS356" s="427">
        <f t="shared" si="425"/>
        <v>50000</v>
      </c>
      <c r="BT356" s="427">
        <f t="shared" si="426"/>
        <v>479000</v>
      </c>
      <c r="BU356" s="427">
        <f t="shared" si="427"/>
        <v>204000</v>
      </c>
      <c r="BV356" s="427">
        <f t="shared" si="428"/>
        <v>0</v>
      </c>
      <c r="BW356" s="427">
        <f t="shared" si="429"/>
        <v>0</v>
      </c>
      <c r="BX356" s="427">
        <f t="shared" si="430"/>
        <v>0</v>
      </c>
      <c r="BY356" s="427">
        <f t="shared" si="431"/>
        <v>120000</v>
      </c>
      <c r="BZ356" s="427">
        <f t="shared" si="432"/>
        <v>177000</v>
      </c>
      <c r="CA356" s="427">
        <f t="shared" si="433"/>
        <v>148000</v>
      </c>
      <c r="CB356" s="233">
        <f t="shared" si="434"/>
        <v>50000</v>
      </c>
      <c r="CC356" s="233">
        <f t="shared" si="435"/>
        <v>479000</v>
      </c>
      <c r="CD356" s="233">
        <f t="shared" si="436"/>
        <v>199000</v>
      </c>
      <c r="CE356" s="428">
        <f t="shared" si="442"/>
        <v>8</v>
      </c>
      <c r="CF356" s="426">
        <f t="shared" si="437"/>
        <v>0</v>
      </c>
      <c r="CG356" s="426">
        <f t="shared" si="438"/>
        <v>1</v>
      </c>
      <c r="CH356" s="426">
        <f t="shared" si="439"/>
        <v>0</v>
      </c>
      <c r="CI356" s="426">
        <f t="shared" si="440"/>
        <v>5</v>
      </c>
      <c r="CJ356" s="426">
        <f t="shared" si="441"/>
        <v>0</v>
      </c>
      <c r="CK356" s="426">
        <f t="shared" si="447"/>
        <v>2</v>
      </c>
    </row>
    <row r="357" spans="1:89">
      <c r="A357" s="253">
        <f t="shared" si="448"/>
        <v>53210</v>
      </c>
      <c r="B357" s="236" t="s">
        <v>300</v>
      </c>
      <c r="C357" s="99" t="b">
        <f t="shared" si="415"/>
        <v>1</v>
      </c>
      <c r="D357" s="492" t="s">
        <v>300</v>
      </c>
      <c r="E357" s="491"/>
      <c r="F357" s="491"/>
      <c r="G357" s="491"/>
      <c r="H357" s="491"/>
      <c r="I357" s="493"/>
      <c r="J357" s="491"/>
      <c r="K357" s="491"/>
      <c r="L357" s="491"/>
      <c r="M357" s="491"/>
      <c r="N357" s="491">
        <v>888.35</v>
      </c>
      <c r="O357" s="491"/>
      <c r="P357" s="491"/>
      <c r="Q357" s="491"/>
      <c r="R357" s="491"/>
      <c r="S357" s="491">
        <v>5414.67</v>
      </c>
      <c r="T357" s="491"/>
      <c r="U357" s="491"/>
      <c r="V357" s="491"/>
      <c r="W357" s="491">
        <v>6337</v>
      </c>
      <c r="X357" s="491"/>
      <c r="Y357" s="491"/>
      <c r="Z357" s="491">
        <v>18135.5</v>
      </c>
      <c r="AA357" s="491">
        <v>1858</v>
      </c>
      <c r="AB357" s="491">
        <v>2000</v>
      </c>
      <c r="AC357" s="491"/>
      <c r="AD357" s="491">
        <v>1500</v>
      </c>
      <c r="AE357" s="491">
        <v>1800</v>
      </c>
      <c r="AF357" s="491"/>
      <c r="AG357" s="491">
        <v>4000</v>
      </c>
      <c r="AH357" s="491">
        <v>7770</v>
      </c>
      <c r="AI357" s="491"/>
      <c r="AJ357" s="491">
        <v>10955</v>
      </c>
      <c r="AK357" s="491"/>
      <c r="AL357" s="491"/>
      <c r="AM357" s="491">
        <v>10000</v>
      </c>
      <c r="AN357" s="491">
        <v>7350</v>
      </c>
      <c r="AO357" s="491"/>
      <c r="AP357" s="491">
        <v>4300</v>
      </c>
      <c r="AQ357" s="491"/>
      <c r="AR357" s="491"/>
      <c r="AS357" s="491">
        <v>3019.37</v>
      </c>
      <c r="AT357" s="491"/>
      <c r="AU357" s="491">
        <v>420</v>
      </c>
      <c r="AV357" s="491"/>
      <c r="AW357" s="491">
        <v>200</v>
      </c>
      <c r="AX357" s="491">
        <v>92664.5</v>
      </c>
      <c r="AY357" s="491"/>
      <c r="AZ357" s="491"/>
      <c r="BA357" s="491"/>
      <c r="BB357" s="491">
        <v>84175.66</v>
      </c>
      <c r="BC357" s="498"/>
      <c r="BD357" s="491">
        <v>3267.5</v>
      </c>
      <c r="BE357" s="491"/>
      <c r="BF357" s="491"/>
      <c r="BG357" s="491">
        <v>1320</v>
      </c>
      <c r="BH357" s="491">
        <v>267375.55</v>
      </c>
      <c r="BJ357" s="427">
        <f t="shared" si="416"/>
        <v>1000</v>
      </c>
      <c r="BK357" s="427">
        <f t="shared" si="417"/>
        <v>93000</v>
      </c>
      <c r="BL357" s="427">
        <f t="shared" si="418"/>
        <v>28000</v>
      </c>
      <c r="BM357" s="427">
        <f t="shared" si="419"/>
        <v>2000</v>
      </c>
      <c r="BN357" s="427">
        <f t="shared" si="420"/>
        <v>4000</v>
      </c>
      <c r="BO357" s="427">
        <f t="shared" si="421"/>
        <v>3000</v>
      </c>
      <c r="BP357" s="427">
        <f t="shared" si="422"/>
        <v>10000</v>
      </c>
      <c r="BQ357" s="427">
        <f t="shared" si="423"/>
        <v>10000</v>
      </c>
      <c r="BR357" s="427">
        <f t="shared" si="424"/>
        <v>10000</v>
      </c>
      <c r="BS357" s="427">
        <f t="shared" si="425"/>
        <v>1000</v>
      </c>
      <c r="BT357" s="427">
        <f t="shared" si="426"/>
        <v>8000</v>
      </c>
      <c r="BU357" s="427">
        <f t="shared" si="427"/>
        <v>5000</v>
      </c>
      <c r="BV357" s="427">
        <f t="shared" si="428"/>
        <v>2000</v>
      </c>
      <c r="BW357" s="427">
        <f t="shared" si="429"/>
        <v>19000</v>
      </c>
      <c r="BX357" s="427">
        <f t="shared" si="430"/>
        <v>11000</v>
      </c>
      <c r="BY357" s="427">
        <f t="shared" si="431"/>
        <v>4000</v>
      </c>
      <c r="BZ357" s="427">
        <f t="shared" si="432"/>
        <v>4000</v>
      </c>
      <c r="CA357" s="427">
        <f t="shared" si="433"/>
        <v>4000</v>
      </c>
      <c r="CB357" s="233">
        <f t="shared" si="434"/>
        <v>1000</v>
      </c>
      <c r="CC357" s="233">
        <f t="shared" si="435"/>
        <v>93000</v>
      </c>
      <c r="CD357" s="233">
        <f t="shared" si="436"/>
        <v>13000</v>
      </c>
      <c r="CE357" s="428">
        <f t="shared" si="442"/>
        <v>21</v>
      </c>
      <c r="CF357" s="426">
        <f t="shared" si="437"/>
        <v>7</v>
      </c>
      <c r="CG357" s="426">
        <f t="shared" si="438"/>
        <v>2</v>
      </c>
      <c r="CH357" s="426">
        <f t="shared" si="439"/>
        <v>1</v>
      </c>
      <c r="CI357" s="426">
        <f t="shared" si="440"/>
        <v>7</v>
      </c>
      <c r="CJ357" s="426">
        <f t="shared" si="441"/>
        <v>3</v>
      </c>
      <c r="CK357" s="426">
        <f t="shared" si="447"/>
        <v>1</v>
      </c>
    </row>
    <row r="358" spans="1:89" ht="24">
      <c r="A358" s="253">
        <f t="shared" si="448"/>
        <v>53211</v>
      </c>
      <c r="B358" s="236" t="s">
        <v>301</v>
      </c>
      <c r="C358" s="99" t="b">
        <f t="shared" si="415"/>
        <v>1</v>
      </c>
      <c r="D358" s="492" t="s">
        <v>301</v>
      </c>
      <c r="E358" s="491"/>
      <c r="F358" s="491">
        <v>45105</v>
      </c>
      <c r="G358" s="491"/>
      <c r="H358" s="491"/>
      <c r="I358" s="493">
        <v>132556</v>
      </c>
      <c r="J358" s="491">
        <v>57223.65</v>
      </c>
      <c r="K358" s="491">
        <v>31403.13</v>
      </c>
      <c r="L358" s="491">
        <v>784.95</v>
      </c>
      <c r="M358" s="491"/>
      <c r="N358" s="491">
        <v>21431</v>
      </c>
      <c r="O358" s="491"/>
      <c r="P358" s="491">
        <v>56247.5</v>
      </c>
      <c r="Q358" s="491">
        <v>2878</v>
      </c>
      <c r="R358" s="491">
        <v>14968.84</v>
      </c>
      <c r="S358" s="491">
        <v>57538.53</v>
      </c>
      <c r="T358" s="491"/>
      <c r="U358" s="491"/>
      <c r="V358" s="491">
        <v>8761.9</v>
      </c>
      <c r="W358" s="491"/>
      <c r="X358" s="491">
        <v>19629.5</v>
      </c>
      <c r="Y358" s="491"/>
      <c r="Z358" s="491"/>
      <c r="AA358" s="491"/>
      <c r="AB358" s="491"/>
      <c r="AC358" s="491">
        <v>4022.73</v>
      </c>
      <c r="AD358" s="491">
        <v>24093.75</v>
      </c>
      <c r="AE358" s="491"/>
      <c r="AF358" s="491">
        <v>54862.03</v>
      </c>
      <c r="AG358" s="491"/>
      <c r="AH358" s="491">
        <v>35035</v>
      </c>
      <c r="AI358" s="491"/>
      <c r="AJ358" s="491"/>
      <c r="AK358" s="491"/>
      <c r="AL358" s="491">
        <v>42201.65</v>
      </c>
      <c r="AM358" s="491"/>
      <c r="AN358" s="491"/>
      <c r="AO358" s="491"/>
      <c r="AP358" s="491"/>
      <c r="AQ358" s="491"/>
      <c r="AR358" s="491"/>
      <c r="AS358" s="491"/>
      <c r="AT358" s="491"/>
      <c r="AU358" s="491"/>
      <c r="AV358" s="491"/>
      <c r="AW358" s="491"/>
      <c r="AX358" s="491"/>
      <c r="AY358" s="491"/>
      <c r="AZ358" s="491"/>
      <c r="BA358" s="491"/>
      <c r="BB358" s="491"/>
      <c r="BC358" s="498"/>
      <c r="BD358" s="491">
        <v>18955</v>
      </c>
      <c r="BE358" s="491">
        <v>3510</v>
      </c>
      <c r="BF358" s="491"/>
      <c r="BG358" s="491">
        <v>2781.86</v>
      </c>
      <c r="BH358" s="491">
        <v>633990.02000000014</v>
      </c>
      <c r="BJ358" s="427">
        <f t="shared" si="416"/>
        <v>0</v>
      </c>
      <c r="BK358" s="427">
        <f t="shared" si="417"/>
        <v>0</v>
      </c>
      <c r="BL358" s="427">
        <f t="shared" si="418"/>
        <v>0</v>
      </c>
      <c r="BM358" s="427">
        <f t="shared" si="419"/>
        <v>3000</v>
      </c>
      <c r="BN358" s="427">
        <f t="shared" si="420"/>
        <v>19000</v>
      </c>
      <c r="BO358" s="427">
        <f t="shared" si="421"/>
        <v>9000</v>
      </c>
      <c r="BP358" s="427">
        <f t="shared" si="422"/>
        <v>43000</v>
      </c>
      <c r="BQ358" s="427">
        <f t="shared" si="423"/>
        <v>43000</v>
      </c>
      <c r="BR358" s="427">
        <f t="shared" si="424"/>
        <v>43000</v>
      </c>
      <c r="BS358" s="427">
        <f t="shared" si="425"/>
        <v>3000</v>
      </c>
      <c r="BT358" s="427">
        <f t="shared" si="426"/>
        <v>58000</v>
      </c>
      <c r="BU358" s="427">
        <f t="shared" si="427"/>
        <v>31000</v>
      </c>
      <c r="BV358" s="427">
        <f t="shared" si="428"/>
        <v>0</v>
      </c>
      <c r="BW358" s="427">
        <f t="shared" si="429"/>
        <v>0</v>
      </c>
      <c r="BX358" s="427">
        <f t="shared" si="430"/>
        <v>0</v>
      </c>
      <c r="BY358" s="427">
        <f t="shared" si="431"/>
        <v>1000</v>
      </c>
      <c r="BZ358" s="427">
        <f t="shared" si="432"/>
        <v>133000</v>
      </c>
      <c r="CA358" s="427">
        <f t="shared" si="433"/>
        <v>53000</v>
      </c>
      <c r="CB358" s="233">
        <f t="shared" si="434"/>
        <v>1000</v>
      </c>
      <c r="CC358" s="233">
        <f t="shared" si="435"/>
        <v>133000</v>
      </c>
      <c r="CD358" s="233">
        <f t="shared" si="436"/>
        <v>32000</v>
      </c>
      <c r="CE358" s="428">
        <f t="shared" si="442"/>
        <v>20</v>
      </c>
      <c r="CF358" s="426">
        <f t="shared" si="437"/>
        <v>0</v>
      </c>
      <c r="CG358" s="426">
        <f t="shared" si="438"/>
        <v>3</v>
      </c>
      <c r="CH358" s="426">
        <f t="shared" si="439"/>
        <v>1</v>
      </c>
      <c r="CI358" s="426">
        <f t="shared" si="440"/>
        <v>12</v>
      </c>
      <c r="CJ358" s="426">
        <f t="shared" si="441"/>
        <v>0</v>
      </c>
      <c r="CK358" s="426">
        <f t="shared" si="447"/>
        <v>2</v>
      </c>
    </row>
    <row r="359" spans="1:89" ht="24">
      <c r="A359" s="253">
        <f t="shared" si="448"/>
        <v>53212</v>
      </c>
      <c r="B359" s="236" t="s">
        <v>302</v>
      </c>
      <c r="C359" s="99" t="b">
        <f t="shared" si="415"/>
        <v>1</v>
      </c>
      <c r="D359" s="492" t="s">
        <v>302</v>
      </c>
      <c r="E359" s="491"/>
      <c r="F359" s="491"/>
      <c r="G359" s="491"/>
      <c r="H359" s="491"/>
      <c r="I359" s="493"/>
      <c r="J359" s="491">
        <v>15000</v>
      </c>
      <c r="K359" s="491"/>
      <c r="L359" s="491"/>
      <c r="M359" s="491"/>
      <c r="N359" s="491"/>
      <c r="O359" s="491"/>
      <c r="P359" s="491"/>
      <c r="Q359" s="491"/>
      <c r="R359" s="491"/>
      <c r="S359" s="491"/>
      <c r="T359" s="491"/>
      <c r="U359" s="491"/>
      <c r="V359" s="491"/>
      <c r="W359" s="491">
        <v>30000</v>
      </c>
      <c r="X359" s="491"/>
      <c r="Y359" s="491"/>
      <c r="Z359" s="491">
        <v>2000</v>
      </c>
      <c r="AA359" s="491"/>
      <c r="AB359" s="491">
        <v>15000</v>
      </c>
      <c r="AC359" s="491"/>
      <c r="AD359" s="491"/>
      <c r="AE359" s="491"/>
      <c r="AF359" s="491"/>
      <c r="AG359" s="491">
        <v>59196.99</v>
      </c>
      <c r="AH359" s="491"/>
      <c r="AI359" s="491"/>
      <c r="AJ359" s="491"/>
      <c r="AK359" s="491"/>
      <c r="AL359" s="491"/>
      <c r="AM359" s="491"/>
      <c r="AN359" s="491"/>
      <c r="AO359" s="491"/>
      <c r="AP359" s="491"/>
      <c r="AQ359" s="491"/>
      <c r="AR359" s="491"/>
      <c r="AS359" s="491"/>
      <c r="AT359" s="491"/>
      <c r="AU359" s="491">
        <v>30000</v>
      </c>
      <c r="AV359" s="491"/>
      <c r="AW359" s="491"/>
      <c r="AX359" s="491"/>
      <c r="AY359" s="491"/>
      <c r="AZ359" s="491"/>
      <c r="BA359" s="491"/>
      <c r="BB359" s="491"/>
      <c r="BC359" s="498"/>
      <c r="BD359" s="491"/>
      <c r="BE359" s="491"/>
      <c r="BF359" s="491"/>
      <c r="BG359" s="491">
        <v>450</v>
      </c>
      <c r="BH359" s="491">
        <v>151646.99</v>
      </c>
      <c r="BJ359" s="427">
        <f t="shared" si="416"/>
        <v>30000</v>
      </c>
      <c r="BK359" s="427">
        <f t="shared" si="417"/>
        <v>30000</v>
      </c>
      <c r="BL359" s="427">
        <f t="shared" si="418"/>
        <v>30000</v>
      </c>
      <c r="BM359" s="427">
        <f t="shared" si="419"/>
        <v>1000</v>
      </c>
      <c r="BN359" s="427">
        <f t="shared" si="420"/>
        <v>1000</v>
      </c>
      <c r="BO359" s="427">
        <f t="shared" si="421"/>
        <v>1000</v>
      </c>
      <c r="BP359" s="427">
        <f t="shared" si="422"/>
        <v>0</v>
      </c>
      <c r="BQ359" s="427">
        <f t="shared" si="423"/>
        <v>0</v>
      </c>
      <c r="BR359" s="427">
        <f t="shared" si="424"/>
        <v>0</v>
      </c>
      <c r="BS359" s="427">
        <f t="shared" si="425"/>
        <v>15000</v>
      </c>
      <c r="BT359" s="427">
        <f t="shared" si="426"/>
        <v>30000</v>
      </c>
      <c r="BU359" s="427">
        <f t="shared" si="427"/>
        <v>23000</v>
      </c>
      <c r="BV359" s="427">
        <f t="shared" si="428"/>
        <v>2000</v>
      </c>
      <c r="BW359" s="427">
        <f t="shared" si="429"/>
        <v>15000</v>
      </c>
      <c r="BX359" s="427">
        <f t="shared" si="430"/>
        <v>9000</v>
      </c>
      <c r="BY359" s="427">
        <f t="shared" si="431"/>
        <v>60000</v>
      </c>
      <c r="BZ359" s="427">
        <f t="shared" si="432"/>
        <v>60000</v>
      </c>
      <c r="CA359" s="427">
        <f t="shared" si="433"/>
        <v>60000</v>
      </c>
      <c r="CB359" s="233">
        <f t="shared" si="434"/>
        <v>1000</v>
      </c>
      <c r="CC359" s="233">
        <f t="shared" si="435"/>
        <v>60000</v>
      </c>
      <c r="CD359" s="233">
        <f t="shared" si="436"/>
        <v>22000</v>
      </c>
      <c r="CE359" s="428">
        <f t="shared" si="442"/>
        <v>7</v>
      </c>
      <c r="CF359" s="426">
        <f t="shared" si="437"/>
        <v>1</v>
      </c>
      <c r="CG359" s="426">
        <f t="shared" si="438"/>
        <v>1</v>
      </c>
      <c r="CH359" s="426">
        <f t="shared" si="439"/>
        <v>0</v>
      </c>
      <c r="CI359" s="426">
        <f t="shared" si="440"/>
        <v>2</v>
      </c>
      <c r="CJ359" s="426">
        <f t="shared" si="441"/>
        <v>2</v>
      </c>
      <c r="CK359" s="426">
        <f t="shared" si="447"/>
        <v>1</v>
      </c>
    </row>
    <row r="360" spans="1:89">
      <c r="A360" s="253">
        <f t="shared" si="448"/>
        <v>53213</v>
      </c>
      <c r="B360" s="236" t="s">
        <v>303</v>
      </c>
      <c r="C360" s="99" t="b">
        <f t="shared" si="415"/>
        <v>1</v>
      </c>
      <c r="D360" s="492" t="s">
        <v>303</v>
      </c>
      <c r="E360" s="491">
        <v>2212.5</v>
      </c>
      <c r="F360" s="491">
        <v>55955.490000000005</v>
      </c>
      <c r="G360" s="491">
        <v>41568.75</v>
      </c>
      <c r="H360" s="491">
        <v>18957</v>
      </c>
      <c r="I360" s="493">
        <v>69638.06</v>
      </c>
      <c r="J360" s="491">
        <v>9542.5</v>
      </c>
      <c r="K360" s="491">
        <v>17010</v>
      </c>
      <c r="L360" s="491">
        <v>12480</v>
      </c>
      <c r="M360" s="491"/>
      <c r="N360" s="491">
        <v>1260</v>
      </c>
      <c r="O360" s="491">
        <v>11967.5</v>
      </c>
      <c r="P360" s="491">
        <v>11820.66</v>
      </c>
      <c r="Q360" s="491">
        <v>14407.44</v>
      </c>
      <c r="R360" s="491">
        <v>1876.61</v>
      </c>
      <c r="S360" s="491">
        <v>9407.7099999999991</v>
      </c>
      <c r="T360" s="491">
        <v>8870</v>
      </c>
      <c r="U360" s="491">
        <v>19330.57</v>
      </c>
      <c r="V360" s="491">
        <v>17045.05</v>
      </c>
      <c r="W360" s="491">
        <v>25434.390000000003</v>
      </c>
      <c r="X360" s="491">
        <v>3600</v>
      </c>
      <c r="Y360" s="491"/>
      <c r="Z360" s="491">
        <v>1115</v>
      </c>
      <c r="AA360" s="491">
        <v>7286.25</v>
      </c>
      <c r="AB360" s="491">
        <v>75283</v>
      </c>
      <c r="AC360" s="491"/>
      <c r="AD360" s="491"/>
      <c r="AE360" s="491">
        <v>59368.020000000004</v>
      </c>
      <c r="AF360" s="491">
        <v>31600.91</v>
      </c>
      <c r="AG360" s="491">
        <v>26940.989999999998</v>
      </c>
      <c r="AH360" s="491">
        <v>14429</v>
      </c>
      <c r="AI360" s="491">
        <v>45867.25</v>
      </c>
      <c r="AJ360" s="491">
        <v>58615</v>
      </c>
      <c r="AK360" s="491"/>
      <c r="AL360" s="491"/>
      <c r="AM360" s="491">
        <v>2000</v>
      </c>
      <c r="AN360" s="491">
        <v>16620.43</v>
      </c>
      <c r="AO360" s="491"/>
      <c r="AP360" s="491"/>
      <c r="AQ360" s="491"/>
      <c r="AR360" s="491"/>
      <c r="AS360" s="491">
        <v>6207</v>
      </c>
      <c r="AT360" s="491">
        <v>35</v>
      </c>
      <c r="AU360" s="491"/>
      <c r="AV360" s="491"/>
      <c r="AW360" s="491">
        <v>50</v>
      </c>
      <c r="AX360" s="491">
        <v>43011.25</v>
      </c>
      <c r="AY360" s="491"/>
      <c r="AZ360" s="491">
        <v>406.25</v>
      </c>
      <c r="BA360" s="491"/>
      <c r="BB360" s="491">
        <v>340</v>
      </c>
      <c r="BC360" s="498"/>
      <c r="BD360" s="491">
        <v>1948.46</v>
      </c>
      <c r="BE360" s="491"/>
      <c r="BF360" s="491"/>
      <c r="BG360" s="491">
        <v>23034.31</v>
      </c>
      <c r="BH360" s="491">
        <v>766542.35</v>
      </c>
      <c r="BJ360" s="427">
        <f t="shared" si="416"/>
        <v>1000</v>
      </c>
      <c r="BK360" s="427">
        <f t="shared" si="417"/>
        <v>44000</v>
      </c>
      <c r="BL360" s="427">
        <f t="shared" si="418"/>
        <v>10000</v>
      </c>
      <c r="BM360" s="427">
        <f t="shared" si="419"/>
        <v>2000</v>
      </c>
      <c r="BN360" s="427">
        <f t="shared" si="420"/>
        <v>24000</v>
      </c>
      <c r="BO360" s="427">
        <f t="shared" si="421"/>
        <v>13000</v>
      </c>
      <c r="BP360" s="427">
        <f t="shared" si="422"/>
        <v>2000</v>
      </c>
      <c r="BQ360" s="427">
        <f t="shared" si="423"/>
        <v>2000</v>
      </c>
      <c r="BR360" s="427">
        <f t="shared" si="424"/>
        <v>2000</v>
      </c>
      <c r="BS360" s="427">
        <f t="shared" si="425"/>
        <v>2000</v>
      </c>
      <c r="BT360" s="427">
        <f t="shared" si="426"/>
        <v>60000</v>
      </c>
      <c r="BU360" s="427">
        <f t="shared" si="427"/>
        <v>20000</v>
      </c>
      <c r="BV360" s="427">
        <f t="shared" si="428"/>
        <v>2000</v>
      </c>
      <c r="BW360" s="427">
        <f t="shared" si="429"/>
        <v>76000</v>
      </c>
      <c r="BX360" s="427">
        <f t="shared" si="430"/>
        <v>45000</v>
      </c>
      <c r="BY360" s="427">
        <f t="shared" si="431"/>
        <v>4000</v>
      </c>
      <c r="BZ360" s="427">
        <f t="shared" si="432"/>
        <v>70000</v>
      </c>
      <c r="CA360" s="427">
        <f t="shared" si="433"/>
        <v>28000</v>
      </c>
      <c r="CB360" s="233">
        <f t="shared" si="434"/>
        <v>1000</v>
      </c>
      <c r="CC360" s="233">
        <f t="shared" si="435"/>
        <v>76000</v>
      </c>
      <c r="CD360" s="233">
        <f t="shared" si="436"/>
        <v>21000</v>
      </c>
      <c r="CE360" s="428">
        <f t="shared" si="442"/>
        <v>38</v>
      </c>
      <c r="CF360" s="426">
        <f t="shared" si="437"/>
        <v>7</v>
      </c>
      <c r="CG360" s="426">
        <f t="shared" si="438"/>
        <v>2</v>
      </c>
      <c r="CH360" s="426">
        <f t="shared" si="439"/>
        <v>1</v>
      </c>
      <c r="CI360" s="426">
        <f t="shared" si="440"/>
        <v>17</v>
      </c>
      <c r="CJ360" s="426">
        <f t="shared" si="441"/>
        <v>4</v>
      </c>
      <c r="CK360" s="426">
        <f t="shared" si="447"/>
        <v>5</v>
      </c>
    </row>
    <row r="361" spans="1:89">
      <c r="A361" s="253">
        <f t="shared" si="448"/>
        <v>53214</v>
      </c>
      <c r="B361" s="236" t="s">
        <v>304</v>
      </c>
      <c r="C361" s="99" t="b">
        <f t="shared" si="415"/>
        <v>1</v>
      </c>
      <c r="D361" s="492" t="s">
        <v>304</v>
      </c>
      <c r="E361" s="491">
        <v>11807.93</v>
      </c>
      <c r="F361" s="491">
        <v>17711.89</v>
      </c>
      <c r="G361" s="491">
        <v>19679.88</v>
      </c>
      <c r="H361" s="491">
        <v>15743.9</v>
      </c>
      <c r="I361" s="493">
        <v>47231.7</v>
      </c>
      <c r="J361" s="491">
        <v>27551.82</v>
      </c>
      <c r="K361" s="491"/>
      <c r="L361" s="491">
        <v>51167.679999999993</v>
      </c>
      <c r="M361" s="491"/>
      <c r="N361" s="491">
        <v>3935.98</v>
      </c>
      <c r="O361" s="491">
        <v>3935.98</v>
      </c>
      <c r="P361" s="491">
        <v>7871.97</v>
      </c>
      <c r="Q361" s="491">
        <v>1967.99</v>
      </c>
      <c r="R361" s="491">
        <v>5903.96</v>
      </c>
      <c r="S361" s="491">
        <v>3935.98</v>
      </c>
      <c r="T361" s="491"/>
      <c r="U361" s="491">
        <v>3935.98</v>
      </c>
      <c r="V361" s="491"/>
      <c r="W361" s="491">
        <v>19679.88</v>
      </c>
      <c r="X361" s="491"/>
      <c r="Y361" s="491">
        <v>20961.89</v>
      </c>
      <c r="Z361" s="491">
        <v>202562.01</v>
      </c>
      <c r="AA361" s="491">
        <v>42870.91</v>
      </c>
      <c r="AB361" s="491">
        <v>45252</v>
      </c>
      <c r="AC361" s="491">
        <v>1967.99</v>
      </c>
      <c r="AD361" s="491">
        <v>3935.98</v>
      </c>
      <c r="AE361" s="491">
        <v>80259.259999999995</v>
      </c>
      <c r="AF361" s="491">
        <v>5903.9699999999993</v>
      </c>
      <c r="AG361" s="491">
        <v>161039.64999999997</v>
      </c>
      <c r="AH361" s="491">
        <v>1967.99</v>
      </c>
      <c r="AI361" s="491">
        <v>33455.79</v>
      </c>
      <c r="AJ361" s="491">
        <v>2010</v>
      </c>
      <c r="AK361" s="491"/>
      <c r="AL361" s="491"/>
      <c r="AM361" s="491">
        <v>1967.99</v>
      </c>
      <c r="AN361" s="491"/>
      <c r="AO361" s="491"/>
      <c r="AP361" s="491">
        <v>9839.94</v>
      </c>
      <c r="AQ361" s="491">
        <v>1967.99</v>
      </c>
      <c r="AR361" s="491">
        <v>1968</v>
      </c>
      <c r="AS361" s="491">
        <v>3935.98</v>
      </c>
      <c r="AT361" s="491"/>
      <c r="AU361" s="491"/>
      <c r="AV361" s="491"/>
      <c r="AW361" s="491">
        <v>3935.98</v>
      </c>
      <c r="AX361" s="491">
        <v>7871.95</v>
      </c>
      <c r="AY361" s="491">
        <v>5904</v>
      </c>
      <c r="AZ361" s="491">
        <v>11807.93</v>
      </c>
      <c r="BA361" s="491"/>
      <c r="BB361" s="491"/>
      <c r="BC361" s="498"/>
      <c r="BD361" s="491">
        <v>19806.400000000001</v>
      </c>
      <c r="BE361" s="491">
        <v>5903.96</v>
      </c>
      <c r="BF361" s="491"/>
      <c r="BG361" s="491">
        <v>1967.99</v>
      </c>
      <c r="BH361" s="491">
        <v>921128.06999999983</v>
      </c>
      <c r="BJ361" s="427">
        <f t="shared" si="416"/>
        <v>2000</v>
      </c>
      <c r="BK361" s="427">
        <f t="shared" si="417"/>
        <v>12000</v>
      </c>
      <c r="BL361" s="427">
        <f t="shared" si="418"/>
        <v>6000</v>
      </c>
      <c r="BM361" s="427">
        <f t="shared" si="419"/>
        <v>2000</v>
      </c>
      <c r="BN361" s="427">
        <f t="shared" si="420"/>
        <v>20000</v>
      </c>
      <c r="BO361" s="427">
        <f t="shared" si="421"/>
        <v>10000</v>
      </c>
      <c r="BP361" s="427">
        <f t="shared" si="422"/>
        <v>2000</v>
      </c>
      <c r="BQ361" s="427">
        <f t="shared" si="423"/>
        <v>2000</v>
      </c>
      <c r="BR361" s="427">
        <f t="shared" si="424"/>
        <v>2000</v>
      </c>
      <c r="BS361" s="427">
        <f t="shared" si="425"/>
        <v>2000</v>
      </c>
      <c r="BT361" s="427">
        <f t="shared" si="426"/>
        <v>81000</v>
      </c>
      <c r="BU361" s="427">
        <f t="shared" si="427"/>
        <v>17000</v>
      </c>
      <c r="BV361" s="427">
        <f t="shared" si="428"/>
        <v>3000</v>
      </c>
      <c r="BW361" s="427">
        <f t="shared" si="429"/>
        <v>203000</v>
      </c>
      <c r="BX361" s="427">
        <f t="shared" si="430"/>
        <v>68000</v>
      </c>
      <c r="BY361" s="427">
        <f t="shared" si="431"/>
        <v>4000</v>
      </c>
      <c r="BZ361" s="427">
        <f t="shared" si="432"/>
        <v>162000</v>
      </c>
      <c r="CA361" s="427">
        <f t="shared" si="433"/>
        <v>51000</v>
      </c>
      <c r="CB361" s="233">
        <f t="shared" si="434"/>
        <v>2000</v>
      </c>
      <c r="CC361" s="233">
        <f t="shared" si="435"/>
        <v>203000</v>
      </c>
      <c r="CD361" s="233">
        <f t="shared" si="436"/>
        <v>24000</v>
      </c>
      <c r="CE361" s="428">
        <f t="shared" si="442"/>
        <v>39</v>
      </c>
      <c r="CF361" s="426">
        <f t="shared" si="437"/>
        <v>8</v>
      </c>
      <c r="CG361" s="426">
        <f t="shared" si="438"/>
        <v>3</v>
      </c>
      <c r="CH361" s="426">
        <f t="shared" si="439"/>
        <v>1</v>
      </c>
      <c r="CI361" s="426">
        <f t="shared" si="440"/>
        <v>17</v>
      </c>
      <c r="CJ361" s="426">
        <f t="shared" si="441"/>
        <v>4</v>
      </c>
      <c r="CK361" s="426">
        <f t="shared" si="447"/>
        <v>4</v>
      </c>
    </row>
    <row r="362" spans="1:89">
      <c r="A362" s="253">
        <f t="shared" si="448"/>
        <v>53215</v>
      </c>
      <c r="B362" s="236" t="s">
        <v>305</v>
      </c>
      <c r="C362" s="99" t="b">
        <f t="shared" si="415"/>
        <v>1</v>
      </c>
      <c r="D362" s="492" t="s">
        <v>305</v>
      </c>
      <c r="E362" s="491"/>
      <c r="F362" s="491"/>
      <c r="G362" s="491"/>
      <c r="H362" s="491"/>
      <c r="I362" s="493"/>
      <c r="J362" s="491"/>
      <c r="K362" s="491"/>
      <c r="L362" s="491"/>
      <c r="M362" s="491"/>
      <c r="N362" s="491"/>
      <c r="O362" s="491"/>
      <c r="P362" s="491"/>
      <c r="Q362" s="491"/>
      <c r="R362" s="491"/>
      <c r="S362" s="491"/>
      <c r="T362" s="491"/>
      <c r="U362" s="491"/>
      <c r="V362" s="491"/>
      <c r="W362" s="491"/>
      <c r="X362" s="491"/>
      <c r="Y362" s="491"/>
      <c r="Z362" s="491"/>
      <c r="AA362" s="491"/>
      <c r="AB362" s="491"/>
      <c r="AC362" s="491"/>
      <c r="AD362" s="491"/>
      <c r="AE362" s="491"/>
      <c r="AF362" s="491"/>
      <c r="AG362" s="491"/>
      <c r="AH362" s="491"/>
      <c r="AI362" s="491"/>
      <c r="AJ362" s="491"/>
      <c r="AK362" s="491"/>
      <c r="AL362" s="491"/>
      <c r="AM362" s="491"/>
      <c r="AN362" s="491"/>
      <c r="AO362" s="491">
        <v>6640</v>
      </c>
      <c r="AP362" s="491"/>
      <c r="AQ362" s="491"/>
      <c r="AR362" s="491"/>
      <c r="AS362" s="491"/>
      <c r="AT362" s="491"/>
      <c r="AU362" s="491"/>
      <c r="AV362" s="491"/>
      <c r="AW362" s="491"/>
      <c r="AX362" s="491"/>
      <c r="AY362" s="491"/>
      <c r="AZ362" s="491"/>
      <c r="BA362" s="491"/>
      <c r="BB362" s="491"/>
      <c r="BC362" s="498"/>
      <c r="BD362" s="491"/>
      <c r="BE362" s="491"/>
      <c r="BF362" s="491"/>
      <c r="BG362" s="491"/>
      <c r="BH362" s="491">
        <v>6640</v>
      </c>
      <c r="BJ362" s="427">
        <f t="shared" si="416"/>
        <v>7000</v>
      </c>
      <c r="BK362" s="427">
        <f t="shared" si="417"/>
        <v>7000</v>
      </c>
      <c r="BL362" s="427">
        <f t="shared" si="418"/>
        <v>7000</v>
      </c>
      <c r="BM362" s="427">
        <f t="shared" si="419"/>
        <v>0</v>
      </c>
      <c r="BN362" s="427">
        <f t="shared" si="420"/>
        <v>0</v>
      </c>
      <c r="BO362" s="427">
        <f t="shared" si="421"/>
        <v>0</v>
      </c>
      <c r="BP362" s="427">
        <f t="shared" si="422"/>
        <v>0</v>
      </c>
      <c r="BQ362" s="427">
        <f t="shared" si="423"/>
        <v>0</v>
      </c>
      <c r="BR362" s="427">
        <f t="shared" si="424"/>
        <v>0</v>
      </c>
      <c r="BS362" s="427">
        <f t="shared" si="425"/>
        <v>0</v>
      </c>
      <c r="BT362" s="427">
        <f t="shared" si="426"/>
        <v>0</v>
      </c>
      <c r="BU362" s="427">
        <f t="shared" si="427"/>
        <v>0</v>
      </c>
      <c r="BV362" s="427">
        <f t="shared" si="428"/>
        <v>0</v>
      </c>
      <c r="BW362" s="427">
        <f t="shared" si="429"/>
        <v>0</v>
      </c>
      <c r="BX362" s="427">
        <f t="shared" si="430"/>
        <v>0</v>
      </c>
      <c r="BY362" s="427">
        <f t="shared" si="431"/>
        <v>0</v>
      </c>
      <c r="BZ362" s="427">
        <f t="shared" si="432"/>
        <v>0</v>
      </c>
      <c r="CA362" s="427">
        <f t="shared" si="433"/>
        <v>0</v>
      </c>
      <c r="CB362" s="233">
        <f t="shared" si="434"/>
        <v>7000</v>
      </c>
      <c r="CC362" s="233">
        <f t="shared" si="435"/>
        <v>7000</v>
      </c>
      <c r="CD362" s="233">
        <f t="shared" si="436"/>
        <v>7000</v>
      </c>
      <c r="CE362" s="428">
        <f t="shared" si="442"/>
        <v>1</v>
      </c>
      <c r="CF362" s="426">
        <f t="shared" si="437"/>
        <v>1</v>
      </c>
      <c r="CG362" s="426">
        <f t="shared" si="438"/>
        <v>0</v>
      </c>
      <c r="CH362" s="426">
        <f t="shared" si="439"/>
        <v>0</v>
      </c>
      <c r="CI362" s="426">
        <f t="shared" si="440"/>
        <v>0</v>
      </c>
      <c r="CJ362" s="426">
        <f t="shared" si="441"/>
        <v>0</v>
      </c>
      <c r="CK362" s="426">
        <f t="shared" si="447"/>
        <v>2</v>
      </c>
    </row>
    <row r="363" spans="1:89">
      <c r="A363" s="253">
        <f t="shared" si="448"/>
        <v>53216</v>
      </c>
      <c r="B363" s="236" t="s">
        <v>306</v>
      </c>
      <c r="C363" s="99" t="b">
        <f t="shared" si="415"/>
        <v>1</v>
      </c>
      <c r="D363" s="492" t="s">
        <v>306</v>
      </c>
      <c r="E363" s="491">
        <v>29844.81</v>
      </c>
      <c r="F363" s="491">
        <v>7450.0000000000009</v>
      </c>
      <c r="G363" s="491">
        <v>5266</v>
      </c>
      <c r="H363" s="491">
        <v>28984.25</v>
      </c>
      <c r="I363" s="493">
        <v>16785</v>
      </c>
      <c r="J363" s="491">
        <v>7483.75</v>
      </c>
      <c r="K363" s="491">
        <v>15662.25</v>
      </c>
      <c r="L363" s="491">
        <v>11345.55</v>
      </c>
      <c r="M363" s="491"/>
      <c r="N363" s="491">
        <v>482.85</v>
      </c>
      <c r="O363" s="491">
        <v>5590</v>
      </c>
      <c r="P363" s="491">
        <v>44540.94</v>
      </c>
      <c r="Q363" s="491">
        <v>6858</v>
      </c>
      <c r="R363" s="491">
        <v>2607.5</v>
      </c>
      <c r="S363" s="491">
        <v>8984.4</v>
      </c>
      <c r="T363" s="491">
        <v>4884.8999999999996</v>
      </c>
      <c r="U363" s="491"/>
      <c r="V363" s="491"/>
      <c r="W363" s="491">
        <v>8589.51</v>
      </c>
      <c r="X363" s="491">
        <v>5845</v>
      </c>
      <c r="Y363" s="491">
        <v>916</v>
      </c>
      <c r="Z363" s="491">
        <v>151052.97</v>
      </c>
      <c r="AA363" s="491">
        <v>23332.75</v>
      </c>
      <c r="AB363" s="491">
        <v>786992</v>
      </c>
      <c r="AC363" s="491">
        <v>8103.79</v>
      </c>
      <c r="AD363" s="491">
        <v>5954.5</v>
      </c>
      <c r="AE363" s="491">
        <v>64396.240000000005</v>
      </c>
      <c r="AF363" s="491">
        <v>18951.629999999997</v>
      </c>
      <c r="AG363" s="491">
        <v>28870</v>
      </c>
      <c r="AH363" s="491">
        <v>29372</v>
      </c>
      <c r="AI363" s="491">
        <v>9929.98</v>
      </c>
      <c r="AJ363" s="491">
        <v>2720</v>
      </c>
      <c r="AK363" s="491"/>
      <c r="AL363" s="491"/>
      <c r="AM363" s="491">
        <v>59761.97</v>
      </c>
      <c r="AN363" s="491">
        <v>13670</v>
      </c>
      <c r="AO363" s="491">
        <v>7560</v>
      </c>
      <c r="AP363" s="491"/>
      <c r="AQ363" s="491"/>
      <c r="AR363" s="491"/>
      <c r="AS363" s="491">
        <v>333.98</v>
      </c>
      <c r="AT363" s="491"/>
      <c r="AU363" s="491"/>
      <c r="AV363" s="491"/>
      <c r="AW363" s="491">
        <v>1027</v>
      </c>
      <c r="AX363" s="491"/>
      <c r="AY363" s="491"/>
      <c r="AZ363" s="491">
        <v>229.5</v>
      </c>
      <c r="BA363" s="491"/>
      <c r="BB363" s="491"/>
      <c r="BC363" s="498"/>
      <c r="BD363" s="491">
        <v>27443.5</v>
      </c>
      <c r="BE363" s="491">
        <v>30309.599999999999</v>
      </c>
      <c r="BF363" s="491">
        <v>53333.210000000006</v>
      </c>
      <c r="BG363" s="491">
        <v>9662.5499999999993</v>
      </c>
      <c r="BH363" s="491">
        <v>1545127.88</v>
      </c>
      <c r="BJ363" s="427">
        <f t="shared" si="416"/>
        <v>1000</v>
      </c>
      <c r="BK363" s="427">
        <f t="shared" si="417"/>
        <v>14000</v>
      </c>
      <c r="BL363" s="427">
        <f t="shared" si="418"/>
        <v>5000</v>
      </c>
      <c r="BM363" s="427">
        <f t="shared" si="419"/>
        <v>10000</v>
      </c>
      <c r="BN363" s="427">
        <f t="shared" si="420"/>
        <v>54000</v>
      </c>
      <c r="BO363" s="427">
        <f t="shared" si="421"/>
        <v>31000</v>
      </c>
      <c r="BP363" s="427">
        <f t="shared" si="422"/>
        <v>60000</v>
      </c>
      <c r="BQ363" s="427">
        <f t="shared" si="423"/>
        <v>60000</v>
      </c>
      <c r="BR363" s="427">
        <f t="shared" si="424"/>
        <v>60000</v>
      </c>
      <c r="BS363" s="427">
        <f t="shared" si="425"/>
        <v>1000</v>
      </c>
      <c r="BT363" s="427">
        <f t="shared" si="426"/>
        <v>65000</v>
      </c>
      <c r="BU363" s="427">
        <f t="shared" si="427"/>
        <v>16000</v>
      </c>
      <c r="BV363" s="427">
        <f t="shared" si="428"/>
        <v>3000</v>
      </c>
      <c r="BW363" s="427">
        <f t="shared" si="429"/>
        <v>787000</v>
      </c>
      <c r="BX363" s="427">
        <f t="shared" si="430"/>
        <v>237000</v>
      </c>
      <c r="BY363" s="427">
        <f t="shared" si="431"/>
        <v>6000</v>
      </c>
      <c r="BZ363" s="427">
        <f t="shared" si="432"/>
        <v>45000</v>
      </c>
      <c r="CA363" s="427">
        <f t="shared" si="433"/>
        <v>20000</v>
      </c>
      <c r="CB363" s="233">
        <f t="shared" si="434"/>
        <v>1000</v>
      </c>
      <c r="CC363" s="233">
        <f t="shared" si="435"/>
        <v>787000</v>
      </c>
      <c r="CD363" s="233">
        <f t="shared" si="436"/>
        <v>40000</v>
      </c>
      <c r="CE363" s="428">
        <f t="shared" si="442"/>
        <v>39</v>
      </c>
      <c r="CF363" s="426">
        <f t="shared" si="437"/>
        <v>5</v>
      </c>
      <c r="CG363" s="426">
        <f t="shared" si="438"/>
        <v>4</v>
      </c>
      <c r="CH363" s="426">
        <f t="shared" si="439"/>
        <v>1</v>
      </c>
      <c r="CI363" s="426">
        <f t="shared" si="440"/>
        <v>19</v>
      </c>
      <c r="CJ363" s="426">
        <f t="shared" si="441"/>
        <v>4</v>
      </c>
      <c r="CK363" s="426">
        <f t="shared" si="447"/>
        <v>6</v>
      </c>
    </row>
    <row r="364" spans="1:89" ht="24">
      <c r="A364" s="253">
        <f t="shared" si="448"/>
        <v>53217</v>
      </c>
      <c r="B364" s="236" t="s">
        <v>307</v>
      </c>
      <c r="C364" s="99" t="b">
        <f t="shared" si="415"/>
        <v>1</v>
      </c>
      <c r="D364" s="492" t="s">
        <v>307</v>
      </c>
      <c r="E364" s="491"/>
      <c r="F364" s="491"/>
      <c r="G364" s="491"/>
      <c r="H364" s="491"/>
      <c r="I364" s="493"/>
      <c r="J364" s="491"/>
      <c r="K364" s="491"/>
      <c r="L364" s="491"/>
      <c r="M364" s="491"/>
      <c r="N364" s="491"/>
      <c r="O364" s="491"/>
      <c r="P364" s="491"/>
      <c r="Q364" s="491"/>
      <c r="R364" s="491"/>
      <c r="S364" s="491"/>
      <c r="T364" s="491"/>
      <c r="U364" s="491"/>
      <c r="V364" s="491"/>
      <c r="W364" s="491"/>
      <c r="X364" s="491"/>
      <c r="Y364" s="491"/>
      <c r="Z364" s="491"/>
      <c r="AA364" s="491"/>
      <c r="AB364" s="491"/>
      <c r="AC364" s="491"/>
      <c r="AD364" s="491"/>
      <c r="AE364" s="491"/>
      <c r="AF364" s="491">
        <v>4500</v>
      </c>
      <c r="AG364" s="491"/>
      <c r="AH364" s="491"/>
      <c r="AI364" s="491"/>
      <c r="AJ364" s="491"/>
      <c r="AK364" s="491"/>
      <c r="AL364" s="491"/>
      <c r="AM364" s="491"/>
      <c r="AN364" s="491"/>
      <c r="AO364" s="491"/>
      <c r="AP364" s="491"/>
      <c r="AQ364" s="491"/>
      <c r="AR364" s="491"/>
      <c r="AS364" s="491"/>
      <c r="AT364" s="491"/>
      <c r="AU364" s="491"/>
      <c r="AV364" s="491"/>
      <c r="AW364" s="491"/>
      <c r="AX364" s="491"/>
      <c r="AY364" s="491"/>
      <c r="AZ364" s="491"/>
      <c r="BA364" s="491"/>
      <c r="BB364" s="491"/>
      <c r="BC364" s="498"/>
      <c r="BD364" s="491"/>
      <c r="BE364" s="491"/>
      <c r="BF364" s="491"/>
      <c r="BG364" s="491"/>
      <c r="BH364" s="491">
        <v>4500</v>
      </c>
      <c r="BJ364" s="427">
        <f t="shared" si="416"/>
        <v>0</v>
      </c>
      <c r="BK364" s="427">
        <f t="shared" si="417"/>
        <v>0</v>
      </c>
      <c r="BL364" s="427">
        <f t="shared" si="418"/>
        <v>0</v>
      </c>
      <c r="BM364" s="427">
        <f t="shared" si="419"/>
        <v>0</v>
      </c>
      <c r="BN364" s="427">
        <f t="shared" si="420"/>
        <v>0</v>
      </c>
      <c r="BO364" s="427">
        <f t="shared" si="421"/>
        <v>0</v>
      </c>
      <c r="BP364" s="427">
        <f t="shared" si="422"/>
        <v>0</v>
      </c>
      <c r="BQ364" s="427">
        <f t="shared" si="423"/>
        <v>0</v>
      </c>
      <c r="BR364" s="427">
        <f t="shared" si="424"/>
        <v>0</v>
      </c>
      <c r="BS364" s="427">
        <f t="shared" si="425"/>
        <v>5000</v>
      </c>
      <c r="BT364" s="427">
        <f t="shared" si="426"/>
        <v>5000</v>
      </c>
      <c r="BU364" s="427">
        <f t="shared" si="427"/>
        <v>5000</v>
      </c>
      <c r="BV364" s="427">
        <f t="shared" si="428"/>
        <v>0</v>
      </c>
      <c r="BW364" s="427">
        <f t="shared" si="429"/>
        <v>0</v>
      </c>
      <c r="BX364" s="427">
        <f t="shared" si="430"/>
        <v>0</v>
      </c>
      <c r="BY364" s="427">
        <f t="shared" si="431"/>
        <v>0</v>
      </c>
      <c r="BZ364" s="427">
        <f t="shared" si="432"/>
        <v>0</v>
      </c>
      <c r="CA364" s="427">
        <f t="shared" si="433"/>
        <v>0</v>
      </c>
      <c r="CB364" s="233">
        <f t="shared" si="434"/>
        <v>5000</v>
      </c>
      <c r="CC364" s="233">
        <f t="shared" si="435"/>
        <v>5000</v>
      </c>
      <c r="CD364" s="233">
        <f t="shared" si="436"/>
        <v>5000</v>
      </c>
      <c r="CE364" s="428">
        <f t="shared" si="442"/>
        <v>1</v>
      </c>
      <c r="CF364" s="426">
        <f t="shared" si="437"/>
        <v>0</v>
      </c>
      <c r="CG364" s="426">
        <f t="shared" si="438"/>
        <v>0</v>
      </c>
      <c r="CH364" s="426">
        <f t="shared" si="439"/>
        <v>0</v>
      </c>
      <c r="CI364" s="426">
        <f t="shared" si="440"/>
        <v>1</v>
      </c>
      <c r="CJ364" s="426">
        <f t="shared" si="441"/>
        <v>0</v>
      </c>
      <c r="CK364" s="426">
        <f t="shared" si="447"/>
        <v>0</v>
      </c>
    </row>
    <row r="365" spans="1:89" ht="24">
      <c r="A365" s="253">
        <f t="shared" si="448"/>
        <v>53218</v>
      </c>
      <c r="B365" s="236" t="s">
        <v>308</v>
      </c>
      <c r="C365" s="99" t="b">
        <f t="shared" si="415"/>
        <v>1</v>
      </c>
      <c r="D365" s="492" t="s">
        <v>308</v>
      </c>
      <c r="E365" s="491">
        <v>32580</v>
      </c>
      <c r="F365" s="491">
        <v>35202</v>
      </c>
      <c r="G365" s="491">
        <v>18748</v>
      </c>
      <c r="H365" s="491">
        <v>30729</v>
      </c>
      <c r="I365" s="493">
        <v>792</v>
      </c>
      <c r="J365" s="491">
        <v>126115.65</v>
      </c>
      <c r="K365" s="491"/>
      <c r="L365" s="491">
        <v>165</v>
      </c>
      <c r="M365" s="491"/>
      <c r="N365" s="491">
        <v>1670</v>
      </c>
      <c r="O365" s="491">
        <v>30000</v>
      </c>
      <c r="P365" s="491"/>
      <c r="Q365" s="491">
        <v>30729</v>
      </c>
      <c r="R365" s="491">
        <v>66188.429999999993</v>
      </c>
      <c r="S365" s="491">
        <v>180449.75</v>
      </c>
      <c r="T365" s="491">
        <v>27243</v>
      </c>
      <c r="U365" s="491">
        <v>400721.98</v>
      </c>
      <c r="V365" s="491"/>
      <c r="W365" s="491">
        <v>63325</v>
      </c>
      <c r="X365" s="491">
        <v>42850</v>
      </c>
      <c r="Y365" s="491"/>
      <c r="Z365" s="491">
        <v>2000</v>
      </c>
      <c r="AA365" s="491">
        <v>221909.91</v>
      </c>
      <c r="AB365" s="491">
        <v>538208</v>
      </c>
      <c r="AC365" s="491"/>
      <c r="AD365" s="491">
        <v>45487</v>
      </c>
      <c r="AE365" s="491">
        <v>61458</v>
      </c>
      <c r="AF365" s="491">
        <v>350246.47000000003</v>
      </c>
      <c r="AG365" s="491">
        <v>168964.61</v>
      </c>
      <c r="AH365" s="491">
        <v>45675</v>
      </c>
      <c r="AI365" s="491"/>
      <c r="AJ365" s="491">
        <v>20337</v>
      </c>
      <c r="AK365" s="491"/>
      <c r="AL365" s="491"/>
      <c r="AM365" s="491"/>
      <c r="AN365" s="491">
        <v>10947.5</v>
      </c>
      <c r="AO365" s="491">
        <v>79675</v>
      </c>
      <c r="AP365" s="491"/>
      <c r="AQ365" s="491"/>
      <c r="AR365" s="491"/>
      <c r="AS365" s="491"/>
      <c r="AT365" s="491"/>
      <c r="AU365" s="491"/>
      <c r="AV365" s="491"/>
      <c r="AW365" s="491">
        <v>251</v>
      </c>
      <c r="AX365" s="491"/>
      <c r="AY365" s="491"/>
      <c r="AZ365" s="491"/>
      <c r="BA365" s="491"/>
      <c r="BB365" s="491"/>
      <c r="BC365" s="498"/>
      <c r="BD365" s="491">
        <v>960</v>
      </c>
      <c r="BE365" s="491">
        <v>218741.8</v>
      </c>
      <c r="BF365" s="491">
        <v>35252.639999999999</v>
      </c>
      <c r="BG365" s="491">
        <v>39621</v>
      </c>
      <c r="BH365" s="491">
        <v>2927243.7399999998</v>
      </c>
      <c r="BJ365" s="427">
        <f t="shared" si="416"/>
        <v>1000</v>
      </c>
      <c r="BK365" s="427">
        <f t="shared" si="417"/>
        <v>80000</v>
      </c>
      <c r="BL365" s="427">
        <f t="shared" si="418"/>
        <v>31000</v>
      </c>
      <c r="BM365" s="427">
        <f t="shared" si="419"/>
        <v>1000</v>
      </c>
      <c r="BN365" s="427">
        <f t="shared" si="420"/>
        <v>219000</v>
      </c>
      <c r="BO365" s="427">
        <f t="shared" si="421"/>
        <v>74000</v>
      </c>
      <c r="BP365" s="427">
        <f t="shared" si="422"/>
        <v>0</v>
      </c>
      <c r="BQ365" s="427">
        <f t="shared" si="423"/>
        <v>0</v>
      </c>
      <c r="BR365" s="427">
        <f t="shared" si="424"/>
        <v>0</v>
      </c>
      <c r="BS365" s="427">
        <f t="shared" si="425"/>
        <v>2000</v>
      </c>
      <c r="BT365" s="427">
        <f t="shared" si="426"/>
        <v>351000</v>
      </c>
      <c r="BU365" s="427">
        <f t="shared" si="427"/>
        <v>90000</v>
      </c>
      <c r="BV365" s="427">
        <f t="shared" si="428"/>
        <v>2000</v>
      </c>
      <c r="BW365" s="427">
        <f t="shared" si="429"/>
        <v>539000</v>
      </c>
      <c r="BX365" s="427">
        <f t="shared" si="430"/>
        <v>145000</v>
      </c>
      <c r="BY365" s="427">
        <f t="shared" si="431"/>
        <v>1000</v>
      </c>
      <c r="BZ365" s="427">
        <f t="shared" si="432"/>
        <v>401000</v>
      </c>
      <c r="CA365" s="427">
        <f t="shared" si="433"/>
        <v>123000</v>
      </c>
      <c r="CB365" s="233">
        <f t="shared" si="434"/>
        <v>1000</v>
      </c>
      <c r="CC365" s="233">
        <f t="shared" si="435"/>
        <v>539000</v>
      </c>
      <c r="CD365" s="233">
        <f t="shared" si="436"/>
        <v>92000</v>
      </c>
      <c r="CE365" s="428">
        <f t="shared" si="442"/>
        <v>32</v>
      </c>
      <c r="CF365" s="426">
        <f t="shared" si="437"/>
        <v>3</v>
      </c>
      <c r="CG365" s="426">
        <f t="shared" si="438"/>
        <v>4</v>
      </c>
      <c r="CH365" s="426">
        <f t="shared" si="439"/>
        <v>0</v>
      </c>
      <c r="CI365" s="426">
        <f t="shared" si="440"/>
        <v>16</v>
      </c>
      <c r="CJ365" s="426">
        <f t="shared" si="441"/>
        <v>4</v>
      </c>
      <c r="CK365" s="426">
        <f t="shared" si="447"/>
        <v>4</v>
      </c>
    </row>
    <row r="366" spans="1:89">
      <c r="A366" s="253">
        <f t="shared" si="448"/>
        <v>53219</v>
      </c>
      <c r="B366" s="236" t="s">
        <v>309</v>
      </c>
      <c r="C366" s="99" t="b">
        <f t="shared" si="415"/>
        <v>1</v>
      </c>
      <c r="D366" s="492" t="s">
        <v>309</v>
      </c>
      <c r="E366" s="491"/>
      <c r="F366" s="491"/>
      <c r="G366" s="491"/>
      <c r="H366" s="491"/>
      <c r="I366" s="493"/>
      <c r="J366" s="491"/>
      <c r="K366" s="491"/>
      <c r="L366" s="491"/>
      <c r="M366" s="491"/>
      <c r="N366" s="491"/>
      <c r="O366" s="491"/>
      <c r="P366" s="491"/>
      <c r="Q366" s="491"/>
      <c r="R366" s="491"/>
      <c r="S366" s="491"/>
      <c r="T366" s="491"/>
      <c r="U366" s="491"/>
      <c r="V366" s="491"/>
      <c r="W366" s="491"/>
      <c r="X366" s="491"/>
      <c r="Y366" s="491"/>
      <c r="Z366" s="491"/>
      <c r="AA366" s="491"/>
      <c r="AB366" s="491"/>
      <c r="AC366" s="491"/>
      <c r="AD366" s="491">
        <v>12323.75</v>
      </c>
      <c r="AE366" s="491"/>
      <c r="AF366" s="491"/>
      <c r="AG366" s="491"/>
      <c r="AH366" s="491"/>
      <c r="AI366" s="491"/>
      <c r="AJ366" s="491"/>
      <c r="AK366" s="491"/>
      <c r="AL366" s="491"/>
      <c r="AM366" s="491"/>
      <c r="AN366" s="491"/>
      <c r="AO366" s="491"/>
      <c r="AP366" s="491"/>
      <c r="AQ366" s="491"/>
      <c r="AR366" s="491"/>
      <c r="AS366" s="491"/>
      <c r="AT366" s="491"/>
      <c r="AU366" s="491"/>
      <c r="AV366" s="491"/>
      <c r="AW366" s="491"/>
      <c r="AX366" s="491"/>
      <c r="AY366" s="491"/>
      <c r="AZ366" s="491"/>
      <c r="BA366" s="491"/>
      <c r="BB366" s="491"/>
      <c r="BC366" s="498"/>
      <c r="BD366" s="491"/>
      <c r="BE366" s="491"/>
      <c r="BF366" s="491"/>
      <c r="BG366" s="491"/>
      <c r="BH366" s="491">
        <v>12323.75</v>
      </c>
      <c r="BJ366" s="427">
        <f t="shared" si="416"/>
        <v>0</v>
      </c>
      <c r="BK366" s="427">
        <f t="shared" si="417"/>
        <v>0</v>
      </c>
      <c r="BL366" s="427">
        <f t="shared" si="418"/>
        <v>0</v>
      </c>
      <c r="BM366" s="427">
        <f t="shared" si="419"/>
        <v>0</v>
      </c>
      <c r="BN366" s="427">
        <f t="shared" si="420"/>
        <v>0</v>
      </c>
      <c r="BO366" s="427">
        <f t="shared" si="421"/>
        <v>0</v>
      </c>
      <c r="BP366" s="427">
        <f t="shared" si="422"/>
        <v>0</v>
      </c>
      <c r="BQ366" s="427">
        <f t="shared" si="423"/>
        <v>0</v>
      </c>
      <c r="BR366" s="427">
        <f t="shared" si="424"/>
        <v>0</v>
      </c>
      <c r="BS366" s="427">
        <f t="shared" si="425"/>
        <v>13000</v>
      </c>
      <c r="BT366" s="427">
        <f t="shared" si="426"/>
        <v>13000</v>
      </c>
      <c r="BU366" s="427">
        <f t="shared" si="427"/>
        <v>13000</v>
      </c>
      <c r="BV366" s="427">
        <f t="shared" si="428"/>
        <v>0</v>
      </c>
      <c r="BW366" s="427">
        <f t="shared" si="429"/>
        <v>0</v>
      </c>
      <c r="BX366" s="427">
        <f t="shared" si="430"/>
        <v>0</v>
      </c>
      <c r="BY366" s="427">
        <f t="shared" si="431"/>
        <v>0</v>
      </c>
      <c r="BZ366" s="427">
        <f t="shared" si="432"/>
        <v>0</v>
      </c>
      <c r="CA366" s="427">
        <f t="shared" si="433"/>
        <v>0</v>
      </c>
      <c r="CB366" s="233">
        <f t="shared" si="434"/>
        <v>13000</v>
      </c>
      <c r="CC366" s="233">
        <f t="shared" si="435"/>
        <v>13000</v>
      </c>
      <c r="CD366" s="233">
        <f t="shared" si="436"/>
        <v>13000</v>
      </c>
      <c r="CE366" s="428">
        <f t="shared" si="442"/>
        <v>1</v>
      </c>
      <c r="CF366" s="426">
        <f t="shared" si="437"/>
        <v>0</v>
      </c>
      <c r="CG366" s="426">
        <f t="shared" si="438"/>
        <v>0</v>
      </c>
      <c r="CH366" s="426">
        <f t="shared" si="439"/>
        <v>0</v>
      </c>
      <c r="CI366" s="426">
        <f t="shared" si="440"/>
        <v>1</v>
      </c>
      <c r="CJ366" s="426">
        <f t="shared" si="441"/>
        <v>0</v>
      </c>
      <c r="CK366" s="426">
        <f t="shared" si="447"/>
        <v>1</v>
      </c>
    </row>
    <row r="367" spans="1:89" ht="36">
      <c r="A367" s="253">
        <f t="shared" si="448"/>
        <v>53220</v>
      </c>
      <c r="B367" s="236" t="s">
        <v>310</v>
      </c>
      <c r="C367" s="99" t="b">
        <f t="shared" si="415"/>
        <v>1</v>
      </c>
      <c r="D367" s="492" t="s">
        <v>310</v>
      </c>
      <c r="E367" s="491">
        <v>238.22</v>
      </c>
      <c r="F367" s="491">
        <v>145044.10999999999</v>
      </c>
      <c r="G367" s="491">
        <v>1040427.9299999999</v>
      </c>
      <c r="H367" s="491">
        <v>28674.9</v>
      </c>
      <c r="I367" s="493">
        <v>491285.45</v>
      </c>
      <c r="J367" s="491">
        <v>2222.56</v>
      </c>
      <c r="K367" s="491">
        <v>381330.64000000007</v>
      </c>
      <c r="L367" s="491">
        <v>6486.92</v>
      </c>
      <c r="M367" s="491"/>
      <c r="N367" s="491">
        <v>17479.41</v>
      </c>
      <c r="O367" s="491">
        <v>1805.27</v>
      </c>
      <c r="P367" s="491">
        <v>8526.4</v>
      </c>
      <c r="Q367" s="491">
        <v>117450.12</v>
      </c>
      <c r="R367" s="491">
        <v>224.28</v>
      </c>
      <c r="S367" s="491">
        <v>149379.60999999999</v>
      </c>
      <c r="T367" s="491">
        <v>957.56</v>
      </c>
      <c r="U367" s="491">
        <v>154597.30000000002</v>
      </c>
      <c r="V367" s="491">
        <v>1037.3499999999999</v>
      </c>
      <c r="W367" s="491">
        <v>21378.5</v>
      </c>
      <c r="X367" s="491">
        <v>5226.54</v>
      </c>
      <c r="Y367" s="491">
        <v>639.11</v>
      </c>
      <c r="Z367" s="491">
        <v>198299.58</v>
      </c>
      <c r="AA367" s="491">
        <v>1611210.6099999999</v>
      </c>
      <c r="AB367" s="491">
        <v>1037080</v>
      </c>
      <c r="AC367" s="491">
        <v>244165.99999999997</v>
      </c>
      <c r="AD367" s="491">
        <v>13045.86</v>
      </c>
      <c r="AE367" s="491">
        <v>2517.8000000000002</v>
      </c>
      <c r="AF367" s="491">
        <v>18207.580000000002</v>
      </c>
      <c r="AG367" s="491">
        <v>351703.58</v>
      </c>
      <c r="AH367" s="491">
        <v>132015.56</v>
      </c>
      <c r="AI367" s="491">
        <v>17502.28</v>
      </c>
      <c r="AJ367" s="491">
        <v>1185054.72</v>
      </c>
      <c r="AK367" s="491"/>
      <c r="AL367" s="491">
        <v>59923.539999999994</v>
      </c>
      <c r="AM367" s="491">
        <v>2101.19</v>
      </c>
      <c r="AN367" s="491">
        <v>14734</v>
      </c>
      <c r="AO367" s="491">
        <v>266904.86</v>
      </c>
      <c r="AP367" s="491">
        <v>4645.6000000000004</v>
      </c>
      <c r="AQ367" s="491">
        <v>266.84000000000003</v>
      </c>
      <c r="AR367" s="491">
        <v>1966</v>
      </c>
      <c r="AS367" s="491">
        <v>5733.65</v>
      </c>
      <c r="AT367" s="491">
        <v>487.88</v>
      </c>
      <c r="AU367" s="491">
        <v>13862</v>
      </c>
      <c r="AV367" s="491">
        <v>11882</v>
      </c>
      <c r="AW367" s="491">
        <v>10472.17</v>
      </c>
      <c r="AX367" s="491">
        <v>97500.06</v>
      </c>
      <c r="AY367" s="491">
        <v>61851</v>
      </c>
      <c r="AZ367" s="491">
        <v>33947.870000000003</v>
      </c>
      <c r="BA367" s="491">
        <v>2250</v>
      </c>
      <c r="BB367" s="491"/>
      <c r="BC367" s="498">
        <v>18733</v>
      </c>
      <c r="BD367" s="491">
        <v>74120.570000000007</v>
      </c>
      <c r="BE367" s="491">
        <v>250.53</v>
      </c>
      <c r="BF367" s="491">
        <v>9655.82</v>
      </c>
      <c r="BG367" s="491">
        <v>28077.24</v>
      </c>
      <c r="BH367" s="491">
        <v>8104581.5699999984</v>
      </c>
      <c r="BJ367" s="427">
        <f t="shared" si="416"/>
        <v>1000</v>
      </c>
      <c r="BK367" s="427">
        <f t="shared" si="417"/>
        <v>267000</v>
      </c>
      <c r="BL367" s="427">
        <f t="shared" si="418"/>
        <v>37000</v>
      </c>
      <c r="BM367" s="427">
        <f t="shared" si="419"/>
        <v>1000</v>
      </c>
      <c r="BN367" s="427">
        <f t="shared" si="420"/>
        <v>75000</v>
      </c>
      <c r="BO367" s="427">
        <f t="shared" si="421"/>
        <v>29000</v>
      </c>
      <c r="BP367" s="427">
        <f t="shared" si="422"/>
        <v>3000</v>
      </c>
      <c r="BQ367" s="427">
        <f t="shared" si="423"/>
        <v>60000</v>
      </c>
      <c r="BR367" s="427">
        <f t="shared" si="424"/>
        <v>32000</v>
      </c>
      <c r="BS367" s="427">
        <f t="shared" si="425"/>
        <v>1000</v>
      </c>
      <c r="BT367" s="427">
        <f t="shared" si="426"/>
        <v>1612000</v>
      </c>
      <c r="BU367" s="427">
        <f t="shared" si="427"/>
        <v>152000</v>
      </c>
      <c r="BV367" s="427">
        <f t="shared" si="428"/>
        <v>199000</v>
      </c>
      <c r="BW367" s="427">
        <f t="shared" si="429"/>
        <v>1186000</v>
      </c>
      <c r="BX367" s="427">
        <f t="shared" si="430"/>
        <v>866000</v>
      </c>
      <c r="BY367" s="427">
        <f t="shared" si="431"/>
        <v>6000</v>
      </c>
      <c r="BZ367" s="427">
        <f t="shared" si="432"/>
        <v>492000</v>
      </c>
      <c r="CA367" s="427">
        <f t="shared" si="433"/>
        <v>148000</v>
      </c>
      <c r="CB367" s="233">
        <f t="shared" si="434"/>
        <v>1000</v>
      </c>
      <c r="CC367" s="233">
        <f t="shared" si="435"/>
        <v>1612000</v>
      </c>
      <c r="CD367" s="233">
        <f t="shared" si="436"/>
        <v>156000</v>
      </c>
      <c r="CE367" s="428">
        <f t="shared" si="442"/>
        <v>52</v>
      </c>
      <c r="CF367" s="426">
        <f t="shared" si="437"/>
        <v>15</v>
      </c>
      <c r="CG367" s="426">
        <f t="shared" si="438"/>
        <v>4</v>
      </c>
      <c r="CH367" s="426">
        <f t="shared" si="439"/>
        <v>2</v>
      </c>
      <c r="CI367" s="426">
        <f t="shared" si="440"/>
        <v>20</v>
      </c>
      <c r="CJ367" s="426">
        <f t="shared" si="441"/>
        <v>4</v>
      </c>
      <c r="CK367" s="426">
        <f t="shared" si="447"/>
        <v>7</v>
      </c>
    </row>
    <row r="368" spans="1:89" ht="24">
      <c r="A368" s="253">
        <f t="shared" si="448"/>
        <v>53221</v>
      </c>
      <c r="B368" s="236" t="s">
        <v>311</v>
      </c>
      <c r="C368" s="99" t="b">
        <f t="shared" si="415"/>
        <v>1</v>
      </c>
      <c r="D368" s="492" t="s">
        <v>311</v>
      </c>
      <c r="E368" s="491">
        <v>9650</v>
      </c>
      <c r="F368" s="491"/>
      <c r="G368" s="491">
        <v>26800.959999999999</v>
      </c>
      <c r="H368" s="491"/>
      <c r="I368" s="493">
        <v>30100</v>
      </c>
      <c r="J368" s="491"/>
      <c r="K368" s="491"/>
      <c r="L368" s="491"/>
      <c r="M368" s="491"/>
      <c r="N368" s="491"/>
      <c r="O368" s="491">
        <v>715</v>
      </c>
      <c r="P368" s="491">
        <v>5145</v>
      </c>
      <c r="Q368" s="491">
        <v>15475</v>
      </c>
      <c r="R368" s="491"/>
      <c r="S368" s="491">
        <v>7650</v>
      </c>
      <c r="T368" s="491">
        <v>17655</v>
      </c>
      <c r="U368" s="491"/>
      <c r="V368" s="491"/>
      <c r="W368" s="491"/>
      <c r="X368" s="491"/>
      <c r="Y368" s="491"/>
      <c r="Z368" s="491"/>
      <c r="AA368" s="491"/>
      <c r="AB368" s="491">
        <v>6921</v>
      </c>
      <c r="AC368" s="491"/>
      <c r="AD368" s="491">
        <v>3485</v>
      </c>
      <c r="AE368" s="491"/>
      <c r="AF368" s="491"/>
      <c r="AG368" s="491"/>
      <c r="AH368" s="491">
        <v>6750</v>
      </c>
      <c r="AI368" s="491"/>
      <c r="AJ368" s="491">
        <v>18135</v>
      </c>
      <c r="AK368" s="491"/>
      <c r="AL368" s="491"/>
      <c r="AM368" s="491">
        <v>3500</v>
      </c>
      <c r="AN368" s="491"/>
      <c r="AO368" s="491"/>
      <c r="AP368" s="491"/>
      <c r="AQ368" s="491"/>
      <c r="AR368" s="491"/>
      <c r="AS368" s="491"/>
      <c r="AT368" s="491"/>
      <c r="AU368" s="491"/>
      <c r="AV368" s="491"/>
      <c r="AW368" s="491"/>
      <c r="AX368" s="491"/>
      <c r="AY368" s="491"/>
      <c r="AZ368" s="491"/>
      <c r="BA368" s="491"/>
      <c r="BB368" s="491"/>
      <c r="BC368" s="498"/>
      <c r="BD368" s="491"/>
      <c r="BE368" s="491">
        <v>6400</v>
      </c>
      <c r="BF368" s="491">
        <v>24000</v>
      </c>
      <c r="BG368" s="491">
        <v>10560</v>
      </c>
      <c r="BH368" s="491">
        <v>192941.96</v>
      </c>
      <c r="BJ368" s="427">
        <f t="shared" si="416"/>
        <v>0</v>
      </c>
      <c r="BK368" s="427">
        <f t="shared" si="417"/>
        <v>0</v>
      </c>
      <c r="BL368" s="427">
        <f t="shared" si="418"/>
        <v>0</v>
      </c>
      <c r="BM368" s="427">
        <f t="shared" si="419"/>
        <v>7000</v>
      </c>
      <c r="BN368" s="427">
        <f t="shared" si="420"/>
        <v>24000</v>
      </c>
      <c r="BO368" s="427">
        <f t="shared" si="421"/>
        <v>14000</v>
      </c>
      <c r="BP368" s="427">
        <f t="shared" si="422"/>
        <v>4000</v>
      </c>
      <c r="BQ368" s="427">
        <f t="shared" si="423"/>
        <v>4000</v>
      </c>
      <c r="BR368" s="427">
        <f t="shared" si="424"/>
        <v>4000</v>
      </c>
      <c r="BS368" s="427">
        <f t="shared" si="425"/>
        <v>1000</v>
      </c>
      <c r="BT368" s="427">
        <f t="shared" si="426"/>
        <v>18000</v>
      </c>
      <c r="BU368" s="427">
        <f t="shared" si="427"/>
        <v>9000</v>
      </c>
      <c r="BV368" s="427">
        <f t="shared" si="428"/>
        <v>7000</v>
      </c>
      <c r="BW368" s="427">
        <f t="shared" si="429"/>
        <v>27000</v>
      </c>
      <c r="BX368" s="427">
        <f t="shared" si="430"/>
        <v>18000</v>
      </c>
      <c r="BY368" s="427">
        <f t="shared" si="431"/>
        <v>6000</v>
      </c>
      <c r="BZ368" s="427">
        <f t="shared" si="432"/>
        <v>31000</v>
      </c>
      <c r="CA368" s="427">
        <f t="shared" si="433"/>
        <v>18000</v>
      </c>
      <c r="CB368" s="233">
        <f t="shared" si="434"/>
        <v>1000</v>
      </c>
      <c r="CC368" s="233">
        <f t="shared" si="435"/>
        <v>31000</v>
      </c>
      <c r="CD368" s="233">
        <f t="shared" si="436"/>
        <v>13000</v>
      </c>
      <c r="CE368" s="428">
        <f t="shared" si="442"/>
        <v>16</v>
      </c>
      <c r="CF368" s="426">
        <f t="shared" si="437"/>
        <v>0</v>
      </c>
      <c r="CG368" s="426">
        <f t="shared" si="438"/>
        <v>3</v>
      </c>
      <c r="CH368" s="426">
        <f t="shared" si="439"/>
        <v>1</v>
      </c>
      <c r="CI368" s="426">
        <f t="shared" si="440"/>
        <v>7</v>
      </c>
      <c r="CJ368" s="426">
        <f t="shared" si="441"/>
        <v>3</v>
      </c>
      <c r="CK368" s="426">
        <f t="shared" si="447"/>
        <v>1</v>
      </c>
    </row>
    <row r="369" spans="1:89" ht="36">
      <c r="A369" s="253">
        <f t="shared" si="448"/>
        <v>53222</v>
      </c>
      <c r="B369" s="236" t="s">
        <v>312</v>
      </c>
      <c r="C369" s="99" t="b">
        <f t="shared" si="415"/>
        <v>1</v>
      </c>
      <c r="D369" s="492" t="s">
        <v>312</v>
      </c>
      <c r="E369" s="491">
        <v>9224</v>
      </c>
      <c r="F369" s="491">
        <v>23917.450000000004</v>
      </c>
      <c r="G369" s="491">
        <v>9378</v>
      </c>
      <c r="H369" s="491">
        <v>21732.34</v>
      </c>
      <c r="I369" s="493">
        <v>25116.79</v>
      </c>
      <c r="J369" s="491">
        <v>106583.78</v>
      </c>
      <c r="K369" s="491"/>
      <c r="L369" s="491"/>
      <c r="M369" s="491"/>
      <c r="N369" s="491"/>
      <c r="O369" s="491"/>
      <c r="P369" s="491">
        <v>3095.6</v>
      </c>
      <c r="Q369" s="491">
        <v>26042.600000000006</v>
      </c>
      <c r="R369" s="491">
        <v>914</v>
      </c>
      <c r="S369" s="491">
        <v>32337.5</v>
      </c>
      <c r="T369" s="491"/>
      <c r="U369" s="491">
        <v>27996.55</v>
      </c>
      <c r="V369" s="491"/>
      <c r="W369" s="491">
        <v>87702.29</v>
      </c>
      <c r="X369" s="491"/>
      <c r="Y369" s="491"/>
      <c r="Z369" s="491">
        <v>199877.99999999994</v>
      </c>
      <c r="AA369" s="491"/>
      <c r="AB369" s="491">
        <v>158298</v>
      </c>
      <c r="AC369" s="491"/>
      <c r="AD369" s="491">
        <v>13226.75</v>
      </c>
      <c r="AE369" s="491"/>
      <c r="AF369" s="491">
        <v>199.9</v>
      </c>
      <c r="AG369" s="491"/>
      <c r="AH369" s="491">
        <v>1023.35</v>
      </c>
      <c r="AI369" s="491"/>
      <c r="AJ369" s="491">
        <v>41272.919999999991</v>
      </c>
      <c r="AK369" s="491">
        <v>26649</v>
      </c>
      <c r="AL369" s="491"/>
      <c r="AM369" s="491"/>
      <c r="AN369" s="491"/>
      <c r="AO369" s="491"/>
      <c r="AP369" s="491">
        <v>1370</v>
      </c>
      <c r="AQ369" s="491">
        <v>8224.6200000000008</v>
      </c>
      <c r="AR369" s="491"/>
      <c r="AS369" s="491">
        <v>105</v>
      </c>
      <c r="AT369" s="491"/>
      <c r="AU369" s="491"/>
      <c r="AV369" s="491"/>
      <c r="AW369" s="491"/>
      <c r="AX369" s="491"/>
      <c r="AY369" s="491"/>
      <c r="AZ369" s="491"/>
      <c r="BA369" s="491">
        <v>2850</v>
      </c>
      <c r="BB369" s="491"/>
      <c r="BC369" s="498"/>
      <c r="BD369" s="491">
        <v>27187.5</v>
      </c>
      <c r="BE369" s="491">
        <v>13270.9</v>
      </c>
      <c r="BF369" s="491">
        <v>31427.680000000004</v>
      </c>
      <c r="BG369" s="491"/>
      <c r="BH369" s="491">
        <v>899024.5199999999</v>
      </c>
      <c r="BJ369" s="427">
        <f t="shared" si="416"/>
        <v>1000</v>
      </c>
      <c r="BK369" s="427">
        <f t="shared" si="417"/>
        <v>9000</v>
      </c>
      <c r="BL369" s="427">
        <f t="shared" si="418"/>
        <v>4000</v>
      </c>
      <c r="BM369" s="427">
        <f t="shared" si="419"/>
        <v>14000</v>
      </c>
      <c r="BN369" s="427">
        <f t="shared" si="420"/>
        <v>32000</v>
      </c>
      <c r="BO369" s="427">
        <f t="shared" si="421"/>
        <v>24000</v>
      </c>
      <c r="BP369" s="427">
        <f t="shared" si="422"/>
        <v>27000</v>
      </c>
      <c r="BQ369" s="427">
        <f t="shared" si="423"/>
        <v>27000</v>
      </c>
      <c r="BR369" s="427">
        <f t="shared" si="424"/>
        <v>27000</v>
      </c>
      <c r="BS369" s="427">
        <f t="shared" si="425"/>
        <v>1000</v>
      </c>
      <c r="BT369" s="427">
        <f t="shared" si="426"/>
        <v>107000</v>
      </c>
      <c r="BU369" s="427">
        <f t="shared" si="427"/>
        <v>30000</v>
      </c>
      <c r="BV369" s="427">
        <f t="shared" si="428"/>
        <v>10000</v>
      </c>
      <c r="BW369" s="427">
        <f t="shared" si="429"/>
        <v>200000</v>
      </c>
      <c r="BX369" s="427">
        <f t="shared" si="430"/>
        <v>103000</v>
      </c>
      <c r="BY369" s="427">
        <f t="shared" si="431"/>
        <v>4000</v>
      </c>
      <c r="BZ369" s="427">
        <f t="shared" si="432"/>
        <v>28000</v>
      </c>
      <c r="CA369" s="427">
        <f t="shared" si="433"/>
        <v>19000</v>
      </c>
      <c r="CB369" s="233">
        <f t="shared" si="434"/>
        <v>1000</v>
      </c>
      <c r="CC369" s="233">
        <f t="shared" si="435"/>
        <v>200000</v>
      </c>
      <c r="CD369" s="233">
        <f t="shared" si="436"/>
        <v>35000</v>
      </c>
      <c r="CE369" s="428">
        <f t="shared" si="442"/>
        <v>26</v>
      </c>
      <c r="CF369" s="426">
        <f t="shared" si="437"/>
        <v>4</v>
      </c>
      <c r="CG369" s="426">
        <f t="shared" si="438"/>
        <v>3</v>
      </c>
      <c r="CH369" s="426">
        <f t="shared" si="439"/>
        <v>1</v>
      </c>
      <c r="CI369" s="426">
        <f t="shared" si="440"/>
        <v>11</v>
      </c>
      <c r="CJ369" s="426">
        <f t="shared" si="441"/>
        <v>4</v>
      </c>
      <c r="CK369" s="426">
        <f t="shared" si="447"/>
        <v>2</v>
      </c>
    </row>
    <row r="370" spans="1:89" ht="24">
      <c r="A370" s="253">
        <f t="shared" si="448"/>
        <v>53223</v>
      </c>
      <c r="B370" s="236" t="s">
        <v>904</v>
      </c>
      <c r="C370" s="99" t="b">
        <f t="shared" si="415"/>
        <v>1</v>
      </c>
      <c r="D370" s="492" t="s">
        <v>904</v>
      </c>
      <c r="E370" s="491"/>
      <c r="F370" s="491"/>
      <c r="G370" s="491"/>
      <c r="H370" s="491"/>
      <c r="I370" s="493">
        <v>10500</v>
      </c>
      <c r="J370" s="491"/>
      <c r="K370" s="491"/>
      <c r="L370" s="491"/>
      <c r="M370" s="491"/>
      <c r="N370" s="491"/>
      <c r="O370" s="491"/>
      <c r="P370" s="491"/>
      <c r="Q370" s="491">
        <v>975</v>
      </c>
      <c r="R370" s="491"/>
      <c r="S370" s="491"/>
      <c r="T370" s="491"/>
      <c r="U370" s="491"/>
      <c r="V370" s="491"/>
      <c r="W370" s="491"/>
      <c r="X370" s="491"/>
      <c r="Y370" s="491"/>
      <c r="Z370" s="491"/>
      <c r="AA370" s="491"/>
      <c r="AB370" s="491"/>
      <c r="AC370" s="491"/>
      <c r="AD370" s="491">
        <v>617.5</v>
      </c>
      <c r="AE370" s="491"/>
      <c r="AF370" s="491"/>
      <c r="AG370" s="491"/>
      <c r="AH370" s="491"/>
      <c r="AI370" s="491"/>
      <c r="AJ370" s="491"/>
      <c r="AK370" s="491">
        <v>6600</v>
      </c>
      <c r="AL370" s="491"/>
      <c r="AM370" s="491"/>
      <c r="AN370" s="491">
        <v>55482.75</v>
      </c>
      <c r="AO370" s="491"/>
      <c r="AP370" s="491"/>
      <c r="AQ370" s="491">
        <v>71825</v>
      </c>
      <c r="AR370" s="491"/>
      <c r="AS370" s="491"/>
      <c r="AT370" s="491"/>
      <c r="AU370" s="491"/>
      <c r="AV370" s="491"/>
      <c r="AW370" s="491"/>
      <c r="AX370" s="491"/>
      <c r="AY370" s="491"/>
      <c r="AZ370" s="491">
        <v>650</v>
      </c>
      <c r="BA370" s="491"/>
      <c r="BB370" s="491">
        <v>67789.22</v>
      </c>
      <c r="BC370" s="498"/>
      <c r="BD370" s="491"/>
      <c r="BE370" s="491"/>
      <c r="BF370" s="491"/>
      <c r="BG370" s="491"/>
      <c r="BH370" s="491">
        <v>214439.47</v>
      </c>
      <c r="BJ370" s="427">
        <f t="shared" si="416"/>
        <v>1000</v>
      </c>
      <c r="BK370" s="427">
        <f t="shared" si="417"/>
        <v>72000</v>
      </c>
      <c r="BL370" s="427">
        <f t="shared" si="418"/>
        <v>49000</v>
      </c>
      <c r="BM370" s="427">
        <f t="shared" si="419"/>
        <v>0</v>
      </c>
      <c r="BN370" s="427">
        <f t="shared" si="420"/>
        <v>0</v>
      </c>
      <c r="BO370" s="427">
        <f t="shared" si="421"/>
        <v>0</v>
      </c>
      <c r="BP370" s="427">
        <f t="shared" si="422"/>
        <v>7000</v>
      </c>
      <c r="BQ370" s="427">
        <f t="shared" si="423"/>
        <v>7000</v>
      </c>
      <c r="BR370" s="427">
        <f t="shared" si="424"/>
        <v>7000</v>
      </c>
      <c r="BS370" s="427">
        <f t="shared" si="425"/>
        <v>1000</v>
      </c>
      <c r="BT370" s="427">
        <f t="shared" si="426"/>
        <v>1000</v>
      </c>
      <c r="BU370" s="427">
        <f t="shared" si="427"/>
        <v>1000</v>
      </c>
      <c r="BV370" s="427">
        <f t="shared" si="428"/>
        <v>0</v>
      </c>
      <c r="BW370" s="427">
        <f t="shared" si="429"/>
        <v>0</v>
      </c>
      <c r="BX370" s="427">
        <f t="shared" si="430"/>
        <v>0</v>
      </c>
      <c r="BY370" s="427">
        <f t="shared" si="431"/>
        <v>11000</v>
      </c>
      <c r="BZ370" s="427">
        <f t="shared" si="432"/>
        <v>11000</v>
      </c>
      <c r="CA370" s="427">
        <f t="shared" si="433"/>
        <v>11000</v>
      </c>
      <c r="CB370" s="233">
        <f t="shared" si="434"/>
        <v>1000</v>
      </c>
      <c r="CC370" s="233">
        <f t="shared" si="435"/>
        <v>72000</v>
      </c>
      <c r="CD370" s="233">
        <f t="shared" si="436"/>
        <v>27000</v>
      </c>
      <c r="CE370" s="428">
        <f t="shared" si="442"/>
        <v>8</v>
      </c>
      <c r="CF370" s="426">
        <f t="shared" si="437"/>
        <v>4</v>
      </c>
      <c r="CG370" s="426">
        <f t="shared" si="438"/>
        <v>0</v>
      </c>
      <c r="CH370" s="426">
        <f t="shared" si="439"/>
        <v>1</v>
      </c>
      <c r="CI370" s="426">
        <f t="shared" si="440"/>
        <v>2</v>
      </c>
      <c r="CJ370" s="426">
        <f t="shared" si="441"/>
        <v>0</v>
      </c>
      <c r="CK370" s="426">
        <f t="shared" si="447"/>
        <v>1</v>
      </c>
    </row>
    <row r="371" spans="1:89" ht="25.5">
      <c r="A371" s="253">
        <f t="shared" si="448"/>
        <v>53224</v>
      </c>
      <c r="B371" s="337" t="s">
        <v>1481</v>
      </c>
      <c r="C371" s="99" t="b">
        <f t="shared" si="415"/>
        <v>1</v>
      </c>
      <c r="D371" s="492" t="s">
        <v>1481</v>
      </c>
      <c r="E371" s="491"/>
      <c r="F371" s="491"/>
      <c r="G371" s="491"/>
      <c r="H371" s="491"/>
      <c r="I371" s="493"/>
      <c r="J371" s="491"/>
      <c r="K371" s="491"/>
      <c r="L371" s="491"/>
      <c r="M371" s="491"/>
      <c r="N371" s="491"/>
      <c r="O371" s="491"/>
      <c r="P371" s="491"/>
      <c r="Q371" s="491"/>
      <c r="R371" s="491">
        <v>14992</v>
      </c>
      <c r="S371" s="491">
        <v>151034.95000000001</v>
      </c>
      <c r="T371" s="491"/>
      <c r="U371" s="491"/>
      <c r="V371" s="491"/>
      <c r="W371" s="491">
        <v>76369</v>
      </c>
      <c r="X371" s="491"/>
      <c r="Y371" s="491"/>
      <c r="Z371" s="491"/>
      <c r="AA371" s="491"/>
      <c r="AB371" s="491"/>
      <c r="AC371" s="491"/>
      <c r="AD371" s="491"/>
      <c r="AE371" s="491">
        <v>107850.19</v>
      </c>
      <c r="AF371" s="491">
        <v>176950</v>
      </c>
      <c r="AG371" s="491"/>
      <c r="AH371" s="491"/>
      <c r="AI371" s="491"/>
      <c r="AJ371" s="491"/>
      <c r="AK371" s="491"/>
      <c r="AL371" s="491"/>
      <c r="AM371" s="491"/>
      <c r="AN371" s="491"/>
      <c r="AO371" s="491"/>
      <c r="AP371" s="491"/>
      <c r="AQ371" s="491"/>
      <c r="AR371" s="491"/>
      <c r="AS371" s="491"/>
      <c r="AT371" s="491"/>
      <c r="AU371" s="491"/>
      <c r="AV371" s="491"/>
      <c r="AW371" s="491"/>
      <c r="AX371" s="491"/>
      <c r="AY371" s="491"/>
      <c r="AZ371" s="491"/>
      <c r="BA371" s="491"/>
      <c r="BB371" s="491"/>
      <c r="BC371" s="498"/>
      <c r="BD371" s="491"/>
      <c r="BE371" s="491"/>
      <c r="BF371" s="491"/>
      <c r="BG371" s="491"/>
      <c r="BH371" s="491">
        <v>527196.14</v>
      </c>
      <c r="BJ371" s="427">
        <f t="shared" si="416"/>
        <v>0</v>
      </c>
      <c r="BK371" s="427">
        <f t="shared" si="417"/>
        <v>0</v>
      </c>
      <c r="BL371" s="427">
        <f t="shared" si="418"/>
        <v>0</v>
      </c>
      <c r="BM371" s="427">
        <f t="shared" si="419"/>
        <v>0</v>
      </c>
      <c r="BN371" s="427">
        <f t="shared" si="420"/>
        <v>0</v>
      </c>
      <c r="BO371" s="427">
        <f t="shared" si="421"/>
        <v>0</v>
      </c>
      <c r="BP371" s="427">
        <f t="shared" si="422"/>
        <v>0</v>
      </c>
      <c r="BQ371" s="427">
        <f t="shared" si="423"/>
        <v>0</v>
      </c>
      <c r="BR371" s="427">
        <f t="shared" si="424"/>
        <v>0</v>
      </c>
      <c r="BS371" s="427">
        <f t="shared" si="425"/>
        <v>15000</v>
      </c>
      <c r="BT371" s="427">
        <f t="shared" si="426"/>
        <v>177000</v>
      </c>
      <c r="BU371" s="427">
        <f t="shared" si="427"/>
        <v>106000</v>
      </c>
      <c r="BV371" s="427">
        <f t="shared" si="428"/>
        <v>0</v>
      </c>
      <c r="BW371" s="427">
        <f t="shared" si="429"/>
        <v>0</v>
      </c>
      <c r="BX371" s="427">
        <f t="shared" si="430"/>
        <v>0</v>
      </c>
      <c r="BY371" s="427">
        <f t="shared" si="431"/>
        <v>0</v>
      </c>
      <c r="BZ371" s="427">
        <f t="shared" si="432"/>
        <v>0</v>
      </c>
      <c r="CA371" s="427">
        <f t="shared" si="433"/>
        <v>0</v>
      </c>
      <c r="CB371" s="233">
        <f t="shared" si="434"/>
        <v>15000</v>
      </c>
      <c r="CC371" s="233">
        <f t="shared" si="435"/>
        <v>177000</v>
      </c>
      <c r="CD371" s="233">
        <f t="shared" si="436"/>
        <v>106000</v>
      </c>
      <c r="CE371" s="428">
        <f t="shared" si="442"/>
        <v>5</v>
      </c>
      <c r="CF371" s="426">
        <f t="shared" si="437"/>
        <v>0</v>
      </c>
      <c r="CG371" s="426">
        <f t="shared" si="438"/>
        <v>0</v>
      </c>
      <c r="CH371" s="426">
        <f t="shared" si="439"/>
        <v>0</v>
      </c>
      <c r="CI371" s="426">
        <f t="shared" si="440"/>
        <v>5</v>
      </c>
      <c r="CJ371" s="426">
        <f t="shared" si="441"/>
        <v>0</v>
      </c>
      <c r="CK371" s="426">
        <f t="shared" si="447"/>
        <v>0</v>
      </c>
    </row>
    <row r="372" spans="1:89" ht="36">
      <c r="A372" s="253">
        <f t="shared" si="448"/>
        <v>53301</v>
      </c>
      <c r="B372" s="236" t="s">
        <v>313</v>
      </c>
      <c r="C372" s="99" t="b">
        <f t="shared" si="415"/>
        <v>1</v>
      </c>
      <c r="D372" s="492" t="s">
        <v>313</v>
      </c>
      <c r="E372" s="491">
        <v>110557.54000000002</v>
      </c>
      <c r="F372" s="491">
        <v>79863.58</v>
      </c>
      <c r="G372" s="491">
        <v>1218269.0700000003</v>
      </c>
      <c r="H372" s="491">
        <v>12090</v>
      </c>
      <c r="I372" s="493">
        <v>272915.33999999997</v>
      </c>
      <c r="J372" s="491">
        <v>159883.19</v>
      </c>
      <c r="K372" s="491">
        <v>52433.310000000005</v>
      </c>
      <c r="L372" s="491">
        <v>169287.88</v>
      </c>
      <c r="M372" s="491"/>
      <c r="N372" s="491">
        <v>9529.58</v>
      </c>
      <c r="O372" s="491">
        <v>35613.5</v>
      </c>
      <c r="P372" s="491">
        <v>57464.989999999991</v>
      </c>
      <c r="Q372" s="491">
        <v>78410.720000000001</v>
      </c>
      <c r="R372" s="491">
        <v>13695.66</v>
      </c>
      <c r="S372" s="491">
        <v>16667.809999999998</v>
      </c>
      <c r="T372" s="491">
        <v>46500.52</v>
      </c>
      <c r="U372" s="491">
        <v>86816.87</v>
      </c>
      <c r="V372" s="491">
        <v>7186.6900000000005</v>
      </c>
      <c r="W372" s="491">
        <v>61830.019999999982</v>
      </c>
      <c r="X372" s="491">
        <v>58661.82</v>
      </c>
      <c r="Y372" s="491">
        <v>58577.59</v>
      </c>
      <c r="Z372" s="491">
        <v>620282.05000000028</v>
      </c>
      <c r="AA372" s="491">
        <v>34401.4</v>
      </c>
      <c r="AB372" s="491">
        <v>2942367</v>
      </c>
      <c r="AC372" s="491">
        <v>25468.58</v>
      </c>
      <c r="AD372" s="491">
        <v>24056.619999999995</v>
      </c>
      <c r="AE372" s="491">
        <v>287686.43000000005</v>
      </c>
      <c r="AF372" s="491">
        <v>12008.75</v>
      </c>
      <c r="AG372" s="491">
        <v>273144.93</v>
      </c>
      <c r="AH372" s="491">
        <v>21178.6</v>
      </c>
      <c r="AI372" s="491">
        <v>508306.51</v>
      </c>
      <c r="AJ372" s="491">
        <v>36451.5</v>
      </c>
      <c r="AK372" s="491"/>
      <c r="AL372" s="491">
        <v>9065</v>
      </c>
      <c r="AM372" s="491">
        <v>32809.29</v>
      </c>
      <c r="AN372" s="491">
        <v>31268.89</v>
      </c>
      <c r="AO372" s="491">
        <v>258</v>
      </c>
      <c r="AP372" s="491">
        <v>62650.380000000005</v>
      </c>
      <c r="AQ372" s="491">
        <v>15248.95</v>
      </c>
      <c r="AR372" s="491">
        <v>136897</v>
      </c>
      <c r="AS372" s="491">
        <v>6525.25</v>
      </c>
      <c r="AT372" s="491">
        <v>4950</v>
      </c>
      <c r="AU372" s="491">
        <v>3287.59</v>
      </c>
      <c r="AV372" s="491">
        <v>31555</v>
      </c>
      <c r="AW372" s="491">
        <v>978</v>
      </c>
      <c r="AX372" s="491">
        <v>108342.43</v>
      </c>
      <c r="AY372" s="491">
        <v>5938</v>
      </c>
      <c r="AZ372" s="491">
        <v>70854.55</v>
      </c>
      <c r="BA372" s="491">
        <v>76900</v>
      </c>
      <c r="BB372" s="491"/>
      <c r="BC372" s="498">
        <v>20</v>
      </c>
      <c r="BD372" s="491">
        <v>43313</v>
      </c>
      <c r="BE372" s="491">
        <v>67425.67</v>
      </c>
      <c r="BF372" s="491">
        <v>140990.1699999999</v>
      </c>
      <c r="BG372" s="491">
        <v>3636.5</v>
      </c>
      <c r="BH372" s="491">
        <v>8244521.7199999997</v>
      </c>
      <c r="BJ372" s="427">
        <f t="shared" si="416"/>
        <v>1000</v>
      </c>
      <c r="BK372" s="427">
        <f t="shared" si="417"/>
        <v>137000</v>
      </c>
      <c r="BL372" s="427">
        <f t="shared" si="418"/>
        <v>38000</v>
      </c>
      <c r="BM372" s="427">
        <f t="shared" si="419"/>
        <v>4000</v>
      </c>
      <c r="BN372" s="427">
        <f t="shared" si="420"/>
        <v>141000</v>
      </c>
      <c r="BO372" s="427">
        <f t="shared" si="421"/>
        <v>64000</v>
      </c>
      <c r="BP372" s="427">
        <f t="shared" si="422"/>
        <v>10000</v>
      </c>
      <c r="BQ372" s="427">
        <f t="shared" si="423"/>
        <v>33000</v>
      </c>
      <c r="BR372" s="427">
        <f t="shared" si="424"/>
        <v>21000</v>
      </c>
      <c r="BS372" s="427">
        <f t="shared" si="425"/>
        <v>8000</v>
      </c>
      <c r="BT372" s="427">
        <f t="shared" si="426"/>
        <v>288000</v>
      </c>
      <c r="BU372" s="427">
        <f t="shared" si="427"/>
        <v>60000</v>
      </c>
      <c r="BV372" s="427">
        <f t="shared" si="428"/>
        <v>37000</v>
      </c>
      <c r="BW372" s="427">
        <f t="shared" si="429"/>
        <v>2943000</v>
      </c>
      <c r="BX372" s="427">
        <f t="shared" si="430"/>
        <v>1205000</v>
      </c>
      <c r="BY372" s="427">
        <f t="shared" si="431"/>
        <v>58000</v>
      </c>
      <c r="BZ372" s="427">
        <f t="shared" si="432"/>
        <v>509000</v>
      </c>
      <c r="CA372" s="427">
        <f t="shared" si="433"/>
        <v>204000</v>
      </c>
      <c r="CB372" s="233">
        <f t="shared" si="434"/>
        <v>1000</v>
      </c>
      <c r="CC372" s="233">
        <f t="shared" si="435"/>
        <v>2943000</v>
      </c>
      <c r="CD372" s="233">
        <f t="shared" si="436"/>
        <v>159000</v>
      </c>
      <c r="CE372" s="428">
        <f t="shared" si="442"/>
        <v>52</v>
      </c>
      <c r="CF372" s="426">
        <f t="shared" si="437"/>
        <v>15</v>
      </c>
      <c r="CG372" s="426">
        <f t="shared" si="438"/>
        <v>4</v>
      </c>
      <c r="CH372" s="426">
        <f t="shared" si="439"/>
        <v>2</v>
      </c>
      <c r="CI372" s="426">
        <f t="shared" si="440"/>
        <v>20</v>
      </c>
      <c r="CJ372" s="426">
        <f t="shared" si="441"/>
        <v>4</v>
      </c>
      <c r="CK372" s="426">
        <f t="shared" si="447"/>
        <v>5</v>
      </c>
    </row>
    <row r="373" spans="1:89" ht="24">
      <c r="A373" s="253">
        <f t="shared" si="448"/>
        <v>53302</v>
      </c>
      <c r="B373" s="236" t="s">
        <v>314</v>
      </c>
      <c r="C373" s="99" t="b">
        <f t="shared" si="415"/>
        <v>1</v>
      </c>
      <c r="D373" s="492" t="s">
        <v>314</v>
      </c>
      <c r="E373" s="491">
        <v>38.9</v>
      </c>
      <c r="F373" s="491">
        <v>58603.86</v>
      </c>
      <c r="G373" s="491"/>
      <c r="H373" s="491">
        <v>1780.33</v>
      </c>
      <c r="I373" s="493">
        <v>8178</v>
      </c>
      <c r="J373" s="491"/>
      <c r="K373" s="491"/>
      <c r="L373" s="491">
        <v>27545.420000000002</v>
      </c>
      <c r="M373" s="491"/>
      <c r="N373" s="491"/>
      <c r="O373" s="491">
        <v>6932</v>
      </c>
      <c r="P373" s="491"/>
      <c r="Q373" s="491"/>
      <c r="R373" s="491">
        <v>11375</v>
      </c>
      <c r="S373" s="491">
        <v>45418</v>
      </c>
      <c r="T373" s="491"/>
      <c r="U373" s="491"/>
      <c r="V373" s="491">
        <v>3374.21</v>
      </c>
      <c r="W373" s="491"/>
      <c r="X373" s="491"/>
      <c r="Y373" s="491">
        <v>778</v>
      </c>
      <c r="Z373" s="491">
        <v>16170.5</v>
      </c>
      <c r="AA373" s="491"/>
      <c r="AB373" s="491">
        <v>751173</v>
      </c>
      <c r="AC373" s="491">
        <v>2516.6</v>
      </c>
      <c r="AD373" s="491">
        <v>7824.3700000000008</v>
      </c>
      <c r="AE373" s="491">
        <v>33119</v>
      </c>
      <c r="AF373" s="491">
        <v>7139.2800000000007</v>
      </c>
      <c r="AG373" s="491">
        <v>82</v>
      </c>
      <c r="AH373" s="491"/>
      <c r="AI373" s="491"/>
      <c r="AJ373" s="491">
        <v>1500</v>
      </c>
      <c r="AK373" s="491"/>
      <c r="AL373" s="491"/>
      <c r="AM373" s="491">
        <v>642.34</v>
      </c>
      <c r="AN373" s="491">
        <v>49698</v>
      </c>
      <c r="AO373" s="491"/>
      <c r="AP373" s="491">
        <v>27960</v>
      </c>
      <c r="AQ373" s="491"/>
      <c r="AR373" s="491"/>
      <c r="AS373" s="491"/>
      <c r="AT373" s="491">
        <v>620.20000000000005</v>
      </c>
      <c r="AU373" s="491">
        <v>7383.33</v>
      </c>
      <c r="AV373" s="491">
        <v>34.200000000000003</v>
      </c>
      <c r="AW373" s="491"/>
      <c r="AX373" s="491">
        <v>6800</v>
      </c>
      <c r="AY373" s="491">
        <v>38</v>
      </c>
      <c r="AZ373" s="491">
        <v>38110</v>
      </c>
      <c r="BA373" s="491">
        <v>9603.7100000000009</v>
      </c>
      <c r="BB373" s="491"/>
      <c r="BC373" s="498">
        <v>12545</v>
      </c>
      <c r="BD373" s="491"/>
      <c r="BE373" s="491">
        <v>14000</v>
      </c>
      <c r="BF373" s="491">
        <v>3719.4700000000003</v>
      </c>
      <c r="BG373" s="491">
        <v>5170</v>
      </c>
      <c r="BH373" s="491">
        <v>1159872.72</v>
      </c>
      <c r="BJ373" s="427">
        <f t="shared" si="416"/>
        <v>1000</v>
      </c>
      <c r="BK373" s="427">
        <f t="shared" si="417"/>
        <v>50000</v>
      </c>
      <c r="BL373" s="427">
        <f t="shared" si="418"/>
        <v>16000</v>
      </c>
      <c r="BM373" s="427">
        <f t="shared" si="419"/>
        <v>4000</v>
      </c>
      <c r="BN373" s="427">
        <f t="shared" si="420"/>
        <v>14000</v>
      </c>
      <c r="BO373" s="427">
        <f t="shared" si="421"/>
        <v>8000</v>
      </c>
      <c r="BP373" s="427">
        <f t="shared" si="422"/>
        <v>1000</v>
      </c>
      <c r="BQ373" s="427">
        <f t="shared" si="423"/>
        <v>1000</v>
      </c>
      <c r="BR373" s="427">
        <f t="shared" si="424"/>
        <v>1000</v>
      </c>
      <c r="BS373" s="427">
        <f t="shared" si="425"/>
        <v>1000</v>
      </c>
      <c r="BT373" s="427">
        <f t="shared" si="426"/>
        <v>59000</v>
      </c>
      <c r="BU373" s="427">
        <f t="shared" si="427"/>
        <v>15000</v>
      </c>
      <c r="BV373" s="427">
        <f t="shared" si="428"/>
        <v>2000</v>
      </c>
      <c r="BW373" s="427">
        <f t="shared" si="429"/>
        <v>752000</v>
      </c>
      <c r="BX373" s="427">
        <f t="shared" si="430"/>
        <v>257000</v>
      </c>
      <c r="BY373" s="427">
        <f t="shared" si="431"/>
        <v>1000</v>
      </c>
      <c r="BZ373" s="427">
        <f t="shared" si="432"/>
        <v>28000</v>
      </c>
      <c r="CA373" s="427">
        <f t="shared" si="433"/>
        <v>12000</v>
      </c>
      <c r="CB373" s="233">
        <f t="shared" si="434"/>
        <v>1000</v>
      </c>
      <c r="CC373" s="233">
        <f t="shared" si="435"/>
        <v>752000</v>
      </c>
      <c r="CD373" s="233">
        <f t="shared" si="436"/>
        <v>37000</v>
      </c>
      <c r="CE373" s="428">
        <f t="shared" si="442"/>
        <v>32</v>
      </c>
      <c r="CF373" s="426">
        <f t="shared" si="437"/>
        <v>10</v>
      </c>
      <c r="CG373" s="426">
        <f t="shared" si="438"/>
        <v>3</v>
      </c>
      <c r="CH373" s="426">
        <f t="shared" si="439"/>
        <v>1</v>
      </c>
      <c r="CI373" s="426">
        <f t="shared" si="440"/>
        <v>12</v>
      </c>
      <c r="CJ373" s="426">
        <f t="shared" si="441"/>
        <v>3</v>
      </c>
      <c r="CK373" s="426">
        <f t="shared" si="447"/>
        <v>2</v>
      </c>
    </row>
    <row r="374" spans="1:89" ht="24">
      <c r="A374" s="253">
        <f t="shared" si="448"/>
        <v>53303</v>
      </c>
      <c r="B374" s="236" t="s">
        <v>315</v>
      </c>
      <c r="C374" s="99" t="b">
        <f t="shared" si="415"/>
        <v>1</v>
      </c>
      <c r="D374" s="492" t="s">
        <v>315</v>
      </c>
      <c r="E374" s="491">
        <v>37925.33</v>
      </c>
      <c r="F374" s="491">
        <v>13043.230000000001</v>
      </c>
      <c r="G374" s="491">
        <v>26935.690000000002</v>
      </c>
      <c r="H374" s="491">
        <v>13973.69</v>
      </c>
      <c r="I374" s="493">
        <v>74458.160000000018</v>
      </c>
      <c r="J374" s="491">
        <v>38475.449999999997</v>
      </c>
      <c r="K374" s="491">
        <v>29263.68</v>
      </c>
      <c r="L374" s="491">
        <v>21559.120000000003</v>
      </c>
      <c r="M374" s="491">
        <v>4293.33</v>
      </c>
      <c r="N374" s="491">
        <v>7410.0599999999995</v>
      </c>
      <c r="O374" s="491">
        <v>29816.91</v>
      </c>
      <c r="P374" s="491">
        <v>9283</v>
      </c>
      <c r="Q374" s="491">
        <v>51879.54</v>
      </c>
      <c r="R374" s="491">
        <v>4711.2800000000007</v>
      </c>
      <c r="S374" s="491">
        <v>12103.18</v>
      </c>
      <c r="T374" s="491">
        <v>19783</v>
      </c>
      <c r="U374" s="491">
        <v>30021.15</v>
      </c>
      <c r="V374" s="491">
        <v>2591.0300000000007</v>
      </c>
      <c r="W374" s="491">
        <v>64748.680000000015</v>
      </c>
      <c r="X374" s="491">
        <v>1324.65</v>
      </c>
      <c r="Y374" s="491">
        <v>11338.42</v>
      </c>
      <c r="Z374" s="491">
        <v>42363.94</v>
      </c>
      <c r="AA374" s="491">
        <v>23263.07</v>
      </c>
      <c r="AB374" s="491">
        <v>232772</v>
      </c>
      <c r="AC374" s="491">
        <v>24528.37</v>
      </c>
      <c r="AD374" s="491">
        <v>38984.42</v>
      </c>
      <c r="AE374" s="491">
        <v>3724.9</v>
      </c>
      <c r="AF374" s="491">
        <v>4155.4799999999996</v>
      </c>
      <c r="AG374" s="491">
        <v>9397.8100000000068</v>
      </c>
      <c r="AH374" s="491">
        <v>124404.05000000002</v>
      </c>
      <c r="AI374" s="491">
        <v>29264.560000000001</v>
      </c>
      <c r="AJ374" s="491">
        <v>26291.880000000005</v>
      </c>
      <c r="AK374" s="491">
        <v>16101.299999999997</v>
      </c>
      <c r="AL374" s="491">
        <v>5879</v>
      </c>
      <c r="AM374" s="491">
        <v>45008.700000000004</v>
      </c>
      <c r="AN374" s="491">
        <v>1110</v>
      </c>
      <c r="AO374" s="491"/>
      <c r="AP374" s="491">
        <v>31353.61</v>
      </c>
      <c r="AQ374" s="491">
        <v>240</v>
      </c>
      <c r="AR374" s="491">
        <v>3549</v>
      </c>
      <c r="AS374" s="491">
        <v>1534.21</v>
      </c>
      <c r="AT374" s="491">
        <v>6926.7900000000027</v>
      </c>
      <c r="AU374" s="491">
        <v>6455</v>
      </c>
      <c r="AV374" s="491">
        <v>4187.51</v>
      </c>
      <c r="AW374" s="491">
        <v>625.22</v>
      </c>
      <c r="AX374" s="491">
        <v>27067.14</v>
      </c>
      <c r="AY374" s="491">
        <v>8666</v>
      </c>
      <c r="AZ374" s="491">
        <v>33771.61</v>
      </c>
      <c r="BA374" s="491">
        <v>7738.51</v>
      </c>
      <c r="BB374" s="491">
        <v>18221.25</v>
      </c>
      <c r="BC374" s="498">
        <v>1875</v>
      </c>
      <c r="BD374" s="491">
        <v>117777.71999999999</v>
      </c>
      <c r="BE374" s="491">
        <v>22068.52</v>
      </c>
      <c r="BF374" s="491">
        <v>94775.579999999987</v>
      </c>
      <c r="BG374" s="491">
        <v>25554.5</v>
      </c>
      <c r="BH374" s="491">
        <v>1544575.23</v>
      </c>
      <c r="BJ374" s="427">
        <f t="shared" si="416"/>
        <v>1000</v>
      </c>
      <c r="BK374" s="427">
        <f t="shared" si="417"/>
        <v>34000</v>
      </c>
      <c r="BL374" s="427">
        <f t="shared" si="418"/>
        <v>11000</v>
      </c>
      <c r="BM374" s="427">
        <f t="shared" si="419"/>
        <v>23000</v>
      </c>
      <c r="BN374" s="427">
        <f t="shared" si="420"/>
        <v>118000</v>
      </c>
      <c r="BO374" s="427">
        <f t="shared" si="421"/>
        <v>66000</v>
      </c>
      <c r="BP374" s="427">
        <f t="shared" si="422"/>
        <v>6000</v>
      </c>
      <c r="BQ374" s="427">
        <f t="shared" si="423"/>
        <v>46000</v>
      </c>
      <c r="BR374" s="427">
        <f t="shared" si="424"/>
        <v>23000</v>
      </c>
      <c r="BS374" s="427">
        <f t="shared" si="425"/>
        <v>3000</v>
      </c>
      <c r="BT374" s="427">
        <f t="shared" si="426"/>
        <v>125000</v>
      </c>
      <c r="BU374" s="427">
        <f t="shared" si="427"/>
        <v>28000</v>
      </c>
      <c r="BV374" s="427">
        <f t="shared" si="428"/>
        <v>27000</v>
      </c>
      <c r="BW374" s="427">
        <f t="shared" si="429"/>
        <v>233000</v>
      </c>
      <c r="BX374" s="427">
        <f t="shared" si="430"/>
        <v>83000</v>
      </c>
      <c r="BY374" s="427">
        <f t="shared" si="431"/>
        <v>2000</v>
      </c>
      <c r="BZ374" s="427">
        <f t="shared" si="432"/>
        <v>75000</v>
      </c>
      <c r="CA374" s="427">
        <f t="shared" si="433"/>
        <v>26000</v>
      </c>
      <c r="CB374" s="233">
        <f t="shared" si="434"/>
        <v>1000</v>
      </c>
      <c r="CC374" s="233">
        <f t="shared" si="435"/>
        <v>233000</v>
      </c>
      <c r="CD374" s="233">
        <f t="shared" si="436"/>
        <v>29000</v>
      </c>
      <c r="CE374" s="428">
        <f t="shared" si="442"/>
        <v>54</v>
      </c>
      <c r="CF374" s="426">
        <f t="shared" si="437"/>
        <v>15</v>
      </c>
      <c r="CG374" s="426">
        <f t="shared" si="438"/>
        <v>4</v>
      </c>
      <c r="CH374" s="426">
        <f t="shared" si="439"/>
        <v>3</v>
      </c>
      <c r="CI374" s="426">
        <f t="shared" si="440"/>
        <v>21</v>
      </c>
      <c r="CJ374" s="426">
        <f t="shared" si="441"/>
        <v>4</v>
      </c>
      <c r="CK374" s="426">
        <f t="shared" si="447"/>
        <v>5</v>
      </c>
    </row>
    <row r="375" spans="1:89" ht="36">
      <c r="A375" s="253">
        <f t="shared" si="448"/>
        <v>53401</v>
      </c>
      <c r="B375" s="236" t="s">
        <v>316</v>
      </c>
      <c r="C375" s="99" t="b">
        <f t="shared" si="415"/>
        <v>1</v>
      </c>
      <c r="D375" s="492" t="s">
        <v>316</v>
      </c>
      <c r="E375" s="491">
        <v>13020</v>
      </c>
      <c r="F375" s="491">
        <v>26557.5</v>
      </c>
      <c r="G375" s="491">
        <v>47925</v>
      </c>
      <c r="H375" s="491"/>
      <c r="I375" s="493">
        <v>60050</v>
      </c>
      <c r="J375" s="491">
        <v>19392</v>
      </c>
      <c r="K375" s="491"/>
      <c r="L375" s="491">
        <v>21288.75</v>
      </c>
      <c r="M375" s="491">
        <v>11562.5</v>
      </c>
      <c r="N375" s="491">
        <v>6746.17</v>
      </c>
      <c r="O375" s="491">
        <v>16026.25</v>
      </c>
      <c r="P375" s="491">
        <v>24705</v>
      </c>
      <c r="Q375" s="491">
        <v>9426.2099999999991</v>
      </c>
      <c r="R375" s="491">
        <v>31887.289999999997</v>
      </c>
      <c r="S375" s="491">
        <v>33860.839999999997</v>
      </c>
      <c r="T375" s="491">
        <v>18725</v>
      </c>
      <c r="U375" s="491"/>
      <c r="V375" s="491">
        <v>12500</v>
      </c>
      <c r="W375" s="491">
        <v>18800</v>
      </c>
      <c r="X375" s="491">
        <v>31180</v>
      </c>
      <c r="Y375" s="491">
        <v>23494.75</v>
      </c>
      <c r="Z375" s="491">
        <v>6290</v>
      </c>
      <c r="AA375" s="491">
        <v>51208.75</v>
      </c>
      <c r="AB375" s="491">
        <v>77260</v>
      </c>
      <c r="AC375" s="491">
        <v>12086.25</v>
      </c>
      <c r="AD375" s="491"/>
      <c r="AE375" s="491">
        <v>30400</v>
      </c>
      <c r="AF375" s="491">
        <v>30767.75</v>
      </c>
      <c r="AG375" s="491">
        <v>33750</v>
      </c>
      <c r="AH375" s="491">
        <v>18750</v>
      </c>
      <c r="AI375" s="491">
        <v>20250</v>
      </c>
      <c r="AJ375" s="491">
        <v>145202.26</v>
      </c>
      <c r="AK375" s="491">
        <v>4536.4699999999984</v>
      </c>
      <c r="AL375" s="491">
        <v>86.22</v>
      </c>
      <c r="AM375" s="491">
        <v>21120</v>
      </c>
      <c r="AN375" s="491">
        <v>41000</v>
      </c>
      <c r="AO375" s="491">
        <v>1000</v>
      </c>
      <c r="AP375" s="491">
        <v>20175</v>
      </c>
      <c r="AQ375" s="491">
        <v>16850</v>
      </c>
      <c r="AR375" s="491">
        <v>18000</v>
      </c>
      <c r="AS375" s="491">
        <v>7000</v>
      </c>
      <c r="AT375" s="491">
        <v>10350</v>
      </c>
      <c r="AU375" s="491">
        <v>54989</v>
      </c>
      <c r="AV375" s="491">
        <v>14000</v>
      </c>
      <c r="AW375" s="491">
        <v>22770</v>
      </c>
      <c r="AX375" s="491">
        <v>23126</v>
      </c>
      <c r="AY375" s="491">
        <v>18550</v>
      </c>
      <c r="AZ375" s="491">
        <v>15535</v>
      </c>
      <c r="BA375" s="491">
        <v>71177.16</v>
      </c>
      <c r="BB375" s="491">
        <v>9000</v>
      </c>
      <c r="BC375" s="498"/>
      <c r="BD375" s="491">
        <v>23000</v>
      </c>
      <c r="BE375" s="491">
        <v>23581.5</v>
      </c>
      <c r="BF375" s="491">
        <v>23250</v>
      </c>
      <c r="BG375" s="491">
        <v>27563.69</v>
      </c>
      <c r="BH375" s="491">
        <v>1319772.3099999998</v>
      </c>
      <c r="BJ375" s="427">
        <f t="shared" si="416"/>
        <v>1000</v>
      </c>
      <c r="BK375" s="427">
        <f t="shared" si="417"/>
        <v>72000</v>
      </c>
      <c r="BL375" s="427">
        <f t="shared" si="418"/>
        <v>23000</v>
      </c>
      <c r="BM375" s="427">
        <f t="shared" si="419"/>
        <v>23000</v>
      </c>
      <c r="BN375" s="427">
        <f t="shared" si="420"/>
        <v>28000</v>
      </c>
      <c r="BO375" s="427">
        <f t="shared" si="421"/>
        <v>25000</v>
      </c>
      <c r="BP375" s="427">
        <f t="shared" si="422"/>
        <v>1000</v>
      </c>
      <c r="BQ375" s="427">
        <f t="shared" si="423"/>
        <v>22000</v>
      </c>
      <c r="BR375" s="427">
        <f t="shared" si="424"/>
        <v>9000</v>
      </c>
      <c r="BS375" s="427">
        <f t="shared" si="425"/>
        <v>7000</v>
      </c>
      <c r="BT375" s="427">
        <f t="shared" si="426"/>
        <v>52000</v>
      </c>
      <c r="BU375" s="427">
        <f t="shared" si="427"/>
        <v>23000</v>
      </c>
      <c r="BV375" s="427">
        <f t="shared" si="428"/>
        <v>7000</v>
      </c>
      <c r="BW375" s="427">
        <f t="shared" si="429"/>
        <v>146000</v>
      </c>
      <c r="BX375" s="427">
        <f t="shared" si="430"/>
        <v>70000</v>
      </c>
      <c r="BY375" s="427">
        <f t="shared" si="431"/>
        <v>21000</v>
      </c>
      <c r="BZ375" s="427">
        <f t="shared" si="432"/>
        <v>61000</v>
      </c>
      <c r="CA375" s="427">
        <f t="shared" si="433"/>
        <v>32000</v>
      </c>
      <c r="CB375" s="233">
        <f t="shared" si="434"/>
        <v>1000</v>
      </c>
      <c r="CC375" s="233">
        <f t="shared" si="435"/>
        <v>146000</v>
      </c>
      <c r="CD375" s="233">
        <f t="shared" si="436"/>
        <v>27000</v>
      </c>
      <c r="CE375" s="428">
        <f t="shared" si="442"/>
        <v>50</v>
      </c>
      <c r="CF375" s="426">
        <f t="shared" si="437"/>
        <v>15</v>
      </c>
      <c r="CG375" s="426">
        <f t="shared" si="438"/>
        <v>4</v>
      </c>
      <c r="CH375" s="426">
        <f t="shared" si="439"/>
        <v>3</v>
      </c>
      <c r="CI375" s="426">
        <f t="shared" si="440"/>
        <v>18</v>
      </c>
      <c r="CJ375" s="426">
        <f t="shared" si="441"/>
        <v>4</v>
      </c>
      <c r="CK375" s="426">
        <f t="shared" si="447"/>
        <v>4</v>
      </c>
    </row>
    <row r="376" spans="1:89">
      <c r="A376" s="253">
        <f t="shared" si="448"/>
        <v>53402</v>
      </c>
      <c r="B376" s="236" t="s">
        <v>317</v>
      </c>
      <c r="C376" s="99" t="b">
        <f t="shared" si="415"/>
        <v>1</v>
      </c>
      <c r="D376" s="492" t="s">
        <v>317</v>
      </c>
      <c r="E376" s="491">
        <v>31141.05</v>
      </c>
      <c r="F376" s="491">
        <v>40026.339999999997</v>
      </c>
      <c r="G376" s="491">
        <v>110798.88</v>
      </c>
      <c r="H376" s="491">
        <v>160948.38</v>
      </c>
      <c r="I376" s="493">
        <v>214948.66999999998</v>
      </c>
      <c r="J376" s="491">
        <v>95569.02</v>
      </c>
      <c r="K376" s="491">
        <v>100604.43</v>
      </c>
      <c r="L376" s="491">
        <v>335532.51</v>
      </c>
      <c r="M376" s="491">
        <v>43987.76</v>
      </c>
      <c r="N376" s="491">
        <v>19990</v>
      </c>
      <c r="O376" s="491">
        <v>25609.25</v>
      </c>
      <c r="P376" s="491">
        <v>154108.78999999998</v>
      </c>
      <c r="Q376" s="491">
        <v>83188.03</v>
      </c>
      <c r="R376" s="491">
        <v>11386.8</v>
      </c>
      <c r="S376" s="491">
        <v>42910.01</v>
      </c>
      <c r="T376" s="491">
        <v>23415.040000000001</v>
      </c>
      <c r="U376" s="491"/>
      <c r="V376" s="491">
        <v>1215</v>
      </c>
      <c r="W376" s="491">
        <v>114753.62</v>
      </c>
      <c r="X376" s="491">
        <v>89493.51</v>
      </c>
      <c r="Y376" s="491">
        <v>55000</v>
      </c>
      <c r="Z376" s="491">
        <v>178231.05</v>
      </c>
      <c r="AA376" s="491">
        <v>121302.1</v>
      </c>
      <c r="AB376" s="491">
        <v>21598</v>
      </c>
      <c r="AC376" s="491">
        <v>12823</v>
      </c>
      <c r="AD376" s="491">
        <v>67207.88</v>
      </c>
      <c r="AE376" s="491">
        <v>211105.29</v>
      </c>
      <c r="AF376" s="491">
        <v>78724.490000000005</v>
      </c>
      <c r="AG376" s="491">
        <v>148853.41999999998</v>
      </c>
      <c r="AH376" s="491">
        <v>117920.38</v>
      </c>
      <c r="AI376" s="491">
        <v>233839.52000000002</v>
      </c>
      <c r="AJ376" s="491">
        <v>38760.35</v>
      </c>
      <c r="AK376" s="491">
        <v>36992</v>
      </c>
      <c r="AL376" s="491">
        <v>104446.61</v>
      </c>
      <c r="AM376" s="491">
        <v>69369.19</v>
      </c>
      <c r="AN376" s="491">
        <v>5045.58</v>
      </c>
      <c r="AO376" s="491">
        <v>6770.25</v>
      </c>
      <c r="AP376" s="491">
        <v>5624.78</v>
      </c>
      <c r="AQ376" s="491">
        <v>42615.45</v>
      </c>
      <c r="AR376" s="491">
        <v>3898</v>
      </c>
      <c r="AS376" s="491">
        <v>11520</v>
      </c>
      <c r="AT376" s="491">
        <v>24540.53</v>
      </c>
      <c r="AU376" s="491">
        <v>10251.35</v>
      </c>
      <c r="AV376" s="491">
        <v>22017.5</v>
      </c>
      <c r="AW376" s="491">
        <v>13268</v>
      </c>
      <c r="AX376" s="491">
        <v>23063</v>
      </c>
      <c r="AY376" s="491"/>
      <c r="AZ376" s="491"/>
      <c r="BA376" s="491">
        <v>15590.5</v>
      </c>
      <c r="BB376" s="491">
        <v>1680</v>
      </c>
      <c r="BC376" s="498">
        <v>11363.740000000002</v>
      </c>
      <c r="BD376" s="491">
        <v>76125.03</v>
      </c>
      <c r="BE376" s="491">
        <v>51976.5</v>
      </c>
      <c r="BF376" s="491">
        <v>69745.14</v>
      </c>
      <c r="BG376" s="491">
        <v>25035</v>
      </c>
      <c r="BH376" s="491">
        <v>3615930.7199999997</v>
      </c>
      <c r="BJ376" s="427">
        <f t="shared" si="416"/>
        <v>2000</v>
      </c>
      <c r="BK376" s="427">
        <f t="shared" si="417"/>
        <v>43000</v>
      </c>
      <c r="BL376" s="427">
        <f t="shared" si="418"/>
        <v>15000</v>
      </c>
      <c r="BM376" s="427">
        <f t="shared" si="419"/>
        <v>26000</v>
      </c>
      <c r="BN376" s="427">
        <f t="shared" si="420"/>
        <v>77000</v>
      </c>
      <c r="BO376" s="427">
        <f t="shared" si="421"/>
        <v>56000</v>
      </c>
      <c r="BP376" s="427">
        <f t="shared" si="422"/>
        <v>37000</v>
      </c>
      <c r="BQ376" s="427">
        <f t="shared" si="423"/>
        <v>105000</v>
      </c>
      <c r="BR376" s="427">
        <f t="shared" si="424"/>
        <v>71000</v>
      </c>
      <c r="BS376" s="427">
        <f t="shared" si="425"/>
        <v>2000</v>
      </c>
      <c r="BT376" s="427">
        <f t="shared" si="426"/>
        <v>212000</v>
      </c>
      <c r="BU376" s="427">
        <f t="shared" si="427"/>
        <v>72000</v>
      </c>
      <c r="BV376" s="427">
        <f t="shared" si="428"/>
        <v>22000</v>
      </c>
      <c r="BW376" s="427">
        <f t="shared" si="429"/>
        <v>179000</v>
      </c>
      <c r="BX376" s="427">
        <f t="shared" si="430"/>
        <v>88000</v>
      </c>
      <c r="BY376" s="427">
        <f t="shared" si="431"/>
        <v>90000</v>
      </c>
      <c r="BZ376" s="427">
        <f t="shared" si="432"/>
        <v>336000</v>
      </c>
      <c r="CA376" s="427">
        <f t="shared" si="433"/>
        <v>197000</v>
      </c>
      <c r="CB376" s="233">
        <f t="shared" si="434"/>
        <v>2000</v>
      </c>
      <c r="CC376" s="233">
        <f t="shared" si="435"/>
        <v>336000</v>
      </c>
      <c r="CD376" s="233">
        <f t="shared" si="436"/>
        <v>70000</v>
      </c>
      <c r="CE376" s="428">
        <f t="shared" si="442"/>
        <v>52</v>
      </c>
      <c r="CF376" s="426">
        <f t="shared" si="437"/>
        <v>14</v>
      </c>
      <c r="CG376" s="426">
        <f t="shared" si="438"/>
        <v>4</v>
      </c>
      <c r="CH376" s="426">
        <f t="shared" si="439"/>
        <v>3</v>
      </c>
      <c r="CI376" s="426">
        <f t="shared" si="440"/>
        <v>21</v>
      </c>
      <c r="CJ376" s="426">
        <f t="shared" si="441"/>
        <v>4</v>
      </c>
      <c r="CK376" s="426">
        <f t="shared" si="447"/>
        <v>4</v>
      </c>
    </row>
    <row r="377" spans="1:89" ht="24">
      <c r="A377" s="253">
        <f t="shared" si="448"/>
        <v>53403</v>
      </c>
      <c r="B377" s="236" t="s">
        <v>318</v>
      </c>
      <c r="C377" s="99" t="b">
        <f t="shared" si="415"/>
        <v>1</v>
      </c>
      <c r="D377" s="492" t="s">
        <v>318</v>
      </c>
      <c r="E377" s="491"/>
      <c r="F377" s="491"/>
      <c r="G377" s="491">
        <v>169389</v>
      </c>
      <c r="H377" s="491"/>
      <c r="I377" s="493"/>
      <c r="J377" s="491"/>
      <c r="K377" s="491"/>
      <c r="L377" s="491">
        <v>485126.89</v>
      </c>
      <c r="M377" s="491"/>
      <c r="N377" s="491"/>
      <c r="O377" s="491"/>
      <c r="P377" s="491">
        <v>3659.5</v>
      </c>
      <c r="Q377" s="491"/>
      <c r="R377" s="491"/>
      <c r="S377" s="491"/>
      <c r="T377" s="491"/>
      <c r="U377" s="491"/>
      <c r="V377" s="491"/>
      <c r="W377" s="491"/>
      <c r="X377" s="491"/>
      <c r="Y377" s="491"/>
      <c r="Z377" s="491">
        <v>269323.29000000004</v>
      </c>
      <c r="AA377" s="491">
        <v>4934.51</v>
      </c>
      <c r="AB377" s="491">
        <v>46268</v>
      </c>
      <c r="AC377" s="491"/>
      <c r="AD377" s="491"/>
      <c r="AE377" s="491"/>
      <c r="AF377" s="491">
        <v>14026.4</v>
      </c>
      <c r="AG377" s="491">
        <v>4501.4800000000005</v>
      </c>
      <c r="AH377" s="491"/>
      <c r="AI377" s="491">
        <v>7500</v>
      </c>
      <c r="AJ377" s="491">
        <v>33801</v>
      </c>
      <c r="AK377" s="491"/>
      <c r="AL377" s="491"/>
      <c r="AM377" s="491"/>
      <c r="AN377" s="491"/>
      <c r="AO377" s="491"/>
      <c r="AP377" s="491"/>
      <c r="AQ377" s="491"/>
      <c r="AR377" s="491">
        <v>5397</v>
      </c>
      <c r="AS377" s="491"/>
      <c r="AT377" s="491"/>
      <c r="AU377" s="491"/>
      <c r="AV377" s="491"/>
      <c r="AW377" s="491">
        <v>849</v>
      </c>
      <c r="AX377" s="491">
        <v>4837.25</v>
      </c>
      <c r="AY377" s="491"/>
      <c r="AZ377" s="491"/>
      <c r="BA377" s="491"/>
      <c r="BB377" s="491"/>
      <c r="BC377" s="498"/>
      <c r="BD377" s="491">
        <v>18237.509999999998</v>
      </c>
      <c r="BE377" s="491"/>
      <c r="BF377" s="491"/>
      <c r="BG377" s="491">
        <v>15037.91</v>
      </c>
      <c r="BH377" s="491">
        <v>1082888.74</v>
      </c>
      <c r="BJ377" s="427">
        <f t="shared" si="416"/>
        <v>1000</v>
      </c>
      <c r="BK377" s="427">
        <f t="shared" si="417"/>
        <v>6000</v>
      </c>
      <c r="BL377" s="427">
        <f t="shared" si="418"/>
        <v>4000</v>
      </c>
      <c r="BM377" s="427">
        <f t="shared" si="419"/>
        <v>16000</v>
      </c>
      <c r="BN377" s="427">
        <f t="shared" si="420"/>
        <v>19000</v>
      </c>
      <c r="BO377" s="427">
        <f t="shared" si="421"/>
        <v>17000</v>
      </c>
      <c r="BP377" s="427">
        <f t="shared" si="422"/>
        <v>0</v>
      </c>
      <c r="BQ377" s="427">
        <f t="shared" si="423"/>
        <v>0</v>
      </c>
      <c r="BR377" s="427">
        <f t="shared" si="424"/>
        <v>0</v>
      </c>
      <c r="BS377" s="427">
        <f t="shared" si="425"/>
        <v>5000</v>
      </c>
      <c r="BT377" s="427">
        <f t="shared" si="426"/>
        <v>15000</v>
      </c>
      <c r="BU377" s="427">
        <f t="shared" si="427"/>
        <v>10000</v>
      </c>
      <c r="BV377" s="427">
        <f t="shared" si="428"/>
        <v>34000</v>
      </c>
      <c r="BW377" s="427">
        <f t="shared" si="429"/>
        <v>270000</v>
      </c>
      <c r="BX377" s="427">
        <f t="shared" si="430"/>
        <v>130000</v>
      </c>
      <c r="BY377" s="427">
        <f t="shared" si="431"/>
        <v>4000</v>
      </c>
      <c r="BZ377" s="427">
        <f t="shared" si="432"/>
        <v>486000</v>
      </c>
      <c r="CA377" s="427">
        <f t="shared" si="433"/>
        <v>126000</v>
      </c>
      <c r="CB377" s="233">
        <f t="shared" si="434"/>
        <v>1000</v>
      </c>
      <c r="CC377" s="233">
        <f t="shared" si="435"/>
        <v>486000</v>
      </c>
      <c r="CD377" s="233">
        <f t="shared" si="436"/>
        <v>73000</v>
      </c>
      <c r="CE377" s="428">
        <f t="shared" si="442"/>
        <v>15</v>
      </c>
      <c r="CF377" s="426">
        <f t="shared" si="437"/>
        <v>3</v>
      </c>
      <c r="CG377" s="426">
        <f t="shared" si="438"/>
        <v>2</v>
      </c>
      <c r="CH377" s="426">
        <f t="shared" si="439"/>
        <v>0</v>
      </c>
      <c r="CI377" s="426">
        <f t="shared" si="440"/>
        <v>2</v>
      </c>
      <c r="CJ377" s="426">
        <f t="shared" si="441"/>
        <v>4</v>
      </c>
      <c r="CK377" s="426">
        <f t="shared" si="447"/>
        <v>2</v>
      </c>
    </row>
    <row r="378" spans="1:89">
      <c r="A378" s="253">
        <f t="shared" si="448"/>
        <v>53404</v>
      </c>
      <c r="B378" s="236" t="s">
        <v>319</v>
      </c>
      <c r="C378" s="99" t="b">
        <f t="shared" si="415"/>
        <v>1</v>
      </c>
      <c r="D378" s="492" t="s">
        <v>319</v>
      </c>
      <c r="E378" s="491">
        <v>95</v>
      </c>
      <c r="F378" s="491"/>
      <c r="G378" s="491"/>
      <c r="H378" s="491"/>
      <c r="I378" s="493"/>
      <c r="J378" s="491">
        <v>1233.75</v>
      </c>
      <c r="K378" s="491"/>
      <c r="L378" s="491"/>
      <c r="M378" s="491"/>
      <c r="N378" s="491"/>
      <c r="O378" s="491">
        <v>8580</v>
      </c>
      <c r="P378" s="491"/>
      <c r="Q378" s="491"/>
      <c r="R378" s="491"/>
      <c r="S378" s="491"/>
      <c r="T378" s="491">
        <v>1840.23</v>
      </c>
      <c r="U378" s="491">
        <v>9595.8700000000008</v>
      </c>
      <c r="V378" s="491"/>
      <c r="W378" s="491"/>
      <c r="X378" s="491"/>
      <c r="Y378" s="491"/>
      <c r="Z378" s="491"/>
      <c r="AA378" s="491"/>
      <c r="AB378" s="491"/>
      <c r="AC378" s="491"/>
      <c r="AD378" s="491">
        <v>3800</v>
      </c>
      <c r="AE378" s="491"/>
      <c r="AF378" s="491"/>
      <c r="AG378" s="491"/>
      <c r="AH378" s="491"/>
      <c r="AI378" s="491">
        <v>50</v>
      </c>
      <c r="AJ378" s="491"/>
      <c r="AK378" s="491">
        <v>2655</v>
      </c>
      <c r="AL378" s="491"/>
      <c r="AM378" s="491"/>
      <c r="AN378" s="491"/>
      <c r="AO378" s="491"/>
      <c r="AP378" s="491"/>
      <c r="AQ378" s="491"/>
      <c r="AR378" s="491"/>
      <c r="AS378" s="491"/>
      <c r="AT378" s="491"/>
      <c r="AU378" s="491"/>
      <c r="AV378" s="491"/>
      <c r="AW378" s="491"/>
      <c r="AX378" s="491">
        <v>3492.97</v>
      </c>
      <c r="AY378" s="491"/>
      <c r="AZ378" s="491"/>
      <c r="BA378" s="491"/>
      <c r="BB378" s="491"/>
      <c r="BC378" s="498"/>
      <c r="BD378" s="491">
        <v>2179.75</v>
      </c>
      <c r="BE378" s="491"/>
      <c r="BF378" s="491"/>
      <c r="BG378" s="491"/>
      <c r="BH378" s="491">
        <v>33522.57</v>
      </c>
      <c r="BJ378" s="427">
        <f t="shared" si="416"/>
        <v>4000</v>
      </c>
      <c r="BK378" s="427">
        <f t="shared" si="417"/>
        <v>4000</v>
      </c>
      <c r="BL378" s="427">
        <f t="shared" si="418"/>
        <v>4000</v>
      </c>
      <c r="BM378" s="427">
        <f t="shared" si="419"/>
        <v>3000</v>
      </c>
      <c r="BN378" s="427">
        <f t="shared" si="420"/>
        <v>3000</v>
      </c>
      <c r="BO378" s="427">
        <f t="shared" si="421"/>
        <v>3000</v>
      </c>
      <c r="BP378" s="427">
        <f t="shared" si="422"/>
        <v>3000</v>
      </c>
      <c r="BQ378" s="427">
        <f t="shared" si="423"/>
        <v>3000</v>
      </c>
      <c r="BR378" s="427">
        <f t="shared" si="424"/>
        <v>3000</v>
      </c>
      <c r="BS378" s="427">
        <f t="shared" si="425"/>
        <v>1000</v>
      </c>
      <c r="BT378" s="427">
        <f t="shared" si="426"/>
        <v>9000</v>
      </c>
      <c r="BU378" s="427">
        <f t="shared" si="427"/>
        <v>4000</v>
      </c>
      <c r="BV378" s="427">
        <f t="shared" si="428"/>
        <v>0</v>
      </c>
      <c r="BW378" s="427">
        <f t="shared" si="429"/>
        <v>0</v>
      </c>
      <c r="BX378" s="427">
        <f t="shared" si="430"/>
        <v>0</v>
      </c>
      <c r="BY378" s="427">
        <f t="shared" si="431"/>
        <v>1000</v>
      </c>
      <c r="BZ378" s="427">
        <f t="shared" si="432"/>
        <v>10000</v>
      </c>
      <c r="CA378" s="427">
        <f t="shared" si="433"/>
        <v>5000</v>
      </c>
      <c r="CB378" s="233">
        <f t="shared" si="434"/>
        <v>1000</v>
      </c>
      <c r="CC378" s="233">
        <f t="shared" si="435"/>
        <v>10000</v>
      </c>
      <c r="CD378" s="233">
        <f t="shared" si="436"/>
        <v>4000</v>
      </c>
      <c r="CE378" s="428">
        <f t="shared" si="442"/>
        <v>10</v>
      </c>
      <c r="CF378" s="426">
        <f t="shared" si="437"/>
        <v>1</v>
      </c>
      <c r="CG378" s="426">
        <f t="shared" si="438"/>
        <v>1</v>
      </c>
      <c r="CH378" s="426">
        <f t="shared" si="439"/>
        <v>1</v>
      </c>
      <c r="CI378" s="426">
        <f t="shared" si="440"/>
        <v>5</v>
      </c>
      <c r="CJ378" s="426">
        <f t="shared" si="441"/>
        <v>0</v>
      </c>
      <c r="CK378" s="426">
        <f t="shared" si="447"/>
        <v>2</v>
      </c>
    </row>
    <row r="379" spans="1:89" ht="24">
      <c r="A379" s="253">
        <f t="shared" si="448"/>
        <v>53405</v>
      </c>
      <c r="B379" s="236" t="s">
        <v>320</v>
      </c>
      <c r="C379" s="99" t="b">
        <f t="shared" si="415"/>
        <v>1</v>
      </c>
      <c r="D379" s="492" t="s">
        <v>320</v>
      </c>
      <c r="E379" s="491">
        <v>50</v>
      </c>
      <c r="F379" s="491"/>
      <c r="G379" s="491">
        <v>3500</v>
      </c>
      <c r="H379" s="491">
        <v>8305.5</v>
      </c>
      <c r="I379" s="493"/>
      <c r="J379" s="491"/>
      <c r="K379" s="491"/>
      <c r="L379" s="491"/>
      <c r="M379" s="491"/>
      <c r="N379" s="491"/>
      <c r="O379" s="491"/>
      <c r="P379" s="491"/>
      <c r="Q379" s="491"/>
      <c r="R379" s="491"/>
      <c r="S379" s="491"/>
      <c r="T379" s="491"/>
      <c r="U379" s="491"/>
      <c r="V379" s="491"/>
      <c r="W379" s="491"/>
      <c r="X379" s="491"/>
      <c r="Y379" s="491"/>
      <c r="Z379" s="491"/>
      <c r="AA379" s="491"/>
      <c r="AB379" s="491"/>
      <c r="AC379" s="491"/>
      <c r="AD379" s="491"/>
      <c r="AE379" s="491"/>
      <c r="AF379" s="491"/>
      <c r="AG379" s="491">
        <v>42688.310000000005</v>
      </c>
      <c r="AH379" s="491"/>
      <c r="AI379" s="491"/>
      <c r="AJ379" s="491"/>
      <c r="AK379" s="491"/>
      <c r="AL379" s="491"/>
      <c r="AM379" s="491"/>
      <c r="AN379" s="491"/>
      <c r="AO379" s="491"/>
      <c r="AP379" s="491">
        <v>1950</v>
      </c>
      <c r="AQ379" s="491"/>
      <c r="AR379" s="491"/>
      <c r="AS379" s="491"/>
      <c r="AT379" s="491"/>
      <c r="AU379" s="491"/>
      <c r="AV379" s="491"/>
      <c r="AW379" s="491">
        <v>3375</v>
      </c>
      <c r="AX379" s="491"/>
      <c r="AY379" s="491"/>
      <c r="AZ379" s="491">
        <v>750</v>
      </c>
      <c r="BA379" s="491"/>
      <c r="BB379" s="491"/>
      <c r="BC379" s="498"/>
      <c r="BD379" s="491"/>
      <c r="BE379" s="491"/>
      <c r="BF379" s="491">
        <v>236</v>
      </c>
      <c r="BG379" s="491"/>
      <c r="BH379" s="491">
        <v>60854.810000000005</v>
      </c>
      <c r="BJ379" s="427">
        <f t="shared" si="416"/>
        <v>1000</v>
      </c>
      <c r="BK379" s="427">
        <f t="shared" si="417"/>
        <v>4000</v>
      </c>
      <c r="BL379" s="427">
        <f t="shared" si="418"/>
        <v>3000</v>
      </c>
      <c r="BM379" s="427">
        <f t="shared" si="419"/>
        <v>1000</v>
      </c>
      <c r="BN379" s="427">
        <f t="shared" si="420"/>
        <v>1000</v>
      </c>
      <c r="BO379" s="427">
        <f t="shared" si="421"/>
        <v>1000</v>
      </c>
      <c r="BP379" s="427">
        <f t="shared" si="422"/>
        <v>0</v>
      </c>
      <c r="BQ379" s="427">
        <f t="shared" si="423"/>
        <v>0</v>
      </c>
      <c r="BR379" s="427">
        <f t="shared" si="424"/>
        <v>0</v>
      </c>
      <c r="BS379" s="427">
        <f t="shared" si="425"/>
        <v>1000</v>
      </c>
      <c r="BT379" s="427">
        <f t="shared" si="426"/>
        <v>9000</v>
      </c>
      <c r="BU379" s="427">
        <f t="shared" si="427"/>
        <v>5000</v>
      </c>
      <c r="BV379" s="427">
        <f t="shared" si="428"/>
        <v>4000</v>
      </c>
      <c r="BW379" s="427">
        <f t="shared" si="429"/>
        <v>4000</v>
      </c>
      <c r="BX379" s="427">
        <f t="shared" si="430"/>
        <v>4000</v>
      </c>
      <c r="BY379" s="427">
        <f t="shared" si="431"/>
        <v>43000</v>
      </c>
      <c r="BZ379" s="427">
        <f t="shared" si="432"/>
        <v>43000</v>
      </c>
      <c r="CA379" s="427">
        <f t="shared" si="433"/>
        <v>43000</v>
      </c>
      <c r="CB379" s="233">
        <f t="shared" si="434"/>
        <v>1000</v>
      </c>
      <c r="CC379" s="233">
        <f t="shared" si="435"/>
        <v>43000</v>
      </c>
      <c r="CD379" s="233">
        <f t="shared" si="436"/>
        <v>8000</v>
      </c>
      <c r="CE379" s="428">
        <f t="shared" si="442"/>
        <v>8</v>
      </c>
      <c r="CF379" s="426">
        <f t="shared" si="437"/>
        <v>3</v>
      </c>
      <c r="CG379" s="426">
        <f t="shared" si="438"/>
        <v>1</v>
      </c>
      <c r="CH379" s="426">
        <f t="shared" si="439"/>
        <v>0</v>
      </c>
      <c r="CI379" s="426">
        <f t="shared" si="440"/>
        <v>2</v>
      </c>
      <c r="CJ379" s="426">
        <f t="shared" si="441"/>
        <v>1</v>
      </c>
      <c r="CK379" s="426">
        <f t="shared" si="447"/>
        <v>1</v>
      </c>
    </row>
    <row r="380" spans="1:89">
      <c r="A380" s="253">
        <f t="shared" si="448"/>
        <v>53406</v>
      </c>
      <c r="B380" s="236" t="s">
        <v>321</v>
      </c>
      <c r="C380" s="99" t="b">
        <f t="shared" si="415"/>
        <v>1</v>
      </c>
      <c r="D380" s="492" t="s">
        <v>321</v>
      </c>
      <c r="E380" s="491">
        <v>301119.32999999996</v>
      </c>
      <c r="F380" s="491">
        <v>6187.1500000000005</v>
      </c>
      <c r="G380" s="491">
        <v>542819.65999999992</v>
      </c>
      <c r="H380" s="491">
        <v>67631.839999999997</v>
      </c>
      <c r="I380" s="493">
        <v>446177.35</v>
      </c>
      <c r="J380" s="491">
        <v>110612.17</v>
      </c>
      <c r="K380" s="491">
        <v>9693.26</v>
      </c>
      <c r="L380" s="491">
        <v>116390.35000000002</v>
      </c>
      <c r="M380" s="491">
        <v>15939.8</v>
      </c>
      <c r="N380" s="491">
        <v>48083.149999999994</v>
      </c>
      <c r="O380" s="491">
        <v>9596.26</v>
      </c>
      <c r="P380" s="491">
        <v>12336.430000000002</v>
      </c>
      <c r="Q380" s="491">
        <v>92118.930000000008</v>
      </c>
      <c r="R380" s="491">
        <v>1107.33</v>
      </c>
      <c r="S380" s="491">
        <v>82685.69</v>
      </c>
      <c r="T380" s="491">
        <v>28512.63</v>
      </c>
      <c r="U380" s="491">
        <v>61606.1</v>
      </c>
      <c r="V380" s="491">
        <v>5.3</v>
      </c>
      <c r="W380" s="491">
        <v>40219.600000000006</v>
      </c>
      <c r="X380" s="491">
        <v>7698.75</v>
      </c>
      <c r="Y380" s="491">
        <v>137137.78</v>
      </c>
      <c r="Z380" s="491">
        <v>6745.96</v>
      </c>
      <c r="AA380" s="491">
        <v>95160.06</v>
      </c>
      <c r="AB380" s="491">
        <v>3686121</v>
      </c>
      <c r="AC380" s="491">
        <v>1880.3999999999999</v>
      </c>
      <c r="AD380" s="491">
        <v>128799.92</v>
      </c>
      <c r="AE380" s="491">
        <v>84480.16</v>
      </c>
      <c r="AF380" s="491">
        <v>2545.4899999999998</v>
      </c>
      <c r="AG380" s="491">
        <v>22640.880000000001</v>
      </c>
      <c r="AH380" s="491">
        <v>525355.6</v>
      </c>
      <c r="AI380" s="491">
        <v>50073.399999999994</v>
      </c>
      <c r="AJ380" s="491">
        <v>8255</v>
      </c>
      <c r="AK380" s="491">
        <v>1600.6399999999999</v>
      </c>
      <c r="AL380" s="491">
        <v>118.92000000000002</v>
      </c>
      <c r="AM380" s="491">
        <v>178731.25999999998</v>
      </c>
      <c r="AN380" s="491">
        <v>1209</v>
      </c>
      <c r="AO380" s="491">
        <v>34850.69</v>
      </c>
      <c r="AP380" s="491">
        <v>113478.26</v>
      </c>
      <c r="AQ380" s="491">
        <v>13676.05</v>
      </c>
      <c r="AR380" s="491">
        <v>75851</v>
      </c>
      <c r="AS380" s="491">
        <v>9092.35</v>
      </c>
      <c r="AT380" s="491">
        <v>71825</v>
      </c>
      <c r="AU380" s="491">
        <v>86907.819999999992</v>
      </c>
      <c r="AV380" s="491">
        <v>83869.819999999992</v>
      </c>
      <c r="AW380" s="491">
        <v>399.06</v>
      </c>
      <c r="AX380" s="491">
        <v>10440.73</v>
      </c>
      <c r="AY380" s="491">
        <v>1712</v>
      </c>
      <c r="AZ380" s="491">
        <v>104784</v>
      </c>
      <c r="BA380" s="491">
        <v>42055.75</v>
      </c>
      <c r="BB380" s="491">
        <v>24985</v>
      </c>
      <c r="BC380" s="498">
        <v>71264.649999999994</v>
      </c>
      <c r="BD380" s="491">
        <v>106549.88999999998</v>
      </c>
      <c r="BE380" s="491">
        <v>38385.350000000006</v>
      </c>
      <c r="BF380" s="491">
        <v>180500.15999999997</v>
      </c>
      <c r="BG380" s="491">
        <v>2283.2600000000002</v>
      </c>
      <c r="BH380" s="491">
        <v>8004307.3900000006</v>
      </c>
      <c r="BJ380" s="427">
        <f t="shared" si="416"/>
        <v>1000</v>
      </c>
      <c r="BK380" s="427">
        <f t="shared" si="417"/>
        <v>114000</v>
      </c>
      <c r="BL380" s="427">
        <f t="shared" si="418"/>
        <v>47000</v>
      </c>
      <c r="BM380" s="427">
        <f t="shared" si="419"/>
        <v>3000</v>
      </c>
      <c r="BN380" s="427">
        <f t="shared" si="420"/>
        <v>181000</v>
      </c>
      <c r="BO380" s="427">
        <f t="shared" si="421"/>
        <v>82000</v>
      </c>
      <c r="BP380" s="427">
        <f t="shared" si="422"/>
        <v>1000</v>
      </c>
      <c r="BQ380" s="427">
        <f t="shared" si="423"/>
        <v>179000</v>
      </c>
      <c r="BR380" s="427">
        <f t="shared" si="424"/>
        <v>61000</v>
      </c>
      <c r="BS380" s="427">
        <f t="shared" si="425"/>
        <v>1000</v>
      </c>
      <c r="BT380" s="427">
        <f t="shared" si="426"/>
        <v>526000</v>
      </c>
      <c r="BU380" s="427">
        <f t="shared" si="427"/>
        <v>88000</v>
      </c>
      <c r="BV380" s="427">
        <f t="shared" si="428"/>
        <v>7000</v>
      </c>
      <c r="BW380" s="427">
        <f t="shared" si="429"/>
        <v>3687000</v>
      </c>
      <c r="BX380" s="427">
        <f t="shared" si="430"/>
        <v>1061000</v>
      </c>
      <c r="BY380" s="427">
        <f t="shared" si="431"/>
        <v>8000</v>
      </c>
      <c r="BZ380" s="427">
        <f t="shared" si="432"/>
        <v>447000</v>
      </c>
      <c r="CA380" s="427">
        <f t="shared" si="433"/>
        <v>103000</v>
      </c>
      <c r="CB380" s="233">
        <f t="shared" si="434"/>
        <v>1000</v>
      </c>
      <c r="CC380" s="233">
        <f t="shared" si="435"/>
        <v>3687000</v>
      </c>
      <c r="CD380" s="233">
        <f t="shared" si="436"/>
        <v>146000</v>
      </c>
      <c r="CE380" s="428">
        <f t="shared" si="442"/>
        <v>55</v>
      </c>
      <c r="CF380" s="426">
        <f t="shared" si="437"/>
        <v>16</v>
      </c>
      <c r="CG380" s="426">
        <f t="shared" si="438"/>
        <v>4</v>
      </c>
      <c r="CH380" s="426">
        <f t="shared" si="439"/>
        <v>3</v>
      </c>
      <c r="CI380" s="426">
        <f t="shared" si="440"/>
        <v>21</v>
      </c>
      <c r="CJ380" s="426">
        <f t="shared" si="441"/>
        <v>4</v>
      </c>
      <c r="CK380" s="426">
        <f t="shared" si="447"/>
        <v>7</v>
      </c>
    </row>
    <row r="381" spans="1:89">
      <c r="A381" s="253">
        <f t="shared" si="448"/>
        <v>53407</v>
      </c>
      <c r="B381" s="236" t="s">
        <v>905</v>
      </c>
      <c r="C381" s="99" t="e">
        <f t="shared" si="415"/>
        <v>#N/A</v>
      </c>
      <c r="D381" s="492" t="e">
        <v>#N/A</v>
      </c>
      <c r="E381" s="491"/>
      <c r="F381" s="491"/>
      <c r="G381" s="491"/>
      <c r="H381" s="491"/>
      <c r="I381" s="493"/>
      <c r="J381" s="491"/>
      <c r="K381" s="491"/>
      <c r="L381" s="491"/>
      <c r="M381" s="491"/>
      <c r="N381" s="491"/>
      <c r="O381" s="491"/>
      <c r="P381" s="491"/>
      <c r="Q381" s="491"/>
      <c r="R381" s="491"/>
      <c r="S381" s="491"/>
      <c r="T381" s="491"/>
      <c r="U381" s="491"/>
      <c r="V381" s="491"/>
      <c r="W381" s="491"/>
      <c r="X381" s="491"/>
      <c r="Y381" s="491"/>
      <c r="Z381" s="491"/>
      <c r="AA381" s="491"/>
      <c r="AB381" s="491"/>
      <c r="AC381" s="491"/>
      <c r="AD381" s="491"/>
      <c r="AE381" s="491"/>
      <c r="AF381" s="491"/>
      <c r="AG381" s="491"/>
      <c r="AH381" s="491"/>
      <c r="AI381" s="491"/>
      <c r="AJ381" s="491"/>
      <c r="AK381" s="491"/>
      <c r="AL381" s="491"/>
      <c r="AM381" s="491"/>
      <c r="AN381" s="491"/>
      <c r="AO381" s="491"/>
      <c r="AP381" s="491"/>
      <c r="AQ381" s="491"/>
      <c r="AR381" s="491"/>
      <c r="AS381" s="491"/>
      <c r="AT381" s="491"/>
      <c r="AU381" s="491"/>
      <c r="AV381" s="491"/>
      <c r="AW381" s="491"/>
      <c r="AX381" s="491"/>
      <c r="AY381" s="491"/>
      <c r="AZ381" s="491"/>
      <c r="BA381" s="491"/>
      <c r="BB381" s="491"/>
      <c r="BC381" s="498"/>
      <c r="BD381" s="491"/>
      <c r="BE381" s="491"/>
      <c r="BF381" s="491"/>
      <c r="BG381" s="491"/>
      <c r="BH381" s="491"/>
      <c r="BJ381" s="427">
        <f t="shared" si="416"/>
        <v>0</v>
      </c>
      <c r="BK381" s="427">
        <f t="shared" si="417"/>
        <v>0</v>
      </c>
      <c r="BL381" s="427">
        <f t="shared" si="418"/>
        <v>0</v>
      </c>
      <c r="BM381" s="427">
        <f t="shared" si="419"/>
        <v>0</v>
      </c>
      <c r="BN381" s="427">
        <f t="shared" si="420"/>
        <v>0</v>
      </c>
      <c r="BO381" s="427">
        <f t="shared" si="421"/>
        <v>0</v>
      </c>
      <c r="BP381" s="427">
        <f t="shared" si="422"/>
        <v>0</v>
      </c>
      <c r="BQ381" s="427">
        <f t="shared" si="423"/>
        <v>0</v>
      </c>
      <c r="BR381" s="427">
        <f t="shared" si="424"/>
        <v>0</v>
      </c>
      <c r="BS381" s="427">
        <f t="shared" si="425"/>
        <v>0</v>
      </c>
      <c r="BT381" s="427">
        <f t="shared" si="426"/>
        <v>0</v>
      </c>
      <c r="BU381" s="427">
        <f t="shared" si="427"/>
        <v>0</v>
      </c>
      <c r="BV381" s="427">
        <f t="shared" si="428"/>
        <v>0</v>
      </c>
      <c r="BW381" s="427">
        <f t="shared" si="429"/>
        <v>0</v>
      </c>
      <c r="BX381" s="427">
        <f t="shared" si="430"/>
        <v>0</v>
      </c>
      <c r="BY381" s="427">
        <f t="shared" si="431"/>
        <v>0</v>
      </c>
      <c r="BZ381" s="427">
        <f t="shared" si="432"/>
        <v>0</v>
      </c>
      <c r="CA381" s="427">
        <f t="shared" si="433"/>
        <v>0</v>
      </c>
      <c r="CB381" s="233">
        <f t="shared" si="434"/>
        <v>0</v>
      </c>
      <c r="CC381" s="233">
        <f t="shared" si="435"/>
        <v>0</v>
      </c>
      <c r="CD381" s="233">
        <f t="shared" si="436"/>
        <v>0</v>
      </c>
      <c r="CE381" s="428">
        <f t="shared" si="442"/>
        <v>0</v>
      </c>
      <c r="CF381" s="426">
        <f t="shared" si="437"/>
        <v>0</v>
      </c>
      <c r="CG381" s="426">
        <f t="shared" si="438"/>
        <v>0</v>
      </c>
      <c r="CH381" s="426">
        <f t="shared" si="439"/>
        <v>0</v>
      </c>
      <c r="CI381" s="426">
        <f t="shared" si="440"/>
        <v>0</v>
      </c>
      <c r="CJ381" s="426">
        <f t="shared" si="441"/>
        <v>0</v>
      </c>
      <c r="CK381" s="426">
        <f t="shared" si="447"/>
        <v>0</v>
      </c>
    </row>
    <row r="382" spans="1:89">
      <c r="A382" s="253">
        <f t="shared" si="448"/>
        <v>53408</v>
      </c>
      <c r="B382" s="236" t="s">
        <v>322</v>
      </c>
      <c r="C382" s="99" t="b">
        <f t="shared" si="415"/>
        <v>1</v>
      </c>
      <c r="D382" s="492" t="s">
        <v>322</v>
      </c>
      <c r="E382" s="491"/>
      <c r="F382" s="491"/>
      <c r="G382" s="491"/>
      <c r="H382" s="491"/>
      <c r="I382" s="493"/>
      <c r="J382" s="491"/>
      <c r="K382" s="491"/>
      <c r="L382" s="491"/>
      <c r="M382" s="491"/>
      <c r="N382" s="491"/>
      <c r="O382" s="491"/>
      <c r="P382" s="491"/>
      <c r="Q382" s="491"/>
      <c r="R382" s="491"/>
      <c r="S382" s="491"/>
      <c r="T382" s="491"/>
      <c r="U382" s="491"/>
      <c r="V382" s="491"/>
      <c r="W382" s="491"/>
      <c r="X382" s="491"/>
      <c r="Y382" s="491"/>
      <c r="Z382" s="491"/>
      <c r="AA382" s="491"/>
      <c r="AB382" s="491"/>
      <c r="AC382" s="491"/>
      <c r="AD382" s="491"/>
      <c r="AE382" s="491"/>
      <c r="AF382" s="491"/>
      <c r="AG382" s="491"/>
      <c r="AH382" s="491"/>
      <c r="AI382" s="491"/>
      <c r="AJ382" s="491"/>
      <c r="AK382" s="491"/>
      <c r="AL382" s="491"/>
      <c r="AM382" s="491"/>
      <c r="AN382" s="491"/>
      <c r="AO382" s="491"/>
      <c r="AP382" s="491"/>
      <c r="AQ382" s="491"/>
      <c r="AR382" s="491"/>
      <c r="AS382" s="491"/>
      <c r="AT382" s="491"/>
      <c r="AU382" s="491"/>
      <c r="AV382" s="491"/>
      <c r="AW382" s="491"/>
      <c r="AX382" s="491"/>
      <c r="AY382" s="491"/>
      <c r="AZ382" s="491"/>
      <c r="BA382" s="491"/>
      <c r="BB382" s="491"/>
      <c r="BC382" s="498"/>
      <c r="BD382" s="491"/>
      <c r="BE382" s="491">
        <v>1650</v>
      </c>
      <c r="BF382" s="491">
        <v>4394.62</v>
      </c>
      <c r="BG382" s="491"/>
      <c r="BH382" s="491">
        <v>6044.62</v>
      </c>
      <c r="BJ382" s="427">
        <f t="shared" si="416"/>
        <v>0</v>
      </c>
      <c r="BK382" s="427">
        <f t="shared" si="417"/>
        <v>0</v>
      </c>
      <c r="BL382" s="427">
        <f t="shared" si="418"/>
        <v>0</v>
      </c>
      <c r="BM382" s="427">
        <f t="shared" si="419"/>
        <v>2000</v>
      </c>
      <c r="BN382" s="427">
        <f t="shared" si="420"/>
        <v>5000</v>
      </c>
      <c r="BO382" s="427">
        <f t="shared" si="421"/>
        <v>4000</v>
      </c>
      <c r="BP382" s="427">
        <f t="shared" si="422"/>
        <v>0</v>
      </c>
      <c r="BQ382" s="427">
        <f t="shared" si="423"/>
        <v>0</v>
      </c>
      <c r="BR382" s="427">
        <f t="shared" si="424"/>
        <v>0</v>
      </c>
      <c r="BS382" s="427">
        <f t="shared" si="425"/>
        <v>0</v>
      </c>
      <c r="BT382" s="427">
        <f t="shared" si="426"/>
        <v>0</v>
      </c>
      <c r="BU382" s="427">
        <f t="shared" si="427"/>
        <v>0</v>
      </c>
      <c r="BV382" s="427">
        <f t="shared" si="428"/>
        <v>0</v>
      </c>
      <c r="BW382" s="427">
        <f t="shared" si="429"/>
        <v>0</v>
      </c>
      <c r="BX382" s="427">
        <f t="shared" si="430"/>
        <v>0</v>
      </c>
      <c r="BY382" s="427">
        <f t="shared" si="431"/>
        <v>0</v>
      </c>
      <c r="BZ382" s="427">
        <f t="shared" si="432"/>
        <v>0</v>
      </c>
      <c r="CA382" s="427">
        <f t="shared" si="433"/>
        <v>0</v>
      </c>
      <c r="CB382" s="233">
        <f t="shared" si="434"/>
        <v>2000</v>
      </c>
      <c r="CC382" s="233">
        <f t="shared" si="435"/>
        <v>5000</v>
      </c>
      <c r="CD382" s="233">
        <f t="shared" si="436"/>
        <v>4000</v>
      </c>
      <c r="CE382" s="428">
        <f t="shared" si="442"/>
        <v>2</v>
      </c>
      <c r="CF382" s="426">
        <f t="shared" si="437"/>
        <v>0</v>
      </c>
      <c r="CG382" s="426">
        <f t="shared" si="438"/>
        <v>2</v>
      </c>
      <c r="CH382" s="426">
        <f t="shared" si="439"/>
        <v>0</v>
      </c>
      <c r="CI382" s="426">
        <f t="shared" si="440"/>
        <v>0</v>
      </c>
      <c r="CJ382" s="426">
        <f t="shared" si="441"/>
        <v>0</v>
      </c>
      <c r="CK382" s="426">
        <f t="shared" si="447"/>
        <v>0</v>
      </c>
    </row>
    <row r="383" spans="1:89" ht="36">
      <c r="A383" s="253">
        <f t="shared" si="448"/>
        <v>53409</v>
      </c>
      <c r="B383" s="236" t="s">
        <v>323</v>
      </c>
      <c r="C383" s="99" t="b">
        <f t="shared" si="415"/>
        <v>1</v>
      </c>
      <c r="D383" s="492" t="s">
        <v>323</v>
      </c>
      <c r="E383" s="491">
        <v>410</v>
      </c>
      <c r="F383" s="491"/>
      <c r="G383" s="491">
        <v>262113.29</v>
      </c>
      <c r="H383" s="491">
        <v>875</v>
      </c>
      <c r="I383" s="493">
        <v>5009.75</v>
      </c>
      <c r="J383" s="491"/>
      <c r="K383" s="491"/>
      <c r="L383" s="491"/>
      <c r="M383" s="491"/>
      <c r="N383" s="491"/>
      <c r="O383" s="491"/>
      <c r="P383" s="491">
        <v>12027</v>
      </c>
      <c r="Q383" s="491">
        <v>6185</v>
      </c>
      <c r="R383" s="491"/>
      <c r="S383" s="491"/>
      <c r="T383" s="491"/>
      <c r="U383" s="491">
        <v>68816.61</v>
      </c>
      <c r="V383" s="491"/>
      <c r="W383" s="491">
        <v>33945.33</v>
      </c>
      <c r="X383" s="491"/>
      <c r="Y383" s="491">
        <v>2462.5</v>
      </c>
      <c r="Z383" s="491"/>
      <c r="AA383" s="491"/>
      <c r="AB383" s="491">
        <v>44253</v>
      </c>
      <c r="AC383" s="491"/>
      <c r="AD383" s="491"/>
      <c r="AE383" s="491">
        <v>2850</v>
      </c>
      <c r="AF383" s="491"/>
      <c r="AG383" s="491">
        <v>34884.410000000003</v>
      </c>
      <c r="AH383" s="491">
        <v>30883.35</v>
      </c>
      <c r="AI383" s="491">
        <v>225</v>
      </c>
      <c r="AJ383" s="491"/>
      <c r="AK383" s="491"/>
      <c r="AL383" s="491"/>
      <c r="AM383" s="491"/>
      <c r="AN383" s="491"/>
      <c r="AO383" s="491"/>
      <c r="AP383" s="491"/>
      <c r="AQ383" s="491"/>
      <c r="AR383" s="491"/>
      <c r="AS383" s="491"/>
      <c r="AT383" s="491"/>
      <c r="AU383" s="491"/>
      <c r="AV383" s="491"/>
      <c r="AW383" s="491"/>
      <c r="AX383" s="491"/>
      <c r="AY383" s="491"/>
      <c r="AZ383" s="491"/>
      <c r="BA383" s="491"/>
      <c r="BB383" s="491"/>
      <c r="BC383" s="498"/>
      <c r="BD383" s="491">
        <v>4489.25</v>
      </c>
      <c r="BE383" s="491"/>
      <c r="BF383" s="491"/>
      <c r="BG383" s="491">
        <v>28665</v>
      </c>
      <c r="BH383" s="491">
        <v>538094.49</v>
      </c>
      <c r="BJ383" s="427">
        <f t="shared" si="416"/>
        <v>0</v>
      </c>
      <c r="BK383" s="427">
        <f t="shared" si="417"/>
        <v>0</v>
      </c>
      <c r="BL383" s="427">
        <f t="shared" si="418"/>
        <v>0</v>
      </c>
      <c r="BM383" s="427">
        <f t="shared" si="419"/>
        <v>5000</v>
      </c>
      <c r="BN383" s="427">
        <f t="shared" si="420"/>
        <v>29000</v>
      </c>
      <c r="BO383" s="427">
        <f t="shared" si="421"/>
        <v>17000</v>
      </c>
      <c r="BP383" s="427">
        <f t="shared" si="422"/>
        <v>0</v>
      </c>
      <c r="BQ383" s="427">
        <f t="shared" si="423"/>
        <v>0</v>
      </c>
      <c r="BR383" s="427">
        <f t="shared" si="424"/>
        <v>0</v>
      </c>
      <c r="BS383" s="427">
        <f t="shared" si="425"/>
        <v>1000</v>
      </c>
      <c r="BT383" s="427">
        <f t="shared" si="426"/>
        <v>34000</v>
      </c>
      <c r="BU383" s="427">
        <f t="shared" si="427"/>
        <v>12000</v>
      </c>
      <c r="BV383" s="427">
        <f t="shared" si="428"/>
        <v>45000</v>
      </c>
      <c r="BW383" s="427">
        <f t="shared" si="429"/>
        <v>263000</v>
      </c>
      <c r="BX383" s="427">
        <f t="shared" si="430"/>
        <v>154000</v>
      </c>
      <c r="BY383" s="427">
        <f t="shared" si="431"/>
        <v>1000</v>
      </c>
      <c r="BZ383" s="427">
        <f t="shared" si="432"/>
        <v>69000</v>
      </c>
      <c r="CA383" s="427">
        <f t="shared" si="433"/>
        <v>25000</v>
      </c>
      <c r="CB383" s="233">
        <f t="shared" si="434"/>
        <v>1000</v>
      </c>
      <c r="CC383" s="233">
        <f t="shared" si="435"/>
        <v>263000</v>
      </c>
      <c r="CD383" s="233">
        <f t="shared" si="436"/>
        <v>34000</v>
      </c>
      <c r="CE383" s="428">
        <f t="shared" si="442"/>
        <v>16</v>
      </c>
      <c r="CF383" s="426">
        <f t="shared" si="437"/>
        <v>0</v>
      </c>
      <c r="CG383" s="426">
        <f t="shared" si="438"/>
        <v>2</v>
      </c>
      <c r="CH383" s="426">
        <f t="shared" si="439"/>
        <v>0</v>
      </c>
      <c r="CI383" s="426">
        <f t="shared" si="440"/>
        <v>7</v>
      </c>
      <c r="CJ383" s="426">
        <f t="shared" si="441"/>
        <v>2</v>
      </c>
      <c r="CK383" s="426">
        <f t="shared" si="447"/>
        <v>4</v>
      </c>
    </row>
    <row r="384" spans="1:89" ht="24">
      <c r="A384" s="253">
        <f t="shared" si="448"/>
        <v>53410</v>
      </c>
      <c r="B384" s="236" t="s">
        <v>324</v>
      </c>
      <c r="C384" s="99" t="b">
        <f t="shared" si="415"/>
        <v>1</v>
      </c>
      <c r="D384" s="492" t="s">
        <v>324</v>
      </c>
      <c r="E384" s="491">
        <v>4745.18</v>
      </c>
      <c r="F384" s="491">
        <v>5418.46</v>
      </c>
      <c r="G384" s="491"/>
      <c r="H384" s="491">
        <v>1373.44</v>
      </c>
      <c r="I384" s="493">
        <v>325.5</v>
      </c>
      <c r="J384" s="491">
        <v>2111</v>
      </c>
      <c r="K384" s="491">
        <v>4340</v>
      </c>
      <c r="L384" s="491"/>
      <c r="M384" s="491"/>
      <c r="N384" s="491"/>
      <c r="O384" s="491"/>
      <c r="P384" s="491">
        <v>2122.8000000000002</v>
      </c>
      <c r="Q384" s="491">
        <v>9501</v>
      </c>
      <c r="R384" s="491"/>
      <c r="S384" s="491"/>
      <c r="T384" s="491">
        <v>396</v>
      </c>
      <c r="U384" s="491"/>
      <c r="V384" s="491"/>
      <c r="W384" s="491">
        <v>860</v>
      </c>
      <c r="X384" s="491"/>
      <c r="Y384" s="491"/>
      <c r="Z384" s="491">
        <v>50000</v>
      </c>
      <c r="AA384" s="491">
        <v>10633</v>
      </c>
      <c r="AB384" s="491">
        <v>61325</v>
      </c>
      <c r="AC384" s="491">
        <v>52093.45</v>
      </c>
      <c r="AD384" s="491">
        <v>2880</v>
      </c>
      <c r="AE384" s="491">
        <v>-200</v>
      </c>
      <c r="AF384" s="491"/>
      <c r="AG384" s="491">
        <v>3915.48</v>
      </c>
      <c r="AH384" s="491">
        <v>54720</v>
      </c>
      <c r="AI384" s="491">
        <v>2784</v>
      </c>
      <c r="AJ384" s="491">
        <v>29884</v>
      </c>
      <c r="AK384" s="491"/>
      <c r="AL384" s="491"/>
      <c r="AM384" s="491"/>
      <c r="AN384" s="491"/>
      <c r="AO384" s="491"/>
      <c r="AP384" s="491">
        <v>211.56</v>
      </c>
      <c r="AQ384" s="491"/>
      <c r="AR384" s="491"/>
      <c r="AS384" s="491"/>
      <c r="AT384" s="491"/>
      <c r="AU384" s="491"/>
      <c r="AV384" s="491"/>
      <c r="AW384" s="491">
        <v>168</v>
      </c>
      <c r="AX384" s="491">
        <v>160</v>
      </c>
      <c r="AY384" s="491">
        <v>320</v>
      </c>
      <c r="AZ384" s="491"/>
      <c r="BA384" s="491"/>
      <c r="BB384" s="491"/>
      <c r="BC384" s="498">
        <v>30250</v>
      </c>
      <c r="BD384" s="491">
        <v>2224</v>
      </c>
      <c r="BE384" s="491">
        <v>240</v>
      </c>
      <c r="BF384" s="491">
        <v>56448.119999999995</v>
      </c>
      <c r="BG384" s="491">
        <v>1053</v>
      </c>
      <c r="BH384" s="491">
        <v>390302.99</v>
      </c>
      <c r="BJ384" s="427">
        <f t="shared" si="416"/>
        <v>1000</v>
      </c>
      <c r="BK384" s="427">
        <f t="shared" si="417"/>
        <v>31000</v>
      </c>
      <c r="BL384" s="427">
        <f t="shared" si="418"/>
        <v>7000</v>
      </c>
      <c r="BM384" s="427">
        <f t="shared" si="419"/>
        <v>1000</v>
      </c>
      <c r="BN384" s="427">
        <f t="shared" si="420"/>
        <v>57000</v>
      </c>
      <c r="BO384" s="427">
        <f t="shared" si="421"/>
        <v>15000</v>
      </c>
      <c r="BP384" s="427">
        <f t="shared" si="422"/>
        <v>0</v>
      </c>
      <c r="BQ384" s="427">
        <f t="shared" si="423"/>
        <v>0</v>
      </c>
      <c r="BR384" s="427">
        <f t="shared" si="424"/>
        <v>0</v>
      </c>
      <c r="BS384" s="427">
        <f t="shared" si="425"/>
        <v>-1000</v>
      </c>
      <c r="BT384" s="427">
        <f t="shared" si="426"/>
        <v>55000</v>
      </c>
      <c r="BU384" s="427">
        <f t="shared" si="427"/>
        <v>12000</v>
      </c>
      <c r="BV384" s="427">
        <f t="shared" si="428"/>
        <v>30000</v>
      </c>
      <c r="BW384" s="427">
        <f t="shared" si="429"/>
        <v>62000</v>
      </c>
      <c r="BX384" s="427">
        <f t="shared" si="430"/>
        <v>48000</v>
      </c>
      <c r="BY384" s="427">
        <f t="shared" si="431"/>
        <v>1000</v>
      </c>
      <c r="BZ384" s="427">
        <f t="shared" si="432"/>
        <v>4000</v>
      </c>
      <c r="CA384" s="427">
        <f t="shared" si="433"/>
        <v>3000</v>
      </c>
      <c r="CB384" s="233">
        <f t="shared" si="434"/>
        <v>-1000</v>
      </c>
      <c r="CC384" s="233">
        <f t="shared" si="435"/>
        <v>62000</v>
      </c>
      <c r="CD384" s="233">
        <f t="shared" si="436"/>
        <v>14000</v>
      </c>
      <c r="CE384" s="428">
        <f t="shared" si="442"/>
        <v>29</v>
      </c>
      <c r="CF384" s="426">
        <f t="shared" si="437"/>
        <v>5</v>
      </c>
      <c r="CG384" s="426">
        <f t="shared" si="438"/>
        <v>4</v>
      </c>
      <c r="CH384" s="426">
        <f t="shared" si="439"/>
        <v>0</v>
      </c>
      <c r="CI384" s="426">
        <f t="shared" si="440"/>
        <v>13</v>
      </c>
      <c r="CJ384" s="426">
        <f t="shared" si="441"/>
        <v>3</v>
      </c>
      <c r="CK384" s="426">
        <f t="shared" si="447"/>
        <v>3</v>
      </c>
    </row>
    <row r="385" spans="1:89">
      <c r="A385" s="253">
        <f t="shared" si="448"/>
        <v>53411</v>
      </c>
      <c r="B385" s="236" t="s">
        <v>325</v>
      </c>
      <c r="C385" s="99" t="b">
        <f t="shared" si="415"/>
        <v>1</v>
      </c>
      <c r="D385" s="492" t="s">
        <v>325</v>
      </c>
      <c r="E385" s="491">
        <v>27000</v>
      </c>
      <c r="F385" s="491">
        <v>2000</v>
      </c>
      <c r="G385" s="491">
        <v>7000</v>
      </c>
      <c r="H385" s="491">
        <v>5660</v>
      </c>
      <c r="I385" s="493">
        <v>4862</v>
      </c>
      <c r="J385" s="491">
        <v>5200</v>
      </c>
      <c r="K385" s="491">
        <v>2000</v>
      </c>
      <c r="L385" s="491">
        <v>7668</v>
      </c>
      <c r="M385" s="491">
        <v>550</v>
      </c>
      <c r="N385" s="491">
        <v>1450</v>
      </c>
      <c r="O385" s="491">
        <v>750</v>
      </c>
      <c r="P385" s="491">
        <v>6000</v>
      </c>
      <c r="Q385" s="491">
        <v>5800</v>
      </c>
      <c r="R385" s="491"/>
      <c r="S385" s="491">
        <v>2300</v>
      </c>
      <c r="T385" s="491">
        <v>6750</v>
      </c>
      <c r="U385" s="491"/>
      <c r="V385" s="491"/>
      <c r="W385" s="491">
        <v>5000</v>
      </c>
      <c r="X385" s="491">
        <v>7000.0100000000011</v>
      </c>
      <c r="Y385" s="491">
        <v>3650</v>
      </c>
      <c r="Z385" s="491">
        <v>40612.51</v>
      </c>
      <c r="AA385" s="491">
        <v>2000</v>
      </c>
      <c r="AB385" s="491">
        <v>27538</v>
      </c>
      <c r="AC385" s="491">
        <v>2800</v>
      </c>
      <c r="AD385" s="491">
        <v>1500</v>
      </c>
      <c r="AE385" s="491">
        <v>8000</v>
      </c>
      <c r="AF385" s="491">
        <v>2020</v>
      </c>
      <c r="AG385" s="491">
        <v>14125.000000000002</v>
      </c>
      <c r="AH385" s="491">
        <v>9520</v>
      </c>
      <c r="AI385" s="491"/>
      <c r="AJ385" s="491"/>
      <c r="AK385" s="491">
        <v>1066</v>
      </c>
      <c r="AL385" s="491">
        <v>2699.9800000000005</v>
      </c>
      <c r="AM385" s="491"/>
      <c r="AN385" s="491"/>
      <c r="AO385" s="491"/>
      <c r="AP385" s="491"/>
      <c r="AQ385" s="491"/>
      <c r="AR385" s="491"/>
      <c r="AS385" s="491"/>
      <c r="AT385" s="491"/>
      <c r="AU385" s="491"/>
      <c r="AV385" s="491"/>
      <c r="AW385" s="491"/>
      <c r="AX385" s="491"/>
      <c r="AY385" s="491"/>
      <c r="AZ385" s="491"/>
      <c r="BA385" s="491"/>
      <c r="BB385" s="491"/>
      <c r="BC385" s="498"/>
      <c r="BD385" s="491">
        <v>15741.5</v>
      </c>
      <c r="BE385" s="491"/>
      <c r="BF385" s="491">
        <v>6000</v>
      </c>
      <c r="BG385" s="491"/>
      <c r="BH385" s="491">
        <v>234263.00000000003</v>
      </c>
      <c r="BJ385" s="427">
        <f t="shared" si="416"/>
        <v>0</v>
      </c>
      <c r="BK385" s="427">
        <f t="shared" si="417"/>
        <v>0</v>
      </c>
      <c r="BL385" s="427">
        <f t="shared" si="418"/>
        <v>0</v>
      </c>
      <c r="BM385" s="427">
        <f t="shared" si="419"/>
        <v>6000</v>
      </c>
      <c r="BN385" s="427">
        <f t="shared" si="420"/>
        <v>16000</v>
      </c>
      <c r="BO385" s="427">
        <f t="shared" si="421"/>
        <v>11000</v>
      </c>
      <c r="BP385" s="427">
        <f t="shared" si="422"/>
        <v>2000</v>
      </c>
      <c r="BQ385" s="427">
        <f t="shared" si="423"/>
        <v>3000</v>
      </c>
      <c r="BR385" s="427">
        <f t="shared" si="424"/>
        <v>2000</v>
      </c>
      <c r="BS385" s="427">
        <f t="shared" si="425"/>
        <v>1000</v>
      </c>
      <c r="BT385" s="427">
        <f t="shared" si="426"/>
        <v>27000</v>
      </c>
      <c r="BU385" s="427">
        <f t="shared" si="427"/>
        <v>6000</v>
      </c>
      <c r="BV385" s="427">
        <f t="shared" si="428"/>
        <v>7000</v>
      </c>
      <c r="BW385" s="427">
        <f t="shared" si="429"/>
        <v>41000</v>
      </c>
      <c r="BX385" s="427">
        <f t="shared" si="430"/>
        <v>26000</v>
      </c>
      <c r="BY385" s="427">
        <f t="shared" si="431"/>
        <v>5000</v>
      </c>
      <c r="BZ385" s="427">
        <f t="shared" si="432"/>
        <v>15000</v>
      </c>
      <c r="CA385" s="427">
        <f t="shared" si="433"/>
        <v>8000</v>
      </c>
      <c r="CB385" s="233">
        <f t="shared" si="434"/>
        <v>1000</v>
      </c>
      <c r="CC385" s="233">
        <f t="shared" si="435"/>
        <v>41000</v>
      </c>
      <c r="CD385" s="233">
        <f t="shared" si="436"/>
        <v>8000</v>
      </c>
      <c r="CE385" s="428">
        <f t="shared" si="442"/>
        <v>31</v>
      </c>
      <c r="CF385" s="426">
        <f t="shared" si="437"/>
        <v>0</v>
      </c>
      <c r="CG385" s="426">
        <f t="shared" si="438"/>
        <v>2</v>
      </c>
      <c r="CH385" s="426">
        <f t="shared" si="439"/>
        <v>2</v>
      </c>
      <c r="CI385" s="426">
        <f t="shared" si="440"/>
        <v>19</v>
      </c>
      <c r="CJ385" s="426">
        <f t="shared" si="441"/>
        <v>3</v>
      </c>
      <c r="CK385" s="426">
        <f t="shared" si="447"/>
        <v>3</v>
      </c>
    </row>
    <row r="386" spans="1:89">
      <c r="A386" s="253">
        <f t="shared" si="448"/>
        <v>53412</v>
      </c>
      <c r="B386" s="236" t="s">
        <v>326</v>
      </c>
      <c r="C386" s="99" t="b">
        <f t="shared" si="415"/>
        <v>1</v>
      </c>
      <c r="D386" s="492" t="s">
        <v>326</v>
      </c>
      <c r="E386" s="491">
        <v>1575</v>
      </c>
      <c r="F386" s="491"/>
      <c r="G386" s="491">
        <v>5000</v>
      </c>
      <c r="H386" s="491">
        <v>5000</v>
      </c>
      <c r="I386" s="493"/>
      <c r="J386" s="491">
        <v>1283</v>
      </c>
      <c r="K386" s="491">
        <v>2802.94</v>
      </c>
      <c r="L386" s="491"/>
      <c r="M386" s="491">
        <v>750</v>
      </c>
      <c r="N386" s="491">
        <v>1500</v>
      </c>
      <c r="O386" s="491">
        <v>250</v>
      </c>
      <c r="P386" s="491">
        <v>4000</v>
      </c>
      <c r="Q386" s="491">
        <v>4400</v>
      </c>
      <c r="R386" s="491">
        <v>247.5</v>
      </c>
      <c r="S386" s="491">
        <v>2300</v>
      </c>
      <c r="T386" s="491">
        <v>614</v>
      </c>
      <c r="U386" s="491"/>
      <c r="V386" s="491">
        <v>7500</v>
      </c>
      <c r="W386" s="491">
        <v>3000</v>
      </c>
      <c r="X386" s="491">
        <v>2500</v>
      </c>
      <c r="Y386" s="491">
        <v>2000</v>
      </c>
      <c r="Z386" s="491"/>
      <c r="AA386" s="491">
        <v>3000</v>
      </c>
      <c r="AB386" s="491">
        <v>60713</v>
      </c>
      <c r="AC386" s="491">
        <v>2200</v>
      </c>
      <c r="AD386" s="491">
        <v>1750</v>
      </c>
      <c r="AE386" s="491">
        <v>2500</v>
      </c>
      <c r="AF386" s="491">
        <v>1914.5</v>
      </c>
      <c r="AG386" s="491">
        <v>17500.009999999998</v>
      </c>
      <c r="AH386" s="491">
        <v>4750</v>
      </c>
      <c r="AI386" s="491"/>
      <c r="AJ386" s="491"/>
      <c r="AK386" s="491"/>
      <c r="AL386" s="491"/>
      <c r="AM386" s="491"/>
      <c r="AN386" s="491"/>
      <c r="AO386" s="491"/>
      <c r="AP386" s="491">
        <v>500</v>
      </c>
      <c r="AQ386" s="491"/>
      <c r="AR386" s="491"/>
      <c r="AS386" s="491"/>
      <c r="AT386" s="491"/>
      <c r="AU386" s="491"/>
      <c r="AV386" s="491"/>
      <c r="AW386" s="491"/>
      <c r="AX386" s="491">
        <v>500</v>
      </c>
      <c r="AY386" s="491"/>
      <c r="AZ386" s="491"/>
      <c r="BA386" s="491"/>
      <c r="BB386" s="491"/>
      <c r="BC386" s="498"/>
      <c r="BD386" s="491">
        <v>3800</v>
      </c>
      <c r="BE386" s="491"/>
      <c r="BF386" s="491">
        <v>1758</v>
      </c>
      <c r="BG386" s="491"/>
      <c r="BH386" s="491">
        <v>145607.95000000001</v>
      </c>
      <c r="BJ386" s="427">
        <f t="shared" si="416"/>
        <v>1000</v>
      </c>
      <c r="BK386" s="427">
        <f t="shared" si="417"/>
        <v>1000</v>
      </c>
      <c r="BL386" s="427">
        <f t="shared" si="418"/>
        <v>1000</v>
      </c>
      <c r="BM386" s="427">
        <f t="shared" si="419"/>
        <v>2000</v>
      </c>
      <c r="BN386" s="427">
        <f t="shared" si="420"/>
        <v>4000</v>
      </c>
      <c r="BO386" s="427">
        <f t="shared" si="421"/>
        <v>3000</v>
      </c>
      <c r="BP386" s="427">
        <f t="shared" si="422"/>
        <v>0</v>
      </c>
      <c r="BQ386" s="427">
        <f t="shared" si="423"/>
        <v>0</v>
      </c>
      <c r="BR386" s="427">
        <f t="shared" si="424"/>
        <v>0</v>
      </c>
      <c r="BS386" s="427">
        <f t="shared" si="425"/>
        <v>1000</v>
      </c>
      <c r="BT386" s="427">
        <f t="shared" si="426"/>
        <v>8000</v>
      </c>
      <c r="BU386" s="427">
        <f t="shared" si="427"/>
        <v>3000</v>
      </c>
      <c r="BV386" s="427">
        <f t="shared" si="428"/>
        <v>5000</v>
      </c>
      <c r="BW386" s="427">
        <f t="shared" si="429"/>
        <v>61000</v>
      </c>
      <c r="BX386" s="427">
        <f t="shared" si="430"/>
        <v>33000</v>
      </c>
      <c r="BY386" s="427">
        <f t="shared" si="431"/>
        <v>3000</v>
      </c>
      <c r="BZ386" s="427">
        <f t="shared" si="432"/>
        <v>18000</v>
      </c>
      <c r="CA386" s="427">
        <f t="shared" si="433"/>
        <v>9000</v>
      </c>
      <c r="CB386" s="233">
        <f t="shared" si="434"/>
        <v>1000</v>
      </c>
      <c r="CC386" s="233">
        <f t="shared" si="435"/>
        <v>61000</v>
      </c>
      <c r="CD386" s="233">
        <f t="shared" si="436"/>
        <v>6000</v>
      </c>
      <c r="CE386" s="428">
        <f t="shared" si="442"/>
        <v>29</v>
      </c>
      <c r="CF386" s="426">
        <f t="shared" si="437"/>
        <v>2</v>
      </c>
      <c r="CG386" s="426">
        <f t="shared" si="438"/>
        <v>2</v>
      </c>
      <c r="CH386" s="426">
        <f t="shared" si="439"/>
        <v>0</v>
      </c>
      <c r="CI386" s="426">
        <f t="shared" si="440"/>
        <v>20</v>
      </c>
      <c r="CJ386" s="426">
        <f t="shared" si="441"/>
        <v>2</v>
      </c>
      <c r="CK386" s="426">
        <f t="shared" si="447"/>
        <v>4</v>
      </c>
    </row>
    <row r="387" spans="1:89">
      <c r="A387" s="253">
        <f t="shared" si="448"/>
        <v>53413</v>
      </c>
      <c r="B387" s="236" t="s">
        <v>327</v>
      </c>
      <c r="C387" s="99" t="b">
        <f t="shared" si="415"/>
        <v>1</v>
      </c>
      <c r="D387" s="492" t="s">
        <v>327</v>
      </c>
      <c r="E387" s="491"/>
      <c r="F387" s="491"/>
      <c r="G387" s="491"/>
      <c r="H387" s="491"/>
      <c r="I387" s="493"/>
      <c r="J387" s="491"/>
      <c r="K387" s="491"/>
      <c r="L387" s="491"/>
      <c r="M387" s="491"/>
      <c r="N387" s="491"/>
      <c r="O387" s="491"/>
      <c r="P387" s="491"/>
      <c r="Q387" s="491"/>
      <c r="R387" s="491"/>
      <c r="S387" s="491"/>
      <c r="T387" s="491"/>
      <c r="U387" s="491">
        <v>36645.61</v>
      </c>
      <c r="V387" s="491"/>
      <c r="W387" s="491"/>
      <c r="X387" s="491"/>
      <c r="Y387" s="491"/>
      <c r="Z387" s="491"/>
      <c r="AA387" s="491"/>
      <c r="AB387" s="491"/>
      <c r="AC387" s="491"/>
      <c r="AD387" s="491"/>
      <c r="AE387" s="491"/>
      <c r="AF387" s="491"/>
      <c r="AG387" s="491"/>
      <c r="AH387" s="491"/>
      <c r="AI387" s="491">
        <v>39553.120000000003</v>
      </c>
      <c r="AJ387" s="491"/>
      <c r="AK387" s="491"/>
      <c r="AL387" s="491"/>
      <c r="AM387" s="491"/>
      <c r="AN387" s="491"/>
      <c r="AO387" s="491"/>
      <c r="AP387" s="491"/>
      <c r="AQ387" s="491"/>
      <c r="AR387" s="491"/>
      <c r="AS387" s="491"/>
      <c r="AT387" s="491"/>
      <c r="AU387" s="491"/>
      <c r="AV387" s="491"/>
      <c r="AW387" s="491"/>
      <c r="AX387" s="491"/>
      <c r="AY387" s="491"/>
      <c r="AZ387" s="491"/>
      <c r="BA387" s="491"/>
      <c r="BB387" s="491"/>
      <c r="BC387" s="498"/>
      <c r="BD387" s="491"/>
      <c r="BE387" s="491"/>
      <c r="BF387" s="491"/>
      <c r="BG387" s="491"/>
      <c r="BH387" s="491">
        <v>76198.73000000001</v>
      </c>
      <c r="BJ387" s="427">
        <f t="shared" si="416"/>
        <v>0</v>
      </c>
      <c r="BK387" s="427">
        <f t="shared" si="417"/>
        <v>0</v>
      </c>
      <c r="BL387" s="427">
        <f t="shared" si="418"/>
        <v>0</v>
      </c>
      <c r="BM387" s="427">
        <f t="shared" si="419"/>
        <v>0</v>
      </c>
      <c r="BN387" s="427">
        <f t="shared" si="420"/>
        <v>0</v>
      </c>
      <c r="BO387" s="427">
        <f t="shared" si="421"/>
        <v>0</v>
      </c>
      <c r="BP387" s="427">
        <f t="shared" si="422"/>
        <v>0</v>
      </c>
      <c r="BQ387" s="427">
        <f t="shared" si="423"/>
        <v>0</v>
      </c>
      <c r="BR387" s="427">
        <f t="shared" si="424"/>
        <v>0</v>
      </c>
      <c r="BS387" s="427">
        <f t="shared" si="425"/>
        <v>0</v>
      </c>
      <c r="BT387" s="427">
        <f t="shared" si="426"/>
        <v>0</v>
      </c>
      <c r="BU387" s="427">
        <f t="shared" si="427"/>
        <v>0</v>
      </c>
      <c r="BV387" s="427">
        <f t="shared" si="428"/>
        <v>0</v>
      </c>
      <c r="BW387" s="427">
        <f t="shared" si="429"/>
        <v>0</v>
      </c>
      <c r="BX387" s="427">
        <f t="shared" si="430"/>
        <v>0</v>
      </c>
      <c r="BY387" s="427">
        <f t="shared" si="431"/>
        <v>37000</v>
      </c>
      <c r="BZ387" s="427">
        <f t="shared" si="432"/>
        <v>40000</v>
      </c>
      <c r="CA387" s="427">
        <f t="shared" si="433"/>
        <v>39000</v>
      </c>
      <c r="CB387" s="233">
        <f t="shared" si="434"/>
        <v>37000</v>
      </c>
      <c r="CC387" s="233">
        <f t="shared" si="435"/>
        <v>40000</v>
      </c>
      <c r="CD387" s="233">
        <f t="shared" si="436"/>
        <v>39000</v>
      </c>
      <c r="CE387" s="428">
        <f t="shared" si="442"/>
        <v>2</v>
      </c>
      <c r="CF387" s="426">
        <f t="shared" si="437"/>
        <v>0</v>
      </c>
      <c r="CG387" s="426">
        <f t="shared" si="438"/>
        <v>0</v>
      </c>
      <c r="CH387" s="426">
        <f t="shared" si="439"/>
        <v>0</v>
      </c>
      <c r="CI387" s="426">
        <f t="shared" si="440"/>
        <v>0</v>
      </c>
      <c r="CJ387" s="426">
        <f t="shared" si="441"/>
        <v>0</v>
      </c>
      <c r="CK387" s="426">
        <f t="shared" si="447"/>
        <v>2</v>
      </c>
    </row>
    <row r="388" spans="1:89" ht="24">
      <c r="A388" s="253">
        <f t="shared" si="448"/>
        <v>53414</v>
      </c>
      <c r="B388" s="236" t="s">
        <v>328</v>
      </c>
      <c r="C388" s="99" t="b">
        <f t="shared" si="415"/>
        <v>1</v>
      </c>
      <c r="D388" s="492" t="s">
        <v>328</v>
      </c>
      <c r="E388" s="491">
        <v>15422.17</v>
      </c>
      <c r="F388" s="491"/>
      <c r="G388" s="491">
        <v>29062.9</v>
      </c>
      <c r="H388" s="491">
        <v>43728.91</v>
      </c>
      <c r="I388" s="493"/>
      <c r="J388" s="491">
        <v>22232.81</v>
      </c>
      <c r="K388" s="491">
        <v>14904.76</v>
      </c>
      <c r="L388" s="491">
        <v>93467.42</v>
      </c>
      <c r="M388" s="491"/>
      <c r="N388" s="491"/>
      <c r="O388" s="491">
        <v>6396.32</v>
      </c>
      <c r="P388" s="491">
        <v>62345.63</v>
      </c>
      <c r="Q388" s="491">
        <v>63979.47</v>
      </c>
      <c r="R388" s="491">
        <v>247.41</v>
      </c>
      <c r="S388" s="491">
        <v>951.02</v>
      </c>
      <c r="T388" s="491">
        <v>28672.11</v>
      </c>
      <c r="U388" s="491">
        <v>27181.95</v>
      </c>
      <c r="V388" s="491">
        <v>2458.4299999999998</v>
      </c>
      <c r="W388" s="491">
        <v>34309.230000000003</v>
      </c>
      <c r="X388" s="491">
        <v>28488.5</v>
      </c>
      <c r="Y388" s="491">
        <v>14200</v>
      </c>
      <c r="Z388" s="491">
        <v>63645.79</v>
      </c>
      <c r="AA388" s="491"/>
      <c r="AB388" s="491">
        <v>186900</v>
      </c>
      <c r="AC388" s="491">
        <v>5279.1</v>
      </c>
      <c r="AD388" s="491">
        <v>842.07</v>
      </c>
      <c r="AE388" s="491">
        <v>57655.42</v>
      </c>
      <c r="AF388" s="491">
        <v>906.78</v>
      </c>
      <c r="AG388" s="491">
        <v>81073.460000000006</v>
      </c>
      <c r="AH388" s="491"/>
      <c r="AI388" s="491">
        <v>44520.77</v>
      </c>
      <c r="AJ388" s="491">
        <v>142998.10999999999</v>
      </c>
      <c r="AK388" s="491">
        <v>959.05</v>
      </c>
      <c r="AL388" s="491">
        <v>3329.92</v>
      </c>
      <c r="AM388" s="491">
        <v>6266.39</v>
      </c>
      <c r="AN388" s="491">
        <v>10763.349999999999</v>
      </c>
      <c r="AO388" s="491"/>
      <c r="AP388" s="491">
        <v>1622.77</v>
      </c>
      <c r="AQ388" s="491">
        <v>2921.89</v>
      </c>
      <c r="AR388" s="491">
        <v>4271</v>
      </c>
      <c r="AS388" s="491">
        <v>6854.71</v>
      </c>
      <c r="AT388" s="491">
        <v>344.15</v>
      </c>
      <c r="AU388" s="491"/>
      <c r="AV388" s="491"/>
      <c r="AW388" s="491">
        <v>6139.04</v>
      </c>
      <c r="AX388" s="491">
        <v>24630.32</v>
      </c>
      <c r="AY388" s="491">
        <v>9472</v>
      </c>
      <c r="AZ388" s="491">
        <v>6704.39</v>
      </c>
      <c r="BA388" s="491">
        <v>228.01</v>
      </c>
      <c r="BB388" s="491">
        <v>4209.07</v>
      </c>
      <c r="BC388" s="498">
        <v>2150.7600000000002</v>
      </c>
      <c r="BD388" s="491">
        <v>17809.29</v>
      </c>
      <c r="BE388" s="491">
        <v>31772.080000000002</v>
      </c>
      <c r="BF388" s="491"/>
      <c r="BG388" s="491"/>
      <c r="BH388" s="491">
        <v>1212318.7300000002</v>
      </c>
      <c r="BJ388" s="427">
        <f t="shared" si="416"/>
        <v>1000</v>
      </c>
      <c r="BK388" s="427">
        <f t="shared" si="417"/>
        <v>25000</v>
      </c>
      <c r="BL388" s="427">
        <f t="shared" si="418"/>
        <v>7000</v>
      </c>
      <c r="BM388" s="427">
        <f t="shared" si="419"/>
        <v>18000</v>
      </c>
      <c r="BN388" s="427">
        <f t="shared" si="420"/>
        <v>32000</v>
      </c>
      <c r="BO388" s="427">
        <f t="shared" si="421"/>
        <v>25000</v>
      </c>
      <c r="BP388" s="427">
        <f t="shared" si="422"/>
        <v>1000</v>
      </c>
      <c r="BQ388" s="427">
        <f t="shared" si="423"/>
        <v>7000</v>
      </c>
      <c r="BR388" s="427">
        <f t="shared" si="424"/>
        <v>4000</v>
      </c>
      <c r="BS388" s="427">
        <f t="shared" si="425"/>
        <v>1000</v>
      </c>
      <c r="BT388" s="427">
        <f t="shared" si="426"/>
        <v>64000</v>
      </c>
      <c r="BU388" s="427">
        <f t="shared" si="427"/>
        <v>20000</v>
      </c>
      <c r="BV388" s="427">
        <f t="shared" si="428"/>
        <v>30000</v>
      </c>
      <c r="BW388" s="427">
        <f t="shared" si="429"/>
        <v>187000</v>
      </c>
      <c r="BX388" s="427">
        <f t="shared" si="430"/>
        <v>106000</v>
      </c>
      <c r="BY388" s="427">
        <f t="shared" si="431"/>
        <v>28000</v>
      </c>
      <c r="BZ388" s="427">
        <f t="shared" si="432"/>
        <v>94000</v>
      </c>
      <c r="CA388" s="427">
        <f t="shared" si="433"/>
        <v>57000</v>
      </c>
      <c r="CB388" s="233">
        <f t="shared" si="434"/>
        <v>1000</v>
      </c>
      <c r="CC388" s="233">
        <f t="shared" si="435"/>
        <v>187000</v>
      </c>
      <c r="CD388" s="233">
        <f t="shared" si="436"/>
        <v>28000</v>
      </c>
      <c r="CE388" s="428">
        <f t="shared" si="442"/>
        <v>44</v>
      </c>
      <c r="CF388" s="426">
        <f t="shared" si="437"/>
        <v>13</v>
      </c>
      <c r="CG388" s="426">
        <f t="shared" si="438"/>
        <v>2</v>
      </c>
      <c r="CH388" s="426">
        <f t="shared" si="439"/>
        <v>3</v>
      </c>
      <c r="CI388" s="426">
        <f t="shared" si="440"/>
        <v>16</v>
      </c>
      <c r="CJ388" s="426">
        <f t="shared" si="441"/>
        <v>4</v>
      </c>
      <c r="CK388" s="426">
        <f t="shared" si="447"/>
        <v>4</v>
      </c>
    </row>
    <row r="389" spans="1:89">
      <c r="A389" s="253">
        <f t="shared" si="448"/>
        <v>53415</v>
      </c>
      <c r="B389" s="236" t="s">
        <v>329</v>
      </c>
      <c r="C389" s="99" t="b">
        <f t="shared" si="415"/>
        <v>1</v>
      </c>
      <c r="D389" s="492" t="s">
        <v>329</v>
      </c>
      <c r="E389" s="491"/>
      <c r="F389" s="491"/>
      <c r="G389" s="491"/>
      <c r="H389" s="491"/>
      <c r="I389" s="493">
        <v>487.23</v>
      </c>
      <c r="J389" s="491"/>
      <c r="K389" s="491"/>
      <c r="L389" s="491"/>
      <c r="M389" s="491"/>
      <c r="N389" s="491"/>
      <c r="O389" s="491"/>
      <c r="P389" s="491">
        <v>2000</v>
      </c>
      <c r="Q389" s="491"/>
      <c r="R389" s="491"/>
      <c r="S389" s="491"/>
      <c r="T389" s="491">
        <v>2914.5</v>
      </c>
      <c r="U389" s="491"/>
      <c r="V389" s="491">
        <v>234.5</v>
      </c>
      <c r="W389" s="491"/>
      <c r="X389" s="491"/>
      <c r="Y389" s="491"/>
      <c r="Z389" s="491"/>
      <c r="AA389" s="491"/>
      <c r="AB389" s="491"/>
      <c r="AC389" s="491"/>
      <c r="AD389" s="491"/>
      <c r="AE389" s="491"/>
      <c r="AF389" s="491"/>
      <c r="AG389" s="491"/>
      <c r="AH389" s="491"/>
      <c r="AI389" s="491"/>
      <c r="AJ389" s="491"/>
      <c r="AK389" s="491"/>
      <c r="AL389" s="491"/>
      <c r="AM389" s="491"/>
      <c r="AN389" s="491"/>
      <c r="AO389" s="491"/>
      <c r="AP389" s="491"/>
      <c r="AQ389" s="491"/>
      <c r="AR389" s="491"/>
      <c r="AS389" s="491"/>
      <c r="AT389" s="491"/>
      <c r="AU389" s="491"/>
      <c r="AV389" s="491"/>
      <c r="AW389" s="491"/>
      <c r="AX389" s="491"/>
      <c r="AY389" s="491"/>
      <c r="AZ389" s="491"/>
      <c r="BA389" s="491"/>
      <c r="BB389" s="491"/>
      <c r="BC389" s="498"/>
      <c r="BD389" s="491"/>
      <c r="BE389" s="491"/>
      <c r="BF389" s="491"/>
      <c r="BG389" s="491"/>
      <c r="BH389" s="491">
        <v>5636.23</v>
      </c>
      <c r="BJ389" s="427">
        <f t="shared" si="416"/>
        <v>0</v>
      </c>
      <c r="BK389" s="427">
        <f t="shared" si="417"/>
        <v>0</v>
      </c>
      <c r="BL389" s="427">
        <f t="shared" si="418"/>
        <v>0</v>
      </c>
      <c r="BM389" s="427">
        <f t="shared" si="419"/>
        <v>0</v>
      </c>
      <c r="BN389" s="427">
        <f t="shared" si="420"/>
        <v>0</v>
      </c>
      <c r="BO389" s="427">
        <f t="shared" si="421"/>
        <v>0</v>
      </c>
      <c r="BP389" s="427">
        <f t="shared" si="422"/>
        <v>0</v>
      </c>
      <c r="BQ389" s="427">
        <f t="shared" si="423"/>
        <v>0</v>
      </c>
      <c r="BR389" s="427">
        <f t="shared" si="424"/>
        <v>0</v>
      </c>
      <c r="BS389" s="427">
        <f t="shared" si="425"/>
        <v>1000</v>
      </c>
      <c r="BT389" s="427">
        <f t="shared" si="426"/>
        <v>3000</v>
      </c>
      <c r="BU389" s="427">
        <f t="shared" si="427"/>
        <v>2000</v>
      </c>
      <c r="BV389" s="427">
        <f t="shared" si="428"/>
        <v>0</v>
      </c>
      <c r="BW389" s="427">
        <f t="shared" si="429"/>
        <v>0</v>
      </c>
      <c r="BX389" s="427">
        <f t="shared" si="430"/>
        <v>0</v>
      </c>
      <c r="BY389" s="427">
        <f t="shared" si="431"/>
        <v>1000</v>
      </c>
      <c r="BZ389" s="427">
        <f t="shared" si="432"/>
        <v>2000</v>
      </c>
      <c r="CA389" s="427">
        <f t="shared" si="433"/>
        <v>2000</v>
      </c>
      <c r="CB389" s="233">
        <f t="shared" si="434"/>
        <v>1000</v>
      </c>
      <c r="CC389" s="233">
        <f t="shared" si="435"/>
        <v>3000</v>
      </c>
      <c r="CD389" s="233">
        <f t="shared" si="436"/>
        <v>2000</v>
      </c>
      <c r="CE389" s="428">
        <f t="shared" si="442"/>
        <v>4</v>
      </c>
      <c r="CF389" s="426">
        <f t="shared" si="437"/>
        <v>0</v>
      </c>
      <c r="CG389" s="426">
        <f t="shared" si="438"/>
        <v>0</v>
      </c>
      <c r="CH389" s="426">
        <f t="shared" si="439"/>
        <v>0</v>
      </c>
      <c r="CI389" s="426">
        <f t="shared" si="440"/>
        <v>2</v>
      </c>
      <c r="CJ389" s="426">
        <f t="shared" si="441"/>
        <v>0</v>
      </c>
      <c r="CK389" s="426">
        <f t="shared" si="447"/>
        <v>1</v>
      </c>
    </row>
    <row r="390" spans="1:89" ht="24">
      <c r="A390" s="253">
        <f t="shared" si="448"/>
        <v>53416</v>
      </c>
      <c r="B390" s="236" t="s">
        <v>330</v>
      </c>
      <c r="C390" s="99" t="b">
        <f t="shared" si="415"/>
        <v>1</v>
      </c>
      <c r="D390" s="492" t="s">
        <v>330</v>
      </c>
      <c r="E390" s="491">
        <v>36963.370000000003</v>
      </c>
      <c r="F390" s="491">
        <v>27981.53</v>
      </c>
      <c r="G390" s="491">
        <v>23000</v>
      </c>
      <c r="H390" s="491">
        <v>30254.83</v>
      </c>
      <c r="I390" s="493">
        <v>47893.39</v>
      </c>
      <c r="J390" s="491"/>
      <c r="K390" s="491">
        <v>45086.03</v>
      </c>
      <c r="L390" s="491">
        <v>31951.22</v>
      </c>
      <c r="M390" s="491"/>
      <c r="N390" s="491"/>
      <c r="O390" s="491">
        <v>3205</v>
      </c>
      <c r="P390" s="491">
        <v>30440.73</v>
      </c>
      <c r="Q390" s="491">
        <v>31356.730000000003</v>
      </c>
      <c r="R390" s="491">
        <v>2923</v>
      </c>
      <c r="S390" s="491">
        <v>30413.81</v>
      </c>
      <c r="T390" s="491">
        <v>27102.21</v>
      </c>
      <c r="U390" s="491">
        <v>35188.050000000003</v>
      </c>
      <c r="V390" s="491">
        <v>12134.949999999999</v>
      </c>
      <c r="W390" s="491">
        <v>39169.520000000004</v>
      </c>
      <c r="X390" s="491">
        <v>47050</v>
      </c>
      <c r="Y390" s="491">
        <v>35000</v>
      </c>
      <c r="Z390" s="491">
        <v>96521.739999999991</v>
      </c>
      <c r="AA390" s="491">
        <v>32727.809999999998</v>
      </c>
      <c r="AB390" s="491">
        <v>132415</v>
      </c>
      <c r="AC390" s="491"/>
      <c r="AD390" s="491">
        <v>29750</v>
      </c>
      <c r="AE390" s="491">
        <v>47000.78</v>
      </c>
      <c r="AF390" s="491">
        <v>17867</v>
      </c>
      <c r="AG390" s="491">
        <v>82504.38</v>
      </c>
      <c r="AH390" s="491">
        <v>42640.05</v>
      </c>
      <c r="AI390" s="491">
        <v>26860.269999999997</v>
      </c>
      <c r="AJ390" s="491">
        <v>21599.81</v>
      </c>
      <c r="AK390" s="491">
        <v>5133.0299999999952</v>
      </c>
      <c r="AL390" s="491">
        <v>8722.1999999999953</v>
      </c>
      <c r="AM390" s="491"/>
      <c r="AN390" s="491"/>
      <c r="AO390" s="491"/>
      <c r="AP390" s="491">
        <v>4160</v>
      </c>
      <c r="AQ390" s="491"/>
      <c r="AR390" s="491"/>
      <c r="AS390" s="491"/>
      <c r="AT390" s="491"/>
      <c r="AU390" s="491"/>
      <c r="AV390" s="491"/>
      <c r="AW390" s="491"/>
      <c r="AX390" s="491"/>
      <c r="AY390" s="491"/>
      <c r="AZ390" s="491"/>
      <c r="BA390" s="491"/>
      <c r="BB390" s="491"/>
      <c r="BC390" s="498"/>
      <c r="BD390" s="491"/>
      <c r="BE390" s="491">
        <v>23921.59</v>
      </c>
      <c r="BF390" s="491">
        <v>29046.86</v>
      </c>
      <c r="BG390" s="491">
        <v>33678.44</v>
      </c>
      <c r="BH390" s="491">
        <v>1171663.33</v>
      </c>
      <c r="BJ390" s="427">
        <f t="shared" si="416"/>
        <v>5000</v>
      </c>
      <c r="BK390" s="427">
        <f t="shared" si="417"/>
        <v>5000</v>
      </c>
      <c r="BL390" s="427">
        <f t="shared" si="418"/>
        <v>5000</v>
      </c>
      <c r="BM390" s="427">
        <f t="shared" si="419"/>
        <v>24000</v>
      </c>
      <c r="BN390" s="427">
        <f t="shared" si="420"/>
        <v>34000</v>
      </c>
      <c r="BO390" s="427">
        <f t="shared" si="421"/>
        <v>29000</v>
      </c>
      <c r="BP390" s="427">
        <f t="shared" si="422"/>
        <v>6000</v>
      </c>
      <c r="BQ390" s="427">
        <f t="shared" si="423"/>
        <v>9000</v>
      </c>
      <c r="BR390" s="427">
        <f t="shared" si="424"/>
        <v>7000</v>
      </c>
      <c r="BS390" s="427">
        <f t="shared" si="425"/>
        <v>3000</v>
      </c>
      <c r="BT390" s="427">
        <f t="shared" si="426"/>
        <v>48000</v>
      </c>
      <c r="BU390" s="427">
        <f t="shared" si="427"/>
        <v>29000</v>
      </c>
      <c r="BV390" s="427">
        <f t="shared" si="428"/>
        <v>22000</v>
      </c>
      <c r="BW390" s="427">
        <f t="shared" si="429"/>
        <v>133000</v>
      </c>
      <c r="BX390" s="427">
        <f t="shared" si="430"/>
        <v>69000</v>
      </c>
      <c r="BY390" s="427">
        <f t="shared" si="431"/>
        <v>27000</v>
      </c>
      <c r="BZ390" s="427">
        <f t="shared" si="432"/>
        <v>83000</v>
      </c>
      <c r="CA390" s="427">
        <f t="shared" si="433"/>
        <v>44000</v>
      </c>
      <c r="CB390" s="233">
        <f t="shared" si="434"/>
        <v>3000</v>
      </c>
      <c r="CC390" s="233">
        <f t="shared" si="435"/>
        <v>133000</v>
      </c>
      <c r="CD390" s="233">
        <f t="shared" si="436"/>
        <v>35000</v>
      </c>
      <c r="CE390" s="428">
        <f t="shared" si="442"/>
        <v>34</v>
      </c>
      <c r="CF390" s="426">
        <f t="shared" si="437"/>
        <v>1</v>
      </c>
      <c r="CG390" s="426">
        <f t="shared" si="438"/>
        <v>3</v>
      </c>
      <c r="CH390" s="426">
        <f t="shared" si="439"/>
        <v>2</v>
      </c>
      <c r="CI390" s="426">
        <f t="shared" si="440"/>
        <v>17</v>
      </c>
      <c r="CJ390" s="426">
        <f t="shared" si="441"/>
        <v>4</v>
      </c>
      <c r="CK390" s="426">
        <f t="shared" si="447"/>
        <v>7</v>
      </c>
    </row>
    <row r="391" spans="1:89" ht="24">
      <c r="A391" s="253">
        <f t="shared" si="448"/>
        <v>53417</v>
      </c>
      <c r="B391" s="236" t="s">
        <v>331</v>
      </c>
      <c r="C391" s="99" t="b">
        <f t="shared" si="415"/>
        <v>1</v>
      </c>
      <c r="D391" s="492" t="s">
        <v>331</v>
      </c>
      <c r="E391" s="491">
        <v>74866.75</v>
      </c>
      <c r="F391" s="491">
        <v>68525.490000000005</v>
      </c>
      <c r="G391" s="491"/>
      <c r="H391" s="491">
        <v>12704.77</v>
      </c>
      <c r="I391" s="493">
        <v>270772.57</v>
      </c>
      <c r="J391" s="491">
        <v>2783</v>
      </c>
      <c r="K391" s="491">
        <v>21251.56</v>
      </c>
      <c r="L391" s="491"/>
      <c r="M391" s="491"/>
      <c r="N391" s="491">
        <v>51443.22</v>
      </c>
      <c r="O391" s="491"/>
      <c r="P391" s="491">
        <v>61598.25</v>
      </c>
      <c r="Q391" s="491">
        <v>308983</v>
      </c>
      <c r="R391" s="491"/>
      <c r="S391" s="491">
        <v>129520</v>
      </c>
      <c r="T391" s="491"/>
      <c r="U391" s="491"/>
      <c r="V391" s="491"/>
      <c r="W391" s="491">
        <v>5581.1500000000005</v>
      </c>
      <c r="X391" s="491">
        <v>135308.08000000002</v>
      </c>
      <c r="Y391" s="491"/>
      <c r="Z391" s="491"/>
      <c r="AA391" s="491">
        <v>91423.25</v>
      </c>
      <c r="AB391" s="491"/>
      <c r="AC391" s="491"/>
      <c r="AD391" s="491"/>
      <c r="AE391" s="491">
        <v>100867.94</v>
      </c>
      <c r="AF391" s="491">
        <v>106290.93</v>
      </c>
      <c r="AG391" s="491">
        <v>324198.42000000004</v>
      </c>
      <c r="AH391" s="491">
        <v>128798.8</v>
      </c>
      <c r="AI391" s="491">
        <v>79568.67</v>
      </c>
      <c r="AJ391" s="491">
        <v>74788.19</v>
      </c>
      <c r="AK391" s="491"/>
      <c r="AL391" s="491">
        <v>6922.9299999999994</v>
      </c>
      <c r="AM391" s="491">
        <v>15482.65</v>
      </c>
      <c r="AN391" s="491"/>
      <c r="AO391" s="491"/>
      <c r="AP391" s="491">
        <v>6353.5</v>
      </c>
      <c r="AQ391" s="491"/>
      <c r="AR391" s="491"/>
      <c r="AS391" s="491"/>
      <c r="AT391" s="491"/>
      <c r="AU391" s="491"/>
      <c r="AV391" s="491"/>
      <c r="AW391" s="491"/>
      <c r="AX391" s="491"/>
      <c r="AY391" s="491"/>
      <c r="AZ391" s="491"/>
      <c r="BA391" s="491"/>
      <c r="BB391" s="491">
        <v>2185</v>
      </c>
      <c r="BC391" s="498"/>
      <c r="BD391" s="491">
        <v>4953.75</v>
      </c>
      <c r="BE391" s="491">
        <v>85583</v>
      </c>
      <c r="BF391" s="491"/>
      <c r="BG391" s="491"/>
      <c r="BH391" s="491">
        <v>2170754.87</v>
      </c>
      <c r="BJ391" s="427">
        <f t="shared" si="416"/>
        <v>3000</v>
      </c>
      <c r="BK391" s="427">
        <f t="shared" si="417"/>
        <v>7000</v>
      </c>
      <c r="BL391" s="427">
        <f t="shared" si="418"/>
        <v>5000</v>
      </c>
      <c r="BM391" s="427">
        <f t="shared" si="419"/>
        <v>5000</v>
      </c>
      <c r="BN391" s="427">
        <f t="shared" si="420"/>
        <v>86000</v>
      </c>
      <c r="BO391" s="427">
        <f t="shared" si="421"/>
        <v>46000</v>
      </c>
      <c r="BP391" s="427">
        <f t="shared" si="422"/>
        <v>7000</v>
      </c>
      <c r="BQ391" s="427">
        <f t="shared" si="423"/>
        <v>16000</v>
      </c>
      <c r="BR391" s="427">
        <f t="shared" si="424"/>
        <v>12000</v>
      </c>
      <c r="BS391" s="427">
        <f t="shared" si="425"/>
        <v>3000</v>
      </c>
      <c r="BT391" s="427">
        <f t="shared" si="426"/>
        <v>309000</v>
      </c>
      <c r="BU391" s="427">
        <f t="shared" si="427"/>
        <v>88000</v>
      </c>
      <c r="BV391" s="427">
        <f t="shared" si="428"/>
        <v>75000</v>
      </c>
      <c r="BW391" s="427">
        <f t="shared" si="429"/>
        <v>75000</v>
      </c>
      <c r="BX391" s="427">
        <f t="shared" si="430"/>
        <v>75000</v>
      </c>
      <c r="BY391" s="427">
        <f t="shared" si="431"/>
        <v>62000</v>
      </c>
      <c r="BZ391" s="427">
        <f t="shared" si="432"/>
        <v>325000</v>
      </c>
      <c r="CA391" s="427">
        <f t="shared" si="433"/>
        <v>175000</v>
      </c>
      <c r="CB391" s="233">
        <f t="shared" si="434"/>
        <v>3000</v>
      </c>
      <c r="CC391" s="233">
        <f t="shared" si="435"/>
        <v>325000</v>
      </c>
      <c r="CD391" s="233">
        <f t="shared" si="436"/>
        <v>87000</v>
      </c>
      <c r="CE391" s="428">
        <f t="shared" si="442"/>
        <v>25</v>
      </c>
      <c r="CF391" s="426">
        <f t="shared" si="437"/>
        <v>2</v>
      </c>
      <c r="CG391" s="426">
        <f t="shared" si="438"/>
        <v>2</v>
      </c>
      <c r="CH391" s="426">
        <f t="shared" si="439"/>
        <v>2</v>
      </c>
      <c r="CI391" s="426">
        <f t="shared" si="440"/>
        <v>13</v>
      </c>
      <c r="CJ391" s="426">
        <f t="shared" si="441"/>
        <v>1</v>
      </c>
      <c r="CK391" s="426">
        <f t="shared" si="447"/>
        <v>6</v>
      </c>
    </row>
    <row r="392" spans="1:89" ht="24">
      <c r="A392" s="253">
        <f t="shared" si="448"/>
        <v>53501</v>
      </c>
      <c r="B392" s="236" t="s">
        <v>332</v>
      </c>
      <c r="C392" s="99" t="b">
        <f t="shared" si="415"/>
        <v>1</v>
      </c>
      <c r="D392" s="492" t="s">
        <v>332</v>
      </c>
      <c r="E392" s="491"/>
      <c r="F392" s="491">
        <v>46770.23</v>
      </c>
      <c r="G392" s="491"/>
      <c r="H392" s="491"/>
      <c r="I392" s="493"/>
      <c r="J392" s="491">
        <v>821</v>
      </c>
      <c r="K392" s="491"/>
      <c r="L392" s="491">
        <v>30000</v>
      </c>
      <c r="M392" s="491">
        <v>6275.42</v>
      </c>
      <c r="N392" s="491">
        <v>22380.59</v>
      </c>
      <c r="O392" s="491">
        <v>14596.18</v>
      </c>
      <c r="P392" s="491">
        <v>35600.25</v>
      </c>
      <c r="Q392" s="491">
        <v>12240.68</v>
      </c>
      <c r="R392" s="491">
        <v>11834.23</v>
      </c>
      <c r="S392" s="491">
        <v>32881.31</v>
      </c>
      <c r="T392" s="491">
        <v>29897.96</v>
      </c>
      <c r="U392" s="491">
        <v>13500.01</v>
      </c>
      <c r="V392" s="491">
        <v>6741.5300000000007</v>
      </c>
      <c r="W392" s="491"/>
      <c r="X392" s="491">
        <v>2065.77</v>
      </c>
      <c r="Y392" s="491"/>
      <c r="Z392" s="491"/>
      <c r="AA392" s="491"/>
      <c r="AB392" s="491"/>
      <c r="AC392" s="491">
        <v>27811.57</v>
      </c>
      <c r="AD392" s="491">
        <v>24978.37</v>
      </c>
      <c r="AE392" s="491">
        <v>42567.43</v>
      </c>
      <c r="AF392" s="491">
        <v>22488.870000000003</v>
      </c>
      <c r="AG392" s="491"/>
      <c r="AH392" s="491"/>
      <c r="AI392" s="491"/>
      <c r="AJ392" s="491">
        <v>35796.569999999992</v>
      </c>
      <c r="AK392" s="491"/>
      <c r="AL392" s="491"/>
      <c r="AM392" s="491">
        <v>36485.14</v>
      </c>
      <c r="AN392" s="491">
        <v>9096.5400000000009</v>
      </c>
      <c r="AO392" s="491"/>
      <c r="AP392" s="491">
        <v>13187.21</v>
      </c>
      <c r="AQ392" s="491">
        <v>3104.69</v>
      </c>
      <c r="AR392" s="491">
        <v>11523</v>
      </c>
      <c r="AS392" s="491"/>
      <c r="AT392" s="491">
        <v>3706.19</v>
      </c>
      <c r="AU392" s="491">
        <v>7661.77</v>
      </c>
      <c r="AV392" s="491">
        <v>20181.510000000002</v>
      </c>
      <c r="AW392" s="491">
        <v>4748.6499999999996</v>
      </c>
      <c r="AX392" s="491">
        <v>9276.5</v>
      </c>
      <c r="AY392" s="491">
        <v>3097</v>
      </c>
      <c r="AZ392" s="491">
        <v>966.65</v>
      </c>
      <c r="BA392" s="491">
        <v>4651.55</v>
      </c>
      <c r="BB392" s="491">
        <v>3766.43</v>
      </c>
      <c r="BC392" s="498">
        <v>9964.73</v>
      </c>
      <c r="BD392" s="491"/>
      <c r="BE392" s="491">
        <v>26976.74</v>
      </c>
      <c r="BF392" s="491"/>
      <c r="BG392" s="491">
        <v>33181.089999999997</v>
      </c>
      <c r="BH392" s="491">
        <v>620823.3600000001</v>
      </c>
      <c r="BJ392" s="427">
        <f t="shared" si="416"/>
        <v>1000</v>
      </c>
      <c r="BK392" s="427">
        <f t="shared" si="417"/>
        <v>21000</v>
      </c>
      <c r="BL392" s="427">
        <f t="shared" si="418"/>
        <v>8000</v>
      </c>
      <c r="BM392" s="427">
        <f t="shared" si="419"/>
        <v>27000</v>
      </c>
      <c r="BN392" s="427">
        <f t="shared" si="420"/>
        <v>34000</v>
      </c>
      <c r="BO392" s="427">
        <f t="shared" si="421"/>
        <v>31000</v>
      </c>
      <c r="BP392" s="427">
        <f t="shared" si="422"/>
        <v>37000</v>
      </c>
      <c r="BQ392" s="427">
        <f t="shared" si="423"/>
        <v>37000</v>
      </c>
      <c r="BR392" s="427">
        <f t="shared" si="424"/>
        <v>37000</v>
      </c>
      <c r="BS392" s="427">
        <f t="shared" si="425"/>
        <v>1000</v>
      </c>
      <c r="BT392" s="427">
        <f t="shared" si="426"/>
        <v>47000</v>
      </c>
      <c r="BU392" s="427">
        <f t="shared" si="427"/>
        <v>22000</v>
      </c>
      <c r="BV392" s="427">
        <f t="shared" si="428"/>
        <v>36000</v>
      </c>
      <c r="BW392" s="427">
        <f t="shared" si="429"/>
        <v>36000</v>
      </c>
      <c r="BX392" s="427">
        <f t="shared" si="430"/>
        <v>36000</v>
      </c>
      <c r="BY392" s="427">
        <f t="shared" si="431"/>
        <v>3000</v>
      </c>
      <c r="BZ392" s="427">
        <f t="shared" si="432"/>
        <v>36000</v>
      </c>
      <c r="CA392" s="427">
        <f t="shared" si="433"/>
        <v>21000</v>
      </c>
      <c r="CB392" s="233">
        <f t="shared" si="434"/>
        <v>1000</v>
      </c>
      <c r="CC392" s="233">
        <f t="shared" si="435"/>
        <v>47000</v>
      </c>
      <c r="CD392" s="233">
        <f t="shared" si="436"/>
        <v>18000</v>
      </c>
      <c r="CE392" s="428">
        <f t="shared" si="442"/>
        <v>36</v>
      </c>
      <c r="CF392" s="426">
        <f t="shared" si="437"/>
        <v>14</v>
      </c>
      <c r="CG392" s="426">
        <f t="shared" si="438"/>
        <v>2</v>
      </c>
      <c r="CH392" s="426">
        <f t="shared" si="439"/>
        <v>1</v>
      </c>
      <c r="CI392" s="426">
        <f t="shared" si="440"/>
        <v>14</v>
      </c>
      <c r="CJ392" s="426">
        <f t="shared" si="441"/>
        <v>1</v>
      </c>
      <c r="CK392" s="426">
        <f t="shared" si="447"/>
        <v>2</v>
      </c>
    </row>
    <row r="393" spans="1:89" ht="24">
      <c r="A393" s="253">
        <f t="shared" si="448"/>
        <v>53502</v>
      </c>
      <c r="B393" s="236" t="s">
        <v>333</v>
      </c>
      <c r="C393" s="99" t="b">
        <f t="shared" si="415"/>
        <v>1</v>
      </c>
      <c r="D393" s="492" t="s">
        <v>333</v>
      </c>
      <c r="E393" s="491">
        <v>76566.469999999987</v>
      </c>
      <c r="F393" s="491">
        <v>63985.690000000024</v>
      </c>
      <c r="G393" s="491">
        <v>71091.47</v>
      </c>
      <c r="H393" s="491">
        <v>53907.98</v>
      </c>
      <c r="I393" s="493">
        <v>57697.47</v>
      </c>
      <c r="J393" s="491">
        <v>120901.06999999999</v>
      </c>
      <c r="K393" s="491">
        <v>57073.720000000008</v>
      </c>
      <c r="L393" s="491">
        <v>119887.89999999997</v>
      </c>
      <c r="M393" s="491"/>
      <c r="N393" s="491">
        <v>41209.019999999997</v>
      </c>
      <c r="O393" s="491">
        <v>63932.07</v>
      </c>
      <c r="P393" s="491">
        <v>166466.93</v>
      </c>
      <c r="Q393" s="491">
        <v>157545.82999999993</v>
      </c>
      <c r="R393" s="491">
        <v>77189.390000000014</v>
      </c>
      <c r="S393" s="491">
        <v>143263.9</v>
      </c>
      <c r="T393" s="491">
        <v>44609.060000000005</v>
      </c>
      <c r="U393" s="491">
        <v>37767.300000000003</v>
      </c>
      <c r="V393" s="491">
        <v>21211.489999999998</v>
      </c>
      <c r="W393" s="491">
        <v>169618.86999999997</v>
      </c>
      <c r="X393" s="491">
        <v>65032.09</v>
      </c>
      <c r="Y393" s="491">
        <v>10120</v>
      </c>
      <c r="Z393" s="491">
        <v>81555.910000000047</v>
      </c>
      <c r="AA393" s="491">
        <v>44872.78</v>
      </c>
      <c r="AB393" s="491">
        <v>1185062</v>
      </c>
      <c r="AC393" s="491">
        <v>3299.9600000000005</v>
      </c>
      <c r="AD393" s="491">
        <v>106795.23000000001</v>
      </c>
      <c r="AE393" s="491">
        <v>116158.40999999999</v>
      </c>
      <c r="AF393" s="491">
        <v>93864.630000000019</v>
      </c>
      <c r="AG393" s="491">
        <v>70829.289999999994</v>
      </c>
      <c r="AH393" s="491">
        <v>67392.95</v>
      </c>
      <c r="AI393" s="491">
        <v>78219.780000000013</v>
      </c>
      <c r="AJ393" s="491">
        <v>23031.659999999993</v>
      </c>
      <c r="AK393" s="491">
        <v>10550.040000000006</v>
      </c>
      <c r="AL393" s="491">
        <v>6511.1200000000026</v>
      </c>
      <c r="AM393" s="491">
        <v>676563.5199999999</v>
      </c>
      <c r="AN393" s="491">
        <v>600</v>
      </c>
      <c r="AO393" s="491"/>
      <c r="AP393" s="491">
        <v>29921.120000000003</v>
      </c>
      <c r="AQ393" s="491">
        <v>27404.620000000003</v>
      </c>
      <c r="AR393" s="491">
        <v>21943</v>
      </c>
      <c r="AS393" s="491">
        <v>3760.92</v>
      </c>
      <c r="AT393" s="491"/>
      <c r="AU393" s="491">
        <v>5000.99</v>
      </c>
      <c r="AV393" s="491">
        <v>37157.040000000001</v>
      </c>
      <c r="AW393" s="491">
        <v>34527.360000000001</v>
      </c>
      <c r="AX393" s="491">
        <v>6443.05</v>
      </c>
      <c r="AY393" s="491">
        <v>3998</v>
      </c>
      <c r="AZ393" s="491">
        <v>14852.91</v>
      </c>
      <c r="BA393" s="491">
        <v>2606.5</v>
      </c>
      <c r="BB393" s="491">
        <v>4395</v>
      </c>
      <c r="BC393" s="498">
        <v>13930.62</v>
      </c>
      <c r="BD393" s="491">
        <v>292543.2</v>
      </c>
      <c r="BE393" s="491">
        <v>30561.600000000002</v>
      </c>
      <c r="BF393" s="491">
        <v>159107.99999999997</v>
      </c>
      <c r="BG393" s="491">
        <v>40379.090000000004</v>
      </c>
      <c r="BH393" s="491">
        <v>4912918.0200000005</v>
      </c>
      <c r="BJ393" s="427">
        <f t="shared" ref="BJ393:BJ456" si="449">ROUNDUP(MIN($AN393:$BC393),-3)</f>
        <v>1000</v>
      </c>
      <c r="BK393" s="427">
        <f t="shared" ref="BK393:BK456" si="450">ROUNDUP(MAX($AN393:$BC393),-3)</f>
        <v>38000</v>
      </c>
      <c r="BL393" s="427">
        <f t="shared" ref="BL393:BL456" si="451">IF(ISERROR(ROUNDUP(AVERAGE($AN393:$BC393),-3))=TRUE,0,ROUNDUP(AVERAGE($AN393:$BC393),-3))</f>
        <v>15000</v>
      </c>
      <c r="BM393" s="427">
        <f t="shared" ref="BM393:BM456" si="452">ROUNDUP(MIN($BD393:$BG393),-3)</f>
        <v>31000</v>
      </c>
      <c r="BN393" s="427">
        <f t="shared" ref="BN393:BN456" si="453">ROUNDUP(MAX($BD393:$BG393),-3)</f>
        <v>293000</v>
      </c>
      <c r="BO393" s="427">
        <f t="shared" ref="BO393:BO456" si="454">IF(ISERROR(ROUNDUP(AVERAGE($BD393:$BG393),-3))=TRUE,0,ROUNDUP(AVERAGE($BD393:$BG393),-3))</f>
        <v>131000</v>
      </c>
      <c r="BP393" s="427">
        <f t="shared" ref="BP393:BP456" si="455">ROUNDUP(MIN($AK393:$AM393),-3)</f>
        <v>7000</v>
      </c>
      <c r="BQ393" s="427">
        <f t="shared" ref="BQ393:BQ456" si="456">ROUNDUP(MAX($AK393:$AM393),-3)</f>
        <v>677000</v>
      </c>
      <c r="BR393" s="427">
        <f t="shared" ref="BR393:BR456" si="457">IF(ISERROR(ROUNDUP(AVERAGE($AK393:$AM393),-3))=TRUE,0,ROUNDUP(AVERAGE($AK393:$AM393),-3))</f>
        <v>232000</v>
      </c>
      <c r="BS393" s="427">
        <f t="shared" ref="BS393:BS456" si="458">ROUNDUP(MIN($E393,$F393,$H393,$J393,$K393,$M393,$N393,$O393,$Q393,$R393,$S393,$T393,$V393,$W393,$Y393,$AA393,$AC393,$AD393,$AE393,$AF393,$AH393),-3)</f>
        <v>4000</v>
      </c>
      <c r="BT393" s="427">
        <f t="shared" ref="BT393:BT456" si="459">ROUNDUP(MAX($E393,$F393,$H393,$J393,$K393,$M393,$N393,$O393,$Q393,$R393,$S393,$T393,$V393,$W393,$Y393,$AA393,$AC393,$AD393,$AE393,$AF393,$AH393),-3)</f>
        <v>170000</v>
      </c>
      <c r="BU393" s="427">
        <f t="shared" ref="BU393:BU456" si="460">IF(ISERROR(ROUNDUP(AVERAGE($E393, $F393, $H393, $J393,$K393, $M393, $O393,$Q393,$R393,$S393,$T393,$V393,$W393,$Y393,$AA393,$AC393,$AD393,$AE393,$AF393,$AH393),-3))=TRUE,0,ROUNDUP(AVERAGE($E393, $F393, $H393, $J393,$K393, $M393, $O393,$Q393,$R393,$S393,$T393,$V393,$W393,$Y393,$AA393,$AC393,$AD393,$AE393,$AF393,$AH393),-3))</f>
        <v>79000</v>
      </c>
      <c r="BV393" s="427">
        <f t="shared" ref="BV393:BV456" si="461">ROUNDUP(MIN($G393,$Z393,$AB393,$AJ393),-3)</f>
        <v>24000</v>
      </c>
      <c r="BW393" s="427">
        <f t="shared" ref="BW393:BW456" si="462">ROUNDUP(MAX($G393,$Z393,$AB393,$AJ393),-3)</f>
        <v>1186000</v>
      </c>
      <c r="BX393" s="427">
        <f t="shared" ref="BX393:BX456" si="463">IF(ISERROR(ROUNDUP(AVERAGE($G393,$Z393, $AB393,$AJ393),-3))=TRUE,0,ROUNDUP(AVERAGE($G393,$Z393, $AB393,$AJ393),-3))</f>
        <v>341000</v>
      </c>
      <c r="BY393" s="427">
        <f t="shared" ref="BY393:BY456" si="464">ROUNDUP(MIN($I393,$L393,$P393,$U393,$X393,$AG393,$AI393),-3)</f>
        <v>38000</v>
      </c>
      <c r="BZ393" s="427">
        <f t="shared" ref="BZ393:BZ456" si="465">ROUNDUP(MAX($I393,$L393,$P393,$U393,$X393,$AG393,$AI393),-3)</f>
        <v>167000</v>
      </c>
      <c r="CA393" s="427">
        <f t="shared" ref="CA393:CA456" si="466">IF(ISERROR(ROUNDUP(AVERAGE($I393, $L393, $P393, $U393,$X393,$AG393, $AI393),-3))=TRUE,0,ROUNDUP(AVERAGE($I393, $L393, $P393,$U393, $X393,$AG393, $AI393),-3))</f>
        <v>86000</v>
      </c>
      <c r="CB393" s="233">
        <f t="shared" ref="CB393:CB456" si="467">ROUNDUP(MIN($E393:$BG393),-3)</f>
        <v>1000</v>
      </c>
      <c r="CC393" s="233">
        <f t="shared" ref="CC393:CC456" si="468">ROUNDUP(MAX($E393:$BG393),-3)</f>
        <v>1186000</v>
      </c>
      <c r="CD393" s="233">
        <f t="shared" ref="CD393:CD456" si="469">IF(ISERROR(ROUNDUP(AVERAGE($E393:$BG393),-3))=TRUE,0,ROUNDUP(AVERAGE($E393:$BG393),-3))</f>
        <v>95000</v>
      </c>
      <c r="CE393" s="428">
        <f t="shared" si="442"/>
        <v>52</v>
      </c>
      <c r="CF393" s="426">
        <f t="shared" ref="CF393:CF456" si="470">COUNT($AN393:$BC393)</f>
        <v>14</v>
      </c>
      <c r="CG393" s="426">
        <f t="shared" ref="CG393:CG456" si="471">COUNT($BD393:$BG393)</f>
        <v>4</v>
      </c>
      <c r="CH393" s="426">
        <f t="shared" ref="CH393:CH456" si="472">COUNT($AK393:$AM393)</f>
        <v>3</v>
      </c>
      <c r="CI393" s="426">
        <f t="shared" ref="CI393:CI456" si="473">COUNT($E393,$F393,$H393,$J393,$K393,$M393,$N393,$O393,$Q393,$R393,$S393,$T393,$V393,$W393,$Y393,$AA393,$AC393,$AD393,$AE393,$AF393,$AH393)</f>
        <v>20</v>
      </c>
      <c r="CJ393" s="426">
        <f t="shared" ref="CJ393:CJ456" si="474">COUNT($G393,$Z393,$AB393,$AJ393)</f>
        <v>4</v>
      </c>
      <c r="CK393" s="426">
        <f t="shared" ref="CK393:CK420" si="475">COUNT($I393,$L561,$P561,$U393,$X393,$AG393,$AI393)</f>
        <v>5</v>
      </c>
    </row>
    <row r="394" spans="1:89">
      <c r="A394" s="253">
        <f t="shared" si="448"/>
        <v>53503</v>
      </c>
      <c r="B394" s="236" t="s">
        <v>334</v>
      </c>
      <c r="C394" s="99" t="b">
        <f t="shared" ref="C394:C457" si="476">EXACT(D394,B394)</f>
        <v>1</v>
      </c>
      <c r="D394" s="492" t="s">
        <v>334</v>
      </c>
      <c r="E394" s="491"/>
      <c r="F394" s="491"/>
      <c r="G394" s="491">
        <v>5711</v>
      </c>
      <c r="H394" s="491">
        <v>4544.6000000000004</v>
      </c>
      <c r="I394" s="493">
        <v>112270.29</v>
      </c>
      <c r="J394" s="491"/>
      <c r="K394" s="491">
        <v>35873.81</v>
      </c>
      <c r="L394" s="491"/>
      <c r="M394" s="491"/>
      <c r="N394" s="491"/>
      <c r="O394" s="491">
        <v>4624.63</v>
      </c>
      <c r="P394" s="491">
        <v>220.02</v>
      </c>
      <c r="Q394" s="491">
        <v>4919.3</v>
      </c>
      <c r="R394" s="491"/>
      <c r="S394" s="491">
        <v>33396.32</v>
      </c>
      <c r="T394" s="491">
        <v>14961.189999999999</v>
      </c>
      <c r="U394" s="491"/>
      <c r="V394" s="491">
        <v>466.92999999999995</v>
      </c>
      <c r="W394" s="491">
        <v>17976.509999999998</v>
      </c>
      <c r="X394" s="491"/>
      <c r="Y394" s="491"/>
      <c r="Z394" s="491"/>
      <c r="AA394" s="491">
        <v>16450.129999999997</v>
      </c>
      <c r="AB394" s="491">
        <v>12300</v>
      </c>
      <c r="AC394" s="491">
        <v>1906.92</v>
      </c>
      <c r="AD394" s="491">
        <v>29384.5</v>
      </c>
      <c r="AE394" s="491">
        <v>4855.3799999999992</v>
      </c>
      <c r="AF394" s="491">
        <v>2316</v>
      </c>
      <c r="AG394" s="491">
        <v>30883.89</v>
      </c>
      <c r="AH394" s="491">
        <v>9879.2000000000007</v>
      </c>
      <c r="AI394" s="491">
        <v>6371.1299999999992</v>
      </c>
      <c r="AJ394" s="491">
        <v>261</v>
      </c>
      <c r="AK394" s="491"/>
      <c r="AL394" s="491">
        <v>9089.2799999999988</v>
      </c>
      <c r="AM394" s="491">
        <v>2400</v>
      </c>
      <c r="AN394" s="491"/>
      <c r="AO394" s="491">
        <v>2018.79</v>
      </c>
      <c r="AP394" s="491"/>
      <c r="AQ394" s="491"/>
      <c r="AR394" s="491"/>
      <c r="AS394" s="491">
        <v>4655.5600000000004</v>
      </c>
      <c r="AT394" s="491"/>
      <c r="AU394" s="491">
        <v>5226.3</v>
      </c>
      <c r="AV394" s="491"/>
      <c r="AW394" s="491">
        <v>112</v>
      </c>
      <c r="AX394" s="491"/>
      <c r="AY394" s="491">
        <v>3756</v>
      </c>
      <c r="AZ394" s="491"/>
      <c r="BA394" s="491"/>
      <c r="BB394" s="491">
        <v>1990</v>
      </c>
      <c r="BC394" s="498">
        <v>576</v>
      </c>
      <c r="BD394" s="491">
        <v>2803.5</v>
      </c>
      <c r="BE394" s="491">
        <v>15000</v>
      </c>
      <c r="BF394" s="491"/>
      <c r="BG394" s="491">
        <v>12435</v>
      </c>
      <c r="BH394" s="491">
        <v>409635.18</v>
      </c>
      <c r="BJ394" s="427">
        <f t="shared" si="449"/>
        <v>1000</v>
      </c>
      <c r="BK394" s="427">
        <f t="shared" si="450"/>
        <v>6000</v>
      </c>
      <c r="BL394" s="427">
        <f t="shared" si="451"/>
        <v>3000</v>
      </c>
      <c r="BM394" s="427">
        <f t="shared" si="452"/>
        <v>3000</v>
      </c>
      <c r="BN394" s="427">
        <f t="shared" si="453"/>
        <v>15000</v>
      </c>
      <c r="BO394" s="427">
        <f t="shared" si="454"/>
        <v>11000</v>
      </c>
      <c r="BP394" s="427">
        <f t="shared" si="455"/>
        <v>3000</v>
      </c>
      <c r="BQ394" s="427">
        <f t="shared" si="456"/>
        <v>10000</v>
      </c>
      <c r="BR394" s="427">
        <f t="shared" si="457"/>
        <v>6000</v>
      </c>
      <c r="BS394" s="427">
        <f t="shared" si="458"/>
        <v>1000</v>
      </c>
      <c r="BT394" s="427">
        <f t="shared" si="459"/>
        <v>36000</v>
      </c>
      <c r="BU394" s="427">
        <f t="shared" si="460"/>
        <v>13000</v>
      </c>
      <c r="BV394" s="427">
        <f t="shared" si="461"/>
        <v>1000</v>
      </c>
      <c r="BW394" s="427">
        <f t="shared" si="462"/>
        <v>13000</v>
      </c>
      <c r="BX394" s="427">
        <f t="shared" si="463"/>
        <v>7000</v>
      </c>
      <c r="BY394" s="427">
        <f t="shared" si="464"/>
        <v>1000</v>
      </c>
      <c r="BZ394" s="427">
        <f t="shared" si="465"/>
        <v>113000</v>
      </c>
      <c r="CA394" s="427">
        <f t="shared" si="466"/>
        <v>38000</v>
      </c>
      <c r="CB394" s="233">
        <f t="shared" si="467"/>
        <v>1000</v>
      </c>
      <c r="CC394" s="233">
        <f t="shared" si="468"/>
        <v>113000</v>
      </c>
      <c r="CD394" s="233">
        <f t="shared" si="469"/>
        <v>13000</v>
      </c>
      <c r="CE394" s="428">
        <f t="shared" ref="CE394:CE457" si="477">COUNT(E394:BG394)</f>
        <v>33</v>
      </c>
      <c r="CF394" s="426">
        <f t="shared" si="470"/>
        <v>7</v>
      </c>
      <c r="CG394" s="426">
        <f t="shared" si="471"/>
        <v>3</v>
      </c>
      <c r="CH394" s="426">
        <f t="shared" si="472"/>
        <v>2</v>
      </c>
      <c r="CI394" s="426">
        <f t="shared" si="473"/>
        <v>14</v>
      </c>
      <c r="CJ394" s="426">
        <f t="shared" si="474"/>
        <v>3</v>
      </c>
      <c r="CK394" s="426">
        <f t="shared" si="475"/>
        <v>3</v>
      </c>
    </row>
    <row r="395" spans="1:89">
      <c r="A395" s="253">
        <f t="shared" si="448"/>
        <v>53701</v>
      </c>
      <c r="B395" s="236" t="s">
        <v>335</v>
      </c>
      <c r="C395" s="99" t="b">
        <f t="shared" si="476"/>
        <v>1</v>
      </c>
      <c r="D395" s="492" t="s">
        <v>335</v>
      </c>
      <c r="E395" s="491">
        <v>25342.25</v>
      </c>
      <c r="F395" s="491">
        <v>3803.55</v>
      </c>
      <c r="G395" s="491"/>
      <c r="H395" s="491">
        <v>6947.07</v>
      </c>
      <c r="I395" s="493">
        <v>36984</v>
      </c>
      <c r="J395" s="491">
        <v>23028.19</v>
      </c>
      <c r="K395" s="491"/>
      <c r="L395" s="491"/>
      <c r="M395" s="491"/>
      <c r="N395" s="491">
        <v>267.74</v>
      </c>
      <c r="O395" s="491"/>
      <c r="P395" s="491"/>
      <c r="Q395" s="491">
        <v>198</v>
      </c>
      <c r="R395" s="491">
        <v>400</v>
      </c>
      <c r="S395" s="491"/>
      <c r="T395" s="491">
        <v>1671</v>
      </c>
      <c r="U395" s="491"/>
      <c r="V395" s="491">
        <v>58.85</v>
      </c>
      <c r="W395" s="491">
        <v>-2300.2000000000007</v>
      </c>
      <c r="X395" s="491">
        <v>1667.71</v>
      </c>
      <c r="Y395" s="491"/>
      <c r="Z395" s="491">
        <v>7458.04</v>
      </c>
      <c r="AA395" s="491">
        <v>27372.770000000004</v>
      </c>
      <c r="AB395" s="491">
        <v>55640</v>
      </c>
      <c r="AC395" s="491">
        <v>226.2</v>
      </c>
      <c r="AD395" s="491"/>
      <c r="AE395" s="491"/>
      <c r="AF395" s="491"/>
      <c r="AG395" s="491">
        <v>3256.81</v>
      </c>
      <c r="AH395" s="491">
        <v>765</v>
      </c>
      <c r="AI395" s="491"/>
      <c r="AJ395" s="491">
        <v>6225</v>
      </c>
      <c r="AK395" s="491"/>
      <c r="AL395" s="491"/>
      <c r="AM395" s="491">
        <v>2705.6</v>
      </c>
      <c r="AN395" s="491"/>
      <c r="AO395" s="491">
        <v>200</v>
      </c>
      <c r="AP395" s="491"/>
      <c r="AQ395" s="491">
        <v>51</v>
      </c>
      <c r="AR395" s="491">
        <v>720</v>
      </c>
      <c r="AS395" s="491">
        <v>2761.91</v>
      </c>
      <c r="AT395" s="491"/>
      <c r="AU395" s="491">
        <v>1553.84</v>
      </c>
      <c r="AV395" s="491">
        <v>3553.1</v>
      </c>
      <c r="AW395" s="491"/>
      <c r="AX395" s="491"/>
      <c r="AY395" s="491"/>
      <c r="AZ395" s="491">
        <v>4596.51</v>
      </c>
      <c r="BA395" s="491"/>
      <c r="BB395" s="491"/>
      <c r="BC395" s="498"/>
      <c r="BD395" s="491"/>
      <c r="BE395" s="491">
        <v>930</v>
      </c>
      <c r="BF395" s="491"/>
      <c r="BG395" s="491">
        <v>10214.879999999999</v>
      </c>
      <c r="BH395" s="491">
        <v>226298.82000000004</v>
      </c>
      <c r="BJ395" s="427">
        <f t="shared" si="449"/>
        <v>1000</v>
      </c>
      <c r="BK395" s="427">
        <f t="shared" si="450"/>
        <v>5000</v>
      </c>
      <c r="BL395" s="427">
        <f t="shared" si="451"/>
        <v>2000</v>
      </c>
      <c r="BM395" s="427">
        <f t="shared" si="452"/>
        <v>1000</v>
      </c>
      <c r="BN395" s="427">
        <f t="shared" si="453"/>
        <v>11000</v>
      </c>
      <c r="BO395" s="427">
        <f t="shared" si="454"/>
        <v>6000</v>
      </c>
      <c r="BP395" s="427">
        <f t="shared" si="455"/>
        <v>3000</v>
      </c>
      <c r="BQ395" s="427">
        <f t="shared" si="456"/>
        <v>3000</v>
      </c>
      <c r="BR395" s="427">
        <f t="shared" si="457"/>
        <v>3000</v>
      </c>
      <c r="BS395" s="427">
        <f t="shared" si="458"/>
        <v>-3000</v>
      </c>
      <c r="BT395" s="427">
        <f t="shared" si="459"/>
        <v>28000</v>
      </c>
      <c r="BU395" s="427">
        <f t="shared" si="460"/>
        <v>8000</v>
      </c>
      <c r="BV395" s="427">
        <f t="shared" si="461"/>
        <v>7000</v>
      </c>
      <c r="BW395" s="427">
        <f t="shared" si="462"/>
        <v>56000</v>
      </c>
      <c r="BX395" s="427">
        <f t="shared" si="463"/>
        <v>24000</v>
      </c>
      <c r="BY395" s="427">
        <f t="shared" si="464"/>
        <v>2000</v>
      </c>
      <c r="BZ395" s="427">
        <f t="shared" si="465"/>
        <v>37000</v>
      </c>
      <c r="CA395" s="427">
        <f t="shared" si="466"/>
        <v>14000</v>
      </c>
      <c r="CB395" s="233">
        <f t="shared" si="467"/>
        <v>-3000</v>
      </c>
      <c r="CC395" s="233">
        <f t="shared" si="468"/>
        <v>56000</v>
      </c>
      <c r="CD395" s="233">
        <f t="shared" si="469"/>
        <v>8000</v>
      </c>
      <c r="CE395" s="428">
        <f t="shared" si="477"/>
        <v>29</v>
      </c>
      <c r="CF395" s="426">
        <f t="shared" si="470"/>
        <v>7</v>
      </c>
      <c r="CG395" s="426">
        <f t="shared" si="471"/>
        <v>2</v>
      </c>
      <c r="CH395" s="426">
        <f t="shared" si="472"/>
        <v>1</v>
      </c>
      <c r="CI395" s="426">
        <f t="shared" si="473"/>
        <v>13</v>
      </c>
      <c r="CJ395" s="426">
        <f t="shared" si="474"/>
        <v>3</v>
      </c>
      <c r="CK395" s="426">
        <f t="shared" si="475"/>
        <v>5</v>
      </c>
    </row>
    <row r="396" spans="1:89">
      <c r="A396" s="253">
        <f t="shared" si="448"/>
        <v>53703</v>
      </c>
      <c r="B396" s="236" t="s">
        <v>336</v>
      </c>
      <c r="C396" s="99" t="b">
        <f t="shared" si="476"/>
        <v>1</v>
      </c>
      <c r="D396" s="492" t="s">
        <v>336</v>
      </c>
      <c r="E396" s="491"/>
      <c r="F396" s="491"/>
      <c r="G396" s="491"/>
      <c r="H396" s="491">
        <v>1955.35</v>
      </c>
      <c r="I396" s="493"/>
      <c r="J396" s="491"/>
      <c r="K396" s="491"/>
      <c r="L396" s="491"/>
      <c r="M396" s="491"/>
      <c r="N396" s="491"/>
      <c r="O396" s="491"/>
      <c r="P396" s="491">
        <v>3590</v>
      </c>
      <c r="Q396" s="491"/>
      <c r="R396" s="491"/>
      <c r="S396" s="491"/>
      <c r="T396" s="491"/>
      <c r="U396" s="491"/>
      <c r="V396" s="491"/>
      <c r="W396" s="491"/>
      <c r="X396" s="491">
        <v>17324.5</v>
      </c>
      <c r="Y396" s="491"/>
      <c r="Z396" s="491">
        <v>11243.630000000001</v>
      </c>
      <c r="AA396" s="491">
        <v>1354.84</v>
      </c>
      <c r="AB396" s="491"/>
      <c r="AC396" s="491"/>
      <c r="AD396" s="491">
        <v>3265</v>
      </c>
      <c r="AE396" s="491"/>
      <c r="AF396" s="491">
        <v>13222.13</v>
      </c>
      <c r="AG396" s="491"/>
      <c r="AH396" s="491"/>
      <c r="AI396" s="491"/>
      <c r="AJ396" s="491">
        <v>772.4</v>
      </c>
      <c r="AK396" s="491"/>
      <c r="AL396" s="491"/>
      <c r="AM396" s="491"/>
      <c r="AN396" s="491"/>
      <c r="AO396" s="491"/>
      <c r="AP396" s="491"/>
      <c r="AQ396" s="491"/>
      <c r="AR396" s="491"/>
      <c r="AS396" s="491"/>
      <c r="AT396" s="491"/>
      <c r="AU396" s="491"/>
      <c r="AV396" s="491"/>
      <c r="AW396" s="491"/>
      <c r="AX396" s="491"/>
      <c r="AY396" s="491"/>
      <c r="AZ396" s="491"/>
      <c r="BA396" s="491"/>
      <c r="BB396" s="491"/>
      <c r="BC396" s="498"/>
      <c r="BD396" s="491"/>
      <c r="BE396" s="491"/>
      <c r="BF396" s="491">
        <v>1167.4000000000001</v>
      </c>
      <c r="BG396" s="491"/>
      <c r="BH396" s="491">
        <v>53895.250000000007</v>
      </c>
      <c r="BJ396" s="427">
        <f t="shared" si="449"/>
        <v>0</v>
      </c>
      <c r="BK396" s="427">
        <f t="shared" si="450"/>
        <v>0</v>
      </c>
      <c r="BL396" s="427">
        <f t="shared" si="451"/>
        <v>0</v>
      </c>
      <c r="BM396" s="427">
        <f t="shared" si="452"/>
        <v>2000</v>
      </c>
      <c r="BN396" s="427">
        <f t="shared" si="453"/>
        <v>2000</v>
      </c>
      <c r="BO396" s="427">
        <f t="shared" si="454"/>
        <v>2000</v>
      </c>
      <c r="BP396" s="427">
        <f t="shared" si="455"/>
        <v>0</v>
      </c>
      <c r="BQ396" s="427">
        <f t="shared" si="456"/>
        <v>0</v>
      </c>
      <c r="BR396" s="427">
        <f t="shared" si="457"/>
        <v>0</v>
      </c>
      <c r="BS396" s="427">
        <f t="shared" si="458"/>
        <v>2000</v>
      </c>
      <c r="BT396" s="427">
        <f t="shared" si="459"/>
        <v>14000</v>
      </c>
      <c r="BU396" s="427">
        <f t="shared" si="460"/>
        <v>5000</v>
      </c>
      <c r="BV396" s="427">
        <f t="shared" si="461"/>
        <v>1000</v>
      </c>
      <c r="BW396" s="427">
        <f t="shared" si="462"/>
        <v>12000</v>
      </c>
      <c r="BX396" s="427">
        <f t="shared" si="463"/>
        <v>7000</v>
      </c>
      <c r="BY396" s="427">
        <f t="shared" si="464"/>
        <v>4000</v>
      </c>
      <c r="BZ396" s="427">
        <f t="shared" si="465"/>
        <v>18000</v>
      </c>
      <c r="CA396" s="427">
        <f t="shared" si="466"/>
        <v>11000</v>
      </c>
      <c r="CB396" s="233">
        <f t="shared" si="467"/>
        <v>1000</v>
      </c>
      <c r="CC396" s="233">
        <f t="shared" si="468"/>
        <v>18000</v>
      </c>
      <c r="CD396" s="233">
        <f t="shared" si="469"/>
        <v>6000</v>
      </c>
      <c r="CE396" s="428">
        <f t="shared" si="477"/>
        <v>9</v>
      </c>
      <c r="CF396" s="426">
        <f t="shared" si="470"/>
        <v>0</v>
      </c>
      <c r="CG396" s="426">
        <f t="shared" si="471"/>
        <v>1</v>
      </c>
      <c r="CH396" s="426">
        <f t="shared" si="472"/>
        <v>0</v>
      </c>
      <c r="CI396" s="426">
        <f t="shared" si="473"/>
        <v>4</v>
      </c>
      <c r="CJ396" s="426">
        <f t="shared" si="474"/>
        <v>2</v>
      </c>
      <c r="CK396" s="426">
        <f t="shared" si="475"/>
        <v>3</v>
      </c>
    </row>
    <row r="397" spans="1:89" ht="24">
      <c r="A397" s="253">
        <f t="shared" si="448"/>
        <v>53705</v>
      </c>
      <c r="B397" s="236" t="s">
        <v>337</v>
      </c>
      <c r="C397" s="99" t="b">
        <f t="shared" si="476"/>
        <v>1</v>
      </c>
      <c r="D397" s="492" t="s">
        <v>337</v>
      </c>
      <c r="E397" s="491">
        <v>16499.89</v>
      </c>
      <c r="F397" s="491">
        <v>5408.66</v>
      </c>
      <c r="G397" s="491">
        <v>12097.689999999999</v>
      </c>
      <c r="H397" s="491">
        <v>31272.140000000003</v>
      </c>
      <c r="I397" s="493">
        <v>50268.75</v>
      </c>
      <c r="J397" s="491">
        <v>18144.29</v>
      </c>
      <c r="K397" s="491">
        <v>9326.44</v>
      </c>
      <c r="L397" s="491">
        <v>14943.919999999998</v>
      </c>
      <c r="M397" s="491">
        <v>1148.97</v>
      </c>
      <c r="N397" s="491">
        <v>3149.97</v>
      </c>
      <c r="O397" s="491">
        <v>3327.7699999999995</v>
      </c>
      <c r="P397" s="491">
        <v>5592.9100000000008</v>
      </c>
      <c r="Q397" s="491">
        <v>22134.78</v>
      </c>
      <c r="R397" s="491">
        <v>3415.68</v>
      </c>
      <c r="S397" s="491">
        <v>13276.95</v>
      </c>
      <c r="T397" s="491">
        <v>9195.34</v>
      </c>
      <c r="U397" s="491">
        <v>26050.959999999999</v>
      </c>
      <c r="V397" s="491">
        <v>4321.8300000000008</v>
      </c>
      <c r="W397" s="491">
        <v>21805.350000000002</v>
      </c>
      <c r="X397" s="491">
        <v>12039.93</v>
      </c>
      <c r="Y397" s="491">
        <v>10214.439999999999</v>
      </c>
      <c r="Z397" s="491">
        <v>21253.08</v>
      </c>
      <c r="AA397" s="491">
        <v>13708.41</v>
      </c>
      <c r="AB397" s="491">
        <v>167610</v>
      </c>
      <c r="AC397" s="491">
        <v>10190.65</v>
      </c>
      <c r="AD397" s="491">
        <v>17771.520000000004</v>
      </c>
      <c r="AE397" s="491">
        <v>29148.93</v>
      </c>
      <c r="AF397" s="491">
        <v>9409.0999999999985</v>
      </c>
      <c r="AG397" s="491">
        <v>37936.57</v>
      </c>
      <c r="AH397" s="491">
        <v>32863.24</v>
      </c>
      <c r="AI397" s="491">
        <v>290.95</v>
      </c>
      <c r="AJ397" s="491">
        <v>15779.29</v>
      </c>
      <c r="AK397" s="491">
        <v>10897.989999999998</v>
      </c>
      <c r="AL397" s="491">
        <v>5674.3299999999981</v>
      </c>
      <c r="AM397" s="491">
        <v>22220.68</v>
      </c>
      <c r="AN397" s="491">
        <v>4886.1900000000005</v>
      </c>
      <c r="AO397" s="491">
        <v>327.73</v>
      </c>
      <c r="AP397" s="491">
        <v>12361.900000000001</v>
      </c>
      <c r="AQ397" s="491">
        <v>1760.5</v>
      </c>
      <c r="AR397" s="491">
        <v>3989</v>
      </c>
      <c r="AS397" s="491">
        <v>4464.83</v>
      </c>
      <c r="AT397" s="491">
        <v>237.6</v>
      </c>
      <c r="AU397" s="491">
        <v>5628.2800000000007</v>
      </c>
      <c r="AV397" s="491">
        <v>5352.48</v>
      </c>
      <c r="AW397" s="491">
        <v>3763.93</v>
      </c>
      <c r="AX397" s="491">
        <v>5963.99</v>
      </c>
      <c r="AY397" s="491">
        <v>1603</v>
      </c>
      <c r="AZ397" s="491">
        <v>7274.48</v>
      </c>
      <c r="BA397" s="491">
        <v>2349.11</v>
      </c>
      <c r="BB397" s="491">
        <v>736.2</v>
      </c>
      <c r="BC397" s="498">
        <v>1572.03</v>
      </c>
      <c r="BD397" s="491">
        <v>18594.800000000003</v>
      </c>
      <c r="BE397" s="491">
        <v>5035.8900000000003</v>
      </c>
      <c r="BF397" s="491">
        <v>15607.9</v>
      </c>
      <c r="BG397" s="491">
        <v>10515.85</v>
      </c>
      <c r="BH397" s="491">
        <v>800417.08999999985</v>
      </c>
      <c r="BJ397" s="427">
        <f t="shared" si="449"/>
        <v>1000</v>
      </c>
      <c r="BK397" s="427">
        <f t="shared" si="450"/>
        <v>13000</v>
      </c>
      <c r="BL397" s="427">
        <f t="shared" si="451"/>
        <v>4000</v>
      </c>
      <c r="BM397" s="427">
        <f t="shared" si="452"/>
        <v>6000</v>
      </c>
      <c r="BN397" s="427">
        <f t="shared" si="453"/>
        <v>19000</v>
      </c>
      <c r="BO397" s="427">
        <f t="shared" si="454"/>
        <v>13000</v>
      </c>
      <c r="BP397" s="427">
        <f t="shared" si="455"/>
        <v>6000</v>
      </c>
      <c r="BQ397" s="427">
        <f t="shared" si="456"/>
        <v>23000</v>
      </c>
      <c r="BR397" s="427">
        <f t="shared" si="457"/>
        <v>13000</v>
      </c>
      <c r="BS397" s="427">
        <f t="shared" si="458"/>
        <v>2000</v>
      </c>
      <c r="BT397" s="427">
        <f t="shared" si="459"/>
        <v>33000</v>
      </c>
      <c r="BU397" s="427">
        <f t="shared" si="460"/>
        <v>15000</v>
      </c>
      <c r="BV397" s="427">
        <f t="shared" si="461"/>
        <v>13000</v>
      </c>
      <c r="BW397" s="427">
        <f t="shared" si="462"/>
        <v>168000</v>
      </c>
      <c r="BX397" s="427">
        <f t="shared" si="463"/>
        <v>55000</v>
      </c>
      <c r="BY397" s="427">
        <f t="shared" si="464"/>
        <v>1000</v>
      </c>
      <c r="BZ397" s="427">
        <f t="shared" si="465"/>
        <v>51000</v>
      </c>
      <c r="CA397" s="427">
        <f t="shared" si="466"/>
        <v>22000</v>
      </c>
      <c r="CB397" s="233">
        <f t="shared" si="467"/>
        <v>1000</v>
      </c>
      <c r="CC397" s="233">
        <f t="shared" si="468"/>
        <v>168000</v>
      </c>
      <c r="CD397" s="233">
        <f t="shared" si="469"/>
        <v>15000</v>
      </c>
      <c r="CE397" s="428">
        <f t="shared" si="477"/>
        <v>55</v>
      </c>
      <c r="CF397" s="426">
        <f t="shared" si="470"/>
        <v>16</v>
      </c>
      <c r="CG397" s="426">
        <f t="shared" si="471"/>
        <v>4</v>
      </c>
      <c r="CH397" s="426">
        <f t="shared" si="472"/>
        <v>3</v>
      </c>
      <c r="CI397" s="426">
        <f t="shared" si="473"/>
        <v>21</v>
      </c>
      <c r="CJ397" s="426">
        <f t="shared" si="474"/>
        <v>4</v>
      </c>
      <c r="CK397" s="426">
        <f t="shared" si="475"/>
        <v>7</v>
      </c>
    </row>
    <row r="398" spans="1:89" ht="24">
      <c r="A398" s="253">
        <f t="shared" si="448"/>
        <v>53706</v>
      </c>
      <c r="B398" s="236" t="s">
        <v>338</v>
      </c>
      <c r="C398" s="99" t="b">
        <f t="shared" si="476"/>
        <v>0</v>
      </c>
      <c r="D398" s="492" t="s">
        <v>1530</v>
      </c>
      <c r="E398" s="491">
        <v>16676.559999999998</v>
      </c>
      <c r="F398" s="491">
        <v>2315.8000000000002</v>
      </c>
      <c r="G398" s="491">
        <v>7965.5300000000007</v>
      </c>
      <c r="H398" s="491">
        <v>20359.48</v>
      </c>
      <c r="I398" s="493">
        <v>8923.57</v>
      </c>
      <c r="J398" s="491">
        <v>1780.96</v>
      </c>
      <c r="K398" s="491"/>
      <c r="L398" s="491">
        <v>944.64</v>
      </c>
      <c r="M398" s="491"/>
      <c r="N398" s="491">
        <v>281.25</v>
      </c>
      <c r="O398" s="491">
        <v>2478.6799999999998</v>
      </c>
      <c r="P398" s="491">
        <v>497.56</v>
      </c>
      <c r="Q398" s="491">
        <v>7113.67</v>
      </c>
      <c r="R398" s="491">
        <v>570</v>
      </c>
      <c r="S398" s="491">
        <v>7622.15</v>
      </c>
      <c r="T398" s="491">
        <v>6428.38</v>
      </c>
      <c r="U398" s="491"/>
      <c r="V398" s="491"/>
      <c r="W398" s="491">
        <v>4840.9000000000005</v>
      </c>
      <c r="X398" s="491"/>
      <c r="Y398" s="491">
        <v>1464</v>
      </c>
      <c r="Z398" s="491">
        <v>6285.0299999999988</v>
      </c>
      <c r="AA398" s="491">
        <v>1639.48</v>
      </c>
      <c r="AB398" s="491">
        <v>55907</v>
      </c>
      <c r="AC398" s="491">
        <v>2933.49</v>
      </c>
      <c r="AD398" s="491">
        <v>5320.1799999999994</v>
      </c>
      <c r="AE398" s="491">
        <v>2459.59</v>
      </c>
      <c r="AF398" s="491">
        <v>299.73</v>
      </c>
      <c r="AG398" s="491">
        <v>7749.18</v>
      </c>
      <c r="AH398" s="491">
        <v>2577.9899999999998</v>
      </c>
      <c r="AI398" s="491">
        <v>7651.3899999999994</v>
      </c>
      <c r="AJ398" s="491">
        <v>1819.17</v>
      </c>
      <c r="AK398" s="491">
        <v>4526.0500000000011</v>
      </c>
      <c r="AL398" s="491">
        <v>1030.6100000000001</v>
      </c>
      <c r="AM398" s="491">
        <v>23582.850000000002</v>
      </c>
      <c r="AN398" s="491">
        <v>11551.06</v>
      </c>
      <c r="AO398" s="491">
        <v>5835.16</v>
      </c>
      <c r="AP398" s="491">
        <v>30532.46</v>
      </c>
      <c r="AQ398" s="491">
        <v>3068.51</v>
      </c>
      <c r="AR398" s="491">
        <v>10502</v>
      </c>
      <c r="AS398" s="491">
        <v>5441.08</v>
      </c>
      <c r="AT398" s="491"/>
      <c r="AU398" s="491">
        <v>6649.12</v>
      </c>
      <c r="AV398" s="491">
        <v>15174.049999999997</v>
      </c>
      <c r="AW398" s="491">
        <v>74.649999999999864</v>
      </c>
      <c r="AX398" s="491">
        <v>27395.519999999997</v>
      </c>
      <c r="AY398" s="491">
        <v>10710</v>
      </c>
      <c r="AZ398" s="491">
        <v>15943.28</v>
      </c>
      <c r="BA398" s="491">
        <v>1353.1</v>
      </c>
      <c r="BB398" s="491"/>
      <c r="BC398" s="498">
        <v>3924.82</v>
      </c>
      <c r="BD398" s="491">
        <v>7959.53</v>
      </c>
      <c r="BE398" s="491">
        <v>2007.84</v>
      </c>
      <c r="BF398" s="491">
        <v>21294.09</v>
      </c>
      <c r="BG398" s="491">
        <v>3216.7</v>
      </c>
      <c r="BH398" s="491">
        <v>396677.84</v>
      </c>
      <c r="BJ398" s="427">
        <f t="shared" si="449"/>
        <v>1000</v>
      </c>
      <c r="BK398" s="427">
        <f t="shared" si="450"/>
        <v>31000</v>
      </c>
      <c r="BL398" s="427">
        <f t="shared" si="451"/>
        <v>11000</v>
      </c>
      <c r="BM398" s="427">
        <f t="shared" si="452"/>
        <v>3000</v>
      </c>
      <c r="BN398" s="427">
        <f t="shared" si="453"/>
        <v>22000</v>
      </c>
      <c r="BO398" s="427">
        <f t="shared" si="454"/>
        <v>9000</v>
      </c>
      <c r="BP398" s="427">
        <f t="shared" si="455"/>
        <v>2000</v>
      </c>
      <c r="BQ398" s="427">
        <f t="shared" si="456"/>
        <v>24000</v>
      </c>
      <c r="BR398" s="427">
        <f t="shared" si="457"/>
        <v>10000</v>
      </c>
      <c r="BS398" s="427">
        <f t="shared" si="458"/>
        <v>1000</v>
      </c>
      <c r="BT398" s="427">
        <f t="shared" si="459"/>
        <v>21000</v>
      </c>
      <c r="BU398" s="427">
        <f t="shared" si="460"/>
        <v>6000</v>
      </c>
      <c r="BV398" s="427">
        <f t="shared" si="461"/>
        <v>2000</v>
      </c>
      <c r="BW398" s="427">
        <f t="shared" si="462"/>
        <v>56000</v>
      </c>
      <c r="BX398" s="427">
        <f t="shared" si="463"/>
        <v>18000</v>
      </c>
      <c r="BY398" s="427">
        <f t="shared" si="464"/>
        <v>1000</v>
      </c>
      <c r="BZ398" s="427">
        <f t="shared" si="465"/>
        <v>9000</v>
      </c>
      <c r="CA398" s="427">
        <f t="shared" si="466"/>
        <v>6000</v>
      </c>
      <c r="CB398" s="233">
        <f t="shared" si="467"/>
        <v>1000</v>
      </c>
      <c r="CC398" s="233">
        <f t="shared" si="468"/>
        <v>56000</v>
      </c>
      <c r="CD398" s="233">
        <f t="shared" si="469"/>
        <v>9000</v>
      </c>
      <c r="CE398" s="428">
        <f t="shared" si="477"/>
        <v>48</v>
      </c>
      <c r="CF398" s="426">
        <f t="shared" si="470"/>
        <v>14</v>
      </c>
      <c r="CG398" s="426">
        <f t="shared" si="471"/>
        <v>4</v>
      </c>
      <c r="CH398" s="426">
        <f t="shared" si="472"/>
        <v>3</v>
      </c>
      <c r="CI398" s="426">
        <f t="shared" si="473"/>
        <v>18</v>
      </c>
      <c r="CJ398" s="426">
        <f t="shared" si="474"/>
        <v>4</v>
      </c>
      <c r="CK398" s="426">
        <f t="shared" si="475"/>
        <v>5</v>
      </c>
    </row>
    <row r="399" spans="1:89" ht="24">
      <c r="A399" s="253">
        <f t="shared" si="448"/>
        <v>54201</v>
      </c>
      <c r="B399" s="236" t="s">
        <v>339</v>
      </c>
      <c r="C399" s="99" t="b">
        <f t="shared" si="476"/>
        <v>1</v>
      </c>
      <c r="D399" s="492" t="s">
        <v>339</v>
      </c>
      <c r="E399" s="491">
        <v>48476.880000000005</v>
      </c>
      <c r="F399" s="491">
        <v>40728.879999999997</v>
      </c>
      <c r="G399" s="491">
        <v>9714</v>
      </c>
      <c r="H399" s="491">
        <v>39444.32</v>
      </c>
      <c r="I399" s="493">
        <v>63338.95</v>
      </c>
      <c r="J399" s="491">
        <v>34414.5</v>
      </c>
      <c r="K399" s="491">
        <v>765.7</v>
      </c>
      <c r="L399" s="491">
        <v>39339.33</v>
      </c>
      <c r="M399" s="491">
        <v>16869.38</v>
      </c>
      <c r="N399" s="491">
        <v>3732.91</v>
      </c>
      <c r="O399" s="491">
        <v>6145</v>
      </c>
      <c r="P399" s="491">
        <v>2145</v>
      </c>
      <c r="Q399" s="491">
        <v>22326</v>
      </c>
      <c r="R399" s="491">
        <v>12022.28</v>
      </c>
      <c r="S399" s="491">
        <v>33533.69</v>
      </c>
      <c r="T399" s="491">
        <v>21269.27</v>
      </c>
      <c r="U399" s="491">
        <v>28832.93</v>
      </c>
      <c r="V399" s="491">
        <v>3549.2</v>
      </c>
      <c r="W399" s="491">
        <v>49871.65</v>
      </c>
      <c r="X399" s="491">
        <v>30928.55</v>
      </c>
      <c r="Y399" s="491"/>
      <c r="Z399" s="491">
        <v>98528.950000000026</v>
      </c>
      <c r="AA399" s="491">
        <v>28428.23</v>
      </c>
      <c r="AB399" s="491">
        <v>303878</v>
      </c>
      <c r="AC399" s="491">
        <v>15873.880000000001</v>
      </c>
      <c r="AD399" s="491">
        <v>1917</v>
      </c>
      <c r="AE399" s="491">
        <v>40951.089999999997</v>
      </c>
      <c r="AF399" s="491">
        <v>25618.39</v>
      </c>
      <c r="AG399" s="491">
        <v>26436.799999999996</v>
      </c>
      <c r="AH399" s="491">
        <v>77686.880000000005</v>
      </c>
      <c r="AI399" s="491">
        <v>60871.28</v>
      </c>
      <c r="AJ399" s="491">
        <v>5072.51</v>
      </c>
      <c r="AK399" s="491">
        <v>27894.090000000007</v>
      </c>
      <c r="AL399" s="491">
        <v>12173.709999999985</v>
      </c>
      <c r="AM399" s="491"/>
      <c r="AN399" s="491">
        <v>9858.01</v>
      </c>
      <c r="AO399" s="491"/>
      <c r="AP399" s="491">
        <v>11116.52</v>
      </c>
      <c r="AQ399" s="491">
        <v>6414.74</v>
      </c>
      <c r="AR399" s="491">
        <v>6267</v>
      </c>
      <c r="AS399" s="491">
        <v>8474.64</v>
      </c>
      <c r="AT399" s="491">
        <v>1053.49</v>
      </c>
      <c r="AU399" s="491">
        <v>24346.11</v>
      </c>
      <c r="AV399" s="491"/>
      <c r="AW399" s="491">
        <v>2610</v>
      </c>
      <c r="AX399" s="491">
        <v>5640.1100000000006</v>
      </c>
      <c r="AY399" s="491">
        <v>2316</v>
      </c>
      <c r="AZ399" s="491">
        <v>11235.3</v>
      </c>
      <c r="BA399" s="491"/>
      <c r="BB399" s="491">
        <v>1455.92</v>
      </c>
      <c r="BC399" s="498"/>
      <c r="BD399" s="491">
        <v>39111.67</v>
      </c>
      <c r="BE399" s="491">
        <v>19319.5</v>
      </c>
      <c r="BF399" s="491">
        <v>35168.639999999999</v>
      </c>
      <c r="BG399" s="491">
        <v>15731.49</v>
      </c>
      <c r="BH399" s="491">
        <v>1432898.3700000003</v>
      </c>
      <c r="BJ399" s="427">
        <f t="shared" si="449"/>
        <v>2000</v>
      </c>
      <c r="BK399" s="427">
        <f t="shared" si="450"/>
        <v>25000</v>
      </c>
      <c r="BL399" s="427">
        <f t="shared" si="451"/>
        <v>8000</v>
      </c>
      <c r="BM399" s="427">
        <f t="shared" si="452"/>
        <v>16000</v>
      </c>
      <c r="BN399" s="427">
        <f t="shared" si="453"/>
        <v>40000</v>
      </c>
      <c r="BO399" s="427">
        <f t="shared" si="454"/>
        <v>28000</v>
      </c>
      <c r="BP399" s="427">
        <f t="shared" si="455"/>
        <v>13000</v>
      </c>
      <c r="BQ399" s="427">
        <f t="shared" si="456"/>
        <v>28000</v>
      </c>
      <c r="BR399" s="427">
        <f t="shared" si="457"/>
        <v>21000</v>
      </c>
      <c r="BS399" s="427">
        <f t="shared" si="458"/>
        <v>1000</v>
      </c>
      <c r="BT399" s="427">
        <f t="shared" si="459"/>
        <v>78000</v>
      </c>
      <c r="BU399" s="427">
        <f t="shared" si="460"/>
        <v>28000</v>
      </c>
      <c r="BV399" s="427">
        <f t="shared" si="461"/>
        <v>6000</v>
      </c>
      <c r="BW399" s="427">
        <f t="shared" si="462"/>
        <v>304000</v>
      </c>
      <c r="BX399" s="427">
        <f t="shared" si="463"/>
        <v>105000</v>
      </c>
      <c r="BY399" s="427">
        <f t="shared" si="464"/>
        <v>3000</v>
      </c>
      <c r="BZ399" s="427">
        <f t="shared" si="465"/>
        <v>64000</v>
      </c>
      <c r="CA399" s="427">
        <f t="shared" si="466"/>
        <v>36000</v>
      </c>
      <c r="CB399" s="233">
        <f t="shared" si="467"/>
        <v>1000</v>
      </c>
      <c r="CC399" s="233">
        <f t="shared" si="468"/>
        <v>304000</v>
      </c>
      <c r="CD399" s="233">
        <f t="shared" si="469"/>
        <v>30000</v>
      </c>
      <c r="CE399" s="428">
        <f t="shared" si="477"/>
        <v>49</v>
      </c>
      <c r="CF399" s="426">
        <f t="shared" si="470"/>
        <v>12</v>
      </c>
      <c r="CG399" s="426">
        <f t="shared" si="471"/>
        <v>4</v>
      </c>
      <c r="CH399" s="426">
        <f t="shared" si="472"/>
        <v>2</v>
      </c>
      <c r="CI399" s="426">
        <f t="shared" si="473"/>
        <v>20</v>
      </c>
      <c r="CJ399" s="426">
        <f t="shared" si="474"/>
        <v>4</v>
      </c>
      <c r="CK399" s="426">
        <f t="shared" si="475"/>
        <v>7</v>
      </c>
    </row>
    <row r="400" spans="1:89" ht="24">
      <c r="A400" s="253">
        <f t="shared" si="448"/>
        <v>54202</v>
      </c>
      <c r="B400" s="236" t="s">
        <v>340</v>
      </c>
      <c r="C400" s="99" t="b">
        <f t="shared" si="476"/>
        <v>1</v>
      </c>
      <c r="D400" s="492" t="s">
        <v>340</v>
      </c>
      <c r="E400" s="491">
        <v>45000</v>
      </c>
      <c r="F400" s="491">
        <v>10600</v>
      </c>
      <c r="G400" s="491">
        <v>3450</v>
      </c>
      <c r="H400" s="491">
        <v>2082.5</v>
      </c>
      <c r="I400" s="493">
        <v>3235</v>
      </c>
      <c r="J400" s="491"/>
      <c r="K400" s="491"/>
      <c r="L400" s="491"/>
      <c r="M400" s="491"/>
      <c r="N400" s="491"/>
      <c r="O400" s="491"/>
      <c r="P400" s="491"/>
      <c r="Q400" s="491"/>
      <c r="R400" s="491"/>
      <c r="S400" s="491">
        <v>5756.25</v>
      </c>
      <c r="T400" s="491"/>
      <c r="U400" s="491"/>
      <c r="V400" s="491"/>
      <c r="W400" s="491">
        <v>6502.5</v>
      </c>
      <c r="X400" s="491">
        <v>12950</v>
      </c>
      <c r="Y400" s="491"/>
      <c r="Z400" s="491">
        <v>25840</v>
      </c>
      <c r="AA400" s="491">
        <v>21132</v>
      </c>
      <c r="AB400" s="491">
        <v>158344</v>
      </c>
      <c r="AC400" s="491">
        <v>7500</v>
      </c>
      <c r="AD400" s="491">
        <v>21500</v>
      </c>
      <c r="AE400" s="491"/>
      <c r="AF400" s="491"/>
      <c r="AG400" s="491"/>
      <c r="AH400" s="491">
        <v>9445</v>
      </c>
      <c r="AI400" s="491"/>
      <c r="AJ400" s="491"/>
      <c r="AK400" s="491">
        <v>5350.0000000000009</v>
      </c>
      <c r="AL400" s="491"/>
      <c r="AM400" s="491"/>
      <c r="AN400" s="491"/>
      <c r="AO400" s="491"/>
      <c r="AP400" s="491">
        <v>1488</v>
      </c>
      <c r="AQ400" s="491">
        <v>1060</v>
      </c>
      <c r="AR400" s="491"/>
      <c r="AS400" s="491"/>
      <c r="AT400" s="491">
        <v>1124.99</v>
      </c>
      <c r="AU400" s="491">
        <v>12684</v>
      </c>
      <c r="AV400" s="491"/>
      <c r="AW400" s="491"/>
      <c r="AX400" s="491">
        <v>1500</v>
      </c>
      <c r="AY400" s="491">
        <v>540</v>
      </c>
      <c r="AZ400" s="491">
        <v>5975</v>
      </c>
      <c r="BA400" s="491"/>
      <c r="BB400" s="491"/>
      <c r="BC400" s="498"/>
      <c r="BD400" s="491">
        <v>3542.5</v>
      </c>
      <c r="BE400" s="491">
        <v>780</v>
      </c>
      <c r="BF400" s="491"/>
      <c r="BG400" s="491"/>
      <c r="BH400" s="491">
        <v>367381.74</v>
      </c>
      <c r="BJ400" s="427">
        <f t="shared" si="449"/>
        <v>1000</v>
      </c>
      <c r="BK400" s="427">
        <f t="shared" si="450"/>
        <v>13000</v>
      </c>
      <c r="BL400" s="427">
        <f t="shared" si="451"/>
        <v>4000</v>
      </c>
      <c r="BM400" s="427">
        <f t="shared" si="452"/>
        <v>1000</v>
      </c>
      <c r="BN400" s="427">
        <f t="shared" si="453"/>
        <v>4000</v>
      </c>
      <c r="BO400" s="427">
        <f t="shared" si="454"/>
        <v>3000</v>
      </c>
      <c r="BP400" s="427">
        <f t="shared" si="455"/>
        <v>6000</v>
      </c>
      <c r="BQ400" s="427">
        <f t="shared" si="456"/>
        <v>6000</v>
      </c>
      <c r="BR400" s="427">
        <f t="shared" si="457"/>
        <v>6000</v>
      </c>
      <c r="BS400" s="427">
        <f t="shared" si="458"/>
        <v>3000</v>
      </c>
      <c r="BT400" s="427">
        <f t="shared" si="459"/>
        <v>45000</v>
      </c>
      <c r="BU400" s="427">
        <f t="shared" si="460"/>
        <v>15000</v>
      </c>
      <c r="BV400" s="427">
        <f t="shared" si="461"/>
        <v>4000</v>
      </c>
      <c r="BW400" s="427">
        <f t="shared" si="462"/>
        <v>159000</v>
      </c>
      <c r="BX400" s="427">
        <f t="shared" si="463"/>
        <v>63000</v>
      </c>
      <c r="BY400" s="427">
        <f t="shared" si="464"/>
        <v>4000</v>
      </c>
      <c r="BZ400" s="427">
        <f t="shared" si="465"/>
        <v>13000</v>
      </c>
      <c r="CA400" s="427">
        <f t="shared" si="466"/>
        <v>9000</v>
      </c>
      <c r="CB400" s="233">
        <f t="shared" si="467"/>
        <v>1000</v>
      </c>
      <c r="CC400" s="233">
        <f t="shared" si="468"/>
        <v>159000</v>
      </c>
      <c r="CD400" s="233">
        <f t="shared" si="469"/>
        <v>16000</v>
      </c>
      <c r="CE400" s="428">
        <f t="shared" si="477"/>
        <v>24</v>
      </c>
      <c r="CF400" s="426">
        <f t="shared" si="470"/>
        <v>7</v>
      </c>
      <c r="CG400" s="426">
        <f t="shared" si="471"/>
        <v>2</v>
      </c>
      <c r="CH400" s="426">
        <f t="shared" si="472"/>
        <v>1</v>
      </c>
      <c r="CI400" s="426">
        <f t="shared" si="473"/>
        <v>9</v>
      </c>
      <c r="CJ400" s="426">
        <f t="shared" si="474"/>
        <v>3</v>
      </c>
      <c r="CK400" s="426">
        <f t="shared" si="475"/>
        <v>4</v>
      </c>
    </row>
    <row r="401" spans="1:89">
      <c r="A401" s="253">
        <f t="shared" si="448"/>
        <v>54203</v>
      </c>
      <c r="B401" s="236" t="s">
        <v>341</v>
      </c>
      <c r="C401" s="99" t="b">
        <f t="shared" si="476"/>
        <v>1</v>
      </c>
      <c r="D401" s="492" t="s">
        <v>341</v>
      </c>
      <c r="E401" s="491"/>
      <c r="F401" s="491"/>
      <c r="G401" s="491"/>
      <c r="H401" s="491"/>
      <c r="I401" s="493">
        <v>988.85</v>
      </c>
      <c r="J401" s="491"/>
      <c r="K401" s="491"/>
      <c r="L401" s="491"/>
      <c r="M401" s="491"/>
      <c r="N401" s="491">
        <v>315.14999999999998</v>
      </c>
      <c r="O401" s="491"/>
      <c r="P401" s="491"/>
      <c r="Q401" s="491"/>
      <c r="R401" s="491"/>
      <c r="S401" s="491"/>
      <c r="T401" s="491"/>
      <c r="U401" s="491"/>
      <c r="V401" s="491">
        <v>985</v>
      </c>
      <c r="W401" s="491"/>
      <c r="X401" s="491"/>
      <c r="Y401" s="491"/>
      <c r="Z401" s="491"/>
      <c r="AA401" s="491"/>
      <c r="AB401" s="491">
        <v>17305465</v>
      </c>
      <c r="AC401" s="491">
        <v>824.22</v>
      </c>
      <c r="AD401" s="491"/>
      <c r="AE401" s="491"/>
      <c r="AF401" s="491"/>
      <c r="AG401" s="491"/>
      <c r="AH401" s="491">
        <v>191670</v>
      </c>
      <c r="AI401" s="491"/>
      <c r="AJ401" s="491"/>
      <c r="AK401" s="491"/>
      <c r="AL401" s="491">
        <v>34744.059999999976</v>
      </c>
      <c r="AM401" s="491">
        <v>26840.53</v>
      </c>
      <c r="AN401" s="491">
        <v>94870</v>
      </c>
      <c r="AO401" s="491"/>
      <c r="AP401" s="491">
        <v>16146</v>
      </c>
      <c r="AQ401" s="491">
        <v>13516</v>
      </c>
      <c r="AR401" s="491">
        <v>55040</v>
      </c>
      <c r="AS401" s="491">
        <v>15133.18</v>
      </c>
      <c r="AT401" s="491">
        <v>20696.080000000002</v>
      </c>
      <c r="AU401" s="491"/>
      <c r="AV401" s="491">
        <v>87202</v>
      </c>
      <c r="AW401" s="491">
        <v>8018.97</v>
      </c>
      <c r="AX401" s="491">
        <v>68347.05</v>
      </c>
      <c r="AY401" s="491"/>
      <c r="AZ401" s="491">
        <v>56206.54</v>
      </c>
      <c r="BA401" s="491">
        <v>17428.419999999998</v>
      </c>
      <c r="BB401" s="491"/>
      <c r="BC401" s="498"/>
      <c r="BD401" s="491"/>
      <c r="BE401" s="491"/>
      <c r="BF401" s="491"/>
      <c r="BG401" s="491">
        <v>446.79</v>
      </c>
      <c r="BH401" s="491">
        <v>18014883.84</v>
      </c>
      <c r="BJ401" s="427">
        <f t="shared" si="449"/>
        <v>9000</v>
      </c>
      <c r="BK401" s="427">
        <f t="shared" si="450"/>
        <v>95000</v>
      </c>
      <c r="BL401" s="427">
        <f t="shared" si="451"/>
        <v>42000</v>
      </c>
      <c r="BM401" s="427">
        <f t="shared" si="452"/>
        <v>1000</v>
      </c>
      <c r="BN401" s="427">
        <f t="shared" si="453"/>
        <v>1000</v>
      </c>
      <c r="BO401" s="427">
        <f t="shared" si="454"/>
        <v>1000</v>
      </c>
      <c r="BP401" s="427">
        <f t="shared" si="455"/>
        <v>27000</v>
      </c>
      <c r="BQ401" s="427">
        <f t="shared" si="456"/>
        <v>35000</v>
      </c>
      <c r="BR401" s="427">
        <f t="shared" si="457"/>
        <v>31000</v>
      </c>
      <c r="BS401" s="427">
        <f t="shared" si="458"/>
        <v>1000</v>
      </c>
      <c r="BT401" s="427">
        <f t="shared" si="459"/>
        <v>192000</v>
      </c>
      <c r="BU401" s="427">
        <f t="shared" si="460"/>
        <v>65000</v>
      </c>
      <c r="BV401" s="427">
        <f t="shared" si="461"/>
        <v>17306000</v>
      </c>
      <c r="BW401" s="427">
        <f t="shared" si="462"/>
        <v>17306000</v>
      </c>
      <c r="BX401" s="427">
        <f t="shared" si="463"/>
        <v>17306000</v>
      </c>
      <c r="BY401" s="427">
        <f t="shared" si="464"/>
        <v>1000</v>
      </c>
      <c r="BZ401" s="427">
        <f t="shared" si="465"/>
        <v>1000</v>
      </c>
      <c r="CA401" s="427">
        <f t="shared" si="466"/>
        <v>1000</v>
      </c>
      <c r="CB401" s="233">
        <f t="shared" si="467"/>
        <v>1000</v>
      </c>
      <c r="CC401" s="233">
        <f t="shared" si="468"/>
        <v>17306000</v>
      </c>
      <c r="CD401" s="233">
        <f t="shared" si="469"/>
        <v>901000</v>
      </c>
      <c r="CE401" s="428">
        <f t="shared" si="477"/>
        <v>20</v>
      </c>
      <c r="CF401" s="426">
        <f t="shared" si="470"/>
        <v>11</v>
      </c>
      <c r="CG401" s="426">
        <f t="shared" si="471"/>
        <v>1</v>
      </c>
      <c r="CH401" s="426">
        <f t="shared" si="472"/>
        <v>2</v>
      </c>
      <c r="CI401" s="426">
        <f t="shared" si="473"/>
        <v>4</v>
      </c>
      <c r="CJ401" s="426">
        <f t="shared" si="474"/>
        <v>1</v>
      </c>
      <c r="CK401" s="426">
        <f t="shared" si="475"/>
        <v>3</v>
      </c>
    </row>
    <row r="402" spans="1:89" ht="24">
      <c r="A402" s="253">
        <f t="shared" si="448"/>
        <v>54204</v>
      </c>
      <c r="B402" s="236" t="s">
        <v>342</v>
      </c>
      <c r="C402" s="99" t="b">
        <f t="shared" si="476"/>
        <v>1</v>
      </c>
      <c r="D402" s="492" t="s">
        <v>342</v>
      </c>
      <c r="E402" s="491">
        <v>106648.59</v>
      </c>
      <c r="F402" s="491"/>
      <c r="G402" s="491"/>
      <c r="H402" s="491"/>
      <c r="I402" s="493"/>
      <c r="J402" s="491">
        <v>180</v>
      </c>
      <c r="K402" s="491">
        <v>27230.52</v>
      </c>
      <c r="L402" s="491"/>
      <c r="M402" s="491"/>
      <c r="N402" s="491"/>
      <c r="O402" s="491"/>
      <c r="P402" s="491"/>
      <c r="Q402" s="491">
        <v>9995.2799999999988</v>
      </c>
      <c r="R402" s="491">
        <v>6935</v>
      </c>
      <c r="S402" s="491">
        <v>1000</v>
      </c>
      <c r="T402" s="491"/>
      <c r="U402" s="491">
        <v>25951.5</v>
      </c>
      <c r="V402" s="491">
        <v>6560</v>
      </c>
      <c r="W402" s="491">
        <v>17302.739999999998</v>
      </c>
      <c r="X402" s="491">
        <v>4068.7400000000002</v>
      </c>
      <c r="Y402" s="491">
        <v>1125</v>
      </c>
      <c r="Z402" s="491">
        <v>3020.4</v>
      </c>
      <c r="AA402" s="491">
        <v>73734.989999999991</v>
      </c>
      <c r="AB402" s="491"/>
      <c r="AC402" s="491"/>
      <c r="AD402" s="491">
        <v>1082.83</v>
      </c>
      <c r="AE402" s="491">
        <v>99772.489999999976</v>
      </c>
      <c r="AF402" s="491">
        <v>12251.58</v>
      </c>
      <c r="AG402" s="491"/>
      <c r="AH402" s="491">
        <v>21347</v>
      </c>
      <c r="AI402" s="491">
        <v>5903</v>
      </c>
      <c r="AJ402" s="491"/>
      <c r="AK402" s="491">
        <v>10254.4</v>
      </c>
      <c r="AL402" s="491"/>
      <c r="AM402" s="491"/>
      <c r="AN402" s="491">
        <v>10013.26</v>
      </c>
      <c r="AO402" s="491"/>
      <c r="AP402" s="491">
        <v>3300</v>
      </c>
      <c r="AQ402" s="491">
        <v>11860</v>
      </c>
      <c r="AR402" s="491"/>
      <c r="AS402" s="491"/>
      <c r="AT402" s="491">
        <v>7230</v>
      </c>
      <c r="AU402" s="491">
        <v>14491.98</v>
      </c>
      <c r="AV402" s="491"/>
      <c r="AW402" s="491"/>
      <c r="AX402" s="491">
        <v>1627.5</v>
      </c>
      <c r="AY402" s="491"/>
      <c r="AZ402" s="491"/>
      <c r="BA402" s="491"/>
      <c r="BB402" s="491"/>
      <c r="BC402" s="498"/>
      <c r="BD402" s="491">
        <v>76685.98</v>
      </c>
      <c r="BE402" s="491">
        <v>19099.86</v>
      </c>
      <c r="BF402" s="491">
        <v>74595</v>
      </c>
      <c r="BG402" s="491"/>
      <c r="BH402" s="491">
        <v>653267.6399999999</v>
      </c>
      <c r="BJ402" s="427">
        <f t="shared" si="449"/>
        <v>2000</v>
      </c>
      <c r="BK402" s="427">
        <f t="shared" si="450"/>
        <v>15000</v>
      </c>
      <c r="BL402" s="427">
        <f t="shared" si="451"/>
        <v>9000</v>
      </c>
      <c r="BM402" s="427">
        <f t="shared" si="452"/>
        <v>20000</v>
      </c>
      <c r="BN402" s="427">
        <f t="shared" si="453"/>
        <v>77000</v>
      </c>
      <c r="BO402" s="427">
        <f t="shared" si="454"/>
        <v>57000</v>
      </c>
      <c r="BP402" s="427">
        <f t="shared" si="455"/>
        <v>11000</v>
      </c>
      <c r="BQ402" s="427">
        <f t="shared" si="456"/>
        <v>11000</v>
      </c>
      <c r="BR402" s="427">
        <f t="shared" si="457"/>
        <v>11000</v>
      </c>
      <c r="BS402" s="427">
        <f t="shared" si="458"/>
        <v>1000</v>
      </c>
      <c r="BT402" s="427">
        <f t="shared" si="459"/>
        <v>107000</v>
      </c>
      <c r="BU402" s="427">
        <f t="shared" si="460"/>
        <v>28000</v>
      </c>
      <c r="BV402" s="427">
        <f t="shared" si="461"/>
        <v>4000</v>
      </c>
      <c r="BW402" s="427">
        <f t="shared" si="462"/>
        <v>4000</v>
      </c>
      <c r="BX402" s="427">
        <f t="shared" si="463"/>
        <v>4000</v>
      </c>
      <c r="BY402" s="427">
        <f t="shared" si="464"/>
        <v>5000</v>
      </c>
      <c r="BZ402" s="427">
        <f t="shared" si="465"/>
        <v>26000</v>
      </c>
      <c r="CA402" s="427">
        <f t="shared" si="466"/>
        <v>12000</v>
      </c>
      <c r="CB402" s="233">
        <f t="shared" si="467"/>
        <v>1000</v>
      </c>
      <c r="CC402" s="233">
        <f t="shared" si="468"/>
        <v>107000</v>
      </c>
      <c r="CD402" s="233">
        <f t="shared" si="469"/>
        <v>24000</v>
      </c>
      <c r="CE402" s="428">
        <f t="shared" si="477"/>
        <v>28</v>
      </c>
      <c r="CF402" s="426">
        <f t="shared" si="470"/>
        <v>6</v>
      </c>
      <c r="CG402" s="426">
        <f t="shared" si="471"/>
        <v>3</v>
      </c>
      <c r="CH402" s="426">
        <f t="shared" si="472"/>
        <v>1</v>
      </c>
      <c r="CI402" s="426">
        <f t="shared" si="473"/>
        <v>14</v>
      </c>
      <c r="CJ402" s="426">
        <f t="shared" si="474"/>
        <v>1</v>
      </c>
      <c r="CK402" s="426">
        <f t="shared" si="475"/>
        <v>5</v>
      </c>
    </row>
    <row r="403" spans="1:89" ht="24">
      <c r="A403" s="253">
        <f t="shared" si="448"/>
        <v>54205</v>
      </c>
      <c r="B403" s="236" t="s">
        <v>343</v>
      </c>
      <c r="C403" s="99" t="b">
        <f t="shared" si="476"/>
        <v>1</v>
      </c>
      <c r="D403" s="492" t="s">
        <v>343</v>
      </c>
      <c r="E403" s="491">
        <v>1375</v>
      </c>
      <c r="F403" s="491">
        <v>4574.43</v>
      </c>
      <c r="G403" s="491">
        <v>4111.3100000000004</v>
      </c>
      <c r="H403" s="491">
        <v>3820.1300000000006</v>
      </c>
      <c r="I403" s="493">
        <v>155</v>
      </c>
      <c r="J403" s="491"/>
      <c r="K403" s="491">
        <v>5142.5</v>
      </c>
      <c r="L403" s="491">
        <v>4225</v>
      </c>
      <c r="M403" s="491"/>
      <c r="N403" s="491">
        <v>892</v>
      </c>
      <c r="O403" s="491"/>
      <c r="P403" s="491">
        <v>2817.4400000000005</v>
      </c>
      <c r="Q403" s="491">
        <v>3324</v>
      </c>
      <c r="R403" s="491">
        <v>650</v>
      </c>
      <c r="S403" s="491">
        <v>2172</v>
      </c>
      <c r="T403" s="491"/>
      <c r="U403" s="491"/>
      <c r="V403" s="491">
        <v>275</v>
      </c>
      <c r="W403" s="491">
        <v>5840</v>
      </c>
      <c r="X403" s="491">
        <v>4772.8</v>
      </c>
      <c r="Y403" s="491">
        <v>3638</v>
      </c>
      <c r="Z403" s="491">
        <v>11501</v>
      </c>
      <c r="AA403" s="491">
        <v>4711.1099999999997</v>
      </c>
      <c r="AB403" s="491">
        <v>49717</v>
      </c>
      <c r="AC403" s="491">
        <v>1587</v>
      </c>
      <c r="AD403" s="491"/>
      <c r="AE403" s="491"/>
      <c r="AF403" s="491"/>
      <c r="AG403" s="491">
        <v>10490.000000000004</v>
      </c>
      <c r="AH403" s="491">
        <v>13320</v>
      </c>
      <c r="AI403" s="491"/>
      <c r="AJ403" s="491">
        <v>5930</v>
      </c>
      <c r="AK403" s="491">
        <v>664</v>
      </c>
      <c r="AL403" s="491">
        <v>1320.1099999999997</v>
      </c>
      <c r="AM403" s="491"/>
      <c r="AN403" s="491"/>
      <c r="AO403" s="491"/>
      <c r="AP403" s="491">
        <v>1500</v>
      </c>
      <c r="AQ403" s="491">
        <v>757</v>
      </c>
      <c r="AR403" s="491">
        <v>605</v>
      </c>
      <c r="AS403" s="491">
        <v>440</v>
      </c>
      <c r="AT403" s="491"/>
      <c r="AU403" s="491">
        <v>906</v>
      </c>
      <c r="AV403" s="491"/>
      <c r="AW403" s="491"/>
      <c r="AX403" s="491">
        <v>225</v>
      </c>
      <c r="AY403" s="491">
        <v>4036</v>
      </c>
      <c r="AZ403" s="491">
        <v>622</v>
      </c>
      <c r="BA403" s="491"/>
      <c r="BB403" s="491">
        <v>930</v>
      </c>
      <c r="BC403" s="498"/>
      <c r="BD403" s="491">
        <v>1915</v>
      </c>
      <c r="BE403" s="491"/>
      <c r="BF403" s="491"/>
      <c r="BG403" s="491">
        <v>892</v>
      </c>
      <c r="BH403" s="491">
        <v>159852.83000000002</v>
      </c>
      <c r="BJ403" s="427">
        <f t="shared" si="449"/>
        <v>1000</v>
      </c>
      <c r="BK403" s="427">
        <f t="shared" si="450"/>
        <v>5000</v>
      </c>
      <c r="BL403" s="427">
        <f t="shared" si="451"/>
        <v>2000</v>
      </c>
      <c r="BM403" s="427">
        <f t="shared" si="452"/>
        <v>1000</v>
      </c>
      <c r="BN403" s="427">
        <f t="shared" si="453"/>
        <v>2000</v>
      </c>
      <c r="BO403" s="427">
        <f t="shared" si="454"/>
        <v>2000</v>
      </c>
      <c r="BP403" s="427">
        <f t="shared" si="455"/>
        <v>1000</v>
      </c>
      <c r="BQ403" s="427">
        <f t="shared" si="456"/>
        <v>2000</v>
      </c>
      <c r="BR403" s="427">
        <f t="shared" si="457"/>
        <v>1000</v>
      </c>
      <c r="BS403" s="427">
        <f t="shared" si="458"/>
        <v>1000</v>
      </c>
      <c r="BT403" s="427">
        <f t="shared" si="459"/>
        <v>14000</v>
      </c>
      <c r="BU403" s="427">
        <f t="shared" si="460"/>
        <v>4000</v>
      </c>
      <c r="BV403" s="427">
        <f t="shared" si="461"/>
        <v>5000</v>
      </c>
      <c r="BW403" s="427">
        <f t="shared" si="462"/>
        <v>50000</v>
      </c>
      <c r="BX403" s="427">
        <f t="shared" si="463"/>
        <v>18000</v>
      </c>
      <c r="BY403" s="427">
        <f t="shared" si="464"/>
        <v>1000</v>
      </c>
      <c r="BZ403" s="427">
        <f t="shared" si="465"/>
        <v>11000</v>
      </c>
      <c r="CA403" s="427">
        <f t="shared" si="466"/>
        <v>5000</v>
      </c>
      <c r="CB403" s="233">
        <f t="shared" si="467"/>
        <v>1000</v>
      </c>
      <c r="CC403" s="233">
        <f t="shared" si="468"/>
        <v>50000</v>
      </c>
      <c r="CD403" s="233">
        <f t="shared" si="469"/>
        <v>5000</v>
      </c>
      <c r="CE403" s="428">
        <f t="shared" si="477"/>
        <v>36</v>
      </c>
      <c r="CF403" s="426">
        <f t="shared" si="470"/>
        <v>9</v>
      </c>
      <c r="CG403" s="426">
        <f t="shared" si="471"/>
        <v>2</v>
      </c>
      <c r="CH403" s="426">
        <f t="shared" si="472"/>
        <v>2</v>
      </c>
      <c r="CI403" s="426">
        <f t="shared" si="473"/>
        <v>14</v>
      </c>
      <c r="CJ403" s="426">
        <f t="shared" si="474"/>
        <v>4</v>
      </c>
      <c r="CK403" s="426">
        <f t="shared" si="475"/>
        <v>5</v>
      </c>
    </row>
    <row r="404" spans="1:89">
      <c r="A404" s="253">
        <f t="shared" si="448"/>
        <v>54206</v>
      </c>
      <c r="B404" s="236" t="s">
        <v>344</v>
      </c>
      <c r="C404" s="99" t="b">
        <f t="shared" si="476"/>
        <v>1</v>
      </c>
      <c r="D404" s="492" t="s">
        <v>344</v>
      </c>
      <c r="E404" s="491">
        <v>7105</v>
      </c>
      <c r="F404" s="491">
        <v>1113.6500000000001</v>
      </c>
      <c r="G404" s="491">
        <v>255902.24</v>
      </c>
      <c r="H404" s="491">
        <v>3000</v>
      </c>
      <c r="I404" s="493">
        <v>600</v>
      </c>
      <c r="J404" s="491"/>
      <c r="K404" s="491">
        <v>7962</v>
      </c>
      <c r="L404" s="491">
        <v>705.75</v>
      </c>
      <c r="M404" s="491"/>
      <c r="N404" s="491"/>
      <c r="O404" s="491"/>
      <c r="P404" s="491">
        <v>5145.75</v>
      </c>
      <c r="Q404" s="491">
        <v>1777.5</v>
      </c>
      <c r="R404" s="491"/>
      <c r="S404" s="491">
        <v>913.4</v>
      </c>
      <c r="T404" s="491"/>
      <c r="U404" s="491"/>
      <c r="V404" s="491"/>
      <c r="W404" s="491">
        <v>4000</v>
      </c>
      <c r="X404" s="491">
        <v>459.85</v>
      </c>
      <c r="Y404" s="491"/>
      <c r="Z404" s="491"/>
      <c r="AA404" s="491"/>
      <c r="AB404" s="491">
        <v>2485</v>
      </c>
      <c r="AC404" s="491"/>
      <c r="AD404" s="491"/>
      <c r="AE404" s="491"/>
      <c r="AF404" s="491"/>
      <c r="AG404" s="491"/>
      <c r="AH404" s="491"/>
      <c r="AI404" s="491"/>
      <c r="AJ404" s="491"/>
      <c r="AK404" s="491"/>
      <c r="AL404" s="491"/>
      <c r="AM404" s="491"/>
      <c r="AN404" s="491"/>
      <c r="AO404" s="491"/>
      <c r="AP404" s="491"/>
      <c r="AQ404" s="491"/>
      <c r="AR404" s="491"/>
      <c r="AS404" s="491"/>
      <c r="AT404" s="491"/>
      <c r="AU404" s="491"/>
      <c r="AV404" s="491"/>
      <c r="AW404" s="491"/>
      <c r="AX404" s="491"/>
      <c r="AY404" s="491">
        <v>11923</v>
      </c>
      <c r="AZ404" s="491"/>
      <c r="BA404" s="491"/>
      <c r="BB404" s="491">
        <v>11090</v>
      </c>
      <c r="BC404" s="498"/>
      <c r="BD404" s="491">
        <v>5111.8900000000003</v>
      </c>
      <c r="BE404" s="491"/>
      <c r="BF404" s="491"/>
      <c r="BG404" s="491"/>
      <c r="BH404" s="491">
        <v>319295.02999999997</v>
      </c>
      <c r="BJ404" s="427">
        <f t="shared" si="449"/>
        <v>12000</v>
      </c>
      <c r="BK404" s="427">
        <f t="shared" si="450"/>
        <v>12000</v>
      </c>
      <c r="BL404" s="427">
        <f t="shared" si="451"/>
        <v>12000</v>
      </c>
      <c r="BM404" s="427">
        <f t="shared" si="452"/>
        <v>6000</v>
      </c>
      <c r="BN404" s="427">
        <f t="shared" si="453"/>
        <v>6000</v>
      </c>
      <c r="BO404" s="427">
        <f t="shared" si="454"/>
        <v>6000</v>
      </c>
      <c r="BP404" s="427">
        <f t="shared" si="455"/>
        <v>0</v>
      </c>
      <c r="BQ404" s="427">
        <f t="shared" si="456"/>
        <v>0</v>
      </c>
      <c r="BR404" s="427">
        <f t="shared" si="457"/>
        <v>0</v>
      </c>
      <c r="BS404" s="427">
        <f t="shared" si="458"/>
        <v>1000</v>
      </c>
      <c r="BT404" s="427">
        <f t="shared" si="459"/>
        <v>8000</v>
      </c>
      <c r="BU404" s="427">
        <f t="shared" si="460"/>
        <v>4000</v>
      </c>
      <c r="BV404" s="427">
        <f t="shared" si="461"/>
        <v>3000</v>
      </c>
      <c r="BW404" s="427">
        <f t="shared" si="462"/>
        <v>256000</v>
      </c>
      <c r="BX404" s="427">
        <f t="shared" si="463"/>
        <v>130000</v>
      </c>
      <c r="BY404" s="427">
        <f t="shared" si="464"/>
        <v>1000</v>
      </c>
      <c r="BZ404" s="427">
        <f t="shared" si="465"/>
        <v>6000</v>
      </c>
      <c r="CA404" s="427">
        <f t="shared" si="466"/>
        <v>2000</v>
      </c>
      <c r="CB404" s="233">
        <f t="shared" si="467"/>
        <v>1000</v>
      </c>
      <c r="CC404" s="233">
        <f t="shared" si="468"/>
        <v>256000</v>
      </c>
      <c r="CD404" s="233">
        <f t="shared" si="469"/>
        <v>20000</v>
      </c>
      <c r="CE404" s="428">
        <f t="shared" si="477"/>
        <v>16</v>
      </c>
      <c r="CF404" s="426">
        <f t="shared" si="470"/>
        <v>2</v>
      </c>
      <c r="CG404" s="426">
        <f t="shared" si="471"/>
        <v>1</v>
      </c>
      <c r="CH404" s="426">
        <f t="shared" si="472"/>
        <v>0</v>
      </c>
      <c r="CI404" s="426">
        <f t="shared" si="473"/>
        <v>7</v>
      </c>
      <c r="CJ404" s="426">
        <f t="shared" si="474"/>
        <v>2</v>
      </c>
      <c r="CK404" s="426">
        <f t="shared" si="475"/>
        <v>3</v>
      </c>
    </row>
    <row r="405" spans="1:89" ht="24">
      <c r="A405" s="253">
        <f t="shared" si="448"/>
        <v>54207</v>
      </c>
      <c r="B405" s="236" t="s">
        <v>345</v>
      </c>
      <c r="C405" s="99" t="e">
        <f t="shared" si="476"/>
        <v>#N/A</v>
      </c>
      <c r="D405" s="492" t="e">
        <v>#N/A</v>
      </c>
      <c r="E405" s="491"/>
      <c r="F405" s="491"/>
      <c r="G405" s="491"/>
      <c r="H405" s="491"/>
      <c r="I405" s="493"/>
      <c r="J405" s="491"/>
      <c r="K405" s="491"/>
      <c r="L405" s="491"/>
      <c r="M405" s="491"/>
      <c r="N405" s="491"/>
      <c r="O405" s="491"/>
      <c r="P405" s="491"/>
      <c r="Q405" s="491"/>
      <c r="R405" s="491"/>
      <c r="S405" s="491"/>
      <c r="T405" s="491"/>
      <c r="U405" s="491"/>
      <c r="V405" s="491"/>
      <c r="W405" s="491"/>
      <c r="X405" s="491"/>
      <c r="Y405" s="491"/>
      <c r="Z405" s="491"/>
      <c r="AA405" s="491"/>
      <c r="AB405" s="491"/>
      <c r="AC405" s="491"/>
      <c r="AD405" s="491"/>
      <c r="AE405" s="491"/>
      <c r="AF405" s="491"/>
      <c r="AG405" s="491"/>
      <c r="AH405" s="491"/>
      <c r="AI405" s="491"/>
      <c r="AJ405" s="491"/>
      <c r="AK405" s="491"/>
      <c r="AL405" s="491"/>
      <c r="AM405" s="491"/>
      <c r="AN405" s="491"/>
      <c r="AO405" s="491"/>
      <c r="AP405" s="491"/>
      <c r="AQ405" s="491"/>
      <c r="AR405" s="491"/>
      <c r="AS405" s="491"/>
      <c r="AT405" s="491"/>
      <c r="AU405" s="491"/>
      <c r="AV405" s="491"/>
      <c r="AW405" s="491"/>
      <c r="AX405" s="491"/>
      <c r="AY405" s="491"/>
      <c r="AZ405" s="491"/>
      <c r="BA405" s="491"/>
      <c r="BB405" s="491"/>
      <c r="BC405" s="498"/>
      <c r="BD405" s="491"/>
      <c r="BE405" s="491"/>
      <c r="BF405" s="491"/>
      <c r="BG405" s="491"/>
      <c r="BH405" s="491"/>
      <c r="BJ405" s="427">
        <f t="shared" si="449"/>
        <v>0</v>
      </c>
      <c r="BK405" s="427">
        <f t="shared" si="450"/>
        <v>0</v>
      </c>
      <c r="BL405" s="427">
        <f t="shared" si="451"/>
        <v>0</v>
      </c>
      <c r="BM405" s="427">
        <f t="shared" si="452"/>
        <v>0</v>
      </c>
      <c r="BN405" s="427">
        <f t="shared" si="453"/>
        <v>0</v>
      </c>
      <c r="BO405" s="427">
        <f t="shared" si="454"/>
        <v>0</v>
      </c>
      <c r="BP405" s="427">
        <f t="shared" si="455"/>
        <v>0</v>
      </c>
      <c r="BQ405" s="427">
        <f t="shared" si="456"/>
        <v>0</v>
      </c>
      <c r="BR405" s="427">
        <f t="shared" si="457"/>
        <v>0</v>
      </c>
      <c r="BS405" s="427">
        <f t="shared" si="458"/>
        <v>0</v>
      </c>
      <c r="BT405" s="427">
        <f t="shared" si="459"/>
        <v>0</v>
      </c>
      <c r="BU405" s="427">
        <f t="shared" si="460"/>
        <v>0</v>
      </c>
      <c r="BV405" s="427">
        <f t="shared" si="461"/>
        <v>0</v>
      </c>
      <c r="BW405" s="427">
        <f t="shared" si="462"/>
        <v>0</v>
      </c>
      <c r="BX405" s="427">
        <f t="shared" si="463"/>
        <v>0</v>
      </c>
      <c r="BY405" s="427">
        <f t="shared" si="464"/>
        <v>0</v>
      </c>
      <c r="BZ405" s="427">
        <f t="shared" si="465"/>
        <v>0</v>
      </c>
      <c r="CA405" s="427">
        <f t="shared" si="466"/>
        <v>0</v>
      </c>
      <c r="CB405" s="233">
        <f t="shared" si="467"/>
        <v>0</v>
      </c>
      <c r="CC405" s="233">
        <f t="shared" si="468"/>
        <v>0</v>
      </c>
      <c r="CD405" s="233">
        <f t="shared" si="469"/>
        <v>0</v>
      </c>
      <c r="CE405" s="428">
        <f t="shared" si="477"/>
        <v>0</v>
      </c>
      <c r="CF405" s="426">
        <f t="shared" si="470"/>
        <v>0</v>
      </c>
      <c r="CG405" s="426">
        <f t="shared" si="471"/>
        <v>0</v>
      </c>
      <c r="CH405" s="426">
        <f t="shared" si="472"/>
        <v>0</v>
      </c>
      <c r="CI405" s="426">
        <f t="shared" si="473"/>
        <v>0</v>
      </c>
      <c r="CJ405" s="426">
        <f t="shared" si="474"/>
        <v>0</v>
      </c>
      <c r="CK405" s="426">
        <f t="shared" si="475"/>
        <v>1</v>
      </c>
    </row>
    <row r="406" spans="1:89" ht="36">
      <c r="A406" s="253">
        <f t="shared" si="448"/>
        <v>54310</v>
      </c>
      <c r="B406" s="236" t="s">
        <v>346</v>
      </c>
      <c r="C406" s="99" t="b">
        <f t="shared" si="476"/>
        <v>1</v>
      </c>
      <c r="D406" s="492" t="s">
        <v>346</v>
      </c>
      <c r="E406" s="491">
        <v>20611.87</v>
      </c>
      <c r="F406" s="491">
        <v>4103.3499999999995</v>
      </c>
      <c r="G406" s="491">
        <v>57346.94</v>
      </c>
      <c r="H406" s="491">
        <v>5260.45</v>
      </c>
      <c r="I406" s="493">
        <v>345501.76</v>
      </c>
      <c r="J406" s="491">
        <v>909.57</v>
      </c>
      <c r="K406" s="491"/>
      <c r="L406" s="491">
        <v>56287.93</v>
      </c>
      <c r="M406" s="491">
        <v>26644.880000000001</v>
      </c>
      <c r="N406" s="491">
        <v>1607</v>
      </c>
      <c r="O406" s="491">
        <v>1099.5999999999999</v>
      </c>
      <c r="P406" s="491">
        <v>150</v>
      </c>
      <c r="Q406" s="491">
        <v>2952.71</v>
      </c>
      <c r="R406" s="491">
        <v>1373.63</v>
      </c>
      <c r="S406" s="491">
        <v>39593.520000000004</v>
      </c>
      <c r="T406" s="491">
        <v>1175.3499999999999</v>
      </c>
      <c r="U406" s="491">
        <v>48333.090000000004</v>
      </c>
      <c r="V406" s="491"/>
      <c r="W406" s="491">
        <v>356630.95999999996</v>
      </c>
      <c r="X406" s="491">
        <v>2422.8300000000004</v>
      </c>
      <c r="Y406" s="491">
        <v>14185.32</v>
      </c>
      <c r="Z406" s="491"/>
      <c r="AA406" s="491">
        <v>20829.2</v>
      </c>
      <c r="AB406" s="491">
        <v>5025</v>
      </c>
      <c r="AC406" s="491">
        <v>27745.719999999998</v>
      </c>
      <c r="AD406" s="491">
        <v>2125</v>
      </c>
      <c r="AE406" s="491"/>
      <c r="AF406" s="491">
        <v>37122.839999999997</v>
      </c>
      <c r="AG406" s="491">
        <v>38256.099999999984</v>
      </c>
      <c r="AH406" s="491"/>
      <c r="AI406" s="491">
        <v>55853.93</v>
      </c>
      <c r="AJ406" s="491">
        <v>58545.190000000017</v>
      </c>
      <c r="AK406" s="491">
        <v>159568.49000000005</v>
      </c>
      <c r="AL406" s="491"/>
      <c r="AM406" s="491">
        <v>49366.34</v>
      </c>
      <c r="AN406" s="491"/>
      <c r="AO406" s="491">
        <v>365.59</v>
      </c>
      <c r="AP406" s="491">
        <v>1988</v>
      </c>
      <c r="AQ406" s="491"/>
      <c r="AR406" s="491"/>
      <c r="AS406" s="491"/>
      <c r="AT406" s="491"/>
      <c r="AU406" s="491"/>
      <c r="AV406" s="491">
        <v>22991.96</v>
      </c>
      <c r="AW406" s="491">
        <v>2116.9299999999998</v>
      </c>
      <c r="AX406" s="491"/>
      <c r="AY406" s="491"/>
      <c r="AZ406" s="491">
        <v>3424.93</v>
      </c>
      <c r="BA406" s="491"/>
      <c r="BB406" s="491">
        <v>7229.9</v>
      </c>
      <c r="BC406" s="498"/>
      <c r="BD406" s="491">
        <v>137005.74</v>
      </c>
      <c r="BE406" s="491"/>
      <c r="BF406" s="491">
        <v>56128.68</v>
      </c>
      <c r="BG406" s="491">
        <v>35878.53</v>
      </c>
      <c r="BH406" s="491">
        <v>1707758.8299999998</v>
      </c>
      <c r="BJ406" s="427">
        <f t="shared" si="449"/>
        <v>1000</v>
      </c>
      <c r="BK406" s="427">
        <f t="shared" si="450"/>
        <v>23000</v>
      </c>
      <c r="BL406" s="427">
        <f t="shared" si="451"/>
        <v>7000</v>
      </c>
      <c r="BM406" s="427">
        <f t="shared" si="452"/>
        <v>36000</v>
      </c>
      <c r="BN406" s="427">
        <f t="shared" si="453"/>
        <v>138000</v>
      </c>
      <c r="BO406" s="427">
        <f t="shared" si="454"/>
        <v>77000</v>
      </c>
      <c r="BP406" s="427">
        <f t="shared" si="455"/>
        <v>50000</v>
      </c>
      <c r="BQ406" s="427">
        <f t="shared" si="456"/>
        <v>160000</v>
      </c>
      <c r="BR406" s="427">
        <f t="shared" si="457"/>
        <v>105000</v>
      </c>
      <c r="BS406" s="427">
        <f t="shared" si="458"/>
        <v>1000</v>
      </c>
      <c r="BT406" s="427">
        <f t="shared" si="459"/>
        <v>357000</v>
      </c>
      <c r="BU406" s="427">
        <f t="shared" si="460"/>
        <v>36000</v>
      </c>
      <c r="BV406" s="427">
        <f t="shared" si="461"/>
        <v>6000</v>
      </c>
      <c r="BW406" s="427">
        <f t="shared" si="462"/>
        <v>59000</v>
      </c>
      <c r="BX406" s="427">
        <f t="shared" si="463"/>
        <v>41000</v>
      </c>
      <c r="BY406" s="427">
        <f t="shared" si="464"/>
        <v>1000</v>
      </c>
      <c r="BZ406" s="427">
        <f t="shared" si="465"/>
        <v>346000</v>
      </c>
      <c r="CA406" s="427">
        <f t="shared" si="466"/>
        <v>79000</v>
      </c>
      <c r="CB406" s="233">
        <f t="shared" si="467"/>
        <v>1000</v>
      </c>
      <c r="CC406" s="233">
        <f t="shared" si="468"/>
        <v>357000</v>
      </c>
      <c r="CD406" s="233">
        <f t="shared" si="469"/>
        <v>45000</v>
      </c>
      <c r="CE406" s="428">
        <f t="shared" si="477"/>
        <v>38</v>
      </c>
      <c r="CF406" s="426">
        <f t="shared" si="470"/>
        <v>6</v>
      </c>
      <c r="CG406" s="426">
        <f t="shared" si="471"/>
        <v>3</v>
      </c>
      <c r="CH406" s="426">
        <f t="shared" si="472"/>
        <v>2</v>
      </c>
      <c r="CI406" s="426">
        <f t="shared" si="473"/>
        <v>17</v>
      </c>
      <c r="CJ406" s="426">
        <f t="shared" si="474"/>
        <v>3</v>
      </c>
      <c r="CK406" s="426">
        <f t="shared" si="475"/>
        <v>7</v>
      </c>
    </row>
    <row r="407" spans="1:89" ht="48">
      <c r="A407" s="253">
        <f t="shared" si="448"/>
        <v>54311</v>
      </c>
      <c r="B407" s="236" t="s">
        <v>347</v>
      </c>
      <c r="C407" s="99" t="b">
        <f t="shared" si="476"/>
        <v>0</v>
      </c>
      <c r="D407" s="492" t="s">
        <v>1531</v>
      </c>
      <c r="E407" s="491">
        <v>47088.490000000005</v>
      </c>
      <c r="F407" s="491">
        <v>22698.79</v>
      </c>
      <c r="G407" s="491">
        <v>19190.18</v>
      </c>
      <c r="H407" s="491">
        <v>68057.919999999998</v>
      </c>
      <c r="I407" s="493">
        <v>116390.44999999998</v>
      </c>
      <c r="J407" s="491">
        <v>94743.180000000008</v>
      </c>
      <c r="K407" s="491">
        <v>70616.320000000007</v>
      </c>
      <c r="L407" s="491">
        <v>7983.49</v>
      </c>
      <c r="M407" s="491">
        <v>5184.1899999999996</v>
      </c>
      <c r="N407" s="491">
        <v>1468.54</v>
      </c>
      <c r="O407" s="491">
        <v>14638.050000000001</v>
      </c>
      <c r="P407" s="491">
        <v>27954.160000000003</v>
      </c>
      <c r="Q407" s="491">
        <v>31401.840000000004</v>
      </c>
      <c r="R407" s="491">
        <v>5753.87</v>
      </c>
      <c r="S407" s="491">
        <v>66430.19</v>
      </c>
      <c r="T407" s="491">
        <v>15786.210000000001</v>
      </c>
      <c r="U407" s="491">
        <v>41323.67</v>
      </c>
      <c r="V407" s="491">
        <v>9695.76</v>
      </c>
      <c r="W407" s="491">
        <v>7316.65</v>
      </c>
      <c r="X407" s="491">
        <v>4622.08</v>
      </c>
      <c r="Y407" s="491">
        <v>144588.07</v>
      </c>
      <c r="Z407" s="491">
        <v>3615</v>
      </c>
      <c r="AA407" s="491">
        <v>17421.169999999998</v>
      </c>
      <c r="AB407" s="491">
        <v>43631</v>
      </c>
      <c r="AC407" s="491">
        <v>65043.48</v>
      </c>
      <c r="AD407" s="491">
        <v>77640.009999999995</v>
      </c>
      <c r="AE407" s="491">
        <v>758.09999999999991</v>
      </c>
      <c r="AF407" s="491">
        <v>21840.57</v>
      </c>
      <c r="AG407" s="491">
        <v>125826.86999999998</v>
      </c>
      <c r="AH407" s="491">
        <v>334540.59999999998</v>
      </c>
      <c r="AI407" s="491">
        <v>132570.26</v>
      </c>
      <c r="AJ407" s="491">
        <v>8767.64</v>
      </c>
      <c r="AK407" s="491">
        <v>60242.969999999987</v>
      </c>
      <c r="AL407" s="491">
        <v>663.66000000000008</v>
      </c>
      <c r="AM407" s="491"/>
      <c r="AN407" s="491">
        <v>4028.35</v>
      </c>
      <c r="AO407" s="491"/>
      <c r="AP407" s="491">
        <v>23378.28</v>
      </c>
      <c r="AQ407" s="491">
        <v>2744</v>
      </c>
      <c r="AR407" s="491">
        <v>155</v>
      </c>
      <c r="AS407" s="491">
        <v>1373.7900000000002</v>
      </c>
      <c r="AT407" s="491">
        <v>3336.36</v>
      </c>
      <c r="AU407" s="491">
        <v>3512.3</v>
      </c>
      <c r="AV407" s="491"/>
      <c r="AW407" s="491">
        <v>6019.24</v>
      </c>
      <c r="AX407" s="491"/>
      <c r="AY407" s="491">
        <v>3193</v>
      </c>
      <c r="AZ407" s="491">
        <v>9234.49</v>
      </c>
      <c r="BA407" s="491"/>
      <c r="BB407" s="491"/>
      <c r="BC407" s="498"/>
      <c r="BD407" s="491">
        <v>33903.39</v>
      </c>
      <c r="BE407" s="491">
        <v>23019.47</v>
      </c>
      <c r="BF407" s="491">
        <v>51880.640000000007</v>
      </c>
      <c r="BG407" s="491">
        <v>6813.83</v>
      </c>
      <c r="BH407" s="491">
        <v>1888085.5699999996</v>
      </c>
      <c r="BJ407" s="427">
        <f t="shared" si="449"/>
        <v>1000</v>
      </c>
      <c r="BK407" s="427">
        <f t="shared" si="450"/>
        <v>24000</v>
      </c>
      <c r="BL407" s="427">
        <f t="shared" si="451"/>
        <v>6000</v>
      </c>
      <c r="BM407" s="427">
        <f t="shared" si="452"/>
        <v>7000</v>
      </c>
      <c r="BN407" s="427">
        <f t="shared" si="453"/>
        <v>52000</v>
      </c>
      <c r="BO407" s="427">
        <f t="shared" si="454"/>
        <v>29000</v>
      </c>
      <c r="BP407" s="427">
        <f t="shared" si="455"/>
        <v>1000</v>
      </c>
      <c r="BQ407" s="427">
        <f t="shared" si="456"/>
        <v>61000</v>
      </c>
      <c r="BR407" s="427">
        <f t="shared" si="457"/>
        <v>31000</v>
      </c>
      <c r="BS407" s="427">
        <f t="shared" si="458"/>
        <v>1000</v>
      </c>
      <c r="BT407" s="427">
        <f t="shared" si="459"/>
        <v>335000</v>
      </c>
      <c r="BU407" s="427">
        <f t="shared" si="460"/>
        <v>57000</v>
      </c>
      <c r="BV407" s="427">
        <f t="shared" si="461"/>
        <v>4000</v>
      </c>
      <c r="BW407" s="427">
        <f t="shared" si="462"/>
        <v>44000</v>
      </c>
      <c r="BX407" s="427">
        <f t="shared" si="463"/>
        <v>19000</v>
      </c>
      <c r="BY407" s="427">
        <f t="shared" si="464"/>
        <v>5000</v>
      </c>
      <c r="BZ407" s="427">
        <f t="shared" si="465"/>
        <v>133000</v>
      </c>
      <c r="CA407" s="427">
        <f t="shared" si="466"/>
        <v>66000</v>
      </c>
      <c r="CB407" s="233">
        <f t="shared" si="467"/>
        <v>1000</v>
      </c>
      <c r="CC407" s="233">
        <f t="shared" si="468"/>
        <v>335000</v>
      </c>
      <c r="CD407" s="233">
        <f t="shared" si="469"/>
        <v>40000</v>
      </c>
      <c r="CE407" s="428">
        <f t="shared" si="477"/>
        <v>48</v>
      </c>
      <c r="CF407" s="426">
        <f t="shared" si="470"/>
        <v>10</v>
      </c>
      <c r="CG407" s="426">
        <f t="shared" si="471"/>
        <v>4</v>
      </c>
      <c r="CH407" s="426">
        <f t="shared" si="472"/>
        <v>2</v>
      </c>
      <c r="CI407" s="426">
        <f t="shared" si="473"/>
        <v>21</v>
      </c>
      <c r="CJ407" s="426">
        <f t="shared" si="474"/>
        <v>4</v>
      </c>
      <c r="CK407" s="426">
        <f t="shared" si="475"/>
        <v>5</v>
      </c>
    </row>
    <row r="408" spans="1:89" ht="36">
      <c r="A408" s="253">
        <f t="shared" si="448"/>
        <v>54312</v>
      </c>
      <c r="B408" s="236" t="s">
        <v>348</v>
      </c>
      <c r="C408" s="99" t="b">
        <f t="shared" si="476"/>
        <v>0</v>
      </c>
      <c r="D408" s="492" t="s">
        <v>1532</v>
      </c>
      <c r="E408" s="491">
        <v>55518.86</v>
      </c>
      <c r="F408" s="491">
        <v>8428.74</v>
      </c>
      <c r="G408" s="491">
        <v>71279.079999999987</v>
      </c>
      <c r="H408" s="491">
        <v>88423.74</v>
      </c>
      <c r="I408" s="493">
        <v>204080.17</v>
      </c>
      <c r="J408" s="491">
        <v>17025.559999999998</v>
      </c>
      <c r="K408" s="491">
        <v>39079.240000000005</v>
      </c>
      <c r="L408" s="491">
        <v>25227.270000000004</v>
      </c>
      <c r="M408" s="491"/>
      <c r="N408" s="491">
        <v>68196.75</v>
      </c>
      <c r="O408" s="491">
        <v>8314.33</v>
      </c>
      <c r="P408" s="491">
        <v>20035.72</v>
      </c>
      <c r="Q408" s="491">
        <v>12652.34</v>
      </c>
      <c r="R408" s="491">
        <v>8481.24</v>
      </c>
      <c r="S408" s="491">
        <v>2280</v>
      </c>
      <c r="T408" s="491">
        <v>41368.9</v>
      </c>
      <c r="U408" s="491">
        <v>174793.23</v>
      </c>
      <c r="V408" s="491">
        <v>5413.8</v>
      </c>
      <c r="W408" s="491">
        <v>38143.74</v>
      </c>
      <c r="X408" s="491">
        <v>28298.33</v>
      </c>
      <c r="Y408" s="491">
        <v>16998.38</v>
      </c>
      <c r="Z408" s="491">
        <v>278354.61</v>
      </c>
      <c r="AA408" s="491">
        <v>106772.81</v>
      </c>
      <c r="AB408" s="491">
        <v>288145</v>
      </c>
      <c r="AC408" s="491">
        <v>117439.09999999999</v>
      </c>
      <c r="AD408" s="491">
        <v>29251.26</v>
      </c>
      <c r="AE408" s="491">
        <v>175435.12999999995</v>
      </c>
      <c r="AF408" s="491"/>
      <c r="AG408" s="491">
        <v>40155.359999999993</v>
      </c>
      <c r="AH408" s="491">
        <v>307418.88</v>
      </c>
      <c r="AI408" s="491">
        <v>16043.92</v>
      </c>
      <c r="AJ408" s="491"/>
      <c r="AK408" s="491"/>
      <c r="AL408" s="491"/>
      <c r="AM408" s="491">
        <v>536077.57999999996</v>
      </c>
      <c r="AN408" s="491">
        <v>41224.380000000005</v>
      </c>
      <c r="AO408" s="491">
        <v>838.88</v>
      </c>
      <c r="AP408" s="491">
        <v>90386.010000000009</v>
      </c>
      <c r="AQ408" s="491">
        <v>29944.959999999999</v>
      </c>
      <c r="AR408" s="491">
        <v>10877</v>
      </c>
      <c r="AS408" s="491">
        <v>8903.01</v>
      </c>
      <c r="AT408" s="491">
        <v>1265</v>
      </c>
      <c r="AU408" s="491">
        <v>25717.35</v>
      </c>
      <c r="AV408" s="491">
        <v>922.23</v>
      </c>
      <c r="AW408" s="491">
        <v>6413.91</v>
      </c>
      <c r="AX408" s="491">
        <v>16430.89</v>
      </c>
      <c r="AY408" s="491">
        <v>2038</v>
      </c>
      <c r="AZ408" s="491">
        <v>15175.27</v>
      </c>
      <c r="BA408" s="491">
        <v>300.49</v>
      </c>
      <c r="BB408" s="491"/>
      <c r="BC408" s="498">
        <v>1454.1699999999998</v>
      </c>
      <c r="BD408" s="491">
        <v>175722.63999999998</v>
      </c>
      <c r="BE408" s="491">
        <v>52485.96</v>
      </c>
      <c r="BF408" s="491">
        <v>257148.04</v>
      </c>
      <c r="BG408" s="491"/>
      <c r="BH408" s="491">
        <v>3566381.26</v>
      </c>
      <c r="BJ408" s="427">
        <f t="shared" si="449"/>
        <v>1000</v>
      </c>
      <c r="BK408" s="427">
        <f t="shared" si="450"/>
        <v>91000</v>
      </c>
      <c r="BL408" s="427">
        <f t="shared" si="451"/>
        <v>17000</v>
      </c>
      <c r="BM408" s="427">
        <f t="shared" si="452"/>
        <v>53000</v>
      </c>
      <c r="BN408" s="427">
        <f t="shared" si="453"/>
        <v>258000</v>
      </c>
      <c r="BO408" s="427">
        <f t="shared" si="454"/>
        <v>162000</v>
      </c>
      <c r="BP408" s="427">
        <f t="shared" si="455"/>
        <v>537000</v>
      </c>
      <c r="BQ408" s="427">
        <f t="shared" si="456"/>
        <v>537000</v>
      </c>
      <c r="BR408" s="427">
        <f t="shared" si="457"/>
        <v>537000</v>
      </c>
      <c r="BS408" s="427">
        <f t="shared" si="458"/>
        <v>3000</v>
      </c>
      <c r="BT408" s="427">
        <f t="shared" si="459"/>
        <v>308000</v>
      </c>
      <c r="BU408" s="427">
        <f t="shared" si="460"/>
        <v>60000</v>
      </c>
      <c r="BV408" s="427">
        <f t="shared" si="461"/>
        <v>72000</v>
      </c>
      <c r="BW408" s="427">
        <f t="shared" si="462"/>
        <v>289000</v>
      </c>
      <c r="BX408" s="427">
        <f t="shared" si="463"/>
        <v>213000</v>
      </c>
      <c r="BY408" s="427">
        <f t="shared" si="464"/>
        <v>17000</v>
      </c>
      <c r="BZ408" s="427">
        <f t="shared" si="465"/>
        <v>205000</v>
      </c>
      <c r="CA408" s="427">
        <f t="shared" si="466"/>
        <v>73000</v>
      </c>
      <c r="CB408" s="233">
        <f t="shared" si="467"/>
        <v>1000</v>
      </c>
      <c r="CC408" s="233">
        <f t="shared" si="468"/>
        <v>537000</v>
      </c>
      <c r="CD408" s="233">
        <f t="shared" si="469"/>
        <v>75000</v>
      </c>
      <c r="CE408" s="428">
        <f t="shared" si="477"/>
        <v>48</v>
      </c>
      <c r="CF408" s="426">
        <f t="shared" si="470"/>
        <v>15</v>
      </c>
      <c r="CG408" s="426">
        <f t="shared" si="471"/>
        <v>3</v>
      </c>
      <c r="CH408" s="426">
        <f t="shared" si="472"/>
        <v>1</v>
      </c>
      <c r="CI408" s="426">
        <f t="shared" si="473"/>
        <v>19</v>
      </c>
      <c r="CJ408" s="426">
        <f t="shared" si="474"/>
        <v>3</v>
      </c>
      <c r="CK408" s="426">
        <f t="shared" si="475"/>
        <v>7</v>
      </c>
    </row>
    <row r="409" spans="1:89" ht="48">
      <c r="A409" s="253">
        <f t="shared" si="448"/>
        <v>54313</v>
      </c>
      <c r="B409" s="236" t="s">
        <v>349</v>
      </c>
      <c r="C409" s="99" t="b">
        <f t="shared" si="476"/>
        <v>0</v>
      </c>
      <c r="D409" s="492" t="s">
        <v>1533</v>
      </c>
      <c r="E409" s="491">
        <v>4834.6400000000003</v>
      </c>
      <c r="F409" s="491">
        <v>4648.79</v>
      </c>
      <c r="G409" s="491">
        <v>2006.26</v>
      </c>
      <c r="H409" s="491">
        <v>41571.22</v>
      </c>
      <c r="I409" s="493">
        <v>8444.81</v>
      </c>
      <c r="J409" s="491">
        <v>10450.450000000001</v>
      </c>
      <c r="K409" s="491">
        <v>7134.33</v>
      </c>
      <c r="L409" s="491">
        <v>4586.68</v>
      </c>
      <c r="M409" s="491"/>
      <c r="N409" s="491"/>
      <c r="O409" s="491"/>
      <c r="P409" s="491">
        <v>9542.42</v>
      </c>
      <c r="Q409" s="491">
        <v>18362.37</v>
      </c>
      <c r="R409" s="491"/>
      <c r="S409" s="491">
        <v>18481.240000000002</v>
      </c>
      <c r="T409" s="491"/>
      <c r="U409" s="491"/>
      <c r="V409" s="491"/>
      <c r="W409" s="491"/>
      <c r="X409" s="491">
        <v>874.76</v>
      </c>
      <c r="Y409" s="491">
        <v>5448.45</v>
      </c>
      <c r="Z409" s="491">
        <v>12940.71</v>
      </c>
      <c r="AA409" s="491">
        <v>3750.38</v>
      </c>
      <c r="AB409" s="491">
        <v>3841</v>
      </c>
      <c r="AC409" s="491">
        <v>4997.08</v>
      </c>
      <c r="AD409" s="491">
        <v>9164.81</v>
      </c>
      <c r="AE409" s="491">
        <v>103.97</v>
      </c>
      <c r="AF409" s="491"/>
      <c r="AG409" s="491">
        <v>29074.91</v>
      </c>
      <c r="AH409" s="491">
        <v>148.04</v>
      </c>
      <c r="AI409" s="491">
        <v>6061.47</v>
      </c>
      <c r="AJ409" s="491">
        <v>13133.22</v>
      </c>
      <c r="AK409" s="491"/>
      <c r="AL409" s="491"/>
      <c r="AM409" s="491"/>
      <c r="AN409" s="491"/>
      <c r="AO409" s="491"/>
      <c r="AP409" s="491"/>
      <c r="AQ409" s="491"/>
      <c r="AR409" s="491"/>
      <c r="AS409" s="491"/>
      <c r="AT409" s="491"/>
      <c r="AU409" s="491"/>
      <c r="AV409" s="491"/>
      <c r="AW409" s="491"/>
      <c r="AX409" s="491"/>
      <c r="AY409" s="491"/>
      <c r="AZ409" s="491"/>
      <c r="BA409" s="491"/>
      <c r="BB409" s="491"/>
      <c r="BC409" s="498"/>
      <c r="BD409" s="491">
        <v>6794.0300000000007</v>
      </c>
      <c r="BE409" s="491">
        <v>2643.67</v>
      </c>
      <c r="BF409" s="491">
        <v>6165.6500000000005</v>
      </c>
      <c r="BG409" s="491">
        <v>-1480.15</v>
      </c>
      <c r="BH409" s="491">
        <v>233725.21000000005</v>
      </c>
      <c r="BJ409" s="427">
        <f t="shared" si="449"/>
        <v>0</v>
      </c>
      <c r="BK409" s="427">
        <f t="shared" si="450"/>
        <v>0</v>
      </c>
      <c r="BL409" s="427">
        <f t="shared" si="451"/>
        <v>0</v>
      </c>
      <c r="BM409" s="427">
        <f t="shared" si="452"/>
        <v>-2000</v>
      </c>
      <c r="BN409" s="427">
        <f t="shared" si="453"/>
        <v>7000</v>
      </c>
      <c r="BO409" s="427">
        <f t="shared" si="454"/>
        <v>4000</v>
      </c>
      <c r="BP409" s="427">
        <f t="shared" si="455"/>
        <v>0</v>
      </c>
      <c r="BQ409" s="427">
        <f t="shared" si="456"/>
        <v>0</v>
      </c>
      <c r="BR409" s="427">
        <f t="shared" si="457"/>
        <v>0</v>
      </c>
      <c r="BS409" s="427">
        <f t="shared" si="458"/>
        <v>1000</v>
      </c>
      <c r="BT409" s="427">
        <f t="shared" si="459"/>
        <v>42000</v>
      </c>
      <c r="BU409" s="427">
        <f t="shared" si="460"/>
        <v>10000</v>
      </c>
      <c r="BV409" s="427">
        <f t="shared" si="461"/>
        <v>3000</v>
      </c>
      <c r="BW409" s="427">
        <f t="shared" si="462"/>
        <v>14000</v>
      </c>
      <c r="BX409" s="427">
        <f t="shared" si="463"/>
        <v>8000</v>
      </c>
      <c r="BY409" s="427">
        <f t="shared" si="464"/>
        <v>1000</v>
      </c>
      <c r="BZ409" s="427">
        <f t="shared" si="465"/>
        <v>30000</v>
      </c>
      <c r="CA409" s="427">
        <f t="shared" si="466"/>
        <v>10000</v>
      </c>
      <c r="CB409" s="233">
        <f t="shared" si="467"/>
        <v>-2000</v>
      </c>
      <c r="CC409" s="233">
        <f t="shared" si="468"/>
        <v>42000</v>
      </c>
      <c r="CD409" s="233">
        <f t="shared" si="469"/>
        <v>9000</v>
      </c>
      <c r="CE409" s="428">
        <f t="shared" si="477"/>
        <v>27</v>
      </c>
      <c r="CF409" s="426">
        <f t="shared" si="470"/>
        <v>0</v>
      </c>
      <c r="CG409" s="426">
        <f t="shared" si="471"/>
        <v>4</v>
      </c>
      <c r="CH409" s="426">
        <f t="shared" si="472"/>
        <v>0</v>
      </c>
      <c r="CI409" s="426">
        <f t="shared" si="473"/>
        <v>13</v>
      </c>
      <c r="CJ409" s="426">
        <f t="shared" si="474"/>
        <v>4</v>
      </c>
      <c r="CK409" s="426">
        <f t="shared" si="475"/>
        <v>6</v>
      </c>
    </row>
    <row r="410" spans="1:89" ht="48">
      <c r="A410" s="253">
        <f t="shared" si="448"/>
        <v>54314</v>
      </c>
      <c r="B410" s="236" t="s">
        <v>350</v>
      </c>
      <c r="C410" s="99" t="b">
        <f t="shared" si="476"/>
        <v>0</v>
      </c>
      <c r="D410" s="492" t="s">
        <v>1534</v>
      </c>
      <c r="E410" s="491">
        <v>6525.45</v>
      </c>
      <c r="F410" s="491">
        <v>277</v>
      </c>
      <c r="G410" s="491"/>
      <c r="H410" s="491">
        <v>3255.89</v>
      </c>
      <c r="I410" s="493">
        <v>236403.3</v>
      </c>
      <c r="J410" s="491"/>
      <c r="K410" s="491"/>
      <c r="L410" s="491"/>
      <c r="M410" s="491"/>
      <c r="N410" s="491">
        <v>727.99</v>
      </c>
      <c r="O410" s="491"/>
      <c r="P410" s="491"/>
      <c r="Q410" s="491"/>
      <c r="R410" s="491"/>
      <c r="S410" s="491"/>
      <c r="T410" s="491"/>
      <c r="U410" s="491"/>
      <c r="V410" s="491"/>
      <c r="W410" s="491"/>
      <c r="X410" s="491"/>
      <c r="Y410" s="491"/>
      <c r="Z410" s="491"/>
      <c r="AA410" s="491"/>
      <c r="AB410" s="491">
        <v>96</v>
      </c>
      <c r="AC410" s="491">
        <v>1904.07</v>
      </c>
      <c r="AD410" s="491"/>
      <c r="AE410" s="491"/>
      <c r="AF410" s="491"/>
      <c r="AG410" s="491">
        <v>144402.58000000002</v>
      </c>
      <c r="AH410" s="491">
        <v>3692.22</v>
      </c>
      <c r="AI410" s="491"/>
      <c r="AJ410" s="491"/>
      <c r="AK410" s="491"/>
      <c r="AL410" s="491">
        <v>28508.900000000009</v>
      </c>
      <c r="AM410" s="491">
        <v>38467.67</v>
      </c>
      <c r="AN410" s="491"/>
      <c r="AO410" s="491"/>
      <c r="AP410" s="491"/>
      <c r="AQ410" s="491"/>
      <c r="AR410" s="491"/>
      <c r="AS410" s="491">
        <v>3151.1</v>
      </c>
      <c r="AT410" s="491"/>
      <c r="AU410" s="491"/>
      <c r="AV410" s="491"/>
      <c r="AW410" s="491"/>
      <c r="AX410" s="491"/>
      <c r="AY410" s="491"/>
      <c r="AZ410" s="491"/>
      <c r="BA410" s="491">
        <v>23783.32</v>
      </c>
      <c r="BB410" s="491"/>
      <c r="BC410" s="498"/>
      <c r="BD410" s="491"/>
      <c r="BE410" s="491"/>
      <c r="BF410" s="491"/>
      <c r="BG410" s="491">
        <v>1032.0899999999999</v>
      </c>
      <c r="BH410" s="491">
        <v>492227.57999999996</v>
      </c>
      <c r="BJ410" s="427">
        <f t="shared" si="449"/>
        <v>4000</v>
      </c>
      <c r="BK410" s="427">
        <f t="shared" si="450"/>
        <v>24000</v>
      </c>
      <c r="BL410" s="427">
        <f t="shared" si="451"/>
        <v>14000</v>
      </c>
      <c r="BM410" s="427">
        <f t="shared" si="452"/>
        <v>2000</v>
      </c>
      <c r="BN410" s="427">
        <f t="shared" si="453"/>
        <v>2000</v>
      </c>
      <c r="BO410" s="427">
        <f t="shared" si="454"/>
        <v>2000</v>
      </c>
      <c r="BP410" s="427">
        <f t="shared" si="455"/>
        <v>29000</v>
      </c>
      <c r="BQ410" s="427">
        <f t="shared" si="456"/>
        <v>39000</v>
      </c>
      <c r="BR410" s="427">
        <f t="shared" si="457"/>
        <v>34000</v>
      </c>
      <c r="BS410" s="427">
        <f t="shared" si="458"/>
        <v>1000</v>
      </c>
      <c r="BT410" s="427">
        <f t="shared" si="459"/>
        <v>7000</v>
      </c>
      <c r="BU410" s="427">
        <f t="shared" si="460"/>
        <v>4000</v>
      </c>
      <c r="BV410" s="427">
        <f t="shared" si="461"/>
        <v>1000</v>
      </c>
      <c r="BW410" s="427">
        <f t="shared" si="462"/>
        <v>1000</v>
      </c>
      <c r="BX410" s="427">
        <f t="shared" si="463"/>
        <v>1000</v>
      </c>
      <c r="BY410" s="427">
        <f t="shared" si="464"/>
        <v>145000</v>
      </c>
      <c r="BZ410" s="427">
        <f t="shared" si="465"/>
        <v>237000</v>
      </c>
      <c r="CA410" s="427">
        <f t="shared" si="466"/>
        <v>191000</v>
      </c>
      <c r="CB410" s="233">
        <f t="shared" si="467"/>
        <v>1000</v>
      </c>
      <c r="CC410" s="233">
        <f t="shared" si="468"/>
        <v>237000</v>
      </c>
      <c r="CD410" s="233">
        <f t="shared" si="469"/>
        <v>36000</v>
      </c>
      <c r="CE410" s="428">
        <f t="shared" si="477"/>
        <v>14</v>
      </c>
      <c r="CF410" s="426">
        <f t="shared" si="470"/>
        <v>2</v>
      </c>
      <c r="CG410" s="426">
        <f t="shared" si="471"/>
        <v>1</v>
      </c>
      <c r="CH410" s="426">
        <f t="shared" si="472"/>
        <v>2</v>
      </c>
      <c r="CI410" s="426">
        <f t="shared" si="473"/>
        <v>6</v>
      </c>
      <c r="CJ410" s="426">
        <f t="shared" si="474"/>
        <v>1</v>
      </c>
      <c r="CK410" s="426">
        <f t="shared" si="475"/>
        <v>3</v>
      </c>
    </row>
    <row r="411" spans="1:89" ht="48">
      <c r="A411" s="253">
        <f t="shared" si="448"/>
        <v>54320</v>
      </c>
      <c r="B411" s="236" t="s">
        <v>351</v>
      </c>
      <c r="C411" s="99" t="b">
        <f t="shared" si="476"/>
        <v>0</v>
      </c>
      <c r="D411" s="492" t="s">
        <v>1535</v>
      </c>
      <c r="E411" s="491">
        <v>43333.55</v>
      </c>
      <c r="F411" s="491">
        <v>33220.94</v>
      </c>
      <c r="G411" s="491">
        <v>135189.33000000002</v>
      </c>
      <c r="H411" s="491">
        <v>456.95</v>
      </c>
      <c r="I411" s="493">
        <v>1441.63</v>
      </c>
      <c r="J411" s="491">
        <v>8371</v>
      </c>
      <c r="K411" s="491">
        <v>91325.57</v>
      </c>
      <c r="L411" s="491">
        <v>3199.9900000000002</v>
      </c>
      <c r="M411" s="491"/>
      <c r="N411" s="491">
        <v>601.1</v>
      </c>
      <c r="O411" s="491">
        <v>965.69</v>
      </c>
      <c r="P411" s="491">
        <v>15123.300000000001</v>
      </c>
      <c r="Q411" s="491">
        <v>962.5</v>
      </c>
      <c r="R411" s="491">
        <v>4682.3099999999995</v>
      </c>
      <c r="S411" s="491">
        <v>10413.93</v>
      </c>
      <c r="T411" s="491">
        <v>8847.77</v>
      </c>
      <c r="U411" s="491">
        <v>6469.45</v>
      </c>
      <c r="V411" s="491">
        <v>3375.2200000000003</v>
      </c>
      <c r="W411" s="491">
        <v>1995</v>
      </c>
      <c r="X411" s="491">
        <v>5732.33</v>
      </c>
      <c r="Y411" s="491">
        <v>30763.42</v>
      </c>
      <c r="Z411" s="491"/>
      <c r="AA411" s="491">
        <v>35477.11</v>
      </c>
      <c r="AB411" s="491">
        <v>516671</v>
      </c>
      <c r="AC411" s="491">
        <v>3537.42</v>
      </c>
      <c r="AD411" s="491">
        <v>5743.75</v>
      </c>
      <c r="AE411" s="491">
        <v>755</v>
      </c>
      <c r="AF411" s="491">
        <v>1406.41</v>
      </c>
      <c r="AG411" s="491">
        <v>16696.09</v>
      </c>
      <c r="AH411" s="491">
        <v>18748.900000000001</v>
      </c>
      <c r="AI411" s="491">
        <v>3427.98</v>
      </c>
      <c r="AJ411" s="491">
        <v>647.52</v>
      </c>
      <c r="AK411" s="491">
        <v>6234.62</v>
      </c>
      <c r="AL411" s="491"/>
      <c r="AM411" s="491">
        <v>5452.91</v>
      </c>
      <c r="AN411" s="491"/>
      <c r="AO411" s="491"/>
      <c r="AP411" s="491"/>
      <c r="AQ411" s="491">
        <v>6.58</v>
      </c>
      <c r="AR411" s="491"/>
      <c r="AS411" s="491">
        <v>31525.8</v>
      </c>
      <c r="AT411" s="491"/>
      <c r="AU411" s="491">
        <v>1901.9099999999999</v>
      </c>
      <c r="AV411" s="491"/>
      <c r="AW411" s="491">
        <v>10579.31</v>
      </c>
      <c r="AX411" s="491">
        <v>4020</v>
      </c>
      <c r="AY411" s="491">
        <v>1584</v>
      </c>
      <c r="AZ411" s="491">
        <v>64564.29</v>
      </c>
      <c r="BA411" s="491">
        <v>3244</v>
      </c>
      <c r="BB411" s="491"/>
      <c r="BC411" s="498">
        <v>587.5</v>
      </c>
      <c r="BD411" s="491">
        <v>2038.45</v>
      </c>
      <c r="BE411" s="491">
        <v>995</v>
      </c>
      <c r="BF411" s="491">
        <v>14407.01</v>
      </c>
      <c r="BG411" s="491"/>
      <c r="BH411" s="491">
        <v>1156723.54</v>
      </c>
      <c r="BJ411" s="427">
        <f t="shared" si="449"/>
        <v>1000</v>
      </c>
      <c r="BK411" s="427">
        <f t="shared" si="450"/>
        <v>65000</v>
      </c>
      <c r="BL411" s="427">
        <f t="shared" si="451"/>
        <v>14000</v>
      </c>
      <c r="BM411" s="427">
        <f t="shared" si="452"/>
        <v>1000</v>
      </c>
      <c r="BN411" s="427">
        <f t="shared" si="453"/>
        <v>15000</v>
      </c>
      <c r="BO411" s="427">
        <f t="shared" si="454"/>
        <v>6000</v>
      </c>
      <c r="BP411" s="427">
        <f t="shared" si="455"/>
        <v>6000</v>
      </c>
      <c r="BQ411" s="427">
        <f t="shared" si="456"/>
        <v>7000</v>
      </c>
      <c r="BR411" s="427">
        <f t="shared" si="457"/>
        <v>6000</v>
      </c>
      <c r="BS411" s="427">
        <f t="shared" si="458"/>
        <v>1000</v>
      </c>
      <c r="BT411" s="427">
        <f t="shared" si="459"/>
        <v>92000</v>
      </c>
      <c r="BU411" s="427">
        <f t="shared" si="460"/>
        <v>17000</v>
      </c>
      <c r="BV411" s="427">
        <f t="shared" si="461"/>
        <v>1000</v>
      </c>
      <c r="BW411" s="427">
        <f t="shared" si="462"/>
        <v>517000</v>
      </c>
      <c r="BX411" s="427">
        <f t="shared" si="463"/>
        <v>218000</v>
      </c>
      <c r="BY411" s="427">
        <f t="shared" si="464"/>
        <v>2000</v>
      </c>
      <c r="BZ411" s="427">
        <f t="shared" si="465"/>
        <v>17000</v>
      </c>
      <c r="CA411" s="427">
        <f t="shared" si="466"/>
        <v>8000</v>
      </c>
      <c r="CB411" s="233">
        <f t="shared" si="467"/>
        <v>1000</v>
      </c>
      <c r="CC411" s="233">
        <f t="shared" si="468"/>
        <v>517000</v>
      </c>
      <c r="CD411" s="233">
        <f t="shared" si="469"/>
        <v>27000</v>
      </c>
      <c r="CE411" s="428">
        <f t="shared" si="477"/>
        <v>44</v>
      </c>
      <c r="CF411" s="426">
        <f t="shared" si="470"/>
        <v>9</v>
      </c>
      <c r="CG411" s="426">
        <f t="shared" si="471"/>
        <v>3</v>
      </c>
      <c r="CH411" s="426">
        <f t="shared" si="472"/>
        <v>2</v>
      </c>
      <c r="CI411" s="426">
        <f t="shared" si="473"/>
        <v>20</v>
      </c>
      <c r="CJ411" s="426">
        <f t="shared" si="474"/>
        <v>3</v>
      </c>
      <c r="CK411" s="426">
        <f t="shared" si="475"/>
        <v>7</v>
      </c>
    </row>
    <row r="412" spans="1:89" ht="36">
      <c r="A412" s="253">
        <f t="shared" si="448"/>
        <v>54321</v>
      </c>
      <c r="B412" s="236" t="s">
        <v>352</v>
      </c>
      <c r="C412" s="99" t="b">
        <f t="shared" si="476"/>
        <v>0</v>
      </c>
      <c r="D412" s="492" t="s">
        <v>1536</v>
      </c>
      <c r="E412" s="491">
        <v>27571.67</v>
      </c>
      <c r="F412" s="491">
        <v>9669.5300000000007</v>
      </c>
      <c r="G412" s="491">
        <v>8769.6</v>
      </c>
      <c r="H412" s="491"/>
      <c r="I412" s="493">
        <v>148433.20000000001</v>
      </c>
      <c r="J412" s="491"/>
      <c r="K412" s="491">
        <v>5684.93</v>
      </c>
      <c r="L412" s="491">
        <v>1361.53</v>
      </c>
      <c r="M412" s="491"/>
      <c r="N412" s="491"/>
      <c r="O412" s="491">
        <v>1900</v>
      </c>
      <c r="P412" s="491">
        <v>23257.7</v>
      </c>
      <c r="Q412" s="491">
        <v>21251.64</v>
      </c>
      <c r="R412" s="491">
        <v>3462.0800000000004</v>
      </c>
      <c r="S412" s="491">
        <v>151575.75</v>
      </c>
      <c r="T412" s="491">
        <v>20527.78</v>
      </c>
      <c r="U412" s="491"/>
      <c r="V412" s="491">
        <v>3673.65</v>
      </c>
      <c r="W412" s="491"/>
      <c r="X412" s="491">
        <v>23846.799999999999</v>
      </c>
      <c r="Y412" s="491">
        <v>18899.920000000002</v>
      </c>
      <c r="Z412" s="491"/>
      <c r="AA412" s="491">
        <v>21828.129999999997</v>
      </c>
      <c r="AB412" s="491"/>
      <c r="AC412" s="491"/>
      <c r="AD412" s="491"/>
      <c r="AE412" s="491"/>
      <c r="AF412" s="491">
        <v>866.75</v>
      </c>
      <c r="AG412" s="491">
        <v>5497.9699999999993</v>
      </c>
      <c r="AH412" s="491">
        <v>5694.11</v>
      </c>
      <c r="AI412" s="491"/>
      <c r="AJ412" s="491">
        <v>2052.0700000000002</v>
      </c>
      <c r="AK412" s="491">
        <v>37013.149999999994</v>
      </c>
      <c r="AL412" s="491"/>
      <c r="AM412" s="491">
        <v>14690.57</v>
      </c>
      <c r="AN412" s="491">
        <v>580</v>
      </c>
      <c r="AO412" s="491"/>
      <c r="AP412" s="491">
        <v>25004.519999999997</v>
      </c>
      <c r="AQ412" s="491">
        <v>2280.5</v>
      </c>
      <c r="AR412" s="491"/>
      <c r="AS412" s="491">
        <v>3197</v>
      </c>
      <c r="AT412" s="491">
        <v>1625.01</v>
      </c>
      <c r="AU412" s="491">
        <v>9223.93</v>
      </c>
      <c r="AV412" s="491"/>
      <c r="AW412" s="491">
        <v>783.05</v>
      </c>
      <c r="AX412" s="491">
        <v>15527.66</v>
      </c>
      <c r="AY412" s="491">
        <v>2170</v>
      </c>
      <c r="AZ412" s="491">
        <v>3772.01</v>
      </c>
      <c r="BA412" s="491"/>
      <c r="BB412" s="491"/>
      <c r="BC412" s="498"/>
      <c r="BD412" s="491"/>
      <c r="BE412" s="491"/>
      <c r="BF412" s="491">
        <v>7228.85</v>
      </c>
      <c r="BG412" s="491">
        <v>16341.86</v>
      </c>
      <c r="BH412" s="491">
        <v>645262.92000000004</v>
      </c>
      <c r="BJ412" s="427">
        <f t="shared" si="449"/>
        <v>1000</v>
      </c>
      <c r="BK412" s="427">
        <f t="shared" si="450"/>
        <v>26000</v>
      </c>
      <c r="BL412" s="427">
        <f t="shared" si="451"/>
        <v>7000</v>
      </c>
      <c r="BM412" s="427">
        <f t="shared" si="452"/>
        <v>8000</v>
      </c>
      <c r="BN412" s="427">
        <f t="shared" si="453"/>
        <v>17000</v>
      </c>
      <c r="BO412" s="427">
        <f t="shared" si="454"/>
        <v>12000</v>
      </c>
      <c r="BP412" s="427">
        <f t="shared" si="455"/>
        <v>15000</v>
      </c>
      <c r="BQ412" s="427">
        <f t="shared" si="456"/>
        <v>38000</v>
      </c>
      <c r="BR412" s="427">
        <f t="shared" si="457"/>
        <v>26000</v>
      </c>
      <c r="BS412" s="427">
        <f t="shared" si="458"/>
        <v>1000</v>
      </c>
      <c r="BT412" s="427">
        <f t="shared" si="459"/>
        <v>152000</v>
      </c>
      <c r="BU412" s="427">
        <f t="shared" si="460"/>
        <v>23000</v>
      </c>
      <c r="BV412" s="427">
        <f t="shared" si="461"/>
        <v>3000</v>
      </c>
      <c r="BW412" s="427">
        <f t="shared" si="462"/>
        <v>9000</v>
      </c>
      <c r="BX412" s="427">
        <f t="shared" si="463"/>
        <v>6000</v>
      </c>
      <c r="BY412" s="427">
        <f t="shared" si="464"/>
        <v>2000</v>
      </c>
      <c r="BZ412" s="427">
        <f t="shared" si="465"/>
        <v>149000</v>
      </c>
      <c r="CA412" s="427">
        <f t="shared" si="466"/>
        <v>41000</v>
      </c>
      <c r="CB412" s="233">
        <f t="shared" si="467"/>
        <v>1000</v>
      </c>
      <c r="CC412" s="233">
        <f t="shared" si="468"/>
        <v>152000</v>
      </c>
      <c r="CD412" s="233">
        <f t="shared" si="469"/>
        <v>19000</v>
      </c>
      <c r="CE412" s="428">
        <f t="shared" si="477"/>
        <v>34</v>
      </c>
      <c r="CF412" s="426">
        <f t="shared" si="470"/>
        <v>10</v>
      </c>
      <c r="CG412" s="426">
        <f t="shared" si="471"/>
        <v>2</v>
      </c>
      <c r="CH412" s="426">
        <f t="shared" si="472"/>
        <v>2</v>
      </c>
      <c r="CI412" s="426">
        <f t="shared" si="473"/>
        <v>13</v>
      </c>
      <c r="CJ412" s="426">
        <f t="shared" si="474"/>
        <v>2</v>
      </c>
      <c r="CK412" s="426">
        <f t="shared" si="475"/>
        <v>5</v>
      </c>
    </row>
    <row r="413" spans="1:89" ht="36">
      <c r="A413" s="253">
        <f t="shared" si="448"/>
        <v>54322</v>
      </c>
      <c r="B413" s="236" t="s">
        <v>353</v>
      </c>
      <c r="C413" s="99" t="b">
        <f t="shared" si="476"/>
        <v>0</v>
      </c>
      <c r="D413" s="492" t="s">
        <v>1537</v>
      </c>
      <c r="E413" s="491">
        <v>80813.259999999995</v>
      </c>
      <c r="F413" s="491">
        <v>56296.600000000006</v>
      </c>
      <c r="G413" s="491">
        <v>41910.509999999995</v>
      </c>
      <c r="H413" s="491">
        <v>45680.159999999996</v>
      </c>
      <c r="I413" s="493"/>
      <c r="J413" s="491"/>
      <c r="K413" s="491">
        <v>71830.67</v>
      </c>
      <c r="L413" s="491">
        <v>102969.64000000001</v>
      </c>
      <c r="M413" s="491"/>
      <c r="N413" s="491"/>
      <c r="O413" s="491">
        <v>28899.81</v>
      </c>
      <c r="P413" s="491">
        <v>56513.52</v>
      </c>
      <c r="Q413" s="491">
        <v>18639.54</v>
      </c>
      <c r="R413" s="491">
        <v>26790.039999999997</v>
      </c>
      <c r="S413" s="491">
        <v>140455.04000000001</v>
      </c>
      <c r="T413" s="491">
        <v>32511.770000000004</v>
      </c>
      <c r="U413" s="491"/>
      <c r="V413" s="491">
        <v>28503.21</v>
      </c>
      <c r="W413" s="491"/>
      <c r="X413" s="491">
        <v>103858.73</v>
      </c>
      <c r="Y413" s="491">
        <v>16104.659999999998</v>
      </c>
      <c r="Z413" s="491"/>
      <c r="AA413" s="491">
        <v>62325.13</v>
      </c>
      <c r="AB413" s="491">
        <v>1872971</v>
      </c>
      <c r="AC413" s="491"/>
      <c r="AD413" s="491"/>
      <c r="AE413" s="491"/>
      <c r="AF413" s="491">
        <v>10936.71</v>
      </c>
      <c r="AG413" s="491">
        <v>39689.039999999986</v>
      </c>
      <c r="AH413" s="491">
        <v>208577.12</v>
      </c>
      <c r="AI413" s="491">
        <v>103564.85</v>
      </c>
      <c r="AJ413" s="491">
        <v>76279.399999999994</v>
      </c>
      <c r="AK413" s="491">
        <v>117394.06</v>
      </c>
      <c r="AL413" s="491"/>
      <c r="AM413" s="491">
        <v>34406.340000000004</v>
      </c>
      <c r="AN413" s="491">
        <v>11736.13</v>
      </c>
      <c r="AO413" s="491"/>
      <c r="AP413" s="491">
        <v>57910.3</v>
      </c>
      <c r="AQ413" s="491">
        <v>7510.73</v>
      </c>
      <c r="AR413" s="491"/>
      <c r="AS413" s="491">
        <v>2642.41</v>
      </c>
      <c r="AT413" s="491">
        <v>849.93</v>
      </c>
      <c r="AU413" s="491">
        <v>62194.979999999996</v>
      </c>
      <c r="AV413" s="491"/>
      <c r="AW413" s="491">
        <v>365.2</v>
      </c>
      <c r="AX413" s="491"/>
      <c r="AY413" s="491">
        <v>1710</v>
      </c>
      <c r="AZ413" s="491"/>
      <c r="BA413" s="491"/>
      <c r="BB413" s="491"/>
      <c r="BC413" s="498"/>
      <c r="BD413" s="491"/>
      <c r="BE413" s="491"/>
      <c r="BF413" s="491"/>
      <c r="BG413" s="491">
        <v>33136.86</v>
      </c>
      <c r="BH413" s="491">
        <v>3555977.35</v>
      </c>
      <c r="BJ413" s="427">
        <f t="shared" si="449"/>
        <v>1000</v>
      </c>
      <c r="BK413" s="427">
        <f t="shared" si="450"/>
        <v>63000</v>
      </c>
      <c r="BL413" s="427">
        <f t="shared" si="451"/>
        <v>19000</v>
      </c>
      <c r="BM413" s="427">
        <f t="shared" si="452"/>
        <v>34000</v>
      </c>
      <c r="BN413" s="427">
        <f t="shared" si="453"/>
        <v>34000</v>
      </c>
      <c r="BO413" s="427">
        <f t="shared" si="454"/>
        <v>34000</v>
      </c>
      <c r="BP413" s="427">
        <f t="shared" si="455"/>
        <v>35000</v>
      </c>
      <c r="BQ413" s="427">
        <f t="shared" si="456"/>
        <v>118000</v>
      </c>
      <c r="BR413" s="427">
        <f t="shared" si="457"/>
        <v>76000</v>
      </c>
      <c r="BS413" s="427">
        <f t="shared" si="458"/>
        <v>11000</v>
      </c>
      <c r="BT413" s="427">
        <f t="shared" si="459"/>
        <v>209000</v>
      </c>
      <c r="BU413" s="427">
        <f t="shared" si="460"/>
        <v>60000</v>
      </c>
      <c r="BV413" s="427">
        <f t="shared" si="461"/>
        <v>42000</v>
      </c>
      <c r="BW413" s="427">
        <f t="shared" si="462"/>
        <v>1873000</v>
      </c>
      <c r="BX413" s="427">
        <f t="shared" si="463"/>
        <v>664000</v>
      </c>
      <c r="BY413" s="427">
        <f t="shared" si="464"/>
        <v>40000</v>
      </c>
      <c r="BZ413" s="427">
        <f t="shared" si="465"/>
        <v>104000</v>
      </c>
      <c r="CA413" s="427">
        <f t="shared" si="466"/>
        <v>82000</v>
      </c>
      <c r="CB413" s="233">
        <f t="shared" si="467"/>
        <v>1000</v>
      </c>
      <c r="CC413" s="233">
        <f t="shared" si="468"/>
        <v>1873000</v>
      </c>
      <c r="CD413" s="233">
        <f t="shared" si="469"/>
        <v>108000</v>
      </c>
      <c r="CE413" s="428">
        <f t="shared" si="477"/>
        <v>33</v>
      </c>
      <c r="CF413" s="426">
        <f t="shared" si="470"/>
        <v>8</v>
      </c>
      <c r="CG413" s="426">
        <f t="shared" si="471"/>
        <v>1</v>
      </c>
      <c r="CH413" s="426">
        <f t="shared" si="472"/>
        <v>2</v>
      </c>
      <c r="CI413" s="426">
        <f t="shared" si="473"/>
        <v>14</v>
      </c>
      <c r="CJ413" s="426">
        <f t="shared" si="474"/>
        <v>3</v>
      </c>
      <c r="CK413" s="426">
        <f t="shared" si="475"/>
        <v>5</v>
      </c>
    </row>
    <row r="414" spans="1:89" ht="36">
      <c r="A414" s="253">
        <f t="shared" si="448"/>
        <v>54323</v>
      </c>
      <c r="B414" s="236" t="s">
        <v>354</v>
      </c>
      <c r="C414" s="99" t="b">
        <f t="shared" si="476"/>
        <v>0</v>
      </c>
      <c r="D414" s="492" t="s">
        <v>1538</v>
      </c>
      <c r="E414" s="491">
        <v>225</v>
      </c>
      <c r="F414" s="491"/>
      <c r="G414" s="491">
        <v>9563.3799999999992</v>
      </c>
      <c r="H414" s="491"/>
      <c r="I414" s="493">
        <v>5325.08</v>
      </c>
      <c r="J414" s="491"/>
      <c r="K414" s="491">
        <v>3409.84</v>
      </c>
      <c r="L414" s="491">
        <v>418.32</v>
      </c>
      <c r="M414" s="491"/>
      <c r="N414" s="491"/>
      <c r="O414" s="491"/>
      <c r="P414" s="491">
        <v>658.89</v>
      </c>
      <c r="Q414" s="491">
        <v>5863.97</v>
      </c>
      <c r="R414" s="491"/>
      <c r="S414" s="491"/>
      <c r="T414" s="491">
        <v>882.45</v>
      </c>
      <c r="U414" s="491"/>
      <c r="V414" s="491"/>
      <c r="W414" s="491">
        <v>21.27</v>
      </c>
      <c r="X414" s="491">
        <v>14391.54</v>
      </c>
      <c r="Y414" s="491"/>
      <c r="Z414" s="491"/>
      <c r="AA414" s="491"/>
      <c r="AB414" s="491"/>
      <c r="AC414" s="491"/>
      <c r="AD414" s="491"/>
      <c r="AE414" s="491"/>
      <c r="AF414" s="491"/>
      <c r="AG414" s="491">
        <v>3975.0200000000004</v>
      </c>
      <c r="AH414" s="491"/>
      <c r="AI414" s="491"/>
      <c r="AJ414" s="491"/>
      <c r="AK414" s="491"/>
      <c r="AL414" s="491"/>
      <c r="AM414" s="491"/>
      <c r="AN414" s="491">
        <v>1470</v>
      </c>
      <c r="AO414" s="491"/>
      <c r="AP414" s="491"/>
      <c r="AQ414" s="491"/>
      <c r="AR414" s="491"/>
      <c r="AS414" s="491"/>
      <c r="AT414" s="491"/>
      <c r="AU414" s="491">
        <v>740</v>
      </c>
      <c r="AV414" s="491"/>
      <c r="AW414" s="491">
        <v>800</v>
      </c>
      <c r="AX414" s="491"/>
      <c r="AY414" s="491">
        <v>4310</v>
      </c>
      <c r="AZ414" s="491"/>
      <c r="BA414" s="491"/>
      <c r="BB414" s="491"/>
      <c r="BC414" s="498"/>
      <c r="BD414" s="491"/>
      <c r="BE414" s="491"/>
      <c r="BF414" s="491"/>
      <c r="BG414" s="491"/>
      <c r="BH414" s="491">
        <v>52054.76</v>
      </c>
      <c r="BJ414" s="427">
        <f t="shared" si="449"/>
        <v>1000</v>
      </c>
      <c r="BK414" s="427">
        <f t="shared" si="450"/>
        <v>5000</v>
      </c>
      <c r="BL414" s="427">
        <f t="shared" si="451"/>
        <v>2000</v>
      </c>
      <c r="BM414" s="427">
        <f t="shared" si="452"/>
        <v>0</v>
      </c>
      <c r="BN414" s="427">
        <f t="shared" si="453"/>
        <v>0</v>
      </c>
      <c r="BO414" s="427">
        <f t="shared" si="454"/>
        <v>0</v>
      </c>
      <c r="BP414" s="427">
        <f t="shared" si="455"/>
        <v>0</v>
      </c>
      <c r="BQ414" s="427">
        <f t="shared" si="456"/>
        <v>0</v>
      </c>
      <c r="BR414" s="427">
        <f t="shared" si="457"/>
        <v>0</v>
      </c>
      <c r="BS414" s="427">
        <f t="shared" si="458"/>
        <v>1000</v>
      </c>
      <c r="BT414" s="427">
        <f t="shared" si="459"/>
        <v>6000</v>
      </c>
      <c r="BU414" s="427">
        <f t="shared" si="460"/>
        <v>3000</v>
      </c>
      <c r="BV414" s="427">
        <f t="shared" si="461"/>
        <v>10000</v>
      </c>
      <c r="BW414" s="427">
        <f t="shared" si="462"/>
        <v>10000</v>
      </c>
      <c r="BX414" s="427">
        <f t="shared" si="463"/>
        <v>10000</v>
      </c>
      <c r="BY414" s="427">
        <f t="shared" si="464"/>
        <v>1000</v>
      </c>
      <c r="BZ414" s="427">
        <f t="shared" si="465"/>
        <v>15000</v>
      </c>
      <c r="CA414" s="427">
        <f t="shared" si="466"/>
        <v>5000</v>
      </c>
      <c r="CB414" s="233">
        <f t="shared" si="467"/>
        <v>1000</v>
      </c>
      <c r="CC414" s="233">
        <f t="shared" si="468"/>
        <v>15000</v>
      </c>
      <c r="CD414" s="233">
        <f t="shared" si="469"/>
        <v>4000</v>
      </c>
      <c r="CE414" s="428">
        <f t="shared" si="477"/>
        <v>15</v>
      </c>
      <c r="CF414" s="426">
        <f t="shared" si="470"/>
        <v>4</v>
      </c>
      <c r="CG414" s="426">
        <f t="shared" si="471"/>
        <v>0</v>
      </c>
      <c r="CH414" s="426">
        <f t="shared" si="472"/>
        <v>0</v>
      </c>
      <c r="CI414" s="426">
        <f t="shared" si="473"/>
        <v>5</v>
      </c>
      <c r="CJ414" s="426">
        <f t="shared" si="474"/>
        <v>1</v>
      </c>
      <c r="CK414" s="426">
        <f t="shared" si="475"/>
        <v>5</v>
      </c>
    </row>
    <row r="415" spans="1:89" ht="36">
      <c r="A415" s="253">
        <f t="shared" si="448"/>
        <v>54324</v>
      </c>
      <c r="B415" s="236" t="s">
        <v>355</v>
      </c>
      <c r="C415" s="99" t="b">
        <f t="shared" si="476"/>
        <v>0</v>
      </c>
      <c r="D415" s="492" t="s">
        <v>1539</v>
      </c>
      <c r="E415" s="491">
        <v>9599.82</v>
      </c>
      <c r="F415" s="491">
        <v>6096.3099999999995</v>
      </c>
      <c r="G415" s="491">
        <v>12133.77</v>
      </c>
      <c r="H415" s="491"/>
      <c r="I415" s="493">
        <v>8718.18</v>
      </c>
      <c r="J415" s="491"/>
      <c r="K415" s="491">
        <v>25841.59</v>
      </c>
      <c r="L415" s="491">
        <v>22920.13</v>
      </c>
      <c r="M415" s="491"/>
      <c r="N415" s="491"/>
      <c r="O415" s="491">
        <v>1905</v>
      </c>
      <c r="P415" s="491">
        <v>15486.21</v>
      </c>
      <c r="Q415" s="491">
        <v>7602.24</v>
      </c>
      <c r="R415" s="491">
        <v>19326.41</v>
      </c>
      <c r="S415" s="491">
        <v>45426.26</v>
      </c>
      <c r="T415" s="491">
        <v>6278.5999999999995</v>
      </c>
      <c r="U415" s="491"/>
      <c r="V415" s="491">
        <v>19610.89</v>
      </c>
      <c r="W415" s="491"/>
      <c r="X415" s="491">
        <v>2783.71</v>
      </c>
      <c r="Y415" s="491">
        <v>43105</v>
      </c>
      <c r="Z415" s="491"/>
      <c r="AA415" s="491">
        <v>19728.349999999999</v>
      </c>
      <c r="AB415" s="491"/>
      <c r="AC415" s="491">
        <v>1627.5</v>
      </c>
      <c r="AD415" s="491"/>
      <c r="AE415" s="491"/>
      <c r="AF415" s="491"/>
      <c r="AG415" s="491">
        <v>8998.31</v>
      </c>
      <c r="AH415" s="491">
        <v>120674.29000000001</v>
      </c>
      <c r="AI415" s="491"/>
      <c r="AJ415" s="491">
        <v>3499.91</v>
      </c>
      <c r="AK415" s="491">
        <v>2585.4700000000003</v>
      </c>
      <c r="AL415" s="491"/>
      <c r="AM415" s="491">
        <v>15449.41</v>
      </c>
      <c r="AN415" s="491">
        <v>1242.5</v>
      </c>
      <c r="AO415" s="491"/>
      <c r="AP415" s="491">
        <v>12593</v>
      </c>
      <c r="AQ415" s="491">
        <v>29</v>
      </c>
      <c r="AR415" s="491"/>
      <c r="AS415" s="491"/>
      <c r="AT415" s="491">
        <v>11560.099999999999</v>
      </c>
      <c r="AU415" s="491">
        <v>9002.8000000000011</v>
      </c>
      <c r="AV415" s="491">
        <v>310</v>
      </c>
      <c r="AW415" s="491">
        <v>1097.5</v>
      </c>
      <c r="AX415" s="491">
        <v>9550.5</v>
      </c>
      <c r="AY415" s="491"/>
      <c r="AZ415" s="491">
        <v>1380.69</v>
      </c>
      <c r="BA415" s="491"/>
      <c r="BB415" s="491"/>
      <c r="BC415" s="498"/>
      <c r="BD415" s="491"/>
      <c r="BE415" s="491"/>
      <c r="BF415" s="491">
        <v>14103.369999999999</v>
      </c>
      <c r="BG415" s="491">
        <v>6110.35</v>
      </c>
      <c r="BH415" s="491">
        <v>486377.17</v>
      </c>
      <c r="BJ415" s="427">
        <f t="shared" si="449"/>
        <v>1000</v>
      </c>
      <c r="BK415" s="427">
        <f t="shared" si="450"/>
        <v>13000</v>
      </c>
      <c r="BL415" s="427">
        <f t="shared" si="451"/>
        <v>6000</v>
      </c>
      <c r="BM415" s="427">
        <f t="shared" si="452"/>
        <v>7000</v>
      </c>
      <c r="BN415" s="427">
        <f t="shared" si="453"/>
        <v>15000</v>
      </c>
      <c r="BO415" s="427">
        <f t="shared" si="454"/>
        <v>11000</v>
      </c>
      <c r="BP415" s="427">
        <f t="shared" si="455"/>
        <v>3000</v>
      </c>
      <c r="BQ415" s="427">
        <f t="shared" si="456"/>
        <v>16000</v>
      </c>
      <c r="BR415" s="427">
        <f t="shared" si="457"/>
        <v>10000</v>
      </c>
      <c r="BS415" s="427">
        <f t="shared" si="458"/>
        <v>2000</v>
      </c>
      <c r="BT415" s="427">
        <f t="shared" si="459"/>
        <v>121000</v>
      </c>
      <c r="BU415" s="427">
        <f t="shared" si="460"/>
        <v>26000</v>
      </c>
      <c r="BV415" s="427">
        <f t="shared" si="461"/>
        <v>4000</v>
      </c>
      <c r="BW415" s="427">
        <f t="shared" si="462"/>
        <v>13000</v>
      </c>
      <c r="BX415" s="427">
        <f t="shared" si="463"/>
        <v>8000</v>
      </c>
      <c r="BY415" s="427">
        <f t="shared" si="464"/>
        <v>3000</v>
      </c>
      <c r="BZ415" s="427">
        <f t="shared" si="465"/>
        <v>23000</v>
      </c>
      <c r="CA415" s="427">
        <f t="shared" si="466"/>
        <v>12000</v>
      </c>
      <c r="CB415" s="233">
        <f t="shared" si="467"/>
        <v>1000</v>
      </c>
      <c r="CC415" s="233">
        <f t="shared" si="468"/>
        <v>121000</v>
      </c>
      <c r="CD415" s="233">
        <f t="shared" si="469"/>
        <v>15000</v>
      </c>
      <c r="CE415" s="428">
        <f t="shared" si="477"/>
        <v>33</v>
      </c>
      <c r="CF415" s="426">
        <f t="shared" si="470"/>
        <v>9</v>
      </c>
      <c r="CG415" s="426">
        <f t="shared" si="471"/>
        <v>2</v>
      </c>
      <c r="CH415" s="426">
        <f t="shared" si="472"/>
        <v>2</v>
      </c>
      <c r="CI415" s="426">
        <f t="shared" si="473"/>
        <v>13</v>
      </c>
      <c r="CJ415" s="426">
        <f t="shared" si="474"/>
        <v>2</v>
      </c>
      <c r="CK415" s="426">
        <f t="shared" si="475"/>
        <v>3</v>
      </c>
    </row>
    <row r="416" spans="1:89" ht="36">
      <c r="A416" s="253">
        <f t="shared" si="448"/>
        <v>54325</v>
      </c>
      <c r="B416" s="236" t="s">
        <v>356</v>
      </c>
      <c r="C416" s="99" t="b">
        <f t="shared" si="476"/>
        <v>0</v>
      </c>
      <c r="D416" s="492" t="s">
        <v>1540</v>
      </c>
      <c r="E416" s="491">
        <v>2887</v>
      </c>
      <c r="F416" s="491"/>
      <c r="G416" s="491"/>
      <c r="H416" s="491">
        <v>335</v>
      </c>
      <c r="I416" s="493"/>
      <c r="J416" s="491"/>
      <c r="K416" s="491">
        <v>420.92</v>
      </c>
      <c r="L416" s="491">
        <v>174</v>
      </c>
      <c r="M416" s="491"/>
      <c r="N416" s="491"/>
      <c r="O416" s="491"/>
      <c r="P416" s="491"/>
      <c r="Q416" s="491">
        <v>5430.16</v>
      </c>
      <c r="R416" s="491"/>
      <c r="S416" s="491"/>
      <c r="T416" s="491"/>
      <c r="U416" s="491"/>
      <c r="V416" s="491"/>
      <c r="W416" s="491"/>
      <c r="X416" s="491"/>
      <c r="Y416" s="491"/>
      <c r="Z416" s="491"/>
      <c r="AA416" s="491">
        <v>4238.43</v>
      </c>
      <c r="AB416" s="491"/>
      <c r="AC416" s="491"/>
      <c r="AD416" s="491"/>
      <c r="AE416" s="491"/>
      <c r="AF416" s="491"/>
      <c r="AG416" s="491">
        <v>10690.35</v>
      </c>
      <c r="AH416" s="491">
        <v>19995</v>
      </c>
      <c r="AI416" s="491"/>
      <c r="AJ416" s="491">
        <v>11.9</v>
      </c>
      <c r="AK416" s="491"/>
      <c r="AL416" s="491"/>
      <c r="AM416" s="491"/>
      <c r="AN416" s="491">
        <v>300</v>
      </c>
      <c r="AO416" s="491"/>
      <c r="AP416" s="491"/>
      <c r="AQ416" s="491"/>
      <c r="AR416" s="491"/>
      <c r="AS416" s="491"/>
      <c r="AT416" s="491"/>
      <c r="AU416" s="491"/>
      <c r="AV416" s="491"/>
      <c r="AW416" s="491"/>
      <c r="AX416" s="491"/>
      <c r="AY416" s="491"/>
      <c r="AZ416" s="491"/>
      <c r="BA416" s="491"/>
      <c r="BB416" s="491"/>
      <c r="BC416" s="498"/>
      <c r="BD416" s="491"/>
      <c r="BE416" s="491"/>
      <c r="BF416" s="491"/>
      <c r="BG416" s="491">
        <v>6969.05</v>
      </c>
      <c r="BH416" s="491">
        <v>51451.810000000005</v>
      </c>
      <c r="BJ416" s="427">
        <f t="shared" si="449"/>
        <v>1000</v>
      </c>
      <c r="BK416" s="427">
        <f t="shared" si="450"/>
        <v>1000</v>
      </c>
      <c r="BL416" s="427">
        <f t="shared" si="451"/>
        <v>1000</v>
      </c>
      <c r="BM416" s="427">
        <f t="shared" si="452"/>
        <v>7000</v>
      </c>
      <c r="BN416" s="427">
        <f t="shared" si="453"/>
        <v>7000</v>
      </c>
      <c r="BO416" s="427">
        <f t="shared" si="454"/>
        <v>7000</v>
      </c>
      <c r="BP416" s="427">
        <f t="shared" si="455"/>
        <v>0</v>
      </c>
      <c r="BQ416" s="427">
        <f t="shared" si="456"/>
        <v>0</v>
      </c>
      <c r="BR416" s="427">
        <f t="shared" si="457"/>
        <v>0</v>
      </c>
      <c r="BS416" s="427">
        <f t="shared" si="458"/>
        <v>1000</v>
      </c>
      <c r="BT416" s="427">
        <f t="shared" si="459"/>
        <v>20000</v>
      </c>
      <c r="BU416" s="427">
        <f t="shared" si="460"/>
        <v>6000</v>
      </c>
      <c r="BV416" s="427">
        <f t="shared" si="461"/>
        <v>1000</v>
      </c>
      <c r="BW416" s="427">
        <f t="shared" si="462"/>
        <v>1000</v>
      </c>
      <c r="BX416" s="427">
        <f t="shared" si="463"/>
        <v>1000</v>
      </c>
      <c r="BY416" s="427">
        <f t="shared" si="464"/>
        <v>1000</v>
      </c>
      <c r="BZ416" s="427">
        <f t="shared" si="465"/>
        <v>11000</v>
      </c>
      <c r="CA416" s="427">
        <f t="shared" si="466"/>
        <v>6000</v>
      </c>
      <c r="CB416" s="233">
        <f t="shared" si="467"/>
        <v>1000</v>
      </c>
      <c r="CC416" s="233">
        <f t="shared" si="468"/>
        <v>20000</v>
      </c>
      <c r="CD416" s="233">
        <f t="shared" si="469"/>
        <v>5000</v>
      </c>
      <c r="CE416" s="428">
        <f t="shared" si="477"/>
        <v>11</v>
      </c>
      <c r="CF416" s="426">
        <f t="shared" si="470"/>
        <v>1</v>
      </c>
      <c r="CG416" s="426">
        <f t="shared" si="471"/>
        <v>1</v>
      </c>
      <c r="CH416" s="426">
        <f t="shared" si="472"/>
        <v>0</v>
      </c>
      <c r="CI416" s="426">
        <f t="shared" si="473"/>
        <v>6</v>
      </c>
      <c r="CJ416" s="426">
        <f t="shared" si="474"/>
        <v>1</v>
      </c>
      <c r="CK416" s="426">
        <f t="shared" si="475"/>
        <v>3</v>
      </c>
    </row>
    <row r="417" spans="1:89">
      <c r="A417" s="253">
        <f t="shared" si="448"/>
        <v>54402</v>
      </c>
      <c r="B417" s="236" t="s">
        <v>357</v>
      </c>
      <c r="C417" s="99" t="b">
        <f t="shared" si="476"/>
        <v>1</v>
      </c>
      <c r="D417" s="492" t="s">
        <v>357</v>
      </c>
      <c r="E417" s="491">
        <v>40998.589999999997</v>
      </c>
      <c r="F417" s="491">
        <v>20249.079999999998</v>
      </c>
      <c r="G417" s="491">
        <v>32058.950000000004</v>
      </c>
      <c r="H417" s="491">
        <v>79032.679999999993</v>
      </c>
      <c r="I417" s="493">
        <v>68564.08</v>
      </c>
      <c r="J417" s="491">
        <v>43322.87</v>
      </c>
      <c r="K417" s="491">
        <v>50375.44</v>
      </c>
      <c r="L417" s="491">
        <v>106536.71</v>
      </c>
      <c r="M417" s="491"/>
      <c r="N417" s="491"/>
      <c r="O417" s="491">
        <v>17551.55</v>
      </c>
      <c r="P417" s="491">
        <v>35768.520000000004</v>
      </c>
      <c r="Q417" s="491">
        <v>32943.89</v>
      </c>
      <c r="R417" s="491">
        <v>1981.23</v>
      </c>
      <c r="S417" s="491">
        <v>23003.37</v>
      </c>
      <c r="T417" s="491">
        <v>10494.89</v>
      </c>
      <c r="U417" s="491">
        <v>79719.599999999991</v>
      </c>
      <c r="V417" s="491">
        <v>4332.0200000000004</v>
      </c>
      <c r="W417" s="491">
        <v>23653.91</v>
      </c>
      <c r="X417" s="491">
        <v>23650.38</v>
      </c>
      <c r="Y417" s="491">
        <v>26733.1</v>
      </c>
      <c r="Z417" s="491">
        <v>103626.19999999998</v>
      </c>
      <c r="AA417" s="491">
        <v>33287.019999999997</v>
      </c>
      <c r="AB417" s="491">
        <v>236669</v>
      </c>
      <c r="AC417" s="491">
        <v>1793.6</v>
      </c>
      <c r="AD417" s="491">
        <v>16303.369999999999</v>
      </c>
      <c r="AE417" s="491">
        <v>22611.819999999996</v>
      </c>
      <c r="AF417" s="491">
        <v>14246.099999999999</v>
      </c>
      <c r="AG417" s="491">
        <v>83592.310000000012</v>
      </c>
      <c r="AH417" s="491">
        <v>59558.02</v>
      </c>
      <c r="AI417" s="491">
        <v>89355.13</v>
      </c>
      <c r="AJ417" s="491">
        <v>48347.85</v>
      </c>
      <c r="AK417" s="491">
        <v>26108.699999999986</v>
      </c>
      <c r="AL417" s="491">
        <v>7854.7199999999966</v>
      </c>
      <c r="AM417" s="491">
        <v>16715.46</v>
      </c>
      <c r="AN417" s="491">
        <v>2893.63</v>
      </c>
      <c r="AO417" s="491"/>
      <c r="AP417" s="491">
        <v>6318.93</v>
      </c>
      <c r="AQ417" s="491"/>
      <c r="AR417" s="491">
        <v>3164</v>
      </c>
      <c r="AS417" s="491">
        <v>1113.49</v>
      </c>
      <c r="AT417" s="491">
        <v>726.93</v>
      </c>
      <c r="AU417" s="491">
        <v>4265.03</v>
      </c>
      <c r="AV417" s="491"/>
      <c r="AW417" s="491">
        <v>1147.42</v>
      </c>
      <c r="AX417" s="491">
        <v>6223.42</v>
      </c>
      <c r="AY417" s="491">
        <v>6678</v>
      </c>
      <c r="AZ417" s="491">
        <v>7403.75</v>
      </c>
      <c r="BA417" s="491"/>
      <c r="BB417" s="491">
        <v>2904.5499999999997</v>
      </c>
      <c r="BC417" s="498"/>
      <c r="BD417" s="491">
        <v>56175.29</v>
      </c>
      <c r="BE417" s="491">
        <v>3320</v>
      </c>
      <c r="BF417" s="491">
        <v>3158.26</v>
      </c>
      <c r="BG417" s="491"/>
      <c r="BH417" s="491">
        <v>1586532.8599999999</v>
      </c>
      <c r="BJ417" s="427">
        <f t="shared" si="449"/>
        <v>1000</v>
      </c>
      <c r="BK417" s="427">
        <f t="shared" si="450"/>
        <v>8000</v>
      </c>
      <c r="BL417" s="427">
        <f t="shared" si="451"/>
        <v>4000</v>
      </c>
      <c r="BM417" s="427">
        <f t="shared" si="452"/>
        <v>4000</v>
      </c>
      <c r="BN417" s="427">
        <f t="shared" si="453"/>
        <v>57000</v>
      </c>
      <c r="BO417" s="427">
        <f t="shared" si="454"/>
        <v>21000</v>
      </c>
      <c r="BP417" s="427">
        <f t="shared" si="455"/>
        <v>8000</v>
      </c>
      <c r="BQ417" s="427">
        <f t="shared" si="456"/>
        <v>27000</v>
      </c>
      <c r="BR417" s="427">
        <f t="shared" si="457"/>
        <v>17000</v>
      </c>
      <c r="BS417" s="427">
        <f t="shared" si="458"/>
        <v>2000</v>
      </c>
      <c r="BT417" s="427">
        <f t="shared" si="459"/>
        <v>80000</v>
      </c>
      <c r="BU417" s="427">
        <f t="shared" si="460"/>
        <v>28000</v>
      </c>
      <c r="BV417" s="427">
        <f t="shared" si="461"/>
        <v>33000</v>
      </c>
      <c r="BW417" s="427">
        <f t="shared" si="462"/>
        <v>237000</v>
      </c>
      <c r="BX417" s="427">
        <f t="shared" si="463"/>
        <v>106000</v>
      </c>
      <c r="BY417" s="427">
        <f t="shared" si="464"/>
        <v>24000</v>
      </c>
      <c r="BZ417" s="427">
        <f t="shared" si="465"/>
        <v>107000</v>
      </c>
      <c r="CA417" s="427">
        <f t="shared" si="466"/>
        <v>70000</v>
      </c>
      <c r="CB417" s="233">
        <f t="shared" si="467"/>
        <v>1000</v>
      </c>
      <c r="CC417" s="233">
        <f t="shared" si="468"/>
        <v>237000</v>
      </c>
      <c r="CD417" s="233">
        <f t="shared" si="469"/>
        <v>34000</v>
      </c>
      <c r="CE417" s="428">
        <f t="shared" si="477"/>
        <v>47</v>
      </c>
      <c r="CF417" s="426">
        <f t="shared" si="470"/>
        <v>11</v>
      </c>
      <c r="CG417" s="426">
        <f t="shared" si="471"/>
        <v>3</v>
      </c>
      <c r="CH417" s="426">
        <f t="shared" si="472"/>
        <v>3</v>
      </c>
      <c r="CI417" s="426">
        <f t="shared" si="473"/>
        <v>19</v>
      </c>
      <c r="CJ417" s="426">
        <f t="shared" si="474"/>
        <v>4</v>
      </c>
      <c r="CK417" s="426">
        <f t="shared" si="475"/>
        <v>7</v>
      </c>
    </row>
    <row r="418" spans="1:89">
      <c r="A418" s="253">
        <f t="shared" si="448"/>
        <v>54403</v>
      </c>
      <c r="B418" s="236" t="s">
        <v>358</v>
      </c>
      <c r="C418" s="99" t="b">
        <f t="shared" si="476"/>
        <v>1</v>
      </c>
      <c r="D418" s="492" t="s">
        <v>358</v>
      </c>
      <c r="E418" s="491">
        <v>13455.470000000001</v>
      </c>
      <c r="F418" s="491">
        <v>13530.059999999996</v>
      </c>
      <c r="G418" s="491">
        <v>35048.160000000003</v>
      </c>
      <c r="H418" s="491">
        <v>17097.839999999997</v>
      </c>
      <c r="I418" s="493">
        <v>144986.89000000001</v>
      </c>
      <c r="J418" s="491">
        <v>34888.639999999999</v>
      </c>
      <c r="K418" s="491">
        <v>60652.24</v>
      </c>
      <c r="L418" s="491">
        <v>34604.530000000006</v>
      </c>
      <c r="M418" s="491">
        <v>5223.87</v>
      </c>
      <c r="N418" s="491">
        <v>5752.05</v>
      </c>
      <c r="O418" s="491">
        <v>10051.48</v>
      </c>
      <c r="P418" s="491">
        <v>18253.199999999997</v>
      </c>
      <c r="Q418" s="491">
        <v>52384.22</v>
      </c>
      <c r="R418" s="491">
        <v>7745.04</v>
      </c>
      <c r="S418" s="491">
        <v>59837.72</v>
      </c>
      <c r="T418" s="491">
        <v>38103.25</v>
      </c>
      <c r="U418" s="491">
        <v>75913.61</v>
      </c>
      <c r="V418" s="491">
        <v>3781.25</v>
      </c>
      <c r="W418" s="491">
        <v>109343.00000000001</v>
      </c>
      <c r="X418" s="491">
        <v>82280.31</v>
      </c>
      <c r="Y418" s="491">
        <v>23474.28</v>
      </c>
      <c r="Z418" s="491">
        <v>71338.180000000008</v>
      </c>
      <c r="AA418" s="491">
        <v>38320.589999999997</v>
      </c>
      <c r="AB418" s="491">
        <v>364288</v>
      </c>
      <c r="AC418" s="491">
        <v>21567.500000000004</v>
      </c>
      <c r="AD418" s="491">
        <v>17996.530000000002</v>
      </c>
      <c r="AE418" s="491">
        <v>48425.159999999989</v>
      </c>
      <c r="AF418" s="491">
        <v>33166.51</v>
      </c>
      <c r="AG418" s="491">
        <v>124717.23000000001</v>
      </c>
      <c r="AH418" s="491">
        <v>95568.97</v>
      </c>
      <c r="AI418" s="491">
        <v>30550.989999999998</v>
      </c>
      <c r="AJ418" s="491">
        <v>104204.07000000002</v>
      </c>
      <c r="AK418" s="491">
        <v>14480.77</v>
      </c>
      <c r="AL418" s="491">
        <v>23217.340000000007</v>
      </c>
      <c r="AM418" s="491">
        <v>52151.369999999995</v>
      </c>
      <c r="AN418" s="491">
        <v>4581.6000000000004</v>
      </c>
      <c r="AO418" s="491">
        <v>7238.19</v>
      </c>
      <c r="AP418" s="491">
        <v>11473.27</v>
      </c>
      <c r="AQ418" s="491">
        <v>3279.38</v>
      </c>
      <c r="AR418" s="491">
        <v>3505</v>
      </c>
      <c r="AS418" s="491">
        <v>5845.65</v>
      </c>
      <c r="AT418" s="491">
        <v>2599.7800000000002</v>
      </c>
      <c r="AU418" s="491">
        <v>5936.09</v>
      </c>
      <c r="AV418" s="491">
        <v>2656.16</v>
      </c>
      <c r="AW418" s="491">
        <v>4262.0200000000004</v>
      </c>
      <c r="AX418" s="491">
        <v>3282.5499999999997</v>
      </c>
      <c r="AY418" s="491">
        <v>5687</v>
      </c>
      <c r="AZ418" s="491">
        <v>6417.09</v>
      </c>
      <c r="BA418" s="491">
        <v>4629.33</v>
      </c>
      <c r="BB418" s="491">
        <v>400.72</v>
      </c>
      <c r="BC418" s="498">
        <v>5526.55</v>
      </c>
      <c r="BD418" s="491">
        <v>66277.09</v>
      </c>
      <c r="BE418" s="491">
        <v>34586.43</v>
      </c>
      <c r="BF418" s="491">
        <v>25087.72</v>
      </c>
      <c r="BG418" s="491">
        <v>15798.98</v>
      </c>
      <c r="BH418" s="491">
        <v>2105470.9200000004</v>
      </c>
      <c r="BJ418" s="427">
        <f t="shared" si="449"/>
        <v>1000</v>
      </c>
      <c r="BK418" s="427">
        <f t="shared" si="450"/>
        <v>12000</v>
      </c>
      <c r="BL418" s="427">
        <f t="shared" si="451"/>
        <v>5000</v>
      </c>
      <c r="BM418" s="427">
        <f t="shared" si="452"/>
        <v>16000</v>
      </c>
      <c r="BN418" s="427">
        <f t="shared" si="453"/>
        <v>67000</v>
      </c>
      <c r="BO418" s="427">
        <f t="shared" si="454"/>
        <v>36000</v>
      </c>
      <c r="BP418" s="427">
        <f t="shared" si="455"/>
        <v>15000</v>
      </c>
      <c r="BQ418" s="427">
        <f t="shared" si="456"/>
        <v>53000</v>
      </c>
      <c r="BR418" s="427">
        <f t="shared" si="457"/>
        <v>30000</v>
      </c>
      <c r="BS418" s="427">
        <f t="shared" si="458"/>
        <v>4000</v>
      </c>
      <c r="BT418" s="427">
        <f t="shared" si="459"/>
        <v>110000</v>
      </c>
      <c r="BU418" s="427">
        <f t="shared" si="460"/>
        <v>36000</v>
      </c>
      <c r="BV418" s="427">
        <f t="shared" si="461"/>
        <v>36000</v>
      </c>
      <c r="BW418" s="427">
        <f t="shared" si="462"/>
        <v>365000</v>
      </c>
      <c r="BX418" s="427">
        <f t="shared" si="463"/>
        <v>144000</v>
      </c>
      <c r="BY418" s="427">
        <f t="shared" si="464"/>
        <v>19000</v>
      </c>
      <c r="BZ418" s="427">
        <f t="shared" si="465"/>
        <v>145000</v>
      </c>
      <c r="CA418" s="427">
        <f t="shared" si="466"/>
        <v>74000</v>
      </c>
      <c r="CB418" s="233">
        <f t="shared" si="467"/>
        <v>1000</v>
      </c>
      <c r="CC418" s="233">
        <f t="shared" si="468"/>
        <v>365000</v>
      </c>
      <c r="CD418" s="233">
        <f t="shared" si="469"/>
        <v>39000</v>
      </c>
      <c r="CE418" s="428">
        <f t="shared" si="477"/>
        <v>55</v>
      </c>
      <c r="CF418" s="426">
        <f t="shared" si="470"/>
        <v>16</v>
      </c>
      <c r="CG418" s="426">
        <f t="shared" si="471"/>
        <v>4</v>
      </c>
      <c r="CH418" s="426">
        <f t="shared" si="472"/>
        <v>3</v>
      </c>
      <c r="CI418" s="426">
        <f t="shared" si="473"/>
        <v>21</v>
      </c>
      <c r="CJ418" s="426">
        <f t="shared" si="474"/>
        <v>4</v>
      </c>
      <c r="CK418" s="426">
        <f t="shared" si="475"/>
        <v>7</v>
      </c>
    </row>
    <row r="419" spans="1:89" ht="24">
      <c r="A419" s="253">
        <f t="shared" ref="A419:A482" si="478">LEFT(B419,5)*1</f>
        <v>54404</v>
      </c>
      <c r="B419" s="236" t="s">
        <v>359</v>
      </c>
      <c r="C419" s="99" t="b">
        <f t="shared" si="476"/>
        <v>1</v>
      </c>
      <c r="D419" s="492" t="s">
        <v>359</v>
      </c>
      <c r="E419" s="491"/>
      <c r="F419" s="491"/>
      <c r="G419" s="491">
        <v>10000</v>
      </c>
      <c r="H419" s="491"/>
      <c r="I419" s="493">
        <v>750</v>
      </c>
      <c r="J419" s="491"/>
      <c r="K419" s="491"/>
      <c r="L419" s="491"/>
      <c r="M419" s="491"/>
      <c r="N419" s="491"/>
      <c r="O419" s="491"/>
      <c r="P419" s="491"/>
      <c r="Q419" s="491">
        <v>5000</v>
      </c>
      <c r="R419" s="491"/>
      <c r="S419" s="491">
        <v>29617.5</v>
      </c>
      <c r="T419" s="491"/>
      <c r="U419" s="491"/>
      <c r="V419" s="491"/>
      <c r="W419" s="491"/>
      <c r="X419" s="491"/>
      <c r="Y419" s="491"/>
      <c r="Z419" s="491"/>
      <c r="AA419" s="491"/>
      <c r="AB419" s="491">
        <v>315299</v>
      </c>
      <c r="AC419" s="491"/>
      <c r="AD419" s="491"/>
      <c r="AE419" s="491">
        <v>4031.2200000000003</v>
      </c>
      <c r="AF419" s="491"/>
      <c r="AG419" s="491"/>
      <c r="AH419" s="491"/>
      <c r="AI419" s="491"/>
      <c r="AJ419" s="491"/>
      <c r="AK419" s="491"/>
      <c r="AL419" s="491"/>
      <c r="AM419" s="491"/>
      <c r="AN419" s="491"/>
      <c r="AO419" s="491"/>
      <c r="AP419" s="491"/>
      <c r="AQ419" s="491"/>
      <c r="AR419" s="491"/>
      <c r="AS419" s="491"/>
      <c r="AT419" s="491"/>
      <c r="AU419" s="491"/>
      <c r="AV419" s="491"/>
      <c r="AW419" s="491"/>
      <c r="AX419" s="491"/>
      <c r="AY419" s="491"/>
      <c r="AZ419" s="491"/>
      <c r="BA419" s="491"/>
      <c r="BB419" s="491"/>
      <c r="BC419" s="498"/>
      <c r="BD419" s="491"/>
      <c r="BE419" s="491"/>
      <c r="BF419" s="491"/>
      <c r="BG419" s="491"/>
      <c r="BH419" s="491">
        <v>364697.72</v>
      </c>
      <c r="BJ419" s="427">
        <f t="shared" si="449"/>
        <v>0</v>
      </c>
      <c r="BK419" s="427">
        <f t="shared" si="450"/>
        <v>0</v>
      </c>
      <c r="BL419" s="427">
        <f t="shared" si="451"/>
        <v>0</v>
      </c>
      <c r="BM419" s="427">
        <f t="shared" si="452"/>
        <v>0</v>
      </c>
      <c r="BN419" s="427">
        <f t="shared" si="453"/>
        <v>0</v>
      </c>
      <c r="BO419" s="427">
        <f t="shared" si="454"/>
        <v>0</v>
      </c>
      <c r="BP419" s="427">
        <f t="shared" si="455"/>
        <v>0</v>
      </c>
      <c r="BQ419" s="427">
        <f t="shared" si="456"/>
        <v>0</v>
      </c>
      <c r="BR419" s="427">
        <f t="shared" si="457"/>
        <v>0</v>
      </c>
      <c r="BS419" s="427">
        <f t="shared" si="458"/>
        <v>5000</v>
      </c>
      <c r="BT419" s="427">
        <f t="shared" si="459"/>
        <v>30000</v>
      </c>
      <c r="BU419" s="427">
        <f t="shared" si="460"/>
        <v>13000</v>
      </c>
      <c r="BV419" s="427">
        <f t="shared" si="461"/>
        <v>10000</v>
      </c>
      <c r="BW419" s="427">
        <f t="shared" si="462"/>
        <v>316000</v>
      </c>
      <c r="BX419" s="427">
        <f t="shared" si="463"/>
        <v>163000</v>
      </c>
      <c r="BY419" s="427">
        <f t="shared" si="464"/>
        <v>1000</v>
      </c>
      <c r="BZ419" s="427">
        <f t="shared" si="465"/>
        <v>1000</v>
      </c>
      <c r="CA419" s="427">
        <f t="shared" si="466"/>
        <v>1000</v>
      </c>
      <c r="CB419" s="233">
        <f t="shared" si="467"/>
        <v>1000</v>
      </c>
      <c r="CC419" s="233">
        <f t="shared" si="468"/>
        <v>316000</v>
      </c>
      <c r="CD419" s="233">
        <f t="shared" si="469"/>
        <v>61000</v>
      </c>
      <c r="CE419" s="428">
        <f t="shared" si="477"/>
        <v>6</v>
      </c>
      <c r="CF419" s="426">
        <f t="shared" si="470"/>
        <v>0</v>
      </c>
      <c r="CG419" s="426">
        <f t="shared" si="471"/>
        <v>0</v>
      </c>
      <c r="CH419" s="426">
        <f t="shared" si="472"/>
        <v>0</v>
      </c>
      <c r="CI419" s="426">
        <f t="shared" si="473"/>
        <v>3</v>
      </c>
      <c r="CJ419" s="426">
        <f t="shared" si="474"/>
        <v>2</v>
      </c>
      <c r="CK419" s="426">
        <f t="shared" si="475"/>
        <v>2</v>
      </c>
    </row>
    <row r="420" spans="1:89">
      <c r="A420" s="253">
        <f t="shared" si="478"/>
        <v>54405</v>
      </c>
      <c r="B420" s="236" t="s">
        <v>360</v>
      </c>
      <c r="C420" s="99" t="b">
        <f t="shared" si="476"/>
        <v>1</v>
      </c>
      <c r="D420" s="492" t="s">
        <v>360</v>
      </c>
      <c r="E420" s="491">
        <v>14315.04</v>
      </c>
      <c r="F420" s="491">
        <v>30986.14</v>
      </c>
      <c r="G420" s="491">
        <v>62614</v>
      </c>
      <c r="H420" s="491">
        <v>5331.3600000000006</v>
      </c>
      <c r="I420" s="493">
        <v>130808.25999999998</v>
      </c>
      <c r="J420" s="491">
        <v>47472.56</v>
      </c>
      <c r="K420" s="491">
        <v>91769.84</v>
      </c>
      <c r="L420" s="491"/>
      <c r="M420" s="491"/>
      <c r="N420" s="491">
        <v>1035</v>
      </c>
      <c r="O420" s="491"/>
      <c r="P420" s="491">
        <v>73266.73</v>
      </c>
      <c r="Q420" s="491">
        <v>50797.85</v>
      </c>
      <c r="R420" s="491"/>
      <c r="S420" s="491">
        <v>47963.47</v>
      </c>
      <c r="T420" s="491">
        <v>8341</v>
      </c>
      <c r="U420" s="491"/>
      <c r="V420" s="491">
        <v>3023.74</v>
      </c>
      <c r="W420" s="491">
        <v>54391.119999999995</v>
      </c>
      <c r="X420" s="491">
        <v>65712.33</v>
      </c>
      <c r="Y420" s="491">
        <v>27131.55</v>
      </c>
      <c r="Z420" s="491">
        <v>154298.53</v>
      </c>
      <c r="AA420" s="491">
        <v>14683.79</v>
      </c>
      <c r="AB420" s="491">
        <v>534732</v>
      </c>
      <c r="AC420" s="491">
        <v>1850</v>
      </c>
      <c r="AD420" s="491">
        <v>16500</v>
      </c>
      <c r="AE420" s="491">
        <v>11520.059999999996</v>
      </c>
      <c r="AF420" s="491"/>
      <c r="AG420" s="491">
        <v>87494.570000000022</v>
      </c>
      <c r="AH420" s="491"/>
      <c r="AI420" s="491"/>
      <c r="AJ420" s="491">
        <v>39883.229999999996</v>
      </c>
      <c r="AK420" s="491">
        <v>15032.380000000005</v>
      </c>
      <c r="AL420" s="491">
        <v>12106.65</v>
      </c>
      <c r="AM420" s="491">
        <v>15873.830000000002</v>
      </c>
      <c r="AN420" s="491">
        <v>5593.78</v>
      </c>
      <c r="AO420" s="491"/>
      <c r="AP420" s="491">
        <v>17620.379999999997</v>
      </c>
      <c r="AQ420" s="491"/>
      <c r="AR420" s="491">
        <v>2625</v>
      </c>
      <c r="AS420" s="491">
        <v>1052.44</v>
      </c>
      <c r="AT420" s="491">
        <v>3044.99</v>
      </c>
      <c r="AU420" s="491">
        <v>8539.81</v>
      </c>
      <c r="AV420" s="491"/>
      <c r="AW420" s="491">
        <v>213.72</v>
      </c>
      <c r="AX420" s="491">
        <v>7699.46</v>
      </c>
      <c r="AY420" s="491"/>
      <c r="AZ420" s="491">
        <v>8244.83</v>
      </c>
      <c r="BA420" s="491"/>
      <c r="BB420" s="491"/>
      <c r="BC420" s="498"/>
      <c r="BD420" s="491"/>
      <c r="BE420" s="491">
        <v>365</v>
      </c>
      <c r="BF420" s="491">
        <v>4510</v>
      </c>
      <c r="BG420" s="491">
        <v>19293.45</v>
      </c>
      <c r="BH420" s="491">
        <v>1697737.89</v>
      </c>
      <c r="BJ420" s="427">
        <f t="shared" si="449"/>
        <v>1000</v>
      </c>
      <c r="BK420" s="427">
        <f t="shared" si="450"/>
        <v>18000</v>
      </c>
      <c r="BL420" s="427">
        <f t="shared" si="451"/>
        <v>7000</v>
      </c>
      <c r="BM420" s="427">
        <f t="shared" si="452"/>
        <v>1000</v>
      </c>
      <c r="BN420" s="427">
        <f t="shared" si="453"/>
        <v>20000</v>
      </c>
      <c r="BO420" s="427">
        <f t="shared" si="454"/>
        <v>9000</v>
      </c>
      <c r="BP420" s="427">
        <f t="shared" si="455"/>
        <v>13000</v>
      </c>
      <c r="BQ420" s="427">
        <f t="shared" si="456"/>
        <v>16000</v>
      </c>
      <c r="BR420" s="427">
        <f t="shared" si="457"/>
        <v>15000</v>
      </c>
      <c r="BS420" s="427">
        <f t="shared" si="458"/>
        <v>2000</v>
      </c>
      <c r="BT420" s="427">
        <f t="shared" si="459"/>
        <v>92000</v>
      </c>
      <c r="BU420" s="427">
        <f t="shared" si="460"/>
        <v>29000</v>
      </c>
      <c r="BV420" s="427">
        <f t="shared" si="461"/>
        <v>40000</v>
      </c>
      <c r="BW420" s="427">
        <f t="shared" si="462"/>
        <v>535000</v>
      </c>
      <c r="BX420" s="427">
        <f t="shared" si="463"/>
        <v>198000</v>
      </c>
      <c r="BY420" s="427">
        <f t="shared" si="464"/>
        <v>66000</v>
      </c>
      <c r="BZ420" s="427">
        <f t="shared" si="465"/>
        <v>131000</v>
      </c>
      <c r="CA420" s="427">
        <f t="shared" si="466"/>
        <v>90000</v>
      </c>
      <c r="CB420" s="233">
        <f t="shared" si="467"/>
        <v>1000</v>
      </c>
      <c r="CC420" s="233">
        <f t="shared" si="468"/>
        <v>535000</v>
      </c>
      <c r="CD420" s="233">
        <f t="shared" si="469"/>
        <v>44000</v>
      </c>
      <c r="CE420" s="428">
        <f t="shared" si="477"/>
        <v>39</v>
      </c>
      <c r="CF420" s="426">
        <f t="shared" si="470"/>
        <v>9</v>
      </c>
      <c r="CG420" s="426">
        <f t="shared" si="471"/>
        <v>3</v>
      </c>
      <c r="CH420" s="426">
        <f t="shared" si="472"/>
        <v>3</v>
      </c>
      <c r="CI420" s="426">
        <f t="shared" si="473"/>
        <v>16</v>
      </c>
      <c r="CJ420" s="426">
        <f t="shared" si="474"/>
        <v>4</v>
      </c>
      <c r="CK420" s="426">
        <f t="shared" si="475"/>
        <v>5</v>
      </c>
    </row>
    <row r="421" spans="1:89" ht="24">
      <c r="A421" s="253">
        <f t="shared" si="478"/>
        <v>54406</v>
      </c>
      <c r="B421" s="236" t="s">
        <v>361</v>
      </c>
      <c r="C421" s="99" t="b">
        <f t="shared" si="476"/>
        <v>1</v>
      </c>
      <c r="D421" s="492" t="s">
        <v>361</v>
      </c>
      <c r="E421" s="491">
        <v>7210.01</v>
      </c>
      <c r="F421" s="491">
        <v>11599.810000000003</v>
      </c>
      <c r="G421" s="491"/>
      <c r="H421" s="491">
        <v>11088.24</v>
      </c>
      <c r="I421" s="493">
        <v>7057.91</v>
      </c>
      <c r="J421" s="491"/>
      <c r="K421" s="491"/>
      <c r="L421" s="491"/>
      <c r="M421" s="491"/>
      <c r="N421" s="491">
        <v>853.69999999999993</v>
      </c>
      <c r="O421" s="491"/>
      <c r="P421" s="491"/>
      <c r="Q421" s="491">
        <v>17528.110000000004</v>
      </c>
      <c r="R421" s="491">
        <v>3962.4</v>
      </c>
      <c r="S421" s="491"/>
      <c r="T421" s="491"/>
      <c r="U421" s="491"/>
      <c r="V421" s="491"/>
      <c r="W421" s="491">
        <v>23868.600000000002</v>
      </c>
      <c r="X421" s="491">
        <v>7094.94</v>
      </c>
      <c r="Y421" s="491"/>
      <c r="Z421" s="491">
        <v>15955.699999999997</v>
      </c>
      <c r="AA421" s="491"/>
      <c r="AB421" s="491">
        <v>171650</v>
      </c>
      <c r="AC421" s="491">
        <v>689.55</v>
      </c>
      <c r="AD421" s="491"/>
      <c r="AE421" s="491"/>
      <c r="AF421" s="491"/>
      <c r="AG421" s="491">
        <v>18374.350000000006</v>
      </c>
      <c r="AH421" s="491">
        <v>11906.75</v>
      </c>
      <c r="AI421" s="491"/>
      <c r="AJ421" s="491">
        <v>7624.7699999999995</v>
      </c>
      <c r="AK421" s="491">
        <v>457.39999999999992</v>
      </c>
      <c r="AL421" s="491"/>
      <c r="AM421" s="491"/>
      <c r="AN421" s="491">
        <v>11507.199999999999</v>
      </c>
      <c r="AO421" s="491"/>
      <c r="AP421" s="491">
        <v>4558.1900000000005</v>
      </c>
      <c r="AQ421" s="491"/>
      <c r="AR421" s="491">
        <v>2723</v>
      </c>
      <c r="AS421" s="491"/>
      <c r="AT421" s="491">
        <v>595.5200000000001</v>
      </c>
      <c r="AU421" s="491"/>
      <c r="AV421" s="491">
        <v>4081.05</v>
      </c>
      <c r="AW421" s="491"/>
      <c r="AX421" s="491">
        <v>7817.33</v>
      </c>
      <c r="AY421" s="491">
        <v>1587</v>
      </c>
      <c r="AZ421" s="491">
        <v>46459.470000000008</v>
      </c>
      <c r="BA421" s="491">
        <v>2113</v>
      </c>
      <c r="BB421" s="491">
        <v>1398.76</v>
      </c>
      <c r="BC421" s="498"/>
      <c r="BD421" s="491">
        <v>15654.74</v>
      </c>
      <c r="BE421" s="491">
        <v>418.2</v>
      </c>
      <c r="BF421" s="491"/>
      <c r="BG421" s="491">
        <v>4770.54</v>
      </c>
      <c r="BH421" s="491">
        <v>420606.24000000005</v>
      </c>
      <c r="BJ421" s="427">
        <f t="shared" si="449"/>
        <v>1000</v>
      </c>
      <c r="BK421" s="427">
        <f t="shared" si="450"/>
        <v>47000</v>
      </c>
      <c r="BL421" s="427">
        <f t="shared" si="451"/>
        <v>9000</v>
      </c>
      <c r="BM421" s="427">
        <f t="shared" si="452"/>
        <v>1000</v>
      </c>
      <c r="BN421" s="427">
        <f t="shared" si="453"/>
        <v>16000</v>
      </c>
      <c r="BO421" s="427">
        <f t="shared" si="454"/>
        <v>7000</v>
      </c>
      <c r="BP421" s="427">
        <f t="shared" si="455"/>
        <v>1000</v>
      </c>
      <c r="BQ421" s="427">
        <f t="shared" si="456"/>
        <v>1000</v>
      </c>
      <c r="BR421" s="427">
        <f t="shared" si="457"/>
        <v>1000</v>
      </c>
      <c r="BS421" s="427">
        <f t="shared" si="458"/>
        <v>1000</v>
      </c>
      <c r="BT421" s="427">
        <f t="shared" si="459"/>
        <v>24000</v>
      </c>
      <c r="BU421" s="427">
        <f t="shared" si="460"/>
        <v>11000</v>
      </c>
      <c r="BV421" s="427">
        <f t="shared" si="461"/>
        <v>8000</v>
      </c>
      <c r="BW421" s="427">
        <f t="shared" si="462"/>
        <v>172000</v>
      </c>
      <c r="BX421" s="427">
        <f t="shared" si="463"/>
        <v>66000</v>
      </c>
      <c r="BY421" s="427">
        <f t="shared" si="464"/>
        <v>8000</v>
      </c>
      <c r="BZ421" s="427">
        <f t="shared" si="465"/>
        <v>19000</v>
      </c>
      <c r="CA421" s="427">
        <f t="shared" si="466"/>
        <v>11000</v>
      </c>
      <c r="CB421" s="233">
        <f t="shared" si="467"/>
        <v>1000</v>
      </c>
      <c r="CC421" s="233">
        <f t="shared" si="468"/>
        <v>172000</v>
      </c>
      <c r="CD421" s="233">
        <f t="shared" si="469"/>
        <v>15000</v>
      </c>
      <c r="CE421" s="428">
        <f t="shared" si="477"/>
        <v>29</v>
      </c>
      <c r="CF421" s="426">
        <f t="shared" si="470"/>
        <v>10</v>
      </c>
      <c r="CG421" s="426">
        <f t="shared" si="471"/>
        <v>3</v>
      </c>
      <c r="CH421" s="426">
        <f t="shared" si="472"/>
        <v>1</v>
      </c>
      <c r="CI421" s="426">
        <f t="shared" si="473"/>
        <v>9</v>
      </c>
      <c r="CJ421" s="426">
        <f t="shared" si="474"/>
        <v>3</v>
      </c>
      <c r="CK421" s="426">
        <f t="shared" ref="CK421:CK452" si="479">COUNT($I421,$L590,$P590,$U421,$X421,$AG421,$AI421)</f>
        <v>3</v>
      </c>
    </row>
    <row r="422" spans="1:89" ht="24">
      <c r="A422" s="253">
        <f t="shared" si="478"/>
        <v>54407</v>
      </c>
      <c r="B422" s="236" t="s">
        <v>362</v>
      </c>
      <c r="C422" s="99" t="b">
        <f t="shared" si="476"/>
        <v>1</v>
      </c>
      <c r="D422" s="492" t="s">
        <v>362</v>
      </c>
      <c r="E422" s="491">
        <v>12600</v>
      </c>
      <c r="F422" s="491">
        <v>16450.02</v>
      </c>
      <c r="G422" s="491">
        <v>3246.93</v>
      </c>
      <c r="H422" s="491">
        <v>792</v>
      </c>
      <c r="I422" s="493"/>
      <c r="J422" s="491">
        <v>33267.519999999997</v>
      </c>
      <c r="K422" s="491"/>
      <c r="L422" s="491">
        <v>-11400.010000000007</v>
      </c>
      <c r="M422" s="491"/>
      <c r="N422" s="491">
        <v>5385.01</v>
      </c>
      <c r="O422" s="491">
        <v>5400</v>
      </c>
      <c r="P422" s="491"/>
      <c r="Q422" s="491"/>
      <c r="R422" s="491">
        <v>2875.4400000000005</v>
      </c>
      <c r="S422" s="491">
        <v>5660</v>
      </c>
      <c r="T422" s="491"/>
      <c r="U422" s="491"/>
      <c r="V422" s="491">
        <v>900</v>
      </c>
      <c r="W422" s="491">
        <v>4534.9999999999991</v>
      </c>
      <c r="X422" s="491"/>
      <c r="Y422" s="491"/>
      <c r="Z422" s="491"/>
      <c r="AA422" s="491"/>
      <c r="AB422" s="491">
        <v>199000</v>
      </c>
      <c r="AC422" s="491">
        <v>4264.42</v>
      </c>
      <c r="AD422" s="491">
        <v>12390</v>
      </c>
      <c r="AE422" s="491">
        <v>42485.020000000004</v>
      </c>
      <c r="AF422" s="491">
        <v>11550</v>
      </c>
      <c r="AG422" s="491">
        <v>36000.030000000006</v>
      </c>
      <c r="AH422" s="491">
        <v>15960.02</v>
      </c>
      <c r="AI422" s="491"/>
      <c r="AJ422" s="491">
        <v>14091.51</v>
      </c>
      <c r="AK422" s="491">
        <v>3000</v>
      </c>
      <c r="AL422" s="491">
        <v>5500.0000000000018</v>
      </c>
      <c r="AM422" s="491">
        <v>46327.280000000006</v>
      </c>
      <c r="AN422" s="491">
        <v>885.44</v>
      </c>
      <c r="AO422" s="491"/>
      <c r="AP422" s="491"/>
      <c r="AQ422" s="491">
        <v>1468.59</v>
      </c>
      <c r="AR422" s="491">
        <v>900</v>
      </c>
      <c r="AS422" s="491"/>
      <c r="AT422" s="491">
        <v>1055.3999999999999</v>
      </c>
      <c r="AU422" s="491">
        <v>8202.5</v>
      </c>
      <c r="AV422" s="491">
        <v>2022.78</v>
      </c>
      <c r="AW422" s="491">
        <v>1960.22</v>
      </c>
      <c r="AX422" s="491">
        <v>600</v>
      </c>
      <c r="AY422" s="491">
        <v>450</v>
      </c>
      <c r="AZ422" s="491">
        <v>-1390.06</v>
      </c>
      <c r="BA422" s="491"/>
      <c r="BB422" s="491">
        <v>980.79</v>
      </c>
      <c r="BC422" s="498">
        <v>2551.54</v>
      </c>
      <c r="BD422" s="491"/>
      <c r="BE422" s="491">
        <v>-2284.85</v>
      </c>
      <c r="BF422" s="491">
        <v>11550</v>
      </c>
      <c r="BG422" s="491">
        <v>19206.989999999998</v>
      </c>
      <c r="BH422" s="491">
        <v>518439.52999999991</v>
      </c>
      <c r="BJ422" s="427">
        <f t="shared" si="449"/>
        <v>-2000</v>
      </c>
      <c r="BK422" s="427">
        <f t="shared" si="450"/>
        <v>9000</v>
      </c>
      <c r="BL422" s="427">
        <f t="shared" si="451"/>
        <v>2000</v>
      </c>
      <c r="BM422" s="427">
        <f t="shared" si="452"/>
        <v>-3000</v>
      </c>
      <c r="BN422" s="427">
        <f t="shared" si="453"/>
        <v>20000</v>
      </c>
      <c r="BO422" s="427">
        <f t="shared" si="454"/>
        <v>10000</v>
      </c>
      <c r="BP422" s="427">
        <f t="shared" si="455"/>
        <v>3000</v>
      </c>
      <c r="BQ422" s="427">
        <f t="shared" si="456"/>
        <v>47000</v>
      </c>
      <c r="BR422" s="427">
        <f t="shared" si="457"/>
        <v>19000</v>
      </c>
      <c r="BS422" s="427">
        <f t="shared" si="458"/>
        <v>1000</v>
      </c>
      <c r="BT422" s="427">
        <f t="shared" si="459"/>
        <v>43000</v>
      </c>
      <c r="BU422" s="427">
        <f t="shared" si="460"/>
        <v>13000</v>
      </c>
      <c r="BV422" s="427">
        <f t="shared" si="461"/>
        <v>4000</v>
      </c>
      <c r="BW422" s="427">
        <f t="shared" si="462"/>
        <v>199000</v>
      </c>
      <c r="BX422" s="427">
        <f t="shared" si="463"/>
        <v>73000</v>
      </c>
      <c r="BY422" s="427">
        <f t="shared" si="464"/>
        <v>-12000</v>
      </c>
      <c r="BZ422" s="427">
        <f t="shared" si="465"/>
        <v>37000</v>
      </c>
      <c r="CA422" s="427">
        <f t="shared" si="466"/>
        <v>13000</v>
      </c>
      <c r="CB422" s="233">
        <f t="shared" si="467"/>
        <v>-12000</v>
      </c>
      <c r="CC422" s="233">
        <f t="shared" si="468"/>
        <v>199000</v>
      </c>
      <c r="CD422" s="233">
        <f t="shared" si="469"/>
        <v>14000</v>
      </c>
      <c r="CE422" s="428">
        <f t="shared" si="477"/>
        <v>38</v>
      </c>
      <c r="CF422" s="426">
        <f t="shared" si="470"/>
        <v>12</v>
      </c>
      <c r="CG422" s="426">
        <f t="shared" si="471"/>
        <v>3</v>
      </c>
      <c r="CH422" s="426">
        <f t="shared" si="472"/>
        <v>3</v>
      </c>
      <c r="CI422" s="426">
        <f t="shared" si="473"/>
        <v>15</v>
      </c>
      <c r="CJ422" s="426">
        <f t="shared" si="474"/>
        <v>3</v>
      </c>
      <c r="CK422" s="426">
        <f t="shared" si="479"/>
        <v>3</v>
      </c>
    </row>
    <row r="423" spans="1:89" ht="24">
      <c r="A423" s="253">
        <f t="shared" si="478"/>
        <v>54501</v>
      </c>
      <c r="B423" s="236" t="s">
        <v>363</v>
      </c>
      <c r="C423" s="99" t="e">
        <f t="shared" si="476"/>
        <v>#N/A</v>
      </c>
      <c r="D423" s="492" t="e">
        <v>#N/A</v>
      </c>
      <c r="E423" s="491"/>
      <c r="F423" s="491"/>
      <c r="G423" s="491"/>
      <c r="H423" s="491"/>
      <c r="I423" s="493"/>
      <c r="J423" s="491"/>
      <c r="K423" s="491"/>
      <c r="L423" s="491"/>
      <c r="M423" s="491"/>
      <c r="N423" s="491"/>
      <c r="O423" s="491"/>
      <c r="P423" s="491"/>
      <c r="Q423" s="491"/>
      <c r="R423" s="491"/>
      <c r="S423" s="491"/>
      <c r="T423" s="491"/>
      <c r="U423" s="491"/>
      <c r="V423" s="491"/>
      <c r="W423" s="491"/>
      <c r="X423" s="491"/>
      <c r="Y423" s="491"/>
      <c r="Z423" s="491"/>
      <c r="AA423" s="491"/>
      <c r="AB423" s="491"/>
      <c r="AC423" s="491"/>
      <c r="AD423" s="491"/>
      <c r="AE423" s="491"/>
      <c r="AF423" s="491"/>
      <c r="AG423" s="491"/>
      <c r="AH423" s="491"/>
      <c r="AI423" s="491"/>
      <c r="AJ423" s="491"/>
      <c r="AK423" s="491"/>
      <c r="AL423" s="491"/>
      <c r="AM423" s="491"/>
      <c r="AN423" s="491"/>
      <c r="AO423" s="491"/>
      <c r="AP423" s="491"/>
      <c r="AQ423" s="491"/>
      <c r="AR423" s="491"/>
      <c r="AS423" s="491"/>
      <c r="AT423" s="491"/>
      <c r="AU423" s="491"/>
      <c r="AV423" s="491"/>
      <c r="AW423" s="491"/>
      <c r="AX423" s="491"/>
      <c r="AY423" s="491"/>
      <c r="AZ423" s="491"/>
      <c r="BA423" s="491"/>
      <c r="BB423" s="491"/>
      <c r="BC423" s="498"/>
      <c r="BD423" s="491"/>
      <c r="BE423" s="491"/>
      <c r="BF423" s="491"/>
      <c r="BG423" s="491"/>
      <c r="BH423" s="491"/>
      <c r="BJ423" s="427">
        <f t="shared" si="449"/>
        <v>0</v>
      </c>
      <c r="BK423" s="427">
        <f t="shared" si="450"/>
        <v>0</v>
      </c>
      <c r="BL423" s="427">
        <f t="shared" si="451"/>
        <v>0</v>
      </c>
      <c r="BM423" s="427">
        <f t="shared" si="452"/>
        <v>0</v>
      </c>
      <c r="BN423" s="427">
        <f t="shared" si="453"/>
        <v>0</v>
      </c>
      <c r="BO423" s="427">
        <f t="shared" si="454"/>
        <v>0</v>
      </c>
      <c r="BP423" s="427">
        <f t="shared" si="455"/>
        <v>0</v>
      </c>
      <c r="BQ423" s="427">
        <f t="shared" si="456"/>
        <v>0</v>
      </c>
      <c r="BR423" s="427">
        <f t="shared" si="457"/>
        <v>0</v>
      </c>
      <c r="BS423" s="427">
        <f t="shared" si="458"/>
        <v>0</v>
      </c>
      <c r="BT423" s="427">
        <f t="shared" si="459"/>
        <v>0</v>
      </c>
      <c r="BU423" s="427">
        <f t="shared" si="460"/>
        <v>0</v>
      </c>
      <c r="BV423" s="427">
        <f t="shared" si="461"/>
        <v>0</v>
      </c>
      <c r="BW423" s="427">
        <f t="shared" si="462"/>
        <v>0</v>
      </c>
      <c r="BX423" s="427">
        <f t="shared" si="463"/>
        <v>0</v>
      </c>
      <c r="BY423" s="427">
        <f t="shared" si="464"/>
        <v>0</v>
      </c>
      <c r="BZ423" s="427">
        <f t="shared" si="465"/>
        <v>0</v>
      </c>
      <c r="CA423" s="427">
        <f t="shared" si="466"/>
        <v>0</v>
      </c>
      <c r="CB423" s="233">
        <f t="shared" si="467"/>
        <v>0</v>
      </c>
      <c r="CC423" s="233">
        <f t="shared" si="468"/>
        <v>0</v>
      </c>
      <c r="CD423" s="233">
        <f t="shared" si="469"/>
        <v>0</v>
      </c>
      <c r="CE423" s="428">
        <f t="shared" si="477"/>
        <v>0</v>
      </c>
      <c r="CF423" s="426">
        <f t="shared" si="470"/>
        <v>0</v>
      </c>
      <c r="CG423" s="426">
        <f t="shared" si="471"/>
        <v>0</v>
      </c>
      <c r="CH423" s="426">
        <f t="shared" si="472"/>
        <v>0</v>
      </c>
      <c r="CI423" s="426">
        <f t="shared" si="473"/>
        <v>0</v>
      </c>
      <c r="CJ423" s="426">
        <f t="shared" si="474"/>
        <v>0</v>
      </c>
      <c r="CK423" s="426">
        <f t="shared" si="479"/>
        <v>0</v>
      </c>
    </row>
    <row r="424" spans="1:89" ht="24">
      <c r="A424" s="253">
        <f t="shared" si="478"/>
        <v>54601</v>
      </c>
      <c r="B424" s="236" t="s">
        <v>364</v>
      </c>
      <c r="C424" s="99" t="b">
        <f t="shared" si="476"/>
        <v>1</v>
      </c>
      <c r="D424" s="492" t="s">
        <v>364</v>
      </c>
      <c r="E424" s="491"/>
      <c r="F424" s="491">
        <v>700</v>
      </c>
      <c r="G424" s="491">
        <v>5400</v>
      </c>
      <c r="H424" s="491"/>
      <c r="I424" s="493"/>
      <c r="J424" s="491"/>
      <c r="K424" s="491">
        <v>42296.619999999995</v>
      </c>
      <c r="L424" s="491"/>
      <c r="M424" s="491"/>
      <c r="N424" s="491"/>
      <c r="O424" s="491"/>
      <c r="P424" s="491"/>
      <c r="Q424" s="491">
        <v>20625</v>
      </c>
      <c r="R424" s="491">
        <v>2283.0300000000002</v>
      </c>
      <c r="S424" s="491">
        <v>5</v>
      </c>
      <c r="T424" s="491"/>
      <c r="U424" s="491"/>
      <c r="V424" s="491"/>
      <c r="W424" s="491">
        <v>2370</v>
      </c>
      <c r="X424" s="491"/>
      <c r="Y424" s="491"/>
      <c r="Z424" s="491">
        <v>5500</v>
      </c>
      <c r="AA424" s="491"/>
      <c r="AB424" s="491">
        <v>16300</v>
      </c>
      <c r="AC424" s="491"/>
      <c r="AD424" s="491"/>
      <c r="AE424" s="491">
        <v>46665.99</v>
      </c>
      <c r="AF424" s="491">
        <v>8367.5</v>
      </c>
      <c r="AG424" s="491">
        <v>2495.5</v>
      </c>
      <c r="AH424" s="491"/>
      <c r="AI424" s="491">
        <v>48111.77</v>
      </c>
      <c r="AJ424" s="491">
        <v>2500</v>
      </c>
      <c r="AK424" s="491"/>
      <c r="AL424" s="491"/>
      <c r="AM424" s="491"/>
      <c r="AN424" s="491">
        <v>78109.63</v>
      </c>
      <c r="AO424" s="491"/>
      <c r="AP424" s="491">
        <v>938.15</v>
      </c>
      <c r="AQ424" s="491">
        <v>9823.93</v>
      </c>
      <c r="AR424" s="491"/>
      <c r="AS424" s="491">
        <v>71473.36</v>
      </c>
      <c r="AT424" s="491">
        <v>500</v>
      </c>
      <c r="AU424" s="491"/>
      <c r="AV424" s="491">
        <v>5000</v>
      </c>
      <c r="AW424" s="491">
        <v>43883.24</v>
      </c>
      <c r="AX424" s="491">
        <v>10647.1</v>
      </c>
      <c r="AY424" s="491"/>
      <c r="AZ424" s="491">
        <v>194631.5</v>
      </c>
      <c r="BA424" s="491">
        <v>200</v>
      </c>
      <c r="BB424" s="491">
        <v>23333.34</v>
      </c>
      <c r="BC424" s="498">
        <v>68250</v>
      </c>
      <c r="BD424" s="491">
        <v>18997.5</v>
      </c>
      <c r="BE424" s="491"/>
      <c r="BF424" s="491"/>
      <c r="BG424" s="491"/>
      <c r="BH424" s="491">
        <v>729408.16</v>
      </c>
      <c r="BJ424" s="427">
        <f t="shared" si="449"/>
        <v>1000</v>
      </c>
      <c r="BK424" s="427">
        <f t="shared" si="450"/>
        <v>195000</v>
      </c>
      <c r="BL424" s="427">
        <f t="shared" si="451"/>
        <v>43000</v>
      </c>
      <c r="BM424" s="427">
        <f t="shared" si="452"/>
        <v>19000</v>
      </c>
      <c r="BN424" s="427">
        <f t="shared" si="453"/>
        <v>19000</v>
      </c>
      <c r="BO424" s="427">
        <f t="shared" si="454"/>
        <v>19000</v>
      </c>
      <c r="BP424" s="427">
        <f t="shared" si="455"/>
        <v>0</v>
      </c>
      <c r="BQ424" s="427">
        <f t="shared" si="456"/>
        <v>0</v>
      </c>
      <c r="BR424" s="427">
        <f t="shared" si="457"/>
        <v>0</v>
      </c>
      <c r="BS424" s="427">
        <f t="shared" si="458"/>
        <v>1000</v>
      </c>
      <c r="BT424" s="427">
        <f t="shared" si="459"/>
        <v>47000</v>
      </c>
      <c r="BU424" s="427">
        <f t="shared" si="460"/>
        <v>16000</v>
      </c>
      <c r="BV424" s="427">
        <f t="shared" si="461"/>
        <v>3000</v>
      </c>
      <c r="BW424" s="427">
        <f t="shared" si="462"/>
        <v>17000</v>
      </c>
      <c r="BX424" s="427">
        <f t="shared" si="463"/>
        <v>8000</v>
      </c>
      <c r="BY424" s="427">
        <f t="shared" si="464"/>
        <v>3000</v>
      </c>
      <c r="BZ424" s="427">
        <f t="shared" si="465"/>
        <v>49000</v>
      </c>
      <c r="CA424" s="427">
        <f t="shared" si="466"/>
        <v>26000</v>
      </c>
      <c r="CB424" s="233">
        <f t="shared" si="467"/>
        <v>1000</v>
      </c>
      <c r="CC424" s="233">
        <f t="shared" si="468"/>
        <v>195000</v>
      </c>
      <c r="CD424" s="233">
        <f t="shared" si="469"/>
        <v>28000</v>
      </c>
      <c r="CE424" s="428">
        <f t="shared" si="477"/>
        <v>27</v>
      </c>
      <c r="CF424" s="426">
        <f t="shared" si="470"/>
        <v>12</v>
      </c>
      <c r="CG424" s="426">
        <f t="shared" si="471"/>
        <v>1</v>
      </c>
      <c r="CH424" s="426">
        <f t="shared" si="472"/>
        <v>0</v>
      </c>
      <c r="CI424" s="426">
        <f t="shared" si="473"/>
        <v>8</v>
      </c>
      <c r="CJ424" s="426">
        <f t="shared" si="474"/>
        <v>4</v>
      </c>
      <c r="CK424" s="426">
        <f t="shared" si="479"/>
        <v>2</v>
      </c>
    </row>
    <row r="425" spans="1:89" ht="36">
      <c r="A425" s="253">
        <f t="shared" si="478"/>
        <v>54602</v>
      </c>
      <c r="B425" s="236" t="s">
        <v>365</v>
      </c>
      <c r="C425" s="99" t="b">
        <f t="shared" si="476"/>
        <v>1</v>
      </c>
      <c r="D425" s="492" t="s">
        <v>365</v>
      </c>
      <c r="E425" s="491">
        <v>36488.28</v>
      </c>
      <c r="F425" s="491">
        <v>8534.42</v>
      </c>
      <c r="G425" s="491">
        <v>171089.99000000002</v>
      </c>
      <c r="H425" s="491">
        <v>64969.57</v>
      </c>
      <c r="I425" s="493">
        <v>68.31</v>
      </c>
      <c r="J425" s="491">
        <v>542.5</v>
      </c>
      <c r="K425" s="491">
        <v>25253.460000000003</v>
      </c>
      <c r="L425" s="491">
        <v>2341.8900000000003</v>
      </c>
      <c r="M425" s="491">
        <v>22468.609999999997</v>
      </c>
      <c r="N425" s="491">
        <v>13411.87</v>
      </c>
      <c r="O425" s="491">
        <v>18150.14</v>
      </c>
      <c r="P425" s="491">
        <v>95542.64</v>
      </c>
      <c r="Q425" s="491">
        <v>89447.79</v>
      </c>
      <c r="R425" s="491">
        <v>11147.1</v>
      </c>
      <c r="S425" s="491">
        <v>62594.65</v>
      </c>
      <c r="T425" s="491">
        <v>80351.44</v>
      </c>
      <c r="U425" s="491"/>
      <c r="V425" s="491">
        <v>8268.36</v>
      </c>
      <c r="W425" s="491">
        <v>157884.67000000004</v>
      </c>
      <c r="X425" s="491">
        <v>157463.99000000002</v>
      </c>
      <c r="Y425" s="491">
        <v>187039.86000000002</v>
      </c>
      <c r="Z425" s="491">
        <v>442017.14000000007</v>
      </c>
      <c r="AA425" s="491">
        <v>3086</v>
      </c>
      <c r="AB425" s="491">
        <v>7369</v>
      </c>
      <c r="AC425" s="491"/>
      <c r="AD425" s="491">
        <v>73221.52</v>
      </c>
      <c r="AE425" s="491">
        <v>147709.26999999999</v>
      </c>
      <c r="AF425" s="491">
        <v>52047.5</v>
      </c>
      <c r="AG425" s="491">
        <v>260814.61</v>
      </c>
      <c r="AH425" s="491">
        <v>2406.2600000000002</v>
      </c>
      <c r="AI425" s="491">
        <v>113949.98</v>
      </c>
      <c r="AJ425" s="491">
        <v>210542.94999999998</v>
      </c>
      <c r="AK425" s="491">
        <v>14310.989999999998</v>
      </c>
      <c r="AL425" s="491">
        <v>6129.2499999999991</v>
      </c>
      <c r="AM425" s="491">
        <v>61801.85</v>
      </c>
      <c r="AN425" s="491">
        <v>23640.34</v>
      </c>
      <c r="AO425" s="491">
        <v>606.86</v>
      </c>
      <c r="AP425" s="491">
        <v>1336</v>
      </c>
      <c r="AQ425" s="491">
        <v>5515.3</v>
      </c>
      <c r="AR425" s="491">
        <v>17111</v>
      </c>
      <c r="AS425" s="491">
        <v>9894.2000000000007</v>
      </c>
      <c r="AT425" s="491"/>
      <c r="AU425" s="491">
        <v>11681.89</v>
      </c>
      <c r="AV425" s="491">
        <v>25065.97</v>
      </c>
      <c r="AW425" s="491">
        <v>1643.27</v>
      </c>
      <c r="AX425" s="491">
        <v>14789.58</v>
      </c>
      <c r="AY425" s="491">
        <v>4062</v>
      </c>
      <c r="AZ425" s="491">
        <v>200</v>
      </c>
      <c r="BA425" s="491">
        <v>10074.09</v>
      </c>
      <c r="BB425" s="491">
        <v>2535.3000000000002</v>
      </c>
      <c r="BC425" s="498">
        <v>2440.67</v>
      </c>
      <c r="BD425" s="491">
        <v>15066.19</v>
      </c>
      <c r="BE425" s="491">
        <v>1312.43</v>
      </c>
      <c r="BF425" s="491">
        <v>55957.479999999996</v>
      </c>
      <c r="BG425" s="491">
        <v>167853.63</v>
      </c>
      <c r="BH425" s="491">
        <v>2979252.0600000005</v>
      </c>
      <c r="BJ425" s="427">
        <f t="shared" si="449"/>
        <v>1000</v>
      </c>
      <c r="BK425" s="427">
        <f t="shared" si="450"/>
        <v>26000</v>
      </c>
      <c r="BL425" s="427">
        <f t="shared" si="451"/>
        <v>9000</v>
      </c>
      <c r="BM425" s="427">
        <f t="shared" si="452"/>
        <v>2000</v>
      </c>
      <c r="BN425" s="427">
        <f t="shared" si="453"/>
        <v>168000</v>
      </c>
      <c r="BO425" s="427">
        <f t="shared" si="454"/>
        <v>61000</v>
      </c>
      <c r="BP425" s="427">
        <f t="shared" si="455"/>
        <v>7000</v>
      </c>
      <c r="BQ425" s="427">
        <f t="shared" si="456"/>
        <v>62000</v>
      </c>
      <c r="BR425" s="427">
        <f t="shared" si="457"/>
        <v>28000</v>
      </c>
      <c r="BS425" s="427">
        <f t="shared" si="458"/>
        <v>1000</v>
      </c>
      <c r="BT425" s="427">
        <f t="shared" si="459"/>
        <v>188000</v>
      </c>
      <c r="BU425" s="427">
        <f t="shared" si="460"/>
        <v>56000</v>
      </c>
      <c r="BV425" s="427">
        <f t="shared" si="461"/>
        <v>8000</v>
      </c>
      <c r="BW425" s="427">
        <f t="shared" si="462"/>
        <v>443000</v>
      </c>
      <c r="BX425" s="427">
        <f t="shared" si="463"/>
        <v>208000</v>
      </c>
      <c r="BY425" s="427">
        <f t="shared" si="464"/>
        <v>1000</v>
      </c>
      <c r="BZ425" s="427">
        <f t="shared" si="465"/>
        <v>261000</v>
      </c>
      <c r="CA425" s="427">
        <f t="shared" si="466"/>
        <v>106000</v>
      </c>
      <c r="CB425" s="233">
        <f t="shared" si="467"/>
        <v>1000</v>
      </c>
      <c r="CC425" s="233">
        <f t="shared" si="468"/>
        <v>443000</v>
      </c>
      <c r="CD425" s="233">
        <f t="shared" si="469"/>
        <v>58000</v>
      </c>
      <c r="CE425" s="428">
        <f t="shared" si="477"/>
        <v>52</v>
      </c>
      <c r="CF425" s="426">
        <f t="shared" si="470"/>
        <v>15</v>
      </c>
      <c r="CG425" s="426">
        <f t="shared" si="471"/>
        <v>4</v>
      </c>
      <c r="CH425" s="426">
        <f t="shared" si="472"/>
        <v>3</v>
      </c>
      <c r="CI425" s="426">
        <f t="shared" si="473"/>
        <v>20</v>
      </c>
      <c r="CJ425" s="426">
        <f t="shared" si="474"/>
        <v>4</v>
      </c>
      <c r="CK425" s="426">
        <f t="shared" si="479"/>
        <v>4</v>
      </c>
    </row>
    <row r="426" spans="1:89" ht="36">
      <c r="A426" s="253">
        <f t="shared" si="478"/>
        <v>54603</v>
      </c>
      <c r="B426" s="236" t="s">
        <v>366</v>
      </c>
      <c r="C426" s="99" t="b">
        <f t="shared" si="476"/>
        <v>1</v>
      </c>
      <c r="D426" s="492" t="s">
        <v>366</v>
      </c>
      <c r="E426" s="491"/>
      <c r="F426" s="491"/>
      <c r="G426" s="491"/>
      <c r="H426" s="491"/>
      <c r="I426" s="493"/>
      <c r="J426" s="491"/>
      <c r="K426" s="491"/>
      <c r="L426" s="491"/>
      <c r="M426" s="491"/>
      <c r="N426" s="491"/>
      <c r="O426" s="491"/>
      <c r="P426" s="491"/>
      <c r="Q426" s="491"/>
      <c r="R426" s="491"/>
      <c r="S426" s="491"/>
      <c r="T426" s="491">
        <v>74841.25</v>
      </c>
      <c r="U426" s="491">
        <v>1269.95</v>
      </c>
      <c r="V426" s="491"/>
      <c r="W426" s="491"/>
      <c r="X426" s="491"/>
      <c r="Y426" s="491"/>
      <c r="Z426" s="491">
        <v>3272.59</v>
      </c>
      <c r="AA426" s="491"/>
      <c r="AB426" s="491"/>
      <c r="AC426" s="491"/>
      <c r="AD426" s="491"/>
      <c r="AE426" s="491"/>
      <c r="AF426" s="491"/>
      <c r="AG426" s="491"/>
      <c r="AH426" s="491"/>
      <c r="AI426" s="491"/>
      <c r="AJ426" s="491"/>
      <c r="AK426" s="491">
        <v>998</v>
      </c>
      <c r="AL426" s="491"/>
      <c r="AM426" s="491">
        <v>537.28</v>
      </c>
      <c r="AN426" s="491"/>
      <c r="AO426" s="491"/>
      <c r="AP426" s="491"/>
      <c r="AQ426" s="491"/>
      <c r="AR426" s="491"/>
      <c r="AS426" s="491"/>
      <c r="AT426" s="491"/>
      <c r="AU426" s="491"/>
      <c r="AV426" s="491"/>
      <c r="AW426" s="491"/>
      <c r="AX426" s="491"/>
      <c r="AY426" s="491"/>
      <c r="AZ426" s="491"/>
      <c r="BA426" s="491"/>
      <c r="BB426" s="491">
        <v>14344.02</v>
      </c>
      <c r="BC426" s="498"/>
      <c r="BD426" s="491"/>
      <c r="BE426" s="491">
        <v>172491.69999999998</v>
      </c>
      <c r="BF426" s="491"/>
      <c r="BG426" s="491"/>
      <c r="BH426" s="491">
        <v>267754.78999999998</v>
      </c>
      <c r="BJ426" s="427">
        <f t="shared" si="449"/>
        <v>15000</v>
      </c>
      <c r="BK426" s="427">
        <f t="shared" si="450"/>
        <v>15000</v>
      </c>
      <c r="BL426" s="427">
        <f t="shared" si="451"/>
        <v>15000</v>
      </c>
      <c r="BM426" s="427">
        <f t="shared" si="452"/>
        <v>173000</v>
      </c>
      <c r="BN426" s="427">
        <f t="shared" si="453"/>
        <v>173000</v>
      </c>
      <c r="BO426" s="427">
        <f t="shared" si="454"/>
        <v>173000</v>
      </c>
      <c r="BP426" s="427">
        <f t="shared" si="455"/>
        <v>1000</v>
      </c>
      <c r="BQ426" s="427">
        <f t="shared" si="456"/>
        <v>1000</v>
      </c>
      <c r="BR426" s="427">
        <f t="shared" si="457"/>
        <v>1000</v>
      </c>
      <c r="BS426" s="427">
        <f t="shared" si="458"/>
        <v>75000</v>
      </c>
      <c r="BT426" s="427">
        <f t="shared" si="459"/>
        <v>75000</v>
      </c>
      <c r="BU426" s="427">
        <f t="shared" si="460"/>
        <v>75000</v>
      </c>
      <c r="BV426" s="427">
        <f t="shared" si="461"/>
        <v>4000</v>
      </c>
      <c r="BW426" s="427">
        <f t="shared" si="462"/>
        <v>4000</v>
      </c>
      <c r="BX426" s="427">
        <f t="shared" si="463"/>
        <v>4000</v>
      </c>
      <c r="BY426" s="427">
        <f t="shared" si="464"/>
        <v>2000</v>
      </c>
      <c r="BZ426" s="427">
        <f t="shared" si="465"/>
        <v>2000</v>
      </c>
      <c r="CA426" s="427">
        <f t="shared" si="466"/>
        <v>2000</v>
      </c>
      <c r="CB426" s="233">
        <f t="shared" si="467"/>
        <v>1000</v>
      </c>
      <c r="CC426" s="233">
        <f t="shared" si="468"/>
        <v>173000</v>
      </c>
      <c r="CD426" s="233">
        <f t="shared" si="469"/>
        <v>39000</v>
      </c>
      <c r="CE426" s="428">
        <f t="shared" si="477"/>
        <v>7</v>
      </c>
      <c r="CF426" s="426">
        <f t="shared" si="470"/>
        <v>1</v>
      </c>
      <c r="CG426" s="426">
        <f t="shared" si="471"/>
        <v>1</v>
      </c>
      <c r="CH426" s="426">
        <f t="shared" si="472"/>
        <v>2</v>
      </c>
      <c r="CI426" s="426">
        <f t="shared" si="473"/>
        <v>1</v>
      </c>
      <c r="CJ426" s="426">
        <f t="shared" si="474"/>
        <v>1</v>
      </c>
      <c r="CK426" s="426">
        <f t="shared" si="479"/>
        <v>1</v>
      </c>
    </row>
    <row r="427" spans="1:89" ht="24">
      <c r="A427" s="253">
        <f t="shared" si="478"/>
        <v>54604</v>
      </c>
      <c r="B427" s="236" t="s">
        <v>367</v>
      </c>
      <c r="C427" s="99" t="b">
        <f t="shared" si="476"/>
        <v>1</v>
      </c>
      <c r="D427" s="492" t="s">
        <v>367</v>
      </c>
      <c r="E427" s="491">
        <v>3999.5</v>
      </c>
      <c r="F427" s="491">
        <v>4377.75</v>
      </c>
      <c r="G427" s="491">
        <v>6189.6</v>
      </c>
      <c r="H427" s="491"/>
      <c r="I427" s="493">
        <v>9311.64</v>
      </c>
      <c r="J427" s="491">
        <v>2335.5</v>
      </c>
      <c r="K427" s="491"/>
      <c r="L427" s="491"/>
      <c r="M427" s="491"/>
      <c r="N427" s="491"/>
      <c r="O427" s="491"/>
      <c r="P427" s="491">
        <v>7456.01</v>
      </c>
      <c r="Q427" s="491">
        <v>16186.5</v>
      </c>
      <c r="R427" s="491"/>
      <c r="S427" s="491">
        <v>9481.9</v>
      </c>
      <c r="T427" s="491">
        <v>5500</v>
      </c>
      <c r="U427" s="491"/>
      <c r="V427" s="491"/>
      <c r="W427" s="491">
        <v>7903.4</v>
      </c>
      <c r="X427" s="491">
        <v>4390.08</v>
      </c>
      <c r="Y427" s="491"/>
      <c r="Z427" s="491"/>
      <c r="AA427" s="491">
        <v>1630</v>
      </c>
      <c r="AB427" s="491">
        <v>24048</v>
      </c>
      <c r="AC427" s="491"/>
      <c r="AD427" s="491"/>
      <c r="AE427" s="491"/>
      <c r="AF427" s="491"/>
      <c r="AG427" s="491">
        <v>9762.9900000000016</v>
      </c>
      <c r="AH427" s="491"/>
      <c r="AI427" s="491">
        <v>5582.11</v>
      </c>
      <c r="AJ427" s="491">
        <v>570</v>
      </c>
      <c r="AK427" s="491">
        <v>4042.42</v>
      </c>
      <c r="AL427" s="491"/>
      <c r="AM427" s="491"/>
      <c r="AN427" s="491"/>
      <c r="AO427" s="491">
        <v>865</v>
      </c>
      <c r="AP427" s="491"/>
      <c r="AQ427" s="491">
        <v>40</v>
      </c>
      <c r="AR427" s="491"/>
      <c r="AS427" s="491"/>
      <c r="AT427" s="491"/>
      <c r="AU427" s="491"/>
      <c r="AV427" s="491">
        <v>1408.15</v>
      </c>
      <c r="AW427" s="491"/>
      <c r="AX427" s="491"/>
      <c r="AY427" s="491"/>
      <c r="AZ427" s="491"/>
      <c r="BA427" s="491"/>
      <c r="BB427" s="491"/>
      <c r="BC427" s="498"/>
      <c r="BD427" s="491">
        <v>5048.21</v>
      </c>
      <c r="BE427" s="491"/>
      <c r="BF427" s="491">
        <v>7250</v>
      </c>
      <c r="BG427" s="491"/>
      <c r="BH427" s="491">
        <v>137378.76</v>
      </c>
      <c r="BJ427" s="427">
        <f t="shared" si="449"/>
        <v>1000</v>
      </c>
      <c r="BK427" s="427">
        <f t="shared" si="450"/>
        <v>2000</v>
      </c>
      <c r="BL427" s="427">
        <f t="shared" si="451"/>
        <v>1000</v>
      </c>
      <c r="BM427" s="427">
        <f t="shared" si="452"/>
        <v>6000</v>
      </c>
      <c r="BN427" s="427">
        <f t="shared" si="453"/>
        <v>8000</v>
      </c>
      <c r="BO427" s="427">
        <f t="shared" si="454"/>
        <v>7000</v>
      </c>
      <c r="BP427" s="427">
        <f t="shared" si="455"/>
        <v>5000</v>
      </c>
      <c r="BQ427" s="427">
        <f t="shared" si="456"/>
        <v>5000</v>
      </c>
      <c r="BR427" s="427">
        <f t="shared" si="457"/>
        <v>5000</v>
      </c>
      <c r="BS427" s="427">
        <f t="shared" si="458"/>
        <v>2000</v>
      </c>
      <c r="BT427" s="427">
        <f t="shared" si="459"/>
        <v>17000</v>
      </c>
      <c r="BU427" s="427">
        <f t="shared" si="460"/>
        <v>7000</v>
      </c>
      <c r="BV427" s="427">
        <f t="shared" si="461"/>
        <v>1000</v>
      </c>
      <c r="BW427" s="427">
        <f t="shared" si="462"/>
        <v>25000</v>
      </c>
      <c r="BX427" s="427">
        <f t="shared" si="463"/>
        <v>11000</v>
      </c>
      <c r="BY427" s="427">
        <f t="shared" si="464"/>
        <v>5000</v>
      </c>
      <c r="BZ427" s="427">
        <f t="shared" si="465"/>
        <v>10000</v>
      </c>
      <c r="CA427" s="427">
        <f t="shared" si="466"/>
        <v>8000</v>
      </c>
      <c r="CB427" s="233">
        <f t="shared" si="467"/>
        <v>1000</v>
      </c>
      <c r="CC427" s="233">
        <f t="shared" si="468"/>
        <v>25000</v>
      </c>
      <c r="CD427" s="233">
        <f t="shared" si="469"/>
        <v>7000</v>
      </c>
      <c r="CE427" s="428">
        <f t="shared" si="477"/>
        <v>22</v>
      </c>
      <c r="CF427" s="426">
        <f t="shared" si="470"/>
        <v>3</v>
      </c>
      <c r="CG427" s="426">
        <f t="shared" si="471"/>
        <v>2</v>
      </c>
      <c r="CH427" s="426">
        <f t="shared" si="472"/>
        <v>1</v>
      </c>
      <c r="CI427" s="426">
        <f t="shared" si="473"/>
        <v>8</v>
      </c>
      <c r="CJ427" s="426">
        <f t="shared" si="474"/>
        <v>3</v>
      </c>
      <c r="CK427" s="426">
        <f t="shared" si="479"/>
        <v>4</v>
      </c>
    </row>
    <row r="428" spans="1:89">
      <c r="A428" s="253">
        <f t="shared" si="478"/>
        <v>54605</v>
      </c>
      <c r="B428" s="236" t="s">
        <v>368</v>
      </c>
      <c r="C428" s="99" t="b">
        <f t="shared" si="476"/>
        <v>1</v>
      </c>
      <c r="D428" s="492" t="s">
        <v>368</v>
      </c>
      <c r="E428" s="491">
        <v>26390</v>
      </c>
      <c r="F428" s="491"/>
      <c r="G428" s="491"/>
      <c r="H428" s="491">
        <v>15159.52</v>
      </c>
      <c r="I428" s="493">
        <v>4040</v>
      </c>
      <c r="J428" s="491">
        <v>13405</v>
      </c>
      <c r="K428" s="491"/>
      <c r="L428" s="491">
        <v>3380</v>
      </c>
      <c r="M428" s="491"/>
      <c r="N428" s="491"/>
      <c r="O428" s="491"/>
      <c r="P428" s="491">
        <v>7307.5</v>
      </c>
      <c r="Q428" s="491">
        <v>29371.66</v>
      </c>
      <c r="R428" s="491"/>
      <c r="S428" s="491">
        <v>3420</v>
      </c>
      <c r="T428" s="491"/>
      <c r="U428" s="491"/>
      <c r="V428" s="491"/>
      <c r="W428" s="491">
        <v>14321.74</v>
      </c>
      <c r="X428" s="491">
        <v>4532.5</v>
      </c>
      <c r="Y428" s="491">
        <v>33988.33</v>
      </c>
      <c r="Z428" s="491">
        <v>15040</v>
      </c>
      <c r="AA428" s="491">
        <v>13000</v>
      </c>
      <c r="AB428" s="491"/>
      <c r="AC428" s="491"/>
      <c r="AD428" s="491">
        <v>16500</v>
      </c>
      <c r="AE428" s="491"/>
      <c r="AF428" s="491"/>
      <c r="AG428" s="491">
        <v>51640</v>
      </c>
      <c r="AH428" s="491"/>
      <c r="AI428" s="491"/>
      <c r="AJ428" s="491">
        <v>11465</v>
      </c>
      <c r="AK428" s="491"/>
      <c r="AL428" s="491"/>
      <c r="AM428" s="491"/>
      <c r="AN428" s="491"/>
      <c r="AO428" s="491"/>
      <c r="AP428" s="491"/>
      <c r="AQ428" s="491"/>
      <c r="AR428" s="491"/>
      <c r="AS428" s="491"/>
      <c r="AT428" s="491"/>
      <c r="AU428" s="491"/>
      <c r="AV428" s="491"/>
      <c r="AW428" s="491"/>
      <c r="AX428" s="491"/>
      <c r="AY428" s="491"/>
      <c r="AZ428" s="491"/>
      <c r="BA428" s="491"/>
      <c r="BB428" s="491"/>
      <c r="BC428" s="498"/>
      <c r="BD428" s="491"/>
      <c r="BE428" s="491"/>
      <c r="BF428" s="491"/>
      <c r="BG428" s="491">
        <v>9600</v>
      </c>
      <c r="BH428" s="491">
        <v>272561.25</v>
      </c>
      <c r="BJ428" s="427">
        <f t="shared" si="449"/>
        <v>0</v>
      </c>
      <c r="BK428" s="427">
        <f t="shared" si="450"/>
        <v>0</v>
      </c>
      <c r="BL428" s="427">
        <f t="shared" si="451"/>
        <v>0</v>
      </c>
      <c r="BM428" s="427">
        <f t="shared" si="452"/>
        <v>10000</v>
      </c>
      <c r="BN428" s="427">
        <f t="shared" si="453"/>
        <v>10000</v>
      </c>
      <c r="BO428" s="427">
        <f t="shared" si="454"/>
        <v>10000</v>
      </c>
      <c r="BP428" s="427">
        <f t="shared" si="455"/>
        <v>0</v>
      </c>
      <c r="BQ428" s="427">
        <f t="shared" si="456"/>
        <v>0</v>
      </c>
      <c r="BR428" s="427">
        <f t="shared" si="457"/>
        <v>0</v>
      </c>
      <c r="BS428" s="427">
        <f t="shared" si="458"/>
        <v>4000</v>
      </c>
      <c r="BT428" s="427">
        <f t="shared" si="459"/>
        <v>34000</v>
      </c>
      <c r="BU428" s="427">
        <f t="shared" si="460"/>
        <v>19000</v>
      </c>
      <c r="BV428" s="427">
        <f t="shared" si="461"/>
        <v>12000</v>
      </c>
      <c r="BW428" s="427">
        <f t="shared" si="462"/>
        <v>16000</v>
      </c>
      <c r="BX428" s="427">
        <f t="shared" si="463"/>
        <v>14000</v>
      </c>
      <c r="BY428" s="427">
        <f t="shared" si="464"/>
        <v>4000</v>
      </c>
      <c r="BZ428" s="427">
        <f t="shared" si="465"/>
        <v>52000</v>
      </c>
      <c r="CA428" s="427">
        <f t="shared" si="466"/>
        <v>15000</v>
      </c>
      <c r="CB428" s="233">
        <f t="shared" si="467"/>
        <v>4000</v>
      </c>
      <c r="CC428" s="233">
        <f t="shared" si="468"/>
        <v>52000</v>
      </c>
      <c r="CD428" s="233">
        <f t="shared" si="469"/>
        <v>17000</v>
      </c>
      <c r="CE428" s="428">
        <f t="shared" si="477"/>
        <v>17</v>
      </c>
      <c r="CF428" s="426">
        <f t="shared" si="470"/>
        <v>0</v>
      </c>
      <c r="CG428" s="426">
        <f t="shared" si="471"/>
        <v>1</v>
      </c>
      <c r="CH428" s="426">
        <f t="shared" si="472"/>
        <v>0</v>
      </c>
      <c r="CI428" s="426">
        <f t="shared" si="473"/>
        <v>9</v>
      </c>
      <c r="CJ428" s="426">
        <f t="shared" si="474"/>
        <v>2</v>
      </c>
      <c r="CK428" s="426">
        <f t="shared" si="479"/>
        <v>3</v>
      </c>
    </row>
    <row r="429" spans="1:89">
      <c r="A429" s="253">
        <f t="shared" si="478"/>
        <v>54606</v>
      </c>
      <c r="B429" s="236" t="s">
        <v>369</v>
      </c>
      <c r="C429" s="99" t="b">
        <f t="shared" si="476"/>
        <v>1</v>
      </c>
      <c r="D429" s="492" t="s">
        <v>369</v>
      </c>
      <c r="E429" s="491">
        <v>2500</v>
      </c>
      <c r="F429" s="491"/>
      <c r="G429" s="491"/>
      <c r="H429" s="491"/>
      <c r="I429" s="493"/>
      <c r="J429" s="491"/>
      <c r="K429" s="491"/>
      <c r="L429" s="491"/>
      <c r="M429" s="491"/>
      <c r="N429" s="491"/>
      <c r="O429" s="491"/>
      <c r="P429" s="491"/>
      <c r="Q429" s="491">
        <v>9850</v>
      </c>
      <c r="R429" s="491"/>
      <c r="S429" s="491"/>
      <c r="T429" s="491"/>
      <c r="U429" s="491"/>
      <c r="V429" s="491"/>
      <c r="W429" s="491">
        <v>4345</v>
      </c>
      <c r="X429" s="491"/>
      <c r="Y429" s="491"/>
      <c r="Z429" s="491"/>
      <c r="AA429" s="491"/>
      <c r="AB429" s="491"/>
      <c r="AC429" s="491"/>
      <c r="AD429" s="491">
        <v>1500</v>
      </c>
      <c r="AE429" s="491"/>
      <c r="AF429" s="491"/>
      <c r="AG429" s="491">
        <v>12100</v>
      </c>
      <c r="AH429" s="491">
        <v>5865.5</v>
      </c>
      <c r="AI429" s="491">
        <v>11019</v>
      </c>
      <c r="AJ429" s="491"/>
      <c r="AK429" s="491"/>
      <c r="AL429" s="491"/>
      <c r="AM429" s="491"/>
      <c r="AN429" s="491"/>
      <c r="AO429" s="491"/>
      <c r="AP429" s="491"/>
      <c r="AQ429" s="491"/>
      <c r="AR429" s="491"/>
      <c r="AS429" s="491"/>
      <c r="AT429" s="491"/>
      <c r="AU429" s="491"/>
      <c r="AV429" s="491"/>
      <c r="AW429" s="491"/>
      <c r="AX429" s="491"/>
      <c r="AY429" s="491"/>
      <c r="AZ429" s="491"/>
      <c r="BA429" s="491"/>
      <c r="BB429" s="491"/>
      <c r="BC429" s="498"/>
      <c r="BD429" s="491"/>
      <c r="BE429" s="491"/>
      <c r="BF429" s="491"/>
      <c r="BG429" s="491"/>
      <c r="BH429" s="491">
        <v>47179.5</v>
      </c>
      <c r="BJ429" s="427">
        <f t="shared" si="449"/>
        <v>0</v>
      </c>
      <c r="BK429" s="427">
        <f t="shared" si="450"/>
        <v>0</v>
      </c>
      <c r="BL429" s="427">
        <f t="shared" si="451"/>
        <v>0</v>
      </c>
      <c r="BM429" s="427">
        <f t="shared" si="452"/>
        <v>0</v>
      </c>
      <c r="BN429" s="427">
        <f t="shared" si="453"/>
        <v>0</v>
      </c>
      <c r="BO429" s="427">
        <f t="shared" si="454"/>
        <v>0</v>
      </c>
      <c r="BP429" s="427">
        <f t="shared" si="455"/>
        <v>0</v>
      </c>
      <c r="BQ429" s="427">
        <f t="shared" si="456"/>
        <v>0</v>
      </c>
      <c r="BR429" s="427">
        <f t="shared" si="457"/>
        <v>0</v>
      </c>
      <c r="BS429" s="427">
        <f t="shared" si="458"/>
        <v>2000</v>
      </c>
      <c r="BT429" s="427">
        <f t="shared" si="459"/>
        <v>10000</v>
      </c>
      <c r="BU429" s="427">
        <f t="shared" si="460"/>
        <v>5000</v>
      </c>
      <c r="BV429" s="427">
        <f t="shared" si="461"/>
        <v>0</v>
      </c>
      <c r="BW429" s="427">
        <f t="shared" si="462"/>
        <v>0</v>
      </c>
      <c r="BX429" s="427">
        <f t="shared" si="463"/>
        <v>0</v>
      </c>
      <c r="BY429" s="427">
        <f t="shared" si="464"/>
        <v>12000</v>
      </c>
      <c r="BZ429" s="427">
        <f t="shared" si="465"/>
        <v>13000</v>
      </c>
      <c r="CA429" s="427">
        <f t="shared" si="466"/>
        <v>12000</v>
      </c>
      <c r="CB429" s="233">
        <f t="shared" si="467"/>
        <v>2000</v>
      </c>
      <c r="CC429" s="233">
        <f t="shared" si="468"/>
        <v>13000</v>
      </c>
      <c r="CD429" s="233">
        <f t="shared" si="469"/>
        <v>7000</v>
      </c>
      <c r="CE429" s="428">
        <f t="shared" si="477"/>
        <v>7</v>
      </c>
      <c r="CF429" s="426">
        <f t="shared" si="470"/>
        <v>0</v>
      </c>
      <c r="CG429" s="426">
        <f t="shared" si="471"/>
        <v>0</v>
      </c>
      <c r="CH429" s="426">
        <f t="shared" si="472"/>
        <v>0</v>
      </c>
      <c r="CI429" s="426">
        <f t="shared" si="473"/>
        <v>5</v>
      </c>
      <c r="CJ429" s="426">
        <f t="shared" si="474"/>
        <v>0</v>
      </c>
      <c r="CK429" s="426">
        <f t="shared" si="479"/>
        <v>2</v>
      </c>
    </row>
    <row r="430" spans="1:89" ht="24">
      <c r="A430" s="253">
        <f t="shared" si="478"/>
        <v>54607</v>
      </c>
      <c r="B430" s="236" t="s">
        <v>370</v>
      </c>
      <c r="C430" s="99" t="b">
        <f t="shared" si="476"/>
        <v>1</v>
      </c>
      <c r="D430" s="492" t="s">
        <v>370</v>
      </c>
      <c r="E430" s="491"/>
      <c r="F430" s="491"/>
      <c r="G430" s="491"/>
      <c r="H430" s="491">
        <v>1500</v>
      </c>
      <c r="I430" s="493"/>
      <c r="J430" s="491"/>
      <c r="K430" s="491"/>
      <c r="L430" s="491"/>
      <c r="M430" s="491"/>
      <c r="N430" s="491"/>
      <c r="O430" s="491"/>
      <c r="P430" s="491"/>
      <c r="Q430" s="491"/>
      <c r="R430" s="491"/>
      <c r="S430" s="491"/>
      <c r="T430" s="491"/>
      <c r="U430" s="491"/>
      <c r="V430" s="491"/>
      <c r="W430" s="491"/>
      <c r="X430" s="491">
        <v>3024</v>
      </c>
      <c r="Y430" s="491">
        <v>700</v>
      </c>
      <c r="Z430" s="491"/>
      <c r="AA430" s="491"/>
      <c r="AB430" s="491"/>
      <c r="AC430" s="491"/>
      <c r="AD430" s="491">
        <v>1100</v>
      </c>
      <c r="AE430" s="491"/>
      <c r="AF430" s="491"/>
      <c r="AG430" s="491"/>
      <c r="AH430" s="491"/>
      <c r="AI430" s="491"/>
      <c r="AJ430" s="491"/>
      <c r="AK430" s="491"/>
      <c r="AL430" s="491"/>
      <c r="AM430" s="491"/>
      <c r="AN430" s="491"/>
      <c r="AO430" s="491"/>
      <c r="AP430" s="491"/>
      <c r="AQ430" s="491"/>
      <c r="AR430" s="491"/>
      <c r="AS430" s="491"/>
      <c r="AT430" s="491"/>
      <c r="AU430" s="491"/>
      <c r="AV430" s="491"/>
      <c r="AW430" s="491"/>
      <c r="AX430" s="491"/>
      <c r="AY430" s="491"/>
      <c r="AZ430" s="491"/>
      <c r="BA430" s="491"/>
      <c r="BB430" s="491"/>
      <c r="BC430" s="498"/>
      <c r="BD430" s="491"/>
      <c r="BE430" s="491"/>
      <c r="BF430" s="491"/>
      <c r="BG430" s="491"/>
      <c r="BH430" s="491">
        <v>6324</v>
      </c>
      <c r="BJ430" s="427">
        <f t="shared" si="449"/>
        <v>0</v>
      </c>
      <c r="BK430" s="427">
        <f t="shared" si="450"/>
        <v>0</v>
      </c>
      <c r="BL430" s="427">
        <f t="shared" si="451"/>
        <v>0</v>
      </c>
      <c r="BM430" s="427">
        <f t="shared" si="452"/>
        <v>0</v>
      </c>
      <c r="BN430" s="427">
        <f t="shared" si="453"/>
        <v>0</v>
      </c>
      <c r="BO430" s="427">
        <f t="shared" si="454"/>
        <v>0</v>
      </c>
      <c r="BP430" s="427">
        <f t="shared" si="455"/>
        <v>0</v>
      </c>
      <c r="BQ430" s="427">
        <f t="shared" si="456"/>
        <v>0</v>
      </c>
      <c r="BR430" s="427">
        <f t="shared" si="457"/>
        <v>0</v>
      </c>
      <c r="BS430" s="427">
        <f t="shared" si="458"/>
        <v>1000</v>
      </c>
      <c r="BT430" s="427">
        <f t="shared" si="459"/>
        <v>2000</v>
      </c>
      <c r="BU430" s="427">
        <f t="shared" si="460"/>
        <v>2000</v>
      </c>
      <c r="BV430" s="427">
        <f t="shared" si="461"/>
        <v>0</v>
      </c>
      <c r="BW430" s="427">
        <f t="shared" si="462"/>
        <v>0</v>
      </c>
      <c r="BX430" s="427">
        <f t="shared" si="463"/>
        <v>0</v>
      </c>
      <c r="BY430" s="427">
        <f t="shared" si="464"/>
        <v>4000</v>
      </c>
      <c r="BZ430" s="427">
        <f t="shared" si="465"/>
        <v>4000</v>
      </c>
      <c r="CA430" s="427">
        <f t="shared" si="466"/>
        <v>4000</v>
      </c>
      <c r="CB430" s="233">
        <f t="shared" si="467"/>
        <v>1000</v>
      </c>
      <c r="CC430" s="233">
        <f t="shared" si="468"/>
        <v>4000</v>
      </c>
      <c r="CD430" s="233">
        <f t="shared" si="469"/>
        <v>2000</v>
      </c>
      <c r="CE430" s="428">
        <f t="shared" si="477"/>
        <v>4</v>
      </c>
      <c r="CF430" s="426">
        <f t="shared" si="470"/>
        <v>0</v>
      </c>
      <c r="CG430" s="426">
        <f t="shared" si="471"/>
        <v>0</v>
      </c>
      <c r="CH430" s="426">
        <f t="shared" si="472"/>
        <v>0</v>
      </c>
      <c r="CI430" s="426">
        <f t="shared" si="473"/>
        <v>3</v>
      </c>
      <c r="CJ430" s="426">
        <f t="shared" si="474"/>
        <v>0</v>
      </c>
      <c r="CK430" s="426">
        <f t="shared" si="479"/>
        <v>1</v>
      </c>
    </row>
    <row r="431" spans="1:89">
      <c r="A431" s="253">
        <f t="shared" si="478"/>
        <v>54608</v>
      </c>
      <c r="B431" s="236" t="s">
        <v>371</v>
      </c>
      <c r="C431" s="99" t="b">
        <f t="shared" si="476"/>
        <v>1</v>
      </c>
      <c r="D431" s="492" t="s">
        <v>371</v>
      </c>
      <c r="E431" s="491"/>
      <c r="F431" s="491"/>
      <c r="G431" s="491"/>
      <c r="H431" s="491"/>
      <c r="I431" s="493"/>
      <c r="J431" s="491"/>
      <c r="K431" s="491"/>
      <c r="L431" s="491"/>
      <c r="M431" s="491"/>
      <c r="N431" s="491"/>
      <c r="O431" s="491">
        <v>2897.8</v>
      </c>
      <c r="P431" s="491"/>
      <c r="Q431" s="491"/>
      <c r="R431" s="491"/>
      <c r="S431" s="491"/>
      <c r="T431" s="491"/>
      <c r="U431" s="491"/>
      <c r="V431" s="491"/>
      <c r="W431" s="491"/>
      <c r="X431" s="491"/>
      <c r="Y431" s="491"/>
      <c r="Z431" s="491"/>
      <c r="AA431" s="491"/>
      <c r="AB431" s="491"/>
      <c r="AC431" s="491"/>
      <c r="AD431" s="491">
        <v>7590.59</v>
      </c>
      <c r="AE431" s="491"/>
      <c r="AF431" s="491"/>
      <c r="AG431" s="491"/>
      <c r="AH431" s="491"/>
      <c r="AI431" s="491"/>
      <c r="AJ431" s="491"/>
      <c r="AK431" s="491"/>
      <c r="AL431" s="491">
        <v>2273.35</v>
      </c>
      <c r="AM431" s="491"/>
      <c r="AN431" s="491"/>
      <c r="AO431" s="491"/>
      <c r="AP431" s="491"/>
      <c r="AQ431" s="491"/>
      <c r="AR431" s="491"/>
      <c r="AS431" s="491"/>
      <c r="AT431" s="491"/>
      <c r="AU431" s="491"/>
      <c r="AV431" s="491"/>
      <c r="AW431" s="491"/>
      <c r="AX431" s="491"/>
      <c r="AY431" s="491"/>
      <c r="AZ431" s="491"/>
      <c r="BA431" s="491"/>
      <c r="BB431" s="491"/>
      <c r="BC431" s="498"/>
      <c r="BD431" s="491"/>
      <c r="BE431" s="491"/>
      <c r="BF431" s="491"/>
      <c r="BG431" s="491"/>
      <c r="BH431" s="491">
        <v>12761.74</v>
      </c>
      <c r="BJ431" s="427">
        <f t="shared" si="449"/>
        <v>0</v>
      </c>
      <c r="BK431" s="427">
        <f t="shared" si="450"/>
        <v>0</v>
      </c>
      <c r="BL431" s="427">
        <f t="shared" si="451"/>
        <v>0</v>
      </c>
      <c r="BM431" s="427">
        <f t="shared" si="452"/>
        <v>0</v>
      </c>
      <c r="BN431" s="427">
        <f t="shared" si="453"/>
        <v>0</v>
      </c>
      <c r="BO431" s="427">
        <f t="shared" si="454"/>
        <v>0</v>
      </c>
      <c r="BP431" s="427">
        <f t="shared" si="455"/>
        <v>3000</v>
      </c>
      <c r="BQ431" s="427">
        <f t="shared" si="456"/>
        <v>3000</v>
      </c>
      <c r="BR431" s="427">
        <f t="shared" si="457"/>
        <v>3000</v>
      </c>
      <c r="BS431" s="427">
        <f t="shared" si="458"/>
        <v>3000</v>
      </c>
      <c r="BT431" s="427">
        <f t="shared" si="459"/>
        <v>8000</v>
      </c>
      <c r="BU431" s="427">
        <f t="shared" si="460"/>
        <v>6000</v>
      </c>
      <c r="BV431" s="427">
        <f t="shared" si="461"/>
        <v>0</v>
      </c>
      <c r="BW431" s="427">
        <f t="shared" si="462"/>
        <v>0</v>
      </c>
      <c r="BX431" s="427">
        <f t="shared" si="463"/>
        <v>0</v>
      </c>
      <c r="BY431" s="427">
        <f t="shared" si="464"/>
        <v>0</v>
      </c>
      <c r="BZ431" s="427">
        <f t="shared" si="465"/>
        <v>0</v>
      </c>
      <c r="CA431" s="427">
        <f t="shared" si="466"/>
        <v>0</v>
      </c>
      <c r="CB431" s="233">
        <f t="shared" si="467"/>
        <v>3000</v>
      </c>
      <c r="CC431" s="233">
        <f t="shared" si="468"/>
        <v>8000</v>
      </c>
      <c r="CD431" s="233">
        <f t="shared" si="469"/>
        <v>5000</v>
      </c>
      <c r="CE431" s="428">
        <f t="shared" si="477"/>
        <v>3</v>
      </c>
      <c r="CF431" s="426">
        <f t="shared" si="470"/>
        <v>0</v>
      </c>
      <c r="CG431" s="426">
        <f t="shared" si="471"/>
        <v>0</v>
      </c>
      <c r="CH431" s="426">
        <f t="shared" si="472"/>
        <v>1</v>
      </c>
      <c r="CI431" s="426">
        <f t="shared" si="473"/>
        <v>2</v>
      </c>
      <c r="CJ431" s="426">
        <f t="shared" si="474"/>
        <v>0</v>
      </c>
      <c r="CK431" s="426">
        <f t="shared" si="479"/>
        <v>0</v>
      </c>
    </row>
    <row r="432" spans="1:89" ht="24">
      <c r="A432" s="253">
        <f t="shared" si="478"/>
        <v>54901</v>
      </c>
      <c r="B432" s="236" t="s">
        <v>372</v>
      </c>
      <c r="C432" s="99" t="b">
        <f t="shared" si="476"/>
        <v>1</v>
      </c>
      <c r="D432" s="492" t="s">
        <v>372</v>
      </c>
      <c r="E432" s="491"/>
      <c r="F432" s="491"/>
      <c r="G432" s="491"/>
      <c r="H432" s="491"/>
      <c r="I432" s="493">
        <v>2665</v>
      </c>
      <c r="J432" s="491">
        <v>568290.57999999996</v>
      </c>
      <c r="K432" s="491"/>
      <c r="L432" s="491"/>
      <c r="M432" s="491"/>
      <c r="N432" s="491">
        <v>12738.369999999999</v>
      </c>
      <c r="O432" s="491">
        <v>675</v>
      </c>
      <c r="P432" s="491"/>
      <c r="Q432" s="491"/>
      <c r="R432" s="491">
        <v>714.99999999999989</v>
      </c>
      <c r="S432" s="491">
        <v>16677</v>
      </c>
      <c r="T432" s="491"/>
      <c r="U432" s="491"/>
      <c r="V432" s="491"/>
      <c r="W432" s="491"/>
      <c r="X432" s="491">
        <v>1414.49</v>
      </c>
      <c r="Y432" s="491">
        <v>63679.34</v>
      </c>
      <c r="Z432" s="491"/>
      <c r="AA432" s="491"/>
      <c r="AB432" s="491"/>
      <c r="AC432" s="491">
        <v>1515.2</v>
      </c>
      <c r="AD432" s="491">
        <v>595</v>
      </c>
      <c r="AE432" s="491">
        <v>6093.22</v>
      </c>
      <c r="AF432" s="491">
        <v>1876</v>
      </c>
      <c r="AG432" s="491"/>
      <c r="AH432" s="491"/>
      <c r="AI432" s="491">
        <v>1375</v>
      </c>
      <c r="AJ432" s="491">
        <v>39452.85</v>
      </c>
      <c r="AK432" s="491"/>
      <c r="AL432" s="491"/>
      <c r="AM432" s="491"/>
      <c r="AN432" s="491">
        <v>455</v>
      </c>
      <c r="AO432" s="491">
        <v>900</v>
      </c>
      <c r="AP432" s="491"/>
      <c r="AQ432" s="491">
        <v>260</v>
      </c>
      <c r="AR432" s="491"/>
      <c r="AS432" s="491"/>
      <c r="AT432" s="491"/>
      <c r="AU432" s="491"/>
      <c r="AV432" s="491"/>
      <c r="AW432" s="491"/>
      <c r="AX432" s="491"/>
      <c r="AY432" s="491"/>
      <c r="AZ432" s="491">
        <v>3069.68</v>
      </c>
      <c r="BA432" s="491"/>
      <c r="BB432" s="491">
        <v>2802.03</v>
      </c>
      <c r="BC432" s="498"/>
      <c r="BD432" s="491"/>
      <c r="BE432" s="491"/>
      <c r="BF432" s="491"/>
      <c r="BG432" s="491">
        <v>85062.75</v>
      </c>
      <c r="BH432" s="491">
        <v>810311.51</v>
      </c>
      <c r="BJ432" s="427">
        <f t="shared" si="449"/>
        <v>1000</v>
      </c>
      <c r="BK432" s="427">
        <f t="shared" si="450"/>
        <v>4000</v>
      </c>
      <c r="BL432" s="427">
        <f t="shared" si="451"/>
        <v>2000</v>
      </c>
      <c r="BM432" s="427">
        <f t="shared" si="452"/>
        <v>86000</v>
      </c>
      <c r="BN432" s="427">
        <f t="shared" si="453"/>
        <v>86000</v>
      </c>
      <c r="BO432" s="427">
        <f t="shared" si="454"/>
        <v>86000</v>
      </c>
      <c r="BP432" s="427">
        <f t="shared" si="455"/>
        <v>0</v>
      </c>
      <c r="BQ432" s="427">
        <f t="shared" si="456"/>
        <v>0</v>
      </c>
      <c r="BR432" s="427">
        <f t="shared" si="457"/>
        <v>0</v>
      </c>
      <c r="BS432" s="427">
        <f t="shared" si="458"/>
        <v>1000</v>
      </c>
      <c r="BT432" s="427">
        <f t="shared" si="459"/>
        <v>569000</v>
      </c>
      <c r="BU432" s="427">
        <f t="shared" si="460"/>
        <v>74000</v>
      </c>
      <c r="BV432" s="427">
        <f t="shared" si="461"/>
        <v>40000</v>
      </c>
      <c r="BW432" s="427">
        <f t="shared" si="462"/>
        <v>40000</v>
      </c>
      <c r="BX432" s="427">
        <f t="shared" si="463"/>
        <v>40000</v>
      </c>
      <c r="BY432" s="427">
        <f t="shared" si="464"/>
        <v>2000</v>
      </c>
      <c r="BZ432" s="427">
        <f t="shared" si="465"/>
        <v>3000</v>
      </c>
      <c r="CA432" s="427">
        <f t="shared" si="466"/>
        <v>2000</v>
      </c>
      <c r="CB432" s="233">
        <f t="shared" si="467"/>
        <v>1000</v>
      </c>
      <c r="CC432" s="233">
        <f t="shared" si="468"/>
        <v>569000</v>
      </c>
      <c r="CD432" s="233">
        <f t="shared" si="469"/>
        <v>41000</v>
      </c>
      <c r="CE432" s="428">
        <f t="shared" si="477"/>
        <v>20</v>
      </c>
      <c r="CF432" s="426">
        <f t="shared" si="470"/>
        <v>5</v>
      </c>
      <c r="CG432" s="426">
        <f t="shared" si="471"/>
        <v>1</v>
      </c>
      <c r="CH432" s="426">
        <f t="shared" si="472"/>
        <v>0</v>
      </c>
      <c r="CI432" s="426">
        <f t="shared" si="473"/>
        <v>10</v>
      </c>
      <c r="CJ432" s="426">
        <f t="shared" si="474"/>
        <v>1</v>
      </c>
      <c r="CK432" s="426">
        <f t="shared" si="479"/>
        <v>3</v>
      </c>
    </row>
    <row r="433" spans="1:89" ht="24">
      <c r="A433" s="253">
        <f t="shared" si="478"/>
        <v>54902</v>
      </c>
      <c r="B433" s="236" t="s">
        <v>373</v>
      </c>
      <c r="C433" s="99" t="b">
        <f t="shared" si="476"/>
        <v>1</v>
      </c>
      <c r="D433" s="492" t="s">
        <v>373</v>
      </c>
      <c r="E433" s="491">
        <v>5985.48</v>
      </c>
      <c r="F433" s="491">
        <v>41708.69999999999</v>
      </c>
      <c r="G433" s="491">
        <v>47236.119999999995</v>
      </c>
      <c r="H433" s="491">
        <v>61153.86</v>
      </c>
      <c r="I433" s="493">
        <v>92002.54</v>
      </c>
      <c r="J433" s="491">
        <v>28024.98</v>
      </c>
      <c r="K433" s="491">
        <v>51323.579999999994</v>
      </c>
      <c r="L433" s="491">
        <v>39089.12000000001</v>
      </c>
      <c r="M433" s="491"/>
      <c r="N433" s="491">
        <v>5489.91</v>
      </c>
      <c r="O433" s="491">
        <v>2400</v>
      </c>
      <c r="P433" s="491">
        <v>49512.81</v>
      </c>
      <c r="Q433" s="491">
        <v>46899.6</v>
      </c>
      <c r="R433" s="491">
        <v>10914.51</v>
      </c>
      <c r="S433" s="491">
        <v>37165.230000000003</v>
      </c>
      <c r="T433" s="491">
        <v>13011.94</v>
      </c>
      <c r="U433" s="491">
        <v>11837.43</v>
      </c>
      <c r="V433" s="491">
        <v>5783.5</v>
      </c>
      <c r="W433" s="491">
        <v>45720.39</v>
      </c>
      <c r="X433" s="491">
        <v>31240.12</v>
      </c>
      <c r="Y433" s="491">
        <v>8763.58</v>
      </c>
      <c r="Z433" s="491">
        <v>39444.48000000001</v>
      </c>
      <c r="AA433" s="491">
        <v>17855.309999999998</v>
      </c>
      <c r="AB433" s="491">
        <v>535022</v>
      </c>
      <c r="AC433" s="491">
        <v>14517.86</v>
      </c>
      <c r="AD433" s="491"/>
      <c r="AE433" s="491">
        <v>15278.21</v>
      </c>
      <c r="AF433" s="491"/>
      <c r="AG433" s="491">
        <v>26133.750000000007</v>
      </c>
      <c r="AH433" s="491">
        <v>95557.790000000008</v>
      </c>
      <c r="AI433" s="491">
        <v>6788.67</v>
      </c>
      <c r="AJ433" s="491">
        <v>88805.579999999987</v>
      </c>
      <c r="AK433" s="491">
        <v>43182.520000000004</v>
      </c>
      <c r="AL433" s="491">
        <v>40771.260000000017</v>
      </c>
      <c r="AM433" s="491">
        <v>2182.8000000000002</v>
      </c>
      <c r="AN433" s="491">
        <v>3124.23</v>
      </c>
      <c r="AO433" s="491">
        <v>252</v>
      </c>
      <c r="AP433" s="491">
        <v>8006.1</v>
      </c>
      <c r="AQ433" s="491">
        <v>6268.18</v>
      </c>
      <c r="AR433" s="491">
        <v>3698</v>
      </c>
      <c r="AS433" s="491">
        <v>468.6</v>
      </c>
      <c r="AT433" s="491">
        <v>2315.2000000000003</v>
      </c>
      <c r="AU433" s="491">
        <v>11669.38</v>
      </c>
      <c r="AV433" s="491"/>
      <c r="AW433" s="491">
        <v>2009.68</v>
      </c>
      <c r="AX433" s="491">
        <v>3151.26</v>
      </c>
      <c r="AY433" s="491">
        <v>6541</v>
      </c>
      <c r="AZ433" s="491">
        <v>1989</v>
      </c>
      <c r="BA433" s="491"/>
      <c r="BB433" s="491">
        <v>5812.46</v>
      </c>
      <c r="BC433" s="498"/>
      <c r="BD433" s="491">
        <v>37017.919999999998</v>
      </c>
      <c r="BE433" s="491">
        <v>6077.85</v>
      </c>
      <c r="BF433" s="491">
        <v>89697.41</v>
      </c>
      <c r="BG433" s="491">
        <v>5308.5199999999995</v>
      </c>
      <c r="BH433" s="491">
        <v>1754210.4200000004</v>
      </c>
      <c r="BJ433" s="427">
        <f t="shared" si="449"/>
        <v>1000</v>
      </c>
      <c r="BK433" s="427">
        <f t="shared" si="450"/>
        <v>12000</v>
      </c>
      <c r="BL433" s="427">
        <f t="shared" si="451"/>
        <v>5000</v>
      </c>
      <c r="BM433" s="427">
        <f t="shared" si="452"/>
        <v>6000</v>
      </c>
      <c r="BN433" s="427">
        <f t="shared" si="453"/>
        <v>90000</v>
      </c>
      <c r="BO433" s="427">
        <f t="shared" si="454"/>
        <v>35000</v>
      </c>
      <c r="BP433" s="427">
        <f t="shared" si="455"/>
        <v>3000</v>
      </c>
      <c r="BQ433" s="427">
        <f t="shared" si="456"/>
        <v>44000</v>
      </c>
      <c r="BR433" s="427">
        <f t="shared" si="457"/>
        <v>29000</v>
      </c>
      <c r="BS433" s="427">
        <f t="shared" si="458"/>
        <v>3000</v>
      </c>
      <c r="BT433" s="427">
        <f t="shared" si="459"/>
        <v>96000</v>
      </c>
      <c r="BU433" s="427">
        <f t="shared" si="460"/>
        <v>30000</v>
      </c>
      <c r="BV433" s="427">
        <f t="shared" si="461"/>
        <v>40000</v>
      </c>
      <c r="BW433" s="427">
        <f t="shared" si="462"/>
        <v>536000</v>
      </c>
      <c r="BX433" s="427">
        <f t="shared" si="463"/>
        <v>178000</v>
      </c>
      <c r="BY433" s="427">
        <f t="shared" si="464"/>
        <v>7000</v>
      </c>
      <c r="BZ433" s="427">
        <f t="shared" si="465"/>
        <v>93000</v>
      </c>
      <c r="CA433" s="427">
        <f t="shared" si="466"/>
        <v>37000</v>
      </c>
      <c r="CB433" s="233">
        <f t="shared" si="467"/>
        <v>1000</v>
      </c>
      <c r="CC433" s="233">
        <f t="shared" si="468"/>
        <v>536000</v>
      </c>
      <c r="CD433" s="233">
        <f t="shared" si="469"/>
        <v>36000</v>
      </c>
      <c r="CE433" s="428">
        <f t="shared" si="477"/>
        <v>49</v>
      </c>
      <c r="CF433" s="426">
        <f t="shared" si="470"/>
        <v>13</v>
      </c>
      <c r="CG433" s="426">
        <f t="shared" si="471"/>
        <v>4</v>
      </c>
      <c r="CH433" s="426">
        <f t="shared" si="472"/>
        <v>3</v>
      </c>
      <c r="CI433" s="426">
        <f t="shared" si="473"/>
        <v>18</v>
      </c>
      <c r="CJ433" s="426">
        <f t="shared" si="474"/>
        <v>4</v>
      </c>
      <c r="CK433" s="426">
        <f t="shared" si="479"/>
        <v>5</v>
      </c>
    </row>
    <row r="434" spans="1:89" ht="24">
      <c r="A434" s="253">
        <f t="shared" si="478"/>
        <v>54903</v>
      </c>
      <c r="B434" s="236" t="s">
        <v>374</v>
      </c>
      <c r="C434" s="99" t="b">
        <f t="shared" si="476"/>
        <v>1</v>
      </c>
      <c r="D434" s="492" t="s">
        <v>374</v>
      </c>
      <c r="E434" s="491"/>
      <c r="F434" s="491"/>
      <c r="G434" s="491">
        <v>45762.03</v>
      </c>
      <c r="H434" s="491"/>
      <c r="I434" s="493"/>
      <c r="J434" s="491"/>
      <c r="K434" s="491"/>
      <c r="L434" s="491"/>
      <c r="M434" s="491"/>
      <c r="N434" s="491"/>
      <c r="O434" s="491"/>
      <c r="P434" s="491"/>
      <c r="Q434" s="491"/>
      <c r="R434" s="491"/>
      <c r="S434" s="491">
        <v>500</v>
      </c>
      <c r="T434" s="491"/>
      <c r="U434" s="491"/>
      <c r="V434" s="491"/>
      <c r="W434" s="491"/>
      <c r="X434" s="491"/>
      <c r="Y434" s="491"/>
      <c r="Z434" s="491"/>
      <c r="AA434" s="491"/>
      <c r="AB434" s="491">
        <v>38506</v>
      </c>
      <c r="AC434" s="491"/>
      <c r="AD434" s="491">
        <v>75</v>
      </c>
      <c r="AE434" s="491"/>
      <c r="AF434" s="491"/>
      <c r="AG434" s="491"/>
      <c r="AH434" s="491">
        <v>15622.27</v>
      </c>
      <c r="AI434" s="491"/>
      <c r="AJ434" s="491">
        <v>500</v>
      </c>
      <c r="AK434" s="491"/>
      <c r="AL434" s="491"/>
      <c r="AM434" s="491"/>
      <c r="AN434" s="491">
        <v>10927.91</v>
      </c>
      <c r="AO434" s="491"/>
      <c r="AP434" s="491"/>
      <c r="AQ434" s="491"/>
      <c r="AR434" s="491"/>
      <c r="AS434" s="491"/>
      <c r="AT434" s="491"/>
      <c r="AU434" s="491"/>
      <c r="AV434" s="491"/>
      <c r="AW434" s="491"/>
      <c r="AX434" s="491"/>
      <c r="AY434" s="491"/>
      <c r="AZ434" s="491">
        <v>679.82000000000016</v>
      </c>
      <c r="BA434" s="491">
        <v>45.25</v>
      </c>
      <c r="BB434" s="491">
        <v>7314.0999999999995</v>
      </c>
      <c r="BC434" s="498"/>
      <c r="BD434" s="491"/>
      <c r="BE434" s="491"/>
      <c r="BF434" s="491"/>
      <c r="BG434" s="491"/>
      <c r="BH434" s="491">
        <v>119932.38000000002</v>
      </c>
      <c r="BJ434" s="427">
        <f t="shared" si="449"/>
        <v>1000</v>
      </c>
      <c r="BK434" s="427">
        <f t="shared" si="450"/>
        <v>11000</v>
      </c>
      <c r="BL434" s="427">
        <f t="shared" si="451"/>
        <v>5000</v>
      </c>
      <c r="BM434" s="427">
        <f t="shared" si="452"/>
        <v>0</v>
      </c>
      <c r="BN434" s="427">
        <f t="shared" si="453"/>
        <v>0</v>
      </c>
      <c r="BO434" s="427">
        <f t="shared" si="454"/>
        <v>0</v>
      </c>
      <c r="BP434" s="427">
        <f t="shared" si="455"/>
        <v>0</v>
      </c>
      <c r="BQ434" s="427">
        <f t="shared" si="456"/>
        <v>0</v>
      </c>
      <c r="BR434" s="427">
        <f t="shared" si="457"/>
        <v>0</v>
      </c>
      <c r="BS434" s="427">
        <f t="shared" si="458"/>
        <v>1000</v>
      </c>
      <c r="BT434" s="427">
        <f t="shared" si="459"/>
        <v>16000</v>
      </c>
      <c r="BU434" s="427">
        <f t="shared" si="460"/>
        <v>6000</v>
      </c>
      <c r="BV434" s="427">
        <f t="shared" si="461"/>
        <v>1000</v>
      </c>
      <c r="BW434" s="427">
        <f t="shared" si="462"/>
        <v>46000</v>
      </c>
      <c r="BX434" s="427">
        <f t="shared" si="463"/>
        <v>29000</v>
      </c>
      <c r="BY434" s="427">
        <f t="shared" si="464"/>
        <v>0</v>
      </c>
      <c r="BZ434" s="427">
        <f t="shared" si="465"/>
        <v>0</v>
      </c>
      <c r="CA434" s="427">
        <f t="shared" si="466"/>
        <v>0</v>
      </c>
      <c r="CB434" s="233">
        <f t="shared" si="467"/>
        <v>1000</v>
      </c>
      <c r="CC434" s="233">
        <f t="shared" si="468"/>
        <v>46000</v>
      </c>
      <c r="CD434" s="233">
        <f t="shared" si="469"/>
        <v>12000</v>
      </c>
      <c r="CE434" s="428">
        <f t="shared" si="477"/>
        <v>10</v>
      </c>
      <c r="CF434" s="426">
        <f t="shared" si="470"/>
        <v>4</v>
      </c>
      <c r="CG434" s="426">
        <f t="shared" si="471"/>
        <v>0</v>
      </c>
      <c r="CH434" s="426">
        <f t="shared" si="472"/>
        <v>0</v>
      </c>
      <c r="CI434" s="426">
        <f t="shared" si="473"/>
        <v>3</v>
      </c>
      <c r="CJ434" s="426">
        <f t="shared" si="474"/>
        <v>3</v>
      </c>
      <c r="CK434" s="426">
        <f t="shared" si="479"/>
        <v>0</v>
      </c>
    </row>
    <row r="435" spans="1:89" ht="48">
      <c r="A435" s="253">
        <f t="shared" si="478"/>
        <v>54904</v>
      </c>
      <c r="B435" s="236" t="s">
        <v>375</v>
      </c>
      <c r="C435" s="99" t="b">
        <f t="shared" si="476"/>
        <v>1</v>
      </c>
      <c r="D435" s="492" t="s">
        <v>375</v>
      </c>
      <c r="E435" s="491">
        <v>16.5</v>
      </c>
      <c r="F435" s="491">
        <v>39.999999999999993</v>
      </c>
      <c r="G435" s="491"/>
      <c r="H435" s="491">
        <v>128</v>
      </c>
      <c r="I435" s="493"/>
      <c r="J435" s="491"/>
      <c r="K435" s="491"/>
      <c r="L435" s="491">
        <v>22</v>
      </c>
      <c r="M435" s="491"/>
      <c r="N435" s="491"/>
      <c r="O435" s="491">
        <v>5.5</v>
      </c>
      <c r="P435" s="491">
        <v>50</v>
      </c>
      <c r="Q435" s="491">
        <v>16.5</v>
      </c>
      <c r="R435" s="491"/>
      <c r="S435" s="491">
        <v>137</v>
      </c>
      <c r="T435" s="491"/>
      <c r="U435" s="491"/>
      <c r="V435" s="491"/>
      <c r="W435" s="491">
        <v>22</v>
      </c>
      <c r="X435" s="491"/>
      <c r="Y435" s="491"/>
      <c r="Z435" s="491"/>
      <c r="AA435" s="491"/>
      <c r="AB435" s="491"/>
      <c r="AC435" s="491">
        <v>55.5</v>
      </c>
      <c r="AD435" s="491">
        <v>16.509999999999998</v>
      </c>
      <c r="AE435" s="491"/>
      <c r="AF435" s="491"/>
      <c r="AG435" s="491">
        <v>720.01000000000022</v>
      </c>
      <c r="AH435" s="491"/>
      <c r="AI435" s="491"/>
      <c r="AJ435" s="491">
        <v>149</v>
      </c>
      <c r="AK435" s="491"/>
      <c r="AL435" s="491"/>
      <c r="AM435" s="491"/>
      <c r="AN435" s="491"/>
      <c r="AO435" s="491"/>
      <c r="AP435" s="491"/>
      <c r="AQ435" s="491"/>
      <c r="AR435" s="491"/>
      <c r="AS435" s="491"/>
      <c r="AT435" s="491"/>
      <c r="AU435" s="491"/>
      <c r="AV435" s="491"/>
      <c r="AW435" s="491"/>
      <c r="AX435" s="491"/>
      <c r="AY435" s="491"/>
      <c r="AZ435" s="491"/>
      <c r="BA435" s="491"/>
      <c r="BB435" s="491"/>
      <c r="BC435" s="498"/>
      <c r="BD435" s="491">
        <v>54</v>
      </c>
      <c r="BE435" s="491"/>
      <c r="BF435" s="491"/>
      <c r="BG435" s="491">
        <v>165</v>
      </c>
      <c r="BH435" s="491">
        <v>1597.5200000000002</v>
      </c>
      <c r="BJ435" s="427">
        <f t="shared" si="449"/>
        <v>0</v>
      </c>
      <c r="BK435" s="427">
        <f t="shared" si="450"/>
        <v>0</v>
      </c>
      <c r="BL435" s="427">
        <f t="shared" si="451"/>
        <v>0</v>
      </c>
      <c r="BM435" s="427">
        <f t="shared" si="452"/>
        <v>1000</v>
      </c>
      <c r="BN435" s="427">
        <f t="shared" si="453"/>
        <v>1000</v>
      </c>
      <c r="BO435" s="427">
        <f t="shared" si="454"/>
        <v>1000</v>
      </c>
      <c r="BP435" s="427">
        <f t="shared" si="455"/>
        <v>0</v>
      </c>
      <c r="BQ435" s="427">
        <f t="shared" si="456"/>
        <v>0</v>
      </c>
      <c r="BR435" s="427">
        <f t="shared" si="457"/>
        <v>0</v>
      </c>
      <c r="BS435" s="427">
        <f t="shared" si="458"/>
        <v>1000</v>
      </c>
      <c r="BT435" s="427">
        <f t="shared" si="459"/>
        <v>1000</v>
      </c>
      <c r="BU435" s="427">
        <f t="shared" si="460"/>
        <v>1000</v>
      </c>
      <c r="BV435" s="427">
        <f t="shared" si="461"/>
        <v>1000</v>
      </c>
      <c r="BW435" s="427">
        <f t="shared" si="462"/>
        <v>1000</v>
      </c>
      <c r="BX435" s="427">
        <f t="shared" si="463"/>
        <v>1000</v>
      </c>
      <c r="BY435" s="427">
        <f t="shared" si="464"/>
        <v>1000</v>
      </c>
      <c r="BZ435" s="427">
        <f t="shared" si="465"/>
        <v>1000</v>
      </c>
      <c r="CA435" s="427">
        <f t="shared" si="466"/>
        <v>1000</v>
      </c>
      <c r="CB435" s="233">
        <f t="shared" si="467"/>
        <v>1000</v>
      </c>
      <c r="CC435" s="233">
        <f t="shared" si="468"/>
        <v>1000</v>
      </c>
      <c r="CD435" s="233">
        <f t="shared" si="469"/>
        <v>1000</v>
      </c>
      <c r="CE435" s="428">
        <f t="shared" si="477"/>
        <v>15</v>
      </c>
      <c r="CF435" s="426">
        <f t="shared" si="470"/>
        <v>0</v>
      </c>
      <c r="CG435" s="426">
        <f t="shared" si="471"/>
        <v>2</v>
      </c>
      <c r="CH435" s="426">
        <f t="shared" si="472"/>
        <v>0</v>
      </c>
      <c r="CI435" s="426">
        <f t="shared" si="473"/>
        <v>9</v>
      </c>
      <c r="CJ435" s="426">
        <f t="shared" si="474"/>
        <v>1</v>
      </c>
      <c r="CK435" s="426">
        <f t="shared" si="479"/>
        <v>1</v>
      </c>
    </row>
    <row r="436" spans="1:89" ht="72">
      <c r="A436" s="253">
        <f t="shared" si="478"/>
        <v>55110</v>
      </c>
      <c r="B436" s="236" t="s">
        <v>376</v>
      </c>
      <c r="C436" s="99" t="b">
        <f t="shared" si="476"/>
        <v>1</v>
      </c>
      <c r="D436" s="492" t="s">
        <v>376</v>
      </c>
      <c r="E436" s="491"/>
      <c r="F436" s="491"/>
      <c r="G436" s="491">
        <v>910</v>
      </c>
      <c r="H436" s="491">
        <v>4757.84</v>
      </c>
      <c r="I436" s="493">
        <v>1783447.3900000001</v>
      </c>
      <c r="J436" s="491"/>
      <c r="K436" s="491"/>
      <c r="L436" s="491"/>
      <c r="M436" s="491"/>
      <c r="N436" s="491"/>
      <c r="O436" s="491"/>
      <c r="P436" s="491">
        <v>104.64</v>
      </c>
      <c r="Q436" s="491">
        <v>22762.86</v>
      </c>
      <c r="R436" s="491">
        <v>186</v>
      </c>
      <c r="S436" s="491"/>
      <c r="T436" s="491"/>
      <c r="U436" s="491"/>
      <c r="V436" s="491">
        <v>23757.279999999999</v>
      </c>
      <c r="W436" s="491">
        <v>922</v>
      </c>
      <c r="X436" s="491"/>
      <c r="Y436" s="491"/>
      <c r="Z436" s="491"/>
      <c r="AA436" s="491"/>
      <c r="AB436" s="491"/>
      <c r="AC436" s="491"/>
      <c r="AD436" s="491">
        <v>3625</v>
      </c>
      <c r="AE436" s="491"/>
      <c r="AF436" s="491"/>
      <c r="AG436" s="491">
        <v>1665.1200000000006</v>
      </c>
      <c r="AH436" s="491">
        <v>40554.31</v>
      </c>
      <c r="AI436" s="491">
        <v>294248.92</v>
      </c>
      <c r="AJ436" s="491">
        <v>4104</v>
      </c>
      <c r="AK436" s="491"/>
      <c r="AL436" s="491"/>
      <c r="AM436" s="491"/>
      <c r="AN436" s="491">
        <v>20319.550000000003</v>
      </c>
      <c r="AO436" s="491">
        <v>6085.31</v>
      </c>
      <c r="AP436" s="491">
        <v>41421.200000000004</v>
      </c>
      <c r="AQ436" s="491"/>
      <c r="AR436" s="491"/>
      <c r="AS436" s="491"/>
      <c r="AT436" s="491">
        <v>9532.2099999999991</v>
      </c>
      <c r="AU436" s="491">
        <v>482859</v>
      </c>
      <c r="AV436" s="491">
        <v>65455.59</v>
      </c>
      <c r="AW436" s="491">
        <v>10419.09</v>
      </c>
      <c r="AX436" s="491"/>
      <c r="AY436" s="491"/>
      <c r="AZ436" s="491"/>
      <c r="BA436" s="491">
        <v>33290.369999999995</v>
      </c>
      <c r="BB436" s="491"/>
      <c r="BC436" s="498">
        <v>4844.95</v>
      </c>
      <c r="BD436" s="491">
        <v>8484.41</v>
      </c>
      <c r="BE436" s="491">
        <v>2204</v>
      </c>
      <c r="BF436" s="491"/>
      <c r="BG436" s="491">
        <v>2615.7200000000003</v>
      </c>
      <c r="BH436" s="491">
        <v>2868576.7600000002</v>
      </c>
      <c r="BJ436" s="427">
        <f t="shared" si="449"/>
        <v>5000</v>
      </c>
      <c r="BK436" s="427">
        <f t="shared" si="450"/>
        <v>483000</v>
      </c>
      <c r="BL436" s="427">
        <f t="shared" si="451"/>
        <v>75000</v>
      </c>
      <c r="BM436" s="427">
        <f t="shared" si="452"/>
        <v>3000</v>
      </c>
      <c r="BN436" s="427">
        <f t="shared" si="453"/>
        <v>9000</v>
      </c>
      <c r="BO436" s="427">
        <f t="shared" si="454"/>
        <v>5000</v>
      </c>
      <c r="BP436" s="427">
        <f t="shared" si="455"/>
        <v>0</v>
      </c>
      <c r="BQ436" s="427">
        <f t="shared" si="456"/>
        <v>0</v>
      </c>
      <c r="BR436" s="427">
        <f t="shared" si="457"/>
        <v>0</v>
      </c>
      <c r="BS436" s="427">
        <f t="shared" si="458"/>
        <v>1000</v>
      </c>
      <c r="BT436" s="427">
        <f t="shared" si="459"/>
        <v>41000</v>
      </c>
      <c r="BU436" s="427">
        <f t="shared" si="460"/>
        <v>14000</v>
      </c>
      <c r="BV436" s="427">
        <f t="shared" si="461"/>
        <v>1000</v>
      </c>
      <c r="BW436" s="427">
        <f t="shared" si="462"/>
        <v>5000</v>
      </c>
      <c r="BX436" s="427">
        <f t="shared" si="463"/>
        <v>3000</v>
      </c>
      <c r="BY436" s="427">
        <f t="shared" si="464"/>
        <v>1000</v>
      </c>
      <c r="BZ436" s="427">
        <f t="shared" si="465"/>
        <v>1784000</v>
      </c>
      <c r="CA436" s="427">
        <f t="shared" si="466"/>
        <v>520000</v>
      </c>
      <c r="CB436" s="233">
        <f t="shared" si="467"/>
        <v>1000</v>
      </c>
      <c r="CC436" s="233">
        <f t="shared" si="468"/>
        <v>1784000</v>
      </c>
      <c r="CD436" s="233">
        <f t="shared" si="469"/>
        <v>115000</v>
      </c>
      <c r="CE436" s="428">
        <f t="shared" si="477"/>
        <v>25</v>
      </c>
      <c r="CF436" s="426">
        <f t="shared" si="470"/>
        <v>9</v>
      </c>
      <c r="CG436" s="426">
        <f t="shared" si="471"/>
        <v>3</v>
      </c>
      <c r="CH436" s="426">
        <f t="shared" si="472"/>
        <v>0</v>
      </c>
      <c r="CI436" s="426">
        <f t="shared" si="473"/>
        <v>7</v>
      </c>
      <c r="CJ436" s="426">
        <f t="shared" si="474"/>
        <v>2</v>
      </c>
      <c r="CK436" s="426">
        <f t="shared" si="479"/>
        <v>3</v>
      </c>
    </row>
    <row r="437" spans="1:89" ht="24">
      <c r="A437" s="253">
        <f t="shared" si="478"/>
        <v>55111</v>
      </c>
      <c r="B437" s="236" t="s">
        <v>377</v>
      </c>
      <c r="C437" s="99" t="b">
        <f t="shared" si="476"/>
        <v>1</v>
      </c>
      <c r="D437" s="492" t="s">
        <v>377</v>
      </c>
      <c r="E437" s="491">
        <v>1069553.82</v>
      </c>
      <c r="F437" s="491">
        <v>2230611.59</v>
      </c>
      <c r="G437" s="491">
        <v>674346.38000000012</v>
      </c>
      <c r="H437" s="491">
        <v>2506820.89</v>
      </c>
      <c r="I437" s="493">
        <v>98615.390000000014</v>
      </c>
      <c r="J437" s="491">
        <v>2497307.4699999997</v>
      </c>
      <c r="K437" s="491">
        <v>1521576.3600000003</v>
      </c>
      <c r="L437" s="491">
        <v>3836826.1499999985</v>
      </c>
      <c r="M437" s="491">
        <v>680316.05</v>
      </c>
      <c r="N437" s="491">
        <v>540443.06999999995</v>
      </c>
      <c r="O437" s="491">
        <v>466451.54</v>
      </c>
      <c r="P437" s="491">
        <v>3261104.8000000003</v>
      </c>
      <c r="Q437" s="491">
        <v>2975484.2600000002</v>
      </c>
      <c r="R437" s="491">
        <v>452870.75</v>
      </c>
      <c r="S437" s="491">
        <v>1364530.2999999998</v>
      </c>
      <c r="T437" s="491"/>
      <c r="U437" s="491">
        <v>1199915.3700000001</v>
      </c>
      <c r="V437" s="491">
        <v>44163.460000000006</v>
      </c>
      <c r="W437" s="491">
        <v>1325875.6399999997</v>
      </c>
      <c r="X437" s="491">
        <v>2054264.04</v>
      </c>
      <c r="Y437" s="491">
        <v>1220165.31</v>
      </c>
      <c r="Z437" s="491">
        <v>2490964.3499999996</v>
      </c>
      <c r="AA437" s="491">
        <v>1753307.92</v>
      </c>
      <c r="AB437" s="491">
        <v>12213201</v>
      </c>
      <c r="AC437" s="491">
        <v>1236374.1900000002</v>
      </c>
      <c r="AD437" s="491">
        <v>1822848.9199999997</v>
      </c>
      <c r="AE437" s="491">
        <v>3384238.4</v>
      </c>
      <c r="AF437" s="491">
        <v>1392665.64</v>
      </c>
      <c r="AG437" s="491">
        <v>4634325.8600000003</v>
      </c>
      <c r="AH437" s="491">
        <v>219</v>
      </c>
      <c r="AI437" s="491">
        <v>1686120.2000000002</v>
      </c>
      <c r="AJ437" s="491">
        <v>2041304.1199999996</v>
      </c>
      <c r="AK437" s="491">
        <v>278970.87999999989</v>
      </c>
      <c r="AL437" s="491">
        <v>1451.9700000000003</v>
      </c>
      <c r="AM437" s="491">
        <v>183111.5</v>
      </c>
      <c r="AN437" s="491">
        <v>28502.1</v>
      </c>
      <c r="AO437" s="491">
        <v>1916.03</v>
      </c>
      <c r="AP437" s="491">
        <v>54433.37999999999</v>
      </c>
      <c r="AQ437" s="491">
        <v>39356.78</v>
      </c>
      <c r="AR437" s="491">
        <v>185177</v>
      </c>
      <c r="AS437" s="491">
        <v>2040</v>
      </c>
      <c r="AT437" s="491">
        <v>38457.269999999997</v>
      </c>
      <c r="AU437" s="491">
        <v>1763.82</v>
      </c>
      <c r="AV437" s="491">
        <v>6888.99</v>
      </c>
      <c r="AW437" s="491">
        <v>3276.75</v>
      </c>
      <c r="AX437" s="491">
        <v>268588.19</v>
      </c>
      <c r="AY437" s="491">
        <v>5458</v>
      </c>
      <c r="AZ437" s="491">
        <v>236421.03999999998</v>
      </c>
      <c r="BA437" s="491">
        <v>10824.1</v>
      </c>
      <c r="BB437" s="491">
        <v>1501</v>
      </c>
      <c r="BC437" s="498">
        <v>70999.75</v>
      </c>
      <c r="BD437" s="491">
        <v>2044120.9100000004</v>
      </c>
      <c r="BE437" s="491">
        <v>2647602.13</v>
      </c>
      <c r="BF437" s="491">
        <v>3918714.4199999995</v>
      </c>
      <c r="BG437" s="491">
        <v>976667.06000000017</v>
      </c>
      <c r="BH437" s="491">
        <v>73683055.309999987</v>
      </c>
      <c r="BJ437" s="427">
        <f t="shared" si="449"/>
        <v>2000</v>
      </c>
      <c r="BK437" s="427">
        <f t="shared" si="450"/>
        <v>269000</v>
      </c>
      <c r="BL437" s="427">
        <f t="shared" si="451"/>
        <v>60000</v>
      </c>
      <c r="BM437" s="427">
        <f t="shared" si="452"/>
        <v>977000</v>
      </c>
      <c r="BN437" s="427">
        <f t="shared" si="453"/>
        <v>3919000</v>
      </c>
      <c r="BO437" s="427">
        <f t="shared" si="454"/>
        <v>2397000</v>
      </c>
      <c r="BP437" s="427">
        <f t="shared" si="455"/>
        <v>2000</v>
      </c>
      <c r="BQ437" s="427">
        <f t="shared" si="456"/>
        <v>279000</v>
      </c>
      <c r="BR437" s="427">
        <f t="shared" si="457"/>
        <v>155000</v>
      </c>
      <c r="BS437" s="427">
        <f t="shared" si="458"/>
        <v>1000</v>
      </c>
      <c r="BT437" s="427">
        <f t="shared" si="459"/>
        <v>3385000</v>
      </c>
      <c r="BU437" s="427">
        <f t="shared" si="460"/>
        <v>1471000</v>
      </c>
      <c r="BV437" s="427">
        <f t="shared" si="461"/>
        <v>675000</v>
      </c>
      <c r="BW437" s="427">
        <f t="shared" si="462"/>
        <v>12214000</v>
      </c>
      <c r="BX437" s="427">
        <f t="shared" si="463"/>
        <v>4355000</v>
      </c>
      <c r="BY437" s="427">
        <f t="shared" si="464"/>
        <v>99000</v>
      </c>
      <c r="BZ437" s="427">
        <f t="shared" si="465"/>
        <v>4635000</v>
      </c>
      <c r="CA437" s="427">
        <f t="shared" si="466"/>
        <v>2396000</v>
      </c>
      <c r="CB437" s="233">
        <f t="shared" si="467"/>
        <v>1000</v>
      </c>
      <c r="CC437" s="233">
        <f t="shared" si="468"/>
        <v>12214000</v>
      </c>
      <c r="CD437" s="233">
        <f t="shared" si="469"/>
        <v>1365000</v>
      </c>
      <c r="CE437" s="428">
        <f t="shared" si="477"/>
        <v>54</v>
      </c>
      <c r="CF437" s="426">
        <f t="shared" si="470"/>
        <v>16</v>
      </c>
      <c r="CG437" s="426">
        <f t="shared" si="471"/>
        <v>4</v>
      </c>
      <c r="CH437" s="426">
        <f t="shared" si="472"/>
        <v>3</v>
      </c>
      <c r="CI437" s="426">
        <f t="shared" si="473"/>
        <v>20</v>
      </c>
      <c r="CJ437" s="426">
        <f t="shared" si="474"/>
        <v>4</v>
      </c>
      <c r="CK437" s="426">
        <f t="shared" si="479"/>
        <v>5</v>
      </c>
    </row>
    <row r="438" spans="1:89" ht="36">
      <c r="A438" s="253">
        <f t="shared" si="478"/>
        <v>55120</v>
      </c>
      <c r="B438" s="236" t="s">
        <v>906</v>
      </c>
      <c r="C438" s="99" t="e">
        <f t="shared" si="476"/>
        <v>#N/A</v>
      </c>
      <c r="D438" s="492" t="e">
        <v>#N/A</v>
      </c>
      <c r="E438" s="491"/>
      <c r="F438" s="491"/>
      <c r="G438" s="491"/>
      <c r="H438" s="491"/>
      <c r="I438" s="493"/>
      <c r="J438" s="491"/>
      <c r="K438" s="491"/>
      <c r="L438" s="491"/>
      <c r="M438" s="491"/>
      <c r="N438" s="491"/>
      <c r="O438" s="491"/>
      <c r="P438" s="491"/>
      <c r="Q438" s="491"/>
      <c r="R438" s="491"/>
      <c r="S438" s="491"/>
      <c r="T438" s="491"/>
      <c r="U438" s="491"/>
      <c r="V438" s="491"/>
      <c r="W438" s="491"/>
      <c r="X438" s="491"/>
      <c r="Y438" s="491"/>
      <c r="Z438" s="491"/>
      <c r="AA438" s="491"/>
      <c r="AB438" s="491"/>
      <c r="AC438" s="491"/>
      <c r="AD438" s="491"/>
      <c r="AE438" s="491"/>
      <c r="AF438" s="491"/>
      <c r="AG438" s="491"/>
      <c r="AH438" s="491"/>
      <c r="AI438" s="491"/>
      <c r="AJ438" s="491"/>
      <c r="AK438" s="491"/>
      <c r="AL438" s="491"/>
      <c r="AM438" s="491"/>
      <c r="AN438" s="491"/>
      <c r="AO438" s="491"/>
      <c r="AP438" s="491"/>
      <c r="AQ438" s="491"/>
      <c r="AR438" s="491"/>
      <c r="AS438" s="491"/>
      <c r="AT438" s="491"/>
      <c r="AU438" s="491"/>
      <c r="AV438" s="491"/>
      <c r="AW438" s="491"/>
      <c r="AX438" s="491"/>
      <c r="AY438" s="491"/>
      <c r="AZ438" s="491"/>
      <c r="BA438" s="491"/>
      <c r="BB438" s="491"/>
      <c r="BC438" s="498"/>
      <c r="BD438" s="491"/>
      <c r="BE438" s="491"/>
      <c r="BF438" s="491"/>
      <c r="BG438" s="491"/>
      <c r="BH438" s="491"/>
      <c r="BJ438" s="427">
        <f t="shared" si="449"/>
        <v>0</v>
      </c>
      <c r="BK438" s="427">
        <f t="shared" si="450"/>
        <v>0</v>
      </c>
      <c r="BL438" s="427">
        <f t="shared" si="451"/>
        <v>0</v>
      </c>
      <c r="BM438" s="427">
        <f t="shared" si="452"/>
        <v>0</v>
      </c>
      <c r="BN438" s="427">
        <f t="shared" si="453"/>
        <v>0</v>
      </c>
      <c r="BO438" s="427">
        <f t="shared" si="454"/>
        <v>0</v>
      </c>
      <c r="BP438" s="427">
        <f t="shared" si="455"/>
        <v>0</v>
      </c>
      <c r="BQ438" s="427">
        <f t="shared" si="456"/>
        <v>0</v>
      </c>
      <c r="BR438" s="427">
        <f t="shared" si="457"/>
        <v>0</v>
      </c>
      <c r="BS438" s="427">
        <f t="shared" si="458"/>
        <v>0</v>
      </c>
      <c r="BT438" s="427">
        <f t="shared" si="459"/>
        <v>0</v>
      </c>
      <c r="BU438" s="427">
        <f t="shared" si="460"/>
        <v>0</v>
      </c>
      <c r="BV438" s="427">
        <f t="shared" si="461"/>
        <v>0</v>
      </c>
      <c r="BW438" s="427">
        <f t="shared" si="462"/>
        <v>0</v>
      </c>
      <c r="BX438" s="427">
        <f t="shared" si="463"/>
        <v>0</v>
      </c>
      <c r="BY438" s="427">
        <f t="shared" si="464"/>
        <v>0</v>
      </c>
      <c r="BZ438" s="427">
        <f t="shared" si="465"/>
        <v>0</v>
      </c>
      <c r="CA438" s="427">
        <f t="shared" si="466"/>
        <v>0</v>
      </c>
      <c r="CB438" s="233">
        <f t="shared" si="467"/>
        <v>0</v>
      </c>
      <c r="CC438" s="233">
        <f t="shared" si="468"/>
        <v>0</v>
      </c>
      <c r="CD438" s="233">
        <f t="shared" si="469"/>
        <v>0</v>
      </c>
      <c r="CE438" s="428">
        <f t="shared" si="477"/>
        <v>0</v>
      </c>
      <c r="CF438" s="426">
        <f t="shared" si="470"/>
        <v>0</v>
      </c>
      <c r="CG438" s="426">
        <f t="shared" si="471"/>
        <v>0</v>
      </c>
      <c r="CH438" s="426">
        <f t="shared" si="472"/>
        <v>0</v>
      </c>
      <c r="CI438" s="426">
        <f t="shared" si="473"/>
        <v>0</v>
      </c>
      <c r="CJ438" s="426">
        <f t="shared" si="474"/>
        <v>0</v>
      </c>
      <c r="CK438" s="426">
        <f t="shared" si="479"/>
        <v>0</v>
      </c>
    </row>
    <row r="439" spans="1:89" ht="36">
      <c r="A439" s="253">
        <f t="shared" si="478"/>
        <v>55121</v>
      </c>
      <c r="B439" s="236" t="s">
        <v>378</v>
      </c>
      <c r="C439" s="99" t="b">
        <f t="shared" si="476"/>
        <v>1</v>
      </c>
      <c r="D439" s="492" t="s">
        <v>378</v>
      </c>
      <c r="E439" s="491">
        <v>159</v>
      </c>
      <c r="F439" s="491"/>
      <c r="G439" s="491"/>
      <c r="H439" s="491">
        <v>208.5</v>
      </c>
      <c r="I439" s="493">
        <v>491</v>
      </c>
      <c r="J439" s="491"/>
      <c r="K439" s="491"/>
      <c r="L439" s="491"/>
      <c r="M439" s="491"/>
      <c r="N439" s="491"/>
      <c r="O439" s="491"/>
      <c r="P439" s="491"/>
      <c r="Q439" s="491"/>
      <c r="R439" s="491"/>
      <c r="S439" s="491"/>
      <c r="T439" s="491"/>
      <c r="U439" s="491"/>
      <c r="V439" s="491"/>
      <c r="W439" s="491">
        <v>1543.5099999999998</v>
      </c>
      <c r="X439" s="491"/>
      <c r="Y439" s="491"/>
      <c r="Z439" s="491"/>
      <c r="AA439" s="491"/>
      <c r="AB439" s="491"/>
      <c r="AC439" s="491"/>
      <c r="AD439" s="491"/>
      <c r="AE439" s="491"/>
      <c r="AF439" s="491"/>
      <c r="AG439" s="491">
        <v>662.5</v>
      </c>
      <c r="AH439" s="491">
        <v>1574</v>
      </c>
      <c r="AI439" s="491"/>
      <c r="AJ439" s="491">
        <v>198.5</v>
      </c>
      <c r="AK439" s="491"/>
      <c r="AL439" s="491"/>
      <c r="AM439" s="491">
        <v>157.5</v>
      </c>
      <c r="AN439" s="491"/>
      <c r="AO439" s="491"/>
      <c r="AP439" s="491"/>
      <c r="AQ439" s="491"/>
      <c r="AR439" s="491"/>
      <c r="AS439" s="491">
        <v>283.5</v>
      </c>
      <c r="AT439" s="491"/>
      <c r="AU439" s="491"/>
      <c r="AV439" s="491"/>
      <c r="AW439" s="491"/>
      <c r="AX439" s="491"/>
      <c r="AY439" s="491"/>
      <c r="AZ439" s="491"/>
      <c r="BA439" s="491"/>
      <c r="BB439" s="491"/>
      <c r="BC439" s="498"/>
      <c r="BD439" s="491">
        <v>132.5</v>
      </c>
      <c r="BE439" s="491"/>
      <c r="BF439" s="491"/>
      <c r="BG439" s="491">
        <v>84</v>
      </c>
      <c r="BH439" s="491">
        <v>5494.51</v>
      </c>
      <c r="BJ439" s="427">
        <f t="shared" si="449"/>
        <v>1000</v>
      </c>
      <c r="BK439" s="427">
        <f t="shared" si="450"/>
        <v>1000</v>
      </c>
      <c r="BL439" s="427">
        <f t="shared" si="451"/>
        <v>1000</v>
      </c>
      <c r="BM439" s="427">
        <f t="shared" si="452"/>
        <v>1000</v>
      </c>
      <c r="BN439" s="427">
        <f t="shared" si="453"/>
        <v>1000</v>
      </c>
      <c r="BO439" s="427">
        <f t="shared" si="454"/>
        <v>1000</v>
      </c>
      <c r="BP439" s="427">
        <f t="shared" si="455"/>
        <v>1000</v>
      </c>
      <c r="BQ439" s="427">
        <f t="shared" si="456"/>
        <v>1000</v>
      </c>
      <c r="BR439" s="427">
        <f t="shared" si="457"/>
        <v>1000</v>
      </c>
      <c r="BS439" s="427">
        <f t="shared" si="458"/>
        <v>1000</v>
      </c>
      <c r="BT439" s="427">
        <f t="shared" si="459"/>
        <v>2000</v>
      </c>
      <c r="BU439" s="427">
        <f t="shared" si="460"/>
        <v>1000</v>
      </c>
      <c r="BV439" s="427">
        <f t="shared" si="461"/>
        <v>1000</v>
      </c>
      <c r="BW439" s="427">
        <f t="shared" si="462"/>
        <v>1000</v>
      </c>
      <c r="BX439" s="427">
        <f t="shared" si="463"/>
        <v>1000</v>
      </c>
      <c r="BY439" s="427">
        <f t="shared" si="464"/>
        <v>1000</v>
      </c>
      <c r="BZ439" s="427">
        <f t="shared" si="465"/>
        <v>1000</v>
      </c>
      <c r="CA439" s="427">
        <f t="shared" si="466"/>
        <v>1000</v>
      </c>
      <c r="CB439" s="233">
        <f t="shared" si="467"/>
        <v>1000</v>
      </c>
      <c r="CC439" s="233">
        <f t="shared" si="468"/>
        <v>2000</v>
      </c>
      <c r="CD439" s="233">
        <f t="shared" si="469"/>
        <v>1000</v>
      </c>
      <c r="CE439" s="428">
        <f t="shared" si="477"/>
        <v>11</v>
      </c>
      <c r="CF439" s="426">
        <f t="shared" si="470"/>
        <v>1</v>
      </c>
      <c r="CG439" s="426">
        <f t="shared" si="471"/>
        <v>2</v>
      </c>
      <c r="CH439" s="426">
        <f t="shared" si="472"/>
        <v>1</v>
      </c>
      <c r="CI439" s="426">
        <f t="shared" si="473"/>
        <v>4</v>
      </c>
      <c r="CJ439" s="426">
        <f t="shared" si="474"/>
        <v>1</v>
      </c>
      <c r="CK439" s="426">
        <f t="shared" si="479"/>
        <v>2</v>
      </c>
    </row>
    <row r="440" spans="1:89" ht="24">
      <c r="A440" s="253">
        <f t="shared" si="478"/>
        <v>55201</v>
      </c>
      <c r="B440" s="236" t="s">
        <v>379</v>
      </c>
      <c r="C440" s="99" t="b">
        <f t="shared" si="476"/>
        <v>1</v>
      </c>
      <c r="D440" s="492" t="s">
        <v>379</v>
      </c>
      <c r="E440" s="491">
        <v>152150</v>
      </c>
      <c r="F440" s="491">
        <v>90048</v>
      </c>
      <c r="G440" s="491">
        <v>153180</v>
      </c>
      <c r="H440" s="491">
        <v>93631</v>
      </c>
      <c r="I440" s="493">
        <v>633122.68999999994</v>
      </c>
      <c r="J440" s="491">
        <v>172808</v>
      </c>
      <c r="K440" s="491">
        <v>104507</v>
      </c>
      <c r="L440" s="491">
        <v>208412.35000000003</v>
      </c>
      <c r="M440" s="491">
        <v>13489</v>
      </c>
      <c r="N440" s="491">
        <v>28982.07</v>
      </c>
      <c r="O440" s="491">
        <v>24292</v>
      </c>
      <c r="P440" s="491">
        <v>192500</v>
      </c>
      <c r="Q440" s="491">
        <v>190007.94</v>
      </c>
      <c r="R440" s="491">
        <v>14194.45</v>
      </c>
      <c r="S440" s="491">
        <v>164310.5</v>
      </c>
      <c r="T440" s="491">
        <v>70600</v>
      </c>
      <c r="U440" s="491">
        <v>108082</v>
      </c>
      <c r="V440" s="491">
        <v>7618</v>
      </c>
      <c r="W440" s="491">
        <v>286599.32</v>
      </c>
      <c r="X440" s="491">
        <v>220156.01</v>
      </c>
      <c r="Y440" s="491">
        <v>74566</v>
      </c>
      <c r="Z440" s="491">
        <v>93657</v>
      </c>
      <c r="AA440" s="491">
        <v>100912</v>
      </c>
      <c r="AB440" s="491">
        <v>197386</v>
      </c>
      <c r="AC440" s="491">
        <v>17102.96</v>
      </c>
      <c r="AD440" s="491">
        <v>85464.999999999985</v>
      </c>
      <c r="AE440" s="491">
        <v>88317.5</v>
      </c>
      <c r="AF440" s="491">
        <v>109461.14</v>
      </c>
      <c r="AG440" s="491">
        <v>112976.00999999998</v>
      </c>
      <c r="AH440" s="491">
        <v>247502.21</v>
      </c>
      <c r="AI440" s="491">
        <v>125114</v>
      </c>
      <c r="AJ440" s="491">
        <v>142915.10999999999</v>
      </c>
      <c r="AK440" s="491">
        <v>88191.47</v>
      </c>
      <c r="AL440" s="491">
        <v>35837.420000000006</v>
      </c>
      <c r="AM440" s="491">
        <v>35286.46</v>
      </c>
      <c r="AN440" s="491">
        <v>18046.77</v>
      </c>
      <c r="AO440" s="491">
        <v>4652</v>
      </c>
      <c r="AP440" s="491">
        <v>33949.339999999997</v>
      </c>
      <c r="AQ440" s="491">
        <v>9393</v>
      </c>
      <c r="AR440" s="491">
        <v>11902</v>
      </c>
      <c r="AS440" s="491">
        <v>24247.18</v>
      </c>
      <c r="AT440" s="491">
        <v>13677.86</v>
      </c>
      <c r="AU440" s="491">
        <v>53035.95</v>
      </c>
      <c r="AV440" s="491">
        <v>9491.09</v>
      </c>
      <c r="AW440" s="491">
        <v>18632.990000000002</v>
      </c>
      <c r="AX440" s="491">
        <v>17325.47</v>
      </c>
      <c r="AY440" s="491">
        <v>8126</v>
      </c>
      <c r="AZ440" s="491">
        <v>9389.75</v>
      </c>
      <c r="BA440" s="491">
        <v>4244.2299999999996</v>
      </c>
      <c r="BB440" s="491">
        <v>4326.1099999999997</v>
      </c>
      <c r="BC440" s="498">
        <v>12095.17</v>
      </c>
      <c r="BD440" s="491">
        <v>176599.97999999998</v>
      </c>
      <c r="BE440" s="491">
        <v>70324</v>
      </c>
      <c r="BF440" s="491">
        <v>123239</v>
      </c>
      <c r="BG440" s="491">
        <v>69398.710000000006</v>
      </c>
      <c r="BH440" s="491">
        <v>5175477.209999999</v>
      </c>
      <c r="BJ440" s="427">
        <f t="shared" si="449"/>
        <v>5000</v>
      </c>
      <c r="BK440" s="427">
        <f t="shared" si="450"/>
        <v>54000</v>
      </c>
      <c r="BL440" s="427">
        <f t="shared" si="451"/>
        <v>16000</v>
      </c>
      <c r="BM440" s="427">
        <f t="shared" si="452"/>
        <v>70000</v>
      </c>
      <c r="BN440" s="427">
        <f t="shared" si="453"/>
        <v>177000</v>
      </c>
      <c r="BO440" s="427">
        <f t="shared" si="454"/>
        <v>110000</v>
      </c>
      <c r="BP440" s="427">
        <f t="shared" si="455"/>
        <v>36000</v>
      </c>
      <c r="BQ440" s="427">
        <f t="shared" si="456"/>
        <v>89000</v>
      </c>
      <c r="BR440" s="427">
        <f t="shared" si="457"/>
        <v>54000</v>
      </c>
      <c r="BS440" s="427">
        <f t="shared" si="458"/>
        <v>8000</v>
      </c>
      <c r="BT440" s="427">
        <f t="shared" si="459"/>
        <v>287000</v>
      </c>
      <c r="BU440" s="427">
        <f t="shared" si="460"/>
        <v>106000</v>
      </c>
      <c r="BV440" s="427">
        <f t="shared" si="461"/>
        <v>94000</v>
      </c>
      <c r="BW440" s="427">
        <f t="shared" si="462"/>
        <v>198000</v>
      </c>
      <c r="BX440" s="427">
        <f t="shared" si="463"/>
        <v>147000</v>
      </c>
      <c r="BY440" s="427">
        <f t="shared" si="464"/>
        <v>109000</v>
      </c>
      <c r="BZ440" s="427">
        <f t="shared" si="465"/>
        <v>634000</v>
      </c>
      <c r="CA440" s="427">
        <f t="shared" si="466"/>
        <v>229000</v>
      </c>
      <c r="CB440" s="233">
        <f t="shared" si="467"/>
        <v>5000</v>
      </c>
      <c r="CC440" s="233">
        <f t="shared" si="468"/>
        <v>634000</v>
      </c>
      <c r="CD440" s="233">
        <f t="shared" si="469"/>
        <v>95000</v>
      </c>
      <c r="CE440" s="428">
        <f t="shared" si="477"/>
        <v>55</v>
      </c>
      <c r="CF440" s="426">
        <f t="shared" si="470"/>
        <v>16</v>
      </c>
      <c r="CG440" s="426">
        <f t="shared" si="471"/>
        <v>4</v>
      </c>
      <c r="CH440" s="426">
        <f t="shared" si="472"/>
        <v>3</v>
      </c>
      <c r="CI440" s="426">
        <f t="shared" si="473"/>
        <v>21</v>
      </c>
      <c r="CJ440" s="426">
        <f t="shared" si="474"/>
        <v>4</v>
      </c>
      <c r="CK440" s="426">
        <f t="shared" si="479"/>
        <v>5</v>
      </c>
    </row>
    <row r="441" spans="1:89">
      <c r="A441" s="253">
        <f t="shared" si="478"/>
        <v>55202</v>
      </c>
      <c r="B441" s="236" t="s">
        <v>380</v>
      </c>
      <c r="C441" s="99" t="b">
        <f t="shared" si="476"/>
        <v>1</v>
      </c>
      <c r="D441" s="492" t="s">
        <v>380</v>
      </c>
      <c r="E441" s="491"/>
      <c r="F441" s="491"/>
      <c r="G441" s="491"/>
      <c r="H441" s="491"/>
      <c r="I441" s="493"/>
      <c r="J441" s="491"/>
      <c r="K441" s="491"/>
      <c r="L441" s="491"/>
      <c r="M441" s="491"/>
      <c r="N441" s="491"/>
      <c r="O441" s="491"/>
      <c r="P441" s="491"/>
      <c r="Q441" s="491"/>
      <c r="R441" s="491"/>
      <c r="S441" s="491"/>
      <c r="T441" s="491"/>
      <c r="U441" s="491"/>
      <c r="V441" s="491"/>
      <c r="W441" s="491"/>
      <c r="X441" s="491"/>
      <c r="Y441" s="491">
        <v>-1446.75</v>
      </c>
      <c r="Z441" s="491"/>
      <c r="AA441" s="491"/>
      <c r="AB441" s="491"/>
      <c r="AC441" s="491"/>
      <c r="AD441" s="491"/>
      <c r="AE441" s="491"/>
      <c r="AF441" s="491"/>
      <c r="AG441" s="491"/>
      <c r="AH441" s="491"/>
      <c r="AI441" s="491"/>
      <c r="AJ441" s="491"/>
      <c r="AK441" s="491"/>
      <c r="AL441" s="491"/>
      <c r="AM441" s="491"/>
      <c r="AN441" s="491"/>
      <c r="AO441" s="491"/>
      <c r="AP441" s="491"/>
      <c r="AQ441" s="491">
        <v>228</v>
      </c>
      <c r="AR441" s="491"/>
      <c r="AS441" s="491"/>
      <c r="AT441" s="491"/>
      <c r="AU441" s="491"/>
      <c r="AV441" s="491"/>
      <c r="AW441" s="491"/>
      <c r="AX441" s="491"/>
      <c r="AY441" s="491"/>
      <c r="AZ441" s="491"/>
      <c r="BA441" s="491"/>
      <c r="BB441" s="491"/>
      <c r="BC441" s="498"/>
      <c r="BD441" s="491"/>
      <c r="BE441" s="491"/>
      <c r="BF441" s="491"/>
      <c r="BG441" s="491"/>
      <c r="BH441" s="491">
        <v>-1218.75</v>
      </c>
      <c r="BJ441" s="427">
        <f t="shared" si="449"/>
        <v>1000</v>
      </c>
      <c r="BK441" s="427">
        <f t="shared" si="450"/>
        <v>1000</v>
      </c>
      <c r="BL441" s="427">
        <f t="shared" si="451"/>
        <v>1000</v>
      </c>
      <c r="BM441" s="427">
        <f t="shared" si="452"/>
        <v>0</v>
      </c>
      <c r="BN441" s="427">
        <f t="shared" si="453"/>
        <v>0</v>
      </c>
      <c r="BO441" s="427">
        <f t="shared" si="454"/>
        <v>0</v>
      </c>
      <c r="BP441" s="427">
        <f t="shared" si="455"/>
        <v>0</v>
      </c>
      <c r="BQ441" s="427">
        <f t="shared" si="456"/>
        <v>0</v>
      </c>
      <c r="BR441" s="427">
        <f t="shared" si="457"/>
        <v>0</v>
      </c>
      <c r="BS441" s="427">
        <f t="shared" si="458"/>
        <v>-2000</v>
      </c>
      <c r="BT441" s="427">
        <f t="shared" si="459"/>
        <v>-2000</v>
      </c>
      <c r="BU441" s="427">
        <f t="shared" si="460"/>
        <v>-2000</v>
      </c>
      <c r="BV441" s="427">
        <f t="shared" si="461"/>
        <v>0</v>
      </c>
      <c r="BW441" s="427">
        <f t="shared" si="462"/>
        <v>0</v>
      </c>
      <c r="BX441" s="427">
        <f t="shared" si="463"/>
        <v>0</v>
      </c>
      <c r="BY441" s="427">
        <f t="shared" si="464"/>
        <v>0</v>
      </c>
      <c r="BZ441" s="427">
        <f t="shared" si="465"/>
        <v>0</v>
      </c>
      <c r="CA441" s="427">
        <f t="shared" si="466"/>
        <v>0</v>
      </c>
      <c r="CB441" s="233">
        <f t="shared" si="467"/>
        <v>-2000</v>
      </c>
      <c r="CC441" s="233">
        <f t="shared" si="468"/>
        <v>1000</v>
      </c>
      <c r="CD441" s="233">
        <f t="shared" si="469"/>
        <v>-1000</v>
      </c>
      <c r="CE441" s="428">
        <f t="shared" si="477"/>
        <v>2</v>
      </c>
      <c r="CF441" s="426">
        <f t="shared" si="470"/>
        <v>1</v>
      </c>
      <c r="CG441" s="426">
        <f t="shared" si="471"/>
        <v>0</v>
      </c>
      <c r="CH441" s="426">
        <f t="shared" si="472"/>
        <v>0</v>
      </c>
      <c r="CI441" s="426">
        <f t="shared" si="473"/>
        <v>1</v>
      </c>
      <c r="CJ441" s="426">
        <f t="shared" si="474"/>
        <v>0</v>
      </c>
      <c r="CK441" s="426">
        <f t="shared" si="479"/>
        <v>0</v>
      </c>
    </row>
    <row r="442" spans="1:89">
      <c r="A442" s="253">
        <f t="shared" si="478"/>
        <v>55203</v>
      </c>
      <c r="B442" s="236" t="s">
        <v>381</v>
      </c>
      <c r="C442" s="99" t="b">
        <f t="shared" si="476"/>
        <v>1</v>
      </c>
      <c r="D442" s="492" t="s">
        <v>381</v>
      </c>
      <c r="E442" s="491"/>
      <c r="F442" s="491"/>
      <c r="G442" s="491"/>
      <c r="H442" s="491"/>
      <c r="I442" s="493"/>
      <c r="J442" s="491"/>
      <c r="K442" s="491"/>
      <c r="L442" s="491"/>
      <c r="M442" s="491"/>
      <c r="N442" s="491"/>
      <c r="O442" s="491"/>
      <c r="P442" s="491"/>
      <c r="Q442" s="491"/>
      <c r="R442" s="491"/>
      <c r="S442" s="491"/>
      <c r="T442" s="491"/>
      <c r="U442" s="491"/>
      <c r="V442" s="491"/>
      <c r="W442" s="491"/>
      <c r="X442" s="491"/>
      <c r="Y442" s="491"/>
      <c r="Z442" s="491"/>
      <c r="AA442" s="491"/>
      <c r="AB442" s="491"/>
      <c r="AC442" s="491">
        <v>49630</v>
      </c>
      <c r="AD442" s="491"/>
      <c r="AE442" s="491">
        <v>45052</v>
      </c>
      <c r="AF442" s="491"/>
      <c r="AG442" s="491">
        <v>115300</v>
      </c>
      <c r="AH442" s="491"/>
      <c r="AI442" s="491"/>
      <c r="AJ442" s="491"/>
      <c r="AK442" s="491"/>
      <c r="AL442" s="491"/>
      <c r="AM442" s="491"/>
      <c r="AN442" s="491"/>
      <c r="AO442" s="491"/>
      <c r="AP442" s="491"/>
      <c r="AQ442" s="491"/>
      <c r="AR442" s="491"/>
      <c r="AS442" s="491"/>
      <c r="AT442" s="491"/>
      <c r="AU442" s="491"/>
      <c r="AV442" s="491"/>
      <c r="AW442" s="491"/>
      <c r="AX442" s="491"/>
      <c r="AY442" s="491"/>
      <c r="AZ442" s="491"/>
      <c r="BA442" s="491"/>
      <c r="BB442" s="491"/>
      <c r="BC442" s="498"/>
      <c r="BD442" s="491"/>
      <c r="BE442" s="491"/>
      <c r="BF442" s="491"/>
      <c r="BG442" s="491"/>
      <c r="BH442" s="491">
        <v>209982</v>
      </c>
      <c r="BJ442" s="427">
        <f t="shared" si="449"/>
        <v>0</v>
      </c>
      <c r="BK442" s="427">
        <f t="shared" si="450"/>
        <v>0</v>
      </c>
      <c r="BL442" s="427">
        <f t="shared" si="451"/>
        <v>0</v>
      </c>
      <c r="BM442" s="427">
        <f t="shared" si="452"/>
        <v>0</v>
      </c>
      <c r="BN442" s="427">
        <f t="shared" si="453"/>
        <v>0</v>
      </c>
      <c r="BO442" s="427">
        <f t="shared" si="454"/>
        <v>0</v>
      </c>
      <c r="BP442" s="427">
        <f t="shared" si="455"/>
        <v>0</v>
      </c>
      <c r="BQ442" s="427">
        <f t="shared" si="456"/>
        <v>0</v>
      </c>
      <c r="BR442" s="427">
        <f t="shared" si="457"/>
        <v>0</v>
      </c>
      <c r="BS442" s="427">
        <f t="shared" si="458"/>
        <v>46000</v>
      </c>
      <c r="BT442" s="427">
        <f t="shared" si="459"/>
        <v>50000</v>
      </c>
      <c r="BU442" s="427">
        <f t="shared" si="460"/>
        <v>48000</v>
      </c>
      <c r="BV442" s="427">
        <f t="shared" si="461"/>
        <v>0</v>
      </c>
      <c r="BW442" s="427">
        <f t="shared" si="462"/>
        <v>0</v>
      </c>
      <c r="BX442" s="427">
        <f t="shared" si="463"/>
        <v>0</v>
      </c>
      <c r="BY442" s="427">
        <f t="shared" si="464"/>
        <v>116000</v>
      </c>
      <c r="BZ442" s="427">
        <f t="shared" si="465"/>
        <v>116000</v>
      </c>
      <c r="CA442" s="427">
        <f t="shared" si="466"/>
        <v>116000</v>
      </c>
      <c r="CB442" s="233">
        <f t="shared" si="467"/>
        <v>46000</v>
      </c>
      <c r="CC442" s="233">
        <f t="shared" si="468"/>
        <v>116000</v>
      </c>
      <c r="CD442" s="233">
        <f t="shared" si="469"/>
        <v>70000</v>
      </c>
      <c r="CE442" s="428">
        <f t="shared" si="477"/>
        <v>3</v>
      </c>
      <c r="CF442" s="426">
        <f t="shared" si="470"/>
        <v>0</v>
      </c>
      <c r="CG442" s="426">
        <f t="shared" si="471"/>
        <v>0</v>
      </c>
      <c r="CH442" s="426">
        <f t="shared" si="472"/>
        <v>0</v>
      </c>
      <c r="CI442" s="426">
        <f t="shared" si="473"/>
        <v>2</v>
      </c>
      <c r="CJ442" s="426">
        <f t="shared" si="474"/>
        <v>0</v>
      </c>
      <c r="CK442" s="426">
        <f t="shared" si="479"/>
        <v>1</v>
      </c>
    </row>
    <row r="443" spans="1:89" ht="24">
      <c r="A443" s="253">
        <f t="shared" si="478"/>
        <v>55204</v>
      </c>
      <c r="B443" s="236" t="s">
        <v>382</v>
      </c>
      <c r="C443" s="99" t="b">
        <f t="shared" si="476"/>
        <v>1</v>
      </c>
      <c r="D443" s="492" t="s">
        <v>382</v>
      </c>
      <c r="E443" s="491"/>
      <c r="F443" s="491"/>
      <c r="G443" s="491"/>
      <c r="H443" s="491">
        <v>1358.5</v>
      </c>
      <c r="I443" s="493"/>
      <c r="J443" s="491"/>
      <c r="K443" s="491"/>
      <c r="L443" s="491"/>
      <c r="M443" s="491"/>
      <c r="N443" s="491"/>
      <c r="O443" s="491"/>
      <c r="P443" s="491"/>
      <c r="Q443" s="491"/>
      <c r="R443" s="491"/>
      <c r="S443" s="491"/>
      <c r="T443" s="491"/>
      <c r="U443" s="491"/>
      <c r="V443" s="491">
        <v>1080</v>
      </c>
      <c r="W443" s="491"/>
      <c r="X443" s="491">
        <v>3981</v>
      </c>
      <c r="Y443" s="491"/>
      <c r="Z443" s="491">
        <v>8500</v>
      </c>
      <c r="AA443" s="491"/>
      <c r="AB443" s="491"/>
      <c r="AC443" s="491"/>
      <c r="AD443" s="491"/>
      <c r="AE443" s="491"/>
      <c r="AF443" s="491"/>
      <c r="AG443" s="491"/>
      <c r="AH443" s="491"/>
      <c r="AI443" s="491"/>
      <c r="AJ443" s="491">
        <v>6188</v>
      </c>
      <c r="AK443" s="491"/>
      <c r="AL443" s="491"/>
      <c r="AM443" s="491">
        <v>6900</v>
      </c>
      <c r="AN443" s="491">
        <v>3523.95</v>
      </c>
      <c r="AO443" s="491"/>
      <c r="AP443" s="491">
        <v>2878</v>
      </c>
      <c r="AQ443" s="491"/>
      <c r="AR443" s="491"/>
      <c r="AS443" s="491"/>
      <c r="AT443" s="491"/>
      <c r="AU443" s="491"/>
      <c r="AV443" s="491">
        <v>4744.4799999999996</v>
      </c>
      <c r="AW443" s="491">
        <v>797</v>
      </c>
      <c r="AX443" s="491">
        <v>1100</v>
      </c>
      <c r="AY443" s="491"/>
      <c r="AZ443" s="491">
        <v>1747</v>
      </c>
      <c r="BA443" s="491">
        <v>986</v>
      </c>
      <c r="BB443" s="491"/>
      <c r="BC443" s="498"/>
      <c r="BD443" s="491"/>
      <c r="BE443" s="491"/>
      <c r="BF443" s="491">
        <v>3090</v>
      </c>
      <c r="BG443" s="491">
        <v>73.400000000000006</v>
      </c>
      <c r="BH443" s="491">
        <v>46947.33</v>
      </c>
      <c r="BJ443" s="427">
        <f t="shared" si="449"/>
        <v>1000</v>
      </c>
      <c r="BK443" s="427">
        <f t="shared" si="450"/>
        <v>5000</v>
      </c>
      <c r="BL443" s="427">
        <f t="shared" si="451"/>
        <v>3000</v>
      </c>
      <c r="BM443" s="427">
        <f t="shared" si="452"/>
        <v>1000</v>
      </c>
      <c r="BN443" s="427">
        <f t="shared" si="453"/>
        <v>4000</v>
      </c>
      <c r="BO443" s="427">
        <f t="shared" si="454"/>
        <v>2000</v>
      </c>
      <c r="BP443" s="427">
        <f t="shared" si="455"/>
        <v>7000</v>
      </c>
      <c r="BQ443" s="427">
        <f t="shared" si="456"/>
        <v>7000</v>
      </c>
      <c r="BR443" s="427">
        <f t="shared" si="457"/>
        <v>7000</v>
      </c>
      <c r="BS443" s="427">
        <f t="shared" si="458"/>
        <v>2000</v>
      </c>
      <c r="BT443" s="427">
        <f t="shared" si="459"/>
        <v>2000</v>
      </c>
      <c r="BU443" s="427">
        <f t="shared" si="460"/>
        <v>2000</v>
      </c>
      <c r="BV443" s="427">
        <f t="shared" si="461"/>
        <v>7000</v>
      </c>
      <c r="BW443" s="427">
        <f t="shared" si="462"/>
        <v>9000</v>
      </c>
      <c r="BX443" s="427">
        <f t="shared" si="463"/>
        <v>8000</v>
      </c>
      <c r="BY443" s="427">
        <f t="shared" si="464"/>
        <v>4000</v>
      </c>
      <c r="BZ443" s="427">
        <f t="shared" si="465"/>
        <v>4000</v>
      </c>
      <c r="CA443" s="427">
        <f t="shared" si="466"/>
        <v>4000</v>
      </c>
      <c r="CB443" s="233">
        <f t="shared" si="467"/>
        <v>1000</v>
      </c>
      <c r="CC443" s="233">
        <f t="shared" si="468"/>
        <v>9000</v>
      </c>
      <c r="CD443" s="233">
        <f t="shared" si="469"/>
        <v>4000</v>
      </c>
      <c r="CE443" s="428">
        <f t="shared" si="477"/>
        <v>15</v>
      </c>
      <c r="CF443" s="426">
        <f t="shared" si="470"/>
        <v>7</v>
      </c>
      <c r="CG443" s="426">
        <f t="shared" si="471"/>
        <v>2</v>
      </c>
      <c r="CH443" s="426">
        <f t="shared" si="472"/>
        <v>1</v>
      </c>
      <c r="CI443" s="426">
        <f t="shared" si="473"/>
        <v>2</v>
      </c>
      <c r="CJ443" s="426">
        <f t="shared" si="474"/>
        <v>2</v>
      </c>
      <c r="CK443" s="426">
        <f t="shared" si="479"/>
        <v>1</v>
      </c>
    </row>
    <row r="444" spans="1:89">
      <c r="A444" s="253">
        <f t="shared" si="478"/>
        <v>55205</v>
      </c>
      <c r="B444" s="236" t="s">
        <v>383</v>
      </c>
      <c r="C444" s="99" t="b">
        <f t="shared" si="476"/>
        <v>1</v>
      </c>
      <c r="D444" s="492" t="s">
        <v>383</v>
      </c>
      <c r="E444" s="491"/>
      <c r="F444" s="491"/>
      <c r="G444" s="491"/>
      <c r="H444" s="491"/>
      <c r="I444" s="493"/>
      <c r="J444" s="491"/>
      <c r="K444" s="491"/>
      <c r="L444" s="491"/>
      <c r="M444" s="491"/>
      <c r="N444" s="491"/>
      <c r="O444" s="491"/>
      <c r="P444" s="491"/>
      <c r="Q444" s="491"/>
      <c r="R444" s="491"/>
      <c r="S444" s="491"/>
      <c r="T444" s="491"/>
      <c r="U444" s="491"/>
      <c r="V444" s="491"/>
      <c r="W444" s="491"/>
      <c r="X444" s="491"/>
      <c r="Y444" s="491"/>
      <c r="Z444" s="491"/>
      <c r="AA444" s="491"/>
      <c r="AB444" s="491"/>
      <c r="AC444" s="491"/>
      <c r="AD444" s="491"/>
      <c r="AE444" s="491"/>
      <c r="AF444" s="491"/>
      <c r="AG444" s="491"/>
      <c r="AH444" s="491"/>
      <c r="AI444" s="491"/>
      <c r="AJ444" s="491"/>
      <c r="AK444" s="491"/>
      <c r="AL444" s="491"/>
      <c r="AM444" s="491"/>
      <c r="AN444" s="491"/>
      <c r="AO444" s="491"/>
      <c r="AP444" s="491"/>
      <c r="AQ444" s="491"/>
      <c r="AR444" s="491"/>
      <c r="AS444" s="491"/>
      <c r="AT444" s="491"/>
      <c r="AU444" s="491"/>
      <c r="AV444" s="491"/>
      <c r="AW444" s="491"/>
      <c r="AX444" s="491"/>
      <c r="AY444" s="491"/>
      <c r="AZ444" s="491"/>
      <c r="BA444" s="491"/>
      <c r="BB444" s="491"/>
      <c r="BC444" s="498"/>
      <c r="BD444" s="491">
        <v>22318</v>
      </c>
      <c r="BE444" s="491"/>
      <c r="BF444" s="491"/>
      <c r="BG444" s="491"/>
      <c r="BH444" s="491">
        <v>22318</v>
      </c>
      <c r="BJ444" s="427">
        <f t="shared" si="449"/>
        <v>0</v>
      </c>
      <c r="BK444" s="427">
        <f t="shared" si="450"/>
        <v>0</v>
      </c>
      <c r="BL444" s="427">
        <f t="shared" si="451"/>
        <v>0</v>
      </c>
      <c r="BM444" s="427">
        <f t="shared" si="452"/>
        <v>23000</v>
      </c>
      <c r="BN444" s="427">
        <f t="shared" si="453"/>
        <v>23000</v>
      </c>
      <c r="BO444" s="427">
        <f t="shared" si="454"/>
        <v>23000</v>
      </c>
      <c r="BP444" s="427">
        <f t="shared" si="455"/>
        <v>0</v>
      </c>
      <c r="BQ444" s="427">
        <f t="shared" si="456"/>
        <v>0</v>
      </c>
      <c r="BR444" s="427">
        <f t="shared" si="457"/>
        <v>0</v>
      </c>
      <c r="BS444" s="427">
        <f t="shared" si="458"/>
        <v>0</v>
      </c>
      <c r="BT444" s="427">
        <f t="shared" si="459"/>
        <v>0</v>
      </c>
      <c r="BU444" s="427">
        <f t="shared" si="460"/>
        <v>0</v>
      </c>
      <c r="BV444" s="427">
        <f t="shared" si="461"/>
        <v>0</v>
      </c>
      <c r="BW444" s="427">
        <f t="shared" si="462"/>
        <v>0</v>
      </c>
      <c r="BX444" s="427">
        <f t="shared" si="463"/>
        <v>0</v>
      </c>
      <c r="BY444" s="427">
        <f t="shared" si="464"/>
        <v>0</v>
      </c>
      <c r="BZ444" s="427">
        <f t="shared" si="465"/>
        <v>0</v>
      </c>
      <c r="CA444" s="427">
        <f t="shared" si="466"/>
        <v>0</v>
      </c>
      <c r="CB444" s="233">
        <f t="shared" si="467"/>
        <v>23000</v>
      </c>
      <c r="CC444" s="233">
        <f t="shared" si="468"/>
        <v>23000</v>
      </c>
      <c r="CD444" s="233">
        <f t="shared" si="469"/>
        <v>23000</v>
      </c>
      <c r="CE444" s="428">
        <f t="shared" si="477"/>
        <v>1</v>
      </c>
      <c r="CF444" s="426">
        <f t="shared" si="470"/>
        <v>0</v>
      </c>
      <c r="CG444" s="426">
        <f t="shared" si="471"/>
        <v>1</v>
      </c>
      <c r="CH444" s="426">
        <f t="shared" si="472"/>
        <v>0</v>
      </c>
      <c r="CI444" s="426">
        <f t="shared" si="473"/>
        <v>0</v>
      </c>
      <c r="CJ444" s="426">
        <f t="shared" si="474"/>
        <v>0</v>
      </c>
      <c r="CK444" s="426">
        <f t="shared" si="479"/>
        <v>0</v>
      </c>
    </row>
    <row r="445" spans="1:89" ht="24">
      <c r="A445" s="253">
        <f t="shared" si="478"/>
        <v>55206</v>
      </c>
      <c r="B445" s="236" t="s">
        <v>384</v>
      </c>
      <c r="C445" s="99" t="b">
        <f t="shared" si="476"/>
        <v>1</v>
      </c>
      <c r="D445" s="492" t="s">
        <v>384</v>
      </c>
      <c r="E445" s="491"/>
      <c r="F445" s="491"/>
      <c r="G445" s="491"/>
      <c r="H445" s="491">
        <v>75.5</v>
      </c>
      <c r="I445" s="493">
        <v>92605</v>
      </c>
      <c r="J445" s="491"/>
      <c r="K445" s="491"/>
      <c r="L445" s="491"/>
      <c r="M445" s="491"/>
      <c r="N445" s="491"/>
      <c r="O445" s="491"/>
      <c r="P445" s="491"/>
      <c r="Q445" s="491"/>
      <c r="R445" s="491"/>
      <c r="S445" s="491"/>
      <c r="T445" s="491">
        <v>40278</v>
      </c>
      <c r="U445" s="491"/>
      <c r="V445" s="491"/>
      <c r="W445" s="491">
        <v>46468.000000000015</v>
      </c>
      <c r="X445" s="491"/>
      <c r="Y445" s="491"/>
      <c r="Z445" s="491">
        <v>23867</v>
      </c>
      <c r="AA445" s="491"/>
      <c r="AB445" s="491"/>
      <c r="AC445" s="491">
        <v>13198</v>
      </c>
      <c r="AD445" s="491">
        <v>6313.9900000000007</v>
      </c>
      <c r="AE445" s="491">
        <v>10960.99</v>
      </c>
      <c r="AF445" s="491"/>
      <c r="AG445" s="491">
        <v>60481.02</v>
      </c>
      <c r="AH445" s="491">
        <v>64438</v>
      </c>
      <c r="AI445" s="491"/>
      <c r="AJ445" s="491"/>
      <c r="AK445" s="491"/>
      <c r="AL445" s="491"/>
      <c r="AM445" s="491">
        <v>73345.66</v>
      </c>
      <c r="AN445" s="491"/>
      <c r="AO445" s="491"/>
      <c r="AP445" s="491"/>
      <c r="AQ445" s="491"/>
      <c r="AR445" s="491"/>
      <c r="AS445" s="491"/>
      <c r="AT445" s="491"/>
      <c r="AU445" s="491">
        <v>66.37</v>
      </c>
      <c r="AV445" s="491"/>
      <c r="AW445" s="491"/>
      <c r="AX445" s="491"/>
      <c r="AY445" s="491"/>
      <c r="AZ445" s="491"/>
      <c r="BA445" s="491">
        <v>1843.72</v>
      </c>
      <c r="BB445" s="491"/>
      <c r="BC445" s="498"/>
      <c r="BD445" s="491"/>
      <c r="BE445" s="491"/>
      <c r="BF445" s="491">
        <v>12524</v>
      </c>
      <c r="BG445" s="491"/>
      <c r="BH445" s="491">
        <v>446465.25</v>
      </c>
      <c r="BJ445" s="427">
        <f t="shared" si="449"/>
        <v>1000</v>
      </c>
      <c r="BK445" s="427">
        <f t="shared" si="450"/>
        <v>2000</v>
      </c>
      <c r="BL445" s="427">
        <f t="shared" si="451"/>
        <v>1000</v>
      </c>
      <c r="BM445" s="427">
        <f t="shared" si="452"/>
        <v>13000</v>
      </c>
      <c r="BN445" s="427">
        <f t="shared" si="453"/>
        <v>13000</v>
      </c>
      <c r="BO445" s="427">
        <f t="shared" si="454"/>
        <v>13000</v>
      </c>
      <c r="BP445" s="427">
        <f t="shared" si="455"/>
        <v>74000</v>
      </c>
      <c r="BQ445" s="427">
        <f t="shared" si="456"/>
        <v>74000</v>
      </c>
      <c r="BR445" s="427">
        <f t="shared" si="457"/>
        <v>74000</v>
      </c>
      <c r="BS445" s="427">
        <f t="shared" si="458"/>
        <v>1000</v>
      </c>
      <c r="BT445" s="427">
        <f t="shared" si="459"/>
        <v>65000</v>
      </c>
      <c r="BU445" s="427">
        <f t="shared" si="460"/>
        <v>26000</v>
      </c>
      <c r="BV445" s="427">
        <f t="shared" si="461"/>
        <v>24000</v>
      </c>
      <c r="BW445" s="427">
        <f t="shared" si="462"/>
        <v>24000</v>
      </c>
      <c r="BX445" s="427">
        <f t="shared" si="463"/>
        <v>24000</v>
      </c>
      <c r="BY445" s="427">
        <f t="shared" si="464"/>
        <v>61000</v>
      </c>
      <c r="BZ445" s="427">
        <f t="shared" si="465"/>
        <v>93000</v>
      </c>
      <c r="CA445" s="427">
        <f t="shared" si="466"/>
        <v>77000</v>
      </c>
      <c r="CB445" s="233">
        <f t="shared" si="467"/>
        <v>1000</v>
      </c>
      <c r="CC445" s="233">
        <f t="shared" si="468"/>
        <v>93000</v>
      </c>
      <c r="CD445" s="233">
        <f t="shared" si="469"/>
        <v>32000</v>
      </c>
      <c r="CE445" s="428">
        <f t="shared" si="477"/>
        <v>14</v>
      </c>
      <c r="CF445" s="426">
        <f t="shared" si="470"/>
        <v>2</v>
      </c>
      <c r="CG445" s="426">
        <f t="shared" si="471"/>
        <v>1</v>
      </c>
      <c r="CH445" s="426">
        <f t="shared" si="472"/>
        <v>1</v>
      </c>
      <c r="CI445" s="426">
        <f t="shared" si="473"/>
        <v>7</v>
      </c>
      <c r="CJ445" s="426">
        <f t="shared" si="474"/>
        <v>1</v>
      </c>
      <c r="CK445" s="426">
        <f t="shared" si="479"/>
        <v>2</v>
      </c>
    </row>
    <row r="446" spans="1:89" ht="36">
      <c r="A446" s="253">
        <f t="shared" si="478"/>
        <v>55207</v>
      </c>
      <c r="B446" s="236" t="s">
        <v>385</v>
      </c>
      <c r="C446" s="99" t="b">
        <f t="shared" si="476"/>
        <v>1</v>
      </c>
      <c r="D446" s="492" t="s">
        <v>385</v>
      </c>
      <c r="E446" s="491"/>
      <c r="F446" s="491"/>
      <c r="G446" s="491"/>
      <c r="H446" s="491">
        <v>42412</v>
      </c>
      <c r="I446" s="493">
        <v>44000</v>
      </c>
      <c r="J446" s="491">
        <v>136</v>
      </c>
      <c r="K446" s="491"/>
      <c r="L446" s="491"/>
      <c r="M446" s="491"/>
      <c r="N446" s="491"/>
      <c r="O446" s="491"/>
      <c r="P446" s="491"/>
      <c r="Q446" s="491"/>
      <c r="R446" s="491"/>
      <c r="S446" s="491"/>
      <c r="T446" s="491"/>
      <c r="U446" s="491"/>
      <c r="V446" s="491"/>
      <c r="W446" s="491">
        <v>15000</v>
      </c>
      <c r="X446" s="491"/>
      <c r="Y446" s="491"/>
      <c r="Z446" s="491"/>
      <c r="AA446" s="491"/>
      <c r="AB446" s="491"/>
      <c r="AC446" s="491"/>
      <c r="AD446" s="491">
        <v>6649</v>
      </c>
      <c r="AE446" s="491"/>
      <c r="AF446" s="491"/>
      <c r="AG446" s="491">
        <v>43726</v>
      </c>
      <c r="AH446" s="491">
        <v>11269.79</v>
      </c>
      <c r="AI446" s="491"/>
      <c r="AJ446" s="491"/>
      <c r="AK446" s="491"/>
      <c r="AL446" s="491"/>
      <c r="AM446" s="491"/>
      <c r="AN446" s="491">
        <v>2937.92</v>
      </c>
      <c r="AO446" s="491">
        <v>5050</v>
      </c>
      <c r="AP446" s="491">
        <v>5955</v>
      </c>
      <c r="AQ446" s="491">
        <v>1052</v>
      </c>
      <c r="AR446" s="491"/>
      <c r="AS446" s="491"/>
      <c r="AT446" s="491">
        <v>2257.84</v>
      </c>
      <c r="AU446" s="491">
        <v>7685.81</v>
      </c>
      <c r="AV446" s="491"/>
      <c r="AW446" s="491"/>
      <c r="AX446" s="491">
        <v>4823.55</v>
      </c>
      <c r="AY446" s="491">
        <v>2205</v>
      </c>
      <c r="AZ446" s="491">
        <v>2374.25</v>
      </c>
      <c r="BA446" s="491"/>
      <c r="BB446" s="491">
        <v>2085.42</v>
      </c>
      <c r="BC446" s="498"/>
      <c r="BD446" s="491"/>
      <c r="BE446" s="491"/>
      <c r="BF446" s="491">
        <v>12909</v>
      </c>
      <c r="BG446" s="491"/>
      <c r="BH446" s="491">
        <v>212528.58000000002</v>
      </c>
      <c r="BJ446" s="427">
        <f t="shared" si="449"/>
        <v>2000</v>
      </c>
      <c r="BK446" s="427">
        <f t="shared" si="450"/>
        <v>8000</v>
      </c>
      <c r="BL446" s="427">
        <f t="shared" si="451"/>
        <v>4000</v>
      </c>
      <c r="BM446" s="427">
        <f t="shared" si="452"/>
        <v>13000</v>
      </c>
      <c r="BN446" s="427">
        <f t="shared" si="453"/>
        <v>13000</v>
      </c>
      <c r="BO446" s="427">
        <f t="shared" si="454"/>
        <v>13000</v>
      </c>
      <c r="BP446" s="427">
        <f t="shared" si="455"/>
        <v>0</v>
      </c>
      <c r="BQ446" s="427">
        <f t="shared" si="456"/>
        <v>0</v>
      </c>
      <c r="BR446" s="427">
        <f t="shared" si="457"/>
        <v>0</v>
      </c>
      <c r="BS446" s="427">
        <f t="shared" si="458"/>
        <v>1000</v>
      </c>
      <c r="BT446" s="427">
        <f t="shared" si="459"/>
        <v>43000</v>
      </c>
      <c r="BU446" s="427">
        <f t="shared" si="460"/>
        <v>16000</v>
      </c>
      <c r="BV446" s="427">
        <f t="shared" si="461"/>
        <v>0</v>
      </c>
      <c r="BW446" s="427">
        <f t="shared" si="462"/>
        <v>0</v>
      </c>
      <c r="BX446" s="427">
        <f t="shared" si="463"/>
        <v>0</v>
      </c>
      <c r="BY446" s="427">
        <f t="shared" si="464"/>
        <v>44000</v>
      </c>
      <c r="BZ446" s="427">
        <f t="shared" si="465"/>
        <v>44000</v>
      </c>
      <c r="CA446" s="427">
        <f t="shared" si="466"/>
        <v>44000</v>
      </c>
      <c r="CB446" s="233">
        <f t="shared" si="467"/>
        <v>1000</v>
      </c>
      <c r="CC446" s="233">
        <f t="shared" si="468"/>
        <v>44000</v>
      </c>
      <c r="CD446" s="233">
        <f t="shared" si="469"/>
        <v>12000</v>
      </c>
      <c r="CE446" s="428">
        <f t="shared" si="477"/>
        <v>18</v>
      </c>
      <c r="CF446" s="426">
        <f t="shared" si="470"/>
        <v>10</v>
      </c>
      <c r="CG446" s="426">
        <f t="shared" si="471"/>
        <v>1</v>
      </c>
      <c r="CH446" s="426">
        <f t="shared" si="472"/>
        <v>0</v>
      </c>
      <c r="CI446" s="426">
        <f t="shared" si="473"/>
        <v>5</v>
      </c>
      <c r="CJ446" s="426">
        <f t="shared" si="474"/>
        <v>0</v>
      </c>
      <c r="CK446" s="426">
        <f t="shared" si="479"/>
        <v>2</v>
      </c>
    </row>
    <row r="447" spans="1:89">
      <c r="A447" s="253">
        <f t="shared" si="478"/>
        <v>55401</v>
      </c>
      <c r="B447" s="236" t="s">
        <v>386</v>
      </c>
      <c r="C447" s="99" t="b">
        <f t="shared" si="476"/>
        <v>1</v>
      </c>
      <c r="D447" s="492" t="s">
        <v>386</v>
      </c>
      <c r="E447" s="491">
        <v>8092.69</v>
      </c>
      <c r="F447" s="491">
        <v>4711.18</v>
      </c>
      <c r="G447" s="491">
        <v>2141.16</v>
      </c>
      <c r="H447" s="491">
        <v>5687.66</v>
      </c>
      <c r="I447" s="493">
        <v>13312.11</v>
      </c>
      <c r="J447" s="491">
        <v>16171.58</v>
      </c>
      <c r="K447" s="491">
        <v>4359.8999999999996</v>
      </c>
      <c r="L447" s="491">
        <v>-2373.11</v>
      </c>
      <c r="M447" s="491">
        <v>2478.19</v>
      </c>
      <c r="N447" s="491">
        <v>1263.93</v>
      </c>
      <c r="O447" s="491">
        <v>2394.7199999999998</v>
      </c>
      <c r="P447" s="491">
        <v>2018.8</v>
      </c>
      <c r="Q447" s="491">
        <v>15193.550000000001</v>
      </c>
      <c r="R447" s="491">
        <v>2248.36</v>
      </c>
      <c r="S447" s="491">
        <v>7501.17</v>
      </c>
      <c r="T447" s="491">
        <v>3153.32</v>
      </c>
      <c r="U447" s="491">
        <v>21945.96</v>
      </c>
      <c r="V447" s="491">
        <v>1547</v>
      </c>
      <c r="W447" s="491">
        <v>1335.9900000000002</v>
      </c>
      <c r="X447" s="491">
        <v>3309.2999999999997</v>
      </c>
      <c r="Y447" s="491">
        <v>8500.43</v>
      </c>
      <c r="Z447" s="491">
        <v>11401.77</v>
      </c>
      <c r="AA447" s="491">
        <v>3458.05</v>
      </c>
      <c r="AB447" s="491">
        <v>25861</v>
      </c>
      <c r="AC447" s="491">
        <v>966.63</v>
      </c>
      <c r="AD447" s="491">
        <v>2446.27</v>
      </c>
      <c r="AE447" s="491">
        <v>14279.55</v>
      </c>
      <c r="AF447" s="491">
        <v>4349.42</v>
      </c>
      <c r="AG447" s="491">
        <v>8059.5199999999995</v>
      </c>
      <c r="AH447" s="491">
        <v>22933.02</v>
      </c>
      <c r="AI447" s="491">
        <v>8809.4599999999991</v>
      </c>
      <c r="AJ447" s="491">
        <v>1647.88</v>
      </c>
      <c r="AK447" s="491">
        <v>4595</v>
      </c>
      <c r="AL447" s="491">
        <v>2553.83</v>
      </c>
      <c r="AM447" s="491">
        <v>3147.81</v>
      </c>
      <c r="AN447" s="491">
        <v>3639.97</v>
      </c>
      <c r="AO447" s="491">
        <v>4704.8500000000004</v>
      </c>
      <c r="AP447" s="491">
        <v>7142.52</v>
      </c>
      <c r="AQ447" s="491">
        <v>1320.88</v>
      </c>
      <c r="AR447" s="491">
        <v>354</v>
      </c>
      <c r="AS447" s="491">
        <v>150.25</v>
      </c>
      <c r="AT447" s="491">
        <v>973.52</v>
      </c>
      <c r="AU447" s="491">
        <v>8364.85</v>
      </c>
      <c r="AV447" s="491"/>
      <c r="AW447" s="491">
        <v>4453.05</v>
      </c>
      <c r="AX447" s="491">
        <v>17999.21</v>
      </c>
      <c r="AY447" s="491">
        <v>250</v>
      </c>
      <c r="AZ447" s="491">
        <v>14822.74</v>
      </c>
      <c r="BA447" s="491">
        <v>4880.49</v>
      </c>
      <c r="BB447" s="491">
        <v>1650.05</v>
      </c>
      <c r="BC447" s="498">
        <v>14951</v>
      </c>
      <c r="BD447" s="491">
        <v>10051.800000000001</v>
      </c>
      <c r="BE447" s="491">
        <v>1665.89</v>
      </c>
      <c r="BF447" s="491">
        <v>20822.120000000003</v>
      </c>
      <c r="BG447" s="491">
        <v>7878.38</v>
      </c>
      <c r="BH447" s="491">
        <v>365578.66999999987</v>
      </c>
      <c r="BJ447" s="427">
        <f t="shared" si="449"/>
        <v>1000</v>
      </c>
      <c r="BK447" s="427">
        <f t="shared" si="450"/>
        <v>18000</v>
      </c>
      <c r="BL447" s="427">
        <f t="shared" si="451"/>
        <v>6000</v>
      </c>
      <c r="BM447" s="427">
        <f t="shared" si="452"/>
        <v>2000</v>
      </c>
      <c r="BN447" s="427">
        <f t="shared" si="453"/>
        <v>21000</v>
      </c>
      <c r="BO447" s="427">
        <f t="shared" si="454"/>
        <v>11000</v>
      </c>
      <c r="BP447" s="427">
        <f t="shared" si="455"/>
        <v>3000</v>
      </c>
      <c r="BQ447" s="427">
        <f t="shared" si="456"/>
        <v>5000</v>
      </c>
      <c r="BR447" s="427">
        <f t="shared" si="457"/>
        <v>4000</v>
      </c>
      <c r="BS447" s="427">
        <f t="shared" si="458"/>
        <v>1000</v>
      </c>
      <c r="BT447" s="427">
        <f t="shared" si="459"/>
        <v>23000</v>
      </c>
      <c r="BU447" s="427">
        <f t="shared" si="460"/>
        <v>7000</v>
      </c>
      <c r="BV447" s="427">
        <f t="shared" si="461"/>
        <v>2000</v>
      </c>
      <c r="BW447" s="427">
        <f t="shared" si="462"/>
        <v>26000</v>
      </c>
      <c r="BX447" s="427">
        <f t="shared" si="463"/>
        <v>11000</v>
      </c>
      <c r="BY447" s="427">
        <f t="shared" si="464"/>
        <v>-3000</v>
      </c>
      <c r="BZ447" s="427">
        <f t="shared" si="465"/>
        <v>22000</v>
      </c>
      <c r="CA447" s="427">
        <f t="shared" si="466"/>
        <v>8000</v>
      </c>
      <c r="CB447" s="233">
        <f t="shared" si="467"/>
        <v>-3000</v>
      </c>
      <c r="CC447" s="233">
        <f t="shared" si="468"/>
        <v>26000</v>
      </c>
      <c r="CD447" s="233">
        <f t="shared" si="469"/>
        <v>7000</v>
      </c>
      <c r="CE447" s="428">
        <f t="shared" si="477"/>
        <v>54</v>
      </c>
      <c r="CF447" s="426">
        <f t="shared" si="470"/>
        <v>15</v>
      </c>
      <c r="CG447" s="426">
        <f t="shared" si="471"/>
        <v>4</v>
      </c>
      <c r="CH447" s="426">
        <f t="shared" si="472"/>
        <v>3</v>
      </c>
      <c r="CI447" s="426">
        <f t="shared" si="473"/>
        <v>21</v>
      </c>
      <c r="CJ447" s="426">
        <f t="shared" si="474"/>
        <v>4</v>
      </c>
      <c r="CK447" s="426">
        <f t="shared" si="479"/>
        <v>5</v>
      </c>
    </row>
    <row r="448" spans="1:89">
      <c r="A448" s="253">
        <f t="shared" si="478"/>
        <v>55501</v>
      </c>
      <c r="B448" s="236" t="s">
        <v>387</v>
      </c>
      <c r="C448" s="99" t="b">
        <f t="shared" si="476"/>
        <v>1</v>
      </c>
      <c r="D448" s="492" t="s">
        <v>387</v>
      </c>
      <c r="E448" s="491"/>
      <c r="F448" s="491">
        <v>10999.23</v>
      </c>
      <c r="G448" s="491">
        <v>8236.51</v>
      </c>
      <c r="H448" s="491">
        <v>12362.77</v>
      </c>
      <c r="I448" s="493">
        <v>69219.669999999984</v>
      </c>
      <c r="J448" s="491">
        <v>132</v>
      </c>
      <c r="K448" s="491">
        <v>11571.36</v>
      </c>
      <c r="L448" s="491">
        <v>4578.5600000000004</v>
      </c>
      <c r="M448" s="491"/>
      <c r="N448" s="491">
        <v>3076.47</v>
      </c>
      <c r="O448" s="491"/>
      <c r="P448" s="491"/>
      <c r="Q448" s="491">
        <v>28011.119999999999</v>
      </c>
      <c r="R448" s="491">
        <v>3356.5499999999997</v>
      </c>
      <c r="S448" s="491">
        <v>456.47</v>
      </c>
      <c r="T448" s="491">
        <v>3859.88</v>
      </c>
      <c r="U448" s="491">
        <v>9384.48</v>
      </c>
      <c r="V448" s="491">
        <v>1565.29</v>
      </c>
      <c r="W448" s="491">
        <v>8266.369999999999</v>
      </c>
      <c r="X448" s="491">
        <v>3770.7700000000004</v>
      </c>
      <c r="Y448" s="491">
        <v>4055.55</v>
      </c>
      <c r="Z448" s="491"/>
      <c r="AA448" s="491">
        <v>6331.6500000000005</v>
      </c>
      <c r="AB448" s="491">
        <v>183284</v>
      </c>
      <c r="AC448" s="491">
        <v>398.32</v>
      </c>
      <c r="AD448" s="491">
        <v>12657.15</v>
      </c>
      <c r="AE448" s="491">
        <v>16796.66</v>
      </c>
      <c r="AF448" s="491">
        <v>99.61</v>
      </c>
      <c r="AG448" s="491">
        <v>21399.439999999991</v>
      </c>
      <c r="AH448" s="491">
        <v>11582.8</v>
      </c>
      <c r="AI448" s="491"/>
      <c r="AJ448" s="491">
        <v>5787.6</v>
      </c>
      <c r="AK448" s="491"/>
      <c r="AL448" s="491"/>
      <c r="AM448" s="491">
        <v>9984.9400000000023</v>
      </c>
      <c r="AN448" s="491">
        <v>11038.050000000001</v>
      </c>
      <c r="AO448" s="491">
        <v>512.62</v>
      </c>
      <c r="AP448" s="491">
        <v>19870.11</v>
      </c>
      <c r="AQ448" s="491"/>
      <c r="AR448" s="491">
        <v>2081</v>
      </c>
      <c r="AS448" s="491">
        <v>3139.08</v>
      </c>
      <c r="AT448" s="491">
        <v>411.15000000000003</v>
      </c>
      <c r="AU448" s="491">
        <v>404.04</v>
      </c>
      <c r="AV448" s="491">
        <v>14305.170000000002</v>
      </c>
      <c r="AW448" s="491">
        <v>8062.8600000000006</v>
      </c>
      <c r="AX448" s="491">
        <v>12480.86</v>
      </c>
      <c r="AY448" s="491">
        <v>6759</v>
      </c>
      <c r="AZ448" s="491">
        <v>16796.239999999998</v>
      </c>
      <c r="BA448" s="491">
        <v>416</v>
      </c>
      <c r="BB448" s="491">
        <v>866.99</v>
      </c>
      <c r="BC448" s="498">
        <v>1166.8</v>
      </c>
      <c r="BD448" s="491">
        <v>37190.179999999993</v>
      </c>
      <c r="BE448" s="491">
        <v>9636.9700000000012</v>
      </c>
      <c r="BF448" s="491">
        <v>11801.38</v>
      </c>
      <c r="BG448" s="491">
        <v>8341.9599999999991</v>
      </c>
      <c r="BH448" s="491">
        <v>616505.68000000005</v>
      </c>
      <c r="BJ448" s="427">
        <f t="shared" si="449"/>
        <v>1000</v>
      </c>
      <c r="BK448" s="427">
        <f t="shared" si="450"/>
        <v>20000</v>
      </c>
      <c r="BL448" s="427">
        <f t="shared" si="451"/>
        <v>7000</v>
      </c>
      <c r="BM448" s="427">
        <f t="shared" si="452"/>
        <v>9000</v>
      </c>
      <c r="BN448" s="427">
        <f t="shared" si="453"/>
        <v>38000</v>
      </c>
      <c r="BO448" s="427">
        <f t="shared" si="454"/>
        <v>17000</v>
      </c>
      <c r="BP448" s="427">
        <f t="shared" si="455"/>
        <v>10000</v>
      </c>
      <c r="BQ448" s="427">
        <f t="shared" si="456"/>
        <v>10000</v>
      </c>
      <c r="BR448" s="427">
        <f t="shared" si="457"/>
        <v>10000</v>
      </c>
      <c r="BS448" s="427">
        <f t="shared" si="458"/>
        <v>1000</v>
      </c>
      <c r="BT448" s="427">
        <f t="shared" si="459"/>
        <v>29000</v>
      </c>
      <c r="BU448" s="427">
        <f t="shared" si="460"/>
        <v>8000</v>
      </c>
      <c r="BV448" s="427">
        <f t="shared" si="461"/>
        <v>6000</v>
      </c>
      <c r="BW448" s="427">
        <f t="shared" si="462"/>
        <v>184000</v>
      </c>
      <c r="BX448" s="427">
        <f t="shared" si="463"/>
        <v>66000</v>
      </c>
      <c r="BY448" s="427">
        <f t="shared" si="464"/>
        <v>4000</v>
      </c>
      <c r="BZ448" s="427">
        <f t="shared" si="465"/>
        <v>70000</v>
      </c>
      <c r="CA448" s="427">
        <f t="shared" si="466"/>
        <v>22000</v>
      </c>
      <c r="CB448" s="233">
        <f t="shared" si="467"/>
        <v>1000</v>
      </c>
      <c r="CC448" s="233">
        <f t="shared" si="468"/>
        <v>184000</v>
      </c>
      <c r="CD448" s="233">
        <f t="shared" si="469"/>
        <v>14000</v>
      </c>
      <c r="CE448" s="428">
        <f t="shared" si="477"/>
        <v>46</v>
      </c>
      <c r="CF448" s="426">
        <f t="shared" si="470"/>
        <v>15</v>
      </c>
      <c r="CG448" s="426">
        <f t="shared" si="471"/>
        <v>4</v>
      </c>
      <c r="CH448" s="426">
        <f t="shared" si="472"/>
        <v>1</v>
      </c>
      <c r="CI448" s="426">
        <f t="shared" si="473"/>
        <v>18</v>
      </c>
      <c r="CJ448" s="426">
        <f t="shared" si="474"/>
        <v>3</v>
      </c>
      <c r="CK448" s="426">
        <f t="shared" si="479"/>
        <v>4</v>
      </c>
    </row>
    <row r="449" spans="1:89">
      <c r="A449" s="253">
        <f t="shared" si="478"/>
        <v>55502</v>
      </c>
      <c r="B449" s="236" t="s">
        <v>388</v>
      </c>
      <c r="C449" s="99" t="b">
        <f t="shared" si="476"/>
        <v>1</v>
      </c>
      <c r="D449" s="492" t="s">
        <v>388</v>
      </c>
      <c r="E449" s="491"/>
      <c r="F449" s="491"/>
      <c r="G449" s="491"/>
      <c r="H449" s="491">
        <v>299.95</v>
      </c>
      <c r="I449" s="493"/>
      <c r="J449" s="491"/>
      <c r="K449" s="491"/>
      <c r="L449" s="491"/>
      <c r="M449" s="491"/>
      <c r="N449" s="491"/>
      <c r="O449" s="491"/>
      <c r="P449" s="491"/>
      <c r="Q449" s="491"/>
      <c r="R449" s="491"/>
      <c r="S449" s="491"/>
      <c r="T449" s="491"/>
      <c r="U449" s="491"/>
      <c r="V449" s="491"/>
      <c r="W449" s="491">
        <v>9899.5499999999993</v>
      </c>
      <c r="X449" s="491"/>
      <c r="Y449" s="491"/>
      <c r="Z449" s="491"/>
      <c r="AA449" s="491"/>
      <c r="AB449" s="491"/>
      <c r="AC449" s="491"/>
      <c r="AD449" s="491"/>
      <c r="AE449" s="491"/>
      <c r="AF449" s="491"/>
      <c r="AG449" s="491"/>
      <c r="AH449" s="491"/>
      <c r="AI449" s="491"/>
      <c r="AJ449" s="491">
        <v>1023.25</v>
      </c>
      <c r="AK449" s="491"/>
      <c r="AL449" s="491"/>
      <c r="AM449" s="491"/>
      <c r="AN449" s="491"/>
      <c r="AO449" s="491"/>
      <c r="AP449" s="491"/>
      <c r="AQ449" s="491">
        <v>1397.14</v>
      </c>
      <c r="AR449" s="491"/>
      <c r="AS449" s="491"/>
      <c r="AT449" s="491"/>
      <c r="AU449" s="491"/>
      <c r="AV449" s="491"/>
      <c r="AW449" s="491"/>
      <c r="AX449" s="491"/>
      <c r="AY449" s="491"/>
      <c r="AZ449" s="491"/>
      <c r="BA449" s="491"/>
      <c r="BB449" s="491"/>
      <c r="BC449" s="498"/>
      <c r="BD449" s="491"/>
      <c r="BE449" s="491"/>
      <c r="BF449" s="491"/>
      <c r="BG449" s="491">
        <v>2037.43</v>
      </c>
      <c r="BH449" s="491">
        <v>14657.32</v>
      </c>
      <c r="BJ449" s="427">
        <f t="shared" si="449"/>
        <v>2000</v>
      </c>
      <c r="BK449" s="427">
        <f t="shared" si="450"/>
        <v>2000</v>
      </c>
      <c r="BL449" s="427">
        <f t="shared" si="451"/>
        <v>2000</v>
      </c>
      <c r="BM449" s="427">
        <f t="shared" si="452"/>
        <v>3000</v>
      </c>
      <c r="BN449" s="427">
        <f t="shared" si="453"/>
        <v>3000</v>
      </c>
      <c r="BO449" s="427">
        <f t="shared" si="454"/>
        <v>3000</v>
      </c>
      <c r="BP449" s="427">
        <f t="shared" si="455"/>
        <v>0</v>
      </c>
      <c r="BQ449" s="427">
        <f t="shared" si="456"/>
        <v>0</v>
      </c>
      <c r="BR449" s="427">
        <f t="shared" si="457"/>
        <v>0</v>
      </c>
      <c r="BS449" s="427">
        <f t="shared" si="458"/>
        <v>1000</v>
      </c>
      <c r="BT449" s="427">
        <f t="shared" si="459"/>
        <v>10000</v>
      </c>
      <c r="BU449" s="427">
        <f t="shared" si="460"/>
        <v>6000</v>
      </c>
      <c r="BV449" s="427">
        <f t="shared" si="461"/>
        <v>2000</v>
      </c>
      <c r="BW449" s="427">
        <f t="shared" si="462"/>
        <v>2000</v>
      </c>
      <c r="BX449" s="427">
        <f t="shared" si="463"/>
        <v>2000</v>
      </c>
      <c r="BY449" s="427">
        <f t="shared" si="464"/>
        <v>0</v>
      </c>
      <c r="BZ449" s="427">
        <f t="shared" si="465"/>
        <v>0</v>
      </c>
      <c r="CA449" s="427">
        <f t="shared" si="466"/>
        <v>0</v>
      </c>
      <c r="CB449" s="233">
        <f t="shared" si="467"/>
        <v>1000</v>
      </c>
      <c r="CC449" s="233">
        <f t="shared" si="468"/>
        <v>10000</v>
      </c>
      <c r="CD449" s="233">
        <f t="shared" si="469"/>
        <v>3000</v>
      </c>
      <c r="CE449" s="428">
        <f t="shared" si="477"/>
        <v>5</v>
      </c>
      <c r="CF449" s="426">
        <f t="shared" si="470"/>
        <v>1</v>
      </c>
      <c r="CG449" s="426">
        <f t="shared" si="471"/>
        <v>1</v>
      </c>
      <c r="CH449" s="426">
        <f t="shared" si="472"/>
        <v>0</v>
      </c>
      <c r="CI449" s="426">
        <f t="shared" si="473"/>
        <v>2</v>
      </c>
      <c r="CJ449" s="426">
        <f t="shared" si="474"/>
        <v>1</v>
      </c>
      <c r="CK449" s="426">
        <f t="shared" si="479"/>
        <v>0</v>
      </c>
    </row>
    <row r="450" spans="1:89" ht="24">
      <c r="A450" s="253">
        <f t="shared" si="478"/>
        <v>55503</v>
      </c>
      <c r="B450" s="236" t="s">
        <v>389</v>
      </c>
      <c r="C450" s="99" t="b">
        <f t="shared" si="476"/>
        <v>1</v>
      </c>
      <c r="D450" s="492" t="s">
        <v>389</v>
      </c>
      <c r="E450" s="491"/>
      <c r="F450" s="491"/>
      <c r="G450" s="491"/>
      <c r="H450" s="491">
        <v>-5181.3</v>
      </c>
      <c r="I450" s="493"/>
      <c r="J450" s="491"/>
      <c r="K450" s="491"/>
      <c r="L450" s="491"/>
      <c r="M450" s="491"/>
      <c r="N450" s="491"/>
      <c r="O450" s="491"/>
      <c r="P450" s="491"/>
      <c r="Q450" s="491">
        <v>37763.179999999993</v>
      </c>
      <c r="R450" s="491"/>
      <c r="S450" s="491"/>
      <c r="T450" s="491"/>
      <c r="U450" s="491"/>
      <c r="V450" s="491"/>
      <c r="W450" s="491"/>
      <c r="X450" s="491"/>
      <c r="Y450" s="491"/>
      <c r="Z450" s="491"/>
      <c r="AA450" s="491"/>
      <c r="AB450" s="491"/>
      <c r="AC450" s="491"/>
      <c r="AD450" s="491"/>
      <c r="AE450" s="491"/>
      <c r="AF450" s="491"/>
      <c r="AG450" s="491">
        <v>139.19999999999999</v>
      </c>
      <c r="AH450" s="491"/>
      <c r="AI450" s="491"/>
      <c r="AJ450" s="491">
        <v>3781.76</v>
      </c>
      <c r="AK450" s="491"/>
      <c r="AL450" s="491"/>
      <c r="AM450" s="491"/>
      <c r="AN450" s="491">
        <v>8</v>
      </c>
      <c r="AO450" s="491"/>
      <c r="AP450" s="491"/>
      <c r="AQ450" s="491">
        <v>4751.57</v>
      </c>
      <c r="AR450" s="491">
        <v>6650</v>
      </c>
      <c r="AS450" s="491">
        <v>2812.07</v>
      </c>
      <c r="AT450" s="491"/>
      <c r="AU450" s="491">
        <v>9900.32</v>
      </c>
      <c r="AV450" s="491"/>
      <c r="AW450" s="491"/>
      <c r="AX450" s="491"/>
      <c r="AY450" s="491"/>
      <c r="AZ450" s="491"/>
      <c r="BA450" s="491"/>
      <c r="BB450" s="491"/>
      <c r="BC450" s="498"/>
      <c r="BD450" s="491"/>
      <c r="BE450" s="491"/>
      <c r="BF450" s="491">
        <v>3966.06</v>
      </c>
      <c r="BG450" s="491">
        <v>18685.54</v>
      </c>
      <c r="BH450" s="491">
        <v>83276.399999999994</v>
      </c>
      <c r="BJ450" s="427">
        <f t="shared" si="449"/>
        <v>1000</v>
      </c>
      <c r="BK450" s="427">
        <f t="shared" si="450"/>
        <v>10000</v>
      </c>
      <c r="BL450" s="427">
        <f t="shared" si="451"/>
        <v>5000</v>
      </c>
      <c r="BM450" s="427">
        <f t="shared" si="452"/>
        <v>4000</v>
      </c>
      <c r="BN450" s="427">
        <f t="shared" si="453"/>
        <v>19000</v>
      </c>
      <c r="BO450" s="427">
        <f t="shared" si="454"/>
        <v>12000</v>
      </c>
      <c r="BP450" s="427">
        <f t="shared" si="455"/>
        <v>0</v>
      </c>
      <c r="BQ450" s="427">
        <f t="shared" si="456"/>
        <v>0</v>
      </c>
      <c r="BR450" s="427">
        <f t="shared" si="457"/>
        <v>0</v>
      </c>
      <c r="BS450" s="427">
        <f t="shared" si="458"/>
        <v>-6000</v>
      </c>
      <c r="BT450" s="427">
        <f t="shared" si="459"/>
        <v>38000</v>
      </c>
      <c r="BU450" s="427">
        <f t="shared" si="460"/>
        <v>17000</v>
      </c>
      <c r="BV450" s="427">
        <f t="shared" si="461"/>
        <v>4000</v>
      </c>
      <c r="BW450" s="427">
        <f t="shared" si="462"/>
        <v>4000</v>
      </c>
      <c r="BX450" s="427">
        <f t="shared" si="463"/>
        <v>4000</v>
      </c>
      <c r="BY450" s="427">
        <f t="shared" si="464"/>
        <v>1000</v>
      </c>
      <c r="BZ450" s="427">
        <f t="shared" si="465"/>
        <v>1000</v>
      </c>
      <c r="CA450" s="427">
        <f t="shared" si="466"/>
        <v>1000</v>
      </c>
      <c r="CB450" s="233">
        <f t="shared" si="467"/>
        <v>-6000</v>
      </c>
      <c r="CC450" s="233">
        <f t="shared" si="468"/>
        <v>38000</v>
      </c>
      <c r="CD450" s="233">
        <f t="shared" si="469"/>
        <v>8000</v>
      </c>
      <c r="CE450" s="428">
        <f t="shared" si="477"/>
        <v>11</v>
      </c>
      <c r="CF450" s="426">
        <f t="shared" si="470"/>
        <v>5</v>
      </c>
      <c r="CG450" s="426">
        <f t="shared" si="471"/>
        <v>2</v>
      </c>
      <c r="CH450" s="426">
        <f t="shared" si="472"/>
        <v>0</v>
      </c>
      <c r="CI450" s="426">
        <f t="shared" si="473"/>
        <v>2</v>
      </c>
      <c r="CJ450" s="426">
        <f t="shared" si="474"/>
        <v>1</v>
      </c>
      <c r="CK450" s="426">
        <f t="shared" si="479"/>
        <v>1</v>
      </c>
    </row>
    <row r="451" spans="1:89" ht="36">
      <c r="A451" s="253">
        <f t="shared" si="478"/>
        <v>55610</v>
      </c>
      <c r="B451" s="236" t="s">
        <v>390</v>
      </c>
      <c r="C451" s="99" t="b">
        <f t="shared" si="476"/>
        <v>1</v>
      </c>
      <c r="D451" s="492" t="s">
        <v>390</v>
      </c>
      <c r="E451" s="491">
        <v>19571.25</v>
      </c>
      <c r="F451" s="491">
        <v>171970.56</v>
      </c>
      <c r="G451" s="491">
        <v>309690.94</v>
      </c>
      <c r="H451" s="491">
        <v>143238.40000000002</v>
      </c>
      <c r="I451" s="493">
        <v>192236.09</v>
      </c>
      <c r="J451" s="491">
        <v>353689.15</v>
      </c>
      <c r="K451" s="491">
        <v>6744</v>
      </c>
      <c r="L451" s="491">
        <v>78965.540000000008</v>
      </c>
      <c r="M451" s="491">
        <v>100792.55</v>
      </c>
      <c r="N451" s="491">
        <v>15634.94</v>
      </c>
      <c r="O451" s="491">
        <v>2165482.5499999998</v>
      </c>
      <c r="P451" s="491">
        <v>868804</v>
      </c>
      <c r="Q451" s="491">
        <v>124369.85</v>
      </c>
      <c r="R451" s="491">
        <v>1035911.02</v>
      </c>
      <c r="S451" s="491">
        <v>331561.13</v>
      </c>
      <c r="T451" s="491">
        <v>161559.51</v>
      </c>
      <c r="U451" s="491">
        <v>94623.85</v>
      </c>
      <c r="V451" s="491"/>
      <c r="W451" s="491">
        <v>398434.9</v>
      </c>
      <c r="X451" s="491">
        <v>168787</v>
      </c>
      <c r="Y451" s="491">
        <v>473860.5</v>
      </c>
      <c r="Z451" s="491">
        <v>358758.97</v>
      </c>
      <c r="AA451" s="491">
        <v>67105</v>
      </c>
      <c r="AB451" s="491">
        <v>612227</v>
      </c>
      <c r="AC451" s="491">
        <v>497996.49</v>
      </c>
      <c r="AD451" s="491">
        <v>48162.79</v>
      </c>
      <c r="AE451" s="491">
        <v>229329.89</v>
      </c>
      <c r="AF451" s="491">
        <v>219616.17</v>
      </c>
      <c r="AG451" s="491">
        <v>290249.49</v>
      </c>
      <c r="AH451" s="491">
        <v>842872.62</v>
      </c>
      <c r="AI451" s="491">
        <v>722090.52</v>
      </c>
      <c r="AJ451" s="491">
        <v>176574.42</v>
      </c>
      <c r="AK451" s="491"/>
      <c r="AL451" s="491"/>
      <c r="AM451" s="491"/>
      <c r="AN451" s="491"/>
      <c r="AO451" s="491"/>
      <c r="AP451" s="491"/>
      <c r="AQ451" s="491"/>
      <c r="AR451" s="491"/>
      <c r="AS451" s="491"/>
      <c r="AT451" s="491"/>
      <c r="AU451" s="491"/>
      <c r="AV451" s="491"/>
      <c r="AW451" s="491"/>
      <c r="AX451" s="491"/>
      <c r="AY451" s="491"/>
      <c r="AZ451" s="491"/>
      <c r="BA451" s="491"/>
      <c r="BB451" s="491"/>
      <c r="BC451" s="498"/>
      <c r="BD451" s="491">
        <v>124290.25</v>
      </c>
      <c r="BE451" s="491">
        <v>634987.30000000005</v>
      </c>
      <c r="BF451" s="491">
        <v>27520</v>
      </c>
      <c r="BG451" s="491">
        <v>200962.43000000002</v>
      </c>
      <c r="BH451" s="491">
        <v>12268671.069999998</v>
      </c>
      <c r="BJ451" s="427">
        <f t="shared" si="449"/>
        <v>0</v>
      </c>
      <c r="BK451" s="427">
        <f t="shared" si="450"/>
        <v>0</v>
      </c>
      <c r="BL451" s="427">
        <f t="shared" si="451"/>
        <v>0</v>
      </c>
      <c r="BM451" s="427">
        <f t="shared" si="452"/>
        <v>28000</v>
      </c>
      <c r="BN451" s="427">
        <f t="shared" si="453"/>
        <v>635000</v>
      </c>
      <c r="BO451" s="427">
        <f t="shared" si="454"/>
        <v>247000</v>
      </c>
      <c r="BP451" s="427">
        <f t="shared" si="455"/>
        <v>0</v>
      </c>
      <c r="BQ451" s="427">
        <f t="shared" si="456"/>
        <v>0</v>
      </c>
      <c r="BR451" s="427">
        <f t="shared" si="457"/>
        <v>0</v>
      </c>
      <c r="BS451" s="427">
        <f t="shared" si="458"/>
        <v>7000</v>
      </c>
      <c r="BT451" s="427">
        <f t="shared" si="459"/>
        <v>2166000</v>
      </c>
      <c r="BU451" s="427">
        <f t="shared" si="460"/>
        <v>390000</v>
      </c>
      <c r="BV451" s="427">
        <f t="shared" si="461"/>
        <v>177000</v>
      </c>
      <c r="BW451" s="427">
        <f t="shared" si="462"/>
        <v>613000</v>
      </c>
      <c r="BX451" s="427">
        <f t="shared" si="463"/>
        <v>365000</v>
      </c>
      <c r="BY451" s="427">
        <f t="shared" si="464"/>
        <v>79000</v>
      </c>
      <c r="BZ451" s="427">
        <f t="shared" si="465"/>
        <v>869000</v>
      </c>
      <c r="CA451" s="427">
        <f t="shared" si="466"/>
        <v>346000</v>
      </c>
      <c r="CB451" s="233">
        <f t="shared" si="467"/>
        <v>7000</v>
      </c>
      <c r="CC451" s="233">
        <f t="shared" si="468"/>
        <v>2166000</v>
      </c>
      <c r="CD451" s="233">
        <f t="shared" si="469"/>
        <v>351000</v>
      </c>
      <c r="CE451" s="428">
        <f t="shared" si="477"/>
        <v>35</v>
      </c>
      <c r="CF451" s="426">
        <f t="shared" si="470"/>
        <v>0</v>
      </c>
      <c r="CG451" s="426">
        <f t="shared" si="471"/>
        <v>4</v>
      </c>
      <c r="CH451" s="426">
        <f t="shared" si="472"/>
        <v>0</v>
      </c>
      <c r="CI451" s="426">
        <f t="shared" si="473"/>
        <v>20</v>
      </c>
      <c r="CJ451" s="426">
        <f t="shared" si="474"/>
        <v>4</v>
      </c>
      <c r="CK451" s="426">
        <f t="shared" si="479"/>
        <v>5</v>
      </c>
    </row>
    <row r="452" spans="1:89" ht="36">
      <c r="A452" s="253">
        <f t="shared" si="478"/>
        <v>55620</v>
      </c>
      <c r="B452" s="236" t="s">
        <v>391</v>
      </c>
      <c r="C452" s="99" t="b">
        <f t="shared" si="476"/>
        <v>1</v>
      </c>
      <c r="D452" s="492" t="s">
        <v>391</v>
      </c>
      <c r="E452" s="491"/>
      <c r="F452" s="491"/>
      <c r="G452" s="491"/>
      <c r="H452" s="491"/>
      <c r="I452" s="493"/>
      <c r="J452" s="491"/>
      <c r="K452" s="491"/>
      <c r="L452" s="491"/>
      <c r="M452" s="491"/>
      <c r="N452" s="491"/>
      <c r="O452" s="491"/>
      <c r="P452" s="491"/>
      <c r="Q452" s="491">
        <v>28050</v>
      </c>
      <c r="R452" s="491"/>
      <c r="S452" s="491"/>
      <c r="T452" s="491"/>
      <c r="U452" s="491"/>
      <c r="V452" s="491"/>
      <c r="W452" s="491"/>
      <c r="X452" s="491"/>
      <c r="Y452" s="491"/>
      <c r="Z452" s="491"/>
      <c r="AA452" s="491"/>
      <c r="AB452" s="491"/>
      <c r="AC452" s="491"/>
      <c r="AD452" s="491"/>
      <c r="AE452" s="491"/>
      <c r="AF452" s="491"/>
      <c r="AG452" s="491"/>
      <c r="AH452" s="491"/>
      <c r="AI452" s="491"/>
      <c r="AJ452" s="491">
        <v>152400</v>
      </c>
      <c r="AK452" s="491"/>
      <c r="AL452" s="491"/>
      <c r="AM452" s="491"/>
      <c r="AN452" s="491"/>
      <c r="AO452" s="491"/>
      <c r="AP452" s="491"/>
      <c r="AQ452" s="491"/>
      <c r="AR452" s="491"/>
      <c r="AS452" s="491"/>
      <c r="AT452" s="491"/>
      <c r="AU452" s="491"/>
      <c r="AV452" s="491"/>
      <c r="AW452" s="491"/>
      <c r="AX452" s="491"/>
      <c r="AY452" s="491"/>
      <c r="AZ452" s="491"/>
      <c r="BA452" s="491"/>
      <c r="BB452" s="491"/>
      <c r="BC452" s="498"/>
      <c r="BD452" s="491"/>
      <c r="BE452" s="491"/>
      <c r="BF452" s="491"/>
      <c r="BG452" s="491"/>
      <c r="BH452" s="491">
        <v>180450</v>
      </c>
      <c r="BJ452" s="427">
        <f t="shared" si="449"/>
        <v>0</v>
      </c>
      <c r="BK452" s="427">
        <f t="shared" si="450"/>
        <v>0</v>
      </c>
      <c r="BL452" s="427">
        <f t="shared" si="451"/>
        <v>0</v>
      </c>
      <c r="BM452" s="427">
        <f t="shared" si="452"/>
        <v>0</v>
      </c>
      <c r="BN452" s="427">
        <f t="shared" si="453"/>
        <v>0</v>
      </c>
      <c r="BO452" s="427">
        <f t="shared" si="454"/>
        <v>0</v>
      </c>
      <c r="BP452" s="427">
        <f t="shared" si="455"/>
        <v>0</v>
      </c>
      <c r="BQ452" s="427">
        <f t="shared" si="456"/>
        <v>0</v>
      </c>
      <c r="BR452" s="427">
        <f t="shared" si="457"/>
        <v>0</v>
      </c>
      <c r="BS452" s="427">
        <f t="shared" si="458"/>
        <v>29000</v>
      </c>
      <c r="BT452" s="427">
        <f t="shared" si="459"/>
        <v>29000</v>
      </c>
      <c r="BU452" s="427">
        <f t="shared" si="460"/>
        <v>29000</v>
      </c>
      <c r="BV452" s="427">
        <f t="shared" si="461"/>
        <v>153000</v>
      </c>
      <c r="BW452" s="427">
        <f t="shared" si="462"/>
        <v>153000</v>
      </c>
      <c r="BX452" s="427">
        <f t="shared" si="463"/>
        <v>153000</v>
      </c>
      <c r="BY452" s="427">
        <f t="shared" si="464"/>
        <v>0</v>
      </c>
      <c r="BZ452" s="427">
        <f t="shared" si="465"/>
        <v>0</v>
      </c>
      <c r="CA452" s="427">
        <f t="shared" si="466"/>
        <v>0</v>
      </c>
      <c r="CB452" s="233">
        <f t="shared" si="467"/>
        <v>29000</v>
      </c>
      <c r="CC452" s="233">
        <f t="shared" si="468"/>
        <v>153000</v>
      </c>
      <c r="CD452" s="233">
        <f t="shared" si="469"/>
        <v>91000</v>
      </c>
      <c r="CE452" s="428">
        <f t="shared" si="477"/>
        <v>2</v>
      </c>
      <c r="CF452" s="426">
        <f t="shared" si="470"/>
        <v>0</v>
      </c>
      <c r="CG452" s="426">
        <f t="shared" si="471"/>
        <v>0</v>
      </c>
      <c r="CH452" s="426">
        <f t="shared" si="472"/>
        <v>0</v>
      </c>
      <c r="CI452" s="426">
        <f t="shared" si="473"/>
        <v>1</v>
      </c>
      <c r="CJ452" s="426">
        <f t="shared" si="474"/>
        <v>1</v>
      </c>
      <c r="CK452" s="426">
        <f t="shared" si="479"/>
        <v>0</v>
      </c>
    </row>
    <row r="453" spans="1:89" ht="24">
      <c r="A453" s="253">
        <f t="shared" si="478"/>
        <v>55630</v>
      </c>
      <c r="B453" s="236" t="s">
        <v>392</v>
      </c>
      <c r="C453" s="99" t="b">
        <f t="shared" si="476"/>
        <v>1</v>
      </c>
      <c r="D453" s="492" t="s">
        <v>392</v>
      </c>
      <c r="E453" s="491">
        <v>1422663.36</v>
      </c>
      <c r="F453" s="491">
        <v>873787.41</v>
      </c>
      <c r="G453" s="491">
        <v>1090005.3900000001</v>
      </c>
      <c r="H453" s="491">
        <v>888378.89999999991</v>
      </c>
      <c r="I453" s="493">
        <v>4947957.1000000006</v>
      </c>
      <c r="J453" s="491">
        <v>1679611.7100000002</v>
      </c>
      <c r="K453" s="491">
        <v>770085.91</v>
      </c>
      <c r="L453" s="491">
        <v>8595197.9800000004</v>
      </c>
      <c r="M453" s="491"/>
      <c r="N453" s="491">
        <v>27139.98</v>
      </c>
      <c r="O453" s="491">
        <v>440826.58</v>
      </c>
      <c r="P453" s="491">
        <v>2487420.71</v>
      </c>
      <c r="Q453" s="491">
        <v>1632764.2400000002</v>
      </c>
      <c r="R453" s="491">
        <v>71794.820000000007</v>
      </c>
      <c r="S453" s="491">
        <v>1663011.01</v>
      </c>
      <c r="T453" s="491">
        <v>992750.97000000009</v>
      </c>
      <c r="U453" s="491">
        <v>1841986.5100000002</v>
      </c>
      <c r="V453" s="491">
        <v>141159.54</v>
      </c>
      <c r="W453" s="491">
        <v>1627711.9400000002</v>
      </c>
      <c r="X453" s="491">
        <v>2296777.9799999995</v>
      </c>
      <c r="Y453" s="491">
        <v>428903.51</v>
      </c>
      <c r="Z453" s="491">
        <v>3952059</v>
      </c>
      <c r="AA453" s="491">
        <v>1458199.14</v>
      </c>
      <c r="AB453" s="491">
        <v>16868527</v>
      </c>
      <c r="AC453" s="491">
        <v>131099.93999999997</v>
      </c>
      <c r="AD453" s="491">
        <v>498260.09</v>
      </c>
      <c r="AE453" s="491">
        <v>1063764.7400000002</v>
      </c>
      <c r="AF453" s="491">
        <v>1655558.9700000002</v>
      </c>
      <c r="AG453" s="491">
        <v>4140183.7900000005</v>
      </c>
      <c r="AH453" s="491">
        <v>1767579.27</v>
      </c>
      <c r="AI453" s="491">
        <v>1859979.18</v>
      </c>
      <c r="AJ453" s="491">
        <v>3149418.54</v>
      </c>
      <c r="AK453" s="491"/>
      <c r="AL453" s="491"/>
      <c r="AM453" s="491"/>
      <c r="AN453" s="491">
        <v>3800</v>
      </c>
      <c r="AO453" s="491"/>
      <c r="AP453" s="491"/>
      <c r="AQ453" s="491"/>
      <c r="AR453" s="491"/>
      <c r="AS453" s="491"/>
      <c r="AT453" s="491"/>
      <c r="AU453" s="491"/>
      <c r="AV453" s="491"/>
      <c r="AW453" s="491"/>
      <c r="AX453" s="491"/>
      <c r="AY453" s="491"/>
      <c r="AZ453" s="491"/>
      <c r="BA453" s="491"/>
      <c r="BB453" s="491"/>
      <c r="BC453" s="498"/>
      <c r="BD453" s="491">
        <v>1633330.88</v>
      </c>
      <c r="BE453" s="491">
        <v>1265471.1600000001</v>
      </c>
      <c r="BF453" s="491">
        <v>618009.79</v>
      </c>
      <c r="BG453" s="491">
        <v>175165.01</v>
      </c>
      <c r="BH453" s="491">
        <v>74160342.050000012</v>
      </c>
      <c r="BJ453" s="427">
        <f t="shared" si="449"/>
        <v>4000</v>
      </c>
      <c r="BK453" s="427">
        <f t="shared" si="450"/>
        <v>4000</v>
      </c>
      <c r="BL453" s="427">
        <f t="shared" si="451"/>
        <v>4000</v>
      </c>
      <c r="BM453" s="427">
        <f t="shared" si="452"/>
        <v>176000</v>
      </c>
      <c r="BN453" s="427">
        <f t="shared" si="453"/>
        <v>1634000</v>
      </c>
      <c r="BO453" s="427">
        <f t="shared" si="454"/>
        <v>923000</v>
      </c>
      <c r="BP453" s="427">
        <f t="shared" si="455"/>
        <v>0</v>
      </c>
      <c r="BQ453" s="427">
        <f t="shared" si="456"/>
        <v>0</v>
      </c>
      <c r="BR453" s="427">
        <f t="shared" si="457"/>
        <v>0</v>
      </c>
      <c r="BS453" s="427">
        <f t="shared" si="458"/>
        <v>28000</v>
      </c>
      <c r="BT453" s="427">
        <f t="shared" si="459"/>
        <v>1768000</v>
      </c>
      <c r="BU453" s="427">
        <f t="shared" si="460"/>
        <v>1011000</v>
      </c>
      <c r="BV453" s="427">
        <f t="shared" si="461"/>
        <v>1091000</v>
      </c>
      <c r="BW453" s="427">
        <f t="shared" si="462"/>
        <v>16869000</v>
      </c>
      <c r="BX453" s="427">
        <f t="shared" si="463"/>
        <v>6266000</v>
      </c>
      <c r="BY453" s="427">
        <f t="shared" si="464"/>
        <v>1842000</v>
      </c>
      <c r="BZ453" s="427">
        <f t="shared" si="465"/>
        <v>8596000</v>
      </c>
      <c r="CA453" s="427">
        <f t="shared" si="466"/>
        <v>3739000</v>
      </c>
      <c r="CB453" s="233">
        <f t="shared" si="467"/>
        <v>4000</v>
      </c>
      <c r="CC453" s="233">
        <f t="shared" si="468"/>
        <v>16869000</v>
      </c>
      <c r="CD453" s="233">
        <f t="shared" si="469"/>
        <v>2061000</v>
      </c>
      <c r="CE453" s="428">
        <f t="shared" si="477"/>
        <v>36</v>
      </c>
      <c r="CF453" s="426">
        <f t="shared" si="470"/>
        <v>1</v>
      </c>
      <c r="CG453" s="426">
        <f t="shared" si="471"/>
        <v>4</v>
      </c>
      <c r="CH453" s="426">
        <f t="shared" si="472"/>
        <v>0</v>
      </c>
      <c r="CI453" s="426">
        <f t="shared" si="473"/>
        <v>20</v>
      </c>
      <c r="CJ453" s="426">
        <f t="shared" si="474"/>
        <v>4</v>
      </c>
      <c r="CK453" s="426">
        <f t="shared" ref="CK453:CK484" si="480">COUNT($I453,$L622,$P622,$U453,$X453,$AG453,$AI453)</f>
        <v>5</v>
      </c>
    </row>
    <row r="454" spans="1:89" ht="48">
      <c r="A454" s="253">
        <f t="shared" si="478"/>
        <v>55640</v>
      </c>
      <c r="B454" s="236" t="s">
        <v>393</v>
      </c>
      <c r="C454" s="99" t="b">
        <f t="shared" si="476"/>
        <v>1</v>
      </c>
      <c r="D454" s="492" t="s">
        <v>393</v>
      </c>
      <c r="E454" s="491">
        <v>79964</v>
      </c>
      <c r="F454" s="491">
        <v>353933.27</v>
      </c>
      <c r="G454" s="491">
        <v>387044.58</v>
      </c>
      <c r="H454" s="491">
        <v>21250</v>
      </c>
      <c r="I454" s="493">
        <v>235785.11</v>
      </c>
      <c r="J454" s="491">
        <v>238826.66</v>
      </c>
      <c r="K454" s="491">
        <v>100187.5</v>
      </c>
      <c r="L454" s="491">
        <v>870079.76</v>
      </c>
      <c r="M454" s="491"/>
      <c r="N454" s="491">
        <v>2058.27</v>
      </c>
      <c r="O454" s="491"/>
      <c r="P454" s="491">
        <v>435141.12999999995</v>
      </c>
      <c r="Q454" s="491">
        <v>474251.77</v>
      </c>
      <c r="R454" s="491"/>
      <c r="S454" s="491">
        <v>203258</v>
      </c>
      <c r="T454" s="491">
        <v>19500</v>
      </c>
      <c r="U454" s="491">
        <v>4828</v>
      </c>
      <c r="V454" s="491"/>
      <c r="W454" s="491">
        <v>29205.5</v>
      </c>
      <c r="X454" s="491">
        <v>703058.32</v>
      </c>
      <c r="Y454" s="491">
        <v>513140.29000000004</v>
      </c>
      <c r="Z454" s="491">
        <v>1148461.74</v>
      </c>
      <c r="AA454" s="491">
        <v>84000</v>
      </c>
      <c r="AB454" s="491"/>
      <c r="AC454" s="491">
        <v>69683.14</v>
      </c>
      <c r="AD454" s="491">
        <v>51031.360000000001</v>
      </c>
      <c r="AE454" s="491"/>
      <c r="AF454" s="491">
        <v>233804</v>
      </c>
      <c r="AG454" s="491">
        <v>570681.14</v>
      </c>
      <c r="AH454" s="491"/>
      <c r="AI454" s="491"/>
      <c r="AJ454" s="491">
        <v>597721.78</v>
      </c>
      <c r="AK454" s="491"/>
      <c r="AL454" s="491"/>
      <c r="AM454" s="491"/>
      <c r="AN454" s="491"/>
      <c r="AO454" s="491"/>
      <c r="AP454" s="491"/>
      <c r="AQ454" s="491"/>
      <c r="AR454" s="491"/>
      <c r="AS454" s="491"/>
      <c r="AT454" s="491"/>
      <c r="AU454" s="491"/>
      <c r="AV454" s="491"/>
      <c r="AW454" s="491"/>
      <c r="AX454" s="491"/>
      <c r="AY454" s="491"/>
      <c r="AZ454" s="491"/>
      <c r="BA454" s="491"/>
      <c r="BB454" s="491"/>
      <c r="BC454" s="498"/>
      <c r="BD454" s="491">
        <v>192642.63</v>
      </c>
      <c r="BE454" s="491"/>
      <c r="BF454" s="491"/>
      <c r="BG454" s="491">
        <v>7793.07</v>
      </c>
      <c r="BH454" s="491">
        <v>7627331.0200000005</v>
      </c>
      <c r="BJ454" s="427">
        <f t="shared" si="449"/>
        <v>0</v>
      </c>
      <c r="BK454" s="427">
        <f t="shared" si="450"/>
        <v>0</v>
      </c>
      <c r="BL454" s="427">
        <f t="shared" si="451"/>
        <v>0</v>
      </c>
      <c r="BM454" s="427">
        <f t="shared" si="452"/>
        <v>8000</v>
      </c>
      <c r="BN454" s="427">
        <f t="shared" si="453"/>
        <v>193000</v>
      </c>
      <c r="BO454" s="427">
        <f t="shared" si="454"/>
        <v>101000</v>
      </c>
      <c r="BP454" s="427">
        <f t="shared" si="455"/>
        <v>0</v>
      </c>
      <c r="BQ454" s="427">
        <f t="shared" si="456"/>
        <v>0</v>
      </c>
      <c r="BR454" s="427">
        <f t="shared" si="457"/>
        <v>0</v>
      </c>
      <c r="BS454" s="427">
        <f t="shared" si="458"/>
        <v>3000</v>
      </c>
      <c r="BT454" s="427">
        <f t="shared" si="459"/>
        <v>514000</v>
      </c>
      <c r="BU454" s="427">
        <f t="shared" si="460"/>
        <v>177000</v>
      </c>
      <c r="BV454" s="427">
        <f t="shared" si="461"/>
        <v>388000</v>
      </c>
      <c r="BW454" s="427">
        <f t="shared" si="462"/>
        <v>1149000</v>
      </c>
      <c r="BX454" s="427">
        <f t="shared" si="463"/>
        <v>712000</v>
      </c>
      <c r="BY454" s="427">
        <f t="shared" si="464"/>
        <v>5000</v>
      </c>
      <c r="BZ454" s="427">
        <f t="shared" si="465"/>
        <v>871000</v>
      </c>
      <c r="CA454" s="427">
        <f t="shared" si="466"/>
        <v>470000</v>
      </c>
      <c r="CB454" s="233">
        <f t="shared" si="467"/>
        <v>3000</v>
      </c>
      <c r="CC454" s="233">
        <f t="shared" si="468"/>
        <v>1149000</v>
      </c>
      <c r="CD454" s="233">
        <f t="shared" si="469"/>
        <v>294000</v>
      </c>
      <c r="CE454" s="428">
        <f t="shared" si="477"/>
        <v>26</v>
      </c>
      <c r="CF454" s="426">
        <f t="shared" si="470"/>
        <v>0</v>
      </c>
      <c r="CG454" s="426">
        <f t="shared" si="471"/>
        <v>2</v>
      </c>
      <c r="CH454" s="426">
        <f t="shared" si="472"/>
        <v>0</v>
      </c>
      <c r="CI454" s="426">
        <f t="shared" si="473"/>
        <v>15</v>
      </c>
      <c r="CJ454" s="426">
        <f t="shared" si="474"/>
        <v>3</v>
      </c>
      <c r="CK454" s="426">
        <f t="shared" si="480"/>
        <v>4</v>
      </c>
    </row>
    <row r="455" spans="1:89" ht="48">
      <c r="A455" s="253">
        <f t="shared" si="478"/>
        <v>55650</v>
      </c>
      <c r="B455" s="236" t="s">
        <v>394</v>
      </c>
      <c r="C455" s="99" t="b">
        <f t="shared" si="476"/>
        <v>1</v>
      </c>
      <c r="D455" s="492" t="s">
        <v>394</v>
      </c>
      <c r="E455" s="491">
        <v>115187.6</v>
      </c>
      <c r="F455" s="491"/>
      <c r="G455" s="491"/>
      <c r="H455" s="491"/>
      <c r="I455" s="493"/>
      <c r="J455" s="491"/>
      <c r="K455" s="491"/>
      <c r="L455" s="491"/>
      <c r="M455" s="491"/>
      <c r="N455" s="491"/>
      <c r="O455" s="491"/>
      <c r="P455" s="491"/>
      <c r="Q455" s="491"/>
      <c r="R455" s="491"/>
      <c r="S455" s="491"/>
      <c r="T455" s="491"/>
      <c r="U455" s="491"/>
      <c r="V455" s="491"/>
      <c r="W455" s="491"/>
      <c r="X455" s="491"/>
      <c r="Y455" s="491"/>
      <c r="Z455" s="491"/>
      <c r="AA455" s="491"/>
      <c r="AB455" s="491"/>
      <c r="AC455" s="491">
        <v>1650</v>
      </c>
      <c r="AD455" s="491"/>
      <c r="AE455" s="491">
        <v>130429.06</v>
      </c>
      <c r="AF455" s="491"/>
      <c r="AG455" s="491"/>
      <c r="AH455" s="491"/>
      <c r="AI455" s="491"/>
      <c r="AJ455" s="491">
        <v>55825.2</v>
      </c>
      <c r="AK455" s="491"/>
      <c r="AL455" s="491"/>
      <c r="AM455" s="491"/>
      <c r="AN455" s="491"/>
      <c r="AO455" s="491"/>
      <c r="AP455" s="491"/>
      <c r="AQ455" s="491"/>
      <c r="AR455" s="491"/>
      <c r="AS455" s="491"/>
      <c r="AT455" s="491"/>
      <c r="AU455" s="491"/>
      <c r="AV455" s="491"/>
      <c r="AW455" s="491"/>
      <c r="AX455" s="491"/>
      <c r="AY455" s="491"/>
      <c r="AZ455" s="491"/>
      <c r="BA455" s="491"/>
      <c r="BB455" s="491"/>
      <c r="BC455" s="498"/>
      <c r="BD455" s="491">
        <v>595546.24</v>
      </c>
      <c r="BE455" s="491"/>
      <c r="BF455" s="491"/>
      <c r="BG455" s="491"/>
      <c r="BH455" s="491">
        <v>898638.1</v>
      </c>
      <c r="BJ455" s="427">
        <f t="shared" si="449"/>
        <v>0</v>
      </c>
      <c r="BK455" s="427">
        <f t="shared" si="450"/>
        <v>0</v>
      </c>
      <c r="BL455" s="427">
        <f t="shared" si="451"/>
        <v>0</v>
      </c>
      <c r="BM455" s="427">
        <f t="shared" si="452"/>
        <v>596000</v>
      </c>
      <c r="BN455" s="427">
        <f t="shared" si="453"/>
        <v>596000</v>
      </c>
      <c r="BO455" s="427">
        <f t="shared" si="454"/>
        <v>596000</v>
      </c>
      <c r="BP455" s="427">
        <f t="shared" si="455"/>
        <v>0</v>
      </c>
      <c r="BQ455" s="427">
        <f t="shared" si="456"/>
        <v>0</v>
      </c>
      <c r="BR455" s="427">
        <f t="shared" si="457"/>
        <v>0</v>
      </c>
      <c r="BS455" s="427">
        <f t="shared" si="458"/>
        <v>2000</v>
      </c>
      <c r="BT455" s="427">
        <f t="shared" si="459"/>
        <v>131000</v>
      </c>
      <c r="BU455" s="427">
        <f t="shared" si="460"/>
        <v>83000</v>
      </c>
      <c r="BV455" s="427">
        <f t="shared" si="461"/>
        <v>56000</v>
      </c>
      <c r="BW455" s="427">
        <f t="shared" si="462"/>
        <v>56000</v>
      </c>
      <c r="BX455" s="427">
        <f t="shared" si="463"/>
        <v>56000</v>
      </c>
      <c r="BY455" s="427">
        <f t="shared" si="464"/>
        <v>0</v>
      </c>
      <c r="BZ455" s="427">
        <f t="shared" si="465"/>
        <v>0</v>
      </c>
      <c r="CA455" s="427">
        <f t="shared" si="466"/>
        <v>0</v>
      </c>
      <c r="CB455" s="233">
        <f t="shared" si="467"/>
        <v>2000</v>
      </c>
      <c r="CC455" s="233">
        <f t="shared" si="468"/>
        <v>596000</v>
      </c>
      <c r="CD455" s="233">
        <f t="shared" si="469"/>
        <v>180000</v>
      </c>
      <c r="CE455" s="428">
        <f t="shared" si="477"/>
        <v>5</v>
      </c>
      <c r="CF455" s="426">
        <f t="shared" si="470"/>
        <v>0</v>
      </c>
      <c r="CG455" s="426">
        <f t="shared" si="471"/>
        <v>1</v>
      </c>
      <c r="CH455" s="426">
        <f t="shared" si="472"/>
        <v>0</v>
      </c>
      <c r="CI455" s="426">
        <f t="shared" si="473"/>
        <v>3</v>
      </c>
      <c r="CJ455" s="426">
        <f t="shared" si="474"/>
        <v>1</v>
      </c>
      <c r="CK455" s="426">
        <f t="shared" si="480"/>
        <v>0</v>
      </c>
    </row>
    <row r="456" spans="1:89" ht="24">
      <c r="A456" s="253">
        <f t="shared" si="478"/>
        <v>55660</v>
      </c>
      <c r="B456" s="236" t="s">
        <v>395</v>
      </c>
      <c r="C456" s="99" t="b">
        <f t="shared" si="476"/>
        <v>1</v>
      </c>
      <c r="D456" s="492" t="s">
        <v>395</v>
      </c>
      <c r="E456" s="491">
        <v>4020.75</v>
      </c>
      <c r="F456" s="491">
        <v>50566.25</v>
      </c>
      <c r="G456" s="491">
        <v>1006480.35</v>
      </c>
      <c r="H456" s="491">
        <v>283689.21999999997</v>
      </c>
      <c r="I456" s="493">
        <v>1213031.8899999999</v>
      </c>
      <c r="J456" s="491">
        <v>1150862.6099999999</v>
      </c>
      <c r="K456" s="491">
        <v>52899</v>
      </c>
      <c r="L456" s="491">
        <v>183763.25</v>
      </c>
      <c r="M456" s="491"/>
      <c r="N456" s="491"/>
      <c r="O456" s="491">
        <v>79482</v>
      </c>
      <c r="P456" s="491">
        <v>309131.55</v>
      </c>
      <c r="Q456" s="491">
        <v>592949.17000000004</v>
      </c>
      <c r="R456" s="491"/>
      <c r="S456" s="491">
        <v>9264</v>
      </c>
      <c r="T456" s="491">
        <v>304690</v>
      </c>
      <c r="U456" s="491"/>
      <c r="V456" s="491"/>
      <c r="W456" s="491">
        <v>541663.5</v>
      </c>
      <c r="X456" s="491">
        <v>214754.64</v>
      </c>
      <c r="Y456" s="491">
        <v>138106.22</v>
      </c>
      <c r="Z456" s="491">
        <v>1511097.52</v>
      </c>
      <c r="AA456" s="491"/>
      <c r="AB456" s="491">
        <v>3498289</v>
      </c>
      <c r="AC456" s="491">
        <v>135813.5</v>
      </c>
      <c r="AD456" s="491">
        <v>44046.75</v>
      </c>
      <c r="AE456" s="491">
        <v>1218620</v>
      </c>
      <c r="AF456" s="491"/>
      <c r="AG456" s="491">
        <v>343251.12</v>
      </c>
      <c r="AH456" s="491">
        <v>402676</v>
      </c>
      <c r="AI456" s="491">
        <v>66732</v>
      </c>
      <c r="AJ456" s="491">
        <v>157410.29</v>
      </c>
      <c r="AK456" s="491"/>
      <c r="AL456" s="491"/>
      <c r="AM456" s="491"/>
      <c r="AN456" s="491"/>
      <c r="AO456" s="491"/>
      <c r="AP456" s="491"/>
      <c r="AQ456" s="491"/>
      <c r="AR456" s="491"/>
      <c r="AS456" s="491"/>
      <c r="AT456" s="491"/>
      <c r="AU456" s="491"/>
      <c r="AV456" s="491"/>
      <c r="AW456" s="491"/>
      <c r="AX456" s="491"/>
      <c r="AY456" s="491"/>
      <c r="AZ456" s="491"/>
      <c r="BA456" s="491"/>
      <c r="BB456" s="491"/>
      <c r="BC456" s="498"/>
      <c r="BD456" s="491">
        <v>35691.520000000004</v>
      </c>
      <c r="BE456" s="491">
        <v>401653.48</v>
      </c>
      <c r="BF456" s="491">
        <v>1096655.08</v>
      </c>
      <c r="BG456" s="491">
        <v>28875</v>
      </c>
      <c r="BH456" s="491">
        <v>15076165.659999996</v>
      </c>
      <c r="BJ456" s="427">
        <f t="shared" si="449"/>
        <v>0</v>
      </c>
      <c r="BK456" s="427">
        <f t="shared" si="450"/>
        <v>0</v>
      </c>
      <c r="BL456" s="427">
        <f t="shared" si="451"/>
        <v>0</v>
      </c>
      <c r="BM456" s="427">
        <f t="shared" si="452"/>
        <v>29000</v>
      </c>
      <c r="BN456" s="427">
        <f t="shared" si="453"/>
        <v>1097000</v>
      </c>
      <c r="BO456" s="427">
        <f t="shared" si="454"/>
        <v>391000</v>
      </c>
      <c r="BP456" s="427">
        <f t="shared" si="455"/>
        <v>0</v>
      </c>
      <c r="BQ456" s="427">
        <f t="shared" si="456"/>
        <v>0</v>
      </c>
      <c r="BR456" s="427">
        <f t="shared" si="457"/>
        <v>0</v>
      </c>
      <c r="BS456" s="427">
        <f t="shared" si="458"/>
        <v>5000</v>
      </c>
      <c r="BT456" s="427">
        <f t="shared" si="459"/>
        <v>1219000</v>
      </c>
      <c r="BU456" s="427">
        <f t="shared" si="460"/>
        <v>334000</v>
      </c>
      <c r="BV456" s="427">
        <f t="shared" si="461"/>
        <v>158000</v>
      </c>
      <c r="BW456" s="427">
        <f t="shared" si="462"/>
        <v>3499000</v>
      </c>
      <c r="BX456" s="427">
        <f t="shared" si="463"/>
        <v>1544000</v>
      </c>
      <c r="BY456" s="427">
        <f t="shared" si="464"/>
        <v>67000</v>
      </c>
      <c r="BZ456" s="427">
        <f t="shared" si="465"/>
        <v>1214000</v>
      </c>
      <c r="CA456" s="427">
        <f t="shared" si="466"/>
        <v>389000</v>
      </c>
      <c r="CB456" s="233">
        <f t="shared" si="467"/>
        <v>5000</v>
      </c>
      <c r="CC456" s="233">
        <f t="shared" si="468"/>
        <v>3499000</v>
      </c>
      <c r="CD456" s="233">
        <f t="shared" si="469"/>
        <v>520000</v>
      </c>
      <c r="CE456" s="428">
        <f t="shared" si="477"/>
        <v>29</v>
      </c>
      <c r="CF456" s="426">
        <f t="shared" si="470"/>
        <v>0</v>
      </c>
      <c r="CG456" s="426">
        <f t="shared" si="471"/>
        <v>4</v>
      </c>
      <c r="CH456" s="426">
        <f t="shared" si="472"/>
        <v>0</v>
      </c>
      <c r="CI456" s="426">
        <f t="shared" si="473"/>
        <v>15</v>
      </c>
      <c r="CJ456" s="426">
        <f t="shared" si="474"/>
        <v>4</v>
      </c>
      <c r="CK456" s="426">
        <f t="shared" si="480"/>
        <v>4</v>
      </c>
    </row>
    <row r="457" spans="1:89" ht="36">
      <c r="A457" s="253">
        <f t="shared" si="478"/>
        <v>55680</v>
      </c>
      <c r="B457" s="236" t="s">
        <v>907</v>
      </c>
      <c r="C457" s="99" t="b">
        <f t="shared" si="476"/>
        <v>1</v>
      </c>
      <c r="D457" s="492" t="s">
        <v>907</v>
      </c>
      <c r="E457" s="491"/>
      <c r="F457" s="491"/>
      <c r="G457" s="491"/>
      <c r="H457" s="491"/>
      <c r="I457" s="493"/>
      <c r="J457" s="491"/>
      <c r="K457" s="491"/>
      <c r="L457" s="491"/>
      <c r="M457" s="491"/>
      <c r="N457" s="491"/>
      <c r="O457" s="491"/>
      <c r="P457" s="491"/>
      <c r="Q457" s="491"/>
      <c r="R457" s="491"/>
      <c r="S457" s="491"/>
      <c r="T457" s="491"/>
      <c r="U457" s="491"/>
      <c r="V457" s="491"/>
      <c r="W457" s="491"/>
      <c r="X457" s="491"/>
      <c r="Y457" s="491"/>
      <c r="Z457" s="491"/>
      <c r="AA457" s="491"/>
      <c r="AB457" s="491">
        <v>30801</v>
      </c>
      <c r="AC457" s="491"/>
      <c r="AD457" s="491"/>
      <c r="AE457" s="491"/>
      <c r="AF457" s="491"/>
      <c r="AG457" s="491"/>
      <c r="AH457" s="491"/>
      <c r="AI457" s="491"/>
      <c r="AJ457" s="491"/>
      <c r="AK457" s="491"/>
      <c r="AL457" s="491"/>
      <c r="AM457" s="491"/>
      <c r="AN457" s="491"/>
      <c r="AO457" s="491"/>
      <c r="AP457" s="491"/>
      <c r="AQ457" s="491"/>
      <c r="AR457" s="491"/>
      <c r="AS457" s="491"/>
      <c r="AT457" s="491"/>
      <c r="AU457" s="491"/>
      <c r="AV457" s="491"/>
      <c r="AW457" s="491"/>
      <c r="AX457" s="491"/>
      <c r="AY457" s="491"/>
      <c r="AZ457" s="491"/>
      <c r="BA457" s="491"/>
      <c r="BB457" s="491"/>
      <c r="BC457" s="498"/>
      <c r="BD457" s="491"/>
      <c r="BE457" s="491"/>
      <c r="BF457" s="491"/>
      <c r="BG457" s="491"/>
      <c r="BH457" s="491">
        <v>30801</v>
      </c>
      <c r="BJ457" s="427">
        <f t="shared" ref="BJ457:BJ520" si="481">ROUNDUP(MIN($AN457:$BC457),-3)</f>
        <v>0</v>
      </c>
      <c r="BK457" s="427">
        <f t="shared" ref="BK457:BK520" si="482">ROUNDUP(MAX($AN457:$BC457),-3)</f>
        <v>0</v>
      </c>
      <c r="BL457" s="427">
        <f t="shared" ref="BL457:BL520" si="483">IF(ISERROR(ROUNDUP(AVERAGE($AN457:$BC457),-3))=TRUE,0,ROUNDUP(AVERAGE($AN457:$BC457),-3))</f>
        <v>0</v>
      </c>
      <c r="BM457" s="427">
        <f t="shared" ref="BM457:BM520" si="484">ROUNDUP(MIN($BD457:$BG457),-3)</f>
        <v>0</v>
      </c>
      <c r="BN457" s="427">
        <f t="shared" ref="BN457:BN520" si="485">ROUNDUP(MAX($BD457:$BG457),-3)</f>
        <v>0</v>
      </c>
      <c r="BO457" s="427">
        <f t="shared" ref="BO457:BO520" si="486">IF(ISERROR(ROUNDUP(AVERAGE($BD457:$BG457),-3))=TRUE,0,ROUNDUP(AVERAGE($BD457:$BG457),-3))</f>
        <v>0</v>
      </c>
      <c r="BP457" s="427">
        <f t="shared" ref="BP457:BP520" si="487">ROUNDUP(MIN($AK457:$AM457),-3)</f>
        <v>0</v>
      </c>
      <c r="BQ457" s="427">
        <f t="shared" ref="BQ457:BQ520" si="488">ROUNDUP(MAX($AK457:$AM457),-3)</f>
        <v>0</v>
      </c>
      <c r="BR457" s="427">
        <f t="shared" ref="BR457:BR520" si="489">IF(ISERROR(ROUNDUP(AVERAGE($AK457:$AM457),-3))=TRUE,0,ROUNDUP(AVERAGE($AK457:$AM457),-3))</f>
        <v>0</v>
      </c>
      <c r="BS457" s="427">
        <f t="shared" ref="BS457:BS520" si="490">ROUNDUP(MIN($E457,$F457,$H457,$J457,$K457,$M457,$N457,$O457,$Q457,$R457,$S457,$T457,$V457,$W457,$Y457,$AA457,$AC457,$AD457,$AE457,$AF457,$AH457),-3)</f>
        <v>0</v>
      </c>
      <c r="BT457" s="427">
        <f t="shared" ref="BT457:BT520" si="491">ROUNDUP(MAX($E457,$F457,$H457,$J457,$K457,$M457,$N457,$O457,$Q457,$R457,$S457,$T457,$V457,$W457,$Y457,$AA457,$AC457,$AD457,$AE457,$AF457,$AH457),-3)</f>
        <v>0</v>
      </c>
      <c r="BU457" s="427">
        <f t="shared" ref="BU457:BU520" si="492">IF(ISERROR(ROUNDUP(AVERAGE($E457, $F457, $H457, $J457,$K457, $M457, $O457,$Q457,$R457,$S457,$T457,$V457,$W457,$Y457,$AA457,$AC457,$AD457,$AE457,$AF457,$AH457),-3))=TRUE,0,ROUNDUP(AVERAGE($E457, $F457, $H457, $J457,$K457, $M457, $O457,$Q457,$R457,$S457,$T457,$V457,$W457,$Y457,$AA457,$AC457,$AD457,$AE457,$AF457,$AH457),-3))</f>
        <v>0</v>
      </c>
      <c r="BV457" s="427">
        <f t="shared" ref="BV457:BV520" si="493">ROUNDUP(MIN($G457,$Z457,$AB457,$AJ457),-3)</f>
        <v>31000</v>
      </c>
      <c r="BW457" s="427">
        <f t="shared" ref="BW457:BW520" si="494">ROUNDUP(MAX($G457,$Z457,$AB457,$AJ457),-3)</f>
        <v>31000</v>
      </c>
      <c r="BX457" s="427">
        <f t="shared" ref="BX457:BX520" si="495">IF(ISERROR(ROUNDUP(AVERAGE($G457,$Z457, $AB457,$AJ457),-3))=TRUE,0,ROUNDUP(AVERAGE($G457,$Z457, $AB457,$AJ457),-3))</f>
        <v>31000</v>
      </c>
      <c r="BY457" s="427">
        <f t="shared" ref="BY457:BY520" si="496">ROUNDUP(MIN($I457,$L457,$P457,$U457,$X457,$AG457,$AI457),-3)</f>
        <v>0</v>
      </c>
      <c r="BZ457" s="427">
        <f t="shared" ref="BZ457:BZ520" si="497">ROUNDUP(MAX($I457,$L457,$P457,$U457,$X457,$AG457,$AI457),-3)</f>
        <v>0</v>
      </c>
      <c r="CA457" s="427">
        <f t="shared" ref="CA457:CA520" si="498">IF(ISERROR(ROUNDUP(AVERAGE($I457, $L457, $P457, $U457,$X457,$AG457, $AI457),-3))=TRUE,0,ROUNDUP(AVERAGE($I457, $L457, $P457,$U457, $X457,$AG457, $AI457),-3))</f>
        <v>0</v>
      </c>
      <c r="CB457" s="233">
        <f t="shared" ref="CB457:CB520" si="499">ROUNDUP(MIN($E457:$BG457),-3)</f>
        <v>31000</v>
      </c>
      <c r="CC457" s="233">
        <f t="shared" ref="CC457:CC520" si="500">ROUNDUP(MAX($E457:$BG457),-3)</f>
        <v>31000</v>
      </c>
      <c r="CD457" s="233">
        <f t="shared" ref="CD457:CD520" si="501">IF(ISERROR(ROUNDUP(AVERAGE($E457:$BG457),-3))=TRUE,0,ROUNDUP(AVERAGE($E457:$BG457),-3))</f>
        <v>31000</v>
      </c>
      <c r="CE457" s="428">
        <f t="shared" si="477"/>
        <v>1</v>
      </c>
      <c r="CF457" s="426">
        <f t="shared" ref="CF457:CF520" si="502">COUNT($AN457:$BC457)</f>
        <v>0</v>
      </c>
      <c r="CG457" s="426">
        <f t="shared" ref="CG457:CG520" si="503">COUNT($BD457:$BG457)</f>
        <v>0</v>
      </c>
      <c r="CH457" s="426">
        <f t="shared" ref="CH457:CH520" si="504">COUNT($AK457:$AM457)</f>
        <v>0</v>
      </c>
      <c r="CI457" s="426">
        <f t="shared" ref="CI457:CI520" si="505">COUNT($E457,$F457,$H457,$J457,$K457,$M457,$N457,$O457,$Q457,$R457,$S457,$T457,$V457,$W457,$Y457,$AA457,$AC457,$AD457,$AE457,$AF457,$AH457)</f>
        <v>0</v>
      </c>
      <c r="CJ457" s="426">
        <f t="shared" ref="CJ457:CJ520" si="506">COUNT($G457,$Z457,$AB457,$AJ457)</f>
        <v>1</v>
      </c>
      <c r="CK457" s="426">
        <f t="shared" si="480"/>
        <v>0</v>
      </c>
    </row>
    <row r="458" spans="1:89">
      <c r="A458" s="253">
        <f t="shared" si="478"/>
        <v>55690</v>
      </c>
      <c r="B458" s="236" t="s">
        <v>396</v>
      </c>
      <c r="C458" s="99" t="e">
        <f t="shared" ref="C458:C549" si="507">EXACT(D458,B458)</f>
        <v>#N/A</v>
      </c>
      <c r="D458" s="492" t="e">
        <v>#N/A</v>
      </c>
      <c r="E458" s="491"/>
      <c r="F458" s="491"/>
      <c r="G458" s="491"/>
      <c r="H458" s="491"/>
      <c r="I458" s="493"/>
      <c r="J458" s="491"/>
      <c r="K458" s="491"/>
      <c r="L458" s="491"/>
      <c r="M458" s="491"/>
      <c r="N458" s="491"/>
      <c r="O458" s="491"/>
      <c r="P458" s="491"/>
      <c r="Q458" s="491"/>
      <c r="R458" s="491"/>
      <c r="S458" s="491"/>
      <c r="T458" s="491"/>
      <c r="U458" s="491"/>
      <c r="V458" s="491"/>
      <c r="W458" s="491"/>
      <c r="X458" s="491"/>
      <c r="Y458" s="491"/>
      <c r="Z458" s="491"/>
      <c r="AA458" s="491"/>
      <c r="AB458" s="491"/>
      <c r="AC458" s="491"/>
      <c r="AD458" s="491"/>
      <c r="AE458" s="491"/>
      <c r="AF458" s="491"/>
      <c r="AG458" s="491"/>
      <c r="AH458" s="491"/>
      <c r="AI458" s="491"/>
      <c r="AJ458" s="491"/>
      <c r="AK458" s="491"/>
      <c r="AL458" s="491"/>
      <c r="AM458" s="491"/>
      <c r="AN458" s="491"/>
      <c r="AO458" s="491"/>
      <c r="AP458" s="491"/>
      <c r="AQ458" s="491"/>
      <c r="AR458" s="491"/>
      <c r="AS458" s="491"/>
      <c r="AT458" s="491"/>
      <c r="AU458" s="491"/>
      <c r="AV458" s="491"/>
      <c r="AW458" s="491"/>
      <c r="AX458" s="491"/>
      <c r="AY458" s="491"/>
      <c r="AZ458" s="491"/>
      <c r="BA458" s="491"/>
      <c r="BB458" s="491"/>
      <c r="BC458" s="498"/>
      <c r="BD458" s="491"/>
      <c r="BE458" s="491"/>
      <c r="BF458" s="491"/>
      <c r="BG458" s="491"/>
      <c r="BH458" s="491"/>
      <c r="BJ458" s="427">
        <f t="shared" si="481"/>
        <v>0</v>
      </c>
      <c r="BK458" s="427">
        <f t="shared" si="482"/>
        <v>0</v>
      </c>
      <c r="BL458" s="427">
        <f t="shared" si="483"/>
        <v>0</v>
      </c>
      <c r="BM458" s="427">
        <f t="shared" si="484"/>
        <v>0</v>
      </c>
      <c r="BN458" s="427">
        <f t="shared" si="485"/>
        <v>0</v>
      </c>
      <c r="BO458" s="427">
        <f t="shared" si="486"/>
        <v>0</v>
      </c>
      <c r="BP458" s="427">
        <f t="shared" si="487"/>
        <v>0</v>
      </c>
      <c r="BQ458" s="427">
        <f t="shared" si="488"/>
        <v>0</v>
      </c>
      <c r="BR458" s="427">
        <f t="shared" si="489"/>
        <v>0</v>
      </c>
      <c r="BS458" s="427">
        <f t="shared" si="490"/>
        <v>0</v>
      </c>
      <c r="BT458" s="427">
        <f t="shared" si="491"/>
        <v>0</v>
      </c>
      <c r="BU458" s="427">
        <f t="shared" si="492"/>
        <v>0</v>
      </c>
      <c r="BV458" s="427">
        <f t="shared" si="493"/>
        <v>0</v>
      </c>
      <c r="BW458" s="427">
        <f t="shared" si="494"/>
        <v>0</v>
      </c>
      <c r="BX458" s="427">
        <f t="shared" si="495"/>
        <v>0</v>
      </c>
      <c r="BY458" s="427">
        <f t="shared" si="496"/>
        <v>0</v>
      </c>
      <c r="BZ458" s="427">
        <f t="shared" si="497"/>
        <v>0</v>
      </c>
      <c r="CA458" s="427">
        <f t="shared" si="498"/>
        <v>0</v>
      </c>
      <c r="CB458" s="233">
        <f t="shared" si="499"/>
        <v>0</v>
      </c>
      <c r="CC458" s="233">
        <f t="shared" si="500"/>
        <v>0</v>
      </c>
      <c r="CD458" s="233">
        <f t="shared" si="501"/>
        <v>0</v>
      </c>
      <c r="CE458" s="428">
        <f t="shared" ref="CE458:CE521" si="508">COUNT(E458:BG458)</f>
        <v>0</v>
      </c>
      <c r="CF458" s="426">
        <f t="shared" si="502"/>
        <v>0</v>
      </c>
      <c r="CG458" s="426">
        <f t="shared" si="503"/>
        <v>0</v>
      </c>
      <c r="CH458" s="426">
        <f t="shared" si="504"/>
        <v>0</v>
      </c>
      <c r="CI458" s="426">
        <f t="shared" si="505"/>
        <v>0</v>
      </c>
      <c r="CJ458" s="426">
        <f t="shared" si="506"/>
        <v>0</v>
      </c>
      <c r="CK458" s="426">
        <f t="shared" si="480"/>
        <v>0</v>
      </c>
    </row>
    <row r="459" spans="1:89" ht="24">
      <c r="A459" s="253">
        <f t="shared" si="478"/>
        <v>55701</v>
      </c>
      <c r="B459" s="236" t="s">
        <v>397</v>
      </c>
      <c r="C459" s="99" t="b">
        <f t="shared" si="507"/>
        <v>1</v>
      </c>
      <c r="D459" s="492" t="s">
        <v>397</v>
      </c>
      <c r="E459" s="491">
        <v>736905.50000000012</v>
      </c>
      <c r="F459" s="491">
        <v>315943.33999999997</v>
      </c>
      <c r="G459" s="491"/>
      <c r="H459" s="491">
        <v>1541267.71</v>
      </c>
      <c r="I459" s="493">
        <v>2624390.31</v>
      </c>
      <c r="J459" s="491">
        <v>1412729.82</v>
      </c>
      <c r="K459" s="491">
        <v>591295.31000000006</v>
      </c>
      <c r="L459" s="491">
        <v>1789741.01</v>
      </c>
      <c r="M459" s="491">
        <v>65742.820000000007</v>
      </c>
      <c r="N459" s="491">
        <v>111271.69</v>
      </c>
      <c r="O459" s="491">
        <v>128450.66</v>
      </c>
      <c r="P459" s="491">
        <v>1011722.7999999999</v>
      </c>
      <c r="Q459" s="491">
        <v>904883.46000000008</v>
      </c>
      <c r="R459" s="491">
        <v>78861.73</v>
      </c>
      <c r="S459" s="491">
        <v>827689.7</v>
      </c>
      <c r="T459" s="491">
        <v>376103.31</v>
      </c>
      <c r="U459" s="491">
        <v>791474.18</v>
      </c>
      <c r="V459" s="491">
        <v>77019.89</v>
      </c>
      <c r="W459" s="491"/>
      <c r="X459" s="491">
        <v>1059609.75</v>
      </c>
      <c r="Y459" s="491">
        <v>450425.97</v>
      </c>
      <c r="Z459" s="491">
        <v>3981064.67</v>
      </c>
      <c r="AA459" s="491">
        <v>606575.53</v>
      </c>
      <c r="AB459" s="491">
        <v>13258595</v>
      </c>
      <c r="AC459" s="491">
        <v>379041.36999999994</v>
      </c>
      <c r="AD459" s="491">
        <v>642714.85</v>
      </c>
      <c r="AE459" s="491">
        <v>971203.36999999988</v>
      </c>
      <c r="AF459" s="491">
        <v>795460.31</v>
      </c>
      <c r="AG459" s="491">
        <v>2509795.5900000003</v>
      </c>
      <c r="AH459" s="491">
        <v>955055.66000000015</v>
      </c>
      <c r="AI459" s="491">
        <v>1099737.26</v>
      </c>
      <c r="AJ459" s="491">
        <v>2358611.0500000003</v>
      </c>
      <c r="AK459" s="491">
        <v>257005.77</v>
      </c>
      <c r="AL459" s="491"/>
      <c r="AM459" s="491"/>
      <c r="AN459" s="491"/>
      <c r="AO459" s="491"/>
      <c r="AP459" s="491"/>
      <c r="AQ459" s="491"/>
      <c r="AR459" s="491">
        <v>147090</v>
      </c>
      <c r="AS459" s="491">
        <v>59370.3</v>
      </c>
      <c r="AT459" s="491">
        <v>7187.5</v>
      </c>
      <c r="AU459" s="491"/>
      <c r="AV459" s="491"/>
      <c r="AW459" s="491">
        <v>58526.46</v>
      </c>
      <c r="AX459" s="491"/>
      <c r="AY459" s="491"/>
      <c r="AZ459" s="491"/>
      <c r="BA459" s="491">
        <v>10815</v>
      </c>
      <c r="BB459" s="491"/>
      <c r="BC459" s="498"/>
      <c r="BD459" s="491">
        <v>1124669.08</v>
      </c>
      <c r="BE459" s="491"/>
      <c r="BF459" s="491">
        <v>913744.74999999988</v>
      </c>
      <c r="BG459" s="491">
        <v>373629.85</v>
      </c>
      <c r="BH459" s="491">
        <v>45405422.330000006</v>
      </c>
      <c r="BJ459" s="427">
        <f t="shared" si="481"/>
        <v>8000</v>
      </c>
      <c r="BK459" s="427">
        <f t="shared" si="482"/>
        <v>148000</v>
      </c>
      <c r="BL459" s="427">
        <f t="shared" si="483"/>
        <v>57000</v>
      </c>
      <c r="BM459" s="427">
        <f t="shared" si="484"/>
        <v>374000</v>
      </c>
      <c r="BN459" s="427">
        <f t="shared" si="485"/>
        <v>1125000</v>
      </c>
      <c r="BO459" s="427">
        <f t="shared" si="486"/>
        <v>805000</v>
      </c>
      <c r="BP459" s="427">
        <f t="shared" si="487"/>
        <v>258000</v>
      </c>
      <c r="BQ459" s="427">
        <f t="shared" si="488"/>
        <v>258000</v>
      </c>
      <c r="BR459" s="427">
        <f t="shared" si="489"/>
        <v>258000</v>
      </c>
      <c r="BS459" s="427">
        <f t="shared" si="490"/>
        <v>66000</v>
      </c>
      <c r="BT459" s="427">
        <f t="shared" si="491"/>
        <v>1542000</v>
      </c>
      <c r="BU459" s="427">
        <f t="shared" si="492"/>
        <v>625000</v>
      </c>
      <c r="BV459" s="427">
        <f t="shared" si="493"/>
        <v>2359000</v>
      </c>
      <c r="BW459" s="427">
        <f t="shared" si="494"/>
        <v>13259000</v>
      </c>
      <c r="BX459" s="427">
        <f t="shared" si="495"/>
        <v>6533000</v>
      </c>
      <c r="BY459" s="427">
        <f t="shared" si="496"/>
        <v>792000</v>
      </c>
      <c r="BZ459" s="427">
        <f t="shared" si="497"/>
        <v>2625000</v>
      </c>
      <c r="CA459" s="427">
        <f t="shared" si="498"/>
        <v>1556000</v>
      </c>
      <c r="CB459" s="233">
        <f t="shared" si="499"/>
        <v>8000</v>
      </c>
      <c r="CC459" s="233">
        <f t="shared" si="500"/>
        <v>13259000</v>
      </c>
      <c r="CD459" s="233">
        <f t="shared" si="501"/>
        <v>1165000</v>
      </c>
      <c r="CE459" s="428">
        <f t="shared" si="508"/>
        <v>39</v>
      </c>
      <c r="CF459" s="426">
        <f t="shared" si="502"/>
        <v>5</v>
      </c>
      <c r="CG459" s="426">
        <f t="shared" si="503"/>
        <v>3</v>
      </c>
      <c r="CH459" s="426">
        <f t="shared" si="504"/>
        <v>1</v>
      </c>
      <c r="CI459" s="426">
        <f t="shared" si="505"/>
        <v>20</v>
      </c>
      <c r="CJ459" s="426">
        <f t="shared" si="506"/>
        <v>3</v>
      </c>
      <c r="CK459" s="426">
        <f t="shared" si="480"/>
        <v>5</v>
      </c>
    </row>
    <row r="460" spans="1:89">
      <c r="A460" s="253">
        <f t="shared" si="478"/>
        <v>55702</v>
      </c>
      <c r="B460" s="236" t="s">
        <v>908</v>
      </c>
      <c r="C460" s="99" t="e">
        <f t="shared" si="507"/>
        <v>#N/A</v>
      </c>
      <c r="D460" s="492" t="e">
        <v>#N/A</v>
      </c>
      <c r="E460" s="491"/>
      <c r="F460" s="491"/>
      <c r="G460" s="491"/>
      <c r="H460" s="491"/>
      <c r="I460" s="493"/>
      <c r="J460" s="491"/>
      <c r="K460" s="491"/>
      <c r="L460" s="491"/>
      <c r="M460" s="491"/>
      <c r="N460" s="491"/>
      <c r="O460" s="491"/>
      <c r="P460" s="491"/>
      <c r="Q460" s="491"/>
      <c r="R460" s="491"/>
      <c r="S460" s="491"/>
      <c r="T460" s="491"/>
      <c r="U460" s="491"/>
      <c r="V460" s="491"/>
      <c r="W460" s="491"/>
      <c r="X460" s="491"/>
      <c r="Y460" s="491"/>
      <c r="Z460" s="491"/>
      <c r="AA460" s="491"/>
      <c r="AB460" s="491"/>
      <c r="AC460" s="491"/>
      <c r="AD460" s="491"/>
      <c r="AE460" s="491"/>
      <c r="AF460" s="491"/>
      <c r="AG460" s="491"/>
      <c r="AH460" s="491"/>
      <c r="AI460" s="491"/>
      <c r="AJ460" s="491"/>
      <c r="AK460" s="491"/>
      <c r="AL460" s="491"/>
      <c r="AM460" s="491"/>
      <c r="AN460" s="491"/>
      <c r="AO460" s="491"/>
      <c r="AP460" s="491"/>
      <c r="AQ460" s="491"/>
      <c r="AR460" s="491"/>
      <c r="AS460" s="491"/>
      <c r="AT460" s="491"/>
      <c r="AU460" s="491"/>
      <c r="AV460" s="491"/>
      <c r="AW460" s="491"/>
      <c r="AX460" s="491"/>
      <c r="AY460" s="491"/>
      <c r="AZ460" s="491"/>
      <c r="BA460" s="491"/>
      <c r="BB460" s="491"/>
      <c r="BC460" s="498"/>
      <c r="BD460" s="491"/>
      <c r="BE460" s="491"/>
      <c r="BF460" s="491"/>
      <c r="BG460" s="491"/>
      <c r="BH460" s="491"/>
      <c r="BJ460" s="427">
        <f t="shared" si="481"/>
        <v>0</v>
      </c>
      <c r="BK460" s="427">
        <f t="shared" si="482"/>
        <v>0</v>
      </c>
      <c r="BL460" s="427">
        <f t="shared" si="483"/>
        <v>0</v>
      </c>
      <c r="BM460" s="427">
        <f t="shared" si="484"/>
        <v>0</v>
      </c>
      <c r="BN460" s="427">
        <f t="shared" si="485"/>
        <v>0</v>
      </c>
      <c r="BO460" s="427">
        <f t="shared" si="486"/>
        <v>0</v>
      </c>
      <c r="BP460" s="427">
        <f t="shared" si="487"/>
        <v>0</v>
      </c>
      <c r="BQ460" s="427">
        <f t="shared" si="488"/>
        <v>0</v>
      </c>
      <c r="BR460" s="427">
        <f t="shared" si="489"/>
        <v>0</v>
      </c>
      <c r="BS460" s="427">
        <f t="shared" si="490"/>
        <v>0</v>
      </c>
      <c r="BT460" s="427">
        <f t="shared" si="491"/>
        <v>0</v>
      </c>
      <c r="BU460" s="427">
        <f t="shared" si="492"/>
        <v>0</v>
      </c>
      <c r="BV460" s="427">
        <f t="shared" si="493"/>
        <v>0</v>
      </c>
      <c r="BW460" s="427">
        <f t="shared" si="494"/>
        <v>0</v>
      </c>
      <c r="BX460" s="427">
        <f t="shared" si="495"/>
        <v>0</v>
      </c>
      <c r="BY460" s="427">
        <f t="shared" si="496"/>
        <v>0</v>
      </c>
      <c r="BZ460" s="427">
        <f t="shared" si="497"/>
        <v>0</v>
      </c>
      <c r="CA460" s="427">
        <f t="shared" si="498"/>
        <v>0</v>
      </c>
      <c r="CB460" s="233">
        <f t="shared" si="499"/>
        <v>0</v>
      </c>
      <c r="CC460" s="233">
        <f t="shared" si="500"/>
        <v>0</v>
      </c>
      <c r="CD460" s="233">
        <f t="shared" si="501"/>
        <v>0</v>
      </c>
      <c r="CE460" s="428">
        <f t="shared" si="508"/>
        <v>0</v>
      </c>
      <c r="CF460" s="426">
        <f t="shared" si="502"/>
        <v>0</v>
      </c>
      <c r="CG460" s="426">
        <f t="shared" si="503"/>
        <v>0</v>
      </c>
      <c r="CH460" s="426">
        <f t="shared" si="504"/>
        <v>0</v>
      </c>
      <c r="CI460" s="426">
        <f t="shared" si="505"/>
        <v>0</v>
      </c>
      <c r="CJ460" s="426">
        <f t="shared" si="506"/>
        <v>0</v>
      </c>
      <c r="CK460" s="426">
        <f t="shared" si="480"/>
        <v>0</v>
      </c>
    </row>
    <row r="461" spans="1:89" ht="24">
      <c r="A461" s="253">
        <f t="shared" si="478"/>
        <v>55703</v>
      </c>
      <c r="B461" s="236" t="s">
        <v>398</v>
      </c>
      <c r="C461" s="99" t="b">
        <f t="shared" si="507"/>
        <v>1</v>
      </c>
      <c r="D461" s="492" t="s">
        <v>398</v>
      </c>
      <c r="E461" s="491"/>
      <c r="F461" s="491"/>
      <c r="G461" s="491"/>
      <c r="H461" s="491"/>
      <c r="I461" s="493"/>
      <c r="J461" s="491"/>
      <c r="K461" s="491"/>
      <c r="L461" s="491"/>
      <c r="M461" s="491"/>
      <c r="N461" s="491"/>
      <c r="O461" s="491"/>
      <c r="P461" s="491"/>
      <c r="Q461" s="491"/>
      <c r="R461" s="491"/>
      <c r="S461" s="491"/>
      <c r="T461" s="491"/>
      <c r="U461" s="491"/>
      <c r="V461" s="491"/>
      <c r="W461" s="491"/>
      <c r="X461" s="491"/>
      <c r="Y461" s="491"/>
      <c r="Z461" s="491"/>
      <c r="AA461" s="491"/>
      <c r="AB461" s="491">
        <v>41504</v>
      </c>
      <c r="AC461" s="491"/>
      <c r="AD461" s="491"/>
      <c r="AE461" s="491"/>
      <c r="AF461" s="491"/>
      <c r="AG461" s="491"/>
      <c r="AH461" s="491"/>
      <c r="AI461" s="491"/>
      <c r="AJ461" s="491"/>
      <c r="AK461" s="491"/>
      <c r="AL461" s="491"/>
      <c r="AM461" s="491"/>
      <c r="AN461" s="491"/>
      <c r="AO461" s="491"/>
      <c r="AP461" s="491"/>
      <c r="AQ461" s="491"/>
      <c r="AR461" s="491"/>
      <c r="AS461" s="491"/>
      <c r="AT461" s="491"/>
      <c r="AU461" s="491"/>
      <c r="AV461" s="491"/>
      <c r="AW461" s="491"/>
      <c r="AX461" s="491"/>
      <c r="AY461" s="491"/>
      <c r="AZ461" s="491"/>
      <c r="BA461" s="491"/>
      <c r="BB461" s="491"/>
      <c r="BC461" s="498"/>
      <c r="BD461" s="491"/>
      <c r="BE461" s="491"/>
      <c r="BF461" s="491"/>
      <c r="BG461" s="491"/>
      <c r="BH461" s="491">
        <v>41504</v>
      </c>
      <c r="BJ461" s="427">
        <f t="shared" si="481"/>
        <v>0</v>
      </c>
      <c r="BK461" s="427">
        <f t="shared" si="482"/>
        <v>0</v>
      </c>
      <c r="BL461" s="427">
        <f t="shared" si="483"/>
        <v>0</v>
      </c>
      <c r="BM461" s="427">
        <f t="shared" si="484"/>
        <v>0</v>
      </c>
      <c r="BN461" s="427">
        <f t="shared" si="485"/>
        <v>0</v>
      </c>
      <c r="BO461" s="427">
        <f t="shared" si="486"/>
        <v>0</v>
      </c>
      <c r="BP461" s="427">
        <f t="shared" si="487"/>
        <v>0</v>
      </c>
      <c r="BQ461" s="427">
        <f t="shared" si="488"/>
        <v>0</v>
      </c>
      <c r="BR461" s="427">
        <f t="shared" si="489"/>
        <v>0</v>
      </c>
      <c r="BS461" s="427">
        <f t="shared" si="490"/>
        <v>0</v>
      </c>
      <c r="BT461" s="427">
        <f t="shared" si="491"/>
        <v>0</v>
      </c>
      <c r="BU461" s="427">
        <f t="shared" si="492"/>
        <v>0</v>
      </c>
      <c r="BV461" s="427">
        <f t="shared" si="493"/>
        <v>42000</v>
      </c>
      <c r="BW461" s="427">
        <f t="shared" si="494"/>
        <v>42000</v>
      </c>
      <c r="BX461" s="427">
        <f t="shared" si="495"/>
        <v>42000</v>
      </c>
      <c r="BY461" s="427">
        <f t="shared" si="496"/>
        <v>0</v>
      </c>
      <c r="BZ461" s="427">
        <f t="shared" si="497"/>
        <v>0</v>
      </c>
      <c r="CA461" s="427">
        <f t="shared" si="498"/>
        <v>0</v>
      </c>
      <c r="CB461" s="233">
        <f t="shared" si="499"/>
        <v>42000</v>
      </c>
      <c r="CC461" s="233">
        <f t="shared" si="500"/>
        <v>42000</v>
      </c>
      <c r="CD461" s="233">
        <f t="shared" si="501"/>
        <v>42000</v>
      </c>
      <c r="CE461" s="428">
        <f t="shared" si="508"/>
        <v>1</v>
      </c>
      <c r="CF461" s="426">
        <f t="shared" si="502"/>
        <v>0</v>
      </c>
      <c r="CG461" s="426">
        <f t="shared" si="503"/>
        <v>0</v>
      </c>
      <c r="CH461" s="426">
        <f t="shared" si="504"/>
        <v>0</v>
      </c>
      <c r="CI461" s="426">
        <f t="shared" si="505"/>
        <v>0</v>
      </c>
      <c r="CJ461" s="426">
        <f t="shared" si="506"/>
        <v>1</v>
      </c>
      <c r="CK461" s="426">
        <f t="shared" si="480"/>
        <v>0</v>
      </c>
    </row>
    <row r="462" spans="1:89" ht="24">
      <c r="A462" s="253">
        <f t="shared" si="478"/>
        <v>55704</v>
      </c>
      <c r="B462" s="236" t="s">
        <v>399</v>
      </c>
      <c r="C462" s="99" t="b">
        <f t="shared" si="507"/>
        <v>1</v>
      </c>
      <c r="D462" s="492" t="s">
        <v>399</v>
      </c>
      <c r="E462" s="491"/>
      <c r="F462" s="491"/>
      <c r="G462" s="491"/>
      <c r="H462" s="491"/>
      <c r="I462" s="493"/>
      <c r="J462" s="491"/>
      <c r="K462" s="491"/>
      <c r="L462" s="491"/>
      <c r="M462" s="491"/>
      <c r="N462" s="491"/>
      <c r="O462" s="491"/>
      <c r="P462" s="491"/>
      <c r="Q462" s="491"/>
      <c r="R462" s="491"/>
      <c r="S462" s="491"/>
      <c r="T462" s="491"/>
      <c r="U462" s="491"/>
      <c r="V462" s="491"/>
      <c r="W462" s="491">
        <v>4265.5</v>
      </c>
      <c r="X462" s="491"/>
      <c r="Y462" s="491"/>
      <c r="Z462" s="491"/>
      <c r="AA462" s="491"/>
      <c r="AB462" s="491"/>
      <c r="AC462" s="491"/>
      <c r="AD462" s="491"/>
      <c r="AE462" s="491"/>
      <c r="AF462" s="491"/>
      <c r="AG462" s="491"/>
      <c r="AH462" s="491"/>
      <c r="AI462" s="491"/>
      <c r="AJ462" s="491"/>
      <c r="AK462" s="491"/>
      <c r="AL462" s="491"/>
      <c r="AM462" s="491"/>
      <c r="AN462" s="491"/>
      <c r="AO462" s="491"/>
      <c r="AP462" s="491"/>
      <c r="AQ462" s="491"/>
      <c r="AR462" s="491"/>
      <c r="AS462" s="491"/>
      <c r="AT462" s="491"/>
      <c r="AU462" s="491"/>
      <c r="AV462" s="491"/>
      <c r="AW462" s="491"/>
      <c r="AX462" s="491"/>
      <c r="AY462" s="491"/>
      <c r="AZ462" s="491"/>
      <c r="BA462" s="491"/>
      <c r="BB462" s="491"/>
      <c r="BC462" s="498"/>
      <c r="BD462" s="491"/>
      <c r="BE462" s="491"/>
      <c r="BF462" s="491"/>
      <c r="BG462" s="491"/>
      <c r="BH462" s="491">
        <v>4265.5</v>
      </c>
      <c r="BJ462" s="427">
        <f t="shared" si="481"/>
        <v>0</v>
      </c>
      <c r="BK462" s="427">
        <f t="shared" si="482"/>
        <v>0</v>
      </c>
      <c r="BL462" s="427">
        <f t="shared" si="483"/>
        <v>0</v>
      </c>
      <c r="BM462" s="427">
        <f t="shared" si="484"/>
        <v>0</v>
      </c>
      <c r="BN462" s="427">
        <f t="shared" si="485"/>
        <v>0</v>
      </c>
      <c r="BO462" s="427">
        <f t="shared" si="486"/>
        <v>0</v>
      </c>
      <c r="BP462" s="427">
        <f t="shared" si="487"/>
        <v>0</v>
      </c>
      <c r="BQ462" s="427">
        <f t="shared" si="488"/>
        <v>0</v>
      </c>
      <c r="BR462" s="427">
        <f t="shared" si="489"/>
        <v>0</v>
      </c>
      <c r="BS462" s="427">
        <f t="shared" si="490"/>
        <v>5000</v>
      </c>
      <c r="BT462" s="427">
        <f t="shared" si="491"/>
        <v>5000</v>
      </c>
      <c r="BU462" s="427">
        <f t="shared" si="492"/>
        <v>5000</v>
      </c>
      <c r="BV462" s="427">
        <f t="shared" si="493"/>
        <v>0</v>
      </c>
      <c r="BW462" s="427">
        <f t="shared" si="494"/>
        <v>0</v>
      </c>
      <c r="BX462" s="427">
        <f t="shared" si="495"/>
        <v>0</v>
      </c>
      <c r="BY462" s="427">
        <f t="shared" si="496"/>
        <v>0</v>
      </c>
      <c r="BZ462" s="427">
        <f t="shared" si="497"/>
        <v>0</v>
      </c>
      <c r="CA462" s="427">
        <f t="shared" si="498"/>
        <v>0</v>
      </c>
      <c r="CB462" s="233">
        <f t="shared" si="499"/>
        <v>5000</v>
      </c>
      <c r="CC462" s="233">
        <f t="shared" si="500"/>
        <v>5000</v>
      </c>
      <c r="CD462" s="233">
        <f t="shared" si="501"/>
        <v>5000</v>
      </c>
      <c r="CE462" s="428">
        <f t="shared" si="508"/>
        <v>1</v>
      </c>
      <c r="CF462" s="426">
        <f t="shared" si="502"/>
        <v>0</v>
      </c>
      <c r="CG462" s="426">
        <f t="shared" si="503"/>
        <v>0</v>
      </c>
      <c r="CH462" s="426">
        <f t="shared" si="504"/>
        <v>0</v>
      </c>
      <c r="CI462" s="426">
        <f t="shared" si="505"/>
        <v>1</v>
      </c>
      <c r="CJ462" s="426">
        <f t="shared" si="506"/>
        <v>0</v>
      </c>
      <c r="CK462" s="426">
        <f t="shared" si="480"/>
        <v>0</v>
      </c>
    </row>
    <row r="463" spans="1:89" ht="24">
      <c r="A463" s="253">
        <f t="shared" si="478"/>
        <v>55705</v>
      </c>
      <c r="B463" s="236" t="s">
        <v>400</v>
      </c>
      <c r="C463" s="99" t="b">
        <f t="shared" si="507"/>
        <v>1</v>
      </c>
      <c r="D463" s="492" t="s">
        <v>400</v>
      </c>
      <c r="E463" s="491"/>
      <c r="F463" s="491"/>
      <c r="G463" s="491"/>
      <c r="H463" s="491"/>
      <c r="I463" s="493"/>
      <c r="J463" s="491"/>
      <c r="K463" s="491">
        <v>1920</v>
      </c>
      <c r="L463" s="491">
        <v>3256</v>
      </c>
      <c r="M463" s="491"/>
      <c r="N463" s="491">
        <v>640</v>
      </c>
      <c r="O463" s="491"/>
      <c r="P463" s="491"/>
      <c r="Q463" s="491"/>
      <c r="R463" s="491"/>
      <c r="S463" s="491">
        <v>1280</v>
      </c>
      <c r="T463" s="491"/>
      <c r="U463" s="491">
        <v>1760</v>
      </c>
      <c r="V463" s="491"/>
      <c r="W463" s="491">
        <v>1750</v>
      </c>
      <c r="X463" s="491"/>
      <c r="Y463" s="491"/>
      <c r="Z463" s="491"/>
      <c r="AA463" s="491"/>
      <c r="AB463" s="491"/>
      <c r="AC463" s="491">
        <v>360</v>
      </c>
      <c r="AD463" s="491"/>
      <c r="AE463" s="491"/>
      <c r="AF463" s="491">
        <v>1600.01</v>
      </c>
      <c r="AG463" s="491">
        <v>5703.9999999999991</v>
      </c>
      <c r="AH463" s="491">
        <v>2100</v>
      </c>
      <c r="AI463" s="491"/>
      <c r="AJ463" s="491">
        <v>3670</v>
      </c>
      <c r="AK463" s="491"/>
      <c r="AL463" s="491">
        <v>1140</v>
      </c>
      <c r="AM463" s="491">
        <v>1600</v>
      </c>
      <c r="AN463" s="491"/>
      <c r="AO463" s="491"/>
      <c r="AP463" s="491"/>
      <c r="AQ463" s="491"/>
      <c r="AR463" s="491"/>
      <c r="AS463" s="491"/>
      <c r="AT463" s="491"/>
      <c r="AU463" s="491"/>
      <c r="AV463" s="491"/>
      <c r="AW463" s="491">
        <v>400</v>
      </c>
      <c r="AX463" s="491"/>
      <c r="AY463" s="491"/>
      <c r="AZ463" s="491">
        <v>640</v>
      </c>
      <c r="BA463" s="491"/>
      <c r="BB463" s="491"/>
      <c r="BC463" s="498"/>
      <c r="BD463" s="491"/>
      <c r="BE463" s="491"/>
      <c r="BF463" s="491">
        <v>2240</v>
      </c>
      <c r="BG463" s="491">
        <v>640</v>
      </c>
      <c r="BH463" s="491">
        <v>30700.01</v>
      </c>
      <c r="BJ463" s="427">
        <f t="shared" si="481"/>
        <v>1000</v>
      </c>
      <c r="BK463" s="427">
        <f t="shared" si="482"/>
        <v>1000</v>
      </c>
      <c r="BL463" s="427">
        <f t="shared" si="483"/>
        <v>1000</v>
      </c>
      <c r="BM463" s="427">
        <f t="shared" si="484"/>
        <v>1000</v>
      </c>
      <c r="BN463" s="427">
        <f t="shared" si="485"/>
        <v>3000</v>
      </c>
      <c r="BO463" s="427">
        <f t="shared" si="486"/>
        <v>2000</v>
      </c>
      <c r="BP463" s="427">
        <f t="shared" si="487"/>
        <v>2000</v>
      </c>
      <c r="BQ463" s="427">
        <f t="shared" si="488"/>
        <v>2000</v>
      </c>
      <c r="BR463" s="427">
        <f t="shared" si="489"/>
        <v>2000</v>
      </c>
      <c r="BS463" s="427">
        <f t="shared" si="490"/>
        <v>1000</v>
      </c>
      <c r="BT463" s="427">
        <f t="shared" si="491"/>
        <v>3000</v>
      </c>
      <c r="BU463" s="427">
        <f t="shared" si="492"/>
        <v>2000</v>
      </c>
      <c r="BV463" s="427">
        <f t="shared" si="493"/>
        <v>4000</v>
      </c>
      <c r="BW463" s="427">
        <f t="shared" si="494"/>
        <v>4000</v>
      </c>
      <c r="BX463" s="427">
        <f t="shared" si="495"/>
        <v>4000</v>
      </c>
      <c r="BY463" s="427">
        <f t="shared" si="496"/>
        <v>2000</v>
      </c>
      <c r="BZ463" s="427">
        <f t="shared" si="497"/>
        <v>6000</v>
      </c>
      <c r="CA463" s="427">
        <f t="shared" si="498"/>
        <v>4000</v>
      </c>
      <c r="CB463" s="233">
        <f t="shared" si="499"/>
        <v>1000</v>
      </c>
      <c r="CC463" s="233">
        <f t="shared" si="500"/>
        <v>6000</v>
      </c>
      <c r="CD463" s="233">
        <f t="shared" si="501"/>
        <v>2000</v>
      </c>
      <c r="CE463" s="428">
        <f t="shared" si="508"/>
        <v>17</v>
      </c>
      <c r="CF463" s="426">
        <f t="shared" si="502"/>
        <v>2</v>
      </c>
      <c r="CG463" s="426">
        <f t="shared" si="503"/>
        <v>2</v>
      </c>
      <c r="CH463" s="426">
        <f t="shared" si="504"/>
        <v>2</v>
      </c>
      <c r="CI463" s="426">
        <f t="shared" si="505"/>
        <v>7</v>
      </c>
      <c r="CJ463" s="426">
        <f t="shared" si="506"/>
        <v>1</v>
      </c>
      <c r="CK463" s="426">
        <f t="shared" si="480"/>
        <v>2</v>
      </c>
    </row>
    <row r="464" spans="1:89">
      <c r="A464" s="253">
        <f t="shared" si="478"/>
        <v>55801</v>
      </c>
      <c r="B464" s="236" t="s">
        <v>401</v>
      </c>
      <c r="C464" s="99" t="b">
        <f t="shared" si="507"/>
        <v>1</v>
      </c>
      <c r="D464" s="492" t="s">
        <v>401</v>
      </c>
      <c r="E464" s="491"/>
      <c r="F464" s="491"/>
      <c r="G464" s="491"/>
      <c r="H464" s="491">
        <v>1053.17</v>
      </c>
      <c r="I464" s="493"/>
      <c r="J464" s="491"/>
      <c r="K464" s="491"/>
      <c r="L464" s="491"/>
      <c r="M464" s="491"/>
      <c r="N464" s="491"/>
      <c r="O464" s="491"/>
      <c r="P464" s="491"/>
      <c r="Q464" s="491"/>
      <c r="R464" s="491"/>
      <c r="S464" s="491"/>
      <c r="T464" s="491"/>
      <c r="U464" s="491"/>
      <c r="V464" s="491"/>
      <c r="W464" s="491"/>
      <c r="X464" s="491"/>
      <c r="Y464" s="491">
        <v>1100</v>
      </c>
      <c r="Z464" s="491">
        <v>2163.1</v>
      </c>
      <c r="AA464" s="491"/>
      <c r="AB464" s="491">
        <v>1446</v>
      </c>
      <c r="AC464" s="491"/>
      <c r="AD464" s="491"/>
      <c r="AE464" s="491"/>
      <c r="AF464" s="491"/>
      <c r="AG464" s="491"/>
      <c r="AH464" s="491"/>
      <c r="AI464" s="491"/>
      <c r="AJ464" s="491"/>
      <c r="AK464" s="491"/>
      <c r="AL464" s="491"/>
      <c r="AM464" s="491"/>
      <c r="AN464" s="491"/>
      <c r="AO464" s="491"/>
      <c r="AP464" s="491"/>
      <c r="AQ464" s="491"/>
      <c r="AR464" s="491"/>
      <c r="AS464" s="491"/>
      <c r="AT464" s="491"/>
      <c r="AU464" s="491"/>
      <c r="AV464" s="491"/>
      <c r="AW464" s="491"/>
      <c r="AX464" s="491"/>
      <c r="AY464" s="491"/>
      <c r="AZ464" s="491"/>
      <c r="BA464" s="491">
        <v>3819.34</v>
      </c>
      <c r="BB464" s="491"/>
      <c r="BC464" s="498"/>
      <c r="BD464" s="491">
        <v>1172.95</v>
      </c>
      <c r="BE464" s="491"/>
      <c r="BF464" s="491"/>
      <c r="BG464" s="491"/>
      <c r="BH464" s="491">
        <v>10754.56</v>
      </c>
      <c r="BJ464" s="427">
        <f t="shared" si="481"/>
        <v>4000</v>
      </c>
      <c r="BK464" s="427">
        <f t="shared" si="482"/>
        <v>4000</v>
      </c>
      <c r="BL464" s="427">
        <f t="shared" si="483"/>
        <v>4000</v>
      </c>
      <c r="BM464" s="427">
        <f t="shared" si="484"/>
        <v>2000</v>
      </c>
      <c r="BN464" s="427">
        <f t="shared" si="485"/>
        <v>2000</v>
      </c>
      <c r="BO464" s="427">
        <f t="shared" si="486"/>
        <v>2000</v>
      </c>
      <c r="BP464" s="427">
        <f t="shared" si="487"/>
        <v>0</v>
      </c>
      <c r="BQ464" s="427">
        <f t="shared" si="488"/>
        <v>0</v>
      </c>
      <c r="BR464" s="427">
        <f t="shared" si="489"/>
        <v>0</v>
      </c>
      <c r="BS464" s="427">
        <f t="shared" si="490"/>
        <v>2000</v>
      </c>
      <c r="BT464" s="427">
        <f t="shared" si="491"/>
        <v>2000</v>
      </c>
      <c r="BU464" s="427">
        <f t="shared" si="492"/>
        <v>2000</v>
      </c>
      <c r="BV464" s="427">
        <f t="shared" si="493"/>
        <v>2000</v>
      </c>
      <c r="BW464" s="427">
        <f t="shared" si="494"/>
        <v>3000</v>
      </c>
      <c r="BX464" s="427">
        <f t="shared" si="495"/>
        <v>2000</v>
      </c>
      <c r="BY464" s="427">
        <f t="shared" si="496"/>
        <v>0</v>
      </c>
      <c r="BZ464" s="427">
        <f t="shared" si="497"/>
        <v>0</v>
      </c>
      <c r="CA464" s="427">
        <f t="shared" si="498"/>
        <v>0</v>
      </c>
      <c r="CB464" s="233">
        <f t="shared" si="499"/>
        <v>2000</v>
      </c>
      <c r="CC464" s="233">
        <f t="shared" si="500"/>
        <v>4000</v>
      </c>
      <c r="CD464" s="233">
        <f t="shared" si="501"/>
        <v>2000</v>
      </c>
      <c r="CE464" s="428">
        <f t="shared" si="508"/>
        <v>6</v>
      </c>
      <c r="CF464" s="426">
        <f t="shared" si="502"/>
        <v>1</v>
      </c>
      <c r="CG464" s="426">
        <f t="shared" si="503"/>
        <v>1</v>
      </c>
      <c r="CH464" s="426">
        <f t="shared" si="504"/>
        <v>0</v>
      </c>
      <c r="CI464" s="426">
        <f t="shared" si="505"/>
        <v>2</v>
      </c>
      <c r="CJ464" s="426">
        <f t="shared" si="506"/>
        <v>2</v>
      </c>
      <c r="CK464" s="426">
        <f t="shared" si="480"/>
        <v>0</v>
      </c>
    </row>
    <row r="465" spans="1:89">
      <c r="A465" s="253">
        <f t="shared" si="478"/>
        <v>55802</v>
      </c>
      <c r="B465" s="236" t="s">
        <v>402</v>
      </c>
      <c r="C465" s="99" t="b">
        <f t="shared" si="507"/>
        <v>1</v>
      </c>
      <c r="D465" s="492" t="s">
        <v>402</v>
      </c>
      <c r="E465" s="491"/>
      <c r="F465" s="491"/>
      <c r="G465" s="491"/>
      <c r="H465" s="491">
        <v>4750</v>
      </c>
      <c r="I465" s="493"/>
      <c r="J465" s="491"/>
      <c r="K465" s="491"/>
      <c r="L465" s="491"/>
      <c r="M465" s="491"/>
      <c r="N465" s="491"/>
      <c r="O465" s="491"/>
      <c r="P465" s="491"/>
      <c r="Q465" s="491">
        <v>200</v>
      </c>
      <c r="R465" s="491"/>
      <c r="S465" s="491"/>
      <c r="T465" s="491">
        <v>100</v>
      </c>
      <c r="U465" s="491"/>
      <c r="V465" s="491"/>
      <c r="W465" s="491"/>
      <c r="X465" s="491"/>
      <c r="Y465" s="491"/>
      <c r="Z465" s="491"/>
      <c r="AA465" s="491"/>
      <c r="AB465" s="491">
        <v>319</v>
      </c>
      <c r="AC465" s="491"/>
      <c r="AD465" s="491">
        <v>100</v>
      </c>
      <c r="AE465" s="491">
        <v>10140.450000000001</v>
      </c>
      <c r="AF465" s="491"/>
      <c r="AG465" s="491"/>
      <c r="AH465" s="491">
        <v>2470</v>
      </c>
      <c r="AI465" s="491"/>
      <c r="AJ465" s="491"/>
      <c r="AK465" s="491"/>
      <c r="AL465" s="491"/>
      <c r="AM465" s="491"/>
      <c r="AN465" s="491">
        <v>437.5</v>
      </c>
      <c r="AO465" s="491"/>
      <c r="AP465" s="491"/>
      <c r="AQ465" s="491"/>
      <c r="AR465" s="491"/>
      <c r="AS465" s="491"/>
      <c r="AT465" s="491"/>
      <c r="AU465" s="491">
        <v>162.83000000000001</v>
      </c>
      <c r="AV465" s="491"/>
      <c r="AW465" s="491"/>
      <c r="AX465" s="491"/>
      <c r="AY465" s="491"/>
      <c r="AZ465" s="491"/>
      <c r="BA465" s="491"/>
      <c r="BB465" s="491"/>
      <c r="BC465" s="498"/>
      <c r="BD465" s="491">
        <v>2500</v>
      </c>
      <c r="BE465" s="491"/>
      <c r="BF465" s="491"/>
      <c r="BG465" s="491"/>
      <c r="BH465" s="491">
        <v>21179.780000000002</v>
      </c>
      <c r="BJ465" s="427">
        <f t="shared" si="481"/>
        <v>1000</v>
      </c>
      <c r="BK465" s="427">
        <f t="shared" si="482"/>
        <v>1000</v>
      </c>
      <c r="BL465" s="427">
        <f t="shared" si="483"/>
        <v>1000</v>
      </c>
      <c r="BM465" s="427">
        <f t="shared" si="484"/>
        <v>3000</v>
      </c>
      <c r="BN465" s="427">
        <f t="shared" si="485"/>
        <v>3000</v>
      </c>
      <c r="BO465" s="427">
        <f t="shared" si="486"/>
        <v>3000</v>
      </c>
      <c r="BP465" s="427">
        <f t="shared" si="487"/>
        <v>0</v>
      </c>
      <c r="BQ465" s="427">
        <f t="shared" si="488"/>
        <v>0</v>
      </c>
      <c r="BR465" s="427">
        <f t="shared" si="489"/>
        <v>0</v>
      </c>
      <c r="BS465" s="427">
        <f t="shared" si="490"/>
        <v>1000</v>
      </c>
      <c r="BT465" s="427">
        <f t="shared" si="491"/>
        <v>11000</v>
      </c>
      <c r="BU465" s="427">
        <f t="shared" si="492"/>
        <v>3000</v>
      </c>
      <c r="BV465" s="427">
        <f t="shared" si="493"/>
        <v>1000</v>
      </c>
      <c r="BW465" s="427">
        <f t="shared" si="494"/>
        <v>1000</v>
      </c>
      <c r="BX465" s="427">
        <f t="shared" si="495"/>
        <v>1000</v>
      </c>
      <c r="BY465" s="427">
        <f t="shared" si="496"/>
        <v>0</v>
      </c>
      <c r="BZ465" s="427">
        <f t="shared" si="497"/>
        <v>0</v>
      </c>
      <c r="CA465" s="427">
        <f t="shared" si="498"/>
        <v>0</v>
      </c>
      <c r="CB465" s="233">
        <f t="shared" si="499"/>
        <v>1000</v>
      </c>
      <c r="CC465" s="233">
        <f t="shared" si="500"/>
        <v>11000</v>
      </c>
      <c r="CD465" s="233">
        <f t="shared" si="501"/>
        <v>3000</v>
      </c>
      <c r="CE465" s="428">
        <f t="shared" si="508"/>
        <v>10</v>
      </c>
      <c r="CF465" s="426">
        <f t="shared" si="502"/>
        <v>2</v>
      </c>
      <c r="CG465" s="426">
        <f t="shared" si="503"/>
        <v>1</v>
      </c>
      <c r="CH465" s="426">
        <f t="shared" si="504"/>
        <v>0</v>
      </c>
      <c r="CI465" s="426">
        <f t="shared" si="505"/>
        <v>6</v>
      </c>
      <c r="CJ465" s="426">
        <f t="shared" si="506"/>
        <v>1</v>
      </c>
      <c r="CK465" s="426">
        <f t="shared" si="480"/>
        <v>0</v>
      </c>
    </row>
    <row r="466" spans="1:89" ht="24">
      <c r="A466" s="253">
        <f t="shared" si="478"/>
        <v>55803</v>
      </c>
      <c r="B466" s="236" t="s">
        <v>403</v>
      </c>
      <c r="C466" s="99" t="b">
        <f t="shared" si="507"/>
        <v>1</v>
      </c>
      <c r="D466" s="492" t="s">
        <v>403</v>
      </c>
      <c r="E466" s="491">
        <v>15203.95</v>
      </c>
      <c r="F466" s="491">
        <v>4125.2999999999993</v>
      </c>
      <c r="G466" s="491">
        <v>1863.3000000000002</v>
      </c>
      <c r="H466" s="491">
        <v>3225.0799999999995</v>
      </c>
      <c r="I466" s="493">
        <v>20255.080000000002</v>
      </c>
      <c r="J466" s="491">
        <v>28327.81</v>
      </c>
      <c r="K466" s="491">
        <v>13170.64</v>
      </c>
      <c r="L466" s="491">
        <v>820.28000000000009</v>
      </c>
      <c r="M466" s="491"/>
      <c r="N466" s="491">
        <v>29.24</v>
      </c>
      <c r="O466" s="491">
        <v>1250.7800000000002</v>
      </c>
      <c r="P466" s="491">
        <v>1612.2600000000002</v>
      </c>
      <c r="Q466" s="491">
        <v>10672.519999999999</v>
      </c>
      <c r="R466" s="491">
        <v>838.15000000000009</v>
      </c>
      <c r="S466" s="491">
        <v>16706.539999999994</v>
      </c>
      <c r="T466" s="491">
        <v>10609.52</v>
      </c>
      <c r="U466" s="491">
        <v>1081.5899999999999</v>
      </c>
      <c r="V466" s="491">
        <v>9369.83</v>
      </c>
      <c r="W466" s="491">
        <v>34030.949999999997</v>
      </c>
      <c r="X466" s="491"/>
      <c r="Y466" s="491">
        <v>4699.2</v>
      </c>
      <c r="Z466" s="491">
        <v>42260.45</v>
      </c>
      <c r="AA466" s="491"/>
      <c r="AB466" s="491">
        <v>4479</v>
      </c>
      <c r="AC466" s="491">
        <v>6140.7699999999995</v>
      </c>
      <c r="AD466" s="491">
        <v>24062.870000000006</v>
      </c>
      <c r="AE466" s="491">
        <v>13970.19</v>
      </c>
      <c r="AF466" s="491">
        <v>9759.1200000000008</v>
      </c>
      <c r="AG466" s="491">
        <v>23956.830000000005</v>
      </c>
      <c r="AH466" s="491">
        <v>20919.419999999998</v>
      </c>
      <c r="AI466" s="491">
        <v>965.16999999999985</v>
      </c>
      <c r="AJ466" s="491">
        <v>11354.889999999998</v>
      </c>
      <c r="AK466" s="491"/>
      <c r="AL466" s="491">
        <v>2686.58</v>
      </c>
      <c r="AM466" s="491">
        <v>17314.339999999997</v>
      </c>
      <c r="AN466" s="491">
        <v>1269.6999999999998</v>
      </c>
      <c r="AO466" s="491"/>
      <c r="AP466" s="491">
        <v>925.51</v>
      </c>
      <c r="AQ466" s="491">
        <v>1638.9</v>
      </c>
      <c r="AR466" s="491">
        <v>2117</v>
      </c>
      <c r="AS466" s="491">
        <v>572.55999999999995</v>
      </c>
      <c r="AT466" s="491">
        <v>10</v>
      </c>
      <c r="AU466" s="491">
        <v>14518.849999999999</v>
      </c>
      <c r="AV466" s="491">
        <v>7538.79</v>
      </c>
      <c r="AW466" s="491">
        <v>59</v>
      </c>
      <c r="AX466" s="491">
        <v>1136.8500000000001</v>
      </c>
      <c r="AY466" s="491">
        <v>991</v>
      </c>
      <c r="AZ466" s="491">
        <v>61.03</v>
      </c>
      <c r="BA466" s="491">
        <v>859.27</v>
      </c>
      <c r="BB466" s="491"/>
      <c r="BC466" s="498"/>
      <c r="BD466" s="491">
        <v>6556.75</v>
      </c>
      <c r="BE466" s="491">
        <v>6645.8600000000006</v>
      </c>
      <c r="BF466" s="491">
        <v>14616.990000000003</v>
      </c>
      <c r="BG466" s="491">
        <v>167.81</v>
      </c>
      <c r="BH466" s="491">
        <v>415447.52</v>
      </c>
      <c r="BJ466" s="427">
        <f t="shared" si="481"/>
        <v>1000</v>
      </c>
      <c r="BK466" s="427">
        <f t="shared" si="482"/>
        <v>15000</v>
      </c>
      <c r="BL466" s="427">
        <f t="shared" si="483"/>
        <v>3000</v>
      </c>
      <c r="BM466" s="427">
        <f t="shared" si="484"/>
        <v>1000</v>
      </c>
      <c r="BN466" s="427">
        <f t="shared" si="485"/>
        <v>15000</v>
      </c>
      <c r="BO466" s="427">
        <f t="shared" si="486"/>
        <v>7000</v>
      </c>
      <c r="BP466" s="427">
        <f t="shared" si="487"/>
        <v>3000</v>
      </c>
      <c r="BQ466" s="427">
        <f t="shared" si="488"/>
        <v>18000</v>
      </c>
      <c r="BR466" s="427">
        <f t="shared" si="489"/>
        <v>11000</v>
      </c>
      <c r="BS466" s="427">
        <f t="shared" si="490"/>
        <v>1000</v>
      </c>
      <c r="BT466" s="427">
        <f t="shared" si="491"/>
        <v>35000</v>
      </c>
      <c r="BU466" s="427">
        <f t="shared" si="492"/>
        <v>13000</v>
      </c>
      <c r="BV466" s="427">
        <f t="shared" si="493"/>
        <v>2000</v>
      </c>
      <c r="BW466" s="427">
        <f t="shared" si="494"/>
        <v>43000</v>
      </c>
      <c r="BX466" s="427">
        <f t="shared" si="495"/>
        <v>15000</v>
      </c>
      <c r="BY466" s="427">
        <f t="shared" si="496"/>
        <v>1000</v>
      </c>
      <c r="BZ466" s="427">
        <f t="shared" si="497"/>
        <v>24000</v>
      </c>
      <c r="CA466" s="427">
        <f t="shared" si="498"/>
        <v>9000</v>
      </c>
      <c r="CB466" s="233">
        <f t="shared" si="499"/>
        <v>1000</v>
      </c>
      <c r="CC466" s="233">
        <f t="shared" si="500"/>
        <v>43000</v>
      </c>
      <c r="CD466" s="233">
        <f t="shared" si="501"/>
        <v>9000</v>
      </c>
      <c r="CE466" s="428">
        <f t="shared" si="508"/>
        <v>48</v>
      </c>
      <c r="CF466" s="426">
        <f t="shared" si="502"/>
        <v>13</v>
      </c>
      <c r="CG466" s="426">
        <f t="shared" si="503"/>
        <v>4</v>
      </c>
      <c r="CH466" s="426">
        <f t="shared" si="504"/>
        <v>2</v>
      </c>
      <c r="CI466" s="426">
        <f t="shared" si="505"/>
        <v>19</v>
      </c>
      <c r="CJ466" s="426">
        <f t="shared" si="506"/>
        <v>4</v>
      </c>
      <c r="CK466" s="426">
        <f t="shared" si="480"/>
        <v>4</v>
      </c>
    </row>
    <row r="467" spans="1:89" ht="24">
      <c r="A467" s="253">
        <f t="shared" si="478"/>
        <v>55806</v>
      </c>
      <c r="B467" s="236" t="s">
        <v>404</v>
      </c>
      <c r="C467" s="99" t="b">
        <f t="shared" si="507"/>
        <v>1</v>
      </c>
      <c r="D467" s="492" t="s">
        <v>404</v>
      </c>
      <c r="E467" s="491"/>
      <c r="F467" s="491"/>
      <c r="G467" s="491"/>
      <c r="H467" s="491"/>
      <c r="I467" s="493"/>
      <c r="J467" s="491"/>
      <c r="K467" s="491"/>
      <c r="L467" s="491"/>
      <c r="M467" s="491"/>
      <c r="N467" s="491"/>
      <c r="O467" s="491"/>
      <c r="P467" s="491"/>
      <c r="Q467" s="491"/>
      <c r="R467" s="491"/>
      <c r="S467" s="491"/>
      <c r="T467" s="491"/>
      <c r="U467" s="491"/>
      <c r="V467" s="491"/>
      <c r="W467" s="491"/>
      <c r="X467" s="491"/>
      <c r="Y467" s="491"/>
      <c r="Z467" s="491"/>
      <c r="AA467" s="491"/>
      <c r="AB467" s="491"/>
      <c r="AC467" s="491"/>
      <c r="AD467" s="491"/>
      <c r="AE467" s="491"/>
      <c r="AF467" s="491"/>
      <c r="AG467" s="491"/>
      <c r="AH467" s="491">
        <v>2032.4</v>
      </c>
      <c r="AI467" s="491"/>
      <c r="AJ467" s="491"/>
      <c r="AK467" s="491"/>
      <c r="AL467" s="491"/>
      <c r="AM467" s="491"/>
      <c r="AN467" s="491"/>
      <c r="AO467" s="491"/>
      <c r="AP467" s="491"/>
      <c r="AQ467" s="491"/>
      <c r="AR467" s="491"/>
      <c r="AS467" s="491"/>
      <c r="AT467" s="491"/>
      <c r="AU467" s="491"/>
      <c r="AV467" s="491"/>
      <c r="AW467" s="491"/>
      <c r="AX467" s="491"/>
      <c r="AY467" s="491"/>
      <c r="AZ467" s="491"/>
      <c r="BA467" s="491"/>
      <c r="BB467" s="491"/>
      <c r="BC467" s="498"/>
      <c r="BD467" s="491"/>
      <c r="BE467" s="491"/>
      <c r="BF467" s="491"/>
      <c r="BG467" s="491"/>
      <c r="BH467" s="491">
        <v>2032.4</v>
      </c>
      <c r="BJ467" s="427">
        <f t="shared" si="481"/>
        <v>0</v>
      </c>
      <c r="BK467" s="427">
        <f t="shared" si="482"/>
        <v>0</v>
      </c>
      <c r="BL467" s="427">
        <f t="shared" si="483"/>
        <v>0</v>
      </c>
      <c r="BM467" s="427">
        <f t="shared" si="484"/>
        <v>0</v>
      </c>
      <c r="BN467" s="427">
        <f t="shared" si="485"/>
        <v>0</v>
      </c>
      <c r="BO467" s="427">
        <f t="shared" si="486"/>
        <v>0</v>
      </c>
      <c r="BP467" s="427">
        <f t="shared" si="487"/>
        <v>0</v>
      </c>
      <c r="BQ467" s="427">
        <f t="shared" si="488"/>
        <v>0</v>
      </c>
      <c r="BR467" s="427">
        <f t="shared" si="489"/>
        <v>0</v>
      </c>
      <c r="BS467" s="427">
        <f t="shared" si="490"/>
        <v>3000</v>
      </c>
      <c r="BT467" s="427">
        <f t="shared" si="491"/>
        <v>3000</v>
      </c>
      <c r="BU467" s="427">
        <f t="shared" si="492"/>
        <v>3000</v>
      </c>
      <c r="BV467" s="427">
        <f t="shared" si="493"/>
        <v>0</v>
      </c>
      <c r="BW467" s="427">
        <f t="shared" si="494"/>
        <v>0</v>
      </c>
      <c r="BX467" s="427">
        <f t="shared" si="495"/>
        <v>0</v>
      </c>
      <c r="BY467" s="427">
        <f t="shared" si="496"/>
        <v>0</v>
      </c>
      <c r="BZ467" s="427">
        <f t="shared" si="497"/>
        <v>0</v>
      </c>
      <c r="CA467" s="427">
        <f t="shared" si="498"/>
        <v>0</v>
      </c>
      <c r="CB467" s="233">
        <f t="shared" si="499"/>
        <v>3000</v>
      </c>
      <c r="CC467" s="233">
        <f t="shared" si="500"/>
        <v>3000</v>
      </c>
      <c r="CD467" s="233">
        <f t="shared" si="501"/>
        <v>3000</v>
      </c>
      <c r="CE467" s="428">
        <f t="shared" si="508"/>
        <v>1</v>
      </c>
      <c r="CF467" s="426">
        <f t="shared" si="502"/>
        <v>0</v>
      </c>
      <c r="CG467" s="426">
        <f t="shared" si="503"/>
        <v>0</v>
      </c>
      <c r="CH467" s="426">
        <f t="shared" si="504"/>
        <v>0</v>
      </c>
      <c r="CI467" s="426">
        <f t="shared" si="505"/>
        <v>1</v>
      </c>
      <c r="CJ467" s="426">
        <f t="shared" si="506"/>
        <v>0</v>
      </c>
      <c r="CK467" s="426">
        <f t="shared" si="480"/>
        <v>0</v>
      </c>
    </row>
    <row r="468" spans="1:89">
      <c r="A468" s="253">
        <f t="shared" si="478"/>
        <v>55807</v>
      </c>
      <c r="B468" s="236" t="s">
        <v>405</v>
      </c>
      <c r="C468" s="99" t="b">
        <f t="shared" si="507"/>
        <v>1</v>
      </c>
      <c r="D468" s="492" t="s">
        <v>405</v>
      </c>
      <c r="E468" s="491"/>
      <c r="F468" s="491">
        <v>500</v>
      </c>
      <c r="G468" s="491">
        <v>17604.599999999999</v>
      </c>
      <c r="H468" s="491">
        <v>677.75</v>
      </c>
      <c r="I468" s="493">
        <v>1470</v>
      </c>
      <c r="J468" s="491">
        <v>15673.46</v>
      </c>
      <c r="K468" s="491"/>
      <c r="L468" s="491"/>
      <c r="M468" s="491"/>
      <c r="N468" s="491"/>
      <c r="O468" s="491"/>
      <c r="P468" s="491"/>
      <c r="Q468" s="491"/>
      <c r="R468" s="491"/>
      <c r="S468" s="491">
        <v>1523.72</v>
      </c>
      <c r="T468" s="491">
        <v>983.63</v>
      </c>
      <c r="U468" s="491"/>
      <c r="V468" s="491">
        <v>8145.7999999999993</v>
      </c>
      <c r="W468" s="491"/>
      <c r="X468" s="491"/>
      <c r="Y468" s="491">
        <v>2000</v>
      </c>
      <c r="Z468" s="491">
        <v>7839.25</v>
      </c>
      <c r="AA468" s="491"/>
      <c r="AB468" s="491">
        <v>2970</v>
      </c>
      <c r="AC468" s="491"/>
      <c r="AD468" s="491"/>
      <c r="AE468" s="491"/>
      <c r="AF468" s="491">
        <v>645.15</v>
      </c>
      <c r="AG468" s="491"/>
      <c r="AH468" s="491">
        <v>106.96</v>
      </c>
      <c r="AI468" s="491"/>
      <c r="AJ468" s="491">
        <v>62259.3</v>
      </c>
      <c r="AK468" s="491"/>
      <c r="AL468" s="491"/>
      <c r="AM468" s="491">
        <v>191362.06000000003</v>
      </c>
      <c r="AN468" s="491"/>
      <c r="AO468" s="491"/>
      <c r="AP468" s="491"/>
      <c r="AQ468" s="491">
        <v>149.75</v>
      </c>
      <c r="AR468" s="491"/>
      <c r="AS468" s="491">
        <v>676.95</v>
      </c>
      <c r="AT468" s="491"/>
      <c r="AU468" s="491"/>
      <c r="AV468" s="491"/>
      <c r="AW468" s="491">
        <v>175</v>
      </c>
      <c r="AX468" s="491"/>
      <c r="AY468" s="491"/>
      <c r="AZ468" s="491"/>
      <c r="BA468" s="491"/>
      <c r="BB468" s="491"/>
      <c r="BC468" s="498"/>
      <c r="BD468" s="491">
        <v>2921.59</v>
      </c>
      <c r="BE468" s="491"/>
      <c r="BF468" s="491">
        <v>597.5</v>
      </c>
      <c r="BG468" s="491"/>
      <c r="BH468" s="491">
        <v>318282.47000000003</v>
      </c>
      <c r="BJ468" s="427">
        <f t="shared" si="481"/>
        <v>1000</v>
      </c>
      <c r="BK468" s="427">
        <f t="shared" si="482"/>
        <v>1000</v>
      </c>
      <c r="BL468" s="427">
        <f t="shared" si="483"/>
        <v>1000</v>
      </c>
      <c r="BM468" s="427">
        <f t="shared" si="484"/>
        <v>1000</v>
      </c>
      <c r="BN468" s="427">
        <f t="shared" si="485"/>
        <v>3000</v>
      </c>
      <c r="BO468" s="427">
        <f t="shared" si="486"/>
        <v>2000</v>
      </c>
      <c r="BP468" s="427">
        <f t="shared" si="487"/>
        <v>192000</v>
      </c>
      <c r="BQ468" s="427">
        <f t="shared" si="488"/>
        <v>192000</v>
      </c>
      <c r="BR468" s="427">
        <f t="shared" si="489"/>
        <v>192000</v>
      </c>
      <c r="BS468" s="427">
        <f t="shared" si="490"/>
        <v>1000</v>
      </c>
      <c r="BT468" s="427">
        <f t="shared" si="491"/>
        <v>16000</v>
      </c>
      <c r="BU468" s="427">
        <f t="shared" si="492"/>
        <v>4000</v>
      </c>
      <c r="BV468" s="427">
        <f t="shared" si="493"/>
        <v>3000</v>
      </c>
      <c r="BW468" s="427">
        <f t="shared" si="494"/>
        <v>63000</v>
      </c>
      <c r="BX468" s="427">
        <f t="shared" si="495"/>
        <v>23000</v>
      </c>
      <c r="BY468" s="427">
        <f t="shared" si="496"/>
        <v>2000</v>
      </c>
      <c r="BZ468" s="427">
        <f t="shared" si="497"/>
        <v>2000</v>
      </c>
      <c r="CA468" s="427">
        <f t="shared" si="498"/>
        <v>2000</v>
      </c>
      <c r="CB468" s="233">
        <f t="shared" si="499"/>
        <v>1000</v>
      </c>
      <c r="CC468" s="233">
        <f t="shared" si="500"/>
        <v>192000</v>
      </c>
      <c r="CD468" s="233">
        <f t="shared" si="501"/>
        <v>16000</v>
      </c>
      <c r="CE468" s="428">
        <f t="shared" si="508"/>
        <v>20</v>
      </c>
      <c r="CF468" s="426">
        <f t="shared" si="502"/>
        <v>3</v>
      </c>
      <c r="CG468" s="426">
        <f t="shared" si="503"/>
        <v>2</v>
      </c>
      <c r="CH468" s="426">
        <f t="shared" si="504"/>
        <v>1</v>
      </c>
      <c r="CI468" s="426">
        <f t="shared" si="505"/>
        <v>9</v>
      </c>
      <c r="CJ468" s="426">
        <f t="shared" si="506"/>
        <v>4</v>
      </c>
      <c r="CK468" s="426">
        <f t="shared" si="480"/>
        <v>1</v>
      </c>
    </row>
    <row r="469" spans="1:89">
      <c r="A469" s="253">
        <f t="shared" si="478"/>
        <v>55808</v>
      </c>
      <c r="B469" s="236" t="s">
        <v>406</v>
      </c>
      <c r="C469" s="99" t="b">
        <f t="shared" si="507"/>
        <v>1</v>
      </c>
      <c r="D469" s="492" t="s">
        <v>406</v>
      </c>
      <c r="E469" s="491"/>
      <c r="F469" s="491"/>
      <c r="G469" s="491"/>
      <c r="H469" s="491">
        <v>1565.63</v>
      </c>
      <c r="I469" s="493"/>
      <c r="J469" s="491"/>
      <c r="K469" s="491"/>
      <c r="L469" s="491"/>
      <c r="M469" s="491"/>
      <c r="N469" s="491"/>
      <c r="O469" s="491"/>
      <c r="P469" s="491">
        <v>334.25</v>
      </c>
      <c r="Q469" s="491"/>
      <c r="R469" s="491"/>
      <c r="S469" s="491"/>
      <c r="T469" s="491"/>
      <c r="U469" s="491"/>
      <c r="V469" s="491"/>
      <c r="W469" s="491"/>
      <c r="X469" s="491"/>
      <c r="Y469" s="491"/>
      <c r="Z469" s="491"/>
      <c r="AA469" s="491"/>
      <c r="AB469" s="491"/>
      <c r="AC469" s="491"/>
      <c r="AD469" s="491"/>
      <c r="AE469" s="491"/>
      <c r="AF469" s="491"/>
      <c r="AG469" s="491"/>
      <c r="AH469" s="491"/>
      <c r="AI469" s="491"/>
      <c r="AJ469" s="491">
        <v>128.5</v>
      </c>
      <c r="AK469" s="491"/>
      <c r="AL469" s="491"/>
      <c r="AM469" s="491"/>
      <c r="AN469" s="491"/>
      <c r="AO469" s="491"/>
      <c r="AP469" s="491"/>
      <c r="AQ469" s="491"/>
      <c r="AR469" s="491"/>
      <c r="AS469" s="491"/>
      <c r="AT469" s="491"/>
      <c r="AU469" s="491"/>
      <c r="AV469" s="491"/>
      <c r="AW469" s="491"/>
      <c r="AX469" s="491"/>
      <c r="AY469" s="491"/>
      <c r="AZ469" s="491"/>
      <c r="BA469" s="491"/>
      <c r="BB469" s="491"/>
      <c r="BC469" s="498"/>
      <c r="BD469" s="491"/>
      <c r="BE469" s="491"/>
      <c r="BF469" s="491"/>
      <c r="BG469" s="491"/>
      <c r="BH469" s="491">
        <v>2028.38</v>
      </c>
      <c r="BJ469" s="427">
        <f t="shared" si="481"/>
        <v>0</v>
      </c>
      <c r="BK469" s="427">
        <f t="shared" si="482"/>
        <v>0</v>
      </c>
      <c r="BL469" s="427">
        <f t="shared" si="483"/>
        <v>0</v>
      </c>
      <c r="BM469" s="427">
        <f t="shared" si="484"/>
        <v>0</v>
      </c>
      <c r="BN469" s="427">
        <f t="shared" si="485"/>
        <v>0</v>
      </c>
      <c r="BO469" s="427">
        <f t="shared" si="486"/>
        <v>0</v>
      </c>
      <c r="BP469" s="427">
        <f t="shared" si="487"/>
        <v>0</v>
      </c>
      <c r="BQ469" s="427">
        <f t="shared" si="488"/>
        <v>0</v>
      </c>
      <c r="BR469" s="427">
        <f t="shared" si="489"/>
        <v>0</v>
      </c>
      <c r="BS469" s="427">
        <f t="shared" si="490"/>
        <v>2000</v>
      </c>
      <c r="BT469" s="427">
        <f t="shared" si="491"/>
        <v>2000</v>
      </c>
      <c r="BU469" s="427">
        <f t="shared" si="492"/>
        <v>2000</v>
      </c>
      <c r="BV469" s="427">
        <f t="shared" si="493"/>
        <v>1000</v>
      </c>
      <c r="BW469" s="427">
        <f t="shared" si="494"/>
        <v>1000</v>
      </c>
      <c r="BX469" s="427">
        <f t="shared" si="495"/>
        <v>1000</v>
      </c>
      <c r="BY469" s="427">
        <f t="shared" si="496"/>
        <v>1000</v>
      </c>
      <c r="BZ469" s="427">
        <f t="shared" si="497"/>
        <v>1000</v>
      </c>
      <c r="CA469" s="427">
        <f t="shared" si="498"/>
        <v>1000</v>
      </c>
      <c r="CB469" s="233">
        <f t="shared" si="499"/>
        <v>1000</v>
      </c>
      <c r="CC469" s="233">
        <f t="shared" si="500"/>
        <v>2000</v>
      </c>
      <c r="CD469" s="233">
        <f t="shared" si="501"/>
        <v>1000</v>
      </c>
      <c r="CE469" s="428">
        <f t="shared" si="508"/>
        <v>3</v>
      </c>
      <c r="CF469" s="426">
        <f t="shared" si="502"/>
        <v>0</v>
      </c>
      <c r="CG469" s="426">
        <f t="shared" si="503"/>
        <v>0</v>
      </c>
      <c r="CH469" s="426">
        <f t="shared" si="504"/>
        <v>0</v>
      </c>
      <c r="CI469" s="426">
        <f t="shared" si="505"/>
        <v>1</v>
      </c>
      <c r="CJ469" s="426">
        <f t="shared" si="506"/>
        <v>1</v>
      </c>
      <c r="CK469" s="426">
        <f t="shared" si="480"/>
        <v>0</v>
      </c>
    </row>
    <row r="470" spans="1:89" ht="24">
      <c r="A470" s="253">
        <f t="shared" si="478"/>
        <v>55809</v>
      </c>
      <c r="B470" s="236" t="s">
        <v>407</v>
      </c>
      <c r="C470" s="99" t="b">
        <f t="shared" si="507"/>
        <v>1</v>
      </c>
      <c r="D470" s="492" t="s">
        <v>407</v>
      </c>
      <c r="E470" s="491">
        <v>2492.88</v>
      </c>
      <c r="F470" s="491">
        <v>1197.5999999999999</v>
      </c>
      <c r="G470" s="491"/>
      <c r="H470" s="491">
        <v>7514.74</v>
      </c>
      <c r="I470" s="493">
        <v>9928.27</v>
      </c>
      <c r="J470" s="491">
        <v>9640.49</v>
      </c>
      <c r="K470" s="491">
        <v>3530.54</v>
      </c>
      <c r="L470" s="491">
        <v>9144.9599999999955</v>
      </c>
      <c r="M470" s="491">
        <v>112.2</v>
      </c>
      <c r="N470" s="491">
        <v>2831.93</v>
      </c>
      <c r="O470" s="491">
        <v>26.189999999999998</v>
      </c>
      <c r="P470" s="491">
        <v>2924.67</v>
      </c>
      <c r="Q470" s="491">
        <v>13995.919999999998</v>
      </c>
      <c r="R470" s="491">
        <v>3490.8500000000004</v>
      </c>
      <c r="S470" s="491">
        <v>4494.7</v>
      </c>
      <c r="T470" s="491">
        <v>14198.250000000002</v>
      </c>
      <c r="U470" s="491">
        <v>11273.15</v>
      </c>
      <c r="V470" s="491">
        <v>2986.7799999999997</v>
      </c>
      <c r="W470" s="491">
        <v>24655.850000000002</v>
      </c>
      <c r="X470" s="491">
        <v>934.14</v>
      </c>
      <c r="Y470" s="491">
        <v>362.33</v>
      </c>
      <c r="Z470" s="491">
        <v>44050.979999999996</v>
      </c>
      <c r="AA470" s="491">
        <v>4744.2800000000007</v>
      </c>
      <c r="AB470" s="491"/>
      <c r="AC470" s="491">
        <v>9554.26</v>
      </c>
      <c r="AD470" s="491">
        <v>6754.9699999999993</v>
      </c>
      <c r="AE470" s="491">
        <v>6362.41</v>
      </c>
      <c r="AF470" s="491">
        <v>6101.7999999999993</v>
      </c>
      <c r="AG470" s="491">
        <v>24361.740000000009</v>
      </c>
      <c r="AH470" s="491">
        <v>12426.41</v>
      </c>
      <c r="AI470" s="491">
        <v>6005.2100000000009</v>
      </c>
      <c r="AJ470" s="491">
        <v>13564.509999999998</v>
      </c>
      <c r="AK470" s="491">
        <v>24401.900000000005</v>
      </c>
      <c r="AL470" s="491"/>
      <c r="AM470" s="491">
        <v>17895.849999999999</v>
      </c>
      <c r="AN470" s="491">
        <v>203.22</v>
      </c>
      <c r="AO470" s="491"/>
      <c r="AP470" s="491">
        <v>471.71</v>
      </c>
      <c r="AQ470" s="491"/>
      <c r="AR470" s="491">
        <v>5977</v>
      </c>
      <c r="AS470" s="491">
        <v>332.40000000000003</v>
      </c>
      <c r="AT470" s="491">
        <v>2590.4300000000003</v>
      </c>
      <c r="AU470" s="491"/>
      <c r="AV470" s="491"/>
      <c r="AW470" s="491"/>
      <c r="AX470" s="491">
        <v>9656.0299999999988</v>
      </c>
      <c r="AY470" s="491">
        <v>50</v>
      </c>
      <c r="AZ470" s="491">
        <v>564.20000000000005</v>
      </c>
      <c r="BA470" s="491">
        <v>6603.58</v>
      </c>
      <c r="BB470" s="491"/>
      <c r="BC470" s="498"/>
      <c r="BD470" s="491">
        <v>29126.230000000003</v>
      </c>
      <c r="BE470" s="491">
        <v>3362.2999999999993</v>
      </c>
      <c r="BF470" s="491">
        <v>14484.470000000003</v>
      </c>
      <c r="BG470" s="491">
        <v>568.43000000000006</v>
      </c>
      <c r="BH470" s="491">
        <v>375950.76000000007</v>
      </c>
      <c r="BJ470" s="427">
        <f t="shared" si="481"/>
        <v>1000</v>
      </c>
      <c r="BK470" s="427">
        <f t="shared" si="482"/>
        <v>10000</v>
      </c>
      <c r="BL470" s="427">
        <f t="shared" si="483"/>
        <v>3000</v>
      </c>
      <c r="BM470" s="427">
        <f t="shared" si="484"/>
        <v>1000</v>
      </c>
      <c r="BN470" s="427">
        <f t="shared" si="485"/>
        <v>30000</v>
      </c>
      <c r="BO470" s="427">
        <f t="shared" si="486"/>
        <v>12000</v>
      </c>
      <c r="BP470" s="427">
        <f t="shared" si="487"/>
        <v>18000</v>
      </c>
      <c r="BQ470" s="427">
        <f t="shared" si="488"/>
        <v>25000</v>
      </c>
      <c r="BR470" s="427">
        <f t="shared" si="489"/>
        <v>22000</v>
      </c>
      <c r="BS470" s="427">
        <f t="shared" si="490"/>
        <v>1000</v>
      </c>
      <c r="BT470" s="427">
        <f t="shared" si="491"/>
        <v>25000</v>
      </c>
      <c r="BU470" s="427">
        <f t="shared" si="492"/>
        <v>7000</v>
      </c>
      <c r="BV470" s="427">
        <f t="shared" si="493"/>
        <v>14000</v>
      </c>
      <c r="BW470" s="427">
        <f t="shared" si="494"/>
        <v>45000</v>
      </c>
      <c r="BX470" s="427">
        <f t="shared" si="495"/>
        <v>29000</v>
      </c>
      <c r="BY470" s="427">
        <f t="shared" si="496"/>
        <v>1000</v>
      </c>
      <c r="BZ470" s="427">
        <f t="shared" si="497"/>
        <v>25000</v>
      </c>
      <c r="CA470" s="427">
        <f t="shared" si="498"/>
        <v>10000</v>
      </c>
      <c r="CB470" s="233">
        <f t="shared" si="499"/>
        <v>1000</v>
      </c>
      <c r="CC470" s="233">
        <f t="shared" si="500"/>
        <v>45000</v>
      </c>
      <c r="CD470" s="233">
        <f t="shared" si="501"/>
        <v>9000</v>
      </c>
      <c r="CE470" s="428">
        <f t="shared" si="508"/>
        <v>45</v>
      </c>
      <c r="CF470" s="426">
        <f t="shared" si="502"/>
        <v>9</v>
      </c>
      <c r="CG470" s="426">
        <f t="shared" si="503"/>
        <v>4</v>
      </c>
      <c r="CH470" s="426">
        <f t="shared" si="504"/>
        <v>2</v>
      </c>
      <c r="CI470" s="426">
        <f t="shared" si="505"/>
        <v>21</v>
      </c>
      <c r="CJ470" s="426">
        <f t="shared" si="506"/>
        <v>2</v>
      </c>
      <c r="CK470" s="426">
        <f t="shared" si="480"/>
        <v>5</v>
      </c>
    </row>
    <row r="471" spans="1:89">
      <c r="A471" s="253">
        <f t="shared" si="478"/>
        <v>55810</v>
      </c>
      <c r="B471" s="236" t="s">
        <v>408</v>
      </c>
      <c r="C471" s="99" t="b">
        <f t="shared" si="507"/>
        <v>1</v>
      </c>
      <c r="D471" s="492" t="s">
        <v>408</v>
      </c>
      <c r="E471" s="491"/>
      <c r="F471" s="491"/>
      <c r="G471" s="491"/>
      <c r="H471" s="491"/>
      <c r="I471" s="493">
        <v>44190.639999999985</v>
      </c>
      <c r="J471" s="491"/>
      <c r="K471" s="491"/>
      <c r="L471" s="491"/>
      <c r="M471" s="491"/>
      <c r="N471" s="491">
        <v>1684.3200000000002</v>
      </c>
      <c r="O471" s="491"/>
      <c r="P471" s="491"/>
      <c r="Q471" s="491">
        <v>492.07</v>
      </c>
      <c r="R471" s="491">
        <v>1021.31</v>
      </c>
      <c r="S471" s="491">
        <v>4075.81</v>
      </c>
      <c r="T471" s="491"/>
      <c r="U471" s="491"/>
      <c r="V471" s="491"/>
      <c r="W471" s="491"/>
      <c r="X471" s="491"/>
      <c r="Y471" s="491"/>
      <c r="Z471" s="491">
        <v>19654.43</v>
      </c>
      <c r="AA471" s="491">
        <v>3672.17</v>
      </c>
      <c r="AB471" s="491">
        <v>25095</v>
      </c>
      <c r="AC471" s="491">
        <v>2417.96</v>
      </c>
      <c r="AD471" s="491"/>
      <c r="AE471" s="491"/>
      <c r="AF471" s="491">
        <v>3743.2</v>
      </c>
      <c r="AG471" s="491"/>
      <c r="AH471" s="491"/>
      <c r="AI471" s="491">
        <v>804.8</v>
      </c>
      <c r="AJ471" s="491"/>
      <c r="AK471" s="491"/>
      <c r="AL471" s="491"/>
      <c r="AM471" s="491"/>
      <c r="AN471" s="491">
        <v>-1400</v>
      </c>
      <c r="AO471" s="491">
        <v>727.49</v>
      </c>
      <c r="AP471" s="491">
        <v>1652.4899999999998</v>
      </c>
      <c r="AQ471" s="491">
        <v>4227.7999999999993</v>
      </c>
      <c r="AR471" s="491"/>
      <c r="AS471" s="491"/>
      <c r="AT471" s="491"/>
      <c r="AU471" s="491"/>
      <c r="AV471" s="491"/>
      <c r="AW471" s="491"/>
      <c r="AX471" s="491"/>
      <c r="AY471" s="491"/>
      <c r="AZ471" s="491">
        <v>29314.5</v>
      </c>
      <c r="BA471" s="491"/>
      <c r="BB471" s="491"/>
      <c r="BC471" s="498"/>
      <c r="BD471" s="491">
        <v>40.42</v>
      </c>
      <c r="BE471" s="491"/>
      <c r="BF471" s="491"/>
      <c r="BG471" s="491">
        <v>3012.7799999999997</v>
      </c>
      <c r="BH471" s="491">
        <v>144427.18999999997</v>
      </c>
      <c r="BJ471" s="427">
        <f t="shared" si="481"/>
        <v>-2000</v>
      </c>
      <c r="BK471" s="427">
        <f t="shared" si="482"/>
        <v>30000</v>
      </c>
      <c r="BL471" s="427">
        <f t="shared" si="483"/>
        <v>7000</v>
      </c>
      <c r="BM471" s="427">
        <f t="shared" si="484"/>
        <v>1000</v>
      </c>
      <c r="BN471" s="427">
        <f t="shared" si="485"/>
        <v>4000</v>
      </c>
      <c r="BO471" s="427">
        <f t="shared" si="486"/>
        <v>2000</v>
      </c>
      <c r="BP471" s="427">
        <f t="shared" si="487"/>
        <v>0</v>
      </c>
      <c r="BQ471" s="427">
        <f t="shared" si="488"/>
        <v>0</v>
      </c>
      <c r="BR471" s="427">
        <f t="shared" si="489"/>
        <v>0</v>
      </c>
      <c r="BS471" s="427">
        <f t="shared" si="490"/>
        <v>1000</v>
      </c>
      <c r="BT471" s="427">
        <f t="shared" si="491"/>
        <v>5000</v>
      </c>
      <c r="BU471" s="427">
        <f t="shared" si="492"/>
        <v>3000</v>
      </c>
      <c r="BV471" s="427">
        <f t="shared" si="493"/>
        <v>20000</v>
      </c>
      <c r="BW471" s="427">
        <f t="shared" si="494"/>
        <v>26000</v>
      </c>
      <c r="BX471" s="427">
        <f t="shared" si="495"/>
        <v>23000</v>
      </c>
      <c r="BY471" s="427">
        <f t="shared" si="496"/>
        <v>1000</v>
      </c>
      <c r="BZ471" s="427">
        <f t="shared" si="497"/>
        <v>45000</v>
      </c>
      <c r="CA471" s="427">
        <f t="shared" si="498"/>
        <v>23000</v>
      </c>
      <c r="CB471" s="233">
        <f t="shared" si="499"/>
        <v>-2000</v>
      </c>
      <c r="CC471" s="233">
        <f t="shared" si="500"/>
        <v>45000</v>
      </c>
      <c r="CD471" s="233">
        <f t="shared" si="501"/>
        <v>9000</v>
      </c>
      <c r="CE471" s="428">
        <f t="shared" si="508"/>
        <v>18</v>
      </c>
      <c r="CF471" s="426">
        <f t="shared" si="502"/>
        <v>5</v>
      </c>
      <c r="CG471" s="426">
        <f t="shared" si="503"/>
        <v>2</v>
      </c>
      <c r="CH471" s="426">
        <f t="shared" si="504"/>
        <v>0</v>
      </c>
      <c r="CI471" s="426">
        <f t="shared" si="505"/>
        <v>7</v>
      </c>
      <c r="CJ471" s="426">
        <f t="shared" si="506"/>
        <v>2</v>
      </c>
      <c r="CK471" s="426">
        <f t="shared" si="480"/>
        <v>2</v>
      </c>
    </row>
    <row r="472" spans="1:89" ht="60">
      <c r="A472" s="253">
        <f t="shared" si="478"/>
        <v>55910</v>
      </c>
      <c r="B472" s="236" t="s">
        <v>909</v>
      </c>
      <c r="C472" s="99" t="b">
        <f t="shared" si="507"/>
        <v>1</v>
      </c>
      <c r="D472" s="492" t="s">
        <v>909</v>
      </c>
      <c r="E472" s="491"/>
      <c r="F472" s="491"/>
      <c r="G472" s="491"/>
      <c r="H472" s="491"/>
      <c r="I472" s="493"/>
      <c r="J472" s="491"/>
      <c r="K472" s="491"/>
      <c r="L472" s="491"/>
      <c r="M472" s="491"/>
      <c r="N472" s="491"/>
      <c r="O472" s="491"/>
      <c r="P472" s="491"/>
      <c r="Q472" s="491"/>
      <c r="R472" s="491"/>
      <c r="S472" s="491"/>
      <c r="T472" s="491"/>
      <c r="U472" s="491"/>
      <c r="V472" s="491"/>
      <c r="W472" s="491"/>
      <c r="X472" s="491"/>
      <c r="Y472" s="491"/>
      <c r="Z472" s="491"/>
      <c r="AA472" s="491"/>
      <c r="AB472" s="491"/>
      <c r="AC472" s="491"/>
      <c r="AD472" s="491"/>
      <c r="AE472" s="491"/>
      <c r="AF472" s="491"/>
      <c r="AG472" s="491"/>
      <c r="AH472" s="491"/>
      <c r="AI472" s="491"/>
      <c r="AJ472" s="491"/>
      <c r="AK472" s="491"/>
      <c r="AL472" s="491"/>
      <c r="AM472" s="491"/>
      <c r="AN472" s="491"/>
      <c r="AO472" s="491"/>
      <c r="AP472" s="491"/>
      <c r="AQ472" s="491"/>
      <c r="AR472" s="491"/>
      <c r="AS472" s="491"/>
      <c r="AT472" s="491"/>
      <c r="AU472" s="491"/>
      <c r="AV472" s="491"/>
      <c r="AW472" s="491"/>
      <c r="AX472" s="491"/>
      <c r="AY472" s="491"/>
      <c r="AZ472" s="491"/>
      <c r="BA472" s="491"/>
      <c r="BB472" s="491"/>
      <c r="BC472" s="498"/>
      <c r="BD472" s="491"/>
      <c r="BE472" s="491"/>
      <c r="BF472" s="491"/>
      <c r="BG472" s="491"/>
      <c r="BH472" s="491"/>
      <c r="BJ472" s="427">
        <f t="shared" si="481"/>
        <v>0</v>
      </c>
      <c r="BK472" s="427">
        <f t="shared" si="482"/>
        <v>0</v>
      </c>
      <c r="BL472" s="427">
        <f t="shared" si="483"/>
        <v>0</v>
      </c>
      <c r="BM472" s="427">
        <f t="shared" si="484"/>
        <v>0</v>
      </c>
      <c r="BN472" s="427">
        <f t="shared" si="485"/>
        <v>0</v>
      </c>
      <c r="BO472" s="427">
        <f t="shared" si="486"/>
        <v>0</v>
      </c>
      <c r="BP472" s="427">
        <f t="shared" si="487"/>
        <v>0</v>
      </c>
      <c r="BQ472" s="427">
        <f t="shared" si="488"/>
        <v>0</v>
      </c>
      <c r="BR472" s="427">
        <f t="shared" si="489"/>
        <v>0</v>
      </c>
      <c r="BS472" s="427">
        <f t="shared" si="490"/>
        <v>0</v>
      </c>
      <c r="BT472" s="427">
        <f t="shared" si="491"/>
        <v>0</v>
      </c>
      <c r="BU472" s="427">
        <f t="shared" si="492"/>
        <v>0</v>
      </c>
      <c r="BV472" s="427">
        <f t="shared" si="493"/>
        <v>0</v>
      </c>
      <c r="BW472" s="427">
        <f t="shared" si="494"/>
        <v>0</v>
      </c>
      <c r="BX472" s="427">
        <f t="shared" si="495"/>
        <v>0</v>
      </c>
      <c r="BY472" s="427">
        <f t="shared" si="496"/>
        <v>0</v>
      </c>
      <c r="BZ472" s="427">
        <f t="shared" si="497"/>
        <v>0</v>
      </c>
      <c r="CA472" s="427">
        <f t="shared" si="498"/>
        <v>0</v>
      </c>
      <c r="CB472" s="233">
        <f t="shared" si="499"/>
        <v>0</v>
      </c>
      <c r="CC472" s="233">
        <f t="shared" si="500"/>
        <v>0</v>
      </c>
      <c r="CD472" s="233">
        <f t="shared" si="501"/>
        <v>0</v>
      </c>
      <c r="CE472" s="428">
        <f t="shared" si="508"/>
        <v>0</v>
      </c>
      <c r="CF472" s="426">
        <f t="shared" si="502"/>
        <v>0</v>
      </c>
      <c r="CG472" s="426">
        <f t="shared" si="503"/>
        <v>0</v>
      </c>
      <c r="CH472" s="426">
        <f t="shared" si="504"/>
        <v>0</v>
      </c>
      <c r="CI472" s="426">
        <f t="shared" si="505"/>
        <v>0</v>
      </c>
      <c r="CJ472" s="426">
        <f t="shared" si="506"/>
        <v>0</v>
      </c>
      <c r="CK472" s="426">
        <f t="shared" si="480"/>
        <v>0</v>
      </c>
    </row>
    <row r="473" spans="1:89" ht="24">
      <c r="A473" s="253">
        <f t="shared" si="478"/>
        <v>55920</v>
      </c>
      <c r="B473" s="236" t="s">
        <v>893</v>
      </c>
      <c r="C473" s="99" t="b">
        <f t="shared" si="507"/>
        <v>1</v>
      </c>
      <c r="D473" s="492" t="s">
        <v>893</v>
      </c>
      <c r="E473" s="491"/>
      <c r="F473" s="491"/>
      <c r="G473" s="491"/>
      <c r="H473" s="491"/>
      <c r="I473" s="493"/>
      <c r="J473" s="491"/>
      <c r="K473" s="491"/>
      <c r="L473" s="491"/>
      <c r="M473" s="491"/>
      <c r="N473" s="491"/>
      <c r="O473" s="491"/>
      <c r="P473" s="491"/>
      <c r="Q473" s="491"/>
      <c r="R473" s="491"/>
      <c r="S473" s="491"/>
      <c r="T473" s="491"/>
      <c r="U473" s="491"/>
      <c r="V473" s="491"/>
      <c r="W473" s="491"/>
      <c r="X473" s="491"/>
      <c r="Y473" s="491"/>
      <c r="Z473" s="491"/>
      <c r="AA473" s="491"/>
      <c r="AB473" s="491"/>
      <c r="AC473" s="491"/>
      <c r="AD473" s="491"/>
      <c r="AE473" s="491"/>
      <c r="AF473" s="491"/>
      <c r="AG473" s="491"/>
      <c r="AH473" s="491"/>
      <c r="AI473" s="491"/>
      <c r="AJ473" s="491"/>
      <c r="AK473" s="491"/>
      <c r="AL473" s="491"/>
      <c r="AM473" s="491"/>
      <c r="AN473" s="491"/>
      <c r="AO473" s="491"/>
      <c r="AP473" s="491"/>
      <c r="AQ473" s="491"/>
      <c r="AR473" s="491"/>
      <c r="AS473" s="491"/>
      <c r="AT473" s="491"/>
      <c r="AU473" s="491"/>
      <c r="AV473" s="491"/>
      <c r="AW473" s="491"/>
      <c r="AX473" s="491"/>
      <c r="AY473" s="491"/>
      <c r="AZ473" s="491"/>
      <c r="BA473" s="491"/>
      <c r="BB473" s="491"/>
      <c r="BC473" s="498"/>
      <c r="BD473" s="491"/>
      <c r="BE473" s="491"/>
      <c r="BF473" s="491"/>
      <c r="BG473" s="491"/>
      <c r="BH473" s="491"/>
      <c r="BJ473" s="427">
        <f t="shared" si="481"/>
        <v>0</v>
      </c>
      <c r="BK473" s="427">
        <f t="shared" si="482"/>
        <v>0</v>
      </c>
      <c r="BL473" s="427">
        <f t="shared" si="483"/>
        <v>0</v>
      </c>
      <c r="BM473" s="427">
        <f t="shared" si="484"/>
        <v>0</v>
      </c>
      <c r="BN473" s="427">
        <f t="shared" si="485"/>
        <v>0</v>
      </c>
      <c r="BO473" s="427">
        <f t="shared" si="486"/>
        <v>0</v>
      </c>
      <c r="BP473" s="427">
        <f t="shared" si="487"/>
        <v>0</v>
      </c>
      <c r="BQ473" s="427">
        <f t="shared" si="488"/>
        <v>0</v>
      </c>
      <c r="BR473" s="427">
        <f t="shared" si="489"/>
        <v>0</v>
      </c>
      <c r="BS473" s="427">
        <f t="shared" si="490"/>
        <v>0</v>
      </c>
      <c r="BT473" s="427">
        <f t="shared" si="491"/>
        <v>0</v>
      </c>
      <c r="BU473" s="427">
        <f t="shared" si="492"/>
        <v>0</v>
      </c>
      <c r="BV473" s="427">
        <f t="shared" si="493"/>
        <v>0</v>
      </c>
      <c r="BW473" s="427">
        <f t="shared" si="494"/>
        <v>0</v>
      </c>
      <c r="BX473" s="427">
        <f t="shared" si="495"/>
        <v>0</v>
      </c>
      <c r="BY473" s="427">
        <f t="shared" si="496"/>
        <v>0</v>
      </c>
      <c r="BZ473" s="427">
        <f t="shared" si="497"/>
        <v>0</v>
      </c>
      <c r="CA473" s="427">
        <f t="shared" si="498"/>
        <v>0</v>
      </c>
      <c r="CB473" s="233">
        <f t="shared" si="499"/>
        <v>0</v>
      </c>
      <c r="CC473" s="233">
        <f t="shared" si="500"/>
        <v>0</v>
      </c>
      <c r="CD473" s="233">
        <f t="shared" si="501"/>
        <v>0</v>
      </c>
      <c r="CE473" s="428">
        <f t="shared" si="508"/>
        <v>0</v>
      </c>
      <c r="CF473" s="426">
        <f t="shared" si="502"/>
        <v>0</v>
      </c>
      <c r="CG473" s="426">
        <f t="shared" si="503"/>
        <v>0</v>
      </c>
      <c r="CH473" s="426">
        <f t="shared" si="504"/>
        <v>0</v>
      </c>
      <c r="CI473" s="426">
        <f t="shared" si="505"/>
        <v>0</v>
      </c>
      <c r="CJ473" s="426">
        <f t="shared" si="506"/>
        <v>0</v>
      </c>
      <c r="CK473" s="426">
        <f t="shared" si="480"/>
        <v>0</v>
      </c>
    </row>
    <row r="474" spans="1:89" ht="24">
      <c r="A474" s="253">
        <f t="shared" si="478"/>
        <v>55930</v>
      </c>
      <c r="B474" s="236" t="s">
        <v>894</v>
      </c>
      <c r="C474" s="99" t="b">
        <f t="shared" si="507"/>
        <v>1</v>
      </c>
      <c r="D474" s="492" t="s">
        <v>894</v>
      </c>
      <c r="E474" s="491"/>
      <c r="F474" s="491"/>
      <c r="G474" s="491"/>
      <c r="H474" s="491"/>
      <c r="I474" s="493"/>
      <c r="J474" s="491"/>
      <c r="K474" s="491"/>
      <c r="L474" s="491"/>
      <c r="M474" s="491"/>
      <c r="N474" s="491"/>
      <c r="O474" s="491"/>
      <c r="P474" s="491"/>
      <c r="Q474" s="491"/>
      <c r="R474" s="491"/>
      <c r="S474" s="491"/>
      <c r="T474" s="491"/>
      <c r="U474" s="491"/>
      <c r="V474" s="491"/>
      <c r="W474" s="491"/>
      <c r="X474" s="491"/>
      <c r="Y474" s="491"/>
      <c r="Z474" s="491"/>
      <c r="AA474" s="491"/>
      <c r="AB474" s="491"/>
      <c r="AC474" s="491"/>
      <c r="AD474" s="491"/>
      <c r="AE474" s="491"/>
      <c r="AF474" s="491"/>
      <c r="AG474" s="491"/>
      <c r="AH474" s="491"/>
      <c r="AI474" s="491"/>
      <c r="AJ474" s="491"/>
      <c r="AK474" s="491"/>
      <c r="AL474" s="491"/>
      <c r="AM474" s="491"/>
      <c r="AN474" s="491"/>
      <c r="AO474" s="491"/>
      <c r="AP474" s="491"/>
      <c r="AQ474" s="491"/>
      <c r="AR474" s="491"/>
      <c r="AS474" s="491"/>
      <c r="AT474" s="491"/>
      <c r="AU474" s="491"/>
      <c r="AV474" s="491"/>
      <c r="AW474" s="491"/>
      <c r="AX474" s="491"/>
      <c r="AY474" s="491"/>
      <c r="AZ474" s="491"/>
      <c r="BA474" s="491"/>
      <c r="BB474" s="491"/>
      <c r="BC474" s="498"/>
      <c r="BD474" s="491"/>
      <c r="BE474" s="491"/>
      <c r="BF474" s="491"/>
      <c r="BG474" s="491"/>
      <c r="BH474" s="491"/>
      <c r="BJ474" s="427">
        <f t="shared" si="481"/>
        <v>0</v>
      </c>
      <c r="BK474" s="427">
        <f t="shared" si="482"/>
        <v>0</v>
      </c>
      <c r="BL474" s="427">
        <f t="shared" si="483"/>
        <v>0</v>
      </c>
      <c r="BM474" s="427">
        <f t="shared" si="484"/>
        <v>0</v>
      </c>
      <c r="BN474" s="427">
        <f t="shared" si="485"/>
        <v>0</v>
      </c>
      <c r="BO474" s="427">
        <f t="shared" si="486"/>
        <v>0</v>
      </c>
      <c r="BP474" s="427">
        <f t="shared" si="487"/>
        <v>0</v>
      </c>
      <c r="BQ474" s="427">
        <f t="shared" si="488"/>
        <v>0</v>
      </c>
      <c r="BR474" s="427">
        <f t="shared" si="489"/>
        <v>0</v>
      </c>
      <c r="BS474" s="427">
        <f t="shared" si="490"/>
        <v>0</v>
      </c>
      <c r="BT474" s="427">
        <f t="shared" si="491"/>
        <v>0</v>
      </c>
      <c r="BU474" s="427">
        <f t="shared" si="492"/>
        <v>0</v>
      </c>
      <c r="BV474" s="427">
        <f t="shared" si="493"/>
        <v>0</v>
      </c>
      <c r="BW474" s="427">
        <f t="shared" si="494"/>
        <v>0</v>
      </c>
      <c r="BX474" s="427">
        <f t="shared" si="495"/>
        <v>0</v>
      </c>
      <c r="BY474" s="427">
        <f t="shared" si="496"/>
        <v>0</v>
      </c>
      <c r="BZ474" s="427">
        <f t="shared" si="497"/>
        <v>0</v>
      </c>
      <c r="CA474" s="427">
        <f t="shared" si="498"/>
        <v>0</v>
      </c>
      <c r="CB474" s="233">
        <f t="shared" si="499"/>
        <v>0</v>
      </c>
      <c r="CC474" s="233">
        <f t="shared" si="500"/>
        <v>0</v>
      </c>
      <c r="CD474" s="233">
        <f t="shared" si="501"/>
        <v>0</v>
      </c>
      <c r="CE474" s="428">
        <f t="shared" si="508"/>
        <v>0</v>
      </c>
      <c r="CF474" s="426">
        <f t="shared" si="502"/>
        <v>0</v>
      </c>
      <c r="CG474" s="426">
        <f t="shared" si="503"/>
        <v>0</v>
      </c>
      <c r="CH474" s="426">
        <f t="shared" si="504"/>
        <v>0</v>
      </c>
      <c r="CI474" s="426">
        <f t="shared" si="505"/>
        <v>0</v>
      </c>
      <c r="CJ474" s="426">
        <f t="shared" si="506"/>
        <v>0</v>
      </c>
      <c r="CK474" s="426">
        <f t="shared" si="480"/>
        <v>0</v>
      </c>
    </row>
    <row r="475" spans="1:89" ht="72">
      <c r="A475" s="253">
        <f t="shared" si="478"/>
        <v>55950</v>
      </c>
      <c r="B475" s="236" t="s">
        <v>895</v>
      </c>
      <c r="C475" s="99" t="b">
        <f t="shared" si="507"/>
        <v>1</v>
      </c>
      <c r="D475" s="492" t="s">
        <v>895</v>
      </c>
      <c r="E475" s="491"/>
      <c r="F475" s="491"/>
      <c r="G475" s="491"/>
      <c r="H475" s="491"/>
      <c r="I475" s="493"/>
      <c r="J475" s="491"/>
      <c r="K475" s="491"/>
      <c r="L475" s="491"/>
      <c r="M475" s="491"/>
      <c r="N475" s="491"/>
      <c r="O475" s="491"/>
      <c r="P475" s="491"/>
      <c r="Q475" s="491"/>
      <c r="R475" s="491"/>
      <c r="S475" s="491"/>
      <c r="T475" s="491"/>
      <c r="U475" s="491"/>
      <c r="V475" s="491"/>
      <c r="W475" s="491"/>
      <c r="X475" s="491"/>
      <c r="Y475" s="491"/>
      <c r="Z475" s="491"/>
      <c r="AA475" s="491"/>
      <c r="AB475" s="491"/>
      <c r="AC475" s="491"/>
      <c r="AD475" s="491"/>
      <c r="AE475" s="491"/>
      <c r="AF475" s="491"/>
      <c r="AG475" s="491"/>
      <c r="AH475" s="491"/>
      <c r="AI475" s="491"/>
      <c r="AJ475" s="491"/>
      <c r="AK475" s="491"/>
      <c r="AL475" s="491"/>
      <c r="AM475" s="491"/>
      <c r="AN475" s="491"/>
      <c r="AO475" s="491"/>
      <c r="AP475" s="491"/>
      <c r="AQ475" s="491"/>
      <c r="AR475" s="491"/>
      <c r="AS475" s="491"/>
      <c r="AT475" s="491"/>
      <c r="AU475" s="491"/>
      <c r="AV475" s="491"/>
      <c r="AW475" s="491"/>
      <c r="AX475" s="491"/>
      <c r="AY475" s="491"/>
      <c r="AZ475" s="491"/>
      <c r="BA475" s="491"/>
      <c r="BB475" s="491"/>
      <c r="BC475" s="498"/>
      <c r="BD475" s="491"/>
      <c r="BE475" s="491"/>
      <c r="BF475" s="491"/>
      <c r="BG475" s="491"/>
      <c r="BH475" s="491"/>
      <c r="BJ475" s="427">
        <f t="shared" si="481"/>
        <v>0</v>
      </c>
      <c r="BK475" s="427">
        <f t="shared" si="482"/>
        <v>0</v>
      </c>
      <c r="BL475" s="427">
        <f t="shared" si="483"/>
        <v>0</v>
      </c>
      <c r="BM475" s="427">
        <f t="shared" si="484"/>
        <v>0</v>
      </c>
      <c r="BN475" s="427">
        <f t="shared" si="485"/>
        <v>0</v>
      </c>
      <c r="BO475" s="427">
        <f t="shared" si="486"/>
        <v>0</v>
      </c>
      <c r="BP475" s="427">
        <f t="shared" si="487"/>
        <v>0</v>
      </c>
      <c r="BQ475" s="427">
        <f t="shared" si="488"/>
        <v>0</v>
      </c>
      <c r="BR475" s="427">
        <f t="shared" si="489"/>
        <v>0</v>
      </c>
      <c r="BS475" s="427">
        <f t="shared" si="490"/>
        <v>0</v>
      </c>
      <c r="BT475" s="427">
        <f t="shared" si="491"/>
        <v>0</v>
      </c>
      <c r="BU475" s="427">
        <f t="shared" si="492"/>
        <v>0</v>
      </c>
      <c r="BV475" s="427">
        <f t="shared" si="493"/>
        <v>0</v>
      </c>
      <c r="BW475" s="427">
        <f t="shared" si="494"/>
        <v>0</v>
      </c>
      <c r="BX475" s="427">
        <f t="shared" si="495"/>
        <v>0</v>
      </c>
      <c r="BY475" s="427">
        <f t="shared" si="496"/>
        <v>0</v>
      </c>
      <c r="BZ475" s="427">
        <f t="shared" si="497"/>
        <v>0</v>
      </c>
      <c r="CA475" s="427">
        <f t="shared" si="498"/>
        <v>0</v>
      </c>
      <c r="CB475" s="233">
        <f t="shared" si="499"/>
        <v>0</v>
      </c>
      <c r="CC475" s="233">
        <f t="shared" si="500"/>
        <v>0</v>
      </c>
      <c r="CD475" s="233">
        <f t="shared" si="501"/>
        <v>0</v>
      </c>
      <c r="CE475" s="428">
        <f t="shared" si="508"/>
        <v>0</v>
      </c>
      <c r="CF475" s="426">
        <f t="shared" si="502"/>
        <v>0</v>
      </c>
      <c r="CG475" s="426">
        <f t="shared" si="503"/>
        <v>0</v>
      </c>
      <c r="CH475" s="426">
        <f t="shared" si="504"/>
        <v>0</v>
      </c>
      <c r="CI475" s="426">
        <f t="shared" si="505"/>
        <v>0</v>
      </c>
      <c r="CJ475" s="426">
        <f t="shared" si="506"/>
        <v>0</v>
      </c>
      <c r="CK475" s="426">
        <f t="shared" si="480"/>
        <v>0</v>
      </c>
    </row>
    <row r="476" spans="1:89" ht="24">
      <c r="A476" s="253">
        <f t="shared" si="478"/>
        <v>56101</v>
      </c>
      <c r="B476" s="236" t="s">
        <v>409</v>
      </c>
      <c r="C476" s="99" t="b">
        <f t="shared" si="507"/>
        <v>1</v>
      </c>
      <c r="D476" s="492" t="s">
        <v>409</v>
      </c>
      <c r="E476" s="491">
        <v>421752.8899999999</v>
      </c>
      <c r="F476" s="491">
        <v>229798.62999999992</v>
      </c>
      <c r="G476" s="491">
        <v>418603.98999999993</v>
      </c>
      <c r="H476" s="491">
        <v>442933.72000000026</v>
      </c>
      <c r="I476" s="493">
        <v>919224.49000000127</v>
      </c>
      <c r="J476" s="491">
        <v>369451.05000000005</v>
      </c>
      <c r="K476" s="491">
        <v>293074.04999999993</v>
      </c>
      <c r="L476" s="491">
        <v>428888.89000000007</v>
      </c>
      <c r="M476" s="491">
        <v>39922.22</v>
      </c>
      <c r="N476" s="491">
        <v>90508.99</v>
      </c>
      <c r="O476" s="491">
        <v>179804.44</v>
      </c>
      <c r="P476" s="491">
        <v>124676.33999999998</v>
      </c>
      <c r="Q476" s="491">
        <v>387550.33999999991</v>
      </c>
      <c r="R476" s="491">
        <v>51484.080000000016</v>
      </c>
      <c r="S476" s="491">
        <v>132667.80000000002</v>
      </c>
      <c r="T476" s="491">
        <v>162515.77000000002</v>
      </c>
      <c r="U476" s="491">
        <v>315936.5500000001</v>
      </c>
      <c r="V476" s="491">
        <v>27634.830000000005</v>
      </c>
      <c r="W476" s="491">
        <v>418220.75000000006</v>
      </c>
      <c r="X476" s="491">
        <v>323806.89000000007</v>
      </c>
      <c r="Y476" s="491">
        <v>142191.26999999999</v>
      </c>
      <c r="Z476" s="491">
        <v>869729.12000000104</v>
      </c>
      <c r="AA476" s="491">
        <v>276860.68000000011</v>
      </c>
      <c r="AB476" s="491">
        <v>2944232</v>
      </c>
      <c r="AC476" s="491">
        <v>201419.13</v>
      </c>
      <c r="AD476" s="491">
        <v>342519.5400000001</v>
      </c>
      <c r="AE476" s="491">
        <v>371842.04999999981</v>
      </c>
      <c r="AF476" s="491">
        <v>219848.33</v>
      </c>
      <c r="AG476" s="491">
        <v>746105.35000000021</v>
      </c>
      <c r="AH476" s="491">
        <v>424870.90000000008</v>
      </c>
      <c r="AI476" s="491">
        <v>362785.55999999988</v>
      </c>
      <c r="AJ476" s="491">
        <v>371099.05999999988</v>
      </c>
      <c r="AK476" s="491">
        <v>321413.07000000007</v>
      </c>
      <c r="AL476" s="491">
        <v>45194.25</v>
      </c>
      <c r="AM476" s="491">
        <v>282122.7</v>
      </c>
      <c r="AN476" s="491">
        <v>118032.80000000002</v>
      </c>
      <c r="AO476" s="491">
        <v>16925.38</v>
      </c>
      <c r="AP476" s="491">
        <v>150417.54999999996</v>
      </c>
      <c r="AQ476" s="491">
        <v>37669.750000000007</v>
      </c>
      <c r="AR476" s="491">
        <v>42670</v>
      </c>
      <c r="AS476" s="491">
        <v>34478.540000000008</v>
      </c>
      <c r="AT476" s="491">
        <v>47681.13</v>
      </c>
      <c r="AU476" s="491">
        <v>251353.23999999996</v>
      </c>
      <c r="AV476" s="491">
        <v>37409.93</v>
      </c>
      <c r="AW476" s="491">
        <v>110366.55000000002</v>
      </c>
      <c r="AX476" s="491">
        <v>128726.86</v>
      </c>
      <c r="AY476" s="491">
        <v>55284</v>
      </c>
      <c r="AZ476" s="491">
        <v>139517.30000000005</v>
      </c>
      <c r="BA476" s="491">
        <v>51062.999999999993</v>
      </c>
      <c r="BB476" s="491">
        <v>17621.36</v>
      </c>
      <c r="BC476" s="498">
        <v>84096.57</v>
      </c>
      <c r="BD476" s="491">
        <v>538030.39</v>
      </c>
      <c r="BE476" s="491">
        <v>217541.69999999998</v>
      </c>
      <c r="BF476" s="491">
        <v>380653.64999999997</v>
      </c>
      <c r="BG476" s="491">
        <v>161542.5800000001</v>
      </c>
      <c r="BH476" s="491">
        <v>16321772.000000007</v>
      </c>
      <c r="BJ476" s="427">
        <f t="shared" si="481"/>
        <v>17000</v>
      </c>
      <c r="BK476" s="427">
        <f t="shared" si="482"/>
        <v>252000</v>
      </c>
      <c r="BL476" s="427">
        <f t="shared" si="483"/>
        <v>83000</v>
      </c>
      <c r="BM476" s="427">
        <f t="shared" si="484"/>
        <v>162000</v>
      </c>
      <c r="BN476" s="427">
        <f t="shared" si="485"/>
        <v>539000</v>
      </c>
      <c r="BO476" s="427">
        <f t="shared" si="486"/>
        <v>325000</v>
      </c>
      <c r="BP476" s="427">
        <f t="shared" si="487"/>
        <v>46000</v>
      </c>
      <c r="BQ476" s="427">
        <f t="shared" si="488"/>
        <v>322000</v>
      </c>
      <c r="BR476" s="427">
        <f t="shared" si="489"/>
        <v>217000</v>
      </c>
      <c r="BS476" s="427">
        <f t="shared" si="490"/>
        <v>28000</v>
      </c>
      <c r="BT476" s="427">
        <f t="shared" si="491"/>
        <v>443000</v>
      </c>
      <c r="BU476" s="427">
        <f t="shared" si="492"/>
        <v>257000</v>
      </c>
      <c r="BV476" s="427">
        <f t="shared" si="493"/>
        <v>372000</v>
      </c>
      <c r="BW476" s="427">
        <f t="shared" si="494"/>
        <v>2945000</v>
      </c>
      <c r="BX476" s="427">
        <f t="shared" si="495"/>
        <v>1151000</v>
      </c>
      <c r="BY476" s="427">
        <f t="shared" si="496"/>
        <v>125000</v>
      </c>
      <c r="BZ476" s="427">
        <f t="shared" si="497"/>
        <v>920000</v>
      </c>
      <c r="CA476" s="427">
        <f t="shared" si="498"/>
        <v>461000</v>
      </c>
      <c r="CB476" s="233">
        <f t="shared" si="499"/>
        <v>17000</v>
      </c>
      <c r="CC476" s="233">
        <f t="shared" si="500"/>
        <v>2945000</v>
      </c>
      <c r="CD476" s="233">
        <f t="shared" si="501"/>
        <v>297000</v>
      </c>
      <c r="CE476" s="428">
        <f t="shared" si="508"/>
        <v>55</v>
      </c>
      <c r="CF476" s="426">
        <f t="shared" si="502"/>
        <v>16</v>
      </c>
      <c r="CG476" s="426">
        <f t="shared" si="503"/>
        <v>4</v>
      </c>
      <c r="CH476" s="426">
        <f t="shared" si="504"/>
        <v>3</v>
      </c>
      <c r="CI476" s="426">
        <f t="shared" si="505"/>
        <v>21</v>
      </c>
      <c r="CJ476" s="426">
        <f t="shared" si="506"/>
        <v>4</v>
      </c>
      <c r="CK476" s="426">
        <f t="shared" si="480"/>
        <v>5</v>
      </c>
    </row>
    <row r="477" spans="1:89" ht="24">
      <c r="A477" s="253">
        <f t="shared" si="478"/>
        <v>56112</v>
      </c>
      <c r="B477" s="236" t="s">
        <v>410</v>
      </c>
      <c r="C477" s="99" t="b">
        <f t="shared" si="507"/>
        <v>1</v>
      </c>
      <c r="D477" s="492" t="s">
        <v>410</v>
      </c>
      <c r="E477" s="491">
        <v>56.85</v>
      </c>
      <c r="F477" s="491"/>
      <c r="G477" s="491"/>
      <c r="H477" s="491">
        <v>11427.85</v>
      </c>
      <c r="I477" s="493">
        <v>8926.57</v>
      </c>
      <c r="J477" s="491">
        <v>2866.45</v>
      </c>
      <c r="K477" s="491">
        <v>9424.51</v>
      </c>
      <c r="L477" s="491">
        <v>7650</v>
      </c>
      <c r="M477" s="491"/>
      <c r="N477" s="491"/>
      <c r="O477" s="491"/>
      <c r="P477" s="491">
        <v>3730</v>
      </c>
      <c r="Q477" s="491">
        <v>3697.2899999999995</v>
      </c>
      <c r="R477" s="491"/>
      <c r="S477" s="491">
        <v>3480.55</v>
      </c>
      <c r="T477" s="491">
        <v>12551.34</v>
      </c>
      <c r="U477" s="491"/>
      <c r="V477" s="491"/>
      <c r="W477" s="491">
        <v>1309.97</v>
      </c>
      <c r="X477" s="491">
        <v>511</v>
      </c>
      <c r="Y477" s="491"/>
      <c r="Z477" s="491"/>
      <c r="AA477" s="491"/>
      <c r="AB477" s="491">
        <v>10246</v>
      </c>
      <c r="AC477" s="491"/>
      <c r="AD477" s="491"/>
      <c r="AE477" s="491"/>
      <c r="AF477" s="491">
        <v>3099.55</v>
      </c>
      <c r="AG477" s="491">
        <v>2598.17</v>
      </c>
      <c r="AH477" s="491">
        <v>7516.48</v>
      </c>
      <c r="AI477" s="491">
        <v>2985.65</v>
      </c>
      <c r="AJ477" s="491"/>
      <c r="AK477" s="491"/>
      <c r="AL477" s="491"/>
      <c r="AM477" s="491">
        <v>746.31</v>
      </c>
      <c r="AN477" s="491">
        <v>10722.11</v>
      </c>
      <c r="AO477" s="491"/>
      <c r="AP477" s="491">
        <v>5193.1400000000003</v>
      </c>
      <c r="AQ477" s="491"/>
      <c r="AR477" s="491">
        <v>-140</v>
      </c>
      <c r="AS477" s="491"/>
      <c r="AT477" s="491"/>
      <c r="AU477" s="491">
        <v>254.64</v>
      </c>
      <c r="AV477" s="491">
        <v>1166.8399999999999</v>
      </c>
      <c r="AW477" s="491">
        <v>1882.05</v>
      </c>
      <c r="AX477" s="491"/>
      <c r="AY477" s="491">
        <v>3969</v>
      </c>
      <c r="AZ477" s="491">
        <v>13511.02</v>
      </c>
      <c r="BA477" s="491">
        <v>16442.099999999999</v>
      </c>
      <c r="BB477" s="491">
        <v>2420.04</v>
      </c>
      <c r="BC477" s="498"/>
      <c r="BD477" s="491"/>
      <c r="BE477" s="491">
        <v>4666.1400000000003</v>
      </c>
      <c r="BF477" s="491">
        <v>4520.9400000000005</v>
      </c>
      <c r="BG477" s="491">
        <v>6270.61</v>
      </c>
      <c r="BH477" s="491">
        <v>163703.16999999998</v>
      </c>
      <c r="BJ477" s="427">
        <f t="shared" si="481"/>
        <v>-1000</v>
      </c>
      <c r="BK477" s="427">
        <f t="shared" si="482"/>
        <v>17000</v>
      </c>
      <c r="BL477" s="427">
        <f t="shared" si="483"/>
        <v>6000</v>
      </c>
      <c r="BM477" s="427">
        <f t="shared" si="484"/>
        <v>5000</v>
      </c>
      <c r="BN477" s="427">
        <f t="shared" si="485"/>
        <v>7000</v>
      </c>
      <c r="BO477" s="427">
        <f t="shared" si="486"/>
        <v>6000</v>
      </c>
      <c r="BP477" s="427">
        <f t="shared" si="487"/>
        <v>1000</v>
      </c>
      <c r="BQ477" s="427">
        <f t="shared" si="488"/>
        <v>1000</v>
      </c>
      <c r="BR477" s="427">
        <f t="shared" si="489"/>
        <v>1000</v>
      </c>
      <c r="BS477" s="427">
        <f t="shared" si="490"/>
        <v>1000</v>
      </c>
      <c r="BT477" s="427">
        <f t="shared" si="491"/>
        <v>13000</v>
      </c>
      <c r="BU477" s="427">
        <f t="shared" si="492"/>
        <v>6000</v>
      </c>
      <c r="BV477" s="427">
        <f t="shared" si="493"/>
        <v>11000</v>
      </c>
      <c r="BW477" s="427">
        <f t="shared" si="494"/>
        <v>11000</v>
      </c>
      <c r="BX477" s="427">
        <f t="shared" si="495"/>
        <v>11000</v>
      </c>
      <c r="BY477" s="427">
        <f t="shared" si="496"/>
        <v>1000</v>
      </c>
      <c r="BZ477" s="427">
        <f t="shared" si="497"/>
        <v>9000</v>
      </c>
      <c r="CA477" s="427">
        <f t="shared" si="498"/>
        <v>5000</v>
      </c>
      <c r="CB477" s="233">
        <f t="shared" si="499"/>
        <v>-1000</v>
      </c>
      <c r="CC477" s="233">
        <f t="shared" si="500"/>
        <v>17000</v>
      </c>
      <c r="CD477" s="233">
        <f t="shared" si="501"/>
        <v>6000</v>
      </c>
      <c r="CE477" s="428">
        <f t="shared" si="508"/>
        <v>31</v>
      </c>
      <c r="CF477" s="426">
        <f t="shared" si="502"/>
        <v>10</v>
      </c>
      <c r="CG477" s="426">
        <f t="shared" si="503"/>
        <v>3</v>
      </c>
      <c r="CH477" s="426">
        <f t="shared" si="504"/>
        <v>1</v>
      </c>
      <c r="CI477" s="426">
        <f t="shared" si="505"/>
        <v>10</v>
      </c>
      <c r="CJ477" s="426">
        <f t="shared" si="506"/>
        <v>1</v>
      </c>
      <c r="CK477" s="426">
        <f t="shared" si="480"/>
        <v>4</v>
      </c>
    </row>
    <row r="478" spans="1:89" ht="24">
      <c r="A478" s="253">
        <f t="shared" si="478"/>
        <v>56113</v>
      </c>
      <c r="B478" s="236" t="s">
        <v>411</v>
      </c>
      <c r="C478" s="99" t="b">
        <f t="shared" si="507"/>
        <v>1</v>
      </c>
      <c r="D478" s="492" t="s">
        <v>411</v>
      </c>
      <c r="E478" s="491"/>
      <c r="F478" s="491">
        <v>9023.68</v>
      </c>
      <c r="G478" s="491">
        <v>578.54</v>
      </c>
      <c r="H478" s="491"/>
      <c r="I478" s="493">
        <v>17282.59</v>
      </c>
      <c r="J478" s="491">
        <v>3339.79</v>
      </c>
      <c r="K478" s="491">
        <v>10024.11</v>
      </c>
      <c r="L478" s="491">
        <v>4776.18</v>
      </c>
      <c r="M478" s="491"/>
      <c r="N478" s="491"/>
      <c r="O478" s="491"/>
      <c r="P478" s="491">
        <v>3481.88</v>
      </c>
      <c r="Q478" s="491">
        <v>6978.42</v>
      </c>
      <c r="R478" s="491">
        <v>60</v>
      </c>
      <c r="S478" s="491">
        <v>895.8</v>
      </c>
      <c r="T478" s="491">
        <v>2551.1</v>
      </c>
      <c r="U478" s="491">
        <v>1730.38</v>
      </c>
      <c r="V478" s="491">
        <v>538.02</v>
      </c>
      <c r="W478" s="491">
        <v>7911.52</v>
      </c>
      <c r="X478" s="491">
        <v>4367.54</v>
      </c>
      <c r="Y478" s="491">
        <v>10000</v>
      </c>
      <c r="Z478" s="491"/>
      <c r="AA478" s="491">
        <v>7092.36</v>
      </c>
      <c r="AB478" s="491">
        <v>7199</v>
      </c>
      <c r="AC478" s="491">
        <v>4379.63</v>
      </c>
      <c r="AD478" s="491">
        <v>3333</v>
      </c>
      <c r="AE478" s="491">
        <v>9864.0499999999993</v>
      </c>
      <c r="AF478" s="491">
        <v>3312.97</v>
      </c>
      <c r="AG478" s="491">
        <v>7392.71</v>
      </c>
      <c r="AH478" s="491">
        <v>8466.8700000000008</v>
      </c>
      <c r="AI478" s="491">
        <v>3169.16</v>
      </c>
      <c r="AJ478" s="491">
        <v>4164.92</v>
      </c>
      <c r="AK478" s="491"/>
      <c r="AL478" s="491"/>
      <c r="AM478" s="491">
        <v>22431.69</v>
      </c>
      <c r="AN478" s="491">
        <v>2051.94</v>
      </c>
      <c r="AO478" s="491">
        <v>2893</v>
      </c>
      <c r="AP478" s="491"/>
      <c r="AQ478" s="491"/>
      <c r="AR478" s="491"/>
      <c r="AS478" s="491">
        <v>1214.67</v>
      </c>
      <c r="AT478" s="491">
        <v>1230.6300000000001</v>
      </c>
      <c r="AU478" s="491">
        <v>6480.95</v>
      </c>
      <c r="AV478" s="491">
        <v>1751.44</v>
      </c>
      <c r="AW478" s="491">
        <v>2705.2</v>
      </c>
      <c r="AX478" s="491">
        <v>4289.82</v>
      </c>
      <c r="AY478" s="491">
        <v>3537</v>
      </c>
      <c r="AZ478" s="491"/>
      <c r="BA478" s="491"/>
      <c r="BB478" s="491"/>
      <c r="BC478" s="498"/>
      <c r="BD478" s="491">
        <v>9793.3799999999992</v>
      </c>
      <c r="BE478" s="491">
        <v>10347.07</v>
      </c>
      <c r="BF478" s="491">
        <v>3482.62</v>
      </c>
      <c r="BG478" s="491"/>
      <c r="BH478" s="491">
        <v>214123.63000000009</v>
      </c>
      <c r="BJ478" s="427">
        <f t="shared" si="481"/>
        <v>2000</v>
      </c>
      <c r="BK478" s="427">
        <f t="shared" si="482"/>
        <v>7000</v>
      </c>
      <c r="BL478" s="427">
        <f t="shared" si="483"/>
        <v>3000</v>
      </c>
      <c r="BM478" s="427">
        <f t="shared" si="484"/>
        <v>4000</v>
      </c>
      <c r="BN478" s="427">
        <f t="shared" si="485"/>
        <v>11000</v>
      </c>
      <c r="BO478" s="427">
        <f t="shared" si="486"/>
        <v>8000</v>
      </c>
      <c r="BP478" s="427">
        <f t="shared" si="487"/>
        <v>23000</v>
      </c>
      <c r="BQ478" s="427">
        <f t="shared" si="488"/>
        <v>23000</v>
      </c>
      <c r="BR478" s="427">
        <f t="shared" si="489"/>
        <v>23000</v>
      </c>
      <c r="BS478" s="427">
        <f t="shared" si="490"/>
        <v>1000</v>
      </c>
      <c r="BT478" s="427">
        <f t="shared" si="491"/>
        <v>11000</v>
      </c>
      <c r="BU478" s="427">
        <f t="shared" si="492"/>
        <v>6000</v>
      </c>
      <c r="BV478" s="427">
        <f t="shared" si="493"/>
        <v>1000</v>
      </c>
      <c r="BW478" s="427">
        <f t="shared" si="494"/>
        <v>8000</v>
      </c>
      <c r="BX478" s="427">
        <f t="shared" si="495"/>
        <v>4000</v>
      </c>
      <c r="BY478" s="427">
        <f t="shared" si="496"/>
        <v>2000</v>
      </c>
      <c r="BZ478" s="427">
        <f t="shared" si="497"/>
        <v>18000</v>
      </c>
      <c r="CA478" s="427">
        <f t="shared" si="498"/>
        <v>7000</v>
      </c>
      <c r="CB478" s="233">
        <f t="shared" si="499"/>
        <v>1000</v>
      </c>
      <c r="CC478" s="233">
        <f t="shared" si="500"/>
        <v>23000</v>
      </c>
      <c r="CD478" s="233">
        <f t="shared" si="501"/>
        <v>6000</v>
      </c>
      <c r="CE478" s="428">
        <f t="shared" si="508"/>
        <v>39</v>
      </c>
      <c r="CF478" s="426">
        <f t="shared" si="502"/>
        <v>9</v>
      </c>
      <c r="CG478" s="426">
        <f t="shared" si="503"/>
        <v>3</v>
      </c>
      <c r="CH478" s="426">
        <f t="shared" si="504"/>
        <v>1</v>
      </c>
      <c r="CI478" s="426">
        <f t="shared" si="505"/>
        <v>16</v>
      </c>
      <c r="CJ478" s="426">
        <f t="shared" si="506"/>
        <v>3</v>
      </c>
      <c r="CK478" s="426">
        <f t="shared" si="480"/>
        <v>5</v>
      </c>
    </row>
    <row r="479" spans="1:89">
      <c r="A479" s="253">
        <f t="shared" si="478"/>
        <v>56115</v>
      </c>
      <c r="B479" s="236" t="s">
        <v>412</v>
      </c>
      <c r="C479" s="99" t="b">
        <f t="shared" si="507"/>
        <v>1</v>
      </c>
      <c r="D479" s="492" t="s">
        <v>412</v>
      </c>
      <c r="E479" s="491">
        <v>10838.18</v>
      </c>
      <c r="F479" s="491">
        <v>3372.42</v>
      </c>
      <c r="G479" s="491">
        <v>8218.86</v>
      </c>
      <c r="H479" s="491">
        <v>6559.2600000000011</v>
      </c>
      <c r="I479" s="493">
        <v>12829.93</v>
      </c>
      <c r="J479" s="491">
        <v>9130.5</v>
      </c>
      <c r="K479" s="491">
        <v>9551.15</v>
      </c>
      <c r="L479" s="491">
        <v>12840.369999999999</v>
      </c>
      <c r="M479" s="491">
        <v>1068.28</v>
      </c>
      <c r="N479" s="491">
        <v>527.29999999999995</v>
      </c>
      <c r="O479" s="491">
        <v>970.2</v>
      </c>
      <c r="P479" s="491">
        <v>8946.1899999999987</v>
      </c>
      <c r="Q479" s="491">
        <v>7525.94</v>
      </c>
      <c r="R479" s="491">
        <v>1689.23</v>
      </c>
      <c r="S479" s="491">
        <v>10225.900000000001</v>
      </c>
      <c r="T479" s="491">
        <v>5713.6100000000006</v>
      </c>
      <c r="U479" s="491">
        <v>29614.800000000003</v>
      </c>
      <c r="V479" s="491">
        <v>344.76</v>
      </c>
      <c r="W479" s="491">
        <v>7340.7099999999991</v>
      </c>
      <c r="X479" s="491">
        <v>1593.5700000000002</v>
      </c>
      <c r="Y479" s="491">
        <v>6887.1500000000005</v>
      </c>
      <c r="Z479" s="491">
        <v>23004.700000000004</v>
      </c>
      <c r="AA479" s="491">
        <v>4688.2699999999995</v>
      </c>
      <c r="AB479" s="491">
        <v>36031</v>
      </c>
      <c r="AC479" s="491">
        <v>3112.79</v>
      </c>
      <c r="AD479" s="491">
        <v>5156.7300000000023</v>
      </c>
      <c r="AE479" s="491">
        <v>21725.67</v>
      </c>
      <c r="AF479" s="491">
        <v>6407.16</v>
      </c>
      <c r="AG479" s="491">
        <v>16467.620000000003</v>
      </c>
      <c r="AH479" s="491">
        <v>7757.66</v>
      </c>
      <c r="AI479" s="491">
        <v>9924.16</v>
      </c>
      <c r="AJ479" s="491">
        <v>18035.14</v>
      </c>
      <c r="AK479" s="491"/>
      <c r="AL479" s="491">
        <v>2524.94</v>
      </c>
      <c r="AM479" s="491"/>
      <c r="AN479" s="491">
        <v>2848.9300000000003</v>
      </c>
      <c r="AO479" s="491"/>
      <c r="AP479" s="491">
        <v>4048.7599999999998</v>
      </c>
      <c r="AQ479" s="491">
        <v>603.84</v>
      </c>
      <c r="AR479" s="491"/>
      <c r="AS479" s="491">
        <v>234</v>
      </c>
      <c r="AT479" s="491">
        <v>800.65</v>
      </c>
      <c r="AU479" s="491">
        <v>885.94</v>
      </c>
      <c r="AV479" s="491">
        <v>1243.1100000000001</v>
      </c>
      <c r="AW479" s="491">
        <v>8279.5499999999993</v>
      </c>
      <c r="AX479" s="491">
        <v>3693.09</v>
      </c>
      <c r="AY479" s="491">
        <v>596</v>
      </c>
      <c r="AZ479" s="491">
        <v>2754.81</v>
      </c>
      <c r="BA479" s="491">
        <v>377.72</v>
      </c>
      <c r="BB479" s="491"/>
      <c r="BC479" s="498">
        <v>611.28</v>
      </c>
      <c r="BD479" s="491">
        <v>13602.76</v>
      </c>
      <c r="BE479" s="491">
        <v>5755.84</v>
      </c>
      <c r="BF479" s="491">
        <v>7862.55</v>
      </c>
      <c r="BG479" s="491">
        <v>6739.6100000000006</v>
      </c>
      <c r="BH479" s="491">
        <v>371562.58999999997</v>
      </c>
      <c r="BJ479" s="427">
        <f t="shared" si="481"/>
        <v>1000</v>
      </c>
      <c r="BK479" s="427">
        <f t="shared" si="482"/>
        <v>9000</v>
      </c>
      <c r="BL479" s="427">
        <f t="shared" si="483"/>
        <v>3000</v>
      </c>
      <c r="BM479" s="427">
        <f t="shared" si="484"/>
        <v>6000</v>
      </c>
      <c r="BN479" s="427">
        <f t="shared" si="485"/>
        <v>14000</v>
      </c>
      <c r="BO479" s="427">
        <f t="shared" si="486"/>
        <v>9000</v>
      </c>
      <c r="BP479" s="427">
        <f t="shared" si="487"/>
        <v>3000</v>
      </c>
      <c r="BQ479" s="427">
        <f t="shared" si="488"/>
        <v>3000</v>
      </c>
      <c r="BR479" s="427">
        <f t="shared" si="489"/>
        <v>3000</v>
      </c>
      <c r="BS479" s="427">
        <f t="shared" si="490"/>
        <v>1000</v>
      </c>
      <c r="BT479" s="427">
        <f t="shared" si="491"/>
        <v>22000</v>
      </c>
      <c r="BU479" s="427">
        <f t="shared" si="492"/>
        <v>7000</v>
      </c>
      <c r="BV479" s="427">
        <f t="shared" si="493"/>
        <v>9000</v>
      </c>
      <c r="BW479" s="427">
        <f t="shared" si="494"/>
        <v>37000</v>
      </c>
      <c r="BX479" s="427">
        <f t="shared" si="495"/>
        <v>22000</v>
      </c>
      <c r="BY479" s="427">
        <f t="shared" si="496"/>
        <v>2000</v>
      </c>
      <c r="BZ479" s="427">
        <f t="shared" si="497"/>
        <v>30000</v>
      </c>
      <c r="CA479" s="427">
        <f t="shared" si="498"/>
        <v>14000</v>
      </c>
      <c r="CB479" s="233">
        <f t="shared" si="499"/>
        <v>1000</v>
      </c>
      <c r="CC479" s="233">
        <f t="shared" si="500"/>
        <v>37000</v>
      </c>
      <c r="CD479" s="233">
        <f t="shared" si="501"/>
        <v>8000</v>
      </c>
      <c r="CE479" s="428">
        <f t="shared" si="508"/>
        <v>50</v>
      </c>
      <c r="CF479" s="426">
        <f t="shared" si="502"/>
        <v>13</v>
      </c>
      <c r="CG479" s="426">
        <f t="shared" si="503"/>
        <v>4</v>
      </c>
      <c r="CH479" s="426">
        <f t="shared" si="504"/>
        <v>1</v>
      </c>
      <c r="CI479" s="426">
        <f t="shared" si="505"/>
        <v>21</v>
      </c>
      <c r="CJ479" s="426">
        <f t="shared" si="506"/>
        <v>4</v>
      </c>
      <c r="CK479" s="426">
        <f t="shared" si="480"/>
        <v>5</v>
      </c>
    </row>
    <row r="480" spans="1:89">
      <c r="A480" s="253">
        <f t="shared" si="478"/>
        <v>56116</v>
      </c>
      <c r="B480" s="236" t="s">
        <v>413</v>
      </c>
      <c r="C480" s="99" t="b">
        <f t="shared" si="507"/>
        <v>1</v>
      </c>
      <c r="D480" s="492" t="s">
        <v>413</v>
      </c>
      <c r="E480" s="491">
        <v>22467.399999999998</v>
      </c>
      <c r="F480" s="491">
        <v>12395.61</v>
      </c>
      <c r="G480" s="491">
        <v>19384.740000000002</v>
      </c>
      <c r="H480" s="491">
        <v>18119.14</v>
      </c>
      <c r="I480" s="493">
        <v>12160.599999999999</v>
      </c>
      <c r="J480" s="491">
        <v>18427.349999999999</v>
      </c>
      <c r="K480" s="491"/>
      <c r="L480" s="491">
        <v>2600</v>
      </c>
      <c r="M480" s="491"/>
      <c r="N480" s="491"/>
      <c r="O480" s="491">
        <v>3261.56</v>
      </c>
      <c r="P480" s="491">
        <v>25271.53</v>
      </c>
      <c r="Q480" s="491">
        <v>86931.53</v>
      </c>
      <c r="R480" s="491">
        <v>5710.71</v>
      </c>
      <c r="S480" s="491">
        <v>28643.22</v>
      </c>
      <c r="T480" s="491">
        <v>8229.17</v>
      </c>
      <c r="U480" s="491">
        <v>19000</v>
      </c>
      <c r="V480" s="491">
        <v>5263.51</v>
      </c>
      <c r="W480" s="491">
        <v>42622.13</v>
      </c>
      <c r="X480" s="491">
        <v>34021.89</v>
      </c>
      <c r="Y480" s="491">
        <v>15404.64</v>
      </c>
      <c r="Z480" s="491">
        <v>48582.9</v>
      </c>
      <c r="AA480" s="491">
        <v>18312.25</v>
      </c>
      <c r="AB480" s="491">
        <v>60080</v>
      </c>
      <c r="AC480" s="491">
        <v>12832.400000000001</v>
      </c>
      <c r="AD480" s="491">
        <v>8207.619999999999</v>
      </c>
      <c r="AE480" s="491">
        <v>56561.99</v>
      </c>
      <c r="AF480" s="491">
        <v>15288.82</v>
      </c>
      <c r="AG480" s="491">
        <v>40054.720000000001</v>
      </c>
      <c r="AH480" s="491">
        <v>36917.11</v>
      </c>
      <c r="AI480" s="491">
        <v>12531.84</v>
      </c>
      <c r="AJ480" s="491">
        <v>15943.18</v>
      </c>
      <c r="AK480" s="491">
        <v>1502.75</v>
      </c>
      <c r="AL480" s="491"/>
      <c r="AM480" s="491"/>
      <c r="AN480" s="491">
        <v>2845.45</v>
      </c>
      <c r="AO480" s="491"/>
      <c r="AP480" s="491">
        <v>7537</v>
      </c>
      <c r="AQ480" s="491"/>
      <c r="AR480" s="491"/>
      <c r="AS480" s="491"/>
      <c r="AT480" s="491"/>
      <c r="AU480" s="491"/>
      <c r="AV480" s="491"/>
      <c r="AW480" s="491"/>
      <c r="AX480" s="491"/>
      <c r="AY480" s="491"/>
      <c r="AZ480" s="491"/>
      <c r="BA480" s="491"/>
      <c r="BB480" s="491"/>
      <c r="BC480" s="498"/>
      <c r="BD480" s="491">
        <v>21699.960000000003</v>
      </c>
      <c r="BE480" s="491">
        <v>179.3</v>
      </c>
      <c r="BF480" s="491">
        <v>21770.63</v>
      </c>
      <c r="BG480" s="491">
        <v>14582.49</v>
      </c>
      <c r="BH480" s="491">
        <v>775345.14</v>
      </c>
      <c r="BJ480" s="427">
        <f t="shared" si="481"/>
        <v>3000</v>
      </c>
      <c r="BK480" s="427">
        <f t="shared" si="482"/>
        <v>8000</v>
      </c>
      <c r="BL480" s="427">
        <f t="shared" si="483"/>
        <v>6000</v>
      </c>
      <c r="BM480" s="427">
        <f t="shared" si="484"/>
        <v>1000</v>
      </c>
      <c r="BN480" s="427">
        <f t="shared" si="485"/>
        <v>22000</v>
      </c>
      <c r="BO480" s="427">
        <f t="shared" si="486"/>
        <v>15000</v>
      </c>
      <c r="BP480" s="427">
        <f t="shared" si="487"/>
        <v>2000</v>
      </c>
      <c r="BQ480" s="427">
        <f t="shared" si="488"/>
        <v>2000</v>
      </c>
      <c r="BR480" s="427">
        <f t="shared" si="489"/>
        <v>2000</v>
      </c>
      <c r="BS480" s="427">
        <f t="shared" si="490"/>
        <v>4000</v>
      </c>
      <c r="BT480" s="427">
        <f t="shared" si="491"/>
        <v>87000</v>
      </c>
      <c r="BU480" s="427">
        <f t="shared" si="492"/>
        <v>24000</v>
      </c>
      <c r="BV480" s="427">
        <f t="shared" si="493"/>
        <v>16000</v>
      </c>
      <c r="BW480" s="427">
        <f t="shared" si="494"/>
        <v>61000</v>
      </c>
      <c r="BX480" s="427">
        <f t="shared" si="495"/>
        <v>36000</v>
      </c>
      <c r="BY480" s="427">
        <f t="shared" si="496"/>
        <v>3000</v>
      </c>
      <c r="BZ480" s="427">
        <f t="shared" si="497"/>
        <v>41000</v>
      </c>
      <c r="CA480" s="427">
        <f t="shared" si="498"/>
        <v>21000</v>
      </c>
      <c r="CB480" s="233">
        <f t="shared" si="499"/>
        <v>1000</v>
      </c>
      <c r="CC480" s="233">
        <f t="shared" si="500"/>
        <v>87000</v>
      </c>
      <c r="CD480" s="233">
        <f t="shared" si="501"/>
        <v>22000</v>
      </c>
      <c r="CE480" s="428">
        <f t="shared" si="508"/>
        <v>36</v>
      </c>
      <c r="CF480" s="426">
        <f t="shared" si="502"/>
        <v>2</v>
      </c>
      <c r="CG480" s="426">
        <f t="shared" si="503"/>
        <v>4</v>
      </c>
      <c r="CH480" s="426">
        <f t="shared" si="504"/>
        <v>1</v>
      </c>
      <c r="CI480" s="426">
        <f t="shared" si="505"/>
        <v>18</v>
      </c>
      <c r="CJ480" s="426">
        <f t="shared" si="506"/>
        <v>4</v>
      </c>
      <c r="CK480" s="426">
        <f t="shared" si="480"/>
        <v>5</v>
      </c>
    </row>
    <row r="481" spans="1:89" ht="24">
      <c r="A481" s="253">
        <f t="shared" si="478"/>
        <v>56117</v>
      </c>
      <c r="B481" s="236" t="s">
        <v>414</v>
      </c>
      <c r="C481" s="99" t="b">
        <f t="shared" si="507"/>
        <v>1</v>
      </c>
      <c r="D481" s="492" t="s">
        <v>414</v>
      </c>
      <c r="E481" s="491"/>
      <c r="F481" s="491"/>
      <c r="G481" s="491"/>
      <c r="H481" s="491">
        <v>16933.490000000002</v>
      </c>
      <c r="I481" s="493"/>
      <c r="J481" s="491"/>
      <c r="K481" s="491">
        <v>777.03</v>
      </c>
      <c r="L481" s="491">
        <v>1187.5</v>
      </c>
      <c r="M481" s="491"/>
      <c r="N481" s="491"/>
      <c r="O481" s="491"/>
      <c r="P481" s="491">
        <v>571.5</v>
      </c>
      <c r="Q481" s="491"/>
      <c r="R481" s="491"/>
      <c r="S481" s="491">
        <v>6770.17</v>
      </c>
      <c r="T481" s="491">
        <v>7393.77</v>
      </c>
      <c r="U481" s="491"/>
      <c r="V481" s="491"/>
      <c r="W481" s="491">
        <v>1501.08</v>
      </c>
      <c r="X481" s="491">
        <v>1059.5</v>
      </c>
      <c r="Y481" s="491">
        <v>1997.45</v>
      </c>
      <c r="Z481" s="491">
        <v>14772.92</v>
      </c>
      <c r="AA481" s="491"/>
      <c r="AB481" s="491">
        <v>13325</v>
      </c>
      <c r="AC481" s="491">
        <v>2098.87</v>
      </c>
      <c r="AD481" s="491">
        <v>5194.25</v>
      </c>
      <c r="AE481" s="491"/>
      <c r="AF481" s="491"/>
      <c r="AG481" s="491">
        <v>8655.31</v>
      </c>
      <c r="AH481" s="491">
        <v>3201</v>
      </c>
      <c r="AI481" s="491">
        <v>2669.42</v>
      </c>
      <c r="AJ481" s="491">
        <v>3606.8599999999997</v>
      </c>
      <c r="AK481" s="491"/>
      <c r="AL481" s="491"/>
      <c r="AM481" s="491">
        <v>5207.67</v>
      </c>
      <c r="AN481" s="491"/>
      <c r="AO481" s="491">
        <v>1577.5</v>
      </c>
      <c r="AP481" s="491"/>
      <c r="AQ481" s="491">
        <v>271.52999999999997</v>
      </c>
      <c r="AR481" s="491"/>
      <c r="AS481" s="491"/>
      <c r="AT481" s="491"/>
      <c r="AU481" s="491">
        <v>3831.34</v>
      </c>
      <c r="AV481" s="491">
        <v>176.74</v>
      </c>
      <c r="AW481" s="491">
        <v>1336.28</v>
      </c>
      <c r="AX481" s="491"/>
      <c r="AY481" s="491"/>
      <c r="AZ481" s="491">
        <v>32853</v>
      </c>
      <c r="BA481" s="491"/>
      <c r="BB481" s="491"/>
      <c r="BC481" s="498"/>
      <c r="BD481" s="491">
        <v>17836.61</v>
      </c>
      <c r="BE481" s="491">
        <v>443.75</v>
      </c>
      <c r="BF481" s="491">
        <v>2558.15</v>
      </c>
      <c r="BG481" s="491">
        <v>120.75</v>
      </c>
      <c r="BH481" s="491">
        <v>157928.43999999997</v>
      </c>
      <c r="BJ481" s="427">
        <f t="shared" si="481"/>
        <v>1000</v>
      </c>
      <c r="BK481" s="427">
        <f t="shared" si="482"/>
        <v>33000</v>
      </c>
      <c r="BL481" s="427">
        <f t="shared" si="483"/>
        <v>7000</v>
      </c>
      <c r="BM481" s="427">
        <f t="shared" si="484"/>
        <v>1000</v>
      </c>
      <c r="BN481" s="427">
        <f t="shared" si="485"/>
        <v>18000</v>
      </c>
      <c r="BO481" s="427">
        <f t="shared" si="486"/>
        <v>6000</v>
      </c>
      <c r="BP481" s="427">
        <f t="shared" si="487"/>
        <v>6000</v>
      </c>
      <c r="BQ481" s="427">
        <f t="shared" si="488"/>
        <v>6000</v>
      </c>
      <c r="BR481" s="427">
        <f t="shared" si="489"/>
        <v>6000</v>
      </c>
      <c r="BS481" s="427">
        <f t="shared" si="490"/>
        <v>1000</v>
      </c>
      <c r="BT481" s="427">
        <f t="shared" si="491"/>
        <v>17000</v>
      </c>
      <c r="BU481" s="427">
        <f t="shared" si="492"/>
        <v>6000</v>
      </c>
      <c r="BV481" s="427">
        <f t="shared" si="493"/>
        <v>4000</v>
      </c>
      <c r="BW481" s="427">
        <f t="shared" si="494"/>
        <v>15000</v>
      </c>
      <c r="BX481" s="427">
        <f t="shared" si="495"/>
        <v>11000</v>
      </c>
      <c r="BY481" s="427">
        <f t="shared" si="496"/>
        <v>1000</v>
      </c>
      <c r="BZ481" s="427">
        <f t="shared" si="497"/>
        <v>9000</v>
      </c>
      <c r="CA481" s="427">
        <f t="shared" si="498"/>
        <v>3000</v>
      </c>
      <c r="CB481" s="233">
        <f t="shared" si="499"/>
        <v>1000</v>
      </c>
      <c r="CC481" s="233">
        <f t="shared" si="500"/>
        <v>33000</v>
      </c>
      <c r="CD481" s="233">
        <f t="shared" si="501"/>
        <v>6000</v>
      </c>
      <c r="CE481" s="428">
        <f t="shared" si="508"/>
        <v>28</v>
      </c>
      <c r="CF481" s="426">
        <f t="shared" si="502"/>
        <v>6</v>
      </c>
      <c r="CG481" s="426">
        <f t="shared" si="503"/>
        <v>4</v>
      </c>
      <c r="CH481" s="426">
        <f t="shared" si="504"/>
        <v>1</v>
      </c>
      <c r="CI481" s="426">
        <f t="shared" si="505"/>
        <v>9</v>
      </c>
      <c r="CJ481" s="426">
        <f t="shared" si="506"/>
        <v>3</v>
      </c>
      <c r="CK481" s="426">
        <f t="shared" si="480"/>
        <v>3</v>
      </c>
    </row>
    <row r="482" spans="1:89">
      <c r="A482" s="253">
        <f t="shared" si="478"/>
        <v>56201</v>
      </c>
      <c r="B482" s="236" t="s">
        <v>415</v>
      </c>
      <c r="C482" s="99" t="b">
        <f t="shared" si="507"/>
        <v>1</v>
      </c>
      <c r="D482" s="492" t="s">
        <v>415</v>
      </c>
      <c r="E482" s="491">
        <v>265201.59000000003</v>
      </c>
      <c r="F482" s="491"/>
      <c r="G482" s="491">
        <v>143822.28999999998</v>
      </c>
      <c r="H482" s="491">
        <v>229131.16999999998</v>
      </c>
      <c r="I482" s="493">
        <v>843989.39</v>
      </c>
      <c r="J482" s="491">
        <v>333078.13</v>
      </c>
      <c r="K482" s="491">
        <v>292861.40000000002</v>
      </c>
      <c r="L482" s="491">
        <v>618809.07000000007</v>
      </c>
      <c r="M482" s="491"/>
      <c r="N482" s="491"/>
      <c r="O482" s="491"/>
      <c r="P482" s="491">
        <v>97456.47</v>
      </c>
      <c r="Q482" s="491">
        <v>248567.28</v>
      </c>
      <c r="R482" s="491"/>
      <c r="S482" s="491">
        <v>148685.55000000002</v>
      </c>
      <c r="T482" s="491">
        <v>125312.12000000001</v>
      </c>
      <c r="U482" s="491">
        <v>205949.56</v>
      </c>
      <c r="V482" s="491"/>
      <c r="W482" s="491">
        <v>170861.03000000003</v>
      </c>
      <c r="X482" s="491">
        <v>327894.25</v>
      </c>
      <c r="Y482" s="491">
        <v>25117.58</v>
      </c>
      <c r="Z482" s="491">
        <v>660802.43999999994</v>
      </c>
      <c r="AA482" s="491">
        <v>221615.03</v>
      </c>
      <c r="AB482" s="491">
        <v>1700851</v>
      </c>
      <c r="AC482" s="491"/>
      <c r="AD482" s="491">
        <v>686.87</v>
      </c>
      <c r="AE482" s="491">
        <v>182784.11</v>
      </c>
      <c r="AF482" s="491">
        <v>37118.21</v>
      </c>
      <c r="AG482" s="491">
        <v>778789.22999999986</v>
      </c>
      <c r="AH482" s="491">
        <v>325170.16000000003</v>
      </c>
      <c r="AI482" s="491">
        <v>115137.71</v>
      </c>
      <c r="AJ482" s="491">
        <v>357476.45</v>
      </c>
      <c r="AK482" s="491">
        <v>82877.990000000005</v>
      </c>
      <c r="AL482" s="491">
        <v>44581.31</v>
      </c>
      <c r="AM482" s="491">
        <v>71729.569999999992</v>
      </c>
      <c r="AN482" s="491">
        <v>18471.05</v>
      </c>
      <c r="AO482" s="491">
        <v>5925.54</v>
      </c>
      <c r="AP482" s="491">
        <v>60055.42</v>
      </c>
      <c r="AQ482" s="491"/>
      <c r="AR482" s="491">
        <v>2641</v>
      </c>
      <c r="AS482" s="491">
        <v>5136.43</v>
      </c>
      <c r="AT482" s="491">
        <v>6483.54</v>
      </c>
      <c r="AU482" s="491">
        <v>58663.34</v>
      </c>
      <c r="AV482" s="491"/>
      <c r="AW482" s="491">
        <v>5581.06</v>
      </c>
      <c r="AX482" s="491"/>
      <c r="AY482" s="491">
        <v>13655</v>
      </c>
      <c r="AZ482" s="491">
        <v>23475.93</v>
      </c>
      <c r="BA482" s="491"/>
      <c r="BB482" s="491">
        <v>16546.05</v>
      </c>
      <c r="BC482" s="498"/>
      <c r="BD482" s="491">
        <v>290564.32</v>
      </c>
      <c r="BE482" s="491"/>
      <c r="BF482" s="491">
        <v>24914.37</v>
      </c>
      <c r="BG482" s="491"/>
      <c r="BH482" s="491">
        <v>9188470.0099999998</v>
      </c>
      <c r="BJ482" s="427">
        <f t="shared" si="481"/>
        <v>3000</v>
      </c>
      <c r="BK482" s="427">
        <f t="shared" si="482"/>
        <v>61000</v>
      </c>
      <c r="BL482" s="427">
        <f t="shared" si="483"/>
        <v>20000</v>
      </c>
      <c r="BM482" s="427">
        <f t="shared" si="484"/>
        <v>25000</v>
      </c>
      <c r="BN482" s="427">
        <f t="shared" si="485"/>
        <v>291000</v>
      </c>
      <c r="BO482" s="427">
        <f t="shared" si="486"/>
        <v>158000</v>
      </c>
      <c r="BP482" s="427">
        <f t="shared" si="487"/>
        <v>45000</v>
      </c>
      <c r="BQ482" s="427">
        <f t="shared" si="488"/>
        <v>83000</v>
      </c>
      <c r="BR482" s="427">
        <f t="shared" si="489"/>
        <v>67000</v>
      </c>
      <c r="BS482" s="427">
        <f t="shared" si="490"/>
        <v>1000</v>
      </c>
      <c r="BT482" s="427">
        <f t="shared" si="491"/>
        <v>334000</v>
      </c>
      <c r="BU482" s="427">
        <f t="shared" si="492"/>
        <v>187000</v>
      </c>
      <c r="BV482" s="427">
        <f t="shared" si="493"/>
        <v>144000</v>
      </c>
      <c r="BW482" s="427">
        <f t="shared" si="494"/>
        <v>1701000</v>
      </c>
      <c r="BX482" s="427">
        <f t="shared" si="495"/>
        <v>716000</v>
      </c>
      <c r="BY482" s="427">
        <f t="shared" si="496"/>
        <v>98000</v>
      </c>
      <c r="BZ482" s="427">
        <f t="shared" si="497"/>
        <v>844000</v>
      </c>
      <c r="CA482" s="427">
        <f t="shared" si="498"/>
        <v>427000</v>
      </c>
      <c r="CB482" s="233">
        <f t="shared" si="499"/>
        <v>1000</v>
      </c>
      <c r="CC482" s="233">
        <f t="shared" si="500"/>
        <v>1701000</v>
      </c>
      <c r="CD482" s="233">
        <f t="shared" si="501"/>
        <v>225000</v>
      </c>
      <c r="CE482" s="428">
        <f t="shared" si="508"/>
        <v>41</v>
      </c>
      <c r="CF482" s="426">
        <f t="shared" si="502"/>
        <v>11</v>
      </c>
      <c r="CG482" s="426">
        <f t="shared" si="503"/>
        <v>2</v>
      </c>
      <c r="CH482" s="426">
        <f t="shared" si="504"/>
        <v>3</v>
      </c>
      <c r="CI482" s="426">
        <f t="shared" si="505"/>
        <v>14</v>
      </c>
      <c r="CJ482" s="426">
        <f t="shared" si="506"/>
        <v>4</v>
      </c>
      <c r="CK482" s="426">
        <f t="shared" si="480"/>
        <v>5</v>
      </c>
    </row>
    <row r="483" spans="1:89">
      <c r="A483" s="253">
        <f t="shared" ref="A483:A549" si="509">LEFT(B483,5)*1</f>
        <v>56202</v>
      </c>
      <c r="B483" s="236" t="s">
        <v>416</v>
      </c>
      <c r="C483" s="99" t="b">
        <f t="shared" si="507"/>
        <v>1</v>
      </c>
      <c r="D483" s="492" t="s">
        <v>416</v>
      </c>
      <c r="E483" s="491">
        <v>27823.96</v>
      </c>
      <c r="F483" s="491">
        <v>10105.369999999999</v>
      </c>
      <c r="G483" s="491">
        <v>4913.6400000000003</v>
      </c>
      <c r="H483" s="491">
        <v>185670.46</v>
      </c>
      <c r="I483" s="493">
        <v>528367.56999999995</v>
      </c>
      <c r="J483" s="491">
        <v>20093.86</v>
      </c>
      <c r="K483" s="491">
        <v>6209.98</v>
      </c>
      <c r="L483" s="491">
        <v>31273.96</v>
      </c>
      <c r="M483" s="491"/>
      <c r="N483" s="491">
        <v>573.16</v>
      </c>
      <c r="O483" s="491">
        <v>62731.590000000011</v>
      </c>
      <c r="P483" s="491">
        <v>8725.64</v>
      </c>
      <c r="Q483" s="491">
        <v>22539.120000000003</v>
      </c>
      <c r="R483" s="491"/>
      <c r="S483" s="491">
        <v>10787.93</v>
      </c>
      <c r="T483" s="491"/>
      <c r="U483" s="491">
        <v>8516.48</v>
      </c>
      <c r="V483" s="491">
        <v>7231.4400000000005</v>
      </c>
      <c r="W483" s="491">
        <v>12668.599999999999</v>
      </c>
      <c r="X483" s="491">
        <v>9455.49</v>
      </c>
      <c r="Y483" s="491">
        <v>7695.27</v>
      </c>
      <c r="Z483" s="491">
        <v>14575.75</v>
      </c>
      <c r="AA483" s="491">
        <v>4251.49</v>
      </c>
      <c r="AB483" s="491">
        <v>114900</v>
      </c>
      <c r="AC483" s="491">
        <v>10895.48</v>
      </c>
      <c r="AD483" s="491">
        <v>19300.060000000001</v>
      </c>
      <c r="AE483" s="491">
        <v>31425.489999999998</v>
      </c>
      <c r="AF483" s="491">
        <v>7426.89</v>
      </c>
      <c r="AG483" s="491">
        <v>219746.02000000002</v>
      </c>
      <c r="AH483" s="491">
        <v>301753.15999999997</v>
      </c>
      <c r="AI483" s="491">
        <v>17163.169999999998</v>
      </c>
      <c r="AJ483" s="491">
        <v>40458.959999999999</v>
      </c>
      <c r="AK483" s="491"/>
      <c r="AL483" s="491"/>
      <c r="AM483" s="491">
        <v>39379.08</v>
      </c>
      <c r="AN483" s="491"/>
      <c r="AO483" s="491"/>
      <c r="AP483" s="491"/>
      <c r="AQ483" s="491"/>
      <c r="AR483" s="491"/>
      <c r="AS483" s="491">
        <v>4586.3500000000004</v>
      </c>
      <c r="AT483" s="491"/>
      <c r="AU483" s="491"/>
      <c r="AV483" s="491"/>
      <c r="AW483" s="491">
        <v>100.81</v>
      </c>
      <c r="AX483" s="491"/>
      <c r="AY483" s="491"/>
      <c r="AZ483" s="491"/>
      <c r="BA483" s="491"/>
      <c r="BB483" s="491"/>
      <c r="BC483" s="498"/>
      <c r="BD483" s="491">
        <v>10403.93</v>
      </c>
      <c r="BE483" s="491">
        <v>5747.45</v>
      </c>
      <c r="BF483" s="491">
        <v>5098.2299999999996</v>
      </c>
      <c r="BG483" s="491">
        <v>17760.25</v>
      </c>
      <c r="BH483" s="491">
        <v>1830356.09</v>
      </c>
      <c r="BJ483" s="427">
        <f t="shared" si="481"/>
        <v>1000</v>
      </c>
      <c r="BK483" s="427">
        <f t="shared" si="482"/>
        <v>5000</v>
      </c>
      <c r="BL483" s="427">
        <f t="shared" si="483"/>
        <v>3000</v>
      </c>
      <c r="BM483" s="427">
        <f t="shared" si="484"/>
        <v>6000</v>
      </c>
      <c r="BN483" s="427">
        <f t="shared" si="485"/>
        <v>18000</v>
      </c>
      <c r="BO483" s="427">
        <f t="shared" si="486"/>
        <v>10000</v>
      </c>
      <c r="BP483" s="427">
        <f t="shared" si="487"/>
        <v>40000</v>
      </c>
      <c r="BQ483" s="427">
        <f t="shared" si="488"/>
        <v>40000</v>
      </c>
      <c r="BR483" s="427">
        <f t="shared" si="489"/>
        <v>40000</v>
      </c>
      <c r="BS483" s="427">
        <f t="shared" si="490"/>
        <v>1000</v>
      </c>
      <c r="BT483" s="427">
        <f t="shared" si="491"/>
        <v>302000</v>
      </c>
      <c r="BU483" s="427">
        <f t="shared" si="492"/>
        <v>45000</v>
      </c>
      <c r="BV483" s="427">
        <f t="shared" si="493"/>
        <v>5000</v>
      </c>
      <c r="BW483" s="427">
        <f t="shared" si="494"/>
        <v>115000</v>
      </c>
      <c r="BX483" s="427">
        <f t="shared" si="495"/>
        <v>44000</v>
      </c>
      <c r="BY483" s="427">
        <f t="shared" si="496"/>
        <v>9000</v>
      </c>
      <c r="BZ483" s="427">
        <f t="shared" si="497"/>
        <v>529000</v>
      </c>
      <c r="CA483" s="427">
        <f t="shared" si="498"/>
        <v>118000</v>
      </c>
      <c r="CB483" s="233">
        <f t="shared" si="499"/>
        <v>1000</v>
      </c>
      <c r="CC483" s="233">
        <f t="shared" si="500"/>
        <v>529000</v>
      </c>
      <c r="CD483" s="233">
        <f t="shared" si="501"/>
        <v>51000</v>
      </c>
      <c r="CE483" s="428">
        <f t="shared" si="508"/>
        <v>36</v>
      </c>
      <c r="CF483" s="426">
        <f t="shared" si="502"/>
        <v>2</v>
      </c>
      <c r="CG483" s="426">
        <f t="shared" si="503"/>
        <v>4</v>
      </c>
      <c r="CH483" s="426">
        <f t="shared" si="504"/>
        <v>1</v>
      </c>
      <c r="CI483" s="426">
        <f t="shared" si="505"/>
        <v>18</v>
      </c>
      <c r="CJ483" s="426">
        <f t="shared" si="506"/>
        <v>4</v>
      </c>
      <c r="CK483" s="426">
        <f t="shared" si="480"/>
        <v>5</v>
      </c>
    </row>
    <row r="484" spans="1:89">
      <c r="A484" s="253">
        <f t="shared" si="509"/>
        <v>56203</v>
      </c>
      <c r="B484" s="236" t="s">
        <v>417</v>
      </c>
      <c r="C484" s="99" t="b">
        <f t="shared" si="507"/>
        <v>1</v>
      </c>
      <c r="D484" s="492" t="s">
        <v>417</v>
      </c>
      <c r="E484" s="491">
        <v>658.2</v>
      </c>
      <c r="F484" s="491"/>
      <c r="G484" s="491">
        <v>28992.38</v>
      </c>
      <c r="H484" s="491">
        <v>4763.38</v>
      </c>
      <c r="I484" s="493"/>
      <c r="J484" s="491"/>
      <c r="K484" s="491">
        <v>2814.05</v>
      </c>
      <c r="L484" s="491"/>
      <c r="M484" s="491"/>
      <c r="N484" s="491">
        <v>51125.549999999996</v>
      </c>
      <c r="O484" s="491"/>
      <c r="P484" s="491">
        <v>6004.51</v>
      </c>
      <c r="Q484" s="491"/>
      <c r="R484" s="491"/>
      <c r="S484" s="491">
        <v>72973.680000000008</v>
      </c>
      <c r="T484" s="491">
        <v>154600.32000000001</v>
      </c>
      <c r="U484" s="491"/>
      <c r="V484" s="491"/>
      <c r="W484" s="491">
        <v>295176.58999999997</v>
      </c>
      <c r="X484" s="491"/>
      <c r="Y484" s="491">
        <v>100925.99</v>
      </c>
      <c r="Z484" s="491">
        <v>45413.46</v>
      </c>
      <c r="AA484" s="491"/>
      <c r="AB484" s="491"/>
      <c r="AC484" s="491"/>
      <c r="AD484" s="491">
        <v>96007.010000000009</v>
      </c>
      <c r="AE484" s="491"/>
      <c r="AF484" s="491">
        <v>869.2</v>
      </c>
      <c r="AG484" s="491">
        <v>443676.74999999988</v>
      </c>
      <c r="AH484" s="491"/>
      <c r="AI484" s="491"/>
      <c r="AJ484" s="491">
        <v>10440.859999999999</v>
      </c>
      <c r="AK484" s="491"/>
      <c r="AL484" s="491"/>
      <c r="AM484" s="491"/>
      <c r="AN484" s="491"/>
      <c r="AO484" s="491"/>
      <c r="AP484" s="491"/>
      <c r="AQ484" s="491"/>
      <c r="AR484" s="491"/>
      <c r="AS484" s="491"/>
      <c r="AT484" s="491"/>
      <c r="AU484" s="491"/>
      <c r="AV484" s="491"/>
      <c r="AW484" s="491"/>
      <c r="AX484" s="491"/>
      <c r="AY484" s="491"/>
      <c r="AZ484" s="491"/>
      <c r="BA484" s="491">
        <v>12178.35</v>
      </c>
      <c r="BB484" s="491"/>
      <c r="BC484" s="498"/>
      <c r="BD484" s="491"/>
      <c r="BE484" s="491"/>
      <c r="BF484" s="491"/>
      <c r="BG484" s="491">
        <v>61877.5</v>
      </c>
      <c r="BH484" s="491">
        <v>1388497.78</v>
      </c>
      <c r="BJ484" s="427">
        <f t="shared" si="481"/>
        <v>13000</v>
      </c>
      <c r="BK484" s="427">
        <f t="shared" si="482"/>
        <v>13000</v>
      </c>
      <c r="BL484" s="427">
        <f t="shared" si="483"/>
        <v>13000</v>
      </c>
      <c r="BM484" s="427">
        <f t="shared" si="484"/>
        <v>62000</v>
      </c>
      <c r="BN484" s="427">
        <f t="shared" si="485"/>
        <v>62000</v>
      </c>
      <c r="BO484" s="427">
        <f t="shared" si="486"/>
        <v>62000</v>
      </c>
      <c r="BP484" s="427">
        <f t="shared" si="487"/>
        <v>0</v>
      </c>
      <c r="BQ484" s="427">
        <f t="shared" si="488"/>
        <v>0</v>
      </c>
      <c r="BR484" s="427">
        <f t="shared" si="489"/>
        <v>0</v>
      </c>
      <c r="BS484" s="427">
        <f t="shared" si="490"/>
        <v>1000</v>
      </c>
      <c r="BT484" s="427">
        <f t="shared" si="491"/>
        <v>296000</v>
      </c>
      <c r="BU484" s="427">
        <f t="shared" si="492"/>
        <v>81000</v>
      </c>
      <c r="BV484" s="427">
        <f t="shared" si="493"/>
        <v>11000</v>
      </c>
      <c r="BW484" s="427">
        <f t="shared" si="494"/>
        <v>46000</v>
      </c>
      <c r="BX484" s="427">
        <f t="shared" si="495"/>
        <v>29000</v>
      </c>
      <c r="BY484" s="427">
        <f t="shared" si="496"/>
        <v>7000</v>
      </c>
      <c r="BZ484" s="427">
        <f t="shared" si="497"/>
        <v>444000</v>
      </c>
      <c r="CA484" s="427">
        <f t="shared" si="498"/>
        <v>225000</v>
      </c>
      <c r="CB484" s="233">
        <f t="shared" si="499"/>
        <v>1000</v>
      </c>
      <c r="CC484" s="233">
        <f t="shared" si="500"/>
        <v>444000</v>
      </c>
      <c r="CD484" s="233">
        <f t="shared" si="501"/>
        <v>82000</v>
      </c>
      <c r="CE484" s="428">
        <f t="shared" si="508"/>
        <v>17</v>
      </c>
      <c r="CF484" s="426">
        <f t="shared" si="502"/>
        <v>1</v>
      </c>
      <c r="CG484" s="426">
        <f t="shared" si="503"/>
        <v>1</v>
      </c>
      <c r="CH484" s="426">
        <f t="shared" si="504"/>
        <v>0</v>
      </c>
      <c r="CI484" s="426">
        <f t="shared" si="505"/>
        <v>10</v>
      </c>
      <c r="CJ484" s="426">
        <f t="shared" si="506"/>
        <v>3</v>
      </c>
      <c r="CK484" s="426">
        <f t="shared" si="480"/>
        <v>1</v>
      </c>
    </row>
    <row r="485" spans="1:89">
      <c r="A485" s="253">
        <f t="shared" si="509"/>
        <v>56204</v>
      </c>
      <c r="B485" s="236" t="s">
        <v>418</v>
      </c>
      <c r="C485" s="99" t="b">
        <f t="shared" si="507"/>
        <v>1</v>
      </c>
      <c r="D485" s="492" t="s">
        <v>418</v>
      </c>
      <c r="E485" s="491">
        <v>1072.3699999999999</v>
      </c>
      <c r="F485" s="491">
        <v>64213.039999999994</v>
      </c>
      <c r="G485" s="491"/>
      <c r="H485" s="491">
        <v>41917.530000000006</v>
      </c>
      <c r="I485" s="493"/>
      <c r="J485" s="491"/>
      <c r="K485" s="491">
        <v>482.84</v>
      </c>
      <c r="L485" s="491"/>
      <c r="M485" s="491"/>
      <c r="N485" s="491"/>
      <c r="O485" s="491">
        <v>2008.4</v>
      </c>
      <c r="P485" s="491"/>
      <c r="Q485" s="491">
        <v>255.9</v>
      </c>
      <c r="R485" s="491"/>
      <c r="S485" s="491">
        <v>413</v>
      </c>
      <c r="T485" s="491">
        <v>22487.85</v>
      </c>
      <c r="U485" s="491"/>
      <c r="V485" s="491">
        <v>1132.31</v>
      </c>
      <c r="W485" s="491">
        <v>667</v>
      </c>
      <c r="X485" s="491"/>
      <c r="Y485" s="491">
        <v>71892.090000000011</v>
      </c>
      <c r="Z485" s="491"/>
      <c r="AA485" s="491">
        <v>461.65</v>
      </c>
      <c r="AB485" s="491">
        <v>181</v>
      </c>
      <c r="AC485" s="491">
        <v>1664.51</v>
      </c>
      <c r="AD485" s="491">
        <v>2880.6800000000003</v>
      </c>
      <c r="AE485" s="491">
        <v>12328.3</v>
      </c>
      <c r="AF485" s="491">
        <v>24970.78</v>
      </c>
      <c r="AG485" s="491"/>
      <c r="AH485" s="491"/>
      <c r="AI485" s="491"/>
      <c r="AJ485" s="491"/>
      <c r="AK485" s="491">
        <v>1746.0199999999998</v>
      </c>
      <c r="AL485" s="491"/>
      <c r="AM485" s="491"/>
      <c r="AN485" s="491"/>
      <c r="AO485" s="491">
        <v>6262.82</v>
      </c>
      <c r="AP485" s="491"/>
      <c r="AQ485" s="491">
        <v>13486.060000000001</v>
      </c>
      <c r="AR485" s="491"/>
      <c r="AS485" s="491"/>
      <c r="AT485" s="491"/>
      <c r="AU485" s="491"/>
      <c r="AV485" s="491"/>
      <c r="AW485" s="491"/>
      <c r="AX485" s="491"/>
      <c r="AY485" s="491"/>
      <c r="AZ485" s="491"/>
      <c r="BA485" s="491"/>
      <c r="BB485" s="491"/>
      <c r="BC485" s="498"/>
      <c r="BD485" s="491"/>
      <c r="BE485" s="491">
        <v>21.17</v>
      </c>
      <c r="BF485" s="491">
        <v>44761.07</v>
      </c>
      <c r="BG485" s="491">
        <v>-220.68</v>
      </c>
      <c r="BH485" s="491">
        <v>315085.71000000002</v>
      </c>
      <c r="BJ485" s="427">
        <f t="shared" si="481"/>
        <v>7000</v>
      </c>
      <c r="BK485" s="427">
        <f t="shared" si="482"/>
        <v>14000</v>
      </c>
      <c r="BL485" s="427">
        <f t="shared" si="483"/>
        <v>10000</v>
      </c>
      <c r="BM485" s="427">
        <f t="shared" si="484"/>
        <v>-1000</v>
      </c>
      <c r="BN485" s="427">
        <f t="shared" si="485"/>
        <v>45000</v>
      </c>
      <c r="BO485" s="427">
        <f t="shared" si="486"/>
        <v>15000</v>
      </c>
      <c r="BP485" s="427">
        <f t="shared" si="487"/>
        <v>2000</v>
      </c>
      <c r="BQ485" s="427">
        <f t="shared" si="488"/>
        <v>2000</v>
      </c>
      <c r="BR485" s="427">
        <f t="shared" si="489"/>
        <v>2000</v>
      </c>
      <c r="BS485" s="427">
        <f t="shared" si="490"/>
        <v>1000</v>
      </c>
      <c r="BT485" s="427">
        <f t="shared" si="491"/>
        <v>72000</v>
      </c>
      <c r="BU485" s="427">
        <f t="shared" si="492"/>
        <v>16000</v>
      </c>
      <c r="BV485" s="427">
        <f t="shared" si="493"/>
        <v>1000</v>
      </c>
      <c r="BW485" s="427">
        <f t="shared" si="494"/>
        <v>1000</v>
      </c>
      <c r="BX485" s="427">
        <f t="shared" si="495"/>
        <v>1000</v>
      </c>
      <c r="BY485" s="427">
        <f t="shared" si="496"/>
        <v>0</v>
      </c>
      <c r="BZ485" s="427">
        <f t="shared" si="497"/>
        <v>0</v>
      </c>
      <c r="CA485" s="427">
        <f t="shared" si="498"/>
        <v>0</v>
      </c>
      <c r="CB485" s="233">
        <f t="shared" si="499"/>
        <v>-1000</v>
      </c>
      <c r="CC485" s="233">
        <f t="shared" si="500"/>
        <v>72000</v>
      </c>
      <c r="CD485" s="233">
        <f t="shared" si="501"/>
        <v>14000</v>
      </c>
      <c r="CE485" s="428">
        <f t="shared" si="508"/>
        <v>23</v>
      </c>
      <c r="CF485" s="426">
        <f t="shared" si="502"/>
        <v>2</v>
      </c>
      <c r="CG485" s="426">
        <f t="shared" si="503"/>
        <v>3</v>
      </c>
      <c r="CH485" s="426">
        <f t="shared" si="504"/>
        <v>1</v>
      </c>
      <c r="CI485" s="426">
        <f t="shared" si="505"/>
        <v>16</v>
      </c>
      <c r="CJ485" s="426">
        <f t="shared" si="506"/>
        <v>1</v>
      </c>
      <c r="CK485" s="426">
        <f t="shared" ref="CK485:CK516" si="510">COUNT($I485,$L654,$P654,$U485,$X485,$AG485,$AI485)</f>
        <v>0</v>
      </c>
    </row>
    <row r="486" spans="1:89" ht="36">
      <c r="A486" s="253">
        <f t="shared" si="509"/>
        <v>56207</v>
      </c>
      <c r="B486" s="236" t="s">
        <v>419</v>
      </c>
      <c r="C486" s="99" t="b">
        <f t="shared" si="507"/>
        <v>1</v>
      </c>
      <c r="D486" s="492" t="s">
        <v>419</v>
      </c>
      <c r="E486" s="491">
        <v>2131.83</v>
      </c>
      <c r="F486" s="491">
        <v>85656.579999999987</v>
      </c>
      <c r="G486" s="491">
        <v>1315.72</v>
      </c>
      <c r="H486" s="491">
        <v>14022.789999999999</v>
      </c>
      <c r="I486" s="493">
        <v>487041.76</v>
      </c>
      <c r="J486" s="491">
        <v>1732.98</v>
      </c>
      <c r="K486" s="491"/>
      <c r="L486" s="491">
        <v>11252.08</v>
      </c>
      <c r="M486" s="491"/>
      <c r="N486" s="491"/>
      <c r="O486" s="491"/>
      <c r="P486" s="491">
        <v>1812.49</v>
      </c>
      <c r="Q486" s="491">
        <v>6881.38</v>
      </c>
      <c r="R486" s="491">
        <v>1494.56</v>
      </c>
      <c r="S486" s="491">
        <v>1476.24</v>
      </c>
      <c r="T486" s="491">
        <v>60991.87</v>
      </c>
      <c r="U486" s="491"/>
      <c r="V486" s="491">
        <v>3795.28</v>
      </c>
      <c r="W486" s="491">
        <v>12364.22</v>
      </c>
      <c r="X486" s="491">
        <v>25725.420000000006</v>
      </c>
      <c r="Y486" s="491"/>
      <c r="Z486" s="491"/>
      <c r="AA486" s="491"/>
      <c r="AB486" s="491">
        <v>735</v>
      </c>
      <c r="AC486" s="491"/>
      <c r="AD486" s="491">
        <v>272.17</v>
      </c>
      <c r="AE486" s="491"/>
      <c r="AF486" s="491">
        <v>3735.76</v>
      </c>
      <c r="AG486" s="491">
        <v>73308.850000000006</v>
      </c>
      <c r="AH486" s="491">
        <v>111583.94999999998</v>
      </c>
      <c r="AI486" s="491">
        <v>219.51000000000002</v>
      </c>
      <c r="AJ486" s="491">
        <v>10663.73</v>
      </c>
      <c r="AK486" s="491">
        <v>11782.43</v>
      </c>
      <c r="AL486" s="491"/>
      <c r="AM486" s="491"/>
      <c r="AN486" s="491"/>
      <c r="AO486" s="491"/>
      <c r="AP486" s="491"/>
      <c r="AQ486" s="491"/>
      <c r="AR486" s="491"/>
      <c r="AS486" s="491"/>
      <c r="AT486" s="491"/>
      <c r="AU486" s="491"/>
      <c r="AV486" s="491"/>
      <c r="AW486" s="491"/>
      <c r="AX486" s="491"/>
      <c r="AY486" s="491"/>
      <c r="AZ486" s="491"/>
      <c r="BA486" s="491"/>
      <c r="BB486" s="491"/>
      <c r="BC486" s="498"/>
      <c r="BD486" s="491">
        <v>762.37</v>
      </c>
      <c r="BE486" s="491">
        <v>1286.96</v>
      </c>
      <c r="BF486" s="491"/>
      <c r="BG486" s="491">
        <v>2245.56</v>
      </c>
      <c r="BH486" s="491">
        <v>934291.48999999987</v>
      </c>
      <c r="BJ486" s="427">
        <f t="shared" si="481"/>
        <v>0</v>
      </c>
      <c r="BK486" s="427">
        <f t="shared" si="482"/>
        <v>0</v>
      </c>
      <c r="BL486" s="427">
        <f t="shared" si="483"/>
        <v>0</v>
      </c>
      <c r="BM486" s="427">
        <f t="shared" si="484"/>
        <v>1000</v>
      </c>
      <c r="BN486" s="427">
        <f t="shared" si="485"/>
        <v>3000</v>
      </c>
      <c r="BO486" s="427">
        <f t="shared" si="486"/>
        <v>2000</v>
      </c>
      <c r="BP486" s="427">
        <f t="shared" si="487"/>
        <v>12000</v>
      </c>
      <c r="BQ486" s="427">
        <f t="shared" si="488"/>
        <v>12000</v>
      </c>
      <c r="BR486" s="427">
        <f t="shared" si="489"/>
        <v>12000</v>
      </c>
      <c r="BS486" s="427">
        <f t="shared" si="490"/>
        <v>1000</v>
      </c>
      <c r="BT486" s="427">
        <f t="shared" si="491"/>
        <v>112000</v>
      </c>
      <c r="BU486" s="427">
        <f t="shared" si="492"/>
        <v>24000</v>
      </c>
      <c r="BV486" s="427">
        <f t="shared" si="493"/>
        <v>1000</v>
      </c>
      <c r="BW486" s="427">
        <f t="shared" si="494"/>
        <v>11000</v>
      </c>
      <c r="BX486" s="427">
        <f t="shared" si="495"/>
        <v>5000</v>
      </c>
      <c r="BY486" s="427">
        <f t="shared" si="496"/>
        <v>1000</v>
      </c>
      <c r="BZ486" s="427">
        <f t="shared" si="497"/>
        <v>488000</v>
      </c>
      <c r="CA486" s="427">
        <f t="shared" si="498"/>
        <v>100000</v>
      </c>
      <c r="CB486" s="233">
        <f t="shared" si="499"/>
        <v>1000</v>
      </c>
      <c r="CC486" s="233">
        <f t="shared" si="500"/>
        <v>488000</v>
      </c>
      <c r="CD486" s="233">
        <f t="shared" si="501"/>
        <v>36000</v>
      </c>
      <c r="CE486" s="428">
        <f t="shared" si="508"/>
        <v>26</v>
      </c>
      <c r="CF486" s="426">
        <f t="shared" si="502"/>
        <v>0</v>
      </c>
      <c r="CG486" s="426">
        <f t="shared" si="503"/>
        <v>3</v>
      </c>
      <c r="CH486" s="426">
        <f t="shared" si="504"/>
        <v>1</v>
      </c>
      <c r="CI486" s="426">
        <f t="shared" si="505"/>
        <v>13</v>
      </c>
      <c r="CJ486" s="426">
        <f t="shared" si="506"/>
        <v>3</v>
      </c>
      <c r="CK486" s="426">
        <f t="shared" si="510"/>
        <v>4</v>
      </c>
    </row>
    <row r="487" spans="1:89">
      <c r="A487" s="253">
        <f t="shared" si="509"/>
        <v>56208</v>
      </c>
      <c r="B487" s="236" t="s">
        <v>420</v>
      </c>
      <c r="C487" s="99" t="e">
        <f t="shared" si="507"/>
        <v>#N/A</v>
      </c>
      <c r="D487" s="492" t="e">
        <v>#N/A</v>
      </c>
      <c r="E487" s="491"/>
      <c r="F487" s="491"/>
      <c r="G487" s="491"/>
      <c r="H487" s="491"/>
      <c r="I487" s="493"/>
      <c r="J487" s="491"/>
      <c r="K487" s="491"/>
      <c r="L487" s="491"/>
      <c r="M487" s="491"/>
      <c r="N487" s="491"/>
      <c r="O487" s="491"/>
      <c r="P487" s="491"/>
      <c r="Q487" s="491"/>
      <c r="R487" s="491"/>
      <c r="S487" s="491"/>
      <c r="T487" s="491"/>
      <c r="U487" s="491"/>
      <c r="V487" s="491"/>
      <c r="W487" s="491"/>
      <c r="X487" s="491"/>
      <c r="Y487" s="491"/>
      <c r="Z487" s="491"/>
      <c r="AA487" s="491"/>
      <c r="AB487" s="491"/>
      <c r="AC487" s="491"/>
      <c r="AD487" s="491"/>
      <c r="AE487" s="491"/>
      <c r="AF487" s="491"/>
      <c r="AG487" s="491"/>
      <c r="AH487" s="491"/>
      <c r="AI487" s="491"/>
      <c r="AJ487" s="491"/>
      <c r="AK487" s="491"/>
      <c r="AL487" s="491"/>
      <c r="AM487" s="491"/>
      <c r="AN487" s="491"/>
      <c r="AO487" s="491"/>
      <c r="AP487" s="491"/>
      <c r="AQ487" s="491"/>
      <c r="AR487" s="491"/>
      <c r="AS487" s="491"/>
      <c r="AT487" s="491"/>
      <c r="AU487" s="491"/>
      <c r="AV487" s="491"/>
      <c r="AW487" s="491"/>
      <c r="AX487" s="491"/>
      <c r="AY487" s="491"/>
      <c r="AZ487" s="491"/>
      <c r="BA487" s="491"/>
      <c r="BB487" s="491"/>
      <c r="BC487" s="498"/>
      <c r="BD487" s="491"/>
      <c r="BE487" s="491"/>
      <c r="BF487" s="491"/>
      <c r="BG487" s="491"/>
      <c r="BH487" s="491"/>
      <c r="BJ487" s="427">
        <f t="shared" si="481"/>
        <v>0</v>
      </c>
      <c r="BK487" s="427">
        <f t="shared" si="482"/>
        <v>0</v>
      </c>
      <c r="BL487" s="427">
        <f t="shared" si="483"/>
        <v>0</v>
      </c>
      <c r="BM487" s="427">
        <f t="shared" si="484"/>
        <v>0</v>
      </c>
      <c r="BN487" s="427">
        <f t="shared" si="485"/>
        <v>0</v>
      </c>
      <c r="BO487" s="427">
        <f t="shared" si="486"/>
        <v>0</v>
      </c>
      <c r="BP487" s="427">
        <f t="shared" si="487"/>
        <v>0</v>
      </c>
      <c r="BQ487" s="427">
        <f t="shared" si="488"/>
        <v>0</v>
      </c>
      <c r="BR487" s="427">
        <f t="shared" si="489"/>
        <v>0</v>
      </c>
      <c r="BS487" s="427">
        <f t="shared" si="490"/>
        <v>0</v>
      </c>
      <c r="BT487" s="427">
        <f t="shared" si="491"/>
        <v>0</v>
      </c>
      <c r="BU487" s="427">
        <f t="shared" si="492"/>
        <v>0</v>
      </c>
      <c r="BV487" s="427">
        <f t="shared" si="493"/>
        <v>0</v>
      </c>
      <c r="BW487" s="427">
        <f t="shared" si="494"/>
        <v>0</v>
      </c>
      <c r="BX487" s="427">
        <f t="shared" si="495"/>
        <v>0</v>
      </c>
      <c r="BY487" s="427">
        <f t="shared" si="496"/>
        <v>0</v>
      </c>
      <c r="BZ487" s="427">
        <f t="shared" si="497"/>
        <v>0</v>
      </c>
      <c r="CA487" s="427">
        <f t="shared" si="498"/>
        <v>0</v>
      </c>
      <c r="CB487" s="233">
        <f t="shared" si="499"/>
        <v>0</v>
      </c>
      <c r="CC487" s="233">
        <f t="shared" si="500"/>
        <v>0</v>
      </c>
      <c r="CD487" s="233">
        <f t="shared" si="501"/>
        <v>0</v>
      </c>
      <c r="CE487" s="428">
        <f t="shared" si="508"/>
        <v>0</v>
      </c>
      <c r="CF487" s="426">
        <f t="shared" si="502"/>
        <v>0</v>
      </c>
      <c r="CG487" s="426">
        <f t="shared" si="503"/>
        <v>0</v>
      </c>
      <c r="CH487" s="426">
        <f t="shared" si="504"/>
        <v>0</v>
      </c>
      <c r="CI487" s="426">
        <f t="shared" si="505"/>
        <v>0</v>
      </c>
      <c r="CJ487" s="426">
        <f t="shared" si="506"/>
        <v>0</v>
      </c>
      <c r="CK487" s="426">
        <f t="shared" si="510"/>
        <v>0</v>
      </c>
    </row>
    <row r="488" spans="1:89">
      <c r="A488" s="253">
        <f t="shared" si="509"/>
        <v>56209</v>
      </c>
      <c r="B488" s="236" t="s">
        <v>421</v>
      </c>
      <c r="C488" s="99" t="b">
        <f t="shared" si="507"/>
        <v>1</v>
      </c>
      <c r="D488" s="492" t="s">
        <v>421</v>
      </c>
      <c r="E488" s="491"/>
      <c r="F488" s="491">
        <v>417675.0500000001</v>
      </c>
      <c r="G488" s="491">
        <v>63750.48</v>
      </c>
      <c r="H488" s="491">
        <v>5041.9000000000005</v>
      </c>
      <c r="I488" s="493">
        <v>227071.61</v>
      </c>
      <c r="J488" s="491">
        <v>3240.79</v>
      </c>
      <c r="K488" s="491"/>
      <c r="L488" s="491">
        <v>11073.98</v>
      </c>
      <c r="M488" s="491">
        <v>49657.27</v>
      </c>
      <c r="N488" s="491">
        <v>166119.04999999999</v>
      </c>
      <c r="O488" s="491">
        <v>84865.8</v>
      </c>
      <c r="P488" s="491">
        <v>234008.33</v>
      </c>
      <c r="Q488" s="491"/>
      <c r="R488" s="491">
        <v>31107.829999999998</v>
      </c>
      <c r="S488" s="491"/>
      <c r="T488" s="491">
        <v>8051.0000000000009</v>
      </c>
      <c r="U488" s="491">
        <v>91228.64</v>
      </c>
      <c r="V488" s="491">
        <v>56797.97</v>
      </c>
      <c r="W488" s="491">
        <v>80043.5</v>
      </c>
      <c r="X488" s="491">
        <v>13992.75</v>
      </c>
      <c r="Y488" s="491">
        <v>146756.15</v>
      </c>
      <c r="Z488" s="491"/>
      <c r="AA488" s="491">
        <v>60224.97</v>
      </c>
      <c r="AB488" s="491">
        <v>527565</v>
      </c>
      <c r="AC488" s="491">
        <v>268294</v>
      </c>
      <c r="AD488" s="491">
        <v>383138.43</v>
      </c>
      <c r="AE488" s="491">
        <v>10588.15</v>
      </c>
      <c r="AF488" s="491">
        <v>206989.71</v>
      </c>
      <c r="AG488" s="491">
        <v>641258.29</v>
      </c>
      <c r="AH488" s="491">
        <v>10711.220000000001</v>
      </c>
      <c r="AI488" s="491">
        <v>186855.51</v>
      </c>
      <c r="AJ488" s="491">
        <v>330466.56</v>
      </c>
      <c r="AK488" s="491">
        <v>1638.5</v>
      </c>
      <c r="AL488" s="491"/>
      <c r="AM488" s="491"/>
      <c r="AN488" s="491"/>
      <c r="AO488" s="491"/>
      <c r="AP488" s="491"/>
      <c r="AQ488" s="491"/>
      <c r="AR488" s="491"/>
      <c r="AS488" s="491"/>
      <c r="AT488" s="491"/>
      <c r="AU488" s="491"/>
      <c r="AV488" s="491"/>
      <c r="AW488" s="491">
        <v>14345.93</v>
      </c>
      <c r="AX488" s="491"/>
      <c r="AY488" s="491"/>
      <c r="AZ488" s="491"/>
      <c r="BA488" s="491"/>
      <c r="BB488" s="491"/>
      <c r="BC488" s="498"/>
      <c r="BD488" s="491">
        <v>12911.96</v>
      </c>
      <c r="BE488" s="491">
        <v>205263.92</v>
      </c>
      <c r="BF488" s="491">
        <v>402206.19</v>
      </c>
      <c r="BG488" s="491">
        <v>141541.16</v>
      </c>
      <c r="BH488" s="491">
        <v>5094481.5999999996</v>
      </c>
      <c r="BJ488" s="427">
        <f t="shared" si="481"/>
        <v>15000</v>
      </c>
      <c r="BK488" s="427">
        <f t="shared" si="482"/>
        <v>15000</v>
      </c>
      <c r="BL488" s="427">
        <f t="shared" si="483"/>
        <v>15000</v>
      </c>
      <c r="BM488" s="427">
        <f t="shared" si="484"/>
        <v>13000</v>
      </c>
      <c r="BN488" s="427">
        <f t="shared" si="485"/>
        <v>403000</v>
      </c>
      <c r="BO488" s="427">
        <f t="shared" si="486"/>
        <v>191000</v>
      </c>
      <c r="BP488" s="427">
        <f t="shared" si="487"/>
        <v>2000</v>
      </c>
      <c r="BQ488" s="427">
        <f t="shared" si="488"/>
        <v>2000</v>
      </c>
      <c r="BR488" s="427">
        <f t="shared" si="489"/>
        <v>2000</v>
      </c>
      <c r="BS488" s="427">
        <f t="shared" si="490"/>
        <v>4000</v>
      </c>
      <c r="BT488" s="427">
        <f t="shared" si="491"/>
        <v>418000</v>
      </c>
      <c r="BU488" s="427">
        <f t="shared" si="492"/>
        <v>114000</v>
      </c>
      <c r="BV488" s="427">
        <f t="shared" si="493"/>
        <v>64000</v>
      </c>
      <c r="BW488" s="427">
        <f t="shared" si="494"/>
        <v>528000</v>
      </c>
      <c r="BX488" s="427">
        <f t="shared" si="495"/>
        <v>308000</v>
      </c>
      <c r="BY488" s="427">
        <f t="shared" si="496"/>
        <v>12000</v>
      </c>
      <c r="BZ488" s="427">
        <f t="shared" si="497"/>
        <v>642000</v>
      </c>
      <c r="CA488" s="427">
        <f t="shared" si="498"/>
        <v>201000</v>
      </c>
      <c r="CB488" s="233">
        <f t="shared" si="499"/>
        <v>2000</v>
      </c>
      <c r="CC488" s="233">
        <f t="shared" si="500"/>
        <v>642000</v>
      </c>
      <c r="CD488" s="233">
        <f t="shared" si="501"/>
        <v>155000</v>
      </c>
      <c r="CE488" s="428">
        <f t="shared" si="508"/>
        <v>33</v>
      </c>
      <c r="CF488" s="426">
        <f t="shared" si="502"/>
        <v>1</v>
      </c>
      <c r="CG488" s="426">
        <f t="shared" si="503"/>
        <v>4</v>
      </c>
      <c r="CH488" s="426">
        <f t="shared" si="504"/>
        <v>1</v>
      </c>
      <c r="CI488" s="426">
        <f t="shared" si="505"/>
        <v>17</v>
      </c>
      <c r="CJ488" s="426">
        <f t="shared" si="506"/>
        <v>3</v>
      </c>
      <c r="CK488" s="426">
        <f t="shared" si="510"/>
        <v>5</v>
      </c>
    </row>
    <row r="489" spans="1:89">
      <c r="A489" s="253">
        <f t="shared" si="509"/>
        <v>56210</v>
      </c>
      <c r="B489" s="236" t="s">
        <v>910</v>
      </c>
      <c r="C489" s="99" t="e">
        <f t="shared" si="507"/>
        <v>#N/A</v>
      </c>
      <c r="D489" s="492" t="e">
        <v>#N/A</v>
      </c>
      <c r="E489" s="491"/>
      <c r="F489" s="491"/>
      <c r="G489" s="491"/>
      <c r="H489" s="491"/>
      <c r="I489" s="493"/>
      <c r="J489" s="491"/>
      <c r="K489" s="491"/>
      <c r="L489" s="491"/>
      <c r="M489" s="491"/>
      <c r="N489" s="491"/>
      <c r="O489" s="491"/>
      <c r="P489" s="491"/>
      <c r="Q489" s="491"/>
      <c r="R489" s="491"/>
      <c r="S489" s="491"/>
      <c r="T489" s="491"/>
      <c r="U489" s="491"/>
      <c r="V489" s="491"/>
      <c r="W489" s="491"/>
      <c r="X489" s="491"/>
      <c r="Y489" s="491"/>
      <c r="Z489" s="491"/>
      <c r="AA489" s="491"/>
      <c r="AB489" s="491"/>
      <c r="AC489" s="491"/>
      <c r="AD489" s="491"/>
      <c r="AE489" s="491"/>
      <c r="AF489" s="491"/>
      <c r="AG489" s="491"/>
      <c r="AH489" s="491"/>
      <c r="AI489" s="491"/>
      <c r="AJ489" s="491"/>
      <c r="AK489" s="491"/>
      <c r="AL489" s="491"/>
      <c r="AM489" s="491"/>
      <c r="AN489" s="491"/>
      <c r="AO489" s="491"/>
      <c r="AP489" s="491"/>
      <c r="AQ489" s="491"/>
      <c r="AR489" s="491"/>
      <c r="AS489" s="491"/>
      <c r="AT489" s="491"/>
      <c r="AU489" s="491"/>
      <c r="AV489" s="491"/>
      <c r="AW489" s="491"/>
      <c r="AX489" s="491"/>
      <c r="AY489" s="491"/>
      <c r="AZ489" s="491"/>
      <c r="BA489" s="491"/>
      <c r="BB489" s="491"/>
      <c r="BC489" s="498"/>
      <c r="BD489" s="491"/>
      <c r="BE489" s="491"/>
      <c r="BF489" s="491"/>
      <c r="BG489" s="491"/>
      <c r="BH489" s="491"/>
      <c r="BJ489" s="427">
        <f t="shared" si="481"/>
        <v>0</v>
      </c>
      <c r="BK489" s="427">
        <f t="shared" si="482"/>
        <v>0</v>
      </c>
      <c r="BL489" s="427">
        <f t="shared" si="483"/>
        <v>0</v>
      </c>
      <c r="BM489" s="427">
        <f t="shared" si="484"/>
        <v>0</v>
      </c>
      <c r="BN489" s="427">
        <f t="shared" si="485"/>
        <v>0</v>
      </c>
      <c r="BO489" s="427">
        <f t="shared" si="486"/>
        <v>0</v>
      </c>
      <c r="BP489" s="427">
        <f t="shared" si="487"/>
        <v>0</v>
      </c>
      <c r="BQ489" s="427">
        <f t="shared" si="488"/>
        <v>0</v>
      </c>
      <c r="BR489" s="427">
        <f t="shared" si="489"/>
        <v>0</v>
      </c>
      <c r="BS489" s="427">
        <f t="shared" si="490"/>
        <v>0</v>
      </c>
      <c r="BT489" s="427">
        <f t="shared" si="491"/>
        <v>0</v>
      </c>
      <c r="BU489" s="427">
        <f t="shared" si="492"/>
        <v>0</v>
      </c>
      <c r="BV489" s="427">
        <f t="shared" si="493"/>
        <v>0</v>
      </c>
      <c r="BW489" s="427">
        <f t="shared" si="494"/>
        <v>0</v>
      </c>
      <c r="BX489" s="427">
        <f t="shared" si="495"/>
        <v>0</v>
      </c>
      <c r="BY489" s="427">
        <f t="shared" si="496"/>
        <v>0</v>
      </c>
      <c r="BZ489" s="427">
        <f t="shared" si="497"/>
        <v>0</v>
      </c>
      <c r="CA489" s="427">
        <f t="shared" si="498"/>
        <v>0</v>
      </c>
      <c r="CB489" s="233">
        <f t="shared" si="499"/>
        <v>0</v>
      </c>
      <c r="CC489" s="233">
        <f t="shared" si="500"/>
        <v>0</v>
      </c>
      <c r="CD489" s="233">
        <f t="shared" si="501"/>
        <v>0</v>
      </c>
      <c r="CE489" s="428">
        <f t="shared" si="508"/>
        <v>0</v>
      </c>
      <c r="CF489" s="426">
        <f t="shared" si="502"/>
        <v>0</v>
      </c>
      <c r="CG489" s="426">
        <f t="shared" si="503"/>
        <v>0</v>
      </c>
      <c r="CH489" s="426">
        <f t="shared" si="504"/>
        <v>0</v>
      </c>
      <c r="CI489" s="426">
        <f t="shared" si="505"/>
        <v>0</v>
      </c>
      <c r="CJ489" s="426">
        <f t="shared" si="506"/>
        <v>0</v>
      </c>
      <c r="CK489" s="426">
        <f t="shared" si="510"/>
        <v>0</v>
      </c>
    </row>
    <row r="490" spans="1:89">
      <c r="A490" s="253">
        <f t="shared" si="509"/>
        <v>56211</v>
      </c>
      <c r="B490" s="236" t="s">
        <v>422</v>
      </c>
      <c r="C490" s="99" t="b">
        <f t="shared" si="507"/>
        <v>1</v>
      </c>
      <c r="D490" s="492" t="s">
        <v>422</v>
      </c>
      <c r="E490" s="491">
        <v>8944.26</v>
      </c>
      <c r="F490" s="491"/>
      <c r="G490" s="491"/>
      <c r="H490" s="491"/>
      <c r="I490" s="493">
        <v>41052.799999999996</v>
      </c>
      <c r="J490" s="491"/>
      <c r="K490" s="491">
        <v>19412.52</v>
      </c>
      <c r="L490" s="491">
        <v>22914.840000000004</v>
      </c>
      <c r="M490" s="491"/>
      <c r="N490" s="491">
        <v>5286.1900000000005</v>
      </c>
      <c r="O490" s="491"/>
      <c r="P490" s="491"/>
      <c r="Q490" s="491">
        <v>175.12</v>
      </c>
      <c r="R490" s="491">
        <v>567.06999999999994</v>
      </c>
      <c r="S490" s="491">
        <v>60546.609999999993</v>
      </c>
      <c r="T490" s="491">
        <v>11758.18</v>
      </c>
      <c r="U490" s="491">
        <v>960.18999999999994</v>
      </c>
      <c r="V490" s="491"/>
      <c r="W490" s="491">
        <v>109182.04000000001</v>
      </c>
      <c r="X490" s="491">
        <v>11285.51</v>
      </c>
      <c r="Y490" s="491">
        <v>12449.099999999999</v>
      </c>
      <c r="Z490" s="491"/>
      <c r="AA490" s="491"/>
      <c r="AB490" s="491"/>
      <c r="AC490" s="491">
        <v>11946.68</v>
      </c>
      <c r="AD490" s="491">
        <v>35125.5</v>
      </c>
      <c r="AE490" s="491">
        <v>80451.03</v>
      </c>
      <c r="AF490" s="491"/>
      <c r="AG490" s="491">
        <v>29629.549999999996</v>
      </c>
      <c r="AH490" s="491">
        <v>19543.420000000002</v>
      </c>
      <c r="AI490" s="491">
        <v>52670.41</v>
      </c>
      <c r="AJ490" s="491">
        <v>3921.6000000000008</v>
      </c>
      <c r="AK490" s="491">
        <v>4103.34</v>
      </c>
      <c r="AL490" s="491">
        <v>162.85999999999999</v>
      </c>
      <c r="AM490" s="491"/>
      <c r="AN490" s="491"/>
      <c r="AO490" s="491"/>
      <c r="AP490" s="491"/>
      <c r="AQ490" s="491">
        <v>1700.97</v>
      </c>
      <c r="AR490" s="491"/>
      <c r="AS490" s="491"/>
      <c r="AT490" s="491"/>
      <c r="AU490" s="491"/>
      <c r="AV490" s="491"/>
      <c r="AW490" s="491"/>
      <c r="AX490" s="491"/>
      <c r="AY490" s="491"/>
      <c r="AZ490" s="491"/>
      <c r="BA490" s="491"/>
      <c r="BB490" s="491">
        <v>2631.27</v>
      </c>
      <c r="BC490" s="498"/>
      <c r="BD490" s="491">
        <v>70412.160000000003</v>
      </c>
      <c r="BE490" s="491">
        <v>39030.410000000003</v>
      </c>
      <c r="BF490" s="491">
        <v>11604.220000000001</v>
      </c>
      <c r="BG490" s="491">
        <v>184.18</v>
      </c>
      <c r="BH490" s="491">
        <v>667652.03</v>
      </c>
      <c r="BJ490" s="427">
        <f t="shared" si="481"/>
        <v>2000</v>
      </c>
      <c r="BK490" s="427">
        <f t="shared" si="482"/>
        <v>3000</v>
      </c>
      <c r="BL490" s="427">
        <f t="shared" si="483"/>
        <v>3000</v>
      </c>
      <c r="BM490" s="427">
        <f t="shared" si="484"/>
        <v>1000</v>
      </c>
      <c r="BN490" s="427">
        <f t="shared" si="485"/>
        <v>71000</v>
      </c>
      <c r="BO490" s="427">
        <f t="shared" si="486"/>
        <v>31000</v>
      </c>
      <c r="BP490" s="427">
        <f t="shared" si="487"/>
        <v>1000</v>
      </c>
      <c r="BQ490" s="427">
        <f t="shared" si="488"/>
        <v>5000</v>
      </c>
      <c r="BR490" s="427">
        <f t="shared" si="489"/>
        <v>3000</v>
      </c>
      <c r="BS490" s="427">
        <f t="shared" si="490"/>
        <v>1000</v>
      </c>
      <c r="BT490" s="427">
        <f t="shared" si="491"/>
        <v>110000</v>
      </c>
      <c r="BU490" s="427">
        <f t="shared" si="492"/>
        <v>31000</v>
      </c>
      <c r="BV490" s="427">
        <f t="shared" si="493"/>
        <v>4000</v>
      </c>
      <c r="BW490" s="427">
        <f t="shared" si="494"/>
        <v>4000</v>
      </c>
      <c r="BX490" s="427">
        <f t="shared" si="495"/>
        <v>4000</v>
      </c>
      <c r="BY490" s="427">
        <f t="shared" si="496"/>
        <v>1000</v>
      </c>
      <c r="BZ490" s="427">
        <f t="shared" si="497"/>
        <v>53000</v>
      </c>
      <c r="CA490" s="427">
        <f t="shared" si="498"/>
        <v>27000</v>
      </c>
      <c r="CB490" s="233">
        <f t="shared" si="499"/>
        <v>1000</v>
      </c>
      <c r="CC490" s="233">
        <f t="shared" si="500"/>
        <v>110000</v>
      </c>
      <c r="CD490" s="233">
        <f t="shared" si="501"/>
        <v>24000</v>
      </c>
      <c r="CE490" s="428">
        <f t="shared" si="508"/>
        <v>28</v>
      </c>
      <c r="CF490" s="426">
        <f t="shared" si="502"/>
        <v>2</v>
      </c>
      <c r="CG490" s="426">
        <f t="shared" si="503"/>
        <v>4</v>
      </c>
      <c r="CH490" s="426">
        <f t="shared" si="504"/>
        <v>2</v>
      </c>
      <c r="CI490" s="426">
        <f t="shared" si="505"/>
        <v>13</v>
      </c>
      <c r="CJ490" s="426">
        <f t="shared" si="506"/>
        <v>1</v>
      </c>
      <c r="CK490" s="426">
        <f t="shared" si="510"/>
        <v>5</v>
      </c>
    </row>
    <row r="491" spans="1:89">
      <c r="A491" s="253">
        <f t="shared" si="509"/>
        <v>56213</v>
      </c>
      <c r="B491" s="236" t="s">
        <v>423</v>
      </c>
      <c r="C491" s="99" t="b">
        <f t="shared" si="507"/>
        <v>1</v>
      </c>
      <c r="D491" s="492" t="s">
        <v>423</v>
      </c>
      <c r="E491" s="491">
        <v>254.32</v>
      </c>
      <c r="F491" s="491"/>
      <c r="G491" s="491"/>
      <c r="H491" s="491"/>
      <c r="I491" s="493"/>
      <c r="J491" s="491"/>
      <c r="K491" s="491"/>
      <c r="L491" s="491">
        <v>496.17</v>
      </c>
      <c r="M491" s="491"/>
      <c r="N491" s="491"/>
      <c r="O491" s="491"/>
      <c r="P491" s="491"/>
      <c r="Q491" s="491">
        <v>500</v>
      </c>
      <c r="R491" s="491"/>
      <c r="S491" s="491">
        <v>1579.09</v>
      </c>
      <c r="T491" s="491">
        <v>112.75</v>
      </c>
      <c r="U491" s="491"/>
      <c r="V491" s="491"/>
      <c r="W491" s="491"/>
      <c r="X491" s="491">
        <v>4394</v>
      </c>
      <c r="Y491" s="491"/>
      <c r="Z491" s="491"/>
      <c r="AA491" s="491"/>
      <c r="AB491" s="491">
        <v>27125</v>
      </c>
      <c r="AC491" s="491"/>
      <c r="AD491" s="491">
        <v>4378.5200000000004</v>
      </c>
      <c r="AE491" s="491"/>
      <c r="AF491" s="491"/>
      <c r="AG491" s="491">
        <v>624.74000000000012</v>
      </c>
      <c r="AH491" s="491"/>
      <c r="AI491" s="491">
        <v>3332.31</v>
      </c>
      <c r="AJ491" s="491">
        <v>910.20999999999992</v>
      </c>
      <c r="AK491" s="491"/>
      <c r="AL491" s="491"/>
      <c r="AM491" s="491"/>
      <c r="AN491" s="491"/>
      <c r="AO491" s="491"/>
      <c r="AP491" s="491"/>
      <c r="AQ491" s="491"/>
      <c r="AR491" s="491"/>
      <c r="AS491" s="491"/>
      <c r="AT491" s="491"/>
      <c r="AU491" s="491"/>
      <c r="AV491" s="491"/>
      <c r="AW491" s="491"/>
      <c r="AX491" s="491"/>
      <c r="AY491" s="491"/>
      <c r="AZ491" s="491"/>
      <c r="BA491" s="491"/>
      <c r="BB491" s="491"/>
      <c r="BC491" s="498"/>
      <c r="BD491" s="491"/>
      <c r="BE491" s="491"/>
      <c r="BF491" s="491"/>
      <c r="BG491" s="491"/>
      <c r="BH491" s="491">
        <v>43707.11</v>
      </c>
      <c r="BJ491" s="427">
        <f t="shared" si="481"/>
        <v>0</v>
      </c>
      <c r="BK491" s="427">
        <f t="shared" si="482"/>
        <v>0</v>
      </c>
      <c r="BL491" s="427">
        <f t="shared" si="483"/>
        <v>0</v>
      </c>
      <c r="BM491" s="427">
        <f t="shared" si="484"/>
        <v>0</v>
      </c>
      <c r="BN491" s="427">
        <f t="shared" si="485"/>
        <v>0</v>
      </c>
      <c r="BO491" s="427">
        <f t="shared" si="486"/>
        <v>0</v>
      </c>
      <c r="BP491" s="427">
        <f t="shared" si="487"/>
        <v>0</v>
      </c>
      <c r="BQ491" s="427">
        <f t="shared" si="488"/>
        <v>0</v>
      </c>
      <c r="BR491" s="427">
        <f t="shared" si="489"/>
        <v>0</v>
      </c>
      <c r="BS491" s="427">
        <f t="shared" si="490"/>
        <v>1000</v>
      </c>
      <c r="BT491" s="427">
        <f t="shared" si="491"/>
        <v>5000</v>
      </c>
      <c r="BU491" s="427">
        <f t="shared" si="492"/>
        <v>2000</v>
      </c>
      <c r="BV491" s="427">
        <f t="shared" si="493"/>
        <v>1000</v>
      </c>
      <c r="BW491" s="427">
        <f t="shared" si="494"/>
        <v>28000</v>
      </c>
      <c r="BX491" s="427">
        <f t="shared" si="495"/>
        <v>15000</v>
      </c>
      <c r="BY491" s="427">
        <f t="shared" si="496"/>
        <v>1000</v>
      </c>
      <c r="BZ491" s="427">
        <f t="shared" si="497"/>
        <v>5000</v>
      </c>
      <c r="CA491" s="427">
        <f t="shared" si="498"/>
        <v>3000</v>
      </c>
      <c r="CB491" s="233">
        <f t="shared" si="499"/>
        <v>1000</v>
      </c>
      <c r="CC491" s="233">
        <f t="shared" si="500"/>
        <v>28000</v>
      </c>
      <c r="CD491" s="233">
        <f t="shared" si="501"/>
        <v>4000</v>
      </c>
      <c r="CE491" s="428">
        <f t="shared" si="508"/>
        <v>11</v>
      </c>
      <c r="CF491" s="426">
        <f t="shared" si="502"/>
        <v>0</v>
      </c>
      <c r="CG491" s="426">
        <f t="shared" si="503"/>
        <v>0</v>
      </c>
      <c r="CH491" s="426">
        <f t="shared" si="504"/>
        <v>0</v>
      </c>
      <c r="CI491" s="426">
        <f t="shared" si="505"/>
        <v>5</v>
      </c>
      <c r="CJ491" s="426">
        <f t="shared" si="506"/>
        <v>2</v>
      </c>
      <c r="CK491" s="426">
        <f t="shared" si="510"/>
        <v>3</v>
      </c>
    </row>
    <row r="492" spans="1:89">
      <c r="A492" s="253">
        <f t="shared" si="509"/>
        <v>56214</v>
      </c>
      <c r="B492" s="236" t="s">
        <v>424</v>
      </c>
      <c r="C492" s="99" t="b">
        <f t="shared" si="507"/>
        <v>1</v>
      </c>
      <c r="D492" s="492" t="s">
        <v>424</v>
      </c>
      <c r="E492" s="491">
        <v>3586.08</v>
      </c>
      <c r="F492" s="491"/>
      <c r="G492" s="491">
        <v>1462.15</v>
      </c>
      <c r="H492" s="491">
        <v>9509.2200000000012</v>
      </c>
      <c r="I492" s="493">
        <v>7569.65</v>
      </c>
      <c r="J492" s="491"/>
      <c r="K492" s="491">
        <v>13170.05</v>
      </c>
      <c r="L492" s="491">
        <v>697.61999999999989</v>
      </c>
      <c r="M492" s="491"/>
      <c r="N492" s="491"/>
      <c r="O492" s="491"/>
      <c r="P492" s="491">
        <v>2615.19</v>
      </c>
      <c r="Q492" s="491">
        <v>4903.29</v>
      </c>
      <c r="R492" s="491">
        <v>371.44</v>
      </c>
      <c r="S492" s="491">
        <v>10290.07</v>
      </c>
      <c r="T492" s="491">
        <v>2647.8</v>
      </c>
      <c r="U492" s="491"/>
      <c r="V492" s="491">
        <v>296.02</v>
      </c>
      <c r="W492" s="491">
        <v>15020</v>
      </c>
      <c r="X492" s="491">
        <v>5118.3600000000006</v>
      </c>
      <c r="Y492" s="491"/>
      <c r="Z492" s="491"/>
      <c r="AA492" s="491">
        <v>6954.26</v>
      </c>
      <c r="AB492" s="491"/>
      <c r="AC492" s="491"/>
      <c r="AD492" s="491">
        <v>5861.91</v>
      </c>
      <c r="AE492" s="491"/>
      <c r="AF492" s="491"/>
      <c r="AG492" s="491">
        <v>19087.5</v>
      </c>
      <c r="AH492" s="491">
        <v>17344.16</v>
      </c>
      <c r="AI492" s="491">
        <v>460.21999999999997</v>
      </c>
      <c r="AJ492" s="491">
        <v>1603.79</v>
      </c>
      <c r="AK492" s="491"/>
      <c r="AL492" s="491"/>
      <c r="AM492" s="491"/>
      <c r="AN492" s="491"/>
      <c r="AO492" s="491"/>
      <c r="AP492" s="491"/>
      <c r="AQ492" s="491"/>
      <c r="AR492" s="491"/>
      <c r="AS492" s="491"/>
      <c r="AT492" s="491"/>
      <c r="AU492" s="491">
        <v>1002.8700000000001</v>
      </c>
      <c r="AV492" s="491">
        <v>61.04</v>
      </c>
      <c r="AW492" s="491">
        <v>343.6</v>
      </c>
      <c r="AX492" s="491"/>
      <c r="AY492" s="491"/>
      <c r="AZ492" s="491"/>
      <c r="BA492" s="491"/>
      <c r="BB492" s="491"/>
      <c r="BC492" s="498"/>
      <c r="BD492" s="491"/>
      <c r="BE492" s="491"/>
      <c r="BF492" s="491"/>
      <c r="BG492" s="491">
        <v>9980</v>
      </c>
      <c r="BH492" s="491">
        <v>139956.29000000004</v>
      </c>
      <c r="BJ492" s="427">
        <f t="shared" si="481"/>
        <v>1000</v>
      </c>
      <c r="BK492" s="427">
        <f t="shared" si="482"/>
        <v>2000</v>
      </c>
      <c r="BL492" s="427">
        <f t="shared" si="483"/>
        <v>1000</v>
      </c>
      <c r="BM492" s="427">
        <f t="shared" si="484"/>
        <v>10000</v>
      </c>
      <c r="BN492" s="427">
        <f t="shared" si="485"/>
        <v>10000</v>
      </c>
      <c r="BO492" s="427">
        <f t="shared" si="486"/>
        <v>10000</v>
      </c>
      <c r="BP492" s="427">
        <f t="shared" si="487"/>
        <v>0</v>
      </c>
      <c r="BQ492" s="427">
        <f t="shared" si="488"/>
        <v>0</v>
      </c>
      <c r="BR492" s="427">
        <f t="shared" si="489"/>
        <v>0</v>
      </c>
      <c r="BS492" s="427">
        <f t="shared" si="490"/>
        <v>1000</v>
      </c>
      <c r="BT492" s="427">
        <f t="shared" si="491"/>
        <v>18000</v>
      </c>
      <c r="BU492" s="427">
        <f t="shared" si="492"/>
        <v>8000</v>
      </c>
      <c r="BV492" s="427">
        <f t="shared" si="493"/>
        <v>2000</v>
      </c>
      <c r="BW492" s="427">
        <f t="shared" si="494"/>
        <v>2000</v>
      </c>
      <c r="BX492" s="427">
        <f t="shared" si="495"/>
        <v>2000</v>
      </c>
      <c r="BY492" s="427">
        <f t="shared" si="496"/>
        <v>1000</v>
      </c>
      <c r="BZ492" s="427">
        <f t="shared" si="497"/>
        <v>20000</v>
      </c>
      <c r="CA492" s="427">
        <f t="shared" si="498"/>
        <v>6000</v>
      </c>
      <c r="CB492" s="233">
        <f t="shared" si="499"/>
        <v>1000</v>
      </c>
      <c r="CC492" s="233">
        <f t="shared" si="500"/>
        <v>20000</v>
      </c>
      <c r="CD492" s="233">
        <f t="shared" si="501"/>
        <v>6000</v>
      </c>
      <c r="CE492" s="428">
        <f t="shared" si="508"/>
        <v>24</v>
      </c>
      <c r="CF492" s="426">
        <f t="shared" si="502"/>
        <v>3</v>
      </c>
      <c r="CG492" s="426">
        <f t="shared" si="503"/>
        <v>1</v>
      </c>
      <c r="CH492" s="426">
        <f t="shared" si="504"/>
        <v>0</v>
      </c>
      <c r="CI492" s="426">
        <f t="shared" si="505"/>
        <v>12</v>
      </c>
      <c r="CJ492" s="426">
        <f t="shared" si="506"/>
        <v>2</v>
      </c>
      <c r="CK492" s="426">
        <f t="shared" si="510"/>
        <v>4</v>
      </c>
    </row>
    <row r="493" spans="1:89">
      <c r="A493" s="253">
        <f t="shared" si="509"/>
        <v>56215</v>
      </c>
      <c r="B493" s="236" t="s">
        <v>425</v>
      </c>
      <c r="C493" s="99" t="b">
        <f t="shared" si="507"/>
        <v>1</v>
      </c>
      <c r="D493" s="492" t="s">
        <v>425</v>
      </c>
      <c r="E493" s="491">
        <v>321697.51</v>
      </c>
      <c r="F493" s="491">
        <v>386488.33000000007</v>
      </c>
      <c r="G493" s="491">
        <v>305452.56000000006</v>
      </c>
      <c r="H493" s="491">
        <v>632853.12</v>
      </c>
      <c r="I493" s="493">
        <v>1048263.3</v>
      </c>
      <c r="J493" s="491">
        <v>502827.29000000004</v>
      </c>
      <c r="K493" s="491">
        <v>394177.32999999996</v>
      </c>
      <c r="L493" s="491">
        <v>449528.17000000004</v>
      </c>
      <c r="M493" s="491">
        <v>29766.78</v>
      </c>
      <c r="N493" s="491">
        <v>68388.039999999994</v>
      </c>
      <c r="O493" s="491">
        <v>69603.11</v>
      </c>
      <c r="P493" s="491">
        <v>285826.74999999994</v>
      </c>
      <c r="Q493" s="491">
        <v>382312.5</v>
      </c>
      <c r="R493" s="491">
        <v>49321.460000000006</v>
      </c>
      <c r="S493" s="491">
        <v>328177.31</v>
      </c>
      <c r="T493" s="491">
        <v>277421.46999999997</v>
      </c>
      <c r="U493" s="491">
        <v>376702.54999999993</v>
      </c>
      <c r="V493" s="491">
        <v>130114.64</v>
      </c>
      <c r="W493" s="491">
        <v>720476</v>
      </c>
      <c r="X493" s="491">
        <v>354815.75</v>
      </c>
      <c r="Y493" s="491">
        <v>243258</v>
      </c>
      <c r="Z493" s="491">
        <v>476280.44</v>
      </c>
      <c r="AA493" s="491">
        <v>340389.08999999997</v>
      </c>
      <c r="AB493" s="491">
        <v>2956762</v>
      </c>
      <c r="AC493" s="491">
        <v>152246.59000000003</v>
      </c>
      <c r="AD493" s="491">
        <v>242991.76</v>
      </c>
      <c r="AE493" s="491">
        <v>544483.92000000004</v>
      </c>
      <c r="AF493" s="491">
        <v>338549.77</v>
      </c>
      <c r="AG493" s="491">
        <v>1394151.49</v>
      </c>
      <c r="AH493" s="491">
        <v>642665.89</v>
      </c>
      <c r="AI493" s="491">
        <v>307173.76000000001</v>
      </c>
      <c r="AJ493" s="491">
        <v>1078236.28</v>
      </c>
      <c r="AK493" s="491">
        <v>232067.47999999995</v>
      </c>
      <c r="AL493" s="491">
        <v>181453.82999999993</v>
      </c>
      <c r="AM493" s="491">
        <v>193997.64</v>
      </c>
      <c r="AN493" s="491">
        <v>47842.02</v>
      </c>
      <c r="AO493" s="491">
        <v>40464.92</v>
      </c>
      <c r="AP493" s="491">
        <v>101098.34</v>
      </c>
      <c r="AQ493" s="491">
        <v>15185.529999999999</v>
      </c>
      <c r="AR493" s="491">
        <v>31152</v>
      </c>
      <c r="AS493" s="491">
        <v>19381.25</v>
      </c>
      <c r="AT493" s="491">
        <v>12154.39</v>
      </c>
      <c r="AU493" s="491">
        <v>93201.3</v>
      </c>
      <c r="AV493" s="491"/>
      <c r="AW493" s="491">
        <v>24750.53</v>
      </c>
      <c r="AX493" s="491">
        <v>131588.81</v>
      </c>
      <c r="AY493" s="491">
        <v>7870</v>
      </c>
      <c r="AZ493" s="491">
        <v>40426.130000000005</v>
      </c>
      <c r="BA493" s="491"/>
      <c r="BB493" s="491">
        <v>15151.25</v>
      </c>
      <c r="BC493" s="498"/>
      <c r="BD493" s="491">
        <v>481043.77</v>
      </c>
      <c r="BE493" s="491">
        <v>330689.27</v>
      </c>
      <c r="BF493" s="491">
        <v>412300.91000000003</v>
      </c>
      <c r="BG493" s="491">
        <v>249025.96999999997</v>
      </c>
      <c r="BH493" s="491">
        <v>18492248.300000001</v>
      </c>
      <c r="BJ493" s="427">
        <f t="shared" si="481"/>
        <v>8000</v>
      </c>
      <c r="BK493" s="427">
        <f t="shared" si="482"/>
        <v>132000</v>
      </c>
      <c r="BL493" s="427">
        <f t="shared" si="483"/>
        <v>45000</v>
      </c>
      <c r="BM493" s="427">
        <f t="shared" si="484"/>
        <v>250000</v>
      </c>
      <c r="BN493" s="427">
        <f t="shared" si="485"/>
        <v>482000</v>
      </c>
      <c r="BO493" s="427">
        <f t="shared" si="486"/>
        <v>369000</v>
      </c>
      <c r="BP493" s="427">
        <f t="shared" si="487"/>
        <v>182000</v>
      </c>
      <c r="BQ493" s="427">
        <f t="shared" si="488"/>
        <v>233000</v>
      </c>
      <c r="BR493" s="427">
        <f t="shared" si="489"/>
        <v>203000</v>
      </c>
      <c r="BS493" s="427">
        <f t="shared" si="490"/>
        <v>30000</v>
      </c>
      <c r="BT493" s="427">
        <f t="shared" si="491"/>
        <v>721000</v>
      </c>
      <c r="BU493" s="427">
        <f t="shared" si="492"/>
        <v>337000</v>
      </c>
      <c r="BV493" s="427">
        <f t="shared" si="493"/>
        <v>306000</v>
      </c>
      <c r="BW493" s="427">
        <f t="shared" si="494"/>
        <v>2957000</v>
      </c>
      <c r="BX493" s="427">
        <f t="shared" si="495"/>
        <v>1205000</v>
      </c>
      <c r="BY493" s="427">
        <f t="shared" si="496"/>
        <v>286000</v>
      </c>
      <c r="BZ493" s="427">
        <f t="shared" si="497"/>
        <v>1395000</v>
      </c>
      <c r="CA493" s="427">
        <f t="shared" si="498"/>
        <v>603000</v>
      </c>
      <c r="CB493" s="233">
        <f t="shared" si="499"/>
        <v>8000</v>
      </c>
      <c r="CC493" s="233">
        <f t="shared" si="500"/>
        <v>2957000</v>
      </c>
      <c r="CD493" s="233">
        <f t="shared" si="501"/>
        <v>356000</v>
      </c>
      <c r="CE493" s="428">
        <f t="shared" si="508"/>
        <v>52</v>
      </c>
      <c r="CF493" s="426">
        <f t="shared" si="502"/>
        <v>13</v>
      </c>
      <c r="CG493" s="426">
        <f t="shared" si="503"/>
        <v>4</v>
      </c>
      <c r="CH493" s="426">
        <f t="shared" si="504"/>
        <v>3</v>
      </c>
      <c r="CI493" s="426">
        <f t="shared" si="505"/>
        <v>21</v>
      </c>
      <c r="CJ493" s="426">
        <f t="shared" si="506"/>
        <v>4</v>
      </c>
      <c r="CK493" s="426">
        <f t="shared" si="510"/>
        <v>5</v>
      </c>
    </row>
    <row r="494" spans="1:89" ht="24">
      <c r="A494" s="253">
        <f t="shared" si="509"/>
        <v>56216</v>
      </c>
      <c r="B494" s="236" t="s">
        <v>426</v>
      </c>
      <c r="C494" s="99" t="b">
        <f t="shared" si="507"/>
        <v>1</v>
      </c>
      <c r="D494" s="492" t="s">
        <v>426</v>
      </c>
      <c r="E494" s="491">
        <v>19310.260000000002</v>
      </c>
      <c r="F494" s="491"/>
      <c r="G494" s="491">
        <v>6494.42</v>
      </c>
      <c r="H494" s="491">
        <v>16645.140000000003</v>
      </c>
      <c r="I494" s="493">
        <v>65146.89</v>
      </c>
      <c r="J494" s="491"/>
      <c r="K494" s="491">
        <v>6082.8600000000006</v>
      </c>
      <c r="L494" s="491">
        <v>44</v>
      </c>
      <c r="M494" s="491"/>
      <c r="N494" s="491"/>
      <c r="O494" s="491"/>
      <c r="P494" s="491">
        <v>29927.409999999996</v>
      </c>
      <c r="Q494" s="491">
        <v>34788.67</v>
      </c>
      <c r="R494" s="491">
        <v>239.92</v>
      </c>
      <c r="S494" s="491">
        <v>39452.550000000003</v>
      </c>
      <c r="T494" s="491">
        <v>3621.89</v>
      </c>
      <c r="U494" s="491"/>
      <c r="V494" s="491"/>
      <c r="W494" s="491">
        <v>1364.87</v>
      </c>
      <c r="X494" s="491">
        <v>296.60000000000002</v>
      </c>
      <c r="Y494" s="491"/>
      <c r="Z494" s="491"/>
      <c r="AA494" s="491">
        <v>1181.93</v>
      </c>
      <c r="AB494" s="491">
        <v>57548</v>
      </c>
      <c r="AC494" s="491"/>
      <c r="AD494" s="491">
        <v>3269.4100000000003</v>
      </c>
      <c r="AE494" s="491"/>
      <c r="AF494" s="491"/>
      <c r="AG494" s="491">
        <v>40576.14</v>
      </c>
      <c r="AH494" s="491">
        <v>9258.4</v>
      </c>
      <c r="AI494" s="491">
        <v>2970.7200000000007</v>
      </c>
      <c r="AJ494" s="491">
        <v>3123.6299999999997</v>
      </c>
      <c r="AK494" s="491"/>
      <c r="AL494" s="491"/>
      <c r="AM494" s="491"/>
      <c r="AN494" s="491"/>
      <c r="AO494" s="491"/>
      <c r="AP494" s="491"/>
      <c r="AQ494" s="491"/>
      <c r="AR494" s="491"/>
      <c r="AS494" s="491"/>
      <c r="AT494" s="491">
        <v>25.650000000000002</v>
      </c>
      <c r="AU494" s="491"/>
      <c r="AV494" s="491"/>
      <c r="AW494" s="491"/>
      <c r="AX494" s="491"/>
      <c r="AY494" s="491"/>
      <c r="AZ494" s="491"/>
      <c r="BA494" s="491"/>
      <c r="BB494" s="491"/>
      <c r="BC494" s="498"/>
      <c r="BD494" s="491"/>
      <c r="BE494" s="491">
        <v>3740.61</v>
      </c>
      <c r="BF494" s="491">
        <v>62109.73</v>
      </c>
      <c r="BG494" s="491">
        <v>47551.21</v>
      </c>
      <c r="BH494" s="491">
        <v>454770.91</v>
      </c>
      <c r="BJ494" s="427">
        <f t="shared" si="481"/>
        <v>1000</v>
      </c>
      <c r="BK494" s="427">
        <f t="shared" si="482"/>
        <v>1000</v>
      </c>
      <c r="BL494" s="427">
        <f t="shared" si="483"/>
        <v>1000</v>
      </c>
      <c r="BM494" s="427">
        <f t="shared" si="484"/>
        <v>4000</v>
      </c>
      <c r="BN494" s="427">
        <f t="shared" si="485"/>
        <v>63000</v>
      </c>
      <c r="BO494" s="427">
        <f t="shared" si="486"/>
        <v>38000</v>
      </c>
      <c r="BP494" s="427">
        <f t="shared" si="487"/>
        <v>0</v>
      </c>
      <c r="BQ494" s="427">
        <f t="shared" si="488"/>
        <v>0</v>
      </c>
      <c r="BR494" s="427">
        <f t="shared" si="489"/>
        <v>0</v>
      </c>
      <c r="BS494" s="427">
        <f t="shared" si="490"/>
        <v>1000</v>
      </c>
      <c r="BT494" s="427">
        <f t="shared" si="491"/>
        <v>40000</v>
      </c>
      <c r="BU494" s="427">
        <f t="shared" si="492"/>
        <v>13000</v>
      </c>
      <c r="BV494" s="427">
        <f t="shared" si="493"/>
        <v>4000</v>
      </c>
      <c r="BW494" s="427">
        <f t="shared" si="494"/>
        <v>58000</v>
      </c>
      <c r="BX494" s="427">
        <f t="shared" si="495"/>
        <v>23000</v>
      </c>
      <c r="BY494" s="427">
        <f t="shared" si="496"/>
        <v>1000</v>
      </c>
      <c r="BZ494" s="427">
        <f t="shared" si="497"/>
        <v>66000</v>
      </c>
      <c r="CA494" s="427">
        <f t="shared" si="498"/>
        <v>24000</v>
      </c>
      <c r="CB494" s="233">
        <f t="shared" si="499"/>
        <v>1000</v>
      </c>
      <c r="CC494" s="233">
        <f t="shared" si="500"/>
        <v>66000</v>
      </c>
      <c r="CD494" s="233">
        <f t="shared" si="501"/>
        <v>19000</v>
      </c>
      <c r="CE494" s="428">
        <f t="shared" si="508"/>
        <v>24</v>
      </c>
      <c r="CF494" s="426">
        <f t="shared" si="502"/>
        <v>1</v>
      </c>
      <c r="CG494" s="426">
        <f t="shared" si="503"/>
        <v>3</v>
      </c>
      <c r="CH494" s="426">
        <f t="shared" si="504"/>
        <v>0</v>
      </c>
      <c r="CI494" s="426">
        <f t="shared" si="505"/>
        <v>11</v>
      </c>
      <c r="CJ494" s="426">
        <f t="shared" si="506"/>
        <v>3</v>
      </c>
      <c r="CK494" s="426">
        <f t="shared" si="510"/>
        <v>4</v>
      </c>
    </row>
    <row r="495" spans="1:89" ht="24">
      <c r="A495" s="253">
        <f t="shared" si="509"/>
        <v>56217</v>
      </c>
      <c r="B495" s="236" t="s">
        <v>427</v>
      </c>
      <c r="C495" s="99" t="b">
        <f t="shared" si="507"/>
        <v>1</v>
      </c>
      <c r="D495" s="492" t="s">
        <v>427</v>
      </c>
      <c r="E495" s="491">
        <v>46228.14</v>
      </c>
      <c r="F495" s="491">
        <v>2926.73</v>
      </c>
      <c r="G495" s="491">
        <v>1034.03</v>
      </c>
      <c r="H495" s="491">
        <v>84842.36</v>
      </c>
      <c r="I495" s="493">
        <v>49369.62</v>
      </c>
      <c r="J495" s="491"/>
      <c r="K495" s="491">
        <v>5768.18</v>
      </c>
      <c r="L495" s="491">
        <v>18719.940000000002</v>
      </c>
      <c r="M495" s="491"/>
      <c r="N495" s="491"/>
      <c r="O495" s="491"/>
      <c r="P495" s="491">
        <v>7005.78</v>
      </c>
      <c r="Q495" s="491">
        <v>20062.809999999998</v>
      </c>
      <c r="R495" s="491">
        <v>113.17999999999999</v>
      </c>
      <c r="S495" s="491">
        <v>7532.06</v>
      </c>
      <c r="T495" s="491">
        <v>10553.880000000001</v>
      </c>
      <c r="U495" s="491"/>
      <c r="V495" s="491"/>
      <c r="W495" s="491">
        <v>40701.81</v>
      </c>
      <c r="X495" s="491">
        <v>2037.0300000000002</v>
      </c>
      <c r="Y495" s="491"/>
      <c r="Z495" s="491"/>
      <c r="AA495" s="491"/>
      <c r="AB495" s="491">
        <v>43404</v>
      </c>
      <c r="AC495" s="491"/>
      <c r="AD495" s="491">
        <v>5407.08</v>
      </c>
      <c r="AE495" s="491"/>
      <c r="AF495" s="491">
        <v>6757.59</v>
      </c>
      <c r="AG495" s="491">
        <v>168914.10000000006</v>
      </c>
      <c r="AH495" s="491">
        <v>982.77</v>
      </c>
      <c r="AI495" s="491">
        <v>10375.959999999999</v>
      </c>
      <c r="AJ495" s="491">
        <v>14486.970000000001</v>
      </c>
      <c r="AK495" s="491">
        <v>900.59999999999991</v>
      </c>
      <c r="AL495" s="491"/>
      <c r="AM495" s="491"/>
      <c r="AN495" s="491"/>
      <c r="AO495" s="491"/>
      <c r="AP495" s="491"/>
      <c r="AQ495" s="491"/>
      <c r="AR495" s="491"/>
      <c r="AS495" s="491"/>
      <c r="AT495" s="491"/>
      <c r="AU495" s="491"/>
      <c r="AV495" s="491"/>
      <c r="AW495" s="491">
        <v>45.39</v>
      </c>
      <c r="AX495" s="491"/>
      <c r="AY495" s="491"/>
      <c r="AZ495" s="491"/>
      <c r="BA495" s="491"/>
      <c r="BB495" s="491"/>
      <c r="BC495" s="498"/>
      <c r="BD495" s="491"/>
      <c r="BE495" s="491">
        <v>2814.16</v>
      </c>
      <c r="BF495" s="491">
        <v>12759.24</v>
      </c>
      <c r="BG495" s="491">
        <v>180</v>
      </c>
      <c r="BH495" s="491">
        <v>563923.41</v>
      </c>
      <c r="BJ495" s="427">
        <f t="shared" si="481"/>
        <v>1000</v>
      </c>
      <c r="BK495" s="427">
        <f t="shared" si="482"/>
        <v>1000</v>
      </c>
      <c r="BL495" s="427">
        <f t="shared" si="483"/>
        <v>1000</v>
      </c>
      <c r="BM495" s="427">
        <f t="shared" si="484"/>
        <v>1000</v>
      </c>
      <c r="BN495" s="427">
        <f t="shared" si="485"/>
        <v>13000</v>
      </c>
      <c r="BO495" s="427">
        <f t="shared" si="486"/>
        <v>6000</v>
      </c>
      <c r="BP495" s="427">
        <f t="shared" si="487"/>
        <v>1000</v>
      </c>
      <c r="BQ495" s="427">
        <f t="shared" si="488"/>
        <v>1000</v>
      </c>
      <c r="BR495" s="427">
        <f t="shared" si="489"/>
        <v>1000</v>
      </c>
      <c r="BS495" s="427">
        <f t="shared" si="490"/>
        <v>1000</v>
      </c>
      <c r="BT495" s="427">
        <f t="shared" si="491"/>
        <v>85000</v>
      </c>
      <c r="BU495" s="427">
        <f t="shared" si="492"/>
        <v>20000</v>
      </c>
      <c r="BV495" s="427">
        <f t="shared" si="493"/>
        <v>2000</v>
      </c>
      <c r="BW495" s="427">
        <f t="shared" si="494"/>
        <v>44000</v>
      </c>
      <c r="BX495" s="427">
        <f t="shared" si="495"/>
        <v>20000</v>
      </c>
      <c r="BY495" s="427">
        <f t="shared" si="496"/>
        <v>3000</v>
      </c>
      <c r="BZ495" s="427">
        <f t="shared" si="497"/>
        <v>169000</v>
      </c>
      <c r="CA495" s="427">
        <f t="shared" si="498"/>
        <v>43000</v>
      </c>
      <c r="CB495" s="233">
        <f t="shared" si="499"/>
        <v>1000</v>
      </c>
      <c r="CC495" s="233">
        <f t="shared" si="500"/>
        <v>169000</v>
      </c>
      <c r="CD495" s="233">
        <f t="shared" si="501"/>
        <v>22000</v>
      </c>
      <c r="CE495" s="428">
        <f t="shared" si="508"/>
        <v>26</v>
      </c>
      <c r="CF495" s="426">
        <f t="shared" si="502"/>
        <v>1</v>
      </c>
      <c r="CG495" s="426">
        <f t="shared" si="503"/>
        <v>3</v>
      </c>
      <c r="CH495" s="426">
        <f t="shared" si="504"/>
        <v>1</v>
      </c>
      <c r="CI495" s="426">
        <f t="shared" si="505"/>
        <v>12</v>
      </c>
      <c r="CJ495" s="426">
        <f t="shared" si="506"/>
        <v>3</v>
      </c>
      <c r="CK495" s="426">
        <f t="shared" si="510"/>
        <v>4</v>
      </c>
    </row>
    <row r="496" spans="1:89" ht="24">
      <c r="A496" s="253">
        <f t="shared" si="509"/>
        <v>56218</v>
      </c>
      <c r="B496" s="236" t="s">
        <v>428</v>
      </c>
      <c r="C496" s="99" t="b">
        <f t="shared" si="507"/>
        <v>1</v>
      </c>
      <c r="D496" s="492" t="s">
        <v>428</v>
      </c>
      <c r="E496" s="491">
        <v>31215.57</v>
      </c>
      <c r="F496" s="491">
        <v>956.97000000000014</v>
      </c>
      <c r="G496" s="491">
        <v>6538.45</v>
      </c>
      <c r="H496" s="491">
        <v>22062.03</v>
      </c>
      <c r="I496" s="493">
        <v>56049.02</v>
      </c>
      <c r="J496" s="491">
        <v>6056.48</v>
      </c>
      <c r="K496" s="491">
        <v>12335.2</v>
      </c>
      <c r="L496" s="491">
        <v>15427.609999999997</v>
      </c>
      <c r="M496" s="491"/>
      <c r="N496" s="491">
        <v>3101.44</v>
      </c>
      <c r="O496" s="491"/>
      <c r="P496" s="491"/>
      <c r="Q496" s="491">
        <v>2458.4999999999991</v>
      </c>
      <c r="R496" s="491">
        <v>31.09</v>
      </c>
      <c r="S496" s="491">
        <v>4872.72</v>
      </c>
      <c r="T496" s="491">
        <v>4840.21</v>
      </c>
      <c r="U496" s="491"/>
      <c r="V496" s="491"/>
      <c r="W496" s="491">
        <v>20886.419999999998</v>
      </c>
      <c r="X496" s="491">
        <v>2525.46</v>
      </c>
      <c r="Y496" s="491"/>
      <c r="Z496" s="491"/>
      <c r="AA496" s="491"/>
      <c r="AB496" s="491"/>
      <c r="AC496" s="491"/>
      <c r="AD496" s="491">
        <v>13561.37</v>
      </c>
      <c r="AE496" s="491"/>
      <c r="AF496" s="491">
        <v>9935.7799999999988</v>
      </c>
      <c r="AG496" s="491">
        <v>38182.419999999991</v>
      </c>
      <c r="AH496" s="491">
        <v>47434.16</v>
      </c>
      <c r="AI496" s="491">
        <v>16074.869999999999</v>
      </c>
      <c r="AJ496" s="491">
        <v>4668.1499999999996</v>
      </c>
      <c r="AK496" s="491"/>
      <c r="AL496" s="491"/>
      <c r="AM496" s="491"/>
      <c r="AN496" s="491"/>
      <c r="AO496" s="491"/>
      <c r="AP496" s="491"/>
      <c r="AQ496" s="491"/>
      <c r="AR496" s="491"/>
      <c r="AS496" s="491"/>
      <c r="AT496" s="491"/>
      <c r="AU496" s="491"/>
      <c r="AV496" s="491"/>
      <c r="AW496" s="491"/>
      <c r="AX496" s="491"/>
      <c r="AY496" s="491"/>
      <c r="AZ496" s="491"/>
      <c r="BA496" s="491"/>
      <c r="BB496" s="491"/>
      <c r="BC496" s="498"/>
      <c r="BD496" s="491"/>
      <c r="BE496" s="491">
        <v>7057</v>
      </c>
      <c r="BF496" s="491"/>
      <c r="BG496" s="491">
        <v>187.31</v>
      </c>
      <c r="BH496" s="491">
        <v>326458.23</v>
      </c>
      <c r="BJ496" s="427">
        <f t="shared" si="481"/>
        <v>0</v>
      </c>
      <c r="BK496" s="427">
        <f t="shared" si="482"/>
        <v>0</v>
      </c>
      <c r="BL496" s="427">
        <f t="shared" si="483"/>
        <v>0</v>
      </c>
      <c r="BM496" s="427">
        <f t="shared" si="484"/>
        <v>1000</v>
      </c>
      <c r="BN496" s="427">
        <f t="shared" si="485"/>
        <v>8000</v>
      </c>
      <c r="BO496" s="427">
        <f t="shared" si="486"/>
        <v>4000</v>
      </c>
      <c r="BP496" s="427">
        <f t="shared" si="487"/>
        <v>0</v>
      </c>
      <c r="BQ496" s="427">
        <f t="shared" si="488"/>
        <v>0</v>
      </c>
      <c r="BR496" s="427">
        <f t="shared" si="489"/>
        <v>0</v>
      </c>
      <c r="BS496" s="427">
        <f t="shared" si="490"/>
        <v>1000</v>
      </c>
      <c r="BT496" s="427">
        <f t="shared" si="491"/>
        <v>48000</v>
      </c>
      <c r="BU496" s="427">
        <f t="shared" si="492"/>
        <v>14000</v>
      </c>
      <c r="BV496" s="427">
        <f t="shared" si="493"/>
        <v>5000</v>
      </c>
      <c r="BW496" s="427">
        <f t="shared" si="494"/>
        <v>7000</v>
      </c>
      <c r="BX496" s="427">
        <f t="shared" si="495"/>
        <v>6000</v>
      </c>
      <c r="BY496" s="427">
        <f t="shared" si="496"/>
        <v>3000</v>
      </c>
      <c r="BZ496" s="427">
        <f t="shared" si="497"/>
        <v>57000</v>
      </c>
      <c r="CA496" s="427">
        <f t="shared" si="498"/>
        <v>26000</v>
      </c>
      <c r="CB496" s="233">
        <f t="shared" si="499"/>
        <v>1000</v>
      </c>
      <c r="CC496" s="233">
        <f t="shared" si="500"/>
        <v>57000</v>
      </c>
      <c r="CD496" s="233">
        <f t="shared" si="501"/>
        <v>15000</v>
      </c>
      <c r="CE496" s="428">
        <f t="shared" si="508"/>
        <v>23</v>
      </c>
      <c r="CF496" s="426">
        <f t="shared" si="502"/>
        <v>0</v>
      </c>
      <c r="CG496" s="426">
        <f t="shared" si="503"/>
        <v>2</v>
      </c>
      <c r="CH496" s="426">
        <f t="shared" si="504"/>
        <v>0</v>
      </c>
      <c r="CI496" s="426">
        <f t="shared" si="505"/>
        <v>14</v>
      </c>
      <c r="CJ496" s="426">
        <f t="shared" si="506"/>
        <v>2</v>
      </c>
      <c r="CK496" s="426">
        <f t="shared" si="510"/>
        <v>4</v>
      </c>
    </row>
    <row r="497" spans="1:89" ht="24">
      <c r="A497" s="253">
        <f t="shared" si="509"/>
        <v>56219</v>
      </c>
      <c r="B497" s="236" t="s">
        <v>429</v>
      </c>
      <c r="C497" s="99" t="b">
        <f t="shared" si="507"/>
        <v>1</v>
      </c>
      <c r="D497" s="492" t="s">
        <v>429</v>
      </c>
      <c r="E497" s="491">
        <v>96944.56</v>
      </c>
      <c r="F497" s="491">
        <v>48284.290000000008</v>
      </c>
      <c r="G497" s="491">
        <v>71154.92</v>
      </c>
      <c r="H497" s="491">
        <v>121033.48000000001</v>
      </c>
      <c r="I497" s="493">
        <v>115301.45000000001</v>
      </c>
      <c r="J497" s="491">
        <v>571.19000000000005</v>
      </c>
      <c r="K497" s="491">
        <v>85625.05</v>
      </c>
      <c r="L497" s="491">
        <v>72016.03</v>
      </c>
      <c r="M497" s="491">
        <v>13471.8</v>
      </c>
      <c r="N497" s="491">
        <v>43220.119999999995</v>
      </c>
      <c r="O497" s="491">
        <v>25687.78</v>
      </c>
      <c r="P497" s="491">
        <v>75210.69</v>
      </c>
      <c r="Q497" s="491">
        <v>81971.260000000009</v>
      </c>
      <c r="R497" s="491">
        <v>12009.84</v>
      </c>
      <c r="S497" s="491">
        <v>81472.51999999999</v>
      </c>
      <c r="T497" s="491">
        <v>40877.15</v>
      </c>
      <c r="U497" s="491">
        <v>159872.34000000003</v>
      </c>
      <c r="V497" s="491">
        <v>10916.68</v>
      </c>
      <c r="W497" s="491">
        <v>11042.89</v>
      </c>
      <c r="X497" s="491">
        <v>95684.4</v>
      </c>
      <c r="Y497" s="491">
        <v>35546.61</v>
      </c>
      <c r="Z497" s="491">
        <v>183726.65999999997</v>
      </c>
      <c r="AA497" s="491">
        <v>51977.24</v>
      </c>
      <c r="AB497" s="491">
        <v>3568</v>
      </c>
      <c r="AC497" s="491">
        <v>22762.6</v>
      </c>
      <c r="AD497" s="491">
        <v>49206.909999999996</v>
      </c>
      <c r="AE497" s="491">
        <v>82323.749999999985</v>
      </c>
      <c r="AF497" s="491">
        <v>24198.79</v>
      </c>
      <c r="AG497" s="491">
        <v>121652.04999999999</v>
      </c>
      <c r="AH497" s="491">
        <v>12587.280000000002</v>
      </c>
      <c r="AI497" s="491">
        <v>57414.89</v>
      </c>
      <c r="AJ497" s="491">
        <v>106596.33</v>
      </c>
      <c r="AK497" s="491">
        <v>26652.079999999991</v>
      </c>
      <c r="AL497" s="491"/>
      <c r="AM497" s="491"/>
      <c r="AN497" s="491">
        <v>6737.3099999999995</v>
      </c>
      <c r="AO497" s="491">
        <v>781.8</v>
      </c>
      <c r="AP497" s="491">
        <v>26170.7</v>
      </c>
      <c r="AQ497" s="491">
        <v>6059.11</v>
      </c>
      <c r="AR497" s="491">
        <v>9104</v>
      </c>
      <c r="AS497" s="491">
        <v>11372.8</v>
      </c>
      <c r="AT497" s="491">
        <v>4026</v>
      </c>
      <c r="AU497" s="491">
        <v>34011.79</v>
      </c>
      <c r="AV497" s="491"/>
      <c r="AW497" s="491">
        <v>8158.46</v>
      </c>
      <c r="AX497" s="491">
        <v>38857.17</v>
      </c>
      <c r="AY497" s="491">
        <v>10084</v>
      </c>
      <c r="AZ497" s="491">
        <v>14712.699999999999</v>
      </c>
      <c r="BA497" s="491">
        <v>3109.79</v>
      </c>
      <c r="BB497" s="491">
        <v>2817.5499999999997</v>
      </c>
      <c r="BC497" s="498">
        <v>3742.56</v>
      </c>
      <c r="BD497" s="491">
        <v>98058.54</v>
      </c>
      <c r="BE497" s="491">
        <v>43483.33</v>
      </c>
      <c r="BF497" s="491">
        <v>84472.960000000006</v>
      </c>
      <c r="BG497" s="491">
        <v>48438.58</v>
      </c>
      <c r="BH497" s="491">
        <v>2494780.7800000003</v>
      </c>
      <c r="BJ497" s="427">
        <f t="shared" si="481"/>
        <v>1000</v>
      </c>
      <c r="BK497" s="427">
        <f t="shared" si="482"/>
        <v>39000</v>
      </c>
      <c r="BL497" s="427">
        <f t="shared" si="483"/>
        <v>12000</v>
      </c>
      <c r="BM497" s="427">
        <f t="shared" si="484"/>
        <v>44000</v>
      </c>
      <c r="BN497" s="427">
        <f t="shared" si="485"/>
        <v>99000</v>
      </c>
      <c r="BO497" s="427">
        <f t="shared" si="486"/>
        <v>69000</v>
      </c>
      <c r="BP497" s="427">
        <f t="shared" si="487"/>
        <v>27000</v>
      </c>
      <c r="BQ497" s="427">
        <f t="shared" si="488"/>
        <v>27000</v>
      </c>
      <c r="BR497" s="427">
        <f t="shared" si="489"/>
        <v>27000</v>
      </c>
      <c r="BS497" s="427">
        <f t="shared" si="490"/>
        <v>1000</v>
      </c>
      <c r="BT497" s="427">
        <f t="shared" si="491"/>
        <v>122000</v>
      </c>
      <c r="BU497" s="427">
        <f t="shared" si="492"/>
        <v>46000</v>
      </c>
      <c r="BV497" s="427">
        <f t="shared" si="493"/>
        <v>4000</v>
      </c>
      <c r="BW497" s="427">
        <f t="shared" si="494"/>
        <v>184000</v>
      </c>
      <c r="BX497" s="427">
        <f t="shared" si="495"/>
        <v>92000</v>
      </c>
      <c r="BY497" s="427">
        <f t="shared" si="496"/>
        <v>58000</v>
      </c>
      <c r="BZ497" s="427">
        <f t="shared" si="497"/>
        <v>160000</v>
      </c>
      <c r="CA497" s="427">
        <f t="shared" si="498"/>
        <v>100000</v>
      </c>
      <c r="CB497" s="233">
        <f t="shared" si="499"/>
        <v>1000</v>
      </c>
      <c r="CC497" s="233">
        <f t="shared" si="500"/>
        <v>184000</v>
      </c>
      <c r="CD497" s="233">
        <f t="shared" si="501"/>
        <v>48000</v>
      </c>
      <c r="CE497" s="428">
        <f t="shared" si="508"/>
        <v>52</v>
      </c>
      <c r="CF497" s="426">
        <f t="shared" si="502"/>
        <v>15</v>
      </c>
      <c r="CG497" s="426">
        <f t="shared" si="503"/>
        <v>4</v>
      </c>
      <c r="CH497" s="426">
        <f t="shared" si="504"/>
        <v>1</v>
      </c>
      <c r="CI497" s="426">
        <f t="shared" si="505"/>
        <v>21</v>
      </c>
      <c r="CJ497" s="426">
        <f t="shared" si="506"/>
        <v>4</v>
      </c>
      <c r="CK497" s="426">
        <f t="shared" si="510"/>
        <v>5</v>
      </c>
    </row>
    <row r="498" spans="1:89" ht="24">
      <c r="A498" s="253">
        <f t="shared" si="509"/>
        <v>56220</v>
      </c>
      <c r="B498" s="236" t="s">
        <v>430</v>
      </c>
      <c r="C498" s="99" t="b">
        <f t="shared" si="507"/>
        <v>1</v>
      </c>
      <c r="D498" s="492" t="s">
        <v>430</v>
      </c>
      <c r="E498" s="491"/>
      <c r="F498" s="491"/>
      <c r="G498" s="491"/>
      <c r="H498" s="491"/>
      <c r="I498" s="493"/>
      <c r="J498" s="491"/>
      <c r="K498" s="491"/>
      <c r="L498" s="491"/>
      <c r="M498" s="491"/>
      <c r="N498" s="491"/>
      <c r="O498" s="491"/>
      <c r="P498" s="491"/>
      <c r="Q498" s="491"/>
      <c r="R498" s="491">
        <v>430</v>
      </c>
      <c r="S498" s="491"/>
      <c r="T498" s="491"/>
      <c r="U498" s="491"/>
      <c r="V498" s="491"/>
      <c r="W498" s="491"/>
      <c r="X498" s="491"/>
      <c r="Y498" s="491">
        <v>1030.07</v>
      </c>
      <c r="Z498" s="491"/>
      <c r="AA498" s="491"/>
      <c r="AB498" s="491"/>
      <c r="AC498" s="491"/>
      <c r="AD498" s="491"/>
      <c r="AE498" s="491"/>
      <c r="AF498" s="491"/>
      <c r="AG498" s="491">
        <v>379.38999999999993</v>
      </c>
      <c r="AH498" s="491">
        <v>1918</v>
      </c>
      <c r="AI498" s="491"/>
      <c r="AJ498" s="491">
        <v>2849.76</v>
      </c>
      <c r="AK498" s="491"/>
      <c r="AL498" s="491"/>
      <c r="AM498" s="491"/>
      <c r="AN498" s="491"/>
      <c r="AO498" s="491"/>
      <c r="AP498" s="491"/>
      <c r="AQ498" s="491"/>
      <c r="AR498" s="491"/>
      <c r="AS498" s="491"/>
      <c r="AT498" s="491"/>
      <c r="AU498" s="491">
        <v>1004</v>
      </c>
      <c r="AV498" s="491"/>
      <c r="AW498" s="491">
        <v>2241.4</v>
      </c>
      <c r="AX498" s="491"/>
      <c r="AY498" s="491"/>
      <c r="AZ498" s="491"/>
      <c r="BA498" s="491"/>
      <c r="BB498" s="491"/>
      <c r="BC498" s="498"/>
      <c r="BD498" s="491">
        <v>1077.02</v>
      </c>
      <c r="BE498" s="491">
        <v>715.31</v>
      </c>
      <c r="BF498" s="491"/>
      <c r="BG498" s="491">
        <v>85</v>
      </c>
      <c r="BH498" s="491">
        <v>11729.949999999999</v>
      </c>
      <c r="BJ498" s="427">
        <f t="shared" si="481"/>
        <v>2000</v>
      </c>
      <c r="BK498" s="427">
        <f t="shared" si="482"/>
        <v>3000</v>
      </c>
      <c r="BL498" s="427">
        <f t="shared" si="483"/>
        <v>2000</v>
      </c>
      <c r="BM498" s="427">
        <f t="shared" si="484"/>
        <v>1000</v>
      </c>
      <c r="BN498" s="427">
        <f t="shared" si="485"/>
        <v>2000</v>
      </c>
      <c r="BO498" s="427">
        <f t="shared" si="486"/>
        <v>1000</v>
      </c>
      <c r="BP498" s="427">
        <f t="shared" si="487"/>
        <v>0</v>
      </c>
      <c r="BQ498" s="427">
        <f t="shared" si="488"/>
        <v>0</v>
      </c>
      <c r="BR498" s="427">
        <f t="shared" si="489"/>
        <v>0</v>
      </c>
      <c r="BS498" s="427">
        <f t="shared" si="490"/>
        <v>1000</v>
      </c>
      <c r="BT498" s="427">
        <f t="shared" si="491"/>
        <v>2000</v>
      </c>
      <c r="BU498" s="427">
        <f t="shared" si="492"/>
        <v>2000</v>
      </c>
      <c r="BV498" s="427">
        <f t="shared" si="493"/>
        <v>3000</v>
      </c>
      <c r="BW498" s="427">
        <f t="shared" si="494"/>
        <v>3000</v>
      </c>
      <c r="BX498" s="427">
        <f t="shared" si="495"/>
        <v>3000</v>
      </c>
      <c r="BY498" s="427">
        <f t="shared" si="496"/>
        <v>1000</v>
      </c>
      <c r="BZ498" s="427">
        <f t="shared" si="497"/>
        <v>1000</v>
      </c>
      <c r="CA498" s="427">
        <f t="shared" si="498"/>
        <v>1000</v>
      </c>
      <c r="CB498" s="233">
        <f t="shared" si="499"/>
        <v>1000</v>
      </c>
      <c r="CC498" s="233">
        <f t="shared" si="500"/>
        <v>3000</v>
      </c>
      <c r="CD498" s="233">
        <f t="shared" si="501"/>
        <v>2000</v>
      </c>
      <c r="CE498" s="428">
        <f t="shared" si="508"/>
        <v>10</v>
      </c>
      <c r="CF498" s="426">
        <f t="shared" si="502"/>
        <v>2</v>
      </c>
      <c r="CG498" s="426">
        <f t="shared" si="503"/>
        <v>3</v>
      </c>
      <c r="CH498" s="426">
        <f t="shared" si="504"/>
        <v>0</v>
      </c>
      <c r="CI498" s="426">
        <f t="shared" si="505"/>
        <v>3</v>
      </c>
      <c r="CJ498" s="426">
        <f t="shared" si="506"/>
        <v>1</v>
      </c>
      <c r="CK498" s="426">
        <f t="shared" si="510"/>
        <v>1</v>
      </c>
    </row>
    <row r="499" spans="1:89">
      <c r="A499" s="253">
        <f t="shared" si="509"/>
        <v>56221</v>
      </c>
      <c r="B499" s="236" t="s">
        <v>431</v>
      </c>
      <c r="C499" s="99" t="b">
        <f t="shared" si="507"/>
        <v>1</v>
      </c>
      <c r="D499" s="492" t="s">
        <v>431</v>
      </c>
      <c r="E499" s="491"/>
      <c r="F499" s="491">
        <v>1118.83</v>
      </c>
      <c r="G499" s="491"/>
      <c r="H499" s="491">
        <v>161946.28</v>
      </c>
      <c r="I499" s="493">
        <v>27084.1</v>
      </c>
      <c r="J499" s="491"/>
      <c r="K499" s="491">
        <v>7826.7000000000007</v>
      </c>
      <c r="L499" s="491"/>
      <c r="M499" s="491"/>
      <c r="N499" s="491"/>
      <c r="O499" s="491"/>
      <c r="P499" s="491"/>
      <c r="Q499" s="491">
        <v>2356.9899999999998</v>
      </c>
      <c r="R499" s="491"/>
      <c r="S499" s="491">
        <v>17435.07</v>
      </c>
      <c r="T499" s="491"/>
      <c r="U499" s="491"/>
      <c r="V499" s="491"/>
      <c r="W499" s="491">
        <v>6958.2000000000007</v>
      </c>
      <c r="X499" s="491"/>
      <c r="Y499" s="491">
        <v>1242.73</v>
      </c>
      <c r="Z499" s="491"/>
      <c r="AA499" s="491">
        <v>10668.9</v>
      </c>
      <c r="AB499" s="491"/>
      <c r="AC499" s="491"/>
      <c r="AD499" s="491"/>
      <c r="AE499" s="491"/>
      <c r="AF499" s="491"/>
      <c r="AG499" s="491">
        <v>25254.78</v>
      </c>
      <c r="AH499" s="491"/>
      <c r="AI499" s="491"/>
      <c r="AJ499" s="491">
        <v>6050.33</v>
      </c>
      <c r="AK499" s="491">
        <v>4173.62</v>
      </c>
      <c r="AL499" s="491"/>
      <c r="AM499" s="491"/>
      <c r="AN499" s="491"/>
      <c r="AO499" s="491"/>
      <c r="AP499" s="491"/>
      <c r="AQ499" s="491"/>
      <c r="AR499" s="491"/>
      <c r="AS499" s="491"/>
      <c r="AT499" s="491"/>
      <c r="AU499" s="491">
        <v>2457.83</v>
      </c>
      <c r="AV499" s="491"/>
      <c r="AW499" s="491"/>
      <c r="AX499" s="491"/>
      <c r="AY499" s="491"/>
      <c r="AZ499" s="491"/>
      <c r="BA499" s="491"/>
      <c r="BB499" s="491"/>
      <c r="BC499" s="498"/>
      <c r="BD499" s="491"/>
      <c r="BE499" s="491"/>
      <c r="BF499" s="491"/>
      <c r="BG499" s="491"/>
      <c r="BH499" s="491">
        <v>274574.36000000004</v>
      </c>
      <c r="BJ499" s="427">
        <f t="shared" si="481"/>
        <v>3000</v>
      </c>
      <c r="BK499" s="427">
        <f t="shared" si="482"/>
        <v>3000</v>
      </c>
      <c r="BL499" s="427">
        <f t="shared" si="483"/>
        <v>3000</v>
      </c>
      <c r="BM499" s="427">
        <f t="shared" si="484"/>
        <v>0</v>
      </c>
      <c r="BN499" s="427">
        <f t="shared" si="485"/>
        <v>0</v>
      </c>
      <c r="BO499" s="427">
        <f t="shared" si="486"/>
        <v>0</v>
      </c>
      <c r="BP499" s="427">
        <f t="shared" si="487"/>
        <v>5000</v>
      </c>
      <c r="BQ499" s="427">
        <f t="shared" si="488"/>
        <v>5000</v>
      </c>
      <c r="BR499" s="427">
        <f t="shared" si="489"/>
        <v>5000</v>
      </c>
      <c r="BS499" s="427">
        <f t="shared" si="490"/>
        <v>2000</v>
      </c>
      <c r="BT499" s="427">
        <f t="shared" si="491"/>
        <v>162000</v>
      </c>
      <c r="BU499" s="427">
        <f t="shared" si="492"/>
        <v>27000</v>
      </c>
      <c r="BV499" s="427">
        <f t="shared" si="493"/>
        <v>7000</v>
      </c>
      <c r="BW499" s="427">
        <f t="shared" si="494"/>
        <v>7000</v>
      </c>
      <c r="BX499" s="427">
        <f t="shared" si="495"/>
        <v>7000</v>
      </c>
      <c r="BY499" s="427">
        <f t="shared" si="496"/>
        <v>26000</v>
      </c>
      <c r="BZ499" s="427">
        <f t="shared" si="497"/>
        <v>28000</v>
      </c>
      <c r="CA499" s="427">
        <f t="shared" si="498"/>
        <v>27000</v>
      </c>
      <c r="CB499" s="233">
        <f t="shared" si="499"/>
        <v>2000</v>
      </c>
      <c r="CC499" s="233">
        <f t="shared" si="500"/>
        <v>162000</v>
      </c>
      <c r="CD499" s="233">
        <f t="shared" si="501"/>
        <v>22000</v>
      </c>
      <c r="CE499" s="428">
        <f t="shared" si="508"/>
        <v>13</v>
      </c>
      <c r="CF499" s="426">
        <f t="shared" si="502"/>
        <v>1</v>
      </c>
      <c r="CG499" s="426">
        <f t="shared" si="503"/>
        <v>0</v>
      </c>
      <c r="CH499" s="426">
        <f t="shared" si="504"/>
        <v>1</v>
      </c>
      <c r="CI499" s="426">
        <f t="shared" si="505"/>
        <v>8</v>
      </c>
      <c r="CJ499" s="426">
        <f t="shared" si="506"/>
        <v>1</v>
      </c>
      <c r="CK499" s="426">
        <f t="shared" si="510"/>
        <v>2</v>
      </c>
    </row>
    <row r="500" spans="1:89" ht="24">
      <c r="A500" s="253">
        <f t="shared" si="509"/>
        <v>56301</v>
      </c>
      <c r="B500" s="236" t="s">
        <v>432</v>
      </c>
      <c r="C500" s="99" t="b">
        <f t="shared" si="507"/>
        <v>1</v>
      </c>
      <c r="D500" s="492" t="s">
        <v>432</v>
      </c>
      <c r="E500" s="491"/>
      <c r="F500" s="491"/>
      <c r="G500" s="491">
        <v>863298.58</v>
      </c>
      <c r="H500" s="491"/>
      <c r="I500" s="493"/>
      <c r="J500" s="491"/>
      <c r="K500" s="491"/>
      <c r="L500" s="491"/>
      <c r="M500" s="491"/>
      <c r="N500" s="491"/>
      <c r="O500" s="491"/>
      <c r="P500" s="491"/>
      <c r="Q500" s="491"/>
      <c r="R500" s="491"/>
      <c r="S500" s="491"/>
      <c r="T500" s="491"/>
      <c r="U500" s="491">
        <v>43610.8</v>
      </c>
      <c r="V500" s="491">
        <v>484</v>
      </c>
      <c r="W500" s="491">
        <v>311129.43</v>
      </c>
      <c r="X500" s="491">
        <v>60</v>
      </c>
      <c r="Y500" s="491">
        <v>875</v>
      </c>
      <c r="Z500" s="491">
        <v>-236.87000000000262</v>
      </c>
      <c r="AA500" s="491"/>
      <c r="AB500" s="491">
        <v>593931</v>
      </c>
      <c r="AC500" s="491"/>
      <c r="AD500" s="491"/>
      <c r="AE500" s="491"/>
      <c r="AF500" s="491"/>
      <c r="AG500" s="491"/>
      <c r="AH500" s="491">
        <v>42671.79</v>
      </c>
      <c r="AI500" s="491"/>
      <c r="AJ500" s="491"/>
      <c r="AK500" s="491"/>
      <c r="AL500" s="491"/>
      <c r="AM500" s="491">
        <v>328742.21999999997</v>
      </c>
      <c r="AN500" s="491"/>
      <c r="AO500" s="491"/>
      <c r="AP500" s="491"/>
      <c r="AQ500" s="491">
        <v>42108.1</v>
      </c>
      <c r="AR500" s="491"/>
      <c r="AS500" s="491"/>
      <c r="AT500" s="491"/>
      <c r="AU500" s="491"/>
      <c r="AV500" s="491">
        <v>3255.01</v>
      </c>
      <c r="AW500" s="491"/>
      <c r="AX500" s="491"/>
      <c r="AY500" s="491"/>
      <c r="AZ500" s="491"/>
      <c r="BA500" s="491">
        <v>2168.5500000000002</v>
      </c>
      <c r="BB500" s="491"/>
      <c r="BC500" s="498"/>
      <c r="BD500" s="491"/>
      <c r="BE500" s="491">
        <v>363058.52</v>
      </c>
      <c r="BF500" s="491"/>
      <c r="BG500" s="491"/>
      <c r="BH500" s="491">
        <v>2595156.1299999994</v>
      </c>
      <c r="BJ500" s="427">
        <f t="shared" si="481"/>
        <v>3000</v>
      </c>
      <c r="BK500" s="427">
        <f t="shared" si="482"/>
        <v>43000</v>
      </c>
      <c r="BL500" s="427">
        <f t="shared" si="483"/>
        <v>16000</v>
      </c>
      <c r="BM500" s="427">
        <f t="shared" si="484"/>
        <v>364000</v>
      </c>
      <c r="BN500" s="427">
        <f t="shared" si="485"/>
        <v>364000</v>
      </c>
      <c r="BO500" s="427">
        <f t="shared" si="486"/>
        <v>364000</v>
      </c>
      <c r="BP500" s="427">
        <f t="shared" si="487"/>
        <v>329000</v>
      </c>
      <c r="BQ500" s="427">
        <f t="shared" si="488"/>
        <v>329000</v>
      </c>
      <c r="BR500" s="427">
        <f t="shared" si="489"/>
        <v>329000</v>
      </c>
      <c r="BS500" s="427">
        <f t="shared" si="490"/>
        <v>1000</v>
      </c>
      <c r="BT500" s="427">
        <f t="shared" si="491"/>
        <v>312000</v>
      </c>
      <c r="BU500" s="427">
        <f t="shared" si="492"/>
        <v>89000</v>
      </c>
      <c r="BV500" s="427">
        <f t="shared" si="493"/>
        <v>-1000</v>
      </c>
      <c r="BW500" s="427">
        <f t="shared" si="494"/>
        <v>864000</v>
      </c>
      <c r="BX500" s="427">
        <f t="shared" si="495"/>
        <v>486000</v>
      </c>
      <c r="BY500" s="427">
        <f t="shared" si="496"/>
        <v>1000</v>
      </c>
      <c r="BZ500" s="427">
        <f t="shared" si="497"/>
        <v>44000</v>
      </c>
      <c r="CA500" s="427">
        <f t="shared" si="498"/>
        <v>22000</v>
      </c>
      <c r="CB500" s="233">
        <f t="shared" si="499"/>
        <v>-1000</v>
      </c>
      <c r="CC500" s="233">
        <f t="shared" si="500"/>
        <v>864000</v>
      </c>
      <c r="CD500" s="233">
        <f t="shared" si="501"/>
        <v>186000</v>
      </c>
      <c r="CE500" s="428">
        <f t="shared" si="508"/>
        <v>14</v>
      </c>
      <c r="CF500" s="426">
        <f t="shared" si="502"/>
        <v>3</v>
      </c>
      <c r="CG500" s="426">
        <f t="shared" si="503"/>
        <v>1</v>
      </c>
      <c r="CH500" s="426">
        <f t="shared" si="504"/>
        <v>1</v>
      </c>
      <c r="CI500" s="426">
        <f t="shared" si="505"/>
        <v>4</v>
      </c>
      <c r="CJ500" s="426">
        <f t="shared" si="506"/>
        <v>3</v>
      </c>
      <c r="CK500" s="426">
        <f t="shared" si="510"/>
        <v>2</v>
      </c>
    </row>
    <row r="501" spans="1:89" ht="24">
      <c r="A501" s="253">
        <f t="shared" si="509"/>
        <v>56302</v>
      </c>
      <c r="B501" s="236" t="s">
        <v>433</v>
      </c>
      <c r="C501" s="99" t="b">
        <f t="shared" si="507"/>
        <v>1</v>
      </c>
      <c r="D501" s="492" t="s">
        <v>433</v>
      </c>
      <c r="E501" s="491"/>
      <c r="F501" s="491">
        <v>450366.01</v>
      </c>
      <c r="G501" s="491">
        <v>1070690.8700000001</v>
      </c>
      <c r="H501" s="491">
        <v>4469.38</v>
      </c>
      <c r="I501" s="493"/>
      <c r="J501" s="491"/>
      <c r="K501" s="491"/>
      <c r="L501" s="491">
        <v>1515.87</v>
      </c>
      <c r="M501" s="491"/>
      <c r="N501" s="491"/>
      <c r="O501" s="491"/>
      <c r="P501" s="491"/>
      <c r="Q501" s="491"/>
      <c r="R501" s="491"/>
      <c r="S501" s="491"/>
      <c r="T501" s="491"/>
      <c r="U501" s="491"/>
      <c r="V501" s="491"/>
      <c r="W501" s="491">
        <v>43532.95</v>
      </c>
      <c r="X501" s="491"/>
      <c r="Y501" s="491"/>
      <c r="Z501" s="491">
        <v>576172.25</v>
      </c>
      <c r="AA501" s="491"/>
      <c r="AB501" s="491">
        <v>3000</v>
      </c>
      <c r="AC501" s="491"/>
      <c r="AD501" s="491"/>
      <c r="AE501" s="491"/>
      <c r="AF501" s="491">
        <v>3284.1400000000003</v>
      </c>
      <c r="AG501" s="491"/>
      <c r="AH501" s="491">
        <v>3892.3</v>
      </c>
      <c r="AI501" s="491"/>
      <c r="AJ501" s="491"/>
      <c r="AK501" s="491"/>
      <c r="AL501" s="491"/>
      <c r="AM501" s="491">
        <v>8011.49</v>
      </c>
      <c r="AN501" s="491"/>
      <c r="AO501" s="491"/>
      <c r="AP501" s="491"/>
      <c r="AQ501" s="491">
        <v>1195.76</v>
      </c>
      <c r="AR501" s="491"/>
      <c r="AS501" s="491"/>
      <c r="AT501" s="491"/>
      <c r="AU501" s="491">
        <v>5734</v>
      </c>
      <c r="AV501" s="491"/>
      <c r="AW501" s="491"/>
      <c r="AX501" s="491"/>
      <c r="AY501" s="491"/>
      <c r="AZ501" s="491"/>
      <c r="BA501" s="491">
        <v>2316.88</v>
      </c>
      <c r="BB501" s="491"/>
      <c r="BC501" s="498"/>
      <c r="BD501" s="491"/>
      <c r="BE501" s="491"/>
      <c r="BF501" s="491">
        <v>451.12</v>
      </c>
      <c r="BG501" s="491"/>
      <c r="BH501" s="491">
        <v>2174633.02</v>
      </c>
      <c r="BJ501" s="427">
        <f t="shared" si="481"/>
        <v>2000</v>
      </c>
      <c r="BK501" s="427">
        <f t="shared" si="482"/>
        <v>6000</v>
      </c>
      <c r="BL501" s="427">
        <f t="shared" si="483"/>
        <v>4000</v>
      </c>
      <c r="BM501" s="427">
        <f t="shared" si="484"/>
        <v>1000</v>
      </c>
      <c r="BN501" s="427">
        <f t="shared" si="485"/>
        <v>1000</v>
      </c>
      <c r="BO501" s="427">
        <f t="shared" si="486"/>
        <v>1000</v>
      </c>
      <c r="BP501" s="427">
        <f t="shared" si="487"/>
        <v>9000</v>
      </c>
      <c r="BQ501" s="427">
        <f t="shared" si="488"/>
        <v>9000</v>
      </c>
      <c r="BR501" s="427">
        <f t="shared" si="489"/>
        <v>9000</v>
      </c>
      <c r="BS501" s="427">
        <f t="shared" si="490"/>
        <v>4000</v>
      </c>
      <c r="BT501" s="427">
        <f t="shared" si="491"/>
        <v>451000</v>
      </c>
      <c r="BU501" s="427">
        <f t="shared" si="492"/>
        <v>102000</v>
      </c>
      <c r="BV501" s="427">
        <f t="shared" si="493"/>
        <v>3000</v>
      </c>
      <c r="BW501" s="427">
        <f t="shared" si="494"/>
        <v>1071000</v>
      </c>
      <c r="BX501" s="427">
        <f t="shared" si="495"/>
        <v>550000</v>
      </c>
      <c r="BY501" s="427">
        <f t="shared" si="496"/>
        <v>2000</v>
      </c>
      <c r="BZ501" s="427">
        <f t="shared" si="497"/>
        <v>2000</v>
      </c>
      <c r="CA501" s="427">
        <f t="shared" si="498"/>
        <v>2000</v>
      </c>
      <c r="CB501" s="233">
        <f t="shared" si="499"/>
        <v>1000</v>
      </c>
      <c r="CC501" s="233">
        <f t="shared" si="500"/>
        <v>1071000</v>
      </c>
      <c r="CD501" s="233">
        <f t="shared" si="501"/>
        <v>156000</v>
      </c>
      <c r="CE501" s="428">
        <f t="shared" si="508"/>
        <v>14</v>
      </c>
      <c r="CF501" s="426">
        <f t="shared" si="502"/>
        <v>3</v>
      </c>
      <c r="CG501" s="426">
        <f t="shared" si="503"/>
        <v>1</v>
      </c>
      <c r="CH501" s="426">
        <f t="shared" si="504"/>
        <v>1</v>
      </c>
      <c r="CI501" s="426">
        <f t="shared" si="505"/>
        <v>5</v>
      </c>
      <c r="CJ501" s="426">
        <f t="shared" si="506"/>
        <v>3</v>
      </c>
      <c r="CK501" s="426">
        <f t="shared" si="510"/>
        <v>0</v>
      </c>
    </row>
    <row r="502" spans="1:89" ht="24">
      <c r="A502" s="253">
        <f t="shared" si="509"/>
        <v>56304</v>
      </c>
      <c r="B502" s="236" t="s">
        <v>434</v>
      </c>
      <c r="C502" s="99" t="e">
        <f t="shared" si="507"/>
        <v>#N/A</v>
      </c>
      <c r="D502" s="492" t="e">
        <v>#N/A</v>
      </c>
      <c r="E502" s="491"/>
      <c r="F502" s="491"/>
      <c r="G502" s="491"/>
      <c r="H502" s="491"/>
      <c r="I502" s="493"/>
      <c r="J502" s="491"/>
      <c r="K502" s="491"/>
      <c r="L502" s="491"/>
      <c r="M502" s="491"/>
      <c r="N502" s="491"/>
      <c r="O502" s="491"/>
      <c r="P502" s="491"/>
      <c r="Q502" s="491"/>
      <c r="R502" s="491"/>
      <c r="S502" s="491"/>
      <c r="T502" s="491"/>
      <c r="U502" s="491"/>
      <c r="V502" s="491"/>
      <c r="W502" s="491"/>
      <c r="X502" s="491"/>
      <c r="Y502" s="491"/>
      <c r="Z502" s="491"/>
      <c r="AA502" s="491"/>
      <c r="AB502" s="491"/>
      <c r="AC502" s="491"/>
      <c r="AD502" s="491"/>
      <c r="AE502" s="491"/>
      <c r="AF502" s="491"/>
      <c r="AG502" s="491"/>
      <c r="AH502" s="491"/>
      <c r="AI502" s="491"/>
      <c r="AJ502" s="491"/>
      <c r="AK502" s="491"/>
      <c r="AL502" s="491"/>
      <c r="AM502" s="491"/>
      <c r="AN502" s="491"/>
      <c r="AO502" s="491"/>
      <c r="AP502" s="491"/>
      <c r="AQ502" s="491"/>
      <c r="AR502" s="491"/>
      <c r="AS502" s="491"/>
      <c r="AT502" s="491"/>
      <c r="AU502" s="491"/>
      <c r="AV502" s="491"/>
      <c r="AW502" s="491"/>
      <c r="AX502" s="491"/>
      <c r="AY502" s="491"/>
      <c r="AZ502" s="491"/>
      <c r="BA502" s="491"/>
      <c r="BB502" s="491"/>
      <c r="BC502" s="498"/>
      <c r="BD502" s="491"/>
      <c r="BE502" s="491"/>
      <c r="BF502" s="491"/>
      <c r="BG502" s="491"/>
      <c r="BH502" s="491"/>
      <c r="BJ502" s="427">
        <f t="shared" si="481"/>
        <v>0</v>
      </c>
      <c r="BK502" s="427">
        <f t="shared" si="482"/>
        <v>0</v>
      </c>
      <c r="BL502" s="427">
        <f t="shared" si="483"/>
        <v>0</v>
      </c>
      <c r="BM502" s="427">
        <f t="shared" si="484"/>
        <v>0</v>
      </c>
      <c r="BN502" s="427">
        <f t="shared" si="485"/>
        <v>0</v>
      </c>
      <c r="BO502" s="427">
        <f t="shared" si="486"/>
        <v>0</v>
      </c>
      <c r="BP502" s="427">
        <f t="shared" si="487"/>
        <v>0</v>
      </c>
      <c r="BQ502" s="427">
        <f t="shared" si="488"/>
        <v>0</v>
      </c>
      <c r="BR502" s="427">
        <f t="shared" si="489"/>
        <v>0</v>
      </c>
      <c r="BS502" s="427">
        <f t="shared" si="490"/>
        <v>0</v>
      </c>
      <c r="BT502" s="427">
        <f t="shared" si="491"/>
        <v>0</v>
      </c>
      <c r="BU502" s="427">
        <f t="shared" si="492"/>
        <v>0</v>
      </c>
      <c r="BV502" s="427">
        <f t="shared" si="493"/>
        <v>0</v>
      </c>
      <c r="BW502" s="427">
        <f t="shared" si="494"/>
        <v>0</v>
      </c>
      <c r="BX502" s="427">
        <f t="shared" si="495"/>
        <v>0</v>
      </c>
      <c r="BY502" s="427">
        <f t="shared" si="496"/>
        <v>0</v>
      </c>
      <c r="BZ502" s="427">
        <f t="shared" si="497"/>
        <v>0</v>
      </c>
      <c r="CA502" s="427">
        <f t="shared" si="498"/>
        <v>0</v>
      </c>
      <c r="CB502" s="233">
        <f t="shared" si="499"/>
        <v>0</v>
      </c>
      <c r="CC502" s="233">
        <f t="shared" si="500"/>
        <v>0</v>
      </c>
      <c r="CD502" s="233">
        <f t="shared" si="501"/>
        <v>0</v>
      </c>
      <c r="CE502" s="428">
        <f t="shared" si="508"/>
        <v>0</v>
      </c>
      <c r="CF502" s="426">
        <f t="shared" si="502"/>
        <v>0</v>
      </c>
      <c r="CG502" s="426">
        <f t="shared" si="503"/>
        <v>0</v>
      </c>
      <c r="CH502" s="426">
        <f t="shared" si="504"/>
        <v>0</v>
      </c>
      <c r="CI502" s="426">
        <f t="shared" si="505"/>
        <v>0</v>
      </c>
      <c r="CJ502" s="426">
        <f t="shared" si="506"/>
        <v>0</v>
      </c>
      <c r="CK502" s="426">
        <f t="shared" si="510"/>
        <v>0</v>
      </c>
    </row>
    <row r="503" spans="1:89" ht="24">
      <c r="A503" s="253">
        <f t="shared" si="509"/>
        <v>56305</v>
      </c>
      <c r="B503" s="236" t="s">
        <v>435</v>
      </c>
      <c r="C503" s="99" t="b">
        <f t="shared" si="507"/>
        <v>1</v>
      </c>
      <c r="D503" s="492" t="s">
        <v>435</v>
      </c>
      <c r="E503" s="491"/>
      <c r="F503" s="491"/>
      <c r="G503" s="491"/>
      <c r="H503" s="491"/>
      <c r="I503" s="493"/>
      <c r="J503" s="491"/>
      <c r="K503" s="491"/>
      <c r="L503" s="491"/>
      <c r="M503" s="491"/>
      <c r="N503" s="491"/>
      <c r="O503" s="491"/>
      <c r="P503" s="491"/>
      <c r="Q503" s="491"/>
      <c r="R503" s="491"/>
      <c r="S503" s="491"/>
      <c r="T503" s="491"/>
      <c r="U503" s="491"/>
      <c r="V503" s="491"/>
      <c r="W503" s="491">
        <v>50417.909999999996</v>
      </c>
      <c r="X503" s="491"/>
      <c r="Y503" s="491"/>
      <c r="Z503" s="491"/>
      <c r="AA503" s="491"/>
      <c r="AB503" s="491"/>
      <c r="AC503" s="491"/>
      <c r="AD503" s="491"/>
      <c r="AE503" s="491"/>
      <c r="AF503" s="491"/>
      <c r="AG503" s="491"/>
      <c r="AH503" s="491"/>
      <c r="AI503" s="491"/>
      <c r="AJ503" s="491"/>
      <c r="AK503" s="491"/>
      <c r="AL503" s="491"/>
      <c r="AM503" s="491"/>
      <c r="AN503" s="491"/>
      <c r="AO503" s="491"/>
      <c r="AP503" s="491"/>
      <c r="AQ503" s="491">
        <v>2800.2</v>
      </c>
      <c r="AR503" s="491"/>
      <c r="AS503" s="491"/>
      <c r="AT503" s="491"/>
      <c r="AU503" s="491"/>
      <c r="AV503" s="491"/>
      <c r="AW503" s="491"/>
      <c r="AX503" s="491"/>
      <c r="AY503" s="491"/>
      <c r="AZ503" s="491"/>
      <c r="BA503" s="491"/>
      <c r="BB503" s="491"/>
      <c r="BC503" s="498"/>
      <c r="BD503" s="491"/>
      <c r="BE503" s="491"/>
      <c r="BF503" s="491"/>
      <c r="BG503" s="491"/>
      <c r="BH503" s="491">
        <v>53218.109999999993</v>
      </c>
      <c r="BJ503" s="427">
        <f t="shared" si="481"/>
        <v>3000</v>
      </c>
      <c r="BK503" s="427">
        <f t="shared" si="482"/>
        <v>3000</v>
      </c>
      <c r="BL503" s="427">
        <f t="shared" si="483"/>
        <v>3000</v>
      </c>
      <c r="BM503" s="427">
        <f t="shared" si="484"/>
        <v>0</v>
      </c>
      <c r="BN503" s="427">
        <f t="shared" si="485"/>
        <v>0</v>
      </c>
      <c r="BO503" s="427">
        <f t="shared" si="486"/>
        <v>0</v>
      </c>
      <c r="BP503" s="427">
        <f t="shared" si="487"/>
        <v>0</v>
      </c>
      <c r="BQ503" s="427">
        <f t="shared" si="488"/>
        <v>0</v>
      </c>
      <c r="BR503" s="427">
        <f t="shared" si="489"/>
        <v>0</v>
      </c>
      <c r="BS503" s="427">
        <f t="shared" si="490"/>
        <v>51000</v>
      </c>
      <c r="BT503" s="427">
        <f t="shared" si="491"/>
        <v>51000</v>
      </c>
      <c r="BU503" s="427">
        <f t="shared" si="492"/>
        <v>51000</v>
      </c>
      <c r="BV503" s="427">
        <f t="shared" si="493"/>
        <v>0</v>
      </c>
      <c r="BW503" s="427">
        <f t="shared" si="494"/>
        <v>0</v>
      </c>
      <c r="BX503" s="427">
        <f t="shared" si="495"/>
        <v>0</v>
      </c>
      <c r="BY503" s="427">
        <f t="shared" si="496"/>
        <v>0</v>
      </c>
      <c r="BZ503" s="427">
        <f t="shared" si="497"/>
        <v>0</v>
      </c>
      <c r="CA503" s="427">
        <f t="shared" si="498"/>
        <v>0</v>
      </c>
      <c r="CB503" s="233">
        <f t="shared" si="499"/>
        <v>3000</v>
      </c>
      <c r="CC503" s="233">
        <f t="shared" si="500"/>
        <v>51000</v>
      </c>
      <c r="CD503" s="233">
        <f t="shared" si="501"/>
        <v>27000</v>
      </c>
      <c r="CE503" s="428">
        <f t="shared" si="508"/>
        <v>2</v>
      </c>
      <c r="CF503" s="426">
        <f t="shared" si="502"/>
        <v>1</v>
      </c>
      <c r="CG503" s="426">
        <f t="shared" si="503"/>
        <v>0</v>
      </c>
      <c r="CH503" s="426">
        <f t="shared" si="504"/>
        <v>0</v>
      </c>
      <c r="CI503" s="426">
        <f t="shared" si="505"/>
        <v>1</v>
      </c>
      <c r="CJ503" s="426">
        <f t="shared" si="506"/>
        <v>0</v>
      </c>
      <c r="CK503" s="426">
        <f t="shared" si="510"/>
        <v>0</v>
      </c>
    </row>
    <row r="504" spans="1:89">
      <c r="A504" s="253">
        <f t="shared" si="509"/>
        <v>56401</v>
      </c>
      <c r="B504" s="236" t="s">
        <v>436</v>
      </c>
      <c r="C504" s="99" t="b">
        <f t="shared" si="507"/>
        <v>1</v>
      </c>
      <c r="D504" s="492" t="s">
        <v>436</v>
      </c>
      <c r="E504" s="491">
        <v>40240.629999999997</v>
      </c>
      <c r="F504" s="491">
        <v>30585.370000000003</v>
      </c>
      <c r="G504" s="491">
        <v>323362.95000000007</v>
      </c>
      <c r="H504" s="491">
        <v>188715.36999999997</v>
      </c>
      <c r="I504" s="493">
        <v>211029.88999999998</v>
      </c>
      <c r="J504" s="491">
        <v>52335.95</v>
      </c>
      <c r="K504" s="491">
        <v>41923.910000000003</v>
      </c>
      <c r="L504" s="491">
        <v>19882.650000000005</v>
      </c>
      <c r="M504" s="491"/>
      <c r="N504" s="491">
        <v>5902.8200000000006</v>
      </c>
      <c r="O504" s="491"/>
      <c r="P504" s="491">
        <v>74912.670000000013</v>
      </c>
      <c r="Q504" s="491">
        <v>30024.280000000006</v>
      </c>
      <c r="R504" s="491">
        <v>91048.959999999992</v>
      </c>
      <c r="S504" s="491">
        <v>16448.8</v>
      </c>
      <c r="T504" s="491">
        <v>35910.11</v>
      </c>
      <c r="U504" s="491">
        <v>248837.49000000002</v>
      </c>
      <c r="V504" s="491">
        <v>9955.380000000001</v>
      </c>
      <c r="W504" s="491">
        <v>46020.23</v>
      </c>
      <c r="X504" s="491">
        <v>85461.85</v>
      </c>
      <c r="Y504" s="491">
        <v>23796.809999999998</v>
      </c>
      <c r="Z504" s="491">
        <v>131773.59</v>
      </c>
      <c r="AA504" s="491">
        <v>102174.38</v>
      </c>
      <c r="AB504" s="491">
        <v>339682</v>
      </c>
      <c r="AC504" s="491">
        <v>50670.26</v>
      </c>
      <c r="AD504" s="491">
        <v>15894.61</v>
      </c>
      <c r="AE504" s="491">
        <v>164466.08000000002</v>
      </c>
      <c r="AF504" s="491">
        <v>21023.39</v>
      </c>
      <c r="AG504" s="491">
        <v>295020.50999999983</v>
      </c>
      <c r="AH504" s="491">
        <v>33293.81</v>
      </c>
      <c r="AI504" s="491">
        <v>5709.7699999999995</v>
      </c>
      <c r="AJ504" s="491">
        <v>56081.27</v>
      </c>
      <c r="AK504" s="491">
        <v>36499.649999999994</v>
      </c>
      <c r="AL504" s="491">
        <v>2433.25</v>
      </c>
      <c r="AM504" s="491">
        <v>17137.650000000001</v>
      </c>
      <c r="AN504" s="491">
        <v>306.39999999999998</v>
      </c>
      <c r="AO504" s="491">
        <v>10316.34</v>
      </c>
      <c r="AP504" s="491">
        <v>16057.039999999999</v>
      </c>
      <c r="AQ504" s="491">
        <v>906.8</v>
      </c>
      <c r="AR504" s="491">
        <v>32725</v>
      </c>
      <c r="AS504" s="491">
        <v>5084.8100000000004</v>
      </c>
      <c r="AT504" s="491">
        <v>4462</v>
      </c>
      <c r="AU504" s="491"/>
      <c r="AV504" s="491">
        <v>14409.1</v>
      </c>
      <c r="AW504" s="491">
        <v>7991.48</v>
      </c>
      <c r="AX504" s="491">
        <v>26206.489999999998</v>
      </c>
      <c r="AY504" s="491">
        <v>11341</v>
      </c>
      <c r="AZ504" s="491">
        <v>7782.65</v>
      </c>
      <c r="BA504" s="491">
        <v>10934.750000000002</v>
      </c>
      <c r="BB504" s="491">
        <v>6224.67</v>
      </c>
      <c r="BC504" s="498">
        <v>19866.95</v>
      </c>
      <c r="BD504" s="491">
        <v>80831.959999999992</v>
      </c>
      <c r="BE504" s="491">
        <v>71148.129999999976</v>
      </c>
      <c r="BF504" s="491">
        <v>213792.56999999998</v>
      </c>
      <c r="BG504" s="491">
        <v>26828.959999999999</v>
      </c>
      <c r="BH504" s="491">
        <v>3415473.44</v>
      </c>
      <c r="BJ504" s="427">
        <f t="shared" si="481"/>
        <v>1000</v>
      </c>
      <c r="BK504" s="427">
        <f t="shared" si="482"/>
        <v>33000</v>
      </c>
      <c r="BL504" s="427">
        <f t="shared" si="483"/>
        <v>12000</v>
      </c>
      <c r="BM504" s="427">
        <f t="shared" si="484"/>
        <v>27000</v>
      </c>
      <c r="BN504" s="427">
        <f t="shared" si="485"/>
        <v>214000</v>
      </c>
      <c r="BO504" s="427">
        <f t="shared" si="486"/>
        <v>99000</v>
      </c>
      <c r="BP504" s="427">
        <f t="shared" si="487"/>
        <v>3000</v>
      </c>
      <c r="BQ504" s="427">
        <f t="shared" si="488"/>
        <v>37000</v>
      </c>
      <c r="BR504" s="427">
        <f t="shared" si="489"/>
        <v>19000</v>
      </c>
      <c r="BS504" s="427">
        <f t="shared" si="490"/>
        <v>6000</v>
      </c>
      <c r="BT504" s="427">
        <f t="shared" si="491"/>
        <v>189000</v>
      </c>
      <c r="BU504" s="427">
        <f t="shared" si="492"/>
        <v>56000</v>
      </c>
      <c r="BV504" s="427">
        <f t="shared" si="493"/>
        <v>57000</v>
      </c>
      <c r="BW504" s="427">
        <f t="shared" si="494"/>
        <v>340000</v>
      </c>
      <c r="BX504" s="427">
        <f t="shared" si="495"/>
        <v>213000</v>
      </c>
      <c r="BY504" s="427">
        <f t="shared" si="496"/>
        <v>6000</v>
      </c>
      <c r="BZ504" s="427">
        <f t="shared" si="497"/>
        <v>296000</v>
      </c>
      <c r="CA504" s="427">
        <f t="shared" si="498"/>
        <v>135000</v>
      </c>
      <c r="CB504" s="233">
        <f t="shared" si="499"/>
        <v>1000</v>
      </c>
      <c r="CC504" s="233">
        <f t="shared" si="500"/>
        <v>340000</v>
      </c>
      <c r="CD504" s="233">
        <f t="shared" si="501"/>
        <v>66000</v>
      </c>
      <c r="CE504" s="428">
        <f t="shared" si="508"/>
        <v>52</v>
      </c>
      <c r="CF504" s="426">
        <f t="shared" si="502"/>
        <v>15</v>
      </c>
      <c r="CG504" s="426">
        <f t="shared" si="503"/>
        <v>4</v>
      </c>
      <c r="CH504" s="426">
        <f t="shared" si="504"/>
        <v>3</v>
      </c>
      <c r="CI504" s="426">
        <f t="shared" si="505"/>
        <v>19</v>
      </c>
      <c r="CJ504" s="426">
        <f t="shared" si="506"/>
        <v>4</v>
      </c>
      <c r="CK504" s="426">
        <f t="shared" si="510"/>
        <v>5</v>
      </c>
    </row>
    <row r="505" spans="1:89">
      <c r="A505" s="253">
        <f t="shared" si="509"/>
        <v>56402</v>
      </c>
      <c r="B505" s="236" t="s">
        <v>437</v>
      </c>
      <c r="C505" s="99" t="b">
        <f t="shared" si="507"/>
        <v>1</v>
      </c>
      <c r="D505" s="492" t="s">
        <v>437</v>
      </c>
      <c r="E505" s="491">
        <v>23176.93</v>
      </c>
      <c r="F505" s="491">
        <v>6308.3700000000008</v>
      </c>
      <c r="G505" s="491"/>
      <c r="H505" s="491">
        <v>21152.68</v>
      </c>
      <c r="I505" s="493">
        <v>71247.73</v>
      </c>
      <c r="J505" s="491">
        <v>9716.74</v>
      </c>
      <c r="K505" s="491">
        <v>24003.25</v>
      </c>
      <c r="L505" s="491">
        <v>6777.17</v>
      </c>
      <c r="M505" s="491"/>
      <c r="N505" s="491">
        <v>9328.89</v>
      </c>
      <c r="O505" s="491">
        <v>5932.5499999999993</v>
      </c>
      <c r="P505" s="491">
        <v>211.25</v>
      </c>
      <c r="Q505" s="491">
        <v>12763.279999999999</v>
      </c>
      <c r="R505" s="491">
        <v>353.08000000000004</v>
      </c>
      <c r="S505" s="491"/>
      <c r="T505" s="491">
        <v>27377.629999999997</v>
      </c>
      <c r="U505" s="491">
        <v>6995.2199999999993</v>
      </c>
      <c r="V505" s="491">
        <v>4337.18</v>
      </c>
      <c r="W505" s="491">
        <v>22390.25</v>
      </c>
      <c r="X505" s="491">
        <v>4778.68</v>
      </c>
      <c r="Y505" s="491">
        <v>409.64</v>
      </c>
      <c r="Z505" s="491">
        <v>3561.77</v>
      </c>
      <c r="AA505" s="491">
        <v>6879.14</v>
      </c>
      <c r="AB505" s="491">
        <v>64596</v>
      </c>
      <c r="AC505" s="491">
        <v>10214.460000000001</v>
      </c>
      <c r="AD505" s="491">
        <v>27601.739999999998</v>
      </c>
      <c r="AE505" s="491">
        <v>21957.82</v>
      </c>
      <c r="AF505" s="491">
        <v>11515.779999999999</v>
      </c>
      <c r="AG505" s="491">
        <v>52413.57</v>
      </c>
      <c r="AH505" s="491">
        <v>35934.86</v>
      </c>
      <c r="AI505" s="491">
        <v>10513.46</v>
      </c>
      <c r="AJ505" s="491"/>
      <c r="AK505" s="491">
        <v>7888.31</v>
      </c>
      <c r="AL505" s="491">
        <v>-1733.4400000000203</v>
      </c>
      <c r="AM505" s="491"/>
      <c r="AN505" s="491">
        <v>60.7</v>
      </c>
      <c r="AO505" s="491"/>
      <c r="AP505" s="491">
        <v>43520.6</v>
      </c>
      <c r="AQ505" s="491">
        <v>39</v>
      </c>
      <c r="AR505" s="491">
        <v>4473</v>
      </c>
      <c r="AS505" s="491"/>
      <c r="AT505" s="491">
        <v>3734.91</v>
      </c>
      <c r="AU505" s="491"/>
      <c r="AV505" s="491"/>
      <c r="AW505" s="491">
        <v>2463.25</v>
      </c>
      <c r="AX505" s="491">
        <v>53803.86</v>
      </c>
      <c r="AY505" s="491">
        <v>4530</v>
      </c>
      <c r="AZ505" s="491">
        <v>45280.05</v>
      </c>
      <c r="BA505" s="491"/>
      <c r="BB505" s="491"/>
      <c r="BC505" s="498"/>
      <c r="BD505" s="491">
        <v>42755.33</v>
      </c>
      <c r="BE505" s="491">
        <v>11774.78</v>
      </c>
      <c r="BF505" s="491">
        <v>38757.4</v>
      </c>
      <c r="BG505" s="491">
        <v>7221.88</v>
      </c>
      <c r="BH505" s="491">
        <v>767018.75</v>
      </c>
      <c r="BJ505" s="427">
        <f t="shared" si="481"/>
        <v>1000</v>
      </c>
      <c r="BK505" s="427">
        <f t="shared" si="482"/>
        <v>54000</v>
      </c>
      <c r="BL505" s="427">
        <f t="shared" si="483"/>
        <v>18000</v>
      </c>
      <c r="BM505" s="427">
        <f t="shared" si="484"/>
        <v>8000</v>
      </c>
      <c r="BN505" s="427">
        <f t="shared" si="485"/>
        <v>43000</v>
      </c>
      <c r="BO505" s="427">
        <f t="shared" si="486"/>
        <v>26000</v>
      </c>
      <c r="BP505" s="427">
        <f t="shared" si="487"/>
        <v>-2000</v>
      </c>
      <c r="BQ505" s="427">
        <f t="shared" si="488"/>
        <v>8000</v>
      </c>
      <c r="BR505" s="427">
        <f t="shared" si="489"/>
        <v>4000</v>
      </c>
      <c r="BS505" s="427">
        <f t="shared" si="490"/>
        <v>1000</v>
      </c>
      <c r="BT505" s="427">
        <f t="shared" si="491"/>
        <v>36000</v>
      </c>
      <c r="BU505" s="427">
        <f t="shared" si="492"/>
        <v>16000</v>
      </c>
      <c r="BV505" s="427">
        <f t="shared" si="493"/>
        <v>4000</v>
      </c>
      <c r="BW505" s="427">
        <f t="shared" si="494"/>
        <v>65000</v>
      </c>
      <c r="BX505" s="427">
        <f t="shared" si="495"/>
        <v>35000</v>
      </c>
      <c r="BY505" s="427">
        <f t="shared" si="496"/>
        <v>1000</v>
      </c>
      <c r="BZ505" s="427">
        <f t="shared" si="497"/>
        <v>72000</v>
      </c>
      <c r="CA505" s="427">
        <f t="shared" si="498"/>
        <v>22000</v>
      </c>
      <c r="CB505" s="233">
        <f t="shared" si="499"/>
        <v>-2000</v>
      </c>
      <c r="CC505" s="233">
        <f t="shared" si="500"/>
        <v>72000</v>
      </c>
      <c r="CD505" s="233">
        <f t="shared" si="501"/>
        <v>18000</v>
      </c>
      <c r="CE505" s="428">
        <f t="shared" si="508"/>
        <v>43</v>
      </c>
      <c r="CF505" s="426">
        <f t="shared" si="502"/>
        <v>9</v>
      </c>
      <c r="CG505" s="426">
        <f t="shared" si="503"/>
        <v>4</v>
      </c>
      <c r="CH505" s="426">
        <f t="shared" si="504"/>
        <v>2</v>
      </c>
      <c r="CI505" s="426">
        <f t="shared" si="505"/>
        <v>19</v>
      </c>
      <c r="CJ505" s="426">
        <f t="shared" si="506"/>
        <v>2</v>
      </c>
      <c r="CK505" s="426">
        <f t="shared" si="510"/>
        <v>5</v>
      </c>
    </row>
    <row r="506" spans="1:89">
      <c r="A506" s="253">
        <f t="shared" si="509"/>
        <v>56403</v>
      </c>
      <c r="B506" s="236" t="s">
        <v>438</v>
      </c>
      <c r="C506" s="99" t="b">
        <f t="shared" si="507"/>
        <v>1</v>
      </c>
      <c r="D506" s="492" t="s">
        <v>438</v>
      </c>
      <c r="E506" s="491">
        <v>12250.94</v>
      </c>
      <c r="F506" s="491">
        <v>484.95</v>
      </c>
      <c r="G506" s="491">
        <v>78457.88</v>
      </c>
      <c r="H506" s="491">
        <v>3037.4300000000003</v>
      </c>
      <c r="I506" s="493">
        <v>21545.75</v>
      </c>
      <c r="J506" s="491"/>
      <c r="K506" s="491">
        <v>731.76</v>
      </c>
      <c r="L506" s="491">
        <v>335.1</v>
      </c>
      <c r="M506" s="491"/>
      <c r="N506" s="491">
        <v>7339.17</v>
      </c>
      <c r="O506" s="491">
        <v>21.2</v>
      </c>
      <c r="P506" s="491">
        <v>-1572.04</v>
      </c>
      <c r="Q506" s="491">
        <v>12829.02</v>
      </c>
      <c r="R506" s="491">
        <v>1592.26</v>
      </c>
      <c r="S506" s="491"/>
      <c r="T506" s="491"/>
      <c r="U506" s="491">
        <v>2433.9499999999998</v>
      </c>
      <c r="V506" s="491">
        <v>153.35</v>
      </c>
      <c r="W506" s="491"/>
      <c r="X506" s="491">
        <v>137.9</v>
      </c>
      <c r="Y506" s="491">
        <v>445.51</v>
      </c>
      <c r="Z506" s="491"/>
      <c r="AA506" s="491"/>
      <c r="AB506" s="491">
        <v>8430</v>
      </c>
      <c r="AC506" s="491">
        <v>9579.75</v>
      </c>
      <c r="AD506" s="491">
        <v>8630.06</v>
      </c>
      <c r="AE506" s="491">
        <v>8868.8900000000031</v>
      </c>
      <c r="AF506" s="491">
        <v>72</v>
      </c>
      <c r="AG506" s="491">
        <v>21833.609999999997</v>
      </c>
      <c r="AH506" s="491">
        <v>133.38999999999999</v>
      </c>
      <c r="AI506" s="491">
        <v>3858.0099999999998</v>
      </c>
      <c r="AJ506" s="491"/>
      <c r="AK506" s="491">
        <v>805.8</v>
      </c>
      <c r="AL506" s="491"/>
      <c r="AM506" s="491">
        <v>9575.59</v>
      </c>
      <c r="AN506" s="491"/>
      <c r="AO506" s="491"/>
      <c r="AP506" s="491">
        <v>7541.63</v>
      </c>
      <c r="AQ506" s="491">
        <v>1615.92</v>
      </c>
      <c r="AR506" s="491"/>
      <c r="AS506" s="491"/>
      <c r="AT506" s="491"/>
      <c r="AU506" s="491"/>
      <c r="AV506" s="491"/>
      <c r="AW506" s="491">
        <v>799.42000000000007</v>
      </c>
      <c r="AX506" s="491">
        <v>36713.760000000002</v>
      </c>
      <c r="AY506" s="491">
        <v>63</v>
      </c>
      <c r="AZ506" s="491">
        <v>4262.17</v>
      </c>
      <c r="BA506" s="491"/>
      <c r="BB506" s="491"/>
      <c r="BC506" s="498"/>
      <c r="BD506" s="491">
        <v>1239.5900000000001</v>
      </c>
      <c r="BE506" s="491">
        <v>9692.2900000000009</v>
      </c>
      <c r="BF506" s="491">
        <v>5373.3600000000006</v>
      </c>
      <c r="BG506" s="491">
        <v>2572.27</v>
      </c>
      <c r="BH506" s="491">
        <v>281884.64</v>
      </c>
      <c r="BJ506" s="427">
        <f t="shared" si="481"/>
        <v>1000</v>
      </c>
      <c r="BK506" s="427">
        <f t="shared" si="482"/>
        <v>37000</v>
      </c>
      <c r="BL506" s="427">
        <f t="shared" si="483"/>
        <v>9000</v>
      </c>
      <c r="BM506" s="427">
        <f t="shared" si="484"/>
        <v>2000</v>
      </c>
      <c r="BN506" s="427">
        <f t="shared" si="485"/>
        <v>10000</v>
      </c>
      <c r="BO506" s="427">
        <f t="shared" si="486"/>
        <v>5000</v>
      </c>
      <c r="BP506" s="427">
        <f t="shared" si="487"/>
        <v>1000</v>
      </c>
      <c r="BQ506" s="427">
        <f t="shared" si="488"/>
        <v>10000</v>
      </c>
      <c r="BR506" s="427">
        <f t="shared" si="489"/>
        <v>6000</v>
      </c>
      <c r="BS506" s="427">
        <f t="shared" si="490"/>
        <v>1000</v>
      </c>
      <c r="BT506" s="427">
        <f t="shared" si="491"/>
        <v>13000</v>
      </c>
      <c r="BU506" s="427">
        <f t="shared" si="492"/>
        <v>5000</v>
      </c>
      <c r="BV506" s="427">
        <f t="shared" si="493"/>
        <v>9000</v>
      </c>
      <c r="BW506" s="427">
        <f t="shared" si="494"/>
        <v>79000</v>
      </c>
      <c r="BX506" s="427">
        <f t="shared" si="495"/>
        <v>44000</v>
      </c>
      <c r="BY506" s="427">
        <f t="shared" si="496"/>
        <v>-2000</v>
      </c>
      <c r="BZ506" s="427">
        <f t="shared" si="497"/>
        <v>22000</v>
      </c>
      <c r="CA506" s="427">
        <f t="shared" si="498"/>
        <v>7000</v>
      </c>
      <c r="CB506" s="233">
        <f t="shared" si="499"/>
        <v>-2000</v>
      </c>
      <c r="CC506" s="233">
        <f t="shared" si="500"/>
        <v>79000</v>
      </c>
      <c r="CD506" s="233">
        <f t="shared" si="501"/>
        <v>8000</v>
      </c>
      <c r="CE506" s="428">
        <f t="shared" si="508"/>
        <v>36</v>
      </c>
      <c r="CF506" s="426">
        <f t="shared" si="502"/>
        <v>6</v>
      </c>
      <c r="CG506" s="426">
        <f t="shared" si="503"/>
        <v>4</v>
      </c>
      <c r="CH506" s="426">
        <f t="shared" si="504"/>
        <v>2</v>
      </c>
      <c r="CI506" s="426">
        <f t="shared" si="505"/>
        <v>15</v>
      </c>
      <c r="CJ506" s="426">
        <f t="shared" si="506"/>
        <v>2</v>
      </c>
      <c r="CK506" s="426">
        <f t="shared" si="510"/>
        <v>5</v>
      </c>
    </row>
    <row r="507" spans="1:89" ht="24">
      <c r="A507" s="253">
        <f t="shared" si="509"/>
        <v>56404</v>
      </c>
      <c r="B507" s="236" t="s">
        <v>439</v>
      </c>
      <c r="C507" s="99" t="b">
        <f t="shared" si="507"/>
        <v>1</v>
      </c>
      <c r="D507" s="492" t="s">
        <v>439</v>
      </c>
      <c r="E507" s="491">
        <v>29089.940000000002</v>
      </c>
      <c r="F507" s="491">
        <v>8042.4999999999991</v>
      </c>
      <c r="G507" s="491">
        <v>8914</v>
      </c>
      <c r="H507" s="491">
        <v>15423.109999999999</v>
      </c>
      <c r="I507" s="493">
        <v>7820.0400000000027</v>
      </c>
      <c r="J507" s="491">
        <v>4786.829999999999</v>
      </c>
      <c r="K507" s="491">
        <v>6681.32</v>
      </c>
      <c r="L507" s="491">
        <v>3059.31</v>
      </c>
      <c r="M507" s="491">
        <v>979.01</v>
      </c>
      <c r="N507" s="491">
        <v>5198.07</v>
      </c>
      <c r="O507" s="491">
        <v>689.3</v>
      </c>
      <c r="P507" s="491">
        <v>1141.4699999999998</v>
      </c>
      <c r="Q507" s="491">
        <v>13270.38</v>
      </c>
      <c r="R507" s="491">
        <v>6840.2800000000007</v>
      </c>
      <c r="S507" s="491">
        <v>4240.2099999999991</v>
      </c>
      <c r="T507" s="491">
        <v>2731.13</v>
      </c>
      <c r="U507" s="491">
        <v>4526.9400000000005</v>
      </c>
      <c r="V507" s="491">
        <v>2443.1400000000003</v>
      </c>
      <c r="W507" s="491">
        <v>6795.3300000000008</v>
      </c>
      <c r="X507" s="491"/>
      <c r="Y507" s="491">
        <v>1001.9399999999999</v>
      </c>
      <c r="Z507" s="491">
        <v>2714.5</v>
      </c>
      <c r="AA507" s="491">
        <v>14064.670000000002</v>
      </c>
      <c r="AB507" s="491">
        <v>48107</v>
      </c>
      <c r="AC507" s="491">
        <v>3187.01</v>
      </c>
      <c r="AD507" s="491">
        <v>8787.58</v>
      </c>
      <c r="AE507" s="491">
        <v>3959.1200000000008</v>
      </c>
      <c r="AF507" s="491">
        <v>1216.3499999999999</v>
      </c>
      <c r="AG507" s="491">
        <v>12791.77</v>
      </c>
      <c r="AH507" s="491">
        <v>19312.740000000002</v>
      </c>
      <c r="AI507" s="491">
        <v>4846.57</v>
      </c>
      <c r="AJ507" s="491">
        <v>1477.22</v>
      </c>
      <c r="AK507" s="491">
        <v>1257.8499999999999</v>
      </c>
      <c r="AL507" s="491"/>
      <c r="AM507" s="491">
        <v>23053.3</v>
      </c>
      <c r="AN507" s="491">
        <v>3806.67</v>
      </c>
      <c r="AO507" s="491"/>
      <c r="AP507" s="491">
        <v>1917.7</v>
      </c>
      <c r="AQ507" s="491">
        <v>1263.75</v>
      </c>
      <c r="AR507" s="491">
        <v>300</v>
      </c>
      <c r="AS507" s="491">
        <v>880.3</v>
      </c>
      <c r="AT507" s="491">
        <v>75</v>
      </c>
      <c r="AU507" s="491"/>
      <c r="AV507" s="491">
        <v>149</v>
      </c>
      <c r="AW507" s="491">
        <v>332.25</v>
      </c>
      <c r="AX507" s="491">
        <v>8612.74</v>
      </c>
      <c r="AY507" s="491"/>
      <c r="AZ507" s="491">
        <v>709.15</v>
      </c>
      <c r="BA507" s="491">
        <v>91.95</v>
      </c>
      <c r="BB507" s="491"/>
      <c r="BC507" s="498"/>
      <c r="BD507" s="491">
        <v>9423.68</v>
      </c>
      <c r="BE507" s="491">
        <v>1779.72</v>
      </c>
      <c r="BF507" s="491">
        <v>5006.2099999999991</v>
      </c>
      <c r="BG507" s="491">
        <v>5432.81</v>
      </c>
      <c r="BH507" s="491">
        <v>318230.86</v>
      </c>
      <c r="BJ507" s="427">
        <f t="shared" si="481"/>
        <v>1000</v>
      </c>
      <c r="BK507" s="427">
        <f t="shared" si="482"/>
        <v>9000</v>
      </c>
      <c r="BL507" s="427">
        <f t="shared" si="483"/>
        <v>2000</v>
      </c>
      <c r="BM507" s="427">
        <f t="shared" si="484"/>
        <v>2000</v>
      </c>
      <c r="BN507" s="427">
        <f t="shared" si="485"/>
        <v>10000</v>
      </c>
      <c r="BO507" s="427">
        <f t="shared" si="486"/>
        <v>6000</v>
      </c>
      <c r="BP507" s="427">
        <f t="shared" si="487"/>
        <v>2000</v>
      </c>
      <c r="BQ507" s="427">
        <f t="shared" si="488"/>
        <v>24000</v>
      </c>
      <c r="BR507" s="427">
        <f t="shared" si="489"/>
        <v>13000</v>
      </c>
      <c r="BS507" s="427">
        <f t="shared" si="490"/>
        <v>1000</v>
      </c>
      <c r="BT507" s="427">
        <f t="shared" si="491"/>
        <v>30000</v>
      </c>
      <c r="BU507" s="427">
        <f t="shared" si="492"/>
        <v>8000</v>
      </c>
      <c r="BV507" s="427">
        <f t="shared" si="493"/>
        <v>2000</v>
      </c>
      <c r="BW507" s="427">
        <f t="shared" si="494"/>
        <v>49000</v>
      </c>
      <c r="BX507" s="427">
        <f t="shared" si="495"/>
        <v>16000</v>
      </c>
      <c r="BY507" s="427">
        <f t="shared" si="496"/>
        <v>2000</v>
      </c>
      <c r="BZ507" s="427">
        <f t="shared" si="497"/>
        <v>13000</v>
      </c>
      <c r="CA507" s="427">
        <f t="shared" si="498"/>
        <v>6000</v>
      </c>
      <c r="CB507" s="233">
        <f t="shared" si="499"/>
        <v>1000</v>
      </c>
      <c r="CC507" s="233">
        <f t="shared" si="500"/>
        <v>49000</v>
      </c>
      <c r="CD507" s="233">
        <f t="shared" si="501"/>
        <v>7000</v>
      </c>
      <c r="CE507" s="428">
        <f t="shared" si="508"/>
        <v>48</v>
      </c>
      <c r="CF507" s="426">
        <f t="shared" si="502"/>
        <v>11</v>
      </c>
      <c r="CG507" s="426">
        <f t="shared" si="503"/>
        <v>4</v>
      </c>
      <c r="CH507" s="426">
        <f t="shared" si="504"/>
        <v>2</v>
      </c>
      <c r="CI507" s="426">
        <f t="shared" si="505"/>
        <v>21</v>
      </c>
      <c r="CJ507" s="426">
        <f t="shared" si="506"/>
        <v>4</v>
      </c>
      <c r="CK507" s="426">
        <f t="shared" si="510"/>
        <v>4</v>
      </c>
    </row>
    <row r="508" spans="1:89">
      <c r="A508" s="253">
        <f t="shared" si="509"/>
        <v>56405</v>
      </c>
      <c r="B508" s="236" t="s">
        <v>440</v>
      </c>
      <c r="C508" s="99" t="b">
        <f t="shared" si="507"/>
        <v>1</v>
      </c>
      <c r="D508" s="492" t="s">
        <v>440</v>
      </c>
      <c r="E508" s="491"/>
      <c r="F508" s="491"/>
      <c r="G508" s="491"/>
      <c r="H508" s="491">
        <v>789.25</v>
      </c>
      <c r="I508" s="493"/>
      <c r="J508" s="491"/>
      <c r="K508" s="491"/>
      <c r="L508" s="491"/>
      <c r="M508" s="491"/>
      <c r="N508" s="491"/>
      <c r="O508" s="491"/>
      <c r="P508" s="491"/>
      <c r="Q508" s="491"/>
      <c r="R508" s="491"/>
      <c r="S508" s="491"/>
      <c r="T508" s="491"/>
      <c r="U508" s="491"/>
      <c r="V508" s="491"/>
      <c r="W508" s="491">
        <v>119.18</v>
      </c>
      <c r="X508" s="491"/>
      <c r="Y508" s="491"/>
      <c r="Z508" s="491"/>
      <c r="AA508" s="491"/>
      <c r="AB508" s="491"/>
      <c r="AC508" s="491"/>
      <c r="AD508" s="491"/>
      <c r="AE508" s="491"/>
      <c r="AF508" s="491"/>
      <c r="AG508" s="491"/>
      <c r="AH508" s="491"/>
      <c r="AI508" s="491"/>
      <c r="AJ508" s="491"/>
      <c r="AK508" s="491"/>
      <c r="AL508" s="491"/>
      <c r="AM508" s="491"/>
      <c r="AN508" s="491"/>
      <c r="AO508" s="491"/>
      <c r="AP508" s="491"/>
      <c r="AQ508" s="491"/>
      <c r="AR508" s="491"/>
      <c r="AS508" s="491"/>
      <c r="AT508" s="491"/>
      <c r="AU508" s="491"/>
      <c r="AV508" s="491"/>
      <c r="AW508" s="491"/>
      <c r="AX508" s="491"/>
      <c r="AY508" s="491"/>
      <c r="AZ508" s="491"/>
      <c r="BA508" s="491"/>
      <c r="BB508" s="491"/>
      <c r="BC508" s="498"/>
      <c r="BD508" s="491"/>
      <c r="BE508" s="491"/>
      <c r="BF508" s="491">
        <v>149.34</v>
      </c>
      <c r="BG508" s="491"/>
      <c r="BH508" s="491">
        <v>1057.77</v>
      </c>
      <c r="BJ508" s="427">
        <f t="shared" si="481"/>
        <v>0</v>
      </c>
      <c r="BK508" s="427">
        <f t="shared" si="482"/>
        <v>0</v>
      </c>
      <c r="BL508" s="427">
        <f t="shared" si="483"/>
        <v>0</v>
      </c>
      <c r="BM508" s="427">
        <f t="shared" si="484"/>
        <v>1000</v>
      </c>
      <c r="BN508" s="427">
        <f t="shared" si="485"/>
        <v>1000</v>
      </c>
      <c r="BO508" s="427">
        <f t="shared" si="486"/>
        <v>1000</v>
      </c>
      <c r="BP508" s="427">
        <f t="shared" si="487"/>
        <v>0</v>
      </c>
      <c r="BQ508" s="427">
        <f t="shared" si="488"/>
        <v>0</v>
      </c>
      <c r="BR508" s="427">
        <f t="shared" si="489"/>
        <v>0</v>
      </c>
      <c r="BS508" s="427">
        <f t="shared" si="490"/>
        <v>1000</v>
      </c>
      <c r="BT508" s="427">
        <f t="shared" si="491"/>
        <v>1000</v>
      </c>
      <c r="BU508" s="427">
        <f t="shared" si="492"/>
        <v>1000</v>
      </c>
      <c r="BV508" s="427">
        <f t="shared" si="493"/>
        <v>0</v>
      </c>
      <c r="BW508" s="427">
        <f t="shared" si="494"/>
        <v>0</v>
      </c>
      <c r="BX508" s="427">
        <f t="shared" si="495"/>
        <v>0</v>
      </c>
      <c r="BY508" s="427">
        <f t="shared" si="496"/>
        <v>0</v>
      </c>
      <c r="BZ508" s="427">
        <f t="shared" si="497"/>
        <v>0</v>
      </c>
      <c r="CA508" s="427">
        <f t="shared" si="498"/>
        <v>0</v>
      </c>
      <c r="CB508" s="233">
        <f t="shared" si="499"/>
        <v>1000</v>
      </c>
      <c r="CC508" s="233">
        <f t="shared" si="500"/>
        <v>1000</v>
      </c>
      <c r="CD508" s="233">
        <f t="shared" si="501"/>
        <v>1000</v>
      </c>
      <c r="CE508" s="428">
        <f t="shared" si="508"/>
        <v>3</v>
      </c>
      <c r="CF508" s="426">
        <f t="shared" si="502"/>
        <v>0</v>
      </c>
      <c r="CG508" s="426">
        <f t="shared" si="503"/>
        <v>1</v>
      </c>
      <c r="CH508" s="426">
        <f t="shared" si="504"/>
        <v>0</v>
      </c>
      <c r="CI508" s="426">
        <f t="shared" si="505"/>
        <v>2</v>
      </c>
      <c r="CJ508" s="426">
        <f t="shared" si="506"/>
        <v>0</v>
      </c>
      <c r="CK508" s="426">
        <f t="shared" si="510"/>
        <v>0</v>
      </c>
    </row>
    <row r="509" spans="1:89" ht="24">
      <c r="A509" s="253">
        <f t="shared" si="509"/>
        <v>56406</v>
      </c>
      <c r="B509" s="236" t="s">
        <v>441</v>
      </c>
      <c r="C509" s="99" t="b">
        <f t="shared" si="507"/>
        <v>1</v>
      </c>
      <c r="D509" s="492" t="s">
        <v>441</v>
      </c>
      <c r="E509" s="491">
        <v>2583.0299999999997</v>
      </c>
      <c r="F509" s="491">
        <v>3119.19</v>
      </c>
      <c r="G509" s="491">
        <v>1135.4700000000003</v>
      </c>
      <c r="H509" s="491">
        <v>21052.55</v>
      </c>
      <c r="I509" s="493">
        <v>14399.09</v>
      </c>
      <c r="J509" s="491">
        <v>16424.28</v>
      </c>
      <c r="K509" s="491">
        <v>17556.760000000002</v>
      </c>
      <c r="L509" s="491">
        <v>34410.339999999997</v>
      </c>
      <c r="M509" s="491">
        <v>701.14</v>
      </c>
      <c r="N509" s="491">
        <v>438.34</v>
      </c>
      <c r="O509" s="491">
        <v>887.13</v>
      </c>
      <c r="P509" s="491">
        <v>15024.69</v>
      </c>
      <c r="Q509" s="491">
        <v>11229.86</v>
      </c>
      <c r="R509" s="491">
        <v>5423.4000000000005</v>
      </c>
      <c r="S509" s="491">
        <v>4688.4900000000007</v>
      </c>
      <c r="T509" s="491">
        <v>2072.4499999999998</v>
      </c>
      <c r="U509" s="491">
        <v>7900.37</v>
      </c>
      <c r="V509" s="491"/>
      <c r="W509" s="491">
        <v>21319.84</v>
      </c>
      <c r="X509" s="491">
        <v>19527.77</v>
      </c>
      <c r="Y509" s="491">
        <v>8537.91</v>
      </c>
      <c r="Z509" s="491">
        <v>25415.3</v>
      </c>
      <c r="AA509" s="491">
        <v>11370.88</v>
      </c>
      <c r="AB509" s="491">
        <v>84714</v>
      </c>
      <c r="AC509" s="491">
        <v>7068.26</v>
      </c>
      <c r="AD509" s="491">
        <v>7991.9000000000005</v>
      </c>
      <c r="AE509" s="491">
        <v>16436.23</v>
      </c>
      <c r="AF509" s="491">
        <v>16185.28</v>
      </c>
      <c r="AG509" s="491">
        <v>16821.009999999998</v>
      </c>
      <c r="AH509" s="491">
        <v>12483.45</v>
      </c>
      <c r="AI509" s="491">
        <v>12109.79</v>
      </c>
      <c r="AJ509" s="491">
        <v>14916.999999999998</v>
      </c>
      <c r="AK509" s="491"/>
      <c r="AL509" s="491"/>
      <c r="AM509" s="491"/>
      <c r="AN509" s="491"/>
      <c r="AO509" s="491"/>
      <c r="AP509" s="491"/>
      <c r="AQ509" s="491"/>
      <c r="AR509" s="491"/>
      <c r="AS509" s="491"/>
      <c r="AT509" s="491"/>
      <c r="AU509" s="491"/>
      <c r="AV509" s="491"/>
      <c r="AW509" s="491"/>
      <c r="AX509" s="491"/>
      <c r="AY509" s="491"/>
      <c r="AZ509" s="491"/>
      <c r="BA509" s="491"/>
      <c r="BB509" s="491"/>
      <c r="BC509" s="498"/>
      <c r="BD509" s="491">
        <v>15110.779999999999</v>
      </c>
      <c r="BE509" s="491">
        <v>4972.66</v>
      </c>
      <c r="BF509" s="491">
        <v>7104.42</v>
      </c>
      <c r="BG509" s="491">
        <v>4316.47</v>
      </c>
      <c r="BH509" s="491">
        <v>465449.52999999991</v>
      </c>
      <c r="BJ509" s="427">
        <f t="shared" si="481"/>
        <v>0</v>
      </c>
      <c r="BK509" s="427">
        <f t="shared" si="482"/>
        <v>0</v>
      </c>
      <c r="BL509" s="427">
        <f t="shared" si="483"/>
        <v>0</v>
      </c>
      <c r="BM509" s="427">
        <f t="shared" si="484"/>
        <v>5000</v>
      </c>
      <c r="BN509" s="427">
        <f t="shared" si="485"/>
        <v>16000</v>
      </c>
      <c r="BO509" s="427">
        <f t="shared" si="486"/>
        <v>8000</v>
      </c>
      <c r="BP509" s="427">
        <f t="shared" si="487"/>
        <v>0</v>
      </c>
      <c r="BQ509" s="427">
        <f t="shared" si="488"/>
        <v>0</v>
      </c>
      <c r="BR509" s="427">
        <f t="shared" si="489"/>
        <v>0</v>
      </c>
      <c r="BS509" s="427">
        <f t="shared" si="490"/>
        <v>1000</v>
      </c>
      <c r="BT509" s="427">
        <f t="shared" si="491"/>
        <v>22000</v>
      </c>
      <c r="BU509" s="427">
        <f t="shared" si="492"/>
        <v>10000</v>
      </c>
      <c r="BV509" s="427">
        <f t="shared" si="493"/>
        <v>2000</v>
      </c>
      <c r="BW509" s="427">
        <f t="shared" si="494"/>
        <v>85000</v>
      </c>
      <c r="BX509" s="427">
        <f t="shared" si="495"/>
        <v>32000</v>
      </c>
      <c r="BY509" s="427">
        <f t="shared" si="496"/>
        <v>8000</v>
      </c>
      <c r="BZ509" s="427">
        <f t="shared" si="497"/>
        <v>35000</v>
      </c>
      <c r="CA509" s="427">
        <f t="shared" si="498"/>
        <v>18000</v>
      </c>
      <c r="CB509" s="233">
        <f t="shared" si="499"/>
        <v>1000</v>
      </c>
      <c r="CC509" s="233">
        <f t="shared" si="500"/>
        <v>85000</v>
      </c>
      <c r="CD509" s="233">
        <f t="shared" si="501"/>
        <v>14000</v>
      </c>
      <c r="CE509" s="428">
        <f t="shared" si="508"/>
        <v>35</v>
      </c>
      <c r="CF509" s="426">
        <f t="shared" si="502"/>
        <v>0</v>
      </c>
      <c r="CG509" s="426">
        <f t="shared" si="503"/>
        <v>4</v>
      </c>
      <c r="CH509" s="426">
        <f t="shared" si="504"/>
        <v>0</v>
      </c>
      <c r="CI509" s="426">
        <f t="shared" si="505"/>
        <v>20</v>
      </c>
      <c r="CJ509" s="426">
        <f t="shared" si="506"/>
        <v>4</v>
      </c>
      <c r="CK509" s="426">
        <f t="shared" si="510"/>
        <v>5</v>
      </c>
    </row>
    <row r="510" spans="1:89" ht="36">
      <c r="A510" s="253">
        <f t="shared" si="509"/>
        <v>56407</v>
      </c>
      <c r="B510" s="236" t="s">
        <v>442</v>
      </c>
      <c r="C510" s="99" t="b">
        <f t="shared" si="507"/>
        <v>1</v>
      </c>
      <c r="D510" s="492" t="s">
        <v>442</v>
      </c>
      <c r="E510" s="491">
        <v>29687.62</v>
      </c>
      <c r="F510" s="491">
        <v>3500</v>
      </c>
      <c r="G510" s="491"/>
      <c r="H510" s="491">
        <v>686</v>
      </c>
      <c r="I510" s="493"/>
      <c r="J510" s="491"/>
      <c r="K510" s="491"/>
      <c r="L510" s="491">
        <v>10460.1</v>
      </c>
      <c r="M510" s="491"/>
      <c r="N510" s="491"/>
      <c r="O510" s="491">
        <v>1303</v>
      </c>
      <c r="P510" s="491"/>
      <c r="Q510" s="491">
        <v>10632.16</v>
      </c>
      <c r="R510" s="491">
        <v>2234</v>
      </c>
      <c r="S510" s="491"/>
      <c r="T510" s="491"/>
      <c r="U510" s="491"/>
      <c r="V510" s="491"/>
      <c r="W510" s="491">
        <v>10703.520000000002</v>
      </c>
      <c r="X510" s="491"/>
      <c r="Y510" s="491"/>
      <c r="Z510" s="491"/>
      <c r="AA510" s="491"/>
      <c r="AB510" s="491">
        <v>15430</v>
      </c>
      <c r="AC510" s="491"/>
      <c r="AD510" s="491">
        <v>23925</v>
      </c>
      <c r="AE510" s="491"/>
      <c r="AF510" s="491">
        <v>6016</v>
      </c>
      <c r="AG510" s="491"/>
      <c r="AH510" s="491"/>
      <c r="AI510" s="491"/>
      <c r="AJ510" s="491"/>
      <c r="AK510" s="491">
        <v>3331.02</v>
      </c>
      <c r="AL510" s="491"/>
      <c r="AM510" s="491"/>
      <c r="AN510" s="491"/>
      <c r="AO510" s="491"/>
      <c r="AP510" s="491">
        <v>8942.5</v>
      </c>
      <c r="AQ510" s="491"/>
      <c r="AR510" s="491"/>
      <c r="AS510" s="491"/>
      <c r="AT510" s="491"/>
      <c r="AU510" s="491"/>
      <c r="AV510" s="491"/>
      <c r="AW510" s="491"/>
      <c r="AX510" s="491"/>
      <c r="AY510" s="491"/>
      <c r="AZ510" s="491"/>
      <c r="BA510" s="491"/>
      <c r="BB510" s="491"/>
      <c r="BC510" s="498"/>
      <c r="BD510" s="491">
        <v>13118.630000000001</v>
      </c>
      <c r="BE510" s="491"/>
      <c r="BF510" s="491">
        <v>29753.23</v>
      </c>
      <c r="BG510" s="491">
        <v>2550.5500000000002</v>
      </c>
      <c r="BH510" s="491">
        <v>172273.33</v>
      </c>
      <c r="BJ510" s="427">
        <f t="shared" si="481"/>
        <v>9000</v>
      </c>
      <c r="BK510" s="427">
        <f t="shared" si="482"/>
        <v>9000</v>
      </c>
      <c r="BL510" s="427">
        <f t="shared" si="483"/>
        <v>9000</v>
      </c>
      <c r="BM510" s="427">
        <f t="shared" si="484"/>
        <v>3000</v>
      </c>
      <c r="BN510" s="427">
        <f t="shared" si="485"/>
        <v>30000</v>
      </c>
      <c r="BO510" s="427">
        <f t="shared" si="486"/>
        <v>16000</v>
      </c>
      <c r="BP510" s="427">
        <f t="shared" si="487"/>
        <v>4000</v>
      </c>
      <c r="BQ510" s="427">
        <f t="shared" si="488"/>
        <v>4000</v>
      </c>
      <c r="BR510" s="427">
        <f t="shared" si="489"/>
        <v>4000</v>
      </c>
      <c r="BS510" s="427">
        <f t="shared" si="490"/>
        <v>1000</v>
      </c>
      <c r="BT510" s="427">
        <f t="shared" si="491"/>
        <v>30000</v>
      </c>
      <c r="BU510" s="427">
        <f t="shared" si="492"/>
        <v>10000</v>
      </c>
      <c r="BV510" s="427">
        <f t="shared" si="493"/>
        <v>16000</v>
      </c>
      <c r="BW510" s="427">
        <f t="shared" si="494"/>
        <v>16000</v>
      </c>
      <c r="BX510" s="427">
        <f t="shared" si="495"/>
        <v>16000</v>
      </c>
      <c r="BY510" s="427">
        <f t="shared" si="496"/>
        <v>11000</v>
      </c>
      <c r="BZ510" s="427">
        <f t="shared" si="497"/>
        <v>11000</v>
      </c>
      <c r="CA510" s="427">
        <f t="shared" si="498"/>
        <v>11000</v>
      </c>
      <c r="CB510" s="233">
        <f t="shared" si="499"/>
        <v>1000</v>
      </c>
      <c r="CC510" s="233">
        <f t="shared" si="500"/>
        <v>30000</v>
      </c>
      <c r="CD510" s="233">
        <f t="shared" si="501"/>
        <v>11000</v>
      </c>
      <c r="CE510" s="428">
        <f t="shared" si="508"/>
        <v>16</v>
      </c>
      <c r="CF510" s="426">
        <f t="shared" si="502"/>
        <v>1</v>
      </c>
      <c r="CG510" s="426">
        <f t="shared" si="503"/>
        <v>3</v>
      </c>
      <c r="CH510" s="426">
        <f t="shared" si="504"/>
        <v>1</v>
      </c>
      <c r="CI510" s="426">
        <f t="shared" si="505"/>
        <v>9</v>
      </c>
      <c r="CJ510" s="426">
        <f t="shared" si="506"/>
        <v>1</v>
      </c>
      <c r="CK510" s="426">
        <f t="shared" si="510"/>
        <v>0</v>
      </c>
    </row>
    <row r="511" spans="1:89">
      <c r="A511" s="253">
        <f t="shared" si="509"/>
        <v>56408</v>
      </c>
      <c r="B511" s="236" t="s">
        <v>443</v>
      </c>
      <c r="C511" s="99" t="b">
        <f t="shared" si="507"/>
        <v>1</v>
      </c>
      <c r="D511" s="492" t="s">
        <v>443</v>
      </c>
      <c r="E511" s="491"/>
      <c r="F511" s="491"/>
      <c r="G511" s="491"/>
      <c r="H511" s="491"/>
      <c r="I511" s="493"/>
      <c r="J511" s="491"/>
      <c r="K511" s="491"/>
      <c r="L511" s="491"/>
      <c r="M511" s="491"/>
      <c r="N511" s="491"/>
      <c r="O511" s="491"/>
      <c r="P511" s="491"/>
      <c r="Q511" s="491"/>
      <c r="R511" s="491"/>
      <c r="S511" s="491"/>
      <c r="T511" s="491"/>
      <c r="U511" s="491">
        <v>6697.95</v>
      </c>
      <c r="V511" s="491"/>
      <c r="W511" s="491"/>
      <c r="X511" s="491"/>
      <c r="Y511" s="491"/>
      <c r="Z511" s="491"/>
      <c r="AA511" s="491"/>
      <c r="AB511" s="491"/>
      <c r="AC511" s="491"/>
      <c r="AD511" s="491"/>
      <c r="AE511" s="491"/>
      <c r="AF511" s="491"/>
      <c r="AG511" s="491"/>
      <c r="AH511" s="491"/>
      <c r="AI511" s="491"/>
      <c r="AJ511" s="491"/>
      <c r="AK511" s="491"/>
      <c r="AL511" s="491"/>
      <c r="AM511" s="491"/>
      <c r="AN511" s="491"/>
      <c r="AO511" s="491"/>
      <c r="AP511" s="491"/>
      <c r="AQ511" s="491"/>
      <c r="AR511" s="491"/>
      <c r="AS511" s="491"/>
      <c r="AT511" s="491"/>
      <c r="AU511" s="491"/>
      <c r="AV511" s="491"/>
      <c r="AW511" s="491"/>
      <c r="AX511" s="491"/>
      <c r="AY511" s="491"/>
      <c r="AZ511" s="491"/>
      <c r="BA511" s="491"/>
      <c r="BB511" s="491"/>
      <c r="BC511" s="498"/>
      <c r="BD511" s="491"/>
      <c r="BE511" s="491"/>
      <c r="BF511" s="491">
        <v>5200</v>
      </c>
      <c r="BG511" s="491"/>
      <c r="BH511" s="491">
        <v>11897.95</v>
      </c>
      <c r="BJ511" s="427">
        <f t="shared" si="481"/>
        <v>0</v>
      </c>
      <c r="BK511" s="427">
        <f t="shared" si="482"/>
        <v>0</v>
      </c>
      <c r="BL511" s="427">
        <f t="shared" si="483"/>
        <v>0</v>
      </c>
      <c r="BM511" s="427">
        <f t="shared" si="484"/>
        <v>6000</v>
      </c>
      <c r="BN511" s="427">
        <f t="shared" si="485"/>
        <v>6000</v>
      </c>
      <c r="BO511" s="427">
        <f t="shared" si="486"/>
        <v>6000</v>
      </c>
      <c r="BP511" s="427">
        <f t="shared" si="487"/>
        <v>0</v>
      </c>
      <c r="BQ511" s="427">
        <f t="shared" si="488"/>
        <v>0</v>
      </c>
      <c r="BR511" s="427">
        <f t="shared" si="489"/>
        <v>0</v>
      </c>
      <c r="BS511" s="427">
        <f t="shared" si="490"/>
        <v>0</v>
      </c>
      <c r="BT511" s="427">
        <f t="shared" si="491"/>
        <v>0</v>
      </c>
      <c r="BU511" s="427">
        <f t="shared" si="492"/>
        <v>0</v>
      </c>
      <c r="BV511" s="427">
        <f t="shared" si="493"/>
        <v>0</v>
      </c>
      <c r="BW511" s="427">
        <f t="shared" si="494"/>
        <v>0</v>
      </c>
      <c r="BX511" s="427">
        <f t="shared" si="495"/>
        <v>0</v>
      </c>
      <c r="BY511" s="427">
        <f t="shared" si="496"/>
        <v>7000</v>
      </c>
      <c r="BZ511" s="427">
        <f t="shared" si="497"/>
        <v>7000</v>
      </c>
      <c r="CA511" s="427">
        <f t="shared" si="498"/>
        <v>7000</v>
      </c>
      <c r="CB511" s="233">
        <f t="shared" si="499"/>
        <v>6000</v>
      </c>
      <c r="CC511" s="233">
        <f t="shared" si="500"/>
        <v>7000</v>
      </c>
      <c r="CD511" s="233">
        <f t="shared" si="501"/>
        <v>6000</v>
      </c>
      <c r="CE511" s="428">
        <f t="shared" si="508"/>
        <v>2</v>
      </c>
      <c r="CF511" s="426">
        <f t="shared" si="502"/>
        <v>0</v>
      </c>
      <c r="CG511" s="426">
        <f t="shared" si="503"/>
        <v>1</v>
      </c>
      <c r="CH511" s="426">
        <f t="shared" si="504"/>
        <v>0</v>
      </c>
      <c r="CI511" s="426">
        <f t="shared" si="505"/>
        <v>0</v>
      </c>
      <c r="CJ511" s="426">
        <f t="shared" si="506"/>
        <v>0</v>
      </c>
      <c r="CK511" s="426">
        <f t="shared" si="510"/>
        <v>1</v>
      </c>
    </row>
    <row r="512" spans="1:89" ht="24">
      <c r="A512" s="253">
        <f t="shared" si="509"/>
        <v>56409</v>
      </c>
      <c r="B512" s="337" t="s">
        <v>1482</v>
      </c>
      <c r="C512" s="99" t="b">
        <f t="shared" si="507"/>
        <v>1</v>
      </c>
      <c r="D512" s="492" t="s">
        <v>1482</v>
      </c>
      <c r="E512" s="491"/>
      <c r="F512" s="491"/>
      <c r="G512" s="491"/>
      <c r="H512" s="491"/>
      <c r="I512" s="493"/>
      <c r="J512" s="491"/>
      <c r="K512" s="491"/>
      <c r="L512" s="491"/>
      <c r="M512" s="491"/>
      <c r="N512" s="491"/>
      <c r="O512" s="491"/>
      <c r="P512" s="491"/>
      <c r="Q512" s="491"/>
      <c r="R512" s="491"/>
      <c r="S512" s="491"/>
      <c r="T512" s="491"/>
      <c r="U512" s="491"/>
      <c r="V512" s="491"/>
      <c r="W512" s="491"/>
      <c r="X512" s="491"/>
      <c r="Y512" s="491"/>
      <c r="Z512" s="491"/>
      <c r="AA512" s="491"/>
      <c r="AB512" s="491"/>
      <c r="AC512" s="491"/>
      <c r="AD512" s="491">
        <v>405</v>
      </c>
      <c r="AE512" s="491"/>
      <c r="AF512" s="491"/>
      <c r="AG512" s="491"/>
      <c r="AH512" s="491"/>
      <c r="AI512" s="491"/>
      <c r="AJ512" s="491"/>
      <c r="AK512" s="491"/>
      <c r="AL512" s="491"/>
      <c r="AM512" s="491"/>
      <c r="AN512" s="491"/>
      <c r="AO512" s="491"/>
      <c r="AP512" s="491"/>
      <c r="AQ512" s="491"/>
      <c r="AR512" s="491"/>
      <c r="AS512" s="491"/>
      <c r="AT512" s="491"/>
      <c r="AU512" s="491"/>
      <c r="AV512" s="491"/>
      <c r="AW512" s="491"/>
      <c r="AX512" s="491"/>
      <c r="AY512" s="491"/>
      <c r="AZ512" s="491"/>
      <c r="BA512" s="491"/>
      <c r="BB512" s="491">
        <v>312.35000000000002</v>
      </c>
      <c r="BC512" s="498"/>
      <c r="BD512" s="491"/>
      <c r="BE512" s="491"/>
      <c r="BF512" s="491">
        <v>7350.97</v>
      </c>
      <c r="BG512" s="491"/>
      <c r="BH512" s="491">
        <v>8068.3200000000006</v>
      </c>
      <c r="BJ512" s="427">
        <f t="shared" si="481"/>
        <v>1000</v>
      </c>
      <c r="BK512" s="427">
        <f t="shared" si="482"/>
        <v>1000</v>
      </c>
      <c r="BL512" s="427">
        <f t="shared" si="483"/>
        <v>1000</v>
      </c>
      <c r="BM512" s="427">
        <f t="shared" si="484"/>
        <v>8000</v>
      </c>
      <c r="BN512" s="427">
        <f t="shared" si="485"/>
        <v>8000</v>
      </c>
      <c r="BO512" s="427">
        <f t="shared" si="486"/>
        <v>8000</v>
      </c>
      <c r="BP512" s="427">
        <f t="shared" si="487"/>
        <v>0</v>
      </c>
      <c r="BQ512" s="427">
        <f t="shared" si="488"/>
        <v>0</v>
      </c>
      <c r="BR512" s="427">
        <f t="shared" si="489"/>
        <v>0</v>
      </c>
      <c r="BS512" s="427">
        <f t="shared" si="490"/>
        <v>1000</v>
      </c>
      <c r="BT512" s="427">
        <f t="shared" si="491"/>
        <v>1000</v>
      </c>
      <c r="BU512" s="427">
        <f t="shared" si="492"/>
        <v>1000</v>
      </c>
      <c r="BV512" s="427">
        <f t="shared" si="493"/>
        <v>0</v>
      </c>
      <c r="BW512" s="427">
        <f t="shared" si="494"/>
        <v>0</v>
      </c>
      <c r="BX512" s="427">
        <f t="shared" si="495"/>
        <v>0</v>
      </c>
      <c r="BY512" s="427">
        <f t="shared" si="496"/>
        <v>0</v>
      </c>
      <c r="BZ512" s="427">
        <f t="shared" si="497"/>
        <v>0</v>
      </c>
      <c r="CA512" s="427">
        <f t="shared" si="498"/>
        <v>0</v>
      </c>
      <c r="CB512" s="233">
        <f t="shared" si="499"/>
        <v>1000</v>
      </c>
      <c r="CC512" s="233">
        <f t="shared" si="500"/>
        <v>8000</v>
      </c>
      <c r="CD512" s="233">
        <f t="shared" si="501"/>
        <v>3000</v>
      </c>
      <c r="CE512" s="428">
        <f t="shared" si="508"/>
        <v>3</v>
      </c>
      <c r="CF512" s="426">
        <f t="shared" si="502"/>
        <v>1</v>
      </c>
      <c r="CG512" s="426">
        <f t="shared" si="503"/>
        <v>1</v>
      </c>
      <c r="CH512" s="426">
        <f t="shared" si="504"/>
        <v>0</v>
      </c>
      <c r="CI512" s="426">
        <f t="shared" si="505"/>
        <v>1</v>
      </c>
      <c r="CJ512" s="426">
        <f t="shared" si="506"/>
        <v>0</v>
      </c>
      <c r="CK512" s="426">
        <f t="shared" si="510"/>
        <v>0</v>
      </c>
    </row>
    <row r="513" spans="1:89" ht="24">
      <c r="A513" s="253">
        <f t="shared" si="509"/>
        <v>56501</v>
      </c>
      <c r="B513" s="236" t="s">
        <v>444</v>
      </c>
      <c r="C513" s="99" t="b">
        <f t="shared" si="507"/>
        <v>1</v>
      </c>
      <c r="D513" s="492" t="s">
        <v>444</v>
      </c>
      <c r="E513" s="491">
        <v>36734.220000000008</v>
      </c>
      <c r="F513" s="491">
        <v>20346.719999999998</v>
      </c>
      <c r="G513" s="491">
        <v>19680.079999999998</v>
      </c>
      <c r="H513" s="491">
        <v>12692.760000000002</v>
      </c>
      <c r="I513" s="493">
        <v>75578.84</v>
      </c>
      <c r="J513" s="491">
        <v>7150.64</v>
      </c>
      <c r="K513" s="491">
        <v>19141.98</v>
      </c>
      <c r="L513" s="491">
        <v>24969.570000000003</v>
      </c>
      <c r="M513" s="491">
        <v>6753.48</v>
      </c>
      <c r="N513" s="491">
        <v>1365.97</v>
      </c>
      <c r="O513" s="491">
        <v>3357.0699999999997</v>
      </c>
      <c r="P513" s="491">
        <v>27686.73</v>
      </c>
      <c r="Q513" s="491">
        <v>73673.99000000002</v>
      </c>
      <c r="R513" s="491">
        <v>8294.93</v>
      </c>
      <c r="S513" s="491">
        <v>53849.039999999994</v>
      </c>
      <c r="T513" s="491">
        <v>21763.5</v>
      </c>
      <c r="U513" s="491">
        <v>13711.69</v>
      </c>
      <c r="V513" s="491">
        <v>3043.27</v>
      </c>
      <c r="W513" s="491">
        <v>26761.74</v>
      </c>
      <c r="X513" s="491">
        <v>23957.62</v>
      </c>
      <c r="Y513" s="491">
        <v>6753.92</v>
      </c>
      <c r="Z513" s="491">
        <v>995</v>
      </c>
      <c r="AA513" s="491">
        <v>89984.07</v>
      </c>
      <c r="AB513" s="491">
        <v>24634</v>
      </c>
      <c r="AC513" s="491">
        <v>8179.66</v>
      </c>
      <c r="AD513" s="491">
        <v>66480.709999999992</v>
      </c>
      <c r="AE513" s="491"/>
      <c r="AF513" s="491">
        <v>18082.62</v>
      </c>
      <c r="AG513" s="491">
        <v>105963.25999999997</v>
      </c>
      <c r="AH513" s="491">
        <v>21837.829999999998</v>
      </c>
      <c r="AI513" s="491">
        <v>646.71</v>
      </c>
      <c r="AJ513" s="491">
        <v>9845.0999999999985</v>
      </c>
      <c r="AK513" s="491">
        <v>8440.15</v>
      </c>
      <c r="AL513" s="491">
        <v>9708.0299999999988</v>
      </c>
      <c r="AM513" s="491">
        <v>86552.680000000008</v>
      </c>
      <c r="AN513" s="491">
        <v>1112.18</v>
      </c>
      <c r="AO513" s="491">
        <v>1201.22</v>
      </c>
      <c r="AP513" s="491">
        <v>16987.719999999998</v>
      </c>
      <c r="AQ513" s="491">
        <v>2538.5</v>
      </c>
      <c r="AR513" s="491"/>
      <c r="AS513" s="491">
        <v>9732.83</v>
      </c>
      <c r="AT513" s="491">
        <v>668.86</v>
      </c>
      <c r="AU513" s="491">
        <v>71140</v>
      </c>
      <c r="AV513" s="491">
        <v>5812.24</v>
      </c>
      <c r="AW513" s="491">
        <v>1428.58</v>
      </c>
      <c r="AX513" s="491">
        <v>8132.8</v>
      </c>
      <c r="AY513" s="491">
        <v>25882</v>
      </c>
      <c r="AZ513" s="491">
        <v>271</v>
      </c>
      <c r="BA513" s="491">
        <v>513.72</v>
      </c>
      <c r="BB513" s="491"/>
      <c r="BC513" s="498"/>
      <c r="BD513" s="491">
        <v>15412.440000000002</v>
      </c>
      <c r="BE513" s="491">
        <v>8652.8300000000017</v>
      </c>
      <c r="BF513" s="491">
        <v>40135.949999999997</v>
      </c>
      <c r="BG513" s="491">
        <v>8749.0499999999993</v>
      </c>
      <c r="BH513" s="491">
        <v>1156989.4999999998</v>
      </c>
      <c r="BJ513" s="427">
        <f t="shared" si="481"/>
        <v>1000</v>
      </c>
      <c r="BK513" s="427">
        <f t="shared" si="482"/>
        <v>72000</v>
      </c>
      <c r="BL513" s="427">
        <f t="shared" si="483"/>
        <v>12000</v>
      </c>
      <c r="BM513" s="427">
        <f t="shared" si="484"/>
        <v>9000</v>
      </c>
      <c r="BN513" s="427">
        <f t="shared" si="485"/>
        <v>41000</v>
      </c>
      <c r="BO513" s="427">
        <f t="shared" si="486"/>
        <v>19000</v>
      </c>
      <c r="BP513" s="427">
        <f t="shared" si="487"/>
        <v>9000</v>
      </c>
      <c r="BQ513" s="427">
        <f t="shared" si="488"/>
        <v>87000</v>
      </c>
      <c r="BR513" s="427">
        <f t="shared" si="489"/>
        <v>35000</v>
      </c>
      <c r="BS513" s="427">
        <f t="shared" si="490"/>
        <v>2000</v>
      </c>
      <c r="BT513" s="427">
        <f t="shared" si="491"/>
        <v>90000</v>
      </c>
      <c r="BU513" s="427">
        <f t="shared" si="492"/>
        <v>27000</v>
      </c>
      <c r="BV513" s="427">
        <f t="shared" si="493"/>
        <v>1000</v>
      </c>
      <c r="BW513" s="427">
        <f t="shared" si="494"/>
        <v>25000</v>
      </c>
      <c r="BX513" s="427">
        <f t="shared" si="495"/>
        <v>14000</v>
      </c>
      <c r="BY513" s="427">
        <f t="shared" si="496"/>
        <v>1000</v>
      </c>
      <c r="BZ513" s="427">
        <f t="shared" si="497"/>
        <v>106000</v>
      </c>
      <c r="CA513" s="427">
        <f t="shared" si="498"/>
        <v>39000</v>
      </c>
      <c r="CB513" s="233">
        <f t="shared" si="499"/>
        <v>1000</v>
      </c>
      <c r="CC513" s="233">
        <f t="shared" si="500"/>
        <v>106000</v>
      </c>
      <c r="CD513" s="233">
        <f t="shared" si="501"/>
        <v>23000</v>
      </c>
      <c r="CE513" s="428">
        <f t="shared" si="508"/>
        <v>51</v>
      </c>
      <c r="CF513" s="426">
        <f t="shared" si="502"/>
        <v>13</v>
      </c>
      <c r="CG513" s="426">
        <f t="shared" si="503"/>
        <v>4</v>
      </c>
      <c r="CH513" s="426">
        <f t="shared" si="504"/>
        <v>3</v>
      </c>
      <c r="CI513" s="426">
        <f t="shared" si="505"/>
        <v>20</v>
      </c>
      <c r="CJ513" s="426">
        <f t="shared" si="506"/>
        <v>4</v>
      </c>
      <c r="CK513" s="426">
        <f t="shared" si="510"/>
        <v>5</v>
      </c>
    </row>
    <row r="514" spans="1:89">
      <c r="A514" s="253">
        <f t="shared" si="509"/>
        <v>57101</v>
      </c>
      <c r="B514" s="236" t="s">
        <v>445</v>
      </c>
      <c r="C514" s="99" t="e">
        <f t="shared" si="507"/>
        <v>#N/A</v>
      </c>
      <c r="D514" s="492" t="e">
        <v>#N/A</v>
      </c>
      <c r="E514" s="491"/>
      <c r="F514" s="491"/>
      <c r="G514" s="491"/>
      <c r="H514" s="491"/>
      <c r="I514" s="493"/>
      <c r="J514" s="491"/>
      <c r="K514" s="491"/>
      <c r="L514" s="491"/>
      <c r="M514" s="491"/>
      <c r="N514" s="491"/>
      <c r="O514" s="491"/>
      <c r="P514" s="491"/>
      <c r="Q514" s="491"/>
      <c r="R514" s="491"/>
      <c r="S514" s="491"/>
      <c r="T514" s="491"/>
      <c r="U514" s="491"/>
      <c r="V514" s="491"/>
      <c r="W514" s="491"/>
      <c r="X514" s="491"/>
      <c r="Y514" s="491"/>
      <c r="Z514" s="491"/>
      <c r="AA514" s="491"/>
      <c r="AB514" s="491"/>
      <c r="AC514" s="491"/>
      <c r="AD514" s="491"/>
      <c r="AE514" s="491"/>
      <c r="AF514" s="491"/>
      <c r="AG514" s="491"/>
      <c r="AH514" s="491"/>
      <c r="AI514" s="491"/>
      <c r="AJ514" s="491"/>
      <c r="AK514" s="491"/>
      <c r="AL514" s="491"/>
      <c r="AM514" s="491"/>
      <c r="AN514" s="491"/>
      <c r="AO514" s="491"/>
      <c r="AP514" s="491"/>
      <c r="AQ514" s="491"/>
      <c r="AR514" s="491"/>
      <c r="AS514" s="491"/>
      <c r="AT514" s="491"/>
      <c r="AU514" s="491"/>
      <c r="AV514" s="491"/>
      <c r="AW514" s="491"/>
      <c r="AX514" s="491"/>
      <c r="AY514" s="491"/>
      <c r="AZ514" s="491"/>
      <c r="BA514" s="491"/>
      <c r="BB514" s="491"/>
      <c r="BC514" s="498"/>
      <c r="BD514" s="491"/>
      <c r="BE514" s="491"/>
      <c r="BF514" s="491"/>
      <c r="BG514" s="491"/>
      <c r="BH514" s="491"/>
      <c r="BJ514" s="427">
        <f t="shared" si="481"/>
        <v>0</v>
      </c>
      <c r="BK514" s="427">
        <f t="shared" si="482"/>
        <v>0</v>
      </c>
      <c r="BL514" s="427">
        <f t="shared" si="483"/>
        <v>0</v>
      </c>
      <c r="BM514" s="427">
        <f t="shared" si="484"/>
        <v>0</v>
      </c>
      <c r="BN514" s="427">
        <f t="shared" si="485"/>
        <v>0</v>
      </c>
      <c r="BO514" s="427">
        <f t="shared" si="486"/>
        <v>0</v>
      </c>
      <c r="BP514" s="427">
        <f t="shared" si="487"/>
        <v>0</v>
      </c>
      <c r="BQ514" s="427">
        <f t="shared" si="488"/>
        <v>0</v>
      </c>
      <c r="BR514" s="427">
        <f t="shared" si="489"/>
        <v>0</v>
      </c>
      <c r="BS514" s="427">
        <f t="shared" si="490"/>
        <v>0</v>
      </c>
      <c r="BT514" s="427">
        <f t="shared" si="491"/>
        <v>0</v>
      </c>
      <c r="BU514" s="427">
        <f t="shared" si="492"/>
        <v>0</v>
      </c>
      <c r="BV514" s="427">
        <f t="shared" si="493"/>
        <v>0</v>
      </c>
      <c r="BW514" s="427">
        <f t="shared" si="494"/>
        <v>0</v>
      </c>
      <c r="BX514" s="427">
        <f t="shared" si="495"/>
        <v>0</v>
      </c>
      <c r="BY514" s="427">
        <f t="shared" si="496"/>
        <v>0</v>
      </c>
      <c r="BZ514" s="427">
        <f t="shared" si="497"/>
        <v>0</v>
      </c>
      <c r="CA514" s="427">
        <f t="shared" si="498"/>
        <v>0</v>
      </c>
      <c r="CB514" s="233">
        <f t="shared" si="499"/>
        <v>0</v>
      </c>
      <c r="CC514" s="233">
        <f t="shared" si="500"/>
        <v>0</v>
      </c>
      <c r="CD514" s="233">
        <f t="shared" si="501"/>
        <v>0</v>
      </c>
      <c r="CE514" s="428">
        <f t="shared" si="508"/>
        <v>0</v>
      </c>
      <c r="CF514" s="426">
        <f t="shared" si="502"/>
        <v>0</v>
      </c>
      <c r="CG514" s="426">
        <f t="shared" si="503"/>
        <v>0</v>
      </c>
      <c r="CH514" s="426">
        <f t="shared" si="504"/>
        <v>0</v>
      </c>
      <c r="CI514" s="426">
        <f t="shared" si="505"/>
        <v>0</v>
      </c>
      <c r="CJ514" s="426">
        <f t="shared" si="506"/>
        <v>0</v>
      </c>
      <c r="CK514" s="426">
        <f t="shared" si="510"/>
        <v>0</v>
      </c>
    </row>
    <row r="515" spans="1:89">
      <c r="A515" s="253">
        <f t="shared" si="509"/>
        <v>57102</v>
      </c>
      <c r="B515" s="236" t="s">
        <v>446</v>
      </c>
      <c r="C515" s="99" t="e">
        <f t="shared" si="507"/>
        <v>#N/A</v>
      </c>
      <c r="D515" s="492" t="e">
        <v>#N/A</v>
      </c>
      <c r="E515" s="491"/>
      <c r="F515" s="491"/>
      <c r="G515" s="491"/>
      <c r="H515" s="491"/>
      <c r="I515" s="493"/>
      <c r="J515" s="491"/>
      <c r="K515" s="491"/>
      <c r="L515" s="491"/>
      <c r="M515" s="491"/>
      <c r="N515" s="491"/>
      <c r="O515" s="491"/>
      <c r="P515" s="491"/>
      <c r="Q515" s="491"/>
      <c r="R515" s="491"/>
      <c r="S515" s="491"/>
      <c r="T515" s="491"/>
      <c r="U515" s="491"/>
      <c r="V515" s="491"/>
      <c r="W515" s="491"/>
      <c r="X515" s="491"/>
      <c r="Y515" s="491"/>
      <c r="Z515" s="491"/>
      <c r="AA515" s="491"/>
      <c r="AB515" s="491"/>
      <c r="AC515" s="491"/>
      <c r="AD515" s="491"/>
      <c r="AE515" s="491"/>
      <c r="AF515" s="491"/>
      <c r="AG515" s="491"/>
      <c r="AH515" s="491"/>
      <c r="AI515" s="491"/>
      <c r="AJ515" s="491"/>
      <c r="AK515" s="491"/>
      <c r="AL515" s="491"/>
      <c r="AM515" s="491"/>
      <c r="AN515" s="491"/>
      <c r="AO515" s="491"/>
      <c r="AP515" s="491"/>
      <c r="AQ515" s="491"/>
      <c r="AR515" s="491"/>
      <c r="AS515" s="491"/>
      <c r="AT515" s="491"/>
      <c r="AU515" s="491"/>
      <c r="AV515" s="491"/>
      <c r="AW515" s="491"/>
      <c r="AX515" s="491"/>
      <c r="AY515" s="491"/>
      <c r="AZ515" s="491"/>
      <c r="BA515" s="491"/>
      <c r="BB515" s="491"/>
      <c r="BC515" s="498"/>
      <c r="BD515" s="491"/>
      <c r="BE515" s="491"/>
      <c r="BF515" s="491"/>
      <c r="BG515" s="491"/>
      <c r="BH515" s="491"/>
      <c r="BJ515" s="427">
        <f t="shared" si="481"/>
        <v>0</v>
      </c>
      <c r="BK515" s="427">
        <f t="shared" si="482"/>
        <v>0</v>
      </c>
      <c r="BL515" s="427">
        <f t="shared" si="483"/>
        <v>0</v>
      </c>
      <c r="BM515" s="427">
        <f t="shared" si="484"/>
        <v>0</v>
      </c>
      <c r="BN515" s="427">
        <f t="shared" si="485"/>
        <v>0</v>
      </c>
      <c r="BO515" s="427">
        <f t="shared" si="486"/>
        <v>0</v>
      </c>
      <c r="BP515" s="427">
        <f t="shared" si="487"/>
        <v>0</v>
      </c>
      <c r="BQ515" s="427">
        <f t="shared" si="488"/>
        <v>0</v>
      </c>
      <c r="BR515" s="427">
        <f t="shared" si="489"/>
        <v>0</v>
      </c>
      <c r="BS515" s="427">
        <f t="shared" si="490"/>
        <v>0</v>
      </c>
      <c r="BT515" s="427">
        <f t="shared" si="491"/>
        <v>0</v>
      </c>
      <c r="BU515" s="427">
        <f t="shared" si="492"/>
        <v>0</v>
      </c>
      <c r="BV515" s="427">
        <f t="shared" si="493"/>
        <v>0</v>
      </c>
      <c r="BW515" s="427">
        <f t="shared" si="494"/>
        <v>0</v>
      </c>
      <c r="BX515" s="427">
        <f t="shared" si="495"/>
        <v>0</v>
      </c>
      <c r="BY515" s="427">
        <f t="shared" si="496"/>
        <v>0</v>
      </c>
      <c r="BZ515" s="427">
        <f t="shared" si="497"/>
        <v>0</v>
      </c>
      <c r="CA515" s="427">
        <f t="shared" si="498"/>
        <v>0</v>
      </c>
      <c r="CB515" s="233">
        <f t="shared" si="499"/>
        <v>0</v>
      </c>
      <c r="CC515" s="233">
        <f t="shared" si="500"/>
        <v>0</v>
      </c>
      <c r="CD515" s="233">
        <f t="shared" si="501"/>
        <v>0</v>
      </c>
      <c r="CE515" s="428">
        <f t="shared" si="508"/>
        <v>0</v>
      </c>
      <c r="CF515" s="426">
        <f t="shared" si="502"/>
        <v>0</v>
      </c>
      <c r="CG515" s="426">
        <f t="shared" si="503"/>
        <v>0</v>
      </c>
      <c r="CH515" s="426">
        <f t="shared" si="504"/>
        <v>0</v>
      </c>
      <c r="CI515" s="426">
        <f t="shared" si="505"/>
        <v>0</v>
      </c>
      <c r="CJ515" s="426">
        <f t="shared" si="506"/>
        <v>0</v>
      </c>
      <c r="CK515" s="426">
        <f t="shared" si="510"/>
        <v>0</v>
      </c>
    </row>
    <row r="516" spans="1:89">
      <c r="A516" s="253">
        <f t="shared" si="509"/>
        <v>57201</v>
      </c>
      <c r="B516" s="236" t="s">
        <v>911</v>
      </c>
      <c r="C516" s="99" t="e">
        <f t="shared" si="507"/>
        <v>#N/A</v>
      </c>
      <c r="D516" s="492" t="e">
        <v>#N/A</v>
      </c>
      <c r="E516" s="491"/>
      <c r="F516" s="491"/>
      <c r="G516" s="491"/>
      <c r="H516" s="491"/>
      <c r="I516" s="493"/>
      <c r="J516" s="491"/>
      <c r="K516" s="491"/>
      <c r="L516" s="491"/>
      <c r="M516" s="491"/>
      <c r="N516" s="491"/>
      <c r="O516" s="491"/>
      <c r="P516" s="491"/>
      <c r="Q516" s="491"/>
      <c r="R516" s="491"/>
      <c r="S516" s="491"/>
      <c r="T516" s="491"/>
      <c r="U516" s="491"/>
      <c r="V516" s="491"/>
      <c r="W516" s="491"/>
      <c r="X516" s="491"/>
      <c r="Y516" s="491"/>
      <c r="Z516" s="491"/>
      <c r="AA516" s="491"/>
      <c r="AB516" s="491"/>
      <c r="AC516" s="491"/>
      <c r="AD516" s="491"/>
      <c r="AE516" s="491"/>
      <c r="AF516" s="491"/>
      <c r="AG516" s="491"/>
      <c r="AH516" s="491"/>
      <c r="AI516" s="491"/>
      <c r="AJ516" s="491"/>
      <c r="AK516" s="491"/>
      <c r="AL516" s="491"/>
      <c r="AM516" s="491"/>
      <c r="AN516" s="491"/>
      <c r="AO516" s="491"/>
      <c r="AP516" s="491"/>
      <c r="AQ516" s="491"/>
      <c r="AR516" s="491"/>
      <c r="AS516" s="491"/>
      <c r="AT516" s="491"/>
      <c r="AU516" s="491"/>
      <c r="AV516" s="491"/>
      <c r="AW516" s="491"/>
      <c r="AX516" s="491"/>
      <c r="AY516" s="491"/>
      <c r="AZ516" s="491"/>
      <c r="BA516" s="491"/>
      <c r="BB516" s="491"/>
      <c r="BC516" s="498"/>
      <c r="BD516" s="491"/>
      <c r="BE516" s="491"/>
      <c r="BF516" s="491"/>
      <c r="BG516" s="491"/>
      <c r="BH516" s="491"/>
      <c r="BJ516" s="427">
        <f t="shared" si="481"/>
        <v>0</v>
      </c>
      <c r="BK516" s="427">
        <f t="shared" si="482"/>
        <v>0</v>
      </c>
      <c r="BL516" s="427">
        <f t="shared" si="483"/>
        <v>0</v>
      </c>
      <c r="BM516" s="427">
        <f t="shared" si="484"/>
        <v>0</v>
      </c>
      <c r="BN516" s="427">
        <f t="shared" si="485"/>
        <v>0</v>
      </c>
      <c r="BO516" s="427">
        <f t="shared" si="486"/>
        <v>0</v>
      </c>
      <c r="BP516" s="427">
        <f t="shared" si="487"/>
        <v>0</v>
      </c>
      <c r="BQ516" s="427">
        <f t="shared" si="488"/>
        <v>0</v>
      </c>
      <c r="BR516" s="427">
        <f t="shared" si="489"/>
        <v>0</v>
      </c>
      <c r="BS516" s="427">
        <f t="shared" si="490"/>
        <v>0</v>
      </c>
      <c r="BT516" s="427">
        <f t="shared" si="491"/>
        <v>0</v>
      </c>
      <c r="BU516" s="427">
        <f t="shared" si="492"/>
        <v>0</v>
      </c>
      <c r="BV516" s="427">
        <f t="shared" si="493"/>
        <v>0</v>
      </c>
      <c r="BW516" s="427">
        <f t="shared" si="494"/>
        <v>0</v>
      </c>
      <c r="BX516" s="427">
        <f t="shared" si="495"/>
        <v>0</v>
      </c>
      <c r="BY516" s="427">
        <f t="shared" si="496"/>
        <v>0</v>
      </c>
      <c r="BZ516" s="427">
        <f t="shared" si="497"/>
        <v>0</v>
      </c>
      <c r="CA516" s="427">
        <f t="shared" si="498"/>
        <v>0</v>
      </c>
      <c r="CB516" s="233">
        <f t="shared" si="499"/>
        <v>0</v>
      </c>
      <c r="CC516" s="233">
        <f t="shared" si="500"/>
        <v>0</v>
      </c>
      <c r="CD516" s="233">
        <f t="shared" si="501"/>
        <v>0</v>
      </c>
      <c r="CE516" s="428">
        <f t="shared" si="508"/>
        <v>0</v>
      </c>
      <c r="CF516" s="426">
        <f t="shared" si="502"/>
        <v>0</v>
      </c>
      <c r="CG516" s="426">
        <f t="shared" si="503"/>
        <v>0</v>
      </c>
      <c r="CH516" s="426">
        <f t="shared" si="504"/>
        <v>0</v>
      </c>
      <c r="CI516" s="426">
        <f t="shared" si="505"/>
        <v>0</v>
      </c>
      <c r="CJ516" s="426">
        <f t="shared" si="506"/>
        <v>0</v>
      </c>
      <c r="CK516" s="426">
        <f t="shared" si="510"/>
        <v>0</v>
      </c>
    </row>
    <row r="517" spans="1:89">
      <c r="A517" s="253">
        <f t="shared" si="509"/>
        <v>57202</v>
      </c>
      <c r="B517" s="236" t="s">
        <v>447</v>
      </c>
      <c r="C517" s="99" t="e">
        <f t="shared" si="507"/>
        <v>#N/A</v>
      </c>
      <c r="D517" s="492" t="e">
        <v>#N/A</v>
      </c>
      <c r="E517" s="491"/>
      <c r="F517" s="491"/>
      <c r="G517" s="491"/>
      <c r="H517" s="491"/>
      <c r="I517" s="493"/>
      <c r="J517" s="491"/>
      <c r="K517" s="491"/>
      <c r="L517" s="491"/>
      <c r="M517" s="491"/>
      <c r="N517" s="491"/>
      <c r="O517" s="491"/>
      <c r="P517" s="491"/>
      <c r="Q517" s="491"/>
      <c r="R517" s="491"/>
      <c r="S517" s="491"/>
      <c r="T517" s="491"/>
      <c r="U517" s="491"/>
      <c r="V517" s="491"/>
      <c r="W517" s="491"/>
      <c r="X517" s="491"/>
      <c r="Y517" s="491"/>
      <c r="Z517" s="491"/>
      <c r="AA517" s="491"/>
      <c r="AB517" s="491"/>
      <c r="AC517" s="491"/>
      <c r="AD517" s="491"/>
      <c r="AE517" s="491"/>
      <c r="AF517" s="491"/>
      <c r="AG517" s="491"/>
      <c r="AH517" s="491"/>
      <c r="AI517" s="491"/>
      <c r="AJ517" s="491"/>
      <c r="AK517" s="491"/>
      <c r="AL517" s="491"/>
      <c r="AM517" s="491"/>
      <c r="AN517" s="491"/>
      <c r="AO517" s="491"/>
      <c r="AP517" s="491"/>
      <c r="AQ517" s="491"/>
      <c r="AR517" s="491"/>
      <c r="AS517" s="491"/>
      <c r="AT517" s="491"/>
      <c r="AU517" s="491"/>
      <c r="AV517" s="491"/>
      <c r="AW517" s="491"/>
      <c r="AX517" s="491"/>
      <c r="AY517" s="491"/>
      <c r="AZ517" s="491"/>
      <c r="BA517" s="491"/>
      <c r="BB517" s="491"/>
      <c r="BC517" s="498"/>
      <c r="BD517" s="491"/>
      <c r="BE517" s="491"/>
      <c r="BF517" s="491"/>
      <c r="BG517" s="491"/>
      <c r="BH517" s="491"/>
      <c r="BJ517" s="427">
        <f t="shared" si="481"/>
        <v>0</v>
      </c>
      <c r="BK517" s="427">
        <f t="shared" si="482"/>
        <v>0</v>
      </c>
      <c r="BL517" s="427">
        <f t="shared" si="483"/>
        <v>0</v>
      </c>
      <c r="BM517" s="427">
        <f t="shared" si="484"/>
        <v>0</v>
      </c>
      <c r="BN517" s="427">
        <f t="shared" si="485"/>
        <v>0</v>
      </c>
      <c r="BO517" s="427">
        <f t="shared" si="486"/>
        <v>0</v>
      </c>
      <c r="BP517" s="427">
        <f t="shared" si="487"/>
        <v>0</v>
      </c>
      <c r="BQ517" s="427">
        <f t="shared" si="488"/>
        <v>0</v>
      </c>
      <c r="BR517" s="427">
        <f t="shared" si="489"/>
        <v>0</v>
      </c>
      <c r="BS517" s="427">
        <f t="shared" si="490"/>
        <v>0</v>
      </c>
      <c r="BT517" s="427">
        <f t="shared" si="491"/>
        <v>0</v>
      </c>
      <c r="BU517" s="427">
        <f t="shared" si="492"/>
        <v>0</v>
      </c>
      <c r="BV517" s="427">
        <f t="shared" si="493"/>
        <v>0</v>
      </c>
      <c r="BW517" s="427">
        <f t="shared" si="494"/>
        <v>0</v>
      </c>
      <c r="BX517" s="427">
        <f t="shared" si="495"/>
        <v>0</v>
      </c>
      <c r="BY517" s="427">
        <f t="shared" si="496"/>
        <v>0</v>
      </c>
      <c r="BZ517" s="427">
        <f t="shared" si="497"/>
        <v>0</v>
      </c>
      <c r="CA517" s="427">
        <f t="shared" si="498"/>
        <v>0</v>
      </c>
      <c r="CB517" s="233">
        <f t="shared" si="499"/>
        <v>0</v>
      </c>
      <c r="CC517" s="233">
        <f t="shared" si="500"/>
        <v>0</v>
      </c>
      <c r="CD517" s="233">
        <f t="shared" si="501"/>
        <v>0</v>
      </c>
      <c r="CE517" s="428">
        <f t="shared" si="508"/>
        <v>0</v>
      </c>
      <c r="CF517" s="426">
        <f t="shared" si="502"/>
        <v>0</v>
      </c>
      <c r="CG517" s="426">
        <f t="shared" si="503"/>
        <v>0</v>
      </c>
      <c r="CH517" s="426">
        <f t="shared" si="504"/>
        <v>0</v>
      </c>
      <c r="CI517" s="426">
        <f t="shared" si="505"/>
        <v>0</v>
      </c>
      <c r="CJ517" s="426">
        <f t="shared" si="506"/>
        <v>0</v>
      </c>
      <c r="CK517" s="426">
        <f t="shared" ref="CK517:CK548" si="511">COUNT($I517,$L686,$P686,$U517,$X517,$AG517,$AI517)</f>
        <v>0</v>
      </c>
    </row>
    <row r="518" spans="1:89">
      <c r="A518" s="253">
        <f t="shared" si="509"/>
        <v>57301</v>
      </c>
      <c r="B518" s="236" t="s">
        <v>448</v>
      </c>
      <c r="C518" s="99" t="b">
        <f t="shared" si="507"/>
        <v>1</v>
      </c>
      <c r="D518" s="492" t="s">
        <v>448</v>
      </c>
      <c r="E518" s="491"/>
      <c r="F518" s="491"/>
      <c r="G518" s="491"/>
      <c r="H518" s="491">
        <v>16299</v>
      </c>
      <c r="I518" s="493"/>
      <c r="J518" s="491">
        <v>11988</v>
      </c>
      <c r="K518" s="491"/>
      <c r="L518" s="491"/>
      <c r="M518" s="491"/>
      <c r="N518" s="491"/>
      <c r="O518" s="491">
        <v>23269</v>
      </c>
      <c r="P518" s="491"/>
      <c r="Q518" s="491"/>
      <c r="R518" s="491"/>
      <c r="S518" s="491"/>
      <c r="T518" s="491"/>
      <c r="U518" s="491"/>
      <c r="V518" s="491"/>
      <c r="W518" s="491">
        <v>45317.29</v>
      </c>
      <c r="X518" s="491"/>
      <c r="Y518" s="491"/>
      <c r="Z518" s="491"/>
      <c r="AA518" s="491"/>
      <c r="AB518" s="491">
        <v>9000</v>
      </c>
      <c r="AC518" s="491"/>
      <c r="AD518" s="491"/>
      <c r="AE518" s="491">
        <v>22815</v>
      </c>
      <c r="AF518" s="491"/>
      <c r="AG518" s="491">
        <v>119658</v>
      </c>
      <c r="AH518" s="491"/>
      <c r="AI518" s="491">
        <v>23489</v>
      </c>
      <c r="AJ518" s="491"/>
      <c r="AK518" s="491"/>
      <c r="AL518" s="491"/>
      <c r="AM518" s="491"/>
      <c r="AN518" s="491"/>
      <c r="AO518" s="491"/>
      <c r="AP518" s="491"/>
      <c r="AQ518" s="491"/>
      <c r="AR518" s="491"/>
      <c r="AS518" s="491">
        <v>7030</v>
      </c>
      <c r="AT518" s="491"/>
      <c r="AU518" s="491"/>
      <c r="AV518" s="491"/>
      <c r="AW518" s="491"/>
      <c r="AX518" s="491"/>
      <c r="AY518" s="491"/>
      <c r="AZ518" s="491"/>
      <c r="BA518" s="491"/>
      <c r="BB518" s="491"/>
      <c r="BC518" s="498"/>
      <c r="BD518" s="491"/>
      <c r="BE518" s="491">
        <v>63304.5</v>
      </c>
      <c r="BF518" s="491">
        <v>34318</v>
      </c>
      <c r="BG518" s="491">
        <v>36881.410000000003</v>
      </c>
      <c r="BH518" s="491">
        <v>413369.20000000007</v>
      </c>
      <c r="BJ518" s="427">
        <f t="shared" si="481"/>
        <v>8000</v>
      </c>
      <c r="BK518" s="427">
        <f t="shared" si="482"/>
        <v>8000</v>
      </c>
      <c r="BL518" s="427">
        <f t="shared" si="483"/>
        <v>8000</v>
      </c>
      <c r="BM518" s="427">
        <f t="shared" si="484"/>
        <v>35000</v>
      </c>
      <c r="BN518" s="427">
        <f t="shared" si="485"/>
        <v>64000</v>
      </c>
      <c r="BO518" s="427">
        <f t="shared" si="486"/>
        <v>45000</v>
      </c>
      <c r="BP518" s="427">
        <f t="shared" si="487"/>
        <v>0</v>
      </c>
      <c r="BQ518" s="427">
        <f t="shared" si="488"/>
        <v>0</v>
      </c>
      <c r="BR518" s="427">
        <f t="shared" si="489"/>
        <v>0</v>
      </c>
      <c r="BS518" s="427">
        <f t="shared" si="490"/>
        <v>12000</v>
      </c>
      <c r="BT518" s="427">
        <f t="shared" si="491"/>
        <v>46000</v>
      </c>
      <c r="BU518" s="427">
        <f t="shared" si="492"/>
        <v>24000</v>
      </c>
      <c r="BV518" s="427">
        <f t="shared" si="493"/>
        <v>9000</v>
      </c>
      <c r="BW518" s="427">
        <f t="shared" si="494"/>
        <v>9000</v>
      </c>
      <c r="BX518" s="427">
        <f t="shared" si="495"/>
        <v>9000</v>
      </c>
      <c r="BY518" s="427">
        <f t="shared" si="496"/>
        <v>24000</v>
      </c>
      <c r="BZ518" s="427">
        <f t="shared" si="497"/>
        <v>120000</v>
      </c>
      <c r="CA518" s="427">
        <f t="shared" si="498"/>
        <v>72000</v>
      </c>
      <c r="CB518" s="233">
        <f t="shared" si="499"/>
        <v>8000</v>
      </c>
      <c r="CC518" s="233">
        <f t="shared" si="500"/>
        <v>120000</v>
      </c>
      <c r="CD518" s="233">
        <f t="shared" si="501"/>
        <v>35000</v>
      </c>
      <c r="CE518" s="428">
        <f t="shared" si="508"/>
        <v>12</v>
      </c>
      <c r="CF518" s="426">
        <f t="shared" si="502"/>
        <v>1</v>
      </c>
      <c r="CG518" s="426">
        <f t="shared" si="503"/>
        <v>3</v>
      </c>
      <c r="CH518" s="426">
        <f t="shared" si="504"/>
        <v>0</v>
      </c>
      <c r="CI518" s="426">
        <f t="shared" si="505"/>
        <v>5</v>
      </c>
      <c r="CJ518" s="426">
        <f t="shared" si="506"/>
        <v>1</v>
      </c>
      <c r="CK518" s="426">
        <f t="shared" si="511"/>
        <v>2</v>
      </c>
    </row>
    <row r="519" spans="1:89">
      <c r="A519" s="253">
        <f t="shared" si="509"/>
        <v>57303</v>
      </c>
      <c r="B519" s="236" t="s">
        <v>449</v>
      </c>
      <c r="C519" s="99" t="b">
        <f t="shared" si="507"/>
        <v>1</v>
      </c>
      <c r="D519" s="492" t="s">
        <v>449</v>
      </c>
      <c r="E519" s="491"/>
      <c r="F519" s="491"/>
      <c r="G519" s="491"/>
      <c r="H519" s="491"/>
      <c r="I519" s="493"/>
      <c r="J519" s="491"/>
      <c r="K519" s="491"/>
      <c r="L519" s="491"/>
      <c r="M519" s="491"/>
      <c r="N519" s="491"/>
      <c r="O519" s="491"/>
      <c r="P519" s="491"/>
      <c r="Q519" s="491"/>
      <c r="R519" s="491"/>
      <c r="S519" s="491"/>
      <c r="T519" s="491">
        <v>98011</v>
      </c>
      <c r="U519" s="491"/>
      <c r="V519" s="491"/>
      <c r="W519" s="491">
        <v>9020</v>
      </c>
      <c r="X519" s="491"/>
      <c r="Y519" s="491"/>
      <c r="Z519" s="491"/>
      <c r="AA519" s="491"/>
      <c r="AB519" s="491"/>
      <c r="AC519" s="491"/>
      <c r="AD519" s="491"/>
      <c r="AE519" s="491"/>
      <c r="AF519" s="491"/>
      <c r="AG519" s="491"/>
      <c r="AH519" s="491"/>
      <c r="AI519" s="491"/>
      <c r="AJ519" s="491"/>
      <c r="AK519" s="491"/>
      <c r="AL519" s="491"/>
      <c r="AM519" s="491"/>
      <c r="AN519" s="491"/>
      <c r="AO519" s="491"/>
      <c r="AP519" s="491"/>
      <c r="AQ519" s="491"/>
      <c r="AR519" s="491"/>
      <c r="AS519" s="491"/>
      <c r="AT519" s="491"/>
      <c r="AU519" s="491"/>
      <c r="AV519" s="491"/>
      <c r="AW519" s="491"/>
      <c r="AX519" s="491"/>
      <c r="AY519" s="491"/>
      <c r="AZ519" s="491"/>
      <c r="BA519" s="491"/>
      <c r="BB519" s="491"/>
      <c r="BC519" s="498"/>
      <c r="BD519" s="491"/>
      <c r="BE519" s="491"/>
      <c r="BF519" s="491"/>
      <c r="BG519" s="491"/>
      <c r="BH519" s="491">
        <v>107031</v>
      </c>
      <c r="BJ519" s="427">
        <f t="shared" si="481"/>
        <v>0</v>
      </c>
      <c r="BK519" s="427">
        <f t="shared" si="482"/>
        <v>0</v>
      </c>
      <c r="BL519" s="427">
        <f t="shared" si="483"/>
        <v>0</v>
      </c>
      <c r="BM519" s="427">
        <f t="shared" si="484"/>
        <v>0</v>
      </c>
      <c r="BN519" s="427">
        <f t="shared" si="485"/>
        <v>0</v>
      </c>
      <c r="BO519" s="427">
        <f t="shared" si="486"/>
        <v>0</v>
      </c>
      <c r="BP519" s="427">
        <f t="shared" si="487"/>
        <v>0</v>
      </c>
      <c r="BQ519" s="427">
        <f t="shared" si="488"/>
        <v>0</v>
      </c>
      <c r="BR519" s="427">
        <f t="shared" si="489"/>
        <v>0</v>
      </c>
      <c r="BS519" s="427">
        <f t="shared" si="490"/>
        <v>10000</v>
      </c>
      <c r="BT519" s="427">
        <f t="shared" si="491"/>
        <v>99000</v>
      </c>
      <c r="BU519" s="427">
        <f t="shared" si="492"/>
        <v>54000</v>
      </c>
      <c r="BV519" s="427">
        <f t="shared" si="493"/>
        <v>0</v>
      </c>
      <c r="BW519" s="427">
        <f t="shared" si="494"/>
        <v>0</v>
      </c>
      <c r="BX519" s="427">
        <f t="shared" si="495"/>
        <v>0</v>
      </c>
      <c r="BY519" s="427">
        <f t="shared" si="496"/>
        <v>0</v>
      </c>
      <c r="BZ519" s="427">
        <f t="shared" si="497"/>
        <v>0</v>
      </c>
      <c r="CA519" s="427">
        <f t="shared" si="498"/>
        <v>0</v>
      </c>
      <c r="CB519" s="233">
        <f t="shared" si="499"/>
        <v>10000</v>
      </c>
      <c r="CC519" s="233">
        <f t="shared" si="500"/>
        <v>99000</v>
      </c>
      <c r="CD519" s="233">
        <f t="shared" si="501"/>
        <v>54000</v>
      </c>
      <c r="CE519" s="428">
        <f t="shared" si="508"/>
        <v>2</v>
      </c>
      <c r="CF519" s="426">
        <f t="shared" si="502"/>
        <v>0</v>
      </c>
      <c r="CG519" s="426">
        <f t="shared" si="503"/>
        <v>0</v>
      </c>
      <c r="CH519" s="426">
        <f t="shared" si="504"/>
        <v>0</v>
      </c>
      <c r="CI519" s="426">
        <f t="shared" si="505"/>
        <v>2</v>
      </c>
      <c r="CJ519" s="426">
        <f t="shared" si="506"/>
        <v>0</v>
      </c>
      <c r="CK519" s="426">
        <f t="shared" si="511"/>
        <v>0</v>
      </c>
    </row>
    <row r="520" spans="1:89">
      <c r="A520" s="253">
        <f t="shared" si="509"/>
        <v>57305</v>
      </c>
      <c r="B520" s="236" t="s">
        <v>450</v>
      </c>
      <c r="C520" s="99" t="b">
        <f t="shared" si="507"/>
        <v>1</v>
      </c>
      <c r="D520" s="492" t="s">
        <v>450</v>
      </c>
      <c r="E520" s="491">
        <v>96274.19</v>
      </c>
      <c r="F520" s="491">
        <v>189744.12000000005</v>
      </c>
      <c r="G520" s="491">
        <v>65201.189999999995</v>
      </c>
      <c r="H520" s="491">
        <v>154807.6</v>
      </c>
      <c r="I520" s="493">
        <v>248841.89</v>
      </c>
      <c r="J520" s="491">
        <v>167646.84</v>
      </c>
      <c r="K520" s="491">
        <v>216326.92</v>
      </c>
      <c r="L520" s="491">
        <v>285564.66999999993</v>
      </c>
      <c r="M520" s="491"/>
      <c r="N520" s="491">
        <v>14054.87</v>
      </c>
      <c r="O520" s="491">
        <v>37185.299999999996</v>
      </c>
      <c r="P520" s="491">
        <v>88960.47</v>
      </c>
      <c r="Q520" s="491">
        <v>65794.33</v>
      </c>
      <c r="R520" s="491">
        <v>1306.49</v>
      </c>
      <c r="S520" s="491">
        <v>92596.599999999977</v>
      </c>
      <c r="T520" s="491">
        <v>71040.599999999991</v>
      </c>
      <c r="U520" s="491">
        <v>31481.99</v>
      </c>
      <c r="V520" s="491"/>
      <c r="W520" s="491">
        <v>90511.289999999979</v>
      </c>
      <c r="X520" s="491">
        <v>53021.299999999996</v>
      </c>
      <c r="Y520" s="491">
        <v>43865.96</v>
      </c>
      <c r="Z520" s="491">
        <v>45891.130000000005</v>
      </c>
      <c r="AA520" s="491">
        <v>139825.96</v>
      </c>
      <c r="AB520" s="491">
        <v>199577</v>
      </c>
      <c r="AC520" s="491">
        <v>144811.09999999998</v>
      </c>
      <c r="AD520" s="491">
        <v>50826.090000000004</v>
      </c>
      <c r="AE520" s="491">
        <v>139413</v>
      </c>
      <c r="AF520" s="491">
        <v>3157.3500000000004</v>
      </c>
      <c r="AG520" s="491">
        <v>203617.67000000004</v>
      </c>
      <c r="AH520" s="491">
        <v>2912.44</v>
      </c>
      <c r="AI520" s="491">
        <v>92181.13</v>
      </c>
      <c r="AJ520" s="491">
        <v>141951.78999999998</v>
      </c>
      <c r="AK520" s="491">
        <v>262184.73</v>
      </c>
      <c r="AL520" s="491"/>
      <c r="AM520" s="491"/>
      <c r="AN520" s="491">
        <v>2093.71</v>
      </c>
      <c r="AO520" s="491">
        <v>883.28</v>
      </c>
      <c r="AP520" s="491">
        <v>29186.33</v>
      </c>
      <c r="AQ520" s="491">
        <v>4898.99</v>
      </c>
      <c r="AR520" s="491">
        <v>322</v>
      </c>
      <c r="AS520" s="491"/>
      <c r="AT520" s="491"/>
      <c r="AU520" s="491">
        <v>199268.19</v>
      </c>
      <c r="AV520" s="491"/>
      <c r="AW520" s="491">
        <v>1386.45</v>
      </c>
      <c r="AX520" s="491"/>
      <c r="AY520" s="491">
        <v>2428</v>
      </c>
      <c r="AZ520" s="491">
        <v>740.93000000000006</v>
      </c>
      <c r="BA520" s="491"/>
      <c r="BB520" s="491">
        <v>10172.92</v>
      </c>
      <c r="BC520" s="498">
        <v>17492.629999999997</v>
      </c>
      <c r="BD520" s="491">
        <v>172478.65</v>
      </c>
      <c r="BE520" s="491">
        <v>123657.07999999997</v>
      </c>
      <c r="BF520" s="491">
        <v>215056.77000000002</v>
      </c>
      <c r="BG520" s="491">
        <v>174777.04999999996</v>
      </c>
      <c r="BH520" s="491">
        <v>4395418.9899999993</v>
      </c>
      <c r="BJ520" s="427">
        <f t="shared" si="481"/>
        <v>1000</v>
      </c>
      <c r="BK520" s="427">
        <f t="shared" si="482"/>
        <v>200000</v>
      </c>
      <c r="BL520" s="427">
        <f t="shared" si="483"/>
        <v>25000</v>
      </c>
      <c r="BM520" s="427">
        <f t="shared" si="484"/>
        <v>124000</v>
      </c>
      <c r="BN520" s="427">
        <f t="shared" si="485"/>
        <v>216000</v>
      </c>
      <c r="BO520" s="427">
        <f t="shared" si="486"/>
        <v>172000</v>
      </c>
      <c r="BP520" s="427">
        <f t="shared" si="487"/>
        <v>263000</v>
      </c>
      <c r="BQ520" s="427">
        <f t="shared" si="488"/>
        <v>263000</v>
      </c>
      <c r="BR520" s="427">
        <f t="shared" si="489"/>
        <v>263000</v>
      </c>
      <c r="BS520" s="427">
        <f t="shared" si="490"/>
        <v>2000</v>
      </c>
      <c r="BT520" s="427">
        <f t="shared" si="491"/>
        <v>217000</v>
      </c>
      <c r="BU520" s="427">
        <f t="shared" si="492"/>
        <v>95000</v>
      </c>
      <c r="BV520" s="427">
        <f t="shared" si="493"/>
        <v>46000</v>
      </c>
      <c r="BW520" s="427">
        <f t="shared" si="494"/>
        <v>200000</v>
      </c>
      <c r="BX520" s="427">
        <f t="shared" si="495"/>
        <v>114000</v>
      </c>
      <c r="BY520" s="427">
        <f t="shared" si="496"/>
        <v>32000</v>
      </c>
      <c r="BZ520" s="427">
        <f t="shared" si="497"/>
        <v>286000</v>
      </c>
      <c r="CA520" s="427">
        <f t="shared" si="498"/>
        <v>144000</v>
      </c>
      <c r="CB520" s="233">
        <f t="shared" si="499"/>
        <v>1000</v>
      </c>
      <c r="CC520" s="233">
        <f t="shared" si="500"/>
        <v>286000</v>
      </c>
      <c r="CD520" s="233">
        <f t="shared" si="501"/>
        <v>96000</v>
      </c>
      <c r="CE520" s="428">
        <f t="shared" si="508"/>
        <v>46</v>
      </c>
      <c r="CF520" s="426">
        <f t="shared" si="502"/>
        <v>11</v>
      </c>
      <c r="CG520" s="426">
        <f t="shared" si="503"/>
        <v>4</v>
      </c>
      <c r="CH520" s="426">
        <f t="shared" si="504"/>
        <v>1</v>
      </c>
      <c r="CI520" s="426">
        <f t="shared" si="505"/>
        <v>19</v>
      </c>
      <c r="CJ520" s="426">
        <f t="shared" si="506"/>
        <v>4</v>
      </c>
      <c r="CK520" s="426">
        <f t="shared" si="511"/>
        <v>5</v>
      </c>
    </row>
    <row r="521" spans="1:89" ht="24">
      <c r="A521" s="253">
        <f t="shared" si="509"/>
        <v>57306</v>
      </c>
      <c r="B521" s="236" t="s">
        <v>451</v>
      </c>
      <c r="C521" s="99" t="b">
        <f t="shared" si="507"/>
        <v>1</v>
      </c>
      <c r="D521" s="492" t="s">
        <v>451</v>
      </c>
      <c r="E521" s="491">
        <v>8671.5500000000011</v>
      </c>
      <c r="F521" s="491">
        <v>8904.44</v>
      </c>
      <c r="G521" s="491"/>
      <c r="H521" s="491">
        <v>13235.57</v>
      </c>
      <c r="I521" s="493">
        <v>41719.630000000005</v>
      </c>
      <c r="J521" s="491">
        <v>15552.66</v>
      </c>
      <c r="K521" s="491"/>
      <c r="L521" s="491"/>
      <c r="M521" s="491"/>
      <c r="N521" s="491">
        <v>8866.06</v>
      </c>
      <c r="O521" s="491">
        <v>7265.1899999999987</v>
      </c>
      <c r="P521" s="491">
        <v>22480</v>
      </c>
      <c r="Q521" s="491">
        <v>22692.510000000002</v>
      </c>
      <c r="R521" s="491">
        <v>8914.1400000000012</v>
      </c>
      <c r="S521" s="491">
        <v>11107.26</v>
      </c>
      <c r="T521" s="491">
        <v>125341.31</v>
      </c>
      <c r="U521" s="491"/>
      <c r="V521" s="491"/>
      <c r="W521" s="491">
        <v>29868.03</v>
      </c>
      <c r="X521" s="491"/>
      <c r="Y521" s="491"/>
      <c r="Z521" s="491">
        <v>10884.279999999999</v>
      </c>
      <c r="AA521" s="491">
        <v>28101.08</v>
      </c>
      <c r="AB521" s="491">
        <v>147947</v>
      </c>
      <c r="AC521" s="491"/>
      <c r="AD521" s="491">
        <v>30297.759999999998</v>
      </c>
      <c r="AE521" s="491">
        <v>25364.93</v>
      </c>
      <c r="AF521" s="491">
        <v>1949.3</v>
      </c>
      <c r="AG521" s="491">
        <v>20210.089999999997</v>
      </c>
      <c r="AH521" s="491">
        <v>79372.25</v>
      </c>
      <c r="AI521" s="491">
        <v>16088.02</v>
      </c>
      <c r="AJ521" s="491">
        <v>43042.86</v>
      </c>
      <c r="AK521" s="491">
        <v>9111.7800000000007</v>
      </c>
      <c r="AL521" s="491"/>
      <c r="AM521" s="491">
        <v>49149.25</v>
      </c>
      <c r="AN521" s="491">
        <v>4430.1399999999994</v>
      </c>
      <c r="AO521" s="491"/>
      <c r="AP521" s="491">
        <v>24664.249999999996</v>
      </c>
      <c r="AQ521" s="491">
        <v>883.7</v>
      </c>
      <c r="AR521" s="491"/>
      <c r="AS521" s="491">
        <v>1391.1100000000001</v>
      </c>
      <c r="AT521" s="491">
        <v>289.99</v>
      </c>
      <c r="AU521" s="491">
        <v>17374.36</v>
      </c>
      <c r="AV521" s="491">
        <v>5775</v>
      </c>
      <c r="AW521" s="491">
        <v>4398.6099999999997</v>
      </c>
      <c r="AX521" s="491">
        <v>47947.54</v>
      </c>
      <c r="AY521" s="491">
        <v>3142</v>
      </c>
      <c r="AZ521" s="491">
        <v>561.63</v>
      </c>
      <c r="BA521" s="491">
        <v>3776.8</v>
      </c>
      <c r="BB521" s="491">
        <v>23290.5</v>
      </c>
      <c r="BC521" s="498">
        <v>74475.549999999988</v>
      </c>
      <c r="BD521" s="491">
        <v>75282.91</v>
      </c>
      <c r="BE521" s="491">
        <v>448.95</v>
      </c>
      <c r="BF521" s="491">
        <v>57187.060000000005</v>
      </c>
      <c r="BG521" s="491">
        <v>62329.920000000006</v>
      </c>
      <c r="BH521" s="491">
        <v>1193786.9700000004</v>
      </c>
      <c r="BJ521" s="427">
        <f t="shared" ref="BJ521:BJ553" si="512">ROUNDUP(MIN($AN521:$BC521),-3)</f>
        <v>1000</v>
      </c>
      <c r="BK521" s="427">
        <f t="shared" ref="BK521:BK553" si="513">ROUNDUP(MAX($AN521:$BC521),-3)</f>
        <v>75000</v>
      </c>
      <c r="BL521" s="427">
        <f t="shared" ref="BL521:BL553" si="514">IF(ISERROR(ROUNDUP(AVERAGE($AN521:$BC521),-3))=TRUE,0,ROUNDUP(AVERAGE($AN521:$BC521),-3))</f>
        <v>16000</v>
      </c>
      <c r="BM521" s="427">
        <f t="shared" ref="BM521:BM553" si="515">ROUNDUP(MIN($BD521:$BG521),-3)</f>
        <v>1000</v>
      </c>
      <c r="BN521" s="427">
        <f t="shared" ref="BN521:BN553" si="516">ROUNDUP(MAX($BD521:$BG521),-3)</f>
        <v>76000</v>
      </c>
      <c r="BO521" s="427">
        <f t="shared" ref="BO521:BO553" si="517">IF(ISERROR(ROUNDUP(AVERAGE($BD521:$BG521),-3))=TRUE,0,ROUNDUP(AVERAGE($BD521:$BG521),-3))</f>
        <v>49000</v>
      </c>
      <c r="BP521" s="427">
        <f t="shared" ref="BP521:BP553" si="518">ROUNDUP(MIN($AK521:$AM521),-3)</f>
        <v>10000</v>
      </c>
      <c r="BQ521" s="427">
        <f t="shared" ref="BQ521:BQ553" si="519">ROUNDUP(MAX($AK521:$AM521),-3)</f>
        <v>50000</v>
      </c>
      <c r="BR521" s="427">
        <f t="shared" ref="BR521:BR553" si="520">IF(ISERROR(ROUNDUP(AVERAGE($AK521:$AM521),-3))=TRUE,0,ROUNDUP(AVERAGE($AK521:$AM521),-3))</f>
        <v>30000</v>
      </c>
      <c r="BS521" s="427">
        <f t="shared" ref="BS521:BS553" si="521">ROUNDUP(MIN($E521,$F521,$H521,$J521,$K521,$M521,$N521,$O521,$Q521,$R521,$S521,$T521,$V521,$W521,$Y521,$AA521,$AC521,$AD521,$AE521,$AF521,$AH521),-3)</f>
        <v>2000</v>
      </c>
      <c r="BT521" s="427">
        <f t="shared" ref="BT521:BT553" si="522">ROUNDUP(MAX($E521,$F521,$H521,$J521,$K521,$M521,$N521,$O521,$Q521,$R521,$S521,$T521,$V521,$W521,$Y521,$AA521,$AC521,$AD521,$AE521,$AF521,$AH521),-3)</f>
        <v>126000</v>
      </c>
      <c r="BU521" s="427">
        <f t="shared" ref="BU521:BU553" si="523">IF(ISERROR(ROUNDUP(AVERAGE($E521, $F521, $H521, $J521,$K521, $M521, $O521,$Q521,$R521,$S521,$T521,$V521,$W521,$Y521,$AA521,$AC521,$AD521,$AE521,$AF521,$AH521),-3))=TRUE,0,ROUNDUP(AVERAGE($E521, $F521, $H521, $J521,$K521, $M521, $O521,$Q521,$R521,$S521,$T521,$V521,$W521,$Y521,$AA521,$AC521,$AD521,$AE521,$AF521,$AH521),-3))</f>
        <v>28000</v>
      </c>
      <c r="BV521" s="427">
        <f t="shared" ref="BV521:BV553" si="524">ROUNDUP(MIN($G521,$Z521,$AB521,$AJ521),-3)</f>
        <v>11000</v>
      </c>
      <c r="BW521" s="427">
        <f t="shared" ref="BW521:BW553" si="525">ROUNDUP(MAX($G521,$Z521,$AB521,$AJ521),-3)</f>
        <v>148000</v>
      </c>
      <c r="BX521" s="427">
        <f t="shared" ref="BX521:BX553" si="526">IF(ISERROR(ROUNDUP(AVERAGE($G521,$Z521, $AB521,$AJ521),-3))=TRUE,0,ROUNDUP(AVERAGE($G521,$Z521, $AB521,$AJ521),-3))</f>
        <v>68000</v>
      </c>
      <c r="BY521" s="427">
        <f t="shared" ref="BY521:BY553" si="527">ROUNDUP(MIN($I521,$L521,$P521,$U521,$X521,$AG521,$AI521),-3)</f>
        <v>17000</v>
      </c>
      <c r="BZ521" s="427">
        <f t="shared" ref="BZ521:BZ553" si="528">ROUNDUP(MAX($I521,$L521,$P521,$U521,$X521,$AG521,$AI521),-3)</f>
        <v>42000</v>
      </c>
      <c r="CA521" s="427">
        <f t="shared" ref="CA521:CA553" si="529">IF(ISERROR(ROUNDUP(AVERAGE($I521, $L521, $P521, $U521,$X521,$AG521, $AI521),-3))=TRUE,0,ROUNDUP(AVERAGE($I521, $L521, $P521,$U521, $X521,$AG521, $AI521),-3))</f>
        <v>26000</v>
      </c>
      <c r="CB521" s="233">
        <f t="shared" ref="CB521:CB553" si="530">ROUNDUP(MIN($E521:$BG521),-3)</f>
        <v>1000</v>
      </c>
      <c r="CC521" s="233">
        <f t="shared" ref="CC521:CC553" si="531">ROUNDUP(MAX($E521:$BG521),-3)</f>
        <v>148000</v>
      </c>
      <c r="CD521" s="233">
        <f t="shared" ref="CD521:CD553" si="532">IF(ISERROR(ROUNDUP(AVERAGE($E521:$BG521),-3))=TRUE,0,ROUNDUP(AVERAGE($E521:$BG521),-3))</f>
        <v>28000</v>
      </c>
      <c r="CE521" s="428">
        <f t="shared" si="508"/>
        <v>43</v>
      </c>
      <c r="CF521" s="426">
        <f t="shared" ref="CF521:CF553" si="533">COUNT($AN521:$BC521)</f>
        <v>14</v>
      </c>
      <c r="CG521" s="426">
        <f t="shared" ref="CG521:CG553" si="534">COUNT($BD521:$BG521)</f>
        <v>4</v>
      </c>
      <c r="CH521" s="426">
        <f t="shared" ref="CH521:CH553" si="535">COUNT($AK521:$AM521)</f>
        <v>2</v>
      </c>
      <c r="CI521" s="426">
        <f t="shared" ref="CI521:CI553" si="536">COUNT($E521,$F521,$H521,$J521,$K521,$M521,$N521,$O521,$Q521,$R521,$S521,$T521,$V521,$W521,$Y521,$AA521,$AC521,$AD521,$AE521,$AF521,$AH521)</f>
        <v>16</v>
      </c>
      <c r="CJ521" s="426">
        <f t="shared" ref="CJ521:CJ553" si="537">COUNT($G521,$Z521,$AB521,$AJ521)</f>
        <v>3</v>
      </c>
      <c r="CK521" s="426">
        <f t="shared" si="511"/>
        <v>3</v>
      </c>
    </row>
    <row r="522" spans="1:89" ht="24">
      <c r="A522" s="253">
        <f t="shared" si="509"/>
        <v>57309</v>
      </c>
      <c r="B522" s="236" t="s">
        <v>452</v>
      </c>
      <c r="C522" s="99" t="b">
        <f t="shared" si="507"/>
        <v>1</v>
      </c>
      <c r="D522" s="492" t="s">
        <v>452</v>
      </c>
      <c r="E522" s="491">
        <v>51954.139999999985</v>
      </c>
      <c r="F522" s="491">
        <v>56532.860000000015</v>
      </c>
      <c r="G522" s="491">
        <v>457142.83999999997</v>
      </c>
      <c r="H522" s="491">
        <v>478036.64000000007</v>
      </c>
      <c r="I522" s="493">
        <v>932774.04999999981</v>
      </c>
      <c r="J522" s="491">
        <v>101664.48</v>
      </c>
      <c r="K522" s="491">
        <v>133331.43</v>
      </c>
      <c r="L522" s="491">
        <v>339450.93999999989</v>
      </c>
      <c r="M522" s="491">
        <v>44567.61</v>
      </c>
      <c r="N522" s="491">
        <v>48734.45</v>
      </c>
      <c r="O522" s="491">
        <v>55593.1</v>
      </c>
      <c r="P522" s="491">
        <v>261173.08999999997</v>
      </c>
      <c r="Q522" s="491">
        <v>207795.77999999997</v>
      </c>
      <c r="R522" s="491">
        <v>61616.340000000004</v>
      </c>
      <c r="S522" s="491">
        <v>541985.41</v>
      </c>
      <c r="T522" s="491">
        <v>156807.38999999998</v>
      </c>
      <c r="U522" s="491">
        <v>106968.39</v>
      </c>
      <c r="V522" s="491">
        <v>25189.21</v>
      </c>
      <c r="W522" s="491">
        <v>282367.43000000005</v>
      </c>
      <c r="X522" s="491">
        <v>158771</v>
      </c>
      <c r="Y522" s="491">
        <v>123009.31999999999</v>
      </c>
      <c r="Z522" s="491">
        <v>750772.23000000045</v>
      </c>
      <c r="AA522" s="491">
        <v>47198.86</v>
      </c>
      <c r="AB522" s="491">
        <v>1541815</v>
      </c>
      <c r="AC522" s="491">
        <v>28983.33</v>
      </c>
      <c r="AD522" s="491">
        <v>346876.82000000007</v>
      </c>
      <c r="AE522" s="491">
        <v>155497.68</v>
      </c>
      <c r="AF522" s="491">
        <v>29575.18</v>
      </c>
      <c r="AG522" s="491">
        <v>896971.21999999974</v>
      </c>
      <c r="AH522" s="491">
        <v>237556.68999999997</v>
      </c>
      <c r="AI522" s="491">
        <v>187659.66999999998</v>
      </c>
      <c r="AJ522" s="491">
        <v>370725.68000000005</v>
      </c>
      <c r="AK522" s="491">
        <v>182864.25</v>
      </c>
      <c r="AL522" s="491"/>
      <c r="AM522" s="491">
        <v>47856.869999999995</v>
      </c>
      <c r="AN522" s="491">
        <v>78962.739999999991</v>
      </c>
      <c r="AO522" s="491">
        <v>2984.1</v>
      </c>
      <c r="AP522" s="491">
        <v>142573.79</v>
      </c>
      <c r="AQ522" s="491">
        <v>8400.81</v>
      </c>
      <c r="AR522" s="491">
        <v>135</v>
      </c>
      <c r="AS522" s="491">
        <v>5665.36</v>
      </c>
      <c r="AT522" s="491">
        <v>25312.77</v>
      </c>
      <c r="AU522" s="491">
        <v>135738.47</v>
      </c>
      <c r="AV522" s="491">
        <v>14529.02</v>
      </c>
      <c r="AW522" s="491">
        <v>218.43</v>
      </c>
      <c r="AX522" s="491">
        <v>52378.27</v>
      </c>
      <c r="AY522" s="491">
        <v>740</v>
      </c>
      <c r="AZ522" s="491">
        <v>9084.4999999999982</v>
      </c>
      <c r="BA522" s="491">
        <v>53464.01</v>
      </c>
      <c r="BB522" s="491">
        <v>20830.89</v>
      </c>
      <c r="BC522" s="498">
        <v>100986.62</v>
      </c>
      <c r="BD522" s="491">
        <v>260092.73999999996</v>
      </c>
      <c r="BE522" s="491">
        <v>41616.04</v>
      </c>
      <c r="BF522" s="491">
        <v>577733.27000000014</v>
      </c>
      <c r="BG522" s="491">
        <v>99907.08</v>
      </c>
      <c r="BH522" s="491">
        <v>11081173.289999999</v>
      </c>
      <c r="BJ522" s="427">
        <f t="shared" si="512"/>
        <v>1000</v>
      </c>
      <c r="BK522" s="427">
        <f t="shared" si="513"/>
        <v>143000</v>
      </c>
      <c r="BL522" s="427">
        <f t="shared" si="514"/>
        <v>41000</v>
      </c>
      <c r="BM522" s="427">
        <f t="shared" si="515"/>
        <v>42000</v>
      </c>
      <c r="BN522" s="427">
        <f t="shared" si="516"/>
        <v>578000</v>
      </c>
      <c r="BO522" s="427">
        <f t="shared" si="517"/>
        <v>245000</v>
      </c>
      <c r="BP522" s="427">
        <f t="shared" si="518"/>
        <v>48000</v>
      </c>
      <c r="BQ522" s="427">
        <f t="shared" si="519"/>
        <v>183000</v>
      </c>
      <c r="BR522" s="427">
        <f t="shared" si="520"/>
        <v>116000</v>
      </c>
      <c r="BS522" s="427">
        <f t="shared" si="521"/>
        <v>26000</v>
      </c>
      <c r="BT522" s="427">
        <f t="shared" si="522"/>
        <v>542000</v>
      </c>
      <c r="BU522" s="427">
        <f t="shared" si="523"/>
        <v>159000</v>
      </c>
      <c r="BV522" s="427">
        <f t="shared" si="524"/>
        <v>371000</v>
      </c>
      <c r="BW522" s="427">
        <f t="shared" si="525"/>
        <v>1542000</v>
      </c>
      <c r="BX522" s="427">
        <f t="shared" si="526"/>
        <v>781000</v>
      </c>
      <c r="BY522" s="427">
        <f t="shared" si="527"/>
        <v>107000</v>
      </c>
      <c r="BZ522" s="427">
        <f t="shared" si="528"/>
        <v>933000</v>
      </c>
      <c r="CA522" s="427">
        <f t="shared" si="529"/>
        <v>412000</v>
      </c>
      <c r="CB522" s="233">
        <f t="shared" si="530"/>
        <v>1000</v>
      </c>
      <c r="CC522" s="233">
        <f t="shared" si="531"/>
        <v>1542000</v>
      </c>
      <c r="CD522" s="233">
        <f t="shared" si="532"/>
        <v>206000</v>
      </c>
      <c r="CE522" s="428">
        <f t="shared" ref="CE522:CE553" si="538">COUNT(E522:BG522)</f>
        <v>54</v>
      </c>
      <c r="CF522" s="426">
        <f t="shared" si="533"/>
        <v>16</v>
      </c>
      <c r="CG522" s="426">
        <f t="shared" si="534"/>
        <v>4</v>
      </c>
      <c r="CH522" s="426">
        <f t="shared" si="535"/>
        <v>2</v>
      </c>
      <c r="CI522" s="426">
        <f t="shared" si="536"/>
        <v>21</v>
      </c>
      <c r="CJ522" s="426">
        <f t="shared" si="537"/>
        <v>4</v>
      </c>
      <c r="CK522" s="426">
        <f t="shared" si="511"/>
        <v>5</v>
      </c>
    </row>
    <row r="523" spans="1:89" ht="24">
      <c r="A523" s="253">
        <f t="shared" si="509"/>
        <v>57311</v>
      </c>
      <c r="B523" s="236" t="s">
        <v>453</v>
      </c>
      <c r="C523" s="99" t="b">
        <f t="shared" si="507"/>
        <v>1</v>
      </c>
      <c r="D523" s="492" t="s">
        <v>453</v>
      </c>
      <c r="E523" s="491">
        <v>80978.080000000002</v>
      </c>
      <c r="F523" s="491">
        <v>55201.250000000007</v>
      </c>
      <c r="G523" s="491">
        <v>259022.83000000005</v>
      </c>
      <c r="H523" s="491">
        <v>183021.72</v>
      </c>
      <c r="I523" s="493">
        <v>347759.82999999996</v>
      </c>
      <c r="J523" s="491">
        <v>4670.1000000000004</v>
      </c>
      <c r="K523" s="491"/>
      <c r="L523" s="491">
        <v>91603.28</v>
      </c>
      <c r="M523" s="491">
        <v>13517</v>
      </c>
      <c r="N523" s="491">
        <v>12406.73</v>
      </c>
      <c r="O523" s="491">
        <v>6389.9000000000005</v>
      </c>
      <c r="P523" s="491">
        <v>37159.54</v>
      </c>
      <c r="Q523" s="491">
        <v>111303.92</v>
      </c>
      <c r="R523" s="491">
        <v>3597.19</v>
      </c>
      <c r="S523" s="491">
        <v>39594.989999999991</v>
      </c>
      <c r="T523" s="491">
        <v>34339.909999999996</v>
      </c>
      <c r="U523" s="491">
        <v>81737.129999999976</v>
      </c>
      <c r="V523" s="491">
        <v>12287.64</v>
      </c>
      <c r="W523" s="491">
        <v>133118.47000000006</v>
      </c>
      <c r="X523" s="491">
        <v>48887.34</v>
      </c>
      <c r="Y523" s="491">
        <v>70540.97</v>
      </c>
      <c r="Z523" s="491">
        <v>605298.97999999986</v>
      </c>
      <c r="AA523" s="491">
        <v>140892.35</v>
      </c>
      <c r="AB523" s="491">
        <v>195111</v>
      </c>
      <c r="AC523" s="491">
        <v>11603.69</v>
      </c>
      <c r="AD523" s="491">
        <v>10341.209999999999</v>
      </c>
      <c r="AE523" s="491">
        <v>90801.43</v>
      </c>
      <c r="AF523" s="491">
        <v>37736.01</v>
      </c>
      <c r="AG523" s="491">
        <v>473892.27000000008</v>
      </c>
      <c r="AH523" s="491">
        <v>280968.40000000002</v>
      </c>
      <c r="AI523" s="491">
        <v>30863.9</v>
      </c>
      <c r="AJ523" s="491">
        <v>190519.97999999995</v>
      </c>
      <c r="AK523" s="491">
        <v>53675.71</v>
      </c>
      <c r="AL523" s="491">
        <v>12014.95</v>
      </c>
      <c r="AM523" s="491">
        <v>35645.58</v>
      </c>
      <c r="AN523" s="491">
        <v>32971.07</v>
      </c>
      <c r="AO523" s="491"/>
      <c r="AP523" s="491">
        <v>6108.86</v>
      </c>
      <c r="AQ523" s="491">
        <v>315.2</v>
      </c>
      <c r="AR523" s="491"/>
      <c r="AS523" s="491">
        <v>-35</v>
      </c>
      <c r="AT523" s="491">
        <v>850</v>
      </c>
      <c r="AU523" s="491">
        <v>18391.259999999998</v>
      </c>
      <c r="AV523" s="491">
        <v>2908.02</v>
      </c>
      <c r="AW523" s="491">
        <v>13325.68</v>
      </c>
      <c r="AX523" s="491">
        <v>63075.360000000001</v>
      </c>
      <c r="AY523" s="491">
        <v>14035</v>
      </c>
      <c r="AZ523" s="491">
        <v>3978.68</v>
      </c>
      <c r="BA523" s="491">
        <v>34329.29</v>
      </c>
      <c r="BB523" s="491">
        <v>9923.41</v>
      </c>
      <c r="BC523" s="498">
        <v>15080.97</v>
      </c>
      <c r="BD523" s="491">
        <v>564.09</v>
      </c>
      <c r="BE523" s="491">
        <v>75413.469999999987</v>
      </c>
      <c r="BF523" s="491">
        <v>150958.87999999995</v>
      </c>
      <c r="BG523" s="491">
        <v>78985.789999999994</v>
      </c>
      <c r="BH523" s="491">
        <v>4317683.3100000015</v>
      </c>
      <c r="BJ523" s="427">
        <f t="shared" si="512"/>
        <v>-1000</v>
      </c>
      <c r="BK523" s="427">
        <f t="shared" si="513"/>
        <v>64000</v>
      </c>
      <c r="BL523" s="427">
        <f t="shared" si="514"/>
        <v>16000</v>
      </c>
      <c r="BM523" s="427">
        <f t="shared" si="515"/>
        <v>1000</v>
      </c>
      <c r="BN523" s="427">
        <f t="shared" si="516"/>
        <v>151000</v>
      </c>
      <c r="BO523" s="427">
        <f t="shared" si="517"/>
        <v>77000</v>
      </c>
      <c r="BP523" s="427">
        <f t="shared" si="518"/>
        <v>13000</v>
      </c>
      <c r="BQ523" s="427">
        <f t="shared" si="519"/>
        <v>54000</v>
      </c>
      <c r="BR523" s="427">
        <f t="shared" si="520"/>
        <v>34000</v>
      </c>
      <c r="BS523" s="427">
        <f t="shared" si="521"/>
        <v>4000</v>
      </c>
      <c r="BT523" s="427">
        <f t="shared" si="522"/>
        <v>281000</v>
      </c>
      <c r="BU523" s="427">
        <f t="shared" si="523"/>
        <v>70000</v>
      </c>
      <c r="BV523" s="427">
        <f t="shared" si="524"/>
        <v>191000</v>
      </c>
      <c r="BW523" s="427">
        <f t="shared" si="525"/>
        <v>606000</v>
      </c>
      <c r="BX523" s="427">
        <f t="shared" si="526"/>
        <v>313000</v>
      </c>
      <c r="BY523" s="427">
        <f t="shared" si="527"/>
        <v>31000</v>
      </c>
      <c r="BZ523" s="427">
        <f t="shared" si="528"/>
        <v>474000</v>
      </c>
      <c r="CA523" s="427">
        <f t="shared" si="529"/>
        <v>159000</v>
      </c>
      <c r="CB523" s="233">
        <f t="shared" si="530"/>
        <v>-1000</v>
      </c>
      <c r="CC523" s="233">
        <f t="shared" si="531"/>
        <v>606000</v>
      </c>
      <c r="CD523" s="233">
        <f t="shared" si="532"/>
        <v>84000</v>
      </c>
      <c r="CE523" s="428">
        <f t="shared" si="538"/>
        <v>52</v>
      </c>
      <c r="CF523" s="426">
        <f t="shared" si="533"/>
        <v>14</v>
      </c>
      <c r="CG523" s="426">
        <f t="shared" si="534"/>
        <v>4</v>
      </c>
      <c r="CH523" s="426">
        <f t="shared" si="535"/>
        <v>3</v>
      </c>
      <c r="CI523" s="426">
        <f t="shared" si="536"/>
        <v>20</v>
      </c>
      <c r="CJ523" s="426">
        <f t="shared" si="537"/>
        <v>4</v>
      </c>
      <c r="CK523" s="426">
        <f t="shared" si="511"/>
        <v>5</v>
      </c>
    </row>
    <row r="524" spans="1:89" ht="24">
      <c r="A524" s="253">
        <f t="shared" si="509"/>
        <v>57313</v>
      </c>
      <c r="B524" s="236" t="s">
        <v>454</v>
      </c>
      <c r="C524" s="99" t="b">
        <f t="shared" si="507"/>
        <v>1</v>
      </c>
      <c r="D524" s="492" t="s">
        <v>454</v>
      </c>
      <c r="E524" s="491"/>
      <c r="F524" s="491"/>
      <c r="G524" s="491"/>
      <c r="H524" s="491">
        <v>240</v>
      </c>
      <c r="I524" s="493"/>
      <c r="J524" s="491"/>
      <c r="K524" s="491"/>
      <c r="L524" s="491"/>
      <c r="M524" s="491"/>
      <c r="N524" s="491"/>
      <c r="O524" s="491"/>
      <c r="P524" s="491"/>
      <c r="Q524" s="491"/>
      <c r="R524" s="491"/>
      <c r="S524" s="491"/>
      <c r="T524" s="491"/>
      <c r="U524" s="491"/>
      <c r="V524" s="491"/>
      <c r="W524" s="491"/>
      <c r="X524" s="491"/>
      <c r="Y524" s="491"/>
      <c r="Z524" s="491"/>
      <c r="AA524" s="491"/>
      <c r="AB524" s="491"/>
      <c r="AC524" s="491"/>
      <c r="AD524" s="491"/>
      <c r="AE524" s="491"/>
      <c r="AF524" s="491"/>
      <c r="AG524" s="491"/>
      <c r="AH524" s="491"/>
      <c r="AI524" s="491"/>
      <c r="AJ524" s="491"/>
      <c r="AK524" s="491"/>
      <c r="AL524" s="491"/>
      <c r="AM524" s="491"/>
      <c r="AN524" s="491"/>
      <c r="AO524" s="491"/>
      <c r="AP524" s="491"/>
      <c r="AQ524" s="491"/>
      <c r="AR524" s="491"/>
      <c r="AS524" s="491"/>
      <c r="AT524" s="491"/>
      <c r="AU524" s="491"/>
      <c r="AV524" s="491"/>
      <c r="AW524" s="491"/>
      <c r="AX524" s="491"/>
      <c r="AY524" s="491"/>
      <c r="AZ524" s="491"/>
      <c r="BA524" s="491"/>
      <c r="BB524" s="491"/>
      <c r="BC524" s="498"/>
      <c r="BD524" s="491"/>
      <c r="BE524" s="491"/>
      <c r="BF524" s="491"/>
      <c r="BG524" s="491"/>
      <c r="BH524" s="491">
        <v>240</v>
      </c>
      <c r="BJ524" s="427">
        <f t="shared" si="512"/>
        <v>0</v>
      </c>
      <c r="BK524" s="427">
        <f t="shared" si="513"/>
        <v>0</v>
      </c>
      <c r="BL524" s="427">
        <f t="shared" si="514"/>
        <v>0</v>
      </c>
      <c r="BM524" s="427">
        <f t="shared" si="515"/>
        <v>0</v>
      </c>
      <c r="BN524" s="427">
        <f t="shared" si="516"/>
        <v>0</v>
      </c>
      <c r="BO524" s="427">
        <f t="shared" si="517"/>
        <v>0</v>
      </c>
      <c r="BP524" s="427">
        <f t="shared" si="518"/>
        <v>0</v>
      </c>
      <c r="BQ524" s="427">
        <f t="shared" si="519"/>
        <v>0</v>
      </c>
      <c r="BR524" s="427">
        <f t="shared" si="520"/>
        <v>0</v>
      </c>
      <c r="BS524" s="427">
        <f t="shared" si="521"/>
        <v>1000</v>
      </c>
      <c r="BT524" s="427">
        <f t="shared" si="522"/>
        <v>1000</v>
      </c>
      <c r="BU524" s="427">
        <f t="shared" si="523"/>
        <v>1000</v>
      </c>
      <c r="BV524" s="427">
        <f t="shared" si="524"/>
        <v>0</v>
      </c>
      <c r="BW524" s="427">
        <f t="shared" si="525"/>
        <v>0</v>
      </c>
      <c r="BX524" s="427">
        <f t="shared" si="526"/>
        <v>0</v>
      </c>
      <c r="BY524" s="427">
        <f t="shared" si="527"/>
        <v>0</v>
      </c>
      <c r="BZ524" s="427">
        <f t="shared" si="528"/>
        <v>0</v>
      </c>
      <c r="CA524" s="427">
        <f t="shared" si="529"/>
        <v>0</v>
      </c>
      <c r="CB524" s="233">
        <f t="shared" si="530"/>
        <v>1000</v>
      </c>
      <c r="CC524" s="233">
        <f t="shared" si="531"/>
        <v>1000</v>
      </c>
      <c r="CD524" s="233">
        <f t="shared" si="532"/>
        <v>1000</v>
      </c>
      <c r="CE524" s="428">
        <f t="shared" si="538"/>
        <v>1</v>
      </c>
      <c r="CF524" s="426">
        <f t="shared" si="533"/>
        <v>0</v>
      </c>
      <c r="CG524" s="426">
        <f t="shared" si="534"/>
        <v>0</v>
      </c>
      <c r="CH524" s="426">
        <f t="shared" si="535"/>
        <v>0</v>
      </c>
      <c r="CI524" s="426">
        <f t="shared" si="536"/>
        <v>1</v>
      </c>
      <c r="CJ524" s="426">
        <f t="shared" si="537"/>
        <v>0</v>
      </c>
      <c r="CK524" s="426">
        <f t="shared" si="511"/>
        <v>0</v>
      </c>
    </row>
    <row r="525" spans="1:89">
      <c r="A525" s="253">
        <f t="shared" si="509"/>
        <v>57401</v>
      </c>
      <c r="B525" s="236" t="s">
        <v>912</v>
      </c>
      <c r="C525" s="99" t="e">
        <f t="shared" si="507"/>
        <v>#N/A</v>
      </c>
      <c r="D525" s="492" t="e">
        <v>#N/A</v>
      </c>
      <c r="E525" s="491"/>
      <c r="F525" s="491"/>
      <c r="G525" s="491"/>
      <c r="H525" s="491"/>
      <c r="I525" s="493"/>
      <c r="J525" s="491"/>
      <c r="K525" s="491"/>
      <c r="L525" s="491"/>
      <c r="M525" s="491"/>
      <c r="N525" s="491"/>
      <c r="O525" s="491"/>
      <c r="P525" s="491"/>
      <c r="Q525" s="491"/>
      <c r="R525" s="491"/>
      <c r="S525" s="491"/>
      <c r="T525" s="491"/>
      <c r="U525" s="491"/>
      <c r="V525" s="491"/>
      <c r="W525" s="491"/>
      <c r="X525" s="491"/>
      <c r="Y525" s="491"/>
      <c r="Z525" s="491"/>
      <c r="AA525" s="491"/>
      <c r="AB525" s="491"/>
      <c r="AC525" s="491"/>
      <c r="AD525" s="491"/>
      <c r="AE525" s="491"/>
      <c r="AF525" s="491"/>
      <c r="AG525" s="491"/>
      <c r="AH525" s="491"/>
      <c r="AI525" s="491"/>
      <c r="AJ525" s="491"/>
      <c r="AK525" s="491"/>
      <c r="AL525" s="491"/>
      <c r="AM525" s="491"/>
      <c r="AN525" s="491"/>
      <c r="AO525" s="491"/>
      <c r="AP525" s="491"/>
      <c r="AQ525" s="491"/>
      <c r="AR525" s="491"/>
      <c r="AS525" s="491"/>
      <c r="AT525" s="491"/>
      <c r="AU525" s="491"/>
      <c r="AV525" s="491"/>
      <c r="AW525" s="491"/>
      <c r="AX525" s="491"/>
      <c r="AY525" s="491"/>
      <c r="AZ525" s="491"/>
      <c r="BA525" s="491"/>
      <c r="BB525" s="491"/>
      <c r="BC525" s="498"/>
      <c r="BD525" s="491"/>
      <c r="BE525" s="491"/>
      <c r="BF525" s="491"/>
      <c r="BG525" s="491"/>
      <c r="BH525" s="491"/>
      <c r="BJ525" s="427">
        <f t="shared" si="512"/>
        <v>0</v>
      </c>
      <c r="BK525" s="427">
        <f t="shared" si="513"/>
        <v>0</v>
      </c>
      <c r="BL525" s="427">
        <f t="shared" si="514"/>
        <v>0</v>
      </c>
      <c r="BM525" s="427">
        <f t="shared" si="515"/>
        <v>0</v>
      </c>
      <c r="BN525" s="427">
        <f t="shared" si="516"/>
        <v>0</v>
      </c>
      <c r="BO525" s="427">
        <f t="shared" si="517"/>
        <v>0</v>
      </c>
      <c r="BP525" s="427">
        <f t="shared" si="518"/>
        <v>0</v>
      </c>
      <c r="BQ525" s="427">
        <f t="shared" si="519"/>
        <v>0</v>
      </c>
      <c r="BR525" s="427">
        <f t="shared" si="520"/>
        <v>0</v>
      </c>
      <c r="BS525" s="427">
        <f t="shared" si="521"/>
        <v>0</v>
      </c>
      <c r="BT525" s="427">
        <f t="shared" si="522"/>
        <v>0</v>
      </c>
      <c r="BU525" s="427">
        <f t="shared" si="523"/>
        <v>0</v>
      </c>
      <c r="BV525" s="427">
        <f t="shared" si="524"/>
        <v>0</v>
      </c>
      <c r="BW525" s="427">
        <f t="shared" si="525"/>
        <v>0</v>
      </c>
      <c r="BX525" s="427">
        <f t="shared" si="526"/>
        <v>0</v>
      </c>
      <c r="BY525" s="427">
        <f t="shared" si="527"/>
        <v>0</v>
      </c>
      <c r="BZ525" s="427">
        <f t="shared" si="528"/>
        <v>0</v>
      </c>
      <c r="CA525" s="427">
        <f t="shared" si="529"/>
        <v>0</v>
      </c>
      <c r="CB525" s="233">
        <f t="shared" si="530"/>
        <v>0</v>
      </c>
      <c r="CC525" s="233">
        <f t="shared" si="531"/>
        <v>0</v>
      </c>
      <c r="CD525" s="233">
        <f t="shared" si="532"/>
        <v>0</v>
      </c>
      <c r="CE525" s="428">
        <f t="shared" si="538"/>
        <v>0</v>
      </c>
      <c r="CF525" s="426">
        <f t="shared" si="533"/>
        <v>0</v>
      </c>
      <c r="CG525" s="426">
        <f t="shared" si="534"/>
        <v>0</v>
      </c>
      <c r="CH525" s="426">
        <f t="shared" si="535"/>
        <v>0</v>
      </c>
      <c r="CI525" s="426">
        <f t="shared" si="536"/>
        <v>0</v>
      </c>
      <c r="CJ525" s="426">
        <f t="shared" si="537"/>
        <v>0</v>
      </c>
      <c r="CK525" s="426">
        <f t="shared" si="511"/>
        <v>0</v>
      </c>
    </row>
    <row r="526" spans="1:89">
      <c r="A526" s="253">
        <f t="shared" si="509"/>
        <v>57402</v>
      </c>
      <c r="B526" s="236" t="s">
        <v>455</v>
      </c>
      <c r="C526" s="99" t="e">
        <f t="shared" si="507"/>
        <v>#N/A</v>
      </c>
      <c r="D526" s="492" t="e">
        <v>#N/A</v>
      </c>
      <c r="E526" s="491"/>
      <c r="F526" s="491"/>
      <c r="G526" s="491"/>
      <c r="H526" s="491"/>
      <c r="I526" s="493"/>
      <c r="J526" s="491"/>
      <c r="K526" s="491"/>
      <c r="L526" s="491"/>
      <c r="M526" s="491"/>
      <c r="N526" s="491"/>
      <c r="O526" s="491"/>
      <c r="P526" s="491"/>
      <c r="Q526" s="491"/>
      <c r="R526" s="491"/>
      <c r="S526" s="491"/>
      <c r="T526" s="491"/>
      <c r="U526" s="491"/>
      <c r="V526" s="491"/>
      <c r="W526" s="491"/>
      <c r="X526" s="491"/>
      <c r="Y526" s="491"/>
      <c r="Z526" s="491"/>
      <c r="AA526" s="491"/>
      <c r="AB526" s="491"/>
      <c r="AC526" s="491"/>
      <c r="AD526" s="491"/>
      <c r="AE526" s="491"/>
      <c r="AF526" s="491"/>
      <c r="AG526" s="491"/>
      <c r="AH526" s="491"/>
      <c r="AI526" s="491"/>
      <c r="AJ526" s="491"/>
      <c r="AK526" s="491"/>
      <c r="AL526" s="491"/>
      <c r="AM526" s="491"/>
      <c r="AN526" s="491"/>
      <c r="AO526" s="491"/>
      <c r="AP526" s="491"/>
      <c r="AQ526" s="491"/>
      <c r="AR526" s="491"/>
      <c r="AS526" s="491"/>
      <c r="AT526" s="491"/>
      <c r="AU526" s="491"/>
      <c r="AV526" s="491"/>
      <c r="AW526" s="491"/>
      <c r="AX526" s="491"/>
      <c r="AY526" s="491"/>
      <c r="AZ526" s="491"/>
      <c r="BA526" s="491"/>
      <c r="BB526" s="491"/>
      <c r="BC526" s="498"/>
      <c r="BD526" s="491"/>
      <c r="BE526" s="491"/>
      <c r="BF526" s="491"/>
      <c r="BG526" s="491"/>
      <c r="BH526" s="491"/>
      <c r="BJ526" s="427">
        <f t="shared" si="512"/>
        <v>0</v>
      </c>
      <c r="BK526" s="427">
        <f t="shared" si="513"/>
        <v>0</v>
      </c>
      <c r="BL526" s="427">
        <f t="shared" si="514"/>
        <v>0</v>
      </c>
      <c r="BM526" s="427">
        <f t="shared" si="515"/>
        <v>0</v>
      </c>
      <c r="BN526" s="427">
        <f t="shared" si="516"/>
        <v>0</v>
      </c>
      <c r="BO526" s="427">
        <f t="shared" si="517"/>
        <v>0</v>
      </c>
      <c r="BP526" s="427">
        <f t="shared" si="518"/>
        <v>0</v>
      </c>
      <c r="BQ526" s="427">
        <f t="shared" si="519"/>
        <v>0</v>
      </c>
      <c r="BR526" s="427">
        <f t="shared" si="520"/>
        <v>0</v>
      </c>
      <c r="BS526" s="427">
        <f t="shared" si="521"/>
        <v>0</v>
      </c>
      <c r="BT526" s="427">
        <f t="shared" si="522"/>
        <v>0</v>
      </c>
      <c r="BU526" s="427">
        <f t="shared" si="523"/>
        <v>0</v>
      </c>
      <c r="BV526" s="427">
        <f t="shared" si="524"/>
        <v>0</v>
      </c>
      <c r="BW526" s="427">
        <f t="shared" si="525"/>
        <v>0</v>
      </c>
      <c r="BX526" s="427">
        <f t="shared" si="526"/>
        <v>0</v>
      </c>
      <c r="BY526" s="427">
        <f t="shared" si="527"/>
        <v>0</v>
      </c>
      <c r="BZ526" s="427">
        <f t="shared" si="528"/>
        <v>0</v>
      </c>
      <c r="CA526" s="427">
        <f t="shared" si="529"/>
        <v>0</v>
      </c>
      <c r="CB526" s="233">
        <f t="shared" si="530"/>
        <v>0</v>
      </c>
      <c r="CC526" s="233">
        <f t="shared" si="531"/>
        <v>0</v>
      </c>
      <c r="CD526" s="233">
        <f t="shared" si="532"/>
        <v>0</v>
      </c>
      <c r="CE526" s="428">
        <f t="shared" si="538"/>
        <v>0</v>
      </c>
      <c r="CF526" s="426">
        <f t="shared" si="533"/>
        <v>0</v>
      </c>
      <c r="CG526" s="426">
        <f t="shared" si="534"/>
        <v>0</v>
      </c>
      <c r="CH526" s="426">
        <f t="shared" si="535"/>
        <v>0</v>
      </c>
      <c r="CI526" s="426">
        <f t="shared" si="536"/>
        <v>0</v>
      </c>
      <c r="CJ526" s="426">
        <f t="shared" si="537"/>
        <v>0</v>
      </c>
      <c r="CK526" s="426">
        <f t="shared" si="511"/>
        <v>0</v>
      </c>
    </row>
    <row r="527" spans="1:89">
      <c r="A527" s="253">
        <f t="shared" si="509"/>
        <v>57403</v>
      </c>
      <c r="B527" s="236" t="s">
        <v>913</v>
      </c>
      <c r="C527" s="99" t="e">
        <f t="shared" si="507"/>
        <v>#N/A</v>
      </c>
      <c r="D527" s="492" t="e">
        <v>#N/A</v>
      </c>
      <c r="E527" s="491"/>
      <c r="F527" s="491"/>
      <c r="G527" s="491"/>
      <c r="H527" s="491"/>
      <c r="I527" s="493"/>
      <c r="J527" s="491"/>
      <c r="K527" s="491"/>
      <c r="L527" s="491"/>
      <c r="M527" s="491"/>
      <c r="N527" s="491"/>
      <c r="O527" s="491"/>
      <c r="P527" s="491"/>
      <c r="Q527" s="491"/>
      <c r="R527" s="491"/>
      <c r="S527" s="491"/>
      <c r="T527" s="491"/>
      <c r="U527" s="491"/>
      <c r="V527" s="491"/>
      <c r="W527" s="491"/>
      <c r="X527" s="491"/>
      <c r="Y527" s="491"/>
      <c r="Z527" s="491"/>
      <c r="AA527" s="491"/>
      <c r="AB527" s="491"/>
      <c r="AC527" s="491"/>
      <c r="AD527" s="491"/>
      <c r="AE527" s="491"/>
      <c r="AF527" s="491"/>
      <c r="AG527" s="491"/>
      <c r="AH527" s="491"/>
      <c r="AI527" s="491"/>
      <c r="AJ527" s="491"/>
      <c r="AK527" s="491"/>
      <c r="AL527" s="491"/>
      <c r="AM527" s="491"/>
      <c r="AN527" s="491"/>
      <c r="AO527" s="491"/>
      <c r="AP527" s="491"/>
      <c r="AQ527" s="491"/>
      <c r="AR527" s="491"/>
      <c r="AS527" s="491"/>
      <c r="AT527" s="491"/>
      <c r="AU527" s="491"/>
      <c r="AV527" s="491"/>
      <c r="AW527" s="491"/>
      <c r="AX527" s="491"/>
      <c r="AY527" s="491"/>
      <c r="AZ527" s="491"/>
      <c r="BA527" s="491"/>
      <c r="BB527" s="491"/>
      <c r="BC527" s="498"/>
      <c r="BD527" s="491"/>
      <c r="BE527" s="491"/>
      <c r="BF527" s="491"/>
      <c r="BG527" s="491"/>
      <c r="BH527" s="491"/>
      <c r="BJ527" s="427">
        <f t="shared" si="512"/>
        <v>0</v>
      </c>
      <c r="BK527" s="427">
        <f t="shared" si="513"/>
        <v>0</v>
      </c>
      <c r="BL527" s="427">
        <f t="shared" si="514"/>
        <v>0</v>
      </c>
      <c r="BM527" s="427">
        <f t="shared" si="515"/>
        <v>0</v>
      </c>
      <c r="BN527" s="427">
        <f t="shared" si="516"/>
        <v>0</v>
      </c>
      <c r="BO527" s="427">
        <f t="shared" si="517"/>
        <v>0</v>
      </c>
      <c r="BP527" s="427">
        <f t="shared" si="518"/>
        <v>0</v>
      </c>
      <c r="BQ527" s="427">
        <f t="shared" si="519"/>
        <v>0</v>
      </c>
      <c r="BR527" s="427">
        <f t="shared" si="520"/>
        <v>0</v>
      </c>
      <c r="BS527" s="427">
        <f t="shared" si="521"/>
        <v>0</v>
      </c>
      <c r="BT527" s="427">
        <f t="shared" si="522"/>
        <v>0</v>
      </c>
      <c r="BU527" s="427">
        <f t="shared" si="523"/>
        <v>0</v>
      </c>
      <c r="BV527" s="427">
        <f t="shared" si="524"/>
        <v>0</v>
      </c>
      <c r="BW527" s="427">
        <f t="shared" si="525"/>
        <v>0</v>
      </c>
      <c r="BX527" s="427">
        <f t="shared" si="526"/>
        <v>0</v>
      </c>
      <c r="BY527" s="427">
        <f t="shared" si="527"/>
        <v>0</v>
      </c>
      <c r="BZ527" s="427">
        <f t="shared" si="528"/>
        <v>0</v>
      </c>
      <c r="CA527" s="427">
        <f t="shared" si="529"/>
        <v>0</v>
      </c>
      <c r="CB527" s="233">
        <f t="shared" si="530"/>
        <v>0</v>
      </c>
      <c r="CC527" s="233">
        <f t="shared" si="531"/>
        <v>0</v>
      </c>
      <c r="CD527" s="233">
        <f t="shared" si="532"/>
        <v>0</v>
      </c>
      <c r="CE527" s="428">
        <f t="shared" si="538"/>
        <v>0</v>
      </c>
      <c r="CF527" s="426">
        <f t="shared" si="533"/>
        <v>0</v>
      </c>
      <c r="CG527" s="426">
        <f t="shared" si="534"/>
        <v>0</v>
      </c>
      <c r="CH527" s="426">
        <f t="shared" si="535"/>
        <v>0</v>
      </c>
      <c r="CI527" s="426">
        <f t="shared" si="536"/>
        <v>0</v>
      </c>
      <c r="CJ527" s="426">
        <f t="shared" si="537"/>
        <v>0</v>
      </c>
      <c r="CK527" s="426">
        <f t="shared" si="511"/>
        <v>0</v>
      </c>
    </row>
    <row r="528" spans="1:89">
      <c r="A528" s="253">
        <f t="shared" si="509"/>
        <v>57404</v>
      </c>
      <c r="B528" s="236" t="s">
        <v>896</v>
      </c>
      <c r="C528" s="99" t="e">
        <f t="shared" si="507"/>
        <v>#N/A</v>
      </c>
      <c r="D528" s="492" t="e">
        <v>#N/A</v>
      </c>
      <c r="E528" s="491"/>
      <c r="F528" s="491"/>
      <c r="G528" s="491"/>
      <c r="H528" s="491"/>
      <c r="I528" s="493"/>
      <c r="J528" s="491"/>
      <c r="K528" s="491"/>
      <c r="L528" s="491"/>
      <c r="M528" s="491"/>
      <c r="N528" s="491"/>
      <c r="O528" s="491"/>
      <c r="P528" s="491"/>
      <c r="Q528" s="491"/>
      <c r="R528" s="491"/>
      <c r="S528" s="491"/>
      <c r="T528" s="491"/>
      <c r="U528" s="491"/>
      <c r="V528" s="491"/>
      <c r="W528" s="491"/>
      <c r="X528" s="491"/>
      <c r="Y528" s="491"/>
      <c r="Z528" s="491"/>
      <c r="AA528" s="491"/>
      <c r="AB528" s="491"/>
      <c r="AC528" s="491"/>
      <c r="AD528" s="491"/>
      <c r="AE528" s="491"/>
      <c r="AF528" s="491"/>
      <c r="AG528" s="491"/>
      <c r="AH528" s="491"/>
      <c r="AI528" s="491"/>
      <c r="AJ528" s="491"/>
      <c r="AK528" s="491"/>
      <c r="AL528" s="491"/>
      <c r="AM528" s="491"/>
      <c r="AN528" s="491"/>
      <c r="AO528" s="491"/>
      <c r="AP528" s="491"/>
      <c r="AQ528" s="491"/>
      <c r="AR528" s="491"/>
      <c r="AS528" s="491"/>
      <c r="AT528" s="491"/>
      <c r="AU528" s="491"/>
      <c r="AV528" s="491"/>
      <c r="AW528" s="491"/>
      <c r="AX528" s="491"/>
      <c r="AY528" s="491"/>
      <c r="AZ528" s="491"/>
      <c r="BA528" s="491"/>
      <c r="BB528" s="491"/>
      <c r="BC528" s="498"/>
      <c r="BD528" s="491"/>
      <c r="BE528" s="491"/>
      <c r="BF528" s="491"/>
      <c r="BG528" s="491"/>
      <c r="BH528" s="491"/>
      <c r="BJ528" s="427">
        <f t="shared" si="512"/>
        <v>0</v>
      </c>
      <c r="BK528" s="427">
        <f t="shared" si="513"/>
        <v>0</v>
      </c>
      <c r="BL528" s="427">
        <f t="shared" si="514"/>
        <v>0</v>
      </c>
      <c r="BM528" s="427">
        <f t="shared" si="515"/>
        <v>0</v>
      </c>
      <c r="BN528" s="427">
        <f t="shared" si="516"/>
        <v>0</v>
      </c>
      <c r="BO528" s="427">
        <f t="shared" si="517"/>
        <v>0</v>
      </c>
      <c r="BP528" s="427">
        <f t="shared" si="518"/>
        <v>0</v>
      </c>
      <c r="BQ528" s="427">
        <f t="shared" si="519"/>
        <v>0</v>
      </c>
      <c r="BR528" s="427">
        <f t="shared" si="520"/>
        <v>0</v>
      </c>
      <c r="BS528" s="427">
        <f t="shared" si="521"/>
        <v>0</v>
      </c>
      <c r="BT528" s="427">
        <f t="shared" si="522"/>
        <v>0</v>
      </c>
      <c r="BU528" s="427">
        <f t="shared" si="523"/>
        <v>0</v>
      </c>
      <c r="BV528" s="427">
        <f t="shared" si="524"/>
        <v>0</v>
      </c>
      <c r="BW528" s="427">
        <f t="shared" si="525"/>
        <v>0</v>
      </c>
      <c r="BX528" s="427">
        <f t="shared" si="526"/>
        <v>0</v>
      </c>
      <c r="BY528" s="427">
        <f t="shared" si="527"/>
        <v>0</v>
      </c>
      <c r="BZ528" s="427">
        <f t="shared" si="528"/>
        <v>0</v>
      </c>
      <c r="CA528" s="427">
        <f t="shared" si="529"/>
        <v>0</v>
      </c>
      <c r="CB528" s="233">
        <f t="shared" si="530"/>
        <v>0</v>
      </c>
      <c r="CC528" s="233">
        <f t="shared" si="531"/>
        <v>0</v>
      </c>
      <c r="CD528" s="233">
        <f t="shared" si="532"/>
        <v>0</v>
      </c>
      <c r="CE528" s="428">
        <f t="shared" si="538"/>
        <v>0</v>
      </c>
      <c r="CF528" s="426">
        <f t="shared" si="533"/>
        <v>0</v>
      </c>
      <c r="CG528" s="426">
        <f t="shared" si="534"/>
        <v>0</v>
      </c>
      <c r="CH528" s="426">
        <f t="shared" si="535"/>
        <v>0</v>
      </c>
      <c r="CI528" s="426">
        <f t="shared" si="536"/>
        <v>0</v>
      </c>
      <c r="CJ528" s="426">
        <f t="shared" si="537"/>
        <v>0</v>
      </c>
      <c r="CK528" s="426">
        <f t="shared" si="511"/>
        <v>0</v>
      </c>
    </row>
    <row r="529" spans="1:89" ht="24">
      <c r="A529" s="253">
        <f t="shared" si="509"/>
        <v>57405</v>
      </c>
      <c r="B529" s="236" t="s">
        <v>456</v>
      </c>
      <c r="C529" s="99" t="e">
        <f t="shared" si="507"/>
        <v>#N/A</v>
      </c>
      <c r="D529" s="492" t="e">
        <v>#N/A</v>
      </c>
      <c r="E529" s="491"/>
      <c r="F529" s="491"/>
      <c r="G529" s="491"/>
      <c r="H529" s="491"/>
      <c r="I529" s="493"/>
      <c r="J529" s="491"/>
      <c r="K529" s="491"/>
      <c r="L529" s="491"/>
      <c r="M529" s="491"/>
      <c r="N529" s="491"/>
      <c r="O529" s="491"/>
      <c r="P529" s="491"/>
      <c r="Q529" s="491"/>
      <c r="R529" s="491"/>
      <c r="S529" s="491"/>
      <c r="T529" s="491"/>
      <c r="U529" s="491"/>
      <c r="V529" s="491"/>
      <c r="W529" s="491"/>
      <c r="X529" s="491"/>
      <c r="Y529" s="491"/>
      <c r="Z529" s="491"/>
      <c r="AA529" s="491"/>
      <c r="AB529" s="491"/>
      <c r="AC529" s="491"/>
      <c r="AD529" s="491"/>
      <c r="AE529" s="491"/>
      <c r="AF529" s="491"/>
      <c r="AG529" s="491"/>
      <c r="AH529" s="491"/>
      <c r="AI529" s="491"/>
      <c r="AJ529" s="491"/>
      <c r="AK529" s="491"/>
      <c r="AL529" s="491"/>
      <c r="AM529" s="491"/>
      <c r="AN529" s="491"/>
      <c r="AO529" s="491"/>
      <c r="AP529" s="491"/>
      <c r="AQ529" s="491"/>
      <c r="AR529" s="491"/>
      <c r="AS529" s="491"/>
      <c r="AT529" s="491"/>
      <c r="AU529" s="491"/>
      <c r="AV529" s="491"/>
      <c r="AW529" s="491"/>
      <c r="AX529" s="491"/>
      <c r="AY529" s="491"/>
      <c r="AZ529" s="491"/>
      <c r="BA529" s="491"/>
      <c r="BB529" s="491"/>
      <c r="BC529" s="498"/>
      <c r="BD529" s="491"/>
      <c r="BE529" s="491"/>
      <c r="BF529" s="491"/>
      <c r="BG529" s="491"/>
      <c r="BH529" s="491"/>
      <c r="BJ529" s="427">
        <f t="shared" si="512"/>
        <v>0</v>
      </c>
      <c r="BK529" s="427">
        <f t="shared" si="513"/>
        <v>0</v>
      </c>
      <c r="BL529" s="427">
        <f t="shared" si="514"/>
        <v>0</v>
      </c>
      <c r="BM529" s="427">
        <f t="shared" si="515"/>
        <v>0</v>
      </c>
      <c r="BN529" s="427">
        <f t="shared" si="516"/>
        <v>0</v>
      </c>
      <c r="BO529" s="427">
        <f t="shared" si="517"/>
        <v>0</v>
      </c>
      <c r="BP529" s="427">
        <f t="shared" si="518"/>
        <v>0</v>
      </c>
      <c r="BQ529" s="427">
        <f t="shared" si="519"/>
        <v>0</v>
      </c>
      <c r="BR529" s="427">
        <f t="shared" si="520"/>
        <v>0</v>
      </c>
      <c r="BS529" s="427">
        <f t="shared" si="521"/>
        <v>0</v>
      </c>
      <c r="BT529" s="427">
        <f t="shared" si="522"/>
        <v>0</v>
      </c>
      <c r="BU529" s="427">
        <f t="shared" si="523"/>
        <v>0</v>
      </c>
      <c r="BV529" s="427">
        <f t="shared" si="524"/>
        <v>0</v>
      </c>
      <c r="BW529" s="427">
        <f t="shared" si="525"/>
        <v>0</v>
      </c>
      <c r="BX529" s="427">
        <f t="shared" si="526"/>
        <v>0</v>
      </c>
      <c r="BY529" s="427">
        <f t="shared" si="527"/>
        <v>0</v>
      </c>
      <c r="BZ529" s="427">
        <f t="shared" si="528"/>
        <v>0</v>
      </c>
      <c r="CA529" s="427">
        <f t="shared" si="529"/>
        <v>0</v>
      </c>
      <c r="CB529" s="233">
        <f t="shared" si="530"/>
        <v>0</v>
      </c>
      <c r="CC529" s="233">
        <f t="shared" si="531"/>
        <v>0</v>
      </c>
      <c r="CD529" s="233">
        <f t="shared" si="532"/>
        <v>0</v>
      </c>
      <c r="CE529" s="428">
        <f t="shared" si="538"/>
        <v>0</v>
      </c>
      <c r="CF529" s="426">
        <f t="shared" si="533"/>
        <v>0</v>
      </c>
      <c r="CG529" s="426">
        <f t="shared" si="534"/>
        <v>0</v>
      </c>
      <c r="CH529" s="426">
        <f t="shared" si="535"/>
        <v>0</v>
      </c>
      <c r="CI529" s="426">
        <f t="shared" si="536"/>
        <v>0</v>
      </c>
      <c r="CJ529" s="426">
        <f t="shared" si="537"/>
        <v>0</v>
      </c>
      <c r="CK529" s="426">
        <f t="shared" si="511"/>
        <v>0</v>
      </c>
    </row>
    <row r="530" spans="1:89" ht="24">
      <c r="A530" s="253">
        <f t="shared" si="509"/>
        <v>58101</v>
      </c>
      <c r="B530" s="236" t="s">
        <v>457</v>
      </c>
      <c r="C530" s="99" t="b">
        <f t="shared" si="507"/>
        <v>1</v>
      </c>
      <c r="D530" s="492" t="s">
        <v>457</v>
      </c>
      <c r="E530" s="491">
        <v>11259</v>
      </c>
      <c r="F530" s="491">
        <v>13637</v>
      </c>
      <c r="G530" s="491">
        <v>22530.989999999998</v>
      </c>
      <c r="H530" s="491">
        <v>31893.599999999999</v>
      </c>
      <c r="I530" s="493">
        <v>9453.49</v>
      </c>
      <c r="J530" s="491">
        <v>37415</v>
      </c>
      <c r="K530" s="491">
        <v>200</v>
      </c>
      <c r="L530" s="491">
        <v>27119.67</v>
      </c>
      <c r="M530" s="491">
        <v>2383</v>
      </c>
      <c r="N530" s="491">
        <v>7463.26</v>
      </c>
      <c r="O530" s="491">
        <v>19750.649999999998</v>
      </c>
      <c r="P530" s="491">
        <v>11550</v>
      </c>
      <c r="Q530" s="491">
        <v>28551.56</v>
      </c>
      <c r="R530" s="491">
        <v>8836.44</v>
      </c>
      <c r="S530" s="491">
        <v>30647.83</v>
      </c>
      <c r="T530" s="491">
        <v>14236</v>
      </c>
      <c r="U530" s="491">
        <v>49254.25</v>
      </c>
      <c r="V530" s="491">
        <v>6269</v>
      </c>
      <c r="W530" s="491">
        <v>24094.000000000004</v>
      </c>
      <c r="X530" s="491">
        <v>14168</v>
      </c>
      <c r="Y530" s="491">
        <v>3629</v>
      </c>
      <c r="Z530" s="491">
        <v>45890</v>
      </c>
      <c r="AA530" s="491">
        <v>32437.95</v>
      </c>
      <c r="AB530" s="491">
        <v>129379</v>
      </c>
      <c r="AC530" s="491">
        <v>9779.08</v>
      </c>
      <c r="AD530" s="491">
        <v>25925</v>
      </c>
      <c r="AE530" s="491">
        <v>67252.5</v>
      </c>
      <c r="AF530" s="491">
        <v>16110.16</v>
      </c>
      <c r="AG530" s="491">
        <v>79553.720000000016</v>
      </c>
      <c r="AH530" s="491">
        <v>15316.5</v>
      </c>
      <c r="AI530" s="491">
        <v>21346.5</v>
      </c>
      <c r="AJ530" s="491">
        <v>33029</v>
      </c>
      <c r="AK530" s="491">
        <v>7318.4000000000005</v>
      </c>
      <c r="AL530" s="491">
        <v>1204</v>
      </c>
      <c r="AM530" s="491"/>
      <c r="AN530" s="491">
        <v>13140</v>
      </c>
      <c r="AO530" s="491">
        <v>1289</v>
      </c>
      <c r="AP530" s="491">
        <v>22828</v>
      </c>
      <c r="AQ530" s="491"/>
      <c r="AR530" s="491">
        <v>13560</v>
      </c>
      <c r="AS530" s="491">
        <v>9519</v>
      </c>
      <c r="AT530" s="491">
        <v>375</v>
      </c>
      <c r="AU530" s="491">
        <v>38754.649999999994</v>
      </c>
      <c r="AV530" s="491">
        <v>18676.5</v>
      </c>
      <c r="AW530" s="491">
        <v>1538</v>
      </c>
      <c r="AX530" s="491">
        <v>20478.86</v>
      </c>
      <c r="AY530" s="491"/>
      <c r="AZ530" s="491"/>
      <c r="BA530" s="491">
        <v>8925</v>
      </c>
      <c r="BB530" s="491">
        <v>6410</v>
      </c>
      <c r="BC530" s="498"/>
      <c r="BD530" s="491">
        <v>29955.94</v>
      </c>
      <c r="BE530" s="491">
        <v>21326</v>
      </c>
      <c r="BF530" s="491">
        <v>8916</v>
      </c>
      <c r="BG530" s="491">
        <v>18893.12</v>
      </c>
      <c r="BH530" s="491">
        <v>1093468.6200000001</v>
      </c>
      <c r="BJ530" s="427">
        <f t="shared" si="512"/>
        <v>1000</v>
      </c>
      <c r="BK530" s="427">
        <f t="shared" si="513"/>
        <v>39000</v>
      </c>
      <c r="BL530" s="427">
        <f t="shared" si="514"/>
        <v>13000</v>
      </c>
      <c r="BM530" s="427">
        <f t="shared" si="515"/>
        <v>9000</v>
      </c>
      <c r="BN530" s="427">
        <f t="shared" si="516"/>
        <v>30000</v>
      </c>
      <c r="BO530" s="427">
        <f t="shared" si="517"/>
        <v>20000</v>
      </c>
      <c r="BP530" s="427">
        <f t="shared" si="518"/>
        <v>2000</v>
      </c>
      <c r="BQ530" s="427">
        <f t="shared" si="519"/>
        <v>8000</v>
      </c>
      <c r="BR530" s="427">
        <f t="shared" si="520"/>
        <v>5000</v>
      </c>
      <c r="BS530" s="427">
        <f t="shared" si="521"/>
        <v>1000</v>
      </c>
      <c r="BT530" s="427">
        <f t="shared" si="522"/>
        <v>68000</v>
      </c>
      <c r="BU530" s="427">
        <f t="shared" si="523"/>
        <v>20000</v>
      </c>
      <c r="BV530" s="427">
        <f t="shared" si="524"/>
        <v>23000</v>
      </c>
      <c r="BW530" s="427">
        <f t="shared" si="525"/>
        <v>130000</v>
      </c>
      <c r="BX530" s="427">
        <f t="shared" si="526"/>
        <v>58000</v>
      </c>
      <c r="BY530" s="427">
        <f t="shared" si="527"/>
        <v>10000</v>
      </c>
      <c r="BZ530" s="427">
        <f t="shared" si="528"/>
        <v>80000</v>
      </c>
      <c r="CA530" s="427">
        <f t="shared" si="529"/>
        <v>31000</v>
      </c>
      <c r="CB530" s="233">
        <f t="shared" si="530"/>
        <v>1000</v>
      </c>
      <c r="CC530" s="233">
        <f t="shared" si="531"/>
        <v>130000</v>
      </c>
      <c r="CD530" s="233">
        <f t="shared" si="532"/>
        <v>22000</v>
      </c>
      <c r="CE530" s="428">
        <f t="shared" si="538"/>
        <v>50</v>
      </c>
      <c r="CF530" s="426">
        <f t="shared" si="533"/>
        <v>12</v>
      </c>
      <c r="CG530" s="426">
        <f t="shared" si="534"/>
        <v>4</v>
      </c>
      <c r="CH530" s="426">
        <f t="shared" si="535"/>
        <v>2</v>
      </c>
      <c r="CI530" s="426">
        <f t="shared" si="536"/>
        <v>21</v>
      </c>
      <c r="CJ530" s="426">
        <f t="shared" si="537"/>
        <v>4</v>
      </c>
      <c r="CK530" s="426">
        <f t="shared" si="511"/>
        <v>5</v>
      </c>
    </row>
    <row r="531" spans="1:89" ht="24">
      <c r="A531" s="253">
        <f t="shared" si="509"/>
        <v>58102</v>
      </c>
      <c r="B531" s="236" t="s">
        <v>458</v>
      </c>
      <c r="C531" s="99" t="b">
        <f t="shared" si="507"/>
        <v>1</v>
      </c>
      <c r="D531" s="492" t="s">
        <v>458</v>
      </c>
      <c r="E531" s="491">
        <v>29835.16</v>
      </c>
      <c r="F531" s="491">
        <v>19107.889999999996</v>
      </c>
      <c r="G531" s="491">
        <v>11332.5</v>
      </c>
      <c r="H531" s="491">
        <v>24223.05</v>
      </c>
      <c r="I531" s="493">
        <v>42102.04</v>
      </c>
      <c r="J531" s="491"/>
      <c r="K531" s="491">
        <v>29767.73</v>
      </c>
      <c r="L531" s="491">
        <v>7465</v>
      </c>
      <c r="M531" s="491"/>
      <c r="N531" s="491"/>
      <c r="O531" s="491">
        <v>555</v>
      </c>
      <c r="P531" s="491">
        <v>15144.5</v>
      </c>
      <c r="Q531" s="491">
        <v>19983.52</v>
      </c>
      <c r="R531" s="491">
        <v>2795</v>
      </c>
      <c r="S531" s="491">
        <v>25400.95</v>
      </c>
      <c r="T531" s="491">
        <v>16822.559999999998</v>
      </c>
      <c r="U531" s="491"/>
      <c r="V531" s="491">
        <v>2495</v>
      </c>
      <c r="W531" s="491">
        <v>21810.509999999995</v>
      </c>
      <c r="X531" s="491">
        <v>4285.7100000000009</v>
      </c>
      <c r="Y531" s="491">
        <v>17398</v>
      </c>
      <c r="Z531" s="491">
        <v>24225.33</v>
      </c>
      <c r="AA531" s="491">
        <v>8975.5</v>
      </c>
      <c r="AB531" s="491">
        <v>721649</v>
      </c>
      <c r="AC531" s="491">
        <v>49369.750000000022</v>
      </c>
      <c r="AD531" s="491">
        <v>6913.25</v>
      </c>
      <c r="AE531" s="491"/>
      <c r="AF531" s="491">
        <v>2683</v>
      </c>
      <c r="AG531" s="491">
        <v>32307.43</v>
      </c>
      <c r="AH531" s="491">
        <v>24210.1</v>
      </c>
      <c r="AI531" s="491">
        <v>16933.38</v>
      </c>
      <c r="AJ531" s="491">
        <v>16260.43</v>
      </c>
      <c r="AK531" s="491">
        <v>2311</v>
      </c>
      <c r="AL531" s="491">
        <v>3620.0199999999995</v>
      </c>
      <c r="AM531" s="491">
        <v>23321.09</v>
      </c>
      <c r="AN531" s="491">
        <v>20246.939999999999</v>
      </c>
      <c r="AO531" s="491">
        <v>750</v>
      </c>
      <c r="AP531" s="491">
        <v>15656.460000000001</v>
      </c>
      <c r="AQ531" s="491">
        <v>14688.88</v>
      </c>
      <c r="AR531" s="491">
        <v>5152</v>
      </c>
      <c r="AS531" s="491">
        <v>2972.73</v>
      </c>
      <c r="AT531" s="491">
        <v>12604.82</v>
      </c>
      <c r="AU531" s="491"/>
      <c r="AV531" s="491">
        <v>1818.5</v>
      </c>
      <c r="AW531" s="491">
        <v>13527.05</v>
      </c>
      <c r="AX531" s="491">
        <v>14820.55</v>
      </c>
      <c r="AY531" s="491">
        <v>20124</v>
      </c>
      <c r="AZ531" s="491">
        <v>66375</v>
      </c>
      <c r="BA531" s="491">
        <v>15918.46</v>
      </c>
      <c r="BB531" s="491">
        <v>15742.75</v>
      </c>
      <c r="BC531" s="498">
        <v>26420.080000000002</v>
      </c>
      <c r="BD531" s="491">
        <v>38354.910000000003</v>
      </c>
      <c r="BE531" s="491">
        <v>21775</v>
      </c>
      <c r="BF531" s="491">
        <v>8590</v>
      </c>
      <c r="BG531" s="491">
        <v>10054.89</v>
      </c>
      <c r="BH531" s="491">
        <v>1548896.42</v>
      </c>
      <c r="BJ531" s="427">
        <f t="shared" si="512"/>
        <v>1000</v>
      </c>
      <c r="BK531" s="427">
        <f t="shared" si="513"/>
        <v>67000</v>
      </c>
      <c r="BL531" s="427">
        <f t="shared" si="514"/>
        <v>17000</v>
      </c>
      <c r="BM531" s="427">
        <f t="shared" si="515"/>
        <v>9000</v>
      </c>
      <c r="BN531" s="427">
        <f t="shared" si="516"/>
        <v>39000</v>
      </c>
      <c r="BO531" s="427">
        <f t="shared" si="517"/>
        <v>20000</v>
      </c>
      <c r="BP531" s="427">
        <f t="shared" si="518"/>
        <v>3000</v>
      </c>
      <c r="BQ531" s="427">
        <f t="shared" si="519"/>
        <v>24000</v>
      </c>
      <c r="BR531" s="427">
        <f t="shared" si="520"/>
        <v>10000</v>
      </c>
      <c r="BS531" s="427">
        <f t="shared" si="521"/>
        <v>1000</v>
      </c>
      <c r="BT531" s="427">
        <f t="shared" si="522"/>
        <v>50000</v>
      </c>
      <c r="BU531" s="427">
        <f t="shared" si="523"/>
        <v>18000</v>
      </c>
      <c r="BV531" s="427">
        <f t="shared" si="524"/>
        <v>12000</v>
      </c>
      <c r="BW531" s="427">
        <f t="shared" si="525"/>
        <v>722000</v>
      </c>
      <c r="BX531" s="427">
        <f t="shared" si="526"/>
        <v>194000</v>
      </c>
      <c r="BY531" s="427">
        <f t="shared" si="527"/>
        <v>5000</v>
      </c>
      <c r="BZ531" s="427">
        <f t="shared" si="528"/>
        <v>43000</v>
      </c>
      <c r="CA531" s="427">
        <f t="shared" si="529"/>
        <v>20000</v>
      </c>
      <c r="CB531" s="233">
        <f t="shared" si="530"/>
        <v>1000</v>
      </c>
      <c r="CC531" s="233">
        <f t="shared" si="531"/>
        <v>722000</v>
      </c>
      <c r="CD531" s="233">
        <f t="shared" si="532"/>
        <v>32000</v>
      </c>
      <c r="CE531" s="428">
        <f t="shared" si="538"/>
        <v>49</v>
      </c>
      <c r="CF531" s="426">
        <f t="shared" si="533"/>
        <v>15</v>
      </c>
      <c r="CG531" s="426">
        <f t="shared" si="534"/>
        <v>4</v>
      </c>
      <c r="CH531" s="426">
        <f t="shared" si="535"/>
        <v>3</v>
      </c>
      <c r="CI531" s="426">
        <f t="shared" si="536"/>
        <v>17</v>
      </c>
      <c r="CJ531" s="426">
        <f t="shared" si="537"/>
        <v>4</v>
      </c>
      <c r="CK531" s="426">
        <f t="shared" si="511"/>
        <v>4</v>
      </c>
    </row>
    <row r="532" spans="1:89">
      <c r="A532" s="253">
        <f t="shared" si="509"/>
        <v>58103</v>
      </c>
      <c r="B532" s="236" t="s">
        <v>459</v>
      </c>
      <c r="C532" s="99" t="b">
        <f t="shared" si="507"/>
        <v>1</v>
      </c>
      <c r="D532" s="492" t="s">
        <v>459</v>
      </c>
      <c r="E532" s="491">
        <v>18.25</v>
      </c>
      <c r="F532" s="491"/>
      <c r="G532" s="491"/>
      <c r="H532" s="491"/>
      <c r="I532" s="493"/>
      <c r="J532" s="491"/>
      <c r="K532" s="491"/>
      <c r="L532" s="491"/>
      <c r="M532" s="491"/>
      <c r="N532" s="491"/>
      <c r="O532" s="491"/>
      <c r="P532" s="491"/>
      <c r="Q532" s="491">
        <v>566.30000000000018</v>
      </c>
      <c r="R532" s="491">
        <v>1524.05</v>
      </c>
      <c r="S532" s="491">
        <v>10322.36</v>
      </c>
      <c r="T532" s="491"/>
      <c r="U532" s="491">
        <v>315</v>
      </c>
      <c r="V532" s="491"/>
      <c r="W532" s="491"/>
      <c r="X532" s="491">
        <v>742.79</v>
      </c>
      <c r="Y532" s="491"/>
      <c r="Z532" s="491"/>
      <c r="AA532" s="491">
        <v>113.01</v>
      </c>
      <c r="AB532" s="491"/>
      <c r="AC532" s="491"/>
      <c r="AD532" s="491"/>
      <c r="AE532" s="491"/>
      <c r="AF532" s="491"/>
      <c r="AG532" s="491">
        <v>4</v>
      </c>
      <c r="AH532" s="491"/>
      <c r="AI532" s="491"/>
      <c r="AJ532" s="491"/>
      <c r="AK532" s="491"/>
      <c r="AL532" s="491"/>
      <c r="AM532" s="491">
        <v>370.25</v>
      </c>
      <c r="AN532" s="491">
        <v>6900.52</v>
      </c>
      <c r="AO532" s="491"/>
      <c r="AP532" s="491">
        <v>2956.12</v>
      </c>
      <c r="AQ532" s="491">
        <v>3002.35</v>
      </c>
      <c r="AR532" s="491">
        <v>576</v>
      </c>
      <c r="AS532" s="491">
        <v>260</v>
      </c>
      <c r="AT532" s="491">
        <v>254.47</v>
      </c>
      <c r="AU532" s="491">
        <v>11153.4</v>
      </c>
      <c r="AV532" s="491">
        <v>165.25</v>
      </c>
      <c r="AW532" s="491">
        <v>183.98</v>
      </c>
      <c r="AX532" s="491">
        <v>881.2</v>
      </c>
      <c r="AY532" s="491"/>
      <c r="AZ532" s="491">
        <v>1893.46</v>
      </c>
      <c r="BA532" s="491">
        <v>131.83000000000001</v>
      </c>
      <c r="BB532" s="491">
        <v>73.75</v>
      </c>
      <c r="BC532" s="498">
        <v>44.35</v>
      </c>
      <c r="BD532" s="491"/>
      <c r="BE532" s="491">
        <v>617</v>
      </c>
      <c r="BF532" s="491"/>
      <c r="BG532" s="491"/>
      <c r="BH532" s="491">
        <v>43069.689999999995</v>
      </c>
      <c r="BJ532" s="427">
        <f t="shared" si="512"/>
        <v>1000</v>
      </c>
      <c r="BK532" s="427">
        <f t="shared" si="513"/>
        <v>12000</v>
      </c>
      <c r="BL532" s="427">
        <f t="shared" si="514"/>
        <v>3000</v>
      </c>
      <c r="BM532" s="427">
        <f t="shared" si="515"/>
        <v>1000</v>
      </c>
      <c r="BN532" s="427">
        <f t="shared" si="516"/>
        <v>1000</v>
      </c>
      <c r="BO532" s="427">
        <f t="shared" si="517"/>
        <v>1000</v>
      </c>
      <c r="BP532" s="427">
        <f t="shared" si="518"/>
        <v>1000</v>
      </c>
      <c r="BQ532" s="427">
        <f t="shared" si="519"/>
        <v>1000</v>
      </c>
      <c r="BR532" s="427">
        <f t="shared" si="520"/>
        <v>1000</v>
      </c>
      <c r="BS532" s="427">
        <f t="shared" si="521"/>
        <v>1000</v>
      </c>
      <c r="BT532" s="427">
        <f t="shared" si="522"/>
        <v>11000</v>
      </c>
      <c r="BU532" s="427">
        <f t="shared" si="523"/>
        <v>3000</v>
      </c>
      <c r="BV532" s="427">
        <f t="shared" si="524"/>
        <v>0</v>
      </c>
      <c r="BW532" s="427">
        <f t="shared" si="525"/>
        <v>0</v>
      </c>
      <c r="BX532" s="427">
        <f t="shared" si="526"/>
        <v>0</v>
      </c>
      <c r="BY532" s="427">
        <f t="shared" si="527"/>
        <v>1000</v>
      </c>
      <c r="BZ532" s="427">
        <f t="shared" si="528"/>
        <v>1000</v>
      </c>
      <c r="CA532" s="427">
        <f t="shared" si="529"/>
        <v>1000</v>
      </c>
      <c r="CB532" s="233">
        <f t="shared" si="530"/>
        <v>1000</v>
      </c>
      <c r="CC532" s="233">
        <f t="shared" si="531"/>
        <v>12000</v>
      </c>
      <c r="CD532" s="233">
        <f t="shared" si="532"/>
        <v>2000</v>
      </c>
      <c r="CE532" s="428">
        <f t="shared" si="538"/>
        <v>24</v>
      </c>
      <c r="CF532" s="426">
        <f t="shared" si="533"/>
        <v>14</v>
      </c>
      <c r="CG532" s="426">
        <f t="shared" si="534"/>
        <v>1</v>
      </c>
      <c r="CH532" s="426">
        <f t="shared" si="535"/>
        <v>1</v>
      </c>
      <c r="CI532" s="426">
        <f t="shared" si="536"/>
        <v>5</v>
      </c>
      <c r="CJ532" s="426">
        <f t="shared" si="537"/>
        <v>0</v>
      </c>
      <c r="CK532" s="426">
        <f t="shared" si="511"/>
        <v>3</v>
      </c>
    </row>
    <row r="533" spans="1:89" ht="24">
      <c r="A533" s="253">
        <f t="shared" si="509"/>
        <v>58104</v>
      </c>
      <c r="B533" s="236" t="s">
        <v>460</v>
      </c>
      <c r="C533" s="99" t="b">
        <f t="shared" si="507"/>
        <v>1</v>
      </c>
      <c r="D533" s="492" t="s">
        <v>460</v>
      </c>
      <c r="E533" s="491"/>
      <c r="F533" s="491"/>
      <c r="G533" s="491"/>
      <c r="H533" s="491"/>
      <c r="I533" s="493"/>
      <c r="J533" s="491"/>
      <c r="K533" s="491">
        <v>401.64</v>
      </c>
      <c r="L533" s="491"/>
      <c r="M533" s="491"/>
      <c r="N533" s="491">
        <v>735</v>
      </c>
      <c r="O533" s="491"/>
      <c r="P533" s="491"/>
      <c r="Q533" s="491">
        <v>45</v>
      </c>
      <c r="R533" s="491">
        <v>25</v>
      </c>
      <c r="S533" s="491">
        <v>30</v>
      </c>
      <c r="T533" s="491">
        <v>85</v>
      </c>
      <c r="U533" s="491"/>
      <c r="V533" s="491">
        <v>30</v>
      </c>
      <c r="W533" s="491">
        <v>1140</v>
      </c>
      <c r="X533" s="491"/>
      <c r="Y533" s="491"/>
      <c r="Z533" s="491"/>
      <c r="AA533" s="491"/>
      <c r="AB533" s="491"/>
      <c r="AC533" s="491"/>
      <c r="AD533" s="491"/>
      <c r="AE533" s="491"/>
      <c r="AF533" s="491"/>
      <c r="AG533" s="491"/>
      <c r="AH533" s="491"/>
      <c r="AI533" s="491"/>
      <c r="AJ533" s="491">
        <v>1820</v>
      </c>
      <c r="AK533" s="491"/>
      <c r="AL533" s="491"/>
      <c r="AM533" s="491"/>
      <c r="AN533" s="491">
        <v>5077.5</v>
      </c>
      <c r="AO533" s="491"/>
      <c r="AP533" s="491">
        <v>1230.58</v>
      </c>
      <c r="AQ533" s="491"/>
      <c r="AR533" s="491"/>
      <c r="AS533" s="491"/>
      <c r="AT533" s="491"/>
      <c r="AU533" s="491"/>
      <c r="AV533" s="491"/>
      <c r="AW533" s="491"/>
      <c r="AX533" s="491">
        <v>35</v>
      </c>
      <c r="AY533" s="491">
        <v>20</v>
      </c>
      <c r="AZ533" s="491">
        <v>400</v>
      </c>
      <c r="BA533" s="491">
        <v>710.32</v>
      </c>
      <c r="BB533" s="491">
        <v>453</v>
      </c>
      <c r="BC533" s="498">
        <v>500</v>
      </c>
      <c r="BD533" s="491"/>
      <c r="BE533" s="491"/>
      <c r="BF533" s="491">
        <v>72</v>
      </c>
      <c r="BG533" s="491"/>
      <c r="BH533" s="491">
        <v>12810.039999999999</v>
      </c>
      <c r="BJ533" s="427">
        <f t="shared" si="512"/>
        <v>1000</v>
      </c>
      <c r="BK533" s="427">
        <f t="shared" si="513"/>
        <v>6000</v>
      </c>
      <c r="BL533" s="427">
        <f t="shared" si="514"/>
        <v>2000</v>
      </c>
      <c r="BM533" s="427">
        <f t="shared" si="515"/>
        <v>1000</v>
      </c>
      <c r="BN533" s="427">
        <f t="shared" si="516"/>
        <v>1000</v>
      </c>
      <c r="BO533" s="427">
        <f t="shared" si="517"/>
        <v>1000</v>
      </c>
      <c r="BP533" s="427">
        <f t="shared" si="518"/>
        <v>0</v>
      </c>
      <c r="BQ533" s="427">
        <f t="shared" si="519"/>
        <v>0</v>
      </c>
      <c r="BR533" s="427">
        <f t="shared" si="520"/>
        <v>0</v>
      </c>
      <c r="BS533" s="427">
        <f t="shared" si="521"/>
        <v>1000</v>
      </c>
      <c r="BT533" s="427">
        <f t="shared" si="522"/>
        <v>2000</v>
      </c>
      <c r="BU533" s="427">
        <f t="shared" si="523"/>
        <v>1000</v>
      </c>
      <c r="BV533" s="427">
        <f t="shared" si="524"/>
        <v>2000</v>
      </c>
      <c r="BW533" s="427">
        <f t="shared" si="525"/>
        <v>2000</v>
      </c>
      <c r="BX533" s="427">
        <f t="shared" si="526"/>
        <v>2000</v>
      </c>
      <c r="BY533" s="427">
        <f t="shared" si="527"/>
        <v>0</v>
      </c>
      <c r="BZ533" s="427">
        <f t="shared" si="528"/>
        <v>0</v>
      </c>
      <c r="CA533" s="427">
        <f t="shared" si="529"/>
        <v>0</v>
      </c>
      <c r="CB533" s="233">
        <f t="shared" si="530"/>
        <v>1000</v>
      </c>
      <c r="CC533" s="233">
        <f t="shared" si="531"/>
        <v>6000</v>
      </c>
      <c r="CD533" s="233">
        <f t="shared" si="532"/>
        <v>1000</v>
      </c>
      <c r="CE533" s="428">
        <f t="shared" si="538"/>
        <v>18</v>
      </c>
      <c r="CF533" s="426">
        <f t="shared" si="533"/>
        <v>8</v>
      </c>
      <c r="CG533" s="426">
        <f t="shared" si="534"/>
        <v>1</v>
      </c>
      <c r="CH533" s="426">
        <f t="shared" si="535"/>
        <v>0</v>
      </c>
      <c r="CI533" s="426">
        <f t="shared" si="536"/>
        <v>8</v>
      </c>
      <c r="CJ533" s="426">
        <f t="shared" si="537"/>
        <v>1</v>
      </c>
      <c r="CK533" s="426">
        <f t="shared" si="511"/>
        <v>0</v>
      </c>
    </row>
    <row r="534" spans="1:89" ht="24">
      <c r="A534" s="253">
        <f t="shared" si="509"/>
        <v>58201</v>
      </c>
      <c r="B534" s="236" t="s">
        <v>461</v>
      </c>
      <c r="C534" s="99" t="b">
        <f t="shared" si="507"/>
        <v>1</v>
      </c>
      <c r="D534" s="492" t="s">
        <v>461</v>
      </c>
      <c r="E534" s="491"/>
      <c r="F534" s="491"/>
      <c r="G534" s="491"/>
      <c r="H534" s="491"/>
      <c r="I534" s="493"/>
      <c r="J534" s="491"/>
      <c r="K534" s="491"/>
      <c r="L534" s="491"/>
      <c r="M534" s="491"/>
      <c r="N534" s="491"/>
      <c r="O534" s="491"/>
      <c r="P534" s="491">
        <v>927.81</v>
      </c>
      <c r="Q534" s="491"/>
      <c r="R534" s="491">
        <v>6.5</v>
      </c>
      <c r="S534" s="491"/>
      <c r="T534" s="491"/>
      <c r="U534" s="491"/>
      <c r="V534" s="491"/>
      <c r="W534" s="491"/>
      <c r="X534" s="491">
        <v>2814.36</v>
      </c>
      <c r="Y534" s="491"/>
      <c r="Z534" s="491"/>
      <c r="AA534" s="491"/>
      <c r="AB534" s="491"/>
      <c r="AC534" s="491"/>
      <c r="AD534" s="491"/>
      <c r="AE534" s="491"/>
      <c r="AF534" s="491">
        <v>14317.7</v>
      </c>
      <c r="AG534" s="491"/>
      <c r="AH534" s="491"/>
      <c r="AI534" s="491"/>
      <c r="AJ534" s="491"/>
      <c r="AK534" s="491"/>
      <c r="AL534" s="491"/>
      <c r="AM534" s="491"/>
      <c r="AN534" s="491"/>
      <c r="AO534" s="491"/>
      <c r="AP534" s="491"/>
      <c r="AQ534" s="491"/>
      <c r="AR534" s="491"/>
      <c r="AS534" s="491"/>
      <c r="AT534" s="491"/>
      <c r="AU534" s="491"/>
      <c r="AV534" s="491"/>
      <c r="AW534" s="491"/>
      <c r="AX534" s="491"/>
      <c r="AY534" s="491"/>
      <c r="AZ534" s="491"/>
      <c r="BA534" s="491"/>
      <c r="BB534" s="491"/>
      <c r="BC534" s="498"/>
      <c r="BD534" s="491"/>
      <c r="BE534" s="491"/>
      <c r="BF534" s="491"/>
      <c r="BG534" s="491"/>
      <c r="BH534" s="491">
        <v>18066.37</v>
      </c>
      <c r="BJ534" s="427">
        <f t="shared" si="512"/>
        <v>0</v>
      </c>
      <c r="BK534" s="427">
        <f t="shared" si="513"/>
        <v>0</v>
      </c>
      <c r="BL534" s="427">
        <f t="shared" si="514"/>
        <v>0</v>
      </c>
      <c r="BM534" s="427">
        <f t="shared" si="515"/>
        <v>0</v>
      </c>
      <c r="BN534" s="427">
        <f t="shared" si="516"/>
        <v>0</v>
      </c>
      <c r="BO534" s="427">
        <f t="shared" si="517"/>
        <v>0</v>
      </c>
      <c r="BP534" s="427">
        <f t="shared" si="518"/>
        <v>0</v>
      </c>
      <c r="BQ534" s="427">
        <f t="shared" si="519"/>
        <v>0</v>
      </c>
      <c r="BR534" s="427">
        <f t="shared" si="520"/>
        <v>0</v>
      </c>
      <c r="BS534" s="427">
        <f t="shared" si="521"/>
        <v>1000</v>
      </c>
      <c r="BT534" s="427">
        <f t="shared" si="522"/>
        <v>15000</v>
      </c>
      <c r="BU534" s="427">
        <f t="shared" si="523"/>
        <v>8000</v>
      </c>
      <c r="BV534" s="427">
        <f t="shared" si="524"/>
        <v>0</v>
      </c>
      <c r="BW534" s="427">
        <f t="shared" si="525"/>
        <v>0</v>
      </c>
      <c r="BX534" s="427">
        <f t="shared" si="526"/>
        <v>0</v>
      </c>
      <c r="BY534" s="427">
        <f t="shared" si="527"/>
        <v>1000</v>
      </c>
      <c r="BZ534" s="427">
        <f t="shared" si="528"/>
        <v>3000</v>
      </c>
      <c r="CA534" s="427">
        <f t="shared" si="529"/>
        <v>2000</v>
      </c>
      <c r="CB534" s="233">
        <f t="shared" si="530"/>
        <v>1000</v>
      </c>
      <c r="CC534" s="233">
        <f t="shared" si="531"/>
        <v>15000</v>
      </c>
      <c r="CD534" s="233">
        <f t="shared" si="532"/>
        <v>5000</v>
      </c>
      <c r="CE534" s="428">
        <f t="shared" si="538"/>
        <v>4</v>
      </c>
      <c r="CF534" s="426">
        <f t="shared" si="533"/>
        <v>0</v>
      </c>
      <c r="CG534" s="426">
        <f t="shared" si="534"/>
        <v>0</v>
      </c>
      <c r="CH534" s="426">
        <f t="shared" si="535"/>
        <v>0</v>
      </c>
      <c r="CI534" s="426">
        <f t="shared" si="536"/>
        <v>2</v>
      </c>
      <c r="CJ534" s="426">
        <f t="shared" si="537"/>
        <v>0</v>
      </c>
      <c r="CK534" s="426">
        <f t="shared" si="511"/>
        <v>1</v>
      </c>
    </row>
    <row r="535" spans="1:89" ht="24">
      <c r="A535" s="253">
        <f t="shared" si="509"/>
        <v>58206</v>
      </c>
      <c r="B535" s="236" t="s">
        <v>462</v>
      </c>
      <c r="C535" s="99" t="b">
        <f t="shared" si="507"/>
        <v>1</v>
      </c>
      <c r="D535" s="492" t="s">
        <v>462</v>
      </c>
      <c r="E535" s="491"/>
      <c r="F535" s="491"/>
      <c r="G535" s="491"/>
      <c r="H535" s="491"/>
      <c r="I535" s="493"/>
      <c r="J535" s="491"/>
      <c r="K535" s="491"/>
      <c r="L535" s="491">
        <v>89300</v>
      </c>
      <c r="M535" s="491"/>
      <c r="N535" s="491"/>
      <c r="O535" s="491"/>
      <c r="P535" s="491">
        <v>63562.52</v>
      </c>
      <c r="Q535" s="491">
        <v>4552.05</v>
      </c>
      <c r="R535" s="491"/>
      <c r="S535" s="491">
        <v>11113.85</v>
      </c>
      <c r="T535" s="491"/>
      <c r="U535" s="491"/>
      <c r="V535" s="491"/>
      <c r="W535" s="491">
        <v>66761.16</v>
      </c>
      <c r="X535" s="491"/>
      <c r="Y535" s="491"/>
      <c r="Z535" s="491"/>
      <c r="AA535" s="491">
        <v>73826.789999999994</v>
      </c>
      <c r="AB535" s="491">
        <v>166225</v>
      </c>
      <c r="AC535" s="491"/>
      <c r="AD535" s="491"/>
      <c r="AE535" s="491"/>
      <c r="AF535" s="491">
        <v>-839.01</v>
      </c>
      <c r="AG535" s="491"/>
      <c r="AH535" s="491"/>
      <c r="AI535" s="491"/>
      <c r="AJ535" s="491"/>
      <c r="AK535" s="491"/>
      <c r="AL535" s="491">
        <v>75000</v>
      </c>
      <c r="AM535" s="491"/>
      <c r="AN535" s="491"/>
      <c r="AO535" s="491"/>
      <c r="AP535" s="491"/>
      <c r="AQ535" s="491"/>
      <c r="AR535" s="491"/>
      <c r="AS535" s="491"/>
      <c r="AT535" s="491"/>
      <c r="AU535" s="491"/>
      <c r="AV535" s="491"/>
      <c r="AW535" s="491"/>
      <c r="AX535" s="491"/>
      <c r="AY535" s="491"/>
      <c r="AZ535" s="491"/>
      <c r="BA535" s="491"/>
      <c r="BB535" s="491"/>
      <c r="BC535" s="498"/>
      <c r="BD535" s="491"/>
      <c r="BE535" s="491"/>
      <c r="BF535" s="491"/>
      <c r="BG535" s="491"/>
      <c r="BH535" s="491">
        <v>549502.36</v>
      </c>
      <c r="BJ535" s="427">
        <f t="shared" si="512"/>
        <v>0</v>
      </c>
      <c r="BK535" s="427">
        <f t="shared" si="513"/>
        <v>0</v>
      </c>
      <c r="BL535" s="427">
        <f t="shared" si="514"/>
        <v>0</v>
      </c>
      <c r="BM535" s="427">
        <f t="shared" si="515"/>
        <v>0</v>
      </c>
      <c r="BN535" s="427">
        <f t="shared" si="516"/>
        <v>0</v>
      </c>
      <c r="BO535" s="427">
        <f t="shared" si="517"/>
        <v>0</v>
      </c>
      <c r="BP535" s="427">
        <f t="shared" si="518"/>
        <v>75000</v>
      </c>
      <c r="BQ535" s="427">
        <f t="shared" si="519"/>
        <v>75000</v>
      </c>
      <c r="BR535" s="427">
        <f t="shared" si="520"/>
        <v>75000</v>
      </c>
      <c r="BS535" s="427">
        <f t="shared" si="521"/>
        <v>-1000</v>
      </c>
      <c r="BT535" s="427">
        <f t="shared" si="522"/>
        <v>74000</v>
      </c>
      <c r="BU535" s="427">
        <f t="shared" si="523"/>
        <v>32000</v>
      </c>
      <c r="BV535" s="427">
        <f t="shared" si="524"/>
        <v>167000</v>
      </c>
      <c r="BW535" s="427">
        <f t="shared" si="525"/>
        <v>167000</v>
      </c>
      <c r="BX535" s="427">
        <f t="shared" si="526"/>
        <v>167000</v>
      </c>
      <c r="BY535" s="427">
        <f t="shared" si="527"/>
        <v>64000</v>
      </c>
      <c r="BZ535" s="427">
        <f t="shared" si="528"/>
        <v>90000</v>
      </c>
      <c r="CA535" s="427">
        <f t="shared" si="529"/>
        <v>77000</v>
      </c>
      <c r="CB535" s="233">
        <f t="shared" si="530"/>
        <v>-1000</v>
      </c>
      <c r="CC535" s="233">
        <f t="shared" si="531"/>
        <v>167000</v>
      </c>
      <c r="CD535" s="233">
        <f t="shared" si="532"/>
        <v>62000</v>
      </c>
      <c r="CE535" s="428">
        <f t="shared" si="538"/>
        <v>9</v>
      </c>
      <c r="CF535" s="426">
        <f t="shared" si="533"/>
        <v>0</v>
      </c>
      <c r="CG535" s="426">
        <f t="shared" si="534"/>
        <v>0</v>
      </c>
      <c r="CH535" s="426">
        <f t="shared" si="535"/>
        <v>1</v>
      </c>
      <c r="CI535" s="426">
        <f t="shared" si="536"/>
        <v>5</v>
      </c>
      <c r="CJ535" s="426">
        <f t="shared" si="537"/>
        <v>1</v>
      </c>
      <c r="CK535" s="426">
        <f t="shared" si="511"/>
        <v>0</v>
      </c>
    </row>
    <row r="536" spans="1:89">
      <c r="A536" s="253">
        <f t="shared" si="509"/>
        <v>58310</v>
      </c>
      <c r="B536" s="236" t="s">
        <v>463</v>
      </c>
      <c r="C536" s="99" t="e">
        <f t="shared" si="507"/>
        <v>#N/A</v>
      </c>
      <c r="D536" s="492" t="e">
        <v>#N/A</v>
      </c>
      <c r="E536" s="491"/>
      <c r="F536" s="491"/>
      <c r="G536" s="491"/>
      <c r="H536" s="491"/>
      <c r="I536" s="493"/>
      <c r="J536" s="491"/>
      <c r="K536" s="491"/>
      <c r="L536" s="491"/>
      <c r="M536" s="491"/>
      <c r="N536" s="491"/>
      <c r="O536" s="491"/>
      <c r="P536" s="491"/>
      <c r="Q536" s="491"/>
      <c r="R536" s="491"/>
      <c r="S536" s="491"/>
      <c r="T536" s="491"/>
      <c r="U536" s="491"/>
      <c r="V536" s="491"/>
      <c r="W536" s="491"/>
      <c r="X536" s="491"/>
      <c r="Y536" s="491"/>
      <c r="Z536" s="491"/>
      <c r="AA536" s="491"/>
      <c r="AB536" s="491"/>
      <c r="AC536" s="491"/>
      <c r="AD536" s="491"/>
      <c r="AE536" s="491"/>
      <c r="AF536" s="491"/>
      <c r="AG536" s="491"/>
      <c r="AH536" s="491"/>
      <c r="AI536" s="491"/>
      <c r="AJ536" s="491"/>
      <c r="AK536" s="491"/>
      <c r="AL536" s="491"/>
      <c r="AM536" s="491"/>
      <c r="AN536" s="491"/>
      <c r="AO536" s="491"/>
      <c r="AP536" s="491"/>
      <c r="AQ536" s="491"/>
      <c r="AR536" s="491"/>
      <c r="AS536" s="491"/>
      <c r="AT536" s="491"/>
      <c r="AU536" s="491"/>
      <c r="AV536" s="491"/>
      <c r="AW536" s="491"/>
      <c r="AX536" s="491"/>
      <c r="AY536" s="491"/>
      <c r="AZ536" s="491"/>
      <c r="BA536" s="491"/>
      <c r="BB536" s="491"/>
      <c r="BC536" s="498"/>
      <c r="BD536" s="491"/>
      <c r="BE536" s="491"/>
      <c r="BF536" s="491"/>
      <c r="BG536" s="491"/>
      <c r="BH536" s="491"/>
      <c r="BJ536" s="427">
        <f t="shared" si="512"/>
        <v>0</v>
      </c>
      <c r="BK536" s="427">
        <f t="shared" si="513"/>
        <v>0</v>
      </c>
      <c r="BL536" s="427">
        <f t="shared" si="514"/>
        <v>0</v>
      </c>
      <c r="BM536" s="427">
        <f t="shared" si="515"/>
        <v>0</v>
      </c>
      <c r="BN536" s="427">
        <f t="shared" si="516"/>
        <v>0</v>
      </c>
      <c r="BO536" s="427">
        <f t="shared" si="517"/>
        <v>0</v>
      </c>
      <c r="BP536" s="427">
        <f t="shared" si="518"/>
        <v>0</v>
      </c>
      <c r="BQ536" s="427">
        <f t="shared" si="519"/>
        <v>0</v>
      </c>
      <c r="BR536" s="427">
        <f t="shared" si="520"/>
        <v>0</v>
      </c>
      <c r="BS536" s="427">
        <f t="shared" si="521"/>
        <v>0</v>
      </c>
      <c r="BT536" s="427">
        <f t="shared" si="522"/>
        <v>0</v>
      </c>
      <c r="BU536" s="427">
        <f t="shared" si="523"/>
        <v>0</v>
      </c>
      <c r="BV536" s="427">
        <f t="shared" si="524"/>
        <v>0</v>
      </c>
      <c r="BW536" s="427">
        <f t="shared" si="525"/>
        <v>0</v>
      </c>
      <c r="BX536" s="427">
        <f t="shared" si="526"/>
        <v>0</v>
      </c>
      <c r="BY536" s="427">
        <f t="shared" si="527"/>
        <v>0</v>
      </c>
      <c r="BZ536" s="427">
        <f t="shared" si="528"/>
        <v>0</v>
      </c>
      <c r="CA536" s="427">
        <f t="shared" si="529"/>
        <v>0</v>
      </c>
      <c r="CB536" s="233">
        <f t="shared" si="530"/>
        <v>0</v>
      </c>
      <c r="CC536" s="233">
        <f t="shared" si="531"/>
        <v>0</v>
      </c>
      <c r="CD536" s="233">
        <f t="shared" si="532"/>
        <v>0</v>
      </c>
      <c r="CE536" s="428">
        <f t="shared" si="538"/>
        <v>0</v>
      </c>
      <c r="CF536" s="426">
        <f t="shared" si="533"/>
        <v>0</v>
      </c>
      <c r="CG536" s="426">
        <f t="shared" si="534"/>
        <v>0</v>
      </c>
      <c r="CH536" s="426">
        <f t="shared" si="535"/>
        <v>0</v>
      </c>
      <c r="CI536" s="426">
        <f t="shared" si="536"/>
        <v>0</v>
      </c>
      <c r="CJ536" s="426">
        <f t="shared" si="537"/>
        <v>0</v>
      </c>
      <c r="CK536" s="426">
        <f t="shared" si="511"/>
        <v>0</v>
      </c>
    </row>
    <row r="537" spans="1:89">
      <c r="A537" s="253">
        <f t="shared" si="509"/>
        <v>58311</v>
      </c>
      <c r="B537" s="236" t="s">
        <v>464</v>
      </c>
      <c r="C537" s="99" t="e">
        <f t="shared" si="507"/>
        <v>#N/A</v>
      </c>
      <c r="D537" s="492" t="e">
        <v>#N/A</v>
      </c>
      <c r="E537" s="491"/>
      <c r="F537" s="491"/>
      <c r="G537" s="491"/>
      <c r="H537" s="491"/>
      <c r="I537" s="493"/>
      <c r="J537" s="491"/>
      <c r="K537" s="491"/>
      <c r="L537" s="491"/>
      <c r="M537" s="491"/>
      <c r="N537" s="491"/>
      <c r="O537" s="491"/>
      <c r="P537" s="491"/>
      <c r="Q537" s="491"/>
      <c r="R537" s="491"/>
      <c r="S537" s="491"/>
      <c r="T537" s="491"/>
      <c r="U537" s="491"/>
      <c r="V537" s="491"/>
      <c r="W537" s="491"/>
      <c r="X537" s="491"/>
      <c r="Y537" s="491"/>
      <c r="Z537" s="491"/>
      <c r="AA537" s="491"/>
      <c r="AB537" s="491"/>
      <c r="AC537" s="491"/>
      <c r="AD537" s="491"/>
      <c r="AE537" s="491"/>
      <c r="AF537" s="491"/>
      <c r="AG537" s="491"/>
      <c r="AH537" s="491"/>
      <c r="AI537" s="491"/>
      <c r="AJ537" s="491"/>
      <c r="AK537" s="491"/>
      <c r="AL537" s="491"/>
      <c r="AM537" s="491"/>
      <c r="AN537" s="491"/>
      <c r="AO537" s="491"/>
      <c r="AP537" s="491"/>
      <c r="AQ537" s="491"/>
      <c r="AR537" s="491"/>
      <c r="AS537" s="491"/>
      <c r="AT537" s="491"/>
      <c r="AU537" s="491"/>
      <c r="AV537" s="491"/>
      <c r="AW537" s="491"/>
      <c r="AX537" s="491"/>
      <c r="AY537" s="491"/>
      <c r="AZ537" s="491"/>
      <c r="BA537" s="491"/>
      <c r="BB537" s="491"/>
      <c r="BC537" s="498"/>
      <c r="BD537" s="491"/>
      <c r="BE537" s="491"/>
      <c r="BF537" s="491"/>
      <c r="BG537" s="491"/>
      <c r="BH537" s="491"/>
      <c r="BJ537" s="427">
        <f t="shared" si="512"/>
        <v>0</v>
      </c>
      <c r="BK537" s="427">
        <f t="shared" si="513"/>
        <v>0</v>
      </c>
      <c r="BL537" s="427">
        <f t="shared" si="514"/>
        <v>0</v>
      </c>
      <c r="BM537" s="427">
        <f t="shared" si="515"/>
        <v>0</v>
      </c>
      <c r="BN537" s="427">
        <f t="shared" si="516"/>
        <v>0</v>
      </c>
      <c r="BO537" s="427">
        <f t="shared" si="517"/>
        <v>0</v>
      </c>
      <c r="BP537" s="427">
        <f t="shared" si="518"/>
        <v>0</v>
      </c>
      <c r="BQ537" s="427">
        <f t="shared" si="519"/>
        <v>0</v>
      </c>
      <c r="BR537" s="427">
        <f t="shared" si="520"/>
        <v>0</v>
      </c>
      <c r="BS537" s="427">
        <f t="shared" si="521"/>
        <v>0</v>
      </c>
      <c r="BT537" s="427">
        <f t="shared" si="522"/>
        <v>0</v>
      </c>
      <c r="BU537" s="427">
        <f t="shared" si="523"/>
        <v>0</v>
      </c>
      <c r="BV537" s="427">
        <f t="shared" si="524"/>
        <v>0</v>
      </c>
      <c r="BW537" s="427">
        <f t="shared" si="525"/>
        <v>0</v>
      </c>
      <c r="BX537" s="427">
        <f t="shared" si="526"/>
        <v>0</v>
      </c>
      <c r="BY537" s="427">
        <f t="shared" si="527"/>
        <v>0</v>
      </c>
      <c r="BZ537" s="427">
        <f t="shared" si="528"/>
        <v>0</v>
      </c>
      <c r="CA537" s="427">
        <f t="shared" si="529"/>
        <v>0</v>
      </c>
      <c r="CB537" s="233">
        <f t="shared" si="530"/>
        <v>0</v>
      </c>
      <c r="CC537" s="233">
        <f t="shared" si="531"/>
        <v>0</v>
      </c>
      <c r="CD537" s="233">
        <f t="shared" si="532"/>
        <v>0</v>
      </c>
      <c r="CE537" s="428">
        <f t="shared" si="538"/>
        <v>0</v>
      </c>
      <c r="CF537" s="426">
        <f t="shared" si="533"/>
        <v>0</v>
      </c>
      <c r="CG537" s="426">
        <f t="shared" si="534"/>
        <v>0</v>
      </c>
      <c r="CH537" s="426">
        <f t="shared" si="535"/>
        <v>0</v>
      </c>
      <c r="CI537" s="426">
        <f t="shared" si="536"/>
        <v>0</v>
      </c>
      <c r="CJ537" s="426">
        <f t="shared" si="537"/>
        <v>0</v>
      </c>
      <c r="CK537" s="426">
        <f t="shared" si="511"/>
        <v>0</v>
      </c>
    </row>
    <row r="538" spans="1:89" ht="24">
      <c r="A538" s="253">
        <f t="shared" si="509"/>
        <v>58313</v>
      </c>
      <c r="B538" s="236" t="s">
        <v>914</v>
      </c>
      <c r="C538" s="99" t="e">
        <f t="shared" si="507"/>
        <v>#N/A</v>
      </c>
      <c r="D538" s="492" t="e">
        <v>#N/A</v>
      </c>
      <c r="E538" s="491"/>
      <c r="F538" s="491"/>
      <c r="G538" s="491"/>
      <c r="H538" s="491"/>
      <c r="I538" s="493"/>
      <c r="J538" s="491"/>
      <c r="K538" s="491"/>
      <c r="L538" s="491"/>
      <c r="M538" s="491"/>
      <c r="N538" s="491"/>
      <c r="O538" s="491"/>
      <c r="P538" s="491"/>
      <c r="Q538" s="491"/>
      <c r="R538" s="491"/>
      <c r="S538" s="491"/>
      <c r="T538" s="491"/>
      <c r="U538" s="491"/>
      <c r="V538" s="491"/>
      <c r="W538" s="491"/>
      <c r="X538" s="491"/>
      <c r="Y538" s="491"/>
      <c r="Z538" s="491"/>
      <c r="AA538" s="491"/>
      <c r="AB538" s="491"/>
      <c r="AC538" s="491"/>
      <c r="AD538" s="491"/>
      <c r="AE538" s="491"/>
      <c r="AF538" s="491"/>
      <c r="AG538" s="491"/>
      <c r="AH538" s="491"/>
      <c r="AI538" s="491"/>
      <c r="AJ538" s="491"/>
      <c r="AK538" s="491"/>
      <c r="AL538" s="491"/>
      <c r="AM538" s="491"/>
      <c r="AN538" s="491"/>
      <c r="AO538" s="491"/>
      <c r="AP538" s="491"/>
      <c r="AQ538" s="491"/>
      <c r="AR538" s="491"/>
      <c r="AS538" s="491"/>
      <c r="AT538" s="491"/>
      <c r="AU538" s="491"/>
      <c r="AV538" s="491"/>
      <c r="AW538" s="491"/>
      <c r="AX538" s="491"/>
      <c r="AY538" s="491"/>
      <c r="AZ538" s="491"/>
      <c r="BA538" s="491"/>
      <c r="BB538" s="491"/>
      <c r="BC538" s="498"/>
      <c r="BD538" s="491"/>
      <c r="BE538" s="491"/>
      <c r="BF538" s="491"/>
      <c r="BG538" s="491"/>
      <c r="BH538" s="491"/>
      <c r="BJ538" s="427">
        <f t="shared" si="512"/>
        <v>0</v>
      </c>
      <c r="BK538" s="427">
        <f t="shared" si="513"/>
        <v>0</v>
      </c>
      <c r="BL538" s="427">
        <f t="shared" si="514"/>
        <v>0</v>
      </c>
      <c r="BM538" s="427">
        <f t="shared" si="515"/>
        <v>0</v>
      </c>
      <c r="BN538" s="427">
        <f t="shared" si="516"/>
        <v>0</v>
      </c>
      <c r="BO538" s="427">
        <f t="shared" si="517"/>
        <v>0</v>
      </c>
      <c r="BP538" s="427">
        <f t="shared" si="518"/>
        <v>0</v>
      </c>
      <c r="BQ538" s="427">
        <f t="shared" si="519"/>
        <v>0</v>
      </c>
      <c r="BR538" s="427">
        <f t="shared" si="520"/>
        <v>0</v>
      </c>
      <c r="BS538" s="427">
        <f t="shared" si="521"/>
        <v>0</v>
      </c>
      <c r="BT538" s="427">
        <f t="shared" si="522"/>
        <v>0</v>
      </c>
      <c r="BU538" s="427">
        <f t="shared" si="523"/>
        <v>0</v>
      </c>
      <c r="BV538" s="427">
        <f t="shared" si="524"/>
        <v>0</v>
      </c>
      <c r="BW538" s="427">
        <f t="shared" si="525"/>
        <v>0</v>
      </c>
      <c r="BX538" s="427">
        <f t="shared" si="526"/>
        <v>0</v>
      </c>
      <c r="BY538" s="427">
        <f t="shared" si="527"/>
        <v>0</v>
      </c>
      <c r="BZ538" s="427">
        <f t="shared" si="528"/>
        <v>0</v>
      </c>
      <c r="CA538" s="427">
        <f t="shared" si="529"/>
        <v>0</v>
      </c>
      <c r="CB538" s="233">
        <f t="shared" si="530"/>
        <v>0</v>
      </c>
      <c r="CC538" s="233">
        <f t="shared" si="531"/>
        <v>0</v>
      </c>
      <c r="CD538" s="233">
        <f t="shared" si="532"/>
        <v>0</v>
      </c>
      <c r="CE538" s="428">
        <f t="shared" si="538"/>
        <v>0</v>
      </c>
      <c r="CF538" s="426">
        <f t="shared" si="533"/>
        <v>0</v>
      </c>
      <c r="CG538" s="426">
        <f t="shared" si="534"/>
        <v>0</v>
      </c>
      <c r="CH538" s="426">
        <f t="shared" si="535"/>
        <v>0</v>
      </c>
      <c r="CI538" s="426">
        <f t="shared" si="536"/>
        <v>0</v>
      </c>
      <c r="CJ538" s="426">
        <f t="shared" si="537"/>
        <v>0</v>
      </c>
      <c r="CK538" s="426">
        <f t="shared" si="511"/>
        <v>0</v>
      </c>
    </row>
    <row r="539" spans="1:89" ht="25.5">
      <c r="A539" s="253">
        <f t="shared" si="509"/>
        <v>58315</v>
      </c>
      <c r="B539" s="337" t="s">
        <v>1483</v>
      </c>
      <c r="C539" s="99" t="e">
        <f t="shared" si="507"/>
        <v>#N/A</v>
      </c>
      <c r="D539" s="492" t="e">
        <v>#N/A</v>
      </c>
      <c r="E539" s="491"/>
      <c r="F539" s="491"/>
      <c r="G539" s="491"/>
      <c r="H539" s="491"/>
      <c r="I539" s="493"/>
      <c r="J539" s="491"/>
      <c r="K539" s="491"/>
      <c r="L539" s="491"/>
      <c r="M539" s="491"/>
      <c r="N539" s="491"/>
      <c r="O539" s="491"/>
      <c r="P539" s="491"/>
      <c r="Q539" s="491"/>
      <c r="R539" s="491"/>
      <c r="S539" s="491"/>
      <c r="T539" s="491"/>
      <c r="U539" s="491"/>
      <c r="V539" s="491"/>
      <c r="W539" s="491"/>
      <c r="X539" s="491"/>
      <c r="Y539" s="491"/>
      <c r="Z539" s="491"/>
      <c r="AA539" s="491"/>
      <c r="AB539" s="491"/>
      <c r="AC539" s="491"/>
      <c r="AD539" s="491"/>
      <c r="AE539" s="491"/>
      <c r="AF539" s="491"/>
      <c r="AG539" s="491"/>
      <c r="AH539" s="491"/>
      <c r="AI539" s="491"/>
      <c r="AJ539" s="491"/>
      <c r="AK539" s="491"/>
      <c r="AL539" s="491"/>
      <c r="AM539" s="491"/>
      <c r="AN539" s="491"/>
      <c r="AO539" s="491"/>
      <c r="AP539" s="491"/>
      <c r="AQ539" s="491"/>
      <c r="AR539" s="491"/>
      <c r="AS539" s="491"/>
      <c r="AT539" s="491"/>
      <c r="AU539" s="491"/>
      <c r="AV539" s="491"/>
      <c r="AW539" s="491"/>
      <c r="AX539" s="491"/>
      <c r="AY539" s="491"/>
      <c r="AZ539" s="491"/>
      <c r="BA539" s="491"/>
      <c r="BB539" s="491"/>
      <c r="BC539" s="498"/>
      <c r="BD539" s="491"/>
      <c r="BE539" s="491"/>
      <c r="BF539" s="491"/>
      <c r="BG539" s="491"/>
      <c r="BH539" s="491"/>
      <c r="BJ539" s="427">
        <f t="shared" si="512"/>
        <v>0</v>
      </c>
      <c r="BK539" s="427">
        <f t="shared" si="513"/>
        <v>0</v>
      </c>
      <c r="BL539" s="427">
        <f t="shared" si="514"/>
        <v>0</v>
      </c>
      <c r="BM539" s="427">
        <f t="shared" si="515"/>
        <v>0</v>
      </c>
      <c r="BN539" s="427">
        <f t="shared" si="516"/>
        <v>0</v>
      </c>
      <c r="BO539" s="427">
        <f t="shared" si="517"/>
        <v>0</v>
      </c>
      <c r="BP539" s="427">
        <f t="shared" si="518"/>
        <v>0</v>
      </c>
      <c r="BQ539" s="427">
        <f t="shared" si="519"/>
        <v>0</v>
      </c>
      <c r="BR539" s="427">
        <f t="shared" si="520"/>
        <v>0</v>
      </c>
      <c r="BS539" s="427">
        <f t="shared" si="521"/>
        <v>0</v>
      </c>
      <c r="BT539" s="427">
        <f t="shared" si="522"/>
        <v>0</v>
      </c>
      <c r="BU539" s="427">
        <f t="shared" si="523"/>
        <v>0</v>
      </c>
      <c r="BV539" s="427">
        <f t="shared" si="524"/>
        <v>0</v>
      </c>
      <c r="BW539" s="427">
        <f t="shared" si="525"/>
        <v>0</v>
      </c>
      <c r="BX539" s="427">
        <f t="shared" si="526"/>
        <v>0</v>
      </c>
      <c r="BY539" s="427">
        <f t="shared" si="527"/>
        <v>0</v>
      </c>
      <c r="BZ539" s="427">
        <f t="shared" si="528"/>
        <v>0</v>
      </c>
      <c r="CA539" s="427">
        <f t="shared" si="529"/>
        <v>0</v>
      </c>
      <c r="CB539" s="233">
        <f t="shared" si="530"/>
        <v>0</v>
      </c>
      <c r="CC539" s="233">
        <f t="shared" si="531"/>
        <v>0</v>
      </c>
      <c r="CD539" s="233">
        <f t="shared" si="532"/>
        <v>0</v>
      </c>
      <c r="CE539" s="428">
        <f t="shared" si="538"/>
        <v>0</v>
      </c>
      <c r="CF539" s="426">
        <f t="shared" si="533"/>
        <v>0</v>
      </c>
      <c r="CG539" s="426">
        <f t="shared" si="534"/>
        <v>0</v>
      </c>
      <c r="CH539" s="426">
        <f t="shared" si="535"/>
        <v>0</v>
      </c>
      <c r="CI539" s="426">
        <f t="shared" si="536"/>
        <v>0</v>
      </c>
      <c r="CJ539" s="426">
        <f t="shared" si="537"/>
        <v>0</v>
      </c>
      <c r="CK539" s="426">
        <f t="shared" si="511"/>
        <v>0</v>
      </c>
    </row>
    <row r="540" spans="1:89">
      <c r="A540" s="253">
        <f t="shared" si="509"/>
        <v>58320</v>
      </c>
      <c r="B540" s="236" t="s">
        <v>465</v>
      </c>
      <c r="C540" s="99" t="e">
        <f t="shared" si="507"/>
        <v>#N/A</v>
      </c>
      <c r="D540" s="492" t="e">
        <v>#N/A</v>
      </c>
      <c r="E540" s="491"/>
      <c r="F540" s="491"/>
      <c r="G540" s="491"/>
      <c r="H540" s="491"/>
      <c r="I540" s="493"/>
      <c r="J540" s="491"/>
      <c r="K540" s="491"/>
      <c r="L540" s="491"/>
      <c r="M540" s="491"/>
      <c r="N540" s="491"/>
      <c r="O540" s="491"/>
      <c r="P540" s="491"/>
      <c r="Q540" s="491"/>
      <c r="R540" s="491"/>
      <c r="S540" s="491"/>
      <c r="T540" s="491"/>
      <c r="U540" s="491"/>
      <c r="V540" s="491"/>
      <c r="W540" s="491"/>
      <c r="X540" s="491"/>
      <c r="Y540" s="491"/>
      <c r="Z540" s="491"/>
      <c r="AA540" s="491"/>
      <c r="AB540" s="491"/>
      <c r="AC540" s="491"/>
      <c r="AD540" s="491"/>
      <c r="AE540" s="491"/>
      <c r="AF540" s="491"/>
      <c r="AG540" s="491"/>
      <c r="AH540" s="491"/>
      <c r="AI540" s="491"/>
      <c r="AJ540" s="491"/>
      <c r="AK540" s="491"/>
      <c r="AL540" s="491"/>
      <c r="AM540" s="491"/>
      <c r="AN540" s="491"/>
      <c r="AO540" s="491"/>
      <c r="AP540" s="491"/>
      <c r="AQ540" s="491"/>
      <c r="AR540" s="491"/>
      <c r="AS540" s="491"/>
      <c r="AT540" s="491"/>
      <c r="AU540" s="491"/>
      <c r="AV540" s="491"/>
      <c r="AW540" s="491"/>
      <c r="AX540" s="491"/>
      <c r="AY540" s="491"/>
      <c r="AZ540" s="491"/>
      <c r="BA540" s="491"/>
      <c r="BB540" s="491"/>
      <c r="BC540" s="498"/>
      <c r="BD540" s="491"/>
      <c r="BE540" s="491"/>
      <c r="BF540" s="491"/>
      <c r="BG540" s="491"/>
      <c r="BH540" s="491"/>
      <c r="BJ540" s="427">
        <f t="shared" si="512"/>
        <v>0</v>
      </c>
      <c r="BK540" s="427">
        <f t="shared" si="513"/>
        <v>0</v>
      </c>
      <c r="BL540" s="427">
        <f t="shared" si="514"/>
        <v>0</v>
      </c>
      <c r="BM540" s="427">
        <f t="shared" si="515"/>
        <v>0</v>
      </c>
      <c r="BN540" s="427">
        <f t="shared" si="516"/>
        <v>0</v>
      </c>
      <c r="BO540" s="427">
        <f t="shared" si="517"/>
        <v>0</v>
      </c>
      <c r="BP540" s="427">
        <f t="shared" si="518"/>
        <v>0</v>
      </c>
      <c r="BQ540" s="427">
        <f t="shared" si="519"/>
        <v>0</v>
      </c>
      <c r="BR540" s="427">
        <f t="shared" si="520"/>
        <v>0</v>
      </c>
      <c r="BS540" s="427">
        <f t="shared" si="521"/>
        <v>0</v>
      </c>
      <c r="BT540" s="427">
        <f t="shared" si="522"/>
        <v>0</v>
      </c>
      <c r="BU540" s="427">
        <f t="shared" si="523"/>
        <v>0</v>
      </c>
      <c r="BV540" s="427">
        <f t="shared" si="524"/>
        <v>0</v>
      </c>
      <c r="BW540" s="427">
        <f t="shared" si="525"/>
        <v>0</v>
      </c>
      <c r="BX540" s="427">
        <f t="shared" si="526"/>
        <v>0</v>
      </c>
      <c r="BY540" s="427">
        <f t="shared" si="527"/>
        <v>0</v>
      </c>
      <c r="BZ540" s="427">
        <f t="shared" si="528"/>
        <v>0</v>
      </c>
      <c r="CA540" s="427">
        <f t="shared" si="529"/>
        <v>0</v>
      </c>
      <c r="CB540" s="233">
        <f t="shared" si="530"/>
        <v>0</v>
      </c>
      <c r="CC540" s="233">
        <f t="shared" si="531"/>
        <v>0</v>
      </c>
      <c r="CD540" s="233">
        <f t="shared" si="532"/>
        <v>0</v>
      </c>
      <c r="CE540" s="428">
        <f t="shared" si="538"/>
        <v>0</v>
      </c>
      <c r="CF540" s="426">
        <f t="shared" si="533"/>
        <v>0</v>
      </c>
      <c r="CG540" s="426">
        <f t="shared" si="534"/>
        <v>0</v>
      </c>
      <c r="CH540" s="426">
        <f t="shared" si="535"/>
        <v>0</v>
      </c>
      <c r="CI540" s="426">
        <f t="shared" si="536"/>
        <v>0</v>
      </c>
      <c r="CJ540" s="426">
        <f t="shared" si="537"/>
        <v>0</v>
      </c>
      <c r="CK540" s="426">
        <f t="shared" si="511"/>
        <v>0</v>
      </c>
    </row>
    <row r="541" spans="1:89">
      <c r="A541" s="253">
        <f t="shared" si="509"/>
        <v>58322</v>
      </c>
      <c r="B541" s="236" t="s">
        <v>466</v>
      </c>
      <c r="C541" s="99" t="e">
        <f t="shared" si="507"/>
        <v>#N/A</v>
      </c>
      <c r="D541" s="492" t="e">
        <v>#N/A</v>
      </c>
      <c r="E541" s="491"/>
      <c r="F541" s="491"/>
      <c r="G541" s="491"/>
      <c r="H541" s="491"/>
      <c r="I541" s="493"/>
      <c r="J541" s="491"/>
      <c r="K541" s="491"/>
      <c r="L541" s="491"/>
      <c r="M541" s="491"/>
      <c r="N541" s="491"/>
      <c r="O541" s="491"/>
      <c r="P541" s="491"/>
      <c r="Q541" s="491"/>
      <c r="R541" s="491"/>
      <c r="S541" s="491"/>
      <c r="T541" s="491"/>
      <c r="U541" s="491"/>
      <c r="V541" s="491"/>
      <c r="W541" s="491"/>
      <c r="X541" s="491"/>
      <c r="Y541" s="491"/>
      <c r="Z541" s="491"/>
      <c r="AA541" s="491"/>
      <c r="AB541" s="491"/>
      <c r="AC541" s="491"/>
      <c r="AD541" s="491"/>
      <c r="AE541" s="491"/>
      <c r="AF541" s="491"/>
      <c r="AG541" s="491"/>
      <c r="AH541" s="491"/>
      <c r="AI541" s="491"/>
      <c r="AJ541" s="491"/>
      <c r="AK541" s="491"/>
      <c r="AL541" s="491"/>
      <c r="AM541" s="491"/>
      <c r="AN541" s="491"/>
      <c r="AO541" s="491"/>
      <c r="AP541" s="491"/>
      <c r="AQ541" s="491"/>
      <c r="AR541" s="491"/>
      <c r="AS541" s="491"/>
      <c r="AT541" s="491"/>
      <c r="AU541" s="491"/>
      <c r="AV541" s="491"/>
      <c r="AW541" s="491"/>
      <c r="AX541" s="491"/>
      <c r="AY541" s="491"/>
      <c r="AZ541" s="491"/>
      <c r="BA541" s="491"/>
      <c r="BB541" s="491"/>
      <c r="BC541" s="498"/>
      <c r="BD541" s="491"/>
      <c r="BE541" s="491"/>
      <c r="BF541" s="491"/>
      <c r="BG541" s="491"/>
      <c r="BH541" s="491"/>
      <c r="BJ541" s="427">
        <f t="shared" si="512"/>
        <v>0</v>
      </c>
      <c r="BK541" s="427">
        <f t="shared" si="513"/>
        <v>0</v>
      </c>
      <c r="BL541" s="427">
        <f t="shared" si="514"/>
        <v>0</v>
      </c>
      <c r="BM541" s="427">
        <f t="shared" si="515"/>
        <v>0</v>
      </c>
      <c r="BN541" s="427">
        <f t="shared" si="516"/>
        <v>0</v>
      </c>
      <c r="BO541" s="427">
        <f t="shared" si="517"/>
        <v>0</v>
      </c>
      <c r="BP541" s="427">
        <f t="shared" si="518"/>
        <v>0</v>
      </c>
      <c r="BQ541" s="427">
        <f t="shared" si="519"/>
        <v>0</v>
      </c>
      <c r="BR541" s="427">
        <f t="shared" si="520"/>
        <v>0</v>
      </c>
      <c r="BS541" s="427">
        <f t="shared" si="521"/>
        <v>0</v>
      </c>
      <c r="BT541" s="427">
        <f t="shared" si="522"/>
        <v>0</v>
      </c>
      <c r="BU541" s="427">
        <f t="shared" si="523"/>
        <v>0</v>
      </c>
      <c r="BV541" s="427">
        <f t="shared" si="524"/>
        <v>0</v>
      </c>
      <c r="BW541" s="427">
        <f t="shared" si="525"/>
        <v>0</v>
      </c>
      <c r="BX541" s="427">
        <f t="shared" si="526"/>
        <v>0</v>
      </c>
      <c r="BY541" s="427">
        <f t="shared" si="527"/>
        <v>0</v>
      </c>
      <c r="BZ541" s="427">
        <f t="shared" si="528"/>
        <v>0</v>
      </c>
      <c r="CA541" s="427">
        <f t="shared" si="529"/>
        <v>0</v>
      </c>
      <c r="CB541" s="233">
        <f t="shared" si="530"/>
        <v>0</v>
      </c>
      <c r="CC541" s="233">
        <f t="shared" si="531"/>
        <v>0</v>
      </c>
      <c r="CD541" s="233">
        <f t="shared" si="532"/>
        <v>0</v>
      </c>
      <c r="CE541" s="428">
        <f t="shared" si="538"/>
        <v>0</v>
      </c>
      <c r="CF541" s="426">
        <f t="shared" si="533"/>
        <v>0</v>
      </c>
      <c r="CG541" s="426">
        <f t="shared" si="534"/>
        <v>0</v>
      </c>
      <c r="CH541" s="426">
        <f t="shared" si="535"/>
        <v>0</v>
      </c>
      <c r="CI541" s="426">
        <f t="shared" si="536"/>
        <v>0</v>
      </c>
      <c r="CJ541" s="426">
        <f t="shared" si="537"/>
        <v>0</v>
      </c>
      <c r="CK541" s="426">
        <f t="shared" si="511"/>
        <v>0</v>
      </c>
    </row>
    <row r="542" spans="1:89" ht="24">
      <c r="A542" s="253">
        <f t="shared" si="509"/>
        <v>58324</v>
      </c>
      <c r="B542" s="236" t="s">
        <v>915</v>
      </c>
      <c r="C542" s="99" t="e">
        <f t="shared" si="507"/>
        <v>#N/A</v>
      </c>
      <c r="D542" s="492" t="e">
        <v>#N/A</v>
      </c>
      <c r="E542" s="491"/>
      <c r="F542" s="491"/>
      <c r="G542" s="491"/>
      <c r="H542" s="491"/>
      <c r="I542" s="493"/>
      <c r="J542" s="491"/>
      <c r="K542" s="491"/>
      <c r="L542" s="491"/>
      <c r="M542" s="491"/>
      <c r="N542" s="491"/>
      <c r="O542" s="491"/>
      <c r="P542" s="491"/>
      <c r="Q542" s="491"/>
      <c r="R542" s="491"/>
      <c r="S542" s="491"/>
      <c r="T542" s="491"/>
      <c r="U542" s="491"/>
      <c r="V542" s="491"/>
      <c r="W542" s="491"/>
      <c r="X542" s="491"/>
      <c r="Y542" s="491"/>
      <c r="Z542" s="491"/>
      <c r="AA542" s="491"/>
      <c r="AB542" s="491"/>
      <c r="AC542" s="491"/>
      <c r="AD542" s="491"/>
      <c r="AE542" s="491"/>
      <c r="AF542" s="491"/>
      <c r="AG542" s="491"/>
      <c r="AH542" s="491"/>
      <c r="AI542" s="491"/>
      <c r="AJ542" s="491"/>
      <c r="AK542" s="491"/>
      <c r="AL542" s="491"/>
      <c r="AM542" s="491"/>
      <c r="AN542" s="491"/>
      <c r="AO542" s="491"/>
      <c r="AP542" s="491"/>
      <c r="AQ542" s="491"/>
      <c r="AR542" s="491"/>
      <c r="AS542" s="491"/>
      <c r="AT542" s="491"/>
      <c r="AU542" s="491"/>
      <c r="AV542" s="491"/>
      <c r="AW542" s="491"/>
      <c r="AX542" s="491"/>
      <c r="AY542" s="491"/>
      <c r="AZ542" s="491"/>
      <c r="BA542" s="491"/>
      <c r="BB542" s="491"/>
      <c r="BC542" s="498"/>
      <c r="BD542" s="491"/>
      <c r="BE542" s="491"/>
      <c r="BF542" s="491"/>
      <c r="BG542" s="491"/>
      <c r="BH542" s="491"/>
      <c r="BJ542" s="427">
        <f t="shared" si="512"/>
        <v>0</v>
      </c>
      <c r="BK542" s="427">
        <f t="shared" si="513"/>
        <v>0</v>
      </c>
      <c r="BL542" s="427">
        <f t="shared" si="514"/>
        <v>0</v>
      </c>
      <c r="BM542" s="427">
        <f t="shared" si="515"/>
        <v>0</v>
      </c>
      <c r="BN542" s="427">
        <f t="shared" si="516"/>
        <v>0</v>
      </c>
      <c r="BO542" s="427">
        <f t="shared" si="517"/>
        <v>0</v>
      </c>
      <c r="BP542" s="427">
        <f t="shared" si="518"/>
        <v>0</v>
      </c>
      <c r="BQ542" s="427">
        <f t="shared" si="519"/>
        <v>0</v>
      </c>
      <c r="BR542" s="427">
        <f t="shared" si="520"/>
        <v>0</v>
      </c>
      <c r="BS542" s="427">
        <f t="shared" si="521"/>
        <v>0</v>
      </c>
      <c r="BT542" s="427">
        <f t="shared" si="522"/>
        <v>0</v>
      </c>
      <c r="BU542" s="427">
        <f t="shared" si="523"/>
        <v>0</v>
      </c>
      <c r="BV542" s="427">
        <f t="shared" si="524"/>
        <v>0</v>
      </c>
      <c r="BW542" s="427">
        <f t="shared" si="525"/>
        <v>0</v>
      </c>
      <c r="BX542" s="427">
        <f t="shared" si="526"/>
        <v>0</v>
      </c>
      <c r="BY542" s="427">
        <f t="shared" si="527"/>
        <v>0</v>
      </c>
      <c r="BZ542" s="427">
        <f t="shared" si="528"/>
        <v>0</v>
      </c>
      <c r="CA542" s="427">
        <f t="shared" si="529"/>
        <v>0</v>
      </c>
      <c r="CB542" s="233">
        <f t="shared" si="530"/>
        <v>0</v>
      </c>
      <c r="CC542" s="233">
        <f t="shared" si="531"/>
        <v>0</v>
      </c>
      <c r="CD542" s="233">
        <f t="shared" si="532"/>
        <v>0</v>
      </c>
      <c r="CE542" s="428">
        <f t="shared" si="538"/>
        <v>0</v>
      </c>
      <c r="CF542" s="426">
        <f t="shared" si="533"/>
        <v>0</v>
      </c>
      <c r="CG542" s="426">
        <f t="shared" si="534"/>
        <v>0</v>
      </c>
      <c r="CH542" s="426">
        <f t="shared" si="535"/>
        <v>0</v>
      </c>
      <c r="CI542" s="426">
        <f t="shared" si="536"/>
        <v>0</v>
      </c>
      <c r="CJ542" s="426">
        <f t="shared" si="537"/>
        <v>0</v>
      </c>
      <c r="CK542" s="426">
        <f t="shared" si="511"/>
        <v>0</v>
      </c>
    </row>
    <row r="543" spans="1:89" ht="25.5">
      <c r="A543" s="253">
        <v>58325</v>
      </c>
      <c r="B543" s="337" t="s">
        <v>1484</v>
      </c>
      <c r="C543" s="99" t="b">
        <f t="shared" si="507"/>
        <v>0</v>
      </c>
      <c r="D543" s="492" t="s">
        <v>1541</v>
      </c>
      <c r="E543" s="491"/>
      <c r="F543" s="491"/>
      <c r="G543" s="491"/>
      <c r="H543" s="491"/>
      <c r="I543" s="493"/>
      <c r="J543" s="491"/>
      <c r="K543" s="491"/>
      <c r="L543" s="491"/>
      <c r="M543" s="491"/>
      <c r="N543" s="491"/>
      <c r="O543" s="491"/>
      <c r="P543" s="491"/>
      <c r="Q543" s="491"/>
      <c r="R543" s="491"/>
      <c r="S543" s="491"/>
      <c r="T543" s="491"/>
      <c r="U543" s="491"/>
      <c r="V543" s="491"/>
      <c r="W543" s="491"/>
      <c r="X543" s="491"/>
      <c r="Y543" s="491"/>
      <c r="Z543" s="491"/>
      <c r="AA543" s="491"/>
      <c r="AB543" s="491"/>
      <c r="AC543" s="491"/>
      <c r="AD543" s="491"/>
      <c r="AE543" s="491"/>
      <c r="AF543" s="491"/>
      <c r="AG543" s="491"/>
      <c r="AH543" s="491"/>
      <c r="AI543" s="491"/>
      <c r="AJ543" s="491"/>
      <c r="AK543" s="491"/>
      <c r="AL543" s="491"/>
      <c r="AM543" s="491"/>
      <c r="AN543" s="491"/>
      <c r="AO543" s="491"/>
      <c r="AP543" s="491"/>
      <c r="AQ543" s="491"/>
      <c r="AR543" s="491"/>
      <c r="AS543" s="491"/>
      <c r="AT543" s="491"/>
      <c r="AU543" s="491"/>
      <c r="AV543" s="491"/>
      <c r="AW543" s="491"/>
      <c r="AX543" s="491"/>
      <c r="AY543" s="491"/>
      <c r="AZ543" s="491">
        <v>10681</v>
      </c>
      <c r="BA543" s="491"/>
      <c r="BB543" s="491"/>
      <c r="BC543" s="498"/>
      <c r="BD543" s="491"/>
      <c r="BE543" s="491"/>
      <c r="BF543" s="491"/>
      <c r="BG543" s="491"/>
      <c r="BH543" s="491">
        <v>10681</v>
      </c>
      <c r="BJ543" s="427">
        <f t="shared" si="512"/>
        <v>11000</v>
      </c>
      <c r="BK543" s="427">
        <f t="shared" si="513"/>
        <v>11000</v>
      </c>
      <c r="BL543" s="427">
        <f t="shared" si="514"/>
        <v>11000</v>
      </c>
      <c r="BM543" s="427">
        <f t="shared" si="515"/>
        <v>0</v>
      </c>
      <c r="BN543" s="427">
        <f t="shared" si="516"/>
        <v>0</v>
      </c>
      <c r="BO543" s="427">
        <f t="shared" si="517"/>
        <v>0</v>
      </c>
      <c r="BP543" s="427">
        <f t="shared" si="518"/>
        <v>0</v>
      </c>
      <c r="BQ543" s="427">
        <f t="shared" si="519"/>
        <v>0</v>
      </c>
      <c r="BR543" s="427">
        <f t="shared" si="520"/>
        <v>0</v>
      </c>
      <c r="BS543" s="427">
        <f t="shared" si="521"/>
        <v>0</v>
      </c>
      <c r="BT543" s="427">
        <f t="shared" si="522"/>
        <v>0</v>
      </c>
      <c r="BU543" s="427">
        <f t="shared" si="523"/>
        <v>0</v>
      </c>
      <c r="BV543" s="427">
        <f t="shared" si="524"/>
        <v>0</v>
      </c>
      <c r="BW543" s="427">
        <f t="shared" si="525"/>
        <v>0</v>
      </c>
      <c r="BX543" s="427">
        <f t="shared" si="526"/>
        <v>0</v>
      </c>
      <c r="BY543" s="427">
        <f t="shared" si="527"/>
        <v>0</v>
      </c>
      <c r="BZ543" s="427">
        <f t="shared" si="528"/>
        <v>0</v>
      </c>
      <c r="CA543" s="427">
        <f t="shared" si="529"/>
        <v>0</v>
      </c>
      <c r="CB543" s="233">
        <f t="shared" si="530"/>
        <v>11000</v>
      </c>
      <c r="CC543" s="233">
        <f t="shared" si="531"/>
        <v>11000</v>
      </c>
      <c r="CD543" s="233">
        <f t="shared" si="532"/>
        <v>11000</v>
      </c>
      <c r="CE543" s="428">
        <f t="shared" si="538"/>
        <v>1</v>
      </c>
      <c r="CF543" s="426">
        <f t="shared" si="533"/>
        <v>1</v>
      </c>
      <c r="CG543" s="426">
        <f t="shared" si="534"/>
        <v>0</v>
      </c>
      <c r="CH543" s="426">
        <f t="shared" si="535"/>
        <v>0</v>
      </c>
      <c r="CI543" s="426">
        <f t="shared" si="536"/>
        <v>0</v>
      </c>
      <c r="CJ543" s="426">
        <f t="shared" si="537"/>
        <v>0</v>
      </c>
      <c r="CK543" s="426">
        <f t="shared" si="511"/>
        <v>0</v>
      </c>
    </row>
    <row r="544" spans="1:89" ht="36">
      <c r="A544" s="253">
        <f t="shared" si="509"/>
        <v>58330</v>
      </c>
      <c r="B544" s="236" t="s">
        <v>467</v>
      </c>
      <c r="C544" s="99" t="e">
        <f t="shared" si="507"/>
        <v>#N/A</v>
      </c>
      <c r="D544" s="492" t="e">
        <v>#N/A</v>
      </c>
      <c r="E544" s="491"/>
      <c r="F544" s="491"/>
      <c r="G544" s="491"/>
      <c r="H544" s="491"/>
      <c r="I544" s="493"/>
      <c r="J544" s="491"/>
      <c r="K544" s="491"/>
      <c r="L544" s="491"/>
      <c r="M544" s="491"/>
      <c r="N544" s="491"/>
      <c r="O544" s="491"/>
      <c r="P544" s="491"/>
      <c r="Q544" s="491"/>
      <c r="R544" s="491"/>
      <c r="S544" s="491"/>
      <c r="T544" s="491"/>
      <c r="U544" s="491"/>
      <c r="V544" s="491"/>
      <c r="W544" s="491"/>
      <c r="X544" s="491"/>
      <c r="Y544" s="491"/>
      <c r="Z544" s="491"/>
      <c r="AA544" s="491"/>
      <c r="AB544" s="491"/>
      <c r="AC544" s="491"/>
      <c r="AD544" s="491"/>
      <c r="AE544" s="491"/>
      <c r="AF544" s="491"/>
      <c r="AG544" s="491"/>
      <c r="AH544" s="491"/>
      <c r="AI544" s="491"/>
      <c r="AJ544" s="491"/>
      <c r="AK544" s="491"/>
      <c r="AL544" s="491"/>
      <c r="AM544" s="491"/>
      <c r="AN544" s="491"/>
      <c r="AO544" s="491"/>
      <c r="AP544" s="491"/>
      <c r="AQ544" s="491"/>
      <c r="AR544" s="491"/>
      <c r="AS544" s="491"/>
      <c r="AT544" s="491"/>
      <c r="AU544" s="491"/>
      <c r="AV544" s="491"/>
      <c r="AW544" s="491"/>
      <c r="AX544" s="491"/>
      <c r="AY544" s="491"/>
      <c r="AZ544" s="491"/>
      <c r="BA544" s="491"/>
      <c r="BB544" s="491"/>
      <c r="BC544" s="498"/>
      <c r="BD544" s="491"/>
      <c r="BE544" s="491"/>
      <c r="BF544" s="491"/>
      <c r="BG544" s="491"/>
      <c r="BH544" s="491"/>
      <c r="BJ544" s="427">
        <f t="shared" si="512"/>
        <v>0</v>
      </c>
      <c r="BK544" s="427">
        <f t="shared" si="513"/>
        <v>0</v>
      </c>
      <c r="BL544" s="427">
        <f t="shared" si="514"/>
        <v>0</v>
      </c>
      <c r="BM544" s="427">
        <f t="shared" si="515"/>
        <v>0</v>
      </c>
      <c r="BN544" s="427">
        <f t="shared" si="516"/>
        <v>0</v>
      </c>
      <c r="BO544" s="427">
        <f t="shared" si="517"/>
        <v>0</v>
      </c>
      <c r="BP544" s="427">
        <f t="shared" si="518"/>
        <v>0</v>
      </c>
      <c r="BQ544" s="427">
        <f t="shared" si="519"/>
        <v>0</v>
      </c>
      <c r="BR544" s="427">
        <f t="shared" si="520"/>
        <v>0</v>
      </c>
      <c r="BS544" s="427">
        <f t="shared" si="521"/>
        <v>0</v>
      </c>
      <c r="BT544" s="427">
        <f t="shared" si="522"/>
        <v>0</v>
      </c>
      <c r="BU544" s="427">
        <f t="shared" si="523"/>
        <v>0</v>
      </c>
      <c r="BV544" s="427">
        <f t="shared" si="524"/>
        <v>0</v>
      </c>
      <c r="BW544" s="427">
        <f t="shared" si="525"/>
        <v>0</v>
      </c>
      <c r="BX544" s="427">
        <f t="shared" si="526"/>
        <v>0</v>
      </c>
      <c r="BY544" s="427">
        <f t="shared" si="527"/>
        <v>0</v>
      </c>
      <c r="BZ544" s="427">
        <f t="shared" si="528"/>
        <v>0</v>
      </c>
      <c r="CA544" s="427">
        <f t="shared" si="529"/>
        <v>0</v>
      </c>
      <c r="CB544" s="233">
        <f t="shared" si="530"/>
        <v>0</v>
      </c>
      <c r="CC544" s="233">
        <f t="shared" si="531"/>
        <v>0</v>
      </c>
      <c r="CD544" s="233">
        <f t="shared" si="532"/>
        <v>0</v>
      </c>
      <c r="CE544" s="428">
        <f t="shared" si="538"/>
        <v>0</v>
      </c>
      <c r="CF544" s="426">
        <f t="shared" si="533"/>
        <v>0</v>
      </c>
      <c r="CG544" s="426">
        <f t="shared" si="534"/>
        <v>0</v>
      </c>
      <c r="CH544" s="426">
        <f t="shared" si="535"/>
        <v>0</v>
      </c>
      <c r="CI544" s="426">
        <f t="shared" si="536"/>
        <v>0</v>
      </c>
      <c r="CJ544" s="426">
        <f t="shared" si="537"/>
        <v>0</v>
      </c>
      <c r="CK544" s="426">
        <f t="shared" si="511"/>
        <v>0</v>
      </c>
    </row>
    <row r="545" spans="1:89" ht="36">
      <c r="A545" s="253">
        <f t="shared" si="509"/>
        <v>58340</v>
      </c>
      <c r="B545" s="236" t="s">
        <v>916</v>
      </c>
      <c r="C545" s="99" t="e">
        <f t="shared" si="507"/>
        <v>#N/A</v>
      </c>
      <c r="D545" s="492" t="e">
        <v>#N/A</v>
      </c>
      <c r="E545" s="491"/>
      <c r="F545" s="491"/>
      <c r="G545" s="491"/>
      <c r="H545" s="491"/>
      <c r="I545" s="493"/>
      <c r="J545" s="491"/>
      <c r="K545" s="491"/>
      <c r="L545" s="491"/>
      <c r="M545" s="491"/>
      <c r="N545" s="491"/>
      <c r="O545" s="491"/>
      <c r="P545" s="491"/>
      <c r="Q545" s="491"/>
      <c r="R545" s="491"/>
      <c r="S545" s="491"/>
      <c r="T545" s="491"/>
      <c r="U545" s="491"/>
      <c r="V545" s="491"/>
      <c r="W545" s="491"/>
      <c r="X545" s="491"/>
      <c r="Y545" s="491"/>
      <c r="Z545" s="491"/>
      <c r="AA545" s="491"/>
      <c r="AB545" s="491"/>
      <c r="AC545" s="491"/>
      <c r="AD545" s="491"/>
      <c r="AE545" s="491"/>
      <c r="AF545" s="491"/>
      <c r="AG545" s="491"/>
      <c r="AH545" s="491"/>
      <c r="AI545" s="491"/>
      <c r="AJ545" s="491"/>
      <c r="AK545" s="491"/>
      <c r="AL545" s="491"/>
      <c r="AM545" s="491"/>
      <c r="AN545" s="491"/>
      <c r="AO545" s="491"/>
      <c r="AP545" s="491"/>
      <c r="AQ545" s="491"/>
      <c r="AR545" s="491"/>
      <c r="AS545" s="491"/>
      <c r="AT545" s="491"/>
      <c r="AU545" s="491"/>
      <c r="AV545" s="491"/>
      <c r="AW545" s="491"/>
      <c r="AX545" s="491"/>
      <c r="AY545" s="491"/>
      <c r="AZ545" s="491"/>
      <c r="BA545" s="491"/>
      <c r="BB545" s="491"/>
      <c r="BC545" s="498"/>
      <c r="BD545" s="491"/>
      <c r="BE545" s="491"/>
      <c r="BF545" s="491"/>
      <c r="BG545" s="491"/>
      <c r="BH545" s="491"/>
      <c r="BJ545" s="427">
        <f t="shared" si="512"/>
        <v>0</v>
      </c>
      <c r="BK545" s="427">
        <f t="shared" si="513"/>
        <v>0</v>
      </c>
      <c r="BL545" s="427">
        <f t="shared" si="514"/>
        <v>0</v>
      </c>
      <c r="BM545" s="427">
        <f t="shared" si="515"/>
        <v>0</v>
      </c>
      <c r="BN545" s="427">
        <f t="shared" si="516"/>
        <v>0</v>
      </c>
      <c r="BO545" s="427">
        <f t="shared" si="517"/>
        <v>0</v>
      </c>
      <c r="BP545" s="427">
        <f t="shared" si="518"/>
        <v>0</v>
      </c>
      <c r="BQ545" s="427">
        <f t="shared" si="519"/>
        <v>0</v>
      </c>
      <c r="BR545" s="427">
        <f t="shared" si="520"/>
        <v>0</v>
      </c>
      <c r="BS545" s="427">
        <f t="shared" si="521"/>
        <v>0</v>
      </c>
      <c r="BT545" s="427">
        <f t="shared" si="522"/>
        <v>0</v>
      </c>
      <c r="BU545" s="427">
        <f t="shared" si="523"/>
        <v>0</v>
      </c>
      <c r="BV545" s="427">
        <f t="shared" si="524"/>
        <v>0</v>
      </c>
      <c r="BW545" s="427">
        <f t="shared" si="525"/>
        <v>0</v>
      </c>
      <c r="BX545" s="427">
        <f t="shared" si="526"/>
        <v>0</v>
      </c>
      <c r="BY545" s="427">
        <f t="shared" si="527"/>
        <v>0</v>
      </c>
      <c r="BZ545" s="427">
        <f t="shared" si="528"/>
        <v>0</v>
      </c>
      <c r="CA545" s="427">
        <f t="shared" si="529"/>
        <v>0</v>
      </c>
      <c r="CB545" s="233">
        <f t="shared" si="530"/>
        <v>0</v>
      </c>
      <c r="CC545" s="233">
        <f t="shared" si="531"/>
        <v>0</v>
      </c>
      <c r="CD545" s="233">
        <f t="shared" si="532"/>
        <v>0</v>
      </c>
      <c r="CE545" s="428">
        <f t="shared" si="538"/>
        <v>0</v>
      </c>
      <c r="CF545" s="426">
        <f t="shared" si="533"/>
        <v>0</v>
      </c>
      <c r="CG545" s="426">
        <f t="shared" si="534"/>
        <v>0</v>
      </c>
      <c r="CH545" s="426">
        <f t="shared" si="535"/>
        <v>0</v>
      </c>
      <c r="CI545" s="426">
        <f t="shared" si="536"/>
        <v>0</v>
      </c>
      <c r="CJ545" s="426">
        <f t="shared" si="537"/>
        <v>0</v>
      </c>
      <c r="CK545" s="426">
        <f t="shared" si="511"/>
        <v>0</v>
      </c>
    </row>
    <row r="546" spans="1:89">
      <c r="A546" s="253">
        <f t="shared" si="509"/>
        <v>58341</v>
      </c>
      <c r="B546" s="236" t="s">
        <v>690</v>
      </c>
      <c r="C546" s="99" t="e">
        <f t="shared" si="507"/>
        <v>#N/A</v>
      </c>
      <c r="D546" s="492" t="e">
        <v>#N/A</v>
      </c>
      <c r="E546" s="491"/>
      <c r="F546" s="491"/>
      <c r="G546" s="491"/>
      <c r="H546" s="491"/>
      <c r="I546" s="493"/>
      <c r="J546" s="491"/>
      <c r="K546" s="491"/>
      <c r="L546" s="491"/>
      <c r="M546" s="491"/>
      <c r="N546" s="491"/>
      <c r="O546" s="491"/>
      <c r="P546" s="491"/>
      <c r="Q546" s="491"/>
      <c r="R546" s="491"/>
      <c r="S546" s="491"/>
      <c r="T546" s="491"/>
      <c r="U546" s="491"/>
      <c r="V546" s="491"/>
      <c r="W546" s="491"/>
      <c r="X546" s="491"/>
      <c r="Y546" s="491"/>
      <c r="Z546" s="491"/>
      <c r="AA546" s="491"/>
      <c r="AB546" s="491"/>
      <c r="AC546" s="491"/>
      <c r="AD546" s="491"/>
      <c r="AE546" s="491"/>
      <c r="AF546" s="491"/>
      <c r="AG546" s="491"/>
      <c r="AH546" s="491"/>
      <c r="AI546" s="491"/>
      <c r="AJ546" s="491"/>
      <c r="AK546" s="491"/>
      <c r="AL546" s="491"/>
      <c r="AM546" s="491"/>
      <c r="AN546" s="491"/>
      <c r="AO546" s="491"/>
      <c r="AP546" s="491"/>
      <c r="AQ546" s="491"/>
      <c r="AR546" s="491"/>
      <c r="AS546" s="491"/>
      <c r="AT546" s="491"/>
      <c r="AU546" s="491"/>
      <c r="AV546" s="491"/>
      <c r="AW546" s="491"/>
      <c r="AX546" s="491"/>
      <c r="AY546" s="491"/>
      <c r="AZ546" s="491"/>
      <c r="BA546" s="491"/>
      <c r="BB546" s="491"/>
      <c r="BC546" s="498"/>
      <c r="BD546" s="491"/>
      <c r="BE546" s="491"/>
      <c r="BF546" s="491"/>
      <c r="BG546" s="491"/>
      <c r="BH546" s="491"/>
      <c r="BJ546" s="427">
        <f t="shared" si="512"/>
        <v>0</v>
      </c>
      <c r="BK546" s="427">
        <f t="shared" si="513"/>
        <v>0</v>
      </c>
      <c r="BL546" s="427">
        <f t="shared" si="514"/>
        <v>0</v>
      </c>
      <c r="BM546" s="427">
        <f t="shared" si="515"/>
        <v>0</v>
      </c>
      <c r="BN546" s="427">
        <f t="shared" si="516"/>
        <v>0</v>
      </c>
      <c r="BO546" s="427">
        <f t="shared" si="517"/>
        <v>0</v>
      </c>
      <c r="BP546" s="427">
        <f t="shared" si="518"/>
        <v>0</v>
      </c>
      <c r="BQ546" s="427">
        <f t="shared" si="519"/>
        <v>0</v>
      </c>
      <c r="BR546" s="427">
        <f t="shared" si="520"/>
        <v>0</v>
      </c>
      <c r="BS546" s="427">
        <f t="shared" si="521"/>
        <v>0</v>
      </c>
      <c r="BT546" s="427">
        <f t="shared" si="522"/>
        <v>0</v>
      </c>
      <c r="BU546" s="427">
        <f t="shared" si="523"/>
        <v>0</v>
      </c>
      <c r="BV546" s="427">
        <f t="shared" si="524"/>
        <v>0</v>
      </c>
      <c r="BW546" s="427">
        <f t="shared" si="525"/>
        <v>0</v>
      </c>
      <c r="BX546" s="427">
        <f t="shared" si="526"/>
        <v>0</v>
      </c>
      <c r="BY546" s="427">
        <f t="shared" si="527"/>
        <v>0</v>
      </c>
      <c r="BZ546" s="427">
        <f t="shared" si="528"/>
        <v>0</v>
      </c>
      <c r="CA546" s="427">
        <f t="shared" si="529"/>
        <v>0</v>
      </c>
      <c r="CB546" s="233">
        <f t="shared" si="530"/>
        <v>0</v>
      </c>
      <c r="CC546" s="233">
        <f t="shared" si="531"/>
        <v>0</v>
      </c>
      <c r="CD546" s="233">
        <f t="shared" si="532"/>
        <v>0</v>
      </c>
      <c r="CE546" s="428">
        <f t="shared" si="538"/>
        <v>0</v>
      </c>
      <c r="CF546" s="426">
        <f t="shared" si="533"/>
        <v>0</v>
      </c>
      <c r="CG546" s="426">
        <f t="shared" si="534"/>
        <v>0</v>
      </c>
      <c r="CH546" s="426">
        <f t="shared" si="535"/>
        <v>0</v>
      </c>
      <c r="CI546" s="426">
        <f t="shared" si="536"/>
        <v>0</v>
      </c>
      <c r="CJ546" s="426">
        <f t="shared" si="537"/>
        <v>0</v>
      </c>
      <c r="CK546" s="426">
        <f t="shared" si="511"/>
        <v>0</v>
      </c>
    </row>
    <row r="547" spans="1:89" ht="24">
      <c r="A547" s="253">
        <f t="shared" si="509"/>
        <v>58401</v>
      </c>
      <c r="B547" s="236" t="s">
        <v>468</v>
      </c>
      <c r="C547" s="99" t="b">
        <f t="shared" si="507"/>
        <v>1</v>
      </c>
      <c r="D547" s="492" t="s">
        <v>468</v>
      </c>
      <c r="E547" s="491"/>
      <c r="F547" s="491"/>
      <c r="G547" s="491"/>
      <c r="H547" s="491"/>
      <c r="I547" s="493"/>
      <c r="J547" s="491"/>
      <c r="K547" s="491"/>
      <c r="L547" s="491"/>
      <c r="M547" s="491"/>
      <c r="N547" s="491"/>
      <c r="O547" s="491"/>
      <c r="P547" s="491"/>
      <c r="Q547" s="491"/>
      <c r="R547" s="491"/>
      <c r="S547" s="491"/>
      <c r="T547" s="491"/>
      <c r="U547" s="491"/>
      <c r="V547" s="491"/>
      <c r="W547" s="491"/>
      <c r="X547" s="491"/>
      <c r="Y547" s="491"/>
      <c r="Z547" s="491"/>
      <c r="AA547" s="491"/>
      <c r="AB547" s="491"/>
      <c r="AC547" s="491"/>
      <c r="AD547" s="491"/>
      <c r="AE547" s="491"/>
      <c r="AF547" s="491"/>
      <c r="AG547" s="491"/>
      <c r="AH547" s="491"/>
      <c r="AI547" s="491"/>
      <c r="AJ547" s="491"/>
      <c r="AK547" s="491"/>
      <c r="AL547" s="491"/>
      <c r="AM547" s="491">
        <v>6736.23</v>
      </c>
      <c r="AN547" s="491">
        <v>7371.32</v>
      </c>
      <c r="AO547" s="491">
        <v>63068.31</v>
      </c>
      <c r="AP547" s="491"/>
      <c r="AQ547" s="491">
        <v>4123.55</v>
      </c>
      <c r="AR547" s="491">
        <v>25328</v>
      </c>
      <c r="AS547" s="491"/>
      <c r="AT547" s="491">
        <v>22379.81</v>
      </c>
      <c r="AU547" s="491"/>
      <c r="AV547" s="491">
        <v>731.22</v>
      </c>
      <c r="AW547" s="491">
        <v>13125</v>
      </c>
      <c r="AX547" s="491"/>
      <c r="AY547" s="491"/>
      <c r="AZ547" s="491">
        <v>221.57</v>
      </c>
      <c r="BA547" s="491">
        <v>140.5</v>
      </c>
      <c r="BB547" s="491"/>
      <c r="BC547" s="498"/>
      <c r="BD547" s="491"/>
      <c r="BE547" s="491">
        <v>5451.46</v>
      </c>
      <c r="BF547" s="491"/>
      <c r="BG547" s="491"/>
      <c r="BH547" s="491">
        <v>148676.97</v>
      </c>
      <c r="BJ547" s="427">
        <f t="shared" si="512"/>
        <v>1000</v>
      </c>
      <c r="BK547" s="427">
        <f t="shared" si="513"/>
        <v>64000</v>
      </c>
      <c r="BL547" s="427">
        <f t="shared" si="514"/>
        <v>16000</v>
      </c>
      <c r="BM547" s="427">
        <f t="shared" si="515"/>
        <v>6000</v>
      </c>
      <c r="BN547" s="427">
        <f t="shared" si="516"/>
        <v>6000</v>
      </c>
      <c r="BO547" s="427">
        <f t="shared" si="517"/>
        <v>6000</v>
      </c>
      <c r="BP547" s="427">
        <f t="shared" si="518"/>
        <v>7000</v>
      </c>
      <c r="BQ547" s="427">
        <f t="shared" si="519"/>
        <v>7000</v>
      </c>
      <c r="BR547" s="427">
        <f t="shared" si="520"/>
        <v>7000</v>
      </c>
      <c r="BS547" s="427">
        <f t="shared" si="521"/>
        <v>0</v>
      </c>
      <c r="BT547" s="427">
        <f t="shared" si="522"/>
        <v>0</v>
      </c>
      <c r="BU547" s="427">
        <f t="shared" si="523"/>
        <v>0</v>
      </c>
      <c r="BV547" s="427">
        <f t="shared" si="524"/>
        <v>0</v>
      </c>
      <c r="BW547" s="427">
        <f t="shared" si="525"/>
        <v>0</v>
      </c>
      <c r="BX547" s="427">
        <f t="shared" si="526"/>
        <v>0</v>
      </c>
      <c r="BY547" s="427">
        <f t="shared" si="527"/>
        <v>0</v>
      </c>
      <c r="BZ547" s="427">
        <f t="shared" si="528"/>
        <v>0</v>
      </c>
      <c r="CA547" s="427">
        <f t="shared" si="529"/>
        <v>0</v>
      </c>
      <c r="CB547" s="233">
        <f t="shared" si="530"/>
        <v>1000</v>
      </c>
      <c r="CC547" s="233">
        <f t="shared" si="531"/>
        <v>64000</v>
      </c>
      <c r="CD547" s="233">
        <f t="shared" si="532"/>
        <v>14000</v>
      </c>
      <c r="CE547" s="428">
        <f t="shared" si="538"/>
        <v>11</v>
      </c>
      <c r="CF547" s="426">
        <f t="shared" si="533"/>
        <v>9</v>
      </c>
      <c r="CG547" s="426">
        <f t="shared" si="534"/>
        <v>1</v>
      </c>
      <c r="CH547" s="426">
        <f t="shared" si="535"/>
        <v>1</v>
      </c>
      <c r="CI547" s="426">
        <f t="shared" si="536"/>
        <v>0</v>
      </c>
      <c r="CJ547" s="426">
        <f t="shared" si="537"/>
        <v>0</v>
      </c>
      <c r="CK547" s="426">
        <f t="shared" si="511"/>
        <v>0</v>
      </c>
    </row>
    <row r="548" spans="1:89" ht="36">
      <c r="A548" s="253">
        <f t="shared" si="509"/>
        <v>58901</v>
      </c>
      <c r="B548" s="236" t="s">
        <v>469</v>
      </c>
      <c r="C548" s="99" t="b">
        <f t="shared" si="507"/>
        <v>1</v>
      </c>
      <c r="D548" s="492" t="s">
        <v>469</v>
      </c>
      <c r="E548" s="491"/>
      <c r="F548" s="491"/>
      <c r="G548" s="491"/>
      <c r="H548" s="491"/>
      <c r="I548" s="493">
        <v>334</v>
      </c>
      <c r="J548" s="491">
        <v>459.12</v>
      </c>
      <c r="K548" s="491">
        <v>95926.63</v>
      </c>
      <c r="L548" s="491">
        <v>3219.2900000000004</v>
      </c>
      <c r="M548" s="491"/>
      <c r="N548" s="491">
        <v>28922.04</v>
      </c>
      <c r="O548" s="491"/>
      <c r="P548" s="491">
        <v>1158.1099999999999</v>
      </c>
      <c r="Q548" s="491">
        <v>-23741.51</v>
      </c>
      <c r="R548" s="491"/>
      <c r="S548" s="491"/>
      <c r="T548" s="491">
        <v>669.8</v>
      </c>
      <c r="U548" s="491"/>
      <c r="V548" s="491"/>
      <c r="W548" s="491">
        <v>63.64</v>
      </c>
      <c r="X548" s="491">
        <v>2571.25</v>
      </c>
      <c r="Y548" s="491"/>
      <c r="Z548" s="491">
        <v>9884.7999999999993</v>
      </c>
      <c r="AA548" s="491">
        <v>5595.84</v>
      </c>
      <c r="AB548" s="491"/>
      <c r="AC548" s="491"/>
      <c r="AD548" s="491">
        <v>2200</v>
      </c>
      <c r="AE548" s="491"/>
      <c r="AF548" s="491"/>
      <c r="AG548" s="491"/>
      <c r="AH548" s="491">
        <v>11488.520000000002</v>
      </c>
      <c r="AI548" s="491"/>
      <c r="AJ548" s="491"/>
      <c r="AK548" s="491"/>
      <c r="AL548" s="491">
        <v>-3685.7999999999997</v>
      </c>
      <c r="AM548" s="491"/>
      <c r="AN548" s="491">
        <v>15290.519999999999</v>
      </c>
      <c r="AO548" s="491">
        <v>79928</v>
      </c>
      <c r="AP548" s="491"/>
      <c r="AQ548" s="491">
        <v>1763.45</v>
      </c>
      <c r="AR548" s="491">
        <v>416</v>
      </c>
      <c r="AS548" s="491"/>
      <c r="AT548" s="491"/>
      <c r="AU548" s="491">
        <v>6349.88</v>
      </c>
      <c r="AV548" s="491">
        <v>3975</v>
      </c>
      <c r="AW548" s="491">
        <v>1764.05</v>
      </c>
      <c r="AX548" s="491">
        <v>5419.45</v>
      </c>
      <c r="AY548" s="491"/>
      <c r="AZ548" s="491"/>
      <c r="BA548" s="491"/>
      <c r="BB548" s="491">
        <v>1524.23</v>
      </c>
      <c r="BC548" s="498"/>
      <c r="BD548" s="491">
        <v>2283.0500000000002</v>
      </c>
      <c r="BE548" s="491"/>
      <c r="BF548" s="491">
        <v>49385</v>
      </c>
      <c r="BG548" s="491"/>
      <c r="BH548" s="491">
        <v>303164.36000000004</v>
      </c>
      <c r="BJ548" s="427">
        <f t="shared" si="512"/>
        <v>1000</v>
      </c>
      <c r="BK548" s="427">
        <f t="shared" si="513"/>
        <v>80000</v>
      </c>
      <c r="BL548" s="427">
        <f t="shared" si="514"/>
        <v>13000</v>
      </c>
      <c r="BM548" s="427">
        <f t="shared" si="515"/>
        <v>3000</v>
      </c>
      <c r="BN548" s="427">
        <f t="shared" si="516"/>
        <v>50000</v>
      </c>
      <c r="BO548" s="427">
        <f t="shared" si="517"/>
        <v>26000</v>
      </c>
      <c r="BP548" s="427">
        <f t="shared" si="518"/>
        <v>-4000</v>
      </c>
      <c r="BQ548" s="427">
        <f t="shared" si="519"/>
        <v>-4000</v>
      </c>
      <c r="BR548" s="427">
        <f t="shared" si="520"/>
        <v>-4000</v>
      </c>
      <c r="BS548" s="427">
        <f t="shared" si="521"/>
        <v>-24000</v>
      </c>
      <c r="BT548" s="427">
        <f t="shared" si="522"/>
        <v>96000</v>
      </c>
      <c r="BU548" s="427">
        <f t="shared" si="523"/>
        <v>12000</v>
      </c>
      <c r="BV548" s="427">
        <f t="shared" si="524"/>
        <v>10000</v>
      </c>
      <c r="BW548" s="427">
        <f t="shared" si="525"/>
        <v>10000</v>
      </c>
      <c r="BX548" s="427">
        <f t="shared" si="526"/>
        <v>10000</v>
      </c>
      <c r="BY548" s="427">
        <f t="shared" si="527"/>
        <v>1000</v>
      </c>
      <c r="BZ548" s="427">
        <f t="shared" si="528"/>
        <v>4000</v>
      </c>
      <c r="CA548" s="427">
        <f t="shared" si="529"/>
        <v>2000</v>
      </c>
      <c r="CB548" s="233">
        <f t="shared" si="530"/>
        <v>-24000</v>
      </c>
      <c r="CC548" s="233">
        <f t="shared" si="531"/>
        <v>96000</v>
      </c>
      <c r="CD548" s="233">
        <f t="shared" si="532"/>
        <v>12000</v>
      </c>
      <c r="CE548" s="428">
        <f t="shared" si="538"/>
        <v>26</v>
      </c>
      <c r="CF548" s="426">
        <f t="shared" si="533"/>
        <v>9</v>
      </c>
      <c r="CG548" s="426">
        <f t="shared" si="534"/>
        <v>2</v>
      </c>
      <c r="CH548" s="426">
        <f t="shared" si="535"/>
        <v>1</v>
      </c>
      <c r="CI548" s="426">
        <f t="shared" si="536"/>
        <v>9</v>
      </c>
      <c r="CJ548" s="426">
        <f t="shared" si="537"/>
        <v>1</v>
      </c>
      <c r="CK548" s="426">
        <f t="shared" si="511"/>
        <v>2</v>
      </c>
    </row>
    <row r="549" spans="1:89">
      <c r="A549" s="253">
        <f t="shared" si="509"/>
        <v>58902</v>
      </c>
      <c r="B549" s="236" t="s">
        <v>691</v>
      </c>
      <c r="C549" s="99" t="b">
        <f t="shared" si="507"/>
        <v>1</v>
      </c>
      <c r="D549" s="492" t="s">
        <v>691</v>
      </c>
      <c r="E549" s="491"/>
      <c r="F549" s="491">
        <v>1234.6500000000001</v>
      </c>
      <c r="G549" s="491"/>
      <c r="H549" s="491"/>
      <c r="I549" s="493"/>
      <c r="J549" s="491"/>
      <c r="K549" s="491"/>
      <c r="L549" s="491"/>
      <c r="M549" s="491"/>
      <c r="N549" s="491"/>
      <c r="O549" s="491"/>
      <c r="P549" s="491"/>
      <c r="Q549" s="491"/>
      <c r="R549" s="491"/>
      <c r="S549" s="491"/>
      <c r="T549" s="491"/>
      <c r="U549" s="491"/>
      <c r="V549" s="491"/>
      <c r="W549" s="491"/>
      <c r="X549" s="491"/>
      <c r="Y549" s="491"/>
      <c r="Z549" s="491"/>
      <c r="AA549" s="491"/>
      <c r="AB549" s="491"/>
      <c r="AC549" s="491"/>
      <c r="AD549" s="491"/>
      <c r="AE549" s="491"/>
      <c r="AF549" s="491"/>
      <c r="AG549" s="491"/>
      <c r="AH549" s="491"/>
      <c r="AI549" s="491"/>
      <c r="AJ549" s="491"/>
      <c r="AK549" s="491"/>
      <c r="AL549" s="491"/>
      <c r="AM549" s="491">
        <v>6118.09</v>
      </c>
      <c r="AN549" s="491"/>
      <c r="AO549" s="491"/>
      <c r="AP549" s="491"/>
      <c r="AQ549" s="491"/>
      <c r="AR549" s="491">
        <v>2490</v>
      </c>
      <c r="AS549" s="491"/>
      <c r="AT549" s="491"/>
      <c r="AU549" s="491">
        <v>607</v>
      </c>
      <c r="AV549" s="491"/>
      <c r="AW549" s="491"/>
      <c r="AX549" s="491"/>
      <c r="AY549" s="491"/>
      <c r="AZ549" s="491"/>
      <c r="BA549" s="491"/>
      <c r="BB549" s="491"/>
      <c r="BC549" s="498"/>
      <c r="BD549" s="491"/>
      <c r="BE549" s="491"/>
      <c r="BF549" s="491"/>
      <c r="BG549" s="491"/>
      <c r="BH549" s="491">
        <v>10449.74</v>
      </c>
      <c r="BJ549" s="427">
        <f t="shared" si="512"/>
        <v>1000</v>
      </c>
      <c r="BK549" s="427">
        <f t="shared" si="513"/>
        <v>3000</v>
      </c>
      <c r="BL549" s="427">
        <f t="shared" si="514"/>
        <v>2000</v>
      </c>
      <c r="BM549" s="427">
        <f t="shared" si="515"/>
        <v>0</v>
      </c>
      <c r="BN549" s="427">
        <f t="shared" si="516"/>
        <v>0</v>
      </c>
      <c r="BO549" s="427">
        <f t="shared" si="517"/>
        <v>0</v>
      </c>
      <c r="BP549" s="427">
        <f t="shared" si="518"/>
        <v>7000</v>
      </c>
      <c r="BQ549" s="427">
        <f t="shared" si="519"/>
        <v>7000</v>
      </c>
      <c r="BR549" s="427">
        <f t="shared" si="520"/>
        <v>7000</v>
      </c>
      <c r="BS549" s="427">
        <f t="shared" si="521"/>
        <v>2000</v>
      </c>
      <c r="BT549" s="427">
        <f t="shared" si="522"/>
        <v>2000</v>
      </c>
      <c r="BU549" s="427">
        <f t="shared" si="523"/>
        <v>2000</v>
      </c>
      <c r="BV549" s="427">
        <f t="shared" si="524"/>
        <v>0</v>
      </c>
      <c r="BW549" s="427">
        <f t="shared" si="525"/>
        <v>0</v>
      </c>
      <c r="BX549" s="427">
        <f t="shared" si="526"/>
        <v>0</v>
      </c>
      <c r="BY549" s="427">
        <f t="shared" si="527"/>
        <v>0</v>
      </c>
      <c r="BZ549" s="427">
        <f t="shared" si="528"/>
        <v>0</v>
      </c>
      <c r="CA549" s="427">
        <f t="shared" si="529"/>
        <v>0</v>
      </c>
      <c r="CB549" s="233">
        <f t="shared" si="530"/>
        <v>1000</v>
      </c>
      <c r="CC549" s="233">
        <f t="shared" si="531"/>
        <v>7000</v>
      </c>
      <c r="CD549" s="233">
        <f t="shared" si="532"/>
        <v>3000</v>
      </c>
      <c r="CE549" s="428">
        <f t="shared" si="538"/>
        <v>4</v>
      </c>
      <c r="CF549" s="426">
        <f t="shared" si="533"/>
        <v>2</v>
      </c>
      <c r="CG549" s="426">
        <f t="shared" si="534"/>
        <v>0</v>
      </c>
      <c r="CH549" s="426">
        <f t="shared" si="535"/>
        <v>1</v>
      </c>
      <c r="CI549" s="426">
        <f t="shared" si="536"/>
        <v>1</v>
      </c>
      <c r="CJ549" s="426">
        <f t="shared" si="537"/>
        <v>0</v>
      </c>
      <c r="CK549" s="426">
        <f t="shared" ref="CK549:CK553" si="539">COUNT($I549,$L718,$P718,$U549,$X549,$AG549,$AI549)</f>
        <v>0</v>
      </c>
    </row>
    <row r="550" spans="1:89">
      <c r="A550" s="253">
        <f t="shared" ref="A550:A553" si="540">LEFT(B550,5)*1</f>
        <v>59201</v>
      </c>
      <c r="B550" s="236" t="s">
        <v>897</v>
      </c>
      <c r="C550" s="99" t="e">
        <f>EXACT(D550,B550)</f>
        <v>#N/A</v>
      </c>
      <c r="D550" s="492" t="e">
        <v>#N/A</v>
      </c>
      <c r="E550" s="491"/>
      <c r="F550" s="491"/>
      <c r="G550" s="491"/>
      <c r="H550" s="491"/>
      <c r="I550" s="493"/>
      <c r="J550" s="491"/>
      <c r="K550" s="491"/>
      <c r="L550" s="491"/>
      <c r="M550" s="491"/>
      <c r="N550" s="491"/>
      <c r="O550" s="491"/>
      <c r="P550" s="491"/>
      <c r="Q550" s="491"/>
      <c r="R550" s="491"/>
      <c r="S550" s="491"/>
      <c r="T550" s="491"/>
      <c r="U550" s="491"/>
      <c r="V550" s="491"/>
      <c r="W550" s="491"/>
      <c r="X550" s="491"/>
      <c r="Y550" s="491"/>
      <c r="Z550" s="491"/>
      <c r="AA550" s="491"/>
      <c r="AB550" s="491"/>
      <c r="AC550" s="491"/>
      <c r="AD550" s="491"/>
      <c r="AE550" s="491"/>
      <c r="AF550" s="491"/>
      <c r="AG550" s="491"/>
      <c r="AH550" s="491"/>
      <c r="AI550" s="491"/>
      <c r="AJ550" s="491"/>
      <c r="AK550" s="491"/>
      <c r="AL550" s="491"/>
      <c r="AM550" s="491"/>
      <c r="AN550" s="491"/>
      <c r="AO550" s="491"/>
      <c r="AP550" s="491"/>
      <c r="AQ550" s="491"/>
      <c r="AR550" s="491"/>
      <c r="AS550" s="491"/>
      <c r="AT550" s="491"/>
      <c r="AU550" s="491"/>
      <c r="AV550" s="491"/>
      <c r="AW550" s="491"/>
      <c r="AX550" s="491"/>
      <c r="AY550" s="491"/>
      <c r="AZ550" s="491"/>
      <c r="BA550" s="491"/>
      <c r="BB550" s="491"/>
      <c r="BC550" s="498"/>
      <c r="BD550" s="491"/>
      <c r="BE550" s="491"/>
      <c r="BF550" s="491"/>
      <c r="BG550" s="491"/>
      <c r="BH550" s="491"/>
      <c r="BJ550" s="427">
        <f t="shared" si="512"/>
        <v>0</v>
      </c>
      <c r="BK550" s="427">
        <f t="shared" si="513"/>
        <v>0</v>
      </c>
      <c r="BL550" s="427">
        <f t="shared" si="514"/>
        <v>0</v>
      </c>
      <c r="BM550" s="427">
        <f t="shared" si="515"/>
        <v>0</v>
      </c>
      <c r="BN550" s="427">
        <f t="shared" si="516"/>
        <v>0</v>
      </c>
      <c r="BO550" s="427">
        <f t="shared" si="517"/>
        <v>0</v>
      </c>
      <c r="BP550" s="427">
        <f t="shared" si="518"/>
        <v>0</v>
      </c>
      <c r="BQ550" s="427">
        <f t="shared" si="519"/>
        <v>0</v>
      </c>
      <c r="BR550" s="427">
        <f t="shared" si="520"/>
        <v>0</v>
      </c>
      <c r="BS550" s="427">
        <f t="shared" si="521"/>
        <v>0</v>
      </c>
      <c r="BT550" s="427">
        <f t="shared" si="522"/>
        <v>0</v>
      </c>
      <c r="BU550" s="427">
        <f t="shared" si="523"/>
        <v>0</v>
      </c>
      <c r="BV550" s="427">
        <f t="shared" si="524"/>
        <v>0</v>
      </c>
      <c r="BW550" s="427">
        <f t="shared" si="525"/>
        <v>0</v>
      </c>
      <c r="BX550" s="427">
        <f t="shared" si="526"/>
        <v>0</v>
      </c>
      <c r="BY550" s="427">
        <f t="shared" si="527"/>
        <v>0</v>
      </c>
      <c r="BZ550" s="427">
        <f t="shared" si="528"/>
        <v>0</v>
      </c>
      <c r="CA550" s="427">
        <f t="shared" si="529"/>
        <v>0</v>
      </c>
      <c r="CB550" s="233">
        <f t="shared" si="530"/>
        <v>0</v>
      </c>
      <c r="CC550" s="233">
        <f t="shared" si="531"/>
        <v>0</v>
      </c>
      <c r="CD550" s="233">
        <f t="shared" si="532"/>
        <v>0</v>
      </c>
      <c r="CE550" s="428">
        <f t="shared" si="538"/>
        <v>0</v>
      </c>
      <c r="CF550" s="426">
        <f t="shared" si="533"/>
        <v>0</v>
      </c>
      <c r="CG550" s="426">
        <f t="shared" si="534"/>
        <v>0</v>
      </c>
      <c r="CH550" s="426">
        <f t="shared" si="535"/>
        <v>0</v>
      </c>
      <c r="CI550" s="426">
        <f t="shared" si="536"/>
        <v>0</v>
      </c>
      <c r="CJ550" s="426">
        <f t="shared" si="537"/>
        <v>0</v>
      </c>
      <c r="CK550" s="426">
        <f t="shared" si="539"/>
        <v>0</v>
      </c>
    </row>
    <row r="551" spans="1:89">
      <c r="A551" s="253">
        <f t="shared" si="540"/>
        <v>59401</v>
      </c>
      <c r="B551" s="236" t="s">
        <v>898</v>
      </c>
      <c r="C551" s="99" t="e">
        <f>EXACT(D551,B551)</f>
        <v>#N/A</v>
      </c>
      <c r="D551" s="492" t="e">
        <v>#N/A</v>
      </c>
      <c r="E551" s="491"/>
      <c r="F551" s="491"/>
      <c r="G551" s="491"/>
      <c r="H551" s="491"/>
      <c r="I551" s="493"/>
      <c r="J551" s="491"/>
      <c r="K551" s="491"/>
      <c r="L551" s="491"/>
      <c r="M551" s="491"/>
      <c r="N551" s="491"/>
      <c r="O551" s="491"/>
      <c r="P551" s="491"/>
      <c r="Q551" s="491"/>
      <c r="R551" s="491"/>
      <c r="S551" s="491"/>
      <c r="T551" s="491"/>
      <c r="U551" s="491"/>
      <c r="V551" s="491"/>
      <c r="W551" s="491"/>
      <c r="X551" s="491"/>
      <c r="Y551" s="491"/>
      <c r="Z551" s="491"/>
      <c r="AA551" s="491"/>
      <c r="AB551" s="491"/>
      <c r="AC551" s="491"/>
      <c r="AD551" s="491"/>
      <c r="AE551" s="491"/>
      <c r="AF551" s="491"/>
      <c r="AG551" s="491"/>
      <c r="AH551" s="491"/>
      <c r="AI551" s="491"/>
      <c r="AJ551" s="491"/>
      <c r="AK551" s="491"/>
      <c r="AL551" s="491"/>
      <c r="AM551" s="491"/>
      <c r="AN551" s="491"/>
      <c r="AO551" s="491"/>
      <c r="AP551" s="491"/>
      <c r="AQ551" s="491"/>
      <c r="AR551" s="491"/>
      <c r="AS551" s="491"/>
      <c r="AT551" s="491"/>
      <c r="AU551" s="491"/>
      <c r="AV551" s="491"/>
      <c r="AW551" s="491"/>
      <c r="AX551" s="491"/>
      <c r="AY551" s="491"/>
      <c r="AZ551" s="491"/>
      <c r="BA551" s="491"/>
      <c r="BB551" s="491"/>
      <c r="BC551" s="498"/>
      <c r="BD551" s="491"/>
      <c r="BE551" s="491"/>
      <c r="BF551" s="491"/>
      <c r="BG551" s="491"/>
      <c r="BH551" s="491"/>
      <c r="BJ551" s="427">
        <f t="shared" si="512"/>
        <v>0</v>
      </c>
      <c r="BK551" s="427">
        <f t="shared" si="513"/>
        <v>0</v>
      </c>
      <c r="BL551" s="427">
        <f t="shared" si="514"/>
        <v>0</v>
      </c>
      <c r="BM551" s="427">
        <f t="shared" si="515"/>
        <v>0</v>
      </c>
      <c r="BN551" s="427">
        <f t="shared" si="516"/>
        <v>0</v>
      </c>
      <c r="BO551" s="427">
        <f t="shared" si="517"/>
        <v>0</v>
      </c>
      <c r="BP551" s="427">
        <f t="shared" si="518"/>
        <v>0</v>
      </c>
      <c r="BQ551" s="427">
        <f t="shared" si="519"/>
        <v>0</v>
      </c>
      <c r="BR551" s="427">
        <f t="shared" si="520"/>
        <v>0</v>
      </c>
      <c r="BS551" s="427">
        <f t="shared" si="521"/>
        <v>0</v>
      </c>
      <c r="BT551" s="427">
        <f t="shared" si="522"/>
        <v>0</v>
      </c>
      <c r="BU551" s="427">
        <f t="shared" si="523"/>
        <v>0</v>
      </c>
      <c r="BV551" s="427">
        <f t="shared" si="524"/>
        <v>0</v>
      </c>
      <c r="BW551" s="427">
        <f t="shared" si="525"/>
        <v>0</v>
      </c>
      <c r="BX551" s="427">
        <f t="shared" si="526"/>
        <v>0</v>
      </c>
      <c r="BY551" s="427">
        <f t="shared" si="527"/>
        <v>0</v>
      </c>
      <c r="BZ551" s="427">
        <f t="shared" si="528"/>
        <v>0</v>
      </c>
      <c r="CA551" s="427">
        <f t="shared" si="529"/>
        <v>0</v>
      </c>
      <c r="CB551" s="233">
        <f t="shared" si="530"/>
        <v>0</v>
      </c>
      <c r="CC551" s="233">
        <f t="shared" si="531"/>
        <v>0</v>
      </c>
      <c r="CD551" s="233">
        <f t="shared" si="532"/>
        <v>0</v>
      </c>
      <c r="CE551" s="428">
        <f t="shared" si="538"/>
        <v>0</v>
      </c>
      <c r="CF551" s="426">
        <f t="shared" si="533"/>
        <v>0</v>
      </c>
      <c r="CG551" s="426">
        <f t="shared" si="534"/>
        <v>0</v>
      </c>
      <c r="CH551" s="426">
        <f t="shared" si="535"/>
        <v>0</v>
      </c>
      <c r="CI551" s="426">
        <f t="shared" si="536"/>
        <v>0</v>
      </c>
      <c r="CJ551" s="426">
        <f t="shared" si="537"/>
        <v>0</v>
      </c>
      <c r="CK551" s="426">
        <f t="shared" si="539"/>
        <v>0</v>
      </c>
    </row>
    <row r="552" spans="1:89" ht="24">
      <c r="A552" s="253">
        <f t="shared" si="540"/>
        <v>59501</v>
      </c>
      <c r="B552" s="236" t="s">
        <v>899</v>
      </c>
      <c r="C552" s="99" t="b">
        <f>EXACT(D552,B552)</f>
        <v>1</v>
      </c>
      <c r="D552" s="492" t="s">
        <v>899</v>
      </c>
      <c r="E552" s="491"/>
      <c r="F552" s="491"/>
      <c r="G552" s="491"/>
      <c r="H552" s="491"/>
      <c r="I552" s="493"/>
      <c r="J552" s="491"/>
      <c r="K552" s="491"/>
      <c r="L552" s="491"/>
      <c r="M552" s="491"/>
      <c r="N552" s="491"/>
      <c r="O552" s="491"/>
      <c r="P552" s="491"/>
      <c r="Q552" s="491"/>
      <c r="R552" s="491"/>
      <c r="S552" s="491"/>
      <c r="T552" s="491"/>
      <c r="U552" s="491"/>
      <c r="V552" s="491"/>
      <c r="W552" s="491"/>
      <c r="X552" s="491"/>
      <c r="Y552" s="491"/>
      <c r="Z552" s="491"/>
      <c r="AA552" s="491"/>
      <c r="AB552" s="491"/>
      <c r="AC552" s="491"/>
      <c r="AD552" s="491"/>
      <c r="AE552" s="491"/>
      <c r="AF552" s="491"/>
      <c r="AG552" s="491"/>
      <c r="AH552" s="491"/>
      <c r="AI552" s="491"/>
      <c r="AJ552" s="491"/>
      <c r="AK552" s="491"/>
      <c r="AL552" s="491"/>
      <c r="AM552" s="491"/>
      <c r="AN552" s="491"/>
      <c r="AO552" s="491"/>
      <c r="AP552" s="491"/>
      <c r="AQ552" s="491"/>
      <c r="AR552" s="491"/>
      <c r="AS552" s="491"/>
      <c r="AT552" s="491"/>
      <c r="AU552" s="491"/>
      <c r="AV552" s="491"/>
      <c r="AW552" s="491"/>
      <c r="AX552" s="491"/>
      <c r="AY552" s="491"/>
      <c r="AZ552" s="491"/>
      <c r="BA552" s="491"/>
      <c r="BB552" s="491"/>
      <c r="BC552" s="498"/>
      <c r="BD552" s="491"/>
      <c r="BE552" s="491"/>
      <c r="BF552" s="491"/>
      <c r="BG552" s="491"/>
      <c r="BH552" s="491"/>
      <c r="BJ552" s="427">
        <f t="shared" si="512"/>
        <v>0</v>
      </c>
      <c r="BK552" s="427">
        <f t="shared" si="513"/>
        <v>0</v>
      </c>
      <c r="BL552" s="427">
        <f t="shared" si="514"/>
        <v>0</v>
      </c>
      <c r="BM552" s="427">
        <f t="shared" si="515"/>
        <v>0</v>
      </c>
      <c r="BN552" s="427">
        <f t="shared" si="516"/>
        <v>0</v>
      </c>
      <c r="BO552" s="427">
        <f t="shared" si="517"/>
        <v>0</v>
      </c>
      <c r="BP552" s="427">
        <f t="shared" si="518"/>
        <v>0</v>
      </c>
      <c r="BQ552" s="427">
        <f t="shared" si="519"/>
        <v>0</v>
      </c>
      <c r="BR552" s="427">
        <f t="shared" si="520"/>
        <v>0</v>
      </c>
      <c r="BS552" s="427">
        <f t="shared" si="521"/>
        <v>0</v>
      </c>
      <c r="BT552" s="427">
        <f t="shared" si="522"/>
        <v>0</v>
      </c>
      <c r="BU552" s="427">
        <f t="shared" si="523"/>
        <v>0</v>
      </c>
      <c r="BV552" s="427">
        <f t="shared" si="524"/>
        <v>0</v>
      </c>
      <c r="BW552" s="427">
        <f t="shared" si="525"/>
        <v>0</v>
      </c>
      <c r="BX552" s="427">
        <f t="shared" si="526"/>
        <v>0</v>
      </c>
      <c r="BY552" s="427">
        <f t="shared" si="527"/>
        <v>0</v>
      </c>
      <c r="BZ552" s="427">
        <f t="shared" si="528"/>
        <v>0</v>
      </c>
      <c r="CA552" s="427">
        <f t="shared" si="529"/>
        <v>0</v>
      </c>
      <c r="CB552" s="233">
        <f t="shared" si="530"/>
        <v>0</v>
      </c>
      <c r="CC552" s="233">
        <f t="shared" si="531"/>
        <v>0</v>
      </c>
      <c r="CD552" s="233">
        <f t="shared" si="532"/>
        <v>0</v>
      </c>
      <c r="CE552" s="428">
        <f t="shared" si="538"/>
        <v>0</v>
      </c>
      <c r="CF552" s="426">
        <f t="shared" si="533"/>
        <v>0</v>
      </c>
      <c r="CG552" s="426">
        <f t="shared" si="534"/>
        <v>0</v>
      </c>
      <c r="CH552" s="426">
        <f t="shared" si="535"/>
        <v>0</v>
      </c>
      <c r="CI552" s="426">
        <f t="shared" si="536"/>
        <v>0</v>
      </c>
      <c r="CJ552" s="426">
        <f t="shared" si="537"/>
        <v>0</v>
      </c>
      <c r="CK552" s="426">
        <f t="shared" si="539"/>
        <v>0</v>
      </c>
    </row>
    <row r="553" spans="1:89" ht="24">
      <c r="A553" s="253">
        <f t="shared" si="540"/>
        <v>59601</v>
      </c>
      <c r="B553" s="236" t="s">
        <v>900</v>
      </c>
      <c r="C553" s="99" t="b">
        <f>EXACT(D553,B553)</f>
        <v>1</v>
      </c>
      <c r="D553" s="492" t="s">
        <v>900</v>
      </c>
      <c r="E553" s="491"/>
      <c r="F553" s="491"/>
      <c r="G553" s="491"/>
      <c r="H553" s="491"/>
      <c r="I553" s="491"/>
      <c r="J553" s="491"/>
      <c r="K553" s="491"/>
      <c r="L553" s="491"/>
      <c r="M553" s="491"/>
      <c r="N553" s="491"/>
      <c r="O553" s="491"/>
      <c r="P553" s="491"/>
      <c r="Q553" s="491"/>
      <c r="R553" s="491"/>
      <c r="S553" s="491"/>
      <c r="T553" s="491"/>
      <c r="U553" s="491"/>
      <c r="V553" s="491"/>
      <c r="W553" s="491"/>
      <c r="X553" s="491"/>
      <c r="Y553" s="491"/>
      <c r="Z553" s="491"/>
      <c r="AA553" s="491"/>
      <c r="AB553" s="491"/>
      <c r="AC553" s="491"/>
      <c r="AD553" s="491"/>
      <c r="AE553" s="491"/>
      <c r="AF553" s="491"/>
      <c r="AG553" s="491"/>
      <c r="AH553" s="491"/>
      <c r="AI553" s="491"/>
      <c r="AJ553" s="491"/>
      <c r="AK553" s="491"/>
      <c r="AL553" s="491"/>
      <c r="AM553" s="491"/>
      <c r="AN553" s="491"/>
      <c r="AO553" s="491"/>
      <c r="AP553" s="491"/>
      <c r="AQ553" s="491"/>
      <c r="AR553" s="491"/>
      <c r="AS553" s="491"/>
      <c r="AT553" s="491"/>
      <c r="AU553" s="491"/>
      <c r="AV553" s="491"/>
      <c r="AW553" s="491"/>
      <c r="AX553" s="491"/>
      <c r="AY553" s="491"/>
      <c r="AZ553" s="491"/>
      <c r="BA553" s="491"/>
      <c r="BB553" s="491"/>
      <c r="BC553" s="498"/>
      <c r="BD553" s="491"/>
      <c r="BE553" s="491"/>
      <c r="BF553" s="491"/>
      <c r="BG553" s="491"/>
      <c r="BH553" s="491"/>
      <c r="BJ553" s="427">
        <f t="shared" si="512"/>
        <v>0</v>
      </c>
      <c r="BK553" s="427">
        <f t="shared" si="513"/>
        <v>0</v>
      </c>
      <c r="BL553" s="427">
        <f t="shared" si="514"/>
        <v>0</v>
      </c>
      <c r="BM553" s="427">
        <f t="shared" si="515"/>
        <v>0</v>
      </c>
      <c r="BN553" s="427">
        <f t="shared" si="516"/>
        <v>0</v>
      </c>
      <c r="BO553" s="427">
        <f t="shared" si="517"/>
        <v>0</v>
      </c>
      <c r="BP553" s="427">
        <f t="shared" si="518"/>
        <v>0</v>
      </c>
      <c r="BQ553" s="427">
        <f t="shared" si="519"/>
        <v>0</v>
      </c>
      <c r="BR553" s="427">
        <f t="shared" si="520"/>
        <v>0</v>
      </c>
      <c r="BS553" s="427">
        <f t="shared" si="521"/>
        <v>0</v>
      </c>
      <c r="BT553" s="427">
        <f t="shared" si="522"/>
        <v>0</v>
      </c>
      <c r="BU553" s="427">
        <f t="shared" si="523"/>
        <v>0</v>
      </c>
      <c r="BV553" s="427">
        <f t="shared" si="524"/>
        <v>0</v>
      </c>
      <c r="BW553" s="427">
        <f t="shared" si="525"/>
        <v>0</v>
      </c>
      <c r="BX553" s="427">
        <f t="shared" si="526"/>
        <v>0</v>
      </c>
      <c r="BY553" s="427">
        <f t="shared" si="527"/>
        <v>0</v>
      </c>
      <c r="BZ553" s="427">
        <f t="shared" si="528"/>
        <v>0</v>
      </c>
      <c r="CA553" s="427">
        <f t="shared" si="529"/>
        <v>0</v>
      </c>
      <c r="CB553" s="233">
        <f t="shared" si="530"/>
        <v>0</v>
      </c>
      <c r="CC553" s="233">
        <f t="shared" si="531"/>
        <v>0</v>
      </c>
      <c r="CD553" s="233">
        <f t="shared" si="532"/>
        <v>0</v>
      </c>
      <c r="CE553" s="428">
        <f t="shared" si="538"/>
        <v>0</v>
      </c>
      <c r="CF553" s="426">
        <f t="shared" si="533"/>
        <v>0</v>
      </c>
      <c r="CG553" s="426">
        <f t="shared" si="534"/>
        <v>0</v>
      </c>
      <c r="CH553" s="426">
        <f t="shared" si="535"/>
        <v>0</v>
      </c>
      <c r="CI553" s="426">
        <f t="shared" si="536"/>
        <v>0</v>
      </c>
      <c r="CJ553" s="426">
        <f t="shared" si="537"/>
        <v>0</v>
      </c>
      <c r="CK553" s="426">
        <f t="shared" si="539"/>
        <v>0</v>
      </c>
    </row>
    <row r="554" spans="1:89">
      <c r="A554" s="256">
        <v>90000</v>
      </c>
      <c r="B554" s="255" t="s">
        <v>53</v>
      </c>
      <c r="C554" s="231"/>
      <c r="D554" s="252" t="s">
        <v>1457</v>
      </c>
      <c r="E554" s="495">
        <f t="shared" ref="E554:AJ554" si="541">SUM(E264:E553)</f>
        <v>44851747.749999985</v>
      </c>
      <c r="F554" s="495">
        <f t="shared" si="541"/>
        <v>31681821.149999984</v>
      </c>
      <c r="G554" s="495">
        <f t="shared" si="541"/>
        <v>51519365.940000005</v>
      </c>
      <c r="H554" s="495">
        <f t="shared" si="541"/>
        <v>67620140.660000026</v>
      </c>
      <c r="I554" s="495">
        <f t="shared" si="541"/>
        <v>140651662.24000007</v>
      </c>
      <c r="J554" s="495">
        <f t="shared" si="541"/>
        <v>55508846.330000006</v>
      </c>
      <c r="K554" s="495">
        <f t="shared" si="541"/>
        <v>32975952.339999981</v>
      </c>
      <c r="L554" s="495">
        <f t="shared" si="541"/>
        <v>77242919.720000073</v>
      </c>
      <c r="M554" s="495">
        <f t="shared" si="541"/>
        <v>4491332.5699999994</v>
      </c>
      <c r="N554" s="495">
        <f t="shared" si="541"/>
        <v>8767933.5899999999</v>
      </c>
      <c r="O554" s="495">
        <f t="shared" si="541"/>
        <v>12049735</v>
      </c>
      <c r="P554" s="495">
        <f t="shared" si="541"/>
        <v>50452203.229999967</v>
      </c>
      <c r="Q554" s="495">
        <f t="shared" si="541"/>
        <v>49551777.640000015</v>
      </c>
      <c r="R554" s="495">
        <f t="shared" si="541"/>
        <v>6995202.5500000035</v>
      </c>
      <c r="S554" s="495">
        <f t="shared" si="541"/>
        <v>37340131.179999992</v>
      </c>
      <c r="T554" s="495">
        <f t="shared" si="541"/>
        <v>26850370.649999999</v>
      </c>
      <c r="U554" s="495">
        <f t="shared" si="541"/>
        <v>39683488.520000018</v>
      </c>
      <c r="V554" s="495">
        <f t="shared" si="541"/>
        <v>4443922.6899999967</v>
      </c>
      <c r="W554" s="495">
        <f t="shared" si="541"/>
        <v>61636873.710000008</v>
      </c>
      <c r="X554" s="495">
        <f t="shared" si="541"/>
        <v>47235638.109999985</v>
      </c>
      <c r="Y554" s="495">
        <f t="shared" si="541"/>
        <v>23498112.629999995</v>
      </c>
      <c r="Z554" s="495">
        <f t="shared" si="541"/>
        <v>112889496.81000014</v>
      </c>
      <c r="AA554" s="495">
        <f t="shared" si="541"/>
        <v>36591166.900000006</v>
      </c>
      <c r="AB554" s="495">
        <f t="shared" si="541"/>
        <v>364621276.75</v>
      </c>
      <c r="AC554" s="495">
        <f t="shared" si="541"/>
        <v>22330940.120000008</v>
      </c>
      <c r="AD554" s="495">
        <f t="shared" si="541"/>
        <v>34311788.370000012</v>
      </c>
      <c r="AE554" s="495">
        <f t="shared" si="541"/>
        <v>59950441.640000001</v>
      </c>
      <c r="AF554" s="495">
        <f t="shared" si="541"/>
        <v>28715477.610000003</v>
      </c>
      <c r="AG554" s="495">
        <f t="shared" si="541"/>
        <v>162729013.37000018</v>
      </c>
      <c r="AH554" s="495">
        <f t="shared" si="541"/>
        <v>55015252.749999985</v>
      </c>
      <c r="AI554" s="495">
        <f t="shared" si="541"/>
        <v>53918748.080000035</v>
      </c>
      <c r="AJ554" s="495">
        <f t="shared" si="541"/>
        <v>77022482.470000058</v>
      </c>
      <c r="AK554" s="495">
        <f t="shared" ref="AK554:BH554" si="542">SUM(AK264:AK553)</f>
        <v>15288032.969999991</v>
      </c>
      <c r="AL554" s="495">
        <f t="shared" si="542"/>
        <v>6676057.1400000015</v>
      </c>
      <c r="AM554" s="495">
        <f t="shared" si="542"/>
        <v>13558433.849999996</v>
      </c>
      <c r="AN554" s="495">
        <f t="shared" si="542"/>
        <v>5394469.3099999968</v>
      </c>
      <c r="AO554" s="495">
        <f t="shared" si="542"/>
        <v>2672157.8399999989</v>
      </c>
      <c r="AP554" s="495">
        <f t="shared" si="542"/>
        <v>9136035.4599999934</v>
      </c>
      <c r="AQ554" s="495">
        <f t="shared" si="542"/>
        <v>2363028.2699999996</v>
      </c>
      <c r="AR554" s="495">
        <f t="shared" si="542"/>
        <v>4288928.96</v>
      </c>
      <c r="AS554" s="495">
        <f t="shared" si="542"/>
        <v>2241083.37</v>
      </c>
      <c r="AT554" s="495">
        <f t="shared" si="542"/>
        <v>2103413.9499999997</v>
      </c>
      <c r="AU554" s="495">
        <f t="shared" si="542"/>
        <v>7733048.6500000013</v>
      </c>
      <c r="AV554" s="495">
        <f t="shared" si="542"/>
        <v>3209421.26</v>
      </c>
      <c r="AW554" s="495">
        <f t="shared" si="542"/>
        <v>2923824.3800000004</v>
      </c>
      <c r="AX554" s="495">
        <f t="shared" si="542"/>
        <v>7358041.5499999998</v>
      </c>
      <c r="AY554" s="495">
        <f t="shared" si="542"/>
        <v>2736067.01</v>
      </c>
      <c r="AZ554" s="495">
        <f t="shared" si="542"/>
        <v>6080781.040000001</v>
      </c>
      <c r="BA554" s="495">
        <f t="shared" si="542"/>
        <v>1745929.0500000007</v>
      </c>
      <c r="BB554" s="495">
        <f t="shared" si="542"/>
        <v>1150163.81</v>
      </c>
      <c r="BC554" s="502">
        <f t="shared" si="542"/>
        <v>1730643.3800000001</v>
      </c>
      <c r="BD554" s="495">
        <f t="shared" si="542"/>
        <v>52750040.860000022</v>
      </c>
      <c r="BE554" s="495">
        <f t="shared" si="542"/>
        <v>32331544.479999989</v>
      </c>
      <c r="BF554" s="495">
        <f t="shared" si="542"/>
        <v>55831939.17999997</v>
      </c>
      <c r="BG554" s="495">
        <f t="shared" si="542"/>
        <v>18267710.829999991</v>
      </c>
      <c r="BH554" s="495">
        <f t="shared" si="542"/>
        <v>2140716059.6699998</v>
      </c>
      <c r="BJ554" s="224">
        <f t="shared" ref="BJ554:CD554" si="543">SUM(BJ264:BJ553)</f>
        <v>1364000</v>
      </c>
      <c r="BK554" s="224">
        <f t="shared" si="543"/>
        <v>14453000</v>
      </c>
      <c r="BL554" s="224">
        <f t="shared" si="543"/>
        <v>5494000</v>
      </c>
      <c r="BM554" s="224">
        <f t="shared" si="543"/>
        <v>18288000</v>
      </c>
      <c r="BN554" s="224">
        <f t="shared" si="543"/>
        <v>70404000</v>
      </c>
      <c r="BO554" s="224">
        <f t="shared" si="543"/>
        <v>44160000</v>
      </c>
      <c r="BP554" s="224">
        <f t="shared" si="543"/>
        <v>10175000</v>
      </c>
      <c r="BQ554" s="224">
        <f t="shared" si="543"/>
        <v>20532000</v>
      </c>
      <c r="BR554" s="224">
        <f t="shared" si="543"/>
        <v>15655000</v>
      </c>
      <c r="BS554" s="224">
        <f t="shared" si="543"/>
        <v>4448000</v>
      </c>
      <c r="BT554" s="224">
        <f t="shared" si="543"/>
        <v>99642000</v>
      </c>
      <c r="BU554" s="224">
        <f t="shared" si="543"/>
        <v>41442000</v>
      </c>
      <c r="BV554" s="224">
        <f t="shared" si="543"/>
        <v>87211000</v>
      </c>
      <c r="BW554" s="224">
        <f t="shared" si="543"/>
        <v>377094000</v>
      </c>
      <c r="BX554" s="224">
        <f t="shared" si="543"/>
        <v>190086000</v>
      </c>
      <c r="BY554" s="224">
        <f t="shared" si="543"/>
        <v>39303000</v>
      </c>
      <c r="BZ554" s="224">
        <f t="shared" si="543"/>
        <v>202650000</v>
      </c>
      <c r="CA554" s="224">
        <f t="shared" si="543"/>
        <v>96205000</v>
      </c>
      <c r="CB554" s="224">
        <f t="shared" si="543"/>
        <v>5642000</v>
      </c>
      <c r="CC554" s="224">
        <f t="shared" si="543"/>
        <v>411490000</v>
      </c>
      <c r="CD554" s="224">
        <f t="shared" si="543"/>
        <v>58874000</v>
      </c>
    </row>
    <row r="555" spans="1:89">
      <c r="C555" s="231"/>
      <c r="E555" s="234"/>
    </row>
    <row r="556" spans="1:89">
      <c r="C556" s="231"/>
      <c r="E556" s="234"/>
    </row>
    <row r="557" spans="1:89">
      <c r="C557" s="231"/>
      <c r="D557" s="286"/>
      <c r="E557" s="99"/>
      <c r="F557" s="99"/>
      <c r="G557" s="99"/>
      <c r="H557" s="99"/>
      <c r="I557" s="99"/>
      <c r="J557" s="99"/>
      <c r="K557" s="99"/>
      <c r="L557" s="99"/>
      <c r="M557" s="99"/>
      <c r="N557" s="99"/>
      <c r="O557" s="99"/>
      <c r="P557" s="99"/>
      <c r="Q557" s="99"/>
      <c r="R557" s="99"/>
      <c r="S557" s="99"/>
      <c r="T557" s="226"/>
      <c r="U557" s="226"/>
      <c r="V557" s="226"/>
      <c r="W557" s="226"/>
      <c r="X557" s="226"/>
    </row>
    <row r="558" spans="1:89">
      <c r="B558" s="239" t="s">
        <v>509</v>
      </c>
      <c r="C558" s="99"/>
      <c r="D558" s="281">
        <f t="shared" ref="C558:AH559" si="544">D$2</f>
        <v>4</v>
      </c>
      <c r="E558" s="229">
        <f t="shared" si="544"/>
        <v>5</v>
      </c>
      <c r="F558" s="229">
        <f t="shared" si="544"/>
        <v>6</v>
      </c>
      <c r="G558" s="229">
        <f t="shared" si="544"/>
        <v>7</v>
      </c>
      <c r="H558" s="229">
        <f t="shared" si="544"/>
        <v>8</v>
      </c>
      <c r="I558" s="229">
        <f t="shared" si="544"/>
        <v>9</v>
      </c>
      <c r="J558" s="229">
        <f t="shared" si="544"/>
        <v>10</v>
      </c>
      <c r="K558" s="229">
        <f t="shared" si="544"/>
        <v>11</v>
      </c>
      <c r="L558" s="229">
        <f t="shared" si="544"/>
        <v>12</v>
      </c>
      <c r="M558" s="229">
        <f t="shared" si="544"/>
        <v>13</v>
      </c>
      <c r="N558" s="229">
        <f t="shared" si="544"/>
        <v>14</v>
      </c>
      <c r="O558" s="229">
        <f t="shared" si="544"/>
        <v>15</v>
      </c>
      <c r="P558" s="229">
        <f t="shared" si="544"/>
        <v>16</v>
      </c>
      <c r="Q558" s="229">
        <f t="shared" si="544"/>
        <v>17</v>
      </c>
      <c r="R558" s="229">
        <f t="shared" si="544"/>
        <v>18</v>
      </c>
      <c r="S558" s="229">
        <f t="shared" si="544"/>
        <v>19</v>
      </c>
      <c r="T558" s="229">
        <f t="shared" si="544"/>
        <v>20</v>
      </c>
      <c r="U558" s="229">
        <f t="shared" si="544"/>
        <v>21</v>
      </c>
      <c r="V558" s="229">
        <f t="shared" si="544"/>
        <v>22</v>
      </c>
      <c r="W558" s="229">
        <f t="shared" si="544"/>
        <v>23</v>
      </c>
      <c r="X558" s="229">
        <f t="shared" si="544"/>
        <v>24</v>
      </c>
      <c r="Y558" s="229">
        <f t="shared" si="544"/>
        <v>25</v>
      </c>
      <c r="Z558" s="229">
        <f t="shared" si="544"/>
        <v>26</v>
      </c>
      <c r="AA558" s="229">
        <f t="shared" si="544"/>
        <v>27</v>
      </c>
      <c r="AB558" s="229">
        <f t="shared" si="544"/>
        <v>28</v>
      </c>
      <c r="AC558" s="229">
        <f t="shared" si="544"/>
        <v>29</v>
      </c>
      <c r="AD558" s="229">
        <f t="shared" si="544"/>
        <v>30</v>
      </c>
      <c r="AE558" s="229">
        <f t="shared" si="544"/>
        <v>31</v>
      </c>
      <c r="AF558" s="229">
        <f t="shared" si="544"/>
        <v>32</v>
      </c>
      <c r="AG558" s="229">
        <f t="shared" si="544"/>
        <v>33</v>
      </c>
      <c r="AH558" s="229">
        <f t="shared" si="544"/>
        <v>34</v>
      </c>
      <c r="AI558" s="229">
        <f t="shared" ref="AI558:BH558" si="545">AI$2</f>
        <v>35</v>
      </c>
      <c r="AJ558" s="229">
        <f t="shared" si="545"/>
        <v>36</v>
      </c>
      <c r="AK558" s="229">
        <f t="shared" si="545"/>
        <v>37</v>
      </c>
      <c r="AL558" s="229">
        <f t="shared" si="545"/>
        <v>38</v>
      </c>
      <c r="AM558" s="229">
        <f t="shared" si="545"/>
        <v>39</v>
      </c>
      <c r="AN558" s="229">
        <f t="shared" si="545"/>
        <v>40</v>
      </c>
      <c r="AO558" s="229">
        <f t="shared" si="545"/>
        <v>41</v>
      </c>
      <c r="AP558" s="229">
        <f t="shared" si="545"/>
        <v>42</v>
      </c>
      <c r="AQ558" s="229">
        <f t="shared" si="545"/>
        <v>43</v>
      </c>
      <c r="AR558" s="229">
        <f t="shared" si="545"/>
        <v>44</v>
      </c>
      <c r="AS558" s="229">
        <f t="shared" si="545"/>
        <v>45</v>
      </c>
      <c r="AT558" s="229">
        <f t="shared" si="545"/>
        <v>46</v>
      </c>
      <c r="AU558" s="229">
        <f t="shared" si="545"/>
        <v>47</v>
      </c>
      <c r="AV558" s="229">
        <f t="shared" si="545"/>
        <v>48</v>
      </c>
      <c r="AW558" s="229">
        <f t="shared" si="545"/>
        <v>49</v>
      </c>
      <c r="AX558" s="229">
        <f t="shared" si="545"/>
        <v>50</v>
      </c>
      <c r="AY558" s="229">
        <f t="shared" si="545"/>
        <v>51</v>
      </c>
      <c r="AZ558" s="229">
        <f t="shared" si="545"/>
        <v>52</v>
      </c>
      <c r="BA558" s="229">
        <f t="shared" si="545"/>
        <v>53</v>
      </c>
      <c r="BB558" s="229">
        <f t="shared" si="545"/>
        <v>54</v>
      </c>
      <c r="BC558" s="229">
        <f t="shared" si="545"/>
        <v>55</v>
      </c>
      <c r="BD558" s="229">
        <f t="shared" si="545"/>
        <v>56</v>
      </c>
      <c r="BE558" s="229">
        <f t="shared" si="545"/>
        <v>57</v>
      </c>
      <c r="BF558" s="229">
        <f t="shared" si="545"/>
        <v>58</v>
      </c>
      <c r="BG558" s="229">
        <f t="shared" si="545"/>
        <v>59</v>
      </c>
      <c r="BH558" s="229">
        <f t="shared" si="545"/>
        <v>60</v>
      </c>
    </row>
    <row r="559" spans="1:89">
      <c r="B559" s="228" t="s">
        <v>559</v>
      </c>
      <c r="C559" s="229">
        <f t="shared" si="544"/>
        <v>3</v>
      </c>
      <c r="D559" s="282" t="s">
        <v>561</v>
      </c>
      <c r="E559" s="237">
        <v>10</v>
      </c>
      <c r="F559" s="237">
        <v>30</v>
      </c>
      <c r="G559" s="237">
        <v>40</v>
      </c>
      <c r="H559" s="237">
        <v>60</v>
      </c>
      <c r="I559" s="237">
        <v>70</v>
      </c>
      <c r="J559" s="237">
        <v>80</v>
      </c>
      <c r="K559" s="237">
        <v>90</v>
      </c>
      <c r="L559" s="237">
        <v>100</v>
      </c>
      <c r="M559" s="237">
        <v>120</v>
      </c>
      <c r="N559" s="237">
        <v>130</v>
      </c>
      <c r="O559" s="237">
        <v>150</v>
      </c>
      <c r="P559" s="237">
        <v>160</v>
      </c>
      <c r="Q559" s="237">
        <v>170</v>
      </c>
      <c r="R559" s="237">
        <v>180</v>
      </c>
      <c r="S559" s="237">
        <v>190</v>
      </c>
      <c r="T559" s="237">
        <v>200</v>
      </c>
      <c r="U559" s="237">
        <v>210</v>
      </c>
      <c r="V559" s="237">
        <v>220</v>
      </c>
      <c r="W559" s="237">
        <v>230</v>
      </c>
      <c r="X559" s="237">
        <v>240</v>
      </c>
      <c r="Y559" s="237">
        <v>250</v>
      </c>
      <c r="Z559" s="237">
        <v>260</v>
      </c>
      <c r="AA559" s="237">
        <v>270</v>
      </c>
      <c r="AB559" s="237">
        <v>280</v>
      </c>
      <c r="AC559" s="237">
        <v>300</v>
      </c>
      <c r="AD559" s="237">
        <v>310</v>
      </c>
      <c r="AE559" s="237">
        <v>320</v>
      </c>
      <c r="AF559" s="237">
        <v>330</v>
      </c>
      <c r="AG559" s="237">
        <v>350</v>
      </c>
      <c r="AH559" s="237">
        <v>360</v>
      </c>
      <c r="AI559" s="237">
        <v>380</v>
      </c>
      <c r="AJ559" s="237">
        <v>390</v>
      </c>
      <c r="AK559" s="237">
        <v>400</v>
      </c>
      <c r="AL559" s="237">
        <v>410</v>
      </c>
      <c r="AM559" s="237">
        <v>420</v>
      </c>
      <c r="AN559" s="237">
        <v>480</v>
      </c>
      <c r="AO559" s="237">
        <v>500</v>
      </c>
      <c r="AP559" s="237">
        <v>510</v>
      </c>
      <c r="AQ559" s="237">
        <v>520</v>
      </c>
      <c r="AR559" s="237">
        <v>530</v>
      </c>
      <c r="AS559" s="237">
        <v>540</v>
      </c>
      <c r="AT559" s="237">
        <v>550</v>
      </c>
      <c r="AU559" s="237">
        <v>560</v>
      </c>
      <c r="AV559" s="237">
        <v>570</v>
      </c>
      <c r="AW559" s="237">
        <v>580</v>
      </c>
      <c r="AX559" s="237">
        <v>590</v>
      </c>
      <c r="AY559" s="237">
        <v>600</v>
      </c>
      <c r="AZ559" s="237">
        <v>610</v>
      </c>
      <c r="BA559" s="237">
        <v>620</v>
      </c>
      <c r="BB559" s="237">
        <v>630</v>
      </c>
      <c r="BC559" s="237">
        <v>640</v>
      </c>
      <c r="BD559" s="237">
        <v>960</v>
      </c>
      <c r="BE559" s="237">
        <v>970</v>
      </c>
      <c r="BF559" s="237">
        <v>980</v>
      </c>
      <c r="BG559" s="237">
        <v>990</v>
      </c>
      <c r="BH559" s="242" t="s">
        <v>497</v>
      </c>
    </row>
    <row r="560" spans="1:89" s="241" customFormat="1" ht="36">
      <c r="B560" s="230" t="s">
        <v>573</v>
      </c>
      <c r="C560" s="242"/>
      <c r="D560" s="283" t="s">
        <v>558</v>
      </c>
      <c r="E560" s="238" t="str">
        <f t="shared" ref="E560:AJ560" si="546">VLOOKUP(E559,num,15,FALSE)</f>
        <v>Barrington</v>
      </c>
      <c r="F560" s="238" t="str">
        <f t="shared" si="546"/>
        <v>Burrillville</v>
      </c>
      <c r="G560" s="238" t="str">
        <f t="shared" si="546"/>
        <v>Central Falls</v>
      </c>
      <c r="H560" s="238" t="str">
        <f t="shared" si="546"/>
        <v>Coventry</v>
      </c>
      <c r="I560" s="238" t="str">
        <f t="shared" si="546"/>
        <v>Cranston</v>
      </c>
      <c r="J560" s="238" t="str">
        <f t="shared" si="546"/>
        <v>Cumberland</v>
      </c>
      <c r="K560" s="238" t="str">
        <f t="shared" si="546"/>
        <v>East Greenwich</v>
      </c>
      <c r="L560" s="238" t="str">
        <f t="shared" si="546"/>
        <v>E Providence</v>
      </c>
      <c r="M560" s="238" t="str">
        <f t="shared" si="546"/>
        <v>Foster</v>
      </c>
      <c r="N560" s="238" t="str">
        <f t="shared" si="546"/>
        <v>Glocester</v>
      </c>
      <c r="O560" s="238" t="str">
        <f t="shared" si="546"/>
        <v>Jamestown</v>
      </c>
      <c r="P560" s="238" t="str">
        <f t="shared" si="546"/>
        <v>Johnston</v>
      </c>
      <c r="Q560" s="238" t="str">
        <f t="shared" si="546"/>
        <v>Lincoln</v>
      </c>
      <c r="R560" s="238" t="str">
        <f t="shared" si="546"/>
        <v>Little Compton</v>
      </c>
      <c r="S560" s="238" t="str">
        <f t="shared" si="546"/>
        <v>Middletown</v>
      </c>
      <c r="T560" s="238" t="str">
        <f t="shared" si="546"/>
        <v>Narragansett</v>
      </c>
      <c r="U560" s="238" t="str">
        <f t="shared" si="546"/>
        <v>Newport</v>
      </c>
      <c r="V560" s="238" t="str">
        <f t="shared" si="546"/>
        <v>New Shoreham</v>
      </c>
      <c r="W560" s="238" t="str">
        <f t="shared" si="546"/>
        <v>North Kingstown</v>
      </c>
      <c r="X560" s="238" t="str">
        <f t="shared" si="546"/>
        <v>North Providence</v>
      </c>
      <c r="Y560" s="238" t="str">
        <f t="shared" si="546"/>
        <v>North Smithfield</v>
      </c>
      <c r="Z560" s="238" t="str">
        <f t="shared" si="546"/>
        <v>Pawtucket</v>
      </c>
      <c r="AA560" s="238" t="str">
        <f t="shared" si="546"/>
        <v>Portsmouth</v>
      </c>
      <c r="AB560" s="238" t="str">
        <f t="shared" si="546"/>
        <v>Providence</v>
      </c>
      <c r="AC560" s="238" t="str">
        <f t="shared" si="546"/>
        <v>Scituate</v>
      </c>
      <c r="AD560" s="238" t="str">
        <f t="shared" si="546"/>
        <v>Smithfield</v>
      </c>
      <c r="AE560" s="238" t="str">
        <f t="shared" si="546"/>
        <v>South Kingstown</v>
      </c>
      <c r="AF560" s="238" t="str">
        <f t="shared" si="546"/>
        <v>Tiverton</v>
      </c>
      <c r="AG560" s="238" t="str">
        <f t="shared" si="546"/>
        <v>Warwick</v>
      </c>
      <c r="AH560" s="238" t="str">
        <f t="shared" si="546"/>
        <v>Westerly</v>
      </c>
      <c r="AI560" s="238" t="str">
        <f t="shared" si="546"/>
        <v>W Warwick</v>
      </c>
      <c r="AJ560" s="238" t="str">
        <f t="shared" si="546"/>
        <v>Woonsocket</v>
      </c>
      <c r="AK560" s="238" t="str">
        <f t="shared" ref="AK560:BG560" si="547">VLOOKUP(AK559,num,15,FALSE)</f>
        <v>Davies</v>
      </c>
      <c r="AL560" s="238" t="str">
        <f t="shared" si="547"/>
        <v>Deaf</v>
      </c>
      <c r="AM560" s="238" t="str">
        <f t="shared" si="547"/>
        <v>Metropolitan C&amp;TC</v>
      </c>
      <c r="AN560" s="238" t="str">
        <f t="shared" si="547"/>
        <v>Highlander</v>
      </c>
      <c r="AO560" s="238" t="str">
        <f t="shared" si="547"/>
        <v>New England Laborers</v>
      </c>
      <c r="AP560" s="238" t="str">
        <f t="shared" si="547"/>
        <v>Cuffee</v>
      </c>
      <c r="AQ560" s="238" t="str">
        <f t="shared" si="547"/>
        <v>Kingston Hill</v>
      </c>
      <c r="AR560" s="238" t="str">
        <f t="shared" si="547"/>
        <v>International</v>
      </c>
      <c r="AS560" s="238" t="str">
        <f t="shared" si="547"/>
        <v>Blackstone</v>
      </c>
      <c r="AT560" s="238" t="str">
        <f t="shared" si="547"/>
        <v>Compass</v>
      </c>
      <c r="AU560" s="238" t="str">
        <f t="shared" si="547"/>
        <v>Times 2</v>
      </c>
      <c r="AV560" s="238" t="str">
        <f t="shared" si="547"/>
        <v>ACES</v>
      </c>
      <c r="AW560" s="238" t="str">
        <f t="shared" si="547"/>
        <v>Beacon</v>
      </c>
      <c r="AX560" s="238" t="str">
        <f t="shared" si="547"/>
        <v>Learning Community</v>
      </c>
      <c r="AY560" s="238" t="str">
        <f t="shared" si="547"/>
        <v>Segue</v>
      </c>
      <c r="AZ560" s="238" t="str">
        <f t="shared" si="547"/>
        <v>RIMA-BV</v>
      </c>
      <c r="BA560" s="238" t="str">
        <f t="shared" ref="BA560:BB560" si="548">VLOOKUP(BA559,num,15,FALSE)</f>
        <v>Greene</v>
      </c>
      <c r="BB560" s="238" t="str">
        <f t="shared" si="548"/>
        <v>Trinity</v>
      </c>
      <c r="BC560" s="238" t="s">
        <v>1498</v>
      </c>
      <c r="BD560" s="238" t="str">
        <f t="shared" si="547"/>
        <v>Bristol-Warren</v>
      </c>
      <c r="BE560" s="238" t="str">
        <f t="shared" si="547"/>
        <v>Exeter-W. Greenwich</v>
      </c>
      <c r="BF560" s="238" t="str">
        <f t="shared" si="547"/>
        <v>Chariho</v>
      </c>
      <c r="BG560" s="238" t="str">
        <f t="shared" si="547"/>
        <v>Foster-Glocester</v>
      </c>
      <c r="BH560" s="38"/>
    </row>
    <row r="561" spans="1:89" s="29" customFormat="1" ht="22.9" customHeight="1">
      <c r="A561" s="243"/>
      <c r="B561" s="228"/>
      <c r="C561" s="228"/>
      <c r="D561" s="284" t="s">
        <v>557</v>
      </c>
      <c r="E561" s="99" t="b">
        <f t="shared" ref="E561:AJ561" si="549">EXACT(E560,E562)</f>
        <v>1</v>
      </c>
      <c r="F561" s="99" t="b">
        <f t="shared" si="549"/>
        <v>1</v>
      </c>
      <c r="G561" s="99" t="b">
        <f t="shared" si="549"/>
        <v>1</v>
      </c>
      <c r="H561" s="99" t="b">
        <f t="shared" si="549"/>
        <v>1</v>
      </c>
      <c r="I561" s="99" t="b">
        <f t="shared" si="549"/>
        <v>1</v>
      </c>
      <c r="J561" s="99" t="b">
        <f t="shared" si="549"/>
        <v>1</v>
      </c>
      <c r="K561" s="99" t="b">
        <f t="shared" si="549"/>
        <v>1</v>
      </c>
      <c r="L561" s="99" t="b">
        <f t="shared" si="549"/>
        <v>1</v>
      </c>
      <c r="M561" s="99" t="b">
        <f t="shared" si="549"/>
        <v>1</v>
      </c>
      <c r="N561" s="99" t="b">
        <f t="shared" si="549"/>
        <v>1</v>
      </c>
      <c r="O561" s="99" t="b">
        <f t="shared" si="549"/>
        <v>1</v>
      </c>
      <c r="P561" s="99" t="b">
        <f t="shared" si="549"/>
        <v>1</v>
      </c>
      <c r="Q561" s="99" t="b">
        <f t="shared" si="549"/>
        <v>1</v>
      </c>
      <c r="R561" s="99" t="b">
        <f t="shared" si="549"/>
        <v>1</v>
      </c>
      <c r="S561" s="99" t="b">
        <f t="shared" si="549"/>
        <v>1</v>
      </c>
      <c r="T561" s="99" t="b">
        <f t="shared" si="549"/>
        <v>1</v>
      </c>
      <c r="U561" s="99" t="b">
        <f t="shared" si="549"/>
        <v>1</v>
      </c>
      <c r="V561" s="99" t="b">
        <f t="shared" si="549"/>
        <v>1</v>
      </c>
      <c r="W561" s="99" t="b">
        <f t="shared" si="549"/>
        <v>1</v>
      </c>
      <c r="X561" s="99" t="b">
        <f t="shared" si="549"/>
        <v>1</v>
      </c>
      <c r="Y561" s="99" t="b">
        <f t="shared" si="549"/>
        <v>1</v>
      </c>
      <c r="Z561" s="99" t="b">
        <f t="shared" si="549"/>
        <v>1</v>
      </c>
      <c r="AA561" s="99" t="b">
        <f t="shared" si="549"/>
        <v>1</v>
      </c>
      <c r="AB561" s="99" t="b">
        <f t="shared" si="549"/>
        <v>1</v>
      </c>
      <c r="AC561" s="99" t="b">
        <f t="shared" si="549"/>
        <v>1</v>
      </c>
      <c r="AD561" s="99" t="b">
        <f t="shared" si="549"/>
        <v>1</v>
      </c>
      <c r="AE561" s="99" t="b">
        <f t="shared" si="549"/>
        <v>1</v>
      </c>
      <c r="AF561" s="99" t="b">
        <f t="shared" si="549"/>
        <v>1</v>
      </c>
      <c r="AG561" s="99" t="b">
        <f t="shared" si="549"/>
        <v>1</v>
      </c>
      <c r="AH561" s="99" t="b">
        <f t="shared" si="549"/>
        <v>1</v>
      </c>
      <c r="AI561" s="99" t="b">
        <f t="shared" si="549"/>
        <v>1</v>
      </c>
      <c r="AJ561" s="99" t="b">
        <f t="shared" si="549"/>
        <v>1</v>
      </c>
      <c r="AK561" s="99" t="b">
        <f t="shared" ref="AK561:BH561" si="550">EXACT(AK560,AK562)</f>
        <v>1</v>
      </c>
      <c r="AL561" s="99" t="b">
        <f t="shared" si="550"/>
        <v>1</v>
      </c>
      <c r="AM561" s="99" t="b">
        <f t="shared" si="550"/>
        <v>1</v>
      </c>
      <c r="AN561" s="99" t="b">
        <f t="shared" si="550"/>
        <v>1</v>
      </c>
      <c r="AO561" s="99" t="b">
        <f t="shared" si="550"/>
        <v>1</v>
      </c>
      <c r="AP561" s="99" t="b">
        <f t="shared" si="550"/>
        <v>1</v>
      </c>
      <c r="AQ561" s="99" t="b">
        <f t="shared" si="550"/>
        <v>1</v>
      </c>
      <c r="AR561" s="99" t="b">
        <f t="shared" si="550"/>
        <v>1</v>
      </c>
      <c r="AS561" s="99" t="b">
        <f t="shared" si="550"/>
        <v>1</v>
      </c>
      <c r="AT561" s="99" t="b">
        <f t="shared" si="550"/>
        <v>1</v>
      </c>
      <c r="AU561" s="99" t="b">
        <f t="shared" si="550"/>
        <v>1</v>
      </c>
      <c r="AV561" s="99" t="b">
        <f t="shared" si="550"/>
        <v>1</v>
      </c>
      <c r="AW561" s="99" t="b">
        <f t="shared" si="550"/>
        <v>1</v>
      </c>
      <c r="AX561" s="99" t="b">
        <f t="shared" si="550"/>
        <v>1</v>
      </c>
      <c r="AY561" s="99" t="b">
        <f t="shared" si="550"/>
        <v>1</v>
      </c>
      <c r="AZ561" s="99" t="b">
        <f t="shared" si="550"/>
        <v>1</v>
      </c>
      <c r="BA561" s="99" t="b">
        <f t="shared" ref="BA561:BC561" si="551">EXACT(BA560,BA562)</f>
        <v>1</v>
      </c>
      <c r="BB561" s="99" t="b">
        <f t="shared" si="551"/>
        <v>1</v>
      </c>
      <c r="BC561" s="99" t="b">
        <f t="shared" si="551"/>
        <v>0</v>
      </c>
      <c r="BD561" s="99" t="b">
        <f t="shared" si="550"/>
        <v>0</v>
      </c>
      <c r="BE561" s="99" t="b">
        <f t="shared" si="550"/>
        <v>1</v>
      </c>
      <c r="BF561" s="99" t="b">
        <f t="shared" si="550"/>
        <v>1</v>
      </c>
      <c r="BG561" s="99" t="b">
        <f t="shared" si="550"/>
        <v>1</v>
      </c>
      <c r="BH561" s="99" t="b">
        <f t="shared" si="550"/>
        <v>1</v>
      </c>
    </row>
    <row r="562" spans="1:89" s="30" customFormat="1" ht="22.9" customHeight="1">
      <c r="A562" s="207"/>
      <c r="B562" s="38" t="s">
        <v>46</v>
      </c>
      <c r="C562" s="245" t="s">
        <v>556</v>
      </c>
      <c r="D562" s="501" t="s">
        <v>46</v>
      </c>
      <c r="E562" s="497" t="s">
        <v>510</v>
      </c>
      <c r="F562" s="497" t="s">
        <v>514</v>
      </c>
      <c r="G562" s="497" t="s">
        <v>515</v>
      </c>
      <c r="H562" s="497" t="s">
        <v>516</v>
      </c>
      <c r="I562" s="497" t="s">
        <v>517</v>
      </c>
      <c r="J562" s="497" t="s">
        <v>518</v>
      </c>
      <c r="K562" s="497" t="s">
        <v>545</v>
      </c>
      <c r="L562" s="497" t="s">
        <v>519</v>
      </c>
      <c r="M562" s="497" t="s">
        <v>520</v>
      </c>
      <c r="N562" s="497" t="s">
        <v>547</v>
      </c>
      <c r="O562" s="497" t="s">
        <v>523</v>
      </c>
      <c r="P562" s="497" t="s">
        <v>524</v>
      </c>
      <c r="Q562" s="497" t="s">
        <v>548</v>
      </c>
      <c r="R562" s="497" t="s">
        <v>527</v>
      </c>
      <c r="S562" s="497" t="s">
        <v>529</v>
      </c>
      <c r="T562" s="497" t="s">
        <v>530</v>
      </c>
      <c r="U562" s="497" t="s">
        <v>549</v>
      </c>
      <c r="V562" s="497" t="s">
        <v>532</v>
      </c>
      <c r="W562" s="497" t="s">
        <v>533</v>
      </c>
      <c r="X562" s="497" t="s">
        <v>688</v>
      </c>
      <c r="Y562" s="497" t="s">
        <v>550</v>
      </c>
      <c r="Z562" s="497" t="s">
        <v>534</v>
      </c>
      <c r="AA562" s="497" t="s">
        <v>535</v>
      </c>
      <c r="AB562" s="497" t="s">
        <v>536</v>
      </c>
      <c r="AC562" s="497" t="s">
        <v>551</v>
      </c>
      <c r="AD562" s="497" t="s">
        <v>538</v>
      </c>
      <c r="AE562" s="497" t="s">
        <v>539</v>
      </c>
      <c r="AF562" s="497" t="s">
        <v>540</v>
      </c>
      <c r="AG562" s="497" t="s">
        <v>553</v>
      </c>
      <c r="AH562" s="497" t="s">
        <v>554</v>
      </c>
      <c r="AI562" s="497" t="s">
        <v>541</v>
      </c>
      <c r="AJ562" s="497" t="s">
        <v>555</v>
      </c>
      <c r="AK562" s="497" t="s">
        <v>562</v>
      </c>
      <c r="AL562" s="497" t="s">
        <v>563</v>
      </c>
      <c r="AM562" s="497" t="s">
        <v>528</v>
      </c>
      <c r="AN562" s="497" t="s">
        <v>692</v>
      </c>
      <c r="AO562" s="497" t="s">
        <v>531</v>
      </c>
      <c r="AP562" s="497" t="s">
        <v>544</v>
      </c>
      <c r="AQ562" s="497" t="s">
        <v>525</v>
      </c>
      <c r="AR562" s="497" t="s">
        <v>522</v>
      </c>
      <c r="AS562" s="497" t="s">
        <v>512</v>
      </c>
      <c r="AT562" s="497" t="s">
        <v>543</v>
      </c>
      <c r="AU562" s="497" t="s">
        <v>552</v>
      </c>
      <c r="AV562" s="497" t="s">
        <v>1475</v>
      </c>
      <c r="AW562" s="497" t="s">
        <v>511</v>
      </c>
      <c r="AX562" s="497" t="s">
        <v>526</v>
      </c>
      <c r="AY562" s="497" t="s">
        <v>537</v>
      </c>
      <c r="AZ562" s="497" t="s">
        <v>689</v>
      </c>
      <c r="BA562" s="497" t="s">
        <v>1473</v>
      </c>
      <c r="BB562" s="497" t="s">
        <v>1474</v>
      </c>
      <c r="BC562" s="497" t="s">
        <v>513</v>
      </c>
      <c r="BD562" s="497" t="s">
        <v>1498</v>
      </c>
      <c r="BE562" s="497" t="s">
        <v>546</v>
      </c>
      <c r="BF562" s="497" t="s">
        <v>542</v>
      </c>
      <c r="BG562" s="497" t="s">
        <v>521</v>
      </c>
      <c r="BH562" s="497"/>
    </row>
    <row r="563" spans="1:89" s="234" customFormat="1">
      <c r="A563" s="249">
        <f>LEFT(B563,2)*100</f>
        <v>0</v>
      </c>
      <c r="B563" s="265" t="s">
        <v>470</v>
      </c>
      <c r="C563" s="266" t="b">
        <f>EXACT(D563,B563)</f>
        <v>1</v>
      </c>
      <c r="D563" s="499" t="s">
        <v>470</v>
      </c>
      <c r="E563" s="498">
        <v>7064872.8400000008</v>
      </c>
      <c r="F563" s="498">
        <v>7403189.8199999984</v>
      </c>
      <c r="G563" s="498">
        <v>12836902.960000003</v>
      </c>
      <c r="H563" s="498">
        <v>10474059.580000004</v>
      </c>
      <c r="I563" s="500">
        <v>22652555.119999997</v>
      </c>
      <c r="J563" s="498">
        <v>11780361.269999994</v>
      </c>
      <c r="K563" s="498">
        <v>6625000.2499999991</v>
      </c>
      <c r="L563" s="498">
        <v>20605015.320000004</v>
      </c>
      <c r="M563" s="498">
        <v>1226617.1099999999</v>
      </c>
      <c r="N563" s="498">
        <v>1740699.1999999995</v>
      </c>
      <c r="O563" s="498">
        <v>4330874.8100000005</v>
      </c>
      <c r="P563" s="498">
        <v>11738470.499999996</v>
      </c>
      <c r="Q563" s="498">
        <v>10773040.180000002</v>
      </c>
      <c r="R563" s="498">
        <v>2512291.2200000007</v>
      </c>
      <c r="S563" s="498">
        <v>8654684.2400000002</v>
      </c>
      <c r="T563" s="498">
        <v>4296152.0300000012</v>
      </c>
      <c r="U563" s="498">
        <v>7658859.2599999979</v>
      </c>
      <c r="V563" s="498">
        <v>847226.14</v>
      </c>
      <c r="W563" s="498">
        <v>9549054.5400000028</v>
      </c>
      <c r="X563" s="498">
        <v>9883562.75</v>
      </c>
      <c r="Y563" s="498">
        <v>5531774.3800000008</v>
      </c>
      <c r="Z563" s="498">
        <v>22211846.48</v>
      </c>
      <c r="AA563" s="498">
        <v>8860682.4999999981</v>
      </c>
      <c r="AB563" s="498">
        <v>95665088</v>
      </c>
      <c r="AC563" s="498">
        <v>4368331.6399999997</v>
      </c>
      <c r="AD563" s="498">
        <v>6558219.9199999971</v>
      </c>
      <c r="AE563" s="498">
        <v>11510555.949999994</v>
      </c>
      <c r="AF563" s="498">
        <v>7226667.8700000001</v>
      </c>
      <c r="AG563" s="498">
        <v>23375513.600000005</v>
      </c>
      <c r="AH563" s="498">
        <v>10749832.059999995</v>
      </c>
      <c r="AI563" s="498">
        <v>9395268.6699999981</v>
      </c>
      <c r="AJ563" s="498">
        <v>15217827.700000007</v>
      </c>
      <c r="AK563" s="498">
        <v>2693222.85</v>
      </c>
      <c r="AL563" s="498">
        <v>1033416.0599999998</v>
      </c>
      <c r="AM563" s="498">
        <v>4026446.1599999997</v>
      </c>
      <c r="AN563" s="498">
        <v>1362991.93</v>
      </c>
      <c r="AO563" s="498">
        <v>682006.50999999989</v>
      </c>
      <c r="AP563" s="498">
        <v>1713733.1900000004</v>
      </c>
      <c r="AQ563" s="498">
        <v>699861.51</v>
      </c>
      <c r="AR563" s="498">
        <v>995398</v>
      </c>
      <c r="AS563" s="498">
        <v>514779.18999999989</v>
      </c>
      <c r="AT563" s="498">
        <v>531639.1</v>
      </c>
      <c r="AU563" s="498">
        <v>2078785.7400000002</v>
      </c>
      <c r="AV563" s="498">
        <v>623061.57999999996</v>
      </c>
      <c r="AW563" s="498">
        <v>565085.44999999995</v>
      </c>
      <c r="AX563" s="498">
        <v>1855025.2299999995</v>
      </c>
      <c r="AY563" s="498">
        <v>398379</v>
      </c>
      <c r="AZ563" s="498">
        <v>1647501.71</v>
      </c>
      <c r="BA563" s="498">
        <v>596796.92000000004</v>
      </c>
      <c r="BB563" s="498">
        <v>476130.27999999997</v>
      </c>
      <c r="BC563" s="498">
        <v>706356.01</v>
      </c>
      <c r="BD563" s="498">
        <v>10500974.899999995</v>
      </c>
      <c r="BE563" s="498">
        <v>7860127.1000000015</v>
      </c>
      <c r="BF563" s="498">
        <v>11836495.069999991</v>
      </c>
      <c r="BG563" s="498">
        <v>4168912.1000000006</v>
      </c>
      <c r="BH563" s="498">
        <v>450892223.49999994</v>
      </c>
      <c r="BJ563" s="427">
        <f t="shared" ref="BJ563:BJ590" si="552">ROUNDUP(MIN($AN563:$BC563),-3)</f>
        <v>399000</v>
      </c>
      <c r="BK563" s="427">
        <f t="shared" ref="BK563:BK590" si="553">ROUNDUP(MAX($AN563:$BC563),-3)</f>
        <v>2079000</v>
      </c>
      <c r="BL563" s="427">
        <f t="shared" ref="BL563:BL590" si="554">IF(ISERROR(ROUNDUP(AVERAGE($AN563:$BC563),-3))=TRUE,0,ROUNDUP(AVERAGE($AN563:$BC563),-3))</f>
        <v>966000</v>
      </c>
      <c r="BM563" s="427">
        <f t="shared" ref="BM563:BM590" si="555">ROUNDUP(MIN($BD563:$BG563),-3)</f>
        <v>4169000</v>
      </c>
      <c r="BN563" s="427">
        <f t="shared" ref="BN563:BN590" si="556">ROUNDUP(MAX($BD563:$BG563),-3)</f>
        <v>11837000</v>
      </c>
      <c r="BO563" s="427">
        <f t="shared" ref="BO563:BO590" si="557">IF(ISERROR(ROUNDUP(AVERAGE($BD563:$BG563),-3))=TRUE,0,ROUNDUP(AVERAGE($BD563:$BG563),-3))</f>
        <v>8592000</v>
      </c>
      <c r="BP563" s="427">
        <f t="shared" ref="BP563:BP590" si="558">ROUNDUP(MIN($AK563:$AM563),-3)</f>
        <v>1034000</v>
      </c>
      <c r="BQ563" s="427">
        <f t="shared" ref="BQ563:BQ590" si="559">ROUNDUP(MAX($AK563:$AM563),-3)</f>
        <v>4027000</v>
      </c>
      <c r="BR563" s="427">
        <f t="shared" ref="BR563:BR590" si="560">IF(ISERROR(ROUNDUP(AVERAGE($AK563:$AM563),-3))=TRUE,0,ROUNDUP(AVERAGE($AK563:$AM563),-3))</f>
        <v>2585000</v>
      </c>
      <c r="BS563" s="427">
        <f t="shared" ref="BS563:BS590" si="561">ROUNDUP(MIN($E563,$F563,$H563,$J563,$K563,$M563,$N563,$O563,$Q563,$R563,$S563,$T563,$V563,$W563,$Y563,$AA563,$AC563,$AD563,$AE563,$AF563,$AH563),-3)</f>
        <v>848000</v>
      </c>
      <c r="BT563" s="427">
        <f t="shared" ref="BT563:BT590" si="562">ROUNDUP(MAX($E563,$F563,$H563,$J563,$K563,$M563,$N563,$O563,$Q563,$R563,$S563,$T563,$V563,$W563,$Y563,$AA563,$AC563,$AD563,$AE563,$AF563,$AH563),-3)</f>
        <v>11781000</v>
      </c>
      <c r="BU563" s="427">
        <f t="shared" ref="BU563:BU590" si="563">IF(ISERROR(ROUNDUP(AVERAGE($E563, $F563, $H563, $J563,$K563, $M563, $O563,$Q563,$R563,$S563,$T563,$V563,$W563,$Y563,$AA563,$AC563,$AD563,$AE563,$AF563,$AH563),-3))=TRUE,0,ROUNDUP(AVERAGE($E563, $F563, $H563, $J563,$K563, $M563, $O563,$Q563,$R563,$S563,$T563,$V563,$W563,$Y563,$AA563,$AC563,$AD563,$AE563,$AF563,$AH563),-3))</f>
        <v>7018000</v>
      </c>
      <c r="BV563" s="427">
        <f t="shared" ref="BV563:BV590" si="564">ROUNDUP(MIN($G563,$Z563,$AB563,$AJ563),-3)</f>
        <v>12837000</v>
      </c>
      <c r="BW563" s="427">
        <f t="shared" ref="BW563:BW590" si="565">ROUNDUP(MAX($G563,$Z563,$AB563,$AJ563),-3)</f>
        <v>95666000</v>
      </c>
      <c r="BX563" s="427">
        <f t="shared" ref="BX563:BX590" si="566">IF(ISERROR(ROUNDUP(AVERAGE($G563,$Z563, $AB563,$AJ563),-3))=TRUE,0,ROUNDUP(AVERAGE($G563,$Z563, $AB563,$AJ563),-3))</f>
        <v>36483000</v>
      </c>
      <c r="BY563" s="427">
        <f t="shared" ref="BY563:BY590" si="567">ROUNDUP(MIN($I563,$L563,$P563,$U563,$X563,$AG563,$AI563),-3)</f>
        <v>7659000</v>
      </c>
      <c r="BZ563" s="427">
        <f t="shared" ref="BZ563:BZ590" si="568">ROUNDUP(MAX($I563,$L563,$P563,$U563,$X563,$AG563,$AI563),-3)</f>
        <v>23376000</v>
      </c>
      <c r="CA563" s="427">
        <f t="shared" ref="CA563:CA590" si="569">IF(ISERROR(ROUNDUP(AVERAGE($I563, $L563, $P563, $U563,$X563,$AG563, $AI563),-3))=TRUE,0,ROUNDUP(AVERAGE($I563, $L563, $P563,$U563, $X563,$AG563, $AI563),-3))</f>
        <v>15045000</v>
      </c>
      <c r="CB563" s="233">
        <f t="shared" ref="CB563:CB590" si="570">ROUNDUP(MIN($E563:$BG563),-3)</f>
        <v>399000</v>
      </c>
      <c r="CC563" s="233">
        <f t="shared" ref="CC563:CC590" si="571">ROUNDUP(MAX($E563:$BG563),-3)</f>
        <v>95666000</v>
      </c>
      <c r="CD563" s="233">
        <f t="shared" ref="CD563:CD590" si="572">IF(ISERROR(ROUNDUP(AVERAGE($E563:$BG563),-3))=TRUE,0,ROUNDUP(AVERAGE($E563:$BG563),-3))</f>
        <v>8199000</v>
      </c>
      <c r="CE563" s="428">
        <f t="shared" ref="CE563" si="573">COUNT(E563:BG563)</f>
        <v>55</v>
      </c>
      <c r="CF563" s="426">
        <f t="shared" ref="CF563:CF590" si="574">COUNT($AN563:$BC563)</f>
        <v>16</v>
      </c>
      <c r="CG563" s="426">
        <f t="shared" ref="CG563:CG590" si="575">COUNT($BD563:$BG563)</f>
        <v>4</v>
      </c>
      <c r="CH563" s="426">
        <f t="shared" ref="CH563:CH590" si="576">COUNT($AK563:$AM563)</f>
        <v>3</v>
      </c>
      <c r="CI563" s="426">
        <f t="shared" ref="CI563:CI590" si="577">COUNT($E563,$F563,$H563,$J563,$K563,$M563,$N563,$O563,$Q563,$R563,$S563,$T563,$V563,$W563,$Y563,$AA563,$AC563,$AD563,$AE563,$AF563,$AH563)</f>
        <v>21</v>
      </c>
      <c r="CJ563" s="426">
        <f t="shared" ref="CJ563:CJ590" si="578">COUNT($G563,$Z563,$AB563,$AJ563)</f>
        <v>4</v>
      </c>
      <c r="CK563" s="426">
        <f t="shared" ref="CK563:CK588" si="579">COUNT($I563,$L732,$P732,$U563,$X563,$AG563,$AI563)</f>
        <v>5</v>
      </c>
    </row>
    <row r="564" spans="1:89" s="234" customFormat="1">
      <c r="A564" s="249">
        <f>LEFT(B564,2)*100</f>
        <v>1100</v>
      </c>
      <c r="B564" s="265" t="s">
        <v>471</v>
      </c>
      <c r="C564" s="266" t="b">
        <f t="shared" ref="C564:C590" si="580">EXACT(D564,B564)</f>
        <v>1</v>
      </c>
      <c r="D564" s="499" t="s">
        <v>471</v>
      </c>
      <c r="E564" s="498">
        <v>24767786.679999996</v>
      </c>
      <c r="F564" s="498">
        <v>15933867.459999992</v>
      </c>
      <c r="G564" s="498">
        <v>23171090.530000005</v>
      </c>
      <c r="H564" s="498">
        <v>39374155.899999961</v>
      </c>
      <c r="I564" s="500">
        <v>76113367.020000011</v>
      </c>
      <c r="J564" s="498">
        <v>29442895.700000003</v>
      </c>
      <c r="K564" s="498">
        <v>17933082.579999991</v>
      </c>
      <c r="L564" s="498">
        <v>33153739.589999996</v>
      </c>
      <c r="M564" s="498">
        <v>2161655.6</v>
      </c>
      <c r="N564" s="498">
        <v>4338711.0899999989</v>
      </c>
      <c r="O564" s="498">
        <v>4393967.2</v>
      </c>
      <c r="P564" s="498">
        <v>23400030.73</v>
      </c>
      <c r="Q564" s="498">
        <v>26382294.540000007</v>
      </c>
      <c r="R564" s="498">
        <v>2958238.7800000007</v>
      </c>
      <c r="S564" s="498">
        <v>19194185.790000003</v>
      </c>
      <c r="T564" s="498">
        <v>12788924.51</v>
      </c>
      <c r="U564" s="498">
        <v>18953546</v>
      </c>
      <c r="V564" s="498">
        <v>2371399.37</v>
      </c>
      <c r="W564" s="498">
        <v>31217352.260000005</v>
      </c>
      <c r="X564" s="498">
        <v>24373824.710000012</v>
      </c>
      <c r="Y564" s="498">
        <v>11660250.190000003</v>
      </c>
      <c r="Z564" s="498">
        <v>58140429.529999971</v>
      </c>
      <c r="AA564" s="498">
        <v>19168008.259999994</v>
      </c>
      <c r="AB564" s="498">
        <v>152971828.09000006</v>
      </c>
      <c r="AC564" s="498">
        <v>12557571.48</v>
      </c>
      <c r="AD564" s="498">
        <v>17581359.549999997</v>
      </c>
      <c r="AE564" s="498">
        <v>30558990.890000019</v>
      </c>
      <c r="AF564" s="498">
        <v>14230282.950000005</v>
      </c>
      <c r="AG564" s="498">
        <v>88438982.030000061</v>
      </c>
      <c r="AH564" s="498">
        <v>27428631.359999988</v>
      </c>
      <c r="AI564" s="498">
        <v>27708535.359999996</v>
      </c>
      <c r="AJ564" s="498">
        <v>38274231.589999989</v>
      </c>
      <c r="AK564" s="498">
        <v>7600134.9599999944</v>
      </c>
      <c r="AL564" s="498">
        <v>2495306.2299999986</v>
      </c>
      <c r="AM564" s="498">
        <v>4284613.9400000004</v>
      </c>
      <c r="AN564" s="498">
        <v>2259297.42</v>
      </c>
      <c r="AO564" s="498">
        <v>1148650.3400000003</v>
      </c>
      <c r="AP564" s="498">
        <v>4347055.7499999991</v>
      </c>
      <c r="AQ564" s="498">
        <v>920822.82999999973</v>
      </c>
      <c r="AR564" s="498">
        <v>2197810.71</v>
      </c>
      <c r="AS564" s="498">
        <v>855465.38</v>
      </c>
      <c r="AT564" s="498">
        <v>992638.7899999998</v>
      </c>
      <c r="AU564" s="498">
        <v>4164364.5599999996</v>
      </c>
      <c r="AV564" s="498">
        <v>1792215.8700000003</v>
      </c>
      <c r="AW564" s="498">
        <v>1556041.3099999998</v>
      </c>
      <c r="AX564" s="498">
        <v>3150964.32</v>
      </c>
      <c r="AY564" s="498">
        <v>1075029.54</v>
      </c>
      <c r="AZ564" s="498">
        <v>2332425.6800000002</v>
      </c>
      <c r="BA564" s="498">
        <v>772925.06000000029</v>
      </c>
      <c r="BB564" s="498">
        <v>238654.96000000002</v>
      </c>
      <c r="BC564" s="498">
        <v>513454.85</v>
      </c>
      <c r="BD564" s="498">
        <v>24122900.500000004</v>
      </c>
      <c r="BE564" s="498">
        <v>16085008.009999996</v>
      </c>
      <c r="BF564" s="498">
        <v>27238712.979999989</v>
      </c>
      <c r="BG564" s="498">
        <v>9064397.4600000009</v>
      </c>
      <c r="BH564" s="498">
        <v>1050352108.7700001</v>
      </c>
      <c r="BJ564" s="427">
        <f t="shared" si="552"/>
        <v>239000</v>
      </c>
      <c r="BK564" s="427">
        <f t="shared" si="553"/>
        <v>4348000</v>
      </c>
      <c r="BL564" s="427">
        <f t="shared" si="554"/>
        <v>1770000</v>
      </c>
      <c r="BM564" s="427">
        <f t="shared" si="555"/>
        <v>9065000</v>
      </c>
      <c r="BN564" s="427">
        <f t="shared" si="556"/>
        <v>27239000</v>
      </c>
      <c r="BO564" s="427">
        <f t="shared" si="557"/>
        <v>19128000</v>
      </c>
      <c r="BP564" s="427">
        <f t="shared" si="558"/>
        <v>2496000</v>
      </c>
      <c r="BQ564" s="427">
        <f t="shared" si="559"/>
        <v>7601000</v>
      </c>
      <c r="BR564" s="427">
        <f t="shared" si="560"/>
        <v>4794000</v>
      </c>
      <c r="BS564" s="427">
        <f t="shared" si="561"/>
        <v>2162000</v>
      </c>
      <c r="BT564" s="427">
        <f t="shared" si="562"/>
        <v>39375000</v>
      </c>
      <c r="BU564" s="427">
        <f t="shared" si="563"/>
        <v>18106000</v>
      </c>
      <c r="BV564" s="427">
        <f t="shared" si="564"/>
        <v>23172000</v>
      </c>
      <c r="BW564" s="427">
        <f t="shared" si="565"/>
        <v>152972000</v>
      </c>
      <c r="BX564" s="427">
        <f t="shared" si="566"/>
        <v>68140000</v>
      </c>
      <c r="BY564" s="427">
        <f t="shared" si="567"/>
        <v>18954000</v>
      </c>
      <c r="BZ564" s="427">
        <f t="shared" si="568"/>
        <v>88439000</v>
      </c>
      <c r="CA564" s="427">
        <f t="shared" si="569"/>
        <v>41735000</v>
      </c>
      <c r="CB564" s="233">
        <f t="shared" si="570"/>
        <v>239000</v>
      </c>
      <c r="CC564" s="233">
        <f t="shared" si="571"/>
        <v>152972000</v>
      </c>
      <c r="CD564" s="233">
        <f t="shared" si="572"/>
        <v>19098000</v>
      </c>
      <c r="CE564" s="428">
        <f t="shared" ref="CE564:CE590" si="581">COUNT(E564:BG564)</f>
        <v>55</v>
      </c>
      <c r="CF564" s="426">
        <f t="shared" si="574"/>
        <v>16</v>
      </c>
      <c r="CG564" s="426">
        <f t="shared" si="575"/>
        <v>4</v>
      </c>
      <c r="CH564" s="426">
        <f t="shared" si="576"/>
        <v>3</v>
      </c>
      <c r="CI564" s="426">
        <f t="shared" si="577"/>
        <v>21</v>
      </c>
      <c r="CJ564" s="426">
        <f t="shared" si="578"/>
        <v>4</v>
      </c>
      <c r="CK564" s="426">
        <f t="shared" si="579"/>
        <v>5</v>
      </c>
    </row>
    <row r="565" spans="1:89" s="234" customFormat="1" ht="24">
      <c r="A565" s="249">
        <f t="shared" ref="A565:A588" si="582">LEFT(B565,2)*100</f>
        <v>1500</v>
      </c>
      <c r="B565" s="265" t="s">
        <v>472</v>
      </c>
      <c r="C565" s="266" t="b">
        <f t="shared" si="580"/>
        <v>1</v>
      </c>
      <c r="D565" s="499" t="s">
        <v>472</v>
      </c>
      <c r="E565" s="498">
        <v>944448.19000000018</v>
      </c>
      <c r="F565" s="498">
        <v>486995.71</v>
      </c>
      <c r="G565" s="498">
        <v>981996.16999999969</v>
      </c>
      <c r="H565" s="498">
        <v>1000373.14</v>
      </c>
      <c r="I565" s="500">
        <v>2842511.0700000008</v>
      </c>
      <c r="J565" s="498">
        <v>1220824.05</v>
      </c>
      <c r="K565" s="498">
        <v>550023.87</v>
      </c>
      <c r="L565" s="498">
        <v>1251976.6100000003</v>
      </c>
      <c r="M565" s="498"/>
      <c r="N565" s="498"/>
      <c r="O565" s="498"/>
      <c r="P565" s="498">
        <v>733770.35000000009</v>
      </c>
      <c r="Q565" s="498">
        <v>765189.81</v>
      </c>
      <c r="R565" s="498">
        <v>100312.07999999999</v>
      </c>
      <c r="S565" s="498">
        <v>718486.35999999987</v>
      </c>
      <c r="T565" s="498">
        <v>365717.79</v>
      </c>
      <c r="U565" s="498">
        <v>492608.47000000009</v>
      </c>
      <c r="V565" s="498">
        <v>36217.490000000005</v>
      </c>
      <c r="W565" s="498">
        <v>909393.31</v>
      </c>
      <c r="X565" s="498">
        <v>527958.12</v>
      </c>
      <c r="Y565" s="498">
        <v>474370.64</v>
      </c>
      <c r="Z565" s="498">
        <v>1626174.13</v>
      </c>
      <c r="AA565" s="498">
        <v>824060.03999999992</v>
      </c>
      <c r="AB565" s="498">
        <v>5496843.0200000005</v>
      </c>
      <c r="AC565" s="498">
        <v>391154.72</v>
      </c>
      <c r="AD565" s="498">
        <v>703601.98</v>
      </c>
      <c r="AE565" s="498">
        <v>1086953.26</v>
      </c>
      <c r="AF565" s="498">
        <v>781807.89</v>
      </c>
      <c r="AG565" s="498">
        <v>3304167.75</v>
      </c>
      <c r="AH565" s="498">
        <v>678601.47</v>
      </c>
      <c r="AI565" s="498">
        <v>977345.69</v>
      </c>
      <c r="AJ565" s="498">
        <v>1239050.3499999999</v>
      </c>
      <c r="AK565" s="498">
        <v>729841.56000000041</v>
      </c>
      <c r="AL565" s="498">
        <v>207324.47999999992</v>
      </c>
      <c r="AM565" s="498">
        <v>668408.49000000011</v>
      </c>
      <c r="AN565" s="498"/>
      <c r="AO565" s="498">
        <v>50315.87000000001</v>
      </c>
      <c r="AP565" s="498"/>
      <c r="AQ565" s="498"/>
      <c r="AR565" s="498"/>
      <c r="AS565" s="498">
        <v>157997.16</v>
      </c>
      <c r="AT565" s="498"/>
      <c r="AU565" s="498">
        <v>82656.5</v>
      </c>
      <c r="AV565" s="498">
        <v>129249.98000000001</v>
      </c>
      <c r="AW565" s="498">
        <v>48914.09</v>
      </c>
      <c r="AX565" s="498"/>
      <c r="AY565" s="498">
        <v>54640.100000000006</v>
      </c>
      <c r="AZ565" s="498"/>
      <c r="BA565" s="498">
        <v>73976.98</v>
      </c>
      <c r="BB565" s="498"/>
      <c r="BC565" s="498"/>
      <c r="BD565" s="498">
        <v>745265.93</v>
      </c>
      <c r="BE565" s="498">
        <v>461621.60000000003</v>
      </c>
      <c r="BF565" s="498">
        <v>1064871.5799999998</v>
      </c>
      <c r="BG565" s="498">
        <v>471894.31000000006</v>
      </c>
      <c r="BH565" s="498">
        <v>36459912.159999989</v>
      </c>
      <c r="BJ565" s="427">
        <f t="shared" si="552"/>
        <v>49000</v>
      </c>
      <c r="BK565" s="427">
        <f t="shared" si="553"/>
        <v>158000</v>
      </c>
      <c r="BL565" s="427">
        <f t="shared" si="554"/>
        <v>86000</v>
      </c>
      <c r="BM565" s="427">
        <f t="shared" si="555"/>
        <v>462000</v>
      </c>
      <c r="BN565" s="427">
        <f t="shared" si="556"/>
        <v>1065000</v>
      </c>
      <c r="BO565" s="427">
        <f t="shared" si="557"/>
        <v>686000</v>
      </c>
      <c r="BP565" s="427">
        <f t="shared" si="558"/>
        <v>208000</v>
      </c>
      <c r="BQ565" s="427">
        <f t="shared" si="559"/>
        <v>730000</v>
      </c>
      <c r="BR565" s="427">
        <f t="shared" si="560"/>
        <v>536000</v>
      </c>
      <c r="BS565" s="427">
        <f t="shared" si="561"/>
        <v>37000</v>
      </c>
      <c r="BT565" s="427">
        <f t="shared" si="562"/>
        <v>1221000</v>
      </c>
      <c r="BU565" s="427">
        <f t="shared" si="563"/>
        <v>669000</v>
      </c>
      <c r="BV565" s="427">
        <f t="shared" si="564"/>
        <v>982000</v>
      </c>
      <c r="BW565" s="427">
        <f t="shared" si="565"/>
        <v>5497000</v>
      </c>
      <c r="BX565" s="427">
        <f t="shared" si="566"/>
        <v>2337000</v>
      </c>
      <c r="BY565" s="427">
        <f t="shared" si="567"/>
        <v>493000</v>
      </c>
      <c r="BZ565" s="427">
        <f t="shared" si="568"/>
        <v>3305000</v>
      </c>
      <c r="CA565" s="427">
        <f t="shared" si="569"/>
        <v>1448000</v>
      </c>
      <c r="CB565" s="233">
        <f t="shared" si="570"/>
        <v>37000</v>
      </c>
      <c r="CC565" s="233">
        <f t="shared" si="571"/>
        <v>5497000</v>
      </c>
      <c r="CD565" s="233">
        <f t="shared" si="572"/>
        <v>848000</v>
      </c>
      <c r="CE565" s="428">
        <f t="shared" si="581"/>
        <v>43</v>
      </c>
      <c r="CF565" s="426">
        <f t="shared" si="574"/>
        <v>7</v>
      </c>
      <c r="CG565" s="426">
        <f t="shared" si="575"/>
        <v>4</v>
      </c>
      <c r="CH565" s="426">
        <f t="shared" si="576"/>
        <v>3</v>
      </c>
      <c r="CI565" s="426">
        <f t="shared" si="577"/>
        <v>18</v>
      </c>
      <c r="CJ565" s="426">
        <f t="shared" si="578"/>
        <v>4</v>
      </c>
      <c r="CK565" s="426">
        <f t="shared" si="579"/>
        <v>5</v>
      </c>
    </row>
    <row r="566" spans="1:89" s="234" customFormat="1">
      <c r="A566" s="249">
        <f t="shared" si="582"/>
        <v>1600</v>
      </c>
      <c r="B566" s="265" t="s">
        <v>473</v>
      </c>
      <c r="C566" s="266" t="b">
        <f t="shared" si="580"/>
        <v>1</v>
      </c>
      <c r="D566" s="499" t="s">
        <v>473</v>
      </c>
      <c r="E566" s="498">
        <v>630171.07000000007</v>
      </c>
      <c r="F566" s="498">
        <v>398901.91000000015</v>
      </c>
      <c r="G566" s="498">
        <v>478884.19000000006</v>
      </c>
      <c r="H566" s="498">
        <v>655897.41</v>
      </c>
      <c r="I566" s="500">
        <v>1422855.94</v>
      </c>
      <c r="J566" s="498">
        <v>588455.20000000007</v>
      </c>
      <c r="K566" s="498">
        <v>446937.56999999995</v>
      </c>
      <c r="L566" s="498">
        <v>553606.53000000026</v>
      </c>
      <c r="M566" s="498">
        <v>94548.749999999971</v>
      </c>
      <c r="N566" s="498">
        <v>129488.02</v>
      </c>
      <c r="O566" s="498">
        <v>105888.9</v>
      </c>
      <c r="P566" s="498">
        <v>360553.18999999989</v>
      </c>
      <c r="Q566" s="498">
        <v>558655.46</v>
      </c>
      <c r="R566" s="498">
        <v>52330.379999999983</v>
      </c>
      <c r="S566" s="498">
        <v>294033.69000000006</v>
      </c>
      <c r="T566" s="498">
        <v>284300.5</v>
      </c>
      <c r="U566" s="498">
        <v>411470.92999999993</v>
      </c>
      <c r="V566" s="498">
        <v>99482.340000000011</v>
      </c>
      <c r="W566" s="498">
        <v>832795.98999999987</v>
      </c>
      <c r="X566" s="498">
        <v>451809.24000000005</v>
      </c>
      <c r="Y566" s="498">
        <v>196811.66</v>
      </c>
      <c r="Z566" s="498">
        <v>1288065.1099999994</v>
      </c>
      <c r="AA566" s="498">
        <v>348041.18999999994</v>
      </c>
      <c r="AB566" s="498">
        <v>3643750.71</v>
      </c>
      <c r="AC566" s="498">
        <v>220602.48999999993</v>
      </c>
      <c r="AD566" s="498">
        <v>354648.66999999993</v>
      </c>
      <c r="AE566" s="498">
        <v>587238.28</v>
      </c>
      <c r="AF566" s="498">
        <v>232010.47999999998</v>
      </c>
      <c r="AG566" s="498">
        <v>1966202.3100000003</v>
      </c>
      <c r="AH566" s="498">
        <v>569420.77</v>
      </c>
      <c r="AI566" s="498">
        <v>582077.88</v>
      </c>
      <c r="AJ566" s="498">
        <v>752872.48999999976</v>
      </c>
      <c r="AK566" s="498">
        <v>93064.24</v>
      </c>
      <c r="AL566" s="498">
        <v>85795.090000000026</v>
      </c>
      <c r="AM566" s="498">
        <v>107584.37999999999</v>
      </c>
      <c r="AN566" s="498"/>
      <c r="AO566" s="498"/>
      <c r="AP566" s="498">
        <v>130426.87</v>
      </c>
      <c r="AQ566" s="498"/>
      <c r="AR566" s="498">
        <v>61665.36</v>
      </c>
      <c r="AS566" s="498"/>
      <c r="AT566" s="498"/>
      <c r="AU566" s="498"/>
      <c r="AV566" s="498"/>
      <c r="AW566" s="498"/>
      <c r="AX566" s="498"/>
      <c r="AY566" s="498"/>
      <c r="AZ566" s="498"/>
      <c r="BA566" s="498"/>
      <c r="BB566" s="498"/>
      <c r="BC566" s="498"/>
      <c r="BD566" s="498">
        <v>607953.70999999985</v>
      </c>
      <c r="BE566" s="498">
        <v>237917.58000000002</v>
      </c>
      <c r="BF566" s="498">
        <v>888452.75999999989</v>
      </c>
      <c r="BG566" s="498">
        <v>2790.84</v>
      </c>
      <c r="BH566" s="498">
        <v>21808460.079999998</v>
      </c>
      <c r="BJ566" s="427">
        <f t="shared" si="552"/>
        <v>62000</v>
      </c>
      <c r="BK566" s="427">
        <f t="shared" si="553"/>
        <v>131000</v>
      </c>
      <c r="BL566" s="427">
        <f t="shared" si="554"/>
        <v>97000</v>
      </c>
      <c r="BM566" s="427">
        <f t="shared" si="555"/>
        <v>3000</v>
      </c>
      <c r="BN566" s="427">
        <f t="shared" si="556"/>
        <v>889000</v>
      </c>
      <c r="BO566" s="427">
        <f t="shared" si="557"/>
        <v>435000</v>
      </c>
      <c r="BP566" s="427">
        <f t="shared" si="558"/>
        <v>86000</v>
      </c>
      <c r="BQ566" s="427">
        <f t="shared" si="559"/>
        <v>108000</v>
      </c>
      <c r="BR566" s="427">
        <f t="shared" si="560"/>
        <v>96000</v>
      </c>
      <c r="BS566" s="427">
        <f t="shared" si="561"/>
        <v>53000</v>
      </c>
      <c r="BT566" s="427">
        <f t="shared" si="562"/>
        <v>833000</v>
      </c>
      <c r="BU566" s="427">
        <f t="shared" si="563"/>
        <v>378000</v>
      </c>
      <c r="BV566" s="427">
        <f t="shared" si="564"/>
        <v>479000</v>
      </c>
      <c r="BW566" s="427">
        <f t="shared" si="565"/>
        <v>3644000</v>
      </c>
      <c r="BX566" s="427">
        <f t="shared" si="566"/>
        <v>1541000</v>
      </c>
      <c r="BY566" s="427">
        <f t="shared" si="567"/>
        <v>361000</v>
      </c>
      <c r="BZ566" s="427">
        <f t="shared" si="568"/>
        <v>1967000</v>
      </c>
      <c r="CA566" s="427">
        <f t="shared" si="569"/>
        <v>822000</v>
      </c>
      <c r="CB566" s="233">
        <f t="shared" si="570"/>
        <v>3000</v>
      </c>
      <c r="CC566" s="233">
        <f t="shared" si="571"/>
        <v>3644000</v>
      </c>
      <c r="CD566" s="233">
        <f t="shared" si="572"/>
        <v>532000</v>
      </c>
      <c r="CE566" s="428">
        <f t="shared" si="581"/>
        <v>41</v>
      </c>
      <c r="CF566" s="426">
        <f t="shared" si="574"/>
        <v>2</v>
      </c>
      <c r="CG566" s="426">
        <f t="shared" si="575"/>
        <v>4</v>
      </c>
      <c r="CH566" s="426">
        <f t="shared" si="576"/>
        <v>3</v>
      </c>
      <c r="CI566" s="426">
        <f t="shared" si="577"/>
        <v>21</v>
      </c>
      <c r="CJ566" s="426">
        <f t="shared" si="578"/>
        <v>4</v>
      </c>
      <c r="CK566" s="426">
        <f t="shared" si="579"/>
        <v>5</v>
      </c>
    </row>
    <row r="567" spans="1:89" s="234" customFormat="1" ht="48">
      <c r="A567" s="249">
        <f t="shared" si="582"/>
        <v>1700</v>
      </c>
      <c r="B567" s="265" t="s">
        <v>474</v>
      </c>
      <c r="C567" s="266" t="b">
        <f t="shared" si="580"/>
        <v>1</v>
      </c>
      <c r="D567" s="499" t="s">
        <v>474</v>
      </c>
      <c r="E567" s="498">
        <v>2232307.1</v>
      </c>
      <c r="F567" s="498">
        <v>1185979.2800000003</v>
      </c>
      <c r="G567" s="498">
        <v>3014399.7699999996</v>
      </c>
      <c r="H567" s="498">
        <v>2958277.0599999996</v>
      </c>
      <c r="I567" s="500">
        <v>7335760.5399999991</v>
      </c>
      <c r="J567" s="498">
        <v>1345027.3599999999</v>
      </c>
      <c r="K567" s="498">
        <v>1824171.7400000002</v>
      </c>
      <c r="L567" s="498">
        <v>3768274.6700000009</v>
      </c>
      <c r="M567" s="498">
        <v>196002.53999999998</v>
      </c>
      <c r="N567" s="498">
        <v>517345.46</v>
      </c>
      <c r="O567" s="498">
        <v>425008.10000000003</v>
      </c>
      <c r="P567" s="498">
        <v>2941569.42</v>
      </c>
      <c r="Q567" s="498">
        <v>2549068.0399999991</v>
      </c>
      <c r="R567" s="498">
        <v>329871.73</v>
      </c>
      <c r="S567" s="498">
        <v>1058498.1200000001</v>
      </c>
      <c r="T567" s="498">
        <v>1679231.55</v>
      </c>
      <c r="U567" s="498">
        <v>1068425.93</v>
      </c>
      <c r="V567" s="498">
        <v>220505.09</v>
      </c>
      <c r="W567" s="498">
        <v>2871618.2399999998</v>
      </c>
      <c r="X567" s="498">
        <v>2760356.1599999992</v>
      </c>
      <c r="Y567" s="498">
        <v>1177275.75</v>
      </c>
      <c r="Z567" s="498">
        <v>6209344.1999999993</v>
      </c>
      <c r="AA567" s="498">
        <v>520848</v>
      </c>
      <c r="AB567" s="498">
        <v>14061911.119999999</v>
      </c>
      <c r="AC567" s="498">
        <v>1049054.0599999998</v>
      </c>
      <c r="AD567" s="498">
        <v>1564264.4800000002</v>
      </c>
      <c r="AE567" s="498">
        <v>3659585.1000000006</v>
      </c>
      <c r="AF567" s="498">
        <v>1136177.7899999998</v>
      </c>
      <c r="AG567" s="498">
        <v>7829995.0300000021</v>
      </c>
      <c r="AH567" s="498">
        <v>1950396.7899999998</v>
      </c>
      <c r="AI567" s="498">
        <v>2550007.2399999998</v>
      </c>
      <c r="AJ567" s="498">
        <v>4736442.4800000004</v>
      </c>
      <c r="AK567" s="498">
        <v>255797.97999999981</v>
      </c>
      <c r="AL567" s="498">
        <v>1158243.3899999992</v>
      </c>
      <c r="AM567" s="498">
        <v>330081.81</v>
      </c>
      <c r="AN567" s="498">
        <v>303645.2</v>
      </c>
      <c r="AO567" s="498">
        <v>41928.98000000001</v>
      </c>
      <c r="AP567" s="498">
        <v>407484.9</v>
      </c>
      <c r="AQ567" s="498">
        <v>76579.400000000009</v>
      </c>
      <c r="AR567" s="498">
        <v>212832.37</v>
      </c>
      <c r="AS567" s="498">
        <v>36791.150000000009</v>
      </c>
      <c r="AT567" s="498">
        <v>39667.03</v>
      </c>
      <c r="AU567" s="498">
        <v>297539.32000000007</v>
      </c>
      <c r="AV567" s="498">
        <v>86500.06</v>
      </c>
      <c r="AW567" s="498">
        <v>46450.760000000009</v>
      </c>
      <c r="AX567" s="498">
        <v>315459.61</v>
      </c>
      <c r="AY567" s="498">
        <v>118360.9</v>
      </c>
      <c r="AZ567" s="498">
        <v>118997.84</v>
      </c>
      <c r="BA567" s="498">
        <v>25320.119999999995</v>
      </c>
      <c r="BB567" s="498">
        <v>54258.42</v>
      </c>
      <c r="BC567" s="498">
        <v>17340.02</v>
      </c>
      <c r="BD567" s="498">
        <v>2657262.2799999998</v>
      </c>
      <c r="BE567" s="498">
        <v>1667157.4400000002</v>
      </c>
      <c r="BF567" s="498">
        <v>2895280.8699999996</v>
      </c>
      <c r="BG567" s="498">
        <v>343996.54000000004</v>
      </c>
      <c r="BH567" s="498">
        <v>98233976.330000028</v>
      </c>
      <c r="BJ567" s="427">
        <f t="shared" si="552"/>
        <v>18000</v>
      </c>
      <c r="BK567" s="427">
        <f t="shared" si="553"/>
        <v>408000</v>
      </c>
      <c r="BL567" s="427">
        <f t="shared" si="554"/>
        <v>138000</v>
      </c>
      <c r="BM567" s="427">
        <f t="shared" si="555"/>
        <v>344000</v>
      </c>
      <c r="BN567" s="427">
        <f t="shared" si="556"/>
        <v>2896000</v>
      </c>
      <c r="BO567" s="427">
        <f t="shared" si="557"/>
        <v>1891000</v>
      </c>
      <c r="BP567" s="427">
        <f t="shared" si="558"/>
        <v>256000</v>
      </c>
      <c r="BQ567" s="427">
        <f t="shared" si="559"/>
        <v>1159000</v>
      </c>
      <c r="BR567" s="427">
        <f t="shared" si="560"/>
        <v>582000</v>
      </c>
      <c r="BS567" s="427">
        <f t="shared" si="561"/>
        <v>197000</v>
      </c>
      <c r="BT567" s="427">
        <f t="shared" si="562"/>
        <v>3660000</v>
      </c>
      <c r="BU567" s="427">
        <f t="shared" si="563"/>
        <v>1497000</v>
      </c>
      <c r="BV567" s="427">
        <f t="shared" si="564"/>
        <v>3015000</v>
      </c>
      <c r="BW567" s="427">
        <f t="shared" si="565"/>
        <v>14062000</v>
      </c>
      <c r="BX567" s="427">
        <f t="shared" si="566"/>
        <v>7006000</v>
      </c>
      <c r="BY567" s="427">
        <f t="shared" si="567"/>
        <v>1069000</v>
      </c>
      <c r="BZ567" s="427">
        <f t="shared" si="568"/>
        <v>7830000</v>
      </c>
      <c r="CA567" s="427">
        <f t="shared" si="569"/>
        <v>4037000</v>
      </c>
      <c r="CB567" s="233">
        <f t="shared" si="570"/>
        <v>18000</v>
      </c>
      <c r="CC567" s="233">
        <f t="shared" si="571"/>
        <v>14062000</v>
      </c>
      <c r="CD567" s="233">
        <f t="shared" si="572"/>
        <v>1787000</v>
      </c>
      <c r="CE567" s="428">
        <f t="shared" si="581"/>
        <v>55</v>
      </c>
      <c r="CF567" s="426">
        <f t="shared" si="574"/>
        <v>16</v>
      </c>
      <c r="CG567" s="426">
        <f t="shared" si="575"/>
        <v>4</v>
      </c>
      <c r="CH567" s="426">
        <f t="shared" si="576"/>
        <v>3</v>
      </c>
      <c r="CI567" s="426">
        <f t="shared" si="577"/>
        <v>21</v>
      </c>
      <c r="CJ567" s="426">
        <f t="shared" si="578"/>
        <v>4</v>
      </c>
      <c r="CK567" s="426">
        <f t="shared" si="579"/>
        <v>5</v>
      </c>
    </row>
    <row r="568" spans="1:89" s="234" customFormat="1" ht="36">
      <c r="A568" s="249">
        <f t="shared" si="582"/>
        <v>1800</v>
      </c>
      <c r="B568" s="265" t="s">
        <v>475</v>
      </c>
      <c r="C568" s="266" t="b">
        <f t="shared" si="580"/>
        <v>1</v>
      </c>
      <c r="D568" s="499" t="s">
        <v>475</v>
      </c>
      <c r="E568" s="498">
        <v>329055.2799999998</v>
      </c>
      <c r="F568" s="498"/>
      <c r="G568" s="498">
        <v>128581.45</v>
      </c>
      <c r="H568" s="498"/>
      <c r="I568" s="500">
        <v>304540.7</v>
      </c>
      <c r="J568" s="498">
        <v>88283.799999999988</v>
      </c>
      <c r="K568" s="498"/>
      <c r="L568" s="498">
        <v>289731.77</v>
      </c>
      <c r="M568" s="498"/>
      <c r="N568" s="498"/>
      <c r="O568" s="498">
        <v>13046.66</v>
      </c>
      <c r="P568" s="498">
        <v>180323.64</v>
      </c>
      <c r="Q568" s="498">
        <v>165042.47</v>
      </c>
      <c r="R568" s="498">
        <v>26542.51</v>
      </c>
      <c r="S568" s="498">
        <v>195093.8</v>
      </c>
      <c r="T568" s="498">
        <v>214082.61</v>
      </c>
      <c r="U568" s="498">
        <v>170311.84000000003</v>
      </c>
      <c r="V568" s="498">
        <v>37733.35</v>
      </c>
      <c r="W568" s="498">
        <v>177276.79</v>
      </c>
      <c r="X568" s="498">
        <v>396666.25000000006</v>
      </c>
      <c r="Y568" s="498">
        <v>9823.11</v>
      </c>
      <c r="Z568" s="498">
        <v>437287.49</v>
      </c>
      <c r="AA568" s="498">
        <v>73201.84</v>
      </c>
      <c r="AB568" s="498">
        <v>700939</v>
      </c>
      <c r="AC568" s="498">
        <v>116870.9</v>
      </c>
      <c r="AD568" s="498">
        <v>84363.340000000011</v>
      </c>
      <c r="AE568" s="498">
        <v>227587.62</v>
      </c>
      <c r="AF568" s="498">
        <v>82851.740000000005</v>
      </c>
      <c r="AG568" s="498">
        <v>753425.23999999964</v>
      </c>
      <c r="AH568" s="498">
        <v>173779.27000000002</v>
      </c>
      <c r="AI568" s="498">
        <v>93967.67</v>
      </c>
      <c r="AJ568" s="498">
        <v>1943.9700000000003</v>
      </c>
      <c r="AK568" s="498">
        <v>14139.83</v>
      </c>
      <c r="AL568" s="498">
        <v>54532.100000000006</v>
      </c>
      <c r="AM568" s="498"/>
      <c r="AN568" s="498"/>
      <c r="AO568" s="498"/>
      <c r="AP568" s="498">
        <v>15414.14</v>
      </c>
      <c r="AQ568" s="498"/>
      <c r="AR568" s="498"/>
      <c r="AS568" s="498"/>
      <c r="AT568" s="498">
        <v>3895.35</v>
      </c>
      <c r="AU568" s="498">
        <v>4655.6299999999992</v>
      </c>
      <c r="AV568" s="498">
        <v>24353.390000000003</v>
      </c>
      <c r="AW568" s="498"/>
      <c r="AX568" s="498"/>
      <c r="AY568" s="498"/>
      <c r="AZ568" s="498"/>
      <c r="BA568" s="498"/>
      <c r="BB568" s="498"/>
      <c r="BC568" s="498"/>
      <c r="BD568" s="498">
        <v>237455.93</v>
      </c>
      <c r="BE568" s="498">
        <v>247223.5</v>
      </c>
      <c r="BF568" s="498">
        <v>214838.64</v>
      </c>
      <c r="BG568" s="498">
        <v>104400.23</v>
      </c>
      <c r="BH568" s="498">
        <v>6393262.8499999987</v>
      </c>
      <c r="BJ568" s="427">
        <f t="shared" si="552"/>
        <v>4000</v>
      </c>
      <c r="BK568" s="427">
        <f t="shared" si="553"/>
        <v>25000</v>
      </c>
      <c r="BL568" s="427">
        <f t="shared" si="554"/>
        <v>13000</v>
      </c>
      <c r="BM568" s="427">
        <f t="shared" si="555"/>
        <v>105000</v>
      </c>
      <c r="BN568" s="427">
        <f t="shared" si="556"/>
        <v>248000</v>
      </c>
      <c r="BO568" s="427">
        <f t="shared" si="557"/>
        <v>201000</v>
      </c>
      <c r="BP568" s="427">
        <f t="shared" si="558"/>
        <v>15000</v>
      </c>
      <c r="BQ568" s="427">
        <f t="shared" si="559"/>
        <v>55000</v>
      </c>
      <c r="BR568" s="427">
        <f t="shared" si="560"/>
        <v>35000</v>
      </c>
      <c r="BS568" s="427">
        <f t="shared" si="561"/>
        <v>10000</v>
      </c>
      <c r="BT568" s="427">
        <f t="shared" si="562"/>
        <v>330000</v>
      </c>
      <c r="BU568" s="427">
        <f t="shared" si="563"/>
        <v>126000</v>
      </c>
      <c r="BV568" s="427">
        <f t="shared" si="564"/>
        <v>2000</v>
      </c>
      <c r="BW568" s="427">
        <f t="shared" si="565"/>
        <v>701000</v>
      </c>
      <c r="BX568" s="427">
        <f t="shared" si="566"/>
        <v>318000</v>
      </c>
      <c r="BY568" s="427">
        <f t="shared" si="567"/>
        <v>94000</v>
      </c>
      <c r="BZ568" s="427">
        <f t="shared" si="568"/>
        <v>754000</v>
      </c>
      <c r="CA568" s="427">
        <f t="shared" si="569"/>
        <v>313000</v>
      </c>
      <c r="CB568" s="233">
        <f t="shared" si="570"/>
        <v>2000</v>
      </c>
      <c r="CC568" s="233">
        <f t="shared" si="571"/>
        <v>754000</v>
      </c>
      <c r="CD568" s="233">
        <f t="shared" si="572"/>
        <v>173000</v>
      </c>
      <c r="CE568" s="428">
        <f t="shared" si="581"/>
        <v>37</v>
      </c>
      <c r="CF568" s="426">
        <f t="shared" si="574"/>
        <v>4</v>
      </c>
      <c r="CG568" s="426">
        <f t="shared" si="575"/>
        <v>4</v>
      </c>
      <c r="CH568" s="426">
        <f t="shared" si="576"/>
        <v>2</v>
      </c>
      <c r="CI568" s="426">
        <f t="shared" si="577"/>
        <v>16</v>
      </c>
      <c r="CJ568" s="426">
        <f t="shared" si="578"/>
        <v>4</v>
      </c>
      <c r="CK568" s="426">
        <f t="shared" si="579"/>
        <v>5</v>
      </c>
    </row>
    <row r="569" spans="1:89" s="234" customFormat="1" ht="24">
      <c r="A569" s="249">
        <f t="shared" si="582"/>
        <v>1900</v>
      </c>
      <c r="B569" s="265" t="s">
        <v>476</v>
      </c>
      <c r="C569" s="266" t="b">
        <f t="shared" si="580"/>
        <v>1</v>
      </c>
      <c r="D569" s="499" t="s">
        <v>476</v>
      </c>
      <c r="E569" s="498">
        <v>150209.28999999998</v>
      </c>
      <c r="F569" s="498"/>
      <c r="G569" s="498">
        <v>624486.13</v>
      </c>
      <c r="H569" s="498">
        <v>501389.00000000006</v>
      </c>
      <c r="I569" s="500">
        <v>614853.97000000009</v>
      </c>
      <c r="J569" s="498">
        <v>411181.79</v>
      </c>
      <c r="K569" s="498"/>
      <c r="L569" s="498">
        <v>270183.98000000004</v>
      </c>
      <c r="M569" s="498">
        <v>61005.11</v>
      </c>
      <c r="N569" s="498">
        <v>42202.98</v>
      </c>
      <c r="O569" s="498">
        <v>34406.51</v>
      </c>
      <c r="P569" s="498">
        <v>290091.18</v>
      </c>
      <c r="Q569" s="498"/>
      <c r="R569" s="498"/>
      <c r="S569" s="498"/>
      <c r="T569" s="498">
        <v>298900.20999999996</v>
      </c>
      <c r="U569" s="498"/>
      <c r="V569" s="498">
        <v>258.36</v>
      </c>
      <c r="W569" s="498">
        <v>114178.34</v>
      </c>
      <c r="X569" s="498"/>
      <c r="Y569" s="498">
        <v>4331.41</v>
      </c>
      <c r="Z569" s="498">
        <v>543698.69999999984</v>
      </c>
      <c r="AA569" s="498">
        <v>3219.7400000000002</v>
      </c>
      <c r="AB569" s="498">
        <v>6375419.4999999991</v>
      </c>
      <c r="AC569" s="498"/>
      <c r="AD569" s="498"/>
      <c r="AE569" s="498"/>
      <c r="AF569" s="498">
        <v>2029.01</v>
      </c>
      <c r="AG569" s="498">
        <v>126821.54999999997</v>
      </c>
      <c r="AH569" s="498">
        <v>80592.37</v>
      </c>
      <c r="AI569" s="498">
        <v>522720.55</v>
      </c>
      <c r="AJ569" s="498">
        <v>706665.5</v>
      </c>
      <c r="AK569" s="498"/>
      <c r="AL569" s="498"/>
      <c r="AM569" s="498"/>
      <c r="AN569" s="498">
        <v>6150.96</v>
      </c>
      <c r="AO569" s="498">
        <v>38036.780000000006</v>
      </c>
      <c r="AP569" s="498">
        <v>41036.720000000001</v>
      </c>
      <c r="AQ569" s="498"/>
      <c r="AR569" s="498">
        <v>58198.33</v>
      </c>
      <c r="AS569" s="498"/>
      <c r="AT569" s="498"/>
      <c r="AU569" s="498"/>
      <c r="AV569" s="498"/>
      <c r="AW569" s="498">
        <v>14729.38</v>
      </c>
      <c r="AX569" s="498">
        <v>115929.08000000003</v>
      </c>
      <c r="AY569" s="498">
        <v>134211.78000000003</v>
      </c>
      <c r="AZ569" s="498">
        <v>41477.200000000004</v>
      </c>
      <c r="BA569" s="498"/>
      <c r="BB569" s="498"/>
      <c r="BC569" s="498"/>
      <c r="BD569" s="498">
        <v>169730.93</v>
      </c>
      <c r="BE569" s="498"/>
      <c r="BF569" s="498"/>
      <c r="BG569" s="498"/>
      <c r="BH569" s="498">
        <v>12398346.34</v>
      </c>
      <c r="BJ569" s="427">
        <f t="shared" si="552"/>
        <v>7000</v>
      </c>
      <c r="BK569" s="427">
        <f t="shared" si="553"/>
        <v>135000</v>
      </c>
      <c r="BL569" s="427">
        <f t="shared" si="554"/>
        <v>57000</v>
      </c>
      <c r="BM569" s="427">
        <f t="shared" si="555"/>
        <v>170000</v>
      </c>
      <c r="BN569" s="427">
        <f t="shared" si="556"/>
        <v>170000</v>
      </c>
      <c r="BO569" s="427">
        <f t="shared" si="557"/>
        <v>170000</v>
      </c>
      <c r="BP569" s="427">
        <f t="shared" si="558"/>
        <v>0</v>
      </c>
      <c r="BQ569" s="427">
        <f t="shared" si="559"/>
        <v>0</v>
      </c>
      <c r="BR569" s="427">
        <f t="shared" si="560"/>
        <v>0</v>
      </c>
      <c r="BS569" s="427">
        <f t="shared" si="561"/>
        <v>1000</v>
      </c>
      <c r="BT569" s="427">
        <f t="shared" si="562"/>
        <v>502000</v>
      </c>
      <c r="BU569" s="427">
        <f t="shared" si="563"/>
        <v>139000</v>
      </c>
      <c r="BV569" s="427">
        <f t="shared" si="564"/>
        <v>544000</v>
      </c>
      <c r="BW569" s="427">
        <f t="shared" si="565"/>
        <v>6376000</v>
      </c>
      <c r="BX569" s="427">
        <f t="shared" si="566"/>
        <v>2063000</v>
      </c>
      <c r="BY569" s="427">
        <f t="shared" si="567"/>
        <v>127000</v>
      </c>
      <c r="BZ569" s="427">
        <f t="shared" si="568"/>
        <v>615000</v>
      </c>
      <c r="CA569" s="427">
        <f t="shared" si="569"/>
        <v>365000</v>
      </c>
      <c r="CB569" s="233">
        <f t="shared" si="570"/>
        <v>1000</v>
      </c>
      <c r="CC569" s="233">
        <f t="shared" si="571"/>
        <v>6376000</v>
      </c>
      <c r="CD569" s="233">
        <f t="shared" si="572"/>
        <v>400000</v>
      </c>
      <c r="CE569" s="428">
        <f t="shared" si="581"/>
        <v>31</v>
      </c>
      <c r="CF569" s="426">
        <f t="shared" si="574"/>
        <v>8</v>
      </c>
      <c r="CG569" s="426">
        <f t="shared" si="575"/>
        <v>1</v>
      </c>
      <c r="CH569" s="426">
        <f t="shared" si="576"/>
        <v>0</v>
      </c>
      <c r="CI569" s="426">
        <f t="shared" si="577"/>
        <v>13</v>
      </c>
      <c r="CJ569" s="426">
        <f t="shared" si="578"/>
        <v>4</v>
      </c>
      <c r="CK569" s="426">
        <f t="shared" si="579"/>
        <v>3</v>
      </c>
    </row>
    <row r="570" spans="1:89" s="234" customFormat="1">
      <c r="A570" s="249">
        <f t="shared" si="582"/>
        <v>2100</v>
      </c>
      <c r="B570" s="265" t="s">
        <v>477</v>
      </c>
      <c r="C570" s="266" t="b">
        <f t="shared" si="580"/>
        <v>1</v>
      </c>
      <c r="D570" s="499" t="s">
        <v>477</v>
      </c>
      <c r="E570" s="498">
        <v>475615.92</v>
      </c>
      <c r="F570" s="498">
        <v>549507.63000000012</v>
      </c>
      <c r="G570" s="498">
        <v>398010.93</v>
      </c>
      <c r="H570" s="498">
        <v>461428.49000000005</v>
      </c>
      <c r="I570" s="500">
        <v>1216877.5</v>
      </c>
      <c r="J570" s="498">
        <v>746853.40999999992</v>
      </c>
      <c r="K570" s="498">
        <v>209266.72</v>
      </c>
      <c r="L570" s="498">
        <v>559587.67000000004</v>
      </c>
      <c r="M570" s="498">
        <v>51771.71</v>
      </c>
      <c r="N570" s="498">
        <v>85993.4</v>
      </c>
      <c r="O570" s="498">
        <v>216559.43999999997</v>
      </c>
      <c r="P570" s="498">
        <v>497211.33</v>
      </c>
      <c r="Q570" s="498">
        <v>331763.33999999997</v>
      </c>
      <c r="R570" s="498">
        <v>120505.72000000002</v>
      </c>
      <c r="S570" s="498">
        <v>484334.32</v>
      </c>
      <c r="T570" s="498">
        <v>314686.53999999992</v>
      </c>
      <c r="U570" s="498">
        <v>693104.20000000007</v>
      </c>
      <c r="V570" s="498">
        <v>91888.040000000008</v>
      </c>
      <c r="W570" s="498">
        <v>576328.5</v>
      </c>
      <c r="X570" s="498">
        <v>273039.09999999998</v>
      </c>
      <c r="Y570" s="498">
        <v>285084.62000000005</v>
      </c>
      <c r="Z570" s="498">
        <v>1397296.34</v>
      </c>
      <c r="AA570" s="498">
        <v>297212.86000000004</v>
      </c>
      <c r="AB570" s="498">
        <v>1682623.4299999997</v>
      </c>
      <c r="AC570" s="498">
        <v>485588.91000000003</v>
      </c>
      <c r="AD570" s="498">
        <v>440598.29</v>
      </c>
      <c r="AE570" s="498">
        <v>663066.95999999985</v>
      </c>
      <c r="AF570" s="498">
        <v>289395.32999999996</v>
      </c>
      <c r="AG570" s="498">
        <v>1100269.6100000001</v>
      </c>
      <c r="AH570" s="498">
        <v>508048.07999999996</v>
      </c>
      <c r="AI570" s="498">
        <v>505426.34</v>
      </c>
      <c r="AJ570" s="498">
        <v>640531.26</v>
      </c>
      <c r="AK570" s="498">
        <v>250690.05</v>
      </c>
      <c r="AL570" s="498"/>
      <c r="AM570" s="498">
        <v>309179.23000000004</v>
      </c>
      <c r="AN570" s="498">
        <v>166407.43000000002</v>
      </c>
      <c r="AO570" s="498">
        <v>98980.930000000008</v>
      </c>
      <c r="AP570" s="498">
        <v>182841.19999999998</v>
      </c>
      <c r="AQ570" s="498">
        <v>43607.259999999987</v>
      </c>
      <c r="AR570" s="498">
        <v>71397.25</v>
      </c>
      <c r="AS570" s="498">
        <v>135194.47</v>
      </c>
      <c r="AT570" s="498">
        <v>152912.39000000001</v>
      </c>
      <c r="AU570" s="498">
        <v>119042.25</v>
      </c>
      <c r="AV570" s="498">
        <v>32850.380000000005</v>
      </c>
      <c r="AW570" s="498">
        <v>163530.26</v>
      </c>
      <c r="AX570" s="498">
        <v>59498.319999999992</v>
      </c>
      <c r="AY570" s="498">
        <v>133670.39999999999</v>
      </c>
      <c r="AZ570" s="498">
        <v>89666.42</v>
      </c>
      <c r="BA570" s="498">
        <v>60514.27</v>
      </c>
      <c r="BB570" s="498">
        <v>55021.330000000009</v>
      </c>
      <c r="BC570" s="498">
        <v>221274.99</v>
      </c>
      <c r="BD570" s="498">
        <v>871722.08</v>
      </c>
      <c r="BE570" s="498">
        <v>337450.44</v>
      </c>
      <c r="BF570" s="498">
        <v>568442.73</v>
      </c>
      <c r="BG570" s="498">
        <v>367911.19999999995</v>
      </c>
      <c r="BH570" s="498">
        <v>21141281.219999995</v>
      </c>
      <c r="BJ570" s="427">
        <f t="shared" si="552"/>
        <v>33000</v>
      </c>
      <c r="BK570" s="427">
        <f t="shared" si="553"/>
        <v>222000</v>
      </c>
      <c r="BL570" s="427">
        <f t="shared" si="554"/>
        <v>112000</v>
      </c>
      <c r="BM570" s="427">
        <f t="shared" si="555"/>
        <v>338000</v>
      </c>
      <c r="BN570" s="427">
        <f t="shared" si="556"/>
        <v>872000</v>
      </c>
      <c r="BO570" s="427">
        <f t="shared" si="557"/>
        <v>537000</v>
      </c>
      <c r="BP570" s="427">
        <f t="shared" si="558"/>
        <v>251000</v>
      </c>
      <c r="BQ570" s="427">
        <f t="shared" si="559"/>
        <v>310000</v>
      </c>
      <c r="BR570" s="427">
        <f t="shared" si="560"/>
        <v>280000</v>
      </c>
      <c r="BS570" s="427">
        <f t="shared" si="561"/>
        <v>52000</v>
      </c>
      <c r="BT570" s="427">
        <f t="shared" si="562"/>
        <v>747000</v>
      </c>
      <c r="BU570" s="427">
        <f t="shared" si="563"/>
        <v>380000</v>
      </c>
      <c r="BV570" s="427">
        <f t="shared" si="564"/>
        <v>399000</v>
      </c>
      <c r="BW570" s="427">
        <f t="shared" si="565"/>
        <v>1683000</v>
      </c>
      <c r="BX570" s="427">
        <f t="shared" si="566"/>
        <v>1030000</v>
      </c>
      <c r="BY570" s="427">
        <f t="shared" si="567"/>
        <v>274000</v>
      </c>
      <c r="BZ570" s="427">
        <f t="shared" si="568"/>
        <v>1217000</v>
      </c>
      <c r="CA570" s="427">
        <f t="shared" si="569"/>
        <v>693000</v>
      </c>
      <c r="CB570" s="233">
        <f t="shared" si="570"/>
        <v>33000</v>
      </c>
      <c r="CC570" s="233">
        <f t="shared" si="571"/>
        <v>1683000</v>
      </c>
      <c r="CD570" s="233">
        <f t="shared" si="572"/>
        <v>392000</v>
      </c>
      <c r="CE570" s="428">
        <f t="shared" si="581"/>
        <v>54</v>
      </c>
      <c r="CF570" s="426">
        <f t="shared" si="574"/>
        <v>16</v>
      </c>
      <c r="CG570" s="426">
        <f t="shared" si="575"/>
        <v>4</v>
      </c>
      <c r="CH570" s="426">
        <f t="shared" si="576"/>
        <v>2</v>
      </c>
      <c r="CI570" s="426">
        <f t="shared" si="577"/>
        <v>21</v>
      </c>
      <c r="CJ570" s="426">
        <f t="shared" si="578"/>
        <v>4</v>
      </c>
      <c r="CK570" s="426">
        <f t="shared" si="579"/>
        <v>5</v>
      </c>
    </row>
    <row r="571" spans="1:89" s="234" customFormat="1" ht="24">
      <c r="A571" s="249">
        <f t="shared" si="582"/>
        <v>2200</v>
      </c>
      <c r="B571" s="265" t="s">
        <v>478</v>
      </c>
      <c r="C571" s="266" t="b">
        <f t="shared" si="580"/>
        <v>1</v>
      </c>
      <c r="D571" s="499" t="s">
        <v>478</v>
      </c>
      <c r="E571" s="498">
        <v>168229.91999999998</v>
      </c>
      <c r="F571" s="498">
        <v>554378.32999999996</v>
      </c>
      <c r="G571" s="498">
        <v>281207.94</v>
      </c>
      <c r="H571" s="498">
        <v>475074.91000000003</v>
      </c>
      <c r="I571" s="500">
        <v>178840.07</v>
      </c>
      <c r="J571" s="498">
        <v>240414.83000000002</v>
      </c>
      <c r="K571" s="498">
        <v>132639.31</v>
      </c>
      <c r="L571" s="498">
        <v>286510.83</v>
      </c>
      <c r="M571" s="498">
        <v>25321.19</v>
      </c>
      <c r="N571" s="498"/>
      <c r="O571" s="498">
        <v>206143</v>
      </c>
      <c r="P571" s="498">
        <v>115622.06999999999</v>
      </c>
      <c r="Q571" s="498">
        <v>215586.25</v>
      </c>
      <c r="R571" s="498"/>
      <c r="S571" s="498">
        <v>236404.29000000004</v>
      </c>
      <c r="T571" s="498">
        <v>237613.62</v>
      </c>
      <c r="U571" s="498"/>
      <c r="V571" s="498">
        <v>76226.02</v>
      </c>
      <c r="W571" s="498">
        <v>158991.32999999999</v>
      </c>
      <c r="X571" s="498">
        <v>129382.47</v>
      </c>
      <c r="Y571" s="498">
        <v>190487.53</v>
      </c>
      <c r="Z571" s="498">
        <v>294150.31</v>
      </c>
      <c r="AA571" s="498">
        <v>236918.50999999998</v>
      </c>
      <c r="AB571" s="498"/>
      <c r="AC571" s="498">
        <v>144972.85</v>
      </c>
      <c r="AD571" s="498">
        <v>146304.45000000001</v>
      </c>
      <c r="AE571" s="498">
        <v>365586.13</v>
      </c>
      <c r="AF571" s="498">
        <v>280412.90000000002</v>
      </c>
      <c r="AG571" s="498">
        <v>1314581.81</v>
      </c>
      <c r="AH571" s="498">
        <v>212651.24000000002</v>
      </c>
      <c r="AI571" s="498">
        <v>431983.61</v>
      </c>
      <c r="AJ571" s="498">
        <v>407876.46</v>
      </c>
      <c r="AK571" s="498">
        <v>347582.35</v>
      </c>
      <c r="AL571" s="498">
        <v>163142.74000000005</v>
      </c>
      <c r="AM571" s="498">
        <v>119722.78000000003</v>
      </c>
      <c r="AN571" s="498">
        <v>85823.720000000016</v>
      </c>
      <c r="AO571" s="498"/>
      <c r="AP571" s="498">
        <v>243072.39</v>
      </c>
      <c r="AQ571" s="498"/>
      <c r="AR571" s="498"/>
      <c r="AS571" s="498">
        <v>120185.12000000002</v>
      </c>
      <c r="AT571" s="498"/>
      <c r="AU571" s="498">
        <v>98485.51</v>
      </c>
      <c r="AV571" s="498"/>
      <c r="AW571" s="498"/>
      <c r="AX571" s="498"/>
      <c r="AY571" s="498">
        <v>81465.64</v>
      </c>
      <c r="AZ571" s="498"/>
      <c r="BA571" s="498"/>
      <c r="BB571" s="498"/>
      <c r="BC571" s="498"/>
      <c r="BD571" s="498">
        <v>1518.12</v>
      </c>
      <c r="BE571" s="498">
        <v>410278.19000000006</v>
      </c>
      <c r="BF571" s="498">
        <v>276517.88999999996</v>
      </c>
      <c r="BG571" s="498">
        <v>83908.86</v>
      </c>
      <c r="BH571" s="498">
        <v>9776215.4900000039</v>
      </c>
      <c r="BJ571" s="427">
        <f t="shared" si="552"/>
        <v>82000</v>
      </c>
      <c r="BK571" s="427">
        <f t="shared" si="553"/>
        <v>244000</v>
      </c>
      <c r="BL571" s="427">
        <f t="shared" si="554"/>
        <v>126000</v>
      </c>
      <c r="BM571" s="427">
        <f t="shared" si="555"/>
        <v>2000</v>
      </c>
      <c r="BN571" s="427">
        <f t="shared" si="556"/>
        <v>411000</v>
      </c>
      <c r="BO571" s="427">
        <f t="shared" si="557"/>
        <v>194000</v>
      </c>
      <c r="BP571" s="427">
        <f t="shared" si="558"/>
        <v>120000</v>
      </c>
      <c r="BQ571" s="427">
        <f t="shared" si="559"/>
        <v>348000</v>
      </c>
      <c r="BR571" s="427">
        <f t="shared" si="560"/>
        <v>211000</v>
      </c>
      <c r="BS571" s="427">
        <f t="shared" si="561"/>
        <v>26000</v>
      </c>
      <c r="BT571" s="427">
        <f t="shared" si="562"/>
        <v>555000</v>
      </c>
      <c r="BU571" s="427">
        <f t="shared" si="563"/>
        <v>227000</v>
      </c>
      <c r="BV571" s="427">
        <f t="shared" si="564"/>
        <v>282000</v>
      </c>
      <c r="BW571" s="427">
        <f t="shared" si="565"/>
        <v>408000</v>
      </c>
      <c r="BX571" s="427">
        <f t="shared" si="566"/>
        <v>328000</v>
      </c>
      <c r="BY571" s="427">
        <f t="shared" si="567"/>
        <v>116000</v>
      </c>
      <c r="BZ571" s="427">
        <f t="shared" si="568"/>
        <v>1315000</v>
      </c>
      <c r="CA571" s="427">
        <f t="shared" si="569"/>
        <v>410000</v>
      </c>
      <c r="CB571" s="233">
        <f t="shared" si="570"/>
        <v>2000</v>
      </c>
      <c r="CC571" s="233">
        <f t="shared" si="571"/>
        <v>1315000</v>
      </c>
      <c r="CD571" s="233">
        <f t="shared" si="572"/>
        <v>245000</v>
      </c>
      <c r="CE571" s="428">
        <f t="shared" si="581"/>
        <v>40</v>
      </c>
      <c r="CF571" s="426">
        <f t="shared" si="574"/>
        <v>5</v>
      </c>
      <c r="CG571" s="426">
        <f t="shared" si="575"/>
        <v>4</v>
      </c>
      <c r="CH571" s="426">
        <f t="shared" si="576"/>
        <v>3</v>
      </c>
      <c r="CI571" s="426">
        <f t="shared" si="577"/>
        <v>19</v>
      </c>
      <c r="CJ571" s="426">
        <f t="shared" si="578"/>
        <v>3</v>
      </c>
      <c r="CK571" s="426">
        <f t="shared" si="579"/>
        <v>4</v>
      </c>
    </row>
    <row r="572" spans="1:89" s="234" customFormat="1" ht="24">
      <c r="A572" s="249">
        <f t="shared" si="582"/>
        <v>2300</v>
      </c>
      <c r="B572" s="265" t="s">
        <v>479</v>
      </c>
      <c r="C572" s="266" t="b">
        <f t="shared" si="580"/>
        <v>1</v>
      </c>
      <c r="D572" s="499" t="s">
        <v>479</v>
      </c>
      <c r="E572" s="498"/>
      <c r="F572" s="498"/>
      <c r="G572" s="498"/>
      <c r="H572" s="498"/>
      <c r="I572" s="500">
        <v>135959.57</v>
      </c>
      <c r="J572" s="498"/>
      <c r="K572" s="498">
        <v>41.93</v>
      </c>
      <c r="L572" s="498"/>
      <c r="M572" s="498"/>
      <c r="N572" s="498"/>
      <c r="O572" s="498"/>
      <c r="P572" s="498">
        <v>6644.96</v>
      </c>
      <c r="Q572" s="498">
        <v>5492.76</v>
      </c>
      <c r="R572" s="498"/>
      <c r="S572" s="498"/>
      <c r="T572" s="498"/>
      <c r="U572" s="498"/>
      <c r="V572" s="498"/>
      <c r="W572" s="498"/>
      <c r="X572" s="498"/>
      <c r="Y572" s="498"/>
      <c r="Z572" s="498"/>
      <c r="AA572" s="498">
        <v>118871.87</v>
      </c>
      <c r="AB572" s="498">
        <v>424011.19</v>
      </c>
      <c r="AC572" s="498"/>
      <c r="AD572" s="498"/>
      <c r="AE572" s="498"/>
      <c r="AF572" s="498"/>
      <c r="AG572" s="498">
        <v>262863.58000000013</v>
      </c>
      <c r="AH572" s="498"/>
      <c r="AI572" s="498"/>
      <c r="AJ572" s="498">
        <v>62104.509999999995</v>
      </c>
      <c r="AK572" s="498"/>
      <c r="AL572" s="498">
        <v>279123.30000000005</v>
      </c>
      <c r="AM572" s="498"/>
      <c r="AN572" s="498"/>
      <c r="AO572" s="498"/>
      <c r="AP572" s="498">
        <v>91549.390000000014</v>
      </c>
      <c r="AQ572" s="498"/>
      <c r="AR572" s="498"/>
      <c r="AS572" s="498"/>
      <c r="AT572" s="498"/>
      <c r="AU572" s="498">
        <v>94374.579999999987</v>
      </c>
      <c r="AV572" s="498"/>
      <c r="AW572" s="498"/>
      <c r="AX572" s="498"/>
      <c r="AY572" s="498"/>
      <c r="AZ572" s="498">
        <v>283110.06000000006</v>
      </c>
      <c r="BA572" s="498"/>
      <c r="BB572" s="498"/>
      <c r="BC572" s="498"/>
      <c r="BD572" s="498"/>
      <c r="BE572" s="498"/>
      <c r="BF572" s="498"/>
      <c r="BG572" s="498"/>
      <c r="BH572" s="498">
        <v>1764147.7000000002</v>
      </c>
      <c r="BJ572" s="427">
        <f t="shared" si="552"/>
        <v>92000</v>
      </c>
      <c r="BK572" s="427">
        <f t="shared" si="553"/>
        <v>284000</v>
      </c>
      <c r="BL572" s="427">
        <f t="shared" si="554"/>
        <v>157000</v>
      </c>
      <c r="BM572" s="427">
        <f t="shared" si="555"/>
        <v>0</v>
      </c>
      <c r="BN572" s="427">
        <f t="shared" si="556"/>
        <v>0</v>
      </c>
      <c r="BO572" s="427">
        <f t="shared" si="557"/>
        <v>0</v>
      </c>
      <c r="BP572" s="427">
        <f t="shared" si="558"/>
        <v>280000</v>
      </c>
      <c r="BQ572" s="427">
        <f t="shared" si="559"/>
        <v>280000</v>
      </c>
      <c r="BR572" s="427">
        <f t="shared" si="560"/>
        <v>280000</v>
      </c>
      <c r="BS572" s="427">
        <f t="shared" si="561"/>
        <v>1000</v>
      </c>
      <c r="BT572" s="427">
        <f t="shared" si="562"/>
        <v>119000</v>
      </c>
      <c r="BU572" s="427">
        <f t="shared" si="563"/>
        <v>42000</v>
      </c>
      <c r="BV572" s="427">
        <f t="shared" si="564"/>
        <v>63000</v>
      </c>
      <c r="BW572" s="427">
        <f t="shared" si="565"/>
        <v>425000</v>
      </c>
      <c r="BX572" s="427">
        <f t="shared" si="566"/>
        <v>244000</v>
      </c>
      <c r="BY572" s="427">
        <f t="shared" si="567"/>
        <v>7000</v>
      </c>
      <c r="BZ572" s="427">
        <f t="shared" si="568"/>
        <v>263000</v>
      </c>
      <c r="CA572" s="427">
        <f t="shared" si="569"/>
        <v>136000</v>
      </c>
      <c r="CB572" s="233">
        <f t="shared" si="570"/>
        <v>1000</v>
      </c>
      <c r="CC572" s="233">
        <f t="shared" si="571"/>
        <v>425000</v>
      </c>
      <c r="CD572" s="233">
        <f t="shared" si="572"/>
        <v>148000</v>
      </c>
      <c r="CE572" s="428">
        <f t="shared" si="581"/>
        <v>12</v>
      </c>
      <c r="CF572" s="426">
        <f t="shared" si="574"/>
        <v>3</v>
      </c>
      <c r="CG572" s="426">
        <f t="shared" si="575"/>
        <v>0</v>
      </c>
      <c r="CH572" s="426">
        <f t="shared" si="576"/>
        <v>1</v>
      </c>
      <c r="CI572" s="426">
        <f t="shared" si="577"/>
        <v>3</v>
      </c>
      <c r="CJ572" s="426">
        <f t="shared" si="578"/>
        <v>2</v>
      </c>
      <c r="CK572" s="426">
        <f t="shared" si="579"/>
        <v>2</v>
      </c>
    </row>
    <row r="573" spans="1:89" s="234" customFormat="1" ht="24">
      <c r="A573" s="249">
        <f t="shared" si="582"/>
        <v>2400</v>
      </c>
      <c r="B573" s="265" t="s">
        <v>480</v>
      </c>
      <c r="C573" s="266" t="b">
        <f t="shared" si="580"/>
        <v>1</v>
      </c>
      <c r="D573" s="499" t="s">
        <v>480</v>
      </c>
      <c r="E573" s="498">
        <v>74894.739999999991</v>
      </c>
      <c r="F573" s="498"/>
      <c r="G573" s="498"/>
      <c r="H573" s="498"/>
      <c r="I573" s="500"/>
      <c r="J573" s="498"/>
      <c r="K573" s="498">
        <v>23192.89</v>
      </c>
      <c r="L573" s="498"/>
      <c r="M573" s="498"/>
      <c r="N573" s="498"/>
      <c r="O573" s="498"/>
      <c r="P573" s="498">
        <v>21991.7</v>
      </c>
      <c r="Q573" s="498">
        <v>135797.92000000001</v>
      </c>
      <c r="R573" s="498">
        <v>710.15</v>
      </c>
      <c r="S573" s="498">
        <v>113195.49999999999</v>
      </c>
      <c r="T573" s="498">
        <v>48613.46</v>
      </c>
      <c r="U573" s="498"/>
      <c r="V573" s="498"/>
      <c r="W573" s="498">
        <v>54635.229999999989</v>
      </c>
      <c r="X573" s="498">
        <v>268908.92000000004</v>
      </c>
      <c r="Y573" s="498"/>
      <c r="Z573" s="498">
        <v>63762.69</v>
      </c>
      <c r="AA573" s="498"/>
      <c r="AB573" s="498">
        <v>258534.05</v>
      </c>
      <c r="AC573" s="498"/>
      <c r="AD573" s="498"/>
      <c r="AE573" s="498"/>
      <c r="AF573" s="498">
        <v>118959.58</v>
      </c>
      <c r="AG573" s="498"/>
      <c r="AH573" s="498"/>
      <c r="AI573" s="498"/>
      <c r="AJ573" s="498"/>
      <c r="AK573" s="498"/>
      <c r="AL573" s="498"/>
      <c r="AM573" s="498"/>
      <c r="AN573" s="498"/>
      <c r="AO573" s="498"/>
      <c r="AP573" s="498"/>
      <c r="AQ573" s="498"/>
      <c r="AR573" s="498"/>
      <c r="AS573" s="498">
        <v>7803.31</v>
      </c>
      <c r="AT573" s="498"/>
      <c r="AU573" s="498"/>
      <c r="AV573" s="498"/>
      <c r="AW573" s="498">
        <v>77849.079999999987</v>
      </c>
      <c r="AX573" s="498"/>
      <c r="AY573" s="498"/>
      <c r="AZ573" s="498"/>
      <c r="BA573" s="498"/>
      <c r="BB573" s="498"/>
      <c r="BC573" s="498"/>
      <c r="BD573" s="498"/>
      <c r="BE573" s="498"/>
      <c r="BF573" s="498">
        <v>80621.759999999995</v>
      </c>
      <c r="BG573" s="498"/>
      <c r="BH573" s="498">
        <v>1349470.9800000002</v>
      </c>
      <c r="BJ573" s="427">
        <f t="shared" si="552"/>
        <v>8000</v>
      </c>
      <c r="BK573" s="427">
        <f t="shared" si="553"/>
        <v>78000</v>
      </c>
      <c r="BL573" s="427">
        <f t="shared" si="554"/>
        <v>43000</v>
      </c>
      <c r="BM573" s="427">
        <f t="shared" si="555"/>
        <v>81000</v>
      </c>
      <c r="BN573" s="427">
        <f t="shared" si="556"/>
        <v>81000</v>
      </c>
      <c r="BO573" s="427">
        <f t="shared" si="557"/>
        <v>81000</v>
      </c>
      <c r="BP573" s="427">
        <f t="shared" si="558"/>
        <v>0</v>
      </c>
      <c r="BQ573" s="427">
        <f t="shared" si="559"/>
        <v>0</v>
      </c>
      <c r="BR573" s="427">
        <f t="shared" si="560"/>
        <v>0</v>
      </c>
      <c r="BS573" s="427">
        <f t="shared" si="561"/>
        <v>1000</v>
      </c>
      <c r="BT573" s="427">
        <f t="shared" si="562"/>
        <v>136000</v>
      </c>
      <c r="BU573" s="427">
        <f t="shared" si="563"/>
        <v>72000</v>
      </c>
      <c r="BV573" s="427">
        <f t="shared" si="564"/>
        <v>64000</v>
      </c>
      <c r="BW573" s="427">
        <f t="shared" si="565"/>
        <v>259000</v>
      </c>
      <c r="BX573" s="427">
        <f t="shared" si="566"/>
        <v>162000</v>
      </c>
      <c r="BY573" s="427">
        <f t="shared" si="567"/>
        <v>22000</v>
      </c>
      <c r="BZ573" s="427">
        <f t="shared" si="568"/>
        <v>269000</v>
      </c>
      <c r="CA573" s="427">
        <f t="shared" si="569"/>
        <v>146000</v>
      </c>
      <c r="CB573" s="233">
        <f t="shared" si="570"/>
        <v>1000</v>
      </c>
      <c r="CC573" s="233">
        <f t="shared" si="571"/>
        <v>269000</v>
      </c>
      <c r="CD573" s="233">
        <f t="shared" si="572"/>
        <v>90000</v>
      </c>
      <c r="CE573" s="428">
        <f t="shared" si="581"/>
        <v>15</v>
      </c>
      <c r="CF573" s="426">
        <f t="shared" si="574"/>
        <v>2</v>
      </c>
      <c r="CG573" s="426">
        <f t="shared" si="575"/>
        <v>1</v>
      </c>
      <c r="CH573" s="426">
        <f t="shared" si="576"/>
        <v>0</v>
      </c>
      <c r="CI573" s="426">
        <f t="shared" si="577"/>
        <v>8</v>
      </c>
      <c r="CJ573" s="426">
        <f t="shared" si="578"/>
        <v>2</v>
      </c>
      <c r="CK573" s="426">
        <f t="shared" si="579"/>
        <v>1</v>
      </c>
    </row>
    <row r="574" spans="1:89" s="234" customFormat="1" ht="24">
      <c r="A574" s="249">
        <f t="shared" si="582"/>
        <v>2500</v>
      </c>
      <c r="B574" s="265" t="s">
        <v>481</v>
      </c>
      <c r="C574" s="266" t="b">
        <f t="shared" si="580"/>
        <v>1</v>
      </c>
      <c r="D574" s="499" t="s">
        <v>481</v>
      </c>
      <c r="E574" s="498">
        <v>1121146.6099999999</v>
      </c>
      <c r="F574" s="498">
        <v>872247.11</v>
      </c>
      <c r="G574" s="498">
        <v>1268549.3100000003</v>
      </c>
      <c r="H574" s="498">
        <v>1957684.85</v>
      </c>
      <c r="I574" s="500">
        <v>3918197.5000000005</v>
      </c>
      <c r="J574" s="498">
        <v>1601260.8</v>
      </c>
      <c r="K574" s="498">
        <v>905043.08000000007</v>
      </c>
      <c r="L574" s="498">
        <v>1975505.8099999998</v>
      </c>
      <c r="M574" s="498">
        <v>97601.340000000011</v>
      </c>
      <c r="N574" s="498">
        <v>240785.17000000004</v>
      </c>
      <c r="O574" s="498">
        <v>278528.75</v>
      </c>
      <c r="P574" s="498">
        <v>1375023.1800000002</v>
      </c>
      <c r="Q574" s="498">
        <v>1246335.6099999999</v>
      </c>
      <c r="R574" s="498">
        <v>200947.31</v>
      </c>
      <c r="S574" s="498">
        <v>808721.21</v>
      </c>
      <c r="T574" s="498">
        <v>852276.15000000014</v>
      </c>
      <c r="U574" s="498">
        <v>1157435.9099999999</v>
      </c>
      <c r="V574" s="498">
        <v>108407.76999999999</v>
      </c>
      <c r="W574" s="498">
        <v>1694942.6</v>
      </c>
      <c r="X574" s="498">
        <v>1581881.06</v>
      </c>
      <c r="Y574" s="498">
        <v>681250.52</v>
      </c>
      <c r="Z574" s="498">
        <v>3202274.0100000007</v>
      </c>
      <c r="AA574" s="498">
        <v>868159.4</v>
      </c>
      <c r="AB574" s="498">
        <v>8790450.8099999987</v>
      </c>
      <c r="AC574" s="498">
        <v>714394.28</v>
      </c>
      <c r="AD574" s="498">
        <v>1122011.22</v>
      </c>
      <c r="AE574" s="498">
        <v>1561688.69</v>
      </c>
      <c r="AF574" s="498">
        <v>828011.03</v>
      </c>
      <c r="AG574" s="498">
        <v>4215980.01</v>
      </c>
      <c r="AH574" s="498">
        <v>1476292.6700000002</v>
      </c>
      <c r="AI574" s="498">
        <v>1099265.76</v>
      </c>
      <c r="AJ574" s="498">
        <v>1972090.3399999999</v>
      </c>
      <c r="AK574" s="498">
        <v>99068.28</v>
      </c>
      <c r="AL574" s="498">
        <v>1475.9099999999999</v>
      </c>
      <c r="AM574" s="498">
        <v>652549.22</v>
      </c>
      <c r="AN574" s="498">
        <v>222596.97000000003</v>
      </c>
      <c r="AO574" s="498"/>
      <c r="AP574" s="498">
        <v>499961.6399999999</v>
      </c>
      <c r="AQ574" s="498">
        <v>133730.94000000003</v>
      </c>
      <c r="AR574" s="498">
        <v>127819.75</v>
      </c>
      <c r="AS574" s="498">
        <v>118619.10999999999</v>
      </c>
      <c r="AT574" s="498">
        <v>28158</v>
      </c>
      <c r="AU574" s="498">
        <v>213688.71000000005</v>
      </c>
      <c r="AV574" s="498">
        <v>98550.080000000002</v>
      </c>
      <c r="AW574" s="498">
        <v>172140.74000000002</v>
      </c>
      <c r="AX574" s="498">
        <v>167695.96000000002</v>
      </c>
      <c r="AY574" s="498">
        <v>113295.41</v>
      </c>
      <c r="AZ574" s="498">
        <v>309499.25</v>
      </c>
      <c r="BA574" s="498">
        <v>96231.829999999987</v>
      </c>
      <c r="BB574" s="498">
        <v>189464.5</v>
      </c>
      <c r="BC574" s="498">
        <v>172032.94</v>
      </c>
      <c r="BD574" s="498">
        <v>1199338.94</v>
      </c>
      <c r="BE574" s="498">
        <v>952759.35</v>
      </c>
      <c r="BF574" s="498">
        <v>1390381.1099999999</v>
      </c>
      <c r="BG574" s="498">
        <v>574485.55999999994</v>
      </c>
      <c r="BH574" s="498">
        <v>57327934.07</v>
      </c>
      <c r="BJ574" s="427">
        <f t="shared" si="552"/>
        <v>29000</v>
      </c>
      <c r="BK574" s="427">
        <f t="shared" si="553"/>
        <v>500000</v>
      </c>
      <c r="BL574" s="427">
        <f t="shared" si="554"/>
        <v>178000</v>
      </c>
      <c r="BM574" s="427">
        <f t="shared" si="555"/>
        <v>575000</v>
      </c>
      <c r="BN574" s="427">
        <f t="shared" si="556"/>
        <v>1391000</v>
      </c>
      <c r="BO574" s="427">
        <f t="shared" si="557"/>
        <v>1030000</v>
      </c>
      <c r="BP574" s="427">
        <f t="shared" si="558"/>
        <v>2000</v>
      </c>
      <c r="BQ574" s="427">
        <f t="shared" si="559"/>
        <v>653000</v>
      </c>
      <c r="BR574" s="427">
        <f t="shared" si="560"/>
        <v>252000</v>
      </c>
      <c r="BS574" s="427">
        <f t="shared" si="561"/>
        <v>98000</v>
      </c>
      <c r="BT574" s="427">
        <f t="shared" si="562"/>
        <v>1958000</v>
      </c>
      <c r="BU574" s="427">
        <f t="shared" si="563"/>
        <v>950000</v>
      </c>
      <c r="BV574" s="427">
        <f t="shared" si="564"/>
        <v>1269000</v>
      </c>
      <c r="BW574" s="427">
        <f t="shared" si="565"/>
        <v>8791000</v>
      </c>
      <c r="BX574" s="427">
        <f t="shared" si="566"/>
        <v>3809000</v>
      </c>
      <c r="BY574" s="427">
        <f t="shared" si="567"/>
        <v>1100000</v>
      </c>
      <c r="BZ574" s="427">
        <f t="shared" si="568"/>
        <v>4216000</v>
      </c>
      <c r="CA574" s="427">
        <f t="shared" si="569"/>
        <v>2190000</v>
      </c>
      <c r="CB574" s="233">
        <f t="shared" si="570"/>
        <v>2000</v>
      </c>
      <c r="CC574" s="233">
        <f t="shared" si="571"/>
        <v>8791000</v>
      </c>
      <c r="CD574" s="233">
        <f t="shared" si="572"/>
        <v>1062000</v>
      </c>
      <c r="CE574" s="428">
        <f t="shared" si="581"/>
        <v>54</v>
      </c>
      <c r="CF574" s="426">
        <f t="shared" si="574"/>
        <v>15</v>
      </c>
      <c r="CG574" s="426">
        <f t="shared" si="575"/>
        <v>4</v>
      </c>
      <c r="CH574" s="426">
        <f t="shared" si="576"/>
        <v>3</v>
      </c>
      <c r="CI574" s="426">
        <f t="shared" si="577"/>
        <v>21</v>
      </c>
      <c r="CJ574" s="426">
        <f t="shared" si="578"/>
        <v>4</v>
      </c>
      <c r="CK574" s="426">
        <f t="shared" si="579"/>
        <v>5</v>
      </c>
    </row>
    <row r="575" spans="1:89" s="234" customFormat="1">
      <c r="A575" s="249">
        <f t="shared" si="582"/>
        <v>3100</v>
      </c>
      <c r="B575" s="265" t="s">
        <v>482</v>
      </c>
      <c r="C575" s="266" t="b">
        <f t="shared" si="580"/>
        <v>1</v>
      </c>
      <c r="D575" s="499" t="s">
        <v>482</v>
      </c>
      <c r="E575" s="498"/>
      <c r="F575" s="498"/>
      <c r="G575" s="498">
        <v>149878.49</v>
      </c>
      <c r="H575" s="498"/>
      <c r="I575" s="500">
        <v>757971.43999999959</v>
      </c>
      <c r="J575" s="498"/>
      <c r="K575" s="498"/>
      <c r="L575" s="498"/>
      <c r="M575" s="498"/>
      <c r="N575" s="498">
        <v>3468.9</v>
      </c>
      <c r="O575" s="498"/>
      <c r="P575" s="498"/>
      <c r="Q575" s="498"/>
      <c r="R575" s="498"/>
      <c r="S575" s="498">
        <v>4000</v>
      </c>
      <c r="T575" s="498">
        <v>70687.429999999978</v>
      </c>
      <c r="U575" s="498"/>
      <c r="V575" s="498">
        <v>9193.34</v>
      </c>
      <c r="W575" s="498">
        <v>350936.96999999991</v>
      </c>
      <c r="X575" s="498">
        <v>29335.09</v>
      </c>
      <c r="Y575" s="498"/>
      <c r="Z575" s="498">
        <v>566441.93999999994</v>
      </c>
      <c r="AA575" s="498"/>
      <c r="AB575" s="498">
        <v>283494.56</v>
      </c>
      <c r="AC575" s="498">
        <v>8543.380000000001</v>
      </c>
      <c r="AD575" s="498">
        <v>99191.360000000001</v>
      </c>
      <c r="AE575" s="498">
        <v>141527.29999999999</v>
      </c>
      <c r="AF575" s="498"/>
      <c r="AG575" s="498">
        <v>2433507.7800000007</v>
      </c>
      <c r="AH575" s="498"/>
      <c r="AI575" s="498">
        <v>64482.91</v>
      </c>
      <c r="AJ575" s="498">
        <v>209351.18</v>
      </c>
      <c r="AK575" s="498"/>
      <c r="AL575" s="498"/>
      <c r="AM575" s="498"/>
      <c r="AN575" s="498">
        <v>25512.99</v>
      </c>
      <c r="AO575" s="498"/>
      <c r="AP575" s="498">
        <v>83638.19</v>
      </c>
      <c r="AQ575" s="498"/>
      <c r="AR575" s="498"/>
      <c r="AS575" s="498"/>
      <c r="AT575" s="498"/>
      <c r="AU575" s="498"/>
      <c r="AV575" s="498"/>
      <c r="AW575" s="498">
        <v>104.06</v>
      </c>
      <c r="AX575" s="498"/>
      <c r="AY575" s="498">
        <v>4306</v>
      </c>
      <c r="AZ575" s="498"/>
      <c r="BA575" s="498"/>
      <c r="BB575" s="498"/>
      <c r="BC575" s="498"/>
      <c r="BD575" s="498"/>
      <c r="BE575" s="498"/>
      <c r="BF575" s="498">
        <v>258008.3</v>
      </c>
      <c r="BG575" s="498">
        <v>4918.72</v>
      </c>
      <c r="BH575" s="498">
        <v>5558500.3299999991</v>
      </c>
      <c r="BJ575" s="427">
        <f t="shared" si="552"/>
        <v>1000</v>
      </c>
      <c r="BK575" s="427">
        <f t="shared" si="553"/>
        <v>84000</v>
      </c>
      <c r="BL575" s="427">
        <f t="shared" si="554"/>
        <v>29000</v>
      </c>
      <c r="BM575" s="427">
        <f t="shared" si="555"/>
        <v>5000</v>
      </c>
      <c r="BN575" s="427">
        <f t="shared" si="556"/>
        <v>259000</v>
      </c>
      <c r="BO575" s="427">
        <f t="shared" si="557"/>
        <v>132000</v>
      </c>
      <c r="BP575" s="427">
        <f t="shared" si="558"/>
        <v>0</v>
      </c>
      <c r="BQ575" s="427">
        <f t="shared" si="559"/>
        <v>0</v>
      </c>
      <c r="BR575" s="427">
        <f t="shared" si="560"/>
        <v>0</v>
      </c>
      <c r="BS575" s="427">
        <f t="shared" si="561"/>
        <v>4000</v>
      </c>
      <c r="BT575" s="427">
        <f t="shared" si="562"/>
        <v>351000</v>
      </c>
      <c r="BU575" s="427">
        <f t="shared" si="563"/>
        <v>98000</v>
      </c>
      <c r="BV575" s="427">
        <f t="shared" si="564"/>
        <v>150000</v>
      </c>
      <c r="BW575" s="427">
        <f t="shared" si="565"/>
        <v>567000</v>
      </c>
      <c r="BX575" s="427">
        <f t="shared" si="566"/>
        <v>303000</v>
      </c>
      <c r="BY575" s="427">
        <f t="shared" si="567"/>
        <v>30000</v>
      </c>
      <c r="BZ575" s="427">
        <f t="shared" si="568"/>
        <v>2434000</v>
      </c>
      <c r="CA575" s="427">
        <f t="shared" si="569"/>
        <v>822000</v>
      </c>
      <c r="CB575" s="233">
        <f t="shared" si="570"/>
        <v>1000</v>
      </c>
      <c r="CC575" s="233">
        <f t="shared" si="571"/>
        <v>2434000</v>
      </c>
      <c r="CD575" s="233">
        <f t="shared" si="572"/>
        <v>253000</v>
      </c>
      <c r="CE575" s="428">
        <f t="shared" si="581"/>
        <v>22</v>
      </c>
      <c r="CF575" s="426">
        <f t="shared" si="574"/>
        <v>4</v>
      </c>
      <c r="CG575" s="426">
        <f t="shared" si="575"/>
        <v>2</v>
      </c>
      <c r="CH575" s="426">
        <f t="shared" si="576"/>
        <v>0</v>
      </c>
      <c r="CI575" s="426">
        <f t="shared" si="577"/>
        <v>8</v>
      </c>
      <c r="CJ575" s="426">
        <f t="shared" si="578"/>
        <v>4</v>
      </c>
      <c r="CK575" s="426">
        <f t="shared" si="579"/>
        <v>4</v>
      </c>
    </row>
    <row r="576" spans="1:89" s="234" customFormat="1" ht="36">
      <c r="A576" s="249">
        <f t="shared" si="582"/>
        <v>3200</v>
      </c>
      <c r="B576" s="265" t="s">
        <v>483</v>
      </c>
      <c r="C576" s="266" t="b">
        <f t="shared" si="580"/>
        <v>1</v>
      </c>
      <c r="D576" s="499" t="s">
        <v>483</v>
      </c>
      <c r="E576" s="498">
        <v>227578.48</v>
      </c>
      <c r="F576" s="498"/>
      <c r="G576" s="498">
        <v>32950.01</v>
      </c>
      <c r="H576" s="498">
        <v>275103.36000000004</v>
      </c>
      <c r="I576" s="500">
        <v>677761.41</v>
      </c>
      <c r="J576" s="498">
        <v>35922.92</v>
      </c>
      <c r="K576" s="498"/>
      <c r="L576" s="498">
        <v>537930.14</v>
      </c>
      <c r="M576" s="498"/>
      <c r="N576" s="498">
        <v>2868.21</v>
      </c>
      <c r="O576" s="498">
        <v>85638.94</v>
      </c>
      <c r="P576" s="498">
        <v>406187.36999999994</v>
      </c>
      <c r="Q576" s="498">
        <v>208560.7</v>
      </c>
      <c r="R576" s="498">
        <v>70462.819999999978</v>
      </c>
      <c r="S576" s="498">
        <v>141087.97999999998</v>
      </c>
      <c r="T576" s="498">
        <v>322441.92999999993</v>
      </c>
      <c r="U576" s="498"/>
      <c r="V576" s="498"/>
      <c r="W576" s="498">
        <v>514537.44000000006</v>
      </c>
      <c r="X576" s="498"/>
      <c r="Y576" s="498">
        <v>169437.57</v>
      </c>
      <c r="Z576" s="498">
        <v>422815.27</v>
      </c>
      <c r="AA576" s="498">
        <v>2986.51</v>
      </c>
      <c r="AB576" s="498">
        <v>1683705.26</v>
      </c>
      <c r="AC576" s="498">
        <v>7439.21</v>
      </c>
      <c r="AD576" s="498">
        <v>304152.15999999992</v>
      </c>
      <c r="AE576" s="498">
        <v>636428.25000000012</v>
      </c>
      <c r="AF576" s="498"/>
      <c r="AG576" s="498">
        <v>632038.24000000022</v>
      </c>
      <c r="AH576" s="498">
        <v>152272.30000000002</v>
      </c>
      <c r="AI576" s="498">
        <v>59725.880000000005</v>
      </c>
      <c r="AJ576" s="498">
        <v>263539.45</v>
      </c>
      <c r="AK576" s="498">
        <v>206434.87</v>
      </c>
      <c r="AL576" s="498">
        <v>176949.90999999997</v>
      </c>
      <c r="AM576" s="498"/>
      <c r="AN576" s="498">
        <v>74718.28</v>
      </c>
      <c r="AO576" s="498"/>
      <c r="AP576" s="498">
        <v>183152.07</v>
      </c>
      <c r="AQ576" s="498"/>
      <c r="AR576" s="498">
        <v>104209.60000000001</v>
      </c>
      <c r="AS576" s="498"/>
      <c r="AT576" s="498">
        <v>84090.810000000012</v>
      </c>
      <c r="AU576" s="498">
        <v>96366.09</v>
      </c>
      <c r="AV576" s="498"/>
      <c r="AW576" s="498">
        <v>72139.89</v>
      </c>
      <c r="AX576" s="498">
        <v>331214.34999999998</v>
      </c>
      <c r="AY576" s="498">
        <v>55614.460000000006</v>
      </c>
      <c r="AZ576" s="498">
        <v>18183.060000000001</v>
      </c>
      <c r="BA576" s="498"/>
      <c r="BB576" s="498">
        <v>33114.39</v>
      </c>
      <c r="BC576" s="498"/>
      <c r="BD576" s="498"/>
      <c r="BE576" s="498">
        <v>111009.69</v>
      </c>
      <c r="BF576" s="498">
        <v>271187.49</v>
      </c>
      <c r="BG576" s="498">
        <v>271191.01</v>
      </c>
      <c r="BH576" s="498">
        <v>9963147.7799999993</v>
      </c>
      <c r="BJ576" s="427">
        <f t="shared" si="552"/>
        <v>19000</v>
      </c>
      <c r="BK576" s="427">
        <f t="shared" si="553"/>
        <v>332000</v>
      </c>
      <c r="BL576" s="427">
        <f t="shared" si="554"/>
        <v>106000</v>
      </c>
      <c r="BM576" s="427">
        <f t="shared" si="555"/>
        <v>112000</v>
      </c>
      <c r="BN576" s="427">
        <f t="shared" si="556"/>
        <v>272000</v>
      </c>
      <c r="BO576" s="427">
        <f t="shared" si="557"/>
        <v>218000</v>
      </c>
      <c r="BP576" s="427">
        <f t="shared" si="558"/>
        <v>177000</v>
      </c>
      <c r="BQ576" s="427">
        <f t="shared" si="559"/>
        <v>207000</v>
      </c>
      <c r="BR576" s="427">
        <f t="shared" si="560"/>
        <v>192000</v>
      </c>
      <c r="BS576" s="427">
        <f t="shared" si="561"/>
        <v>3000</v>
      </c>
      <c r="BT576" s="427">
        <f t="shared" si="562"/>
        <v>637000</v>
      </c>
      <c r="BU576" s="427">
        <f t="shared" si="563"/>
        <v>211000</v>
      </c>
      <c r="BV576" s="427">
        <f t="shared" si="564"/>
        <v>33000</v>
      </c>
      <c r="BW576" s="427">
        <f t="shared" si="565"/>
        <v>1684000</v>
      </c>
      <c r="BX576" s="427">
        <f t="shared" si="566"/>
        <v>601000</v>
      </c>
      <c r="BY576" s="427">
        <f t="shared" si="567"/>
        <v>60000</v>
      </c>
      <c r="BZ576" s="427">
        <f t="shared" si="568"/>
        <v>678000</v>
      </c>
      <c r="CA576" s="427">
        <f t="shared" si="569"/>
        <v>463000</v>
      </c>
      <c r="CB576" s="233">
        <f t="shared" si="570"/>
        <v>3000</v>
      </c>
      <c r="CC576" s="233">
        <f t="shared" si="571"/>
        <v>1684000</v>
      </c>
      <c r="CD576" s="233">
        <f t="shared" si="572"/>
        <v>250000</v>
      </c>
      <c r="CE576" s="428">
        <f t="shared" si="581"/>
        <v>40</v>
      </c>
      <c r="CF576" s="426">
        <f t="shared" si="574"/>
        <v>10</v>
      </c>
      <c r="CG576" s="426">
        <f t="shared" si="575"/>
        <v>3</v>
      </c>
      <c r="CH576" s="426">
        <f t="shared" si="576"/>
        <v>2</v>
      </c>
      <c r="CI576" s="426">
        <f t="shared" si="577"/>
        <v>16</v>
      </c>
      <c r="CJ576" s="426">
        <f t="shared" si="578"/>
        <v>4</v>
      </c>
      <c r="CK576" s="426">
        <f t="shared" si="579"/>
        <v>3</v>
      </c>
    </row>
    <row r="577" spans="1:89" s="234" customFormat="1" ht="36">
      <c r="A577" s="249">
        <f t="shared" si="582"/>
        <v>3300</v>
      </c>
      <c r="B577" s="265" t="s">
        <v>484</v>
      </c>
      <c r="C577" s="266" t="b">
        <f t="shared" si="580"/>
        <v>1</v>
      </c>
      <c r="D577" s="499" t="s">
        <v>484</v>
      </c>
      <c r="E577" s="498"/>
      <c r="F577" s="498"/>
      <c r="G577" s="498">
        <v>231316.60000000003</v>
      </c>
      <c r="H577" s="498">
        <v>73027.689999999988</v>
      </c>
      <c r="I577" s="500">
        <v>496989.00999999995</v>
      </c>
      <c r="J577" s="498">
        <v>9269.75</v>
      </c>
      <c r="K577" s="498"/>
      <c r="L577" s="498">
        <v>380481.68000000005</v>
      </c>
      <c r="M577" s="498"/>
      <c r="N577" s="498"/>
      <c r="O577" s="498"/>
      <c r="P577" s="498">
        <v>39694.950000000004</v>
      </c>
      <c r="Q577" s="498">
        <v>7275.99</v>
      </c>
      <c r="R577" s="498">
        <v>13388.53</v>
      </c>
      <c r="S577" s="498">
        <v>111156.72</v>
      </c>
      <c r="T577" s="498">
        <v>231729.21000000002</v>
      </c>
      <c r="U577" s="498">
        <v>600</v>
      </c>
      <c r="V577" s="498"/>
      <c r="W577" s="498">
        <v>509203.18</v>
      </c>
      <c r="X577" s="498"/>
      <c r="Y577" s="498"/>
      <c r="Z577" s="498">
        <v>620163.59000000008</v>
      </c>
      <c r="AA577" s="498">
        <v>65564.94</v>
      </c>
      <c r="AB577" s="498">
        <v>2264924.7800000003</v>
      </c>
      <c r="AC577" s="498">
        <v>9180</v>
      </c>
      <c r="AD577" s="498">
        <v>-2762.66</v>
      </c>
      <c r="AE577" s="498"/>
      <c r="AF577" s="498"/>
      <c r="AG577" s="498">
        <v>25929.660000000003</v>
      </c>
      <c r="AH577" s="498">
        <v>76950.13</v>
      </c>
      <c r="AI577" s="498">
        <v>196110.38</v>
      </c>
      <c r="AJ577" s="498">
        <v>592326.30000000005</v>
      </c>
      <c r="AK577" s="498">
        <v>636336.73000000021</v>
      </c>
      <c r="AL577" s="498">
        <v>18667.820000000003</v>
      </c>
      <c r="AM577" s="498">
        <v>296140.98</v>
      </c>
      <c r="AN577" s="498">
        <v>38175.08</v>
      </c>
      <c r="AO577" s="498">
        <v>38680.560000000005</v>
      </c>
      <c r="AP577" s="498">
        <v>179509.11</v>
      </c>
      <c r="AQ577" s="498"/>
      <c r="AR577" s="498">
        <v>38</v>
      </c>
      <c r="AS577" s="498">
        <v>17551.28</v>
      </c>
      <c r="AT577" s="498"/>
      <c r="AU577" s="498">
        <v>27950.63</v>
      </c>
      <c r="AV577" s="498"/>
      <c r="AW577" s="498">
        <v>61293.46</v>
      </c>
      <c r="AX577" s="498">
        <v>95372.21</v>
      </c>
      <c r="AY577" s="498">
        <v>119114.20999999999</v>
      </c>
      <c r="AZ577" s="498"/>
      <c r="BA577" s="498"/>
      <c r="BB577" s="498">
        <v>29740.510000000002</v>
      </c>
      <c r="BC577" s="498"/>
      <c r="BD577" s="498">
        <v>386112.89000000007</v>
      </c>
      <c r="BE577" s="498"/>
      <c r="BF577" s="498">
        <v>711611.77</v>
      </c>
      <c r="BG577" s="498"/>
      <c r="BH577" s="498">
        <v>8608815.6699999981</v>
      </c>
      <c r="BJ577" s="427">
        <f t="shared" si="552"/>
        <v>1000</v>
      </c>
      <c r="BK577" s="427">
        <f t="shared" si="553"/>
        <v>180000</v>
      </c>
      <c r="BL577" s="427">
        <f t="shared" si="554"/>
        <v>61000</v>
      </c>
      <c r="BM577" s="427">
        <f t="shared" si="555"/>
        <v>387000</v>
      </c>
      <c r="BN577" s="427">
        <f t="shared" si="556"/>
        <v>712000</v>
      </c>
      <c r="BO577" s="427">
        <f t="shared" si="557"/>
        <v>549000</v>
      </c>
      <c r="BP577" s="427">
        <f t="shared" si="558"/>
        <v>19000</v>
      </c>
      <c r="BQ577" s="427">
        <f t="shared" si="559"/>
        <v>637000</v>
      </c>
      <c r="BR577" s="427">
        <f t="shared" si="560"/>
        <v>318000</v>
      </c>
      <c r="BS577" s="427">
        <f t="shared" si="561"/>
        <v>-3000</v>
      </c>
      <c r="BT577" s="427">
        <f t="shared" si="562"/>
        <v>510000</v>
      </c>
      <c r="BU577" s="427">
        <f t="shared" si="563"/>
        <v>101000</v>
      </c>
      <c r="BV577" s="427">
        <f t="shared" si="564"/>
        <v>232000</v>
      </c>
      <c r="BW577" s="427">
        <f t="shared" si="565"/>
        <v>2265000</v>
      </c>
      <c r="BX577" s="427">
        <f t="shared" si="566"/>
        <v>928000</v>
      </c>
      <c r="BY577" s="427">
        <f t="shared" si="567"/>
        <v>1000</v>
      </c>
      <c r="BZ577" s="427">
        <f t="shared" si="568"/>
        <v>497000</v>
      </c>
      <c r="CA577" s="427">
        <f t="shared" si="569"/>
        <v>190000</v>
      </c>
      <c r="CB577" s="233">
        <f t="shared" si="570"/>
        <v>-3000</v>
      </c>
      <c r="CC577" s="233">
        <f t="shared" si="571"/>
        <v>2265000</v>
      </c>
      <c r="CD577" s="233">
        <f t="shared" si="572"/>
        <v>240000</v>
      </c>
      <c r="CE577" s="428">
        <f t="shared" si="581"/>
        <v>36</v>
      </c>
      <c r="CF577" s="426">
        <f t="shared" si="574"/>
        <v>10</v>
      </c>
      <c r="CG577" s="426">
        <f t="shared" si="575"/>
        <v>2</v>
      </c>
      <c r="CH577" s="426">
        <f t="shared" si="576"/>
        <v>3</v>
      </c>
      <c r="CI577" s="426">
        <f t="shared" si="577"/>
        <v>11</v>
      </c>
      <c r="CJ577" s="426">
        <f t="shared" si="578"/>
        <v>4</v>
      </c>
      <c r="CK577" s="426">
        <f t="shared" si="579"/>
        <v>4</v>
      </c>
    </row>
    <row r="578" spans="1:89" s="234" customFormat="1" ht="24">
      <c r="A578" s="249">
        <f t="shared" si="582"/>
        <v>3400</v>
      </c>
      <c r="B578" s="265" t="s">
        <v>485</v>
      </c>
      <c r="C578" s="266" t="b">
        <f t="shared" si="580"/>
        <v>1</v>
      </c>
      <c r="D578" s="499" t="s">
        <v>485</v>
      </c>
      <c r="E578" s="498"/>
      <c r="F578" s="498"/>
      <c r="G578" s="498"/>
      <c r="H578" s="498">
        <v>315364</v>
      </c>
      <c r="I578" s="500">
        <v>62465.78</v>
      </c>
      <c r="J578" s="498">
        <v>250493.52</v>
      </c>
      <c r="K578" s="498"/>
      <c r="L578" s="498">
        <v>127432.16999999998</v>
      </c>
      <c r="M578" s="498"/>
      <c r="N578" s="498"/>
      <c r="O578" s="498"/>
      <c r="P578" s="498"/>
      <c r="Q578" s="498"/>
      <c r="R578" s="498"/>
      <c r="S578" s="498">
        <v>12572.759999999998</v>
      </c>
      <c r="T578" s="498">
        <v>115550.38999999998</v>
      </c>
      <c r="U578" s="498">
        <v>253667.38</v>
      </c>
      <c r="V578" s="498"/>
      <c r="W578" s="498">
        <v>207120.10999999996</v>
      </c>
      <c r="X578" s="498"/>
      <c r="Y578" s="498">
        <v>113929.11000000002</v>
      </c>
      <c r="Z578" s="498"/>
      <c r="AA578" s="498">
        <v>111331.38999999998</v>
      </c>
      <c r="AB578" s="498">
        <v>867071.53</v>
      </c>
      <c r="AC578" s="498"/>
      <c r="AD578" s="498"/>
      <c r="AE578" s="498">
        <v>238371.26</v>
      </c>
      <c r="AF578" s="498"/>
      <c r="AG578" s="498">
        <v>459947.40999999992</v>
      </c>
      <c r="AH578" s="498"/>
      <c r="AI578" s="498">
        <v>471438.82</v>
      </c>
      <c r="AJ578" s="498">
        <v>59830.32</v>
      </c>
      <c r="AK578" s="498">
        <v>140289</v>
      </c>
      <c r="AL578" s="498"/>
      <c r="AM578" s="498">
        <v>267159.59999999998</v>
      </c>
      <c r="AN578" s="498">
        <v>66.12</v>
      </c>
      <c r="AO578" s="498">
        <v>70508.600000000006</v>
      </c>
      <c r="AP578" s="498">
        <v>5382.5</v>
      </c>
      <c r="AQ578" s="498">
        <v>101327.9</v>
      </c>
      <c r="AR578" s="498"/>
      <c r="AS578" s="498">
        <v>3653.8100000000009</v>
      </c>
      <c r="AT578" s="498"/>
      <c r="AU578" s="498"/>
      <c r="AV578" s="498"/>
      <c r="AW578" s="498">
        <v>3567.03</v>
      </c>
      <c r="AX578" s="498">
        <v>105222.09</v>
      </c>
      <c r="AY578" s="498"/>
      <c r="AZ578" s="498"/>
      <c r="BA578" s="498"/>
      <c r="BB578" s="498"/>
      <c r="BC578" s="498"/>
      <c r="BD578" s="498">
        <v>400341</v>
      </c>
      <c r="BE578" s="498">
        <v>72948.41</v>
      </c>
      <c r="BF578" s="498">
        <v>176924.23</v>
      </c>
      <c r="BG578" s="498"/>
      <c r="BH578" s="498">
        <v>5013976.2399999993</v>
      </c>
      <c r="BJ578" s="427">
        <f t="shared" si="552"/>
        <v>1000</v>
      </c>
      <c r="BK578" s="427">
        <f t="shared" si="553"/>
        <v>106000</v>
      </c>
      <c r="BL578" s="427">
        <f t="shared" si="554"/>
        <v>42000</v>
      </c>
      <c r="BM578" s="427">
        <f t="shared" si="555"/>
        <v>73000</v>
      </c>
      <c r="BN578" s="427">
        <f t="shared" si="556"/>
        <v>401000</v>
      </c>
      <c r="BO578" s="427">
        <f t="shared" si="557"/>
        <v>217000</v>
      </c>
      <c r="BP578" s="427">
        <f t="shared" si="558"/>
        <v>141000</v>
      </c>
      <c r="BQ578" s="427">
        <f t="shared" si="559"/>
        <v>268000</v>
      </c>
      <c r="BR578" s="427">
        <f t="shared" si="560"/>
        <v>204000</v>
      </c>
      <c r="BS578" s="427">
        <f t="shared" si="561"/>
        <v>13000</v>
      </c>
      <c r="BT578" s="427">
        <f t="shared" si="562"/>
        <v>316000</v>
      </c>
      <c r="BU578" s="427">
        <f t="shared" si="563"/>
        <v>171000</v>
      </c>
      <c r="BV578" s="427">
        <f t="shared" si="564"/>
        <v>60000</v>
      </c>
      <c r="BW578" s="427">
        <f t="shared" si="565"/>
        <v>868000</v>
      </c>
      <c r="BX578" s="427">
        <f t="shared" si="566"/>
        <v>464000</v>
      </c>
      <c r="BY578" s="427">
        <f t="shared" si="567"/>
        <v>63000</v>
      </c>
      <c r="BZ578" s="427">
        <f t="shared" si="568"/>
        <v>472000</v>
      </c>
      <c r="CA578" s="427">
        <f t="shared" si="569"/>
        <v>275000</v>
      </c>
      <c r="CB578" s="233">
        <f t="shared" si="570"/>
        <v>1000</v>
      </c>
      <c r="CC578" s="233">
        <f t="shared" si="571"/>
        <v>868000</v>
      </c>
      <c r="CD578" s="233">
        <f t="shared" si="572"/>
        <v>186000</v>
      </c>
      <c r="CE578" s="428">
        <f t="shared" si="581"/>
        <v>27</v>
      </c>
      <c r="CF578" s="426">
        <f t="shared" si="574"/>
        <v>7</v>
      </c>
      <c r="CG578" s="426">
        <f t="shared" si="575"/>
        <v>3</v>
      </c>
      <c r="CH578" s="426">
        <f t="shared" si="576"/>
        <v>2</v>
      </c>
      <c r="CI578" s="426">
        <f t="shared" si="577"/>
        <v>8</v>
      </c>
      <c r="CJ578" s="426">
        <f t="shared" si="578"/>
        <v>2</v>
      </c>
      <c r="CK578" s="426">
        <f t="shared" si="579"/>
        <v>4</v>
      </c>
    </row>
    <row r="579" spans="1:89" s="234" customFormat="1" ht="24">
      <c r="A579" s="249">
        <f t="shared" si="582"/>
        <v>3500</v>
      </c>
      <c r="B579" s="265" t="s">
        <v>486</v>
      </c>
      <c r="C579" s="266" t="b">
        <f t="shared" si="580"/>
        <v>1</v>
      </c>
      <c r="D579" s="499" t="s">
        <v>486</v>
      </c>
      <c r="E579" s="498">
        <v>20729.11</v>
      </c>
      <c r="F579" s="498"/>
      <c r="G579" s="498">
        <v>378942.65</v>
      </c>
      <c r="H579" s="498">
        <v>51584.89</v>
      </c>
      <c r="I579" s="500">
        <v>776796.7</v>
      </c>
      <c r="J579" s="498">
        <v>2388.75</v>
      </c>
      <c r="K579" s="498">
        <v>300558.45</v>
      </c>
      <c r="L579" s="498">
        <v>253062.50999999995</v>
      </c>
      <c r="M579" s="498"/>
      <c r="N579" s="498"/>
      <c r="O579" s="498"/>
      <c r="P579" s="498">
        <v>32513.450000000004</v>
      </c>
      <c r="Q579" s="498"/>
      <c r="R579" s="498">
        <v>9831.4700000000012</v>
      </c>
      <c r="S579" s="498">
        <v>5573.13</v>
      </c>
      <c r="T579" s="498"/>
      <c r="U579" s="498">
        <v>144931.35999999999</v>
      </c>
      <c r="V579" s="498"/>
      <c r="W579" s="498">
        <v>371020.62</v>
      </c>
      <c r="X579" s="498">
        <v>-1960</v>
      </c>
      <c r="Y579" s="498">
        <v>9424.2200000000012</v>
      </c>
      <c r="Z579" s="498">
        <v>198699.66000000003</v>
      </c>
      <c r="AA579" s="498"/>
      <c r="AB579" s="498">
        <v>10313126.909999998</v>
      </c>
      <c r="AC579" s="498">
        <v>6399.2999999999993</v>
      </c>
      <c r="AD579" s="498">
        <v>8116</v>
      </c>
      <c r="AE579" s="498"/>
      <c r="AF579" s="498">
        <v>100906.55</v>
      </c>
      <c r="AG579" s="498">
        <v>415424.65</v>
      </c>
      <c r="AH579" s="498">
        <v>428486.41000000003</v>
      </c>
      <c r="AI579" s="498">
        <v>73006.34</v>
      </c>
      <c r="AJ579" s="498">
        <v>592887.6399999999</v>
      </c>
      <c r="AK579" s="498">
        <v>283304.88000000006</v>
      </c>
      <c r="AL579" s="498"/>
      <c r="AM579" s="498">
        <v>90521.87999999999</v>
      </c>
      <c r="AN579" s="498">
        <v>114671.77</v>
      </c>
      <c r="AO579" s="498">
        <v>142262</v>
      </c>
      <c r="AP579" s="498"/>
      <c r="AQ579" s="498"/>
      <c r="AR579" s="498"/>
      <c r="AS579" s="498">
        <v>157301.31</v>
      </c>
      <c r="AT579" s="498"/>
      <c r="AU579" s="498"/>
      <c r="AV579" s="498"/>
      <c r="AW579" s="498">
        <v>5389.38</v>
      </c>
      <c r="AX579" s="498">
        <v>296877.13</v>
      </c>
      <c r="AY579" s="498">
        <v>21668.35</v>
      </c>
      <c r="AZ579" s="498"/>
      <c r="BA579" s="498"/>
      <c r="BB579" s="498">
        <v>106.72</v>
      </c>
      <c r="BC579" s="498"/>
      <c r="BD579" s="498">
        <v>105126.6</v>
      </c>
      <c r="BE579" s="498"/>
      <c r="BF579" s="498">
        <v>2133.83</v>
      </c>
      <c r="BG579" s="498"/>
      <c r="BH579" s="498">
        <v>15711814.619999999</v>
      </c>
      <c r="BJ579" s="427">
        <f t="shared" si="552"/>
        <v>1000</v>
      </c>
      <c r="BK579" s="427">
        <f t="shared" si="553"/>
        <v>297000</v>
      </c>
      <c r="BL579" s="427">
        <f t="shared" si="554"/>
        <v>106000</v>
      </c>
      <c r="BM579" s="427">
        <f t="shared" si="555"/>
        <v>3000</v>
      </c>
      <c r="BN579" s="427">
        <f t="shared" si="556"/>
        <v>106000</v>
      </c>
      <c r="BO579" s="427">
        <f t="shared" si="557"/>
        <v>54000</v>
      </c>
      <c r="BP579" s="427">
        <f t="shared" si="558"/>
        <v>91000</v>
      </c>
      <c r="BQ579" s="427">
        <f t="shared" si="559"/>
        <v>284000</v>
      </c>
      <c r="BR579" s="427">
        <f t="shared" si="560"/>
        <v>187000</v>
      </c>
      <c r="BS579" s="427">
        <f t="shared" si="561"/>
        <v>3000</v>
      </c>
      <c r="BT579" s="427">
        <f t="shared" si="562"/>
        <v>429000</v>
      </c>
      <c r="BU579" s="427">
        <f t="shared" si="563"/>
        <v>110000</v>
      </c>
      <c r="BV579" s="427">
        <f t="shared" si="564"/>
        <v>199000</v>
      </c>
      <c r="BW579" s="427">
        <f t="shared" si="565"/>
        <v>10314000</v>
      </c>
      <c r="BX579" s="427">
        <f t="shared" si="566"/>
        <v>2871000</v>
      </c>
      <c r="BY579" s="427">
        <f t="shared" si="567"/>
        <v>-2000</v>
      </c>
      <c r="BZ579" s="427">
        <f t="shared" si="568"/>
        <v>777000</v>
      </c>
      <c r="CA579" s="427">
        <f t="shared" si="569"/>
        <v>242000</v>
      </c>
      <c r="CB579" s="233">
        <f t="shared" si="570"/>
        <v>-2000</v>
      </c>
      <c r="CC579" s="233">
        <f t="shared" si="571"/>
        <v>10314000</v>
      </c>
      <c r="CD579" s="233">
        <f t="shared" si="572"/>
        <v>463000</v>
      </c>
      <c r="CE579" s="428">
        <f t="shared" si="581"/>
        <v>34</v>
      </c>
      <c r="CF579" s="426">
        <f t="shared" si="574"/>
        <v>7</v>
      </c>
      <c r="CG579" s="426">
        <f t="shared" si="575"/>
        <v>2</v>
      </c>
      <c r="CH579" s="426">
        <f t="shared" si="576"/>
        <v>2</v>
      </c>
      <c r="CI579" s="426">
        <f t="shared" si="577"/>
        <v>12</v>
      </c>
      <c r="CJ579" s="426">
        <f t="shared" si="578"/>
        <v>4</v>
      </c>
      <c r="CK579" s="426">
        <f t="shared" si="579"/>
        <v>5</v>
      </c>
    </row>
    <row r="580" spans="1:89" s="234" customFormat="1">
      <c r="A580" s="249">
        <f t="shared" si="582"/>
        <v>4100</v>
      </c>
      <c r="B580" s="265" t="s">
        <v>487</v>
      </c>
      <c r="C580" s="266" t="b">
        <f t="shared" si="580"/>
        <v>1</v>
      </c>
      <c r="D580" s="499" t="s">
        <v>487</v>
      </c>
      <c r="E580" s="498">
        <v>121512.01000000001</v>
      </c>
      <c r="F580" s="498">
        <v>145919.11000000002</v>
      </c>
      <c r="G580" s="498">
        <v>98565.87</v>
      </c>
      <c r="H580" s="498">
        <v>180101.24999999997</v>
      </c>
      <c r="I580" s="500">
        <v>204841.45999999996</v>
      </c>
      <c r="J580" s="498">
        <v>187141</v>
      </c>
      <c r="K580" s="498">
        <v>72013.12000000001</v>
      </c>
      <c r="L580" s="498">
        <v>98719.159999999989</v>
      </c>
      <c r="M580" s="498">
        <v>38762.01999999999</v>
      </c>
      <c r="N580" s="498">
        <v>46131.099999999991</v>
      </c>
      <c r="O580" s="498">
        <v>131027.87999999999</v>
      </c>
      <c r="P580" s="498">
        <v>262517.81</v>
      </c>
      <c r="Q580" s="498">
        <v>147881.72999999998</v>
      </c>
      <c r="R580" s="498">
        <v>46485.579999999994</v>
      </c>
      <c r="S580" s="498">
        <v>182173.58000000002</v>
      </c>
      <c r="T580" s="498">
        <v>61488.070000000007</v>
      </c>
      <c r="U580" s="498">
        <v>281077.69999999995</v>
      </c>
      <c r="V580" s="498">
        <v>193790.28</v>
      </c>
      <c r="W580" s="498">
        <v>185664.63999999998</v>
      </c>
      <c r="X580" s="498">
        <v>202813.78999999998</v>
      </c>
      <c r="Y580" s="498">
        <v>58758.099999999991</v>
      </c>
      <c r="Z580" s="498">
        <v>288501.80000000005</v>
      </c>
      <c r="AA580" s="498">
        <v>145431.71</v>
      </c>
      <c r="AB580" s="498">
        <v>705932.59</v>
      </c>
      <c r="AC580" s="498">
        <v>110930.97000000002</v>
      </c>
      <c r="AD580" s="498">
        <v>194457.94</v>
      </c>
      <c r="AE580" s="498">
        <v>76174.64</v>
      </c>
      <c r="AF580" s="498">
        <v>106921.59</v>
      </c>
      <c r="AG580" s="498">
        <v>649079.32999999996</v>
      </c>
      <c r="AH580" s="498">
        <v>987973.91</v>
      </c>
      <c r="AI580" s="498">
        <v>127924.65000000001</v>
      </c>
      <c r="AJ580" s="498">
        <v>338546.07999999996</v>
      </c>
      <c r="AK580" s="498">
        <v>156355.97999999998</v>
      </c>
      <c r="AL580" s="498"/>
      <c r="AM580" s="498"/>
      <c r="AN580" s="498">
        <v>66340.160000000003</v>
      </c>
      <c r="AO580" s="498">
        <v>1776.28</v>
      </c>
      <c r="AP580" s="498">
        <v>174628.37</v>
      </c>
      <c r="AQ580" s="498">
        <v>77275.690000000017</v>
      </c>
      <c r="AR580" s="498">
        <v>100347.11</v>
      </c>
      <c r="AS580" s="498"/>
      <c r="AT580" s="498"/>
      <c r="AU580" s="498"/>
      <c r="AV580" s="498">
        <v>85597.97</v>
      </c>
      <c r="AW580" s="498"/>
      <c r="AX580" s="498">
        <v>67770.62</v>
      </c>
      <c r="AY580" s="498">
        <v>53147.380000000005</v>
      </c>
      <c r="AZ580" s="498">
        <v>97875.6</v>
      </c>
      <c r="BA580" s="498">
        <v>12583.249999999998</v>
      </c>
      <c r="BB580" s="498">
        <v>57081.210000000006</v>
      </c>
      <c r="BC580" s="498"/>
      <c r="BD580" s="498">
        <v>392860.56</v>
      </c>
      <c r="BE580" s="498">
        <v>181052.57</v>
      </c>
      <c r="BF580" s="498">
        <v>210220.80000000002</v>
      </c>
      <c r="BG580" s="498">
        <v>140954.07</v>
      </c>
      <c r="BH580" s="498">
        <v>8555128.0899999999</v>
      </c>
      <c r="BJ580" s="427">
        <f t="shared" si="552"/>
        <v>2000</v>
      </c>
      <c r="BK580" s="427">
        <f t="shared" si="553"/>
        <v>175000</v>
      </c>
      <c r="BL580" s="427">
        <f t="shared" si="554"/>
        <v>73000</v>
      </c>
      <c r="BM580" s="427">
        <f t="shared" si="555"/>
        <v>141000</v>
      </c>
      <c r="BN580" s="427">
        <f t="shared" si="556"/>
        <v>393000</v>
      </c>
      <c r="BO580" s="427">
        <f t="shared" si="557"/>
        <v>232000</v>
      </c>
      <c r="BP580" s="427">
        <f t="shared" si="558"/>
        <v>157000</v>
      </c>
      <c r="BQ580" s="427">
        <f t="shared" si="559"/>
        <v>157000</v>
      </c>
      <c r="BR580" s="427">
        <f t="shared" si="560"/>
        <v>157000</v>
      </c>
      <c r="BS580" s="427">
        <f t="shared" si="561"/>
        <v>39000</v>
      </c>
      <c r="BT580" s="427">
        <f t="shared" si="562"/>
        <v>988000</v>
      </c>
      <c r="BU580" s="427">
        <f t="shared" si="563"/>
        <v>169000</v>
      </c>
      <c r="BV580" s="427">
        <f t="shared" si="564"/>
        <v>99000</v>
      </c>
      <c r="BW580" s="427">
        <f t="shared" si="565"/>
        <v>706000</v>
      </c>
      <c r="BX580" s="427">
        <f t="shared" si="566"/>
        <v>358000</v>
      </c>
      <c r="BY580" s="427">
        <f t="shared" si="567"/>
        <v>99000</v>
      </c>
      <c r="BZ580" s="427">
        <f t="shared" si="568"/>
        <v>650000</v>
      </c>
      <c r="CA580" s="427">
        <f t="shared" si="569"/>
        <v>261000</v>
      </c>
      <c r="CB580" s="233">
        <f t="shared" si="570"/>
        <v>2000</v>
      </c>
      <c r="CC580" s="233">
        <f t="shared" si="571"/>
        <v>988000</v>
      </c>
      <c r="CD580" s="233">
        <f t="shared" si="572"/>
        <v>179000</v>
      </c>
      <c r="CE580" s="428">
        <f t="shared" si="581"/>
        <v>48</v>
      </c>
      <c r="CF580" s="426">
        <f t="shared" si="574"/>
        <v>11</v>
      </c>
      <c r="CG580" s="426">
        <f t="shared" si="575"/>
        <v>4</v>
      </c>
      <c r="CH580" s="426">
        <f t="shared" si="576"/>
        <v>1</v>
      </c>
      <c r="CI580" s="426">
        <f t="shared" si="577"/>
        <v>21</v>
      </c>
      <c r="CJ580" s="426">
        <f t="shared" si="578"/>
        <v>4</v>
      </c>
      <c r="CK580" s="426">
        <f t="shared" si="579"/>
        <v>5</v>
      </c>
    </row>
    <row r="581" spans="1:89" s="234" customFormat="1" ht="36">
      <c r="A581" s="249">
        <f t="shared" si="582"/>
        <v>4200</v>
      </c>
      <c r="B581" s="265" t="s">
        <v>488</v>
      </c>
      <c r="C581" s="266" t="b">
        <f t="shared" si="580"/>
        <v>1</v>
      </c>
      <c r="D581" s="499" t="s">
        <v>488</v>
      </c>
      <c r="E581" s="498">
        <v>481277.78</v>
      </c>
      <c r="F581" s="498">
        <v>214548.38</v>
      </c>
      <c r="G581" s="498">
        <v>378166.73000000004</v>
      </c>
      <c r="H581" s="498">
        <v>372419.72</v>
      </c>
      <c r="I581" s="500">
        <v>1198918.94</v>
      </c>
      <c r="J581" s="498">
        <v>632389.44999999995</v>
      </c>
      <c r="K581" s="498">
        <v>381521.69000000006</v>
      </c>
      <c r="L581" s="498">
        <v>1145183.2699999998</v>
      </c>
      <c r="M581" s="498">
        <v>61123.309999999983</v>
      </c>
      <c r="N581" s="498"/>
      <c r="O581" s="498">
        <v>107820.35</v>
      </c>
      <c r="P581" s="498">
        <v>328666.84999999998</v>
      </c>
      <c r="Q581" s="498">
        <v>581993.83000000007</v>
      </c>
      <c r="R581" s="498">
        <v>53937.2</v>
      </c>
      <c r="S581" s="498">
        <v>492462.48</v>
      </c>
      <c r="T581" s="498">
        <v>228295.84000000005</v>
      </c>
      <c r="U581" s="498">
        <v>403677.38</v>
      </c>
      <c r="V581" s="498">
        <v>24961.779999999995</v>
      </c>
      <c r="W581" s="498">
        <v>701096.09</v>
      </c>
      <c r="X581" s="498">
        <v>248187.79000000004</v>
      </c>
      <c r="Y581" s="498">
        <v>292767.82000000007</v>
      </c>
      <c r="Z581" s="498">
        <v>1626968.7299999997</v>
      </c>
      <c r="AA581" s="498">
        <v>562804.06000000006</v>
      </c>
      <c r="AB581" s="498">
        <v>10454958.75</v>
      </c>
      <c r="AC581" s="498">
        <v>184844.88</v>
      </c>
      <c r="AD581" s="498">
        <v>433762.88</v>
      </c>
      <c r="AE581" s="498">
        <v>565673.82999999996</v>
      </c>
      <c r="AF581" s="498">
        <v>291809.01</v>
      </c>
      <c r="AG581" s="498">
        <v>2500173.1300000004</v>
      </c>
      <c r="AH581" s="498">
        <v>1077916.3</v>
      </c>
      <c r="AI581" s="498">
        <v>782929.35</v>
      </c>
      <c r="AJ581" s="498">
        <v>1396866.12</v>
      </c>
      <c r="AK581" s="498">
        <v>133219.65</v>
      </c>
      <c r="AL581" s="498">
        <v>214469.04999999996</v>
      </c>
      <c r="AM581" s="498">
        <v>383984.43000000005</v>
      </c>
      <c r="AN581" s="498">
        <v>100415.81</v>
      </c>
      <c r="AO581" s="498">
        <v>90844.95</v>
      </c>
      <c r="AP581" s="498"/>
      <c r="AQ581" s="498">
        <v>30982.219999999998</v>
      </c>
      <c r="AR581" s="498">
        <v>59461.57</v>
      </c>
      <c r="AS581" s="498"/>
      <c r="AT581" s="498"/>
      <c r="AU581" s="498">
        <v>56552.57</v>
      </c>
      <c r="AV581" s="498"/>
      <c r="AW581" s="498"/>
      <c r="AX581" s="498">
        <v>59613.030000000006</v>
      </c>
      <c r="AY581" s="498"/>
      <c r="AZ581" s="498"/>
      <c r="BA581" s="498">
        <v>16772.540000000005</v>
      </c>
      <c r="BB581" s="498"/>
      <c r="BC581" s="498"/>
      <c r="BD581" s="498">
        <v>580370.09</v>
      </c>
      <c r="BE581" s="498">
        <v>240941.31000000003</v>
      </c>
      <c r="BF581" s="498">
        <v>557172.73</v>
      </c>
      <c r="BG581" s="498">
        <v>195656.14999999997</v>
      </c>
      <c r="BH581" s="498">
        <v>30928579.820000004</v>
      </c>
      <c r="BJ581" s="427">
        <f t="shared" si="552"/>
        <v>17000</v>
      </c>
      <c r="BK581" s="427">
        <f t="shared" si="553"/>
        <v>101000</v>
      </c>
      <c r="BL581" s="427">
        <f t="shared" si="554"/>
        <v>60000</v>
      </c>
      <c r="BM581" s="427">
        <f t="shared" si="555"/>
        <v>196000</v>
      </c>
      <c r="BN581" s="427">
        <f t="shared" si="556"/>
        <v>581000</v>
      </c>
      <c r="BO581" s="427">
        <f t="shared" si="557"/>
        <v>394000</v>
      </c>
      <c r="BP581" s="427">
        <f t="shared" si="558"/>
        <v>134000</v>
      </c>
      <c r="BQ581" s="427">
        <f t="shared" si="559"/>
        <v>384000</v>
      </c>
      <c r="BR581" s="427">
        <f t="shared" si="560"/>
        <v>244000</v>
      </c>
      <c r="BS581" s="427">
        <f t="shared" si="561"/>
        <v>25000</v>
      </c>
      <c r="BT581" s="427">
        <f t="shared" si="562"/>
        <v>1078000</v>
      </c>
      <c r="BU581" s="427">
        <f t="shared" si="563"/>
        <v>388000</v>
      </c>
      <c r="BV581" s="427">
        <f t="shared" si="564"/>
        <v>379000</v>
      </c>
      <c r="BW581" s="427">
        <f t="shared" si="565"/>
        <v>10455000</v>
      </c>
      <c r="BX581" s="427">
        <f t="shared" si="566"/>
        <v>3465000</v>
      </c>
      <c r="BY581" s="427">
        <f t="shared" si="567"/>
        <v>249000</v>
      </c>
      <c r="BZ581" s="427">
        <f t="shared" si="568"/>
        <v>2501000</v>
      </c>
      <c r="CA581" s="427">
        <f t="shared" si="569"/>
        <v>944000</v>
      </c>
      <c r="CB581" s="233">
        <f t="shared" si="570"/>
        <v>17000</v>
      </c>
      <c r="CC581" s="233">
        <f t="shared" si="571"/>
        <v>10455000</v>
      </c>
      <c r="CD581" s="233">
        <f t="shared" si="572"/>
        <v>688000</v>
      </c>
      <c r="CE581" s="428">
        <f t="shared" si="581"/>
        <v>45</v>
      </c>
      <c r="CF581" s="426">
        <f t="shared" si="574"/>
        <v>7</v>
      </c>
      <c r="CG581" s="426">
        <f t="shared" si="575"/>
        <v>4</v>
      </c>
      <c r="CH581" s="426">
        <f t="shared" si="576"/>
        <v>3</v>
      </c>
      <c r="CI581" s="426">
        <f t="shared" si="577"/>
        <v>20</v>
      </c>
      <c r="CJ581" s="426">
        <f t="shared" si="578"/>
        <v>4</v>
      </c>
      <c r="CK581" s="426">
        <f t="shared" si="579"/>
        <v>5</v>
      </c>
    </row>
    <row r="582" spans="1:89" s="234" customFormat="1" ht="36">
      <c r="A582" s="249">
        <f t="shared" si="582"/>
        <v>4300</v>
      </c>
      <c r="B582" s="265" t="s">
        <v>489</v>
      </c>
      <c r="C582" s="266" t="b">
        <f t="shared" si="580"/>
        <v>1</v>
      </c>
      <c r="D582" s="499" t="s">
        <v>489</v>
      </c>
      <c r="E582" s="498">
        <v>818061.02</v>
      </c>
      <c r="F582" s="498">
        <v>624242.28</v>
      </c>
      <c r="G582" s="498">
        <v>1447684.45</v>
      </c>
      <c r="H582" s="498">
        <v>1028736.5700000002</v>
      </c>
      <c r="I582" s="500">
        <v>2285967.1799999997</v>
      </c>
      <c r="J582" s="498">
        <v>566453.48</v>
      </c>
      <c r="K582" s="498">
        <v>420667.13000000006</v>
      </c>
      <c r="L582" s="498">
        <v>1330213.93</v>
      </c>
      <c r="M582" s="498"/>
      <c r="N582" s="498">
        <v>150101.47999999998</v>
      </c>
      <c r="O582" s="498">
        <v>186340.33000000002</v>
      </c>
      <c r="P582" s="498">
        <v>775655.14999999991</v>
      </c>
      <c r="Q582" s="498">
        <v>696482.01000000024</v>
      </c>
      <c r="R582" s="498">
        <v>69474.739999999991</v>
      </c>
      <c r="S582" s="498">
        <v>662180.4800000001</v>
      </c>
      <c r="T582" s="498">
        <v>642440.03</v>
      </c>
      <c r="U582" s="498">
        <v>722001.74000000011</v>
      </c>
      <c r="V582" s="498">
        <v>4938.0999999999995</v>
      </c>
      <c r="W582" s="498">
        <v>1296882.5000000002</v>
      </c>
      <c r="X582" s="498">
        <v>931218.04999999993</v>
      </c>
      <c r="Y582" s="498">
        <v>319296.96000000008</v>
      </c>
      <c r="Z582" s="498">
        <v>1616233.67</v>
      </c>
      <c r="AA582" s="498">
        <v>675045.03</v>
      </c>
      <c r="AB582" s="498">
        <v>9329622.4699999988</v>
      </c>
      <c r="AC582" s="498">
        <v>273232.43</v>
      </c>
      <c r="AD582" s="498">
        <v>703107.34000000008</v>
      </c>
      <c r="AE582" s="498">
        <v>1478303.99</v>
      </c>
      <c r="AF582" s="498">
        <v>518798.24000000005</v>
      </c>
      <c r="AG582" s="498">
        <v>2521953.69</v>
      </c>
      <c r="AH582" s="498">
        <v>390721.15999999992</v>
      </c>
      <c r="AI582" s="498">
        <v>1063177.8600000001</v>
      </c>
      <c r="AJ582" s="498">
        <v>1015579.56</v>
      </c>
      <c r="AK582" s="498">
        <v>118430.57</v>
      </c>
      <c r="AL582" s="498">
        <v>135197.4</v>
      </c>
      <c r="AM582" s="498">
        <v>578874.94999999995</v>
      </c>
      <c r="AN582" s="498">
        <v>91928.010000000009</v>
      </c>
      <c r="AO582" s="498">
        <v>54396.21</v>
      </c>
      <c r="AP582" s="498">
        <v>107399.44999999998</v>
      </c>
      <c r="AQ582" s="498">
        <v>27547.469999999994</v>
      </c>
      <c r="AR582" s="498">
        <v>56432.12</v>
      </c>
      <c r="AS582" s="498">
        <v>60869.52</v>
      </c>
      <c r="AT582" s="498">
        <v>32348.75</v>
      </c>
      <c r="AU582" s="498">
        <v>122528.33</v>
      </c>
      <c r="AV582" s="498">
        <v>331338.69</v>
      </c>
      <c r="AW582" s="498">
        <v>88103.739999999976</v>
      </c>
      <c r="AX582" s="498">
        <v>137670.82</v>
      </c>
      <c r="AY582" s="498">
        <v>43187.659999999996</v>
      </c>
      <c r="AZ582" s="498">
        <v>198960.16999999998</v>
      </c>
      <c r="BA582" s="498">
        <v>60284.77</v>
      </c>
      <c r="BB582" s="498"/>
      <c r="BC582" s="498">
        <v>48602.350000000006</v>
      </c>
      <c r="BD582" s="498">
        <v>1045327.6</v>
      </c>
      <c r="BE582" s="498">
        <v>734501.26</v>
      </c>
      <c r="BF582" s="498">
        <v>1245782.5599999998</v>
      </c>
      <c r="BG582" s="498">
        <v>502500.57</v>
      </c>
      <c r="BH582" s="498">
        <v>40387026.020000003</v>
      </c>
      <c r="BJ582" s="427">
        <f t="shared" si="552"/>
        <v>28000</v>
      </c>
      <c r="BK582" s="427">
        <f t="shared" si="553"/>
        <v>332000</v>
      </c>
      <c r="BL582" s="427">
        <f t="shared" si="554"/>
        <v>98000</v>
      </c>
      <c r="BM582" s="427">
        <f t="shared" si="555"/>
        <v>503000</v>
      </c>
      <c r="BN582" s="427">
        <f t="shared" si="556"/>
        <v>1246000</v>
      </c>
      <c r="BO582" s="427">
        <f t="shared" si="557"/>
        <v>883000</v>
      </c>
      <c r="BP582" s="427">
        <f t="shared" si="558"/>
        <v>119000</v>
      </c>
      <c r="BQ582" s="427">
        <f t="shared" si="559"/>
        <v>579000</v>
      </c>
      <c r="BR582" s="427">
        <f t="shared" si="560"/>
        <v>278000</v>
      </c>
      <c r="BS582" s="427">
        <f t="shared" si="561"/>
        <v>5000</v>
      </c>
      <c r="BT582" s="427">
        <f t="shared" si="562"/>
        <v>1479000</v>
      </c>
      <c r="BU582" s="427">
        <f t="shared" si="563"/>
        <v>599000</v>
      </c>
      <c r="BV582" s="427">
        <f t="shared" si="564"/>
        <v>1016000</v>
      </c>
      <c r="BW582" s="427">
        <f t="shared" si="565"/>
        <v>9330000</v>
      </c>
      <c r="BX582" s="427">
        <f t="shared" si="566"/>
        <v>3353000</v>
      </c>
      <c r="BY582" s="427">
        <f t="shared" si="567"/>
        <v>723000</v>
      </c>
      <c r="BZ582" s="427">
        <f t="shared" si="568"/>
        <v>2522000</v>
      </c>
      <c r="CA582" s="427">
        <f t="shared" si="569"/>
        <v>1376000</v>
      </c>
      <c r="CB582" s="233">
        <f t="shared" si="570"/>
        <v>5000</v>
      </c>
      <c r="CC582" s="233">
        <f t="shared" si="571"/>
        <v>9330000</v>
      </c>
      <c r="CD582" s="233">
        <f t="shared" si="572"/>
        <v>763000</v>
      </c>
      <c r="CE582" s="428">
        <f t="shared" si="581"/>
        <v>53</v>
      </c>
      <c r="CF582" s="426">
        <f t="shared" si="574"/>
        <v>15</v>
      </c>
      <c r="CG582" s="426">
        <f t="shared" si="575"/>
        <v>4</v>
      </c>
      <c r="CH582" s="426">
        <f t="shared" si="576"/>
        <v>3</v>
      </c>
      <c r="CI582" s="426">
        <f t="shared" si="577"/>
        <v>20</v>
      </c>
      <c r="CJ582" s="426">
        <f t="shared" si="578"/>
        <v>4</v>
      </c>
      <c r="CK582" s="426">
        <f t="shared" si="579"/>
        <v>5</v>
      </c>
    </row>
    <row r="583" spans="1:89" s="234" customFormat="1" ht="24">
      <c r="A583" s="249">
        <f t="shared" si="582"/>
        <v>4400</v>
      </c>
      <c r="B583" s="265" t="s">
        <v>490</v>
      </c>
      <c r="C583" s="266" t="b">
        <f t="shared" si="580"/>
        <v>1</v>
      </c>
      <c r="D583" s="499" t="s">
        <v>490</v>
      </c>
      <c r="E583" s="498"/>
      <c r="F583" s="498"/>
      <c r="G583" s="498"/>
      <c r="H583" s="498">
        <v>59337.06</v>
      </c>
      <c r="I583" s="500">
        <v>299194.67000000004</v>
      </c>
      <c r="J583" s="498"/>
      <c r="K583" s="498"/>
      <c r="L583" s="498"/>
      <c r="M583" s="498"/>
      <c r="N583" s="498"/>
      <c r="O583" s="498"/>
      <c r="P583" s="498"/>
      <c r="Q583" s="498"/>
      <c r="R583" s="498"/>
      <c r="S583" s="498"/>
      <c r="T583" s="498"/>
      <c r="U583" s="498">
        <v>260115.25</v>
      </c>
      <c r="V583" s="498"/>
      <c r="W583" s="498"/>
      <c r="X583" s="498"/>
      <c r="Y583" s="498"/>
      <c r="Z583" s="498">
        <v>66713.37999999999</v>
      </c>
      <c r="AA583" s="498"/>
      <c r="AB583" s="498"/>
      <c r="AC583" s="498">
        <v>100</v>
      </c>
      <c r="AD583" s="498"/>
      <c r="AE583" s="498"/>
      <c r="AF583" s="498"/>
      <c r="AG583" s="498"/>
      <c r="AH583" s="498"/>
      <c r="AI583" s="498"/>
      <c r="AJ583" s="498"/>
      <c r="AK583" s="498">
        <v>5570.52</v>
      </c>
      <c r="AL583" s="498"/>
      <c r="AM583" s="498"/>
      <c r="AN583" s="498"/>
      <c r="AO583" s="498">
        <v>31107.37</v>
      </c>
      <c r="AP583" s="498"/>
      <c r="AQ583" s="498"/>
      <c r="AR583" s="498"/>
      <c r="AS583" s="498"/>
      <c r="AT583" s="498"/>
      <c r="AU583" s="498"/>
      <c r="AV583" s="498"/>
      <c r="AW583" s="498"/>
      <c r="AX583" s="498">
        <v>31357.980000000003</v>
      </c>
      <c r="AY583" s="498"/>
      <c r="AZ583" s="498"/>
      <c r="BA583" s="498"/>
      <c r="BB583" s="498"/>
      <c r="BC583" s="498"/>
      <c r="BD583" s="498">
        <v>80292.50999999998</v>
      </c>
      <c r="BE583" s="498"/>
      <c r="BF583" s="498"/>
      <c r="BG583" s="498"/>
      <c r="BH583" s="498">
        <v>833788.74</v>
      </c>
      <c r="BJ583" s="427">
        <f t="shared" si="552"/>
        <v>32000</v>
      </c>
      <c r="BK583" s="427">
        <f t="shared" si="553"/>
        <v>32000</v>
      </c>
      <c r="BL583" s="427">
        <f t="shared" si="554"/>
        <v>32000</v>
      </c>
      <c r="BM583" s="427">
        <f t="shared" si="555"/>
        <v>81000</v>
      </c>
      <c r="BN583" s="427">
        <f t="shared" si="556"/>
        <v>81000</v>
      </c>
      <c r="BO583" s="427">
        <f t="shared" si="557"/>
        <v>81000</v>
      </c>
      <c r="BP583" s="427">
        <f t="shared" si="558"/>
        <v>6000</v>
      </c>
      <c r="BQ583" s="427">
        <f t="shared" si="559"/>
        <v>6000</v>
      </c>
      <c r="BR583" s="427">
        <f t="shared" si="560"/>
        <v>6000</v>
      </c>
      <c r="BS583" s="427">
        <f t="shared" si="561"/>
        <v>1000</v>
      </c>
      <c r="BT583" s="427">
        <f t="shared" si="562"/>
        <v>60000</v>
      </c>
      <c r="BU583" s="427">
        <f t="shared" si="563"/>
        <v>30000</v>
      </c>
      <c r="BV583" s="427">
        <f t="shared" si="564"/>
        <v>67000</v>
      </c>
      <c r="BW583" s="427">
        <f t="shared" si="565"/>
        <v>67000</v>
      </c>
      <c r="BX583" s="427">
        <f t="shared" si="566"/>
        <v>67000</v>
      </c>
      <c r="BY583" s="427">
        <f t="shared" si="567"/>
        <v>261000</v>
      </c>
      <c r="BZ583" s="427">
        <f t="shared" si="568"/>
        <v>300000</v>
      </c>
      <c r="CA583" s="427">
        <f t="shared" si="569"/>
        <v>280000</v>
      </c>
      <c r="CB583" s="233">
        <f t="shared" si="570"/>
        <v>1000</v>
      </c>
      <c r="CC583" s="233">
        <f t="shared" si="571"/>
        <v>300000</v>
      </c>
      <c r="CD583" s="233">
        <f t="shared" si="572"/>
        <v>93000</v>
      </c>
      <c r="CE583" s="428">
        <f t="shared" si="581"/>
        <v>9</v>
      </c>
      <c r="CF583" s="426">
        <f t="shared" si="574"/>
        <v>2</v>
      </c>
      <c r="CG583" s="426">
        <f t="shared" si="575"/>
        <v>1</v>
      </c>
      <c r="CH583" s="426">
        <f t="shared" si="576"/>
        <v>1</v>
      </c>
      <c r="CI583" s="426">
        <f t="shared" si="577"/>
        <v>2</v>
      </c>
      <c r="CJ583" s="426">
        <f t="shared" si="578"/>
        <v>1</v>
      </c>
      <c r="CK583" s="426">
        <f t="shared" si="579"/>
        <v>2</v>
      </c>
    </row>
    <row r="584" spans="1:89" s="234" customFormat="1">
      <c r="A584" s="249">
        <f t="shared" si="582"/>
        <v>4500</v>
      </c>
      <c r="B584" s="265" t="s">
        <v>491</v>
      </c>
      <c r="C584" s="266" t="b">
        <f t="shared" si="580"/>
        <v>1</v>
      </c>
      <c r="D584" s="499" t="s">
        <v>491</v>
      </c>
      <c r="E584" s="498">
        <v>397939.5799999999</v>
      </c>
      <c r="F584" s="498">
        <v>120990.02</v>
      </c>
      <c r="G584" s="498">
        <v>389273.47000000009</v>
      </c>
      <c r="H584" s="498"/>
      <c r="I584" s="500">
        <v>4475006.3</v>
      </c>
      <c r="J584" s="498">
        <v>243533.05000000002</v>
      </c>
      <c r="K584" s="498"/>
      <c r="L584" s="498">
        <v>428359.89</v>
      </c>
      <c r="M584" s="498"/>
      <c r="N584" s="498">
        <v>102864.33000000002</v>
      </c>
      <c r="O584" s="498">
        <v>68504.240000000005</v>
      </c>
      <c r="P584" s="498">
        <v>683742.82000000007</v>
      </c>
      <c r="Q584" s="498">
        <v>21939.07</v>
      </c>
      <c r="R584" s="498"/>
      <c r="S584" s="498">
        <v>140681.69</v>
      </c>
      <c r="T584" s="498">
        <v>1123579.8399999999</v>
      </c>
      <c r="U584" s="498">
        <v>37140.820000000007</v>
      </c>
      <c r="V584" s="498">
        <v>3035.7000000000003</v>
      </c>
      <c r="W584" s="498">
        <v>1629801.4399999997</v>
      </c>
      <c r="X584" s="498">
        <v>104875.73000000001</v>
      </c>
      <c r="Y584" s="498">
        <v>65489.91</v>
      </c>
      <c r="Z584" s="498">
        <v>663776.20999999985</v>
      </c>
      <c r="AA584" s="498">
        <v>215020.34</v>
      </c>
      <c r="AB584" s="498">
        <v>6506232.75</v>
      </c>
      <c r="AC584" s="498">
        <v>210240.28000000003</v>
      </c>
      <c r="AD584" s="498"/>
      <c r="AE584" s="498">
        <v>77134.58</v>
      </c>
      <c r="AF584" s="498"/>
      <c r="AG584" s="498">
        <v>1726354.36</v>
      </c>
      <c r="AH584" s="498">
        <v>2082084.7100000004</v>
      </c>
      <c r="AI584" s="498">
        <v>204201.31999999998</v>
      </c>
      <c r="AJ584" s="498">
        <v>44941.750000000007</v>
      </c>
      <c r="AK584" s="498"/>
      <c r="AL584" s="498"/>
      <c r="AM584" s="498">
        <v>152977.78000000003</v>
      </c>
      <c r="AN584" s="498"/>
      <c r="AO584" s="498">
        <v>57034.04</v>
      </c>
      <c r="AP584" s="498"/>
      <c r="AQ584" s="498"/>
      <c r="AR584" s="498"/>
      <c r="AS584" s="498"/>
      <c r="AT584" s="498"/>
      <c r="AU584" s="498"/>
      <c r="AV584" s="498"/>
      <c r="AW584" s="498"/>
      <c r="AX584" s="498">
        <v>4935.6400000000003</v>
      </c>
      <c r="AY584" s="498"/>
      <c r="AZ584" s="498">
        <v>12592.990000000002</v>
      </c>
      <c r="BA584" s="498">
        <v>16462.510000000002</v>
      </c>
      <c r="BB584" s="498"/>
      <c r="BC584" s="498"/>
      <c r="BD584" s="498">
        <v>136650.04</v>
      </c>
      <c r="BE584" s="498"/>
      <c r="BF584" s="498"/>
      <c r="BG584" s="498">
        <v>10550.11</v>
      </c>
      <c r="BH584" s="498">
        <v>22157947.310000002</v>
      </c>
      <c r="BJ584" s="427">
        <f t="shared" si="552"/>
        <v>5000</v>
      </c>
      <c r="BK584" s="427">
        <f t="shared" si="553"/>
        <v>58000</v>
      </c>
      <c r="BL584" s="427">
        <f t="shared" si="554"/>
        <v>23000</v>
      </c>
      <c r="BM584" s="427">
        <f t="shared" si="555"/>
        <v>11000</v>
      </c>
      <c r="BN584" s="427">
        <f t="shared" si="556"/>
        <v>137000</v>
      </c>
      <c r="BO584" s="427">
        <f t="shared" si="557"/>
        <v>74000</v>
      </c>
      <c r="BP584" s="427">
        <f t="shared" si="558"/>
        <v>153000</v>
      </c>
      <c r="BQ584" s="427">
        <f t="shared" si="559"/>
        <v>153000</v>
      </c>
      <c r="BR584" s="427">
        <f t="shared" si="560"/>
        <v>153000</v>
      </c>
      <c r="BS584" s="427">
        <f t="shared" si="561"/>
        <v>4000</v>
      </c>
      <c r="BT584" s="427">
        <f t="shared" si="562"/>
        <v>2083000</v>
      </c>
      <c r="BU584" s="427">
        <f t="shared" si="563"/>
        <v>458000</v>
      </c>
      <c r="BV584" s="427">
        <f t="shared" si="564"/>
        <v>45000</v>
      </c>
      <c r="BW584" s="427">
        <f t="shared" si="565"/>
        <v>6507000</v>
      </c>
      <c r="BX584" s="427">
        <f t="shared" si="566"/>
        <v>1902000</v>
      </c>
      <c r="BY584" s="427">
        <f t="shared" si="567"/>
        <v>38000</v>
      </c>
      <c r="BZ584" s="427">
        <f t="shared" si="568"/>
        <v>4476000</v>
      </c>
      <c r="CA584" s="427">
        <f t="shared" si="569"/>
        <v>1095000</v>
      </c>
      <c r="CB584" s="233">
        <f t="shared" si="570"/>
        <v>4000</v>
      </c>
      <c r="CC584" s="233">
        <f t="shared" si="571"/>
        <v>6507000</v>
      </c>
      <c r="CD584" s="233">
        <f t="shared" si="572"/>
        <v>672000</v>
      </c>
      <c r="CE584" s="428">
        <f t="shared" si="581"/>
        <v>33</v>
      </c>
      <c r="CF584" s="426">
        <f t="shared" si="574"/>
        <v>4</v>
      </c>
      <c r="CG584" s="426">
        <f t="shared" si="575"/>
        <v>2</v>
      </c>
      <c r="CH584" s="426">
        <f t="shared" si="576"/>
        <v>1</v>
      </c>
      <c r="CI584" s="426">
        <f t="shared" si="577"/>
        <v>15</v>
      </c>
      <c r="CJ584" s="426">
        <f t="shared" si="578"/>
        <v>4</v>
      </c>
      <c r="CK584" s="426">
        <f t="shared" si="579"/>
        <v>5</v>
      </c>
    </row>
    <row r="585" spans="1:89" s="234" customFormat="1" ht="24">
      <c r="A585" s="249">
        <f t="shared" si="582"/>
        <v>4600</v>
      </c>
      <c r="B585" s="265" t="s">
        <v>492</v>
      </c>
      <c r="C585" s="266" t="b">
        <f t="shared" si="580"/>
        <v>1</v>
      </c>
      <c r="D585" s="499" t="s">
        <v>492</v>
      </c>
      <c r="E585" s="498">
        <v>2180329.6799999997</v>
      </c>
      <c r="F585" s="498">
        <v>1502699.2999999998</v>
      </c>
      <c r="G585" s="498">
        <v>3472497.67</v>
      </c>
      <c r="H585" s="498">
        <v>4130523.44</v>
      </c>
      <c r="I585" s="500">
        <v>5586618.8500000006</v>
      </c>
      <c r="J585" s="498">
        <v>2954456.0399999996</v>
      </c>
      <c r="K585" s="498">
        <v>1622290.4999999998</v>
      </c>
      <c r="L585" s="498">
        <v>4528312.1499999985</v>
      </c>
      <c r="M585" s="498">
        <v>284780.42</v>
      </c>
      <c r="N585" s="498">
        <v>879675.58</v>
      </c>
      <c r="O585" s="498">
        <v>804323.92999999993</v>
      </c>
      <c r="P585" s="498">
        <v>2842254.6700000004</v>
      </c>
      <c r="Q585" s="498">
        <v>1957567.83</v>
      </c>
      <c r="R585" s="498">
        <v>187193.19000000006</v>
      </c>
      <c r="S585" s="498">
        <v>1260401.5400000003</v>
      </c>
      <c r="T585" s="498">
        <v>1116652.44</v>
      </c>
      <c r="U585" s="498">
        <v>1547024.3700000003</v>
      </c>
      <c r="V585" s="498">
        <v>155849.75</v>
      </c>
      <c r="W585" s="498">
        <v>4448976.67</v>
      </c>
      <c r="X585" s="498">
        <v>2702294.2600000012</v>
      </c>
      <c r="Y585" s="498">
        <v>995076.2300000001</v>
      </c>
      <c r="Z585" s="498">
        <v>4446792.62</v>
      </c>
      <c r="AA585" s="498">
        <v>1653082.8400000003</v>
      </c>
      <c r="AB585" s="498">
        <v>25830798.690000001</v>
      </c>
      <c r="AC585" s="498">
        <v>712929.12</v>
      </c>
      <c r="AD585" s="498">
        <v>1697621.7699999998</v>
      </c>
      <c r="AE585" s="498">
        <v>3428161.31</v>
      </c>
      <c r="AF585" s="498">
        <v>957365.14</v>
      </c>
      <c r="AG585" s="498">
        <v>10256004.270000001</v>
      </c>
      <c r="AH585" s="498">
        <v>3638376.3000000003</v>
      </c>
      <c r="AI585" s="498">
        <v>2567977.8699999996</v>
      </c>
      <c r="AJ585" s="498">
        <v>4113506.27</v>
      </c>
      <c r="AK585" s="498">
        <v>420330.85000000073</v>
      </c>
      <c r="AL585" s="498">
        <v>153857.68000000005</v>
      </c>
      <c r="AM585" s="498">
        <v>1278409.0199999996</v>
      </c>
      <c r="AN585" s="498">
        <v>475727.46</v>
      </c>
      <c r="AO585" s="498">
        <v>767.04</v>
      </c>
      <c r="AP585" s="498">
        <v>526077.56000000006</v>
      </c>
      <c r="AQ585" s="498">
        <v>220312.93999999997</v>
      </c>
      <c r="AR585" s="498">
        <v>240198.46</v>
      </c>
      <c r="AS585" s="498">
        <v>3385.3700000000008</v>
      </c>
      <c r="AT585" s="498">
        <v>238063.72999999998</v>
      </c>
      <c r="AU585" s="498">
        <v>58019.920000000006</v>
      </c>
      <c r="AV585" s="498">
        <v>5703.26</v>
      </c>
      <c r="AW585" s="498"/>
      <c r="AX585" s="498">
        <v>391616.20000000019</v>
      </c>
      <c r="AY585" s="498">
        <v>287407.31</v>
      </c>
      <c r="AZ585" s="498">
        <v>895626.62</v>
      </c>
      <c r="BA585" s="498">
        <v>14060.800000000001</v>
      </c>
      <c r="BB585" s="498"/>
      <c r="BC585" s="498">
        <v>51582.219999999994</v>
      </c>
      <c r="BD585" s="498">
        <v>2544737.35</v>
      </c>
      <c r="BE585" s="498">
        <v>1468148.4799999997</v>
      </c>
      <c r="BF585" s="498">
        <v>3467220.7500000014</v>
      </c>
      <c r="BG585" s="498">
        <v>616512.52999999991</v>
      </c>
      <c r="BH585" s="498">
        <v>117820180.26000002</v>
      </c>
      <c r="BJ585" s="427">
        <f t="shared" si="552"/>
        <v>1000</v>
      </c>
      <c r="BK585" s="427">
        <f t="shared" si="553"/>
        <v>896000</v>
      </c>
      <c r="BL585" s="427">
        <f t="shared" si="554"/>
        <v>244000</v>
      </c>
      <c r="BM585" s="427">
        <f t="shared" si="555"/>
        <v>617000</v>
      </c>
      <c r="BN585" s="427">
        <f t="shared" si="556"/>
        <v>3468000</v>
      </c>
      <c r="BO585" s="427">
        <f t="shared" si="557"/>
        <v>2025000</v>
      </c>
      <c r="BP585" s="427">
        <f t="shared" si="558"/>
        <v>154000</v>
      </c>
      <c r="BQ585" s="427">
        <f t="shared" si="559"/>
        <v>1279000</v>
      </c>
      <c r="BR585" s="427">
        <f t="shared" si="560"/>
        <v>618000</v>
      </c>
      <c r="BS585" s="427">
        <f t="shared" si="561"/>
        <v>156000</v>
      </c>
      <c r="BT585" s="427">
        <f t="shared" si="562"/>
        <v>4449000</v>
      </c>
      <c r="BU585" s="427">
        <f t="shared" si="563"/>
        <v>1785000</v>
      </c>
      <c r="BV585" s="427">
        <f t="shared" si="564"/>
        <v>3473000</v>
      </c>
      <c r="BW585" s="427">
        <f t="shared" si="565"/>
        <v>25831000</v>
      </c>
      <c r="BX585" s="427">
        <f t="shared" si="566"/>
        <v>9466000</v>
      </c>
      <c r="BY585" s="427">
        <f t="shared" si="567"/>
        <v>1548000</v>
      </c>
      <c r="BZ585" s="427">
        <f t="shared" si="568"/>
        <v>10257000</v>
      </c>
      <c r="CA585" s="427">
        <f t="shared" si="569"/>
        <v>4291000</v>
      </c>
      <c r="CB585" s="233">
        <f t="shared" si="570"/>
        <v>1000</v>
      </c>
      <c r="CC585" s="233">
        <f t="shared" si="571"/>
        <v>25831000</v>
      </c>
      <c r="CD585" s="233">
        <f t="shared" si="572"/>
        <v>2224000</v>
      </c>
      <c r="CE585" s="428">
        <f t="shared" si="581"/>
        <v>53</v>
      </c>
      <c r="CF585" s="426">
        <f t="shared" si="574"/>
        <v>14</v>
      </c>
      <c r="CG585" s="426">
        <f t="shared" si="575"/>
        <v>4</v>
      </c>
      <c r="CH585" s="426">
        <f t="shared" si="576"/>
        <v>3</v>
      </c>
      <c r="CI585" s="426">
        <f t="shared" si="577"/>
        <v>21</v>
      </c>
      <c r="CJ585" s="426">
        <f t="shared" si="578"/>
        <v>4</v>
      </c>
      <c r="CK585" s="426">
        <f t="shared" si="579"/>
        <v>5</v>
      </c>
    </row>
    <row r="586" spans="1:89" s="234" customFormat="1">
      <c r="A586" s="249">
        <f t="shared" si="582"/>
        <v>4700</v>
      </c>
      <c r="B586" s="265" t="s">
        <v>493</v>
      </c>
      <c r="C586" s="266" t="b">
        <f t="shared" si="580"/>
        <v>1</v>
      </c>
      <c r="D586" s="499" t="s">
        <v>493</v>
      </c>
      <c r="E586" s="498">
        <v>1466973.65</v>
      </c>
      <c r="F586" s="498">
        <v>1157947.8899999994</v>
      </c>
      <c r="G586" s="498">
        <v>1075304.8400000001</v>
      </c>
      <c r="H586" s="498">
        <v>1808431.25</v>
      </c>
      <c r="I586" s="500">
        <v>4625478.7600000016</v>
      </c>
      <c r="J586" s="498">
        <v>1722139.29</v>
      </c>
      <c r="K586" s="498">
        <v>675841.83</v>
      </c>
      <c r="L586" s="498">
        <v>2534358.5100000002</v>
      </c>
      <c r="M586" s="498">
        <v>159033.66999999998</v>
      </c>
      <c r="N586" s="498">
        <v>386411.01999999996</v>
      </c>
      <c r="O586" s="498">
        <v>309981.08000000007</v>
      </c>
      <c r="P586" s="498">
        <v>1127881</v>
      </c>
      <c r="Q586" s="498">
        <v>1971723.2799999998</v>
      </c>
      <c r="R586" s="498">
        <v>220700.05</v>
      </c>
      <c r="S586" s="498">
        <v>1191763.8400000001</v>
      </c>
      <c r="T586" s="498">
        <v>999990.63000000012</v>
      </c>
      <c r="U586" s="498">
        <v>1133404.73</v>
      </c>
      <c r="V586" s="498">
        <v>121159.19</v>
      </c>
      <c r="W586" s="498">
        <v>2033187.3500000006</v>
      </c>
      <c r="X586" s="498">
        <v>1516976.46</v>
      </c>
      <c r="Y586" s="498">
        <v>839522.73999999987</v>
      </c>
      <c r="Z586" s="498">
        <v>2874944.14</v>
      </c>
      <c r="AA586" s="498">
        <v>1047124.5800000001</v>
      </c>
      <c r="AB586" s="498">
        <v>227065.54</v>
      </c>
      <c r="AC586" s="498">
        <v>799661.67</v>
      </c>
      <c r="AD586" s="498">
        <v>1347789.8399999999</v>
      </c>
      <c r="AE586" s="498">
        <v>1526220.5699999998</v>
      </c>
      <c r="AF586" s="498">
        <v>856726.39000000013</v>
      </c>
      <c r="AG586" s="498">
        <v>4799284.1699999981</v>
      </c>
      <c r="AH586" s="498">
        <v>1683695.1800000002</v>
      </c>
      <c r="AI586" s="498">
        <v>1212579.46</v>
      </c>
      <c r="AJ586" s="498">
        <v>2110580.5700000003</v>
      </c>
      <c r="AK586" s="498">
        <v>461708.1</v>
      </c>
      <c r="AL586" s="498">
        <v>188482.18000000002</v>
      </c>
      <c r="AM586" s="498">
        <v>11779.199999999999</v>
      </c>
      <c r="AN586" s="498"/>
      <c r="AO586" s="498">
        <v>87842.03</v>
      </c>
      <c r="AP586" s="498">
        <v>193684.77000000002</v>
      </c>
      <c r="AQ586" s="498">
        <v>30980.109999999993</v>
      </c>
      <c r="AR586" s="498"/>
      <c r="AS586" s="498"/>
      <c r="AT586" s="498"/>
      <c r="AU586" s="498">
        <v>218038.30999999997</v>
      </c>
      <c r="AV586" s="498"/>
      <c r="AW586" s="498">
        <v>43885.75</v>
      </c>
      <c r="AX586" s="498">
        <v>126212.17000000003</v>
      </c>
      <c r="AY586" s="498">
        <v>42568.869999999995</v>
      </c>
      <c r="AZ586" s="498">
        <v>34864.44</v>
      </c>
      <c r="BA586" s="498"/>
      <c r="BB586" s="498">
        <v>16591.489999999998</v>
      </c>
      <c r="BC586" s="498"/>
      <c r="BD586" s="498">
        <v>1869896.4000000001</v>
      </c>
      <c r="BE586" s="498">
        <v>831993.24</v>
      </c>
      <c r="BF586" s="498">
        <v>1705884.5200000003</v>
      </c>
      <c r="BG586" s="498">
        <v>1005109.6299999999</v>
      </c>
      <c r="BH586" s="498">
        <v>52433404.38000001</v>
      </c>
      <c r="BJ586" s="427">
        <f t="shared" si="552"/>
        <v>17000</v>
      </c>
      <c r="BK586" s="427">
        <f t="shared" si="553"/>
        <v>219000</v>
      </c>
      <c r="BL586" s="427">
        <f t="shared" si="554"/>
        <v>89000</v>
      </c>
      <c r="BM586" s="427">
        <f t="shared" si="555"/>
        <v>832000</v>
      </c>
      <c r="BN586" s="427">
        <f t="shared" si="556"/>
        <v>1870000</v>
      </c>
      <c r="BO586" s="427">
        <f t="shared" si="557"/>
        <v>1354000</v>
      </c>
      <c r="BP586" s="427">
        <f t="shared" si="558"/>
        <v>12000</v>
      </c>
      <c r="BQ586" s="427">
        <f t="shared" si="559"/>
        <v>462000</v>
      </c>
      <c r="BR586" s="427">
        <f t="shared" si="560"/>
        <v>221000</v>
      </c>
      <c r="BS586" s="427">
        <f t="shared" si="561"/>
        <v>122000</v>
      </c>
      <c r="BT586" s="427">
        <f t="shared" si="562"/>
        <v>2034000</v>
      </c>
      <c r="BU586" s="427">
        <f t="shared" si="563"/>
        <v>1097000</v>
      </c>
      <c r="BV586" s="427">
        <f t="shared" si="564"/>
        <v>228000</v>
      </c>
      <c r="BW586" s="427">
        <f t="shared" si="565"/>
        <v>2875000</v>
      </c>
      <c r="BX586" s="427">
        <f t="shared" si="566"/>
        <v>1572000</v>
      </c>
      <c r="BY586" s="427">
        <f t="shared" si="567"/>
        <v>1128000</v>
      </c>
      <c r="BZ586" s="427">
        <f t="shared" si="568"/>
        <v>4800000</v>
      </c>
      <c r="CA586" s="427">
        <f t="shared" si="569"/>
        <v>2422000</v>
      </c>
      <c r="CB586" s="233">
        <f t="shared" si="570"/>
        <v>12000</v>
      </c>
      <c r="CC586" s="233">
        <f t="shared" si="571"/>
        <v>4800000</v>
      </c>
      <c r="CD586" s="233">
        <f t="shared" si="572"/>
        <v>1093000</v>
      </c>
      <c r="CE586" s="428">
        <f t="shared" si="581"/>
        <v>48</v>
      </c>
      <c r="CF586" s="426">
        <f t="shared" si="574"/>
        <v>9</v>
      </c>
      <c r="CG586" s="426">
        <f t="shared" si="575"/>
        <v>4</v>
      </c>
      <c r="CH586" s="426">
        <f t="shared" si="576"/>
        <v>3</v>
      </c>
      <c r="CI586" s="426">
        <f t="shared" si="577"/>
        <v>21</v>
      </c>
      <c r="CJ586" s="426">
        <f t="shared" si="578"/>
        <v>4</v>
      </c>
      <c r="CK586" s="426">
        <f t="shared" si="579"/>
        <v>5</v>
      </c>
    </row>
    <row r="587" spans="1:89" s="234" customFormat="1" ht="24">
      <c r="A587" s="249">
        <f t="shared" si="582"/>
        <v>4800</v>
      </c>
      <c r="B587" s="265" t="s">
        <v>494</v>
      </c>
      <c r="C587" s="266" t="b">
        <f t="shared" si="580"/>
        <v>1</v>
      </c>
      <c r="D587" s="499" t="s">
        <v>494</v>
      </c>
      <c r="E587" s="498">
        <v>122787.86999999998</v>
      </c>
      <c r="F587" s="498">
        <v>112759.54000000001</v>
      </c>
      <c r="G587" s="498">
        <v>1024.1300000000001</v>
      </c>
      <c r="H587" s="498">
        <v>382975.5</v>
      </c>
      <c r="I587" s="500">
        <v>35108.449999999997</v>
      </c>
      <c r="J587" s="498">
        <v>127138.20999999999</v>
      </c>
      <c r="K587" s="498">
        <v>287165.05</v>
      </c>
      <c r="L587" s="498">
        <v>14103.180000000002</v>
      </c>
      <c r="M587" s="498"/>
      <c r="N587" s="498"/>
      <c r="O587" s="498">
        <v>480</v>
      </c>
      <c r="P587" s="498"/>
      <c r="Q587" s="498">
        <v>130611.49999999997</v>
      </c>
      <c r="R587" s="498"/>
      <c r="S587" s="498">
        <v>24576.600000000002</v>
      </c>
      <c r="T587" s="498">
        <v>9550.0499999999993</v>
      </c>
      <c r="U587" s="498"/>
      <c r="V587" s="498">
        <v>-1300.42</v>
      </c>
      <c r="W587" s="498">
        <v>199044.66999999998</v>
      </c>
      <c r="X587" s="498"/>
      <c r="Y587" s="498">
        <v>111933.58</v>
      </c>
      <c r="Z587" s="498">
        <v>-68.06</v>
      </c>
      <c r="AA587" s="498">
        <v>115056.18999999999</v>
      </c>
      <c r="AB587" s="498">
        <v>77367</v>
      </c>
      <c r="AC587" s="498"/>
      <c r="AD587" s="498">
        <v>62503.009999999995</v>
      </c>
      <c r="AE587" s="498"/>
      <c r="AF587" s="498">
        <v>49561.429999999993</v>
      </c>
      <c r="AG587" s="498">
        <v>38623.259999999995</v>
      </c>
      <c r="AH587" s="498"/>
      <c r="AI587" s="498">
        <v>170981.38</v>
      </c>
      <c r="AJ587" s="498">
        <v>251581.93000000011</v>
      </c>
      <c r="AK587" s="498">
        <v>29359.289999999997</v>
      </c>
      <c r="AL587" s="498"/>
      <c r="AM587" s="498"/>
      <c r="AN587" s="498"/>
      <c r="AO587" s="498">
        <v>12892.630000000001</v>
      </c>
      <c r="AP587" s="498">
        <v>9987.25</v>
      </c>
      <c r="AQ587" s="498"/>
      <c r="AR587" s="498"/>
      <c r="AS587" s="498">
        <v>51487.189999999995</v>
      </c>
      <c r="AT587" s="498"/>
      <c r="AU587" s="498"/>
      <c r="AV587" s="498"/>
      <c r="AW587" s="498">
        <v>4600</v>
      </c>
      <c r="AX587" s="498">
        <v>45606.789999999994</v>
      </c>
      <c r="AY587" s="498"/>
      <c r="AZ587" s="498"/>
      <c r="BA587" s="498"/>
      <c r="BB587" s="498"/>
      <c r="BC587" s="498"/>
      <c r="BD587" s="498"/>
      <c r="BE587" s="498"/>
      <c r="BF587" s="498"/>
      <c r="BG587" s="498">
        <v>65149.14</v>
      </c>
      <c r="BH587" s="498">
        <v>2542646.3399999994</v>
      </c>
      <c r="BJ587" s="427">
        <f t="shared" si="552"/>
        <v>5000</v>
      </c>
      <c r="BK587" s="427">
        <f t="shared" si="553"/>
        <v>52000</v>
      </c>
      <c r="BL587" s="427">
        <f t="shared" si="554"/>
        <v>25000</v>
      </c>
      <c r="BM587" s="427">
        <f t="shared" si="555"/>
        <v>66000</v>
      </c>
      <c r="BN587" s="427">
        <f t="shared" si="556"/>
        <v>66000</v>
      </c>
      <c r="BO587" s="427">
        <f t="shared" si="557"/>
        <v>66000</v>
      </c>
      <c r="BP587" s="427">
        <f t="shared" si="558"/>
        <v>30000</v>
      </c>
      <c r="BQ587" s="427">
        <f t="shared" si="559"/>
        <v>30000</v>
      </c>
      <c r="BR587" s="427">
        <f t="shared" si="560"/>
        <v>30000</v>
      </c>
      <c r="BS587" s="427">
        <f t="shared" si="561"/>
        <v>-2000</v>
      </c>
      <c r="BT587" s="427">
        <f t="shared" si="562"/>
        <v>383000</v>
      </c>
      <c r="BU587" s="427">
        <f t="shared" si="563"/>
        <v>116000</v>
      </c>
      <c r="BV587" s="427">
        <f t="shared" si="564"/>
        <v>-1000</v>
      </c>
      <c r="BW587" s="427">
        <f t="shared" si="565"/>
        <v>252000</v>
      </c>
      <c r="BX587" s="427">
        <f t="shared" si="566"/>
        <v>83000</v>
      </c>
      <c r="BY587" s="427">
        <f t="shared" si="567"/>
        <v>15000</v>
      </c>
      <c r="BZ587" s="427">
        <f t="shared" si="568"/>
        <v>171000</v>
      </c>
      <c r="CA587" s="427">
        <f t="shared" si="569"/>
        <v>65000</v>
      </c>
      <c r="CB587" s="233">
        <f t="shared" si="570"/>
        <v>-2000</v>
      </c>
      <c r="CC587" s="233">
        <f t="shared" si="571"/>
        <v>383000</v>
      </c>
      <c r="CD587" s="233">
        <f t="shared" si="572"/>
        <v>85000</v>
      </c>
      <c r="CE587" s="428">
        <f t="shared" si="581"/>
        <v>30</v>
      </c>
      <c r="CF587" s="426">
        <f t="shared" si="574"/>
        <v>5</v>
      </c>
      <c r="CG587" s="426">
        <f t="shared" si="575"/>
        <v>1</v>
      </c>
      <c r="CH587" s="426">
        <f t="shared" si="576"/>
        <v>1</v>
      </c>
      <c r="CI587" s="426">
        <f t="shared" si="577"/>
        <v>15</v>
      </c>
      <c r="CJ587" s="426">
        <f t="shared" si="578"/>
        <v>4</v>
      </c>
      <c r="CK587" s="426">
        <f t="shared" si="579"/>
        <v>3</v>
      </c>
    </row>
    <row r="588" spans="1:89" s="234" customFormat="1" ht="24">
      <c r="A588" s="249">
        <f t="shared" si="582"/>
        <v>4900</v>
      </c>
      <c r="B588" s="265" t="s">
        <v>495</v>
      </c>
      <c r="C588" s="266" t="b">
        <f t="shared" si="580"/>
        <v>1</v>
      </c>
      <c r="D588" s="499" t="s">
        <v>495</v>
      </c>
      <c r="E588" s="498">
        <v>362098.57</v>
      </c>
      <c r="F588" s="498">
        <v>285504.78000000003</v>
      </c>
      <c r="G588" s="498">
        <v>43651.73000000001</v>
      </c>
      <c r="H588" s="498">
        <v>631652.72000000009</v>
      </c>
      <c r="I588" s="500">
        <v>934534.21999999974</v>
      </c>
      <c r="J588" s="498">
        <v>272933.71000000008</v>
      </c>
      <c r="K588" s="498">
        <v>437368.64</v>
      </c>
      <c r="L588" s="498">
        <v>1274599.8499999999</v>
      </c>
      <c r="M588" s="498"/>
      <c r="N588" s="498"/>
      <c r="O588" s="498"/>
      <c r="P588" s="498">
        <v>333264.67000000004</v>
      </c>
      <c r="Q588" s="498">
        <v>292716</v>
      </c>
      <c r="R588" s="498"/>
      <c r="S588" s="498">
        <v>645922.65</v>
      </c>
      <c r="T588" s="498">
        <v>337504.26</v>
      </c>
      <c r="U588" s="498">
        <v>289300.38999999996</v>
      </c>
      <c r="V588" s="498">
        <v>9463.9600000000009</v>
      </c>
      <c r="W588" s="498">
        <v>870371.64</v>
      </c>
      <c r="X588" s="498">
        <v>211933.61</v>
      </c>
      <c r="Y588" s="498">
        <v>169015.58000000002</v>
      </c>
      <c r="Z588" s="498">
        <v>484636.17000000016</v>
      </c>
      <c r="AA588" s="498">
        <v>238181.33000000002</v>
      </c>
      <c r="AB588" s="498"/>
      <c r="AC588" s="498"/>
      <c r="AD588" s="498">
        <v>292534.86</v>
      </c>
      <c r="AE588" s="498">
        <v>498498.57000000007</v>
      </c>
      <c r="AF588" s="498"/>
      <c r="AG588" s="498">
        <v>2354028.4000000004</v>
      </c>
      <c r="AH588" s="498">
        <v>328905.16000000003</v>
      </c>
      <c r="AI588" s="498">
        <v>362901.93999999994</v>
      </c>
      <c r="AJ588" s="498">
        <v>601564.15</v>
      </c>
      <c r="AK588" s="498">
        <v>67416.760000000009</v>
      </c>
      <c r="AL588" s="498">
        <v>81671.11</v>
      </c>
      <c r="AM588" s="498"/>
      <c r="AN588" s="498"/>
      <c r="AO588" s="498">
        <v>21126.720000000001</v>
      </c>
      <c r="AP588" s="498"/>
      <c r="AQ588" s="498"/>
      <c r="AR588" s="498">
        <v>3120.33</v>
      </c>
      <c r="AS588" s="498"/>
      <c r="AT588" s="498"/>
      <c r="AU588" s="498"/>
      <c r="AV588" s="498"/>
      <c r="AW588" s="498"/>
      <c r="AX588" s="498"/>
      <c r="AY588" s="498"/>
      <c r="AZ588" s="498"/>
      <c r="BA588" s="498"/>
      <c r="BB588" s="498"/>
      <c r="BC588" s="498"/>
      <c r="BD588" s="498">
        <v>553767.9</v>
      </c>
      <c r="BE588" s="498">
        <v>294028.95</v>
      </c>
      <c r="BF588" s="498">
        <v>472992.64</v>
      </c>
      <c r="BG588" s="498"/>
      <c r="BH588" s="498">
        <v>14057211.970000003</v>
      </c>
      <c r="BJ588" s="427">
        <f t="shared" si="552"/>
        <v>4000</v>
      </c>
      <c r="BK588" s="427">
        <f t="shared" si="553"/>
        <v>22000</v>
      </c>
      <c r="BL588" s="427">
        <f t="shared" si="554"/>
        <v>13000</v>
      </c>
      <c r="BM588" s="427">
        <f t="shared" si="555"/>
        <v>295000</v>
      </c>
      <c r="BN588" s="427">
        <f t="shared" si="556"/>
        <v>554000</v>
      </c>
      <c r="BO588" s="427">
        <f t="shared" si="557"/>
        <v>441000</v>
      </c>
      <c r="BP588" s="427">
        <f t="shared" si="558"/>
        <v>68000</v>
      </c>
      <c r="BQ588" s="427">
        <f t="shared" si="559"/>
        <v>82000</v>
      </c>
      <c r="BR588" s="427">
        <f t="shared" si="560"/>
        <v>75000</v>
      </c>
      <c r="BS588" s="427">
        <f t="shared" si="561"/>
        <v>10000</v>
      </c>
      <c r="BT588" s="427">
        <f t="shared" si="562"/>
        <v>871000</v>
      </c>
      <c r="BU588" s="427">
        <f t="shared" si="563"/>
        <v>379000</v>
      </c>
      <c r="BV588" s="427">
        <f t="shared" si="564"/>
        <v>44000</v>
      </c>
      <c r="BW588" s="427">
        <f t="shared" si="565"/>
        <v>602000</v>
      </c>
      <c r="BX588" s="427">
        <f t="shared" si="566"/>
        <v>377000</v>
      </c>
      <c r="BY588" s="427">
        <f t="shared" si="567"/>
        <v>212000</v>
      </c>
      <c r="BZ588" s="427">
        <f t="shared" si="568"/>
        <v>2355000</v>
      </c>
      <c r="CA588" s="427">
        <f t="shared" si="569"/>
        <v>823000</v>
      </c>
      <c r="CB588" s="233">
        <f t="shared" si="570"/>
        <v>4000</v>
      </c>
      <c r="CC588" s="233">
        <f t="shared" si="571"/>
        <v>2355000</v>
      </c>
      <c r="CD588" s="233">
        <f t="shared" si="572"/>
        <v>440000</v>
      </c>
      <c r="CE588" s="428">
        <f t="shared" si="581"/>
        <v>32</v>
      </c>
      <c r="CF588" s="426">
        <f t="shared" si="574"/>
        <v>2</v>
      </c>
      <c r="CG588" s="426">
        <f t="shared" si="575"/>
        <v>3</v>
      </c>
      <c r="CH588" s="426">
        <f t="shared" si="576"/>
        <v>2</v>
      </c>
      <c r="CI588" s="426">
        <f t="shared" si="577"/>
        <v>15</v>
      </c>
      <c r="CJ588" s="426">
        <f t="shared" si="578"/>
        <v>3</v>
      </c>
      <c r="CK588" s="426">
        <f t="shared" si="579"/>
        <v>5</v>
      </c>
    </row>
    <row r="589" spans="1:89" s="234" customFormat="1" ht="24">
      <c r="A589" s="249">
        <f t="shared" ref="A589:A590" si="583">LEFT(B589,2)*100</f>
        <v>5100</v>
      </c>
      <c r="B589" s="265" t="s">
        <v>496</v>
      </c>
      <c r="C589" s="266" t="b">
        <f t="shared" ref="C589" si="584">EXACT(D589,B589)</f>
        <v>1</v>
      </c>
      <c r="D589" s="499" t="s">
        <v>496</v>
      </c>
      <c r="E589" s="498">
        <v>693722.36</v>
      </c>
      <c r="F589" s="498">
        <v>132142.6</v>
      </c>
      <c r="G589" s="498">
        <v>635999.92000000027</v>
      </c>
      <c r="H589" s="498">
        <v>452542.86999999994</v>
      </c>
      <c r="I589" s="500">
        <v>1391067.42</v>
      </c>
      <c r="J589" s="498">
        <v>1039028.9500000001</v>
      </c>
      <c r="K589" s="498">
        <v>129125.99</v>
      </c>
      <c r="L589" s="498">
        <v>1876030.5</v>
      </c>
      <c r="M589" s="498">
        <v>33109.800000000003</v>
      </c>
      <c r="N589" s="498">
        <v>101187.65</v>
      </c>
      <c r="O589" s="498">
        <v>351194.88</v>
      </c>
      <c r="P589" s="498">
        <v>1958522.24</v>
      </c>
      <c r="Q589" s="498">
        <v>406759.32</v>
      </c>
      <c r="R589" s="498">
        <v>21979.089999999997</v>
      </c>
      <c r="S589" s="498">
        <v>707940.40999999992</v>
      </c>
      <c r="T589" s="498">
        <v>209961.56</v>
      </c>
      <c r="U589" s="498">
        <v>4004784.8600000003</v>
      </c>
      <c r="V589" s="498">
        <v>33487.040000000001</v>
      </c>
      <c r="W589" s="498">
        <v>162463.25999999998</v>
      </c>
      <c r="X589" s="498">
        <v>642574.55000000005</v>
      </c>
      <c r="Y589" s="498">
        <v>142001</v>
      </c>
      <c r="Z589" s="498">
        <v>3598548.7</v>
      </c>
      <c r="AA589" s="498">
        <v>440313.77</v>
      </c>
      <c r="AB589" s="498">
        <v>6005577</v>
      </c>
      <c r="AC589" s="498">
        <v>-41102.450000000004</v>
      </c>
      <c r="AD589" s="498">
        <v>615941.97</v>
      </c>
      <c r="AE589" s="498">
        <v>1062694.46</v>
      </c>
      <c r="AF589" s="498">
        <v>624782.69000000006</v>
      </c>
      <c r="AG589" s="498">
        <v>1227862.5000000002</v>
      </c>
      <c r="AH589" s="498">
        <v>339625.11</v>
      </c>
      <c r="AI589" s="498">
        <v>2694711.1500000004</v>
      </c>
      <c r="AJ589" s="498">
        <v>1419744.5000000002</v>
      </c>
      <c r="AK589" s="498">
        <v>545733.67000000074</v>
      </c>
      <c r="AL589" s="498">
        <v>228402.69</v>
      </c>
      <c r="AM589" s="498"/>
      <c r="AN589" s="498"/>
      <c r="AO589" s="498">
        <v>3000</v>
      </c>
      <c r="AP589" s="498"/>
      <c r="AQ589" s="498"/>
      <c r="AR589" s="498"/>
      <c r="AS589" s="498"/>
      <c r="AT589" s="498"/>
      <c r="AU589" s="498"/>
      <c r="AV589" s="498"/>
      <c r="AW589" s="498"/>
      <c r="AX589" s="498"/>
      <c r="AY589" s="498"/>
      <c r="AZ589" s="498"/>
      <c r="BA589" s="498"/>
      <c r="BB589" s="498"/>
      <c r="BC589" s="498"/>
      <c r="BD589" s="498">
        <v>3540434.6</v>
      </c>
      <c r="BE589" s="498">
        <v>137377.36000000002</v>
      </c>
      <c r="BF589" s="498">
        <v>298184.17</v>
      </c>
      <c r="BG589" s="498">
        <v>272471.8</v>
      </c>
      <c r="BH589" s="498">
        <v>38139929.960000008</v>
      </c>
      <c r="BJ589" s="427">
        <f t="shared" si="552"/>
        <v>3000</v>
      </c>
      <c r="BK589" s="427">
        <f t="shared" si="553"/>
        <v>3000</v>
      </c>
      <c r="BL589" s="427">
        <f t="shared" si="554"/>
        <v>3000</v>
      </c>
      <c r="BM589" s="427">
        <f t="shared" si="555"/>
        <v>138000</v>
      </c>
      <c r="BN589" s="427">
        <f t="shared" si="556"/>
        <v>3541000</v>
      </c>
      <c r="BO589" s="427">
        <f t="shared" si="557"/>
        <v>1063000</v>
      </c>
      <c r="BP589" s="427">
        <f t="shared" si="558"/>
        <v>229000</v>
      </c>
      <c r="BQ589" s="427">
        <f t="shared" si="559"/>
        <v>546000</v>
      </c>
      <c r="BR589" s="427">
        <f t="shared" si="560"/>
        <v>388000</v>
      </c>
      <c r="BS589" s="427">
        <f t="shared" si="561"/>
        <v>-42000</v>
      </c>
      <c r="BT589" s="427">
        <f t="shared" si="562"/>
        <v>1063000</v>
      </c>
      <c r="BU589" s="427">
        <f t="shared" si="563"/>
        <v>378000</v>
      </c>
      <c r="BV589" s="427">
        <f t="shared" si="564"/>
        <v>636000</v>
      </c>
      <c r="BW589" s="427">
        <f t="shared" si="565"/>
        <v>6006000</v>
      </c>
      <c r="BX589" s="427">
        <f t="shared" si="566"/>
        <v>2915000</v>
      </c>
      <c r="BY589" s="427">
        <f t="shared" si="567"/>
        <v>643000</v>
      </c>
      <c r="BZ589" s="427">
        <f t="shared" si="568"/>
        <v>4005000</v>
      </c>
      <c r="CA589" s="427">
        <f t="shared" si="569"/>
        <v>1971000</v>
      </c>
      <c r="CB589" s="233">
        <f t="shared" si="570"/>
        <v>-42000</v>
      </c>
      <c r="CC589" s="233">
        <f t="shared" si="571"/>
        <v>6006000</v>
      </c>
      <c r="CD589" s="233">
        <f t="shared" si="572"/>
        <v>978000</v>
      </c>
      <c r="CE589" s="428">
        <f t="shared" ref="CE589" si="585">COUNT(E589:BG589)</f>
        <v>39</v>
      </c>
      <c r="CF589" s="426">
        <f t="shared" si="574"/>
        <v>1</v>
      </c>
      <c r="CG589" s="426">
        <f t="shared" si="575"/>
        <v>4</v>
      </c>
      <c r="CH589" s="426">
        <f t="shared" si="576"/>
        <v>2</v>
      </c>
      <c r="CI589" s="426">
        <f t="shared" si="577"/>
        <v>21</v>
      </c>
      <c r="CJ589" s="426">
        <f t="shared" si="578"/>
        <v>4</v>
      </c>
      <c r="CK589" s="426">
        <f>COUNT($I589,$L757,$P757,$U589,$X589,$AG589,$AI589)</f>
        <v>5</v>
      </c>
    </row>
    <row r="590" spans="1:89" s="234" customFormat="1" ht="24">
      <c r="A590" s="249">
        <f t="shared" si="583"/>
        <v>5200</v>
      </c>
      <c r="B590" s="265" t="s">
        <v>1527</v>
      </c>
      <c r="C590" s="266" t="b">
        <f t="shared" si="580"/>
        <v>1</v>
      </c>
      <c r="D590" s="499" t="s">
        <v>1527</v>
      </c>
      <c r="E590" s="498"/>
      <c r="F590" s="498"/>
      <c r="G590" s="498"/>
      <c r="H590" s="498"/>
      <c r="I590" s="500">
        <v>106622.65</v>
      </c>
      <c r="J590" s="498"/>
      <c r="K590" s="498"/>
      <c r="L590" s="498"/>
      <c r="M590" s="498"/>
      <c r="N590" s="498"/>
      <c r="O590" s="498"/>
      <c r="P590" s="498"/>
      <c r="Q590" s="498"/>
      <c r="R590" s="498"/>
      <c r="S590" s="498"/>
      <c r="T590" s="498"/>
      <c r="U590" s="498"/>
      <c r="V590" s="498"/>
      <c r="W590" s="498"/>
      <c r="X590" s="498"/>
      <c r="Y590" s="498"/>
      <c r="Z590" s="498"/>
      <c r="AA590" s="498"/>
      <c r="AB590" s="498"/>
      <c r="AC590" s="498"/>
      <c r="AD590" s="498"/>
      <c r="AE590" s="498"/>
      <c r="AF590" s="498"/>
      <c r="AG590" s="498"/>
      <c r="AH590" s="498"/>
      <c r="AI590" s="498"/>
      <c r="AJ590" s="498"/>
      <c r="AK590" s="498"/>
      <c r="AL590" s="498"/>
      <c r="AM590" s="498"/>
      <c r="AN590" s="498"/>
      <c r="AO590" s="498"/>
      <c r="AP590" s="498"/>
      <c r="AQ590" s="498"/>
      <c r="AR590" s="498"/>
      <c r="AS590" s="498"/>
      <c r="AT590" s="498"/>
      <c r="AU590" s="498"/>
      <c r="AV590" s="498"/>
      <c r="AW590" s="498"/>
      <c r="AX590" s="498"/>
      <c r="AY590" s="498"/>
      <c r="AZ590" s="498"/>
      <c r="BA590" s="498"/>
      <c r="BB590" s="498"/>
      <c r="BC590" s="498"/>
      <c r="BD590" s="498"/>
      <c r="BE590" s="498"/>
      <c r="BF590" s="498"/>
      <c r="BG590" s="498"/>
      <c r="BH590" s="498">
        <v>106622.65</v>
      </c>
      <c r="BJ590" s="427">
        <f t="shared" si="552"/>
        <v>0</v>
      </c>
      <c r="BK590" s="427">
        <f t="shared" si="553"/>
        <v>0</v>
      </c>
      <c r="BL590" s="427">
        <f t="shared" si="554"/>
        <v>0</v>
      </c>
      <c r="BM590" s="427">
        <f t="shared" si="555"/>
        <v>0</v>
      </c>
      <c r="BN590" s="427">
        <f t="shared" si="556"/>
        <v>0</v>
      </c>
      <c r="BO590" s="427">
        <f t="shared" si="557"/>
        <v>0</v>
      </c>
      <c r="BP590" s="427">
        <f t="shared" si="558"/>
        <v>0</v>
      </c>
      <c r="BQ590" s="427">
        <f t="shared" si="559"/>
        <v>0</v>
      </c>
      <c r="BR590" s="427">
        <f t="shared" si="560"/>
        <v>0</v>
      </c>
      <c r="BS590" s="427">
        <f t="shared" si="561"/>
        <v>0</v>
      </c>
      <c r="BT590" s="427">
        <f t="shared" si="562"/>
        <v>0</v>
      </c>
      <c r="BU590" s="427">
        <f t="shared" si="563"/>
        <v>0</v>
      </c>
      <c r="BV590" s="427">
        <f t="shared" si="564"/>
        <v>0</v>
      </c>
      <c r="BW590" s="427">
        <f t="shared" si="565"/>
        <v>0</v>
      </c>
      <c r="BX590" s="427">
        <f t="shared" si="566"/>
        <v>0</v>
      </c>
      <c r="BY590" s="427">
        <f t="shared" si="567"/>
        <v>107000</v>
      </c>
      <c r="BZ590" s="427">
        <f t="shared" si="568"/>
        <v>107000</v>
      </c>
      <c r="CA590" s="427">
        <f t="shared" si="569"/>
        <v>107000</v>
      </c>
      <c r="CB590" s="233">
        <f t="shared" si="570"/>
        <v>107000</v>
      </c>
      <c r="CC590" s="233">
        <f t="shared" si="571"/>
        <v>107000</v>
      </c>
      <c r="CD590" s="233">
        <f t="shared" si="572"/>
        <v>107000</v>
      </c>
      <c r="CE590" s="428">
        <f t="shared" si="581"/>
        <v>1</v>
      </c>
      <c r="CF590" s="426">
        <f t="shared" si="574"/>
        <v>0</v>
      </c>
      <c r="CG590" s="426">
        <f t="shared" si="575"/>
        <v>0</v>
      </c>
      <c r="CH590" s="426">
        <f t="shared" si="576"/>
        <v>0</v>
      </c>
      <c r="CI590" s="426">
        <f t="shared" si="577"/>
        <v>0</v>
      </c>
      <c r="CJ590" s="426">
        <f t="shared" si="578"/>
        <v>0</v>
      </c>
      <c r="CK590" s="426">
        <f>COUNT($I590,$L758,$P758,$U590,$X590,$AG590,$AI590)</f>
        <v>1</v>
      </c>
    </row>
    <row r="591" spans="1:89" s="234" customFormat="1">
      <c r="A591" s="249">
        <v>90000</v>
      </c>
      <c r="B591" s="278" t="s">
        <v>53</v>
      </c>
      <c r="C591" s="223"/>
      <c r="D591" s="277" t="s">
        <v>53</v>
      </c>
      <c r="E591" s="502">
        <f t="shared" ref="E591:AJ591" si="586">SUM(E563:E590)</f>
        <v>44851747.749999993</v>
      </c>
      <c r="F591" s="502">
        <f t="shared" si="586"/>
        <v>31681821.149999991</v>
      </c>
      <c r="G591" s="502">
        <f t="shared" si="586"/>
        <v>51519365.940000013</v>
      </c>
      <c r="H591" s="502">
        <f t="shared" si="586"/>
        <v>67620140.659999967</v>
      </c>
      <c r="I591" s="502">
        <f t="shared" si="586"/>
        <v>140651662.23999998</v>
      </c>
      <c r="J591" s="502">
        <f t="shared" si="586"/>
        <v>55508846.329999991</v>
      </c>
      <c r="K591" s="502">
        <f t="shared" si="586"/>
        <v>32975952.339999989</v>
      </c>
      <c r="L591" s="502">
        <f t="shared" si="586"/>
        <v>77242919.720000014</v>
      </c>
      <c r="M591" s="502">
        <f t="shared" si="586"/>
        <v>4491332.5699999994</v>
      </c>
      <c r="N591" s="502">
        <f t="shared" si="586"/>
        <v>8767933.589999998</v>
      </c>
      <c r="O591" s="502">
        <f t="shared" si="586"/>
        <v>12049735.000000002</v>
      </c>
      <c r="P591" s="502">
        <f t="shared" si="586"/>
        <v>50452203.230000012</v>
      </c>
      <c r="Q591" s="502">
        <f t="shared" si="586"/>
        <v>49551777.640000008</v>
      </c>
      <c r="R591" s="502">
        <f t="shared" si="586"/>
        <v>6995202.5500000017</v>
      </c>
      <c r="S591" s="502">
        <f t="shared" si="586"/>
        <v>37340131.180000007</v>
      </c>
      <c r="T591" s="502">
        <f t="shared" si="586"/>
        <v>26850370.650000002</v>
      </c>
      <c r="U591" s="502">
        <f t="shared" si="586"/>
        <v>39683488.519999988</v>
      </c>
      <c r="V591" s="502">
        <f t="shared" si="586"/>
        <v>4443922.6900000004</v>
      </c>
      <c r="W591" s="502">
        <f t="shared" si="586"/>
        <v>61636873.710000016</v>
      </c>
      <c r="X591" s="502">
        <f t="shared" si="586"/>
        <v>47235638.109999999</v>
      </c>
      <c r="Y591" s="502">
        <f t="shared" si="586"/>
        <v>23498112.630000003</v>
      </c>
      <c r="Z591" s="502">
        <f t="shared" si="586"/>
        <v>112889496.80999997</v>
      </c>
      <c r="AA591" s="502">
        <f t="shared" si="586"/>
        <v>36591166.899999991</v>
      </c>
      <c r="AB591" s="502">
        <f t="shared" si="586"/>
        <v>364621276.75</v>
      </c>
      <c r="AC591" s="502">
        <f t="shared" si="586"/>
        <v>22330940.120000001</v>
      </c>
      <c r="AD591" s="502">
        <f t="shared" si="586"/>
        <v>34311788.369999997</v>
      </c>
      <c r="AE591" s="502">
        <f t="shared" si="586"/>
        <v>59950441.640000008</v>
      </c>
      <c r="AF591" s="502">
        <f t="shared" si="586"/>
        <v>28715477.610000003</v>
      </c>
      <c r="AG591" s="502">
        <f t="shared" si="586"/>
        <v>162729013.37000009</v>
      </c>
      <c r="AH591" s="502">
        <f t="shared" si="586"/>
        <v>55015252.74999997</v>
      </c>
      <c r="AI591" s="502">
        <f t="shared" si="586"/>
        <v>53918748.079999998</v>
      </c>
      <c r="AJ591" s="502">
        <f t="shared" si="586"/>
        <v>77022482.469999999</v>
      </c>
      <c r="AK591" s="502">
        <f t="shared" ref="AK591:BE591" si="587">SUM(AK563:AK590)</f>
        <v>15288032.969999997</v>
      </c>
      <c r="AL591" s="502">
        <f t="shared" si="587"/>
        <v>6676057.1399999978</v>
      </c>
      <c r="AM591" s="502">
        <f t="shared" si="587"/>
        <v>13558433.85</v>
      </c>
      <c r="AN591" s="502">
        <f t="shared" si="587"/>
        <v>5394469.3099999996</v>
      </c>
      <c r="AO591" s="502">
        <f t="shared" si="587"/>
        <v>2672157.8400000003</v>
      </c>
      <c r="AP591" s="502">
        <f t="shared" si="587"/>
        <v>9136035.459999999</v>
      </c>
      <c r="AQ591" s="502">
        <f t="shared" si="587"/>
        <v>2363028.2699999996</v>
      </c>
      <c r="AR591" s="502">
        <f t="shared" si="587"/>
        <v>4288928.96</v>
      </c>
      <c r="AS591" s="502">
        <f t="shared" si="587"/>
        <v>2241083.3699999996</v>
      </c>
      <c r="AT591" s="502">
        <f t="shared" si="587"/>
        <v>2103413.9499999997</v>
      </c>
      <c r="AU591" s="502">
        <f t="shared" si="587"/>
        <v>7733048.6499999994</v>
      </c>
      <c r="AV591" s="502">
        <f t="shared" si="587"/>
        <v>3209421.2600000002</v>
      </c>
      <c r="AW591" s="502">
        <f t="shared" si="587"/>
        <v>2923824.379999999</v>
      </c>
      <c r="AX591" s="502">
        <f t="shared" si="587"/>
        <v>7358041.5499999998</v>
      </c>
      <c r="AY591" s="502">
        <f t="shared" si="587"/>
        <v>2736067.0100000002</v>
      </c>
      <c r="AZ591" s="502">
        <f t="shared" si="587"/>
        <v>6080781.04</v>
      </c>
      <c r="BA591" s="502">
        <f t="shared" si="587"/>
        <v>1745929.0500000007</v>
      </c>
      <c r="BB591" s="502">
        <f t="shared" si="587"/>
        <v>1150163.8099999998</v>
      </c>
      <c r="BC591" s="502">
        <f t="shared" si="587"/>
        <v>1730643.38</v>
      </c>
      <c r="BD591" s="502">
        <f t="shared" si="587"/>
        <v>52750040.859999999</v>
      </c>
      <c r="BE591" s="502">
        <f t="shared" si="587"/>
        <v>32331544.480000004</v>
      </c>
      <c r="BF591" s="502">
        <f t="shared" ref="BF591:BH591" si="588">SUM(BF563:BF590)</f>
        <v>55831939.17999997</v>
      </c>
      <c r="BG591" s="502">
        <f t="shared" si="588"/>
        <v>18267710.830000006</v>
      </c>
      <c r="BH591" s="502">
        <f t="shared" si="588"/>
        <v>2140716059.6699996</v>
      </c>
      <c r="BJ591" s="224">
        <f t="shared" ref="BJ591:BT591" si="589">SUM(BJ563:BJ590)</f>
        <v>1159000</v>
      </c>
      <c r="BK591" s="224">
        <f t="shared" si="589"/>
        <v>11501000</v>
      </c>
      <c r="BL591" s="224">
        <f t="shared" si="589"/>
        <v>4747000</v>
      </c>
      <c r="BM591" s="224">
        <f t="shared" si="589"/>
        <v>18774000</v>
      </c>
      <c r="BN591" s="224">
        <f t="shared" si="589"/>
        <v>60786000</v>
      </c>
      <c r="BO591" s="224">
        <f t="shared" si="589"/>
        <v>40728000</v>
      </c>
      <c r="BP591" s="224">
        <f t="shared" si="589"/>
        <v>6238000</v>
      </c>
      <c r="BQ591" s="224">
        <f t="shared" si="589"/>
        <v>20345000</v>
      </c>
      <c r="BR591" s="224">
        <f t="shared" si="589"/>
        <v>12722000</v>
      </c>
      <c r="BS591" s="224">
        <f t="shared" si="589"/>
        <v>3824000</v>
      </c>
      <c r="BT591" s="224">
        <f t="shared" si="589"/>
        <v>77948000</v>
      </c>
      <c r="BU591" s="224">
        <f t="shared" ref="BU591:CD591" si="590">SUM(BU563:BU590)</f>
        <v>35694000</v>
      </c>
      <c r="BV591" s="224">
        <f t="shared" si="590"/>
        <v>49768000</v>
      </c>
      <c r="BW591" s="224">
        <f t="shared" si="590"/>
        <v>368813000</v>
      </c>
      <c r="BX591" s="224">
        <f t="shared" si="590"/>
        <v>152186000</v>
      </c>
      <c r="BY591" s="224">
        <f t="shared" si="590"/>
        <v>35451000</v>
      </c>
      <c r="BZ591" s="224">
        <f t="shared" si="590"/>
        <v>170568000</v>
      </c>
      <c r="CA591" s="224">
        <f t="shared" si="590"/>
        <v>82967000</v>
      </c>
      <c r="CB591" s="224">
        <f t="shared" si="590"/>
        <v>847000</v>
      </c>
      <c r="CC591" s="224">
        <f t="shared" si="590"/>
        <v>376081000</v>
      </c>
      <c r="CD591" s="224">
        <f t="shared" si="590"/>
        <v>41688000</v>
      </c>
    </row>
    <row r="592" spans="1:89" s="234" customFormat="1">
      <c r="D592" s="265"/>
    </row>
    <row r="593" spans="1:4" s="234" customFormat="1">
      <c r="D593" s="265"/>
    </row>
    <row r="594" spans="1:4" s="234" customFormat="1">
      <c r="D594" s="265"/>
    </row>
    <row r="595" spans="1:4" s="234" customFormat="1">
      <c r="D595" s="265"/>
    </row>
    <row r="596" spans="1:4" s="234" customFormat="1">
      <c r="D596" s="265"/>
    </row>
    <row r="597" spans="1:4" s="234" customFormat="1">
      <c r="D597" s="265"/>
    </row>
    <row r="598" spans="1:4">
      <c r="A598" s="225"/>
    </row>
    <row r="599" spans="1:4">
      <c r="A599" s="225"/>
    </row>
    <row r="600" spans="1:4">
      <c r="A600" s="225"/>
    </row>
    <row r="601" spans="1:4">
      <c r="A601" s="225"/>
    </row>
    <row r="602" spans="1:4">
      <c r="A602" s="225"/>
    </row>
    <row r="603" spans="1:4">
      <c r="A603" s="225"/>
    </row>
    <row r="604" spans="1:4">
      <c r="A604" s="225"/>
    </row>
    <row r="605" spans="1:4">
      <c r="A605" s="225"/>
    </row>
    <row r="606" spans="1:4">
      <c r="A606" s="225"/>
    </row>
    <row r="607" spans="1:4">
      <c r="A607" s="225"/>
    </row>
    <row r="608" spans="1:4">
      <c r="A608" s="225"/>
    </row>
    <row r="609" spans="1:1">
      <c r="A609" s="225"/>
    </row>
    <row r="610" spans="1:1">
      <c r="A610" s="225"/>
    </row>
    <row r="611" spans="1:1">
      <c r="A611" s="225"/>
    </row>
  </sheetData>
  <sheetProtection password="F441" sheet="1" objects="1" scenarios="1" selectLockedCells="1" selectUnlockedCells="1"/>
  <conditionalFormatting sqref="C210:C253 E46:AZ46 E86:AZ86 E129:AZ129 E148:AZ148 E189:AZ189 E208:AZ208 E262:AZ262 E561:AZ561 C131:C140 C150:C179 C191:C199 C563:C588 E13:AZ13 BD13:BH13 BD561:BH561 BD262:BH262 BD208:BH208 BD189:BH189 BD148:BH148 BD129:BH129 BD86:BH86 BD46:BH46 C15:C38 C48:C52 C63:C78 C88:C97 C99:C122 C264:C553 C590">
    <cfRule type="cellIs" dxfId="86" priority="153" operator="equal">
      <formula>FALSE</formula>
    </cfRule>
    <cfRule type="cellIs" dxfId="85" priority="154" operator="equal">
      <formula>TRUE</formula>
    </cfRule>
  </conditionalFormatting>
  <conditionalFormatting sqref="E61:AZ61 BD61:BH61">
    <cfRule type="cellIs" dxfId="84" priority="33" operator="equal">
      <formula>FALSE</formula>
    </cfRule>
    <cfRule type="cellIs" dxfId="83" priority="34" operator="equal">
      <formula>TRUE</formula>
    </cfRule>
  </conditionalFormatting>
  <conditionalFormatting sqref="BA46 BA86 BA129 BA148 BA189 BA208 BA262 BA561 BA13">
    <cfRule type="cellIs" dxfId="82" priority="31" operator="equal">
      <formula>FALSE</formula>
    </cfRule>
    <cfRule type="cellIs" dxfId="81" priority="32" operator="equal">
      <formula>TRUE</formula>
    </cfRule>
  </conditionalFormatting>
  <conditionalFormatting sqref="BA61">
    <cfRule type="cellIs" dxfId="80" priority="29" operator="equal">
      <formula>FALSE</formula>
    </cfRule>
    <cfRule type="cellIs" dxfId="79" priority="30" operator="equal">
      <formula>TRUE</formula>
    </cfRule>
  </conditionalFormatting>
  <conditionalFormatting sqref="BB86 BB129 BB148 BB189 BB208 BB262 BB561 BB46:BC46 BB13:BC13">
    <cfRule type="cellIs" dxfId="78" priority="27" operator="equal">
      <formula>FALSE</formula>
    </cfRule>
    <cfRule type="cellIs" dxfId="77" priority="28" operator="equal">
      <formula>TRUE</formula>
    </cfRule>
  </conditionalFormatting>
  <conditionalFormatting sqref="BB61">
    <cfRule type="cellIs" dxfId="76" priority="25" operator="equal">
      <formula>FALSE</formula>
    </cfRule>
    <cfRule type="cellIs" dxfId="75" priority="26" operator="equal">
      <formula>TRUE</formula>
    </cfRule>
  </conditionalFormatting>
  <conditionalFormatting sqref="C180">
    <cfRule type="cellIs" dxfId="74" priority="23" operator="equal">
      <formula>FALSE</formula>
    </cfRule>
    <cfRule type="cellIs" dxfId="73" priority="24" operator="equal">
      <formula>TRUE</formula>
    </cfRule>
  </conditionalFormatting>
  <conditionalFormatting sqref="BC61">
    <cfRule type="cellIs" dxfId="72" priority="19" operator="equal">
      <formula>FALSE</formula>
    </cfRule>
    <cfRule type="cellIs" dxfId="71" priority="20" operator="equal">
      <formula>TRUE</formula>
    </cfRule>
  </conditionalFormatting>
  <conditionalFormatting sqref="BC86">
    <cfRule type="cellIs" dxfId="70" priority="17" operator="equal">
      <formula>FALSE</formula>
    </cfRule>
    <cfRule type="cellIs" dxfId="69" priority="18" operator="equal">
      <formula>TRUE</formula>
    </cfRule>
  </conditionalFormatting>
  <conditionalFormatting sqref="BC129">
    <cfRule type="cellIs" dxfId="68" priority="15" operator="equal">
      <formula>FALSE</formula>
    </cfRule>
    <cfRule type="cellIs" dxfId="67" priority="16" operator="equal">
      <formula>TRUE</formula>
    </cfRule>
  </conditionalFormatting>
  <conditionalFormatting sqref="BC148">
    <cfRule type="cellIs" dxfId="66" priority="13" operator="equal">
      <formula>FALSE</formula>
    </cfRule>
    <cfRule type="cellIs" dxfId="65" priority="14" operator="equal">
      <formula>TRUE</formula>
    </cfRule>
  </conditionalFormatting>
  <conditionalFormatting sqref="BC189">
    <cfRule type="cellIs" dxfId="64" priority="11" operator="equal">
      <formula>FALSE</formula>
    </cfRule>
    <cfRule type="cellIs" dxfId="63" priority="12" operator="equal">
      <formula>TRUE</formula>
    </cfRule>
  </conditionalFormatting>
  <conditionalFormatting sqref="BC208">
    <cfRule type="cellIs" dxfId="62" priority="9" operator="equal">
      <formula>FALSE</formula>
    </cfRule>
    <cfRule type="cellIs" dxfId="61" priority="10" operator="equal">
      <formula>TRUE</formula>
    </cfRule>
  </conditionalFormatting>
  <conditionalFormatting sqref="BC262">
    <cfRule type="cellIs" dxfId="60" priority="7" operator="equal">
      <formula>FALSE</formula>
    </cfRule>
    <cfRule type="cellIs" dxfId="59" priority="8" operator="equal">
      <formula>TRUE</formula>
    </cfRule>
  </conditionalFormatting>
  <conditionalFormatting sqref="BC561">
    <cfRule type="cellIs" dxfId="58" priority="5" operator="equal">
      <formula>FALSE</formula>
    </cfRule>
    <cfRule type="cellIs" dxfId="57" priority="6" operator="equal">
      <formula>TRUE</formula>
    </cfRule>
  </conditionalFormatting>
  <conditionalFormatting sqref="C98">
    <cfRule type="cellIs" dxfId="56" priority="3" operator="equal">
      <formula>FALSE</formula>
    </cfRule>
    <cfRule type="cellIs" dxfId="55" priority="4" operator="equal">
      <formula>TRUE</formula>
    </cfRule>
  </conditionalFormatting>
  <conditionalFormatting sqref="C589">
    <cfRule type="cellIs" dxfId="54" priority="1" operator="equal">
      <formula>FALSE</formula>
    </cfRule>
    <cfRule type="cellIs" dxfId="53" priority="2" operator="equal">
      <formula>TRUE</formula>
    </cfRule>
  </conditionalFormatting>
  <pageMargins left="0.1" right="0.1" top="0.6" bottom="0.8" header="0.5" footer="0.5"/>
  <pageSetup orientation="landscape" horizontalDpi="300" verticalDpi="300" r:id="rId1"/>
  <headerFooter alignWithMargins="0">
    <oddHeader>&amp;C&amp;"-,Bold"&amp;12FY 2009-2010 - UCOA SEGMENT DATA ANALYSIS</oddHeader>
    <oddFooter xml:space="preserve">&amp;L&amp;"-,Regular"&amp;10&amp;A&amp;CPage &amp;P of &amp;N&amp;R&amp;"-,Regular"&amp;10&amp;F </oddFooter>
  </headerFooter>
</worksheet>
</file>

<file path=xl/worksheets/sheet10.xml><?xml version="1.0" encoding="utf-8"?>
<worksheet xmlns="http://schemas.openxmlformats.org/spreadsheetml/2006/main" xmlns:r="http://schemas.openxmlformats.org/officeDocument/2006/relationships">
  <sheetPr>
    <tabColor rgb="FF00B050"/>
  </sheetPr>
  <dimension ref="A1:J686"/>
  <sheetViews>
    <sheetView zoomScale="110" zoomScaleNormal="110" workbookViewId="0">
      <pane ySplit="3" topLeftCell="A136" activePane="bottomLeft" state="frozen"/>
      <selection activeCell="G83" sqref="G83"/>
      <selection pane="bottomLeft" activeCell="G141" sqref="G141:H141"/>
    </sheetView>
  </sheetViews>
  <sheetFormatPr defaultColWidth="9.59765625" defaultRowHeight="12.75"/>
  <cols>
    <col min="1" max="1" width="9" style="299" customWidth="1"/>
    <col min="2" max="2" width="63.3984375" style="513" bestFit="1" customWidth="1"/>
    <col min="3" max="3" width="29.59765625" style="299" customWidth="1"/>
    <col min="4" max="4" width="15.59765625" style="299" bestFit="1" customWidth="1"/>
    <col min="5" max="5" width="21.19921875" style="350" bestFit="1" customWidth="1"/>
    <col min="6" max="7" width="9.59765625" style="299"/>
    <col min="8" max="8" width="51" style="299" customWidth="1"/>
    <col min="9" max="9" width="15" style="300" customWidth="1"/>
    <col min="10" max="10" width="9.59765625" style="299"/>
    <col min="11" max="11" width="51" style="299" customWidth="1"/>
    <col min="12" max="16384" width="9.59765625" style="299"/>
  </cols>
  <sheetData>
    <row r="1" spans="2:9" s="300" customFormat="1">
      <c r="B1" s="510"/>
      <c r="E1" s="350"/>
    </row>
    <row r="2" spans="2:9" s="300" customFormat="1" ht="24.75" customHeight="1">
      <c r="B2" s="577" t="s">
        <v>1453</v>
      </c>
      <c r="C2" s="577"/>
      <c r="D2" s="577"/>
      <c r="E2" s="577"/>
    </row>
    <row r="3" spans="2:9" ht="30" customHeight="1">
      <c r="B3" s="370" t="s">
        <v>1224</v>
      </c>
      <c r="C3" s="369" t="s">
        <v>918</v>
      </c>
      <c r="D3" s="369" t="s">
        <v>921</v>
      </c>
      <c r="E3" s="370" t="s">
        <v>920</v>
      </c>
      <c r="I3" s="316"/>
    </row>
    <row r="4" spans="2:9">
      <c r="B4" s="296" t="s">
        <v>929</v>
      </c>
      <c r="C4" s="322" t="s">
        <v>1223</v>
      </c>
      <c r="D4" s="322" t="s">
        <v>925</v>
      </c>
      <c r="E4" s="337">
        <v>52402</v>
      </c>
      <c r="F4" s="320"/>
      <c r="I4" s="324"/>
    </row>
    <row r="5" spans="2:9" ht="13.5" customHeight="1">
      <c r="B5" s="296" t="s">
        <v>930</v>
      </c>
      <c r="C5" s="322" t="s">
        <v>1223</v>
      </c>
      <c r="D5" s="322" t="s">
        <v>925</v>
      </c>
      <c r="E5" s="337">
        <v>52401</v>
      </c>
      <c r="F5" s="320"/>
      <c r="I5" s="324"/>
    </row>
    <row r="6" spans="2:9">
      <c r="B6" s="296" t="s">
        <v>931</v>
      </c>
      <c r="C6" s="322" t="s">
        <v>1223</v>
      </c>
      <c r="D6" s="322" t="s">
        <v>925</v>
      </c>
      <c r="E6" s="337">
        <v>51140</v>
      </c>
      <c r="F6" s="320"/>
      <c r="I6" s="324"/>
    </row>
    <row r="7" spans="2:9">
      <c r="B7" s="326" t="s">
        <v>638</v>
      </c>
      <c r="C7" s="299" t="s">
        <v>922</v>
      </c>
      <c r="D7" s="299" t="s">
        <v>925</v>
      </c>
      <c r="E7" s="371">
        <v>215</v>
      </c>
      <c r="F7" s="320"/>
      <c r="I7" s="324"/>
    </row>
    <row r="8" spans="2:9">
      <c r="B8" s="326" t="s">
        <v>726</v>
      </c>
      <c r="C8" s="299" t="s">
        <v>922</v>
      </c>
      <c r="D8" s="299" t="s">
        <v>925</v>
      </c>
      <c r="E8" s="371">
        <v>241</v>
      </c>
      <c r="F8" s="320"/>
      <c r="I8" s="324"/>
    </row>
    <row r="9" spans="2:9">
      <c r="B9" s="346" t="s">
        <v>667</v>
      </c>
      <c r="C9" s="342" t="s">
        <v>924</v>
      </c>
      <c r="D9" s="322" t="s">
        <v>927</v>
      </c>
      <c r="E9" s="372">
        <v>2800</v>
      </c>
      <c r="F9" s="320"/>
      <c r="I9" s="324"/>
    </row>
    <row r="10" spans="2:9">
      <c r="B10" s="296" t="s">
        <v>667</v>
      </c>
      <c r="C10" s="322" t="s">
        <v>1223</v>
      </c>
      <c r="D10" s="322" t="s">
        <v>925</v>
      </c>
      <c r="E10" s="337">
        <v>53703</v>
      </c>
      <c r="F10" s="320"/>
      <c r="I10" s="325"/>
    </row>
    <row r="11" spans="2:9">
      <c r="B11" s="326" t="s">
        <v>762</v>
      </c>
      <c r="C11" s="322" t="s">
        <v>1223</v>
      </c>
      <c r="D11" s="299" t="s">
        <v>926</v>
      </c>
      <c r="E11" s="373">
        <v>51300</v>
      </c>
      <c r="F11" s="320"/>
      <c r="I11" s="325"/>
    </row>
    <row r="12" spans="2:9">
      <c r="B12" s="337" t="s">
        <v>1289</v>
      </c>
      <c r="C12" s="299" t="s">
        <v>1363</v>
      </c>
      <c r="D12" s="299" t="s">
        <v>925</v>
      </c>
      <c r="E12" s="347">
        <v>41923</v>
      </c>
      <c r="F12" s="320"/>
      <c r="I12" s="316"/>
    </row>
    <row r="13" spans="2:9">
      <c r="B13" s="296" t="s">
        <v>932</v>
      </c>
      <c r="C13" s="322" t="s">
        <v>1223</v>
      </c>
      <c r="D13" s="322" t="s">
        <v>925</v>
      </c>
      <c r="E13" s="337">
        <v>53101</v>
      </c>
      <c r="F13" s="320"/>
      <c r="I13" s="327"/>
    </row>
    <row r="14" spans="2:9">
      <c r="B14" s="337" t="s">
        <v>1275</v>
      </c>
      <c r="C14" s="299" t="s">
        <v>1363</v>
      </c>
      <c r="D14" s="299" t="s">
        <v>925</v>
      </c>
      <c r="E14" s="347">
        <v>41701</v>
      </c>
      <c r="F14" s="320"/>
      <c r="I14" s="327"/>
    </row>
    <row r="15" spans="2:9">
      <c r="B15" s="346" t="s">
        <v>753</v>
      </c>
      <c r="C15" s="342" t="s">
        <v>924</v>
      </c>
      <c r="D15" s="322" t="s">
        <v>927</v>
      </c>
      <c r="E15" s="372">
        <v>2700</v>
      </c>
      <c r="F15" s="320"/>
      <c r="I15" s="327"/>
    </row>
    <row r="16" spans="2:9">
      <c r="B16" s="511" t="s">
        <v>620</v>
      </c>
      <c r="C16" s="322" t="s">
        <v>917</v>
      </c>
      <c r="D16" s="322" t="s">
        <v>927</v>
      </c>
      <c r="E16" s="374">
        <v>14</v>
      </c>
      <c r="F16" s="320"/>
      <c r="I16" s="327"/>
    </row>
    <row r="17" spans="2:9">
      <c r="B17" s="346" t="s">
        <v>1365</v>
      </c>
      <c r="C17" s="342" t="s">
        <v>919</v>
      </c>
      <c r="D17" s="322" t="s">
        <v>927</v>
      </c>
      <c r="E17" s="375">
        <v>60</v>
      </c>
      <c r="F17" s="320"/>
      <c r="I17" s="327"/>
    </row>
    <row r="18" spans="2:9">
      <c r="B18" s="326" t="s">
        <v>677</v>
      </c>
      <c r="C18" s="322" t="s">
        <v>1223</v>
      </c>
      <c r="D18" s="299" t="s">
        <v>926</v>
      </c>
      <c r="E18" s="373">
        <v>55400</v>
      </c>
      <c r="F18" s="320"/>
      <c r="I18" s="327"/>
    </row>
    <row r="19" spans="2:9">
      <c r="B19" s="296" t="s">
        <v>933</v>
      </c>
      <c r="C19" s="322" t="s">
        <v>1223</v>
      </c>
      <c r="D19" s="322" t="s">
        <v>925</v>
      </c>
      <c r="E19" s="337">
        <v>55401</v>
      </c>
      <c r="F19" s="320"/>
      <c r="I19" s="327"/>
    </row>
    <row r="20" spans="2:9">
      <c r="B20" s="511" t="s">
        <v>708</v>
      </c>
      <c r="C20" s="322" t="s">
        <v>917</v>
      </c>
      <c r="D20" s="322" t="s">
        <v>927</v>
      </c>
      <c r="E20" s="374">
        <v>33</v>
      </c>
      <c r="F20" s="320"/>
      <c r="I20" s="327"/>
    </row>
    <row r="21" spans="2:9">
      <c r="B21" s="511" t="s">
        <v>710</v>
      </c>
      <c r="C21" s="322" t="s">
        <v>917</v>
      </c>
      <c r="D21" s="322" t="s">
        <v>927</v>
      </c>
      <c r="E21" s="374">
        <v>35</v>
      </c>
      <c r="F21" s="320"/>
      <c r="I21" s="327"/>
    </row>
    <row r="22" spans="2:9">
      <c r="B22" s="511" t="s">
        <v>709</v>
      </c>
      <c r="C22" s="322" t="s">
        <v>917</v>
      </c>
      <c r="D22" s="322" t="s">
        <v>927</v>
      </c>
      <c r="E22" s="374">
        <v>34</v>
      </c>
      <c r="F22" s="320"/>
      <c r="I22" s="327"/>
    </row>
    <row r="23" spans="2:9">
      <c r="B23" s="296" t="s">
        <v>934</v>
      </c>
      <c r="C23" s="322" t="s">
        <v>1223</v>
      </c>
      <c r="D23" s="322" t="s">
        <v>925</v>
      </c>
      <c r="E23" s="11">
        <v>51308</v>
      </c>
      <c r="F23" s="320"/>
      <c r="I23" s="327"/>
    </row>
    <row r="24" spans="2:9">
      <c r="B24" s="346" t="s">
        <v>655</v>
      </c>
      <c r="C24" s="342" t="s">
        <v>924</v>
      </c>
      <c r="D24" s="322" t="s">
        <v>927</v>
      </c>
      <c r="E24" s="372">
        <v>100</v>
      </c>
      <c r="F24" s="320"/>
      <c r="I24" s="327"/>
    </row>
    <row r="25" spans="2:9">
      <c r="B25" s="326" t="s">
        <v>814</v>
      </c>
      <c r="C25" s="299" t="s">
        <v>923</v>
      </c>
      <c r="D25" s="299" t="s">
        <v>926</v>
      </c>
      <c r="E25" s="376">
        <v>4600</v>
      </c>
      <c r="F25" s="320"/>
      <c r="I25" s="327"/>
    </row>
    <row r="26" spans="2:9">
      <c r="B26" s="296" t="s">
        <v>935</v>
      </c>
      <c r="C26" s="322" t="s">
        <v>1223</v>
      </c>
      <c r="D26" s="322" t="s">
        <v>925</v>
      </c>
      <c r="E26" s="337">
        <v>54902</v>
      </c>
      <c r="I26" s="327"/>
    </row>
    <row r="27" spans="2:9">
      <c r="B27" s="511" t="s">
        <v>699</v>
      </c>
      <c r="C27" s="322" t="s">
        <v>917</v>
      </c>
      <c r="D27" s="322" t="s">
        <v>927</v>
      </c>
      <c r="E27" s="374">
        <v>6</v>
      </c>
      <c r="I27" s="325"/>
    </row>
    <row r="28" spans="2:9">
      <c r="B28" s="296" t="s">
        <v>936</v>
      </c>
      <c r="C28" s="322" t="s">
        <v>1223</v>
      </c>
      <c r="D28" s="322" t="s">
        <v>925</v>
      </c>
      <c r="E28" s="337">
        <v>51324</v>
      </c>
      <c r="I28" s="325"/>
    </row>
    <row r="29" spans="2:9" ht="25.5">
      <c r="B29" s="296" t="s">
        <v>937</v>
      </c>
      <c r="C29" s="322" t="s">
        <v>1223</v>
      </c>
      <c r="D29" s="322" t="s">
        <v>925</v>
      </c>
      <c r="E29" s="337">
        <v>58330</v>
      </c>
      <c r="I29" s="325"/>
    </row>
    <row r="30" spans="2:9" ht="25.5">
      <c r="B30" s="296" t="s">
        <v>938</v>
      </c>
      <c r="C30" s="322" t="s">
        <v>1223</v>
      </c>
      <c r="D30" s="322" t="s">
        <v>925</v>
      </c>
      <c r="E30" s="337">
        <v>58340</v>
      </c>
      <c r="I30" s="316"/>
    </row>
    <row r="31" spans="2:9">
      <c r="B31" s="296" t="s">
        <v>939</v>
      </c>
      <c r="C31" s="322" t="s">
        <v>1223</v>
      </c>
      <c r="D31" s="322" t="s">
        <v>925</v>
      </c>
      <c r="E31" s="337">
        <v>55703</v>
      </c>
      <c r="I31" s="327"/>
    </row>
    <row r="32" spans="2:9">
      <c r="B32" s="346" t="s">
        <v>656</v>
      </c>
      <c r="C32" s="342" t="s">
        <v>924</v>
      </c>
      <c r="D32" s="322" t="s">
        <v>927</v>
      </c>
      <c r="E32" s="372">
        <v>200</v>
      </c>
      <c r="I32" s="327"/>
    </row>
    <row r="33" spans="2:9">
      <c r="B33" s="326" t="s">
        <v>628</v>
      </c>
      <c r="C33" s="299" t="s">
        <v>922</v>
      </c>
      <c r="D33" s="299" t="s">
        <v>926</v>
      </c>
      <c r="E33" s="371">
        <v>240</v>
      </c>
      <c r="I33" s="327"/>
    </row>
    <row r="34" spans="2:9">
      <c r="B34" s="296" t="s">
        <v>940</v>
      </c>
      <c r="C34" s="322" t="s">
        <v>1223</v>
      </c>
      <c r="D34" s="322" t="s">
        <v>925</v>
      </c>
      <c r="E34" s="337">
        <v>56116</v>
      </c>
      <c r="I34" s="327"/>
    </row>
    <row r="35" spans="2:9">
      <c r="B35" s="296" t="s">
        <v>941</v>
      </c>
      <c r="C35" s="322" t="s">
        <v>1223</v>
      </c>
      <c r="D35" s="322" t="s">
        <v>925</v>
      </c>
      <c r="E35" s="337">
        <v>53206</v>
      </c>
      <c r="I35" s="327"/>
    </row>
    <row r="36" spans="2:9">
      <c r="B36" s="296" t="s">
        <v>942</v>
      </c>
      <c r="C36" s="322" t="s">
        <v>1223</v>
      </c>
      <c r="D36" s="322" t="s">
        <v>925</v>
      </c>
      <c r="E36" s="337">
        <v>53401</v>
      </c>
      <c r="I36" s="327"/>
    </row>
    <row r="37" spans="2:9">
      <c r="B37" s="296" t="s">
        <v>943</v>
      </c>
      <c r="C37" s="322" t="s">
        <v>1223</v>
      </c>
      <c r="D37" s="322" t="s">
        <v>925</v>
      </c>
      <c r="E37" s="337">
        <v>52910</v>
      </c>
      <c r="I37" s="327"/>
    </row>
    <row r="38" spans="2:9">
      <c r="B38" s="296" t="s">
        <v>944</v>
      </c>
      <c r="C38" s="322" t="s">
        <v>1223</v>
      </c>
      <c r="D38" s="322" t="s">
        <v>925</v>
      </c>
      <c r="E38" s="337">
        <v>58902</v>
      </c>
      <c r="I38" s="327"/>
    </row>
    <row r="39" spans="2:9">
      <c r="B39" s="296" t="s">
        <v>945</v>
      </c>
      <c r="C39" s="322" t="s">
        <v>1223</v>
      </c>
      <c r="D39" s="322" t="s">
        <v>925</v>
      </c>
      <c r="E39" s="337">
        <v>58103</v>
      </c>
      <c r="I39" s="327"/>
    </row>
    <row r="40" spans="2:9">
      <c r="B40" s="346" t="s">
        <v>736</v>
      </c>
      <c r="C40" s="342" t="s">
        <v>919</v>
      </c>
      <c r="D40" s="322" t="s">
        <v>927</v>
      </c>
      <c r="E40" s="375">
        <v>40</v>
      </c>
      <c r="I40" s="327"/>
    </row>
    <row r="41" spans="2:9">
      <c r="B41" s="296" t="s">
        <v>946</v>
      </c>
      <c r="C41" s="322" t="s">
        <v>1223</v>
      </c>
      <c r="D41" s="322" t="s">
        <v>925</v>
      </c>
      <c r="E41" s="337">
        <v>55502</v>
      </c>
      <c r="I41" s="327"/>
    </row>
    <row r="42" spans="2:9">
      <c r="B42" s="296" t="s">
        <v>947</v>
      </c>
      <c r="C42" s="322" t="s">
        <v>1223</v>
      </c>
      <c r="D42" s="322" t="s">
        <v>925</v>
      </c>
      <c r="E42" s="337">
        <v>53408</v>
      </c>
      <c r="I42" s="327"/>
    </row>
    <row r="43" spans="2:9">
      <c r="B43" s="296" t="s">
        <v>948</v>
      </c>
      <c r="C43" s="322" t="s">
        <v>1223</v>
      </c>
      <c r="D43" s="322" t="s">
        <v>925</v>
      </c>
      <c r="E43" s="337">
        <v>55802</v>
      </c>
      <c r="I43" s="327"/>
    </row>
    <row r="44" spans="2:9">
      <c r="B44" s="296" t="s">
        <v>949</v>
      </c>
      <c r="C44" s="322" t="s">
        <v>1223</v>
      </c>
      <c r="D44" s="322" t="s">
        <v>925</v>
      </c>
      <c r="E44" s="337">
        <v>55801</v>
      </c>
      <c r="I44" s="327"/>
    </row>
    <row r="45" spans="2:9">
      <c r="B45" s="296" t="s">
        <v>950</v>
      </c>
      <c r="C45" s="322" t="s">
        <v>1223</v>
      </c>
      <c r="D45" s="322" t="s">
        <v>925</v>
      </c>
      <c r="E45" s="337">
        <v>58341</v>
      </c>
      <c r="I45" s="327"/>
    </row>
    <row r="46" spans="2:9">
      <c r="B46" s="296" t="s">
        <v>951</v>
      </c>
      <c r="C46" s="322" t="s">
        <v>1223</v>
      </c>
      <c r="D46" s="322" t="s">
        <v>925</v>
      </c>
      <c r="E46" s="337">
        <v>58322</v>
      </c>
      <c r="I46" s="327"/>
    </row>
    <row r="47" spans="2:9">
      <c r="B47" s="348" t="s">
        <v>1333</v>
      </c>
      <c r="C47" s="299" t="s">
        <v>1363</v>
      </c>
      <c r="D47" s="299" t="s">
        <v>925</v>
      </c>
      <c r="E47" s="347">
        <v>45101</v>
      </c>
      <c r="I47" s="327"/>
    </row>
    <row r="48" spans="2:9">
      <c r="B48" s="296" t="s">
        <v>952</v>
      </c>
      <c r="C48" s="322" t="s">
        <v>1223</v>
      </c>
      <c r="D48" s="322" t="s">
        <v>925</v>
      </c>
      <c r="E48" s="337">
        <v>58311</v>
      </c>
      <c r="I48" s="327"/>
    </row>
    <row r="49" spans="2:9">
      <c r="B49" s="296" t="s">
        <v>953</v>
      </c>
      <c r="C49" s="322" t="s">
        <v>1223</v>
      </c>
      <c r="D49" s="322" t="s">
        <v>925</v>
      </c>
      <c r="E49" s="337">
        <v>53407</v>
      </c>
      <c r="I49" s="327"/>
    </row>
    <row r="50" spans="2:9">
      <c r="B50" s="296" t="s">
        <v>954</v>
      </c>
      <c r="C50" s="322" t="s">
        <v>1223</v>
      </c>
      <c r="D50" s="322" t="s">
        <v>925</v>
      </c>
      <c r="E50" s="337">
        <v>56405</v>
      </c>
      <c r="I50" s="327"/>
    </row>
    <row r="51" spans="2:9">
      <c r="B51" s="326" t="s">
        <v>787</v>
      </c>
      <c r="C51" s="322" t="s">
        <v>1223</v>
      </c>
      <c r="D51" s="299" t="s">
        <v>926</v>
      </c>
      <c r="E51" s="373">
        <v>56400</v>
      </c>
      <c r="I51" s="327"/>
    </row>
    <row r="52" spans="2:9" ht="12" customHeight="1">
      <c r="B52" s="337" t="s">
        <v>1276</v>
      </c>
      <c r="C52" s="299" t="s">
        <v>1363</v>
      </c>
      <c r="D52" s="299" t="s">
        <v>925</v>
      </c>
      <c r="E52" s="347">
        <v>41702</v>
      </c>
      <c r="I52" s="327"/>
    </row>
    <row r="53" spans="2:9">
      <c r="B53" s="296" t="s">
        <v>955</v>
      </c>
      <c r="C53" s="322" t="s">
        <v>1223</v>
      </c>
      <c r="D53" s="322" t="s">
        <v>925</v>
      </c>
      <c r="E53" s="337">
        <v>56208</v>
      </c>
      <c r="I53" s="327"/>
    </row>
    <row r="54" spans="2:9">
      <c r="B54" s="296" t="s">
        <v>956</v>
      </c>
      <c r="C54" s="322" t="s">
        <v>1223</v>
      </c>
      <c r="D54" s="322" t="s">
        <v>925</v>
      </c>
      <c r="E54" s="337">
        <v>51325</v>
      </c>
      <c r="I54" s="327"/>
    </row>
    <row r="55" spans="2:9">
      <c r="B55" s="296" t="s">
        <v>957</v>
      </c>
      <c r="C55" s="322" t="s">
        <v>1223</v>
      </c>
      <c r="D55" s="322" t="s">
        <v>925</v>
      </c>
      <c r="E55" s="337">
        <v>57404</v>
      </c>
      <c r="I55" s="327"/>
    </row>
    <row r="56" spans="2:9">
      <c r="B56" s="326" t="s">
        <v>646</v>
      </c>
      <c r="C56" s="299" t="s">
        <v>922</v>
      </c>
      <c r="D56" s="299" t="s">
        <v>925</v>
      </c>
      <c r="E56" s="371">
        <v>411</v>
      </c>
      <c r="I56" s="327"/>
    </row>
    <row r="57" spans="2:9">
      <c r="B57" s="296" t="s">
        <v>958</v>
      </c>
      <c r="C57" s="322" t="s">
        <v>1223</v>
      </c>
      <c r="D57" s="322" t="s">
        <v>925</v>
      </c>
      <c r="E57" s="337">
        <v>57202</v>
      </c>
      <c r="I57" s="327"/>
    </row>
    <row r="58" spans="2:9">
      <c r="B58" s="326" t="s">
        <v>727</v>
      </c>
      <c r="C58" s="299" t="s">
        <v>922</v>
      </c>
      <c r="D58" s="299" t="s">
        <v>925</v>
      </c>
      <c r="E58" s="371">
        <v>321</v>
      </c>
      <c r="I58" s="327"/>
    </row>
    <row r="59" spans="2:9">
      <c r="B59" s="326" t="s">
        <v>680</v>
      </c>
      <c r="C59" s="322" t="s">
        <v>1223</v>
      </c>
      <c r="D59" s="299" t="s">
        <v>926</v>
      </c>
      <c r="E59" s="373">
        <v>57200</v>
      </c>
      <c r="I59" s="327"/>
    </row>
    <row r="60" spans="2:9">
      <c r="B60" s="296" t="s">
        <v>959</v>
      </c>
      <c r="C60" s="322" t="s">
        <v>1223</v>
      </c>
      <c r="D60" s="322" t="s">
        <v>925</v>
      </c>
      <c r="E60" s="337">
        <v>57201</v>
      </c>
      <c r="I60" s="327"/>
    </row>
    <row r="61" spans="2:9">
      <c r="B61" s="296" t="s">
        <v>960</v>
      </c>
      <c r="C61" s="322" t="s">
        <v>1223</v>
      </c>
      <c r="D61" s="322" t="s">
        <v>925</v>
      </c>
      <c r="E61" s="337">
        <v>53209</v>
      </c>
      <c r="I61" s="327"/>
    </row>
    <row r="62" spans="2:9">
      <c r="B62" s="296" t="s">
        <v>961</v>
      </c>
      <c r="C62" s="322" t="s">
        <v>1223</v>
      </c>
      <c r="D62" s="322" t="s">
        <v>925</v>
      </c>
      <c r="E62" s="337">
        <v>55806</v>
      </c>
      <c r="I62" s="327"/>
    </row>
    <row r="63" spans="2:9">
      <c r="B63" s="296" t="s">
        <v>962</v>
      </c>
      <c r="C63" s="322" t="s">
        <v>1223</v>
      </c>
      <c r="D63" s="322" t="s">
        <v>925</v>
      </c>
      <c r="E63" s="337">
        <v>57303</v>
      </c>
    </row>
    <row r="64" spans="2:9">
      <c r="B64" s="346" t="s">
        <v>657</v>
      </c>
      <c r="C64" s="342" t="s">
        <v>924</v>
      </c>
      <c r="D64" s="322" t="s">
        <v>927</v>
      </c>
      <c r="E64" s="372">
        <v>300</v>
      </c>
    </row>
    <row r="65" spans="2:9">
      <c r="B65" s="326" t="s">
        <v>728</v>
      </c>
      <c r="C65" s="299" t="s">
        <v>922</v>
      </c>
      <c r="D65" s="299" t="s">
        <v>925</v>
      </c>
      <c r="E65" s="371">
        <v>332</v>
      </c>
      <c r="I65" s="316"/>
    </row>
    <row r="66" spans="2:9">
      <c r="B66" s="326" t="s">
        <v>697</v>
      </c>
      <c r="C66" s="299" t="s">
        <v>922</v>
      </c>
      <c r="D66" s="299" t="s">
        <v>926</v>
      </c>
      <c r="E66" s="371">
        <v>330</v>
      </c>
      <c r="I66" s="327"/>
    </row>
    <row r="67" spans="2:9">
      <c r="B67" s="511" t="s">
        <v>697</v>
      </c>
      <c r="C67" s="322" t="s">
        <v>917</v>
      </c>
      <c r="D67" s="322" t="s">
        <v>927</v>
      </c>
      <c r="E67" s="374">
        <v>2</v>
      </c>
      <c r="I67" s="327"/>
    </row>
    <row r="68" spans="2:9">
      <c r="B68" s="296" t="s">
        <v>963</v>
      </c>
      <c r="C68" s="322" t="s">
        <v>1223</v>
      </c>
      <c r="D68" s="322" t="s">
        <v>925</v>
      </c>
      <c r="E68" s="337">
        <v>52901</v>
      </c>
      <c r="I68" s="327"/>
    </row>
    <row r="69" spans="2:9">
      <c r="B69" s="326" t="s">
        <v>631</v>
      </c>
      <c r="C69" s="299" t="s">
        <v>922</v>
      </c>
      <c r="D69" s="299" t="s">
        <v>926</v>
      </c>
      <c r="E69" s="371">
        <v>420</v>
      </c>
      <c r="I69" s="327"/>
    </row>
    <row r="70" spans="2:9">
      <c r="B70" s="337" t="s">
        <v>1357</v>
      </c>
      <c r="C70" s="299" t="s">
        <v>1363</v>
      </c>
      <c r="D70" s="299" t="s">
        <v>926</v>
      </c>
      <c r="E70" s="347">
        <v>46200</v>
      </c>
      <c r="I70" s="327"/>
    </row>
    <row r="71" spans="2:9">
      <c r="B71" s="337" t="s">
        <v>1351</v>
      </c>
      <c r="C71" s="299" t="s">
        <v>1363</v>
      </c>
      <c r="D71" s="299" t="s">
        <v>926</v>
      </c>
      <c r="E71" s="347">
        <v>45500</v>
      </c>
      <c r="I71" s="327"/>
    </row>
    <row r="72" spans="2:9">
      <c r="B72" s="326" t="s">
        <v>648</v>
      </c>
      <c r="C72" s="299" t="s">
        <v>922</v>
      </c>
      <c r="D72" s="299" t="s">
        <v>925</v>
      </c>
      <c r="E72" s="371">
        <v>422</v>
      </c>
      <c r="I72" s="327"/>
    </row>
    <row r="73" spans="2:9">
      <c r="B73" s="296" t="s">
        <v>964</v>
      </c>
      <c r="C73" s="322" t="s">
        <v>1223</v>
      </c>
      <c r="D73" s="322" t="s">
        <v>925</v>
      </c>
      <c r="E73" s="337">
        <v>53706</v>
      </c>
      <c r="I73" s="327"/>
    </row>
    <row r="74" spans="2:9">
      <c r="B74" s="511" t="s">
        <v>614</v>
      </c>
      <c r="C74" s="322" t="s">
        <v>917</v>
      </c>
      <c r="D74" s="322" t="s">
        <v>927</v>
      </c>
      <c r="E74" s="374">
        <v>0</v>
      </c>
      <c r="I74" s="327"/>
    </row>
    <row r="75" spans="2:9">
      <c r="B75" s="296" t="s">
        <v>965</v>
      </c>
      <c r="C75" s="322" t="s">
        <v>1223</v>
      </c>
      <c r="D75" s="322" t="s">
        <v>925</v>
      </c>
      <c r="E75" s="337">
        <v>52205</v>
      </c>
      <c r="I75" s="327"/>
    </row>
    <row r="76" spans="2:9">
      <c r="B76" s="511" t="s">
        <v>618</v>
      </c>
      <c r="C76" s="322" t="s">
        <v>917</v>
      </c>
      <c r="D76" s="322" t="s">
        <v>927</v>
      </c>
      <c r="E76" s="374">
        <v>10</v>
      </c>
      <c r="I76" s="327"/>
    </row>
    <row r="77" spans="2:9">
      <c r="B77" s="326" t="s">
        <v>649</v>
      </c>
      <c r="C77" s="299" t="s">
        <v>922</v>
      </c>
      <c r="D77" s="299" t="s">
        <v>925</v>
      </c>
      <c r="E77" s="371">
        <v>441</v>
      </c>
      <c r="I77" s="327"/>
    </row>
    <row r="78" spans="2:9">
      <c r="B78" s="296" t="s">
        <v>649</v>
      </c>
      <c r="C78" s="322" t="s">
        <v>1223</v>
      </c>
      <c r="D78" s="322" t="s">
        <v>925</v>
      </c>
      <c r="E78" s="337">
        <v>58206</v>
      </c>
      <c r="I78" s="327"/>
    </row>
    <row r="79" spans="2:9">
      <c r="B79" s="296" t="s">
        <v>966</v>
      </c>
      <c r="C79" s="322" t="s">
        <v>1223</v>
      </c>
      <c r="D79" s="322" t="s">
        <v>925</v>
      </c>
      <c r="E79" s="337">
        <v>51339</v>
      </c>
      <c r="H79" s="507"/>
      <c r="I79" s="327"/>
    </row>
    <row r="80" spans="2:9">
      <c r="B80" s="296" t="s">
        <v>967</v>
      </c>
      <c r="C80" s="322" t="s">
        <v>1223</v>
      </c>
      <c r="D80" s="322" t="s">
        <v>925</v>
      </c>
      <c r="E80" s="337">
        <v>51336</v>
      </c>
      <c r="H80" s="507"/>
      <c r="I80" s="327"/>
    </row>
    <row r="81" spans="2:9">
      <c r="B81" s="326" t="s">
        <v>714</v>
      </c>
      <c r="C81" s="299" t="s">
        <v>922</v>
      </c>
      <c r="D81" s="299" t="s">
        <v>926</v>
      </c>
      <c r="E81" s="371">
        <v>120</v>
      </c>
      <c r="H81" s="507"/>
      <c r="I81" s="327"/>
    </row>
    <row r="82" spans="2:9">
      <c r="B82" s="326" t="s">
        <v>776</v>
      </c>
      <c r="C82" s="322" t="s">
        <v>1223</v>
      </c>
      <c r="D82" s="299" t="s">
        <v>926</v>
      </c>
      <c r="E82" s="373">
        <v>54200</v>
      </c>
      <c r="H82" s="508"/>
      <c r="I82" s="327"/>
    </row>
    <row r="83" spans="2:9">
      <c r="B83" s="296" t="s">
        <v>675</v>
      </c>
      <c r="C83" s="322" t="s">
        <v>1223</v>
      </c>
      <c r="D83" s="322" t="s">
        <v>925</v>
      </c>
      <c r="E83" s="337">
        <v>54206</v>
      </c>
      <c r="H83" s="508"/>
      <c r="I83" s="327"/>
    </row>
    <row r="84" spans="2:9">
      <c r="B84" s="296" t="s">
        <v>968</v>
      </c>
      <c r="C84" s="322" t="s">
        <v>1223</v>
      </c>
      <c r="D84" s="322" t="s">
        <v>925</v>
      </c>
      <c r="E84" s="337">
        <v>56210</v>
      </c>
      <c r="H84" s="508"/>
      <c r="I84" s="327"/>
    </row>
    <row r="85" spans="2:9">
      <c r="B85" s="346" t="s">
        <v>751</v>
      </c>
      <c r="C85" s="342" t="s">
        <v>924</v>
      </c>
      <c r="D85" s="322" t="s">
        <v>927</v>
      </c>
      <c r="E85" s="372">
        <v>2200</v>
      </c>
      <c r="I85" s="327"/>
    </row>
    <row r="86" spans="2:9">
      <c r="B86" s="346" t="s">
        <v>752</v>
      </c>
      <c r="C86" s="342" t="s">
        <v>924</v>
      </c>
      <c r="D86" s="322" t="s">
        <v>927</v>
      </c>
      <c r="E86" s="372">
        <v>2300</v>
      </c>
      <c r="I86" s="327"/>
    </row>
    <row r="87" spans="2:9">
      <c r="B87" s="346" t="s">
        <v>741</v>
      </c>
      <c r="C87" s="342" t="s">
        <v>919</v>
      </c>
      <c r="D87" s="322" t="s">
        <v>927</v>
      </c>
      <c r="E87" s="375">
        <v>90</v>
      </c>
      <c r="I87" s="327"/>
    </row>
    <row r="88" spans="2:9">
      <c r="B88" s="337" t="s">
        <v>1283</v>
      </c>
      <c r="C88" s="299" t="s">
        <v>1363</v>
      </c>
      <c r="D88" s="299" t="s">
        <v>925</v>
      </c>
      <c r="E88" s="347">
        <v>41801</v>
      </c>
      <c r="I88" s="327"/>
    </row>
    <row r="89" spans="2:9">
      <c r="B89" s="346" t="s">
        <v>740</v>
      </c>
      <c r="C89" s="342" t="s">
        <v>919</v>
      </c>
      <c r="D89" s="322" t="s">
        <v>927</v>
      </c>
      <c r="E89" s="375">
        <v>80</v>
      </c>
      <c r="G89" s="338"/>
      <c r="H89" s="339" t="s">
        <v>71</v>
      </c>
      <c r="I89" s="340"/>
    </row>
    <row r="90" spans="2:9">
      <c r="B90" s="346" t="s">
        <v>739</v>
      </c>
      <c r="C90" s="342" t="s">
        <v>919</v>
      </c>
      <c r="D90" s="322" t="s">
        <v>927</v>
      </c>
      <c r="E90" s="375">
        <v>70</v>
      </c>
    </row>
    <row r="91" spans="2:9">
      <c r="B91" s="296" t="s">
        <v>969</v>
      </c>
      <c r="C91" s="322" t="s">
        <v>1223</v>
      </c>
      <c r="D91" s="322" t="s">
        <v>925</v>
      </c>
      <c r="E91" s="337">
        <v>53404</v>
      </c>
    </row>
    <row r="92" spans="2:9">
      <c r="B92" s="296" t="s">
        <v>970</v>
      </c>
      <c r="C92" s="322" t="s">
        <v>1223</v>
      </c>
      <c r="D92" s="322" t="s">
        <v>925</v>
      </c>
      <c r="E92" s="337">
        <v>53303</v>
      </c>
    </row>
    <row r="93" spans="2:9">
      <c r="B93" s="326" t="s">
        <v>779</v>
      </c>
      <c r="C93" s="322" t="s">
        <v>1223</v>
      </c>
      <c r="D93" s="299" t="s">
        <v>926</v>
      </c>
      <c r="E93" s="373">
        <v>54500</v>
      </c>
    </row>
    <row r="94" spans="2:9">
      <c r="B94" s="326" t="s">
        <v>630</v>
      </c>
      <c r="C94" s="299" t="s">
        <v>922</v>
      </c>
      <c r="D94" s="299" t="s">
        <v>926</v>
      </c>
      <c r="E94" s="371">
        <v>410</v>
      </c>
    </row>
    <row r="95" spans="2:9">
      <c r="B95" s="296" t="s">
        <v>971</v>
      </c>
      <c r="C95" s="322" t="s">
        <v>1223</v>
      </c>
      <c r="D95" s="322" t="s">
        <v>925</v>
      </c>
      <c r="E95" s="337">
        <v>53417</v>
      </c>
    </row>
    <row r="96" spans="2:9">
      <c r="B96" s="296" t="s">
        <v>972</v>
      </c>
      <c r="C96" s="322" t="s">
        <v>1223</v>
      </c>
      <c r="D96" s="322" t="s">
        <v>925</v>
      </c>
      <c r="E96" s="337">
        <v>55920</v>
      </c>
    </row>
    <row r="97" spans="2:5">
      <c r="B97" s="337" t="s">
        <v>1286</v>
      </c>
      <c r="C97" s="299" t="s">
        <v>1363</v>
      </c>
      <c r="D97" s="299" t="s">
        <v>925</v>
      </c>
      <c r="E97" s="347">
        <v>41920</v>
      </c>
    </row>
    <row r="98" spans="2:5">
      <c r="B98" s="326" t="s">
        <v>794</v>
      </c>
      <c r="C98" s="299" t="s">
        <v>923</v>
      </c>
      <c r="D98" s="299" t="s">
        <v>926</v>
      </c>
      <c r="E98" s="376">
        <v>1500</v>
      </c>
    </row>
    <row r="99" spans="2:5">
      <c r="B99" s="296" t="s">
        <v>973</v>
      </c>
      <c r="C99" s="322" t="s">
        <v>1223</v>
      </c>
      <c r="D99" s="322" t="s">
        <v>925</v>
      </c>
      <c r="E99" s="337">
        <v>53413</v>
      </c>
    </row>
    <row r="100" spans="2:5">
      <c r="B100" s="296" t="s">
        <v>974</v>
      </c>
      <c r="C100" s="322" t="s">
        <v>1223</v>
      </c>
      <c r="D100" s="322" t="s">
        <v>925</v>
      </c>
      <c r="E100" s="337">
        <v>52201</v>
      </c>
    </row>
    <row r="101" spans="2:5">
      <c r="B101" s="326" t="s">
        <v>802</v>
      </c>
      <c r="C101" s="299" t="s">
        <v>923</v>
      </c>
      <c r="D101" s="299" t="s">
        <v>926</v>
      </c>
      <c r="E101" s="376">
        <v>2400</v>
      </c>
    </row>
    <row r="102" spans="2:5">
      <c r="B102" s="326" t="s">
        <v>807</v>
      </c>
      <c r="C102" s="299" t="s">
        <v>923</v>
      </c>
      <c r="D102" s="299" t="s">
        <v>926</v>
      </c>
      <c r="E102" s="376">
        <v>3400</v>
      </c>
    </row>
    <row r="103" spans="2:5">
      <c r="B103" s="326" t="s">
        <v>812</v>
      </c>
      <c r="C103" s="299" t="s">
        <v>923</v>
      </c>
      <c r="D103" s="299" t="s">
        <v>926</v>
      </c>
      <c r="E103" s="376">
        <v>4400</v>
      </c>
    </row>
    <row r="104" spans="2:5">
      <c r="B104" s="326" t="s">
        <v>723</v>
      </c>
      <c r="C104" s="299" t="s">
        <v>922</v>
      </c>
      <c r="D104" s="299" t="s">
        <v>925</v>
      </c>
      <c r="E104" s="371">
        <v>221</v>
      </c>
    </row>
    <row r="105" spans="2:5">
      <c r="B105" s="296" t="s">
        <v>723</v>
      </c>
      <c r="C105" s="322" t="s">
        <v>1223</v>
      </c>
      <c r="D105" s="322" t="s">
        <v>925</v>
      </c>
      <c r="E105" s="337">
        <v>53302</v>
      </c>
    </row>
    <row r="106" spans="2:5">
      <c r="B106" s="296" t="s">
        <v>975</v>
      </c>
      <c r="C106" s="322" t="s">
        <v>1223</v>
      </c>
      <c r="D106" s="322" t="s">
        <v>925</v>
      </c>
      <c r="E106" s="11">
        <v>51311</v>
      </c>
    </row>
    <row r="107" spans="2:5">
      <c r="B107" s="296" t="s">
        <v>976</v>
      </c>
      <c r="C107" s="322" t="s">
        <v>1223</v>
      </c>
      <c r="D107" s="322" t="s">
        <v>925</v>
      </c>
      <c r="E107" s="337">
        <v>54203</v>
      </c>
    </row>
    <row r="108" spans="2:5">
      <c r="B108" s="326" t="s">
        <v>815</v>
      </c>
      <c r="C108" s="299" t="s">
        <v>923</v>
      </c>
      <c r="D108" s="299" t="s">
        <v>926</v>
      </c>
      <c r="E108" s="376">
        <v>4700</v>
      </c>
    </row>
    <row r="109" spans="2:5">
      <c r="B109" s="296" t="s">
        <v>977</v>
      </c>
      <c r="C109" s="322" t="s">
        <v>1223</v>
      </c>
      <c r="D109" s="322" t="s">
        <v>925</v>
      </c>
      <c r="E109" s="337">
        <v>56219</v>
      </c>
    </row>
    <row r="110" spans="2:5">
      <c r="B110" s="326" t="s">
        <v>645</v>
      </c>
      <c r="C110" s="299" t="s">
        <v>922</v>
      </c>
      <c r="D110" s="299" t="s">
        <v>925</v>
      </c>
      <c r="E110" s="371">
        <v>331</v>
      </c>
    </row>
    <row r="111" spans="2:5">
      <c r="B111" s="296" t="s">
        <v>978</v>
      </c>
      <c r="C111" s="322" t="s">
        <v>1223</v>
      </c>
      <c r="D111" s="322" t="s">
        <v>925</v>
      </c>
      <c r="E111" s="337">
        <v>53501</v>
      </c>
    </row>
    <row r="112" spans="2:5">
      <c r="B112" s="296" t="s">
        <v>979</v>
      </c>
      <c r="C112" s="322" t="s">
        <v>1223</v>
      </c>
      <c r="D112" s="322" t="s">
        <v>925</v>
      </c>
      <c r="E112" s="337">
        <v>52107</v>
      </c>
    </row>
    <row r="113" spans="1:5">
      <c r="B113" s="296" t="s">
        <v>980</v>
      </c>
      <c r="C113" s="322" t="s">
        <v>1223</v>
      </c>
      <c r="D113" s="322" t="s">
        <v>925</v>
      </c>
      <c r="E113" s="337">
        <v>59201</v>
      </c>
    </row>
    <row r="114" spans="1:5">
      <c r="B114" s="326" t="s">
        <v>647</v>
      </c>
      <c r="C114" s="299" t="s">
        <v>922</v>
      </c>
      <c r="D114" s="299" t="s">
        <v>925</v>
      </c>
      <c r="E114" s="371">
        <v>421</v>
      </c>
    </row>
    <row r="115" spans="1:5">
      <c r="B115" s="511" t="s">
        <v>758</v>
      </c>
      <c r="C115" s="322" t="s">
        <v>1223</v>
      </c>
      <c r="D115" s="322" t="s">
        <v>927</v>
      </c>
      <c r="E115" s="377">
        <v>58000</v>
      </c>
    </row>
    <row r="116" spans="1:5">
      <c r="B116" s="326" t="s">
        <v>792</v>
      </c>
      <c r="C116" s="322" t="s">
        <v>1223</v>
      </c>
      <c r="D116" s="299" t="s">
        <v>926</v>
      </c>
      <c r="E116" s="373">
        <v>58300</v>
      </c>
    </row>
    <row r="117" spans="1:5">
      <c r="B117" s="296" t="s">
        <v>981</v>
      </c>
      <c r="C117" s="322" t="s">
        <v>1223</v>
      </c>
      <c r="D117" s="322" t="s">
        <v>925</v>
      </c>
      <c r="E117" s="337">
        <v>52103</v>
      </c>
    </row>
    <row r="118" spans="1:5">
      <c r="B118" s="296" t="s">
        <v>982</v>
      </c>
      <c r="C118" s="322" t="s">
        <v>1223</v>
      </c>
      <c r="D118" s="322" t="s">
        <v>925</v>
      </c>
      <c r="E118" s="337">
        <v>52124</v>
      </c>
    </row>
    <row r="119" spans="1:5">
      <c r="B119" s="296" t="s">
        <v>983</v>
      </c>
      <c r="C119" s="322" t="s">
        <v>1223</v>
      </c>
      <c r="D119" s="322" t="s">
        <v>925</v>
      </c>
      <c r="E119" s="337">
        <v>52125</v>
      </c>
    </row>
    <row r="120" spans="1:5">
      <c r="B120" s="296" t="s">
        <v>984</v>
      </c>
      <c r="C120" s="322" t="s">
        <v>1223</v>
      </c>
      <c r="D120" s="322" t="s">
        <v>925</v>
      </c>
      <c r="E120" s="337">
        <v>52123</v>
      </c>
    </row>
    <row r="121" spans="1:5">
      <c r="B121" s="296" t="s">
        <v>985</v>
      </c>
      <c r="C121" s="322" t="s">
        <v>1223</v>
      </c>
      <c r="D121" s="322" t="s">
        <v>925</v>
      </c>
      <c r="E121" s="337">
        <v>53412</v>
      </c>
    </row>
    <row r="122" spans="1:5" ht="25.5">
      <c r="B122" s="296" t="s">
        <v>986</v>
      </c>
      <c r="C122" s="322" t="s">
        <v>1223</v>
      </c>
      <c r="D122" s="322" t="s">
        <v>925</v>
      </c>
      <c r="E122" s="337">
        <v>51132</v>
      </c>
    </row>
    <row r="123" spans="1:5">
      <c r="B123" s="296" t="s">
        <v>987</v>
      </c>
      <c r="C123" s="322" t="s">
        <v>1223</v>
      </c>
      <c r="D123" s="322" t="s">
        <v>925</v>
      </c>
      <c r="E123" s="337">
        <v>57911</v>
      </c>
    </row>
    <row r="124" spans="1:5">
      <c r="B124" s="296" t="s">
        <v>988</v>
      </c>
      <c r="C124" s="322" t="s">
        <v>1223</v>
      </c>
      <c r="D124" s="322" t="s">
        <v>925</v>
      </c>
      <c r="E124" s="337">
        <v>57903</v>
      </c>
    </row>
    <row r="125" spans="1:5">
      <c r="A125" s="320"/>
      <c r="B125" s="296" t="s">
        <v>989</v>
      </c>
      <c r="C125" s="322" t="s">
        <v>1223</v>
      </c>
      <c r="D125" s="322" t="s">
        <v>925</v>
      </c>
      <c r="E125" s="337">
        <v>57902</v>
      </c>
    </row>
    <row r="126" spans="1:5">
      <c r="A126" s="320"/>
      <c r="B126" s="296" t="s">
        <v>990</v>
      </c>
      <c r="C126" s="322" t="s">
        <v>1223</v>
      </c>
      <c r="D126" s="322" t="s">
        <v>925</v>
      </c>
      <c r="E126" s="337">
        <v>57905</v>
      </c>
    </row>
    <row r="127" spans="1:5">
      <c r="B127" s="296" t="s">
        <v>991</v>
      </c>
      <c r="C127" s="322" t="s">
        <v>1223</v>
      </c>
      <c r="D127" s="322" t="s">
        <v>925</v>
      </c>
      <c r="E127" s="337">
        <v>57910</v>
      </c>
    </row>
    <row r="128" spans="1:5">
      <c r="B128" s="296" t="s">
        <v>992</v>
      </c>
      <c r="C128" s="322" t="s">
        <v>1223</v>
      </c>
      <c r="D128" s="322" t="s">
        <v>925</v>
      </c>
      <c r="E128" s="337">
        <v>57906</v>
      </c>
    </row>
    <row r="129" spans="1:8">
      <c r="B129" s="296" t="s">
        <v>993</v>
      </c>
      <c r="C129" s="322" t="s">
        <v>1223</v>
      </c>
      <c r="D129" s="322" t="s">
        <v>925</v>
      </c>
      <c r="E129" s="337">
        <v>57907</v>
      </c>
    </row>
    <row r="130" spans="1:8">
      <c r="B130" s="296" t="s">
        <v>994</v>
      </c>
      <c r="C130" s="322" t="s">
        <v>1223</v>
      </c>
      <c r="D130" s="322" t="s">
        <v>925</v>
      </c>
      <c r="E130" s="337">
        <v>57901</v>
      </c>
    </row>
    <row r="131" spans="1:8">
      <c r="B131" s="296" t="s">
        <v>995</v>
      </c>
      <c r="C131" s="322" t="s">
        <v>1223</v>
      </c>
      <c r="D131" s="322" t="s">
        <v>925</v>
      </c>
      <c r="E131" s="337">
        <v>57909</v>
      </c>
    </row>
    <row r="132" spans="1:8">
      <c r="B132" s="296" t="s">
        <v>996</v>
      </c>
      <c r="C132" s="322" t="s">
        <v>1223</v>
      </c>
      <c r="D132" s="322" t="s">
        <v>925</v>
      </c>
      <c r="E132" s="337">
        <v>57908</v>
      </c>
    </row>
    <row r="133" spans="1:8">
      <c r="B133" s="296" t="s">
        <v>997</v>
      </c>
      <c r="C133" s="322" t="s">
        <v>1223</v>
      </c>
      <c r="D133" s="322" t="s">
        <v>925</v>
      </c>
      <c r="E133" s="337">
        <v>57904</v>
      </c>
    </row>
    <row r="134" spans="1:8">
      <c r="B134" s="326" t="s">
        <v>928</v>
      </c>
      <c r="C134" s="299" t="s">
        <v>922</v>
      </c>
      <c r="D134" s="299" t="s">
        <v>925</v>
      </c>
      <c r="E134" s="371">
        <v>521</v>
      </c>
    </row>
    <row r="135" spans="1:8">
      <c r="B135" s="296" t="s">
        <v>998</v>
      </c>
      <c r="C135" s="322" t="s">
        <v>1223</v>
      </c>
      <c r="D135" s="322" t="s">
        <v>925</v>
      </c>
      <c r="E135" s="337">
        <v>51323</v>
      </c>
    </row>
    <row r="136" spans="1:8">
      <c r="B136" s="296" t="s">
        <v>999</v>
      </c>
      <c r="C136" s="322" t="s">
        <v>1223</v>
      </c>
      <c r="D136" s="322" t="s">
        <v>925</v>
      </c>
      <c r="E136" s="337">
        <v>53201</v>
      </c>
    </row>
    <row r="137" spans="1:8">
      <c r="B137" s="296" t="s">
        <v>1000</v>
      </c>
      <c r="C137" s="322" t="s">
        <v>1223</v>
      </c>
      <c r="D137" s="322" t="s">
        <v>925</v>
      </c>
      <c r="E137" s="337">
        <v>56203</v>
      </c>
    </row>
    <row r="138" spans="1:8">
      <c r="B138" s="296" t="s">
        <v>1001</v>
      </c>
      <c r="C138" s="322" t="s">
        <v>1223</v>
      </c>
      <c r="D138" s="322" t="s">
        <v>925</v>
      </c>
      <c r="E138" s="337">
        <v>51131</v>
      </c>
    </row>
    <row r="139" spans="1:8">
      <c r="B139" s="337" t="s">
        <v>1281</v>
      </c>
      <c r="C139" s="299" t="s">
        <v>1363</v>
      </c>
      <c r="D139" s="299" t="s">
        <v>925</v>
      </c>
      <c r="E139" s="347">
        <v>41751</v>
      </c>
    </row>
    <row r="140" spans="1:8">
      <c r="B140" s="296" t="s">
        <v>1002</v>
      </c>
      <c r="C140" s="322" t="s">
        <v>1223</v>
      </c>
      <c r="D140" s="322" t="s">
        <v>925</v>
      </c>
      <c r="E140" s="337">
        <v>52105</v>
      </c>
    </row>
    <row r="141" spans="1:8">
      <c r="B141" s="339" t="s">
        <v>1542</v>
      </c>
      <c r="C141" s="322" t="s">
        <v>923</v>
      </c>
      <c r="D141" s="299" t="s">
        <v>926</v>
      </c>
      <c r="E141" s="374">
        <v>5200</v>
      </c>
      <c r="G141" s="338"/>
      <c r="H141" s="339"/>
    </row>
    <row r="142" spans="1:8">
      <c r="B142" s="510" t="s">
        <v>1366</v>
      </c>
      <c r="C142" s="342" t="s">
        <v>924</v>
      </c>
      <c r="D142" s="322" t="s">
        <v>927</v>
      </c>
      <c r="E142" s="372">
        <v>400</v>
      </c>
    </row>
    <row r="143" spans="1:8">
      <c r="B143" s="348" t="s">
        <v>1274</v>
      </c>
      <c r="C143" s="299" t="s">
        <v>1363</v>
      </c>
      <c r="D143" s="299" t="s">
        <v>926</v>
      </c>
      <c r="E143" s="347">
        <v>41700</v>
      </c>
    </row>
    <row r="144" spans="1:8">
      <c r="A144" s="322"/>
      <c r="B144" s="326" t="s">
        <v>717</v>
      </c>
      <c r="C144" s="299" t="s">
        <v>922</v>
      </c>
      <c r="D144" s="299" t="s">
        <v>926</v>
      </c>
      <c r="E144" s="371">
        <v>530</v>
      </c>
    </row>
    <row r="145" spans="1:5">
      <c r="A145" s="322"/>
      <c r="B145" s="296" t="s">
        <v>1003</v>
      </c>
      <c r="C145" s="322" t="s">
        <v>1223</v>
      </c>
      <c r="D145" s="322" t="s">
        <v>925</v>
      </c>
      <c r="E145" s="337">
        <v>55503</v>
      </c>
    </row>
    <row r="146" spans="1:5">
      <c r="B146" s="337" t="s">
        <v>1356</v>
      </c>
      <c r="C146" s="299" t="s">
        <v>1363</v>
      </c>
      <c r="D146" s="299" t="s">
        <v>925</v>
      </c>
      <c r="E146" s="347">
        <v>46103</v>
      </c>
    </row>
    <row r="147" spans="1:5">
      <c r="B147" s="326" t="s">
        <v>682</v>
      </c>
      <c r="C147" s="322" t="s">
        <v>1223</v>
      </c>
      <c r="D147" s="299" t="s">
        <v>926</v>
      </c>
      <c r="E147" s="373">
        <v>58100</v>
      </c>
    </row>
    <row r="148" spans="1:5">
      <c r="B148" s="337" t="s">
        <v>1258</v>
      </c>
      <c r="C148" s="299" t="s">
        <v>1363</v>
      </c>
      <c r="D148" s="299" t="s">
        <v>925</v>
      </c>
      <c r="E148" s="347">
        <v>41510</v>
      </c>
    </row>
    <row r="149" spans="1:5">
      <c r="B149" s="511" t="s">
        <v>702</v>
      </c>
      <c r="C149" s="322" t="s">
        <v>917</v>
      </c>
      <c r="D149" s="322" t="s">
        <v>927</v>
      </c>
      <c r="E149" s="374">
        <v>11</v>
      </c>
    </row>
    <row r="150" spans="1:5">
      <c r="B150" s="511" t="s">
        <v>696</v>
      </c>
      <c r="C150" s="322" t="s">
        <v>917</v>
      </c>
      <c r="D150" s="322" t="s">
        <v>927</v>
      </c>
      <c r="E150" s="374">
        <v>1</v>
      </c>
    </row>
    <row r="151" spans="1:5">
      <c r="B151" s="296" t="s">
        <v>1004</v>
      </c>
      <c r="C151" s="322" t="s">
        <v>1223</v>
      </c>
      <c r="D151" s="322" t="s">
        <v>925</v>
      </c>
      <c r="E151" s="337">
        <v>56218</v>
      </c>
    </row>
    <row r="152" spans="1:5">
      <c r="B152" s="296" t="s">
        <v>1005</v>
      </c>
      <c r="C152" s="322" t="s">
        <v>1223</v>
      </c>
      <c r="D152" s="322" t="s">
        <v>925</v>
      </c>
      <c r="E152" s="337">
        <v>56215</v>
      </c>
    </row>
    <row r="153" spans="1:5">
      <c r="B153" s="296" t="s">
        <v>1006</v>
      </c>
      <c r="C153" s="322" t="s">
        <v>1223</v>
      </c>
      <c r="D153" s="322" t="s">
        <v>925</v>
      </c>
      <c r="E153" s="337">
        <v>56409</v>
      </c>
    </row>
    <row r="154" spans="1:5">
      <c r="B154" s="97" t="s">
        <v>1006</v>
      </c>
      <c r="C154" s="382" t="s">
        <v>1223</v>
      </c>
      <c r="D154" s="382" t="s">
        <v>925</v>
      </c>
      <c r="E154" s="383">
        <v>56409</v>
      </c>
    </row>
    <row r="155" spans="1:5">
      <c r="B155" s="511" t="s">
        <v>698</v>
      </c>
      <c r="C155" s="322" t="s">
        <v>917</v>
      </c>
      <c r="D155" s="322" t="s">
        <v>927</v>
      </c>
      <c r="E155" s="374">
        <v>3</v>
      </c>
    </row>
    <row r="156" spans="1:5">
      <c r="B156" s="296" t="s">
        <v>1007</v>
      </c>
      <c r="C156" s="322" t="s">
        <v>1223</v>
      </c>
      <c r="D156" s="322" t="s">
        <v>925</v>
      </c>
      <c r="E156" s="337">
        <v>52902</v>
      </c>
    </row>
    <row r="157" spans="1:5">
      <c r="B157" s="296" t="s">
        <v>1008</v>
      </c>
      <c r="C157" s="322" t="s">
        <v>1223</v>
      </c>
      <c r="D157" s="322" t="s">
        <v>925</v>
      </c>
      <c r="E157" s="337">
        <v>55803</v>
      </c>
    </row>
    <row r="158" spans="1:5">
      <c r="B158" s="296" t="s">
        <v>1009</v>
      </c>
      <c r="C158" s="322" t="s">
        <v>1223</v>
      </c>
      <c r="D158" s="322" t="s">
        <v>925</v>
      </c>
      <c r="E158" s="337">
        <v>55809</v>
      </c>
    </row>
    <row r="159" spans="1:5">
      <c r="B159" s="515" t="s">
        <v>1520</v>
      </c>
      <c r="C159" s="299" t="s">
        <v>1363</v>
      </c>
      <c r="D159" s="299" t="s">
        <v>925</v>
      </c>
      <c r="E159" s="517">
        <v>46403</v>
      </c>
    </row>
    <row r="160" spans="1:5">
      <c r="B160" s="296" t="s">
        <v>1010</v>
      </c>
      <c r="C160" s="322" t="s">
        <v>1223</v>
      </c>
      <c r="D160" s="322" t="s">
        <v>925</v>
      </c>
      <c r="E160" s="337">
        <v>54404</v>
      </c>
    </row>
    <row r="161" spans="2:8">
      <c r="B161" s="346" t="s">
        <v>742</v>
      </c>
      <c r="C161" s="342" t="s">
        <v>924</v>
      </c>
      <c r="D161" s="322" t="s">
        <v>927</v>
      </c>
      <c r="E161" s="372">
        <v>500</v>
      </c>
    </row>
    <row r="162" spans="2:8">
      <c r="B162" s="326" t="s">
        <v>731</v>
      </c>
      <c r="C162" s="299" t="s">
        <v>922</v>
      </c>
      <c r="D162" s="299" t="s">
        <v>925</v>
      </c>
      <c r="E162" s="371">
        <v>433</v>
      </c>
      <c r="G162" s="517"/>
      <c r="H162" s="515"/>
    </row>
    <row r="163" spans="2:8">
      <c r="B163" s="296" t="s">
        <v>1011</v>
      </c>
      <c r="C163" s="322" t="s">
        <v>1223</v>
      </c>
      <c r="D163" s="322" t="s">
        <v>925</v>
      </c>
      <c r="E163" s="337">
        <v>57313</v>
      </c>
    </row>
    <row r="164" spans="2:8">
      <c r="B164" s="296" t="s">
        <v>1012</v>
      </c>
      <c r="C164" s="322" t="s">
        <v>1223</v>
      </c>
      <c r="D164" s="322" t="s">
        <v>925</v>
      </c>
      <c r="E164" s="337">
        <v>57305</v>
      </c>
    </row>
    <row r="165" spans="2:8">
      <c r="B165" s="296" t="s">
        <v>1419</v>
      </c>
      <c r="C165" s="322" t="s">
        <v>1223</v>
      </c>
      <c r="D165" s="322" t="s">
        <v>925</v>
      </c>
      <c r="E165" s="337">
        <v>55207</v>
      </c>
    </row>
    <row r="166" spans="2:8">
      <c r="B166" s="346" t="s">
        <v>743</v>
      </c>
      <c r="C166" s="342" t="s">
        <v>924</v>
      </c>
      <c r="D166" s="322" t="s">
        <v>927</v>
      </c>
      <c r="E166" s="372">
        <v>600</v>
      </c>
    </row>
    <row r="167" spans="2:8">
      <c r="B167" s="296" t="s">
        <v>1014</v>
      </c>
      <c r="C167" s="322" t="s">
        <v>1223</v>
      </c>
      <c r="D167" s="322" t="s">
        <v>925</v>
      </c>
      <c r="E167" s="337">
        <v>53213</v>
      </c>
    </row>
    <row r="168" spans="2:8">
      <c r="B168" s="296" t="s">
        <v>1015</v>
      </c>
      <c r="C168" s="322" t="s">
        <v>1223</v>
      </c>
      <c r="D168" s="322" t="s">
        <v>925</v>
      </c>
      <c r="E168" s="337">
        <v>51203</v>
      </c>
    </row>
    <row r="169" spans="2:8">
      <c r="B169" s="326" t="s">
        <v>799</v>
      </c>
      <c r="C169" s="299" t="s">
        <v>923</v>
      </c>
      <c r="D169" s="299" t="s">
        <v>926</v>
      </c>
      <c r="E169" s="376">
        <v>2100</v>
      </c>
    </row>
    <row r="170" spans="2:8">
      <c r="B170" s="326" t="s">
        <v>804</v>
      </c>
      <c r="C170" s="299" t="s">
        <v>923</v>
      </c>
      <c r="D170" s="299" t="s">
        <v>926</v>
      </c>
      <c r="E170" s="376">
        <v>3100</v>
      </c>
    </row>
    <row r="171" spans="2:8">
      <c r="B171" s="326" t="s">
        <v>809</v>
      </c>
      <c r="C171" s="299" t="s">
        <v>923</v>
      </c>
      <c r="D171" s="299" t="s">
        <v>926</v>
      </c>
      <c r="E171" s="376">
        <v>4100</v>
      </c>
    </row>
    <row r="172" spans="2:8">
      <c r="B172" s="326" t="s">
        <v>637</v>
      </c>
      <c r="C172" s="299" t="s">
        <v>922</v>
      </c>
      <c r="D172" s="299" t="s">
        <v>925</v>
      </c>
      <c r="E172" s="371">
        <v>213</v>
      </c>
    </row>
    <row r="173" spans="2:8">
      <c r="B173" s="296" t="s">
        <v>1016</v>
      </c>
      <c r="C173" s="322" t="s">
        <v>1223</v>
      </c>
      <c r="D173" s="322" t="s">
        <v>925</v>
      </c>
      <c r="E173" s="337">
        <v>59601</v>
      </c>
    </row>
    <row r="174" spans="2:8">
      <c r="B174" s="337" t="s">
        <v>1016</v>
      </c>
      <c r="C174" s="299" t="s">
        <v>1363</v>
      </c>
      <c r="D174" s="299" t="s">
        <v>926</v>
      </c>
      <c r="E174" s="347">
        <v>46500</v>
      </c>
    </row>
    <row r="175" spans="2:8">
      <c r="B175" s="337" t="s">
        <v>1016</v>
      </c>
      <c r="C175" s="299" t="s">
        <v>1363</v>
      </c>
      <c r="D175" s="299" t="s">
        <v>925</v>
      </c>
      <c r="E175" s="347">
        <v>46501</v>
      </c>
    </row>
    <row r="176" spans="2:8">
      <c r="B176" s="326" t="s">
        <v>713</v>
      </c>
      <c r="C176" s="299" t="s">
        <v>922</v>
      </c>
      <c r="D176" s="299" t="s">
        <v>926</v>
      </c>
      <c r="E176" s="371">
        <v>110</v>
      </c>
    </row>
    <row r="177" spans="2:5">
      <c r="B177" s="326" t="s">
        <v>629</v>
      </c>
      <c r="C177" s="299" t="s">
        <v>922</v>
      </c>
      <c r="D177" s="299" t="s">
        <v>926</v>
      </c>
      <c r="E177" s="371">
        <v>320</v>
      </c>
    </row>
    <row r="178" spans="2:5">
      <c r="B178" s="326" t="s">
        <v>817</v>
      </c>
      <c r="C178" s="299" t="s">
        <v>923</v>
      </c>
      <c r="D178" s="299" t="s">
        <v>926</v>
      </c>
      <c r="E178" s="376">
        <v>4900</v>
      </c>
    </row>
    <row r="179" spans="2:5">
      <c r="B179" s="326" t="s">
        <v>1417</v>
      </c>
      <c r="C179" s="322" t="s">
        <v>1223</v>
      </c>
      <c r="D179" s="299" t="s">
        <v>926</v>
      </c>
      <c r="E179" s="373">
        <v>56200</v>
      </c>
    </row>
    <row r="180" spans="2:5">
      <c r="B180" s="346" t="s">
        <v>747</v>
      </c>
      <c r="C180" s="342" t="s">
        <v>924</v>
      </c>
      <c r="D180" s="322" t="s">
        <v>927</v>
      </c>
      <c r="E180" s="372">
        <v>1300</v>
      </c>
    </row>
    <row r="181" spans="2:5">
      <c r="B181" s="296" t="s">
        <v>1017</v>
      </c>
      <c r="C181" s="322" t="s">
        <v>1223</v>
      </c>
      <c r="D181" s="322" t="s">
        <v>925</v>
      </c>
      <c r="E181" s="337">
        <v>52301</v>
      </c>
    </row>
    <row r="182" spans="2:5">
      <c r="B182" s="326" t="s">
        <v>765</v>
      </c>
      <c r="C182" s="322" t="s">
        <v>1223</v>
      </c>
      <c r="D182" s="299" t="s">
        <v>926</v>
      </c>
      <c r="E182" s="373">
        <v>52300</v>
      </c>
    </row>
    <row r="183" spans="2:5">
      <c r="B183" s="326" t="s">
        <v>800</v>
      </c>
      <c r="C183" s="299" t="s">
        <v>923</v>
      </c>
      <c r="D183" s="299" t="s">
        <v>926</v>
      </c>
      <c r="E183" s="376">
        <v>2200</v>
      </c>
    </row>
    <row r="184" spans="2:5">
      <c r="B184" s="326" t="s">
        <v>805</v>
      </c>
      <c r="C184" s="299" t="s">
        <v>923</v>
      </c>
      <c r="D184" s="299" t="s">
        <v>926</v>
      </c>
      <c r="E184" s="376">
        <v>3200</v>
      </c>
    </row>
    <row r="185" spans="2:5">
      <c r="B185" s="326" t="s">
        <v>810</v>
      </c>
      <c r="C185" s="299" t="s">
        <v>923</v>
      </c>
      <c r="D185" s="299" t="s">
        <v>926</v>
      </c>
      <c r="E185" s="376">
        <v>4200</v>
      </c>
    </row>
    <row r="186" spans="2:5">
      <c r="B186" s="337" t="s">
        <v>1234</v>
      </c>
      <c r="C186" s="299" t="s">
        <v>1363</v>
      </c>
      <c r="D186" s="299" t="s">
        <v>925</v>
      </c>
      <c r="E186" s="347">
        <v>41141</v>
      </c>
    </row>
    <row r="187" spans="2:5">
      <c r="B187" s="296" t="s">
        <v>1018</v>
      </c>
      <c r="C187" s="322" t="s">
        <v>1223</v>
      </c>
      <c r="D187" s="322" t="s">
        <v>925</v>
      </c>
      <c r="E187" s="337">
        <v>55203</v>
      </c>
    </row>
    <row r="188" spans="2:5">
      <c r="B188" s="296" t="s">
        <v>1019</v>
      </c>
      <c r="C188" s="322" t="s">
        <v>1223</v>
      </c>
      <c r="D188" s="322" t="s">
        <v>925</v>
      </c>
      <c r="E188" s="337">
        <v>55206</v>
      </c>
    </row>
    <row r="189" spans="2:5">
      <c r="B189" s="296" t="s">
        <v>1020</v>
      </c>
      <c r="C189" s="322" t="s">
        <v>1223</v>
      </c>
      <c r="D189" s="322" t="s">
        <v>925</v>
      </c>
      <c r="E189" s="337">
        <v>55205</v>
      </c>
    </row>
    <row r="190" spans="2:5">
      <c r="B190" s="296" t="s">
        <v>1021</v>
      </c>
      <c r="C190" s="322" t="s">
        <v>1223</v>
      </c>
      <c r="D190" s="322" t="s">
        <v>925</v>
      </c>
      <c r="E190" s="337">
        <v>56301</v>
      </c>
    </row>
    <row r="191" spans="2:5">
      <c r="B191" s="326" t="s">
        <v>643</v>
      </c>
      <c r="C191" s="299" t="s">
        <v>922</v>
      </c>
      <c r="D191" s="299" t="s">
        <v>925</v>
      </c>
      <c r="E191" s="371">
        <v>312</v>
      </c>
    </row>
    <row r="192" spans="2:5">
      <c r="B192" s="326" t="s">
        <v>643</v>
      </c>
      <c r="C192" s="322" t="s">
        <v>1223</v>
      </c>
      <c r="D192" s="299" t="s">
        <v>926</v>
      </c>
      <c r="E192" s="373">
        <v>56300</v>
      </c>
    </row>
    <row r="193" spans="2:5">
      <c r="B193" s="337" t="s">
        <v>1312</v>
      </c>
      <c r="C193" s="299" t="s">
        <v>1363</v>
      </c>
      <c r="D193" s="299" t="s">
        <v>925</v>
      </c>
      <c r="E193" s="347">
        <v>43402</v>
      </c>
    </row>
    <row r="194" spans="2:5">
      <c r="B194" s="337" t="s">
        <v>1311</v>
      </c>
      <c r="C194" s="299" t="s">
        <v>1363</v>
      </c>
      <c r="D194" s="299" t="s">
        <v>925</v>
      </c>
      <c r="E194" s="347">
        <v>43401</v>
      </c>
    </row>
    <row r="195" spans="2:5">
      <c r="B195" s="296" t="s">
        <v>1022</v>
      </c>
      <c r="C195" s="322" t="s">
        <v>1223</v>
      </c>
      <c r="D195" s="322" t="s">
        <v>925</v>
      </c>
      <c r="E195" s="337">
        <v>55701</v>
      </c>
    </row>
    <row r="196" spans="2:5">
      <c r="B196" s="326" t="s">
        <v>784</v>
      </c>
      <c r="C196" s="322" t="s">
        <v>1223</v>
      </c>
      <c r="D196" s="299" t="s">
        <v>926</v>
      </c>
      <c r="E196" s="373">
        <v>55700</v>
      </c>
    </row>
    <row r="197" spans="2:5">
      <c r="B197" s="337" t="s">
        <v>1327</v>
      </c>
      <c r="C197" s="299" t="s">
        <v>1363</v>
      </c>
      <c r="D197" s="299" t="s">
        <v>925</v>
      </c>
      <c r="E197" s="347">
        <v>44601</v>
      </c>
    </row>
    <row r="198" spans="2:5">
      <c r="B198" s="337" t="s">
        <v>1267</v>
      </c>
      <c r="C198" s="299" t="s">
        <v>1363</v>
      </c>
      <c r="D198" s="299" t="s">
        <v>925</v>
      </c>
      <c r="E198" s="347">
        <v>41615</v>
      </c>
    </row>
    <row r="199" spans="2:5">
      <c r="B199" s="337" t="s">
        <v>1266</v>
      </c>
      <c r="C199" s="299" t="s">
        <v>1363</v>
      </c>
      <c r="D199" s="299" t="s">
        <v>925</v>
      </c>
      <c r="E199" s="347">
        <v>41614</v>
      </c>
    </row>
    <row r="200" spans="2:5">
      <c r="B200" s="337" t="s">
        <v>1271</v>
      </c>
      <c r="C200" s="299" t="s">
        <v>1363</v>
      </c>
      <c r="D200" s="299" t="s">
        <v>925</v>
      </c>
      <c r="E200" s="347">
        <v>41655</v>
      </c>
    </row>
    <row r="201" spans="2:5">
      <c r="B201" s="337" t="s">
        <v>1264</v>
      </c>
      <c r="C201" s="299" t="s">
        <v>1363</v>
      </c>
      <c r="D201" s="299" t="s">
        <v>925</v>
      </c>
      <c r="E201" s="347">
        <v>41612</v>
      </c>
    </row>
    <row r="202" spans="2:5">
      <c r="B202" s="337" t="s">
        <v>1263</v>
      </c>
      <c r="C202" s="299" t="s">
        <v>1363</v>
      </c>
      <c r="D202" s="299" t="s">
        <v>925</v>
      </c>
      <c r="E202" s="347">
        <v>41611</v>
      </c>
    </row>
    <row r="203" spans="2:5">
      <c r="B203" s="337" t="s">
        <v>1265</v>
      </c>
      <c r="C203" s="299" t="s">
        <v>1363</v>
      </c>
      <c r="D203" s="299" t="s">
        <v>925</v>
      </c>
      <c r="E203" s="347">
        <v>41613</v>
      </c>
    </row>
    <row r="204" spans="2:5">
      <c r="B204" s="337" t="s">
        <v>1272</v>
      </c>
      <c r="C204" s="299" t="s">
        <v>1363</v>
      </c>
      <c r="D204" s="299" t="s">
        <v>925</v>
      </c>
      <c r="E204" s="347">
        <v>41656</v>
      </c>
    </row>
    <row r="205" spans="2:5">
      <c r="B205" s="337" t="s">
        <v>1273</v>
      </c>
      <c r="C205" s="299" t="s">
        <v>1363</v>
      </c>
      <c r="D205" s="299" t="s">
        <v>925</v>
      </c>
      <c r="E205" s="347">
        <v>41699</v>
      </c>
    </row>
    <row r="206" spans="2:5">
      <c r="B206" s="337" t="s">
        <v>1268</v>
      </c>
      <c r="C206" s="299" t="s">
        <v>1363</v>
      </c>
      <c r="D206" s="299" t="s">
        <v>925</v>
      </c>
      <c r="E206" s="347">
        <v>41620</v>
      </c>
    </row>
    <row r="207" spans="2:5">
      <c r="B207" s="337" t="s">
        <v>1269</v>
      </c>
      <c r="C207" s="299" t="s">
        <v>1363</v>
      </c>
      <c r="D207" s="299" t="s">
        <v>925</v>
      </c>
      <c r="E207" s="347">
        <v>41630</v>
      </c>
    </row>
    <row r="208" spans="2:5">
      <c r="B208" s="337" t="s">
        <v>1270</v>
      </c>
      <c r="C208" s="299" t="s">
        <v>1363</v>
      </c>
      <c r="D208" s="299" t="s">
        <v>925</v>
      </c>
      <c r="E208" s="347">
        <v>41650</v>
      </c>
    </row>
    <row r="209" spans="2:5">
      <c r="B209" s="348" t="s">
        <v>1262</v>
      </c>
      <c r="C209" s="299" t="s">
        <v>1363</v>
      </c>
      <c r="D209" s="299" t="s">
        <v>926</v>
      </c>
      <c r="E209" s="347">
        <v>41600</v>
      </c>
    </row>
    <row r="210" spans="2:5">
      <c r="B210" s="296" t="s">
        <v>1023</v>
      </c>
      <c r="C210" s="322" t="s">
        <v>1223</v>
      </c>
      <c r="D210" s="322" t="s">
        <v>925</v>
      </c>
      <c r="E210" s="337">
        <v>55704</v>
      </c>
    </row>
    <row r="211" spans="2:5">
      <c r="B211" s="346" t="s">
        <v>744</v>
      </c>
      <c r="C211" s="342" t="s">
        <v>924</v>
      </c>
      <c r="D211" s="322" t="s">
        <v>927</v>
      </c>
      <c r="E211" s="372">
        <v>700</v>
      </c>
    </row>
    <row r="212" spans="2:5">
      <c r="B212" s="296" t="s">
        <v>1024</v>
      </c>
      <c r="C212" s="322" t="s">
        <v>1223</v>
      </c>
      <c r="D212" s="322" t="s">
        <v>925</v>
      </c>
      <c r="E212" s="337">
        <v>56209</v>
      </c>
    </row>
    <row r="213" spans="2:5">
      <c r="B213" s="337" t="s">
        <v>1336</v>
      </c>
      <c r="C213" s="299" t="s">
        <v>1363</v>
      </c>
      <c r="D213" s="299" t="s">
        <v>926</v>
      </c>
      <c r="E213" s="347">
        <v>45200</v>
      </c>
    </row>
    <row r="214" spans="2:5">
      <c r="B214" s="337" t="s">
        <v>1337</v>
      </c>
      <c r="C214" s="299" t="s">
        <v>1363</v>
      </c>
      <c r="D214" s="299" t="s">
        <v>925</v>
      </c>
      <c r="E214" s="347">
        <v>45201</v>
      </c>
    </row>
    <row r="215" spans="2:5">
      <c r="B215" s="337" t="s">
        <v>1346</v>
      </c>
      <c r="C215" s="299" t="s">
        <v>1363</v>
      </c>
      <c r="D215" s="299" t="s">
        <v>925</v>
      </c>
      <c r="E215" s="347">
        <v>45210</v>
      </c>
    </row>
    <row r="216" spans="2:5">
      <c r="B216" s="337" t="s">
        <v>1338</v>
      </c>
      <c r="C216" s="299" t="s">
        <v>1363</v>
      </c>
      <c r="D216" s="299" t="s">
        <v>925</v>
      </c>
      <c r="E216" s="347">
        <v>45202</v>
      </c>
    </row>
    <row r="217" spans="2:5">
      <c r="B217" s="337" t="s">
        <v>1339</v>
      </c>
      <c r="C217" s="299" t="s">
        <v>1363</v>
      </c>
      <c r="D217" s="299" t="s">
        <v>925</v>
      </c>
      <c r="E217" s="347">
        <v>45203</v>
      </c>
    </row>
    <row r="218" spans="2:5">
      <c r="B218" s="337" t="s">
        <v>1340</v>
      </c>
      <c r="C218" s="299" t="s">
        <v>1363</v>
      </c>
      <c r="D218" s="299" t="s">
        <v>925</v>
      </c>
      <c r="E218" s="347">
        <v>45204</v>
      </c>
    </row>
    <row r="219" spans="2:5">
      <c r="B219" s="337" t="s">
        <v>1341</v>
      </c>
      <c r="C219" s="299" t="s">
        <v>1363</v>
      </c>
      <c r="D219" s="299" t="s">
        <v>925</v>
      </c>
      <c r="E219" s="347">
        <v>45205</v>
      </c>
    </row>
    <row r="220" spans="2:5">
      <c r="B220" s="337" t="s">
        <v>1342</v>
      </c>
      <c r="C220" s="299" t="s">
        <v>1363</v>
      </c>
      <c r="D220" s="299" t="s">
        <v>925</v>
      </c>
      <c r="E220" s="347">
        <v>45206</v>
      </c>
    </row>
    <row r="221" spans="2:5">
      <c r="B221" s="337" t="s">
        <v>1343</v>
      </c>
      <c r="C221" s="299" t="s">
        <v>1363</v>
      </c>
      <c r="D221" s="299" t="s">
        <v>925</v>
      </c>
      <c r="E221" s="347">
        <v>45207</v>
      </c>
    </row>
    <row r="222" spans="2:5">
      <c r="B222" s="337" t="s">
        <v>1344</v>
      </c>
      <c r="C222" s="299" t="s">
        <v>1363</v>
      </c>
      <c r="D222" s="299" t="s">
        <v>925</v>
      </c>
      <c r="E222" s="347">
        <v>45208</v>
      </c>
    </row>
    <row r="223" spans="2:5">
      <c r="B223" s="337" t="s">
        <v>1345</v>
      </c>
      <c r="C223" s="299" t="s">
        <v>1363</v>
      </c>
      <c r="D223" s="299" t="s">
        <v>925</v>
      </c>
      <c r="E223" s="347">
        <v>45209</v>
      </c>
    </row>
    <row r="224" spans="2:5">
      <c r="B224" s="296" t="s">
        <v>1025</v>
      </c>
      <c r="C224" s="322" t="s">
        <v>1223</v>
      </c>
      <c r="D224" s="322" t="s">
        <v>925</v>
      </c>
      <c r="E224" s="337">
        <v>59101</v>
      </c>
    </row>
    <row r="225" spans="2:5">
      <c r="B225" s="296" t="s">
        <v>1026</v>
      </c>
      <c r="C225" s="322" t="s">
        <v>1223</v>
      </c>
      <c r="D225" s="322" t="s">
        <v>925</v>
      </c>
      <c r="E225" s="337">
        <v>59110</v>
      </c>
    </row>
    <row r="226" spans="2:5">
      <c r="B226" s="296" t="s">
        <v>1027</v>
      </c>
      <c r="C226" s="322" t="s">
        <v>1223</v>
      </c>
      <c r="D226" s="322" t="s">
        <v>925</v>
      </c>
      <c r="E226" s="337">
        <v>59102</v>
      </c>
    </row>
    <row r="227" spans="2:5">
      <c r="B227" s="296" t="s">
        <v>1028</v>
      </c>
      <c r="C227" s="322" t="s">
        <v>1223</v>
      </c>
      <c r="D227" s="322" t="s">
        <v>925</v>
      </c>
      <c r="E227" s="337">
        <v>59103</v>
      </c>
    </row>
    <row r="228" spans="2:5">
      <c r="B228" s="296" t="s">
        <v>1029</v>
      </c>
      <c r="C228" s="322" t="s">
        <v>1223</v>
      </c>
      <c r="D228" s="322" t="s">
        <v>925</v>
      </c>
      <c r="E228" s="337">
        <v>59104</v>
      </c>
    </row>
    <row r="229" spans="2:5">
      <c r="B229" s="296" t="s">
        <v>1030</v>
      </c>
      <c r="C229" s="322" t="s">
        <v>1223</v>
      </c>
      <c r="D229" s="322" t="s">
        <v>925</v>
      </c>
      <c r="E229" s="337">
        <v>59105</v>
      </c>
    </row>
    <row r="230" spans="2:5">
      <c r="B230" s="296" t="s">
        <v>1031</v>
      </c>
      <c r="C230" s="322" t="s">
        <v>1223</v>
      </c>
      <c r="D230" s="322" t="s">
        <v>925</v>
      </c>
      <c r="E230" s="337">
        <v>59106</v>
      </c>
    </row>
    <row r="231" spans="2:5">
      <c r="B231" s="296" t="s">
        <v>1032</v>
      </c>
      <c r="C231" s="322" t="s">
        <v>1223</v>
      </c>
      <c r="D231" s="322" t="s">
        <v>925</v>
      </c>
      <c r="E231" s="337">
        <v>59107</v>
      </c>
    </row>
    <row r="232" spans="2:5">
      <c r="B232" s="296" t="s">
        <v>1033</v>
      </c>
      <c r="C232" s="322" t="s">
        <v>1223</v>
      </c>
      <c r="D232" s="322" t="s">
        <v>925</v>
      </c>
      <c r="E232" s="337">
        <v>59108</v>
      </c>
    </row>
    <row r="233" spans="2:5">
      <c r="B233" s="296" t="s">
        <v>1034</v>
      </c>
      <c r="C233" s="322" t="s">
        <v>1223</v>
      </c>
      <c r="D233" s="322" t="s">
        <v>925</v>
      </c>
      <c r="E233" s="337">
        <v>59109</v>
      </c>
    </row>
    <row r="234" spans="2:5">
      <c r="B234" s="296" t="s">
        <v>1035</v>
      </c>
      <c r="C234" s="322" t="s">
        <v>1223</v>
      </c>
      <c r="D234" s="322" t="s">
        <v>925</v>
      </c>
      <c r="E234" s="337">
        <v>57306</v>
      </c>
    </row>
    <row r="235" spans="2:5">
      <c r="B235" s="296" t="s">
        <v>1036</v>
      </c>
      <c r="C235" s="322" t="s">
        <v>1223</v>
      </c>
      <c r="D235" s="322" t="s">
        <v>925</v>
      </c>
      <c r="E235" s="337">
        <v>52202</v>
      </c>
    </row>
    <row r="236" spans="2:5">
      <c r="B236" s="348" t="s">
        <v>1291</v>
      </c>
      <c r="C236" s="299" t="s">
        <v>1363</v>
      </c>
      <c r="D236" s="299" t="s">
        <v>925</v>
      </c>
      <c r="E236" s="347">
        <v>41930</v>
      </c>
    </row>
    <row r="237" spans="2:5">
      <c r="B237" s="296" t="s">
        <v>1037</v>
      </c>
      <c r="C237" s="322" t="s">
        <v>1223</v>
      </c>
      <c r="D237" s="322" t="s">
        <v>925</v>
      </c>
      <c r="E237" s="337">
        <v>56202</v>
      </c>
    </row>
    <row r="238" spans="2:5">
      <c r="B238" s="296" t="s">
        <v>1038</v>
      </c>
      <c r="C238" s="322" t="s">
        <v>1223</v>
      </c>
      <c r="D238" s="322" t="s">
        <v>925</v>
      </c>
      <c r="E238" s="337">
        <v>53215</v>
      </c>
    </row>
    <row r="239" spans="2:5">
      <c r="B239" s="346" t="s">
        <v>654</v>
      </c>
      <c r="C239" s="342" t="s">
        <v>924</v>
      </c>
      <c r="D239" s="322" t="s">
        <v>927</v>
      </c>
      <c r="E239" s="372">
        <v>0</v>
      </c>
    </row>
    <row r="240" spans="2:5">
      <c r="B240" s="326" t="s">
        <v>786</v>
      </c>
      <c r="C240" s="322" t="s">
        <v>1223</v>
      </c>
      <c r="D240" s="299" t="s">
        <v>926</v>
      </c>
      <c r="E240" s="373">
        <v>56100</v>
      </c>
    </row>
    <row r="241" spans="2:5">
      <c r="B241" s="296" t="s">
        <v>1039</v>
      </c>
      <c r="C241" s="322" t="s">
        <v>1223</v>
      </c>
      <c r="D241" s="322" t="s">
        <v>925</v>
      </c>
      <c r="E241" s="337">
        <v>56101</v>
      </c>
    </row>
    <row r="242" spans="2:5">
      <c r="B242" s="296" t="s">
        <v>1040</v>
      </c>
      <c r="C242" s="322" t="s">
        <v>1223</v>
      </c>
      <c r="D242" s="322" t="s">
        <v>925</v>
      </c>
      <c r="E242" s="337">
        <v>56213</v>
      </c>
    </row>
    <row r="243" spans="2:5">
      <c r="B243" s="296" t="s">
        <v>1041</v>
      </c>
      <c r="C243" s="322" t="s">
        <v>1223</v>
      </c>
      <c r="D243" s="322" t="s">
        <v>925</v>
      </c>
      <c r="E243" s="337">
        <v>54607</v>
      </c>
    </row>
    <row r="244" spans="2:5">
      <c r="B244" s="296" t="s">
        <v>1042</v>
      </c>
      <c r="C244" s="322" t="s">
        <v>1223</v>
      </c>
      <c r="D244" s="322" t="s">
        <v>925</v>
      </c>
      <c r="E244" s="337">
        <v>54604</v>
      </c>
    </row>
    <row r="245" spans="2:5">
      <c r="B245" s="296" t="s">
        <v>1043</v>
      </c>
      <c r="C245" s="322" t="s">
        <v>1223</v>
      </c>
      <c r="D245" s="322" t="s">
        <v>925</v>
      </c>
      <c r="E245" s="337">
        <v>56113</v>
      </c>
    </row>
    <row r="246" spans="2:5" ht="25.5">
      <c r="B246" s="348" t="s">
        <v>1328</v>
      </c>
      <c r="C246" s="299" t="s">
        <v>1363</v>
      </c>
      <c r="D246" s="299" t="s">
        <v>926</v>
      </c>
      <c r="E246" s="347">
        <v>44700</v>
      </c>
    </row>
    <row r="247" spans="2:5" ht="25.5">
      <c r="B247" s="337" t="s">
        <v>1328</v>
      </c>
      <c r="C247" s="299" t="s">
        <v>1363</v>
      </c>
      <c r="D247" s="299" t="s">
        <v>925</v>
      </c>
      <c r="E247" s="347">
        <v>44701</v>
      </c>
    </row>
    <row r="248" spans="2:5">
      <c r="B248" s="296" t="s">
        <v>1044</v>
      </c>
      <c r="C248" s="322" t="s">
        <v>1223</v>
      </c>
      <c r="D248" s="322" t="s">
        <v>925</v>
      </c>
      <c r="E248" s="337">
        <v>54204</v>
      </c>
    </row>
    <row r="249" spans="2:5">
      <c r="B249" s="346" t="s">
        <v>635</v>
      </c>
      <c r="C249" s="342" t="s">
        <v>924</v>
      </c>
      <c r="D249" s="322" t="s">
        <v>927</v>
      </c>
      <c r="E249" s="372">
        <v>800</v>
      </c>
    </row>
    <row r="250" spans="2:5">
      <c r="B250" s="326" t="s">
        <v>722</v>
      </c>
      <c r="C250" s="299" t="s">
        <v>922</v>
      </c>
      <c r="D250" s="299" t="s">
        <v>925</v>
      </c>
      <c r="E250" s="371">
        <v>211</v>
      </c>
    </row>
    <row r="251" spans="2:5">
      <c r="B251" s="296" t="s">
        <v>1045</v>
      </c>
      <c r="C251" s="322" t="s">
        <v>1223</v>
      </c>
      <c r="D251" s="322" t="s">
        <v>925</v>
      </c>
      <c r="E251" s="337">
        <v>52121</v>
      </c>
    </row>
    <row r="252" spans="2:5">
      <c r="B252" s="296" t="s">
        <v>1046</v>
      </c>
      <c r="C252" s="322" t="s">
        <v>1223</v>
      </c>
      <c r="D252" s="322" t="s">
        <v>925</v>
      </c>
      <c r="E252" s="337">
        <v>52122</v>
      </c>
    </row>
    <row r="253" spans="2:5">
      <c r="B253" s="296" t="s">
        <v>1047</v>
      </c>
      <c r="C253" s="322" t="s">
        <v>1223</v>
      </c>
      <c r="D253" s="322" t="s">
        <v>925</v>
      </c>
      <c r="E253" s="337">
        <v>52101</v>
      </c>
    </row>
    <row r="254" spans="2:5">
      <c r="B254" s="346" t="s">
        <v>659</v>
      </c>
      <c r="C254" s="342" t="s">
        <v>924</v>
      </c>
      <c r="D254" s="322" t="s">
        <v>927</v>
      </c>
      <c r="E254" s="372">
        <v>1100</v>
      </c>
    </row>
    <row r="255" spans="2:5">
      <c r="B255" s="346" t="s">
        <v>745</v>
      </c>
      <c r="C255" s="342" t="s">
        <v>924</v>
      </c>
      <c r="D255" s="322" t="s">
        <v>927</v>
      </c>
      <c r="E255" s="372">
        <v>900</v>
      </c>
    </row>
    <row r="256" spans="2:5">
      <c r="B256" s="296" t="s">
        <v>1048</v>
      </c>
      <c r="C256" s="322" t="s">
        <v>1223</v>
      </c>
      <c r="D256" s="322" t="s">
        <v>925</v>
      </c>
      <c r="E256" s="337">
        <v>53403</v>
      </c>
    </row>
    <row r="257" spans="2:5">
      <c r="B257" s="326" t="s">
        <v>763</v>
      </c>
      <c r="C257" s="322" t="s">
        <v>1223</v>
      </c>
      <c r="D257" s="299" t="s">
        <v>926</v>
      </c>
      <c r="E257" s="373">
        <v>52100</v>
      </c>
    </row>
    <row r="258" spans="2:5">
      <c r="B258" s="511" t="s">
        <v>616</v>
      </c>
      <c r="C258" s="322" t="s">
        <v>917</v>
      </c>
      <c r="D258" s="322" t="s">
        <v>927</v>
      </c>
      <c r="E258" s="374">
        <v>5</v>
      </c>
    </row>
    <row r="259" spans="2:5">
      <c r="B259" s="296" t="s">
        <v>1049</v>
      </c>
      <c r="C259" s="322" t="s">
        <v>1223</v>
      </c>
      <c r="D259" s="322" t="s">
        <v>925</v>
      </c>
      <c r="E259" s="337">
        <v>51114</v>
      </c>
    </row>
    <row r="260" spans="2:5">
      <c r="B260" s="296" t="s">
        <v>1050</v>
      </c>
      <c r="C260" s="322" t="s">
        <v>1223</v>
      </c>
      <c r="D260" s="322" t="s">
        <v>925</v>
      </c>
      <c r="E260" s="337">
        <v>56117</v>
      </c>
    </row>
    <row r="261" spans="2:5">
      <c r="B261" s="296" t="s">
        <v>1051</v>
      </c>
      <c r="C261" s="322" t="s">
        <v>1223</v>
      </c>
      <c r="D261" s="322" t="s">
        <v>925</v>
      </c>
      <c r="E261" s="337">
        <v>52916</v>
      </c>
    </row>
    <row r="262" spans="2:5">
      <c r="B262" s="296" t="s">
        <v>1052</v>
      </c>
      <c r="C262" s="322" t="s">
        <v>1223</v>
      </c>
      <c r="D262" s="322" t="s">
        <v>925</v>
      </c>
      <c r="E262" s="337">
        <v>54605</v>
      </c>
    </row>
    <row r="263" spans="2:5">
      <c r="B263" s="348" t="s">
        <v>1232</v>
      </c>
      <c r="C263" s="299" t="s">
        <v>1363</v>
      </c>
      <c r="D263" s="299" t="s">
        <v>925</v>
      </c>
      <c r="E263" s="347">
        <v>41130</v>
      </c>
    </row>
    <row r="264" spans="2:5">
      <c r="B264" s="337" t="s">
        <v>1240</v>
      </c>
      <c r="C264" s="299" t="s">
        <v>1363</v>
      </c>
      <c r="D264" s="299" t="s">
        <v>925</v>
      </c>
      <c r="E264" s="347">
        <v>41230</v>
      </c>
    </row>
    <row r="265" spans="2:5">
      <c r="B265" s="337" t="s">
        <v>1319</v>
      </c>
      <c r="C265" s="299" t="s">
        <v>1363</v>
      </c>
      <c r="D265" s="299" t="s">
        <v>925</v>
      </c>
      <c r="E265" s="347">
        <v>44107</v>
      </c>
    </row>
    <row r="266" spans="2:5">
      <c r="B266" s="346" t="s">
        <v>748</v>
      </c>
      <c r="C266" s="342" t="s">
        <v>924</v>
      </c>
      <c r="D266" s="322" t="s">
        <v>927</v>
      </c>
      <c r="E266" s="372">
        <v>1400</v>
      </c>
    </row>
    <row r="267" spans="2:5">
      <c r="B267" s="326" t="s">
        <v>681</v>
      </c>
      <c r="C267" s="322" t="s">
        <v>1223</v>
      </c>
      <c r="D267" s="299" t="s">
        <v>926</v>
      </c>
      <c r="E267" s="373">
        <v>57400</v>
      </c>
    </row>
    <row r="268" spans="2:5">
      <c r="B268" s="296" t="s">
        <v>1053</v>
      </c>
      <c r="C268" s="322" t="s">
        <v>1223</v>
      </c>
      <c r="D268" s="322" t="s">
        <v>925</v>
      </c>
      <c r="E268" s="11">
        <v>51307</v>
      </c>
    </row>
    <row r="269" spans="2:5">
      <c r="B269" s="296" t="s">
        <v>1054</v>
      </c>
      <c r="C269" s="322" t="s">
        <v>1223</v>
      </c>
      <c r="D269" s="322" t="s">
        <v>925</v>
      </c>
      <c r="E269" s="337">
        <v>55705</v>
      </c>
    </row>
    <row r="270" spans="2:5">
      <c r="B270" s="327" t="s">
        <v>622</v>
      </c>
      <c r="C270" s="299" t="s">
        <v>922</v>
      </c>
      <c r="D270" s="299" t="s">
        <v>927</v>
      </c>
      <c r="E270" s="371">
        <v>100</v>
      </c>
    </row>
    <row r="271" spans="2:5">
      <c r="B271" s="337" t="s">
        <v>1287</v>
      </c>
      <c r="C271" s="299" t="s">
        <v>1363</v>
      </c>
      <c r="D271" s="299" t="s">
        <v>925</v>
      </c>
      <c r="E271" s="347">
        <v>41921</v>
      </c>
    </row>
    <row r="272" spans="2:5">
      <c r="B272" s="326" t="s">
        <v>798</v>
      </c>
      <c r="C272" s="299" t="s">
        <v>923</v>
      </c>
      <c r="D272" s="299" t="s">
        <v>926</v>
      </c>
      <c r="E272" s="376">
        <v>1900</v>
      </c>
    </row>
    <row r="273" spans="2:8">
      <c r="B273" s="326" t="s">
        <v>721</v>
      </c>
      <c r="C273" s="299" t="s">
        <v>922</v>
      </c>
      <c r="D273" s="299" t="s">
        <v>925</v>
      </c>
      <c r="E273" s="371">
        <v>122</v>
      </c>
    </row>
    <row r="274" spans="2:8">
      <c r="B274" s="326" t="s">
        <v>719</v>
      </c>
      <c r="C274" s="299" t="s">
        <v>922</v>
      </c>
      <c r="D274" s="299" t="s">
        <v>925</v>
      </c>
      <c r="E274" s="371">
        <v>113</v>
      </c>
    </row>
    <row r="275" spans="2:8">
      <c r="B275" s="327" t="s">
        <v>711</v>
      </c>
      <c r="C275" s="299" t="s">
        <v>922</v>
      </c>
      <c r="D275" s="299" t="s">
        <v>927</v>
      </c>
      <c r="E275" s="371">
        <v>200</v>
      </c>
    </row>
    <row r="276" spans="2:8">
      <c r="B276" s="337" t="s">
        <v>1288</v>
      </c>
      <c r="C276" s="299" t="s">
        <v>1363</v>
      </c>
      <c r="D276" s="299" t="s">
        <v>925</v>
      </c>
      <c r="E276" s="347">
        <v>41922</v>
      </c>
    </row>
    <row r="277" spans="2:8">
      <c r="B277" s="326" t="s">
        <v>634</v>
      </c>
      <c r="C277" s="299" t="s">
        <v>922</v>
      </c>
      <c r="D277" s="299" t="s">
        <v>925</v>
      </c>
      <c r="E277" s="371">
        <v>111</v>
      </c>
    </row>
    <row r="278" spans="2:8">
      <c r="B278" s="296" t="s">
        <v>634</v>
      </c>
      <c r="C278" s="322" t="s">
        <v>1223</v>
      </c>
      <c r="D278" s="322" t="s">
        <v>925</v>
      </c>
      <c r="E278" s="337">
        <v>53223</v>
      </c>
    </row>
    <row r="279" spans="2:8">
      <c r="B279" s="326" t="s">
        <v>782</v>
      </c>
      <c r="C279" s="322" t="s">
        <v>1223</v>
      </c>
      <c r="D279" s="299" t="s">
        <v>926</v>
      </c>
      <c r="E279" s="373">
        <v>55200</v>
      </c>
    </row>
    <row r="280" spans="2:8">
      <c r="B280" s="337" t="s">
        <v>1362</v>
      </c>
      <c r="C280" s="299" t="s">
        <v>1363</v>
      </c>
      <c r="D280" s="299" t="s">
        <v>925</v>
      </c>
      <c r="E280" s="347">
        <v>46601</v>
      </c>
    </row>
    <row r="281" spans="2:8">
      <c r="B281" s="296" t="s">
        <v>1055</v>
      </c>
      <c r="C281" s="322" t="s">
        <v>1223</v>
      </c>
      <c r="D281" s="322" t="s">
        <v>925</v>
      </c>
      <c r="E281" s="337">
        <v>58320</v>
      </c>
      <c r="G281" s="517"/>
      <c r="H281" s="515"/>
    </row>
    <row r="282" spans="2:8">
      <c r="B282" s="337" t="s">
        <v>1479</v>
      </c>
      <c r="C282" s="382" t="s">
        <v>1223</v>
      </c>
      <c r="D282" s="382" t="s">
        <v>925</v>
      </c>
      <c r="E282" s="383">
        <v>58325</v>
      </c>
    </row>
    <row r="283" spans="2:8">
      <c r="B283" s="515" t="s">
        <v>1519</v>
      </c>
      <c r="C283" s="299" t="s">
        <v>1363</v>
      </c>
      <c r="D283" s="299" t="s">
        <v>925</v>
      </c>
      <c r="E283" s="347">
        <v>46402</v>
      </c>
    </row>
    <row r="284" spans="2:8">
      <c r="B284" s="296" t="s">
        <v>1056</v>
      </c>
      <c r="C284" s="322" t="s">
        <v>1223</v>
      </c>
      <c r="D284" s="322" t="s">
        <v>925</v>
      </c>
      <c r="E284" s="337">
        <v>54407</v>
      </c>
    </row>
    <row r="285" spans="2:8">
      <c r="B285" s="296" t="s">
        <v>1057</v>
      </c>
      <c r="C285" s="322" t="s">
        <v>1223</v>
      </c>
      <c r="D285" s="322" t="s">
        <v>925</v>
      </c>
      <c r="E285" s="337">
        <v>53207</v>
      </c>
    </row>
    <row r="286" spans="2:8">
      <c r="B286" s="348" t="s">
        <v>1257</v>
      </c>
      <c r="C286" s="299" t="s">
        <v>1363</v>
      </c>
      <c r="D286" s="299" t="s">
        <v>926</v>
      </c>
      <c r="E286" s="347">
        <v>41500</v>
      </c>
    </row>
    <row r="287" spans="2:8">
      <c r="B287" s="337" t="s">
        <v>1261</v>
      </c>
      <c r="C287" s="299" t="s">
        <v>1363</v>
      </c>
      <c r="D287" s="299" t="s">
        <v>925</v>
      </c>
      <c r="E287" s="347">
        <v>41540</v>
      </c>
    </row>
    <row r="288" spans="2:8">
      <c r="B288" s="337" t="s">
        <v>1332</v>
      </c>
      <c r="C288" s="299" t="s">
        <v>1363</v>
      </c>
      <c r="D288" s="299" t="s">
        <v>926</v>
      </c>
      <c r="E288" s="347">
        <v>45100</v>
      </c>
    </row>
    <row r="289" spans="2:5">
      <c r="B289" s="337" t="s">
        <v>1318</v>
      </c>
      <c r="C289" s="299" t="s">
        <v>1363</v>
      </c>
      <c r="D289" s="299" t="s">
        <v>925</v>
      </c>
      <c r="E289" s="347">
        <v>44103</v>
      </c>
    </row>
    <row r="290" spans="2:5">
      <c r="B290" s="326" t="s">
        <v>791</v>
      </c>
      <c r="C290" s="322" t="s">
        <v>1223</v>
      </c>
      <c r="D290" s="299" t="s">
        <v>926</v>
      </c>
      <c r="E290" s="373">
        <v>58200</v>
      </c>
    </row>
    <row r="291" spans="2:5">
      <c r="B291" s="296" t="s">
        <v>1058</v>
      </c>
      <c r="C291" s="322" t="s">
        <v>1223</v>
      </c>
      <c r="D291" s="322" t="s">
        <v>925</v>
      </c>
      <c r="E291" s="337">
        <v>56221</v>
      </c>
    </row>
    <row r="292" spans="2:5">
      <c r="B292" s="296" t="s">
        <v>1059</v>
      </c>
      <c r="C292" s="322" t="s">
        <v>1223</v>
      </c>
      <c r="D292" s="322" t="s">
        <v>925</v>
      </c>
      <c r="E292" s="337">
        <v>57101</v>
      </c>
    </row>
    <row r="293" spans="2:5">
      <c r="B293" s="326" t="s">
        <v>789</v>
      </c>
      <c r="C293" s="322" t="s">
        <v>1223</v>
      </c>
      <c r="D293" s="299" t="s">
        <v>926</v>
      </c>
      <c r="E293" s="373">
        <v>57100</v>
      </c>
    </row>
    <row r="294" spans="2:5">
      <c r="B294" s="296" t="s">
        <v>1060</v>
      </c>
      <c r="C294" s="322" t="s">
        <v>1223</v>
      </c>
      <c r="D294" s="322" t="s">
        <v>925</v>
      </c>
      <c r="E294" s="337">
        <v>57102</v>
      </c>
    </row>
    <row r="295" spans="2:5">
      <c r="B295" s="327" t="s">
        <v>624</v>
      </c>
      <c r="C295" s="299" t="s">
        <v>922</v>
      </c>
      <c r="D295" s="299" t="s">
        <v>927</v>
      </c>
      <c r="E295" s="371">
        <v>500</v>
      </c>
    </row>
    <row r="296" spans="2:5">
      <c r="B296" s="326" t="s">
        <v>651</v>
      </c>
      <c r="C296" s="299" t="s">
        <v>922</v>
      </c>
      <c r="D296" s="299" t="s">
        <v>925</v>
      </c>
      <c r="E296" s="371">
        <v>532</v>
      </c>
    </row>
    <row r="297" spans="2:5">
      <c r="B297" s="296" t="s">
        <v>1061</v>
      </c>
      <c r="C297" s="322" t="s">
        <v>1223</v>
      </c>
      <c r="D297" s="322" t="s">
        <v>925</v>
      </c>
      <c r="E297" s="337">
        <v>52111</v>
      </c>
    </row>
    <row r="298" spans="2:5">
      <c r="B298" s="326" t="s">
        <v>632</v>
      </c>
      <c r="C298" s="299" t="s">
        <v>922</v>
      </c>
      <c r="D298" s="299" t="s">
        <v>926</v>
      </c>
      <c r="E298" s="371">
        <v>440</v>
      </c>
    </row>
    <row r="299" spans="2:5">
      <c r="B299" s="296" t="s">
        <v>1062</v>
      </c>
      <c r="C299" s="322" t="s">
        <v>1223</v>
      </c>
      <c r="D299" s="322" t="s">
        <v>925</v>
      </c>
      <c r="E299" s="337">
        <v>53402</v>
      </c>
    </row>
    <row r="300" spans="2:5">
      <c r="B300" s="326" t="s">
        <v>636</v>
      </c>
      <c r="C300" s="299" t="s">
        <v>922</v>
      </c>
      <c r="D300" s="299" t="s">
        <v>925</v>
      </c>
      <c r="E300" s="371">
        <v>212</v>
      </c>
    </row>
    <row r="301" spans="2:5">
      <c r="B301" s="296" t="s">
        <v>1063</v>
      </c>
      <c r="C301" s="322" t="s">
        <v>1223</v>
      </c>
      <c r="D301" s="322" t="s">
        <v>925</v>
      </c>
      <c r="E301" s="337">
        <v>56402</v>
      </c>
    </row>
    <row r="302" spans="2:5">
      <c r="B302" s="326" t="s">
        <v>795</v>
      </c>
      <c r="C302" s="299" t="s">
        <v>923</v>
      </c>
      <c r="D302" s="299" t="s">
        <v>926</v>
      </c>
      <c r="E302" s="376">
        <v>1600</v>
      </c>
    </row>
    <row r="303" spans="2:5">
      <c r="B303" s="346" t="s">
        <v>666</v>
      </c>
      <c r="C303" s="342" t="s">
        <v>924</v>
      </c>
      <c r="D303" s="322" t="s">
        <v>927</v>
      </c>
      <c r="E303" s="372">
        <v>2600</v>
      </c>
    </row>
    <row r="304" spans="2:5">
      <c r="B304" s="296" t="s">
        <v>1064</v>
      </c>
      <c r="C304" s="322" t="s">
        <v>1223</v>
      </c>
      <c r="D304" s="322" t="s">
        <v>925</v>
      </c>
      <c r="E304" s="337">
        <v>58104</v>
      </c>
    </row>
    <row r="305" spans="2:5">
      <c r="B305" s="296" t="s">
        <v>1065</v>
      </c>
      <c r="C305" s="322" t="s">
        <v>1223</v>
      </c>
      <c r="D305" s="322" t="s">
        <v>925</v>
      </c>
      <c r="E305" s="337">
        <v>52102</v>
      </c>
    </row>
    <row r="306" spans="2:5">
      <c r="B306" s="346" t="s">
        <v>664</v>
      </c>
      <c r="C306" s="342" t="s">
        <v>924</v>
      </c>
      <c r="D306" s="322" t="s">
        <v>927</v>
      </c>
      <c r="E306" s="372">
        <v>2400</v>
      </c>
    </row>
    <row r="307" spans="2:5">
      <c r="B307" s="337" t="s">
        <v>1349</v>
      </c>
      <c r="C307" s="299" t="s">
        <v>1363</v>
      </c>
      <c r="D307" s="299" t="s">
        <v>926</v>
      </c>
      <c r="E307" s="347">
        <v>45400</v>
      </c>
    </row>
    <row r="308" spans="2:5">
      <c r="B308" s="348" t="s">
        <v>1227</v>
      </c>
      <c r="C308" s="299" t="s">
        <v>1363</v>
      </c>
      <c r="D308" s="299" t="s">
        <v>925</v>
      </c>
      <c r="E308" s="347">
        <v>41101</v>
      </c>
    </row>
    <row r="309" spans="2:5">
      <c r="B309" s="337" t="s">
        <v>1228</v>
      </c>
      <c r="C309" s="299" t="s">
        <v>1363</v>
      </c>
      <c r="D309" s="299" t="s">
        <v>925</v>
      </c>
      <c r="E309" s="347">
        <v>41102</v>
      </c>
    </row>
    <row r="310" spans="2:5">
      <c r="B310" s="337" t="s">
        <v>1228</v>
      </c>
      <c r="C310" s="299" t="s">
        <v>1363</v>
      </c>
      <c r="D310" s="299" t="s">
        <v>925</v>
      </c>
      <c r="E310" s="347">
        <v>41250</v>
      </c>
    </row>
    <row r="311" spans="2:5">
      <c r="B311" s="296" t="s">
        <v>1066</v>
      </c>
      <c r="C311" s="322" t="s">
        <v>1223</v>
      </c>
      <c r="D311" s="322" t="s">
        <v>925</v>
      </c>
      <c r="E311" s="337">
        <v>51133</v>
      </c>
    </row>
    <row r="312" spans="2:5">
      <c r="B312" s="296" t="s">
        <v>1067</v>
      </c>
      <c r="C312" s="322" t="s">
        <v>1223</v>
      </c>
      <c r="D312" s="322" t="s">
        <v>925</v>
      </c>
      <c r="E312" s="337">
        <v>59401</v>
      </c>
    </row>
    <row r="313" spans="2:5">
      <c r="B313" s="296" t="s">
        <v>1068</v>
      </c>
      <c r="C313" s="322" t="s">
        <v>1223</v>
      </c>
      <c r="D313" s="322" t="s">
        <v>925</v>
      </c>
      <c r="E313" s="337">
        <v>56216</v>
      </c>
    </row>
    <row r="314" spans="2:5" ht="25.5">
      <c r="B314" s="296" t="s">
        <v>1069</v>
      </c>
      <c r="C314" s="322" t="s">
        <v>1223</v>
      </c>
      <c r="D314" s="322" t="s">
        <v>925</v>
      </c>
      <c r="E314" s="337">
        <v>54321</v>
      </c>
    </row>
    <row r="315" spans="2:5" ht="25.5">
      <c r="B315" s="296" t="s">
        <v>1070</v>
      </c>
      <c r="C315" s="322" t="s">
        <v>1223</v>
      </c>
      <c r="D315" s="322" t="s">
        <v>925</v>
      </c>
      <c r="E315" s="337">
        <v>54311</v>
      </c>
    </row>
    <row r="316" spans="2:5" ht="25.5">
      <c r="B316" s="296" t="s">
        <v>1071</v>
      </c>
      <c r="C316" s="322" t="s">
        <v>1223</v>
      </c>
      <c r="D316" s="322" t="s">
        <v>925</v>
      </c>
      <c r="E316" s="337">
        <v>54312</v>
      </c>
    </row>
    <row r="317" spans="2:5" ht="25.5">
      <c r="B317" s="296" t="s">
        <v>1072</v>
      </c>
      <c r="C317" s="322" t="s">
        <v>1223</v>
      </c>
      <c r="D317" s="322" t="s">
        <v>925</v>
      </c>
      <c r="E317" s="337">
        <v>54323</v>
      </c>
    </row>
    <row r="318" spans="2:5" ht="25.5">
      <c r="B318" s="296" t="s">
        <v>1418</v>
      </c>
      <c r="C318" s="322" t="s">
        <v>1223</v>
      </c>
      <c r="D318" s="322" t="s">
        <v>925</v>
      </c>
      <c r="E318" s="337">
        <v>54322</v>
      </c>
    </row>
    <row r="319" spans="2:5" ht="38.25">
      <c r="B319" s="296" t="s">
        <v>1073</v>
      </c>
      <c r="C319" s="322" t="s">
        <v>1223</v>
      </c>
      <c r="D319" s="322" t="s">
        <v>925</v>
      </c>
      <c r="E319" s="337">
        <v>54313</v>
      </c>
    </row>
    <row r="320" spans="2:5" ht="25.5">
      <c r="B320" s="296" t="s">
        <v>1074</v>
      </c>
      <c r="C320" s="322" t="s">
        <v>1223</v>
      </c>
      <c r="D320" s="322" t="s">
        <v>925</v>
      </c>
      <c r="E320" s="337">
        <v>54324</v>
      </c>
    </row>
    <row r="321" spans="2:8" ht="25.5">
      <c r="B321" s="296" t="s">
        <v>1075</v>
      </c>
      <c r="C321" s="322" t="s">
        <v>1223</v>
      </c>
      <c r="D321" s="322" t="s">
        <v>925</v>
      </c>
      <c r="E321" s="337">
        <v>54314</v>
      </c>
    </row>
    <row r="322" spans="2:8" ht="25.5">
      <c r="B322" s="296" t="s">
        <v>1076</v>
      </c>
      <c r="C322" s="322" t="s">
        <v>1223</v>
      </c>
      <c r="D322" s="322" t="s">
        <v>925</v>
      </c>
      <c r="E322" s="337">
        <v>54320</v>
      </c>
    </row>
    <row r="323" spans="2:8" ht="25.5">
      <c r="B323" s="296" t="s">
        <v>1077</v>
      </c>
      <c r="C323" s="322" t="s">
        <v>1223</v>
      </c>
      <c r="D323" s="322" t="s">
        <v>925</v>
      </c>
      <c r="E323" s="337">
        <v>54325</v>
      </c>
    </row>
    <row r="324" spans="2:8">
      <c r="B324" s="296" t="s">
        <v>1078</v>
      </c>
      <c r="C324" s="322" t="s">
        <v>1223</v>
      </c>
      <c r="D324" s="322" t="s">
        <v>925</v>
      </c>
      <c r="E324" s="337">
        <v>56220</v>
      </c>
    </row>
    <row r="325" spans="2:8">
      <c r="B325" s="346" t="s">
        <v>660</v>
      </c>
      <c r="C325" s="342" t="s">
        <v>924</v>
      </c>
      <c r="D325" s="322" t="s">
        <v>927</v>
      </c>
      <c r="E325" s="372">
        <v>1500</v>
      </c>
    </row>
    <row r="326" spans="2:8">
      <c r="B326" s="296" t="s">
        <v>1079</v>
      </c>
      <c r="C326" s="322" t="s">
        <v>1223</v>
      </c>
      <c r="D326" s="322" t="s">
        <v>925</v>
      </c>
      <c r="E326" s="337">
        <v>53414</v>
      </c>
    </row>
    <row r="327" spans="2:8">
      <c r="B327" s="337" t="s">
        <v>1322</v>
      </c>
      <c r="C327" s="299" t="s">
        <v>1363</v>
      </c>
      <c r="D327" s="299" t="s">
        <v>925</v>
      </c>
      <c r="E327" s="347">
        <v>44202</v>
      </c>
    </row>
    <row r="328" spans="2:8">
      <c r="B328" s="296" t="s">
        <v>1080</v>
      </c>
      <c r="C328" s="322" t="s">
        <v>1223</v>
      </c>
      <c r="D328" s="322" t="s">
        <v>925</v>
      </c>
      <c r="E328" s="337">
        <v>52109</v>
      </c>
    </row>
    <row r="329" spans="2:8">
      <c r="B329" s="296" t="s">
        <v>1081</v>
      </c>
      <c r="C329" s="322" t="s">
        <v>1223</v>
      </c>
      <c r="D329" s="322" t="s">
        <v>925</v>
      </c>
      <c r="E329" s="337">
        <v>56115</v>
      </c>
    </row>
    <row r="330" spans="2:8">
      <c r="B330" s="296" t="s">
        <v>1082</v>
      </c>
      <c r="C330" s="322" t="s">
        <v>1223</v>
      </c>
      <c r="D330" s="322" t="s">
        <v>925</v>
      </c>
      <c r="E330" s="337">
        <v>52302</v>
      </c>
    </row>
    <row r="331" spans="2:8">
      <c r="B331" s="296" t="s">
        <v>1083</v>
      </c>
      <c r="C331" s="322" t="s">
        <v>1223</v>
      </c>
      <c r="D331" s="322" t="s">
        <v>925</v>
      </c>
      <c r="E331" s="337">
        <v>53214</v>
      </c>
    </row>
    <row r="332" spans="2:8">
      <c r="B332" s="97" t="s">
        <v>1509</v>
      </c>
      <c r="C332" s="322" t="s">
        <v>1223</v>
      </c>
      <c r="D332" s="322" t="s">
        <v>925</v>
      </c>
      <c r="E332" s="337">
        <v>52208</v>
      </c>
    </row>
    <row r="333" spans="2:8">
      <c r="B333" s="97" t="s">
        <v>1511</v>
      </c>
      <c r="C333" s="322" t="s">
        <v>1223</v>
      </c>
      <c r="D333" s="322" t="s">
        <v>925</v>
      </c>
      <c r="E333" s="337">
        <v>52218</v>
      </c>
    </row>
    <row r="334" spans="2:8">
      <c r="B334" s="511" t="s">
        <v>615</v>
      </c>
      <c r="C334" s="322" t="s">
        <v>917</v>
      </c>
      <c r="D334" s="322" t="s">
        <v>927</v>
      </c>
      <c r="E334" s="374">
        <v>4</v>
      </c>
    </row>
    <row r="335" spans="2:8" ht="15">
      <c r="B335" s="296" t="s">
        <v>1084</v>
      </c>
      <c r="C335" s="322" t="s">
        <v>1223</v>
      </c>
      <c r="D335" s="322" t="s">
        <v>925</v>
      </c>
      <c r="E335" s="337">
        <v>56305</v>
      </c>
      <c r="H335" s="4"/>
    </row>
    <row r="336" spans="2:8">
      <c r="B336" s="348" t="s">
        <v>1293</v>
      </c>
      <c r="C336" s="299" t="s">
        <v>1363</v>
      </c>
      <c r="D336" s="299" t="s">
        <v>925</v>
      </c>
      <c r="E336" s="347">
        <v>41950</v>
      </c>
    </row>
    <row r="337" spans="2:5">
      <c r="B337" s="348" t="s">
        <v>1294</v>
      </c>
      <c r="C337" s="299" t="s">
        <v>1363</v>
      </c>
      <c r="D337" s="299" t="s">
        <v>925</v>
      </c>
      <c r="E337" s="347">
        <v>41960</v>
      </c>
    </row>
    <row r="338" spans="2:5">
      <c r="B338" s="337" t="s">
        <v>684</v>
      </c>
      <c r="C338" s="299" t="s">
        <v>1363</v>
      </c>
      <c r="D338" s="299" t="s">
        <v>926</v>
      </c>
      <c r="E338" s="347">
        <v>46100</v>
      </c>
    </row>
    <row r="339" spans="2:5">
      <c r="B339" s="348" t="s">
        <v>684</v>
      </c>
      <c r="C339" s="299" t="s">
        <v>1363</v>
      </c>
      <c r="D339" s="299" t="s">
        <v>925</v>
      </c>
      <c r="E339" s="347">
        <v>41990</v>
      </c>
    </row>
    <row r="340" spans="2:5">
      <c r="B340" s="326" t="s">
        <v>793</v>
      </c>
      <c r="C340" s="322" t="s">
        <v>1223</v>
      </c>
      <c r="D340" s="299" t="s">
        <v>926</v>
      </c>
      <c r="E340" s="373">
        <v>58900</v>
      </c>
    </row>
    <row r="341" spans="2:5">
      <c r="B341" s="296" t="s">
        <v>1085</v>
      </c>
      <c r="C341" s="322" t="s">
        <v>1223</v>
      </c>
      <c r="D341" s="322" t="s">
        <v>925</v>
      </c>
      <c r="E341" s="337">
        <v>54903</v>
      </c>
    </row>
    <row r="342" spans="2:5">
      <c r="B342" s="346" t="s">
        <v>749</v>
      </c>
      <c r="C342" s="342" t="s">
        <v>924</v>
      </c>
      <c r="D342" s="322" t="s">
        <v>927</v>
      </c>
      <c r="E342" s="372">
        <v>1600</v>
      </c>
    </row>
    <row r="343" spans="2:5">
      <c r="B343" s="296" t="s">
        <v>1086</v>
      </c>
      <c r="C343" s="322" t="s">
        <v>1223</v>
      </c>
      <c r="D343" s="322" t="s">
        <v>925</v>
      </c>
      <c r="E343" s="337">
        <v>56201</v>
      </c>
    </row>
    <row r="344" spans="2:5">
      <c r="B344" s="346" t="s">
        <v>661</v>
      </c>
      <c r="C344" s="342" t="s">
        <v>924</v>
      </c>
      <c r="D344" s="322" t="s">
        <v>927</v>
      </c>
      <c r="E344" s="372">
        <v>1700</v>
      </c>
    </row>
    <row r="345" spans="2:5">
      <c r="B345" s="296" t="s">
        <v>1087</v>
      </c>
      <c r="C345" s="322" t="s">
        <v>1223</v>
      </c>
      <c r="D345" s="322" t="s">
        <v>925</v>
      </c>
      <c r="E345" s="337">
        <v>53409</v>
      </c>
    </row>
    <row r="346" spans="2:5">
      <c r="B346" s="337" t="s">
        <v>1260</v>
      </c>
      <c r="C346" s="299" t="s">
        <v>1363</v>
      </c>
      <c r="D346" s="299" t="s">
        <v>925</v>
      </c>
      <c r="E346" s="347">
        <v>41530</v>
      </c>
    </row>
    <row r="347" spans="2:5" ht="25.5">
      <c r="B347" s="337" t="s">
        <v>1290</v>
      </c>
      <c r="C347" s="299" t="s">
        <v>1363</v>
      </c>
      <c r="D347" s="299" t="s">
        <v>925</v>
      </c>
      <c r="E347" s="347">
        <v>41924</v>
      </c>
    </row>
    <row r="348" spans="2:5">
      <c r="B348" s="296" t="s">
        <v>1088</v>
      </c>
      <c r="C348" s="322" t="s">
        <v>1223</v>
      </c>
      <c r="D348" s="322" t="s">
        <v>925</v>
      </c>
      <c r="E348" s="337">
        <v>52206</v>
      </c>
    </row>
    <row r="349" spans="2:5">
      <c r="B349" s="296" t="s">
        <v>1089</v>
      </c>
      <c r="C349" s="322" t="s">
        <v>1223</v>
      </c>
      <c r="D349" s="322" t="s">
        <v>925</v>
      </c>
      <c r="E349" s="337">
        <v>56302</v>
      </c>
    </row>
    <row r="350" spans="2:5">
      <c r="B350" s="346" t="s">
        <v>665</v>
      </c>
      <c r="C350" s="342" t="s">
        <v>924</v>
      </c>
      <c r="D350" s="322" t="s">
        <v>927</v>
      </c>
      <c r="E350" s="372">
        <v>2500</v>
      </c>
    </row>
    <row r="351" spans="2:5">
      <c r="B351" s="326" t="s">
        <v>1414</v>
      </c>
      <c r="C351" s="299" t="s">
        <v>922</v>
      </c>
      <c r="D351" s="299" t="s">
        <v>926</v>
      </c>
      <c r="E351" s="371">
        <v>310</v>
      </c>
    </row>
    <row r="352" spans="2:5">
      <c r="B352" s="326" t="s">
        <v>868</v>
      </c>
      <c r="C352" s="299" t="s">
        <v>923</v>
      </c>
      <c r="D352" s="299" t="s">
        <v>926</v>
      </c>
      <c r="E352" s="372">
        <v>0</v>
      </c>
    </row>
    <row r="353" spans="2:5">
      <c r="B353" s="346" t="s">
        <v>737</v>
      </c>
      <c r="C353" s="342" t="s">
        <v>919</v>
      </c>
      <c r="D353" s="322" t="s">
        <v>927</v>
      </c>
      <c r="E353" s="375">
        <v>50</v>
      </c>
    </row>
    <row r="354" spans="2:5">
      <c r="B354" s="511" t="s">
        <v>700</v>
      </c>
      <c r="C354" s="322" t="s">
        <v>917</v>
      </c>
      <c r="D354" s="322" t="s">
        <v>927</v>
      </c>
      <c r="E354" s="374">
        <v>8</v>
      </c>
    </row>
    <row r="355" spans="2:5">
      <c r="B355" s="296" t="s">
        <v>1090</v>
      </c>
      <c r="C355" s="322" t="s">
        <v>1223</v>
      </c>
      <c r="D355" s="322" t="s">
        <v>925</v>
      </c>
      <c r="E355" s="337">
        <v>54310</v>
      </c>
    </row>
    <row r="356" spans="2:5">
      <c r="B356" s="296" t="s">
        <v>1091</v>
      </c>
      <c r="C356" s="322" t="s">
        <v>1223</v>
      </c>
      <c r="D356" s="322" t="s">
        <v>925</v>
      </c>
      <c r="E356" s="337">
        <v>53203</v>
      </c>
    </row>
    <row r="357" spans="2:5">
      <c r="B357" s="346" t="s">
        <v>662</v>
      </c>
      <c r="C357" s="342" t="s">
        <v>924</v>
      </c>
      <c r="D357" s="322" t="s">
        <v>927</v>
      </c>
      <c r="E357" s="372">
        <v>1800</v>
      </c>
    </row>
    <row r="358" spans="2:5">
      <c r="B358" s="326" t="s">
        <v>770</v>
      </c>
      <c r="C358" s="322" t="s">
        <v>1223</v>
      </c>
      <c r="D358" s="299" t="s">
        <v>926</v>
      </c>
      <c r="E358" s="373">
        <v>53100</v>
      </c>
    </row>
    <row r="359" spans="2:5">
      <c r="B359" s="296" t="s">
        <v>1092</v>
      </c>
      <c r="C359" s="322" t="s">
        <v>1223</v>
      </c>
      <c r="D359" s="322" t="s">
        <v>925</v>
      </c>
      <c r="E359" s="337">
        <v>53416</v>
      </c>
    </row>
    <row r="360" spans="2:5">
      <c r="B360" s="326" t="s">
        <v>764</v>
      </c>
      <c r="C360" s="322" t="s">
        <v>1223</v>
      </c>
      <c r="D360" s="299" t="s">
        <v>926</v>
      </c>
      <c r="E360" s="373">
        <v>52200</v>
      </c>
    </row>
    <row r="361" spans="2:5">
      <c r="B361" s="348" t="s">
        <v>1295</v>
      </c>
      <c r="C361" s="299" t="s">
        <v>1363</v>
      </c>
      <c r="D361" s="299" t="s">
        <v>925</v>
      </c>
      <c r="E361" s="347">
        <v>41970</v>
      </c>
    </row>
    <row r="362" spans="2:5">
      <c r="B362" s="327" t="s">
        <v>712</v>
      </c>
      <c r="C362" s="299" t="s">
        <v>922</v>
      </c>
      <c r="D362" s="299" t="s">
        <v>927</v>
      </c>
      <c r="E362" s="371">
        <v>300</v>
      </c>
    </row>
    <row r="363" spans="2:5">
      <c r="B363" s="296" t="s">
        <v>1093</v>
      </c>
      <c r="C363" s="322" t="s">
        <v>1223</v>
      </c>
      <c r="D363" s="322" t="s">
        <v>925</v>
      </c>
      <c r="E363" s="337">
        <v>53415</v>
      </c>
    </row>
    <row r="364" spans="2:5">
      <c r="B364" s="296" t="s">
        <v>1094</v>
      </c>
      <c r="C364" s="322" t="s">
        <v>1223</v>
      </c>
      <c r="D364" s="322" t="s">
        <v>925</v>
      </c>
      <c r="E364" s="337">
        <v>53208</v>
      </c>
    </row>
    <row r="365" spans="2:5">
      <c r="B365" s="296" t="s">
        <v>1095</v>
      </c>
      <c r="C365" s="322" t="s">
        <v>1223</v>
      </c>
      <c r="D365" s="322" t="s">
        <v>925</v>
      </c>
      <c r="E365" s="337">
        <v>51327</v>
      </c>
    </row>
    <row r="366" spans="2:5">
      <c r="B366" s="296" t="s">
        <v>1096</v>
      </c>
      <c r="C366" s="322" t="s">
        <v>1223</v>
      </c>
      <c r="D366" s="322" t="s">
        <v>925</v>
      </c>
      <c r="E366" s="337">
        <v>53701</v>
      </c>
    </row>
    <row r="367" spans="2:5">
      <c r="B367" s="327" t="s">
        <v>623</v>
      </c>
      <c r="C367" s="299" t="s">
        <v>922</v>
      </c>
      <c r="D367" s="299" t="s">
        <v>927</v>
      </c>
      <c r="E367" s="371">
        <v>400</v>
      </c>
    </row>
    <row r="368" spans="2:5">
      <c r="B368" s="296" t="s">
        <v>1097</v>
      </c>
      <c r="C368" s="322" t="s">
        <v>1223</v>
      </c>
      <c r="D368" s="322" t="s">
        <v>925</v>
      </c>
      <c r="E368" s="337">
        <v>55930</v>
      </c>
    </row>
    <row r="369" spans="2:5">
      <c r="B369" s="296" t="s">
        <v>1098</v>
      </c>
      <c r="C369" s="322" t="s">
        <v>1223</v>
      </c>
      <c r="D369" s="322" t="s">
        <v>925</v>
      </c>
      <c r="E369" s="337">
        <v>58102</v>
      </c>
    </row>
    <row r="370" spans="2:5">
      <c r="B370" s="326" t="s">
        <v>769</v>
      </c>
      <c r="C370" s="322" t="s">
        <v>1223</v>
      </c>
      <c r="D370" s="299" t="s">
        <v>926</v>
      </c>
      <c r="E370" s="373">
        <v>52900</v>
      </c>
    </row>
    <row r="371" spans="2:5">
      <c r="B371" s="337" t="s">
        <v>1279</v>
      </c>
      <c r="C371" s="299" t="s">
        <v>1363</v>
      </c>
      <c r="D371" s="299" t="s">
        <v>925</v>
      </c>
      <c r="E371" s="347">
        <v>41707</v>
      </c>
    </row>
    <row r="372" spans="2:5">
      <c r="B372" s="348" t="s">
        <v>1331</v>
      </c>
      <c r="C372" s="299" t="s">
        <v>1363</v>
      </c>
      <c r="D372" s="299" t="s">
        <v>927</v>
      </c>
      <c r="E372" s="347">
        <v>45000</v>
      </c>
    </row>
    <row r="373" spans="2:5">
      <c r="B373" s="337" t="s">
        <v>1307</v>
      </c>
      <c r="C373" s="299" t="s">
        <v>1363</v>
      </c>
      <c r="D373" s="299" t="s">
        <v>925</v>
      </c>
      <c r="E373" s="347">
        <v>43103</v>
      </c>
    </row>
    <row r="374" spans="2:5">
      <c r="B374" s="296" t="s">
        <v>1099</v>
      </c>
      <c r="C374" s="322" t="s">
        <v>1223</v>
      </c>
      <c r="D374" s="322" t="s">
        <v>925</v>
      </c>
      <c r="E374" s="337">
        <v>52106</v>
      </c>
    </row>
    <row r="375" spans="2:5">
      <c r="B375" s="512" t="s">
        <v>759</v>
      </c>
      <c r="C375" s="322" t="s">
        <v>1223</v>
      </c>
      <c r="D375" s="322" t="s">
        <v>927</v>
      </c>
      <c r="E375" s="377">
        <v>59000</v>
      </c>
    </row>
    <row r="376" spans="2:5">
      <c r="B376" s="337" t="s">
        <v>759</v>
      </c>
      <c r="C376" s="299" t="s">
        <v>1363</v>
      </c>
      <c r="D376" s="299" t="s">
        <v>927</v>
      </c>
      <c r="E376" s="347">
        <v>46000</v>
      </c>
    </row>
    <row r="377" spans="2:5">
      <c r="B377" s="296" t="s">
        <v>1100</v>
      </c>
      <c r="C377" s="322" t="s">
        <v>1223</v>
      </c>
      <c r="D377" s="322" t="s">
        <v>925</v>
      </c>
      <c r="E377" s="337">
        <v>57405</v>
      </c>
    </row>
    <row r="378" spans="2:5">
      <c r="B378" s="337" t="s">
        <v>1353</v>
      </c>
      <c r="C378" s="299" t="s">
        <v>1363</v>
      </c>
      <c r="D378" s="299" t="s">
        <v>926</v>
      </c>
      <c r="E378" s="347">
        <v>45600</v>
      </c>
    </row>
    <row r="379" spans="2:5">
      <c r="B379" s="337" t="s">
        <v>1353</v>
      </c>
      <c r="C379" s="299" t="s">
        <v>1363</v>
      </c>
      <c r="D379" s="299" t="s">
        <v>925</v>
      </c>
      <c r="E379" s="347">
        <v>45601</v>
      </c>
    </row>
    <row r="380" spans="2:5">
      <c r="B380" s="296" t="s">
        <v>1101</v>
      </c>
      <c r="C380" s="322" t="s">
        <v>1223</v>
      </c>
      <c r="D380" s="322" t="s">
        <v>925</v>
      </c>
      <c r="E380" s="337">
        <v>58901</v>
      </c>
    </row>
    <row r="381" spans="2:5">
      <c r="B381" s="326" t="s">
        <v>773</v>
      </c>
      <c r="C381" s="322" t="s">
        <v>1223</v>
      </c>
      <c r="D381" s="299" t="s">
        <v>926</v>
      </c>
      <c r="E381" s="373">
        <v>53400</v>
      </c>
    </row>
    <row r="382" spans="2:5">
      <c r="B382" s="346" t="s">
        <v>652</v>
      </c>
      <c r="C382" s="342" t="s">
        <v>919</v>
      </c>
      <c r="D382" s="322" t="s">
        <v>927</v>
      </c>
      <c r="E382" s="378">
        <v>0</v>
      </c>
    </row>
    <row r="383" spans="2:5">
      <c r="B383" s="326" t="s">
        <v>780</v>
      </c>
      <c r="C383" s="322" t="s">
        <v>1223</v>
      </c>
      <c r="D383" s="299" t="s">
        <v>926</v>
      </c>
      <c r="E383" s="373">
        <v>54900</v>
      </c>
    </row>
    <row r="384" spans="2:5">
      <c r="B384" s="296" t="s">
        <v>1102</v>
      </c>
      <c r="C384" s="322" t="s">
        <v>1223</v>
      </c>
      <c r="D384" s="322" t="s">
        <v>925</v>
      </c>
      <c r="E384" s="337">
        <v>53220</v>
      </c>
    </row>
    <row r="385" spans="2:8">
      <c r="B385" s="296" t="s">
        <v>1103</v>
      </c>
      <c r="C385" s="322" t="s">
        <v>1223</v>
      </c>
      <c r="D385" s="322" t="s">
        <v>925</v>
      </c>
      <c r="E385" s="337">
        <v>54901</v>
      </c>
    </row>
    <row r="386" spans="2:8">
      <c r="B386" s="511" t="s">
        <v>757</v>
      </c>
      <c r="C386" s="322" t="s">
        <v>1223</v>
      </c>
      <c r="D386" s="322" t="s">
        <v>927</v>
      </c>
      <c r="E386" s="377">
        <v>55000</v>
      </c>
    </row>
    <row r="387" spans="2:8">
      <c r="B387" s="337" t="s">
        <v>1284</v>
      </c>
      <c r="C387" s="299" t="s">
        <v>1363</v>
      </c>
      <c r="D387" s="299" t="s">
        <v>926</v>
      </c>
      <c r="E387" s="347">
        <v>41900</v>
      </c>
    </row>
    <row r="388" spans="2:8">
      <c r="B388" s="326" t="s">
        <v>808</v>
      </c>
      <c r="C388" s="299" t="s">
        <v>923</v>
      </c>
      <c r="D388" s="299" t="s">
        <v>926</v>
      </c>
      <c r="E388" s="376">
        <v>3500</v>
      </c>
    </row>
    <row r="389" spans="2:8">
      <c r="B389" s="511" t="s">
        <v>617</v>
      </c>
      <c r="C389" s="322" t="s">
        <v>917</v>
      </c>
      <c r="D389" s="322" t="s">
        <v>927</v>
      </c>
      <c r="E389" s="374">
        <v>7</v>
      </c>
    </row>
    <row r="390" spans="2:8">
      <c r="B390" s="296" t="s">
        <v>669</v>
      </c>
      <c r="C390" s="322" t="s">
        <v>1223</v>
      </c>
      <c r="D390" s="322" t="s">
        <v>925</v>
      </c>
      <c r="E390" s="337">
        <v>53406</v>
      </c>
    </row>
    <row r="391" spans="2:8">
      <c r="B391" s="326" t="s">
        <v>775</v>
      </c>
      <c r="C391" s="322" t="s">
        <v>1223</v>
      </c>
      <c r="D391" s="299" t="s">
        <v>926</v>
      </c>
      <c r="E391" s="373">
        <v>53700</v>
      </c>
    </row>
    <row r="392" spans="2:8">
      <c r="B392" s="337" t="s">
        <v>1230</v>
      </c>
      <c r="C392" s="299" t="s">
        <v>1363</v>
      </c>
      <c r="D392" s="299" t="s">
        <v>925</v>
      </c>
      <c r="E392" s="347">
        <v>41115</v>
      </c>
    </row>
    <row r="393" spans="2:8">
      <c r="B393" s="296" t="s">
        <v>1104</v>
      </c>
      <c r="C393" s="322" t="s">
        <v>1223</v>
      </c>
      <c r="D393" s="322" t="s">
        <v>925</v>
      </c>
      <c r="E393" s="337">
        <v>56211</v>
      </c>
    </row>
    <row r="394" spans="2:8">
      <c r="B394" s="348" t="s">
        <v>1237</v>
      </c>
      <c r="C394" s="299" t="s">
        <v>1363</v>
      </c>
      <c r="D394" s="299" t="s">
        <v>925</v>
      </c>
      <c r="E394" s="347">
        <v>41210</v>
      </c>
    </row>
    <row r="395" spans="2:8">
      <c r="B395" s="337" t="s">
        <v>1237</v>
      </c>
      <c r="C395" s="299" t="s">
        <v>1363</v>
      </c>
      <c r="D395" s="299" t="s">
        <v>925</v>
      </c>
      <c r="E395" s="347">
        <v>41290</v>
      </c>
    </row>
    <row r="396" spans="2:8">
      <c r="B396" s="348" t="s">
        <v>1235</v>
      </c>
      <c r="C396" s="299" t="s">
        <v>1363</v>
      </c>
      <c r="D396" s="299" t="s">
        <v>925</v>
      </c>
      <c r="E396" s="347">
        <v>41190</v>
      </c>
    </row>
    <row r="397" spans="2:8">
      <c r="B397" s="296" t="s">
        <v>1105</v>
      </c>
      <c r="C397" s="322" t="s">
        <v>1223</v>
      </c>
      <c r="D397" s="322" t="s">
        <v>925</v>
      </c>
      <c r="E397" s="337">
        <v>53502</v>
      </c>
    </row>
    <row r="398" spans="2:8">
      <c r="B398" s="296" t="s">
        <v>1106</v>
      </c>
      <c r="C398" s="322" t="s">
        <v>1223</v>
      </c>
      <c r="D398" s="322" t="s">
        <v>925</v>
      </c>
      <c r="E398" s="337">
        <v>56408</v>
      </c>
    </row>
    <row r="399" spans="2:8">
      <c r="B399" s="326" t="s">
        <v>715</v>
      </c>
      <c r="C399" s="299" t="s">
        <v>922</v>
      </c>
      <c r="D399" s="299" t="s">
        <v>926</v>
      </c>
      <c r="E399" s="371">
        <v>430</v>
      </c>
    </row>
    <row r="400" spans="2:8">
      <c r="B400" s="326" t="s">
        <v>761</v>
      </c>
      <c r="C400" s="322" t="s">
        <v>1223</v>
      </c>
      <c r="D400" s="299" t="s">
        <v>926</v>
      </c>
      <c r="E400" s="373">
        <v>51200</v>
      </c>
      <c r="H400" s="508"/>
    </row>
    <row r="401" spans="2:5">
      <c r="B401" s="337" t="s">
        <v>1317</v>
      </c>
      <c r="C401" s="299" t="s">
        <v>1363</v>
      </c>
      <c r="D401" s="299" t="s">
        <v>925</v>
      </c>
      <c r="E401" s="347">
        <v>44101</v>
      </c>
    </row>
    <row r="402" spans="2:5">
      <c r="B402" s="296" t="s">
        <v>1107</v>
      </c>
      <c r="C402" s="322" t="s">
        <v>1223</v>
      </c>
      <c r="D402" s="322" t="s">
        <v>925</v>
      </c>
      <c r="E402" s="337">
        <v>56214</v>
      </c>
    </row>
    <row r="403" spans="2:5">
      <c r="B403" s="296" t="s">
        <v>1108</v>
      </c>
      <c r="C403" s="322" t="s">
        <v>1223</v>
      </c>
      <c r="D403" s="322" t="s">
        <v>925</v>
      </c>
      <c r="E403" s="337">
        <v>55808</v>
      </c>
    </row>
    <row r="404" spans="2:5">
      <c r="B404" s="296" t="s">
        <v>1109</v>
      </c>
      <c r="C404" s="322" t="s">
        <v>1223</v>
      </c>
      <c r="D404" s="322" t="s">
        <v>925</v>
      </c>
      <c r="E404" s="337">
        <v>53217</v>
      </c>
    </row>
    <row r="405" spans="2:5">
      <c r="B405" s="337" t="s">
        <v>1355</v>
      </c>
      <c r="C405" s="299" t="s">
        <v>1363</v>
      </c>
      <c r="D405" s="299" t="s">
        <v>925</v>
      </c>
      <c r="E405" s="347">
        <v>46102</v>
      </c>
    </row>
    <row r="406" spans="2:5">
      <c r="B406" s="296" t="s">
        <v>1110</v>
      </c>
      <c r="C406" s="322" t="s">
        <v>1223</v>
      </c>
      <c r="D406" s="322" t="s">
        <v>925</v>
      </c>
      <c r="E406" s="337">
        <v>53212</v>
      </c>
    </row>
    <row r="407" spans="2:5">
      <c r="B407" s="508" t="s">
        <v>1517</v>
      </c>
      <c r="C407" s="322" t="s">
        <v>917</v>
      </c>
      <c r="D407" s="322" t="s">
        <v>927</v>
      </c>
      <c r="E407" s="337">
        <v>16</v>
      </c>
    </row>
    <row r="408" spans="2:5">
      <c r="B408" s="508" t="s">
        <v>1518</v>
      </c>
      <c r="C408" s="322" t="s">
        <v>917</v>
      </c>
      <c r="D408" s="322" t="s">
        <v>927</v>
      </c>
      <c r="E408" s="337">
        <v>18</v>
      </c>
    </row>
    <row r="409" spans="2:5">
      <c r="B409" s="348" t="s">
        <v>1233</v>
      </c>
      <c r="C409" s="299" t="s">
        <v>1363</v>
      </c>
      <c r="D409" s="299" t="s">
        <v>925</v>
      </c>
      <c r="E409" s="347">
        <v>41140</v>
      </c>
    </row>
    <row r="410" spans="2:5" ht="25.5">
      <c r="B410" s="337" t="s">
        <v>1241</v>
      </c>
      <c r="C410" s="299" t="s">
        <v>1363</v>
      </c>
      <c r="D410" s="299" t="s">
        <v>925</v>
      </c>
      <c r="E410" s="347">
        <v>41240</v>
      </c>
    </row>
    <row r="411" spans="2:5">
      <c r="B411" s="296" t="s">
        <v>1111</v>
      </c>
      <c r="C411" s="322" t="s">
        <v>1223</v>
      </c>
      <c r="D411" s="322" t="s">
        <v>925</v>
      </c>
      <c r="E411" s="337">
        <v>51335</v>
      </c>
    </row>
    <row r="412" spans="2:5">
      <c r="B412" s="296" t="s">
        <v>1112</v>
      </c>
      <c r="C412" s="322" t="s">
        <v>1223</v>
      </c>
      <c r="D412" s="322" t="s">
        <v>925</v>
      </c>
      <c r="E412" s="337">
        <v>53210</v>
      </c>
    </row>
    <row r="413" spans="2:5">
      <c r="B413" s="97" t="s">
        <v>1477</v>
      </c>
      <c r="C413" s="382" t="s">
        <v>1223</v>
      </c>
      <c r="D413" s="382" t="s">
        <v>925</v>
      </c>
      <c r="E413" s="383">
        <v>53224</v>
      </c>
    </row>
    <row r="414" spans="2:5">
      <c r="B414" s="511" t="s">
        <v>754</v>
      </c>
      <c r="C414" s="322" t="s">
        <v>1223</v>
      </c>
      <c r="D414" s="322" t="s">
        <v>927</v>
      </c>
      <c r="E414" s="379">
        <v>51000</v>
      </c>
    </row>
    <row r="415" spans="2:5">
      <c r="B415" s="511" t="s">
        <v>755</v>
      </c>
      <c r="C415" s="322" t="s">
        <v>1223</v>
      </c>
      <c r="D415" s="322" t="s">
        <v>927</v>
      </c>
      <c r="E415" s="377">
        <v>52000</v>
      </c>
    </row>
    <row r="416" spans="2:5">
      <c r="B416" s="346" t="s">
        <v>658</v>
      </c>
      <c r="C416" s="342" t="s">
        <v>924</v>
      </c>
      <c r="D416" s="322" t="s">
        <v>927</v>
      </c>
      <c r="E416" s="372">
        <v>1000</v>
      </c>
    </row>
    <row r="417" spans="2:5">
      <c r="B417" s="346" t="s">
        <v>746</v>
      </c>
      <c r="C417" s="342" t="s">
        <v>924</v>
      </c>
      <c r="D417" s="322" t="s">
        <v>927</v>
      </c>
      <c r="E417" s="372">
        <v>1200</v>
      </c>
    </row>
    <row r="418" spans="2:5">
      <c r="B418" s="296" t="s">
        <v>1113</v>
      </c>
      <c r="C418" s="322" t="s">
        <v>1223</v>
      </c>
      <c r="D418" s="322" t="s">
        <v>925</v>
      </c>
      <c r="E418" s="337">
        <v>53211</v>
      </c>
    </row>
    <row r="419" spans="2:5">
      <c r="B419" s="296" t="s">
        <v>1114</v>
      </c>
      <c r="C419" s="322" t="s">
        <v>1223</v>
      </c>
      <c r="D419" s="322" t="s">
        <v>925</v>
      </c>
      <c r="E419" s="337">
        <v>53411</v>
      </c>
    </row>
    <row r="420" spans="2:5">
      <c r="B420" s="296" t="s">
        <v>1115</v>
      </c>
      <c r="C420" s="322" t="s">
        <v>1223</v>
      </c>
      <c r="D420" s="322" t="s">
        <v>925</v>
      </c>
      <c r="E420" s="337">
        <v>56217</v>
      </c>
    </row>
    <row r="421" spans="2:5">
      <c r="B421" s="296" t="s">
        <v>1116</v>
      </c>
      <c r="C421" s="322" t="s">
        <v>1223</v>
      </c>
      <c r="D421" s="322" t="s">
        <v>925</v>
      </c>
      <c r="E421" s="337">
        <v>53410</v>
      </c>
    </row>
    <row r="422" spans="2:5">
      <c r="B422" s="296" t="s">
        <v>1117</v>
      </c>
      <c r="C422" s="322" t="s">
        <v>1223</v>
      </c>
      <c r="D422" s="322" t="s">
        <v>925</v>
      </c>
      <c r="E422" s="337">
        <v>54606</v>
      </c>
    </row>
    <row r="423" spans="2:5">
      <c r="B423" s="337" t="s">
        <v>1335</v>
      </c>
      <c r="C423" s="299" t="s">
        <v>1363</v>
      </c>
      <c r="D423" s="299" t="s">
        <v>925</v>
      </c>
      <c r="E423" s="347">
        <v>45110</v>
      </c>
    </row>
    <row r="424" spans="2:5">
      <c r="B424" s="511" t="s">
        <v>701</v>
      </c>
      <c r="C424" s="322" t="s">
        <v>917</v>
      </c>
      <c r="D424" s="322" t="s">
        <v>927</v>
      </c>
      <c r="E424" s="374">
        <v>9</v>
      </c>
    </row>
    <row r="425" spans="2:5">
      <c r="B425" s="326" t="s">
        <v>803</v>
      </c>
      <c r="C425" s="299" t="s">
        <v>923</v>
      </c>
      <c r="D425" s="299" t="s">
        <v>926</v>
      </c>
      <c r="E425" s="376">
        <v>2500</v>
      </c>
    </row>
    <row r="426" spans="2:5">
      <c r="B426" s="326" t="s">
        <v>732</v>
      </c>
      <c r="C426" s="299" t="s">
        <v>922</v>
      </c>
      <c r="D426" s="299" t="s">
        <v>925</v>
      </c>
      <c r="E426" s="371">
        <v>511</v>
      </c>
    </row>
    <row r="427" spans="2:5">
      <c r="B427" s="296" t="s">
        <v>678</v>
      </c>
      <c r="C427" s="322" t="s">
        <v>1223</v>
      </c>
      <c r="D427" s="322" t="s">
        <v>925</v>
      </c>
      <c r="E427" s="337">
        <v>55501</v>
      </c>
    </row>
    <row r="428" spans="2:5">
      <c r="B428" s="326" t="s">
        <v>783</v>
      </c>
      <c r="C428" s="322" t="s">
        <v>1223</v>
      </c>
      <c r="D428" s="299" t="s">
        <v>926</v>
      </c>
      <c r="E428" s="373">
        <v>55500</v>
      </c>
    </row>
    <row r="429" spans="2:5">
      <c r="B429" s="337" t="s">
        <v>1358</v>
      </c>
      <c r="C429" s="299" t="s">
        <v>1363</v>
      </c>
      <c r="D429" s="299" t="s">
        <v>925</v>
      </c>
      <c r="E429" s="347">
        <v>46201</v>
      </c>
    </row>
    <row r="430" spans="2:5">
      <c r="B430" s="296" t="s">
        <v>1118</v>
      </c>
      <c r="C430" s="322" t="s">
        <v>1223</v>
      </c>
      <c r="D430" s="322" t="s">
        <v>925</v>
      </c>
      <c r="E430" s="337">
        <v>53405</v>
      </c>
    </row>
    <row r="431" spans="2:5">
      <c r="B431" s="296" t="s">
        <v>1119</v>
      </c>
      <c r="C431" s="322" t="s">
        <v>1223</v>
      </c>
      <c r="D431" s="322" t="s">
        <v>925</v>
      </c>
      <c r="E431" s="337">
        <v>52204</v>
      </c>
    </row>
    <row r="432" spans="2:5">
      <c r="B432" s="337" t="s">
        <v>1352</v>
      </c>
      <c r="C432" s="299" t="s">
        <v>1363</v>
      </c>
      <c r="D432" s="299" t="s">
        <v>925</v>
      </c>
      <c r="E432" s="347">
        <v>45501</v>
      </c>
    </row>
    <row r="433" spans="1:10">
      <c r="A433" s="380"/>
      <c r="B433" s="337" t="s">
        <v>1350</v>
      </c>
      <c r="C433" s="299" t="s">
        <v>1363</v>
      </c>
      <c r="D433" s="299" t="s">
        <v>925</v>
      </c>
      <c r="E433" s="347">
        <v>45401</v>
      </c>
    </row>
    <row r="434" spans="1:10" ht="25.5">
      <c r="A434" s="380"/>
      <c r="B434" s="337" t="s">
        <v>1347</v>
      </c>
      <c r="C434" s="299" t="s">
        <v>1363</v>
      </c>
      <c r="D434" s="299" t="s">
        <v>926</v>
      </c>
      <c r="E434" s="347">
        <v>45300</v>
      </c>
    </row>
    <row r="435" spans="1:10">
      <c r="A435" s="380"/>
      <c r="B435" s="326" t="s">
        <v>772</v>
      </c>
      <c r="C435" s="322" t="s">
        <v>1223</v>
      </c>
      <c r="D435" s="299" t="s">
        <v>926</v>
      </c>
      <c r="E435" s="373">
        <v>53300</v>
      </c>
    </row>
    <row r="436" spans="1:10">
      <c r="A436" s="380"/>
      <c r="B436" s="296" t="s">
        <v>1120</v>
      </c>
      <c r="C436" s="322" t="s">
        <v>1223</v>
      </c>
      <c r="D436" s="322" t="s">
        <v>925</v>
      </c>
      <c r="E436" s="337">
        <v>51113</v>
      </c>
      <c r="I436" s="299"/>
      <c r="J436" s="300"/>
    </row>
    <row r="437" spans="1:10">
      <c r="A437" s="380"/>
      <c r="B437" s="296" t="s">
        <v>1121</v>
      </c>
      <c r="C437" s="322" t="s">
        <v>1223</v>
      </c>
      <c r="D437" s="322" t="s">
        <v>925</v>
      </c>
      <c r="E437" s="11">
        <v>51303</v>
      </c>
    </row>
    <row r="438" spans="1:10">
      <c r="A438" s="380"/>
      <c r="B438" s="296" t="s">
        <v>1122</v>
      </c>
      <c r="C438" s="322" t="s">
        <v>1223</v>
      </c>
      <c r="D438" s="322" t="s">
        <v>925</v>
      </c>
      <c r="E438" s="11">
        <v>51302</v>
      </c>
    </row>
    <row r="439" spans="1:10">
      <c r="A439" s="380"/>
      <c r="B439" s="296" t="s">
        <v>1123</v>
      </c>
      <c r="C439" s="322" t="s">
        <v>1223</v>
      </c>
      <c r="D439" s="322" t="s">
        <v>925</v>
      </c>
      <c r="E439" s="337">
        <v>53301</v>
      </c>
    </row>
    <row r="440" spans="1:10">
      <c r="A440" s="380"/>
      <c r="B440" s="326" t="s">
        <v>771</v>
      </c>
      <c r="C440" s="322" t="s">
        <v>1223</v>
      </c>
      <c r="D440" s="299" t="s">
        <v>926</v>
      </c>
      <c r="E440" s="373">
        <v>53200</v>
      </c>
    </row>
    <row r="441" spans="1:10">
      <c r="A441" s="380"/>
      <c r="B441" s="296" t="s">
        <v>1124</v>
      </c>
      <c r="C441" s="322" t="s">
        <v>1223</v>
      </c>
      <c r="D441" s="322" t="s">
        <v>925</v>
      </c>
      <c r="E441" s="337">
        <v>58101</v>
      </c>
    </row>
    <row r="442" spans="1:10">
      <c r="A442" s="380"/>
      <c r="B442" s="326" t="s">
        <v>640</v>
      </c>
      <c r="C442" s="299" t="s">
        <v>922</v>
      </c>
      <c r="D442" s="299" t="s">
        <v>925</v>
      </c>
      <c r="E442" s="371">
        <v>231</v>
      </c>
    </row>
    <row r="443" spans="1:10">
      <c r="A443" s="380"/>
      <c r="B443" s="326" t="s">
        <v>627</v>
      </c>
      <c r="C443" s="299" t="s">
        <v>922</v>
      </c>
      <c r="D443" s="299" t="s">
        <v>926</v>
      </c>
      <c r="E443" s="371">
        <v>230</v>
      </c>
    </row>
    <row r="444" spans="1:10">
      <c r="A444" s="380"/>
      <c r="B444" s="326" t="s">
        <v>716</v>
      </c>
      <c r="C444" s="299" t="s">
        <v>922</v>
      </c>
      <c r="D444" s="299" t="s">
        <v>926</v>
      </c>
      <c r="E444" s="371">
        <v>520</v>
      </c>
    </row>
    <row r="445" spans="1:10">
      <c r="A445" s="380"/>
      <c r="B445" s="296" t="s">
        <v>1125</v>
      </c>
      <c r="C445" s="322" t="s">
        <v>1223</v>
      </c>
      <c r="D445" s="322" t="s">
        <v>925</v>
      </c>
      <c r="E445" s="337">
        <v>56204</v>
      </c>
    </row>
    <row r="446" spans="1:10">
      <c r="A446" s="380"/>
      <c r="B446" s="511" t="s">
        <v>671</v>
      </c>
      <c r="C446" s="322" t="s">
        <v>1223</v>
      </c>
      <c r="D446" s="322" t="s">
        <v>927</v>
      </c>
      <c r="E446" s="377">
        <v>57000</v>
      </c>
    </row>
    <row r="447" spans="1:10">
      <c r="A447" s="380"/>
      <c r="B447" s="296" t="s">
        <v>1126</v>
      </c>
      <c r="C447" s="322" t="s">
        <v>1223</v>
      </c>
      <c r="D447" s="322" t="s">
        <v>925</v>
      </c>
      <c r="E447" s="337">
        <v>55201</v>
      </c>
    </row>
    <row r="448" spans="1:10">
      <c r="A448" s="380"/>
      <c r="B448" s="326" t="s">
        <v>683</v>
      </c>
      <c r="C448" s="322" t="s">
        <v>1223</v>
      </c>
      <c r="D448" s="299" t="s">
        <v>926</v>
      </c>
      <c r="E448" s="373">
        <v>58400</v>
      </c>
    </row>
    <row r="449" spans="1:5">
      <c r="A449" s="380"/>
      <c r="B449" s="296" t="s">
        <v>1127</v>
      </c>
      <c r="C449" s="322" t="s">
        <v>1223</v>
      </c>
      <c r="D449" s="322" t="s">
        <v>925</v>
      </c>
      <c r="E449" s="337">
        <v>53205</v>
      </c>
    </row>
    <row r="450" spans="1:5">
      <c r="A450" s="380"/>
      <c r="B450" s="337" t="s">
        <v>1359</v>
      </c>
      <c r="C450" s="299" t="s">
        <v>1363</v>
      </c>
      <c r="D450" s="299" t="s">
        <v>925</v>
      </c>
      <c r="E450" s="347">
        <v>46202</v>
      </c>
    </row>
    <row r="451" spans="1:5">
      <c r="A451" s="380"/>
      <c r="B451" s="511" t="s">
        <v>619</v>
      </c>
      <c r="C451" s="322" t="s">
        <v>917</v>
      </c>
      <c r="D451" s="322" t="s">
        <v>927</v>
      </c>
      <c r="E451" s="374">
        <v>13</v>
      </c>
    </row>
    <row r="452" spans="1:5">
      <c r="A452" s="380"/>
      <c r="B452" s="337" t="s">
        <v>1229</v>
      </c>
      <c r="C452" s="299" t="s">
        <v>1363</v>
      </c>
      <c r="D452" s="299" t="s">
        <v>925</v>
      </c>
      <c r="E452" s="347">
        <v>41103</v>
      </c>
    </row>
    <row r="453" spans="1:5">
      <c r="A453" s="380"/>
      <c r="B453" s="326" t="s">
        <v>729</v>
      </c>
      <c r="C453" s="299" t="s">
        <v>922</v>
      </c>
      <c r="D453" s="299" t="s">
        <v>925</v>
      </c>
      <c r="E453" s="371">
        <v>431</v>
      </c>
    </row>
    <row r="454" spans="1:5">
      <c r="A454" s="380"/>
      <c r="B454" s="326" t="s">
        <v>625</v>
      </c>
      <c r="C454" s="299" t="s">
        <v>922</v>
      </c>
      <c r="D454" s="299" t="s">
        <v>926</v>
      </c>
      <c r="E454" s="371">
        <v>210</v>
      </c>
    </row>
    <row r="455" spans="1:5">
      <c r="A455" s="380"/>
      <c r="B455" s="326" t="s">
        <v>720</v>
      </c>
      <c r="C455" s="299" t="s">
        <v>922</v>
      </c>
      <c r="D455" s="299" t="s">
        <v>925</v>
      </c>
      <c r="E455" s="371">
        <v>121</v>
      </c>
    </row>
    <row r="456" spans="1:5">
      <c r="A456" s="380"/>
      <c r="B456" s="511" t="s">
        <v>1415</v>
      </c>
      <c r="C456" s="322" t="s">
        <v>1223</v>
      </c>
      <c r="D456" s="322" t="s">
        <v>927</v>
      </c>
      <c r="E456" s="377">
        <v>53000</v>
      </c>
    </row>
    <row r="457" spans="1:5">
      <c r="A457" s="380"/>
      <c r="B457" s="511" t="s">
        <v>756</v>
      </c>
      <c r="C457" s="322" t="s">
        <v>1223</v>
      </c>
      <c r="D457" s="322" t="s">
        <v>927</v>
      </c>
      <c r="E457" s="377">
        <v>54000</v>
      </c>
    </row>
    <row r="458" spans="1:5">
      <c r="A458" s="380"/>
      <c r="B458" s="296" t="s">
        <v>1128</v>
      </c>
      <c r="C458" s="322" t="s">
        <v>1223</v>
      </c>
      <c r="D458" s="322" t="s">
        <v>925</v>
      </c>
      <c r="E458" s="337">
        <v>58401</v>
      </c>
    </row>
    <row r="459" spans="1:5">
      <c r="A459" s="380"/>
      <c r="B459" s="516" t="s">
        <v>1522</v>
      </c>
      <c r="C459" s="299" t="s">
        <v>1363</v>
      </c>
      <c r="D459" s="299" t="s">
        <v>925</v>
      </c>
      <c r="E459" s="518">
        <v>44250</v>
      </c>
    </row>
    <row r="460" spans="1:5">
      <c r="A460" s="380"/>
      <c r="B460" s="516" t="s">
        <v>1521</v>
      </c>
      <c r="C460" s="299" t="s">
        <v>1363</v>
      </c>
      <c r="D460" s="299" t="s">
        <v>925</v>
      </c>
      <c r="E460" s="518">
        <v>43250</v>
      </c>
    </row>
    <row r="461" spans="1:5">
      <c r="A461" s="380"/>
      <c r="B461" s="296" t="s">
        <v>1129</v>
      </c>
      <c r="C461" s="322" t="s">
        <v>1223</v>
      </c>
      <c r="D461" s="322" t="s">
        <v>925</v>
      </c>
      <c r="E461" s="337">
        <v>58310</v>
      </c>
    </row>
    <row r="462" spans="1:5">
      <c r="A462" s="380"/>
      <c r="B462" s="337" t="s">
        <v>1478</v>
      </c>
      <c r="C462" s="382" t="s">
        <v>1223</v>
      </c>
      <c r="D462" s="382" t="s">
        <v>925</v>
      </c>
      <c r="E462" s="383">
        <v>58315</v>
      </c>
    </row>
    <row r="463" spans="1:5">
      <c r="A463" s="380"/>
      <c r="B463" s="296" t="s">
        <v>1130</v>
      </c>
      <c r="C463" s="322" t="s">
        <v>1223</v>
      </c>
      <c r="D463" s="322" t="s">
        <v>925</v>
      </c>
      <c r="E463" s="337">
        <v>56403</v>
      </c>
    </row>
    <row r="464" spans="1:5">
      <c r="A464" s="380"/>
      <c r="B464" s="348" t="s">
        <v>1296</v>
      </c>
      <c r="C464" s="299" t="s">
        <v>1363</v>
      </c>
      <c r="D464" s="299" t="s">
        <v>925</v>
      </c>
      <c r="E464" s="347">
        <v>41980</v>
      </c>
    </row>
    <row r="465" spans="1:5">
      <c r="A465" s="380"/>
      <c r="B465" s="337" t="s">
        <v>1354</v>
      </c>
      <c r="C465" s="299" t="s">
        <v>1363</v>
      </c>
      <c r="D465" s="299" t="s">
        <v>925</v>
      </c>
      <c r="E465" s="347">
        <v>46101</v>
      </c>
    </row>
    <row r="466" spans="1:5">
      <c r="A466" s="380"/>
      <c r="B466" s="346" t="s">
        <v>734</v>
      </c>
      <c r="C466" s="342" t="s">
        <v>919</v>
      </c>
      <c r="D466" s="322" t="s">
        <v>927</v>
      </c>
      <c r="E466" s="375">
        <v>10</v>
      </c>
    </row>
    <row r="467" spans="1:5">
      <c r="A467" s="380"/>
      <c r="B467" s="296" t="s">
        <v>1131</v>
      </c>
      <c r="C467" s="322" t="s">
        <v>1223</v>
      </c>
      <c r="D467" s="322" t="s">
        <v>925</v>
      </c>
      <c r="E467" s="337">
        <v>51201</v>
      </c>
    </row>
    <row r="468" spans="1:5">
      <c r="A468" s="380"/>
      <c r="B468" s="296" t="s">
        <v>673</v>
      </c>
      <c r="C468" s="322" t="s">
        <v>1223</v>
      </c>
      <c r="D468" s="322" t="s">
        <v>925</v>
      </c>
      <c r="E468" s="337">
        <v>51110</v>
      </c>
    </row>
    <row r="469" spans="1:5">
      <c r="A469" s="380"/>
      <c r="B469" s="348" t="s">
        <v>1285</v>
      </c>
      <c r="C469" s="299" t="s">
        <v>1363</v>
      </c>
      <c r="D469" s="299" t="s">
        <v>925</v>
      </c>
      <c r="E469" s="347">
        <v>41901</v>
      </c>
    </row>
    <row r="470" spans="1:5">
      <c r="A470" s="380"/>
      <c r="B470" s="296" t="s">
        <v>1132</v>
      </c>
      <c r="C470" s="322" t="s">
        <v>1223</v>
      </c>
      <c r="D470" s="322" t="s">
        <v>925</v>
      </c>
      <c r="E470" s="337">
        <v>54602</v>
      </c>
    </row>
    <row r="471" spans="1:5">
      <c r="A471" s="380"/>
      <c r="B471" s="326" t="s">
        <v>676</v>
      </c>
      <c r="C471" s="322" t="s">
        <v>1223</v>
      </c>
      <c r="D471" s="299" t="s">
        <v>926</v>
      </c>
      <c r="E471" s="373">
        <v>54600</v>
      </c>
    </row>
    <row r="472" spans="1:5">
      <c r="A472" s="380"/>
      <c r="B472" s="296" t="s">
        <v>1133</v>
      </c>
      <c r="C472" s="322" t="s">
        <v>1223</v>
      </c>
      <c r="D472" s="322" t="s">
        <v>925</v>
      </c>
      <c r="E472" s="337">
        <v>54603</v>
      </c>
    </row>
    <row r="473" spans="1:5">
      <c r="A473" s="380"/>
      <c r="B473" s="296" t="s">
        <v>1134</v>
      </c>
      <c r="C473" s="322" t="s">
        <v>1223</v>
      </c>
      <c r="D473" s="322" t="s">
        <v>925</v>
      </c>
      <c r="E473" s="337">
        <v>54601</v>
      </c>
    </row>
    <row r="474" spans="1:5">
      <c r="A474" s="380"/>
      <c r="B474" s="326" t="s">
        <v>777</v>
      </c>
      <c r="C474" s="322" t="s">
        <v>1223</v>
      </c>
      <c r="D474" s="299" t="s">
        <v>926</v>
      </c>
      <c r="E474" s="373">
        <v>54300</v>
      </c>
    </row>
    <row r="475" spans="1:5">
      <c r="A475" s="380"/>
      <c r="B475" s="337" t="s">
        <v>1301</v>
      </c>
      <c r="C475" s="299" t="s">
        <v>1363</v>
      </c>
      <c r="D475" s="299" t="s">
        <v>925</v>
      </c>
      <c r="E475" s="347">
        <v>42201</v>
      </c>
    </row>
    <row r="476" spans="1:5">
      <c r="A476" s="380"/>
      <c r="B476" s="348" t="s">
        <v>1300</v>
      </c>
      <c r="C476" s="299" t="s">
        <v>1363</v>
      </c>
      <c r="D476" s="299" t="s">
        <v>926</v>
      </c>
      <c r="E476" s="347">
        <v>42200</v>
      </c>
    </row>
    <row r="477" spans="1:5">
      <c r="A477" s="380"/>
      <c r="B477" s="337" t="s">
        <v>1308</v>
      </c>
      <c r="C477" s="299" t="s">
        <v>1363</v>
      </c>
      <c r="D477" s="299" t="s">
        <v>926</v>
      </c>
      <c r="E477" s="347">
        <v>43200</v>
      </c>
    </row>
    <row r="478" spans="1:5">
      <c r="A478" s="380"/>
      <c r="B478" s="337" t="s">
        <v>1308</v>
      </c>
      <c r="C478" s="299" t="s">
        <v>1363</v>
      </c>
      <c r="D478" s="299" t="s">
        <v>925</v>
      </c>
      <c r="E478" s="347">
        <v>43201</v>
      </c>
    </row>
    <row r="479" spans="1:5" ht="25.5">
      <c r="A479" s="380"/>
      <c r="B479" s="348" t="s">
        <v>1323</v>
      </c>
      <c r="C479" s="299" t="s">
        <v>1363</v>
      </c>
      <c r="D479" s="299" t="s">
        <v>926</v>
      </c>
      <c r="E479" s="347">
        <v>44300</v>
      </c>
    </row>
    <row r="480" spans="1:5" ht="25.5">
      <c r="A480" s="380"/>
      <c r="B480" s="337" t="s">
        <v>1323</v>
      </c>
      <c r="C480" s="299" t="s">
        <v>1363</v>
      </c>
      <c r="D480" s="299" t="s">
        <v>925</v>
      </c>
      <c r="E480" s="347">
        <v>44301</v>
      </c>
    </row>
    <row r="481" spans="1:5" ht="25.5">
      <c r="A481" s="380"/>
      <c r="B481" s="348" t="s">
        <v>1324</v>
      </c>
      <c r="C481" s="299" t="s">
        <v>1363</v>
      </c>
      <c r="D481" s="299" t="s">
        <v>926</v>
      </c>
      <c r="E481" s="347">
        <v>44500</v>
      </c>
    </row>
    <row r="482" spans="1:5" ht="25.5">
      <c r="A482" s="380"/>
      <c r="B482" s="348" t="s">
        <v>1324</v>
      </c>
      <c r="C482" s="299" t="s">
        <v>1363</v>
      </c>
      <c r="D482" s="299" t="s">
        <v>925</v>
      </c>
      <c r="E482" s="347">
        <v>44501</v>
      </c>
    </row>
    <row r="483" spans="1:5" ht="25.5">
      <c r="A483" s="380"/>
      <c r="B483" s="348" t="s">
        <v>1325</v>
      </c>
      <c r="C483" s="299" t="s">
        <v>1363</v>
      </c>
      <c r="D483" s="299" t="s">
        <v>925</v>
      </c>
      <c r="E483" s="347">
        <v>44502</v>
      </c>
    </row>
    <row r="484" spans="1:5" ht="25.5">
      <c r="A484" s="380"/>
      <c r="B484" s="337" t="s">
        <v>1326</v>
      </c>
      <c r="C484" s="299" t="s">
        <v>1363</v>
      </c>
      <c r="D484" s="299" t="s">
        <v>926</v>
      </c>
      <c r="E484" s="347">
        <v>44600</v>
      </c>
    </row>
    <row r="485" spans="1:5">
      <c r="A485" s="380"/>
      <c r="B485" s="337" t="s">
        <v>1310</v>
      </c>
      <c r="C485" s="299" t="s">
        <v>1363</v>
      </c>
      <c r="D485" s="299" t="s">
        <v>926</v>
      </c>
      <c r="E485" s="347">
        <v>43400</v>
      </c>
    </row>
    <row r="486" spans="1:5">
      <c r="A486" s="380"/>
      <c r="B486" s="326" t="s">
        <v>730</v>
      </c>
      <c r="C486" s="299" t="s">
        <v>922</v>
      </c>
      <c r="D486" s="299" t="s">
        <v>925</v>
      </c>
      <c r="E486" s="371">
        <v>432</v>
      </c>
    </row>
    <row r="487" spans="1:5">
      <c r="A487" s="380"/>
      <c r="B487" s="326" t="s">
        <v>818</v>
      </c>
      <c r="C487" s="299" t="s">
        <v>923</v>
      </c>
      <c r="D487" s="299" t="s">
        <v>926</v>
      </c>
      <c r="E487" s="376">
        <v>5100</v>
      </c>
    </row>
    <row r="488" spans="1:5">
      <c r="A488" s="380"/>
      <c r="B488" s="296" t="s">
        <v>1135</v>
      </c>
      <c r="C488" s="322" t="s">
        <v>1223</v>
      </c>
      <c r="D488" s="322" t="s">
        <v>925</v>
      </c>
      <c r="E488" s="337">
        <v>51135</v>
      </c>
    </row>
    <row r="489" spans="1:5" ht="25.5">
      <c r="A489" s="380"/>
      <c r="B489" s="348" t="s">
        <v>1330</v>
      </c>
      <c r="C489" s="299" t="s">
        <v>1363</v>
      </c>
      <c r="D489" s="299" t="s">
        <v>926</v>
      </c>
      <c r="E489" s="347">
        <v>44900</v>
      </c>
    </row>
    <row r="490" spans="1:5" ht="25.5">
      <c r="A490" s="380"/>
      <c r="B490" s="337" t="s">
        <v>1330</v>
      </c>
      <c r="C490" s="299" t="s">
        <v>1363</v>
      </c>
      <c r="D490" s="299" t="s">
        <v>925</v>
      </c>
      <c r="E490" s="347">
        <v>44901</v>
      </c>
    </row>
    <row r="491" spans="1:5" ht="25.5">
      <c r="A491" s="380"/>
      <c r="B491" s="348" t="s">
        <v>1303</v>
      </c>
      <c r="C491" s="299" t="s">
        <v>1363</v>
      </c>
      <c r="D491" s="299" t="s">
        <v>926</v>
      </c>
      <c r="E491" s="347">
        <v>42900</v>
      </c>
    </row>
    <row r="492" spans="1:5" ht="25.5">
      <c r="A492" s="380"/>
      <c r="B492" s="337" t="s">
        <v>1303</v>
      </c>
      <c r="C492" s="299" t="s">
        <v>1363</v>
      </c>
      <c r="D492" s="299" t="s">
        <v>925</v>
      </c>
      <c r="E492" s="347">
        <v>42901</v>
      </c>
    </row>
    <row r="493" spans="1:5" ht="25.5">
      <c r="A493" s="380"/>
      <c r="B493" s="348" t="s">
        <v>1314</v>
      </c>
      <c r="C493" s="299" t="s">
        <v>1363</v>
      </c>
      <c r="D493" s="299" t="s">
        <v>926</v>
      </c>
      <c r="E493" s="347">
        <v>43900</v>
      </c>
    </row>
    <row r="494" spans="1:5" ht="25.5">
      <c r="A494" s="380"/>
      <c r="B494" s="337" t="s">
        <v>1314</v>
      </c>
      <c r="C494" s="299" t="s">
        <v>1363</v>
      </c>
      <c r="D494" s="299" t="s">
        <v>925</v>
      </c>
      <c r="E494" s="347">
        <v>43901</v>
      </c>
    </row>
    <row r="495" spans="1:5">
      <c r="A495" s="380"/>
      <c r="B495" s="337" t="s">
        <v>1361</v>
      </c>
      <c r="C495" s="299" t="s">
        <v>1363</v>
      </c>
      <c r="D495" s="299" t="s">
        <v>926</v>
      </c>
      <c r="E495" s="347">
        <v>46600</v>
      </c>
    </row>
    <row r="496" spans="1:5">
      <c r="A496" s="380"/>
      <c r="B496" s="348" t="s">
        <v>1282</v>
      </c>
      <c r="C496" s="299" t="s">
        <v>1363</v>
      </c>
      <c r="D496" s="299" t="s">
        <v>926</v>
      </c>
      <c r="E496" s="347">
        <v>41800</v>
      </c>
    </row>
    <row r="497" spans="1:5">
      <c r="A497" s="380"/>
      <c r="B497" s="348" t="s">
        <v>1280</v>
      </c>
      <c r="C497" s="299" t="s">
        <v>1363</v>
      </c>
      <c r="D497" s="299" t="s">
        <v>925</v>
      </c>
      <c r="E497" s="347">
        <v>41750</v>
      </c>
    </row>
    <row r="498" spans="1:5">
      <c r="A498" s="380"/>
      <c r="B498" s="337" t="s">
        <v>1315</v>
      </c>
      <c r="C498" s="299" t="s">
        <v>1363</v>
      </c>
      <c r="D498" s="299" t="s">
        <v>927</v>
      </c>
      <c r="E498" s="347">
        <v>44000</v>
      </c>
    </row>
    <row r="499" spans="1:5">
      <c r="A499" s="380"/>
      <c r="B499" s="348" t="s">
        <v>1297</v>
      </c>
      <c r="C499" s="299" t="s">
        <v>1363</v>
      </c>
      <c r="D499" s="299" t="s">
        <v>927</v>
      </c>
      <c r="E499" s="347">
        <v>42000</v>
      </c>
    </row>
    <row r="500" spans="1:5" ht="25.5">
      <c r="A500" s="380"/>
      <c r="B500" s="348" t="s">
        <v>1236</v>
      </c>
      <c r="C500" s="299" t="s">
        <v>1363</v>
      </c>
      <c r="D500" s="299" t="s">
        <v>926</v>
      </c>
      <c r="E500" s="347">
        <v>41200</v>
      </c>
    </row>
    <row r="501" spans="1:5">
      <c r="A501" s="380"/>
      <c r="B501" s="337" t="s">
        <v>1225</v>
      </c>
      <c r="C501" s="299" t="s">
        <v>1363</v>
      </c>
      <c r="D501" s="299" t="s">
        <v>927</v>
      </c>
      <c r="E501" s="347">
        <v>41000</v>
      </c>
    </row>
    <row r="502" spans="1:5">
      <c r="A502" s="380"/>
      <c r="B502" s="348" t="s">
        <v>1304</v>
      </c>
      <c r="C502" s="299" t="s">
        <v>1363</v>
      </c>
      <c r="D502" s="299" t="s">
        <v>927</v>
      </c>
      <c r="E502" s="347">
        <v>43000</v>
      </c>
    </row>
    <row r="503" spans="1:5">
      <c r="A503" s="380"/>
      <c r="B503" s="348" t="s">
        <v>1329</v>
      </c>
      <c r="C503" s="299" t="s">
        <v>1363</v>
      </c>
      <c r="D503" s="299" t="s">
        <v>926</v>
      </c>
      <c r="E503" s="347">
        <v>44800</v>
      </c>
    </row>
    <row r="504" spans="1:5">
      <c r="A504" s="380"/>
      <c r="B504" s="348" t="s">
        <v>1329</v>
      </c>
      <c r="C504" s="299" t="s">
        <v>1363</v>
      </c>
      <c r="D504" s="299" t="s">
        <v>926</v>
      </c>
      <c r="E504" s="347">
        <v>44800</v>
      </c>
    </row>
    <row r="505" spans="1:5">
      <c r="A505" s="380"/>
      <c r="B505" s="348" t="s">
        <v>1302</v>
      </c>
      <c r="C505" s="299" t="s">
        <v>1363</v>
      </c>
      <c r="D505" s="299" t="s">
        <v>926</v>
      </c>
      <c r="E505" s="347">
        <v>42800</v>
      </c>
    </row>
    <row r="506" spans="1:5">
      <c r="A506" s="380"/>
      <c r="B506" s="348" t="s">
        <v>1302</v>
      </c>
      <c r="C506" s="299" t="s">
        <v>1363</v>
      </c>
      <c r="D506" s="299" t="s">
        <v>926</v>
      </c>
      <c r="E506" s="347">
        <v>42800</v>
      </c>
    </row>
    <row r="507" spans="1:5">
      <c r="A507" s="380"/>
      <c r="B507" s="337" t="s">
        <v>1242</v>
      </c>
      <c r="C507" s="299" t="s">
        <v>1363</v>
      </c>
      <c r="D507" s="299" t="s">
        <v>925</v>
      </c>
      <c r="E507" s="347">
        <v>41280</v>
      </c>
    </row>
    <row r="508" spans="1:5">
      <c r="A508" s="380"/>
      <c r="B508" s="337" t="s">
        <v>1313</v>
      </c>
      <c r="C508" s="299" t="s">
        <v>1363</v>
      </c>
      <c r="D508" s="299" t="s">
        <v>926</v>
      </c>
      <c r="E508" s="347">
        <v>43800</v>
      </c>
    </row>
    <row r="509" spans="1:5">
      <c r="A509" s="380"/>
      <c r="B509" s="337" t="s">
        <v>1313</v>
      </c>
      <c r="C509" s="299" t="s">
        <v>1363</v>
      </c>
      <c r="D509" s="299" t="s">
        <v>925</v>
      </c>
      <c r="E509" s="347">
        <v>43801</v>
      </c>
    </row>
    <row r="510" spans="1:5">
      <c r="A510" s="380"/>
      <c r="B510" s="337" t="s">
        <v>1306</v>
      </c>
      <c r="C510" s="299" t="s">
        <v>1363</v>
      </c>
      <c r="D510" s="299" t="s">
        <v>925</v>
      </c>
      <c r="E510" s="347">
        <v>43102</v>
      </c>
    </row>
    <row r="511" spans="1:5">
      <c r="A511" s="380"/>
      <c r="B511" s="296" t="s">
        <v>1136</v>
      </c>
      <c r="C511" s="322" t="s">
        <v>1223</v>
      </c>
      <c r="D511" s="322" t="s">
        <v>925</v>
      </c>
      <c r="E511" s="337">
        <v>57403</v>
      </c>
    </row>
    <row r="512" spans="1:5">
      <c r="A512" s="380"/>
      <c r="B512" s="296" t="s">
        <v>1137</v>
      </c>
      <c r="C512" s="322" t="s">
        <v>1223</v>
      </c>
      <c r="D512" s="322" t="s">
        <v>925</v>
      </c>
      <c r="E512" s="337">
        <v>54205</v>
      </c>
    </row>
    <row r="513" spans="1:5">
      <c r="A513" s="380"/>
      <c r="B513" s="296" t="s">
        <v>1496</v>
      </c>
      <c r="C513" s="322" t="s">
        <v>924</v>
      </c>
      <c r="D513" s="322" t="s">
        <v>927</v>
      </c>
      <c r="E513" s="337">
        <v>3000</v>
      </c>
    </row>
    <row r="514" spans="1:5">
      <c r="A514" s="380"/>
      <c r="B514" s="296" t="s">
        <v>1138</v>
      </c>
      <c r="C514" s="322" t="s">
        <v>1223</v>
      </c>
      <c r="D514" s="322" t="s">
        <v>925</v>
      </c>
      <c r="E514" s="337">
        <v>54201</v>
      </c>
    </row>
    <row r="515" spans="1:5">
      <c r="A515" s="380"/>
      <c r="B515" s="296" t="s">
        <v>1139</v>
      </c>
      <c r="C515" s="322" t="s">
        <v>1223</v>
      </c>
      <c r="D515" s="322" t="s">
        <v>925</v>
      </c>
      <c r="E515" s="337">
        <v>51134</v>
      </c>
    </row>
    <row r="516" spans="1:5">
      <c r="A516" s="380"/>
      <c r="B516" s="326" t="s">
        <v>639</v>
      </c>
      <c r="C516" s="299" t="s">
        <v>922</v>
      </c>
      <c r="D516" s="299" t="s">
        <v>925</v>
      </c>
      <c r="E516" s="371">
        <v>223</v>
      </c>
    </row>
    <row r="517" spans="1:5">
      <c r="A517" s="380"/>
      <c r="B517" s="326" t="s">
        <v>644</v>
      </c>
      <c r="C517" s="299" t="s">
        <v>922</v>
      </c>
      <c r="D517" s="299" t="s">
        <v>925</v>
      </c>
      <c r="E517" s="371">
        <v>313</v>
      </c>
    </row>
    <row r="518" spans="1:5">
      <c r="A518" s="380"/>
      <c r="B518" s="296" t="s">
        <v>1140</v>
      </c>
      <c r="C518" s="322" t="s">
        <v>1223</v>
      </c>
      <c r="D518" s="322" t="s">
        <v>925</v>
      </c>
      <c r="E518" s="337">
        <v>51115</v>
      </c>
    </row>
    <row r="519" spans="1:5">
      <c r="A519" s="380"/>
      <c r="B519" s="326" t="s">
        <v>760</v>
      </c>
      <c r="C519" s="322" t="s">
        <v>1223</v>
      </c>
      <c r="D519" s="299" t="s">
        <v>926</v>
      </c>
      <c r="E519" s="373">
        <v>51100</v>
      </c>
    </row>
    <row r="520" spans="1:5">
      <c r="A520" s="380"/>
      <c r="B520" s="337" t="s">
        <v>1348</v>
      </c>
      <c r="C520" s="299" t="s">
        <v>1363</v>
      </c>
      <c r="D520" s="299" t="s">
        <v>925</v>
      </c>
      <c r="E520" s="347">
        <v>45301</v>
      </c>
    </row>
    <row r="521" spans="1:5">
      <c r="A521" s="380"/>
      <c r="B521" s="337" t="s">
        <v>1239</v>
      </c>
      <c r="C521" s="299" t="s">
        <v>1363</v>
      </c>
      <c r="D521" s="299" t="s">
        <v>925</v>
      </c>
      <c r="E521" s="347">
        <v>41220</v>
      </c>
    </row>
    <row r="522" spans="1:5">
      <c r="A522" s="380"/>
      <c r="B522" s="348" t="s">
        <v>1231</v>
      </c>
      <c r="C522" s="299" t="s">
        <v>1363</v>
      </c>
      <c r="D522" s="299" t="s">
        <v>925</v>
      </c>
      <c r="E522" s="347">
        <v>41120</v>
      </c>
    </row>
    <row r="523" spans="1:5">
      <c r="A523" s="380"/>
      <c r="B523" s="326" t="s">
        <v>801</v>
      </c>
      <c r="C523" s="299" t="s">
        <v>923</v>
      </c>
      <c r="D523" s="299" t="s">
        <v>926</v>
      </c>
      <c r="E523" s="376">
        <v>2300</v>
      </c>
    </row>
    <row r="524" spans="1:5">
      <c r="A524" s="380"/>
      <c r="B524" s="326" t="s">
        <v>806</v>
      </c>
      <c r="C524" s="299" t="s">
        <v>923</v>
      </c>
      <c r="D524" s="299" t="s">
        <v>926</v>
      </c>
      <c r="E524" s="376">
        <v>3300</v>
      </c>
    </row>
    <row r="525" spans="1:5">
      <c r="A525" s="380"/>
      <c r="B525" s="326" t="s">
        <v>811</v>
      </c>
      <c r="C525" s="299" t="s">
        <v>923</v>
      </c>
      <c r="D525" s="299" t="s">
        <v>926</v>
      </c>
      <c r="E525" s="376">
        <v>4300</v>
      </c>
    </row>
    <row r="526" spans="1:5">
      <c r="A526" s="380"/>
      <c r="B526" s="296" t="s">
        <v>1141</v>
      </c>
      <c r="C526" s="322" t="s">
        <v>1223</v>
      </c>
      <c r="D526" s="322" t="s">
        <v>925</v>
      </c>
      <c r="E526" s="337">
        <v>54501</v>
      </c>
    </row>
    <row r="527" spans="1:5">
      <c r="A527" s="380"/>
      <c r="B527" s="326" t="s">
        <v>633</v>
      </c>
      <c r="C527" s="299" t="s">
        <v>922</v>
      </c>
      <c r="D527" s="299" t="s">
        <v>926</v>
      </c>
      <c r="E527" s="371">
        <v>510</v>
      </c>
    </row>
    <row r="528" spans="1:5">
      <c r="A528" s="380"/>
      <c r="B528" s="326" t="s">
        <v>650</v>
      </c>
      <c r="C528" s="299" t="s">
        <v>922</v>
      </c>
      <c r="D528" s="299" t="s">
        <v>925</v>
      </c>
      <c r="E528" s="371">
        <v>512</v>
      </c>
    </row>
    <row r="529" spans="1:5">
      <c r="A529" s="380"/>
      <c r="B529" s="346" t="s">
        <v>668</v>
      </c>
      <c r="C529" s="342" t="s">
        <v>924</v>
      </c>
      <c r="D529" s="322" t="s">
        <v>927</v>
      </c>
      <c r="E529" s="372">
        <v>2900</v>
      </c>
    </row>
    <row r="530" spans="1:5" ht="25.5">
      <c r="A530" s="380"/>
      <c r="B530" s="296" t="s">
        <v>1142</v>
      </c>
      <c r="C530" s="322" t="s">
        <v>1223</v>
      </c>
      <c r="D530" s="322" t="s">
        <v>925</v>
      </c>
      <c r="E530" s="337">
        <v>55950</v>
      </c>
    </row>
    <row r="531" spans="1:5" ht="25.5">
      <c r="A531" s="380"/>
      <c r="B531" s="296" t="s">
        <v>1143</v>
      </c>
      <c r="C531" s="322" t="s">
        <v>1223</v>
      </c>
      <c r="D531" s="322" t="s">
        <v>925</v>
      </c>
      <c r="E531" s="337">
        <v>55910</v>
      </c>
    </row>
    <row r="532" spans="1:5">
      <c r="A532" s="380"/>
      <c r="B532" s="296" t="s">
        <v>1144</v>
      </c>
      <c r="C532" s="322" t="s">
        <v>1223</v>
      </c>
      <c r="D532" s="322" t="s">
        <v>925</v>
      </c>
      <c r="E532" s="337">
        <v>51322</v>
      </c>
    </row>
    <row r="533" spans="1:5">
      <c r="A533" s="380"/>
      <c r="B533" s="296" t="s">
        <v>1145</v>
      </c>
      <c r="C533" s="322" t="s">
        <v>1223</v>
      </c>
      <c r="D533" s="322" t="s">
        <v>925</v>
      </c>
      <c r="E533" s="337">
        <v>54405</v>
      </c>
    </row>
    <row r="534" spans="1:5">
      <c r="A534" s="380"/>
      <c r="B534" s="296" t="s">
        <v>1146</v>
      </c>
      <c r="C534" s="322" t="s">
        <v>1223</v>
      </c>
      <c r="D534" s="322" t="s">
        <v>925</v>
      </c>
      <c r="E534" s="337">
        <v>57402</v>
      </c>
    </row>
    <row r="535" spans="1:5">
      <c r="A535" s="380"/>
      <c r="B535" s="296" t="s">
        <v>1147</v>
      </c>
      <c r="C535" s="322" t="s">
        <v>1223</v>
      </c>
      <c r="D535" s="322" t="s">
        <v>925</v>
      </c>
      <c r="E535" s="337">
        <v>53705</v>
      </c>
    </row>
    <row r="536" spans="1:5">
      <c r="A536" s="380"/>
      <c r="B536" s="296" t="s">
        <v>1148</v>
      </c>
      <c r="C536" s="322" t="s">
        <v>1223</v>
      </c>
      <c r="D536" s="322" t="s">
        <v>925</v>
      </c>
      <c r="E536" s="337">
        <v>51111</v>
      </c>
    </row>
    <row r="537" spans="1:5">
      <c r="A537" s="380"/>
      <c r="B537" s="296" t="s">
        <v>1149</v>
      </c>
      <c r="C537" s="322" t="s">
        <v>1223</v>
      </c>
      <c r="D537" s="322" t="s">
        <v>925</v>
      </c>
      <c r="E537" s="11">
        <v>51331</v>
      </c>
    </row>
    <row r="538" spans="1:5">
      <c r="A538" s="380"/>
      <c r="B538" s="296" t="s">
        <v>1150</v>
      </c>
      <c r="C538" s="322" t="s">
        <v>1223</v>
      </c>
      <c r="D538" s="322" t="s">
        <v>925</v>
      </c>
      <c r="E538" s="11">
        <v>51332</v>
      </c>
    </row>
    <row r="539" spans="1:5">
      <c r="A539" s="380"/>
      <c r="B539" s="296" t="s">
        <v>1151</v>
      </c>
      <c r="C539" s="322" t="s">
        <v>1223</v>
      </c>
      <c r="D539" s="322" t="s">
        <v>925</v>
      </c>
      <c r="E539" s="337">
        <v>54202</v>
      </c>
    </row>
    <row r="540" spans="1:5">
      <c r="A540" s="380"/>
      <c r="B540" s="296" t="s">
        <v>1152</v>
      </c>
      <c r="C540" s="322" t="s">
        <v>1223</v>
      </c>
      <c r="D540" s="322" t="s">
        <v>925</v>
      </c>
      <c r="E540" s="337">
        <v>51202</v>
      </c>
    </row>
    <row r="541" spans="1:5">
      <c r="A541" s="380"/>
      <c r="B541" s="346" t="s">
        <v>663</v>
      </c>
      <c r="C541" s="342" t="s">
        <v>924</v>
      </c>
      <c r="D541" s="322" t="s">
        <v>927</v>
      </c>
      <c r="E541" s="372">
        <v>1900</v>
      </c>
    </row>
    <row r="542" spans="1:5">
      <c r="A542" s="380"/>
      <c r="B542" s="296" t="s">
        <v>1153</v>
      </c>
      <c r="C542" s="322" t="s">
        <v>1223</v>
      </c>
      <c r="D542" s="322" t="s">
        <v>925</v>
      </c>
      <c r="E542" s="337">
        <v>53219</v>
      </c>
    </row>
    <row r="543" spans="1:5">
      <c r="A543" s="380"/>
      <c r="B543" s="296" t="s">
        <v>1154</v>
      </c>
      <c r="C543" s="322" t="s">
        <v>1223</v>
      </c>
      <c r="D543" s="322" t="s">
        <v>925</v>
      </c>
      <c r="E543" s="337">
        <v>55702</v>
      </c>
    </row>
    <row r="544" spans="1:5">
      <c r="A544" s="380"/>
      <c r="B544" s="346" t="s">
        <v>653</v>
      </c>
      <c r="C544" s="342" t="s">
        <v>919</v>
      </c>
      <c r="D544" s="322" t="s">
        <v>927</v>
      </c>
      <c r="E544" s="375">
        <v>20</v>
      </c>
    </row>
    <row r="545" spans="1:5">
      <c r="A545" s="380"/>
      <c r="B545" s="346" t="s">
        <v>653</v>
      </c>
      <c r="C545" s="342" t="s">
        <v>924</v>
      </c>
      <c r="D545" s="322" t="s">
        <v>927</v>
      </c>
      <c r="E545" s="372">
        <v>2100</v>
      </c>
    </row>
    <row r="546" spans="1:5">
      <c r="A546" s="380"/>
      <c r="B546" s="337" t="s">
        <v>1360</v>
      </c>
      <c r="C546" s="299" t="s">
        <v>1363</v>
      </c>
      <c r="D546" s="299" t="s">
        <v>926</v>
      </c>
      <c r="E546" s="347">
        <v>46400</v>
      </c>
    </row>
    <row r="547" spans="1:5">
      <c r="A547" s="380"/>
      <c r="B547" s="337" t="s">
        <v>1360</v>
      </c>
      <c r="C547" s="299" t="s">
        <v>1363</v>
      </c>
      <c r="D547" s="299" t="s">
        <v>925</v>
      </c>
      <c r="E547" s="347">
        <v>46401</v>
      </c>
    </row>
    <row r="548" spans="1:5">
      <c r="B548" s="296" t="s">
        <v>1155</v>
      </c>
      <c r="C548" s="322" t="s">
        <v>1223</v>
      </c>
      <c r="D548" s="322" t="s">
        <v>925</v>
      </c>
      <c r="E548" s="337">
        <v>59501</v>
      </c>
    </row>
    <row r="549" spans="1:5">
      <c r="B549" s="296" t="s">
        <v>1156</v>
      </c>
      <c r="C549" s="322" t="s">
        <v>1223</v>
      </c>
      <c r="D549" s="322" t="s">
        <v>925</v>
      </c>
      <c r="E549" s="337">
        <v>58324</v>
      </c>
    </row>
    <row r="550" spans="1:5">
      <c r="B550" s="296" t="s">
        <v>1157</v>
      </c>
      <c r="C550" s="322" t="s">
        <v>1223</v>
      </c>
      <c r="D550" s="322" t="s">
        <v>925</v>
      </c>
      <c r="E550" s="337">
        <v>58313</v>
      </c>
    </row>
    <row r="551" spans="1:5">
      <c r="B551" s="348" t="s">
        <v>1334</v>
      </c>
      <c r="C551" s="299" t="s">
        <v>1363</v>
      </c>
      <c r="D551" s="299" t="s">
        <v>925</v>
      </c>
      <c r="E551" s="347">
        <v>45102</v>
      </c>
    </row>
    <row r="552" spans="1:5">
      <c r="B552" s="296" t="s">
        <v>1158</v>
      </c>
      <c r="C552" s="322" t="s">
        <v>1223</v>
      </c>
      <c r="D552" s="322" t="s">
        <v>925</v>
      </c>
      <c r="E552" s="337">
        <v>53202</v>
      </c>
    </row>
    <row r="553" spans="1:5">
      <c r="B553" s="326" t="s">
        <v>724</v>
      </c>
      <c r="C553" s="299" t="s">
        <v>922</v>
      </c>
      <c r="D553" s="299" t="s">
        <v>925</v>
      </c>
      <c r="E553" s="371">
        <v>222</v>
      </c>
    </row>
    <row r="554" spans="1:5">
      <c r="B554" s="511" t="s">
        <v>703</v>
      </c>
      <c r="C554" s="322" t="s">
        <v>917</v>
      </c>
      <c r="D554" s="322" t="s">
        <v>927</v>
      </c>
      <c r="E554" s="374">
        <v>12</v>
      </c>
    </row>
    <row r="555" spans="1:5">
      <c r="B555" s="337" t="s">
        <v>1309</v>
      </c>
      <c r="C555" s="299" t="s">
        <v>1363</v>
      </c>
      <c r="D555" s="299" t="s">
        <v>925</v>
      </c>
      <c r="E555" s="347">
        <v>43202</v>
      </c>
    </row>
    <row r="556" spans="1:5">
      <c r="B556" s="296" t="s">
        <v>1159</v>
      </c>
      <c r="C556" s="322" t="s">
        <v>1223</v>
      </c>
      <c r="D556" s="322" t="s">
        <v>925</v>
      </c>
      <c r="E556" s="337">
        <v>51404</v>
      </c>
    </row>
    <row r="557" spans="1:5">
      <c r="B557" s="296" t="s">
        <v>1160</v>
      </c>
      <c r="C557" s="322" t="s">
        <v>1223</v>
      </c>
      <c r="D557" s="322" t="s">
        <v>925</v>
      </c>
      <c r="E557" s="337">
        <v>51403</v>
      </c>
    </row>
    <row r="558" spans="1:5">
      <c r="B558" s="296" t="s">
        <v>1161</v>
      </c>
      <c r="C558" s="322" t="s">
        <v>1223</v>
      </c>
      <c r="D558" s="322" t="s">
        <v>925</v>
      </c>
      <c r="E558" s="337">
        <v>51406</v>
      </c>
    </row>
    <row r="559" spans="1:5">
      <c r="B559" s="296" t="s">
        <v>1162</v>
      </c>
      <c r="C559" s="322" t="s">
        <v>1223</v>
      </c>
      <c r="D559" s="322" t="s">
        <v>925</v>
      </c>
      <c r="E559" s="337">
        <v>51405</v>
      </c>
    </row>
    <row r="560" spans="1:5">
      <c r="B560" s="296" t="s">
        <v>1163</v>
      </c>
      <c r="C560" s="322" t="s">
        <v>1223</v>
      </c>
      <c r="D560" s="322" t="s">
        <v>925</v>
      </c>
      <c r="E560" s="337">
        <v>51407</v>
      </c>
    </row>
    <row r="561" spans="2:5">
      <c r="B561" s="296" t="s">
        <v>1164</v>
      </c>
      <c r="C561" s="322" t="s">
        <v>1223</v>
      </c>
      <c r="D561" s="322" t="s">
        <v>925</v>
      </c>
      <c r="E561" s="337">
        <v>51401</v>
      </c>
    </row>
    <row r="562" spans="2:5">
      <c r="B562" s="326" t="s">
        <v>674</v>
      </c>
      <c r="C562" s="322" t="s">
        <v>1223</v>
      </c>
      <c r="D562" s="299" t="s">
        <v>926</v>
      </c>
      <c r="E562" s="373">
        <v>51400</v>
      </c>
    </row>
    <row r="563" spans="2:5">
      <c r="B563" s="296" t="s">
        <v>1165</v>
      </c>
      <c r="C563" s="322" t="s">
        <v>1223</v>
      </c>
      <c r="D563" s="322" t="s">
        <v>925</v>
      </c>
      <c r="E563" s="337">
        <v>55204</v>
      </c>
    </row>
    <row r="564" spans="2:5">
      <c r="B564" s="326" t="s">
        <v>816</v>
      </c>
      <c r="C564" s="299" t="s">
        <v>923</v>
      </c>
      <c r="D564" s="299" t="s">
        <v>926</v>
      </c>
      <c r="E564" s="376">
        <v>4800</v>
      </c>
    </row>
    <row r="565" spans="2:5">
      <c r="B565" s="326" t="s">
        <v>797</v>
      </c>
      <c r="C565" s="299" t="s">
        <v>923</v>
      </c>
      <c r="D565" s="299" t="s">
        <v>926</v>
      </c>
      <c r="E565" s="376">
        <v>1800</v>
      </c>
    </row>
    <row r="566" spans="2:5">
      <c r="B566" s="296" t="s">
        <v>1166</v>
      </c>
      <c r="C566" s="322" t="s">
        <v>1223</v>
      </c>
      <c r="D566" s="322" t="s">
        <v>925</v>
      </c>
      <c r="E566" s="337">
        <v>53218</v>
      </c>
    </row>
    <row r="567" spans="2:5">
      <c r="B567" s="508" t="s">
        <v>1502</v>
      </c>
      <c r="C567" s="299" t="s">
        <v>922</v>
      </c>
      <c r="D567" s="299" t="s">
        <v>925</v>
      </c>
      <c r="E567" s="337">
        <v>216</v>
      </c>
    </row>
    <row r="568" spans="2:5">
      <c r="B568" s="337" t="s">
        <v>1278</v>
      </c>
      <c r="C568" s="299" t="s">
        <v>1363</v>
      </c>
      <c r="D568" s="299" t="s">
        <v>925</v>
      </c>
      <c r="E568" s="347">
        <v>41706</v>
      </c>
    </row>
    <row r="569" spans="2:5">
      <c r="B569" s="508" t="s">
        <v>1501</v>
      </c>
      <c r="C569" s="299" t="s">
        <v>922</v>
      </c>
      <c r="D569" s="299" t="s">
        <v>925</v>
      </c>
      <c r="E569" s="371">
        <v>214</v>
      </c>
    </row>
    <row r="570" spans="2:5" ht="25.5">
      <c r="B570" s="296" t="s">
        <v>1167</v>
      </c>
      <c r="C570" s="322" t="s">
        <v>1223</v>
      </c>
      <c r="D570" s="322" t="s">
        <v>925</v>
      </c>
      <c r="E570" s="337">
        <v>55120</v>
      </c>
    </row>
    <row r="571" spans="2:5" ht="38.25">
      <c r="B571" s="296" t="s">
        <v>1168</v>
      </c>
      <c r="C571" s="322" t="s">
        <v>1223</v>
      </c>
      <c r="D571" s="322" t="s">
        <v>925</v>
      </c>
      <c r="E571" s="337">
        <v>55110</v>
      </c>
    </row>
    <row r="572" spans="2:5">
      <c r="B572" s="326" t="s">
        <v>781</v>
      </c>
      <c r="C572" s="322" t="s">
        <v>1223</v>
      </c>
      <c r="D572" s="299" t="s">
        <v>926</v>
      </c>
      <c r="E572" s="373">
        <v>55100</v>
      </c>
    </row>
    <row r="573" spans="2:5">
      <c r="B573" s="296" t="s">
        <v>1169</v>
      </c>
      <c r="C573" s="322" t="s">
        <v>1223</v>
      </c>
      <c r="D573" s="322" t="s">
        <v>925</v>
      </c>
      <c r="E573" s="337">
        <v>55807</v>
      </c>
    </row>
    <row r="574" spans="2:5">
      <c r="B574" s="296" t="s">
        <v>1170</v>
      </c>
      <c r="C574" s="322" t="s">
        <v>1223</v>
      </c>
      <c r="D574" s="322" t="s">
        <v>925</v>
      </c>
      <c r="E574" s="337">
        <v>56404</v>
      </c>
    </row>
    <row r="575" spans="2:5">
      <c r="B575" s="326" t="s">
        <v>718</v>
      </c>
      <c r="C575" s="299" t="s">
        <v>922</v>
      </c>
      <c r="D575" s="299" t="s">
        <v>925</v>
      </c>
      <c r="E575" s="371">
        <v>112</v>
      </c>
    </row>
    <row r="576" spans="2:5">
      <c r="B576" s="97" t="s">
        <v>1171</v>
      </c>
      <c r="C576" s="322" t="s">
        <v>1223</v>
      </c>
      <c r="D576" s="322" t="s">
        <v>925</v>
      </c>
      <c r="E576" s="11">
        <v>51338</v>
      </c>
    </row>
    <row r="577" spans="2:8">
      <c r="B577" s="296" t="s">
        <v>1364</v>
      </c>
      <c r="C577" s="322" t="s">
        <v>1223</v>
      </c>
      <c r="D577" s="322" t="s">
        <v>925</v>
      </c>
      <c r="E577" s="337">
        <v>51138</v>
      </c>
    </row>
    <row r="578" spans="2:8">
      <c r="B578" s="337" t="s">
        <v>1277</v>
      </c>
      <c r="C578" s="299" t="s">
        <v>1363</v>
      </c>
      <c r="D578" s="299" t="s">
        <v>925</v>
      </c>
      <c r="E578" s="347">
        <v>41704</v>
      </c>
    </row>
    <row r="579" spans="2:8">
      <c r="B579" s="511" t="s">
        <v>705</v>
      </c>
      <c r="C579" s="322" t="s">
        <v>917</v>
      </c>
      <c r="D579" s="322" t="s">
        <v>927</v>
      </c>
      <c r="E579" s="374">
        <v>23</v>
      </c>
    </row>
    <row r="580" spans="2:8">
      <c r="B580" s="511" t="s">
        <v>707</v>
      </c>
      <c r="C580" s="322" t="s">
        <v>917</v>
      </c>
      <c r="D580" s="322" t="s">
        <v>927</v>
      </c>
      <c r="E580" s="374">
        <v>25</v>
      </c>
    </row>
    <row r="581" spans="2:8">
      <c r="B581" s="511" t="s">
        <v>706</v>
      </c>
      <c r="C581" s="322" t="s">
        <v>917</v>
      </c>
      <c r="D581" s="322" t="s">
        <v>927</v>
      </c>
      <c r="E581" s="374">
        <v>24</v>
      </c>
    </row>
    <row r="582" spans="2:8">
      <c r="B582" s="326" t="s">
        <v>733</v>
      </c>
      <c r="C582" s="299" t="s">
        <v>922</v>
      </c>
      <c r="D582" s="299" t="s">
        <v>925</v>
      </c>
      <c r="E582" s="371">
        <v>531</v>
      </c>
    </row>
    <row r="583" spans="2:8">
      <c r="B583" s="337" t="s">
        <v>1238</v>
      </c>
      <c r="C583" s="299" t="s">
        <v>1363</v>
      </c>
      <c r="D583" s="299" t="s">
        <v>925</v>
      </c>
      <c r="E583" s="347">
        <v>41211</v>
      </c>
    </row>
    <row r="584" spans="2:8">
      <c r="B584" s="511" t="s">
        <v>670</v>
      </c>
      <c r="C584" s="322" t="s">
        <v>1223</v>
      </c>
      <c r="D584" s="322" t="s">
        <v>927</v>
      </c>
      <c r="E584" s="377">
        <v>56000</v>
      </c>
    </row>
    <row r="585" spans="2:8">
      <c r="B585" s="326" t="s">
        <v>788</v>
      </c>
      <c r="C585" s="322" t="s">
        <v>1223</v>
      </c>
      <c r="D585" s="299" t="s">
        <v>926</v>
      </c>
      <c r="E585" s="373">
        <v>56500</v>
      </c>
    </row>
    <row r="586" spans="2:8">
      <c r="B586" s="296" t="s">
        <v>1172</v>
      </c>
      <c r="C586" s="322" t="s">
        <v>1223</v>
      </c>
      <c r="D586" s="322" t="s">
        <v>925</v>
      </c>
      <c r="E586" s="337">
        <v>52207</v>
      </c>
    </row>
    <row r="587" spans="2:8">
      <c r="B587" s="296" t="s">
        <v>1173</v>
      </c>
      <c r="C587" s="322" t="s">
        <v>1223</v>
      </c>
      <c r="D587" s="322" t="s">
        <v>925</v>
      </c>
      <c r="E587" s="337">
        <v>58201</v>
      </c>
    </row>
    <row r="588" spans="2:8">
      <c r="B588" s="337" t="s">
        <v>1226</v>
      </c>
      <c r="C588" s="299" t="s">
        <v>1363</v>
      </c>
      <c r="D588" s="299" t="s">
        <v>926</v>
      </c>
      <c r="E588" s="347">
        <v>41100</v>
      </c>
      <c r="H588" s="93"/>
    </row>
    <row r="589" spans="2:8">
      <c r="B589" s="326" t="s">
        <v>626</v>
      </c>
      <c r="C589" s="299" t="s">
        <v>922</v>
      </c>
      <c r="D589" s="299" t="s">
        <v>926</v>
      </c>
      <c r="E589" s="371">
        <v>220</v>
      </c>
      <c r="H589" s="93"/>
    </row>
    <row r="590" spans="2:8">
      <c r="B590" s="296" t="s">
        <v>1174</v>
      </c>
      <c r="C590" s="322" t="s">
        <v>1223</v>
      </c>
      <c r="D590" s="322" t="s">
        <v>925</v>
      </c>
      <c r="E590" s="337">
        <v>51326</v>
      </c>
      <c r="H590" s="93"/>
    </row>
    <row r="591" spans="2:8" ht="25.5">
      <c r="B591" s="97" t="s">
        <v>1508</v>
      </c>
      <c r="C591" s="322" t="s">
        <v>1223</v>
      </c>
      <c r="D591" s="322" t="s">
        <v>925</v>
      </c>
      <c r="E591" s="337">
        <v>52203</v>
      </c>
      <c r="H591" s="93"/>
    </row>
    <row r="592" spans="2:8" ht="26.25">
      <c r="B592" s="97" t="s">
        <v>1510</v>
      </c>
      <c r="C592" s="322" t="s">
        <v>1223</v>
      </c>
      <c r="D592" s="322" t="s">
        <v>925</v>
      </c>
      <c r="E592" s="337">
        <v>52213</v>
      </c>
      <c r="H592" s="4"/>
    </row>
    <row r="593" spans="2:5">
      <c r="B593" s="326" t="s">
        <v>687</v>
      </c>
      <c r="C593" s="299" t="s">
        <v>923</v>
      </c>
      <c r="D593" s="299" t="s">
        <v>926</v>
      </c>
      <c r="E593" s="376">
        <v>1100</v>
      </c>
    </row>
    <row r="594" spans="2:5">
      <c r="B594" s="346" t="s">
        <v>750</v>
      </c>
      <c r="C594" s="342" t="s">
        <v>924</v>
      </c>
      <c r="D594" s="322" t="s">
        <v>927</v>
      </c>
      <c r="E594" s="372">
        <v>2000</v>
      </c>
    </row>
    <row r="595" spans="2:5">
      <c r="B595" s="326" t="s">
        <v>774</v>
      </c>
      <c r="C595" s="322" t="s">
        <v>1223</v>
      </c>
      <c r="D595" s="299" t="s">
        <v>926</v>
      </c>
      <c r="E595" s="373">
        <v>53500</v>
      </c>
    </row>
    <row r="596" spans="2:5">
      <c r="B596" s="296" t="s">
        <v>1175</v>
      </c>
      <c r="C596" s="322" t="s">
        <v>1223</v>
      </c>
      <c r="D596" s="322" t="s">
        <v>925</v>
      </c>
      <c r="E596" s="337">
        <v>57311</v>
      </c>
    </row>
    <row r="597" spans="2:5">
      <c r="B597" s="296" t="s">
        <v>1176</v>
      </c>
      <c r="C597" s="322" t="s">
        <v>1223</v>
      </c>
      <c r="D597" s="322" t="s">
        <v>925</v>
      </c>
      <c r="E597" s="337">
        <v>57309</v>
      </c>
    </row>
    <row r="598" spans="2:5">
      <c r="B598" s="296" t="s">
        <v>1177</v>
      </c>
      <c r="C598" s="322" t="s">
        <v>1223</v>
      </c>
      <c r="D598" s="322" t="s">
        <v>925</v>
      </c>
      <c r="E598" s="337">
        <v>56501</v>
      </c>
    </row>
    <row r="599" spans="2:5">
      <c r="B599" s="296" t="s">
        <v>1178</v>
      </c>
      <c r="C599" s="322" t="s">
        <v>1223</v>
      </c>
      <c r="D599" s="322" t="s">
        <v>925</v>
      </c>
      <c r="E599" s="337">
        <v>54403</v>
      </c>
    </row>
    <row r="600" spans="2:5">
      <c r="B600" s="296" t="s">
        <v>1179</v>
      </c>
      <c r="C600" s="322" t="s">
        <v>1223</v>
      </c>
      <c r="D600" s="322" t="s">
        <v>925</v>
      </c>
      <c r="E600" s="337">
        <v>53102</v>
      </c>
    </row>
    <row r="601" spans="2:5">
      <c r="B601" s="296" t="s">
        <v>1180</v>
      </c>
      <c r="C601" s="322" t="s">
        <v>1223</v>
      </c>
      <c r="D601" s="322" t="s">
        <v>925</v>
      </c>
      <c r="E601" s="337">
        <v>54207</v>
      </c>
    </row>
    <row r="602" spans="2:5">
      <c r="B602" s="296" t="s">
        <v>1181</v>
      </c>
      <c r="C602" s="322" t="s">
        <v>1223</v>
      </c>
      <c r="D602" s="322" t="s">
        <v>925</v>
      </c>
      <c r="E602" s="337">
        <v>53503</v>
      </c>
    </row>
    <row r="603" spans="2:5">
      <c r="B603" s="296" t="s">
        <v>1182</v>
      </c>
      <c r="C603" s="322" t="s">
        <v>1223</v>
      </c>
      <c r="D603" s="322" t="s">
        <v>925</v>
      </c>
      <c r="E603" s="337">
        <v>56401</v>
      </c>
    </row>
    <row r="604" spans="2:5">
      <c r="B604" s="296" t="s">
        <v>1183</v>
      </c>
      <c r="C604" s="322" t="s">
        <v>1223</v>
      </c>
      <c r="D604" s="322" t="s">
        <v>925</v>
      </c>
      <c r="E604" s="337">
        <v>56406</v>
      </c>
    </row>
    <row r="605" spans="2:5">
      <c r="B605" s="348" t="s">
        <v>1292</v>
      </c>
      <c r="C605" s="299" t="s">
        <v>1363</v>
      </c>
      <c r="D605" s="299" t="s">
        <v>925</v>
      </c>
      <c r="E605" s="347">
        <v>41940</v>
      </c>
    </row>
    <row r="606" spans="2:5">
      <c r="B606" s="296" t="s">
        <v>1184</v>
      </c>
      <c r="C606" s="322" t="s">
        <v>1223</v>
      </c>
      <c r="D606" s="322" t="s">
        <v>925</v>
      </c>
      <c r="E606" s="337">
        <v>55202</v>
      </c>
    </row>
    <row r="607" spans="2:5">
      <c r="B607" s="296" t="s">
        <v>641</v>
      </c>
      <c r="C607" s="322" t="s">
        <v>1223</v>
      </c>
      <c r="D607" s="322" t="s">
        <v>925</v>
      </c>
      <c r="E607" s="337">
        <v>53204</v>
      </c>
    </row>
    <row r="608" spans="2:5">
      <c r="B608" s="326" t="s">
        <v>725</v>
      </c>
      <c r="C608" s="299" t="s">
        <v>922</v>
      </c>
      <c r="D608" s="299" t="s">
        <v>925</v>
      </c>
      <c r="E608" s="371">
        <v>232</v>
      </c>
    </row>
    <row r="609" spans="2:5">
      <c r="B609" s="326" t="s">
        <v>796</v>
      </c>
      <c r="C609" s="299" t="s">
        <v>923</v>
      </c>
      <c r="D609" s="299" t="s">
        <v>926</v>
      </c>
      <c r="E609" s="376">
        <v>1700</v>
      </c>
    </row>
    <row r="610" spans="2:5">
      <c r="B610" s="296" t="s">
        <v>1185</v>
      </c>
      <c r="C610" s="322" t="s">
        <v>1223</v>
      </c>
      <c r="D610" s="322" t="s">
        <v>925</v>
      </c>
      <c r="E610" s="11">
        <v>51304</v>
      </c>
    </row>
    <row r="611" spans="2:5">
      <c r="B611" s="326" t="s">
        <v>642</v>
      </c>
      <c r="C611" s="299" t="s">
        <v>922</v>
      </c>
      <c r="D611" s="299" t="s">
        <v>925</v>
      </c>
      <c r="E611" s="371">
        <v>311</v>
      </c>
    </row>
    <row r="612" spans="2:5">
      <c r="B612" s="296" t="s">
        <v>1186</v>
      </c>
      <c r="C612" s="322" t="s">
        <v>1223</v>
      </c>
      <c r="D612" s="322" t="s">
        <v>925</v>
      </c>
      <c r="E612" s="337">
        <v>55111</v>
      </c>
    </row>
    <row r="613" spans="2:5">
      <c r="B613" s="337" t="s">
        <v>1250</v>
      </c>
      <c r="C613" s="299" t="s">
        <v>1363</v>
      </c>
      <c r="D613" s="299" t="s">
        <v>926</v>
      </c>
      <c r="E613" s="347">
        <v>41400</v>
      </c>
    </row>
    <row r="614" spans="2:5">
      <c r="B614" s="348" t="s">
        <v>1251</v>
      </c>
      <c r="C614" s="299" t="s">
        <v>1363</v>
      </c>
      <c r="D614" s="299" t="s">
        <v>925</v>
      </c>
      <c r="E614" s="347">
        <v>41410</v>
      </c>
    </row>
    <row r="615" spans="2:5" ht="25.5">
      <c r="B615" s="348" t="s">
        <v>1253</v>
      </c>
      <c r="C615" s="299" t="s">
        <v>1363</v>
      </c>
      <c r="D615" s="299" t="s">
        <v>925</v>
      </c>
      <c r="E615" s="347">
        <v>41421</v>
      </c>
    </row>
    <row r="616" spans="2:5" ht="25.5">
      <c r="B616" s="348" t="s">
        <v>1255</v>
      </c>
      <c r="C616" s="299" t="s">
        <v>1363</v>
      </c>
      <c r="D616" s="299" t="s">
        <v>925</v>
      </c>
      <c r="E616" s="347">
        <v>41431</v>
      </c>
    </row>
    <row r="617" spans="2:5" ht="25.5">
      <c r="B617" s="348" t="s">
        <v>1254</v>
      </c>
      <c r="C617" s="299" t="s">
        <v>1363</v>
      </c>
      <c r="D617" s="299" t="s">
        <v>925</v>
      </c>
      <c r="E617" s="347">
        <v>41430</v>
      </c>
    </row>
    <row r="618" spans="2:5" ht="25.5">
      <c r="B618" s="348" t="s">
        <v>1252</v>
      </c>
      <c r="C618" s="299" t="s">
        <v>1363</v>
      </c>
      <c r="D618" s="299" t="s">
        <v>925</v>
      </c>
      <c r="E618" s="347">
        <v>41420</v>
      </c>
    </row>
    <row r="619" spans="2:5" ht="25.5">
      <c r="B619" s="348" t="s">
        <v>1256</v>
      </c>
      <c r="C619" s="299" t="s">
        <v>1363</v>
      </c>
      <c r="D619" s="299" t="s">
        <v>925</v>
      </c>
      <c r="E619" s="347">
        <v>41440</v>
      </c>
    </row>
    <row r="620" spans="2:5">
      <c r="B620" s="511" t="s">
        <v>704</v>
      </c>
      <c r="C620" s="322" t="s">
        <v>917</v>
      </c>
      <c r="D620" s="322" t="s">
        <v>927</v>
      </c>
      <c r="E620" s="374">
        <v>15</v>
      </c>
    </row>
    <row r="621" spans="2:5">
      <c r="B621" s="326" t="s">
        <v>813</v>
      </c>
      <c r="C621" s="299" t="s">
        <v>923</v>
      </c>
      <c r="D621" s="299" t="s">
        <v>926</v>
      </c>
      <c r="E621" s="376">
        <v>4500</v>
      </c>
    </row>
    <row r="622" spans="2:5">
      <c r="B622" s="296" t="s">
        <v>1187</v>
      </c>
      <c r="C622" s="322" t="s">
        <v>1223</v>
      </c>
      <c r="D622" s="322" t="s">
        <v>925</v>
      </c>
      <c r="E622" s="337">
        <v>55810</v>
      </c>
    </row>
    <row r="623" spans="2:5">
      <c r="B623" s="326" t="s">
        <v>785</v>
      </c>
      <c r="C623" s="322" t="s">
        <v>1223</v>
      </c>
      <c r="D623" s="299" t="s">
        <v>926</v>
      </c>
      <c r="E623" s="373">
        <v>55800</v>
      </c>
    </row>
    <row r="624" spans="2:5">
      <c r="B624" s="337" t="s">
        <v>1259</v>
      </c>
      <c r="C624" s="299" t="s">
        <v>1363</v>
      </c>
      <c r="D624" s="299" t="s">
        <v>925</v>
      </c>
      <c r="E624" s="347">
        <v>41520</v>
      </c>
    </row>
    <row r="625" spans="2:5">
      <c r="B625" s="326" t="s">
        <v>679</v>
      </c>
      <c r="C625" s="322" t="s">
        <v>1223</v>
      </c>
      <c r="D625" s="299" t="s">
        <v>926</v>
      </c>
      <c r="E625" s="373">
        <v>55600</v>
      </c>
    </row>
    <row r="626" spans="2:5">
      <c r="B626" s="337" t="s">
        <v>679</v>
      </c>
      <c r="C626" s="299" t="s">
        <v>1363</v>
      </c>
      <c r="D626" s="299" t="s">
        <v>926</v>
      </c>
      <c r="E626" s="347">
        <v>41300</v>
      </c>
    </row>
    <row r="627" spans="2:5">
      <c r="B627" s="296" t="s">
        <v>1188</v>
      </c>
      <c r="C627" s="322" t="s">
        <v>1223</v>
      </c>
      <c r="D627" s="322" t="s">
        <v>925</v>
      </c>
      <c r="E627" s="337">
        <v>55690</v>
      </c>
    </row>
    <row r="628" spans="2:5">
      <c r="B628" s="348" t="s">
        <v>1243</v>
      </c>
      <c r="C628" s="299" t="s">
        <v>1363</v>
      </c>
      <c r="D628" s="299" t="s">
        <v>925</v>
      </c>
      <c r="E628" s="347">
        <v>41310</v>
      </c>
    </row>
    <row r="629" spans="2:5">
      <c r="B629" s="348" t="s">
        <v>1245</v>
      </c>
      <c r="C629" s="299" t="s">
        <v>1363</v>
      </c>
      <c r="D629" s="299" t="s">
        <v>925</v>
      </c>
      <c r="E629" s="347">
        <v>41321</v>
      </c>
    </row>
    <row r="630" spans="2:5" ht="25.5">
      <c r="B630" s="348" t="s">
        <v>1246</v>
      </c>
      <c r="C630" s="299" t="s">
        <v>1363</v>
      </c>
      <c r="D630" s="299" t="s">
        <v>925</v>
      </c>
      <c r="E630" s="347">
        <v>41330</v>
      </c>
    </row>
    <row r="631" spans="2:5" ht="25.5">
      <c r="B631" s="348" t="s">
        <v>1244</v>
      </c>
      <c r="C631" s="299" t="s">
        <v>1363</v>
      </c>
      <c r="D631" s="299" t="s">
        <v>925</v>
      </c>
      <c r="E631" s="347">
        <v>41320</v>
      </c>
    </row>
    <row r="632" spans="2:5" ht="25.5">
      <c r="B632" s="348" t="s">
        <v>1248</v>
      </c>
      <c r="C632" s="299" t="s">
        <v>1363</v>
      </c>
      <c r="D632" s="299" t="s">
        <v>925</v>
      </c>
      <c r="E632" s="347">
        <v>41340</v>
      </c>
    </row>
    <row r="633" spans="2:5">
      <c r="B633" s="348" t="s">
        <v>1247</v>
      </c>
      <c r="C633" s="299" t="s">
        <v>1363</v>
      </c>
      <c r="D633" s="299" t="s">
        <v>925</v>
      </c>
      <c r="E633" s="347">
        <v>41331</v>
      </c>
    </row>
    <row r="634" spans="2:5" ht="25.5">
      <c r="B634" s="348" t="s">
        <v>1249</v>
      </c>
      <c r="C634" s="299" t="s">
        <v>1363</v>
      </c>
      <c r="D634" s="299" t="s">
        <v>925</v>
      </c>
      <c r="E634" s="347">
        <v>41350</v>
      </c>
    </row>
    <row r="635" spans="2:5">
      <c r="B635" s="296" t="s">
        <v>1189</v>
      </c>
      <c r="C635" s="322" t="s">
        <v>1223</v>
      </c>
      <c r="D635" s="322" t="s">
        <v>925</v>
      </c>
      <c r="E635" s="337">
        <v>52917</v>
      </c>
    </row>
    <row r="636" spans="2:5">
      <c r="B636" s="296" t="s">
        <v>1190</v>
      </c>
      <c r="C636" s="322" t="s">
        <v>1223</v>
      </c>
      <c r="D636" s="322" t="s">
        <v>925</v>
      </c>
      <c r="E636" s="337">
        <v>52903</v>
      </c>
    </row>
    <row r="637" spans="2:5">
      <c r="B637" s="296" t="s">
        <v>1191</v>
      </c>
      <c r="C637" s="322" t="s">
        <v>1223</v>
      </c>
      <c r="D637" s="322" t="s">
        <v>925</v>
      </c>
      <c r="E637" s="337">
        <v>55660</v>
      </c>
    </row>
    <row r="638" spans="2:5">
      <c r="B638" s="296" t="s">
        <v>1192</v>
      </c>
      <c r="C638" s="322" t="s">
        <v>1223</v>
      </c>
      <c r="D638" s="322" t="s">
        <v>925</v>
      </c>
      <c r="E638" s="337">
        <v>55650</v>
      </c>
    </row>
    <row r="639" spans="2:5">
      <c r="B639" s="296" t="s">
        <v>1193</v>
      </c>
      <c r="C639" s="322" t="s">
        <v>1223</v>
      </c>
      <c r="D639" s="322" t="s">
        <v>925</v>
      </c>
      <c r="E639" s="337">
        <v>55640</v>
      </c>
    </row>
    <row r="640" spans="2:5">
      <c r="B640" s="296" t="s">
        <v>1194</v>
      </c>
      <c r="C640" s="322" t="s">
        <v>1223</v>
      </c>
      <c r="D640" s="322" t="s">
        <v>925</v>
      </c>
      <c r="E640" s="337">
        <v>55620</v>
      </c>
    </row>
    <row r="641" spans="2:5">
      <c r="B641" s="296" t="s">
        <v>1195</v>
      </c>
      <c r="C641" s="322" t="s">
        <v>1223</v>
      </c>
      <c r="D641" s="322" t="s">
        <v>925</v>
      </c>
      <c r="E641" s="337">
        <v>55610</v>
      </c>
    </row>
    <row r="642" spans="2:5">
      <c r="B642" s="296" t="s">
        <v>1196</v>
      </c>
      <c r="C642" s="322" t="s">
        <v>1223</v>
      </c>
      <c r="D642" s="322" t="s">
        <v>925</v>
      </c>
      <c r="E642" s="337">
        <v>55630</v>
      </c>
    </row>
    <row r="643" spans="2:5">
      <c r="B643" s="296" t="s">
        <v>1197</v>
      </c>
      <c r="C643" s="322" t="s">
        <v>1223</v>
      </c>
      <c r="D643" s="322" t="s">
        <v>925</v>
      </c>
      <c r="E643" s="337">
        <v>55680</v>
      </c>
    </row>
    <row r="644" spans="2:5">
      <c r="B644" s="296" t="s">
        <v>1198</v>
      </c>
      <c r="C644" s="322" t="s">
        <v>1223</v>
      </c>
      <c r="D644" s="322" t="s">
        <v>925</v>
      </c>
      <c r="E644" s="337">
        <v>51309</v>
      </c>
    </row>
    <row r="645" spans="2:5">
      <c r="B645" s="296" t="s">
        <v>1199</v>
      </c>
      <c r="C645" s="322" t="s">
        <v>1223</v>
      </c>
      <c r="D645" s="322" t="s">
        <v>925</v>
      </c>
      <c r="E645" s="337">
        <v>53216</v>
      </c>
    </row>
    <row r="646" spans="2:5">
      <c r="B646" s="326" t="s">
        <v>767</v>
      </c>
      <c r="C646" s="322" t="s">
        <v>1223</v>
      </c>
      <c r="D646" s="299" t="s">
        <v>926</v>
      </c>
      <c r="E646" s="373">
        <v>52500</v>
      </c>
    </row>
    <row r="647" spans="2:5">
      <c r="B647" s="296" t="s">
        <v>1200</v>
      </c>
      <c r="C647" s="322" t="s">
        <v>1223</v>
      </c>
      <c r="D647" s="322" t="s">
        <v>925</v>
      </c>
      <c r="E647" s="337">
        <v>52501</v>
      </c>
    </row>
    <row r="648" spans="2:5">
      <c r="B648" s="296" t="s">
        <v>1201</v>
      </c>
      <c r="C648" s="322" t="s">
        <v>1223</v>
      </c>
      <c r="D648" s="322" t="s">
        <v>925</v>
      </c>
      <c r="E648" s="337">
        <v>52112</v>
      </c>
    </row>
    <row r="649" spans="2:5">
      <c r="B649" s="296" t="s">
        <v>1202</v>
      </c>
      <c r="C649" s="322" t="s">
        <v>1223</v>
      </c>
      <c r="D649" s="322" t="s">
        <v>925</v>
      </c>
      <c r="E649" s="337">
        <v>54608</v>
      </c>
    </row>
    <row r="650" spans="2:5">
      <c r="B650" s="296" t="s">
        <v>1203</v>
      </c>
      <c r="C650" s="322" t="s">
        <v>1223</v>
      </c>
      <c r="D650" s="322" t="s">
        <v>925</v>
      </c>
      <c r="E650" s="337">
        <v>56304</v>
      </c>
    </row>
    <row r="651" spans="2:5">
      <c r="B651" s="296" t="s">
        <v>1204</v>
      </c>
      <c r="C651" s="322" t="s">
        <v>1223</v>
      </c>
      <c r="D651" s="322" t="s">
        <v>925</v>
      </c>
      <c r="E651" s="337">
        <v>56112</v>
      </c>
    </row>
    <row r="652" spans="2:5">
      <c r="B652" s="296" t="s">
        <v>1205</v>
      </c>
      <c r="C652" s="322" t="s">
        <v>1223</v>
      </c>
      <c r="D652" s="322" t="s">
        <v>925</v>
      </c>
      <c r="E652" s="337">
        <v>52915</v>
      </c>
    </row>
    <row r="653" spans="2:5">
      <c r="B653" s="337" t="s">
        <v>1299</v>
      </c>
      <c r="C653" s="299" t="s">
        <v>1363</v>
      </c>
      <c r="D653" s="299" t="s">
        <v>925</v>
      </c>
      <c r="E653" s="347">
        <v>42101</v>
      </c>
    </row>
    <row r="654" spans="2:5">
      <c r="B654" s="348" t="s">
        <v>1298</v>
      </c>
      <c r="C654" s="299" t="s">
        <v>1363</v>
      </c>
      <c r="D654" s="299" t="s">
        <v>926</v>
      </c>
      <c r="E654" s="347">
        <v>42100</v>
      </c>
    </row>
    <row r="655" spans="2:5">
      <c r="B655" s="337" t="s">
        <v>1305</v>
      </c>
      <c r="C655" s="299" t="s">
        <v>1363</v>
      </c>
      <c r="D655" s="299" t="s">
        <v>926</v>
      </c>
      <c r="E655" s="347">
        <v>43100</v>
      </c>
    </row>
    <row r="656" spans="2:5">
      <c r="B656" s="337" t="s">
        <v>1305</v>
      </c>
      <c r="C656" s="299" t="s">
        <v>1363</v>
      </c>
      <c r="D656" s="299" t="s">
        <v>925</v>
      </c>
      <c r="E656" s="347">
        <v>43101</v>
      </c>
    </row>
    <row r="657" spans="2:5" ht="25.5">
      <c r="B657" s="348" t="s">
        <v>1316</v>
      </c>
      <c r="C657" s="299" t="s">
        <v>1363</v>
      </c>
      <c r="D657" s="299" t="s">
        <v>926</v>
      </c>
      <c r="E657" s="347">
        <v>44100</v>
      </c>
    </row>
    <row r="658" spans="2:5" ht="25.5">
      <c r="B658" s="348" t="s">
        <v>1320</v>
      </c>
      <c r="C658" s="299" t="s">
        <v>1363</v>
      </c>
      <c r="D658" s="299" t="s">
        <v>926</v>
      </c>
      <c r="E658" s="347">
        <v>44200</v>
      </c>
    </row>
    <row r="659" spans="2:5" ht="25.5">
      <c r="B659" s="337" t="s">
        <v>1321</v>
      </c>
      <c r="C659" s="299" t="s">
        <v>1363</v>
      </c>
      <c r="D659" s="299" t="s">
        <v>925</v>
      </c>
      <c r="E659" s="347">
        <v>44201</v>
      </c>
    </row>
    <row r="660" spans="2:5">
      <c r="B660" s="326" t="s">
        <v>778</v>
      </c>
      <c r="C660" s="322" t="s">
        <v>1223</v>
      </c>
      <c r="D660" s="299" t="s">
        <v>926</v>
      </c>
      <c r="E660" s="373">
        <v>54400</v>
      </c>
    </row>
    <row r="661" spans="2:5">
      <c r="B661" s="296" t="s">
        <v>1206</v>
      </c>
      <c r="C661" s="322" t="s">
        <v>1223</v>
      </c>
      <c r="D661" s="322" t="s">
        <v>925</v>
      </c>
      <c r="E661" s="337">
        <v>51112</v>
      </c>
    </row>
    <row r="662" spans="2:5">
      <c r="B662" s="296" t="s">
        <v>1207</v>
      </c>
      <c r="C662" s="322" t="s">
        <v>1223</v>
      </c>
      <c r="D662" s="322" t="s">
        <v>925</v>
      </c>
      <c r="E662" s="11">
        <v>51306</v>
      </c>
    </row>
    <row r="663" spans="2:5">
      <c r="B663" s="296" t="s">
        <v>1208</v>
      </c>
      <c r="C663" s="322" t="s">
        <v>1223</v>
      </c>
      <c r="D663" s="322" t="s">
        <v>925</v>
      </c>
      <c r="E663" s="337">
        <v>56207</v>
      </c>
    </row>
    <row r="664" spans="2:5" ht="25.5">
      <c r="B664" s="296" t="s">
        <v>1209</v>
      </c>
      <c r="C664" s="322" t="s">
        <v>1223</v>
      </c>
      <c r="D664" s="322" t="s">
        <v>925</v>
      </c>
      <c r="E664" s="337">
        <v>54904</v>
      </c>
    </row>
    <row r="665" spans="2:5">
      <c r="B665" s="296" t="s">
        <v>1210</v>
      </c>
      <c r="C665" s="322" t="s">
        <v>1223</v>
      </c>
      <c r="D665" s="322" t="s">
        <v>925</v>
      </c>
      <c r="E665" s="337">
        <v>55121</v>
      </c>
    </row>
    <row r="666" spans="2:5">
      <c r="B666" s="296" t="s">
        <v>1211</v>
      </c>
      <c r="C666" s="322" t="s">
        <v>1223</v>
      </c>
      <c r="D666" s="322" t="s">
        <v>925</v>
      </c>
      <c r="E666" s="337">
        <v>57301</v>
      </c>
    </row>
    <row r="667" spans="2:5">
      <c r="B667" s="326" t="s">
        <v>790</v>
      </c>
      <c r="C667" s="322" t="s">
        <v>1223</v>
      </c>
      <c r="D667" s="299" t="s">
        <v>926</v>
      </c>
      <c r="E667" s="373">
        <v>57300</v>
      </c>
    </row>
    <row r="668" spans="2:5">
      <c r="B668" s="296" t="s">
        <v>1212</v>
      </c>
      <c r="C668" s="322" t="s">
        <v>1223</v>
      </c>
      <c r="D668" s="322" t="s">
        <v>925</v>
      </c>
      <c r="E668" s="337">
        <v>53221</v>
      </c>
    </row>
    <row r="669" spans="2:5">
      <c r="B669" s="296" t="s">
        <v>1213</v>
      </c>
      <c r="C669" s="322" t="s">
        <v>1223</v>
      </c>
      <c r="D669" s="322" t="s">
        <v>925</v>
      </c>
      <c r="E669" s="337">
        <v>52104</v>
      </c>
    </row>
    <row r="670" spans="2:5">
      <c r="B670" s="346" t="s">
        <v>735</v>
      </c>
      <c r="C670" s="342" t="s">
        <v>919</v>
      </c>
      <c r="D670" s="322" t="s">
        <v>927</v>
      </c>
      <c r="E670" s="375">
        <v>30</v>
      </c>
    </row>
    <row r="671" spans="2:5">
      <c r="B671" s="326" t="s">
        <v>766</v>
      </c>
      <c r="C671" s="322" t="s">
        <v>1223</v>
      </c>
      <c r="D671" s="299" t="s">
        <v>926</v>
      </c>
      <c r="E671" s="373">
        <v>52400</v>
      </c>
    </row>
    <row r="672" spans="2:5">
      <c r="B672" s="296" t="s">
        <v>1214</v>
      </c>
      <c r="C672" s="322" t="s">
        <v>1223</v>
      </c>
      <c r="D672" s="322" t="s">
        <v>925</v>
      </c>
      <c r="E672" s="337">
        <v>54402</v>
      </c>
    </row>
    <row r="673" spans="2:5">
      <c r="B673" s="296" t="s">
        <v>1215</v>
      </c>
      <c r="C673" s="322" t="s">
        <v>1223</v>
      </c>
      <c r="D673" s="322" t="s">
        <v>925</v>
      </c>
      <c r="E673" s="337">
        <v>57401</v>
      </c>
    </row>
    <row r="674" spans="2:5">
      <c r="B674" s="296" t="s">
        <v>1216</v>
      </c>
      <c r="C674" s="322" t="s">
        <v>1223</v>
      </c>
      <c r="D674" s="322" t="s">
        <v>925</v>
      </c>
      <c r="E674" s="337">
        <v>56407</v>
      </c>
    </row>
    <row r="675" spans="2:5">
      <c r="B675" s="296" t="s">
        <v>1217</v>
      </c>
      <c r="C675" s="322" t="s">
        <v>1223</v>
      </c>
      <c r="D675" s="322" t="s">
        <v>925</v>
      </c>
      <c r="E675" s="337">
        <v>53222</v>
      </c>
    </row>
    <row r="676" spans="2:5">
      <c r="B676" s="296" t="s">
        <v>1218</v>
      </c>
      <c r="C676" s="322" t="s">
        <v>1223</v>
      </c>
      <c r="D676" s="322" t="s">
        <v>925</v>
      </c>
      <c r="E676" s="337">
        <v>52108</v>
      </c>
    </row>
    <row r="677" spans="2:5">
      <c r="B677" s="296" t="s">
        <v>1219</v>
      </c>
      <c r="C677" s="322" t="s">
        <v>1223</v>
      </c>
      <c r="D677" s="322" t="s">
        <v>925</v>
      </c>
      <c r="E677" s="337">
        <v>54406</v>
      </c>
    </row>
    <row r="678" spans="2:5">
      <c r="B678" s="326" t="s">
        <v>768</v>
      </c>
      <c r="C678" s="322" t="s">
        <v>1223</v>
      </c>
      <c r="D678" s="299" t="s">
        <v>926</v>
      </c>
      <c r="E678" s="373">
        <v>52700</v>
      </c>
    </row>
    <row r="679" spans="2:5">
      <c r="B679" s="296" t="s">
        <v>1220</v>
      </c>
      <c r="C679" s="322" t="s">
        <v>1223</v>
      </c>
      <c r="D679" s="322" t="s">
        <v>925</v>
      </c>
      <c r="E679" s="337">
        <v>52720</v>
      </c>
    </row>
    <row r="680" spans="2:5">
      <c r="B680" s="296" t="s">
        <v>1221</v>
      </c>
      <c r="C680" s="322" t="s">
        <v>1223</v>
      </c>
      <c r="D680" s="322" t="s">
        <v>925</v>
      </c>
      <c r="E680" s="337">
        <v>52730</v>
      </c>
    </row>
    <row r="681" spans="2:5">
      <c r="B681" s="296" t="s">
        <v>1222</v>
      </c>
      <c r="C681" s="322" t="s">
        <v>1223</v>
      </c>
      <c r="D681" s="322" t="s">
        <v>925</v>
      </c>
      <c r="E681" s="337">
        <v>52710</v>
      </c>
    </row>
    <row r="682" spans="2:5">
      <c r="B682" s="511"/>
      <c r="E682" s="381"/>
    </row>
    <row r="683" spans="2:5">
      <c r="E683" s="349"/>
    </row>
    <row r="684" spans="2:5">
      <c r="E684" s="349"/>
    </row>
    <row r="685" spans="2:5">
      <c r="E685" s="349"/>
    </row>
    <row r="686" spans="2:5">
      <c r="E686" s="349"/>
    </row>
  </sheetData>
  <autoFilter ref="B3:E682"/>
  <sortState ref="B4:E680">
    <sortCondition ref="B680"/>
  </sortState>
  <mergeCells count="1">
    <mergeCell ref="B2:E2"/>
  </mergeCells>
  <pageMargins left="0.7" right="0.7" top="0.75" bottom="0.75" header="0.3" footer="0.3"/>
  <pageSetup orientation="landscape" horizontalDpi="1200" verticalDpi="1200" r:id="rId1"/>
  <headerFooter>
    <oddHeader>&amp;C&amp;"-,Bold"&amp;12UCOA SEGMENTS - LIST OF ACCOUNT NUMBERS AND NAMES - ALPHABETICAL</oddHeader>
  </headerFooter>
</worksheet>
</file>

<file path=xl/worksheets/sheet11.xml><?xml version="1.0" encoding="utf-8"?>
<worksheet xmlns="http://schemas.openxmlformats.org/spreadsheetml/2006/main" xmlns:r="http://schemas.openxmlformats.org/officeDocument/2006/relationships">
  <sheetPr>
    <tabColor rgb="FF00B050"/>
  </sheetPr>
  <dimension ref="A1:K521"/>
  <sheetViews>
    <sheetView topLeftCell="D97" workbookViewId="0">
      <selection activeCell="K116" sqref="K116"/>
    </sheetView>
  </sheetViews>
  <sheetFormatPr defaultColWidth="9.59765625" defaultRowHeight="12.75"/>
  <cols>
    <col min="1" max="3" width="9" style="299" hidden="1" customWidth="1"/>
    <col min="4" max="4" width="9" style="301" customWidth="1"/>
    <col min="5" max="5" width="59.19921875" style="299" customWidth="1"/>
    <col min="6" max="7" width="9.59765625" style="299"/>
    <col min="8" max="8" width="51" style="299" customWidth="1"/>
    <col min="9" max="9" width="15" style="300" customWidth="1"/>
    <col min="10" max="10" width="9.59765625" style="299"/>
    <col min="11" max="11" width="51" style="299" customWidth="1"/>
    <col min="12" max="16384" width="9.59765625" style="299"/>
  </cols>
  <sheetData>
    <row r="1" spans="1:11">
      <c r="A1" s="297"/>
      <c r="B1" s="297"/>
      <c r="C1" s="297"/>
      <c r="D1" s="298"/>
    </row>
    <row r="2" spans="1:11" ht="22.5" customHeight="1">
      <c r="A2" s="297"/>
      <c r="B2" s="297"/>
      <c r="C2" s="297"/>
      <c r="D2" s="298"/>
      <c r="E2" s="578" t="s">
        <v>1454</v>
      </c>
      <c r="F2" s="578"/>
      <c r="G2" s="578"/>
      <c r="H2" s="578"/>
    </row>
    <row r="3" spans="1:11">
      <c r="E3" s="302" t="s">
        <v>825</v>
      </c>
      <c r="F3" s="302" t="s">
        <v>824</v>
      </c>
      <c r="G3" s="303"/>
      <c r="H3" s="303"/>
    </row>
    <row r="4" spans="1:11">
      <c r="A4" s="299">
        <f>COLUMN(D16)</f>
        <v>4</v>
      </c>
      <c r="B4" s="299" t="str">
        <f t="shared" ref="B4:B10" si="0">VLOOKUP(A4,CTRANS,2)</f>
        <v>D</v>
      </c>
      <c r="C4" s="299">
        <f>ROW(D16)</f>
        <v>16</v>
      </c>
      <c r="E4" s="304" t="s">
        <v>819</v>
      </c>
      <c r="F4" s="305" t="str">
        <f>CONCATENATE("See List begining in Cell   ",B4,C4)</f>
        <v>See List begining in Cell   D16</v>
      </c>
      <c r="G4" s="305"/>
      <c r="H4" s="306"/>
      <c r="I4" s="307"/>
    </row>
    <row r="5" spans="1:11">
      <c r="A5" s="299">
        <f>COLUMN(G16)</f>
        <v>7</v>
      </c>
      <c r="B5" s="299" t="str">
        <f t="shared" si="0"/>
        <v>G</v>
      </c>
      <c r="C5" s="299">
        <f>ROW(G16)</f>
        <v>16</v>
      </c>
      <c r="E5" s="308" t="s">
        <v>820</v>
      </c>
      <c r="F5" s="309" t="str">
        <f t="shared" ref="F5:F10" si="1">CONCATENATE("See List begining in Cell   ",B5,C5)</f>
        <v>See List begining in Cell   G16</v>
      </c>
      <c r="G5" s="309"/>
      <c r="H5" s="310"/>
      <c r="I5" s="307"/>
    </row>
    <row r="6" spans="1:11">
      <c r="A6" s="299">
        <f>COLUMN(G115)</f>
        <v>7</v>
      </c>
      <c r="B6" s="299" t="str">
        <f t="shared" si="0"/>
        <v>G</v>
      </c>
      <c r="C6" s="299">
        <f>ROW(G115)</f>
        <v>115</v>
      </c>
      <c r="E6" s="308" t="s">
        <v>821</v>
      </c>
      <c r="F6" s="309" t="str">
        <f t="shared" si="1"/>
        <v>See List begining in Cell   G115</v>
      </c>
      <c r="G6" s="309"/>
      <c r="H6" s="310"/>
      <c r="I6" s="307"/>
    </row>
    <row r="7" spans="1:11">
      <c r="A7" s="299">
        <f>COLUMN(G128)</f>
        <v>7</v>
      </c>
      <c r="B7" s="299" t="str">
        <f t="shared" si="0"/>
        <v>G</v>
      </c>
      <c r="C7" s="299">
        <f>ROW(G128)</f>
        <v>128</v>
      </c>
      <c r="E7" s="308" t="s">
        <v>822</v>
      </c>
      <c r="F7" s="309" t="str">
        <f t="shared" si="1"/>
        <v>See List begining in Cell   G128</v>
      </c>
      <c r="G7" s="309"/>
      <c r="H7" s="310"/>
      <c r="I7" s="307"/>
    </row>
    <row r="8" spans="1:11">
      <c r="A8" s="299">
        <f>COLUMN(D43)</f>
        <v>4</v>
      </c>
      <c r="B8" s="299" t="str">
        <f t="shared" si="0"/>
        <v>D</v>
      </c>
      <c r="C8" s="299">
        <f>ROW(D43)</f>
        <v>43</v>
      </c>
      <c r="E8" s="308" t="s">
        <v>1376</v>
      </c>
      <c r="F8" s="309" t="str">
        <f t="shared" si="1"/>
        <v>See List begining in Cell   D43</v>
      </c>
      <c r="G8" s="309"/>
      <c r="H8" s="310"/>
      <c r="I8" s="307"/>
    </row>
    <row r="9" spans="1:11">
      <c r="A9" s="299">
        <f>COLUMN(G160)</f>
        <v>7</v>
      </c>
      <c r="B9" s="299" t="str">
        <f t="shared" si="0"/>
        <v>G</v>
      </c>
      <c r="C9" s="299">
        <f>ROW(G161)</f>
        <v>161</v>
      </c>
      <c r="E9" s="308" t="s">
        <v>1375</v>
      </c>
      <c r="F9" s="309" t="str">
        <f t="shared" ref="F9" si="2">CONCATENATE("See List begining in Cell   ",B9,C9)</f>
        <v>See List begining in Cell   G161</v>
      </c>
      <c r="G9" s="309"/>
      <c r="H9" s="310"/>
      <c r="I9" s="307"/>
    </row>
    <row r="10" spans="1:11">
      <c r="A10" s="299">
        <f>COLUMN(G85)</f>
        <v>7</v>
      </c>
      <c r="B10" s="299" t="str">
        <f t="shared" si="0"/>
        <v>G</v>
      </c>
      <c r="C10" s="299">
        <f>ROW(G85)</f>
        <v>85</v>
      </c>
      <c r="E10" s="311" t="s">
        <v>823</v>
      </c>
      <c r="F10" s="312" t="str">
        <f t="shared" si="1"/>
        <v>See List begining in Cell   G85</v>
      </c>
      <c r="G10" s="312"/>
      <c r="H10" s="313"/>
      <c r="I10" s="307"/>
    </row>
    <row r="13" spans="1:11">
      <c r="D13" s="314" t="s">
        <v>695</v>
      </c>
      <c r="E13" s="315" t="s">
        <v>695</v>
      </c>
      <c r="G13" s="315" t="s">
        <v>695</v>
      </c>
      <c r="H13" s="315" t="s">
        <v>695</v>
      </c>
      <c r="I13" s="316"/>
      <c r="J13" s="316"/>
      <c r="K13" s="316"/>
    </row>
    <row r="14" spans="1:11">
      <c r="D14" s="317" t="s">
        <v>40</v>
      </c>
      <c r="E14" s="318" t="s">
        <v>41</v>
      </c>
      <c r="G14" s="318" t="s">
        <v>40</v>
      </c>
      <c r="H14" s="318" t="s">
        <v>41</v>
      </c>
      <c r="I14" s="316"/>
      <c r="J14" s="316"/>
      <c r="K14" s="316"/>
    </row>
    <row r="15" spans="1:11">
      <c r="D15" s="319"/>
      <c r="E15" s="320"/>
      <c r="G15" s="300"/>
      <c r="J15" s="300"/>
      <c r="K15" s="300"/>
    </row>
    <row r="16" spans="1:11">
      <c r="A16" s="299">
        <v>1</v>
      </c>
      <c r="B16" s="299" t="s">
        <v>826</v>
      </c>
      <c r="D16" s="579" t="s">
        <v>1368</v>
      </c>
      <c r="E16" s="579"/>
      <c r="G16" s="579" t="s">
        <v>852</v>
      </c>
      <c r="H16" s="579"/>
      <c r="I16" s="316"/>
    </row>
    <row r="17" spans="1:10">
      <c r="A17" s="299">
        <v>2</v>
      </c>
      <c r="B17" s="299" t="s">
        <v>827</v>
      </c>
      <c r="D17" s="321">
        <v>0</v>
      </c>
      <c r="E17" s="322" t="s">
        <v>614</v>
      </c>
      <c r="F17" s="320"/>
      <c r="G17" s="323">
        <v>100</v>
      </c>
      <c r="H17" s="324" t="s">
        <v>622</v>
      </c>
      <c r="I17" s="324"/>
    </row>
    <row r="18" spans="1:10" ht="13.5" customHeight="1">
      <c r="A18" s="299">
        <v>3</v>
      </c>
      <c r="B18" s="299" t="s">
        <v>828</v>
      </c>
      <c r="D18" s="321">
        <v>1</v>
      </c>
      <c r="E18" s="322" t="s">
        <v>696</v>
      </c>
      <c r="F18" s="320"/>
      <c r="G18" s="323">
        <v>200</v>
      </c>
      <c r="H18" s="324" t="s">
        <v>711</v>
      </c>
      <c r="I18" s="324"/>
    </row>
    <row r="19" spans="1:10">
      <c r="A19" s="299">
        <v>4</v>
      </c>
      <c r="B19" s="299" t="s">
        <v>829</v>
      </c>
      <c r="D19" s="321">
        <v>2</v>
      </c>
      <c r="E19" s="322" t="s">
        <v>697</v>
      </c>
      <c r="F19" s="320"/>
      <c r="G19" s="323">
        <v>300</v>
      </c>
      <c r="H19" s="324" t="s">
        <v>712</v>
      </c>
      <c r="I19" s="324"/>
    </row>
    <row r="20" spans="1:10">
      <c r="A20" s="299">
        <v>5</v>
      </c>
      <c r="B20" s="299" t="s">
        <v>830</v>
      </c>
      <c r="D20" s="321">
        <v>3</v>
      </c>
      <c r="E20" s="322" t="s">
        <v>698</v>
      </c>
      <c r="F20" s="320"/>
      <c r="G20" s="323">
        <v>400</v>
      </c>
      <c r="H20" s="324" t="s">
        <v>623</v>
      </c>
      <c r="I20" s="324"/>
    </row>
    <row r="21" spans="1:10">
      <c r="A21" s="299">
        <v>6</v>
      </c>
      <c r="B21" s="299" t="s">
        <v>831</v>
      </c>
      <c r="D21" s="321">
        <v>4</v>
      </c>
      <c r="E21" s="322" t="s">
        <v>615</v>
      </c>
      <c r="F21" s="320"/>
      <c r="G21" s="323">
        <v>500</v>
      </c>
      <c r="H21" s="324" t="s">
        <v>624</v>
      </c>
      <c r="I21" s="324"/>
    </row>
    <row r="22" spans="1:10">
      <c r="A22" s="299">
        <v>7</v>
      </c>
      <c r="B22" s="299" t="s">
        <v>832</v>
      </c>
      <c r="D22" s="321">
        <v>5</v>
      </c>
      <c r="E22" s="322" t="s">
        <v>616</v>
      </c>
      <c r="F22" s="320"/>
      <c r="I22" s="324"/>
    </row>
    <row r="23" spans="1:10">
      <c r="A23" s="299">
        <v>8</v>
      </c>
      <c r="B23" s="299" t="s">
        <v>833</v>
      </c>
      <c r="D23" s="321">
        <v>6</v>
      </c>
      <c r="E23" s="322" t="s">
        <v>699</v>
      </c>
      <c r="F23" s="320"/>
      <c r="G23" s="320"/>
      <c r="H23" s="320"/>
      <c r="I23" s="325"/>
    </row>
    <row r="24" spans="1:10">
      <c r="A24" s="299">
        <v>9</v>
      </c>
      <c r="B24" s="299" t="s">
        <v>834</v>
      </c>
      <c r="D24" s="321">
        <v>7</v>
      </c>
      <c r="E24" s="322" t="s">
        <v>617</v>
      </c>
      <c r="F24" s="320"/>
      <c r="G24" s="320"/>
      <c r="H24" s="320"/>
      <c r="I24" s="325"/>
    </row>
    <row r="25" spans="1:10">
      <c r="A25" s="299">
        <v>10</v>
      </c>
      <c r="B25" s="299" t="s">
        <v>835</v>
      </c>
      <c r="D25" s="321">
        <v>8</v>
      </c>
      <c r="E25" s="322" t="s">
        <v>700</v>
      </c>
      <c r="F25" s="320"/>
      <c r="G25" s="579" t="s">
        <v>853</v>
      </c>
      <c r="H25" s="579"/>
      <c r="I25" s="316"/>
    </row>
    <row r="26" spans="1:10">
      <c r="A26" s="299">
        <v>11</v>
      </c>
      <c r="B26" s="299" t="s">
        <v>836</v>
      </c>
      <c r="D26" s="321">
        <v>9</v>
      </c>
      <c r="E26" s="322" t="s">
        <v>701</v>
      </c>
      <c r="F26" s="320"/>
      <c r="G26" s="323">
        <v>110</v>
      </c>
      <c r="H26" s="326" t="s">
        <v>713</v>
      </c>
      <c r="I26" s="327"/>
    </row>
    <row r="27" spans="1:10">
      <c r="A27" s="299">
        <v>12</v>
      </c>
      <c r="B27" s="299" t="s">
        <v>837</v>
      </c>
      <c r="D27" s="321">
        <v>10</v>
      </c>
      <c r="E27" s="322" t="s">
        <v>618</v>
      </c>
      <c r="F27" s="320"/>
      <c r="G27" s="323">
        <v>120</v>
      </c>
      <c r="H27" s="326" t="s">
        <v>714</v>
      </c>
      <c r="I27" s="327"/>
    </row>
    <row r="28" spans="1:10">
      <c r="A28" s="299">
        <v>13</v>
      </c>
      <c r="B28" s="299" t="s">
        <v>838</v>
      </c>
      <c r="D28" s="321">
        <v>11</v>
      </c>
      <c r="E28" s="322" t="s">
        <v>702</v>
      </c>
      <c r="F28" s="320"/>
      <c r="G28" s="323">
        <v>210</v>
      </c>
      <c r="H28" s="326" t="s">
        <v>625</v>
      </c>
      <c r="I28" s="327"/>
    </row>
    <row r="29" spans="1:10">
      <c r="A29" s="299">
        <v>14</v>
      </c>
      <c r="B29" s="299" t="s">
        <v>839</v>
      </c>
      <c r="D29" s="321">
        <v>12</v>
      </c>
      <c r="E29" s="322" t="s">
        <v>703</v>
      </c>
      <c r="F29" s="320"/>
      <c r="G29" s="323">
        <v>220</v>
      </c>
      <c r="H29" s="326" t="s">
        <v>626</v>
      </c>
      <c r="I29" s="327"/>
      <c r="J29" s="508"/>
    </row>
    <row r="30" spans="1:10">
      <c r="A30" s="299">
        <v>15</v>
      </c>
      <c r="B30" s="299" t="s">
        <v>840</v>
      </c>
      <c r="D30" s="321">
        <v>13</v>
      </c>
      <c r="E30" s="322" t="s">
        <v>619</v>
      </c>
      <c r="F30" s="320"/>
      <c r="G30" s="323">
        <v>230</v>
      </c>
      <c r="H30" s="326" t="s">
        <v>627</v>
      </c>
      <c r="I30" s="327"/>
      <c r="J30" s="508"/>
    </row>
    <row r="31" spans="1:10">
      <c r="A31" s="299">
        <v>16</v>
      </c>
      <c r="B31" s="299" t="s">
        <v>841</v>
      </c>
      <c r="D31" s="321">
        <v>14</v>
      </c>
      <c r="E31" s="322" t="s">
        <v>620</v>
      </c>
      <c r="F31" s="320"/>
      <c r="G31" s="323">
        <v>240</v>
      </c>
      <c r="H31" s="326" t="s">
        <v>628</v>
      </c>
      <c r="I31" s="327"/>
    </row>
    <row r="32" spans="1:10">
      <c r="A32" s="299">
        <v>17</v>
      </c>
      <c r="B32" s="299" t="s">
        <v>842</v>
      </c>
      <c r="D32" s="321">
        <v>15</v>
      </c>
      <c r="E32" s="322" t="s">
        <v>704</v>
      </c>
      <c r="F32" s="320"/>
      <c r="G32" s="323">
        <v>310</v>
      </c>
      <c r="H32" s="326" t="s">
        <v>1414</v>
      </c>
      <c r="I32" s="327"/>
    </row>
    <row r="33" spans="1:9">
      <c r="A33" s="299">
        <v>18</v>
      </c>
      <c r="B33" s="299" t="s">
        <v>843</v>
      </c>
      <c r="D33" s="321">
        <v>16</v>
      </c>
      <c r="E33" s="508" t="s">
        <v>1517</v>
      </c>
      <c r="F33" s="320"/>
      <c r="G33" s="323">
        <v>320</v>
      </c>
      <c r="H33" s="326" t="s">
        <v>629</v>
      </c>
      <c r="I33" s="327"/>
    </row>
    <row r="34" spans="1:9">
      <c r="A34" s="299">
        <v>19</v>
      </c>
      <c r="B34" s="299" t="s">
        <v>844</v>
      </c>
      <c r="D34" s="321">
        <v>18</v>
      </c>
      <c r="E34" s="508" t="s">
        <v>1518</v>
      </c>
      <c r="F34" s="320"/>
      <c r="G34" s="323">
        <v>330</v>
      </c>
      <c r="H34" s="326" t="s">
        <v>697</v>
      </c>
      <c r="I34" s="327"/>
    </row>
    <row r="35" spans="1:9">
      <c r="A35" s="299">
        <v>20</v>
      </c>
      <c r="B35" s="299" t="s">
        <v>845</v>
      </c>
      <c r="D35" s="321">
        <v>23</v>
      </c>
      <c r="E35" s="322" t="s">
        <v>705</v>
      </c>
      <c r="F35" s="320"/>
      <c r="G35" s="323">
        <v>410</v>
      </c>
      <c r="H35" s="326" t="s">
        <v>630</v>
      </c>
      <c r="I35" s="327"/>
    </row>
    <row r="36" spans="1:9">
      <c r="A36" s="299">
        <v>21</v>
      </c>
      <c r="B36" s="299" t="s">
        <v>846</v>
      </c>
      <c r="D36" s="321">
        <v>24</v>
      </c>
      <c r="E36" s="322" t="s">
        <v>706</v>
      </c>
      <c r="F36" s="320"/>
      <c r="G36" s="323">
        <v>420</v>
      </c>
      <c r="H36" s="326" t="s">
        <v>631</v>
      </c>
      <c r="I36" s="327"/>
    </row>
    <row r="37" spans="1:9">
      <c r="A37" s="299">
        <v>22</v>
      </c>
      <c r="B37" s="299" t="s">
        <v>847</v>
      </c>
      <c r="D37" s="321">
        <v>25</v>
      </c>
      <c r="E37" s="322" t="s">
        <v>707</v>
      </c>
      <c r="F37" s="320"/>
      <c r="G37" s="323">
        <v>430</v>
      </c>
      <c r="H37" s="326" t="s">
        <v>715</v>
      </c>
      <c r="I37" s="327"/>
    </row>
    <row r="38" spans="1:9">
      <c r="A38" s="299">
        <v>23</v>
      </c>
      <c r="B38" s="299" t="s">
        <v>848</v>
      </c>
      <c r="D38" s="321">
        <v>33</v>
      </c>
      <c r="E38" s="322" t="s">
        <v>708</v>
      </c>
      <c r="F38" s="320"/>
      <c r="G38" s="323">
        <v>440</v>
      </c>
      <c r="H38" s="326" t="s">
        <v>632</v>
      </c>
      <c r="I38" s="327"/>
    </row>
    <row r="39" spans="1:9">
      <c r="A39" s="299">
        <v>24</v>
      </c>
      <c r="B39" s="299" t="s">
        <v>849</v>
      </c>
      <c r="D39" s="321">
        <v>34</v>
      </c>
      <c r="E39" s="322" t="s">
        <v>709</v>
      </c>
      <c r="F39" s="320"/>
      <c r="G39" s="323">
        <v>510</v>
      </c>
      <c r="H39" s="326" t="s">
        <v>633</v>
      </c>
      <c r="I39" s="327"/>
    </row>
    <row r="40" spans="1:9">
      <c r="A40" s="299">
        <v>25</v>
      </c>
      <c r="B40" s="299" t="s">
        <v>850</v>
      </c>
      <c r="D40" s="321">
        <v>35</v>
      </c>
      <c r="E40" s="322" t="s">
        <v>710</v>
      </c>
      <c r="F40" s="320"/>
      <c r="G40" s="323">
        <v>520</v>
      </c>
      <c r="H40" s="326" t="s">
        <v>716</v>
      </c>
      <c r="I40" s="327"/>
    </row>
    <row r="41" spans="1:9">
      <c r="A41" s="299">
        <v>26</v>
      </c>
      <c r="B41" s="299" t="s">
        <v>851</v>
      </c>
      <c r="D41" s="328"/>
      <c r="E41" s="320"/>
      <c r="F41" s="320"/>
      <c r="G41" s="323">
        <v>530</v>
      </c>
      <c r="H41" s="326" t="s">
        <v>717</v>
      </c>
      <c r="I41" s="327"/>
    </row>
    <row r="42" spans="1:9">
      <c r="D42" s="328"/>
      <c r="E42" s="320"/>
      <c r="F42" s="320"/>
      <c r="I42" s="327"/>
    </row>
    <row r="43" spans="1:9">
      <c r="D43" s="579" t="s">
        <v>1370</v>
      </c>
      <c r="E43" s="579"/>
      <c r="G43" s="322"/>
      <c r="H43" s="320"/>
      <c r="I43" s="325"/>
    </row>
    <row r="44" spans="1:9">
      <c r="D44" s="329">
        <v>51000</v>
      </c>
      <c r="E44" s="322" t="s">
        <v>754</v>
      </c>
      <c r="G44" s="322"/>
      <c r="H44" s="320"/>
      <c r="I44" s="325"/>
    </row>
    <row r="45" spans="1:9">
      <c r="D45" s="330">
        <v>52000</v>
      </c>
      <c r="E45" s="322" t="s">
        <v>755</v>
      </c>
      <c r="G45" s="322"/>
      <c r="H45" s="320"/>
      <c r="I45" s="325"/>
    </row>
    <row r="46" spans="1:9">
      <c r="D46" s="330">
        <v>53000</v>
      </c>
      <c r="E46" s="322" t="s">
        <v>1415</v>
      </c>
      <c r="G46" s="579" t="s">
        <v>1367</v>
      </c>
      <c r="H46" s="579"/>
      <c r="I46" s="316"/>
    </row>
    <row r="47" spans="1:9">
      <c r="D47" s="330">
        <v>54000</v>
      </c>
      <c r="E47" s="322" t="s">
        <v>756</v>
      </c>
      <c r="G47" s="323">
        <v>111</v>
      </c>
      <c r="H47" s="326" t="s">
        <v>634</v>
      </c>
      <c r="I47" s="327"/>
    </row>
    <row r="48" spans="1:9">
      <c r="D48" s="330">
        <v>55000</v>
      </c>
      <c r="E48" s="322" t="s">
        <v>757</v>
      </c>
      <c r="G48" s="323">
        <v>112</v>
      </c>
      <c r="H48" s="326" t="s">
        <v>718</v>
      </c>
      <c r="I48" s="327"/>
    </row>
    <row r="49" spans="4:11">
      <c r="D49" s="330">
        <v>56000</v>
      </c>
      <c r="E49" s="322" t="s">
        <v>670</v>
      </c>
      <c r="G49" s="323">
        <v>113</v>
      </c>
      <c r="H49" s="326" t="s">
        <v>719</v>
      </c>
      <c r="I49" s="327"/>
    </row>
    <row r="50" spans="4:11">
      <c r="D50" s="330">
        <v>57000</v>
      </c>
      <c r="E50" s="322" t="s">
        <v>671</v>
      </c>
      <c r="G50" s="323">
        <v>121</v>
      </c>
      <c r="H50" s="326" t="s">
        <v>720</v>
      </c>
      <c r="I50" s="327"/>
    </row>
    <row r="51" spans="4:11">
      <c r="D51" s="330">
        <v>58000</v>
      </c>
      <c r="E51" s="322" t="s">
        <v>758</v>
      </c>
      <c r="G51" s="323">
        <v>122</v>
      </c>
      <c r="H51" s="326" t="s">
        <v>721</v>
      </c>
      <c r="I51" s="327"/>
    </row>
    <row r="52" spans="4:11">
      <c r="D52" s="330">
        <v>59000</v>
      </c>
      <c r="E52" s="331" t="s">
        <v>759</v>
      </c>
      <c r="G52" s="323">
        <v>211</v>
      </c>
      <c r="H52" s="326" t="s">
        <v>722</v>
      </c>
      <c r="I52" s="327"/>
    </row>
    <row r="53" spans="4:11">
      <c r="G53" s="323">
        <v>212</v>
      </c>
      <c r="H53" s="326" t="s">
        <v>636</v>
      </c>
      <c r="I53" s="327"/>
    </row>
    <row r="54" spans="4:11">
      <c r="G54" s="323">
        <v>213</v>
      </c>
      <c r="H54" s="326" t="s">
        <v>637</v>
      </c>
      <c r="I54" s="327"/>
    </row>
    <row r="55" spans="4:11">
      <c r="D55" s="579" t="s">
        <v>1369</v>
      </c>
      <c r="E55" s="579"/>
      <c r="G55" s="323">
        <v>214</v>
      </c>
      <c r="H55" s="508" t="s">
        <v>1501</v>
      </c>
      <c r="I55" s="327"/>
      <c r="K55" s="508"/>
    </row>
    <row r="56" spans="4:11">
      <c r="D56" s="332">
        <v>51100</v>
      </c>
      <c r="E56" s="333" t="s">
        <v>760</v>
      </c>
      <c r="G56" s="323">
        <v>215</v>
      </c>
      <c r="H56" s="326" t="s">
        <v>638</v>
      </c>
      <c r="I56" s="327"/>
      <c r="K56" s="508"/>
    </row>
    <row r="57" spans="4:11">
      <c r="D57" s="332">
        <v>51200</v>
      </c>
      <c r="E57" s="333" t="s">
        <v>761</v>
      </c>
      <c r="G57" s="323">
        <v>216</v>
      </c>
      <c r="H57" s="508" t="s">
        <v>1502</v>
      </c>
      <c r="I57" s="327"/>
    </row>
    <row r="58" spans="4:11">
      <c r="D58" s="332">
        <v>51300</v>
      </c>
      <c r="E58" s="333" t="s">
        <v>762</v>
      </c>
      <c r="G58" s="323">
        <v>221</v>
      </c>
      <c r="H58" s="326" t="s">
        <v>723</v>
      </c>
      <c r="I58" s="327"/>
    </row>
    <row r="59" spans="4:11">
      <c r="D59" s="332">
        <v>51400</v>
      </c>
      <c r="E59" s="333" t="s">
        <v>674</v>
      </c>
      <c r="G59" s="323">
        <v>222</v>
      </c>
      <c r="H59" s="326" t="s">
        <v>724</v>
      </c>
      <c r="I59" s="327"/>
    </row>
    <row r="60" spans="4:11">
      <c r="D60" s="332">
        <v>52100</v>
      </c>
      <c r="E60" s="333" t="s">
        <v>763</v>
      </c>
      <c r="G60" s="323">
        <v>223</v>
      </c>
      <c r="H60" s="326" t="s">
        <v>639</v>
      </c>
      <c r="I60" s="327"/>
    </row>
    <row r="61" spans="4:11">
      <c r="D61" s="332">
        <v>52200</v>
      </c>
      <c r="E61" s="333" t="s">
        <v>764</v>
      </c>
      <c r="G61" s="323">
        <v>231</v>
      </c>
      <c r="H61" s="326" t="s">
        <v>640</v>
      </c>
      <c r="I61" s="327"/>
    </row>
    <row r="62" spans="4:11">
      <c r="D62" s="332">
        <v>52300</v>
      </c>
      <c r="E62" s="333" t="s">
        <v>765</v>
      </c>
      <c r="G62" s="323">
        <v>232</v>
      </c>
      <c r="H62" s="326" t="s">
        <v>725</v>
      </c>
      <c r="I62" s="327"/>
    </row>
    <row r="63" spans="4:11">
      <c r="D63" s="332">
        <v>52400</v>
      </c>
      <c r="E63" s="333" t="s">
        <v>766</v>
      </c>
      <c r="G63" s="323">
        <v>241</v>
      </c>
      <c r="H63" s="326" t="s">
        <v>726</v>
      </c>
      <c r="I63" s="327"/>
    </row>
    <row r="64" spans="4:11">
      <c r="D64" s="332">
        <v>52500</v>
      </c>
      <c r="E64" s="333" t="s">
        <v>767</v>
      </c>
      <c r="G64" s="323">
        <v>311</v>
      </c>
      <c r="H64" s="326" t="s">
        <v>642</v>
      </c>
      <c r="I64" s="327"/>
    </row>
    <row r="65" spans="4:9">
      <c r="D65" s="332">
        <v>52700</v>
      </c>
      <c r="E65" s="333" t="s">
        <v>768</v>
      </c>
      <c r="G65" s="323">
        <v>312</v>
      </c>
      <c r="H65" s="326" t="s">
        <v>643</v>
      </c>
      <c r="I65" s="327"/>
    </row>
    <row r="66" spans="4:9">
      <c r="D66" s="332">
        <v>52900</v>
      </c>
      <c r="E66" s="333" t="s">
        <v>769</v>
      </c>
      <c r="G66" s="323">
        <v>313</v>
      </c>
      <c r="H66" s="326" t="s">
        <v>644</v>
      </c>
      <c r="I66" s="327"/>
    </row>
    <row r="67" spans="4:9">
      <c r="D67" s="332">
        <v>53100</v>
      </c>
      <c r="E67" s="333" t="s">
        <v>770</v>
      </c>
      <c r="G67" s="323">
        <v>321</v>
      </c>
      <c r="H67" s="326" t="s">
        <v>727</v>
      </c>
      <c r="I67" s="327"/>
    </row>
    <row r="68" spans="4:9">
      <c r="D68" s="332">
        <v>53200</v>
      </c>
      <c r="E68" s="333" t="s">
        <v>771</v>
      </c>
      <c r="G68" s="323">
        <v>331</v>
      </c>
      <c r="H68" s="326" t="s">
        <v>645</v>
      </c>
      <c r="I68" s="327"/>
    </row>
    <row r="69" spans="4:9">
      <c r="D69" s="332">
        <v>53300</v>
      </c>
      <c r="E69" s="333" t="s">
        <v>772</v>
      </c>
      <c r="G69" s="323">
        <v>332</v>
      </c>
      <c r="H69" s="326" t="s">
        <v>728</v>
      </c>
      <c r="I69" s="327"/>
    </row>
    <row r="70" spans="4:9">
      <c r="D70" s="332">
        <v>53400</v>
      </c>
      <c r="E70" s="333" t="s">
        <v>773</v>
      </c>
      <c r="G70" s="323">
        <v>411</v>
      </c>
      <c r="H70" s="326" t="s">
        <v>646</v>
      </c>
      <c r="I70" s="327"/>
    </row>
    <row r="71" spans="4:9">
      <c r="D71" s="332">
        <v>53500</v>
      </c>
      <c r="E71" s="333" t="s">
        <v>774</v>
      </c>
      <c r="G71" s="323">
        <v>421</v>
      </c>
      <c r="H71" s="326" t="s">
        <v>647</v>
      </c>
      <c r="I71" s="327"/>
    </row>
    <row r="72" spans="4:9">
      <c r="D72" s="332">
        <v>53700</v>
      </c>
      <c r="E72" s="333" t="s">
        <v>775</v>
      </c>
      <c r="G72" s="323">
        <v>422</v>
      </c>
      <c r="H72" s="326" t="s">
        <v>648</v>
      </c>
      <c r="I72" s="327"/>
    </row>
    <row r="73" spans="4:9" ht="25.5">
      <c r="D73" s="332">
        <v>54200</v>
      </c>
      <c r="E73" s="333" t="s">
        <v>776</v>
      </c>
      <c r="G73" s="323">
        <v>431</v>
      </c>
      <c r="H73" s="326" t="s">
        <v>729</v>
      </c>
      <c r="I73" s="327"/>
    </row>
    <row r="74" spans="4:9">
      <c r="D74" s="332">
        <v>54300</v>
      </c>
      <c r="E74" s="333" t="s">
        <v>777</v>
      </c>
      <c r="G74" s="323">
        <v>432</v>
      </c>
      <c r="H74" s="326" t="s">
        <v>730</v>
      </c>
      <c r="I74" s="327"/>
    </row>
    <row r="75" spans="4:9" ht="25.5">
      <c r="D75" s="332">
        <v>54400</v>
      </c>
      <c r="E75" s="333" t="s">
        <v>778</v>
      </c>
      <c r="G75" s="323">
        <v>433</v>
      </c>
      <c r="H75" s="326" t="s">
        <v>731</v>
      </c>
      <c r="I75" s="327"/>
    </row>
    <row r="76" spans="4:9">
      <c r="D76" s="332">
        <v>54500</v>
      </c>
      <c r="E76" s="333" t="s">
        <v>779</v>
      </c>
      <c r="G76" s="323">
        <v>441</v>
      </c>
      <c r="H76" s="326" t="s">
        <v>649</v>
      </c>
      <c r="I76" s="327"/>
    </row>
    <row r="77" spans="4:9">
      <c r="D77" s="332">
        <v>54600</v>
      </c>
      <c r="E77" s="333" t="s">
        <v>676</v>
      </c>
      <c r="G77" s="323">
        <v>511</v>
      </c>
      <c r="H77" s="326" t="s">
        <v>732</v>
      </c>
      <c r="I77" s="327"/>
    </row>
    <row r="78" spans="4:9">
      <c r="D78" s="332">
        <v>54900</v>
      </c>
      <c r="E78" s="333" t="s">
        <v>780</v>
      </c>
      <c r="G78" s="323">
        <v>512</v>
      </c>
      <c r="H78" s="326" t="s">
        <v>650</v>
      </c>
      <c r="I78" s="327"/>
    </row>
    <row r="79" spans="4:9" ht="25.5">
      <c r="D79" s="332">
        <v>55100</v>
      </c>
      <c r="E79" s="333" t="s">
        <v>781</v>
      </c>
      <c r="G79" s="323">
        <v>521</v>
      </c>
      <c r="H79" s="326" t="s">
        <v>1416</v>
      </c>
      <c r="I79" s="327"/>
    </row>
    <row r="80" spans="4:9">
      <c r="D80" s="332">
        <v>55200</v>
      </c>
      <c r="E80" s="333" t="s">
        <v>782</v>
      </c>
      <c r="G80" s="323">
        <v>531</v>
      </c>
      <c r="H80" s="326" t="s">
        <v>733</v>
      </c>
      <c r="I80" s="327"/>
    </row>
    <row r="81" spans="4:9">
      <c r="D81" s="332">
        <v>55400</v>
      </c>
      <c r="E81" s="333" t="s">
        <v>677</v>
      </c>
      <c r="G81" s="323">
        <v>532</v>
      </c>
      <c r="H81" s="326" t="s">
        <v>651</v>
      </c>
      <c r="I81" s="327"/>
    </row>
    <row r="82" spans="4:9">
      <c r="D82" s="332">
        <v>55500</v>
      </c>
      <c r="E82" s="333" t="s">
        <v>783</v>
      </c>
      <c r="I82" s="327"/>
    </row>
    <row r="83" spans="4:9">
      <c r="D83" s="332">
        <v>55600</v>
      </c>
      <c r="E83" s="333" t="s">
        <v>679</v>
      </c>
    </row>
    <row r="84" spans="4:9">
      <c r="D84" s="332">
        <v>55700</v>
      </c>
      <c r="E84" s="333" t="s">
        <v>784</v>
      </c>
    </row>
    <row r="85" spans="4:9">
      <c r="D85" s="332">
        <v>55800</v>
      </c>
      <c r="E85" s="333" t="s">
        <v>785</v>
      </c>
      <c r="G85" s="579" t="s">
        <v>854</v>
      </c>
      <c r="H85" s="579"/>
      <c r="I85" s="316"/>
    </row>
    <row r="86" spans="4:9">
      <c r="D86" s="332">
        <v>56100</v>
      </c>
      <c r="E86" s="333" t="s">
        <v>786</v>
      </c>
      <c r="G86" s="334">
        <v>0</v>
      </c>
      <c r="H86" s="326" t="s">
        <v>868</v>
      </c>
      <c r="I86" s="335"/>
    </row>
    <row r="87" spans="4:9">
      <c r="D87" s="332">
        <v>56200</v>
      </c>
      <c r="E87" s="333" t="s">
        <v>1417</v>
      </c>
      <c r="G87" s="336">
        <v>1100</v>
      </c>
      <c r="H87" s="326" t="s">
        <v>687</v>
      </c>
      <c r="I87" s="335"/>
    </row>
    <row r="88" spans="4:9">
      <c r="D88" s="332">
        <v>56300</v>
      </c>
      <c r="E88" s="333" t="s">
        <v>643</v>
      </c>
      <c r="G88" s="336">
        <v>1500</v>
      </c>
      <c r="H88" s="326" t="s">
        <v>794</v>
      </c>
      <c r="I88" s="335"/>
    </row>
    <row r="89" spans="4:9">
      <c r="D89" s="332">
        <v>56400</v>
      </c>
      <c r="E89" s="333" t="s">
        <v>787</v>
      </c>
      <c r="G89" s="336">
        <v>1600</v>
      </c>
      <c r="H89" s="326" t="s">
        <v>795</v>
      </c>
      <c r="I89" s="335"/>
    </row>
    <row r="90" spans="4:9" ht="25.5">
      <c r="D90" s="332">
        <v>56500</v>
      </c>
      <c r="E90" s="333" t="s">
        <v>788</v>
      </c>
      <c r="G90" s="336">
        <v>1700</v>
      </c>
      <c r="H90" s="326" t="s">
        <v>796</v>
      </c>
      <c r="I90" s="335"/>
    </row>
    <row r="91" spans="4:9" ht="25.5">
      <c r="D91" s="332">
        <v>57100</v>
      </c>
      <c r="E91" s="333" t="s">
        <v>789</v>
      </c>
      <c r="G91" s="336">
        <v>1800</v>
      </c>
      <c r="H91" s="326" t="s">
        <v>797</v>
      </c>
      <c r="I91" s="335"/>
    </row>
    <row r="92" spans="4:9">
      <c r="D92" s="332">
        <v>57200</v>
      </c>
      <c r="E92" s="333" t="s">
        <v>680</v>
      </c>
      <c r="G92" s="336">
        <v>1900</v>
      </c>
      <c r="H92" s="326" t="s">
        <v>798</v>
      </c>
      <c r="I92" s="335"/>
    </row>
    <row r="93" spans="4:9">
      <c r="D93" s="332">
        <v>57300</v>
      </c>
      <c r="E93" s="333" t="s">
        <v>790</v>
      </c>
      <c r="G93" s="336">
        <v>2100</v>
      </c>
      <c r="H93" s="326" t="s">
        <v>799</v>
      </c>
      <c r="I93" s="335"/>
    </row>
    <row r="94" spans="4:9">
      <c r="D94" s="332">
        <v>57400</v>
      </c>
      <c r="E94" s="333" t="s">
        <v>681</v>
      </c>
      <c r="G94" s="336">
        <v>2200</v>
      </c>
      <c r="H94" s="326" t="s">
        <v>800</v>
      </c>
      <c r="I94" s="335"/>
    </row>
    <row r="95" spans="4:9">
      <c r="D95" s="332">
        <v>58100</v>
      </c>
      <c r="E95" s="333" t="s">
        <v>682</v>
      </c>
      <c r="G95" s="336">
        <v>2300</v>
      </c>
      <c r="H95" s="326" t="s">
        <v>801</v>
      </c>
      <c r="I95" s="335"/>
    </row>
    <row r="96" spans="4:9">
      <c r="D96" s="332">
        <v>58200</v>
      </c>
      <c r="E96" s="333" t="s">
        <v>791</v>
      </c>
      <c r="G96" s="336">
        <v>2400</v>
      </c>
      <c r="H96" s="326" t="s">
        <v>802</v>
      </c>
      <c r="I96" s="335"/>
    </row>
    <row r="97" spans="4:9">
      <c r="D97" s="332">
        <v>58300</v>
      </c>
      <c r="E97" s="333" t="s">
        <v>792</v>
      </c>
      <c r="G97" s="336">
        <v>2500</v>
      </c>
      <c r="H97" s="326" t="s">
        <v>803</v>
      </c>
      <c r="I97" s="335"/>
    </row>
    <row r="98" spans="4:9">
      <c r="D98" s="332">
        <v>58400</v>
      </c>
      <c r="E98" s="333" t="s">
        <v>683</v>
      </c>
      <c r="G98" s="336">
        <v>3100</v>
      </c>
      <c r="H98" s="326" t="s">
        <v>804</v>
      </c>
      <c r="I98" s="335"/>
    </row>
    <row r="99" spans="4:9">
      <c r="D99" s="332">
        <v>58900</v>
      </c>
      <c r="E99" s="333" t="s">
        <v>793</v>
      </c>
      <c r="G99" s="336">
        <v>3200</v>
      </c>
      <c r="H99" s="326" t="s">
        <v>805</v>
      </c>
      <c r="I99" s="335"/>
    </row>
    <row r="100" spans="4:9">
      <c r="G100" s="336">
        <v>3300</v>
      </c>
      <c r="H100" s="326" t="s">
        <v>806</v>
      </c>
      <c r="I100" s="335"/>
    </row>
    <row r="101" spans="4:9">
      <c r="G101" s="336">
        <v>3400</v>
      </c>
      <c r="H101" s="326" t="s">
        <v>807</v>
      </c>
      <c r="I101" s="335"/>
    </row>
    <row r="102" spans="4:9">
      <c r="D102" s="579" t="s">
        <v>1371</v>
      </c>
      <c r="E102" s="579"/>
      <c r="G102" s="336">
        <v>3500</v>
      </c>
      <c r="H102" s="326" t="s">
        <v>808</v>
      </c>
      <c r="I102" s="335"/>
    </row>
    <row r="103" spans="4:9">
      <c r="D103" s="337">
        <v>51110</v>
      </c>
      <c r="E103" s="296" t="s">
        <v>673</v>
      </c>
      <c r="G103" s="336">
        <v>4100</v>
      </c>
      <c r="H103" s="326" t="s">
        <v>809</v>
      </c>
      <c r="I103" s="335"/>
    </row>
    <row r="104" spans="4:9">
      <c r="D104" s="337">
        <v>51111</v>
      </c>
      <c r="E104" s="296" t="s">
        <v>1148</v>
      </c>
      <c r="G104" s="336">
        <v>4200</v>
      </c>
      <c r="H104" s="326" t="s">
        <v>810</v>
      </c>
      <c r="I104" s="335"/>
    </row>
    <row r="105" spans="4:9">
      <c r="D105" s="337">
        <v>51112</v>
      </c>
      <c r="E105" s="296" t="s">
        <v>1206</v>
      </c>
      <c r="G105" s="336">
        <v>4300</v>
      </c>
      <c r="H105" s="326" t="s">
        <v>811</v>
      </c>
      <c r="I105" s="335"/>
    </row>
    <row r="106" spans="4:9">
      <c r="D106" s="337">
        <v>51113</v>
      </c>
      <c r="E106" s="296" t="s">
        <v>1120</v>
      </c>
      <c r="G106" s="336">
        <v>4400</v>
      </c>
      <c r="H106" s="326" t="s">
        <v>812</v>
      </c>
      <c r="I106" s="335"/>
    </row>
    <row r="107" spans="4:9">
      <c r="D107" s="337">
        <v>51114</v>
      </c>
      <c r="E107" s="296" t="s">
        <v>1049</v>
      </c>
      <c r="G107" s="336">
        <v>4500</v>
      </c>
      <c r="H107" s="326" t="s">
        <v>813</v>
      </c>
      <c r="I107" s="335"/>
    </row>
    <row r="108" spans="4:9">
      <c r="D108" s="337">
        <v>51115</v>
      </c>
      <c r="E108" s="296" t="s">
        <v>1140</v>
      </c>
      <c r="G108" s="336">
        <v>4600</v>
      </c>
      <c r="H108" s="326" t="s">
        <v>814</v>
      </c>
      <c r="I108" s="335"/>
    </row>
    <row r="109" spans="4:9">
      <c r="D109" s="337">
        <v>51131</v>
      </c>
      <c r="E109" s="296" t="s">
        <v>1001</v>
      </c>
      <c r="G109" s="336">
        <v>4700</v>
      </c>
      <c r="H109" s="326" t="s">
        <v>815</v>
      </c>
      <c r="I109" s="335"/>
    </row>
    <row r="110" spans="4:9" ht="25.5">
      <c r="D110" s="337">
        <v>51132</v>
      </c>
      <c r="E110" s="296" t="s">
        <v>986</v>
      </c>
      <c r="G110" s="336">
        <v>4800</v>
      </c>
      <c r="H110" s="326" t="s">
        <v>816</v>
      </c>
      <c r="I110" s="335"/>
    </row>
    <row r="111" spans="4:9">
      <c r="D111" s="337">
        <v>51133</v>
      </c>
      <c r="E111" s="296" t="s">
        <v>1066</v>
      </c>
      <c r="G111" s="336">
        <v>4900</v>
      </c>
      <c r="H111" s="326" t="s">
        <v>817</v>
      </c>
      <c r="I111" s="335"/>
    </row>
    <row r="112" spans="4:9">
      <c r="D112" s="337">
        <v>51134</v>
      </c>
      <c r="E112" s="296" t="s">
        <v>1139</v>
      </c>
      <c r="G112" s="336">
        <v>5100</v>
      </c>
      <c r="H112" s="326" t="s">
        <v>818</v>
      </c>
      <c r="I112" s="335"/>
    </row>
    <row r="113" spans="4:9">
      <c r="D113" s="337">
        <v>51135</v>
      </c>
      <c r="E113" s="296" t="s">
        <v>1135</v>
      </c>
      <c r="G113" s="338">
        <v>5200</v>
      </c>
      <c r="H113" s="339" t="s">
        <v>1542</v>
      </c>
      <c r="I113" s="340"/>
    </row>
    <row r="114" spans="4:9">
      <c r="D114" s="337">
        <v>51138</v>
      </c>
      <c r="E114" s="296" t="s">
        <v>1364</v>
      </c>
    </row>
    <row r="115" spans="4:9">
      <c r="D115" s="337">
        <v>51140</v>
      </c>
      <c r="E115" s="296" t="s">
        <v>931</v>
      </c>
      <c r="G115" s="579" t="s">
        <v>855</v>
      </c>
      <c r="H115" s="579"/>
    </row>
    <row r="116" spans="4:9">
      <c r="D116" s="337">
        <v>51201</v>
      </c>
      <c r="E116" s="296" t="s">
        <v>1131</v>
      </c>
      <c r="G116" s="341">
        <v>0</v>
      </c>
      <c r="H116" s="342" t="s">
        <v>652</v>
      </c>
    </row>
    <row r="117" spans="4:9">
      <c r="D117" s="337">
        <v>51202</v>
      </c>
      <c r="E117" s="296" t="s">
        <v>1152</v>
      </c>
      <c r="G117" s="343">
        <v>10</v>
      </c>
      <c r="H117" s="342" t="s">
        <v>734</v>
      </c>
    </row>
    <row r="118" spans="4:9">
      <c r="D118" s="337">
        <v>51203</v>
      </c>
      <c r="E118" s="296" t="s">
        <v>1015</v>
      </c>
      <c r="G118" s="343">
        <v>20</v>
      </c>
      <c r="H118" s="342" t="s">
        <v>653</v>
      </c>
    </row>
    <row r="119" spans="4:9">
      <c r="D119" s="11">
        <v>51302</v>
      </c>
      <c r="E119" s="296" t="s">
        <v>1122</v>
      </c>
      <c r="G119" s="343">
        <v>30</v>
      </c>
      <c r="H119" s="342" t="s">
        <v>735</v>
      </c>
    </row>
    <row r="120" spans="4:9">
      <c r="D120" s="11">
        <v>51303</v>
      </c>
      <c r="E120" s="296" t="s">
        <v>1121</v>
      </c>
      <c r="G120" s="343">
        <v>40</v>
      </c>
      <c r="H120" s="342" t="s">
        <v>736</v>
      </c>
    </row>
    <row r="121" spans="4:9">
      <c r="D121" s="11">
        <v>51304</v>
      </c>
      <c r="E121" s="296" t="s">
        <v>1185</v>
      </c>
      <c r="G121" s="343">
        <v>50</v>
      </c>
      <c r="H121" s="342" t="s">
        <v>737</v>
      </c>
    </row>
    <row r="122" spans="4:9">
      <c r="D122" s="11">
        <v>51306</v>
      </c>
      <c r="E122" s="296" t="s">
        <v>1207</v>
      </c>
      <c r="G122" s="343">
        <v>60</v>
      </c>
      <c r="H122" s="342" t="s">
        <v>738</v>
      </c>
    </row>
    <row r="123" spans="4:9">
      <c r="D123" s="11">
        <v>51307</v>
      </c>
      <c r="E123" s="296" t="s">
        <v>1053</v>
      </c>
      <c r="G123" s="343">
        <v>70</v>
      </c>
      <c r="H123" s="342" t="s">
        <v>739</v>
      </c>
    </row>
    <row r="124" spans="4:9">
      <c r="D124" s="11">
        <v>51308</v>
      </c>
      <c r="E124" s="296" t="s">
        <v>934</v>
      </c>
      <c r="G124" s="343">
        <v>80</v>
      </c>
      <c r="H124" s="342" t="s">
        <v>740</v>
      </c>
    </row>
    <row r="125" spans="4:9">
      <c r="D125" s="337">
        <v>51309</v>
      </c>
      <c r="E125" s="296" t="s">
        <v>1198</v>
      </c>
      <c r="G125" s="343">
        <v>90</v>
      </c>
      <c r="H125" s="342" t="s">
        <v>741</v>
      </c>
    </row>
    <row r="126" spans="4:9">
      <c r="D126" s="11">
        <v>51311</v>
      </c>
      <c r="E126" s="296" t="s">
        <v>975</v>
      </c>
      <c r="G126" s="344"/>
      <c r="H126" s="324"/>
    </row>
    <row r="127" spans="4:9">
      <c r="D127" s="337">
        <v>51322</v>
      </c>
      <c r="E127" s="296" t="s">
        <v>1144</v>
      </c>
      <c r="G127" s="344"/>
      <c r="H127" s="324"/>
    </row>
    <row r="128" spans="4:9">
      <c r="D128" s="337">
        <v>51323</v>
      </c>
      <c r="E128" s="296" t="s">
        <v>998</v>
      </c>
      <c r="G128" s="579" t="s">
        <v>856</v>
      </c>
      <c r="H128" s="579"/>
    </row>
    <row r="129" spans="4:8">
      <c r="D129" s="337">
        <v>51324</v>
      </c>
      <c r="E129" s="296" t="s">
        <v>936</v>
      </c>
      <c r="G129" s="345">
        <v>0</v>
      </c>
      <c r="H129" s="342" t="s">
        <v>654</v>
      </c>
    </row>
    <row r="130" spans="4:8">
      <c r="D130" s="337">
        <v>51325</v>
      </c>
      <c r="E130" s="296" t="s">
        <v>956</v>
      </c>
      <c r="G130" s="345">
        <v>100</v>
      </c>
      <c r="H130" s="346" t="s">
        <v>655</v>
      </c>
    </row>
    <row r="131" spans="4:8">
      <c r="D131" s="337">
        <v>51326</v>
      </c>
      <c r="E131" s="296" t="s">
        <v>1174</v>
      </c>
      <c r="G131" s="345">
        <v>200</v>
      </c>
      <c r="H131" s="346" t="s">
        <v>656</v>
      </c>
    </row>
    <row r="132" spans="4:8">
      <c r="D132" s="337">
        <v>51327</v>
      </c>
      <c r="E132" s="296" t="s">
        <v>1095</v>
      </c>
      <c r="G132" s="345">
        <v>300</v>
      </c>
      <c r="H132" s="346" t="s">
        <v>657</v>
      </c>
    </row>
    <row r="133" spans="4:8">
      <c r="D133" s="11">
        <v>51331</v>
      </c>
      <c r="E133" s="296" t="s">
        <v>1149</v>
      </c>
      <c r="G133" s="345">
        <v>400</v>
      </c>
      <c r="H133" s="346" t="s">
        <v>1366</v>
      </c>
    </row>
    <row r="134" spans="4:8">
      <c r="D134" s="11">
        <v>51332</v>
      </c>
      <c r="E134" s="296" t="s">
        <v>1150</v>
      </c>
      <c r="G134" s="345">
        <v>500</v>
      </c>
      <c r="H134" s="346" t="s">
        <v>742</v>
      </c>
    </row>
    <row r="135" spans="4:8">
      <c r="D135" s="337">
        <v>51335</v>
      </c>
      <c r="E135" s="296" t="s">
        <v>1111</v>
      </c>
      <c r="G135" s="345">
        <v>600</v>
      </c>
      <c r="H135" s="346" t="s">
        <v>743</v>
      </c>
    </row>
    <row r="136" spans="4:8">
      <c r="D136" s="337">
        <v>51136</v>
      </c>
      <c r="E136" s="296" t="s">
        <v>967</v>
      </c>
      <c r="G136" s="345">
        <v>700</v>
      </c>
      <c r="H136" s="346" t="s">
        <v>744</v>
      </c>
    </row>
    <row r="137" spans="4:8">
      <c r="D137" s="337">
        <v>51138</v>
      </c>
      <c r="E137" s="296" t="s">
        <v>1516</v>
      </c>
      <c r="G137" s="345">
        <v>800</v>
      </c>
      <c r="H137" s="346" t="s">
        <v>635</v>
      </c>
    </row>
    <row r="138" spans="4:8">
      <c r="D138" s="337">
        <v>51139</v>
      </c>
      <c r="E138" s="296" t="s">
        <v>966</v>
      </c>
      <c r="G138" s="345">
        <v>900</v>
      </c>
      <c r="H138" s="346" t="s">
        <v>745</v>
      </c>
    </row>
    <row r="139" spans="4:8">
      <c r="D139" s="337">
        <v>51401</v>
      </c>
      <c r="E139" s="296" t="s">
        <v>1164</v>
      </c>
      <c r="G139" s="345">
        <v>1000</v>
      </c>
      <c r="H139" s="346" t="s">
        <v>658</v>
      </c>
    </row>
    <row r="140" spans="4:8" ht="25.5">
      <c r="D140" s="337">
        <v>51403</v>
      </c>
      <c r="E140" s="296" t="s">
        <v>1160</v>
      </c>
      <c r="G140" s="345">
        <v>1100</v>
      </c>
      <c r="H140" s="346" t="s">
        <v>659</v>
      </c>
    </row>
    <row r="141" spans="4:8" ht="25.5">
      <c r="D141" s="337">
        <v>51404</v>
      </c>
      <c r="E141" s="296" t="s">
        <v>1159</v>
      </c>
      <c r="G141" s="345">
        <v>1200</v>
      </c>
      <c r="H141" s="346" t="s">
        <v>746</v>
      </c>
    </row>
    <row r="142" spans="4:8">
      <c r="D142" s="337">
        <v>51405</v>
      </c>
      <c r="E142" s="296" t="s">
        <v>1162</v>
      </c>
      <c r="G142" s="345">
        <v>1300</v>
      </c>
      <c r="H142" s="346" t="s">
        <v>747</v>
      </c>
    </row>
    <row r="143" spans="4:8">
      <c r="D143" s="337">
        <v>51406</v>
      </c>
      <c r="E143" s="296" t="s">
        <v>1161</v>
      </c>
      <c r="G143" s="345">
        <v>1400</v>
      </c>
      <c r="H143" s="346" t="s">
        <v>748</v>
      </c>
    </row>
    <row r="144" spans="4:8">
      <c r="D144" s="337">
        <v>51407</v>
      </c>
      <c r="E144" s="296" t="s">
        <v>1163</v>
      </c>
      <c r="G144" s="345">
        <v>1500</v>
      </c>
      <c r="H144" s="346" t="s">
        <v>660</v>
      </c>
    </row>
    <row r="145" spans="4:8">
      <c r="D145" s="337">
        <v>52101</v>
      </c>
      <c r="E145" s="296" t="s">
        <v>1047</v>
      </c>
      <c r="G145" s="345">
        <v>1600</v>
      </c>
      <c r="H145" s="346" t="s">
        <v>749</v>
      </c>
    </row>
    <row r="146" spans="4:8">
      <c r="D146" s="337">
        <v>52102</v>
      </c>
      <c r="E146" s="296" t="s">
        <v>1065</v>
      </c>
      <c r="G146" s="345">
        <v>1700</v>
      </c>
      <c r="H146" s="346" t="s">
        <v>661</v>
      </c>
    </row>
    <row r="147" spans="4:8">
      <c r="D147" s="337">
        <v>52103</v>
      </c>
      <c r="E147" s="296" t="s">
        <v>981</v>
      </c>
      <c r="G147" s="345">
        <v>1800</v>
      </c>
      <c r="H147" s="346" t="s">
        <v>662</v>
      </c>
    </row>
    <row r="148" spans="4:8">
      <c r="D148" s="337">
        <v>52104</v>
      </c>
      <c r="E148" s="296" t="s">
        <v>1213</v>
      </c>
      <c r="G148" s="345">
        <v>1900</v>
      </c>
      <c r="H148" s="346" t="s">
        <v>663</v>
      </c>
    </row>
    <row r="149" spans="4:8">
      <c r="D149" s="337">
        <v>52105</v>
      </c>
      <c r="E149" s="296" t="s">
        <v>1002</v>
      </c>
      <c r="G149" s="345">
        <v>2000</v>
      </c>
      <c r="H149" s="346" t="s">
        <v>750</v>
      </c>
    </row>
    <row r="150" spans="4:8">
      <c r="D150" s="337">
        <v>52106</v>
      </c>
      <c r="E150" s="296" t="s">
        <v>1099</v>
      </c>
      <c r="G150" s="345">
        <v>2100</v>
      </c>
      <c r="H150" s="346" t="s">
        <v>653</v>
      </c>
    </row>
    <row r="151" spans="4:8">
      <c r="D151" s="337">
        <v>52107</v>
      </c>
      <c r="E151" s="296" t="s">
        <v>979</v>
      </c>
      <c r="G151" s="345">
        <v>2200</v>
      </c>
      <c r="H151" s="346" t="s">
        <v>751</v>
      </c>
    </row>
    <row r="152" spans="4:8">
      <c r="D152" s="337">
        <v>52108</v>
      </c>
      <c r="E152" s="296" t="s">
        <v>1218</v>
      </c>
      <c r="G152" s="345">
        <v>2300</v>
      </c>
      <c r="H152" s="346" t="s">
        <v>752</v>
      </c>
    </row>
    <row r="153" spans="4:8">
      <c r="D153" s="337">
        <v>52109</v>
      </c>
      <c r="E153" s="296" t="s">
        <v>1080</v>
      </c>
      <c r="G153" s="345">
        <v>2400</v>
      </c>
      <c r="H153" s="346" t="s">
        <v>664</v>
      </c>
    </row>
    <row r="154" spans="4:8">
      <c r="D154" s="337">
        <v>52111</v>
      </c>
      <c r="E154" s="296" t="s">
        <v>1061</v>
      </c>
      <c r="G154" s="345">
        <v>2500</v>
      </c>
      <c r="H154" s="346" t="s">
        <v>665</v>
      </c>
    </row>
    <row r="155" spans="4:8">
      <c r="D155" s="337">
        <v>52112</v>
      </c>
      <c r="E155" s="296" t="s">
        <v>1201</v>
      </c>
      <c r="G155" s="345">
        <v>2600</v>
      </c>
      <c r="H155" s="346" t="s">
        <v>666</v>
      </c>
    </row>
    <row r="156" spans="4:8">
      <c r="D156" s="337">
        <v>52121</v>
      </c>
      <c r="E156" s="296" t="s">
        <v>1045</v>
      </c>
      <c r="G156" s="345">
        <v>2700</v>
      </c>
      <c r="H156" s="346" t="s">
        <v>753</v>
      </c>
    </row>
    <row r="157" spans="4:8">
      <c r="D157" s="337">
        <v>52122</v>
      </c>
      <c r="E157" s="296" t="s">
        <v>1046</v>
      </c>
      <c r="G157" s="345">
        <v>2800</v>
      </c>
      <c r="H157" s="346" t="s">
        <v>667</v>
      </c>
    </row>
    <row r="158" spans="4:8">
      <c r="D158" s="337">
        <v>52123</v>
      </c>
      <c r="E158" s="296" t="s">
        <v>984</v>
      </c>
      <c r="G158" s="345">
        <v>2900</v>
      </c>
      <c r="H158" s="346" t="s">
        <v>668</v>
      </c>
    </row>
    <row r="159" spans="4:8">
      <c r="D159" s="337">
        <v>52124</v>
      </c>
      <c r="E159" s="296" t="s">
        <v>982</v>
      </c>
      <c r="G159" s="424">
        <v>3000</v>
      </c>
      <c r="H159" s="299" t="s">
        <v>1496</v>
      </c>
    </row>
    <row r="160" spans="4:8">
      <c r="D160" s="337">
        <v>52125</v>
      </c>
      <c r="E160" s="296" t="s">
        <v>983</v>
      </c>
    </row>
    <row r="161" spans="4:8">
      <c r="D161" s="337">
        <v>52201</v>
      </c>
      <c r="E161" s="296" t="s">
        <v>974</v>
      </c>
      <c r="G161" s="579" t="s">
        <v>1373</v>
      </c>
      <c r="H161" s="579"/>
    </row>
    <row r="162" spans="4:8">
      <c r="D162" s="337">
        <v>52202</v>
      </c>
      <c r="E162" s="296" t="s">
        <v>1036</v>
      </c>
      <c r="G162" s="347">
        <v>41000</v>
      </c>
      <c r="H162" s="337" t="s">
        <v>1225</v>
      </c>
    </row>
    <row r="163" spans="4:8">
      <c r="D163" s="337">
        <v>52203</v>
      </c>
      <c r="E163" s="93" t="s">
        <v>1508</v>
      </c>
      <c r="G163" s="347">
        <v>42000</v>
      </c>
      <c r="H163" s="348" t="s">
        <v>1297</v>
      </c>
    </row>
    <row r="164" spans="4:8">
      <c r="D164" s="337">
        <v>52204</v>
      </c>
      <c r="E164" s="296" t="s">
        <v>1119</v>
      </c>
      <c r="G164" s="347">
        <v>43000</v>
      </c>
      <c r="H164" s="348" t="s">
        <v>1304</v>
      </c>
    </row>
    <row r="165" spans="4:8">
      <c r="D165" s="337">
        <v>52205</v>
      </c>
      <c r="E165" s="296" t="s">
        <v>965</v>
      </c>
      <c r="G165" s="347">
        <v>44000</v>
      </c>
      <c r="H165" s="337" t="s">
        <v>1315</v>
      </c>
    </row>
    <row r="166" spans="4:8">
      <c r="D166" s="337">
        <v>52206</v>
      </c>
      <c r="E166" s="296" t="s">
        <v>1088</v>
      </c>
      <c r="G166" s="347">
        <v>45000</v>
      </c>
      <c r="H166" s="348" t="s">
        <v>1331</v>
      </c>
    </row>
    <row r="167" spans="4:8">
      <c r="D167" s="337">
        <v>52207</v>
      </c>
      <c r="E167" s="296" t="s">
        <v>1172</v>
      </c>
      <c r="G167" s="347">
        <v>46000</v>
      </c>
      <c r="H167" s="337" t="s">
        <v>759</v>
      </c>
    </row>
    <row r="168" spans="4:8">
      <c r="D168" s="337">
        <v>52208</v>
      </c>
      <c r="E168" s="93" t="s">
        <v>1509</v>
      </c>
      <c r="G168" s="347"/>
      <c r="H168" s="337"/>
    </row>
    <row r="169" spans="4:8" ht="15">
      <c r="D169" s="337">
        <v>52213</v>
      </c>
      <c r="E169" s="4" t="s">
        <v>1510</v>
      </c>
      <c r="G169" s="579" t="s">
        <v>1374</v>
      </c>
      <c r="H169" s="579"/>
    </row>
    <row r="170" spans="4:8" ht="26.25">
      <c r="D170" s="337">
        <v>52218</v>
      </c>
      <c r="E170" s="4" t="s">
        <v>1511</v>
      </c>
      <c r="G170" s="347">
        <v>41100</v>
      </c>
      <c r="H170" s="337" t="s">
        <v>1226</v>
      </c>
    </row>
    <row r="171" spans="4:8" ht="25.5">
      <c r="D171" s="337">
        <v>52301</v>
      </c>
      <c r="E171" s="296" t="s">
        <v>1017</v>
      </c>
      <c r="G171" s="347">
        <v>41200</v>
      </c>
      <c r="H171" s="348" t="s">
        <v>1236</v>
      </c>
    </row>
    <row r="172" spans="4:8">
      <c r="D172" s="337">
        <v>52302</v>
      </c>
      <c r="E172" s="296" t="s">
        <v>1082</v>
      </c>
      <c r="G172" s="347">
        <v>41300</v>
      </c>
      <c r="H172" s="337" t="s">
        <v>679</v>
      </c>
    </row>
    <row r="173" spans="4:8">
      <c r="D173" s="337">
        <v>52401</v>
      </c>
      <c r="E173" s="296" t="s">
        <v>930</v>
      </c>
      <c r="G173" s="347">
        <v>41400</v>
      </c>
      <c r="H173" s="337" t="s">
        <v>1250</v>
      </c>
    </row>
    <row r="174" spans="4:8">
      <c r="D174" s="337">
        <v>52402</v>
      </c>
      <c r="E174" s="296" t="s">
        <v>929</v>
      </c>
      <c r="G174" s="347">
        <v>41500</v>
      </c>
      <c r="H174" s="348" t="s">
        <v>1257</v>
      </c>
    </row>
    <row r="175" spans="4:8">
      <c r="D175" s="337">
        <v>52501</v>
      </c>
      <c r="E175" s="296" t="s">
        <v>1200</v>
      </c>
      <c r="G175" s="347">
        <v>41600</v>
      </c>
      <c r="H175" s="348" t="s">
        <v>1262</v>
      </c>
    </row>
    <row r="176" spans="4:8">
      <c r="D176" s="337">
        <v>52710</v>
      </c>
      <c r="E176" s="296" t="s">
        <v>1222</v>
      </c>
      <c r="G176" s="347">
        <v>41700</v>
      </c>
      <c r="H176" s="348" t="s">
        <v>1274</v>
      </c>
    </row>
    <row r="177" spans="4:8" ht="25.5">
      <c r="D177" s="337">
        <v>52720</v>
      </c>
      <c r="E177" s="296" t="s">
        <v>1220</v>
      </c>
      <c r="G177" s="347">
        <v>41800</v>
      </c>
      <c r="H177" s="348" t="s">
        <v>1282</v>
      </c>
    </row>
    <row r="178" spans="4:8">
      <c r="D178" s="337">
        <v>52730</v>
      </c>
      <c r="E178" s="296" t="s">
        <v>1221</v>
      </c>
      <c r="G178" s="347">
        <v>41900</v>
      </c>
      <c r="H178" s="337" t="s">
        <v>1284</v>
      </c>
    </row>
    <row r="179" spans="4:8" ht="25.5">
      <c r="D179" s="337">
        <v>52901</v>
      </c>
      <c r="E179" s="296" t="s">
        <v>963</v>
      </c>
      <c r="G179" s="347">
        <v>42100</v>
      </c>
      <c r="H179" s="348" t="s">
        <v>1298</v>
      </c>
    </row>
    <row r="180" spans="4:8" ht="25.5">
      <c r="D180" s="337">
        <v>52902</v>
      </c>
      <c r="E180" s="296" t="s">
        <v>1007</v>
      </c>
      <c r="G180" s="347">
        <v>42200</v>
      </c>
      <c r="H180" s="348" t="s">
        <v>1300</v>
      </c>
    </row>
    <row r="181" spans="4:8" ht="25.5">
      <c r="D181" s="337">
        <v>52903</v>
      </c>
      <c r="E181" s="296" t="s">
        <v>1190</v>
      </c>
      <c r="G181" s="347">
        <v>42800</v>
      </c>
      <c r="H181" s="348" t="s">
        <v>1302</v>
      </c>
    </row>
    <row r="182" spans="4:8" ht="25.5">
      <c r="D182" s="337">
        <v>52910</v>
      </c>
      <c r="E182" s="296" t="s">
        <v>943</v>
      </c>
      <c r="G182" s="347">
        <v>42900</v>
      </c>
      <c r="H182" s="348" t="s">
        <v>1303</v>
      </c>
    </row>
    <row r="183" spans="4:8">
      <c r="D183" s="337">
        <v>52915</v>
      </c>
      <c r="E183" s="296" t="s">
        <v>1205</v>
      </c>
      <c r="G183" s="347">
        <v>43100</v>
      </c>
      <c r="H183" s="337" t="s">
        <v>1305</v>
      </c>
    </row>
    <row r="184" spans="4:8">
      <c r="D184" s="337">
        <v>52916</v>
      </c>
      <c r="E184" s="296" t="s">
        <v>1051</v>
      </c>
      <c r="G184" s="347">
        <v>43200</v>
      </c>
      <c r="H184" s="337" t="s">
        <v>1308</v>
      </c>
    </row>
    <row r="185" spans="4:8">
      <c r="D185" s="337">
        <v>52917</v>
      </c>
      <c r="E185" s="296" t="s">
        <v>1189</v>
      </c>
      <c r="G185" s="347">
        <v>43400</v>
      </c>
      <c r="H185" s="337" t="s">
        <v>1310</v>
      </c>
    </row>
    <row r="186" spans="4:8">
      <c r="D186" s="337">
        <v>53101</v>
      </c>
      <c r="E186" s="296" t="s">
        <v>932</v>
      </c>
      <c r="G186" s="347">
        <v>43800</v>
      </c>
      <c r="H186" s="337" t="s">
        <v>1313</v>
      </c>
    </row>
    <row r="187" spans="4:8" ht="25.5">
      <c r="D187" s="337">
        <v>53102</v>
      </c>
      <c r="E187" s="296" t="s">
        <v>1179</v>
      </c>
      <c r="G187" s="347">
        <v>43900</v>
      </c>
      <c r="H187" s="348" t="s">
        <v>1314</v>
      </c>
    </row>
    <row r="188" spans="4:8" ht="25.5">
      <c r="D188" s="337">
        <v>53201</v>
      </c>
      <c r="E188" s="296" t="s">
        <v>999</v>
      </c>
      <c r="G188" s="347">
        <v>44100</v>
      </c>
      <c r="H188" s="348" t="s">
        <v>1316</v>
      </c>
    </row>
    <row r="189" spans="4:8" ht="25.5">
      <c r="D189" s="337">
        <v>53202</v>
      </c>
      <c r="E189" s="296" t="s">
        <v>1158</v>
      </c>
      <c r="G189" s="347">
        <v>44200</v>
      </c>
      <c r="H189" s="348" t="s">
        <v>1320</v>
      </c>
    </row>
    <row r="190" spans="4:8" ht="25.5">
      <c r="D190" s="337">
        <v>53203</v>
      </c>
      <c r="E190" s="296" t="s">
        <v>1091</v>
      </c>
      <c r="G190" s="347">
        <v>44300</v>
      </c>
      <c r="H190" s="348" t="s">
        <v>1323</v>
      </c>
    </row>
    <row r="191" spans="4:8" ht="25.5">
      <c r="D191" s="337">
        <v>53204</v>
      </c>
      <c r="E191" s="296" t="s">
        <v>641</v>
      </c>
      <c r="G191" s="347">
        <v>44500</v>
      </c>
      <c r="H191" s="348" t="s">
        <v>1324</v>
      </c>
    </row>
    <row r="192" spans="4:8" ht="25.5">
      <c r="D192" s="337">
        <v>53205</v>
      </c>
      <c r="E192" s="296" t="s">
        <v>1127</v>
      </c>
      <c r="G192" s="347">
        <v>44600</v>
      </c>
      <c r="H192" s="337" t="s">
        <v>1326</v>
      </c>
    </row>
    <row r="193" spans="4:8" ht="25.5">
      <c r="D193" s="337">
        <v>53206</v>
      </c>
      <c r="E193" s="296" t="s">
        <v>941</v>
      </c>
      <c r="G193" s="347">
        <v>44700</v>
      </c>
      <c r="H193" s="348" t="s">
        <v>1328</v>
      </c>
    </row>
    <row r="194" spans="4:8">
      <c r="D194" s="337">
        <v>53207</v>
      </c>
      <c r="E194" s="296" t="s">
        <v>1057</v>
      </c>
      <c r="G194" s="347">
        <v>44800</v>
      </c>
      <c r="H194" s="348" t="s">
        <v>1329</v>
      </c>
    </row>
    <row r="195" spans="4:8" ht="25.5">
      <c r="D195" s="337">
        <v>53208</v>
      </c>
      <c r="E195" s="296" t="s">
        <v>1094</v>
      </c>
      <c r="G195" s="347">
        <v>44900</v>
      </c>
      <c r="H195" s="348" t="s">
        <v>1330</v>
      </c>
    </row>
    <row r="196" spans="4:8">
      <c r="D196" s="337">
        <v>53209</v>
      </c>
      <c r="E196" s="296" t="s">
        <v>960</v>
      </c>
      <c r="G196" s="347">
        <v>45100</v>
      </c>
      <c r="H196" s="337" t="s">
        <v>1332</v>
      </c>
    </row>
    <row r="197" spans="4:8">
      <c r="D197" s="337">
        <v>53210</v>
      </c>
      <c r="E197" s="296" t="s">
        <v>1112</v>
      </c>
      <c r="G197" s="347">
        <v>45200</v>
      </c>
      <c r="H197" s="337" t="s">
        <v>1336</v>
      </c>
    </row>
    <row r="198" spans="4:8" ht="25.5">
      <c r="D198" s="337">
        <v>53211</v>
      </c>
      <c r="E198" s="296" t="s">
        <v>1113</v>
      </c>
      <c r="G198" s="347">
        <v>45300</v>
      </c>
      <c r="H198" s="337" t="s">
        <v>1347</v>
      </c>
    </row>
    <row r="199" spans="4:8">
      <c r="D199" s="337">
        <v>53212</v>
      </c>
      <c r="E199" s="296" t="s">
        <v>1110</v>
      </c>
      <c r="G199" s="347">
        <v>45400</v>
      </c>
      <c r="H199" s="337" t="s">
        <v>1349</v>
      </c>
    </row>
    <row r="200" spans="4:8">
      <c r="D200" s="337">
        <v>53213</v>
      </c>
      <c r="E200" s="296" t="s">
        <v>1014</v>
      </c>
      <c r="G200" s="347">
        <v>45500</v>
      </c>
      <c r="H200" s="337" t="s">
        <v>1351</v>
      </c>
    </row>
    <row r="201" spans="4:8">
      <c r="D201" s="337">
        <v>53214</v>
      </c>
      <c r="E201" s="296" t="s">
        <v>1083</v>
      </c>
      <c r="G201" s="347">
        <v>45600</v>
      </c>
      <c r="H201" s="337" t="s">
        <v>1353</v>
      </c>
    </row>
    <row r="202" spans="4:8">
      <c r="D202" s="337">
        <v>53215</v>
      </c>
      <c r="E202" s="296" t="s">
        <v>1038</v>
      </c>
      <c r="G202" s="347">
        <v>46100</v>
      </c>
      <c r="H202" s="337" t="s">
        <v>684</v>
      </c>
    </row>
    <row r="203" spans="4:8">
      <c r="D203" s="337">
        <v>53216</v>
      </c>
      <c r="E203" s="296" t="s">
        <v>1199</v>
      </c>
      <c r="G203" s="347">
        <v>46200</v>
      </c>
      <c r="H203" s="337" t="s">
        <v>1357</v>
      </c>
    </row>
    <row r="204" spans="4:8">
      <c r="D204" s="337">
        <v>53217</v>
      </c>
      <c r="E204" s="296" t="s">
        <v>1109</v>
      </c>
      <c r="G204" s="347">
        <v>46400</v>
      </c>
      <c r="H204" s="337" t="s">
        <v>1360</v>
      </c>
    </row>
    <row r="205" spans="4:8">
      <c r="D205" s="337">
        <v>53218</v>
      </c>
      <c r="E205" s="296" t="s">
        <v>1166</v>
      </c>
      <c r="G205" s="347">
        <v>46500</v>
      </c>
      <c r="H205" s="337" t="s">
        <v>1016</v>
      </c>
    </row>
    <row r="206" spans="4:8">
      <c r="D206" s="337">
        <v>53219</v>
      </c>
      <c r="E206" s="296" t="s">
        <v>1153</v>
      </c>
      <c r="G206" s="347">
        <v>46600</v>
      </c>
      <c r="H206" s="337" t="s">
        <v>1361</v>
      </c>
    </row>
    <row r="207" spans="4:8" ht="25.5">
      <c r="D207" s="337">
        <v>53220</v>
      </c>
      <c r="E207" s="296" t="s">
        <v>1102</v>
      </c>
      <c r="G207" s="347"/>
      <c r="H207" s="337"/>
    </row>
    <row r="208" spans="4:8">
      <c r="D208" s="337">
        <v>53221</v>
      </c>
      <c r="E208" s="296" t="s">
        <v>1212</v>
      </c>
      <c r="G208" s="579" t="s">
        <v>1372</v>
      </c>
      <c r="H208" s="579"/>
    </row>
    <row r="209" spans="4:11">
      <c r="D209" s="337">
        <v>53222</v>
      </c>
      <c r="E209" s="296" t="s">
        <v>1217</v>
      </c>
      <c r="G209" s="347">
        <v>41101</v>
      </c>
      <c r="H209" s="348" t="s">
        <v>1227</v>
      </c>
      <c r="K209" s="300"/>
    </row>
    <row r="210" spans="4:11" ht="15">
      <c r="D210" s="337">
        <v>53223</v>
      </c>
      <c r="E210" s="296" t="s">
        <v>634</v>
      </c>
      <c r="G210" s="347">
        <v>41102</v>
      </c>
      <c r="H210" s="337" t="s">
        <v>1228</v>
      </c>
      <c r="K210" s="70"/>
    </row>
    <row r="211" spans="4:11" ht="15">
      <c r="D211" s="337">
        <v>53224</v>
      </c>
      <c r="E211" s="70" t="s">
        <v>1477</v>
      </c>
      <c r="G211" s="347">
        <v>41103</v>
      </c>
      <c r="H211" s="337" t="s">
        <v>1229</v>
      </c>
      <c r="K211" s="300"/>
    </row>
    <row r="212" spans="4:11">
      <c r="D212" s="337">
        <v>53301</v>
      </c>
      <c r="E212" s="296" t="s">
        <v>1123</v>
      </c>
      <c r="G212" s="347">
        <v>41115</v>
      </c>
      <c r="H212" s="337" t="s">
        <v>1230</v>
      </c>
      <c r="K212" s="300"/>
    </row>
    <row r="213" spans="4:11">
      <c r="D213" s="337">
        <v>53302</v>
      </c>
      <c r="E213" s="296" t="s">
        <v>723</v>
      </c>
      <c r="G213" s="347">
        <v>41120</v>
      </c>
      <c r="H213" s="348" t="s">
        <v>1231</v>
      </c>
      <c r="K213" s="300"/>
    </row>
    <row r="214" spans="4:11">
      <c r="D214" s="337">
        <v>53303</v>
      </c>
      <c r="E214" s="296" t="s">
        <v>970</v>
      </c>
      <c r="G214" s="347">
        <v>41130</v>
      </c>
      <c r="H214" s="348" t="s">
        <v>1232</v>
      </c>
    </row>
    <row r="215" spans="4:11">
      <c r="D215" s="337">
        <v>53401</v>
      </c>
      <c r="E215" s="296" t="s">
        <v>942</v>
      </c>
      <c r="G215" s="347">
        <v>41140</v>
      </c>
      <c r="H215" s="348" t="s">
        <v>1233</v>
      </c>
    </row>
    <row r="216" spans="4:11">
      <c r="D216" s="337">
        <v>53402</v>
      </c>
      <c r="E216" s="296" t="s">
        <v>1062</v>
      </c>
      <c r="G216" s="347">
        <v>41141</v>
      </c>
      <c r="H216" s="337" t="s">
        <v>1234</v>
      </c>
    </row>
    <row r="217" spans="4:11">
      <c r="D217" s="337">
        <v>53403</v>
      </c>
      <c r="E217" s="296" t="s">
        <v>1048</v>
      </c>
      <c r="G217" s="347">
        <v>41190</v>
      </c>
      <c r="H217" s="348" t="s">
        <v>1235</v>
      </c>
    </row>
    <row r="218" spans="4:11" ht="25.5">
      <c r="D218" s="337">
        <v>53404</v>
      </c>
      <c r="E218" s="296" t="s">
        <v>969</v>
      </c>
      <c r="G218" s="347">
        <v>41210</v>
      </c>
      <c r="H218" s="348" t="s">
        <v>1237</v>
      </c>
    </row>
    <row r="219" spans="4:11" ht="25.5">
      <c r="D219" s="337">
        <v>53405</v>
      </c>
      <c r="E219" s="296" t="s">
        <v>1118</v>
      </c>
      <c r="G219" s="347">
        <v>41211</v>
      </c>
      <c r="H219" s="337" t="s">
        <v>1238</v>
      </c>
    </row>
    <row r="220" spans="4:11">
      <c r="D220" s="337">
        <v>53406</v>
      </c>
      <c r="E220" s="296" t="s">
        <v>669</v>
      </c>
      <c r="G220" s="347">
        <v>41220</v>
      </c>
      <c r="H220" s="337" t="s">
        <v>1239</v>
      </c>
    </row>
    <row r="221" spans="4:11" ht="25.5">
      <c r="D221" s="337">
        <v>53407</v>
      </c>
      <c r="E221" s="296" t="s">
        <v>953</v>
      </c>
      <c r="G221" s="347">
        <v>41230</v>
      </c>
      <c r="H221" s="337" t="s">
        <v>1240</v>
      </c>
    </row>
    <row r="222" spans="4:11" ht="25.5">
      <c r="D222" s="337">
        <v>53408</v>
      </c>
      <c r="E222" s="296" t="s">
        <v>947</v>
      </c>
      <c r="G222" s="347">
        <v>41240</v>
      </c>
      <c r="H222" s="337" t="s">
        <v>1241</v>
      </c>
    </row>
    <row r="223" spans="4:11">
      <c r="D223" s="337">
        <v>53409</v>
      </c>
      <c r="E223" s="296" t="s">
        <v>1087</v>
      </c>
      <c r="G223" s="347">
        <v>41250</v>
      </c>
      <c r="H223" s="337" t="s">
        <v>1228</v>
      </c>
    </row>
    <row r="224" spans="4:11" ht="25.5">
      <c r="D224" s="337">
        <v>53410</v>
      </c>
      <c r="E224" s="296" t="s">
        <v>1116</v>
      </c>
      <c r="G224" s="347">
        <v>41280</v>
      </c>
      <c r="H224" s="337" t="s">
        <v>1242</v>
      </c>
    </row>
    <row r="225" spans="4:8" ht="25.5">
      <c r="D225" s="337">
        <v>53411</v>
      </c>
      <c r="E225" s="296" t="s">
        <v>1114</v>
      </c>
      <c r="G225" s="347">
        <v>41290</v>
      </c>
      <c r="H225" s="337" t="s">
        <v>1237</v>
      </c>
    </row>
    <row r="226" spans="4:8">
      <c r="D226" s="337">
        <v>53412</v>
      </c>
      <c r="E226" s="296" t="s">
        <v>985</v>
      </c>
      <c r="G226" s="347">
        <v>41310</v>
      </c>
      <c r="H226" s="348" t="s">
        <v>1243</v>
      </c>
    </row>
    <row r="227" spans="4:8" ht="25.5">
      <c r="D227" s="337">
        <v>53413</v>
      </c>
      <c r="E227" s="296" t="s">
        <v>973</v>
      </c>
      <c r="G227" s="347">
        <v>41320</v>
      </c>
      <c r="H227" s="348" t="s">
        <v>1244</v>
      </c>
    </row>
    <row r="228" spans="4:8">
      <c r="D228" s="337">
        <v>53414</v>
      </c>
      <c r="E228" s="296" t="s">
        <v>1079</v>
      </c>
      <c r="G228" s="347">
        <v>41321</v>
      </c>
      <c r="H228" s="348" t="s">
        <v>1245</v>
      </c>
    </row>
    <row r="229" spans="4:8" ht="25.5">
      <c r="D229" s="337">
        <v>53415</v>
      </c>
      <c r="E229" s="296" t="s">
        <v>1093</v>
      </c>
      <c r="G229" s="347">
        <v>41330</v>
      </c>
      <c r="H229" s="348" t="s">
        <v>1246</v>
      </c>
    </row>
    <row r="230" spans="4:8" ht="25.5">
      <c r="D230" s="337">
        <v>53416</v>
      </c>
      <c r="E230" s="296" t="s">
        <v>1092</v>
      </c>
      <c r="G230" s="347">
        <v>41331</v>
      </c>
      <c r="H230" s="348" t="s">
        <v>1247</v>
      </c>
    </row>
    <row r="231" spans="4:8" ht="25.5">
      <c r="D231" s="337">
        <v>53417</v>
      </c>
      <c r="E231" s="296" t="s">
        <v>971</v>
      </c>
      <c r="G231" s="347">
        <v>41340</v>
      </c>
      <c r="H231" s="348" t="s">
        <v>1248</v>
      </c>
    </row>
    <row r="232" spans="4:8" ht="25.5">
      <c r="D232" s="337">
        <v>53501</v>
      </c>
      <c r="E232" s="296" t="s">
        <v>978</v>
      </c>
      <c r="G232" s="347">
        <v>41350</v>
      </c>
      <c r="H232" s="348" t="s">
        <v>1249</v>
      </c>
    </row>
    <row r="233" spans="4:8">
      <c r="D233" s="337">
        <v>53502</v>
      </c>
      <c r="E233" s="296" t="s">
        <v>1105</v>
      </c>
      <c r="G233" s="347">
        <v>41410</v>
      </c>
      <c r="H233" s="348" t="s">
        <v>1251</v>
      </c>
    </row>
    <row r="234" spans="4:8" ht="25.5">
      <c r="D234" s="337">
        <v>53503</v>
      </c>
      <c r="E234" s="296" t="s">
        <v>1181</v>
      </c>
      <c r="G234" s="347">
        <v>41420</v>
      </c>
      <c r="H234" s="348" t="s">
        <v>1252</v>
      </c>
    </row>
    <row r="235" spans="4:8" ht="25.5">
      <c r="D235" s="337">
        <v>53701</v>
      </c>
      <c r="E235" s="296" t="s">
        <v>1096</v>
      </c>
      <c r="G235" s="347">
        <v>41421</v>
      </c>
      <c r="H235" s="348" t="s">
        <v>1253</v>
      </c>
    </row>
    <row r="236" spans="4:8" ht="25.5">
      <c r="D236" s="337">
        <v>53703</v>
      </c>
      <c r="E236" s="296" t="s">
        <v>667</v>
      </c>
      <c r="G236" s="347">
        <v>41430</v>
      </c>
      <c r="H236" s="348" t="s">
        <v>1254</v>
      </c>
    </row>
    <row r="237" spans="4:8" ht="25.5">
      <c r="D237" s="337">
        <v>53705</v>
      </c>
      <c r="E237" s="296" t="s">
        <v>1147</v>
      </c>
      <c r="G237" s="347">
        <v>41431</v>
      </c>
      <c r="H237" s="348" t="s">
        <v>1255</v>
      </c>
    </row>
    <row r="238" spans="4:8" ht="25.5">
      <c r="D238" s="337">
        <v>53706</v>
      </c>
      <c r="E238" s="296" t="s">
        <v>964</v>
      </c>
      <c r="G238" s="347">
        <v>41440</v>
      </c>
      <c r="H238" s="348" t="s">
        <v>1256</v>
      </c>
    </row>
    <row r="239" spans="4:8">
      <c r="D239" s="337">
        <v>54201</v>
      </c>
      <c r="E239" s="296" t="s">
        <v>1138</v>
      </c>
      <c r="G239" s="347">
        <v>41510</v>
      </c>
      <c r="H239" s="337" t="s">
        <v>1258</v>
      </c>
    </row>
    <row r="240" spans="4:8">
      <c r="D240" s="337">
        <v>54202</v>
      </c>
      <c r="E240" s="296" t="s">
        <v>1151</v>
      </c>
      <c r="G240" s="347">
        <v>41520</v>
      </c>
      <c r="H240" s="337" t="s">
        <v>1259</v>
      </c>
    </row>
    <row r="241" spans="4:8">
      <c r="D241" s="337">
        <v>54203</v>
      </c>
      <c r="E241" s="296" t="s">
        <v>976</v>
      </c>
      <c r="G241" s="347">
        <v>41530</v>
      </c>
      <c r="H241" s="337" t="s">
        <v>1260</v>
      </c>
    </row>
    <row r="242" spans="4:8">
      <c r="D242" s="337">
        <v>54204</v>
      </c>
      <c r="E242" s="296" t="s">
        <v>1044</v>
      </c>
      <c r="G242" s="347">
        <v>41540</v>
      </c>
      <c r="H242" s="337" t="s">
        <v>1261</v>
      </c>
    </row>
    <row r="243" spans="4:8">
      <c r="D243" s="337">
        <v>54205</v>
      </c>
      <c r="E243" s="296" t="s">
        <v>1137</v>
      </c>
      <c r="G243" s="347">
        <v>41611</v>
      </c>
      <c r="H243" s="337" t="s">
        <v>1263</v>
      </c>
    </row>
    <row r="244" spans="4:8" ht="25.5">
      <c r="D244" s="337">
        <v>54206</v>
      </c>
      <c r="E244" s="296" t="s">
        <v>675</v>
      </c>
      <c r="G244" s="347">
        <v>41612</v>
      </c>
      <c r="H244" s="337" t="s">
        <v>1264</v>
      </c>
    </row>
    <row r="245" spans="4:8">
      <c r="D245" s="337">
        <v>54207</v>
      </c>
      <c r="E245" s="296" t="s">
        <v>1180</v>
      </c>
      <c r="G245" s="347">
        <v>41613</v>
      </c>
      <c r="H245" s="337" t="s">
        <v>1265</v>
      </c>
    </row>
    <row r="246" spans="4:8">
      <c r="D246" s="337">
        <v>54310</v>
      </c>
      <c r="E246" s="296" t="s">
        <v>1090</v>
      </c>
      <c r="G246" s="347">
        <v>41614</v>
      </c>
      <c r="H246" s="337" t="s">
        <v>1266</v>
      </c>
    </row>
    <row r="247" spans="4:8" ht="25.5">
      <c r="D247" s="337">
        <v>54311</v>
      </c>
      <c r="E247" s="296" t="s">
        <v>1070</v>
      </c>
      <c r="G247" s="347">
        <v>41615</v>
      </c>
      <c r="H247" s="337" t="s">
        <v>1267</v>
      </c>
    </row>
    <row r="248" spans="4:8" ht="25.5">
      <c r="D248" s="337">
        <v>54312</v>
      </c>
      <c r="E248" s="296" t="s">
        <v>1071</v>
      </c>
      <c r="G248" s="347">
        <v>41620</v>
      </c>
      <c r="H248" s="337" t="s">
        <v>1268</v>
      </c>
    </row>
    <row r="249" spans="4:8" ht="38.25">
      <c r="D249" s="337">
        <v>54313</v>
      </c>
      <c r="E249" s="296" t="s">
        <v>1073</v>
      </c>
      <c r="G249" s="347">
        <v>41630</v>
      </c>
      <c r="H249" s="337" t="s">
        <v>1269</v>
      </c>
    </row>
    <row r="250" spans="4:8" ht="25.5">
      <c r="D250" s="337">
        <v>54314</v>
      </c>
      <c r="E250" s="296" t="s">
        <v>1075</v>
      </c>
      <c r="G250" s="347">
        <v>41650</v>
      </c>
      <c r="H250" s="337" t="s">
        <v>1270</v>
      </c>
    </row>
    <row r="251" spans="4:8" ht="25.5">
      <c r="D251" s="337">
        <v>54320</v>
      </c>
      <c r="E251" s="296" t="s">
        <v>1076</v>
      </c>
      <c r="G251" s="347">
        <v>41655</v>
      </c>
      <c r="H251" s="337" t="s">
        <v>1271</v>
      </c>
    </row>
    <row r="252" spans="4:8" ht="25.5">
      <c r="D252" s="337">
        <v>54321</v>
      </c>
      <c r="E252" s="296" t="s">
        <v>1069</v>
      </c>
      <c r="G252" s="347">
        <v>41656</v>
      </c>
      <c r="H252" s="337" t="s">
        <v>1272</v>
      </c>
    </row>
    <row r="253" spans="4:8" ht="25.5">
      <c r="D253" s="337">
        <v>54322</v>
      </c>
      <c r="E253" s="296" t="s">
        <v>1418</v>
      </c>
      <c r="G253" s="347">
        <v>41699</v>
      </c>
      <c r="H253" s="337" t="s">
        <v>1273</v>
      </c>
    </row>
    <row r="254" spans="4:8" ht="25.5">
      <c r="D254" s="337">
        <v>54323</v>
      </c>
      <c r="E254" s="296" t="s">
        <v>1072</v>
      </c>
      <c r="G254" s="347">
        <v>41701</v>
      </c>
      <c r="H254" s="337" t="s">
        <v>1275</v>
      </c>
    </row>
    <row r="255" spans="4:8" ht="25.5">
      <c r="D255" s="337">
        <v>54324</v>
      </c>
      <c r="E255" s="296" t="s">
        <v>1074</v>
      </c>
      <c r="G255" s="347">
        <v>41702</v>
      </c>
      <c r="H255" s="337" t="s">
        <v>1276</v>
      </c>
    </row>
    <row r="256" spans="4:8" ht="25.5">
      <c r="D256" s="337">
        <v>54325</v>
      </c>
      <c r="E256" s="296" t="s">
        <v>1077</v>
      </c>
      <c r="G256" s="347">
        <v>41704</v>
      </c>
      <c r="H256" s="337" t="s">
        <v>1277</v>
      </c>
    </row>
    <row r="257" spans="4:8" ht="25.5">
      <c r="D257" s="337">
        <v>54402</v>
      </c>
      <c r="E257" s="296" t="s">
        <v>1214</v>
      </c>
      <c r="G257" s="347">
        <v>41706</v>
      </c>
      <c r="H257" s="337" t="s">
        <v>1278</v>
      </c>
    </row>
    <row r="258" spans="4:8">
      <c r="D258" s="337">
        <v>54403</v>
      </c>
      <c r="E258" s="296" t="s">
        <v>1178</v>
      </c>
      <c r="G258" s="347">
        <v>41707</v>
      </c>
      <c r="H258" s="337" t="s">
        <v>1279</v>
      </c>
    </row>
    <row r="259" spans="4:8">
      <c r="D259" s="337">
        <v>54404</v>
      </c>
      <c r="E259" s="296" t="s">
        <v>1010</v>
      </c>
      <c r="G259" s="347">
        <v>41750</v>
      </c>
      <c r="H259" s="348" t="s">
        <v>1280</v>
      </c>
    </row>
    <row r="260" spans="4:8">
      <c r="D260" s="337">
        <v>54405</v>
      </c>
      <c r="E260" s="296" t="s">
        <v>1145</v>
      </c>
      <c r="G260" s="347">
        <v>41751</v>
      </c>
      <c r="H260" s="337" t="s">
        <v>1281</v>
      </c>
    </row>
    <row r="261" spans="4:8">
      <c r="D261" s="337">
        <v>54406</v>
      </c>
      <c r="E261" s="296" t="s">
        <v>1219</v>
      </c>
      <c r="G261" s="347">
        <v>41801</v>
      </c>
      <c r="H261" s="337" t="s">
        <v>1283</v>
      </c>
    </row>
    <row r="262" spans="4:8">
      <c r="D262" s="337">
        <v>54407</v>
      </c>
      <c r="E262" s="296" t="s">
        <v>1056</v>
      </c>
      <c r="G262" s="347">
        <v>41901</v>
      </c>
      <c r="H262" s="348" t="s">
        <v>1285</v>
      </c>
    </row>
    <row r="263" spans="4:8" ht="25.5">
      <c r="D263" s="337">
        <v>54501</v>
      </c>
      <c r="E263" s="296" t="s">
        <v>1141</v>
      </c>
      <c r="G263" s="347">
        <v>41920</v>
      </c>
      <c r="H263" s="337" t="s">
        <v>1286</v>
      </c>
    </row>
    <row r="264" spans="4:8">
      <c r="D264" s="337">
        <v>54601</v>
      </c>
      <c r="E264" s="296" t="s">
        <v>1134</v>
      </c>
      <c r="G264" s="347">
        <v>41921</v>
      </c>
      <c r="H264" s="337" t="s">
        <v>1287</v>
      </c>
    </row>
    <row r="265" spans="4:8">
      <c r="D265" s="337">
        <v>54602</v>
      </c>
      <c r="E265" s="296" t="s">
        <v>1132</v>
      </c>
      <c r="G265" s="347">
        <v>41922</v>
      </c>
      <c r="H265" s="337" t="s">
        <v>1288</v>
      </c>
    </row>
    <row r="266" spans="4:8">
      <c r="D266" s="337">
        <v>54603</v>
      </c>
      <c r="E266" s="296" t="s">
        <v>1133</v>
      </c>
      <c r="G266" s="347">
        <v>41923</v>
      </c>
      <c r="H266" s="337" t="s">
        <v>1289</v>
      </c>
    </row>
    <row r="267" spans="4:8" ht="25.5">
      <c r="D267" s="337">
        <v>54604</v>
      </c>
      <c r="E267" s="296" t="s">
        <v>1042</v>
      </c>
      <c r="G267" s="347">
        <v>41924</v>
      </c>
      <c r="H267" s="337" t="s">
        <v>1290</v>
      </c>
    </row>
    <row r="268" spans="4:8" ht="25.5">
      <c r="D268" s="337">
        <v>54605</v>
      </c>
      <c r="E268" s="296" t="s">
        <v>1052</v>
      </c>
      <c r="G268" s="347">
        <v>41930</v>
      </c>
      <c r="H268" s="348" t="s">
        <v>1291</v>
      </c>
    </row>
    <row r="269" spans="4:8">
      <c r="D269" s="337">
        <v>54606</v>
      </c>
      <c r="E269" s="296" t="s">
        <v>1117</v>
      </c>
      <c r="G269" s="347">
        <v>41940</v>
      </c>
      <c r="H269" s="348" t="s">
        <v>1292</v>
      </c>
    </row>
    <row r="270" spans="4:8">
      <c r="D270" s="337">
        <v>54607</v>
      </c>
      <c r="E270" s="296" t="s">
        <v>1041</v>
      </c>
      <c r="G270" s="347">
        <v>41950</v>
      </c>
      <c r="H270" s="348" t="s">
        <v>1293</v>
      </c>
    </row>
    <row r="271" spans="4:8" ht="25.5">
      <c r="D271" s="337">
        <v>54608</v>
      </c>
      <c r="E271" s="296" t="s">
        <v>1202</v>
      </c>
      <c r="G271" s="347">
        <v>41960</v>
      </c>
      <c r="H271" s="348" t="s">
        <v>1294</v>
      </c>
    </row>
    <row r="272" spans="4:8">
      <c r="D272" s="337">
        <v>54901</v>
      </c>
      <c r="E272" s="296" t="s">
        <v>1103</v>
      </c>
      <c r="G272" s="347">
        <v>41970</v>
      </c>
      <c r="H272" s="348" t="s">
        <v>1295</v>
      </c>
    </row>
    <row r="273" spans="4:10">
      <c r="D273" s="337">
        <v>54902</v>
      </c>
      <c r="E273" s="296" t="s">
        <v>935</v>
      </c>
      <c r="G273" s="347">
        <v>41980</v>
      </c>
      <c r="H273" s="348" t="s">
        <v>1296</v>
      </c>
    </row>
    <row r="274" spans="4:10">
      <c r="D274" s="337">
        <v>54903</v>
      </c>
      <c r="E274" s="296" t="s">
        <v>1085</v>
      </c>
      <c r="G274" s="347">
        <v>41990</v>
      </c>
      <c r="H274" s="348" t="s">
        <v>684</v>
      </c>
    </row>
    <row r="275" spans="4:10" ht="25.5">
      <c r="D275" s="337">
        <v>54904</v>
      </c>
      <c r="E275" s="296" t="s">
        <v>1209</v>
      </c>
      <c r="G275" s="347">
        <v>42101</v>
      </c>
      <c r="H275" s="337" t="s">
        <v>1299</v>
      </c>
    </row>
    <row r="276" spans="4:10" ht="38.25">
      <c r="D276" s="337">
        <v>55110</v>
      </c>
      <c r="E276" s="296" t="s">
        <v>1168</v>
      </c>
      <c r="G276" s="347">
        <v>42201</v>
      </c>
      <c r="H276" s="337" t="s">
        <v>1301</v>
      </c>
    </row>
    <row r="277" spans="4:10" ht="25.5">
      <c r="D277" s="337">
        <v>55111</v>
      </c>
      <c r="E277" s="296" t="s">
        <v>1186</v>
      </c>
      <c r="G277" s="347">
        <v>42801</v>
      </c>
      <c r="H277" s="337" t="s">
        <v>1302</v>
      </c>
    </row>
    <row r="278" spans="4:10" ht="25.5">
      <c r="D278" s="337">
        <v>55120</v>
      </c>
      <c r="E278" s="296" t="s">
        <v>1167</v>
      </c>
      <c r="G278" s="347">
        <v>42901</v>
      </c>
      <c r="H278" s="337" t="s">
        <v>1303</v>
      </c>
    </row>
    <row r="279" spans="4:10" ht="25.5">
      <c r="D279" s="337">
        <v>55121</v>
      </c>
      <c r="E279" s="296" t="s">
        <v>1210</v>
      </c>
      <c r="G279" s="347">
        <v>43101</v>
      </c>
      <c r="H279" s="337" t="s">
        <v>1305</v>
      </c>
    </row>
    <row r="280" spans="4:10">
      <c r="D280" s="337">
        <v>55201</v>
      </c>
      <c r="E280" s="296" t="s">
        <v>1126</v>
      </c>
      <c r="G280" s="347">
        <v>43102</v>
      </c>
      <c r="H280" s="337" t="s">
        <v>1306</v>
      </c>
    </row>
    <row r="281" spans="4:10">
      <c r="D281" s="337">
        <v>55202</v>
      </c>
      <c r="E281" s="296" t="s">
        <v>1184</v>
      </c>
      <c r="G281" s="347">
        <v>43103</v>
      </c>
      <c r="H281" s="337" t="s">
        <v>1307</v>
      </c>
    </row>
    <row r="282" spans="4:10">
      <c r="D282" s="337">
        <v>55203</v>
      </c>
      <c r="E282" s="296" t="s">
        <v>1018</v>
      </c>
      <c r="G282" s="347">
        <v>43201</v>
      </c>
      <c r="H282" s="337" t="s">
        <v>1308</v>
      </c>
    </row>
    <row r="283" spans="4:10">
      <c r="D283" s="337">
        <v>55204</v>
      </c>
      <c r="E283" s="296" t="s">
        <v>1165</v>
      </c>
      <c r="G283" s="347">
        <v>43202</v>
      </c>
      <c r="H283" s="337" t="s">
        <v>1309</v>
      </c>
    </row>
    <row r="284" spans="4:10">
      <c r="D284" s="337">
        <v>55205</v>
      </c>
      <c r="E284" s="296" t="s">
        <v>1020</v>
      </c>
      <c r="G284" s="518">
        <v>43250</v>
      </c>
      <c r="H284" s="516" t="s">
        <v>1521</v>
      </c>
    </row>
    <row r="285" spans="4:10">
      <c r="D285" s="337">
        <v>55206</v>
      </c>
      <c r="E285" s="296" t="s">
        <v>1019</v>
      </c>
      <c r="G285" s="347">
        <v>43401</v>
      </c>
      <c r="H285" s="337" t="s">
        <v>1311</v>
      </c>
    </row>
    <row r="286" spans="4:10" ht="25.5">
      <c r="D286" s="337">
        <v>55207</v>
      </c>
      <c r="E286" s="296" t="s">
        <v>1013</v>
      </c>
      <c r="G286" s="347">
        <v>43402</v>
      </c>
      <c r="H286" s="337" t="s">
        <v>1312</v>
      </c>
    </row>
    <row r="287" spans="4:10">
      <c r="D287" s="337">
        <v>55401</v>
      </c>
      <c r="E287" s="296" t="s">
        <v>933</v>
      </c>
      <c r="G287" s="347">
        <v>43801</v>
      </c>
      <c r="H287" s="337" t="s">
        <v>1313</v>
      </c>
    </row>
    <row r="288" spans="4:10" ht="25.5">
      <c r="D288" s="337">
        <v>55501</v>
      </c>
      <c r="E288" s="296" t="s">
        <v>678</v>
      </c>
      <c r="G288" s="347">
        <v>43901</v>
      </c>
      <c r="H288" s="337" t="s">
        <v>1314</v>
      </c>
      <c r="I288" s="517">
        <v>46402</v>
      </c>
      <c r="J288" s="515" t="s">
        <v>1519</v>
      </c>
    </row>
    <row r="289" spans="4:10">
      <c r="D289" s="337">
        <v>55502</v>
      </c>
      <c r="E289" s="296" t="s">
        <v>946</v>
      </c>
      <c r="G289" s="347">
        <v>44101</v>
      </c>
      <c r="H289" s="337" t="s">
        <v>1317</v>
      </c>
      <c r="I289" s="517">
        <v>46403</v>
      </c>
      <c r="J289" s="515" t="s">
        <v>1520</v>
      </c>
    </row>
    <row r="290" spans="4:10" ht="25.5">
      <c r="D290" s="337">
        <v>55503</v>
      </c>
      <c r="E290" s="296" t="s">
        <v>1003</v>
      </c>
      <c r="G290" s="347">
        <v>44102</v>
      </c>
      <c r="H290" s="97" t="s">
        <v>1480</v>
      </c>
      <c r="I290" s="518">
        <v>43250</v>
      </c>
      <c r="J290" s="516" t="s">
        <v>1521</v>
      </c>
    </row>
    <row r="291" spans="4:10">
      <c r="D291" s="337">
        <v>55610</v>
      </c>
      <c r="E291" s="296" t="s">
        <v>1195</v>
      </c>
      <c r="G291" s="347">
        <v>44103</v>
      </c>
      <c r="H291" s="337" t="s">
        <v>1318</v>
      </c>
      <c r="I291" s="518">
        <v>44250</v>
      </c>
      <c r="J291" s="516" t="s">
        <v>1522</v>
      </c>
    </row>
    <row r="292" spans="4:10">
      <c r="D292" s="337">
        <v>55620</v>
      </c>
      <c r="E292" s="296" t="s">
        <v>1194</v>
      </c>
      <c r="G292" s="347">
        <v>44107</v>
      </c>
      <c r="H292" s="337" t="s">
        <v>1319</v>
      </c>
    </row>
    <row r="293" spans="4:10" ht="25.5">
      <c r="D293" s="337">
        <v>55630</v>
      </c>
      <c r="E293" s="296" t="s">
        <v>1196</v>
      </c>
      <c r="G293" s="347">
        <v>44201</v>
      </c>
      <c r="H293" s="337" t="s">
        <v>1321</v>
      </c>
    </row>
    <row r="294" spans="4:10" ht="25.5">
      <c r="D294" s="337">
        <v>55640</v>
      </c>
      <c r="E294" s="296" t="s">
        <v>1193</v>
      </c>
      <c r="G294" s="347">
        <v>44202</v>
      </c>
      <c r="H294" s="337" t="s">
        <v>1322</v>
      </c>
    </row>
    <row r="295" spans="4:10" ht="25.5">
      <c r="D295" s="337">
        <v>55650</v>
      </c>
      <c r="E295" s="296" t="s">
        <v>1192</v>
      </c>
      <c r="G295" s="518">
        <v>44250</v>
      </c>
      <c r="H295" s="516" t="s">
        <v>1522</v>
      </c>
    </row>
    <row r="296" spans="4:10" ht="25.5">
      <c r="D296" s="337">
        <v>55660</v>
      </c>
      <c r="E296" s="296" t="s">
        <v>1191</v>
      </c>
      <c r="G296" s="347">
        <v>44301</v>
      </c>
      <c r="H296" s="337" t="s">
        <v>1323</v>
      </c>
    </row>
    <row r="297" spans="4:10" ht="25.5">
      <c r="D297" s="337">
        <v>55680</v>
      </c>
      <c r="E297" s="296" t="s">
        <v>1197</v>
      </c>
      <c r="G297" s="347">
        <v>44501</v>
      </c>
      <c r="H297" s="348" t="s">
        <v>1324</v>
      </c>
    </row>
    <row r="298" spans="4:10" ht="38.25">
      <c r="D298" s="337">
        <v>55690</v>
      </c>
      <c r="E298" s="296" t="s">
        <v>1188</v>
      </c>
      <c r="G298" s="347">
        <v>44502</v>
      </c>
      <c r="H298" s="348" t="s">
        <v>1325</v>
      </c>
    </row>
    <row r="299" spans="4:10">
      <c r="D299" s="337">
        <v>55701</v>
      </c>
      <c r="E299" s="296" t="s">
        <v>1022</v>
      </c>
      <c r="G299" s="347">
        <v>44601</v>
      </c>
      <c r="H299" s="337" t="s">
        <v>1327</v>
      </c>
    </row>
    <row r="300" spans="4:10" ht="25.5">
      <c r="D300" s="337">
        <v>55702</v>
      </c>
      <c r="E300" s="296" t="s">
        <v>1154</v>
      </c>
      <c r="G300" s="347">
        <v>44701</v>
      </c>
      <c r="H300" s="337" t="s">
        <v>1328</v>
      </c>
    </row>
    <row r="301" spans="4:10">
      <c r="D301" s="337">
        <v>55703</v>
      </c>
      <c r="E301" s="296" t="s">
        <v>939</v>
      </c>
      <c r="G301" s="347">
        <v>44801</v>
      </c>
      <c r="H301" s="337" t="s">
        <v>1329</v>
      </c>
    </row>
    <row r="302" spans="4:10" ht="25.5">
      <c r="D302" s="337">
        <v>55704</v>
      </c>
      <c r="E302" s="296" t="s">
        <v>1023</v>
      </c>
      <c r="G302" s="347">
        <v>44901</v>
      </c>
      <c r="H302" s="337" t="s">
        <v>1330</v>
      </c>
    </row>
    <row r="303" spans="4:10">
      <c r="D303" s="337">
        <v>55705</v>
      </c>
      <c r="E303" s="296" t="s">
        <v>1054</v>
      </c>
      <c r="G303" s="347">
        <v>45101</v>
      </c>
      <c r="H303" s="348" t="s">
        <v>1333</v>
      </c>
    </row>
    <row r="304" spans="4:10">
      <c r="D304" s="337">
        <v>55801</v>
      </c>
      <c r="E304" s="296" t="s">
        <v>949</v>
      </c>
      <c r="G304" s="347">
        <v>45102</v>
      </c>
      <c r="H304" s="348" t="s">
        <v>1334</v>
      </c>
    </row>
    <row r="305" spans="4:8" ht="25.5">
      <c r="D305" s="337">
        <v>55802</v>
      </c>
      <c r="E305" s="296" t="s">
        <v>948</v>
      </c>
      <c r="G305" s="347">
        <v>45110</v>
      </c>
      <c r="H305" s="337" t="s">
        <v>1335</v>
      </c>
    </row>
    <row r="306" spans="4:8">
      <c r="D306" s="337">
        <v>55803</v>
      </c>
      <c r="E306" s="296" t="s">
        <v>1008</v>
      </c>
      <c r="G306" s="347">
        <v>45201</v>
      </c>
      <c r="H306" s="337" t="s">
        <v>1337</v>
      </c>
    </row>
    <row r="307" spans="4:8">
      <c r="D307" s="337">
        <v>55806</v>
      </c>
      <c r="E307" s="296" t="s">
        <v>961</v>
      </c>
      <c r="G307" s="347">
        <v>45202</v>
      </c>
      <c r="H307" s="337" t="s">
        <v>1338</v>
      </c>
    </row>
    <row r="308" spans="4:8">
      <c r="D308" s="337">
        <v>55807</v>
      </c>
      <c r="E308" s="296" t="s">
        <v>1169</v>
      </c>
      <c r="G308" s="347">
        <v>45203</v>
      </c>
      <c r="H308" s="337" t="s">
        <v>1339</v>
      </c>
    </row>
    <row r="309" spans="4:8">
      <c r="D309" s="337">
        <v>55808</v>
      </c>
      <c r="E309" s="296" t="s">
        <v>1108</v>
      </c>
      <c r="G309" s="347">
        <v>45204</v>
      </c>
      <c r="H309" s="337" t="s">
        <v>1340</v>
      </c>
    </row>
    <row r="310" spans="4:8">
      <c r="D310" s="337">
        <v>55809</v>
      </c>
      <c r="E310" s="296" t="s">
        <v>1009</v>
      </c>
      <c r="G310" s="347">
        <v>45205</v>
      </c>
      <c r="H310" s="337" t="s">
        <v>1341</v>
      </c>
    </row>
    <row r="311" spans="4:8">
      <c r="D311" s="337">
        <v>55810</v>
      </c>
      <c r="E311" s="296" t="s">
        <v>1187</v>
      </c>
      <c r="G311" s="347">
        <v>45206</v>
      </c>
      <c r="H311" s="337" t="s">
        <v>1342</v>
      </c>
    </row>
    <row r="312" spans="4:8" ht="25.5">
      <c r="D312" s="337">
        <v>55910</v>
      </c>
      <c r="E312" s="296" t="s">
        <v>1143</v>
      </c>
      <c r="G312" s="347">
        <v>45207</v>
      </c>
      <c r="H312" s="337" t="s">
        <v>1343</v>
      </c>
    </row>
    <row r="313" spans="4:8">
      <c r="D313" s="337">
        <v>55920</v>
      </c>
      <c r="E313" s="296" t="s">
        <v>972</v>
      </c>
      <c r="G313" s="347">
        <v>45208</v>
      </c>
      <c r="H313" s="337" t="s">
        <v>1344</v>
      </c>
    </row>
    <row r="314" spans="4:8">
      <c r="D314" s="337">
        <v>55930</v>
      </c>
      <c r="E314" s="296" t="s">
        <v>1097</v>
      </c>
      <c r="G314" s="347">
        <v>45209</v>
      </c>
      <c r="H314" s="337" t="s">
        <v>1345</v>
      </c>
    </row>
    <row r="315" spans="4:8" ht="25.5">
      <c r="D315" s="337">
        <v>55950</v>
      </c>
      <c r="E315" s="296" t="s">
        <v>1142</v>
      </c>
      <c r="G315" s="347">
        <v>45210</v>
      </c>
      <c r="H315" s="337" t="s">
        <v>1346</v>
      </c>
    </row>
    <row r="316" spans="4:8">
      <c r="D316" s="337">
        <v>56101</v>
      </c>
      <c r="E316" s="296" t="s">
        <v>1039</v>
      </c>
      <c r="G316" s="347">
        <v>45301</v>
      </c>
      <c r="H316" s="337" t="s">
        <v>1348</v>
      </c>
    </row>
    <row r="317" spans="4:8">
      <c r="D317" s="337">
        <v>56112</v>
      </c>
      <c r="E317" s="296" t="s">
        <v>1204</v>
      </c>
      <c r="G317" s="347">
        <v>45401</v>
      </c>
      <c r="H317" s="337" t="s">
        <v>1350</v>
      </c>
    </row>
    <row r="318" spans="4:8">
      <c r="D318" s="337">
        <v>56113</v>
      </c>
      <c r="E318" s="296" t="s">
        <v>1043</v>
      </c>
      <c r="G318" s="347">
        <v>45501</v>
      </c>
      <c r="H318" s="337" t="s">
        <v>1352</v>
      </c>
    </row>
    <row r="319" spans="4:8">
      <c r="D319" s="337">
        <v>56115</v>
      </c>
      <c r="E319" s="296" t="s">
        <v>1081</v>
      </c>
      <c r="G319" s="347">
        <v>45601</v>
      </c>
      <c r="H319" s="337" t="s">
        <v>1353</v>
      </c>
    </row>
    <row r="320" spans="4:8">
      <c r="D320" s="337">
        <v>56116</v>
      </c>
      <c r="E320" s="296" t="s">
        <v>940</v>
      </c>
      <c r="G320" s="347">
        <v>46101</v>
      </c>
      <c r="H320" s="337" t="s">
        <v>1354</v>
      </c>
    </row>
    <row r="321" spans="4:9">
      <c r="D321" s="337">
        <v>56117</v>
      </c>
      <c r="E321" s="296" t="s">
        <v>1050</v>
      </c>
      <c r="G321" s="347">
        <v>46102</v>
      </c>
      <c r="H321" s="337" t="s">
        <v>1355</v>
      </c>
    </row>
    <row r="322" spans="4:9">
      <c r="D322" s="337">
        <v>56201</v>
      </c>
      <c r="E322" s="296" t="s">
        <v>1086</v>
      </c>
      <c r="G322" s="347">
        <v>46103</v>
      </c>
      <c r="H322" s="337" t="s">
        <v>1356</v>
      </c>
    </row>
    <row r="323" spans="4:9">
      <c r="D323" s="337">
        <v>56202</v>
      </c>
      <c r="E323" s="296" t="s">
        <v>1037</v>
      </c>
      <c r="G323" s="347">
        <v>46201</v>
      </c>
      <c r="H323" s="337" t="s">
        <v>1358</v>
      </c>
    </row>
    <row r="324" spans="4:9">
      <c r="D324" s="337">
        <v>56203</v>
      </c>
      <c r="E324" s="296" t="s">
        <v>1000</v>
      </c>
      <c r="G324" s="347">
        <v>46202</v>
      </c>
      <c r="H324" s="337" t="s">
        <v>1359</v>
      </c>
    </row>
    <row r="325" spans="4:9">
      <c r="D325" s="337">
        <v>56204</v>
      </c>
      <c r="E325" s="296" t="s">
        <v>1125</v>
      </c>
      <c r="G325" s="347">
        <v>46401</v>
      </c>
      <c r="H325" s="337" t="s">
        <v>1360</v>
      </c>
    </row>
    <row r="326" spans="4:9">
      <c r="D326" s="337">
        <v>56207</v>
      </c>
      <c r="E326" s="296" t="s">
        <v>1208</v>
      </c>
      <c r="G326" s="517">
        <v>46402</v>
      </c>
      <c r="H326" s="515" t="s">
        <v>1519</v>
      </c>
    </row>
    <row r="327" spans="4:9">
      <c r="D327" s="337">
        <v>56208</v>
      </c>
      <c r="E327" s="296" t="s">
        <v>955</v>
      </c>
      <c r="G327" s="517">
        <v>46403</v>
      </c>
      <c r="H327" s="515" t="s">
        <v>1520</v>
      </c>
    </row>
    <row r="328" spans="4:9">
      <c r="D328" s="337">
        <v>56209</v>
      </c>
      <c r="E328" s="296" t="s">
        <v>1024</v>
      </c>
      <c r="G328" s="347">
        <v>46501</v>
      </c>
      <c r="H328" s="337" t="s">
        <v>1016</v>
      </c>
      <c r="I328" s="299"/>
    </row>
    <row r="329" spans="4:9">
      <c r="D329" s="337">
        <v>56210</v>
      </c>
      <c r="E329" s="296" t="s">
        <v>968</v>
      </c>
      <c r="G329" s="347">
        <v>46601</v>
      </c>
      <c r="H329" s="337" t="s">
        <v>1362</v>
      </c>
      <c r="I329" s="299"/>
    </row>
    <row r="330" spans="4:9">
      <c r="D330" s="337">
        <v>56211</v>
      </c>
      <c r="E330" s="296" t="s">
        <v>1104</v>
      </c>
      <c r="G330" s="349"/>
      <c r="I330" s="299"/>
    </row>
    <row r="331" spans="4:9">
      <c r="D331" s="337">
        <v>56213</v>
      </c>
      <c r="E331" s="296" t="s">
        <v>1040</v>
      </c>
      <c r="G331" s="349"/>
      <c r="I331" s="299"/>
    </row>
    <row r="332" spans="4:9">
      <c r="D332" s="337">
        <v>56214</v>
      </c>
      <c r="E332" s="296" t="s">
        <v>1107</v>
      </c>
      <c r="G332" s="350"/>
    </row>
    <row r="333" spans="4:9">
      <c r="D333" s="337">
        <v>56215</v>
      </c>
      <c r="E333" s="296" t="s">
        <v>1005</v>
      </c>
      <c r="G333" s="350"/>
    </row>
    <row r="334" spans="4:9">
      <c r="D334" s="337">
        <v>56216</v>
      </c>
      <c r="E334" s="296" t="s">
        <v>1068</v>
      </c>
      <c r="G334" s="350"/>
    </row>
    <row r="335" spans="4:9">
      <c r="D335" s="337">
        <v>56217</v>
      </c>
      <c r="E335" s="296" t="s">
        <v>1115</v>
      </c>
      <c r="G335" s="350"/>
    </row>
    <row r="336" spans="4:9">
      <c r="D336" s="337">
        <v>56218</v>
      </c>
      <c r="E336" s="296" t="s">
        <v>1004</v>
      </c>
      <c r="G336" s="350"/>
    </row>
    <row r="337" spans="4:11">
      <c r="D337" s="337">
        <v>56219</v>
      </c>
      <c r="E337" s="296" t="s">
        <v>977</v>
      </c>
      <c r="G337" s="350"/>
    </row>
    <row r="338" spans="4:11">
      <c r="D338" s="337">
        <v>56220</v>
      </c>
      <c r="E338" s="296" t="s">
        <v>1078</v>
      </c>
      <c r="G338" s="350"/>
    </row>
    <row r="339" spans="4:11">
      <c r="D339" s="337">
        <v>56221</v>
      </c>
      <c r="E339" s="296" t="s">
        <v>1058</v>
      </c>
      <c r="G339" s="350"/>
    </row>
    <row r="340" spans="4:11">
      <c r="D340" s="337">
        <v>56301</v>
      </c>
      <c r="E340" s="296" t="s">
        <v>1021</v>
      </c>
      <c r="G340" s="350"/>
    </row>
    <row r="341" spans="4:11">
      <c r="D341" s="337">
        <v>56302</v>
      </c>
      <c r="E341" s="296" t="s">
        <v>1089</v>
      </c>
      <c r="G341" s="350"/>
    </row>
    <row r="342" spans="4:11">
      <c r="D342" s="337">
        <v>56304</v>
      </c>
      <c r="E342" s="296" t="s">
        <v>1203</v>
      </c>
      <c r="G342" s="350"/>
    </row>
    <row r="343" spans="4:11">
      <c r="D343" s="337">
        <v>56305</v>
      </c>
      <c r="E343" s="296" t="s">
        <v>1084</v>
      </c>
      <c r="G343" s="350"/>
    </row>
    <row r="344" spans="4:11">
      <c r="D344" s="337">
        <v>56401</v>
      </c>
      <c r="E344" s="296" t="s">
        <v>1182</v>
      </c>
      <c r="G344" s="350"/>
    </row>
    <row r="345" spans="4:11">
      <c r="D345" s="337">
        <v>56402</v>
      </c>
      <c r="E345" s="296" t="s">
        <v>1063</v>
      </c>
      <c r="G345" s="350"/>
    </row>
    <row r="346" spans="4:11">
      <c r="D346" s="337">
        <v>56403</v>
      </c>
      <c r="E346" s="296" t="s">
        <v>1130</v>
      </c>
      <c r="G346" s="350"/>
    </row>
    <row r="347" spans="4:11">
      <c r="D347" s="337">
        <v>56404</v>
      </c>
      <c r="E347" s="296" t="s">
        <v>1170</v>
      </c>
      <c r="G347" s="350"/>
    </row>
    <row r="348" spans="4:11">
      <c r="D348" s="337">
        <v>56405</v>
      </c>
      <c r="E348" s="296" t="s">
        <v>954</v>
      </c>
      <c r="G348" s="350"/>
    </row>
    <row r="349" spans="4:11" ht="15">
      <c r="D349" s="337">
        <v>56406</v>
      </c>
      <c r="E349" s="296" t="s">
        <v>1183</v>
      </c>
      <c r="G349" s="350"/>
      <c r="K349" s="70"/>
    </row>
    <row r="350" spans="4:11">
      <c r="D350" s="337">
        <v>56407</v>
      </c>
      <c r="E350" s="296" t="s">
        <v>1216</v>
      </c>
      <c r="G350" s="350"/>
    </row>
    <row r="351" spans="4:11">
      <c r="D351" s="337">
        <v>56408</v>
      </c>
      <c r="E351" s="296" t="s">
        <v>1106</v>
      </c>
      <c r="G351" s="350"/>
    </row>
    <row r="352" spans="4:11">
      <c r="D352" s="337">
        <v>56409</v>
      </c>
      <c r="E352" s="296" t="s">
        <v>1006</v>
      </c>
      <c r="G352" s="350"/>
    </row>
    <row r="353" spans="4:7">
      <c r="D353" s="337">
        <v>56501</v>
      </c>
      <c r="E353" s="296" t="s">
        <v>1177</v>
      </c>
      <c r="G353" s="350"/>
    </row>
    <row r="354" spans="4:7">
      <c r="D354" s="337">
        <v>57101</v>
      </c>
      <c r="E354" s="296" t="s">
        <v>1059</v>
      </c>
      <c r="G354" s="350"/>
    </row>
    <row r="355" spans="4:7">
      <c r="D355" s="337">
        <v>57102</v>
      </c>
      <c r="E355" s="296" t="s">
        <v>1060</v>
      </c>
      <c r="G355" s="350"/>
    </row>
    <row r="356" spans="4:7">
      <c r="D356" s="337">
        <v>57201</v>
      </c>
      <c r="E356" s="296" t="s">
        <v>959</v>
      </c>
      <c r="G356" s="350"/>
    </row>
    <row r="357" spans="4:7">
      <c r="D357" s="337">
        <v>57202</v>
      </c>
      <c r="E357" s="296" t="s">
        <v>958</v>
      </c>
      <c r="G357" s="350"/>
    </row>
    <row r="358" spans="4:7">
      <c r="D358" s="337">
        <v>57301</v>
      </c>
      <c r="E358" s="296" t="s">
        <v>1211</v>
      </c>
      <c r="G358" s="350"/>
    </row>
    <row r="359" spans="4:7">
      <c r="D359" s="337">
        <v>57303</v>
      </c>
      <c r="E359" s="296" t="s">
        <v>962</v>
      </c>
      <c r="G359" s="350"/>
    </row>
    <row r="360" spans="4:7">
      <c r="D360" s="337">
        <v>57305</v>
      </c>
      <c r="E360" s="296" t="s">
        <v>1012</v>
      </c>
      <c r="G360" s="350"/>
    </row>
    <row r="361" spans="4:7">
      <c r="D361" s="337">
        <v>57306</v>
      </c>
      <c r="E361" s="296" t="s">
        <v>1035</v>
      </c>
      <c r="G361" s="350"/>
    </row>
    <row r="362" spans="4:7">
      <c r="D362" s="337">
        <v>57309</v>
      </c>
      <c r="E362" s="296" t="s">
        <v>1176</v>
      </c>
      <c r="G362" s="350"/>
    </row>
    <row r="363" spans="4:7">
      <c r="D363" s="337">
        <v>57311</v>
      </c>
      <c r="E363" s="296" t="s">
        <v>1175</v>
      </c>
      <c r="G363" s="350"/>
    </row>
    <row r="364" spans="4:7">
      <c r="D364" s="337">
        <v>57313</v>
      </c>
      <c r="E364" s="296" t="s">
        <v>1011</v>
      </c>
      <c r="G364" s="350"/>
    </row>
    <row r="365" spans="4:7">
      <c r="D365" s="337">
        <v>57401</v>
      </c>
      <c r="E365" s="296" t="s">
        <v>1215</v>
      </c>
      <c r="G365" s="350"/>
    </row>
    <row r="366" spans="4:7">
      <c r="D366" s="337">
        <v>57402</v>
      </c>
      <c r="E366" s="296" t="s">
        <v>1146</v>
      </c>
      <c r="G366" s="350"/>
    </row>
    <row r="367" spans="4:7">
      <c r="D367" s="337">
        <v>57403</v>
      </c>
      <c r="E367" s="296" t="s">
        <v>1136</v>
      </c>
      <c r="G367" s="350"/>
    </row>
    <row r="368" spans="4:7">
      <c r="D368" s="337">
        <v>57404</v>
      </c>
      <c r="E368" s="296" t="s">
        <v>957</v>
      </c>
      <c r="G368" s="350"/>
    </row>
    <row r="369" spans="4:7">
      <c r="D369" s="337">
        <v>57405</v>
      </c>
      <c r="E369" s="296" t="s">
        <v>1100</v>
      </c>
      <c r="G369" s="350"/>
    </row>
    <row r="370" spans="4:7">
      <c r="D370" s="337">
        <v>57901</v>
      </c>
      <c r="E370" s="296" t="s">
        <v>994</v>
      </c>
      <c r="G370" s="350"/>
    </row>
    <row r="371" spans="4:7">
      <c r="D371" s="337">
        <v>57902</v>
      </c>
      <c r="E371" s="296" t="s">
        <v>989</v>
      </c>
      <c r="G371" s="350"/>
    </row>
    <row r="372" spans="4:7">
      <c r="D372" s="337">
        <v>57903</v>
      </c>
      <c r="E372" s="296" t="s">
        <v>988</v>
      </c>
      <c r="G372" s="350"/>
    </row>
    <row r="373" spans="4:7">
      <c r="D373" s="337">
        <v>57904</v>
      </c>
      <c r="E373" s="296" t="s">
        <v>997</v>
      </c>
      <c r="G373" s="350"/>
    </row>
    <row r="374" spans="4:7">
      <c r="D374" s="337">
        <v>57905</v>
      </c>
      <c r="E374" s="296" t="s">
        <v>990</v>
      </c>
      <c r="G374" s="350"/>
    </row>
    <row r="375" spans="4:7">
      <c r="D375" s="337">
        <v>57906</v>
      </c>
      <c r="E375" s="296" t="s">
        <v>992</v>
      </c>
      <c r="G375" s="350"/>
    </row>
    <row r="376" spans="4:7">
      <c r="D376" s="337">
        <v>57907</v>
      </c>
      <c r="E376" s="296" t="s">
        <v>993</v>
      </c>
      <c r="G376" s="350"/>
    </row>
    <row r="377" spans="4:7">
      <c r="D377" s="337">
        <v>57908</v>
      </c>
      <c r="E377" s="296" t="s">
        <v>996</v>
      </c>
      <c r="G377" s="350"/>
    </row>
    <row r="378" spans="4:7">
      <c r="D378" s="337">
        <v>57909</v>
      </c>
      <c r="E378" s="296" t="s">
        <v>995</v>
      </c>
      <c r="G378" s="350"/>
    </row>
    <row r="379" spans="4:7">
      <c r="D379" s="337">
        <v>57910</v>
      </c>
      <c r="E379" s="296" t="s">
        <v>991</v>
      </c>
      <c r="G379" s="350"/>
    </row>
    <row r="380" spans="4:7">
      <c r="D380" s="337">
        <v>57911</v>
      </c>
      <c r="E380" s="296" t="s">
        <v>987</v>
      </c>
      <c r="G380" s="350"/>
    </row>
    <row r="381" spans="4:7">
      <c r="D381" s="337">
        <v>58101</v>
      </c>
      <c r="E381" s="296" t="s">
        <v>1124</v>
      </c>
      <c r="G381" s="350"/>
    </row>
    <row r="382" spans="4:7">
      <c r="D382" s="337">
        <v>58102</v>
      </c>
      <c r="E382" s="296" t="s">
        <v>1098</v>
      </c>
      <c r="G382" s="350"/>
    </row>
    <row r="383" spans="4:7">
      <c r="D383" s="337">
        <v>58103</v>
      </c>
      <c r="E383" s="296" t="s">
        <v>945</v>
      </c>
      <c r="G383" s="350"/>
    </row>
    <row r="384" spans="4:7">
      <c r="D384" s="337">
        <v>58104</v>
      </c>
      <c r="E384" s="296" t="s">
        <v>1064</v>
      </c>
      <c r="G384" s="350"/>
    </row>
    <row r="385" spans="4:11">
      <c r="D385" s="337">
        <v>58201</v>
      </c>
      <c r="E385" s="296" t="s">
        <v>1173</v>
      </c>
      <c r="G385" s="350"/>
    </row>
    <row r="386" spans="4:11">
      <c r="D386" s="337">
        <v>58206</v>
      </c>
      <c r="E386" s="296" t="s">
        <v>649</v>
      </c>
      <c r="G386" s="350"/>
      <c r="K386" s="300"/>
    </row>
    <row r="387" spans="4:11">
      <c r="D387" s="337">
        <v>58310</v>
      </c>
      <c r="E387" s="296" t="s">
        <v>1129</v>
      </c>
      <c r="G387" s="350"/>
      <c r="K387" s="300"/>
    </row>
    <row r="388" spans="4:11" ht="15">
      <c r="D388" s="337">
        <v>58311</v>
      </c>
      <c r="E388" s="296" t="s">
        <v>952</v>
      </c>
      <c r="G388" s="350"/>
      <c r="K388" s="26"/>
    </row>
    <row r="389" spans="4:11" ht="15">
      <c r="D389" s="337">
        <v>58313</v>
      </c>
      <c r="E389" s="296" t="s">
        <v>1157</v>
      </c>
      <c r="G389" s="350"/>
      <c r="K389" s="26"/>
    </row>
    <row r="390" spans="4:11" ht="30">
      <c r="D390" s="337">
        <v>58315</v>
      </c>
      <c r="E390" s="26" t="s">
        <v>1478</v>
      </c>
      <c r="G390" s="350"/>
      <c r="J390" s="93"/>
      <c r="K390" s="26"/>
    </row>
    <row r="391" spans="4:11">
      <c r="D391" s="337">
        <v>58320</v>
      </c>
      <c r="E391" s="296" t="s">
        <v>1055</v>
      </c>
      <c r="G391" s="350"/>
      <c r="H391" s="514"/>
      <c r="I391" s="496"/>
      <c r="J391" s="93"/>
      <c r="K391" s="300"/>
    </row>
    <row r="392" spans="4:11">
      <c r="D392" s="337">
        <v>58322</v>
      </c>
      <c r="E392" s="296" t="s">
        <v>951</v>
      </c>
      <c r="G392" s="350"/>
      <c r="H392" s="514"/>
      <c r="I392" s="496"/>
    </row>
    <row r="393" spans="4:11">
      <c r="D393" s="337">
        <v>58324</v>
      </c>
      <c r="E393" s="296" t="s">
        <v>1156</v>
      </c>
      <c r="G393" s="350"/>
    </row>
    <row r="394" spans="4:11" ht="15">
      <c r="D394" s="337">
        <v>58325</v>
      </c>
      <c r="E394" s="26" t="s">
        <v>1479</v>
      </c>
      <c r="G394" s="350"/>
    </row>
    <row r="395" spans="4:11" ht="25.5">
      <c r="D395" s="337">
        <v>58330</v>
      </c>
      <c r="E395" s="296" t="s">
        <v>937</v>
      </c>
      <c r="G395" s="350"/>
    </row>
    <row r="396" spans="4:11" ht="25.5">
      <c r="D396" s="337">
        <v>58340</v>
      </c>
      <c r="E396" s="296" t="s">
        <v>938</v>
      </c>
      <c r="G396" s="350"/>
    </row>
    <row r="397" spans="4:11">
      <c r="D397" s="337">
        <v>58341</v>
      </c>
      <c r="E397" s="296" t="s">
        <v>950</v>
      </c>
      <c r="G397" s="350"/>
    </row>
    <row r="398" spans="4:11">
      <c r="D398" s="337">
        <v>58401</v>
      </c>
      <c r="E398" s="296" t="s">
        <v>1128</v>
      </c>
      <c r="G398" s="350"/>
    </row>
    <row r="399" spans="4:11">
      <c r="D399" s="337">
        <v>58901</v>
      </c>
      <c r="E399" s="296" t="s">
        <v>1101</v>
      </c>
      <c r="G399" s="350"/>
    </row>
    <row r="400" spans="4:11">
      <c r="D400" s="337">
        <v>58902</v>
      </c>
      <c r="E400" s="296" t="s">
        <v>944</v>
      </c>
      <c r="G400" s="350"/>
    </row>
    <row r="401" spans="4:7">
      <c r="D401" s="337">
        <v>59101</v>
      </c>
      <c r="E401" s="296" t="s">
        <v>1025</v>
      </c>
      <c r="G401" s="350"/>
    </row>
    <row r="402" spans="4:7">
      <c r="D402" s="337">
        <v>59102</v>
      </c>
      <c r="E402" s="296" t="s">
        <v>1027</v>
      </c>
      <c r="G402" s="350"/>
    </row>
    <row r="403" spans="4:7">
      <c r="D403" s="337">
        <v>59103</v>
      </c>
      <c r="E403" s="296" t="s">
        <v>1028</v>
      </c>
      <c r="G403" s="350"/>
    </row>
    <row r="404" spans="4:7">
      <c r="D404" s="337">
        <v>59104</v>
      </c>
      <c r="E404" s="296" t="s">
        <v>1029</v>
      </c>
      <c r="G404" s="350"/>
    </row>
    <row r="405" spans="4:7">
      <c r="D405" s="337">
        <v>59105</v>
      </c>
      <c r="E405" s="296" t="s">
        <v>1030</v>
      </c>
      <c r="G405" s="350"/>
    </row>
    <row r="406" spans="4:7">
      <c r="D406" s="337">
        <v>59106</v>
      </c>
      <c r="E406" s="296" t="s">
        <v>1031</v>
      </c>
      <c r="G406" s="350"/>
    </row>
    <row r="407" spans="4:7">
      <c r="D407" s="337">
        <v>59107</v>
      </c>
      <c r="E407" s="296" t="s">
        <v>1032</v>
      </c>
      <c r="G407" s="350"/>
    </row>
    <row r="408" spans="4:7">
      <c r="D408" s="337">
        <v>59108</v>
      </c>
      <c r="E408" s="296" t="s">
        <v>1033</v>
      </c>
      <c r="G408" s="350"/>
    </row>
    <row r="409" spans="4:7">
      <c r="D409" s="337">
        <v>59109</v>
      </c>
      <c r="E409" s="296" t="s">
        <v>1034</v>
      </c>
      <c r="G409" s="350"/>
    </row>
    <row r="410" spans="4:7">
      <c r="D410" s="337">
        <v>59110</v>
      </c>
      <c r="E410" s="296" t="s">
        <v>1026</v>
      </c>
      <c r="G410" s="350"/>
    </row>
    <row r="411" spans="4:7">
      <c r="D411" s="337">
        <v>59201</v>
      </c>
      <c r="E411" s="296" t="s">
        <v>980</v>
      </c>
      <c r="G411" s="350"/>
    </row>
    <row r="412" spans="4:7">
      <c r="D412" s="337">
        <v>59401</v>
      </c>
      <c r="E412" s="296" t="s">
        <v>1067</v>
      </c>
      <c r="G412" s="350"/>
    </row>
    <row r="413" spans="4:7">
      <c r="D413" s="337">
        <v>59501</v>
      </c>
      <c r="E413" s="296" t="s">
        <v>1155</v>
      </c>
      <c r="G413" s="350"/>
    </row>
    <row r="414" spans="4:7">
      <c r="D414" s="337">
        <v>59601</v>
      </c>
      <c r="E414" s="296" t="s">
        <v>1016</v>
      </c>
      <c r="G414" s="350"/>
    </row>
    <row r="415" spans="4:7">
      <c r="G415" s="350"/>
    </row>
    <row r="416" spans="4:7">
      <c r="G416" s="350"/>
    </row>
    <row r="417" spans="7:7">
      <c r="G417" s="350"/>
    </row>
    <row r="418" spans="7:7">
      <c r="G418" s="350"/>
    </row>
    <row r="419" spans="7:7">
      <c r="G419" s="350"/>
    </row>
    <row r="420" spans="7:7">
      <c r="G420" s="350"/>
    </row>
    <row r="421" spans="7:7">
      <c r="G421" s="350"/>
    </row>
    <row r="422" spans="7:7">
      <c r="G422" s="350"/>
    </row>
    <row r="423" spans="7:7">
      <c r="G423" s="350"/>
    </row>
    <row r="424" spans="7:7">
      <c r="G424" s="350"/>
    </row>
    <row r="425" spans="7:7">
      <c r="G425" s="350"/>
    </row>
    <row r="426" spans="7:7">
      <c r="G426" s="350"/>
    </row>
    <row r="427" spans="7:7">
      <c r="G427" s="350"/>
    </row>
    <row r="428" spans="7:7">
      <c r="G428" s="350"/>
    </row>
    <row r="429" spans="7:7">
      <c r="G429" s="350"/>
    </row>
    <row r="430" spans="7:7">
      <c r="G430" s="350"/>
    </row>
    <row r="431" spans="7:7">
      <c r="G431" s="350"/>
    </row>
    <row r="432" spans="7:7">
      <c r="G432" s="350"/>
    </row>
    <row r="433" spans="7:7">
      <c r="G433" s="350"/>
    </row>
    <row r="434" spans="7:7">
      <c r="G434" s="350"/>
    </row>
    <row r="435" spans="7:7">
      <c r="G435" s="350"/>
    </row>
    <row r="436" spans="7:7">
      <c r="G436" s="350"/>
    </row>
    <row r="437" spans="7:7">
      <c r="G437" s="350"/>
    </row>
    <row r="438" spans="7:7">
      <c r="G438" s="350"/>
    </row>
    <row r="439" spans="7:7">
      <c r="G439" s="350"/>
    </row>
    <row r="440" spans="7:7">
      <c r="G440" s="350"/>
    </row>
    <row r="441" spans="7:7">
      <c r="G441" s="350"/>
    </row>
    <row r="442" spans="7:7">
      <c r="G442" s="350"/>
    </row>
    <row r="443" spans="7:7">
      <c r="G443" s="350"/>
    </row>
    <row r="444" spans="7:7">
      <c r="G444" s="350"/>
    </row>
    <row r="445" spans="7:7">
      <c r="G445" s="350"/>
    </row>
    <row r="446" spans="7:7">
      <c r="G446" s="350"/>
    </row>
    <row r="447" spans="7:7">
      <c r="G447" s="350"/>
    </row>
    <row r="448" spans="7:7">
      <c r="G448" s="350"/>
    </row>
    <row r="449" spans="7:7">
      <c r="G449" s="350"/>
    </row>
    <row r="450" spans="7:7">
      <c r="G450" s="350"/>
    </row>
    <row r="451" spans="7:7">
      <c r="G451" s="350"/>
    </row>
    <row r="452" spans="7:7">
      <c r="G452" s="350"/>
    </row>
    <row r="453" spans="7:7">
      <c r="G453" s="350"/>
    </row>
    <row r="454" spans="7:7">
      <c r="G454" s="350"/>
    </row>
    <row r="455" spans="7:7">
      <c r="G455" s="350"/>
    </row>
    <row r="456" spans="7:7">
      <c r="G456" s="350"/>
    </row>
    <row r="457" spans="7:7">
      <c r="G457" s="350"/>
    </row>
    <row r="458" spans="7:7">
      <c r="G458" s="350"/>
    </row>
    <row r="459" spans="7:7">
      <c r="G459" s="350"/>
    </row>
    <row r="460" spans="7:7">
      <c r="G460" s="350"/>
    </row>
    <row r="461" spans="7:7">
      <c r="G461" s="350"/>
    </row>
    <row r="462" spans="7:7">
      <c r="G462" s="350"/>
    </row>
    <row r="463" spans="7:7">
      <c r="G463" s="350"/>
    </row>
    <row r="464" spans="7:7">
      <c r="G464" s="350"/>
    </row>
    <row r="465" spans="7:7">
      <c r="G465" s="350"/>
    </row>
    <row r="466" spans="7:7">
      <c r="G466" s="350"/>
    </row>
    <row r="467" spans="7:7">
      <c r="G467" s="350"/>
    </row>
    <row r="468" spans="7:7">
      <c r="G468" s="350"/>
    </row>
    <row r="469" spans="7:7">
      <c r="G469" s="350"/>
    </row>
    <row r="470" spans="7:7">
      <c r="G470" s="350"/>
    </row>
    <row r="471" spans="7:7">
      <c r="G471" s="350"/>
    </row>
    <row r="472" spans="7:7">
      <c r="G472" s="350"/>
    </row>
    <row r="473" spans="7:7">
      <c r="G473" s="350"/>
    </row>
    <row r="474" spans="7:7">
      <c r="G474" s="350"/>
    </row>
    <row r="475" spans="7:7">
      <c r="G475" s="350"/>
    </row>
    <row r="476" spans="7:7">
      <c r="G476" s="350"/>
    </row>
    <row r="477" spans="7:7">
      <c r="G477" s="350"/>
    </row>
    <row r="478" spans="7:7">
      <c r="G478" s="350"/>
    </row>
    <row r="479" spans="7:7">
      <c r="G479" s="350"/>
    </row>
    <row r="480" spans="7:7">
      <c r="G480" s="350"/>
    </row>
    <row r="481" spans="7:7">
      <c r="G481" s="350"/>
    </row>
    <row r="482" spans="7:7">
      <c r="G482" s="350"/>
    </row>
    <row r="483" spans="7:7">
      <c r="G483" s="350"/>
    </row>
    <row r="484" spans="7:7">
      <c r="G484" s="350"/>
    </row>
    <row r="485" spans="7:7">
      <c r="G485" s="350"/>
    </row>
    <row r="486" spans="7:7">
      <c r="G486" s="350"/>
    </row>
    <row r="487" spans="7:7">
      <c r="G487" s="350"/>
    </row>
    <row r="488" spans="7:7">
      <c r="G488" s="350"/>
    </row>
    <row r="489" spans="7:7">
      <c r="G489" s="350"/>
    </row>
    <row r="490" spans="7:7">
      <c r="G490" s="350"/>
    </row>
    <row r="491" spans="7:7">
      <c r="G491" s="350"/>
    </row>
    <row r="492" spans="7:7">
      <c r="G492" s="350"/>
    </row>
    <row r="493" spans="7:7">
      <c r="G493" s="350"/>
    </row>
    <row r="494" spans="7:7">
      <c r="G494" s="350"/>
    </row>
    <row r="495" spans="7:7">
      <c r="G495" s="350"/>
    </row>
    <row r="496" spans="7:7">
      <c r="G496" s="350"/>
    </row>
    <row r="497" spans="7:7">
      <c r="G497" s="350"/>
    </row>
    <row r="498" spans="7:7">
      <c r="G498" s="350"/>
    </row>
    <row r="499" spans="7:7">
      <c r="G499" s="350"/>
    </row>
    <row r="500" spans="7:7">
      <c r="G500" s="350"/>
    </row>
    <row r="501" spans="7:7">
      <c r="G501" s="350"/>
    </row>
    <row r="502" spans="7:7">
      <c r="G502" s="350"/>
    </row>
    <row r="503" spans="7:7">
      <c r="G503" s="350"/>
    </row>
    <row r="504" spans="7:7">
      <c r="G504" s="350"/>
    </row>
    <row r="505" spans="7:7">
      <c r="G505" s="350"/>
    </row>
    <row r="506" spans="7:7">
      <c r="G506" s="350"/>
    </row>
    <row r="507" spans="7:7">
      <c r="G507" s="350"/>
    </row>
    <row r="508" spans="7:7">
      <c r="G508" s="350"/>
    </row>
    <row r="509" spans="7:7">
      <c r="G509" s="350"/>
    </row>
    <row r="510" spans="7:7">
      <c r="G510" s="350"/>
    </row>
    <row r="511" spans="7:7">
      <c r="G511" s="350"/>
    </row>
    <row r="512" spans="7:7">
      <c r="G512" s="350"/>
    </row>
    <row r="513" spans="7:7">
      <c r="G513" s="350"/>
    </row>
    <row r="514" spans="7:7">
      <c r="G514" s="350"/>
    </row>
    <row r="515" spans="7:7">
      <c r="G515" s="350"/>
    </row>
    <row r="516" spans="7:7">
      <c r="G516" s="350"/>
    </row>
    <row r="517" spans="7:7">
      <c r="G517" s="350"/>
    </row>
    <row r="518" spans="7:7">
      <c r="G518" s="350"/>
    </row>
    <row r="519" spans="7:7">
      <c r="G519" s="350"/>
    </row>
    <row r="520" spans="7:7">
      <c r="G520" s="350"/>
    </row>
    <row r="521" spans="7:7">
      <c r="G521" s="350"/>
    </row>
  </sheetData>
  <mergeCells count="14">
    <mergeCell ref="E2:H2"/>
    <mergeCell ref="G161:H161"/>
    <mergeCell ref="G169:H169"/>
    <mergeCell ref="G208:H208"/>
    <mergeCell ref="G85:H85"/>
    <mergeCell ref="G115:H115"/>
    <mergeCell ref="G128:H128"/>
    <mergeCell ref="D55:E55"/>
    <mergeCell ref="D102:E102"/>
    <mergeCell ref="D16:E16"/>
    <mergeCell ref="G16:H16"/>
    <mergeCell ref="G25:H25"/>
    <mergeCell ref="G46:H46"/>
    <mergeCell ref="D43:E43"/>
  </mergeCells>
  <pageMargins left="0.7" right="0.7" top="0.75" bottom="0.75" header="0.3" footer="0.3"/>
  <pageSetup orientation="landscape" horizontalDpi="1200" verticalDpi="1200" r:id="rId1"/>
  <headerFooter>
    <oddHeader>&amp;C&amp;"-,Bold"&amp;12UCOA SEGMENTS - LIST OF ACCOUNT NUMBERS AND NAMES - By SEGMENT</oddHeader>
  </headerFooter>
</worksheet>
</file>

<file path=xl/worksheets/sheet2.xml><?xml version="1.0" encoding="utf-8"?>
<worksheet xmlns="http://schemas.openxmlformats.org/spreadsheetml/2006/main" xmlns:r="http://schemas.openxmlformats.org/officeDocument/2006/relationships">
  <sheetPr>
    <tabColor rgb="FF002060"/>
  </sheetPr>
  <dimension ref="A1:BB761"/>
  <sheetViews>
    <sheetView zoomScaleNormal="100" workbookViewId="0">
      <pane xSplit="4" ySplit="2" topLeftCell="E45" activePane="bottomRight" state="frozen"/>
      <selection pane="topRight" activeCell="E1" sqref="E1"/>
      <selection pane="bottomLeft" activeCell="A3" sqref="A3"/>
      <selection pane="bottomRight" activeCell="C61" sqref="C61:C70"/>
    </sheetView>
  </sheetViews>
  <sheetFormatPr defaultColWidth="13" defaultRowHeight="15" customHeight="1"/>
  <cols>
    <col min="1" max="1" width="2" style="2" customWidth="1"/>
    <col min="2" max="2" width="13" style="2" customWidth="1"/>
    <col min="3" max="3" width="43.19921875" style="3" customWidth="1"/>
    <col min="4" max="4" width="13" style="12" customWidth="1"/>
    <col min="5" max="5" width="13" style="4" customWidth="1"/>
    <col min="6" max="6" width="15.796875" style="3" bestFit="1" customWidth="1"/>
    <col min="7" max="10" width="13" style="2" customWidth="1"/>
    <col min="11" max="11" width="13" style="4" customWidth="1"/>
    <col min="12" max="12" width="13" style="6" customWidth="1"/>
    <col min="13" max="14" width="14.19921875" style="4" bestFit="1" customWidth="1"/>
    <col min="15" max="15" width="15.3984375" style="3" bestFit="1" customWidth="1"/>
    <col min="16" max="16" width="13" style="44" customWidth="1"/>
    <col min="17" max="17" width="13" style="2" customWidth="1"/>
    <col min="18" max="20" width="13" style="4" customWidth="1"/>
    <col min="21" max="22" width="13" style="2" customWidth="1"/>
    <col min="23" max="23" width="13" style="55" customWidth="1"/>
    <col min="24" max="24" width="16.59765625" style="55" customWidth="1"/>
    <col min="25" max="29" width="13" style="2" customWidth="1"/>
    <col min="30" max="30" width="13" style="4" customWidth="1"/>
    <col min="31" max="31" width="31.796875" style="3" customWidth="1"/>
    <col min="32" max="32" width="13" style="2" customWidth="1"/>
    <col min="33" max="33" width="13" style="4" customWidth="1"/>
    <col min="34" max="34" width="13" style="3" customWidth="1"/>
    <col min="35" max="52" width="13" style="2" customWidth="1"/>
    <col min="53" max="53" width="13" style="4" customWidth="1"/>
    <col min="54" max="54" width="13" style="3" customWidth="1"/>
    <col min="55" max="16384" width="13" style="2"/>
  </cols>
  <sheetData>
    <row r="1" spans="1:54" s="68" customFormat="1" ht="15" customHeight="1">
      <c r="B1" s="69">
        <v>1</v>
      </c>
      <c r="C1" s="69">
        <f>B1+1</f>
        <v>2</v>
      </c>
      <c r="D1" s="69">
        <f t="shared" ref="D1:BA1" si="0">C1+1</f>
        <v>3</v>
      </c>
      <c r="E1" s="69">
        <f t="shared" si="0"/>
        <v>4</v>
      </c>
      <c r="F1" s="69">
        <f t="shared" si="0"/>
        <v>5</v>
      </c>
      <c r="G1" s="69">
        <f t="shared" si="0"/>
        <v>6</v>
      </c>
      <c r="H1" s="69">
        <f t="shared" si="0"/>
        <v>7</v>
      </c>
      <c r="I1" s="69">
        <f t="shared" si="0"/>
        <v>8</v>
      </c>
      <c r="J1" s="69">
        <f t="shared" si="0"/>
        <v>9</v>
      </c>
      <c r="K1" s="69">
        <f t="shared" si="0"/>
        <v>10</v>
      </c>
      <c r="L1" s="69">
        <f t="shared" si="0"/>
        <v>11</v>
      </c>
      <c r="M1" s="69">
        <f t="shared" si="0"/>
        <v>12</v>
      </c>
      <c r="N1" s="69">
        <f t="shared" si="0"/>
        <v>13</v>
      </c>
      <c r="O1" s="69">
        <f t="shared" si="0"/>
        <v>14</v>
      </c>
      <c r="P1" s="69">
        <f t="shared" si="0"/>
        <v>15</v>
      </c>
      <c r="Q1" s="69">
        <f t="shared" si="0"/>
        <v>16</v>
      </c>
      <c r="R1" s="69">
        <f t="shared" si="0"/>
        <v>17</v>
      </c>
      <c r="S1" s="69">
        <f t="shared" si="0"/>
        <v>18</v>
      </c>
      <c r="T1" s="69">
        <f t="shared" si="0"/>
        <v>19</v>
      </c>
      <c r="U1" s="69">
        <f t="shared" si="0"/>
        <v>20</v>
      </c>
      <c r="V1" s="69">
        <f t="shared" si="0"/>
        <v>21</v>
      </c>
      <c r="W1" s="69">
        <f t="shared" si="0"/>
        <v>22</v>
      </c>
      <c r="X1" s="69">
        <f t="shared" si="0"/>
        <v>23</v>
      </c>
      <c r="Y1" s="69">
        <f t="shared" si="0"/>
        <v>24</v>
      </c>
      <c r="Z1" s="69">
        <f t="shared" si="0"/>
        <v>25</v>
      </c>
      <c r="AA1" s="69">
        <f t="shared" si="0"/>
        <v>26</v>
      </c>
      <c r="AB1" s="69">
        <f t="shared" si="0"/>
        <v>27</v>
      </c>
      <c r="AC1" s="69">
        <f t="shared" si="0"/>
        <v>28</v>
      </c>
      <c r="AD1" s="69">
        <f t="shared" si="0"/>
        <v>29</v>
      </c>
      <c r="AE1" s="69">
        <f t="shared" si="0"/>
        <v>30</v>
      </c>
      <c r="AF1" s="69">
        <f t="shared" si="0"/>
        <v>31</v>
      </c>
      <c r="AG1" s="69">
        <f t="shared" si="0"/>
        <v>32</v>
      </c>
      <c r="AH1" s="69">
        <f t="shared" si="0"/>
        <v>33</v>
      </c>
      <c r="AI1" s="69">
        <f t="shared" si="0"/>
        <v>34</v>
      </c>
      <c r="AJ1" s="69">
        <f t="shared" si="0"/>
        <v>35</v>
      </c>
      <c r="AK1" s="69">
        <f t="shared" si="0"/>
        <v>36</v>
      </c>
      <c r="AL1" s="69">
        <f t="shared" si="0"/>
        <v>37</v>
      </c>
      <c r="AM1" s="69">
        <f t="shared" si="0"/>
        <v>38</v>
      </c>
      <c r="AN1" s="69">
        <f t="shared" si="0"/>
        <v>39</v>
      </c>
      <c r="AO1" s="69">
        <f t="shared" si="0"/>
        <v>40</v>
      </c>
      <c r="AP1" s="69">
        <f t="shared" si="0"/>
        <v>41</v>
      </c>
      <c r="AQ1" s="69">
        <f t="shared" si="0"/>
        <v>42</v>
      </c>
      <c r="AR1" s="69">
        <f t="shared" si="0"/>
        <v>43</v>
      </c>
      <c r="AS1" s="69">
        <f t="shared" si="0"/>
        <v>44</v>
      </c>
      <c r="AT1" s="69">
        <f t="shared" si="0"/>
        <v>45</v>
      </c>
      <c r="AU1" s="69">
        <f t="shared" si="0"/>
        <v>46</v>
      </c>
      <c r="AV1" s="69">
        <f t="shared" si="0"/>
        <v>47</v>
      </c>
      <c r="AW1" s="69">
        <f t="shared" si="0"/>
        <v>48</v>
      </c>
      <c r="AX1" s="69">
        <f t="shared" si="0"/>
        <v>49</v>
      </c>
      <c r="AY1" s="69">
        <f t="shared" si="0"/>
        <v>50</v>
      </c>
      <c r="AZ1" s="69">
        <f t="shared" si="0"/>
        <v>51</v>
      </c>
      <c r="BA1" s="69">
        <f t="shared" si="0"/>
        <v>52</v>
      </c>
    </row>
    <row r="2" spans="1:54" ht="24.75">
      <c r="B2" s="48" t="s">
        <v>40</v>
      </c>
      <c r="C2" s="49" t="s">
        <v>41</v>
      </c>
      <c r="D2" s="50" t="s">
        <v>1432</v>
      </c>
      <c r="E2" s="8" t="s">
        <v>498</v>
      </c>
      <c r="F2" s="51" t="s">
        <v>52</v>
      </c>
      <c r="G2" s="52" t="s">
        <v>42</v>
      </c>
      <c r="H2" s="52" t="s">
        <v>43</v>
      </c>
      <c r="I2" s="52" t="s">
        <v>44</v>
      </c>
      <c r="J2" s="52" t="s">
        <v>45</v>
      </c>
      <c r="K2" s="53" t="s">
        <v>38</v>
      </c>
      <c r="L2" s="54" t="s">
        <v>37</v>
      </c>
      <c r="M2" s="53" t="s">
        <v>35</v>
      </c>
      <c r="N2" s="53" t="s">
        <v>36</v>
      </c>
      <c r="O2" s="49" t="s">
        <v>39</v>
      </c>
      <c r="P2" s="42" t="s">
        <v>560</v>
      </c>
      <c r="Q2" s="67" t="s">
        <v>564</v>
      </c>
      <c r="R2" s="541" t="s">
        <v>1377</v>
      </c>
      <c r="S2" s="541" t="s">
        <v>1378</v>
      </c>
      <c r="T2" s="541" t="s">
        <v>1379</v>
      </c>
      <c r="U2" s="9" t="s">
        <v>1429</v>
      </c>
      <c r="V2" s="173" t="s">
        <v>881</v>
      </c>
      <c r="W2" s="421" t="s">
        <v>1426</v>
      </c>
      <c r="X2" s="9" t="s">
        <v>1549</v>
      </c>
      <c r="Y2" s="4"/>
      <c r="Z2" s="3"/>
      <c r="AD2" s="2"/>
      <c r="AE2" s="2"/>
      <c r="AG2" s="2"/>
      <c r="AH2" s="2"/>
      <c r="AS2" s="4"/>
      <c r="AT2" s="3"/>
      <c r="BA2" s="2"/>
      <c r="BB2" s="2"/>
    </row>
    <row r="3" spans="1:54" ht="15" customHeight="1">
      <c r="A3" s="7"/>
      <c r="B3" s="56">
        <v>10</v>
      </c>
      <c r="C3" s="57" t="s">
        <v>510</v>
      </c>
      <c r="D3" s="58" t="s">
        <v>35</v>
      </c>
      <c r="E3" s="59">
        <v>12</v>
      </c>
      <c r="F3" s="293">
        <v>3301.3416666666672</v>
      </c>
      <c r="G3" s="542" t="s">
        <v>54</v>
      </c>
      <c r="H3" s="542" t="s">
        <v>55</v>
      </c>
      <c r="I3" s="542" t="s">
        <v>56</v>
      </c>
      <c r="J3" s="542" t="s">
        <v>56</v>
      </c>
      <c r="K3" s="60" t="str">
        <f>IF(EXACT(K$2,$D3),$F3,"")</f>
        <v/>
      </c>
      <c r="L3" s="60" t="str">
        <f>IF(EXACT(L$2,$D3),$F3,"")</f>
        <v/>
      </c>
      <c r="M3" s="60">
        <f>IF(EXACT(M$2,$D3),$F3,"")</f>
        <v>3301.3416666666672</v>
      </c>
      <c r="N3" s="60" t="str">
        <f>IF(EXACT(N$2,$D3),$F3,"")</f>
        <v/>
      </c>
      <c r="O3" s="60" t="str">
        <f>IF(EXACT(O$2,$D3),$F3,"")</f>
        <v/>
      </c>
      <c r="P3" s="40" t="s">
        <v>510</v>
      </c>
      <c r="Q3" s="41">
        <v>5</v>
      </c>
      <c r="R3" s="292">
        <v>1388.3916666666667</v>
      </c>
      <c r="S3" s="292">
        <v>793.84444444444443</v>
      </c>
      <c r="T3" s="292">
        <v>1119.1055555555556</v>
      </c>
      <c r="U3" s="543">
        <v>1E-4</v>
      </c>
      <c r="V3" s="419"/>
      <c r="W3" s="422">
        <f>F3-SUM(R3:U3)-X3</f>
        <v>-2.0000000020227161E-4</v>
      </c>
      <c r="X3" s="543">
        <v>1E-4</v>
      </c>
      <c r="Y3" s="544" t="s">
        <v>1550</v>
      </c>
      <c r="Z3" s="545"/>
      <c r="AA3" s="546"/>
      <c r="AB3" s="172"/>
      <c r="AC3" s="7"/>
      <c r="AD3" s="7"/>
      <c r="AE3" s="7"/>
      <c r="AF3" s="7"/>
      <c r="AG3" s="7"/>
      <c r="AH3" s="7"/>
      <c r="AI3" s="7"/>
      <c r="AJ3" s="7"/>
      <c r="AK3" s="7"/>
      <c r="AL3" s="7"/>
      <c r="AM3" s="7"/>
      <c r="AN3" s="1"/>
      <c r="AO3" s="7"/>
      <c r="AS3" s="4"/>
      <c r="AT3" s="3"/>
      <c r="BA3" s="2"/>
      <c r="BB3" s="2"/>
    </row>
    <row r="4" spans="1:54" s="4" customFormat="1" ht="15" customHeight="1">
      <c r="A4" s="8"/>
      <c r="B4" s="56">
        <v>30</v>
      </c>
      <c r="C4" s="61" t="s">
        <v>514</v>
      </c>
      <c r="D4" s="58" t="s">
        <v>35</v>
      </c>
      <c r="E4" s="59">
        <v>12</v>
      </c>
      <c r="F4" s="293">
        <v>2418.1666666666665</v>
      </c>
      <c r="G4" s="542" t="s">
        <v>57</v>
      </c>
      <c r="H4" s="542" t="s">
        <v>58</v>
      </c>
      <c r="I4" s="542" t="s">
        <v>56</v>
      </c>
      <c r="J4" s="542" t="s">
        <v>56</v>
      </c>
      <c r="K4" s="60" t="str">
        <f t="shared" ref="K4:O35" si="1">IF(EXACT(K$2,$D4),$F4,"")</f>
        <v/>
      </c>
      <c r="L4" s="60" t="str">
        <f t="shared" si="1"/>
        <v/>
      </c>
      <c r="M4" s="60">
        <f t="shared" si="1"/>
        <v>2418.1666666666665</v>
      </c>
      <c r="N4" s="60" t="str">
        <f t="shared" si="1"/>
        <v/>
      </c>
      <c r="O4" s="60" t="str">
        <f t="shared" si="1"/>
        <v/>
      </c>
      <c r="P4" s="40" t="s">
        <v>514</v>
      </c>
      <c r="Q4" s="41">
        <f>Q3+1</f>
        <v>6</v>
      </c>
      <c r="R4" s="292">
        <v>1152.4777777777776</v>
      </c>
      <c r="S4" s="292">
        <v>544.98333333333335</v>
      </c>
      <c r="T4" s="292">
        <v>720.70555555555552</v>
      </c>
      <c r="U4" s="543">
        <v>1E-4</v>
      </c>
      <c r="V4" s="419"/>
      <c r="W4" s="422">
        <f t="shared" ref="W4:W57" si="2">F4-SUM(R4:U4)-X4</f>
        <v>-2.0000000020227161E-4</v>
      </c>
      <c r="X4" s="543">
        <v>1E-4</v>
      </c>
      <c r="Y4" s="547" t="s">
        <v>1551</v>
      </c>
      <c r="Z4" s="548"/>
      <c r="AA4" s="549"/>
      <c r="AB4" s="172"/>
      <c r="AC4" s="9"/>
      <c r="AD4" s="10"/>
      <c r="AE4" s="9"/>
      <c r="AF4" s="9"/>
      <c r="AG4" s="9"/>
      <c r="AH4" s="9"/>
      <c r="AI4" s="9"/>
      <c r="AJ4" s="9"/>
      <c r="AK4" s="9"/>
      <c r="AL4" s="8"/>
      <c r="AM4" s="8"/>
      <c r="AN4" s="8"/>
      <c r="AO4" s="9"/>
      <c r="AU4" s="3"/>
    </row>
    <row r="5" spans="1:54" s="4" customFormat="1" ht="15" customHeight="1">
      <c r="B5" s="56">
        <v>40</v>
      </c>
      <c r="C5" s="61" t="s">
        <v>515</v>
      </c>
      <c r="D5" s="62" t="s">
        <v>36</v>
      </c>
      <c r="E5" s="59">
        <v>13</v>
      </c>
      <c r="F5" s="293">
        <v>2724.4502762430939</v>
      </c>
      <c r="G5" s="542" t="s">
        <v>54</v>
      </c>
      <c r="H5" s="542" t="s">
        <v>59</v>
      </c>
      <c r="I5" s="542" t="s">
        <v>60</v>
      </c>
      <c r="J5" s="542" t="s">
        <v>61</v>
      </c>
      <c r="K5" s="60" t="str">
        <f t="shared" si="1"/>
        <v/>
      </c>
      <c r="L5" s="60" t="str">
        <f t="shared" si="1"/>
        <v/>
      </c>
      <c r="M5" s="60" t="str">
        <f t="shared" si="1"/>
        <v/>
      </c>
      <c r="N5" s="60">
        <f t="shared" si="1"/>
        <v>2724.4502762430939</v>
      </c>
      <c r="O5" s="60" t="str">
        <f t="shared" si="1"/>
        <v/>
      </c>
      <c r="P5" s="40" t="s">
        <v>515</v>
      </c>
      <c r="Q5" s="41">
        <f t="shared" ref="Q5:Q57" si="3">Q4+1</f>
        <v>7</v>
      </c>
      <c r="R5" s="292">
        <v>1444.2182320441989</v>
      </c>
      <c r="S5" s="292">
        <v>451.14917127071823</v>
      </c>
      <c r="T5" s="292">
        <v>829.08287292817681</v>
      </c>
      <c r="U5" s="543">
        <v>1E-4</v>
      </c>
      <c r="V5" s="419"/>
      <c r="W5" s="422">
        <f t="shared" si="2"/>
        <v>-2.0000000020227161E-4</v>
      </c>
      <c r="X5" s="543">
        <v>1E-4</v>
      </c>
      <c r="Y5" s="550" t="s">
        <v>1552</v>
      </c>
      <c r="Z5" s="551"/>
      <c r="AA5" s="552"/>
      <c r="AB5" s="172"/>
      <c r="AC5" s="2"/>
      <c r="AD5" s="2"/>
      <c r="AE5" s="2"/>
      <c r="AF5" s="2"/>
      <c r="AU5" s="3"/>
    </row>
    <row r="6" spans="1:54" s="4" customFormat="1" ht="15" customHeight="1">
      <c r="B6" s="56">
        <v>60</v>
      </c>
      <c r="C6" s="61" t="s">
        <v>3</v>
      </c>
      <c r="D6" s="58" t="s">
        <v>35</v>
      </c>
      <c r="E6" s="59">
        <v>12</v>
      </c>
      <c r="F6" s="293">
        <v>4970.9750000000013</v>
      </c>
      <c r="G6" s="542" t="s">
        <v>62</v>
      </c>
      <c r="H6" s="542" t="s">
        <v>63</v>
      </c>
      <c r="I6" s="542" t="s">
        <v>56</v>
      </c>
      <c r="J6" s="542" t="s">
        <v>56</v>
      </c>
      <c r="K6" s="60" t="str">
        <f t="shared" si="1"/>
        <v/>
      </c>
      <c r="L6" s="60" t="str">
        <f t="shared" si="1"/>
        <v/>
      </c>
      <c r="M6" s="60">
        <f t="shared" si="1"/>
        <v>4970.9750000000013</v>
      </c>
      <c r="N6" s="60" t="str">
        <f t="shared" si="1"/>
        <v/>
      </c>
      <c r="O6" s="60" t="str">
        <f t="shared" si="1"/>
        <v/>
      </c>
      <c r="P6" s="40" t="s">
        <v>516</v>
      </c>
      <c r="Q6" s="41">
        <f t="shared" si="3"/>
        <v>8</v>
      </c>
      <c r="R6" s="292">
        <v>2070.3305555555557</v>
      </c>
      <c r="S6" s="292">
        <v>1193.2555555555555</v>
      </c>
      <c r="T6" s="292">
        <v>1707.3888888888901</v>
      </c>
      <c r="U6" s="543">
        <v>1E-4</v>
      </c>
      <c r="V6" s="419"/>
      <c r="W6" s="422">
        <f t="shared" si="2"/>
        <v>-2.0000000020227161E-4</v>
      </c>
      <c r="X6" s="543">
        <v>1E-4</v>
      </c>
      <c r="Y6" s="7"/>
      <c r="Z6" s="7"/>
      <c r="AA6" s="7"/>
      <c r="AB6" s="172"/>
      <c r="AC6" s="2"/>
      <c r="AD6" s="2"/>
      <c r="AE6" s="2"/>
      <c r="AF6" s="2"/>
      <c r="AU6" s="3"/>
    </row>
    <row r="7" spans="1:54" s="4" customFormat="1" ht="15" customHeight="1">
      <c r="A7" s="21"/>
      <c r="B7" s="56">
        <v>70</v>
      </c>
      <c r="C7" s="61" t="s">
        <v>4</v>
      </c>
      <c r="D7" s="58" t="s">
        <v>39</v>
      </c>
      <c r="E7" s="59">
        <v>14</v>
      </c>
      <c r="F7" s="293">
        <v>10030.85</v>
      </c>
      <c r="G7" s="542" t="s">
        <v>64</v>
      </c>
      <c r="H7" s="542" t="s">
        <v>58</v>
      </c>
      <c r="I7" s="542" t="s">
        <v>61</v>
      </c>
      <c r="J7" s="542" t="s">
        <v>56</v>
      </c>
      <c r="K7" s="60" t="str">
        <f t="shared" si="1"/>
        <v/>
      </c>
      <c r="L7" s="60" t="str">
        <f t="shared" si="1"/>
        <v/>
      </c>
      <c r="M7" s="60" t="str">
        <f t="shared" si="1"/>
        <v/>
      </c>
      <c r="N7" s="60" t="str">
        <f t="shared" si="1"/>
        <v/>
      </c>
      <c r="O7" s="60">
        <f t="shared" si="1"/>
        <v>10030.85</v>
      </c>
      <c r="P7" s="40" t="s">
        <v>517</v>
      </c>
      <c r="Q7" s="41">
        <f t="shared" si="3"/>
        <v>9</v>
      </c>
      <c r="R7" s="292">
        <v>5286.24</v>
      </c>
      <c r="S7" s="292">
        <v>1502.59</v>
      </c>
      <c r="T7" s="292">
        <v>3183.31</v>
      </c>
      <c r="U7" s="292">
        <v>12.4</v>
      </c>
      <c r="V7" s="419"/>
      <c r="W7" s="422">
        <f t="shared" si="2"/>
        <v>1.3073986337985843E-12</v>
      </c>
      <c r="X7" s="553">
        <v>46.31</v>
      </c>
      <c r="Y7" s="7"/>
      <c r="Z7" s="7"/>
      <c r="AA7" s="7"/>
      <c r="AB7" s="172"/>
      <c r="AC7" s="2"/>
      <c r="AD7" s="2"/>
      <c r="AE7" s="2"/>
      <c r="AF7" s="2"/>
      <c r="AU7" s="3"/>
    </row>
    <row r="8" spans="1:54" s="4" customFormat="1" ht="15" customHeight="1">
      <c r="B8" s="56">
        <v>80</v>
      </c>
      <c r="C8" s="61" t="s">
        <v>5</v>
      </c>
      <c r="D8" s="58" t="s">
        <v>35</v>
      </c>
      <c r="E8" s="59">
        <v>12</v>
      </c>
      <c r="F8" s="293">
        <v>4470.2088888888884</v>
      </c>
      <c r="G8" s="542" t="s">
        <v>62</v>
      </c>
      <c r="H8" s="542" t="s">
        <v>63</v>
      </c>
      <c r="I8" s="542" t="s">
        <v>56</v>
      </c>
      <c r="J8" s="542" t="s">
        <v>56</v>
      </c>
      <c r="K8" s="60" t="str">
        <f t="shared" si="1"/>
        <v/>
      </c>
      <c r="L8" s="60" t="str">
        <f t="shared" si="1"/>
        <v/>
      </c>
      <c r="M8" s="60">
        <f t="shared" si="1"/>
        <v>4470.2088888888884</v>
      </c>
      <c r="N8" s="60" t="str">
        <f t="shared" si="1"/>
        <v/>
      </c>
      <c r="O8" s="60" t="str">
        <f t="shared" si="1"/>
        <v/>
      </c>
      <c r="P8" s="40" t="s">
        <v>518</v>
      </c>
      <c r="Q8" s="41">
        <f t="shared" si="3"/>
        <v>10</v>
      </c>
      <c r="R8" s="292">
        <v>1996.9144444444446</v>
      </c>
      <c r="S8" s="292">
        <v>1057.9444444444443</v>
      </c>
      <c r="T8" s="292">
        <v>1415.35</v>
      </c>
      <c r="U8" s="543">
        <v>1E-4</v>
      </c>
      <c r="V8" s="419"/>
      <c r="W8" s="422">
        <f t="shared" si="2"/>
        <v>-2.0000000020227161E-4</v>
      </c>
      <c r="X8" s="543">
        <v>1E-4</v>
      </c>
      <c r="Y8" s="7"/>
      <c r="Z8" s="7"/>
      <c r="AA8" s="7"/>
      <c r="AB8" s="172"/>
      <c r="AC8" s="2"/>
      <c r="AD8" s="2"/>
      <c r="AE8" s="2"/>
      <c r="AF8" s="2"/>
      <c r="AU8" s="3"/>
    </row>
    <row r="9" spans="1:54" s="4" customFormat="1" ht="15" customHeight="1">
      <c r="A9" s="2"/>
      <c r="B9" s="56">
        <v>90</v>
      </c>
      <c r="C9" s="61" t="s">
        <v>6</v>
      </c>
      <c r="D9" s="58" t="s">
        <v>35</v>
      </c>
      <c r="E9" s="59">
        <v>12</v>
      </c>
      <c r="F9" s="293">
        <v>2323.8555555555558</v>
      </c>
      <c r="G9" s="542" t="s">
        <v>57</v>
      </c>
      <c r="H9" s="542" t="s">
        <v>55</v>
      </c>
      <c r="I9" s="542" t="s">
        <v>56</v>
      </c>
      <c r="J9" s="542" t="s">
        <v>56</v>
      </c>
      <c r="K9" s="60" t="str">
        <f t="shared" si="1"/>
        <v/>
      </c>
      <c r="L9" s="60" t="str">
        <f t="shared" si="1"/>
        <v/>
      </c>
      <c r="M9" s="60">
        <f t="shared" si="1"/>
        <v>2323.8555555555558</v>
      </c>
      <c r="N9" s="60" t="str">
        <f t="shared" si="1"/>
        <v/>
      </c>
      <c r="O9" s="60" t="str">
        <f t="shared" si="1"/>
        <v/>
      </c>
      <c r="P9" s="40" t="s">
        <v>545</v>
      </c>
      <c r="Q9" s="41">
        <f t="shared" si="3"/>
        <v>11</v>
      </c>
      <c r="R9" s="292">
        <v>984.36111111111109</v>
      </c>
      <c r="S9" s="292">
        <v>573.79444444444448</v>
      </c>
      <c r="T9" s="292">
        <v>765.7</v>
      </c>
      <c r="U9" s="543">
        <v>1E-4</v>
      </c>
      <c r="V9" s="419"/>
      <c r="W9" s="422">
        <f t="shared" si="2"/>
        <v>-2.0000000020227161E-4</v>
      </c>
      <c r="X9" s="543">
        <v>1E-4</v>
      </c>
      <c r="Y9" s="7"/>
      <c r="Z9" s="7"/>
      <c r="AA9" s="7"/>
      <c r="AB9" s="172"/>
      <c r="AC9" s="2"/>
      <c r="AD9" s="2"/>
      <c r="AE9" s="2"/>
      <c r="AF9" s="2"/>
      <c r="AU9" s="3"/>
    </row>
    <row r="10" spans="1:54" s="4" customFormat="1" ht="15" customHeight="1">
      <c r="B10" s="63">
        <v>100</v>
      </c>
      <c r="C10" s="61" t="s">
        <v>7</v>
      </c>
      <c r="D10" s="58" t="s">
        <v>39</v>
      </c>
      <c r="E10" s="59">
        <v>14</v>
      </c>
      <c r="F10" s="293">
        <v>5338.2638888888887</v>
      </c>
      <c r="G10" s="542" t="s">
        <v>62</v>
      </c>
      <c r="H10" s="542" t="s">
        <v>65</v>
      </c>
      <c r="I10" s="542" t="s">
        <v>56</v>
      </c>
      <c r="J10" s="542" t="s">
        <v>61</v>
      </c>
      <c r="K10" s="60" t="str">
        <f t="shared" si="1"/>
        <v/>
      </c>
      <c r="L10" s="60" t="str">
        <f t="shared" si="1"/>
        <v/>
      </c>
      <c r="M10" s="60" t="str">
        <f t="shared" si="1"/>
        <v/>
      </c>
      <c r="N10" s="60" t="str">
        <f t="shared" si="1"/>
        <v/>
      </c>
      <c r="O10" s="60">
        <f t="shared" si="1"/>
        <v>5338.2638888888887</v>
      </c>
      <c r="P10" s="40" t="s">
        <v>519</v>
      </c>
      <c r="Q10" s="41">
        <f t="shared" si="3"/>
        <v>12</v>
      </c>
      <c r="R10" s="292">
        <v>2483.8777777777777</v>
      </c>
      <c r="S10" s="292">
        <v>1190.3944444444444</v>
      </c>
      <c r="T10" s="292">
        <v>1630.25</v>
      </c>
      <c r="U10" s="292">
        <v>33.741666666666667</v>
      </c>
      <c r="V10" s="419"/>
      <c r="W10" s="422">
        <f t="shared" si="2"/>
        <v>-1E-4</v>
      </c>
      <c r="X10" s="543">
        <v>1E-4</v>
      </c>
      <c r="Y10" s="7"/>
      <c r="Z10" s="7"/>
      <c r="AA10" s="7"/>
      <c r="AB10" s="172"/>
      <c r="AC10" s="2"/>
      <c r="AD10" s="2"/>
      <c r="AE10" s="2"/>
      <c r="AF10" s="2"/>
      <c r="AG10" s="2"/>
      <c r="AV10" s="3"/>
    </row>
    <row r="11" spans="1:54" s="4" customFormat="1" ht="15" customHeight="1">
      <c r="B11" s="63">
        <v>120</v>
      </c>
      <c r="C11" s="61" t="s">
        <v>8</v>
      </c>
      <c r="D11" s="58" t="s">
        <v>35</v>
      </c>
      <c r="E11" s="59">
        <v>12</v>
      </c>
      <c r="F11" s="293">
        <v>265.07222222222219</v>
      </c>
      <c r="G11" s="542" t="s">
        <v>66</v>
      </c>
      <c r="H11" s="542" t="s">
        <v>63</v>
      </c>
      <c r="I11" s="542" t="s">
        <v>56</v>
      </c>
      <c r="J11" s="542" t="s">
        <v>56</v>
      </c>
      <c r="K11" s="60" t="str">
        <f t="shared" si="1"/>
        <v/>
      </c>
      <c r="L11" s="60" t="str">
        <f t="shared" si="1"/>
        <v/>
      </c>
      <c r="M11" s="60">
        <f t="shared" si="1"/>
        <v>265.07222222222219</v>
      </c>
      <c r="N11" s="60" t="str">
        <f t="shared" si="1"/>
        <v/>
      </c>
      <c r="O11" s="60" t="str">
        <f t="shared" si="1"/>
        <v/>
      </c>
      <c r="P11" s="40" t="s">
        <v>520</v>
      </c>
      <c r="Q11" s="41">
        <f t="shared" si="3"/>
        <v>13</v>
      </c>
      <c r="R11" s="292">
        <v>265.07222222222219</v>
      </c>
      <c r="S11" s="543">
        <v>1E-4</v>
      </c>
      <c r="T11" s="543">
        <v>1E-4</v>
      </c>
      <c r="U11" s="543">
        <v>1E-4</v>
      </c>
      <c r="V11" s="419"/>
      <c r="W11" s="422">
        <f t="shared" si="2"/>
        <v>-3.9999999992469383E-4</v>
      </c>
      <c r="X11" s="543">
        <v>1E-4</v>
      </c>
      <c r="Y11" s="7"/>
      <c r="Z11" s="7"/>
      <c r="AA11" s="7"/>
      <c r="AB11" s="172"/>
      <c r="AC11" s="2"/>
      <c r="AD11" s="2"/>
      <c r="AE11" s="2"/>
      <c r="AT11" s="3"/>
    </row>
    <row r="12" spans="1:54" s="4" customFormat="1" ht="15" customHeight="1">
      <c r="B12" s="63">
        <v>130</v>
      </c>
      <c r="C12" s="61" t="s">
        <v>9</v>
      </c>
      <c r="D12" s="58" t="s">
        <v>35</v>
      </c>
      <c r="E12" s="59">
        <v>12</v>
      </c>
      <c r="F12" s="293">
        <v>554.72222222222217</v>
      </c>
      <c r="G12" s="542" t="s">
        <v>66</v>
      </c>
      <c r="H12" s="542" t="s">
        <v>63</v>
      </c>
      <c r="I12" s="542" t="s">
        <v>56</v>
      </c>
      <c r="J12" s="542" t="s">
        <v>56</v>
      </c>
      <c r="K12" s="60" t="str">
        <f t="shared" si="1"/>
        <v/>
      </c>
      <c r="L12" s="60" t="str">
        <f t="shared" si="1"/>
        <v/>
      </c>
      <c r="M12" s="60">
        <f t="shared" si="1"/>
        <v>554.72222222222217</v>
      </c>
      <c r="N12" s="60" t="str">
        <f t="shared" si="1"/>
        <v/>
      </c>
      <c r="O12" s="60" t="str">
        <f t="shared" si="1"/>
        <v/>
      </c>
      <c r="P12" s="40" t="s">
        <v>547</v>
      </c>
      <c r="Q12" s="41">
        <f t="shared" si="3"/>
        <v>14</v>
      </c>
      <c r="R12" s="292">
        <v>554.72222222222217</v>
      </c>
      <c r="S12" s="543">
        <v>1E-4</v>
      </c>
      <c r="T12" s="543">
        <v>1E-4</v>
      </c>
      <c r="U12" s="543">
        <v>1E-4</v>
      </c>
      <c r="V12" s="419"/>
      <c r="W12" s="422">
        <f t="shared" si="2"/>
        <v>-3.9999999992469383E-4</v>
      </c>
      <c r="X12" s="543">
        <v>1E-4</v>
      </c>
      <c r="Y12" s="7"/>
      <c r="Z12" s="7"/>
      <c r="AA12" s="7"/>
      <c r="AB12" s="172"/>
      <c r="AC12" s="2"/>
      <c r="AD12" s="2"/>
      <c r="AE12" s="2"/>
      <c r="AT12" s="3"/>
    </row>
    <row r="13" spans="1:54" s="4" customFormat="1" ht="15" customHeight="1">
      <c r="B13" s="63">
        <v>150</v>
      </c>
      <c r="C13" s="61" t="s">
        <v>10</v>
      </c>
      <c r="D13" s="58" t="s">
        <v>35</v>
      </c>
      <c r="E13" s="59">
        <v>12</v>
      </c>
      <c r="F13" s="293">
        <v>481.58011049723757</v>
      </c>
      <c r="G13" s="542" t="s">
        <v>66</v>
      </c>
      <c r="H13" s="542" t="s">
        <v>55</v>
      </c>
      <c r="I13" s="542" t="s">
        <v>56</v>
      </c>
      <c r="J13" s="542" t="s">
        <v>56</v>
      </c>
      <c r="K13" s="60" t="str">
        <f t="shared" si="1"/>
        <v/>
      </c>
      <c r="L13" s="60" t="str">
        <f t="shared" si="1"/>
        <v/>
      </c>
      <c r="M13" s="60">
        <f t="shared" si="1"/>
        <v>481.58011049723757</v>
      </c>
      <c r="N13" s="60" t="str">
        <f t="shared" si="1"/>
        <v/>
      </c>
      <c r="O13" s="60" t="str">
        <f t="shared" si="1"/>
        <v/>
      </c>
      <c r="P13" s="40" t="s">
        <v>523</v>
      </c>
      <c r="Q13" s="41">
        <f t="shared" si="3"/>
        <v>15</v>
      </c>
      <c r="R13" s="292">
        <v>284.32596685082871</v>
      </c>
      <c r="S13" s="292">
        <v>197.25414364640883</v>
      </c>
      <c r="T13" s="543">
        <v>1E-4</v>
      </c>
      <c r="U13" s="543">
        <v>1E-4</v>
      </c>
      <c r="V13" s="419"/>
      <c r="W13" s="422">
        <f t="shared" si="2"/>
        <v>-2.9999999994979588E-4</v>
      </c>
      <c r="X13" s="543">
        <v>1E-4</v>
      </c>
      <c r="Y13" s="7"/>
      <c r="Z13" s="7"/>
      <c r="AA13" s="7"/>
      <c r="AB13" s="172"/>
      <c r="AC13" s="2"/>
      <c r="AD13" s="2"/>
      <c r="AE13" s="2"/>
      <c r="AT13" s="3"/>
    </row>
    <row r="14" spans="1:54" s="4" customFormat="1" ht="15" customHeight="1">
      <c r="B14" s="63">
        <v>160</v>
      </c>
      <c r="C14" s="61" t="s">
        <v>11</v>
      </c>
      <c r="D14" s="58" t="s">
        <v>39</v>
      </c>
      <c r="E14" s="59">
        <v>14</v>
      </c>
      <c r="F14" s="293">
        <v>2917.5166666666669</v>
      </c>
      <c r="G14" s="542" t="s">
        <v>54</v>
      </c>
      <c r="H14" s="542" t="s">
        <v>58</v>
      </c>
      <c r="I14" s="542" t="s">
        <v>56</v>
      </c>
      <c r="J14" s="542" t="s">
        <v>56</v>
      </c>
      <c r="K14" s="60" t="str">
        <f t="shared" si="1"/>
        <v/>
      </c>
      <c r="L14" s="60" t="str">
        <f t="shared" si="1"/>
        <v/>
      </c>
      <c r="M14" s="60" t="str">
        <f t="shared" si="1"/>
        <v/>
      </c>
      <c r="N14" s="60" t="str">
        <f t="shared" si="1"/>
        <v/>
      </c>
      <c r="O14" s="60">
        <f t="shared" si="1"/>
        <v>2917.5166666666669</v>
      </c>
      <c r="P14" s="41" t="s">
        <v>524</v>
      </c>
      <c r="Q14" s="41">
        <f t="shared" si="3"/>
        <v>16</v>
      </c>
      <c r="R14" s="292">
        <v>1292.663888888889</v>
      </c>
      <c r="S14" s="292">
        <v>724.34444444444443</v>
      </c>
      <c r="T14" s="292">
        <v>877.54444444444448</v>
      </c>
      <c r="U14" s="292">
        <v>22.963888888888889</v>
      </c>
      <c r="V14" s="419"/>
      <c r="W14" s="422">
        <f t="shared" si="2"/>
        <v>-1E-4</v>
      </c>
      <c r="X14" s="543">
        <v>1E-4</v>
      </c>
      <c r="Y14" s="7"/>
      <c r="Z14" s="7"/>
      <c r="AA14" s="7"/>
      <c r="AB14" s="172"/>
      <c r="AC14" s="2"/>
      <c r="AD14" s="2"/>
      <c r="AE14" s="2"/>
      <c r="AT14" s="3"/>
    </row>
    <row r="15" spans="1:54" s="4" customFormat="1" ht="15" customHeight="1">
      <c r="B15" s="63">
        <v>170</v>
      </c>
      <c r="C15" s="61" t="s">
        <v>12</v>
      </c>
      <c r="D15" s="58" t="s">
        <v>35</v>
      </c>
      <c r="E15" s="59">
        <v>12</v>
      </c>
      <c r="F15" s="293">
        <v>3236.717032967033</v>
      </c>
      <c r="G15" s="542" t="s">
        <v>54</v>
      </c>
      <c r="H15" s="542" t="s">
        <v>63</v>
      </c>
      <c r="I15" s="542" t="s">
        <v>56</v>
      </c>
      <c r="J15" s="542" t="s">
        <v>56</v>
      </c>
      <c r="K15" s="60" t="str">
        <f t="shared" si="1"/>
        <v/>
      </c>
      <c r="L15" s="60" t="str">
        <f t="shared" si="1"/>
        <v/>
      </c>
      <c r="M15" s="60">
        <f t="shared" si="1"/>
        <v>3236.717032967033</v>
      </c>
      <c r="N15" s="60" t="str">
        <f t="shared" si="1"/>
        <v/>
      </c>
      <c r="O15" s="60" t="str">
        <f t="shared" si="1"/>
        <v/>
      </c>
      <c r="P15" s="40" t="s">
        <v>548</v>
      </c>
      <c r="Q15" s="41">
        <f t="shared" si="3"/>
        <v>17</v>
      </c>
      <c r="R15" s="292">
        <v>1442.3324175824177</v>
      </c>
      <c r="S15" s="292">
        <v>756.19230769230774</v>
      </c>
      <c r="T15" s="292">
        <v>1038.1923076923076</v>
      </c>
      <c r="U15" s="543">
        <v>1E-4</v>
      </c>
      <c r="V15" s="419"/>
      <c r="W15" s="422">
        <f t="shared" si="2"/>
        <v>-2.0000000020227161E-4</v>
      </c>
      <c r="X15" s="543">
        <v>1E-4</v>
      </c>
      <c r="Y15" s="7"/>
      <c r="Z15" s="7"/>
      <c r="AA15" s="7"/>
      <c r="AB15" s="172"/>
      <c r="AC15" s="2"/>
      <c r="AD15" s="2"/>
      <c r="AS15" s="3"/>
    </row>
    <row r="16" spans="1:54" s="4" customFormat="1" ht="15" customHeight="1">
      <c r="B16" s="63">
        <v>180</v>
      </c>
      <c r="C16" s="61" t="s">
        <v>13</v>
      </c>
      <c r="D16" s="58" t="s">
        <v>35</v>
      </c>
      <c r="E16" s="59">
        <v>12</v>
      </c>
      <c r="F16" s="293">
        <v>295.15999999999997</v>
      </c>
      <c r="G16" s="542" t="s">
        <v>66</v>
      </c>
      <c r="H16" s="542" t="s">
        <v>63</v>
      </c>
      <c r="I16" s="542" t="s">
        <v>56</v>
      </c>
      <c r="J16" s="542" t="s">
        <v>56</v>
      </c>
      <c r="K16" s="60" t="str">
        <f t="shared" si="1"/>
        <v/>
      </c>
      <c r="L16" s="60" t="str">
        <f t="shared" si="1"/>
        <v/>
      </c>
      <c r="M16" s="60">
        <f t="shared" si="1"/>
        <v>295.15999999999997</v>
      </c>
      <c r="N16" s="60" t="str">
        <f t="shared" si="1"/>
        <v/>
      </c>
      <c r="O16" s="60" t="str">
        <f t="shared" si="1"/>
        <v/>
      </c>
      <c r="P16" s="40" t="s">
        <v>527</v>
      </c>
      <c r="Q16" s="41">
        <f t="shared" si="3"/>
        <v>18</v>
      </c>
      <c r="R16" s="292">
        <v>218.73</v>
      </c>
      <c r="S16" s="292">
        <v>76.430000000000007</v>
      </c>
      <c r="T16" s="543">
        <v>1E-4</v>
      </c>
      <c r="U16" s="543">
        <v>1E-4</v>
      </c>
      <c r="V16" s="419"/>
      <c r="W16" s="422">
        <f t="shared" si="2"/>
        <v>-2.9999999994979588E-4</v>
      </c>
      <c r="X16" s="543">
        <v>1E-4</v>
      </c>
      <c r="Y16" s="7"/>
      <c r="Z16" s="7"/>
      <c r="AA16" s="7"/>
      <c r="AB16" s="172"/>
      <c r="AC16" s="2"/>
      <c r="AD16" s="2"/>
      <c r="AS16" s="3"/>
    </row>
    <row r="17" spans="2:45" s="4" customFormat="1" ht="15" customHeight="1">
      <c r="B17" s="63">
        <v>190</v>
      </c>
      <c r="C17" s="61" t="s">
        <v>14</v>
      </c>
      <c r="D17" s="58" t="s">
        <v>35</v>
      </c>
      <c r="E17" s="59">
        <v>12</v>
      </c>
      <c r="F17" s="293">
        <v>2360.3138888888884</v>
      </c>
      <c r="G17" s="542" t="s">
        <v>54</v>
      </c>
      <c r="H17" s="542" t="s">
        <v>58</v>
      </c>
      <c r="I17" s="542" t="s">
        <v>56</v>
      </c>
      <c r="J17" s="542" t="s">
        <v>56</v>
      </c>
      <c r="K17" s="60" t="str">
        <f t="shared" si="1"/>
        <v/>
      </c>
      <c r="L17" s="60" t="str">
        <f t="shared" si="1"/>
        <v/>
      </c>
      <c r="M17" s="60">
        <f t="shared" si="1"/>
        <v>2360.3138888888884</v>
      </c>
      <c r="N17" s="60" t="str">
        <f t="shared" si="1"/>
        <v/>
      </c>
      <c r="O17" s="60" t="str">
        <f t="shared" si="1"/>
        <v/>
      </c>
      <c r="P17" s="40" t="s">
        <v>529</v>
      </c>
      <c r="Q17" s="41">
        <f t="shared" si="3"/>
        <v>19</v>
      </c>
      <c r="R17" s="292">
        <v>934.9027777777776</v>
      </c>
      <c r="S17" s="292">
        <v>714.80555555555554</v>
      </c>
      <c r="T17" s="292">
        <v>710.6055555555555</v>
      </c>
      <c r="U17" s="543">
        <v>1E-4</v>
      </c>
      <c r="V17" s="419"/>
      <c r="W17" s="422">
        <f t="shared" si="2"/>
        <v>-2.0000000020227161E-4</v>
      </c>
      <c r="X17" s="543">
        <v>1E-4</v>
      </c>
      <c r="Y17" s="7"/>
      <c r="Z17" s="7"/>
      <c r="AA17" s="7"/>
      <c r="AB17" s="172"/>
      <c r="AC17" s="2"/>
      <c r="AD17" s="2"/>
      <c r="AS17" s="3"/>
    </row>
    <row r="18" spans="2:45" s="4" customFormat="1" ht="15" customHeight="1">
      <c r="B18" s="63">
        <v>200</v>
      </c>
      <c r="C18" s="61" t="s">
        <v>15</v>
      </c>
      <c r="D18" s="58" t="s">
        <v>35</v>
      </c>
      <c r="E18" s="59">
        <v>12</v>
      </c>
      <c r="F18" s="293">
        <v>1407.5583333333334</v>
      </c>
      <c r="G18" s="542" t="s">
        <v>57</v>
      </c>
      <c r="H18" s="542" t="s">
        <v>63</v>
      </c>
      <c r="I18" s="542" t="s">
        <v>56</v>
      </c>
      <c r="J18" s="542" t="s">
        <v>56</v>
      </c>
      <c r="K18" s="60" t="str">
        <f t="shared" si="1"/>
        <v/>
      </c>
      <c r="L18" s="60" t="str">
        <f t="shared" si="1"/>
        <v/>
      </c>
      <c r="M18" s="60">
        <f t="shared" si="1"/>
        <v>1407.5583333333334</v>
      </c>
      <c r="N18" s="60" t="str">
        <f t="shared" si="1"/>
        <v/>
      </c>
      <c r="O18" s="60" t="str">
        <f t="shared" si="1"/>
        <v/>
      </c>
      <c r="P18" s="40" t="s">
        <v>530</v>
      </c>
      <c r="Q18" s="41">
        <f t="shared" si="3"/>
        <v>20</v>
      </c>
      <c r="R18" s="292">
        <v>497.63611111111112</v>
      </c>
      <c r="S18" s="292">
        <v>416.77222222222224</v>
      </c>
      <c r="T18" s="292">
        <v>493.15</v>
      </c>
      <c r="U18" s="543">
        <v>1E-4</v>
      </c>
      <c r="V18" s="419"/>
      <c r="W18" s="422">
        <f t="shared" si="2"/>
        <v>-1.9999999997489794E-4</v>
      </c>
      <c r="X18" s="543">
        <v>1E-4</v>
      </c>
      <c r="Y18" s="7"/>
      <c r="Z18" s="7"/>
      <c r="AA18" s="7"/>
      <c r="AB18" s="172"/>
      <c r="AC18" s="2"/>
      <c r="AD18" s="2"/>
      <c r="AS18" s="3"/>
    </row>
    <row r="19" spans="2:45" s="4" customFormat="1" ht="15" customHeight="1">
      <c r="B19" s="63">
        <v>210</v>
      </c>
      <c r="C19" s="61" t="s">
        <v>16</v>
      </c>
      <c r="D19" s="58" t="s">
        <v>39</v>
      </c>
      <c r="E19" s="59">
        <v>13</v>
      </c>
      <c r="F19" s="293">
        <v>2005.4450549450555</v>
      </c>
      <c r="G19" s="542" t="s">
        <v>57</v>
      </c>
      <c r="H19" s="542" t="s">
        <v>67</v>
      </c>
      <c r="I19" s="542" t="s">
        <v>61</v>
      </c>
      <c r="J19" s="542" t="s">
        <v>56</v>
      </c>
      <c r="K19" s="60" t="str">
        <f t="shared" si="1"/>
        <v/>
      </c>
      <c r="L19" s="60" t="str">
        <f t="shared" si="1"/>
        <v/>
      </c>
      <c r="M19" s="60" t="str">
        <f t="shared" si="1"/>
        <v/>
      </c>
      <c r="N19" s="60" t="str">
        <f t="shared" si="1"/>
        <v/>
      </c>
      <c r="O19" s="60">
        <f t="shared" si="1"/>
        <v>2005.4450549450555</v>
      </c>
      <c r="P19" s="40" t="s">
        <v>549</v>
      </c>
      <c r="Q19" s="41">
        <f t="shared" si="3"/>
        <v>21</v>
      </c>
      <c r="R19" s="292">
        <v>858.37912087912093</v>
      </c>
      <c r="S19" s="292">
        <v>577.60439560439556</v>
      </c>
      <c r="T19" s="292">
        <v>569.46153846153902</v>
      </c>
      <c r="U19" s="543">
        <v>1E-4</v>
      </c>
      <c r="V19" s="419"/>
      <c r="W19" s="422">
        <f t="shared" si="2"/>
        <v>-1.9999999997489794E-4</v>
      </c>
      <c r="X19" s="543">
        <v>1E-4</v>
      </c>
      <c r="Y19" s="7"/>
      <c r="Z19" s="7"/>
      <c r="AA19" s="7"/>
      <c r="AB19" s="172"/>
      <c r="AC19" s="2"/>
      <c r="AD19" s="2"/>
      <c r="AS19" s="3"/>
    </row>
    <row r="20" spans="2:45" s="4" customFormat="1" ht="15" customHeight="1">
      <c r="B20" s="63">
        <v>220</v>
      </c>
      <c r="C20" s="61" t="s">
        <v>17</v>
      </c>
      <c r="D20" s="58" t="s">
        <v>35</v>
      </c>
      <c r="E20" s="59">
        <v>12</v>
      </c>
      <c r="F20" s="293">
        <v>112.22</v>
      </c>
      <c r="G20" s="542" t="s">
        <v>66</v>
      </c>
      <c r="H20" s="542" t="s">
        <v>63</v>
      </c>
      <c r="I20" s="542" t="s">
        <v>56</v>
      </c>
      <c r="J20" s="542" t="s">
        <v>56</v>
      </c>
      <c r="K20" s="60" t="str">
        <f t="shared" si="1"/>
        <v/>
      </c>
      <c r="L20" s="60" t="str">
        <f t="shared" si="1"/>
        <v/>
      </c>
      <c r="M20" s="60">
        <f t="shared" si="1"/>
        <v>112.22</v>
      </c>
      <c r="N20" s="60" t="str">
        <f t="shared" si="1"/>
        <v/>
      </c>
      <c r="O20" s="60" t="str">
        <f t="shared" si="1"/>
        <v/>
      </c>
      <c r="P20" s="40" t="s">
        <v>532</v>
      </c>
      <c r="Q20" s="41">
        <f t="shared" si="3"/>
        <v>22</v>
      </c>
      <c r="R20" s="292">
        <v>67.010000000000005</v>
      </c>
      <c r="S20" s="543">
        <v>1E-4</v>
      </c>
      <c r="T20" s="292">
        <v>45.21</v>
      </c>
      <c r="U20" s="543">
        <v>1E-4</v>
      </c>
      <c r="V20" s="419"/>
      <c r="W20" s="422">
        <f t="shared" si="2"/>
        <v>-3.000000000066393E-4</v>
      </c>
      <c r="X20" s="543">
        <v>1E-4</v>
      </c>
      <c r="Y20" s="7"/>
      <c r="Z20" s="7"/>
      <c r="AA20" s="7"/>
      <c r="AB20" s="172"/>
      <c r="AC20" s="2"/>
      <c r="AD20" s="2"/>
      <c r="AS20" s="3"/>
    </row>
    <row r="21" spans="2:45" s="4" customFormat="1" ht="15" customHeight="1">
      <c r="B21" s="63">
        <v>230</v>
      </c>
      <c r="C21" s="61" t="s">
        <v>574</v>
      </c>
      <c r="D21" s="58" t="s">
        <v>35</v>
      </c>
      <c r="E21" s="59">
        <v>12</v>
      </c>
      <c r="F21" s="293">
        <v>4398.1138888888918</v>
      </c>
      <c r="G21" s="542" t="s">
        <v>54</v>
      </c>
      <c r="H21" s="542" t="s">
        <v>63</v>
      </c>
      <c r="I21" s="542" t="s">
        <v>56</v>
      </c>
      <c r="J21" s="542" t="s">
        <v>56</v>
      </c>
      <c r="K21" s="60" t="str">
        <f t="shared" si="1"/>
        <v/>
      </c>
      <c r="L21" s="60" t="str">
        <f t="shared" si="1"/>
        <v/>
      </c>
      <c r="M21" s="60">
        <f t="shared" si="1"/>
        <v>4398.1138888888918</v>
      </c>
      <c r="N21" s="60" t="str">
        <f t="shared" si="1"/>
        <v/>
      </c>
      <c r="O21" s="60" t="str">
        <f t="shared" si="1"/>
        <v/>
      </c>
      <c r="P21" s="40" t="s">
        <v>533</v>
      </c>
      <c r="Q21" s="41">
        <f t="shared" si="3"/>
        <v>23</v>
      </c>
      <c r="R21" s="292">
        <v>1688.4861111111113</v>
      </c>
      <c r="S21" s="292">
        <v>927.95999999999981</v>
      </c>
      <c r="T21" s="292">
        <v>1486.12777777778</v>
      </c>
      <c r="U21" s="543">
        <v>1E-4</v>
      </c>
      <c r="V21" s="419"/>
      <c r="W21" s="422">
        <f t="shared" si="2"/>
        <v>-1.0000000025911504E-4</v>
      </c>
      <c r="X21" s="553">
        <v>295.54000000000002</v>
      </c>
      <c r="Y21" s="7"/>
      <c r="Z21" s="7"/>
      <c r="AA21" s="7"/>
      <c r="AB21" s="172"/>
      <c r="AC21" s="2"/>
      <c r="AD21" s="2"/>
      <c r="AS21" s="3"/>
    </row>
    <row r="22" spans="2:45" s="4" customFormat="1" ht="15" customHeight="1">
      <c r="B22" s="63">
        <v>240</v>
      </c>
      <c r="C22" s="61" t="s">
        <v>575</v>
      </c>
      <c r="D22" s="58" t="s">
        <v>39</v>
      </c>
      <c r="E22" s="59">
        <v>14</v>
      </c>
      <c r="F22" s="293">
        <v>3301.5302197802198</v>
      </c>
      <c r="G22" s="542" t="s">
        <v>54</v>
      </c>
      <c r="H22" s="542" t="s">
        <v>58</v>
      </c>
      <c r="I22" s="542" t="s">
        <v>61</v>
      </c>
      <c r="J22" s="542" t="s">
        <v>56</v>
      </c>
      <c r="K22" s="60" t="str">
        <f t="shared" si="1"/>
        <v/>
      </c>
      <c r="L22" s="60" t="str">
        <f t="shared" si="1"/>
        <v/>
      </c>
      <c r="M22" s="60" t="str">
        <f t="shared" si="1"/>
        <v/>
      </c>
      <c r="N22" s="60" t="str">
        <f t="shared" si="1"/>
        <v/>
      </c>
      <c r="O22" s="60">
        <f t="shared" si="1"/>
        <v>3301.5302197802198</v>
      </c>
      <c r="P22" s="40" t="s">
        <v>688</v>
      </c>
      <c r="Q22" s="41">
        <f t="shared" si="3"/>
        <v>24</v>
      </c>
      <c r="R22" s="292">
        <v>1568.4478021978023</v>
      </c>
      <c r="S22" s="292">
        <v>727.92307692307691</v>
      </c>
      <c r="T22" s="292">
        <v>1005.1593406593406</v>
      </c>
      <c r="U22" s="543">
        <v>1E-4</v>
      </c>
      <c r="V22" s="419"/>
      <c r="W22" s="422">
        <f t="shared" si="2"/>
        <v>-2.0000000020227161E-4</v>
      </c>
      <c r="X22" s="543">
        <v>1E-4</v>
      </c>
      <c r="Y22" s="7"/>
      <c r="Z22" s="7"/>
      <c r="AA22" s="7"/>
      <c r="AB22" s="172"/>
      <c r="AC22" s="2"/>
      <c r="AD22" s="2"/>
      <c r="AS22" s="3"/>
    </row>
    <row r="23" spans="2:45" s="4" customFormat="1" ht="15" customHeight="1">
      <c r="B23" s="63">
        <v>250</v>
      </c>
      <c r="C23" s="61" t="s">
        <v>576</v>
      </c>
      <c r="D23" s="58" t="s">
        <v>35</v>
      </c>
      <c r="E23" s="59">
        <v>12</v>
      </c>
      <c r="F23" s="293">
        <v>1704.0222222222224</v>
      </c>
      <c r="G23" s="542" t="s">
        <v>57</v>
      </c>
      <c r="H23" s="542" t="s">
        <v>63</v>
      </c>
      <c r="I23" s="542" t="s">
        <v>56</v>
      </c>
      <c r="J23" s="542" t="s">
        <v>56</v>
      </c>
      <c r="K23" s="60" t="str">
        <f t="shared" si="1"/>
        <v/>
      </c>
      <c r="L23" s="60" t="str">
        <f t="shared" si="1"/>
        <v/>
      </c>
      <c r="M23" s="60">
        <f t="shared" si="1"/>
        <v>1704.0222222222224</v>
      </c>
      <c r="N23" s="60" t="str">
        <f t="shared" si="1"/>
        <v/>
      </c>
      <c r="O23" s="60" t="str">
        <f t="shared" si="1"/>
        <v/>
      </c>
      <c r="P23" s="40" t="s">
        <v>550</v>
      </c>
      <c r="Q23" s="41">
        <f t="shared" si="3"/>
        <v>25</v>
      </c>
      <c r="R23" s="292">
        <v>777.98333333333335</v>
      </c>
      <c r="S23" s="292">
        <v>399.12777777777779</v>
      </c>
      <c r="T23" s="292">
        <v>526.91111111111115</v>
      </c>
      <c r="U23" s="543">
        <v>1E-4</v>
      </c>
      <c r="V23" s="419"/>
      <c r="W23" s="422">
        <f t="shared" si="2"/>
        <v>-1.9999999997489794E-4</v>
      </c>
      <c r="X23" s="543">
        <v>1E-4</v>
      </c>
      <c r="Y23" s="7"/>
      <c r="Z23" s="7"/>
      <c r="AA23" s="7"/>
      <c r="AB23" s="172"/>
      <c r="AC23" s="2"/>
      <c r="AD23" s="2"/>
      <c r="AS23" s="3"/>
    </row>
    <row r="24" spans="2:45" s="4" customFormat="1" ht="15" customHeight="1">
      <c r="B24" s="63">
        <v>260</v>
      </c>
      <c r="C24" s="61" t="s">
        <v>18</v>
      </c>
      <c r="D24" s="62" t="s">
        <v>36</v>
      </c>
      <c r="E24" s="59">
        <v>13</v>
      </c>
      <c r="F24" s="293">
        <v>9072.7416666666631</v>
      </c>
      <c r="G24" s="542" t="s">
        <v>64</v>
      </c>
      <c r="H24" s="542" t="s">
        <v>59</v>
      </c>
      <c r="I24" s="542" t="s">
        <v>68</v>
      </c>
      <c r="J24" s="542" t="s">
        <v>69</v>
      </c>
      <c r="K24" s="60" t="str">
        <f t="shared" si="1"/>
        <v/>
      </c>
      <c r="L24" s="60" t="str">
        <f t="shared" si="1"/>
        <v/>
      </c>
      <c r="M24" s="60" t="str">
        <f t="shared" si="1"/>
        <v/>
      </c>
      <c r="N24" s="60">
        <f t="shared" si="1"/>
        <v>9072.7416666666631</v>
      </c>
      <c r="O24" s="60" t="str">
        <f t="shared" si="1"/>
        <v/>
      </c>
      <c r="P24" s="40" t="s">
        <v>534</v>
      </c>
      <c r="Q24" s="41">
        <f t="shared" si="3"/>
        <v>26</v>
      </c>
      <c r="R24" s="292">
        <v>5100.7361111111122</v>
      </c>
      <c r="S24" s="292">
        <v>1315.1111111111111</v>
      </c>
      <c r="T24" s="292">
        <v>2128.7344444444398</v>
      </c>
      <c r="U24" s="543">
        <v>1E-4</v>
      </c>
      <c r="V24" s="419"/>
      <c r="W24" s="422">
        <f t="shared" si="2"/>
        <v>-9.9999999406463758E-5</v>
      </c>
      <c r="X24" s="553">
        <v>528.16</v>
      </c>
      <c r="Y24" s="7"/>
      <c r="Z24" s="7"/>
      <c r="AA24" s="7"/>
      <c r="AB24" s="172"/>
      <c r="AC24" s="2"/>
      <c r="AD24" s="2"/>
      <c r="AS24" s="3"/>
    </row>
    <row r="25" spans="2:45" s="4" customFormat="1" ht="15" customHeight="1">
      <c r="B25" s="63">
        <v>270</v>
      </c>
      <c r="C25" s="61" t="s">
        <v>19</v>
      </c>
      <c r="D25" s="58" t="s">
        <v>35</v>
      </c>
      <c r="E25" s="59">
        <v>12</v>
      </c>
      <c r="F25" s="293">
        <v>2590.3027777777779</v>
      </c>
      <c r="G25" s="542" t="s">
        <v>54</v>
      </c>
      <c r="H25" s="542" t="s">
        <v>63</v>
      </c>
      <c r="I25" s="542" t="s">
        <v>56</v>
      </c>
      <c r="J25" s="542" t="s">
        <v>56</v>
      </c>
      <c r="K25" s="60" t="str">
        <f t="shared" si="1"/>
        <v/>
      </c>
      <c r="L25" s="60" t="str">
        <f t="shared" si="1"/>
        <v/>
      </c>
      <c r="M25" s="60">
        <f t="shared" si="1"/>
        <v>2590.3027777777779</v>
      </c>
      <c r="N25" s="60" t="str">
        <f t="shared" si="1"/>
        <v/>
      </c>
      <c r="O25" s="60" t="str">
        <f t="shared" si="1"/>
        <v/>
      </c>
      <c r="P25" s="40" t="s">
        <v>535</v>
      </c>
      <c r="Q25" s="41">
        <f t="shared" si="3"/>
        <v>27</v>
      </c>
      <c r="R25" s="292">
        <v>616.95833333333337</v>
      </c>
      <c r="S25" s="292">
        <v>970.17222222222222</v>
      </c>
      <c r="T25" s="292">
        <v>1003.1722222222222</v>
      </c>
      <c r="U25" s="543">
        <v>1E-4</v>
      </c>
      <c r="V25" s="419"/>
      <c r="W25" s="422">
        <f t="shared" si="2"/>
        <v>-2.0000000020227161E-4</v>
      </c>
      <c r="X25" s="543">
        <v>1E-4</v>
      </c>
      <c r="Y25" s="7"/>
      <c r="Z25" s="7"/>
      <c r="AA25" s="7"/>
      <c r="AB25" s="172"/>
      <c r="AC25" s="2"/>
      <c r="AD25" s="2"/>
      <c r="AS25" s="3"/>
    </row>
    <row r="26" spans="2:45" s="4" customFormat="1" ht="15" customHeight="1">
      <c r="B26" s="63">
        <v>280</v>
      </c>
      <c r="C26" s="61" t="s">
        <v>20</v>
      </c>
      <c r="D26" s="62" t="s">
        <v>36</v>
      </c>
      <c r="E26" s="59">
        <v>13</v>
      </c>
      <c r="F26" s="293">
        <v>22432.086111111108</v>
      </c>
      <c r="G26" s="542" t="s">
        <v>70</v>
      </c>
      <c r="H26" s="542" t="s">
        <v>59</v>
      </c>
      <c r="I26" s="542" t="s">
        <v>60</v>
      </c>
      <c r="J26" s="542" t="s">
        <v>69</v>
      </c>
      <c r="K26" s="60" t="str">
        <f t="shared" si="1"/>
        <v/>
      </c>
      <c r="L26" s="60" t="str">
        <f t="shared" si="1"/>
        <v/>
      </c>
      <c r="M26" s="60" t="str">
        <f t="shared" si="1"/>
        <v/>
      </c>
      <c r="N26" s="60">
        <f t="shared" si="1"/>
        <v>22432.086111111108</v>
      </c>
      <c r="O26" s="60" t="str">
        <f t="shared" si="1"/>
        <v/>
      </c>
      <c r="P26" s="40" t="s">
        <v>536</v>
      </c>
      <c r="Q26" s="41">
        <f t="shared" si="3"/>
        <v>28</v>
      </c>
      <c r="R26" s="292">
        <v>11562.257222222219</v>
      </c>
      <c r="S26" s="292">
        <v>4588.3444444444449</v>
      </c>
      <c r="T26" s="292">
        <v>6281.4844444444443</v>
      </c>
      <c r="U26" s="543">
        <v>1E-4</v>
      </c>
      <c r="V26" s="419"/>
      <c r="W26" s="422">
        <f t="shared" si="2"/>
        <v>-2.0000000111176631E-4</v>
      </c>
      <c r="X26" s="543">
        <v>1E-4</v>
      </c>
      <c r="Y26" s="7"/>
      <c r="Z26" s="7"/>
      <c r="AA26" s="7"/>
      <c r="AB26" s="172"/>
      <c r="AC26" s="2"/>
      <c r="AD26" s="2"/>
      <c r="AS26" s="3"/>
    </row>
    <row r="27" spans="2:45" s="4" customFormat="1" ht="15" customHeight="1">
      <c r="B27" s="63">
        <v>300</v>
      </c>
      <c r="C27" s="61" t="s">
        <v>21</v>
      </c>
      <c r="D27" s="58" t="s">
        <v>35</v>
      </c>
      <c r="E27" s="59">
        <v>12</v>
      </c>
      <c r="F27" s="293">
        <v>1492.0611111111111</v>
      </c>
      <c r="G27" s="542" t="s">
        <v>57</v>
      </c>
      <c r="H27" s="542" t="s">
        <v>63</v>
      </c>
      <c r="I27" s="542" t="s">
        <v>56</v>
      </c>
      <c r="J27" s="542" t="s">
        <v>56</v>
      </c>
      <c r="K27" s="60" t="str">
        <f t="shared" si="1"/>
        <v/>
      </c>
      <c r="L27" s="60" t="str">
        <f t="shared" si="1"/>
        <v/>
      </c>
      <c r="M27" s="60">
        <f t="shared" si="1"/>
        <v>1492.0611111111111</v>
      </c>
      <c r="N27" s="60" t="str">
        <f t="shared" si="1"/>
        <v/>
      </c>
      <c r="O27" s="60" t="str">
        <f t="shared" si="1"/>
        <v/>
      </c>
      <c r="P27" s="40" t="s">
        <v>551</v>
      </c>
      <c r="Q27" s="41">
        <f t="shared" si="3"/>
        <v>29</v>
      </c>
      <c r="R27" s="292">
        <v>610.32222222222231</v>
      </c>
      <c r="S27" s="292">
        <v>402.70555555555558</v>
      </c>
      <c r="T27" s="292">
        <v>479.03333333333336</v>
      </c>
      <c r="U27" s="543">
        <v>1E-4</v>
      </c>
      <c r="V27" s="419"/>
      <c r="W27" s="422">
        <f t="shared" si="2"/>
        <v>-1.9999999997489794E-4</v>
      </c>
      <c r="X27" s="543">
        <v>1E-4</v>
      </c>
      <c r="Y27" s="7"/>
      <c r="Z27" s="7"/>
      <c r="AA27" s="7"/>
      <c r="AB27" s="172"/>
      <c r="AC27" s="2"/>
      <c r="AD27" s="2"/>
      <c r="AS27" s="3"/>
    </row>
    <row r="28" spans="2:45" s="4" customFormat="1" ht="15" customHeight="1">
      <c r="B28" s="63">
        <v>310</v>
      </c>
      <c r="C28" s="61" t="s">
        <v>22</v>
      </c>
      <c r="D28" s="58" t="s">
        <v>35</v>
      </c>
      <c r="E28" s="59">
        <v>12</v>
      </c>
      <c r="F28" s="293">
        <v>2349.0638888888889</v>
      </c>
      <c r="G28" s="542" t="s">
        <v>54</v>
      </c>
      <c r="H28" s="542" t="s">
        <v>63</v>
      </c>
      <c r="I28" s="542" t="s">
        <v>56</v>
      </c>
      <c r="J28" s="542" t="s">
        <v>56</v>
      </c>
      <c r="K28" s="60" t="str">
        <f t="shared" si="1"/>
        <v/>
      </c>
      <c r="L28" s="60" t="str">
        <f t="shared" si="1"/>
        <v/>
      </c>
      <c r="M28" s="60">
        <f t="shared" si="1"/>
        <v>2349.0638888888889</v>
      </c>
      <c r="N28" s="60" t="str">
        <f t="shared" si="1"/>
        <v/>
      </c>
      <c r="O28" s="60" t="str">
        <f t="shared" si="1"/>
        <v/>
      </c>
      <c r="P28" s="40" t="s">
        <v>538</v>
      </c>
      <c r="Q28" s="41">
        <f t="shared" si="3"/>
        <v>30</v>
      </c>
      <c r="R28" s="292">
        <v>982.68611111111113</v>
      </c>
      <c r="S28" s="292">
        <v>584.31666666666672</v>
      </c>
      <c r="T28" s="292">
        <v>782.06111111111113</v>
      </c>
      <c r="U28" s="543">
        <v>1E-4</v>
      </c>
      <c r="V28" s="419"/>
      <c r="W28" s="422">
        <f t="shared" si="2"/>
        <v>-2.0000000020227161E-4</v>
      </c>
      <c r="X28" s="543">
        <v>1E-4</v>
      </c>
      <c r="Y28" s="7"/>
      <c r="Z28" s="7"/>
      <c r="AA28" s="7"/>
      <c r="AB28" s="172"/>
      <c r="AC28" s="2"/>
      <c r="AD28" s="2"/>
      <c r="AS28" s="3"/>
    </row>
    <row r="29" spans="2:45" s="4" customFormat="1" ht="15" customHeight="1">
      <c r="B29" s="63">
        <v>320</v>
      </c>
      <c r="C29" s="61" t="s">
        <v>577</v>
      </c>
      <c r="D29" s="58" t="s">
        <v>35</v>
      </c>
      <c r="E29" s="59">
        <v>12</v>
      </c>
      <c r="F29" s="293">
        <v>3393.253333333329</v>
      </c>
      <c r="G29" s="542" t="s">
        <v>54</v>
      </c>
      <c r="H29" s="542" t="s">
        <v>63</v>
      </c>
      <c r="I29" s="542" t="s">
        <v>56</v>
      </c>
      <c r="J29" s="542" t="s">
        <v>56</v>
      </c>
      <c r="K29" s="60" t="str">
        <f t="shared" si="1"/>
        <v/>
      </c>
      <c r="L29" s="60" t="str">
        <f t="shared" si="1"/>
        <v/>
      </c>
      <c r="M29" s="60">
        <f t="shared" si="1"/>
        <v>3393.253333333329</v>
      </c>
      <c r="N29" s="60" t="str">
        <f t="shared" si="1"/>
        <v/>
      </c>
      <c r="O29" s="60" t="str">
        <f t="shared" si="1"/>
        <v/>
      </c>
      <c r="P29" s="40" t="s">
        <v>539</v>
      </c>
      <c r="Q29" s="41">
        <f t="shared" si="3"/>
        <v>31</v>
      </c>
      <c r="R29" s="292">
        <v>1187.8666666666668</v>
      </c>
      <c r="S29" s="292">
        <v>1092.6222222222223</v>
      </c>
      <c r="T29" s="292">
        <v>1051.99444444444</v>
      </c>
      <c r="U29" s="292">
        <v>50.5</v>
      </c>
      <c r="V29" s="419"/>
      <c r="W29" s="422">
        <f t="shared" si="2"/>
        <v>-1.7763568394002505E-14</v>
      </c>
      <c r="X29" s="553">
        <v>10.27</v>
      </c>
      <c r="Y29" s="7"/>
      <c r="Z29" s="7"/>
      <c r="AA29" s="7"/>
      <c r="AB29" s="172"/>
      <c r="AC29" s="2"/>
      <c r="AD29" s="2"/>
      <c r="AS29" s="3"/>
    </row>
    <row r="30" spans="2:45" s="4" customFormat="1" ht="15" customHeight="1">
      <c r="B30" s="63">
        <v>330</v>
      </c>
      <c r="C30" s="61" t="s">
        <v>23</v>
      </c>
      <c r="D30" s="58" t="s">
        <v>35</v>
      </c>
      <c r="E30" s="59">
        <v>12</v>
      </c>
      <c r="F30" s="293">
        <v>1738.6194444444445</v>
      </c>
      <c r="G30" s="542" t="s">
        <v>57</v>
      </c>
      <c r="H30" s="542" t="s">
        <v>63</v>
      </c>
      <c r="I30" s="542" t="s">
        <v>56</v>
      </c>
      <c r="J30" s="542" t="s">
        <v>56</v>
      </c>
      <c r="K30" s="60" t="str">
        <f t="shared" si="1"/>
        <v/>
      </c>
      <c r="L30" s="60" t="str">
        <f t="shared" si="1"/>
        <v/>
      </c>
      <c r="M30" s="60">
        <f t="shared" si="1"/>
        <v>1738.6194444444445</v>
      </c>
      <c r="N30" s="60" t="str">
        <f t="shared" si="1"/>
        <v/>
      </c>
      <c r="O30" s="60" t="str">
        <f t="shared" si="1"/>
        <v/>
      </c>
      <c r="P30" s="40" t="s">
        <v>540</v>
      </c>
      <c r="Q30" s="41">
        <f t="shared" si="3"/>
        <v>32</v>
      </c>
      <c r="R30" s="292">
        <v>606.64722222222224</v>
      </c>
      <c r="S30" s="292">
        <v>583.84444444444443</v>
      </c>
      <c r="T30" s="292">
        <v>548.12777777777774</v>
      </c>
      <c r="U30" s="543">
        <v>1E-4</v>
      </c>
      <c r="V30" s="419"/>
      <c r="W30" s="422">
        <f t="shared" si="2"/>
        <v>-1.9999999997489794E-4</v>
      </c>
      <c r="X30" s="543">
        <v>1E-4</v>
      </c>
      <c r="Y30" s="7"/>
      <c r="Z30" s="7"/>
      <c r="AA30" s="7"/>
      <c r="AB30" s="172"/>
      <c r="AC30" s="2"/>
      <c r="AD30" s="2"/>
      <c r="AS30" s="3"/>
    </row>
    <row r="31" spans="2:45" s="4" customFormat="1" ht="15" customHeight="1">
      <c r="B31" s="63">
        <v>350</v>
      </c>
      <c r="C31" s="61" t="s">
        <v>24</v>
      </c>
      <c r="D31" s="58" t="s">
        <v>39</v>
      </c>
      <c r="E31" s="59">
        <v>14</v>
      </c>
      <c r="F31" s="293">
        <v>9487.5338888888909</v>
      </c>
      <c r="G31" s="542" t="s">
        <v>64</v>
      </c>
      <c r="H31" s="542" t="s">
        <v>58</v>
      </c>
      <c r="I31" s="542" t="s">
        <v>56</v>
      </c>
      <c r="J31" s="542" t="s">
        <v>56</v>
      </c>
      <c r="K31" s="60" t="str">
        <f t="shared" si="1"/>
        <v/>
      </c>
      <c r="L31" s="60" t="str">
        <f t="shared" si="1"/>
        <v/>
      </c>
      <c r="M31" s="60" t="str">
        <f t="shared" si="1"/>
        <v/>
      </c>
      <c r="N31" s="60" t="str">
        <f t="shared" si="1"/>
        <v/>
      </c>
      <c r="O31" s="60">
        <f t="shared" si="1"/>
        <v>9487.5338888888909</v>
      </c>
      <c r="P31" s="40" t="s">
        <v>553</v>
      </c>
      <c r="Q31" s="41">
        <f t="shared" si="3"/>
        <v>33</v>
      </c>
      <c r="R31" s="292">
        <v>4887.458333333333</v>
      </c>
      <c r="S31" s="292">
        <v>1495.4111111111115</v>
      </c>
      <c r="T31" s="292">
        <v>3104.6644444444469</v>
      </c>
      <c r="U31" s="543">
        <v>1E-4</v>
      </c>
      <c r="V31" s="419"/>
      <c r="W31" s="422">
        <f t="shared" si="2"/>
        <v>-1.9999999929277691E-4</v>
      </c>
      <c r="X31" s="543">
        <v>1E-4</v>
      </c>
      <c r="Y31" s="7"/>
      <c r="Z31" s="7"/>
      <c r="AA31" s="7"/>
      <c r="AB31" s="172"/>
      <c r="AC31" s="2"/>
      <c r="AD31" s="2"/>
      <c r="AS31" s="3"/>
    </row>
    <row r="32" spans="2:45" s="4" customFormat="1" ht="15" customHeight="1">
      <c r="B32" s="63">
        <v>360</v>
      </c>
      <c r="C32" s="61" t="s">
        <v>25</v>
      </c>
      <c r="D32" s="58" t="s">
        <v>35</v>
      </c>
      <c r="E32" s="59">
        <v>12</v>
      </c>
      <c r="F32" s="293">
        <v>3030.2527472527472</v>
      </c>
      <c r="G32" s="542" t="s">
        <v>54</v>
      </c>
      <c r="H32" s="542" t="s">
        <v>58</v>
      </c>
      <c r="I32" s="542" t="s">
        <v>56</v>
      </c>
      <c r="J32" s="542" t="s">
        <v>71</v>
      </c>
      <c r="K32" s="60" t="str">
        <f t="shared" si="1"/>
        <v/>
      </c>
      <c r="L32" s="60" t="str">
        <f t="shared" si="1"/>
        <v/>
      </c>
      <c r="M32" s="60">
        <f t="shared" si="1"/>
        <v>3030.2527472527472</v>
      </c>
      <c r="N32" s="60" t="str">
        <f t="shared" si="1"/>
        <v/>
      </c>
      <c r="O32" s="60" t="str">
        <f t="shared" si="1"/>
        <v/>
      </c>
      <c r="P32" s="40" t="s">
        <v>554</v>
      </c>
      <c r="Q32" s="41">
        <f t="shared" si="3"/>
        <v>34</v>
      </c>
      <c r="R32" s="292">
        <v>1148.7692307692307</v>
      </c>
      <c r="S32" s="292">
        <v>917.42307692307691</v>
      </c>
      <c r="T32" s="292">
        <v>964.06043956043959</v>
      </c>
      <c r="U32" s="543">
        <v>1E-4</v>
      </c>
      <c r="V32" s="419"/>
      <c r="W32" s="422">
        <f t="shared" si="2"/>
        <v>-2.0000000020227161E-4</v>
      </c>
      <c r="X32" s="543">
        <v>1E-4</v>
      </c>
      <c r="Y32" s="7"/>
      <c r="Z32" s="7"/>
      <c r="AA32" s="7"/>
      <c r="AB32" s="172"/>
      <c r="AC32" s="2"/>
      <c r="AD32" s="2"/>
      <c r="AS32" s="3"/>
    </row>
    <row r="33" spans="2:46" s="4" customFormat="1" ht="15" customHeight="1">
      <c r="B33" s="63">
        <v>380</v>
      </c>
      <c r="C33" s="61" t="s">
        <v>26</v>
      </c>
      <c r="D33" s="58" t="s">
        <v>39</v>
      </c>
      <c r="E33" s="59">
        <v>14</v>
      </c>
      <c r="F33" s="293">
        <v>3374.7333333333336</v>
      </c>
      <c r="G33" s="542" t="s">
        <v>54</v>
      </c>
      <c r="H33" s="542" t="s">
        <v>65</v>
      </c>
      <c r="I33" s="542" t="s">
        <v>61</v>
      </c>
      <c r="J33" s="542" t="s">
        <v>56</v>
      </c>
      <c r="K33" s="60" t="str">
        <f t="shared" si="1"/>
        <v/>
      </c>
      <c r="L33" s="60" t="str">
        <f t="shared" si="1"/>
        <v/>
      </c>
      <c r="M33" s="60" t="str">
        <f t="shared" si="1"/>
        <v/>
      </c>
      <c r="N33" s="60" t="str">
        <f t="shared" si="1"/>
        <v/>
      </c>
      <c r="O33" s="60">
        <f t="shared" si="1"/>
        <v>3374.7333333333336</v>
      </c>
      <c r="P33" s="40" t="s">
        <v>541</v>
      </c>
      <c r="Q33" s="41">
        <f t="shared" si="3"/>
        <v>35</v>
      </c>
      <c r="R33" s="292">
        <v>1401.9777777777776</v>
      </c>
      <c r="S33" s="292">
        <v>1000.3</v>
      </c>
      <c r="T33" s="292">
        <v>967.15555555555602</v>
      </c>
      <c r="U33" s="543">
        <v>1E-4</v>
      </c>
      <c r="V33" s="419"/>
      <c r="W33" s="422">
        <f t="shared" si="2"/>
        <v>-1.0000000002019505E-4</v>
      </c>
      <c r="X33" s="553">
        <v>5.3</v>
      </c>
      <c r="Y33" s="7"/>
      <c r="Z33" s="7"/>
      <c r="AA33" s="7"/>
      <c r="AB33" s="172"/>
      <c r="AC33" s="2"/>
      <c r="AD33" s="2"/>
      <c r="AS33" s="3"/>
    </row>
    <row r="34" spans="2:46" s="4" customFormat="1" ht="15" customHeight="1">
      <c r="B34" s="63">
        <v>390</v>
      </c>
      <c r="C34" s="61" t="s">
        <v>27</v>
      </c>
      <c r="D34" s="58" t="s">
        <v>36</v>
      </c>
      <c r="E34" s="59">
        <v>13</v>
      </c>
      <c r="F34" s="293">
        <v>5636.2888888888901</v>
      </c>
      <c r="G34" s="542" t="s">
        <v>62</v>
      </c>
      <c r="H34" s="542" t="s">
        <v>59</v>
      </c>
      <c r="I34" s="542" t="s">
        <v>68</v>
      </c>
      <c r="J34" s="542" t="s">
        <v>61</v>
      </c>
      <c r="K34" s="60" t="str">
        <f t="shared" si="1"/>
        <v/>
      </c>
      <c r="L34" s="60" t="str">
        <f t="shared" si="1"/>
        <v/>
      </c>
      <c r="M34" s="60" t="str">
        <f t="shared" si="1"/>
        <v/>
      </c>
      <c r="N34" s="60">
        <f t="shared" si="1"/>
        <v>5636.2888888888901</v>
      </c>
      <c r="O34" s="60" t="str">
        <f t="shared" si="1"/>
        <v/>
      </c>
      <c r="P34" s="40" t="s">
        <v>555</v>
      </c>
      <c r="Q34" s="41">
        <f t="shared" si="3"/>
        <v>36</v>
      </c>
      <c r="R34" s="292">
        <v>2690.4166666666665</v>
      </c>
      <c r="S34" s="292">
        <v>1254.6833333333334</v>
      </c>
      <c r="T34" s="292">
        <v>1691.18888888889</v>
      </c>
      <c r="U34" s="543">
        <v>1E-4</v>
      </c>
      <c r="V34" s="419"/>
      <c r="W34" s="422">
        <f t="shared" si="2"/>
        <v>-2.0000000020227161E-4</v>
      </c>
      <c r="X34" s="543">
        <v>1E-4</v>
      </c>
      <c r="Y34" s="7"/>
      <c r="Z34" s="7"/>
      <c r="AA34" s="7"/>
      <c r="AB34" s="172"/>
      <c r="AC34" s="2"/>
      <c r="AD34" s="2"/>
      <c r="AS34" s="3"/>
    </row>
    <row r="35" spans="2:46" s="4" customFormat="1">
      <c r="B35" s="63">
        <v>400</v>
      </c>
      <c r="C35" s="61" t="s">
        <v>1443</v>
      </c>
      <c r="D35" s="57" t="s">
        <v>37</v>
      </c>
      <c r="E35" s="59">
        <v>11</v>
      </c>
      <c r="F35" s="293">
        <v>810.25555555555559</v>
      </c>
      <c r="G35" s="542" t="s">
        <v>66</v>
      </c>
      <c r="H35" s="542" t="s">
        <v>67</v>
      </c>
      <c r="I35" s="542" t="s">
        <v>72</v>
      </c>
      <c r="J35" s="542" t="s">
        <v>61</v>
      </c>
      <c r="K35" s="60" t="str">
        <f t="shared" si="1"/>
        <v/>
      </c>
      <c r="L35" s="60">
        <f t="shared" si="1"/>
        <v>810.25555555555559</v>
      </c>
      <c r="M35" s="60" t="str">
        <f t="shared" si="1"/>
        <v/>
      </c>
      <c r="N35" s="60" t="str">
        <f t="shared" si="1"/>
        <v/>
      </c>
      <c r="O35" s="60" t="str">
        <f t="shared" si="1"/>
        <v/>
      </c>
      <c r="P35" s="40" t="s">
        <v>562</v>
      </c>
      <c r="Q35" s="41">
        <f t="shared" si="3"/>
        <v>37</v>
      </c>
      <c r="R35" s="543">
        <v>1E-4</v>
      </c>
      <c r="S35" s="543">
        <v>1E-4</v>
      </c>
      <c r="T35" s="292">
        <v>810.25555555555559</v>
      </c>
      <c r="U35" s="543">
        <v>1E-4</v>
      </c>
      <c r="V35" s="420"/>
      <c r="W35" s="422">
        <f t="shared" si="2"/>
        <v>-3.9999999992469383E-4</v>
      </c>
      <c r="X35" s="543">
        <v>1E-4</v>
      </c>
      <c r="Y35" s="7"/>
      <c r="Z35" s="7"/>
      <c r="AA35" s="7"/>
      <c r="AB35" s="172"/>
      <c r="AC35" s="2"/>
      <c r="AD35" s="2"/>
      <c r="AS35" s="3"/>
    </row>
    <row r="36" spans="2:46" s="4" customFormat="1" ht="15" customHeight="1">
      <c r="B36" s="63">
        <v>410</v>
      </c>
      <c r="C36" s="61" t="s">
        <v>1442</v>
      </c>
      <c r="D36" s="57" t="s">
        <v>37</v>
      </c>
      <c r="E36" s="59">
        <v>11</v>
      </c>
      <c r="F36" s="293">
        <v>69.22999999999999</v>
      </c>
      <c r="G36" s="542" t="s">
        <v>73</v>
      </c>
      <c r="H36" s="542" t="s">
        <v>71</v>
      </c>
      <c r="I36" s="542" t="s">
        <v>68</v>
      </c>
      <c r="J36" s="542" t="s">
        <v>61</v>
      </c>
      <c r="K36" s="60" t="str">
        <f t="shared" ref="K36:O57" si="4">IF(EXACT(K$2,$D36),$F36,"")</f>
        <v/>
      </c>
      <c r="L36" s="60">
        <f t="shared" si="4"/>
        <v>69.22999999999999</v>
      </c>
      <c r="M36" s="60" t="str">
        <f t="shared" si="4"/>
        <v/>
      </c>
      <c r="N36" s="60" t="str">
        <f t="shared" si="4"/>
        <v/>
      </c>
      <c r="O36" s="60" t="str">
        <f t="shared" si="4"/>
        <v/>
      </c>
      <c r="P36" s="40" t="s">
        <v>563</v>
      </c>
      <c r="Q36" s="41">
        <f t="shared" si="3"/>
        <v>38</v>
      </c>
      <c r="R36" s="292">
        <v>27.66</v>
      </c>
      <c r="S36" s="292">
        <v>11.85</v>
      </c>
      <c r="T36" s="292">
        <v>29.72</v>
      </c>
      <c r="U36" s="543">
        <v>1E-4</v>
      </c>
      <c r="V36" s="420"/>
      <c r="W36" s="422">
        <f t="shared" si="2"/>
        <v>-2.0000000000331965E-4</v>
      </c>
      <c r="X36" s="543">
        <v>1E-4</v>
      </c>
      <c r="Y36" s="7"/>
      <c r="Z36" s="7"/>
      <c r="AA36" s="7"/>
      <c r="AB36" s="172"/>
      <c r="AC36" s="2"/>
      <c r="AD36" s="2"/>
      <c r="AS36" s="3"/>
    </row>
    <row r="37" spans="2:46" s="4" customFormat="1">
      <c r="B37" s="63">
        <v>420</v>
      </c>
      <c r="C37" s="61" t="s">
        <v>1445</v>
      </c>
      <c r="D37" s="57" t="s">
        <v>37</v>
      </c>
      <c r="E37" s="59">
        <v>11</v>
      </c>
      <c r="F37" s="293">
        <v>763.37837837837844</v>
      </c>
      <c r="G37" s="542" t="s">
        <v>66</v>
      </c>
      <c r="H37" s="542" t="s">
        <v>67</v>
      </c>
      <c r="I37" s="542" t="s">
        <v>72</v>
      </c>
      <c r="J37" s="542" t="s">
        <v>69</v>
      </c>
      <c r="K37" s="60" t="str">
        <f t="shared" si="4"/>
        <v/>
      </c>
      <c r="L37" s="60">
        <f t="shared" si="4"/>
        <v>763.37837837837844</v>
      </c>
      <c r="M37" s="60" t="str">
        <f t="shared" si="4"/>
        <v/>
      </c>
      <c r="N37" s="60" t="str">
        <f t="shared" si="4"/>
        <v/>
      </c>
      <c r="O37" s="60" t="str">
        <f t="shared" si="4"/>
        <v/>
      </c>
      <c r="P37" s="40" t="s">
        <v>528</v>
      </c>
      <c r="Q37" s="41">
        <f t="shared" si="3"/>
        <v>39</v>
      </c>
      <c r="R37" s="543">
        <v>0</v>
      </c>
      <c r="S37" s="543">
        <v>1E-4</v>
      </c>
      <c r="T37" s="292">
        <v>763.37837837837844</v>
      </c>
      <c r="U37" s="543">
        <v>1E-4</v>
      </c>
      <c r="V37" s="420"/>
      <c r="W37" s="422">
        <f t="shared" si="2"/>
        <v>-2.9999999994979588E-4</v>
      </c>
      <c r="X37" s="543">
        <v>1E-4</v>
      </c>
      <c r="Y37" s="7"/>
      <c r="Z37" s="7"/>
      <c r="AA37" s="7"/>
      <c r="AB37" s="172"/>
      <c r="AC37" s="2"/>
      <c r="AD37" s="2"/>
      <c r="AS37" s="3"/>
    </row>
    <row r="38" spans="2:46" s="4" customFormat="1" ht="15" customHeight="1">
      <c r="B38" s="63">
        <v>480</v>
      </c>
      <c r="C38" s="64" t="s">
        <v>578</v>
      </c>
      <c r="D38" s="57" t="s">
        <v>38</v>
      </c>
      <c r="E38" s="59">
        <v>10</v>
      </c>
      <c r="F38" s="293">
        <v>295.05</v>
      </c>
      <c r="G38" s="542" t="s">
        <v>66</v>
      </c>
      <c r="H38" s="542" t="s">
        <v>59</v>
      </c>
      <c r="I38" s="542" t="s">
        <v>72</v>
      </c>
      <c r="J38" s="542" t="s">
        <v>71</v>
      </c>
      <c r="K38" s="60">
        <f t="shared" si="4"/>
        <v>295.05</v>
      </c>
      <c r="L38" s="60" t="str">
        <f t="shared" si="4"/>
        <v/>
      </c>
      <c r="M38" s="60" t="str">
        <f t="shared" si="4"/>
        <v/>
      </c>
      <c r="N38" s="60" t="str">
        <f t="shared" si="4"/>
        <v/>
      </c>
      <c r="O38" s="60" t="str">
        <f t="shared" si="4"/>
        <v/>
      </c>
      <c r="P38" s="40" t="s">
        <v>692</v>
      </c>
      <c r="Q38" s="41">
        <f t="shared" si="3"/>
        <v>40</v>
      </c>
      <c r="R38" s="292">
        <v>247.69</v>
      </c>
      <c r="S38" s="292">
        <v>47.36</v>
      </c>
      <c r="T38" s="543">
        <v>1E-4</v>
      </c>
      <c r="U38" s="543">
        <v>1E-4</v>
      </c>
      <c r="V38" s="420"/>
      <c r="W38" s="422">
        <f t="shared" si="2"/>
        <v>-2.9999999994979588E-4</v>
      </c>
      <c r="X38" s="543">
        <v>1E-4</v>
      </c>
      <c r="Y38" s="7"/>
      <c r="Z38" s="7"/>
      <c r="AA38" s="7"/>
      <c r="AB38" s="172"/>
      <c r="AC38" s="2"/>
      <c r="AD38" s="2"/>
      <c r="AS38" s="3"/>
    </row>
    <row r="39" spans="2:46" s="4" customFormat="1" ht="15" customHeight="1">
      <c r="B39" s="63">
        <v>500</v>
      </c>
      <c r="C39" s="64" t="s">
        <v>579</v>
      </c>
      <c r="D39" s="57" t="s">
        <v>38</v>
      </c>
      <c r="E39" s="59">
        <v>10</v>
      </c>
      <c r="F39" s="293">
        <v>329.42777777777775</v>
      </c>
      <c r="G39" s="542" t="s">
        <v>66</v>
      </c>
      <c r="H39" s="542" t="s">
        <v>71</v>
      </c>
      <c r="I39" s="542" t="s">
        <v>71</v>
      </c>
      <c r="J39" s="542" t="s">
        <v>71</v>
      </c>
      <c r="K39" s="60">
        <f t="shared" si="4"/>
        <v>329.42777777777775</v>
      </c>
      <c r="L39" s="60" t="str">
        <f t="shared" si="4"/>
        <v/>
      </c>
      <c r="M39" s="60" t="str">
        <f t="shared" si="4"/>
        <v/>
      </c>
      <c r="N39" s="60" t="str">
        <f t="shared" si="4"/>
        <v/>
      </c>
      <c r="O39" s="60" t="str">
        <f t="shared" si="4"/>
        <v/>
      </c>
      <c r="P39" s="40" t="s">
        <v>531</v>
      </c>
      <c r="Q39" s="41">
        <f t="shared" si="3"/>
        <v>41</v>
      </c>
      <c r="R39" s="543">
        <v>0</v>
      </c>
      <c r="S39" s="543">
        <v>1E-4</v>
      </c>
      <c r="T39" s="292">
        <v>235.42777777777775</v>
      </c>
      <c r="U39" s="543">
        <v>1E-4</v>
      </c>
      <c r="V39" s="420"/>
      <c r="W39" s="422">
        <f t="shared" si="2"/>
        <v>-2.0000000000663931E-4</v>
      </c>
      <c r="X39" s="553">
        <v>94</v>
      </c>
      <c r="Y39" s="7"/>
      <c r="Z39" s="7"/>
      <c r="AA39" s="7"/>
      <c r="AB39" s="172"/>
      <c r="AC39" s="2"/>
      <c r="AD39" s="2"/>
      <c r="AS39" s="3"/>
    </row>
    <row r="40" spans="2:46" s="4" customFormat="1" ht="15" customHeight="1">
      <c r="B40" s="63">
        <v>510</v>
      </c>
      <c r="C40" s="64" t="s">
        <v>28</v>
      </c>
      <c r="D40" s="57" t="s">
        <v>38</v>
      </c>
      <c r="E40" s="59">
        <v>10</v>
      </c>
      <c r="F40" s="293">
        <v>619.26</v>
      </c>
      <c r="G40" s="542" t="s">
        <v>66</v>
      </c>
      <c r="H40" s="542" t="s">
        <v>59</v>
      </c>
      <c r="I40" s="542" t="s">
        <v>60</v>
      </c>
      <c r="J40" s="542" t="s">
        <v>69</v>
      </c>
      <c r="K40" s="60">
        <f t="shared" si="4"/>
        <v>619.26</v>
      </c>
      <c r="L40" s="60" t="str">
        <f t="shared" si="4"/>
        <v/>
      </c>
      <c r="M40" s="60" t="str">
        <f t="shared" si="4"/>
        <v/>
      </c>
      <c r="N40" s="60" t="str">
        <f t="shared" si="4"/>
        <v/>
      </c>
      <c r="O40" s="60" t="str">
        <f t="shared" si="4"/>
        <v/>
      </c>
      <c r="P40" s="40" t="s">
        <v>544</v>
      </c>
      <c r="Q40" s="41">
        <f t="shared" si="3"/>
        <v>42</v>
      </c>
      <c r="R40" s="292">
        <v>377.23</v>
      </c>
      <c r="S40" s="292">
        <v>116</v>
      </c>
      <c r="T40" s="292">
        <v>126.03</v>
      </c>
      <c r="U40" s="543">
        <v>1E-4</v>
      </c>
      <c r="V40" s="420"/>
      <c r="W40" s="422">
        <f t="shared" si="2"/>
        <v>-1.9999999997489794E-4</v>
      </c>
      <c r="X40" s="543">
        <v>1E-4</v>
      </c>
      <c r="Y40" s="7"/>
      <c r="Z40" s="7"/>
      <c r="AA40" s="7"/>
      <c r="AB40" s="172"/>
      <c r="AC40" s="2"/>
      <c r="AD40" s="2"/>
      <c r="AS40" s="3"/>
    </row>
    <row r="41" spans="2:46" s="4" customFormat="1" ht="15" customHeight="1">
      <c r="B41" s="63">
        <v>520</v>
      </c>
      <c r="C41" s="64" t="s">
        <v>525</v>
      </c>
      <c r="D41" s="57" t="s">
        <v>38</v>
      </c>
      <c r="E41" s="59">
        <v>10</v>
      </c>
      <c r="F41" s="293">
        <v>178.87027027027025</v>
      </c>
      <c r="G41" s="542" t="s">
        <v>66</v>
      </c>
      <c r="H41" s="542" t="s">
        <v>63</v>
      </c>
      <c r="I41" s="542" t="s">
        <v>56</v>
      </c>
      <c r="J41" s="542" t="s">
        <v>56</v>
      </c>
      <c r="K41" s="60">
        <f t="shared" si="4"/>
        <v>178.87027027027025</v>
      </c>
      <c r="L41" s="60" t="str">
        <f t="shared" si="4"/>
        <v/>
      </c>
      <c r="M41" s="60" t="str">
        <f t="shared" si="4"/>
        <v/>
      </c>
      <c r="N41" s="60" t="str">
        <f t="shared" si="4"/>
        <v/>
      </c>
      <c r="O41" s="60" t="str">
        <f t="shared" si="4"/>
        <v/>
      </c>
      <c r="P41" s="40" t="s">
        <v>525</v>
      </c>
      <c r="Q41" s="41">
        <f t="shared" si="3"/>
        <v>43</v>
      </c>
      <c r="R41" s="292">
        <v>178.87027027027025</v>
      </c>
      <c r="S41" s="543">
        <v>1E-4</v>
      </c>
      <c r="T41" s="543">
        <v>1E-4</v>
      </c>
      <c r="U41" s="543">
        <v>1E-4</v>
      </c>
      <c r="V41" s="420"/>
      <c r="W41" s="422">
        <f t="shared" si="2"/>
        <v>-4.0000000000995896E-4</v>
      </c>
      <c r="X41" s="543">
        <v>1E-4</v>
      </c>
      <c r="Y41" s="7"/>
      <c r="Z41" s="7"/>
      <c r="AA41" s="7"/>
      <c r="AB41" s="172"/>
      <c r="AC41" s="2"/>
      <c r="AD41" s="2"/>
      <c r="AS41" s="3"/>
    </row>
    <row r="42" spans="2:46" s="4" customFormat="1" ht="15" customHeight="1">
      <c r="B42" s="63">
        <v>530</v>
      </c>
      <c r="C42" s="64" t="s">
        <v>580</v>
      </c>
      <c r="D42" s="57" t="s">
        <v>38</v>
      </c>
      <c r="E42" s="59">
        <v>10</v>
      </c>
      <c r="F42" s="293">
        <v>325.72777777777776</v>
      </c>
      <c r="G42" s="542" t="s">
        <v>66</v>
      </c>
      <c r="H42" s="542" t="s">
        <v>67</v>
      </c>
      <c r="I42" s="542" t="s">
        <v>60</v>
      </c>
      <c r="J42" s="542" t="s">
        <v>61</v>
      </c>
      <c r="K42" s="60">
        <f t="shared" si="4"/>
        <v>325.72777777777776</v>
      </c>
      <c r="L42" s="60" t="str">
        <f t="shared" si="4"/>
        <v/>
      </c>
      <c r="M42" s="60" t="str">
        <f t="shared" si="4"/>
        <v/>
      </c>
      <c r="N42" s="60" t="str">
        <f t="shared" si="4"/>
        <v/>
      </c>
      <c r="O42" s="60" t="str">
        <f t="shared" si="4"/>
        <v/>
      </c>
      <c r="P42" s="40" t="s">
        <v>522</v>
      </c>
      <c r="Q42" s="41">
        <f t="shared" si="3"/>
        <v>44</v>
      </c>
      <c r="R42" s="292">
        <v>325.72777777777776</v>
      </c>
      <c r="S42" s="543">
        <v>1E-4</v>
      </c>
      <c r="T42" s="543">
        <v>1E-4</v>
      </c>
      <c r="U42" s="543">
        <v>1E-4</v>
      </c>
      <c r="V42" s="420"/>
      <c r="W42" s="422">
        <f t="shared" si="2"/>
        <v>-3.9999999992469383E-4</v>
      </c>
      <c r="X42" s="543">
        <v>1E-4</v>
      </c>
      <c r="Y42" s="7"/>
      <c r="Z42" s="7"/>
      <c r="AA42" s="7"/>
      <c r="AB42" s="172"/>
      <c r="AC42" s="2"/>
      <c r="AD42" s="2"/>
      <c r="AS42" s="3"/>
    </row>
    <row r="43" spans="2:46" s="4" customFormat="1" ht="15" customHeight="1">
      <c r="B43" s="63">
        <v>540</v>
      </c>
      <c r="C43" s="64" t="s">
        <v>29</v>
      </c>
      <c r="D43" s="57" t="s">
        <v>38</v>
      </c>
      <c r="E43" s="59">
        <v>10</v>
      </c>
      <c r="F43" s="293">
        <v>165.18</v>
      </c>
      <c r="G43" s="542" t="s">
        <v>66</v>
      </c>
      <c r="H43" s="542" t="s">
        <v>59</v>
      </c>
      <c r="I43" s="542" t="s">
        <v>60</v>
      </c>
      <c r="J43" s="542" t="s">
        <v>69</v>
      </c>
      <c r="K43" s="60">
        <f t="shared" si="4"/>
        <v>165.18</v>
      </c>
      <c r="L43" s="60" t="str">
        <f t="shared" si="4"/>
        <v/>
      </c>
      <c r="M43" s="60" t="str">
        <f t="shared" si="4"/>
        <v/>
      </c>
      <c r="N43" s="60" t="str">
        <f t="shared" si="4"/>
        <v/>
      </c>
      <c r="O43" s="60" t="str">
        <f t="shared" si="4"/>
        <v/>
      </c>
      <c r="P43" s="89" t="s">
        <v>512</v>
      </c>
      <c r="Q43" s="41">
        <f t="shared" si="3"/>
        <v>45</v>
      </c>
      <c r="R43" s="543">
        <v>0</v>
      </c>
      <c r="S43" s="543">
        <v>1E-4</v>
      </c>
      <c r="T43" s="292">
        <v>165.18</v>
      </c>
      <c r="U43" s="543">
        <v>1E-4</v>
      </c>
      <c r="V43" s="420"/>
      <c r="W43" s="422">
        <f t="shared" si="2"/>
        <v>-3.000000000066393E-4</v>
      </c>
      <c r="X43" s="543">
        <v>1E-4</v>
      </c>
      <c r="Y43" s="7"/>
      <c r="Z43" s="7"/>
      <c r="AA43" s="7"/>
      <c r="AB43" s="172"/>
      <c r="AC43" s="2"/>
      <c r="AD43" s="2"/>
      <c r="AS43" s="3"/>
    </row>
    <row r="44" spans="2:46" s="4" customFormat="1" ht="15" customHeight="1">
      <c r="B44" s="63">
        <v>550</v>
      </c>
      <c r="C44" s="64" t="s">
        <v>581</v>
      </c>
      <c r="D44" s="57" t="s">
        <v>38</v>
      </c>
      <c r="E44" s="59">
        <v>10</v>
      </c>
      <c r="F44" s="293">
        <v>161.04</v>
      </c>
      <c r="G44" s="542" t="s">
        <v>66</v>
      </c>
      <c r="H44" s="542" t="s">
        <v>55</v>
      </c>
      <c r="I44" s="542" t="s">
        <v>56</v>
      </c>
      <c r="J44" s="542" t="s">
        <v>56</v>
      </c>
      <c r="K44" s="60">
        <f t="shared" si="4"/>
        <v>161.04</v>
      </c>
      <c r="L44" s="60" t="str">
        <f t="shared" si="4"/>
        <v/>
      </c>
      <c r="M44" s="60" t="str">
        <f t="shared" si="4"/>
        <v/>
      </c>
      <c r="N44" s="60" t="str">
        <f t="shared" si="4"/>
        <v/>
      </c>
      <c r="O44" s="60" t="str">
        <f t="shared" si="4"/>
        <v/>
      </c>
      <c r="P44" s="40" t="s">
        <v>543</v>
      </c>
      <c r="Q44" s="41">
        <f t="shared" si="3"/>
        <v>46</v>
      </c>
      <c r="R44" s="292">
        <v>126.85</v>
      </c>
      <c r="S44" s="292">
        <v>34.19</v>
      </c>
      <c r="T44" s="543">
        <v>1E-4</v>
      </c>
      <c r="U44" s="543">
        <v>1E-4</v>
      </c>
      <c r="V44" s="420"/>
      <c r="W44" s="422">
        <f t="shared" si="2"/>
        <v>-3.000000000066393E-4</v>
      </c>
      <c r="X44" s="543">
        <v>1E-4</v>
      </c>
      <c r="Y44" s="7"/>
      <c r="Z44" s="7"/>
      <c r="AA44" s="7"/>
      <c r="AB44" s="172"/>
      <c r="AC44" s="2"/>
      <c r="AD44" s="2"/>
      <c r="AS44" s="3"/>
    </row>
    <row r="45" spans="2:46" s="4" customFormat="1" ht="15" customHeight="1">
      <c r="B45" s="63">
        <v>560</v>
      </c>
      <c r="C45" s="64" t="s">
        <v>30</v>
      </c>
      <c r="D45" s="57" t="s">
        <v>38</v>
      </c>
      <c r="E45" s="59">
        <v>10</v>
      </c>
      <c r="F45" s="293">
        <v>652.27</v>
      </c>
      <c r="G45" s="542" t="s">
        <v>66</v>
      </c>
      <c r="H45" s="542" t="s">
        <v>71</v>
      </c>
      <c r="I45" s="542" t="s">
        <v>71</v>
      </c>
      <c r="J45" s="542" t="s">
        <v>71</v>
      </c>
      <c r="K45" s="60">
        <f t="shared" si="4"/>
        <v>652.27</v>
      </c>
      <c r="L45" s="60" t="str">
        <f t="shared" si="4"/>
        <v/>
      </c>
      <c r="M45" s="60" t="str">
        <f t="shared" si="4"/>
        <v/>
      </c>
      <c r="N45" s="60" t="str">
        <f t="shared" si="4"/>
        <v/>
      </c>
      <c r="O45" s="60" t="str">
        <f t="shared" si="4"/>
        <v/>
      </c>
      <c r="P45" s="40" t="s">
        <v>552</v>
      </c>
      <c r="Q45" s="41">
        <f t="shared" si="3"/>
        <v>47</v>
      </c>
      <c r="R45" s="292">
        <v>306.83</v>
      </c>
      <c r="S45" s="292">
        <v>166.05</v>
      </c>
      <c r="T45" s="292">
        <v>179.39</v>
      </c>
      <c r="U45" s="543">
        <v>1E-4</v>
      </c>
      <c r="V45" s="420"/>
      <c r="W45" s="422">
        <f t="shared" si="2"/>
        <v>-1.9999999997489794E-4</v>
      </c>
      <c r="X45" s="543">
        <v>1E-4</v>
      </c>
      <c r="Y45" s="7"/>
      <c r="Z45" s="7"/>
      <c r="AA45" s="7"/>
      <c r="AB45" s="172"/>
      <c r="AC45" s="2"/>
      <c r="AD45" s="171"/>
      <c r="AE45" s="170"/>
      <c r="AS45" s="3"/>
    </row>
    <row r="46" spans="2:46" s="4" customFormat="1" ht="15" customHeight="1">
      <c r="B46" s="63">
        <v>570</v>
      </c>
      <c r="C46" s="64" t="s">
        <v>1469</v>
      </c>
      <c r="D46" s="57" t="s">
        <v>38</v>
      </c>
      <c r="E46" s="59">
        <v>10</v>
      </c>
      <c r="F46" s="293">
        <v>221.16111111111101</v>
      </c>
      <c r="G46" s="542" t="s">
        <v>66</v>
      </c>
      <c r="H46" s="542" t="s">
        <v>71</v>
      </c>
      <c r="I46" s="542" t="s">
        <v>71</v>
      </c>
      <c r="J46" s="542" t="s">
        <v>71</v>
      </c>
      <c r="K46" s="60">
        <f t="shared" si="4"/>
        <v>221.16111111111101</v>
      </c>
      <c r="L46" s="60" t="str">
        <f t="shared" si="4"/>
        <v/>
      </c>
      <c r="M46" s="60" t="str">
        <f t="shared" si="4"/>
        <v/>
      </c>
      <c r="N46" s="60" t="str">
        <f t="shared" si="4"/>
        <v/>
      </c>
      <c r="O46" s="60" t="str">
        <f t="shared" si="4"/>
        <v/>
      </c>
      <c r="P46" s="40" t="s">
        <v>1475</v>
      </c>
      <c r="Q46" s="41">
        <f t="shared" si="3"/>
        <v>48</v>
      </c>
      <c r="R46" s="543">
        <v>0</v>
      </c>
      <c r="S46" s="543">
        <v>1E-4</v>
      </c>
      <c r="T46" s="292">
        <v>221.16111111111101</v>
      </c>
      <c r="U46" s="543">
        <v>1E-4</v>
      </c>
      <c r="V46" s="420"/>
      <c r="W46" s="422">
        <f t="shared" si="2"/>
        <v>-3.000000000066393E-4</v>
      </c>
      <c r="X46" s="543">
        <v>1E-4</v>
      </c>
      <c r="Z46" s="7"/>
      <c r="AA46" s="7"/>
      <c r="AB46" s="172"/>
      <c r="AC46" s="2"/>
      <c r="AD46" s="2"/>
      <c r="AS46" s="3"/>
    </row>
    <row r="47" spans="2:46" s="4" customFormat="1" ht="15" customHeight="1">
      <c r="B47" s="63">
        <v>580</v>
      </c>
      <c r="C47" s="64" t="s">
        <v>31</v>
      </c>
      <c r="D47" s="57" t="s">
        <v>38</v>
      </c>
      <c r="E47" s="59">
        <v>10</v>
      </c>
      <c r="F47" s="293">
        <v>223.33333333333331</v>
      </c>
      <c r="G47" s="542" t="s">
        <v>66</v>
      </c>
      <c r="H47" s="542" t="s">
        <v>65</v>
      </c>
      <c r="I47" s="542" t="s">
        <v>61</v>
      </c>
      <c r="J47" s="542" t="s">
        <v>56</v>
      </c>
      <c r="K47" s="60">
        <f t="shared" si="4"/>
        <v>223.33333333333331</v>
      </c>
      <c r="L47" s="60" t="str">
        <f t="shared" si="4"/>
        <v/>
      </c>
      <c r="M47" s="60" t="str">
        <f t="shared" si="4"/>
        <v/>
      </c>
      <c r="N47" s="60" t="str">
        <f t="shared" si="4"/>
        <v/>
      </c>
      <c r="O47" s="60" t="str">
        <f t="shared" si="4"/>
        <v/>
      </c>
      <c r="P47" s="40" t="s">
        <v>511</v>
      </c>
      <c r="Q47" s="41">
        <f t="shared" si="3"/>
        <v>49</v>
      </c>
      <c r="R47" s="543">
        <v>0</v>
      </c>
      <c r="S47" s="543">
        <v>1E-4</v>
      </c>
      <c r="T47" s="292">
        <v>223.33333333333331</v>
      </c>
      <c r="U47" s="543">
        <v>1E-4</v>
      </c>
      <c r="V47" s="420"/>
      <c r="W47" s="422">
        <f t="shared" si="2"/>
        <v>-3.000000000066393E-4</v>
      </c>
      <c r="X47" s="543">
        <v>1E-4</v>
      </c>
      <c r="Y47" s="7"/>
      <c r="Z47" s="7"/>
      <c r="AA47" s="7"/>
      <c r="AB47" s="172"/>
      <c r="AC47" s="2"/>
      <c r="AD47" s="2"/>
      <c r="AE47" s="2"/>
      <c r="AT47" s="3"/>
    </row>
    <row r="48" spans="2:46" s="4" customFormat="1" ht="15" customHeight="1">
      <c r="B48" s="63">
        <v>590</v>
      </c>
      <c r="C48" s="64" t="s">
        <v>526</v>
      </c>
      <c r="D48" s="57" t="s">
        <v>38</v>
      </c>
      <c r="E48" s="59">
        <v>10</v>
      </c>
      <c r="F48" s="293">
        <v>521.83000000000004</v>
      </c>
      <c r="G48" s="542" t="s">
        <v>66</v>
      </c>
      <c r="H48" s="542" t="s">
        <v>59</v>
      </c>
      <c r="I48" s="542" t="s">
        <v>60</v>
      </c>
      <c r="J48" s="542" t="s">
        <v>61</v>
      </c>
      <c r="K48" s="60">
        <f t="shared" si="4"/>
        <v>521.83000000000004</v>
      </c>
      <c r="L48" s="60" t="str">
        <f t="shared" si="4"/>
        <v/>
      </c>
      <c r="M48" s="60" t="str">
        <f t="shared" si="4"/>
        <v/>
      </c>
      <c r="N48" s="60" t="str">
        <f t="shared" si="4"/>
        <v/>
      </c>
      <c r="O48" s="60" t="str">
        <f t="shared" si="4"/>
        <v/>
      </c>
      <c r="P48" s="40" t="s">
        <v>526</v>
      </c>
      <c r="Q48" s="41">
        <f t="shared" si="3"/>
        <v>50</v>
      </c>
      <c r="R48" s="292">
        <v>482.94</v>
      </c>
      <c r="S48" s="292">
        <v>38.89</v>
      </c>
      <c r="T48" s="543">
        <v>1E-4</v>
      </c>
      <c r="U48" s="543">
        <v>1E-4</v>
      </c>
      <c r="V48" s="420"/>
      <c r="W48" s="422">
        <f t="shared" si="2"/>
        <v>-2.9999999994979588E-4</v>
      </c>
      <c r="X48" s="543">
        <v>1E-4</v>
      </c>
      <c r="Y48" s="7"/>
      <c r="Z48" s="7"/>
      <c r="AA48" s="7"/>
      <c r="AB48" s="172"/>
      <c r="AC48" s="2"/>
      <c r="AD48" s="2"/>
      <c r="AE48" s="2"/>
      <c r="AT48" s="3"/>
    </row>
    <row r="49" spans="2:46" s="4" customFormat="1" ht="15" customHeight="1">
      <c r="B49" s="63">
        <v>600</v>
      </c>
      <c r="C49" s="64" t="s">
        <v>1444</v>
      </c>
      <c r="D49" s="57" t="s">
        <v>38</v>
      </c>
      <c r="E49" s="59">
        <v>10</v>
      </c>
      <c r="F49" s="293">
        <v>198.30601092896174</v>
      </c>
      <c r="G49" s="542" t="s">
        <v>73</v>
      </c>
      <c r="H49" s="542" t="s">
        <v>59</v>
      </c>
      <c r="I49" s="542" t="s">
        <v>60</v>
      </c>
      <c r="J49" s="542" t="s">
        <v>56</v>
      </c>
      <c r="K49" s="60">
        <f t="shared" si="4"/>
        <v>198.30601092896174</v>
      </c>
      <c r="L49" s="60" t="str">
        <f t="shared" si="4"/>
        <v/>
      </c>
      <c r="M49" s="60" t="str">
        <f t="shared" si="4"/>
        <v/>
      </c>
      <c r="N49" s="60" t="str">
        <f t="shared" si="4"/>
        <v/>
      </c>
      <c r="O49" s="60" t="str">
        <f t="shared" si="4"/>
        <v/>
      </c>
      <c r="P49" s="40" t="s">
        <v>537</v>
      </c>
      <c r="Q49" s="41">
        <f t="shared" si="3"/>
        <v>51</v>
      </c>
      <c r="R49" s="543">
        <v>0</v>
      </c>
      <c r="S49" s="292">
        <v>198.30601092896174</v>
      </c>
      <c r="T49" s="543">
        <v>1E-4</v>
      </c>
      <c r="U49" s="543">
        <v>1E-4</v>
      </c>
      <c r="V49" s="420"/>
      <c r="W49" s="422">
        <f t="shared" si="2"/>
        <v>-3.000000000066393E-4</v>
      </c>
      <c r="X49" s="543">
        <v>1E-4</v>
      </c>
      <c r="Y49" s="7"/>
      <c r="Z49" s="7"/>
      <c r="AA49" s="7"/>
      <c r="AB49" s="172"/>
      <c r="AC49" s="2"/>
      <c r="AD49" s="2"/>
      <c r="AE49" s="2"/>
      <c r="AT49" s="3"/>
    </row>
    <row r="50" spans="2:46" s="4" customFormat="1" ht="15" customHeight="1">
      <c r="B50" s="63">
        <v>610</v>
      </c>
      <c r="C50" s="64" t="s">
        <v>1470</v>
      </c>
      <c r="D50" s="57" t="s">
        <v>38</v>
      </c>
      <c r="E50" s="59">
        <v>10</v>
      </c>
      <c r="F50" s="293">
        <v>519.39</v>
      </c>
      <c r="G50" s="542" t="s">
        <v>73</v>
      </c>
      <c r="H50" s="542" t="s">
        <v>67</v>
      </c>
      <c r="I50" s="542" t="s">
        <v>72</v>
      </c>
      <c r="J50" s="542" t="s">
        <v>61</v>
      </c>
      <c r="K50" s="60">
        <f t="shared" si="4"/>
        <v>519.39</v>
      </c>
      <c r="L50" s="60" t="str">
        <f t="shared" si="4"/>
        <v/>
      </c>
      <c r="M50" s="60" t="str">
        <f t="shared" si="4"/>
        <v/>
      </c>
      <c r="N50" s="60" t="str">
        <f t="shared" si="4"/>
        <v/>
      </c>
      <c r="O50" s="60" t="str">
        <f t="shared" si="4"/>
        <v/>
      </c>
      <c r="P50" s="89" t="s">
        <v>689</v>
      </c>
      <c r="Q50" s="41">
        <f t="shared" si="3"/>
        <v>52</v>
      </c>
      <c r="R50" s="292">
        <v>318.39999999999998</v>
      </c>
      <c r="S50" s="292">
        <v>200.99</v>
      </c>
      <c r="T50" s="543">
        <v>1E-4</v>
      </c>
      <c r="U50" s="543">
        <v>1E-4</v>
      </c>
      <c r="V50" s="420"/>
      <c r="W50" s="422">
        <f t="shared" si="2"/>
        <v>-2.9999999994979588E-4</v>
      </c>
      <c r="X50" s="543">
        <v>1E-4</v>
      </c>
      <c r="Y50" s="7"/>
      <c r="Z50" s="7"/>
      <c r="AA50" s="7"/>
      <c r="AB50" s="172"/>
      <c r="AC50" s="2"/>
      <c r="AD50" s="2"/>
      <c r="AE50" s="2"/>
      <c r="AT50" s="3"/>
    </row>
    <row r="51" spans="2:46" s="4" customFormat="1" ht="15" customHeight="1">
      <c r="B51" s="63">
        <v>620</v>
      </c>
      <c r="C51" s="64" t="s">
        <v>1471</v>
      </c>
      <c r="D51" s="57" t="s">
        <v>38</v>
      </c>
      <c r="E51" s="59">
        <v>10</v>
      </c>
      <c r="F51" s="293">
        <v>118.45555555555555</v>
      </c>
      <c r="G51" s="542" t="s">
        <v>73</v>
      </c>
      <c r="H51" s="542"/>
      <c r="I51" s="542"/>
      <c r="J51" s="542"/>
      <c r="K51" s="60">
        <f t="shared" si="4"/>
        <v>118.45555555555555</v>
      </c>
      <c r="L51" s="60" t="str">
        <f t="shared" si="4"/>
        <v/>
      </c>
      <c r="M51" s="60" t="str">
        <f t="shared" si="4"/>
        <v/>
      </c>
      <c r="N51" s="60" t="str">
        <f t="shared" si="4"/>
        <v/>
      </c>
      <c r="O51" s="60" t="str">
        <f t="shared" si="4"/>
        <v/>
      </c>
      <c r="P51" s="89" t="s">
        <v>1473</v>
      </c>
      <c r="Q51" s="41">
        <f t="shared" si="3"/>
        <v>53</v>
      </c>
      <c r="R51" s="543">
        <v>0</v>
      </c>
      <c r="S51" s="543">
        <v>1E-4</v>
      </c>
      <c r="T51" s="292">
        <v>118.45555555555555</v>
      </c>
      <c r="U51" s="543">
        <v>1E-4</v>
      </c>
      <c r="V51" s="420"/>
      <c r="W51" s="422">
        <f t="shared" si="2"/>
        <v>-3.000000000066393E-4</v>
      </c>
      <c r="X51" s="543">
        <v>1E-4</v>
      </c>
      <c r="Y51" s="7"/>
      <c r="Z51" s="7"/>
      <c r="AA51" s="7"/>
      <c r="AB51" s="172"/>
      <c r="AC51" s="2"/>
      <c r="AD51" s="2"/>
      <c r="AE51" s="2"/>
      <c r="AT51" s="3"/>
    </row>
    <row r="52" spans="2:46" s="4" customFormat="1" ht="15" customHeight="1">
      <c r="B52" s="63">
        <v>630</v>
      </c>
      <c r="C52" s="64" t="s">
        <v>1472</v>
      </c>
      <c r="D52" s="57" t="s">
        <v>38</v>
      </c>
      <c r="E52" s="59">
        <v>10</v>
      </c>
      <c r="F52" s="293">
        <v>67.730158730158735</v>
      </c>
      <c r="G52" s="542" t="s">
        <v>73</v>
      </c>
      <c r="H52" s="542"/>
      <c r="I52" s="542"/>
      <c r="J52" s="542"/>
      <c r="K52" s="60">
        <f t="shared" si="4"/>
        <v>67.730158730158735</v>
      </c>
      <c r="L52" s="60" t="str">
        <f t="shared" si="4"/>
        <v/>
      </c>
      <c r="M52" s="60" t="str">
        <f t="shared" si="4"/>
        <v/>
      </c>
      <c r="N52" s="60" t="str">
        <f t="shared" si="4"/>
        <v/>
      </c>
      <c r="O52" s="60" t="str">
        <f t="shared" si="4"/>
        <v/>
      </c>
      <c r="P52" s="89" t="s">
        <v>1474</v>
      </c>
      <c r="Q52" s="41">
        <f t="shared" si="3"/>
        <v>54</v>
      </c>
      <c r="R52" s="543">
        <v>0</v>
      </c>
      <c r="S52" s="292">
        <v>67.730158730158735</v>
      </c>
      <c r="T52" s="543">
        <v>1E-4</v>
      </c>
      <c r="U52" s="543">
        <v>1E-4</v>
      </c>
      <c r="V52" s="420"/>
      <c r="W52" s="422">
        <f t="shared" si="2"/>
        <v>-3.000000000066393E-4</v>
      </c>
      <c r="X52" s="543">
        <v>1E-4</v>
      </c>
      <c r="Y52" s="7"/>
      <c r="Z52" s="7"/>
      <c r="AA52" s="7"/>
      <c r="AB52" s="172"/>
      <c r="AC52" s="2"/>
      <c r="AD52" s="2"/>
      <c r="AE52" s="2"/>
      <c r="AT52" s="3"/>
    </row>
    <row r="53" spans="2:46" s="4" customFormat="1" ht="15" customHeight="1">
      <c r="B53" s="63">
        <v>640</v>
      </c>
      <c r="C53" s="64" t="s">
        <v>1497</v>
      </c>
      <c r="D53" s="57" t="s">
        <v>38</v>
      </c>
      <c r="E53" s="59">
        <v>10</v>
      </c>
      <c r="F53" s="293">
        <v>129.18333333333334</v>
      </c>
      <c r="G53" s="542" t="s">
        <v>73</v>
      </c>
      <c r="H53" s="542"/>
      <c r="I53" s="542"/>
      <c r="J53" s="542"/>
      <c r="K53" s="60">
        <f t="shared" si="4"/>
        <v>129.18333333333334</v>
      </c>
      <c r="L53" s="60"/>
      <c r="M53" s="60"/>
      <c r="N53" s="60"/>
      <c r="O53" s="60"/>
      <c r="P53" s="89" t="s">
        <v>1498</v>
      </c>
      <c r="Q53" s="41">
        <f t="shared" si="3"/>
        <v>55</v>
      </c>
      <c r="R53" s="543">
        <v>0</v>
      </c>
      <c r="S53" s="543">
        <v>1E-4</v>
      </c>
      <c r="T53" s="292">
        <v>129.18333333333334</v>
      </c>
      <c r="U53" s="543">
        <v>1E-4</v>
      </c>
      <c r="V53" s="420"/>
      <c r="W53" s="422">
        <f t="shared" si="2"/>
        <v>-3.000000000066393E-4</v>
      </c>
      <c r="X53" s="543">
        <v>1E-4</v>
      </c>
      <c r="Y53" s="7"/>
      <c r="Z53" s="7"/>
      <c r="AA53" s="7"/>
      <c r="AB53" s="172"/>
      <c r="AC53" s="2"/>
      <c r="AD53" s="2"/>
      <c r="AE53" s="2"/>
      <c r="AT53" s="3"/>
    </row>
    <row r="54" spans="2:46" s="4" customFormat="1" ht="15" customHeight="1">
      <c r="B54" s="63">
        <v>960</v>
      </c>
      <c r="C54" s="61" t="s">
        <v>582</v>
      </c>
      <c r="D54" s="58" t="s">
        <v>881</v>
      </c>
      <c r="E54" s="59">
        <v>12</v>
      </c>
      <c r="F54" s="293">
        <v>3389.6111111111109</v>
      </c>
      <c r="G54" s="542" t="s">
        <v>54</v>
      </c>
      <c r="H54" s="542" t="s">
        <v>58</v>
      </c>
      <c r="I54" s="542" t="s">
        <v>56</v>
      </c>
      <c r="J54" s="542" t="s">
        <v>56</v>
      </c>
      <c r="K54" s="60" t="str">
        <f t="shared" si="4"/>
        <v/>
      </c>
      <c r="L54" s="60" t="str">
        <f t="shared" si="4"/>
        <v/>
      </c>
      <c r="M54" s="60" t="str">
        <f t="shared" si="4"/>
        <v/>
      </c>
      <c r="N54" s="60" t="str">
        <f t="shared" si="4"/>
        <v/>
      </c>
      <c r="O54" s="60" t="str">
        <f t="shared" si="4"/>
        <v/>
      </c>
      <c r="P54" s="40" t="s">
        <v>513</v>
      </c>
      <c r="Q54" s="41">
        <f t="shared" si="3"/>
        <v>56</v>
      </c>
      <c r="R54" s="292">
        <v>1602.0944444444444</v>
      </c>
      <c r="S54" s="292">
        <v>754.60555555555561</v>
      </c>
      <c r="T54" s="292">
        <v>1032.911111111111</v>
      </c>
      <c r="U54" s="543">
        <v>1E-4</v>
      </c>
      <c r="V54" s="60">
        <f>IF(EXACT(V$2,$D54),$F54,"")</f>
        <v>3389.6111111111109</v>
      </c>
      <c r="W54" s="422">
        <f t="shared" si="2"/>
        <v>-2.0000000020227161E-4</v>
      </c>
      <c r="X54" s="543">
        <v>1E-4</v>
      </c>
      <c r="Y54" s="7"/>
      <c r="Z54" s="7"/>
      <c r="AA54" s="7"/>
      <c r="AB54" s="172"/>
      <c r="AC54" s="2"/>
      <c r="AD54" s="2"/>
      <c r="AE54" s="2"/>
      <c r="AT54" s="3"/>
    </row>
    <row r="55" spans="2:46" s="4" customFormat="1" ht="15" customHeight="1">
      <c r="B55" s="63">
        <v>970</v>
      </c>
      <c r="C55" s="61" t="s">
        <v>32</v>
      </c>
      <c r="D55" s="58" t="s">
        <v>881</v>
      </c>
      <c r="E55" s="59">
        <v>12</v>
      </c>
      <c r="F55" s="293">
        <v>1678.9027777777778</v>
      </c>
      <c r="G55" s="542" t="s">
        <v>57</v>
      </c>
      <c r="H55" s="542" t="s">
        <v>63</v>
      </c>
      <c r="I55" s="542" t="s">
        <v>56</v>
      </c>
      <c r="J55" s="542" t="s">
        <v>56</v>
      </c>
      <c r="K55" s="60" t="str">
        <f t="shared" si="4"/>
        <v/>
      </c>
      <c r="L55" s="60" t="str">
        <f t="shared" si="4"/>
        <v/>
      </c>
      <c r="M55" s="60" t="str">
        <f t="shared" si="4"/>
        <v/>
      </c>
      <c r="N55" s="60" t="str">
        <f t="shared" si="4"/>
        <v/>
      </c>
      <c r="O55" s="60" t="str">
        <f t="shared" si="4"/>
        <v/>
      </c>
      <c r="P55" s="40" t="s">
        <v>546</v>
      </c>
      <c r="Q55" s="41">
        <f t="shared" si="3"/>
        <v>57</v>
      </c>
      <c r="R55" s="292">
        <v>815.48055555555561</v>
      </c>
      <c r="S55" s="292">
        <v>286.29444444444448</v>
      </c>
      <c r="T55" s="292">
        <v>577.12777777777774</v>
      </c>
      <c r="U55" s="543">
        <v>1E-4</v>
      </c>
      <c r="V55" s="60">
        <f>IF(EXACT(V$2,$D55),$F55,"")</f>
        <v>1678.9027777777778</v>
      </c>
      <c r="W55" s="422">
        <f t="shared" si="2"/>
        <v>-1.9999999997489794E-4</v>
      </c>
      <c r="X55" s="543">
        <v>1E-4</v>
      </c>
      <c r="Y55" s="7"/>
      <c r="Z55" s="7"/>
      <c r="AA55" s="7"/>
      <c r="AB55" s="172"/>
      <c r="AC55" s="2"/>
      <c r="AD55" s="2"/>
      <c r="AE55" s="2"/>
      <c r="AT55" s="3"/>
    </row>
    <row r="56" spans="2:46" s="4" customFormat="1" ht="15" customHeight="1">
      <c r="B56" s="63">
        <v>980</v>
      </c>
      <c r="C56" s="61" t="s">
        <v>33</v>
      </c>
      <c r="D56" s="58" t="s">
        <v>881</v>
      </c>
      <c r="E56" s="59">
        <v>12</v>
      </c>
      <c r="F56" s="293">
        <v>3421.5749999999966</v>
      </c>
      <c r="G56" s="542" t="s">
        <v>54</v>
      </c>
      <c r="H56" s="542" t="s">
        <v>63</v>
      </c>
      <c r="I56" s="542" t="s">
        <v>56</v>
      </c>
      <c r="J56" s="542" t="s">
        <v>56</v>
      </c>
      <c r="K56" s="60" t="str">
        <f t="shared" si="4"/>
        <v/>
      </c>
      <c r="L56" s="60" t="str">
        <f t="shared" si="4"/>
        <v/>
      </c>
      <c r="M56" s="60" t="str">
        <f t="shared" si="4"/>
        <v/>
      </c>
      <c r="N56" s="60" t="str">
        <f t="shared" si="4"/>
        <v/>
      </c>
      <c r="O56" s="60" t="str">
        <f t="shared" si="4"/>
        <v/>
      </c>
      <c r="P56" s="40" t="s">
        <v>542</v>
      </c>
      <c r="Q56" s="41">
        <f t="shared" si="3"/>
        <v>58</v>
      </c>
      <c r="R56" s="292">
        <v>1203.9305555555557</v>
      </c>
      <c r="S56" s="292">
        <v>1009.2833333333333</v>
      </c>
      <c r="T56" s="292">
        <v>1161.88333333333</v>
      </c>
      <c r="U56" s="543">
        <v>1E-4</v>
      </c>
      <c r="V56" s="60">
        <f>IF(EXACT(V$2,$D56),$F56,"")</f>
        <v>3421.5749999999966</v>
      </c>
      <c r="W56" s="422">
        <f t="shared" si="2"/>
        <v>-1.0000000033727474E-4</v>
      </c>
      <c r="X56" s="553">
        <v>46.477777777777781</v>
      </c>
      <c r="Y56" s="7"/>
      <c r="Z56" s="7"/>
      <c r="AA56" s="7"/>
      <c r="AB56" s="172"/>
      <c r="AC56" s="2"/>
      <c r="AD56" s="2"/>
      <c r="AE56" s="2"/>
      <c r="AT56" s="3"/>
    </row>
    <row r="57" spans="2:46" s="4" customFormat="1" ht="15" customHeight="1">
      <c r="B57" s="63">
        <v>990</v>
      </c>
      <c r="C57" s="61" t="s">
        <v>34</v>
      </c>
      <c r="D57" s="58" t="s">
        <v>881</v>
      </c>
      <c r="E57" s="59">
        <v>12</v>
      </c>
      <c r="F57" s="293">
        <v>1226.7111111111112</v>
      </c>
      <c r="G57" s="542" t="s">
        <v>57</v>
      </c>
      <c r="H57" s="542" t="s">
        <v>63</v>
      </c>
      <c r="I57" s="542" t="s">
        <v>56</v>
      </c>
      <c r="J57" s="542" t="s">
        <v>56</v>
      </c>
      <c r="K57" s="60" t="str">
        <f t="shared" si="4"/>
        <v/>
      </c>
      <c r="L57" s="60" t="str">
        <f t="shared" si="4"/>
        <v/>
      </c>
      <c r="M57" s="60" t="str">
        <f t="shared" si="4"/>
        <v/>
      </c>
      <c r="N57" s="60" t="str">
        <f t="shared" si="4"/>
        <v/>
      </c>
      <c r="O57" s="60" t="str">
        <f t="shared" si="4"/>
        <v/>
      </c>
      <c r="P57" s="40" t="s">
        <v>521</v>
      </c>
      <c r="Q57" s="41">
        <f t="shared" si="3"/>
        <v>59</v>
      </c>
      <c r="R57" s="543">
        <v>0</v>
      </c>
      <c r="S57" s="292">
        <v>483.41666666666669</v>
      </c>
      <c r="T57" s="292">
        <v>743.29444444444448</v>
      </c>
      <c r="U57" s="543">
        <v>1E-4</v>
      </c>
      <c r="V57" s="60">
        <f>IF(EXACT(V$2,$D57),$F57,"")</f>
        <v>1226.7111111111112</v>
      </c>
      <c r="W57" s="422">
        <f t="shared" si="2"/>
        <v>-1.9999999997489794E-4</v>
      </c>
      <c r="X57" s="543">
        <v>1E-4</v>
      </c>
      <c r="Y57" s="7"/>
      <c r="Z57" s="7"/>
      <c r="AA57" s="7"/>
      <c r="AB57" s="172"/>
      <c r="AC57" s="2"/>
      <c r="AD57" s="2"/>
      <c r="AE57" s="2"/>
      <c r="AT57" s="3"/>
    </row>
    <row r="58" spans="2:46" s="4" customFormat="1" ht="15" customHeight="1">
      <c r="B58" s="63">
        <v>1000</v>
      </c>
      <c r="C58" s="103" t="s">
        <v>499</v>
      </c>
      <c r="D58" s="57"/>
      <c r="E58" s="104"/>
      <c r="F58" s="65">
        <f>SUM(F3:F57)</f>
        <v>139300.90025999313</v>
      </c>
      <c r="G58" s="55"/>
      <c r="H58" s="55"/>
      <c r="I58" s="55"/>
      <c r="J58" s="55"/>
      <c r="K58" s="66">
        <f>SUM(K3:K57)</f>
        <v>4726.2153288182799</v>
      </c>
      <c r="L58" s="66">
        <f>SUM(L3:L57)</f>
        <v>1642.863933933934</v>
      </c>
      <c r="M58" s="66">
        <f>SUM(M3:M57)</f>
        <v>46893.581001828119</v>
      </c>
      <c r="N58" s="66">
        <f>SUM(N3:N57)</f>
        <v>39865.566942909754</v>
      </c>
      <c r="O58" s="66">
        <f>SUM(O3:O57)</f>
        <v>36455.873052503055</v>
      </c>
      <c r="P58" s="43"/>
      <c r="Q58" s="55"/>
      <c r="R58" s="102">
        <f t="shared" ref="R58:U58" si="5">SUM(R3:R57)</f>
        <v>64067.303140593889</v>
      </c>
      <c r="S58" s="102">
        <f t="shared" si="5"/>
        <v>30446.27141949689</v>
      </c>
      <c r="T58" s="102">
        <f t="shared" si="5"/>
        <v>43641.664966569057</v>
      </c>
      <c r="U58" s="102">
        <f t="shared" si="5"/>
        <v>119.61065555555571</v>
      </c>
      <c r="V58" s="66">
        <f>SUM(V3:V57)</f>
        <v>9716.7999999999975</v>
      </c>
      <c r="W58" s="66">
        <f>SUM(W3:W57)</f>
        <v>-1.2500000001221057E-2</v>
      </c>
      <c r="X58" s="66">
        <f>SUM(X3:X57)</f>
        <v>1026.0625777777771</v>
      </c>
      <c r="Z58" s="3"/>
      <c r="AA58" s="2"/>
      <c r="AB58" s="2"/>
      <c r="AC58" s="2"/>
      <c r="AD58" s="2"/>
      <c r="AE58" s="2"/>
      <c r="AT58" s="3"/>
    </row>
    <row r="59" spans="2:46" s="4" customFormat="1" ht="15" customHeight="1">
      <c r="B59" s="63">
        <v>1001</v>
      </c>
      <c r="C59" s="103" t="s">
        <v>500</v>
      </c>
      <c r="D59" s="57"/>
      <c r="E59" s="104"/>
      <c r="F59" s="65">
        <f>AVERAGE(F3:F57)</f>
        <v>2532.743641090784</v>
      </c>
      <c r="G59" s="55"/>
      <c r="H59" s="55"/>
      <c r="I59" s="55"/>
      <c r="J59" s="55"/>
      <c r="K59" s="65">
        <f>AVERAGE(K3:K57)</f>
        <v>295.38845805114249</v>
      </c>
      <c r="L59" s="65">
        <f>AVERAGE(L3:L57)</f>
        <v>547.62131131131139</v>
      </c>
      <c r="M59" s="65">
        <f>AVERAGE(M3:M57)</f>
        <v>2233.02766675372</v>
      </c>
      <c r="N59" s="65">
        <f>AVERAGE(N3:N57)</f>
        <v>9966.3917357274386</v>
      </c>
      <c r="O59" s="65">
        <f>AVERAGE(O3:O57)</f>
        <v>5207.9818646432932</v>
      </c>
      <c r="P59" s="43"/>
      <c r="Q59" s="55"/>
      <c r="R59" s="65">
        <f t="shared" ref="R59:U59" si="6">AVERAGE(R3:R57)</f>
        <v>1164.8600571017071</v>
      </c>
      <c r="S59" s="65">
        <f t="shared" si="6"/>
        <v>553.56857126357977</v>
      </c>
      <c r="T59" s="65">
        <f t="shared" si="6"/>
        <v>793.48481757398281</v>
      </c>
      <c r="U59" s="65">
        <f t="shared" si="6"/>
        <v>2.1747391919191945</v>
      </c>
      <c r="V59" s="65">
        <f>AVERAGE(V3:V57)</f>
        <v>2429.1999999999994</v>
      </c>
      <c r="W59" s="11"/>
      <c r="X59" s="65">
        <f>AVERAGE(X3:X57)</f>
        <v>18.65568323232322</v>
      </c>
      <c r="Z59" s="3"/>
      <c r="AA59" s="2"/>
      <c r="AB59" s="2"/>
      <c r="AC59" s="2"/>
      <c r="AD59" s="2"/>
      <c r="AE59" s="2"/>
      <c r="AT59" s="3"/>
    </row>
    <row r="60" spans="2:46" s="4" customFormat="1" ht="15" customHeight="1">
      <c r="B60" s="2"/>
      <c r="C60" s="3"/>
      <c r="D60" s="12"/>
      <c r="F60" s="3"/>
      <c r="G60" s="2"/>
      <c r="H60" s="2"/>
      <c r="I60" s="2"/>
      <c r="J60" s="2"/>
      <c r="K60" s="5"/>
      <c r="L60" s="5"/>
      <c r="O60" s="3"/>
      <c r="P60" s="44"/>
      <c r="Q60" s="2"/>
      <c r="W60" s="44"/>
      <c r="X60" s="55"/>
      <c r="Z60" s="3"/>
      <c r="AA60" s="2"/>
      <c r="AB60" s="2"/>
      <c r="AC60" s="2"/>
      <c r="AD60" s="2"/>
      <c r="AE60" s="2"/>
      <c r="AT60" s="3"/>
    </row>
    <row r="61" spans="2:46" s="4" customFormat="1" ht="15" customHeight="1">
      <c r="B61" s="2"/>
      <c r="C61" s="554" t="s">
        <v>1433</v>
      </c>
      <c r="D61" s="186">
        <v>1</v>
      </c>
      <c r="E61" s="187">
        <f>D61+1</f>
        <v>2</v>
      </c>
      <c r="F61" s="187">
        <f t="shared" ref="F61:X61" si="7">E61+1</f>
        <v>3</v>
      </c>
      <c r="G61" s="187">
        <f t="shared" si="7"/>
        <v>4</v>
      </c>
      <c r="H61" s="187">
        <f t="shared" si="7"/>
        <v>5</v>
      </c>
      <c r="I61" s="187">
        <f t="shared" si="7"/>
        <v>6</v>
      </c>
      <c r="J61" s="187">
        <f t="shared" si="7"/>
        <v>7</v>
      </c>
      <c r="K61" s="187">
        <f t="shared" si="7"/>
        <v>8</v>
      </c>
      <c r="L61" s="187">
        <f t="shared" si="7"/>
        <v>9</v>
      </c>
      <c r="M61" s="187">
        <f t="shared" si="7"/>
        <v>10</v>
      </c>
      <c r="N61" s="187">
        <f t="shared" si="7"/>
        <v>11</v>
      </c>
      <c r="O61" s="187">
        <f t="shared" si="7"/>
        <v>12</v>
      </c>
      <c r="P61" s="187">
        <f t="shared" si="7"/>
        <v>13</v>
      </c>
      <c r="Q61" s="187">
        <f t="shared" si="7"/>
        <v>14</v>
      </c>
      <c r="R61" s="187">
        <f t="shared" si="7"/>
        <v>15</v>
      </c>
      <c r="S61" s="187">
        <f t="shared" si="7"/>
        <v>16</v>
      </c>
      <c r="T61" s="187">
        <f t="shared" si="7"/>
        <v>17</v>
      </c>
      <c r="U61" s="187">
        <f t="shared" si="7"/>
        <v>18</v>
      </c>
      <c r="V61" s="187">
        <f t="shared" si="7"/>
        <v>19</v>
      </c>
      <c r="W61" s="187">
        <f t="shared" si="7"/>
        <v>20</v>
      </c>
      <c r="X61" s="187">
        <f t="shared" si="7"/>
        <v>21</v>
      </c>
      <c r="Z61" s="3"/>
      <c r="AA61" s="2"/>
      <c r="AB61" s="2"/>
      <c r="AC61" s="2"/>
      <c r="AD61" s="2"/>
      <c r="AE61" s="2"/>
      <c r="AT61" s="3"/>
    </row>
    <row r="62" spans="2:46" s="4" customFormat="1" ht="15" customHeight="1">
      <c r="B62" s="2"/>
      <c r="C62" s="554"/>
      <c r="D62" s="174" t="s">
        <v>1432</v>
      </c>
      <c r="E62" s="175" t="s">
        <v>1430</v>
      </c>
      <c r="F62" s="175" t="s">
        <v>0</v>
      </c>
      <c r="G62" s="209" t="s">
        <v>1</v>
      </c>
      <c r="H62" s="209" t="s">
        <v>1440</v>
      </c>
      <c r="I62" s="209" t="s">
        <v>1543</v>
      </c>
      <c r="J62" s="177"/>
      <c r="K62" s="178"/>
      <c r="L62" s="178"/>
      <c r="M62" s="176"/>
      <c r="N62" s="176"/>
      <c r="O62" s="179"/>
      <c r="P62" s="180"/>
      <c r="Q62" s="177"/>
      <c r="R62" s="175" t="s">
        <v>1431</v>
      </c>
      <c r="S62" s="175" t="s">
        <v>1431</v>
      </c>
      <c r="T62" s="175" t="s">
        <v>1431</v>
      </c>
      <c r="U62" s="175" t="s">
        <v>1431</v>
      </c>
      <c r="W62" s="44"/>
      <c r="X62" s="175" t="s">
        <v>1431</v>
      </c>
      <c r="Z62" s="3"/>
      <c r="AA62" s="2"/>
      <c r="AB62" s="2"/>
      <c r="AC62" s="2"/>
      <c r="AD62" s="2"/>
      <c r="AE62" s="2"/>
      <c r="AT62" s="3"/>
    </row>
    <row r="63" spans="2:46" s="4" customFormat="1" ht="15" customHeight="1">
      <c r="B63" s="2"/>
      <c r="C63" s="554"/>
      <c r="D63" s="181" t="s">
        <v>38</v>
      </c>
      <c r="E63" s="176">
        <f t="shared" ref="E63:E69" si="8">COUNTIF($D$3:$D$57,D63)</f>
        <v>16</v>
      </c>
      <c r="F63" s="210">
        <v>62</v>
      </c>
      <c r="G63" s="210">
        <v>63</v>
      </c>
      <c r="H63" s="210">
        <v>64</v>
      </c>
      <c r="I63" s="187">
        <v>84</v>
      </c>
      <c r="J63" s="177"/>
      <c r="K63" s="178"/>
      <c r="L63" s="178"/>
      <c r="M63" s="176"/>
      <c r="N63" s="176"/>
      <c r="O63" s="179"/>
      <c r="P63" s="180"/>
      <c r="Q63" s="177"/>
      <c r="R63" s="182">
        <f t="shared" ref="R63:U68" si="9">SUMIF($D$3:$D$57,$D63,R$3:R$57)/$E63</f>
        <v>147.783628003003</v>
      </c>
      <c r="S63" s="182">
        <f t="shared" si="9"/>
        <v>54.344810603695024</v>
      </c>
      <c r="T63" s="182">
        <f t="shared" si="9"/>
        <v>87.385119444444427</v>
      </c>
      <c r="U63" s="182">
        <f t="shared" si="9"/>
        <v>1.0000000000000003E-4</v>
      </c>
      <c r="W63" s="44"/>
      <c r="X63" s="182">
        <f t="shared" ref="X63:X68" si="10">SUMIF($D$3:$D$57,$D63,X$3:X$57)/$E63</f>
        <v>5.8750937500000031</v>
      </c>
      <c r="Z63" s="3"/>
      <c r="AA63" s="2"/>
      <c r="AB63" s="2"/>
      <c r="AC63" s="2"/>
      <c r="AD63" s="2"/>
      <c r="AE63" s="2"/>
      <c r="AT63" s="3"/>
    </row>
    <row r="64" spans="2:46" s="4" customFormat="1" ht="15" customHeight="1">
      <c r="B64" s="2"/>
      <c r="C64" s="554"/>
      <c r="D64" s="181" t="s">
        <v>881</v>
      </c>
      <c r="E64" s="176">
        <f t="shared" si="8"/>
        <v>4</v>
      </c>
      <c r="F64" s="210">
        <v>65</v>
      </c>
      <c r="G64" s="210">
        <v>66</v>
      </c>
      <c r="H64" s="210">
        <v>67</v>
      </c>
      <c r="I64" s="187">
        <v>85</v>
      </c>
      <c r="J64" s="177"/>
      <c r="K64" s="178"/>
      <c r="L64" s="178"/>
      <c r="M64" s="176"/>
      <c r="N64" s="176"/>
      <c r="O64" s="179"/>
      <c r="P64" s="180"/>
      <c r="Q64" s="177"/>
      <c r="R64" s="182">
        <f t="shared" si="9"/>
        <v>905.37638888888887</v>
      </c>
      <c r="S64" s="182">
        <f t="shared" si="9"/>
        <v>633.4</v>
      </c>
      <c r="T64" s="182">
        <f t="shared" si="9"/>
        <v>878.80416666666588</v>
      </c>
      <c r="U64" s="182">
        <f t="shared" si="9"/>
        <v>1E-4</v>
      </c>
      <c r="W64" s="44"/>
      <c r="X64" s="182">
        <f t="shared" si="10"/>
        <v>11.619519444444446</v>
      </c>
      <c r="Z64" s="3"/>
      <c r="AA64" s="2"/>
      <c r="AB64" s="2"/>
      <c r="AC64" s="2"/>
      <c r="AD64" s="2"/>
      <c r="AE64" s="2"/>
      <c r="AT64" s="3"/>
    </row>
    <row r="65" spans="2:54" ht="15" customHeight="1">
      <c r="C65" s="554"/>
      <c r="D65" s="181" t="s">
        <v>37</v>
      </c>
      <c r="E65" s="176">
        <f t="shared" si="8"/>
        <v>3</v>
      </c>
      <c r="F65" s="210">
        <v>68</v>
      </c>
      <c r="G65" s="210">
        <v>69</v>
      </c>
      <c r="H65" s="210">
        <v>70</v>
      </c>
      <c r="I65" s="187">
        <v>86</v>
      </c>
      <c r="J65" s="177"/>
      <c r="K65" s="176"/>
      <c r="L65" s="182"/>
      <c r="M65" s="176"/>
      <c r="N65" s="176"/>
      <c r="O65" s="179"/>
      <c r="P65" s="180"/>
      <c r="Q65" s="177"/>
      <c r="R65" s="182">
        <f t="shared" si="9"/>
        <v>9.2200333333333333</v>
      </c>
      <c r="S65" s="182">
        <f t="shared" si="9"/>
        <v>3.9500666666666664</v>
      </c>
      <c r="T65" s="182">
        <f t="shared" si="9"/>
        <v>534.45131131131131</v>
      </c>
      <c r="U65" s="182">
        <f t="shared" si="9"/>
        <v>1E-4</v>
      </c>
      <c r="V65" s="4"/>
      <c r="W65" s="44"/>
      <c r="X65" s="182">
        <f t="shared" si="10"/>
        <v>1E-4</v>
      </c>
      <c r="Y65" s="4"/>
      <c r="Z65" s="3"/>
      <c r="AD65" s="2"/>
      <c r="AE65" s="2"/>
      <c r="AG65" s="2"/>
      <c r="AH65" s="2"/>
      <c r="AS65" s="4"/>
      <c r="AT65" s="3"/>
      <c r="BA65" s="2"/>
      <c r="BB65" s="2"/>
    </row>
    <row r="66" spans="2:54" s="45" customFormat="1" ht="15" customHeight="1">
      <c r="C66" s="554"/>
      <c r="D66" s="183" t="s">
        <v>35</v>
      </c>
      <c r="E66" s="176">
        <f t="shared" si="8"/>
        <v>21</v>
      </c>
      <c r="F66" s="211">
        <v>71</v>
      </c>
      <c r="G66" s="210">
        <v>72</v>
      </c>
      <c r="H66" s="210">
        <v>73</v>
      </c>
      <c r="I66" s="187">
        <v>87</v>
      </c>
      <c r="J66" s="183"/>
      <c r="K66" s="183"/>
      <c r="L66" s="183"/>
      <c r="M66" s="183"/>
      <c r="N66" s="183"/>
      <c r="O66" s="183"/>
      <c r="P66" s="183"/>
      <c r="Q66" s="183"/>
      <c r="R66" s="182">
        <f t="shared" si="9"/>
        <v>927.47269067101763</v>
      </c>
      <c r="S66" s="182">
        <f t="shared" si="9"/>
        <v>581.11660557860398</v>
      </c>
      <c r="T66" s="182">
        <f t="shared" si="9"/>
        <v>707.47126098028957</v>
      </c>
      <c r="U66" s="182">
        <f t="shared" si="9"/>
        <v>2.4048571428571432</v>
      </c>
      <c r="W66" s="423"/>
      <c r="X66" s="182">
        <f t="shared" si="10"/>
        <v>14.562471428571422</v>
      </c>
      <c r="AE66" s="47"/>
      <c r="AP66" s="46"/>
    </row>
    <row r="67" spans="2:54" s="4" customFormat="1" ht="15" customHeight="1">
      <c r="C67" s="554"/>
      <c r="D67" s="176" t="s">
        <v>36</v>
      </c>
      <c r="E67" s="176">
        <f t="shared" si="8"/>
        <v>4</v>
      </c>
      <c r="F67" s="211">
        <v>74</v>
      </c>
      <c r="G67" s="210">
        <v>75</v>
      </c>
      <c r="H67" s="210">
        <v>76</v>
      </c>
      <c r="I67" s="187">
        <v>88</v>
      </c>
      <c r="J67" s="176"/>
      <c r="K67" s="176"/>
      <c r="L67" s="176"/>
      <c r="M67" s="176"/>
      <c r="N67" s="176"/>
      <c r="O67" s="176"/>
      <c r="P67" s="176"/>
      <c r="Q67" s="176"/>
      <c r="R67" s="182">
        <f t="shared" si="9"/>
        <v>5199.4070580110492</v>
      </c>
      <c r="S67" s="182">
        <f t="shared" si="9"/>
        <v>1902.3220150399018</v>
      </c>
      <c r="T67" s="182">
        <f t="shared" si="9"/>
        <v>2732.6226626764874</v>
      </c>
      <c r="U67" s="182">
        <f t="shared" si="9"/>
        <v>1E-4</v>
      </c>
      <c r="W67" s="41"/>
      <c r="X67" s="182">
        <f t="shared" si="10"/>
        <v>132.04007499999997</v>
      </c>
      <c r="AE67" s="5"/>
      <c r="AP67" s="13"/>
    </row>
    <row r="68" spans="2:54" s="4" customFormat="1" ht="15" customHeight="1">
      <c r="B68" s="2"/>
      <c r="C68" s="554"/>
      <c r="D68" s="181" t="s">
        <v>39</v>
      </c>
      <c r="E68" s="176">
        <f t="shared" si="8"/>
        <v>7</v>
      </c>
      <c r="F68" s="210">
        <v>77</v>
      </c>
      <c r="G68" s="210">
        <v>78</v>
      </c>
      <c r="H68" s="210">
        <v>79</v>
      </c>
      <c r="I68" s="187">
        <v>89</v>
      </c>
      <c r="J68" s="177"/>
      <c r="K68" s="178"/>
      <c r="L68" s="178"/>
      <c r="M68" s="176"/>
      <c r="N68" s="176"/>
      <c r="O68" s="179"/>
      <c r="P68" s="180"/>
      <c r="Q68" s="177"/>
      <c r="R68" s="182">
        <f t="shared" si="9"/>
        <v>2539.8635286935287</v>
      </c>
      <c r="S68" s="182">
        <f t="shared" si="9"/>
        <v>1031.2239246467818</v>
      </c>
      <c r="T68" s="182">
        <f t="shared" si="9"/>
        <v>1619.6493319379038</v>
      </c>
      <c r="U68" s="182">
        <f t="shared" si="9"/>
        <v>9.8722793650793665</v>
      </c>
      <c r="W68" s="44"/>
      <c r="X68" s="182">
        <f t="shared" si="10"/>
        <v>7.3729285714285737</v>
      </c>
      <c r="Z68" s="3"/>
      <c r="AA68" s="2"/>
      <c r="AB68" s="2"/>
      <c r="AC68" s="2"/>
      <c r="AD68" s="2"/>
      <c r="AE68" s="2"/>
      <c r="AT68" s="3"/>
    </row>
    <row r="69" spans="2:54" s="4" customFormat="1" ht="15" customHeight="1">
      <c r="B69" s="2"/>
      <c r="C69" s="554"/>
      <c r="D69" s="181" t="s">
        <v>1476</v>
      </c>
      <c r="E69" s="176">
        <f t="shared" si="8"/>
        <v>0</v>
      </c>
      <c r="F69" s="210">
        <v>80</v>
      </c>
      <c r="G69" s="210">
        <v>81</v>
      </c>
      <c r="H69" s="210">
        <v>82</v>
      </c>
      <c r="I69" s="187"/>
      <c r="J69" s="177"/>
      <c r="K69" s="178"/>
      <c r="L69" s="178"/>
      <c r="M69" s="176"/>
      <c r="N69" s="176"/>
      <c r="O69" s="179"/>
      <c r="P69" s="180"/>
      <c r="Q69" s="177"/>
      <c r="R69" s="182"/>
      <c r="S69" s="182"/>
      <c r="T69" s="182"/>
      <c r="U69" s="182"/>
      <c r="W69" s="44"/>
      <c r="X69" s="182"/>
      <c r="Z69" s="3"/>
      <c r="AA69" s="2"/>
      <c r="AB69" s="2"/>
      <c r="AC69" s="2"/>
      <c r="AD69" s="2"/>
      <c r="AE69" s="2"/>
      <c r="AT69" s="3"/>
    </row>
    <row r="70" spans="2:54" s="4" customFormat="1" ht="15" customHeight="1">
      <c r="B70" s="2"/>
      <c r="C70" s="554"/>
      <c r="D70" s="181" t="s">
        <v>53</v>
      </c>
      <c r="E70" s="184">
        <f>SUM(E63:E69)</f>
        <v>55</v>
      </c>
      <c r="I70" s="177"/>
      <c r="J70" s="177"/>
      <c r="K70" s="178"/>
      <c r="L70" s="178"/>
      <c r="M70" s="176"/>
      <c r="N70" s="176"/>
      <c r="O70" s="179"/>
      <c r="P70" s="180"/>
      <c r="Q70" s="177"/>
      <c r="R70" s="185">
        <f>SUM(R63:R69)</f>
        <v>9729.1233276008206</v>
      </c>
      <c r="S70" s="185">
        <f>SUM(S63:S69)</f>
        <v>4206.3574225356488</v>
      </c>
      <c r="T70" s="185">
        <f>SUM(T63:T69)</f>
        <v>6560.3838530171033</v>
      </c>
      <c r="U70" s="185">
        <f>SUM(U63:U69)</f>
        <v>12.27753650793651</v>
      </c>
      <c r="W70" s="44"/>
      <c r="X70" s="185">
        <f>SUM(X63:X69)</f>
        <v>171.4701881944444</v>
      </c>
      <c r="Z70" s="3"/>
      <c r="AA70" s="2"/>
      <c r="AB70" s="2"/>
      <c r="AC70" s="2"/>
      <c r="AD70" s="2"/>
      <c r="AE70" s="2"/>
      <c r="AT70" s="3"/>
    </row>
    <row r="71" spans="2:54" s="4" customFormat="1" ht="15" customHeight="1">
      <c r="B71" s="2"/>
      <c r="D71" s="12"/>
      <c r="F71" s="3"/>
      <c r="G71" s="2"/>
      <c r="H71" s="2"/>
      <c r="I71" s="2"/>
      <c r="J71" s="2"/>
      <c r="K71" s="5"/>
      <c r="L71" s="5"/>
      <c r="O71" s="3"/>
      <c r="P71" s="44"/>
      <c r="Q71" s="2"/>
      <c r="W71" s="44"/>
      <c r="X71" s="55"/>
      <c r="Z71" s="3"/>
      <c r="AA71" s="2"/>
      <c r="AB71" s="2"/>
      <c r="AC71" s="2"/>
      <c r="AD71" s="2"/>
      <c r="AE71" s="2"/>
      <c r="AT71" s="3"/>
    </row>
    <row r="72" spans="2:54" s="4" customFormat="1" ht="15" customHeight="1">
      <c r="B72" s="2"/>
      <c r="D72" s="12"/>
      <c r="F72" s="3"/>
      <c r="G72" s="2"/>
      <c r="H72" s="2"/>
      <c r="I72" s="2"/>
      <c r="J72" s="2"/>
      <c r="K72" s="5"/>
      <c r="L72" s="5"/>
      <c r="O72" s="3"/>
      <c r="P72" s="44"/>
      <c r="Q72" s="2"/>
      <c r="W72" s="44"/>
      <c r="X72" s="55"/>
      <c r="Z72" s="3"/>
      <c r="AA72" s="2"/>
      <c r="AB72" s="2"/>
      <c r="AC72" s="2"/>
      <c r="AD72" s="2"/>
      <c r="AE72" s="2"/>
      <c r="AT72" s="3"/>
    </row>
    <row r="73" spans="2:54" s="4" customFormat="1" ht="15" customHeight="1">
      <c r="B73" s="2"/>
      <c r="D73" s="12"/>
      <c r="I73" s="2"/>
      <c r="J73" s="2"/>
      <c r="K73" s="5"/>
      <c r="L73" s="5"/>
      <c r="O73" s="3"/>
      <c r="P73" s="44"/>
      <c r="Q73" s="2"/>
      <c r="W73" s="44"/>
      <c r="X73" s="55"/>
      <c r="Z73" s="3"/>
      <c r="AA73" s="2"/>
      <c r="AB73" s="2"/>
      <c r="AC73" s="2"/>
      <c r="AD73" s="2"/>
      <c r="AE73" s="2"/>
      <c r="AT73" s="3"/>
    </row>
    <row r="74" spans="2:54" s="4" customFormat="1" ht="15" customHeight="1">
      <c r="B74" s="2"/>
      <c r="D74" s="12"/>
      <c r="I74" s="2"/>
      <c r="J74" s="2"/>
      <c r="K74" s="5"/>
      <c r="L74" s="5"/>
      <c r="O74" s="3"/>
      <c r="P74" s="44"/>
      <c r="Q74" s="2"/>
      <c r="R74" s="60"/>
      <c r="S74" s="60"/>
      <c r="T74" s="60"/>
      <c r="U74" s="6"/>
      <c r="W74" s="44"/>
      <c r="X74" s="55"/>
      <c r="Z74" s="3"/>
      <c r="AA74" s="2"/>
      <c r="AB74" s="2"/>
      <c r="AC74" s="2"/>
      <c r="AD74" s="2"/>
      <c r="AE74" s="2"/>
      <c r="AT74" s="3"/>
    </row>
    <row r="75" spans="2:54" s="4" customFormat="1" ht="15" customHeight="1">
      <c r="B75" s="2"/>
      <c r="D75" s="12"/>
      <c r="I75" s="2"/>
      <c r="J75" s="2"/>
      <c r="K75" s="5"/>
      <c r="L75" s="5"/>
      <c r="O75" s="3"/>
      <c r="P75" s="44"/>
      <c r="Q75" s="2"/>
      <c r="W75" s="41"/>
      <c r="X75" s="41"/>
      <c r="AC75" s="2"/>
      <c r="AE75" s="3"/>
      <c r="AF75" s="2"/>
      <c r="AH75" s="3"/>
      <c r="AI75" s="2"/>
      <c r="AJ75" s="2"/>
      <c r="AK75" s="2"/>
      <c r="AL75" s="2"/>
      <c r="AM75" s="2"/>
      <c r="BB75" s="3"/>
    </row>
    <row r="76" spans="2:54" s="4" customFormat="1" ht="15" customHeight="1">
      <c r="B76" s="2"/>
      <c r="D76" s="13"/>
      <c r="F76" s="5"/>
      <c r="J76" s="2"/>
      <c r="K76" s="5"/>
      <c r="L76" s="5"/>
      <c r="O76" s="3"/>
      <c r="P76" s="44"/>
      <c r="W76" s="41"/>
      <c r="X76" s="41"/>
      <c r="AC76" s="2"/>
      <c r="AE76" s="3"/>
      <c r="AF76" s="2"/>
      <c r="AH76" s="3"/>
      <c r="AI76" s="2"/>
      <c r="AJ76" s="2"/>
      <c r="AK76" s="2"/>
      <c r="AL76" s="2"/>
      <c r="AM76" s="2"/>
      <c r="BB76" s="3"/>
    </row>
    <row r="77" spans="2:54" s="4" customFormat="1" ht="15" customHeight="1">
      <c r="B77" s="2"/>
      <c r="D77" s="13"/>
      <c r="F77" s="5"/>
      <c r="J77" s="2"/>
      <c r="K77" s="5"/>
      <c r="L77" s="5"/>
      <c r="O77" s="3"/>
      <c r="P77" s="44"/>
      <c r="W77" s="41"/>
      <c r="X77" s="41"/>
      <c r="AC77" s="2"/>
      <c r="AE77" s="3"/>
      <c r="AF77" s="2"/>
      <c r="AH77" s="3"/>
      <c r="AI77" s="2"/>
      <c r="AJ77" s="2"/>
      <c r="AK77" s="2"/>
      <c r="AL77" s="2"/>
      <c r="AM77" s="2"/>
      <c r="BB77" s="3"/>
    </row>
    <row r="78" spans="2:54" s="4" customFormat="1" ht="15" customHeight="1">
      <c r="B78" s="2"/>
      <c r="D78" s="13"/>
      <c r="J78" s="2"/>
      <c r="K78" s="5"/>
      <c r="L78" s="5"/>
      <c r="O78" s="3"/>
      <c r="P78" s="44"/>
      <c r="W78" s="41"/>
      <c r="X78" s="41"/>
      <c r="AC78" s="2"/>
      <c r="AE78" s="3"/>
      <c r="AF78" s="2"/>
      <c r="AH78" s="3"/>
      <c r="AI78" s="2"/>
      <c r="AJ78" s="2"/>
      <c r="AK78" s="2"/>
      <c r="AL78" s="2"/>
      <c r="AM78" s="2"/>
      <c r="BB78" s="3"/>
    </row>
    <row r="79" spans="2:54" s="4" customFormat="1" ht="15" customHeight="1">
      <c r="B79" s="2"/>
      <c r="D79" s="13"/>
      <c r="J79" s="2"/>
      <c r="K79" s="5"/>
      <c r="L79" s="5"/>
      <c r="O79" s="3"/>
      <c r="P79" s="44"/>
      <c r="W79" s="41"/>
      <c r="X79" s="41"/>
      <c r="AC79" s="2"/>
      <c r="AE79" s="3"/>
      <c r="AF79" s="2"/>
      <c r="AH79" s="3"/>
      <c r="AI79" s="2"/>
      <c r="AJ79" s="2"/>
      <c r="AK79" s="2"/>
      <c r="AL79" s="2"/>
      <c r="AM79" s="2"/>
      <c r="BB79" s="3"/>
    </row>
    <row r="80" spans="2:54" s="4" customFormat="1" ht="15" customHeight="1">
      <c r="B80" s="2"/>
      <c r="D80" s="13"/>
      <c r="F80" s="3"/>
      <c r="G80" s="2"/>
      <c r="J80" s="2"/>
      <c r="K80" s="5"/>
      <c r="L80" s="5"/>
      <c r="O80" s="3"/>
      <c r="P80" s="44"/>
      <c r="W80" s="41"/>
      <c r="X80" s="41"/>
      <c r="AC80" s="2"/>
      <c r="AE80" s="3"/>
      <c r="AF80" s="2"/>
      <c r="AH80" s="3"/>
      <c r="AI80" s="2"/>
      <c r="AJ80" s="2"/>
      <c r="AK80" s="2"/>
      <c r="AL80" s="2"/>
      <c r="AM80" s="2"/>
      <c r="BB80" s="3"/>
    </row>
    <row r="81" spans="2:54" s="4" customFormat="1" ht="15" customHeight="1">
      <c r="B81" s="2"/>
      <c r="D81" s="13"/>
      <c r="F81" s="3"/>
      <c r="G81" s="2"/>
      <c r="J81" s="2"/>
      <c r="K81" s="5"/>
      <c r="L81" s="5"/>
      <c r="O81" s="3"/>
      <c r="P81" s="44"/>
      <c r="W81" s="41"/>
      <c r="X81" s="41"/>
      <c r="AC81" s="2"/>
      <c r="AE81" s="3"/>
      <c r="AF81" s="2"/>
      <c r="AH81" s="3"/>
      <c r="AI81" s="2"/>
      <c r="AJ81" s="2"/>
      <c r="AK81" s="2"/>
      <c r="AL81" s="2"/>
      <c r="AM81" s="2"/>
      <c r="BB81" s="3"/>
    </row>
    <row r="82" spans="2:54" s="4" customFormat="1" ht="15" customHeight="1">
      <c r="B82" s="2"/>
      <c r="D82" s="13"/>
      <c r="F82" s="3"/>
      <c r="G82" s="2"/>
      <c r="J82" s="2"/>
      <c r="K82" s="5"/>
      <c r="L82" s="5"/>
      <c r="O82" s="3"/>
      <c r="P82" s="44"/>
      <c r="W82" s="41"/>
      <c r="X82" s="41"/>
      <c r="AC82" s="2"/>
      <c r="AE82" s="3"/>
      <c r="AF82" s="2"/>
      <c r="AH82" s="3"/>
      <c r="AI82" s="2"/>
      <c r="AJ82" s="2"/>
      <c r="AK82" s="2"/>
      <c r="AL82" s="2"/>
      <c r="AM82" s="2"/>
      <c r="BB82" s="3"/>
    </row>
    <row r="83" spans="2:54" s="4" customFormat="1" ht="15" customHeight="1">
      <c r="B83" s="2"/>
      <c r="D83" s="13"/>
      <c r="F83" s="3"/>
      <c r="G83" s="2"/>
      <c r="J83" s="2"/>
      <c r="K83" s="5"/>
      <c r="L83" s="5"/>
      <c r="O83" s="3"/>
      <c r="P83" s="44"/>
      <c r="W83" s="41"/>
      <c r="X83" s="41"/>
      <c r="AC83" s="2"/>
      <c r="AE83" s="3"/>
      <c r="AF83" s="2"/>
      <c r="AH83" s="3"/>
      <c r="AI83" s="2"/>
      <c r="AJ83" s="2"/>
      <c r="AK83" s="2"/>
      <c r="AL83" s="2"/>
      <c r="AM83" s="2"/>
      <c r="BB83" s="3"/>
    </row>
    <row r="84" spans="2:54" s="4" customFormat="1" ht="15" customHeight="1">
      <c r="B84" s="2"/>
      <c r="D84" s="13"/>
      <c r="F84" s="3"/>
      <c r="G84" s="2"/>
      <c r="J84" s="2"/>
      <c r="K84" s="5"/>
      <c r="L84" s="5"/>
      <c r="O84" s="3"/>
      <c r="P84" s="44"/>
      <c r="W84" s="41"/>
      <c r="X84" s="41"/>
      <c r="AC84" s="2"/>
      <c r="AE84" s="3"/>
      <c r="AF84" s="2"/>
      <c r="AH84" s="3"/>
      <c r="AI84" s="2"/>
      <c r="AJ84" s="2"/>
      <c r="AK84" s="2"/>
      <c r="AL84" s="2"/>
      <c r="AM84" s="2"/>
      <c r="BB84" s="3"/>
    </row>
    <row r="85" spans="2:54" s="4" customFormat="1" ht="15" customHeight="1">
      <c r="B85" s="2"/>
      <c r="D85" s="13"/>
      <c r="F85" s="3"/>
      <c r="G85" s="2"/>
      <c r="J85" s="2"/>
      <c r="K85" s="5"/>
      <c r="L85" s="5"/>
      <c r="O85" s="3"/>
      <c r="P85" s="44"/>
      <c r="W85" s="41"/>
      <c r="X85" s="41"/>
      <c r="AC85" s="2"/>
      <c r="AE85" s="3"/>
      <c r="AF85" s="2"/>
      <c r="AH85" s="3"/>
      <c r="AI85" s="2"/>
      <c r="AJ85" s="2"/>
      <c r="AK85" s="2"/>
      <c r="AL85" s="2"/>
      <c r="AM85" s="2"/>
      <c r="BB85" s="3"/>
    </row>
    <row r="86" spans="2:54" s="4" customFormat="1" ht="15" customHeight="1">
      <c r="B86" s="2"/>
      <c r="D86" s="13"/>
      <c r="F86" s="3"/>
      <c r="G86" s="2"/>
      <c r="J86" s="2"/>
      <c r="K86" s="5"/>
      <c r="L86" s="5"/>
      <c r="O86" s="3"/>
      <c r="P86" s="44"/>
      <c r="W86" s="41"/>
      <c r="X86" s="41"/>
      <c r="AC86" s="2"/>
      <c r="AE86" s="3"/>
      <c r="AF86" s="2"/>
      <c r="AH86" s="3"/>
      <c r="AI86" s="2"/>
      <c r="AJ86" s="2"/>
      <c r="AK86" s="2"/>
      <c r="AL86" s="2"/>
      <c r="AM86" s="2"/>
      <c r="BB86" s="3"/>
    </row>
    <row r="87" spans="2:54" s="4" customFormat="1" ht="15" customHeight="1">
      <c r="B87" s="2"/>
      <c r="D87" s="13"/>
      <c r="F87" s="3"/>
      <c r="G87" s="2"/>
      <c r="J87" s="2"/>
      <c r="K87" s="5"/>
      <c r="L87" s="5"/>
      <c r="O87" s="3"/>
      <c r="P87" s="44"/>
      <c r="W87" s="41"/>
      <c r="X87" s="41"/>
      <c r="AC87" s="2"/>
      <c r="AE87" s="3"/>
      <c r="AF87" s="2"/>
      <c r="AH87" s="3"/>
      <c r="AI87" s="2"/>
      <c r="AJ87" s="2"/>
      <c r="AK87" s="2"/>
      <c r="AL87" s="2"/>
      <c r="AM87" s="2"/>
      <c r="BB87" s="3"/>
    </row>
    <row r="88" spans="2:54" s="4" customFormat="1" ht="15" customHeight="1">
      <c r="B88" s="2"/>
      <c r="D88" s="13"/>
      <c r="F88" s="3"/>
      <c r="G88" s="2"/>
      <c r="J88" s="2"/>
      <c r="K88" s="5"/>
      <c r="L88" s="5"/>
      <c r="O88" s="3"/>
      <c r="P88" s="44"/>
      <c r="W88" s="41"/>
      <c r="X88" s="41"/>
      <c r="AC88" s="2"/>
      <c r="AE88" s="3"/>
      <c r="AF88" s="2"/>
      <c r="AH88" s="3"/>
      <c r="AI88" s="2"/>
      <c r="AJ88" s="2"/>
      <c r="AK88" s="2"/>
      <c r="AL88" s="2"/>
      <c r="AM88" s="2"/>
      <c r="BB88" s="3"/>
    </row>
    <row r="89" spans="2:54" s="4" customFormat="1" ht="15" customHeight="1">
      <c r="B89" s="2"/>
      <c r="D89" s="13"/>
      <c r="F89" s="3"/>
      <c r="G89" s="2"/>
      <c r="J89" s="2"/>
      <c r="K89" s="5"/>
      <c r="L89" s="5"/>
      <c r="O89" s="3"/>
      <c r="P89" s="44"/>
      <c r="W89" s="41"/>
      <c r="X89" s="41"/>
      <c r="AC89" s="2"/>
      <c r="AE89" s="3"/>
      <c r="AF89" s="2"/>
      <c r="AH89" s="3"/>
      <c r="AI89" s="2"/>
      <c r="AJ89" s="2"/>
      <c r="AK89" s="2"/>
      <c r="AL89" s="2"/>
      <c r="AM89" s="2"/>
      <c r="BB89" s="3"/>
    </row>
    <row r="90" spans="2:54" s="4" customFormat="1" ht="15" customHeight="1">
      <c r="B90" s="2"/>
      <c r="D90" s="13"/>
      <c r="F90" s="3"/>
      <c r="G90" s="2"/>
      <c r="J90" s="2"/>
      <c r="K90" s="5"/>
      <c r="L90" s="5"/>
      <c r="O90" s="3"/>
      <c r="P90" s="44"/>
      <c r="W90" s="41"/>
      <c r="X90" s="41"/>
      <c r="AC90" s="2"/>
      <c r="AE90" s="3"/>
      <c r="AF90" s="2"/>
      <c r="AH90" s="3"/>
      <c r="AI90" s="2"/>
      <c r="AJ90" s="2"/>
      <c r="AK90" s="2"/>
      <c r="AL90" s="2"/>
      <c r="AM90" s="2"/>
      <c r="BB90" s="3"/>
    </row>
    <row r="91" spans="2:54" s="4" customFormat="1" ht="15" customHeight="1">
      <c r="B91" s="2"/>
      <c r="D91" s="13"/>
      <c r="F91" s="3"/>
      <c r="G91" s="2"/>
      <c r="J91" s="2"/>
      <c r="K91" s="5"/>
      <c r="L91" s="5"/>
      <c r="O91" s="3"/>
      <c r="P91" s="44"/>
      <c r="W91" s="41"/>
      <c r="X91" s="41"/>
      <c r="AC91" s="2"/>
      <c r="AE91" s="3"/>
      <c r="AF91" s="2"/>
      <c r="AH91" s="3"/>
      <c r="AI91" s="2"/>
      <c r="AJ91" s="2"/>
      <c r="AK91" s="2"/>
      <c r="AL91" s="2"/>
      <c r="AM91" s="2"/>
      <c r="BB91" s="3"/>
    </row>
    <row r="92" spans="2:54" s="4" customFormat="1" ht="15" customHeight="1">
      <c r="B92" s="2"/>
      <c r="D92" s="13"/>
      <c r="F92" s="3"/>
      <c r="G92" s="2"/>
      <c r="J92" s="2"/>
      <c r="K92" s="5"/>
      <c r="L92" s="5"/>
      <c r="O92" s="3"/>
      <c r="P92" s="44"/>
      <c r="W92" s="41"/>
      <c r="X92" s="41"/>
      <c r="AC92" s="2"/>
      <c r="AE92" s="3"/>
      <c r="AF92" s="2"/>
      <c r="AH92" s="3"/>
      <c r="AI92" s="2"/>
      <c r="AJ92" s="2"/>
      <c r="AK92" s="2"/>
      <c r="AL92" s="2"/>
      <c r="AM92" s="2"/>
      <c r="BB92" s="3"/>
    </row>
    <row r="93" spans="2:54" s="4" customFormat="1" ht="15" customHeight="1">
      <c r="B93" s="2"/>
      <c r="D93" s="13"/>
      <c r="F93" s="3"/>
      <c r="G93" s="2"/>
      <c r="J93" s="2"/>
      <c r="K93" s="5"/>
      <c r="L93" s="5"/>
      <c r="O93" s="3"/>
      <c r="P93" s="44"/>
      <c r="W93" s="41"/>
      <c r="X93" s="41"/>
      <c r="AC93" s="2"/>
      <c r="AE93" s="3"/>
      <c r="AF93" s="2"/>
      <c r="AH93" s="3"/>
      <c r="AI93" s="2"/>
      <c r="AJ93" s="2"/>
      <c r="AK93" s="2"/>
      <c r="AL93" s="2"/>
      <c r="AM93" s="2"/>
      <c r="BB93" s="3"/>
    </row>
    <row r="94" spans="2:54" s="4" customFormat="1" ht="15" customHeight="1">
      <c r="B94" s="2"/>
      <c r="D94" s="13"/>
      <c r="F94" s="3"/>
      <c r="G94" s="2"/>
      <c r="J94" s="2"/>
      <c r="K94" s="5"/>
      <c r="L94" s="5"/>
      <c r="O94" s="3"/>
      <c r="P94" s="44"/>
      <c r="W94" s="41"/>
      <c r="X94" s="41"/>
      <c r="AC94" s="2"/>
      <c r="AE94" s="3"/>
      <c r="AF94" s="2"/>
      <c r="AH94" s="3"/>
      <c r="AI94" s="2"/>
      <c r="AJ94" s="2"/>
      <c r="AK94" s="2"/>
      <c r="AL94" s="2"/>
      <c r="AM94" s="2"/>
      <c r="BB94" s="3"/>
    </row>
    <row r="95" spans="2:54" s="4" customFormat="1" ht="15" customHeight="1">
      <c r="B95" s="2"/>
      <c r="D95" s="13"/>
      <c r="F95" s="3"/>
      <c r="G95" s="2"/>
      <c r="J95" s="2"/>
      <c r="K95" s="5"/>
      <c r="L95" s="5"/>
      <c r="O95" s="3"/>
      <c r="P95" s="44"/>
      <c r="W95" s="41"/>
      <c r="X95" s="41"/>
      <c r="AC95" s="2"/>
      <c r="AE95" s="3"/>
      <c r="AF95" s="2"/>
      <c r="AH95" s="3"/>
      <c r="AI95" s="2"/>
      <c r="AJ95" s="2"/>
      <c r="AK95" s="2"/>
      <c r="AL95" s="2"/>
      <c r="AM95" s="2"/>
      <c r="BB95" s="3"/>
    </row>
    <row r="96" spans="2:54" s="4" customFormat="1" ht="15" customHeight="1">
      <c r="B96" s="2"/>
      <c r="D96" s="13"/>
      <c r="F96" s="3"/>
      <c r="G96" s="2"/>
      <c r="J96" s="2"/>
      <c r="K96" s="5"/>
      <c r="L96" s="5"/>
      <c r="O96" s="3"/>
      <c r="P96" s="44"/>
      <c r="W96" s="41"/>
      <c r="X96" s="41"/>
      <c r="AC96" s="2"/>
      <c r="AE96" s="3"/>
      <c r="AF96" s="2"/>
      <c r="AH96" s="3"/>
      <c r="AI96" s="2"/>
      <c r="AJ96" s="2"/>
      <c r="AK96" s="2"/>
      <c r="AL96" s="2"/>
      <c r="AM96" s="2"/>
      <c r="BB96" s="3"/>
    </row>
    <row r="97" spans="2:54" s="4" customFormat="1" ht="15" customHeight="1">
      <c r="B97" s="2"/>
      <c r="D97" s="13"/>
      <c r="F97" s="3"/>
      <c r="G97" s="2"/>
      <c r="J97" s="2"/>
      <c r="K97" s="5"/>
      <c r="L97" s="5"/>
      <c r="O97" s="3"/>
      <c r="P97" s="44"/>
      <c r="W97" s="41"/>
      <c r="X97" s="41"/>
      <c r="AC97" s="2"/>
      <c r="AE97" s="3"/>
      <c r="AF97" s="2"/>
      <c r="AH97" s="3"/>
      <c r="AI97" s="2"/>
      <c r="AJ97" s="2"/>
      <c r="AK97" s="2"/>
      <c r="AL97" s="2"/>
      <c r="AM97" s="2"/>
      <c r="BB97" s="3"/>
    </row>
    <row r="98" spans="2:54" s="4" customFormat="1" ht="15" customHeight="1">
      <c r="B98" s="2"/>
      <c r="D98" s="13"/>
      <c r="F98" s="3"/>
      <c r="G98" s="2"/>
      <c r="J98" s="2"/>
      <c r="K98" s="5"/>
      <c r="L98" s="5"/>
      <c r="O98" s="3"/>
      <c r="P98" s="44"/>
      <c r="W98" s="41"/>
      <c r="X98" s="41"/>
      <c r="AC98" s="2"/>
      <c r="AE98" s="3"/>
      <c r="AF98" s="2"/>
      <c r="AH98" s="3"/>
      <c r="AI98" s="2"/>
      <c r="AJ98" s="2"/>
      <c r="AK98" s="2"/>
      <c r="AL98" s="2"/>
      <c r="AM98" s="2"/>
      <c r="BB98" s="3"/>
    </row>
    <row r="99" spans="2:54" s="4" customFormat="1" ht="15" customHeight="1">
      <c r="B99" s="2"/>
      <c r="D99" s="13"/>
      <c r="F99" s="3"/>
      <c r="G99" s="2"/>
      <c r="J99" s="2"/>
      <c r="K99" s="5"/>
      <c r="L99" s="5"/>
      <c r="O99" s="3"/>
      <c r="P99" s="44"/>
      <c r="W99" s="41"/>
      <c r="X99" s="41"/>
      <c r="AE99" s="3"/>
      <c r="AH99" s="3"/>
      <c r="BB99" s="3"/>
    </row>
    <row r="100" spans="2:54" s="4" customFormat="1" ht="15" customHeight="1">
      <c r="B100" s="2"/>
      <c r="D100" s="13"/>
      <c r="F100" s="3"/>
      <c r="G100" s="2"/>
      <c r="J100" s="2"/>
      <c r="K100" s="5"/>
      <c r="L100" s="5"/>
      <c r="O100" s="3"/>
      <c r="P100" s="44"/>
      <c r="W100" s="41"/>
      <c r="X100" s="41"/>
      <c r="AE100" s="3"/>
      <c r="AH100" s="3"/>
      <c r="BB100" s="3"/>
    </row>
    <row r="101" spans="2:54" s="4" customFormat="1" ht="15" customHeight="1">
      <c r="B101" s="2"/>
      <c r="D101" s="13"/>
      <c r="F101" s="3"/>
      <c r="G101" s="2"/>
      <c r="J101" s="2"/>
      <c r="K101" s="5"/>
      <c r="L101" s="5"/>
      <c r="O101" s="3"/>
      <c r="P101" s="44"/>
      <c r="W101" s="41"/>
      <c r="X101" s="41"/>
      <c r="AE101" s="3"/>
      <c r="AH101" s="3"/>
      <c r="BB101" s="3"/>
    </row>
    <row r="102" spans="2:54" s="4" customFormat="1" ht="15" customHeight="1">
      <c r="B102" s="2"/>
      <c r="D102" s="13"/>
      <c r="F102" s="3"/>
      <c r="G102" s="2"/>
      <c r="J102" s="2"/>
      <c r="K102" s="5"/>
      <c r="L102" s="5"/>
      <c r="O102" s="3"/>
      <c r="P102" s="44"/>
      <c r="W102" s="41"/>
      <c r="X102" s="41"/>
      <c r="AE102" s="3"/>
      <c r="AH102" s="3"/>
      <c r="BB102" s="3"/>
    </row>
    <row r="103" spans="2:54" s="4" customFormat="1" ht="15" customHeight="1">
      <c r="B103" s="2"/>
      <c r="D103" s="13"/>
      <c r="F103" s="3"/>
      <c r="G103" s="2"/>
      <c r="J103" s="2"/>
      <c r="K103" s="5"/>
      <c r="L103" s="5"/>
      <c r="O103" s="3"/>
      <c r="P103" s="44"/>
      <c r="W103" s="41"/>
      <c r="X103" s="41"/>
      <c r="AE103" s="3"/>
      <c r="AH103" s="3"/>
      <c r="BB103" s="3"/>
    </row>
    <row r="104" spans="2:54" s="4" customFormat="1" ht="15" customHeight="1">
      <c r="B104" s="2"/>
      <c r="D104" s="13"/>
      <c r="F104" s="3"/>
      <c r="G104" s="2"/>
      <c r="J104" s="2"/>
      <c r="K104" s="5"/>
      <c r="L104" s="5"/>
      <c r="O104" s="3"/>
      <c r="P104" s="44"/>
      <c r="W104" s="41"/>
      <c r="X104" s="41"/>
      <c r="AE104" s="3"/>
      <c r="AH104" s="3"/>
      <c r="BB104" s="3"/>
    </row>
    <row r="105" spans="2:54" s="4" customFormat="1" ht="15" customHeight="1">
      <c r="B105" s="2"/>
      <c r="D105" s="13"/>
      <c r="F105" s="3"/>
      <c r="G105" s="2"/>
      <c r="J105" s="2"/>
      <c r="K105" s="5"/>
      <c r="L105" s="5"/>
      <c r="O105" s="3"/>
      <c r="P105" s="44"/>
      <c r="W105" s="41"/>
      <c r="X105" s="41"/>
      <c r="AE105" s="3"/>
      <c r="AH105" s="3"/>
      <c r="BB105" s="3"/>
    </row>
    <row r="106" spans="2:54" s="4" customFormat="1" ht="15" customHeight="1">
      <c r="B106" s="2"/>
      <c r="D106" s="13"/>
      <c r="F106" s="3"/>
      <c r="G106" s="2"/>
      <c r="J106" s="2"/>
      <c r="K106" s="5"/>
      <c r="L106" s="5"/>
      <c r="O106" s="3"/>
      <c r="P106" s="44"/>
      <c r="W106" s="41"/>
      <c r="X106" s="41"/>
      <c r="AE106" s="3"/>
      <c r="AH106" s="3"/>
      <c r="BB106" s="3"/>
    </row>
    <row r="107" spans="2:54" s="4" customFormat="1" ht="15" customHeight="1">
      <c r="B107" s="2"/>
      <c r="D107" s="13"/>
      <c r="F107" s="3"/>
      <c r="G107" s="2"/>
      <c r="J107" s="2"/>
      <c r="K107" s="5"/>
      <c r="L107" s="5"/>
      <c r="O107" s="3"/>
      <c r="P107" s="44"/>
      <c r="W107" s="41"/>
      <c r="X107" s="41"/>
      <c r="AE107" s="3"/>
      <c r="AH107" s="3"/>
      <c r="BB107" s="3"/>
    </row>
    <row r="108" spans="2:54" s="4" customFormat="1" ht="15" customHeight="1">
      <c r="B108" s="2"/>
      <c r="D108" s="13"/>
      <c r="F108" s="3"/>
      <c r="G108" s="2"/>
      <c r="J108" s="2"/>
      <c r="K108" s="5"/>
      <c r="L108" s="5"/>
      <c r="O108" s="3"/>
      <c r="P108" s="44"/>
      <c r="W108" s="41"/>
      <c r="X108" s="41"/>
      <c r="AE108" s="3"/>
      <c r="AH108" s="3"/>
      <c r="BB108" s="3"/>
    </row>
    <row r="109" spans="2:54" s="4" customFormat="1" ht="15" customHeight="1">
      <c r="B109" s="2"/>
      <c r="D109" s="13"/>
      <c r="F109" s="3"/>
      <c r="G109" s="2"/>
      <c r="J109" s="2"/>
      <c r="K109" s="5"/>
      <c r="L109" s="5"/>
      <c r="O109" s="3"/>
      <c r="P109" s="44"/>
      <c r="W109" s="41"/>
      <c r="X109" s="41"/>
      <c r="AE109" s="3"/>
      <c r="AH109" s="3"/>
      <c r="BB109" s="3"/>
    </row>
    <row r="110" spans="2:54" s="4" customFormat="1" ht="15" customHeight="1">
      <c r="B110" s="2"/>
      <c r="D110" s="13"/>
      <c r="F110" s="3"/>
      <c r="G110" s="2"/>
      <c r="J110" s="2"/>
      <c r="K110" s="5"/>
      <c r="L110" s="5"/>
      <c r="O110" s="3"/>
      <c r="P110" s="44"/>
      <c r="W110" s="41"/>
      <c r="X110" s="41"/>
      <c r="AE110" s="3"/>
      <c r="AH110" s="3"/>
      <c r="BB110" s="3"/>
    </row>
    <row r="111" spans="2:54" s="4" customFormat="1" ht="15" customHeight="1">
      <c r="B111" s="2"/>
      <c r="D111" s="13"/>
      <c r="F111" s="3"/>
      <c r="G111" s="2"/>
      <c r="J111" s="2"/>
      <c r="K111" s="5"/>
      <c r="L111" s="5"/>
      <c r="O111" s="3"/>
      <c r="P111" s="44"/>
      <c r="W111" s="41"/>
      <c r="X111" s="41"/>
      <c r="AE111" s="3"/>
      <c r="AH111" s="3"/>
      <c r="BB111" s="3"/>
    </row>
    <row r="112" spans="2:54" s="4" customFormat="1" ht="15" customHeight="1">
      <c r="B112" s="2"/>
      <c r="D112" s="13"/>
      <c r="F112" s="3"/>
      <c r="G112" s="2"/>
      <c r="J112" s="2"/>
      <c r="K112" s="5"/>
      <c r="L112" s="5"/>
      <c r="O112" s="3"/>
      <c r="P112" s="44"/>
      <c r="W112" s="41"/>
      <c r="X112" s="41"/>
      <c r="AE112" s="3"/>
      <c r="AH112" s="3"/>
      <c r="BB112" s="3"/>
    </row>
    <row r="113" spans="2:54" s="4" customFormat="1" ht="15" customHeight="1">
      <c r="B113" s="2"/>
      <c r="D113" s="13"/>
      <c r="F113" s="3"/>
      <c r="G113" s="2"/>
      <c r="J113" s="2"/>
      <c r="K113" s="5"/>
      <c r="L113" s="5"/>
      <c r="O113" s="3"/>
      <c r="P113" s="44"/>
      <c r="W113" s="41"/>
      <c r="X113" s="41"/>
      <c r="AE113" s="3"/>
      <c r="AH113" s="3"/>
      <c r="BB113" s="3"/>
    </row>
    <row r="114" spans="2:54" s="4" customFormat="1" ht="15" customHeight="1">
      <c r="B114" s="2"/>
      <c r="D114" s="13"/>
      <c r="F114" s="3"/>
      <c r="G114" s="2"/>
      <c r="J114" s="2"/>
      <c r="K114" s="5"/>
      <c r="L114" s="5"/>
      <c r="O114" s="3"/>
      <c r="P114" s="44"/>
      <c r="W114" s="41"/>
      <c r="X114" s="41"/>
      <c r="AE114" s="3"/>
      <c r="AH114" s="3"/>
      <c r="BB114" s="3"/>
    </row>
    <row r="115" spans="2:54" s="4" customFormat="1" ht="15" customHeight="1">
      <c r="B115" s="2"/>
      <c r="D115" s="13"/>
      <c r="F115" s="3"/>
      <c r="G115" s="2"/>
      <c r="J115" s="2"/>
      <c r="K115" s="5"/>
      <c r="L115" s="5"/>
      <c r="O115" s="3"/>
      <c r="P115" s="44"/>
      <c r="W115" s="41"/>
      <c r="X115" s="41"/>
      <c r="AE115" s="3"/>
      <c r="AH115" s="3"/>
      <c r="BB115" s="3"/>
    </row>
    <row r="116" spans="2:54" s="4" customFormat="1" ht="15" customHeight="1">
      <c r="B116" s="2"/>
      <c r="D116" s="13"/>
      <c r="F116" s="3"/>
      <c r="G116" s="2"/>
      <c r="J116" s="2"/>
      <c r="K116" s="5"/>
      <c r="L116" s="5"/>
      <c r="O116" s="3"/>
      <c r="P116" s="44"/>
      <c r="W116" s="41"/>
      <c r="X116" s="41"/>
      <c r="AE116" s="3"/>
      <c r="AH116" s="3"/>
      <c r="BB116" s="3"/>
    </row>
    <row r="117" spans="2:54" s="4" customFormat="1" ht="15" customHeight="1">
      <c r="B117" s="2"/>
      <c r="D117" s="13"/>
      <c r="F117" s="3"/>
      <c r="G117" s="2"/>
      <c r="J117" s="2"/>
      <c r="K117" s="5"/>
      <c r="L117" s="5"/>
      <c r="O117" s="3"/>
      <c r="P117" s="44"/>
      <c r="W117" s="41"/>
      <c r="X117" s="41"/>
      <c r="AE117" s="3"/>
      <c r="AH117" s="3"/>
      <c r="BB117" s="3"/>
    </row>
    <row r="118" spans="2:54" s="4" customFormat="1" ht="15" customHeight="1">
      <c r="B118" s="2"/>
      <c r="D118" s="13"/>
      <c r="F118" s="3"/>
      <c r="G118" s="2"/>
      <c r="J118" s="2"/>
      <c r="K118" s="5"/>
      <c r="L118" s="5"/>
      <c r="O118" s="3"/>
      <c r="P118" s="44"/>
      <c r="W118" s="41"/>
      <c r="X118" s="41"/>
      <c r="AE118" s="3"/>
      <c r="AH118" s="3"/>
      <c r="BB118" s="3"/>
    </row>
    <row r="119" spans="2:54" s="4" customFormat="1" ht="15" customHeight="1">
      <c r="B119" s="2"/>
      <c r="D119" s="13"/>
      <c r="F119" s="3"/>
      <c r="G119" s="2"/>
      <c r="J119" s="2"/>
      <c r="K119" s="5"/>
      <c r="L119" s="5"/>
      <c r="O119" s="3"/>
      <c r="P119" s="44"/>
      <c r="W119" s="41"/>
      <c r="X119" s="41"/>
      <c r="AE119" s="3"/>
      <c r="AH119" s="3"/>
      <c r="BB119" s="3"/>
    </row>
    <row r="120" spans="2:54" s="4" customFormat="1" ht="15" customHeight="1">
      <c r="B120" s="2"/>
      <c r="D120" s="13"/>
      <c r="F120" s="3"/>
      <c r="G120" s="2"/>
      <c r="J120" s="2"/>
      <c r="K120" s="5"/>
      <c r="L120" s="5"/>
      <c r="O120" s="3"/>
      <c r="P120" s="44"/>
      <c r="W120" s="41"/>
      <c r="X120" s="41"/>
      <c r="AE120" s="3"/>
      <c r="AH120" s="3"/>
      <c r="BB120" s="3"/>
    </row>
    <row r="121" spans="2:54" s="4" customFormat="1" ht="15" customHeight="1">
      <c r="B121" s="2"/>
      <c r="D121" s="13"/>
      <c r="F121" s="3"/>
      <c r="G121" s="2"/>
      <c r="J121" s="2"/>
      <c r="K121" s="5"/>
      <c r="L121" s="5"/>
      <c r="O121" s="3"/>
      <c r="P121" s="44"/>
      <c r="W121" s="41"/>
      <c r="X121" s="41"/>
      <c r="AE121" s="3"/>
      <c r="AH121" s="3"/>
      <c r="BB121" s="3"/>
    </row>
    <row r="122" spans="2:54" s="4" customFormat="1" ht="15" customHeight="1">
      <c r="B122" s="2"/>
      <c r="D122" s="13"/>
      <c r="F122" s="3"/>
      <c r="G122" s="2"/>
      <c r="J122" s="2"/>
      <c r="K122" s="5"/>
      <c r="L122" s="5"/>
      <c r="O122" s="3"/>
      <c r="P122" s="44"/>
      <c r="W122" s="41"/>
      <c r="X122" s="41"/>
      <c r="AE122" s="3"/>
      <c r="AH122" s="3"/>
      <c r="BB122" s="3"/>
    </row>
    <row r="123" spans="2:54" s="4" customFormat="1" ht="15" customHeight="1">
      <c r="B123" s="2"/>
      <c r="D123" s="13"/>
      <c r="F123" s="3"/>
      <c r="G123" s="2"/>
      <c r="J123" s="2"/>
      <c r="K123" s="5"/>
      <c r="L123" s="5"/>
      <c r="O123" s="3"/>
      <c r="P123" s="44"/>
      <c r="W123" s="41"/>
      <c r="X123" s="41"/>
      <c r="AE123" s="3"/>
      <c r="AH123" s="3"/>
      <c r="BB123" s="3"/>
    </row>
    <row r="124" spans="2:54" s="4" customFormat="1" ht="15" customHeight="1">
      <c r="B124" s="2"/>
      <c r="D124" s="13"/>
      <c r="F124" s="3"/>
      <c r="G124" s="2"/>
      <c r="J124" s="2"/>
      <c r="K124" s="5"/>
      <c r="L124" s="5"/>
      <c r="O124" s="3"/>
      <c r="P124" s="44"/>
      <c r="W124" s="41"/>
      <c r="X124" s="41"/>
      <c r="AE124" s="3"/>
      <c r="AH124" s="3"/>
      <c r="BB124" s="3"/>
    </row>
    <row r="125" spans="2:54" s="4" customFormat="1" ht="15" customHeight="1">
      <c r="B125" s="2"/>
      <c r="D125" s="13"/>
      <c r="F125" s="3"/>
      <c r="G125" s="2"/>
      <c r="J125" s="2"/>
      <c r="K125" s="5"/>
      <c r="L125" s="5"/>
      <c r="O125" s="3"/>
      <c r="P125" s="44"/>
      <c r="W125" s="41"/>
      <c r="X125" s="41"/>
      <c r="AE125" s="3"/>
      <c r="AH125" s="3"/>
      <c r="BB125" s="3"/>
    </row>
    <row r="126" spans="2:54" s="4" customFormat="1" ht="15" customHeight="1">
      <c r="B126" s="2"/>
      <c r="D126" s="13"/>
      <c r="F126" s="3"/>
      <c r="G126" s="2"/>
      <c r="J126" s="2"/>
      <c r="K126" s="5"/>
      <c r="L126" s="5"/>
      <c r="O126" s="3"/>
      <c r="P126" s="44"/>
      <c r="W126" s="41"/>
      <c r="X126" s="41"/>
      <c r="AE126" s="3"/>
      <c r="AH126" s="3"/>
      <c r="BB126" s="3"/>
    </row>
    <row r="127" spans="2:54" s="4" customFormat="1" ht="15" customHeight="1">
      <c r="B127" s="2"/>
      <c r="D127" s="13"/>
      <c r="F127" s="3"/>
      <c r="G127" s="2"/>
      <c r="J127" s="2"/>
      <c r="K127" s="5"/>
      <c r="L127" s="5"/>
      <c r="O127" s="3"/>
      <c r="P127" s="44"/>
      <c r="W127" s="41"/>
      <c r="X127" s="41"/>
      <c r="AE127" s="3"/>
      <c r="AH127" s="3"/>
      <c r="BB127" s="3"/>
    </row>
    <row r="128" spans="2:54" s="4" customFormat="1" ht="15" customHeight="1">
      <c r="B128" s="2"/>
      <c r="D128" s="13"/>
      <c r="F128" s="3"/>
      <c r="G128" s="2"/>
      <c r="J128" s="2"/>
      <c r="K128" s="5"/>
      <c r="L128" s="5"/>
      <c r="O128" s="3"/>
      <c r="P128" s="44"/>
      <c r="W128" s="41"/>
      <c r="X128" s="41"/>
      <c r="AE128" s="3"/>
      <c r="AH128" s="3"/>
      <c r="BB128" s="3"/>
    </row>
    <row r="129" spans="2:54" s="4" customFormat="1" ht="15" customHeight="1">
      <c r="B129" s="2"/>
      <c r="D129" s="13"/>
      <c r="F129" s="3"/>
      <c r="G129" s="2"/>
      <c r="J129" s="2"/>
      <c r="K129" s="5"/>
      <c r="L129" s="5"/>
      <c r="O129" s="3"/>
      <c r="P129" s="44"/>
      <c r="W129" s="41"/>
      <c r="X129" s="41"/>
      <c r="AE129" s="3"/>
      <c r="AH129" s="3"/>
      <c r="BB129" s="3"/>
    </row>
    <row r="130" spans="2:54" s="4" customFormat="1" ht="15" customHeight="1">
      <c r="B130" s="2"/>
      <c r="D130" s="13"/>
      <c r="F130" s="3"/>
      <c r="G130" s="2"/>
      <c r="J130" s="2"/>
      <c r="K130" s="5"/>
      <c r="L130" s="5"/>
      <c r="O130" s="3"/>
      <c r="P130" s="44"/>
      <c r="W130" s="41"/>
      <c r="X130" s="41"/>
      <c r="AE130" s="3"/>
      <c r="AH130" s="3"/>
      <c r="BB130" s="3"/>
    </row>
    <row r="131" spans="2:54" s="4" customFormat="1" ht="15" customHeight="1">
      <c r="B131" s="2"/>
      <c r="C131" s="3"/>
      <c r="D131" s="13"/>
      <c r="F131" s="3"/>
      <c r="G131" s="2"/>
      <c r="J131" s="2"/>
      <c r="K131" s="5"/>
      <c r="L131" s="5"/>
      <c r="O131" s="3"/>
      <c r="P131" s="44"/>
      <c r="W131" s="41"/>
      <c r="X131" s="41"/>
      <c r="AE131" s="3"/>
      <c r="AH131" s="3"/>
      <c r="BB131" s="3"/>
    </row>
    <row r="132" spans="2:54" s="4" customFormat="1" ht="15" customHeight="1">
      <c r="B132" s="2"/>
      <c r="C132" s="3"/>
      <c r="D132" s="13"/>
      <c r="F132" s="3"/>
      <c r="G132" s="2"/>
      <c r="J132" s="2"/>
      <c r="K132" s="5"/>
      <c r="L132" s="5"/>
      <c r="O132" s="3"/>
      <c r="P132" s="44"/>
      <c r="W132" s="41"/>
      <c r="X132" s="41"/>
      <c r="AE132" s="3"/>
      <c r="AH132" s="3"/>
      <c r="BB132" s="3"/>
    </row>
    <row r="133" spans="2:54" s="4" customFormat="1" ht="15" customHeight="1">
      <c r="B133" s="2"/>
      <c r="C133" s="3"/>
      <c r="D133" s="13"/>
      <c r="F133" s="3"/>
      <c r="G133" s="2"/>
      <c r="J133" s="2"/>
      <c r="K133" s="5"/>
      <c r="L133" s="5"/>
      <c r="O133" s="3"/>
      <c r="P133" s="44"/>
      <c r="W133" s="41"/>
      <c r="X133" s="41"/>
      <c r="AE133" s="3"/>
      <c r="AH133" s="3"/>
      <c r="BB133" s="3"/>
    </row>
    <row r="134" spans="2:54" s="4" customFormat="1" ht="15" customHeight="1">
      <c r="B134" s="2"/>
      <c r="C134" s="3"/>
      <c r="D134" s="13"/>
      <c r="F134" s="3"/>
      <c r="G134" s="2"/>
      <c r="J134" s="2"/>
      <c r="K134" s="5"/>
      <c r="L134" s="5"/>
      <c r="O134" s="3"/>
      <c r="P134" s="44"/>
      <c r="W134" s="41"/>
      <c r="X134" s="41"/>
      <c r="AE134" s="3"/>
      <c r="AH134" s="3"/>
      <c r="BB134" s="3"/>
    </row>
    <row r="135" spans="2:54" s="4" customFormat="1" ht="15" customHeight="1">
      <c r="B135" s="2"/>
      <c r="C135" s="3"/>
      <c r="D135" s="13"/>
      <c r="F135" s="3"/>
      <c r="G135" s="2"/>
      <c r="J135" s="2"/>
      <c r="K135" s="5"/>
      <c r="L135" s="5"/>
      <c r="O135" s="3"/>
      <c r="P135" s="44"/>
      <c r="W135" s="41"/>
      <c r="X135" s="41"/>
      <c r="AE135" s="3"/>
      <c r="AH135" s="3"/>
      <c r="BB135" s="3"/>
    </row>
    <row r="136" spans="2:54" s="4" customFormat="1" ht="15" customHeight="1">
      <c r="B136" s="2"/>
      <c r="C136" s="3"/>
      <c r="D136" s="13"/>
      <c r="F136" s="3"/>
      <c r="G136" s="2"/>
      <c r="J136" s="2"/>
      <c r="K136" s="5"/>
      <c r="L136" s="5"/>
      <c r="O136" s="3"/>
      <c r="P136" s="44"/>
      <c r="W136" s="41"/>
      <c r="X136" s="41"/>
      <c r="AE136" s="3"/>
      <c r="AH136" s="3"/>
      <c r="BB136" s="3"/>
    </row>
    <row r="137" spans="2:54" s="4" customFormat="1" ht="15" customHeight="1">
      <c r="B137" s="2"/>
      <c r="C137" s="3"/>
      <c r="D137" s="13"/>
      <c r="F137" s="3"/>
      <c r="G137" s="2"/>
      <c r="J137" s="2"/>
      <c r="K137" s="5"/>
      <c r="L137" s="5"/>
      <c r="O137" s="3"/>
      <c r="P137" s="44"/>
      <c r="W137" s="41"/>
      <c r="X137" s="41"/>
      <c r="AE137" s="3"/>
      <c r="AH137" s="3"/>
      <c r="BB137" s="3"/>
    </row>
    <row r="138" spans="2:54" s="4" customFormat="1" ht="15" customHeight="1">
      <c r="B138" s="2"/>
      <c r="C138" s="3"/>
      <c r="D138" s="13"/>
      <c r="F138" s="3"/>
      <c r="G138" s="2"/>
      <c r="J138" s="2"/>
      <c r="K138" s="5"/>
      <c r="L138" s="5"/>
      <c r="O138" s="3"/>
      <c r="P138" s="44"/>
      <c r="W138" s="41"/>
      <c r="X138" s="41"/>
      <c r="AE138" s="3"/>
      <c r="AH138" s="3"/>
      <c r="BB138" s="3"/>
    </row>
    <row r="139" spans="2:54" s="4" customFormat="1" ht="15" customHeight="1">
      <c r="B139" s="2"/>
      <c r="C139" s="3"/>
      <c r="D139" s="13"/>
      <c r="F139" s="3"/>
      <c r="G139" s="2"/>
      <c r="J139" s="2"/>
      <c r="K139" s="5"/>
      <c r="L139" s="5"/>
      <c r="O139" s="3"/>
      <c r="P139" s="44"/>
      <c r="W139" s="41"/>
      <c r="X139" s="41"/>
      <c r="AE139" s="3"/>
      <c r="AH139" s="3"/>
      <c r="BB139" s="3"/>
    </row>
    <row r="140" spans="2:54" s="4" customFormat="1" ht="15" customHeight="1">
      <c r="B140" s="2"/>
      <c r="C140" s="3"/>
      <c r="D140" s="13"/>
      <c r="F140" s="3"/>
      <c r="G140" s="2"/>
      <c r="J140" s="2"/>
      <c r="K140" s="5"/>
      <c r="L140" s="5"/>
      <c r="O140" s="3"/>
      <c r="P140" s="44"/>
      <c r="W140" s="41"/>
      <c r="X140" s="41"/>
      <c r="AE140" s="3"/>
      <c r="AH140" s="3"/>
      <c r="BB140" s="3"/>
    </row>
    <row r="141" spans="2:54" s="4" customFormat="1" ht="15" customHeight="1">
      <c r="B141" s="2"/>
      <c r="C141" s="3"/>
      <c r="D141" s="13"/>
      <c r="F141" s="3"/>
      <c r="G141" s="2"/>
      <c r="J141" s="2"/>
      <c r="K141" s="5"/>
      <c r="L141" s="5"/>
      <c r="O141" s="3"/>
      <c r="P141" s="44"/>
      <c r="W141" s="41"/>
      <c r="X141" s="41"/>
      <c r="AE141" s="3"/>
      <c r="AH141" s="3"/>
      <c r="BB141" s="3"/>
    </row>
    <row r="142" spans="2:54" s="4" customFormat="1" ht="15" customHeight="1">
      <c r="B142" s="2"/>
      <c r="C142" s="3"/>
      <c r="D142" s="13"/>
      <c r="F142" s="3"/>
      <c r="G142" s="2"/>
      <c r="J142" s="2"/>
      <c r="K142" s="5"/>
      <c r="L142" s="5"/>
      <c r="O142" s="3"/>
      <c r="P142" s="44"/>
      <c r="W142" s="41"/>
      <c r="X142" s="41"/>
      <c r="AE142" s="3"/>
      <c r="AH142" s="3"/>
      <c r="BB142" s="3"/>
    </row>
    <row r="143" spans="2:54" s="4" customFormat="1" ht="15" customHeight="1">
      <c r="B143" s="2"/>
      <c r="C143" s="3"/>
      <c r="D143" s="13"/>
      <c r="F143" s="3"/>
      <c r="G143" s="2"/>
      <c r="J143" s="2"/>
      <c r="K143" s="5"/>
      <c r="L143" s="5"/>
      <c r="O143" s="3"/>
      <c r="P143" s="44"/>
      <c r="W143" s="41"/>
      <c r="X143" s="41"/>
      <c r="AE143" s="3"/>
      <c r="AH143" s="3"/>
      <c r="BB143" s="3"/>
    </row>
    <row r="144" spans="2:54" s="4" customFormat="1" ht="15" customHeight="1">
      <c r="B144" s="2"/>
      <c r="C144" s="3"/>
      <c r="D144" s="13"/>
      <c r="F144" s="3"/>
      <c r="G144" s="2"/>
      <c r="J144" s="2"/>
      <c r="K144" s="5"/>
      <c r="L144" s="5"/>
      <c r="O144" s="3"/>
      <c r="P144" s="44"/>
      <c r="W144" s="41"/>
      <c r="X144" s="41"/>
      <c r="AE144" s="3"/>
      <c r="AH144" s="3"/>
      <c r="BB144" s="3"/>
    </row>
    <row r="145" spans="2:54" s="4" customFormat="1" ht="15" customHeight="1">
      <c r="B145" s="2"/>
      <c r="C145" s="3"/>
      <c r="D145" s="13"/>
      <c r="F145" s="3"/>
      <c r="G145" s="2"/>
      <c r="J145" s="2"/>
      <c r="K145" s="5"/>
      <c r="L145" s="5"/>
      <c r="O145" s="3"/>
      <c r="P145" s="44"/>
      <c r="W145" s="41"/>
      <c r="X145" s="41"/>
      <c r="AE145" s="3"/>
      <c r="AH145" s="3"/>
      <c r="BB145" s="3"/>
    </row>
    <row r="146" spans="2:54" s="4" customFormat="1" ht="15" customHeight="1">
      <c r="B146" s="2"/>
      <c r="C146" s="3"/>
      <c r="D146" s="13"/>
      <c r="F146" s="3"/>
      <c r="G146" s="2"/>
      <c r="J146" s="2"/>
      <c r="K146" s="5"/>
      <c r="L146" s="5"/>
      <c r="O146" s="3"/>
      <c r="P146" s="44"/>
      <c r="W146" s="41"/>
      <c r="X146" s="41"/>
      <c r="AE146" s="3"/>
      <c r="AH146" s="3"/>
      <c r="BB146" s="3"/>
    </row>
    <row r="147" spans="2:54" s="4" customFormat="1" ht="15" customHeight="1">
      <c r="B147" s="2"/>
      <c r="C147" s="3"/>
      <c r="D147" s="13"/>
      <c r="F147" s="3"/>
      <c r="G147" s="2"/>
      <c r="J147" s="2"/>
      <c r="K147" s="5"/>
      <c r="L147" s="5"/>
      <c r="O147" s="3"/>
      <c r="P147" s="44"/>
      <c r="W147" s="41"/>
      <c r="X147" s="41"/>
      <c r="AE147" s="3"/>
      <c r="AH147" s="3"/>
      <c r="BB147" s="3"/>
    </row>
    <row r="148" spans="2:54" s="4" customFormat="1" ht="15" customHeight="1">
      <c r="B148" s="2"/>
      <c r="C148" s="3"/>
      <c r="D148" s="13"/>
      <c r="F148" s="3"/>
      <c r="G148" s="2"/>
      <c r="J148" s="2"/>
      <c r="K148" s="5"/>
      <c r="L148" s="5"/>
      <c r="O148" s="3"/>
      <c r="P148" s="44"/>
      <c r="W148" s="41"/>
      <c r="X148" s="41"/>
      <c r="AE148" s="3"/>
      <c r="AH148" s="3"/>
      <c r="BB148" s="3"/>
    </row>
    <row r="149" spans="2:54" s="4" customFormat="1" ht="15" customHeight="1">
      <c r="B149" s="2"/>
      <c r="C149" s="3"/>
      <c r="D149" s="13"/>
      <c r="F149" s="3"/>
      <c r="G149" s="2"/>
      <c r="J149" s="2"/>
      <c r="K149" s="5"/>
      <c r="L149" s="5"/>
      <c r="O149" s="3"/>
      <c r="P149" s="44"/>
      <c r="W149" s="41"/>
      <c r="X149" s="41"/>
      <c r="AE149" s="3"/>
      <c r="AH149" s="3"/>
      <c r="BB149" s="3"/>
    </row>
    <row r="150" spans="2:54" s="4" customFormat="1" ht="15" customHeight="1">
      <c r="B150" s="2"/>
      <c r="C150" s="3"/>
      <c r="D150" s="13"/>
      <c r="F150" s="3"/>
      <c r="G150" s="2"/>
      <c r="J150" s="2"/>
      <c r="K150" s="5"/>
      <c r="L150" s="5"/>
      <c r="O150" s="3"/>
      <c r="P150" s="44"/>
      <c r="W150" s="41"/>
      <c r="X150" s="41"/>
      <c r="AE150" s="3"/>
      <c r="AH150" s="3"/>
      <c r="BB150" s="3"/>
    </row>
    <row r="151" spans="2:54" s="4" customFormat="1" ht="15" customHeight="1">
      <c r="B151" s="2"/>
      <c r="C151" s="3"/>
      <c r="D151" s="13"/>
      <c r="F151" s="3"/>
      <c r="G151" s="2"/>
      <c r="J151" s="2"/>
      <c r="K151" s="5"/>
      <c r="L151" s="5"/>
      <c r="O151" s="3"/>
      <c r="P151" s="44"/>
      <c r="W151" s="41"/>
      <c r="X151" s="41"/>
      <c r="AE151" s="3"/>
      <c r="AH151" s="3"/>
      <c r="BB151" s="3"/>
    </row>
    <row r="152" spans="2:54" s="4" customFormat="1" ht="15" customHeight="1">
      <c r="B152" s="2"/>
      <c r="C152" s="3"/>
      <c r="D152" s="13"/>
      <c r="F152" s="3"/>
      <c r="G152" s="2"/>
      <c r="J152" s="2"/>
      <c r="K152" s="5"/>
      <c r="L152" s="5"/>
      <c r="O152" s="3"/>
      <c r="P152" s="44"/>
      <c r="W152" s="41"/>
      <c r="X152" s="41"/>
      <c r="AE152" s="3"/>
      <c r="AH152" s="3"/>
      <c r="BB152" s="3"/>
    </row>
    <row r="153" spans="2:54" s="4" customFormat="1" ht="15" customHeight="1">
      <c r="B153" s="2"/>
      <c r="C153" s="3"/>
      <c r="D153" s="13"/>
      <c r="F153" s="3"/>
      <c r="G153" s="2"/>
      <c r="J153" s="2"/>
      <c r="K153" s="5"/>
      <c r="L153" s="5"/>
      <c r="O153" s="3"/>
      <c r="P153" s="44"/>
      <c r="W153" s="41"/>
      <c r="X153" s="41"/>
      <c r="AE153" s="3"/>
      <c r="AH153" s="3"/>
      <c r="BB153" s="3"/>
    </row>
    <row r="154" spans="2:54" s="4" customFormat="1" ht="15" customHeight="1">
      <c r="B154" s="2"/>
      <c r="C154" s="3"/>
      <c r="D154" s="13"/>
      <c r="F154" s="3"/>
      <c r="G154" s="2"/>
      <c r="J154" s="2"/>
      <c r="K154" s="5"/>
      <c r="L154" s="5"/>
      <c r="O154" s="3"/>
      <c r="P154" s="44"/>
      <c r="W154" s="41"/>
      <c r="X154" s="41"/>
      <c r="AE154" s="3"/>
      <c r="AH154" s="3"/>
      <c r="BB154" s="3"/>
    </row>
    <row r="155" spans="2:54" s="4" customFormat="1" ht="15" customHeight="1">
      <c r="B155" s="2"/>
      <c r="C155" s="3"/>
      <c r="D155" s="13"/>
      <c r="F155" s="3"/>
      <c r="G155" s="2"/>
      <c r="J155" s="2"/>
      <c r="K155" s="5"/>
      <c r="L155" s="5"/>
      <c r="O155" s="3"/>
      <c r="P155" s="44"/>
      <c r="W155" s="41"/>
      <c r="X155" s="41"/>
      <c r="AE155" s="3"/>
      <c r="AH155" s="3"/>
      <c r="BB155" s="3"/>
    </row>
    <row r="156" spans="2:54" s="4" customFormat="1" ht="15" customHeight="1">
      <c r="B156" s="2"/>
      <c r="C156" s="3"/>
      <c r="D156" s="13"/>
      <c r="F156" s="3"/>
      <c r="G156" s="2"/>
      <c r="J156" s="2"/>
      <c r="K156" s="5"/>
      <c r="L156" s="5"/>
      <c r="O156" s="3"/>
      <c r="P156" s="44"/>
      <c r="W156" s="41"/>
      <c r="X156" s="41"/>
      <c r="AE156" s="3"/>
      <c r="AH156" s="3"/>
      <c r="BB156" s="3"/>
    </row>
    <row r="157" spans="2:54" s="4" customFormat="1" ht="15" customHeight="1">
      <c r="B157" s="2"/>
      <c r="C157" s="3"/>
      <c r="D157" s="13"/>
      <c r="F157" s="3"/>
      <c r="G157" s="2"/>
      <c r="J157" s="2"/>
      <c r="K157" s="5"/>
      <c r="L157" s="5"/>
      <c r="O157" s="3"/>
      <c r="P157" s="44"/>
      <c r="W157" s="41"/>
      <c r="X157" s="41"/>
      <c r="AE157" s="3"/>
      <c r="AH157" s="3"/>
      <c r="BB157" s="3"/>
    </row>
    <row r="158" spans="2:54" s="4" customFormat="1" ht="15" customHeight="1">
      <c r="B158" s="2"/>
      <c r="C158" s="3"/>
      <c r="D158" s="13"/>
      <c r="F158" s="3"/>
      <c r="G158" s="2"/>
      <c r="J158" s="2"/>
      <c r="K158" s="5"/>
      <c r="L158" s="5"/>
      <c r="O158" s="3"/>
      <c r="P158" s="44"/>
      <c r="W158" s="41"/>
      <c r="X158" s="41"/>
      <c r="AE158" s="3"/>
      <c r="AH158" s="3"/>
      <c r="BB158" s="3"/>
    </row>
    <row r="159" spans="2:54" s="4" customFormat="1" ht="15" customHeight="1">
      <c r="B159" s="2"/>
      <c r="C159" s="3"/>
      <c r="D159" s="13"/>
      <c r="F159" s="3"/>
      <c r="G159" s="2"/>
      <c r="J159" s="2"/>
      <c r="K159" s="5"/>
      <c r="L159" s="5"/>
      <c r="O159" s="3"/>
      <c r="P159" s="44"/>
      <c r="W159" s="41"/>
      <c r="X159" s="41"/>
      <c r="AE159" s="3"/>
      <c r="AH159" s="3"/>
      <c r="BB159" s="3"/>
    </row>
    <row r="160" spans="2:54" s="4" customFormat="1" ht="15" customHeight="1">
      <c r="B160" s="2"/>
      <c r="C160" s="3"/>
      <c r="D160" s="13"/>
      <c r="F160" s="3"/>
      <c r="G160" s="2"/>
      <c r="J160" s="2"/>
      <c r="K160" s="5"/>
      <c r="L160" s="5"/>
      <c r="O160" s="3"/>
      <c r="P160" s="44"/>
      <c r="W160" s="41"/>
      <c r="X160" s="41"/>
      <c r="AE160" s="3"/>
      <c r="AH160" s="3"/>
      <c r="BB160" s="3"/>
    </row>
    <row r="161" spans="2:54" s="4" customFormat="1" ht="15" customHeight="1">
      <c r="B161" s="2"/>
      <c r="C161" s="3"/>
      <c r="D161" s="13"/>
      <c r="F161" s="3"/>
      <c r="G161" s="2"/>
      <c r="J161" s="2"/>
      <c r="K161" s="5"/>
      <c r="L161" s="5"/>
      <c r="O161" s="3"/>
      <c r="P161" s="44"/>
      <c r="W161" s="41"/>
      <c r="X161" s="41"/>
      <c r="AE161" s="3"/>
      <c r="AH161" s="3"/>
      <c r="BB161" s="3"/>
    </row>
    <row r="162" spans="2:54" s="4" customFormat="1" ht="15" customHeight="1">
      <c r="B162" s="2"/>
      <c r="C162" s="3"/>
      <c r="D162" s="13"/>
      <c r="F162" s="3"/>
      <c r="G162" s="2"/>
      <c r="J162" s="2"/>
      <c r="K162" s="5"/>
      <c r="L162" s="5"/>
      <c r="O162" s="3"/>
      <c r="P162" s="44"/>
      <c r="W162" s="41"/>
      <c r="X162" s="41"/>
      <c r="AE162" s="3"/>
      <c r="AH162" s="3"/>
      <c r="BB162" s="3"/>
    </row>
    <row r="163" spans="2:54" s="4" customFormat="1" ht="15" customHeight="1">
      <c r="B163" s="2"/>
      <c r="C163" s="3"/>
      <c r="D163" s="13"/>
      <c r="F163" s="3"/>
      <c r="G163" s="2"/>
      <c r="J163" s="2"/>
      <c r="K163" s="5"/>
      <c r="L163" s="5"/>
      <c r="O163" s="3"/>
      <c r="P163" s="44"/>
      <c r="W163" s="41"/>
      <c r="X163" s="41"/>
      <c r="AE163" s="3"/>
      <c r="AH163" s="3"/>
      <c r="BB163" s="3"/>
    </row>
    <row r="164" spans="2:54" s="4" customFormat="1" ht="15" customHeight="1">
      <c r="B164" s="2"/>
      <c r="C164" s="3"/>
      <c r="D164" s="13"/>
      <c r="F164" s="3"/>
      <c r="G164" s="2"/>
      <c r="J164" s="2"/>
      <c r="K164" s="5"/>
      <c r="L164" s="5"/>
      <c r="O164" s="3"/>
      <c r="P164" s="44"/>
      <c r="W164" s="41"/>
      <c r="X164" s="41"/>
      <c r="AE164" s="3"/>
      <c r="AH164" s="3"/>
      <c r="BB164" s="3"/>
    </row>
    <row r="165" spans="2:54" s="4" customFormat="1" ht="15" customHeight="1">
      <c r="B165" s="2"/>
      <c r="C165" s="3"/>
      <c r="D165" s="13"/>
      <c r="F165" s="3"/>
      <c r="G165" s="2"/>
      <c r="J165" s="2"/>
      <c r="K165" s="5"/>
      <c r="L165" s="5"/>
      <c r="O165" s="3"/>
      <c r="P165" s="44"/>
      <c r="W165" s="41"/>
      <c r="X165" s="41"/>
      <c r="AE165" s="3"/>
      <c r="AH165" s="3"/>
      <c r="BB165" s="3"/>
    </row>
    <row r="166" spans="2:54" s="4" customFormat="1" ht="15" customHeight="1">
      <c r="B166" s="2"/>
      <c r="C166" s="3"/>
      <c r="D166" s="13"/>
      <c r="F166" s="3"/>
      <c r="G166" s="2"/>
      <c r="J166" s="2"/>
      <c r="K166" s="5"/>
      <c r="L166" s="5"/>
      <c r="O166" s="3"/>
      <c r="P166" s="44"/>
      <c r="W166" s="41"/>
      <c r="X166" s="41"/>
      <c r="AE166" s="3"/>
      <c r="AH166" s="3"/>
      <c r="BB166" s="3"/>
    </row>
    <row r="167" spans="2:54" s="4" customFormat="1" ht="15" customHeight="1">
      <c r="B167" s="2"/>
      <c r="C167" s="3"/>
      <c r="D167" s="13"/>
      <c r="F167" s="3"/>
      <c r="G167" s="2"/>
      <c r="J167" s="2"/>
      <c r="K167" s="5"/>
      <c r="L167" s="5"/>
      <c r="O167" s="3"/>
      <c r="P167" s="44"/>
      <c r="W167" s="41"/>
      <c r="X167" s="41"/>
      <c r="AE167" s="3"/>
      <c r="AH167" s="3"/>
      <c r="BB167" s="3"/>
    </row>
    <row r="168" spans="2:54" s="4" customFormat="1" ht="15" customHeight="1">
      <c r="B168" s="2"/>
      <c r="C168" s="3"/>
      <c r="D168" s="13"/>
      <c r="F168" s="3"/>
      <c r="G168" s="2"/>
      <c r="J168" s="2"/>
      <c r="K168" s="5"/>
      <c r="L168" s="5"/>
      <c r="O168" s="3"/>
      <c r="P168" s="44"/>
      <c r="W168" s="41"/>
      <c r="X168" s="41"/>
      <c r="AE168" s="3"/>
      <c r="AH168" s="3"/>
      <c r="BB168" s="3"/>
    </row>
    <row r="169" spans="2:54" s="4" customFormat="1" ht="15" customHeight="1">
      <c r="B169" s="2"/>
      <c r="C169" s="3"/>
      <c r="D169" s="13"/>
      <c r="F169" s="3"/>
      <c r="G169" s="2"/>
      <c r="J169" s="2"/>
      <c r="K169" s="5"/>
      <c r="L169" s="5"/>
      <c r="O169" s="3"/>
      <c r="P169" s="44"/>
      <c r="W169" s="41"/>
      <c r="X169" s="41"/>
      <c r="AE169" s="3"/>
      <c r="AH169" s="3"/>
      <c r="BB169" s="3"/>
    </row>
    <row r="170" spans="2:54" s="4" customFormat="1" ht="15" customHeight="1">
      <c r="B170" s="2"/>
      <c r="C170" s="3"/>
      <c r="D170" s="13"/>
      <c r="F170" s="3"/>
      <c r="G170" s="2"/>
      <c r="J170" s="2"/>
      <c r="K170" s="5"/>
      <c r="L170" s="5"/>
      <c r="O170" s="3"/>
      <c r="P170" s="44"/>
      <c r="W170" s="41"/>
      <c r="X170" s="41"/>
      <c r="AE170" s="3"/>
      <c r="AH170" s="3"/>
      <c r="BB170" s="3"/>
    </row>
    <row r="171" spans="2:54" s="4" customFormat="1" ht="15" customHeight="1">
      <c r="B171" s="2"/>
      <c r="C171" s="3"/>
      <c r="D171" s="13"/>
      <c r="F171" s="3"/>
      <c r="G171" s="2"/>
      <c r="J171" s="2"/>
      <c r="K171" s="5"/>
      <c r="L171" s="5"/>
      <c r="O171" s="3"/>
      <c r="P171" s="44"/>
      <c r="W171" s="41"/>
      <c r="X171" s="41"/>
      <c r="AE171" s="3"/>
      <c r="AH171" s="3"/>
      <c r="BB171" s="3"/>
    </row>
    <row r="172" spans="2:54" s="4" customFormat="1" ht="15" customHeight="1">
      <c r="B172" s="2"/>
      <c r="C172" s="3"/>
      <c r="D172" s="13"/>
      <c r="F172" s="3"/>
      <c r="G172" s="2"/>
      <c r="J172" s="2"/>
      <c r="K172" s="5"/>
      <c r="L172" s="5"/>
      <c r="O172" s="3"/>
      <c r="P172" s="44"/>
      <c r="W172" s="41"/>
      <c r="X172" s="41"/>
      <c r="AE172" s="3"/>
      <c r="AH172" s="3"/>
      <c r="BB172" s="3"/>
    </row>
    <row r="173" spans="2:54" s="4" customFormat="1" ht="15" customHeight="1">
      <c r="B173" s="2"/>
      <c r="C173" s="3"/>
      <c r="D173" s="13"/>
      <c r="F173" s="3"/>
      <c r="G173" s="2"/>
      <c r="J173" s="2"/>
      <c r="K173" s="5"/>
      <c r="L173" s="5"/>
      <c r="O173" s="3"/>
      <c r="P173" s="44"/>
      <c r="W173" s="41"/>
      <c r="X173" s="41"/>
      <c r="AE173" s="3"/>
      <c r="AH173" s="3"/>
      <c r="BB173" s="3"/>
    </row>
    <row r="174" spans="2:54" s="4" customFormat="1" ht="15" customHeight="1">
      <c r="B174" s="2"/>
      <c r="C174" s="3"/>
      <c r="D174" s="13"/>
      <c r="F174" s="3"/>
      <c r="G174" s="2"/>
      <c r="J174" s="2"/>
      <c r="K174" s="5"/>
      <c r="L174" s="5"/>
      <c r="O174" s="3"/>
      <c r="P174" s="44"/>
      <c r="W174" s="41"/>
      <c r="X174" s="41"/>
      <c r="AE174" s="3"/>
      <c r="AH174" s="3"/>
      <c r="BB174" s="3"/>
    </row>
    <row r="175" spans="2:54" s="4" customFormat="1" ht="15" customHeight="1">
      <c r="B175" s="2"/>
      <c r="C175" s="3"/>
      <c r="D175" s="13"/>
      <c r="F175" s="3"/>
      <c r="G175" s="2"/>
      <c r="J175" s="2"/>
      <c r="K175" s="5"/>
      <c r="L175" s="5"/>
      <c r="O175" s="3"/>
      <c r="P175" s="44"/>
      <c r="W175" s="41"/>
      <c r="X175" s="41"/>
      <c r="AE175" s="3"/>
      <c r="AH175" s="3"/>
      <c r="BB175" s="3"/>
    </row>
    <row r="176" spans="2:54" s="4" customFormat="1" ht="15" customHeight="1">
      <c r="B176" s="2"/>
      <c r="C176" s="3"/>
      <c r="D176" s="13"/>
      <c r="F176" s="3"/>
      <c r="G176" s="2"/>
      <c r="J176" s="2"/>
      <c r="K176" s="5"/>
      <c r="L176" s="5"/>
      <c r="O176" s="3"/>
      <c r="P176" s="44"/>
      <c r="W176" s="41"/>
      <c r="X176" s="41"/>
      <c r="AE176" s="3"/>
      <c r="AH176" s="3"/>
      <c r="BB176" s="3"/>
    </row>
    <row r="177" spans="2:54" s="4" customFormat="1" ht="15" customHeight="1">
      <c r="B177" s="2"/>
      <c r="C177" s="3"/>
      <c r="D177" s="13"/>
      <c r="F177" s="3"/>
      <c r="G177" s="2"/>
      <c r="J177" s="2"/>
      <c r="K177" s="5"/>
      <c r="L177" s="5"/>
      <c r="O177" s="3"/>
      <c r="P177" s="44"/>
      <c r="W177" s="41"/>
      <c r="X177" s="41"/>
      <c r="AE177" s="3"/>
      <c r="AH177" s="3"/>
      <c r="BB177" s="3"/>
    </row>
    <row r="178" spans="2:54" s="4" customFormat="1" ht="15" customHeight="1">
      <c r="B178" s="2"/>
      <c r="C178" s="3"/>
      <c r="D178" s="13"/>
      <c r="F178" s="3"/>
      <c r="G178" s="2"/>
      <c r="J178" s="2"/>
      <c r="K178" s="5"/>
      <c r="L178" s="5"/>
      <c r="O178" s="3"/>
      <c r="P178" s="44"/>
      <c r="W178" s="41"/>
      <c r="X178" s="41"/>
      <c r="AE178" s="3"/>
      <c r="AH178" s="3"/>
      <c r="BB178" s="3"/>
    </row>
    <row r="179" spans="2:54" s="4" customFormat="1" ht="15" customHeight="1">
      <c r="B179" s="2"/>
      <c r="C179" s="3"/>
      <c r="D179" s="13"/>
      <c r="F179" s="3"/>
      <c r="G179" s="2"/>
      <c r="J179" s="2"/>
      <c r="K179" s="5"/>
      <c r="L179" s="5"/>
      <c r="O179" s="3"/>
      <c r="P179" s="44"/>
      <c r="W179" s="41"/>
      <c r="X179" s="41"/>
      <c r="AE179" s="3"/>
      <c r="AH179" s="3"/>
      <c r="BB179" s="3"/>
    </row>
    <row r="180" spans="2:54" s="4" customFormat="1" ht="15" customHeight="1">
      <c r="B180" s="2"/>
      <c r="C180" s="3"/>
      <c r="D180" s="13"/>
      <c r="F180" s="3"/>
      <c r="G180" s="2"/>
      <c r="J180" s="2"/>
      <c r="K180" s="5"/>
      <c r="L180" s="5"/>
      <c r="O180" s="3"/>
      <c r="P180" s="44"/>
      <c r="W180" s="41"/>
      <c r="X180" s="41"/>
      <c r="AE180" s="3"/>
      <c r="AH180" s="3"/>
      <c r="BB180" s="3"/>
    </row>
    <row r="181" spans="2:54" s="4" customFormat="1" ht="15" customHeight="1">
      <c r="B181" s="2"/>
      <c r="C181" s="3"/>
      <c r="D181" s="13"/>
      <c r="F181" s="3"/>
      <c r="G181" s="2"/>
      <c r="J181" s="2"/>
      <c r="K181" s="5"/>
      <c r="L181" s="5"/>
      <c r="O181" s="3"/>
      <c r="P181" s="44"/>
      <c r="W181" s="41"/>
      <c r="X181" s="41"/>
      <c r="AE181" s="3"/>
      <c r="AH181" s="3"/>
      <c r="BB181" s="3"/>
    </row>
    <row r="182" spans="2:54" s="4" customFormat="1" ht="15" customHeight="1">
      <c r="B182" s="2"/>
      <c r="C182" s="3"/>
      <c r="D182" s="13"/>
      <c r="F182" s="3"/>
      <c r="G182" s="2"/>
      <c r="J182" s="2"/>
      <c r="K182" s="5"/>
      <c r="L182" s="5"/>
      <c r="O182" s="3"/>
      <c r="P182" s="44"/>
      <c r="W182" s="41"/>
      <c r="X182" s="41"/>
      <c r="AE182" s="3"/>
      <c r="AH182" s="3"/>
      <c r="BB182" s="3"/>
    </row>
    <row r="183" spans="2:54" s="4" customFormat="1" ht="15" customHeight="1">
      <c r="B183" s="2"/>
      <c r="C183" s="3"/>
      <c r="D183" s="13"/>
      <c r="F183" s="3"/>
      <c r="G183" s="2"/>
      <c r="J183" s="2"/>
      <c r="K183" s="5"/>
      <c r="L183" s="5"/>
      <c r="O183" s="3"/>
      <c r="P183" s="44"/>
      <c r="W183" s="41"/>
      <c r="X183" s="41"/>
      <c r="AE183" s="3"/>
      <c r="AH183" s="3"/>
      <c r="BB183" s="3"/>
    </row>
    <row r="184" spans="2:54" s="4" customFormat="1" ht="15" customHeight="1">
      <c r="B184" s="2"/>
      <c r="C184" s="3"/>
      <c r="D184" s="13"/>
      <c r="F184" s="3"/>
      <c r="G184" s="2"/>
      <c r="J184" s="2"/>
      <c r="K184" s="5"/>
      <c r="L184" s="5"/>
      <c r="O184" s="3"/>
      <c r="P184" s="44"/>
      <c r="W184" s="41"/>
      <c r="X184" s="41"/>
      <c r="AE184" s="3"/>
      <c r="AH184" s="3"/>
      <c r="BB184" s="3"/>
    </row>
    <row r="185" spans="2:54" s="4" customFormat="1" ht="15" customHeight="1">
      <c r="B185" s="2"/>
      <c r="C185" s="3"/>
      <c r="D185" s="13"/>
      <c r="F185" s="3"/>
      <c r="G185" s="2"/>
      <c r="J185" s="2"/>
      <c r="K185" s="5"/>
      <c r="L185" s="5"/>
      <c r="O185" s="3"/>
      <c r="P185" s="44"/>
      <c r="W185" s="41"/>
      <c r="X185" s="41"/>
      <c r="AE185" s="3"/>
      <c r="AH185" s="3"/>
      <c r="BB185" s="3"/>
    </row>
    <row r="186" spans="2:54" s="4" customFormat="1" ht="15" customHeight="1">
      <c r="B186" s="2"/>
      <c r="C186" s="3"/>
      <c r="D186" s="13"/>
      <c r="F186" s="3"/>
      <c r="G186" s="2"/>
      <c r="J186" s="2"/>
      <c r="K186" s="5"/>
      <c r="L186" s="5"/>
      <c r="O186" s="3"/>
      <c r="P186" s="44"/>
      <c r="W186" s="41"/>
      <c r="X186" s="41"/>
      <c r="AE186" s="3"/>
      <c r="AH186" s="3"/>
      <c r="BB186" s="3"/>
    </row>
    <row r="187" spans="2:54" s="4" customFormat="1" ht="15" customHeight="1">
      <c r="B187" s="2"/>
      <c r="C187" s="3"/>
      <c r="D187" s="13"/>
      <c r="F187" s="3"/>
      <c r="G187" s="2"/>
      <c r="J187" s="2"/>
      <c r="K187" s="5"/>
      <c r="L187" s="5"/>
      <c r="O187" s="3"/>
      <c r="P187" s="44"/>
      <c r="W187" s="41"/>
      <c r="X187" s="41"/>
      <c r="AE187" s="3"/>
      <c r="AH187" s="3"/>
      <c r="BB187" s="3"/>
    </row>
    <row r="188" spans="2:54" s="4" customFormat="1" ht="15" customHeight="1">
      <c r="B188" s="2"/>
      <c r="C188" s="3"/>
      <c r="D188" s="13"/>
      <c r="F188" s="3"/>
      <c r="G188" s="2"/>
      <c r="J188" s="2"/>
      <c r="K188" s="5"/>
      <c r="L188" s="5"/>
      <c r="O188" s="3"/>
      <c r="P188" s="44"/>
      <c r="W188" s="41"/>
      <c r="X188" s="41"/>
      <c r="AE188" s="3"/>
      <c r="AH188" s="3"/>
      <c r="BB188" s="3"/>
    </row>
    <row r="189" spans="2:54" s="4" customFormat="1" ht="15" customHeight="1">
      <c r="B189" s="2"/>
      <c r="C189" s="3"/>
      <c r="D189" s="13"/>
      <c r="F189" s="3"/>
      <c r="G189" s="2"/>
      <c r="J189" s="2"/>
      <c r="K189" s="5"/>
      <c r="L189" s="5"/>
      <c r="O189" s="3"/>
      <c r="P189" s="44"/>
      <c r="W189" s="41"/>
      <c r="X189" s="41"/>
      <c r="AE189" s="3"/>
      <c r="AH189" s="3"/>
      <c r="BB189" s="3"/>
    </row>
    <row r="190" spans="2:54" s="4" customFormat="1" ht="15" customHeight="1">
      <c r="B190" s="2"/>
      <c r="C190" s="3"/>
      <c r="D190" s="13"/>
      <c r="F190" s="3"/>
      <c r="G190" s="2"/>
      <c r="J190" s="2"/>
      <c r="K190" s="5"/>
      <c r="L190" s="5"/>
      <c r="O190" s="3"/>
      <c r="P190" s="44"/>
      <c r="W190" s="41"/>
      <c r="X190" s="41"/>
      <c r="AE190" s="3"/>
      <c r="AH190" s="3"/>
      <c r="BB190" s="3"/>
    </row>
    <row r="191" spans="2:54" s="4" customFormat="1" ht="15" customHeight="1">
      <c r="B191" s="2"/>
      <c r="C191" s="3"/>
      <c r="D191" s="13"/>
      <c r="F191" s="3"/>
      <c r="G191" s="2"/>
      <c r="J191" s="2"/>
      <c r="K191" s="5"/>
      <c r="L191" s="5"/>
      <c r="O191" s="3"/>
      <c r="P191" s="44"/>
      <c r="W191" s="41"/>
      <c r="X191" s="41"/>
      <c r="AE191" s="3"/>
      <c r="AH191" s="3"/>
      <c r="BB191" s="3"/>
    </row>
    <row r="192" spans="2:54" s="4" customFormat="1" ht="15" customHeight="1">
      <c r="B192" s="2"/>
      <c r="C192" s="3"/>
      <c r="D192" s="13"/>
      <c r="F192" s="3"/>
      <c r="G192" s="2"/>
      <c r="J192" s="2"/>
      <c r="K192" s="5"/>
      <c r="L192" s="5"/>
      <c r="O192" s="3"/>
      <c r="P192" s="44"/>
      <c r="W192" s="41"/>
      <c r="X192" s="41"/>
      <c r="AE192" s="3"/>
      <c r="AH192" s="3"/>
      <c r="BB192" s="3"/>
    </row>
    <row r="193" spans="2:54" s="4" customFormat="1" ht="15" customHeight="1">
      <c r="B193" s="2"/>
      <c r="C193" s="3"/>
      <c r="D193" s="13"/>
      <c r="F193" s="3"/>
      <c r="G193" s="2"/>
      <c r="J193" s="2"/>
      <c r="K193" s="5"/>
      <c r="L193" s="5"/>
      <c r="O193" s="3"/>
      <c r="P193" s="44"/>
      <c r="W193" s="41"/>
      <c r="X193" s="41"/>
      <c r="AE193" s="3"/>
      <c r="AH193" s="3"/>
      <c r="BB193" s="3"/>
    </row>
    <row r="194" spans="2:54" s="4" customFormat="1" ht="15" customHeight="1">
      <c r="B194" s="2"/>
      <c r="C194" s="3"/>
      <c r="D194" s="13"/>
      <c r="F194" s="3"/>
      <c r="G194" s="2"/>
      <c r="J194" s="2"/>
      <c r="K194" s="5"/>
      <c r="L194" s="5"/>
      <c r="O194" s="3"/>
      <c r="P194" s="44"/>
      <c r="W194" s="41"/>
      <c r="X194" s="41"/>
      <c r="AE194" s="3"/>
      <c r="AH194" s="3"/>
      <c r="BB194" s="3"/>
    </row>
    <row r="195" spans="2:54" s="4" customFormat="1" ht="15" customHeight="1">
      <c r="B195" s="2"/>
      <c r="C195" s="3"/>
      <c r="D195" s="13"/>
      <c r="F195" s="3"/>
      <c r="G195" s="2"/>
      <c r="J195" s="2"/>
      <c r="K195" s="5"/>
      <c r="L195" s="5"/>
      <c r="O195" s="3"/>
      <c r="P195" s="44"/>
      <c r="W195" s="41"/>
      <c r="X195" s="41"/>
      <c r="AE195" s="3"/>
      <c r="AH195" s="3"/>
      <c r="BB195" s="3"/>
    </row>
    <row r="196" spans="2:54" s="4" customFormat="1" ht="15" customHeight="1">
      <c r="B196" s="2"/>
      <c r="C196" s="3"/>
      <c r="D196" s="13"/>
      <c r="F196" s="3"/>
      <c r="G196" s="2"/>
      <c r="J196" s="2"/>
      <c r="K196" s="5"/>
      <c r="L196" s="5"/>
      <c r="O196" s="3"/>
      <c r="P196" s="44"/>
      <c r="W196" s="41"/>
      <c r="X196" s="41"/>
      <c r="AE196" s="3"/>
      <c r="AH196" s="3"/>
      <c r="BB196" s="3"/>
    </row>
    <row r="197" spans="2:54" s="4" customFormat="1" ht="15" customHeight="1">
      <c r="B197" s="2"/>
      <c r="C197" s="3"/>
      <c r="D197" s="13"/>
      <c r="F197" s="3"/>
      <c r="G197" s="2"/>
      <c r="J197" s="2"/>
      <c r="K197" s="5"/>
      <c r="L197" s="5"/>
      <c r="O197" s="3"/>
      <c r="P197" s="44"/>
      <c r="W197" s="41"/>
      <c r="X197" s="41"/>
      <c r="AE197" s="3"/>
      <c r="AH197" s="3"/>
      <c r="BB197" s="3"/>
    </row>
    <row r="198" spans="2:54" s="4" customFormat="1" ht="15" customHeight="1">
      <c r="B198" s="2"/>
      <c r="C198" s="3"/>
      <c r="D198" s="13"/>
      <c r="F198" s="3"/>
      <c r="G198" s="2"/>
      <c r="J198" s="2"/>
      <c r="K198" s="5"/>
      <c r="L198" s="5"/>
      <c r="O198" s="3"/>
      <c r="P198" s="44"/>
      <c r="W198" s="41"/>
      <c r="X198" s="41"/>
      <c r="AE198" s="3"/>
      <c r="AH198" s="3"/>
      <c r="BB198" s="3"/>
    </row>
    <row r="199" spans="2:54" s="4" customFormat="1" ht="15" customHeight="1">
      <c r="B199" s="2"/>
      <c r="C199" s="3"/>
      <c r="D199" s="13"/>
      <c r="F199" s="3"/>
      <c r="G199" s="2"/>
      <c r="J199" s="2"/>
      <c r="K199" s="5"/>
      <c r="L199" s="5"/>
      <c r="O199" s="3"/>
      <c r="P199" s="44"/>
      <c r="W199" s="41"/>
      <c r="X199" s="41"/>
      <c r="AE199" s="3"/>
      <c r="AH199" s="3"/>
      <c r="BB199" s="3"/>
    </row>
    <row r="200" spans="2:54" s="4" customFormat="1" ht="15" customHeight="1">
      <c r="B200" s="2"/>
      <c r="C200" s="3"/>
      <c r="D200" s="13"/>
      <c r="F200" s="3"/>
      <c r="G200" s="2"/>
      <c r="J200" s="2"/>
      <c r="K200" s="5"/>
      <c r="L200" s="5"/>
      <c r="O200" s="3"/>
      <c r="P200" s="44"/>
      <c r="W200" s="41"/>
      <c r="X200" s="41"/>
      <c r="AE200" s="3"/>
      <c r="AH200" s="3"/>
      <c r="BB200" s="3"/>
    </row>
    <row r="201" spans="2:54" s="4" customFormat="1" ht="15" customHeight="1">
      <c r="B201" s="2"/>
      <c r="C201" s="3"/>
      <c r="D201" s="13"/>
      <c r="F201" s="3"/>
      <c r="G201" s="2"/>
      <c r="J201" s="2"/>
      <c r="K201" s="5"/>
      <c r="L201" s="5"/>
      <c r="O201" s="3"/>
      <c r="P201" s="44"/>
      <c r="W201" s="41"/>
      <c r="X201" s="41"/>
      <c r="AE201" s="3"/>
      <c r="AH201" s="3"/>
      <c r="BB201" s="3"/>
    </row>
    <row r="202" spans="2:54" s="4" customFormat="1" ht="15" customHeight="1">
      <c r="B202" s="2"/>
      <c r="C202" s="3"/>
      <c r="D202" s="13"/>
      <c r="F202" s="3"/>
      <c r="G202" s="2"/>
      <c r="J202" s="2"/>
      <c r="K202" s="5"/>
      <c r="L202" s="5"/>
      <c r="O202" s="3"/>
      <c r="P202" s="44"/>
      <c r="W202" s="41"/>
      <c r="X202" s="41"/>
      <c r="AE202" s="3"/>
      <c r="AH202" s="3"/>
      <c r="BB202" s="3"/>
    </row>
    <row r="203" spans="2:54" s="4" customFormat="1" ht="15" customHeight="1">
      <c r="B203" s="2"/>
      <c r="C203" s="3"/>
      <c r="D203" s="13"/>
      <c r="F203" s="3"/>
      <c r="G203" s="2"/>
      <c r="J203" s="2"/>
      <c r="K203" s="5"/>
      <c r="L203" s="5"/>
      <c r="O203" s="3"/>
      <c r="P203" s="44"/>
      <c r="W203" s="41"/>
      <c r="X203" s="41"/>
      <c r="AE203" s="3"/>
      <c r="AH203" s="3"/>
      <c r="BB203" s="3"/>
    </row>
    <row r="204" spans="2:54" s="4" customFormat="1" ht="15" customHeight="1">
      <c r="B204" s="2"/>
      <c r="C204" s="3"/>
      <c r="D204" s="13"/>
      <c r="F204" s="3"/>
      <c r="G204" s="2"/>
      <c r="J204" s="2"/>
      <c r="K204" s="5"/>
      <c r="L204" s="5"/>
      <c r="O204" s="3"/>
      <c r="P204" s="44"/>
      <c r="W204" s="41"/>
      <c r="X204" s="41"/>
      <c r="AE204" s="3"/>
      <c r="AH204" s="3"/>
      <c r="BB204" s="3"/>
    </row>
    <row r="205" spans="2:54" s="4" customFormat="1" ht="15" customHeight="1">
      <c r="B205" s="2"/>
      <c r="C205" s="3"/>
      <c r="D205" s="13"/>
      <c r="F205" s="3"/>
      <c r="G205" s="2"/>
      <c r="J205" s="2"/>
      <c r="K205" s="5"/>
      <c r="L205" s="5"/>
      <c r="O205" s="3"/>
      <c r="P205" s="44"/>
      <c r="W205" s="41"/>
      <c r="X205" s="41"/>
      <c r="AE205" s="3"/>
      <c r="AH205" s="3"/>
      <c r="BB205" s="3"/>
    </row>
    <row r="206" spans="2:54" s="4" customFormat="1" ht="15" customHeight="1">
      <c r="B206" s="2"/>
      <c r="C206" s="3"/>
      <c r="D206" s="13"/>
      <c r="F206" s="3"/>
      <c r="G206" s="2"/>
      <c r="J206" s="2"/>
      <c r="K206" s="5"/>
      <c r="L206" s="5"/>
      <c r="O206" s="3"/>
      <c r="P206" s="44"/>
      <c r="W206" s="41"/>
      <c r="X206" s="41"/>
      <c r="AE206" s="3"/>
      <c r="AH206" s="3"/>
      <c r="BB206" s="3"/>
    </row>
    <row r="207" spans="2:54" s="4" customFormat="1" ht="15" customHeight="1">
      <c r="B207" s="2"/>
      <c r="C207" s="3"/>
      <c r="D207" s="13"/>
      <c r="F207" s="3"/>
      <c r="G207" s="2"/>
      <c r="J207" s="2"/>
      <c r="K207" s="5"/>
      <c r="L207" s="5"/>
      <c r="O207" s="3"/>
      <c r="P207" s="44"/>
      <c r="W207" s="41"/>
      <c r="X207" s="41"/>
      <c r="AE207" s="3"/>
      <c r="AH207" s="3"/>
      <c r="BB207" s="3"/>
    </row>
    <row r="208" spans="2:54" s="4" customFormat="1" ht="15" customHeight="1">
      <c r="B208" s="2"/>
      <c r="C208" s="3"/>
      <c r="D208" s="13"/>
      <c r="F208" s="3"/>
      <c r="G208" s="2"/>
      <c r="J208" s="2"/>
      <c r="K208" s="5"/>
      <c r="L208" s="5"/>
      <c r="O208" s="3"/>
      <c r="P208" s="44"/>
      <c r="W208" s="41"/>
      <c r="X208" s="41"/>
      <c r="AE208" s="3"/>
      <c r="AH208" s="3"/>
      <c r="BB208" s="3"/>
    </row>
    <row r="209" spans="2:54" s="4" customFormat="1" ht="15" customHeight="1">
      <c r="B209" s="2"/>
      <c r="C209" s="3"/>
      <c r="D209" s="13"/>
      <c r="F209" s="3"/>
      <c r="G209" s="2"/>
      <c r="J209" s="2"/>
      <c r="K209" s="5"/>
      <c r="L209" s="5"/>
      <c r="O209" s="3"/>
      <c r="P209" s="44"/>
      <c r="W209" s="41"/>
      <c r="X209" s="41"/>
      <c r="AE209" s="3"/>
      <c r="AH209" s="3"/>
      <c r="BB209" s="3"/>
    </row>
    <row r="210" spans="2:54" s="4" customFormat="1" ht="15" customHeight="1">
      <c r="B210" s="2"/>
      <c r="C210" s="3"/>
      <c r="D210" s="13"/>
      <c r="F210" s="3"/>
      <c r="G210" s="2"/>
      <c r="J210" s="2"/>
      <c r="K210" s="5"/>
      <c r="L210" s="5"/>
      <c r="O210" s="3"/>
      <c r="P210" s="44"/>
      <c r="W210" s="41"/>
      <c r="X210" s="41"/>
      <c r="AE210" s="3"/>
      <c r="AH210" s="3"/>
      <c r="BB210" s="3"/>
    </row>
    <row r="211" spans="2:54" s="4" customFormat="1" ht="15" customHeight="1">
      <c r="B211" s="2"/>
      <c r="C211" s="3"/>
      <c r="D211" s="13"/>
      <c r="F211" s="3"/>
      <c r="G211" s="2"/>
      <c r="J211" s="2"/>
      <c r="K211" s="5"/>
      <c r="L211" s="5"/>
      <c r="O211" s="3"/>
      <c r="P211" s="44"/>
      <c r="W211" s="41"/>
      <c r="X211" s="41"/>
      <c r="AE211" s="3"/>
      <c r="AH211" s="3"/>
      <c r="BB211" s="3"/>
    </row>
    <row r="212" spans="2:54" s="4" customFormat="1" ht="15" customHeight="1">
      <c r="B212" s="2"/>
      <c r="C212" s="3"/>
      <c r="D212" s="13"/>
      <c r="F212" s="3"/>
      <c r="G212" s="2"/>
      <c r="J212" s="2"/>
      <c r="K212" s="5"/>
      <c r="L212" s="5"/>
      <c r="O212" s="3"/>
      <c r="P212" s="44"/>
      <c r="W212" s="41"/>
      <c r="X212" s="41"/>
      <c r="AE212" s="3"/>
      <c r="AH212" s="3"/>
      <c r="BB212" s="3"/>
    </row>
    <row r="213" spans="2:54" s="4" customFormat="1" ht="15" customHeight="1">
      <c r="B213" s="2"/>
      <c r="C213" s="3"/>
      <c r="D213" s="13"/>
      <c r="F213" s="3"/>
      <c r="G213" s="2"/>
      <c r="J213" s="2"/>
      <c r="K213" s="5"/>
      <c r="L213" s="5"/>
      <c r="O213" s="3"/>
      <c r="P213" s="44"/>
      <c r="W213" s="41"/>
      <c r="X213" s="41"/>
      <c r="AE213" s="3"/>
      <c r="AH213" s="3"/>
      <c r="BB213" s="3"/>
    </row>
    <row r="214" spans="2:54" s="4" customFormat="1" ht="15" customHeight="1">
      <c r="B214" s="2"/>
      <c r="C214" s="3"/>
      <c r="D214" s="13"/>
      <c r="F214" s="3"/>
      <c r="G214" s="2"/>
      <c r="J214" s="2"/>
      <c r="K214" s="5"/>
      <c r="L214" s="5"/>
      <c r="O214" s="3"/>
      <c r="P214" s="44"/>
      <c r="W214" s="41"/>
      <c r="X214" s="41"/>
      <c r="AE214" s="3"/>
      <c r="AH214" s="3"/>
      <c r="BB214" s="3"/>
    </row>
    <row r="215" spans="2:54" s="4" customFormat="1" ht="15" customHeight="1">
      <c r="B215" s="2"/>
      <c r="C215" s="3"/>
      <c r="D215" s="13"/>
      <c r="F215" s="3"/>
      <c r="G215" s="2"/>
      <c r="J215" s="2"/>
      <c r="K215" s="5"/>
      <c r="L215" s="5"/>
      <c r="O215" s="3"/>
      <c r="P215" s="44"/>
      <c r="W215" s="41"/>
      <c r="X215" s="41"/>
      <c r="AE215" s="3"/>
      <c r="AH215" s="3"/>
      <c r="BB215" s="3"/>
    </row>
    <row r="216" spans="2:54" s="4" customFormat="1" ht="15" customHeight="1">
      <c r="B216" s="2"/>
      <c r="C216" s="3"/>
      <c r="D216" s="13"/>
      <c r="F216" s="3"/>
      <c r="G216" s="2"/>
      <c r="J216" s="2"/>
      <c r="K216" s="5"/>
      <c r="L216" s="5"/>
      <c r="O216" s="3"/>
      <c r="P216" s="44"/>
      <c r="W216" s="41"/>
      <c r="X216" s="41"/>
      <c r="AE216" s="3"/>
      <c r="AH216" s="3"/>
      <c r="BB216" s="3"/>
    </row>
    <row r="217" spans="2:54" s="4" customFormat="1" ht="15" customHeight="1">
      <c r="B217" s="2"/>
      <c r="C217" s="3"/>
      <c r="D217" s="13"/>
      <c r="F217" s="3"/>
      <c r="G217" s="2"/>
      <c r="J217" s="2"/>
      <c r="K217" s="5"/>
      <c r="L217" s="5"/>
      <c r="O217" s="3"/>
      <c r="P217" s="44"/>
      <c r="W217" s="41"/>
      <c r="X217" s="41"/>
      <c r="AE217" s="3"/>
      <c r="AH217" s="3"/>
      <c r="BB217" s="3"/>
    </row>
    <row r="218" spans="2:54" s="4" customFormat="1" ht="15" customHeight="1">
      <c r="B218" s="2"/>
      <c r="C218" s="3"/>
      <c r="D218" s="13"/>
      <c r="F218" s="3"/>
      <c r="G218" s="2"/>
      <c r="J218" s="2"/>
      <c r="K218" s="5"/>
      <c r="L218" s="5"/>
      <c r="O218" s="3"/>
      <c r="P218" s="44"/>
      <c r="W218" s="41"/>
      <c r="X218" s="41"/>
      <c r="AE218" s="3"/>
      <c r="AH218" s="3"/>
      <c r="BB218" s="3"/>
    </row>
    <row r="219" spans="2:54" s="4" customFormat="1" ht="15" customHeight="1">
      <c r="B219" s="2"/>
      <c r="C219" s="3"/>
      <c r="D219" s="13"/>
      <c r="F219" s="3"/>
      <c r="G219" s="2"/>
      <c r="J219" s="2"/>
      <c r="K219" s="5"/>
      <c r="L219" s="5"/>
      <c r="O219" s="3"/>
      <c r="P219" s="44"/>
      <c r="W219" s="41"/>
      <c r="X219" s="41"/>
      <c r="AE219" s="3"/>
      <c r="AH219" s="3"/>
      <c r="BB219" s="3"/>
    </row>
    <row r="220" spans="2:54" s="4" customFormat="1" ht="15" customHeight="1">
      <c r="B220" s="2"/>
      <c r="C220" s="3"/>
      <c r="D220" s="13"/>
      <c r="F220" s="3"/>
      <c r="G220" s="2"/>
      <c r="J220" s="2"/>
      <c r="K220" s="5"/>
      <c r="L220" s="5"/>
      <c r="O220" s="3"/>
      <c r="P220" s="44"/>
      <c r="W220" s="41"/>
      <c r="X220" s="41"/>
      <c r="AE220" s="3"/>
      <c r="AH220" s="3"/>
      <c r="BB220" s="3"/>
    </row>
    <row r="221" spans="2:54" s="4" customFormat="1" ht="15" customHeight="1">
      <c r="B221" s="2"/>
      <c r="C221" s="3"/>
      <c r="D221" s="13"/>
      <c r="F221" s="3"/>
      <c r="G221" s="2"/>
      <c r="J221" s="2"/>
      <c r="K221" s="5"/>
      <c r="L221" s="5"/>
      <c r="O221" s="3"/>
      <c r="P221" s="44"/>
      <c r="W221" s="41"/>
      <c r="X221" s="41"/>
      <c r="AE221" s="3"/>
      <c r="AH221" s="3"/>
      <c r="BB221" s="3"/>
    </row>
    <row r="222" spans="2:54" s="4" customFormat="1" ht="15" customHeight="1">
      <c r="B222" s="2"/>
      <c r="C222" s="3"/>
      <c r="D222" s="13"/>
      <c r="F222" s="3"/>
      <c r="G222" s="2"/>
      <c r="J222" s="2"/>
      <c r="K222" s="5"/>
      <c r="L222" s="5"/>
      <c r="O222" s="3"/>
      <c r="P222" s="44"/>
      <c r="W222" s="41"/>
      <c r="X222" s="41"/>
      <c r="AE222" s="3"/>
      <c r="AH222" s="3"/>
      <c r="BB222" s="3"/>
    </row>
    <row r="223" spans="2:54" s="4" customFormat="1" ht="15" customHeight="1">
      <c r="B223" s="2"/>
      <c r="C223" s="3"/>
      <c r="D223" s="13"/>
      <c r="F223" s="3"/>
      <c r="G223" s="2"/>
      <c r="J223" s="2"/>
      <c r="K223" s="5"/>
      <c r="L223" s="5"/>
      <c r="O223" s="3"/>
      <c r="P223" s="44"/>
      <c r="W223" s="41"/>
      <c r="X223" s="41"/>
      <c r="AE223" s="3"/>
      <c r="AH223" s="3"/>
      <c r="BB223" s="3"/>
    </row>
    <row r="224" spans="2:54" s="4" customFormat="1" ht="15" customHeight="1">
      <c r="B224" s="2"/>
      <c r="C224" s="3"/>
      <c r="D224" s="13"/>
      <c r="F224" s="3"/>
      <c r="G224" s="2"/>
      <c r="J224" s="2"/>
      <c r="K224" s="5"/>
      <c r="L224" s="5"/>
      <c r="O224" s="3"/>
      <c r="P224" s="44"/>
      <c r="W224" s="41"/>
      <c r="X224" s="41"/>
      <c r="AE224" s="3"/>
      <c r="AH224" s="3"/>
      <c r="BB224" s="3"/>
    </row>
    <row r="225" spans="2:54" s="4" customFormat="1" ht="15" customHeight="1">
      <c r="B225" s="2"/>
      <c r="C225" s="3"/>
      <c r="D225" s="13"/>
      <c r="F225" s="3"/>
      <c r="G225" s="2"/>
      <c r="J225" s="2"/>
      <c r="K225" s="5"/>
      <c r="L225" s="5"/>
      <c r="O225" s="3"/>
      <c r="P225" s="44"/>
      <c r="W225" s="41"/>
      <c r="X225" s="41"/>
      <c r="AE225" s="3"/>
      <c r="AH225" s="3"/>
      <c r="BB225" s="3"/>
    </row>
    <row r="226" spans="2:54" s="4" customFormat="1" ht="15" customHeight="1">
      <c r="B226" s="2"/>
      <c r="C226" s="3"/>
      <c r="D226" s="13"/>
      <c r="F226" s="3"/>
      <c r="G226" s="2"/>
      <c r="J226" s="2"/>
      <c r="K226" s="5"/>
      <c r="L226" s="5"/>
      <c r="O226" s="3"/>
      <c r="P226" s="44"/>
      <c r="W226" s="41"/>
      <c r="X226" s="41"/>
      <c r="AE226" s="3"/>
      <c r="AH226" s="3"/>
      <c r="BB226" s="3"/>
    </row>
    <row r="227" spans="2:54" s="4" customFormat="1" ht="15" customHeight="1">
      <c r="B227" s="2"/>
      <c r="C227" s="3"/>
      <c r="D227" s="13"/>
      <c r="F227" s="3"/>
      <c r="G227" s="2"/>
      <c r="J227" s="2"/>
      <c r="K227" s="5"/>
      <c r="L227" s="5"/>
      <c r="O227" s="3"/>
      <c r="P227" s="44"/>
      <c r="W227" s="41"/>
      <c r="X227" s="41"/>
      <c r="AE227" s="3"/>
      <c r="AH227" s="3"/>
      <c r="BB227" s="3"/>
    </row>
    <row r="228" spans="2:54" s="4" customFormat="1" ht="15" customHeight="1">
      <c r="B228" s="2"/>
      <c r="C228" s="3"/>
      <c r="D228" s="13"/>
      <c r="F228" s="3"/>
      <c r="G228" s="2"/>
      <c r="J228" s="2"/>
      <c r="K228" s="5"/>
      <c r="L228" s="5"/>
      <c r="O228" s="3"/>
      <c r="P228" s="44"/>
      <c r="W228" s="41"/>
      <c r="X228" s="41"/>
      <c r="AE228" s="3"/>
      <c r="AH228" s="3"/>
      <c r="BB228" s="3"/>
    </row>
    <row r="229" spans="2:54" s="4" customFormat="1" ht="15" customHeight="1">
      <c r="B229" s="2"/>
      <c r="C229" s="3"/>
      <c r="D229" s="13"/>
      <c r="F229" s="3"/>
      <c r="G229" s="2"/>
      <c r="J229" s="2"/>
      <c r="K229" s="5"/>
      <c r="L229" s="5"/>
      <c r="O229" s="3"/>
      <c r="P229" s="44"/>
      <c r="W229" s="41"/>
      <c r="X229" s="41"/>
      <c r="AE229" s="3"/>
      <c r="AH229" s="3"/>
      <c r="BB229" s="3"/>
    </row>
    <row r="230" spans="2:54" s="4" customFormat="1" ht="15" customHeight="1">
      <c r="B230" s="2"/>
      <c r="C230" s="3"/>
      <c r="D230" s="13"/>
      <c r="F230" s="3"/>
      <c r="G230" s="2"/>
      <c r="J230" s="2"/>
      <c r="K230" s="5"/>
      <c r="L230" s="5"/>
      <c r="O230" s="3"/>
      <c r="P230" s="44"/>
      <c r="W230" s="41"/>
      <c r="X230" s="41"/>
      <c r="AE230" s="3"/>
      <c r="AH230" s="3"/>
      <c r="BB230" s="3"/>
    </row>
    <row r="231" spans="2:54" s="4" customFormat="1" ht="15" customHeight="1">
      <c r="B231" s="2"/>
      <c r="C231" s="3"/>
      <c r="D231" s="13"/>
      <c r="F231" s="3"/>
      <c r="G231" s="2"/>
      <c r="J231" s="2"/>
      <c r="K231" s="5"/>
      <c r="L231" s="5"/>
      <c r="O231" s="3"/>
      <c r="P231" s="44"/>
      <c r="W231" s="41"/>
      <c r="X231" s="41"/>
      <c r="AE231" s="3"/>
      <c r="AH231" s="3"/>
      <c r="BB231" s="3"/>
    </row>
    <row r="232" spans="2:54" s="4" customFormat="1" ht="15" customHeight="1">
      <c r="B232" s="2"/>
      <c r="C232" s="3"/>
      <c r="D232" s="13"/>
      <c r="F232" s="3"/>
      <c r="G232" s="2"/>
      <c r="J232" s="2"/>
      <c r="K232" s="5"/>
      <c r="L232" s="5"/>
      <c r="O232" s="3"/>
      <c r="P232" s="44"/>
      <c r="W232" s="41"/>
      <c r="X232" s="41"/>
      <c r="AE232" s="3"/>
      <c r="AH232" s="3"/>
      <c r="BB232" s="3"/>
    </row>
    <row r="233" spans="2:54" s="4" customFormat="1" ht="15" customHeight="1">
      <c r="B233" s="2"/>
      <c r="C233" s="3"/>
      <c r="D233" s="13"/>
      <c r="F233" s="3"/>
      <c r="G233" s="2"/>
      <c r="J233" s="2"/>
      <c r="K233" s="5"/>
      <c r="L233" s="5"/>
      <c r="O233" s="3"/>
      <c r="P233" s="44"/>
      <c r="W233" s="41"/>
      <c r="X233" s="41"/>
      <c r="AE233" s="3"/>
      <c r="AH233" s="3"/>
      <c r="BB233" s="3"/>
    </row>
    <row r="234" spans="2:54" s="4" customFormat="1" ht="15" customHeight="1">
      <c r="B234" s="2"/>
      <c r="C234" s="3"/>
      <c r="D234" s="13"/>
      <c r="F234" s="3"/>
      <c r="G234" s="2"/>
      <c r="J234" s="2"/>
      <c r="K234" s="5"/>
      <c r="L234" s="5"/>
      <c r="O234" s="3"/>
      <c r="P234" s="44"/>
      <c r="W234" s="41"/>
      <c r="X234" s="41"/>
      <c r="AE234" s="3"/>
      <c r="AH234" s="3"/>
      <c r="BB234" s="3"/>
    </row>
    <row r="235" spans="2:54" s="4" customFormat="1" ht="15" customHeight="1">
      <c r="B235" s="2"/>
      <c r="C235" s="3"/>
      <c r="D235" s="13"/>
      <c r="F235" s="3"/>
      <c r="G235" s="2"/>
      <c r="J235" s="2"/>
      <c r="K235" s="5"/>
      <c r="L235" s="5"/>
      <c r="O235" s="3"/>
      <c r="P235" s="44"/>
      <c r="W235" s="41"/>
      <c r="X235" s="41"/>
      <c r="AE235" s="3"/>
      <c r="AH235" s="3"/>
      <c r="BB235" s="3"/>
    </row>
    <row r="236" spans="2:54" s="4" customFormat="1" ht="15" customHeight="1">
      <c r="B236" s="2"/>
      <c r="C236" s="3"/>
      <c r="D236" s="13"/>
      <c r="F236" s="3"/>
      <c r="G236" s="2"/>
      <c r="J236" s="2"/>
      <c r="K236" s="5"/>
      <c r="L236" s="5"/>
      <c r="O236" s="3"/>
      <c r="P236" s="44"/>
      <c r="W236" s="41"/>
      <c r="X236" s="41"/>
      <c r="AE236" s="3"/>
      <c r="AH236" s="3"/>
      <c r="BB236" s="3"/>
    </row>
    <row r="237" spans="2:54" s="4" customFormat="1" ht="15" customHeight="1">
      <c r="B237" s="2"/>
      <c r="C237" s="3"/>
      <c r="D237" s="13"/>
      <c r="F237" s="3"/>
      <c r="G237" s="2"/>
      <c r="J237" s="2"/>
      <c r="K237" s="5"/>
      <c r="L237" s="5"/>
      <c r="O237" s="3"/>
      <c r="P237" s="44"/>
      <c r="W237" s="41"/>
      <c r="X237" s="41"/>
      <c r="AE237" s="3"/>
      <c r="AH237" s="3"/>
      <c r="BB237" s="3"/>
    </row>
    <row r="238" spans="2:54" s="4" customFormat="1" ht="15" customHeight="1">
      <c r="B238" s="2"/>
      <c r="C238" s="3"/>
      <c r="D238" s="13"/>
      <c r="F238" s="3"/>
      <c r="G238" s="2"/>
      <c r="J238" s="2"/>
      <c r="K238" s="5"/>
      <c r="L238" s="5"/>
      <c r="O238" s="3"/>
      <c r="P238" s="44"/>
      <c r="W238" s="41"/>
      <c r="X238" s="41"/>
      <c r="AE238" s="3"/>
      <c r="AH238" s="3"/>
      <c r="BB238" s="3"/>
    </row>
    <row r="239" spans="2:54" s="4" customFormat="1" ht="15" customHeight="1">
      <c r="B239" s="2"/>
      <c r="C239" s="3"/>
      <c r="D239" s="13"/>
      <c r="F239" s="3"/>
      <c r="G239" s="2"/>
      <c r="J239" s="2"/>
      <c r="K239" s="5"/>
      <c r="L239" s="5"/>
      <c r="O239" s="3"/>
      <c r="P239" s="44"/>
      <c r="W239" s="41"/>
      <c r="X239" s="41"/>
      <c r="AE239" s="3"/>
      <c r="AH239" s="3"/>
      <c r="BB239" s="3"/>
    </row>
    <row r="240" spans="2:54" s="4" customFormat="1" ht="15" customHeight="1">
      <c r="B240" s="2"/>
      <c r="C240" s="3"/>
      <c r="D240" s="13"/>
      <c r="F240" s="3"/>
      <c r="G240" s="2"/>
      <c r="J240" s="2"/>
      <c r="K240" s="5"/>
      <c r="L240" s="5"/>
      <c r="O240" s="3"/>
      <c r="P240" s="44"/>
      <c r="W240" s="41"/>
      <c r="X240" s="41"/>
      <c r="AE240" s="3"/>
      <c r="AH240" s="3"/>
      <c r="BB240" s="3"/>
    </row>
    <row r="241" spans="2:54" s="4" customFormat="1" ht="15" customHeight="1">
      <c r="B241" s="2"/>
      <c r="C241" s="3"/>
      <c r="D241" s="13"/>
      <c r="F241" s="3"/>
      <c r="G241" s="2"/>
      <c r="J241" s="2"/>
      <c r="K241" s="5"/>
      <c r="L241" s="5"/>
      <c r="O241" s="3"/>
      <c r="P241" s="44"/>
      <c r="W241" s="41"/>
      <c r="X241" s="41"/>
      <c r="AE241" s="3"/>
      <c r="AH241" s="3"/>
      <c r="BB241" s="3"/>
    </row>
    <row r="242" spans="2:54" s="4" customFormat="1" ht="15" customHeight="1">
      <c r="B242" s="2"/>
      <c r="C242" s="3"/>
      <c r="D242" s="13"/>
      <c r="F242" s="3"/>
      <c r="G242" s="2"/>
      <c r="J242" s="2"/>
      <c r="K242" s="5"/>
      <c r="L242" s="5"/>
      <c r="O242" s="3"/>
      <c r="P242" s="44"/>
      <c r="W242" s="41"/>
      <c r="X242" s="41"/>
      <c r="AE242" s="3"/>
      <c r="AH242" s="3"/>
      <c r="BB242" s="3"/>
    </row>
    <row r="243" spans="2:54" s="4" customFormat="1" ht="15" customHeight="1">
      <c r="B243" s="2"/>
      <c r="C243" s="3"/>
      <c r="D243" s="13"/>
      <c r="F243" s="3"/>
      <c r="G243" s="2"/>
      <c r="J243" s="2"/>
      <c r="K243" s="5"/>
      <c r="L243" s="5"/>
      <c r="O243" s="3"/>
      <c r="P243" s="44"/>
      <c r="W243" s="41"/>
      <c r="X243" s="41"/>
      <c r="AE243" s="3"/>
      <c r="AH243" s="3"/>
      <c r="BB243" s="3"/>
    </row>
    <row r="244" spans="2:54" s="4" customFormat="1" ht="15" customHeight="1">
      <c r="B244" s="2"/>
      <c r="C244" s="3"/>
      <c r="D244" s="13"/>
      <c r="F244" s="3"/>
      <c r="G244" s="2"/>
      <c r="J244" s="2"/>
      <c r="K244" s="5"/>
      <c r="L244" s="5"/>
      <c r="O244" s="3"/>
      <c r="P244" s="44"/>
      <c r="W244" s="41"/>
      <c r="X244" s="41"/>
      <c r="AE244" s="3"/>
      <c r="AH244" s="3"/>
      <c r="BB244" s="3"/>
    </row>
    <row r="245" spans="2:54" s="4" customFormat="1" ht="15" customHeight="1">
      <c r="B245" s="2"/>
      <c r="C245" s="3"/>
      <c r="D245" s="13"/>
      <c r="F245" s="3"/>
      <c r="G245" s="2"/>
      <c r="J245" s="2"/>
      <c r="K245" s="5"/>
      <c r="L245" s="5"/>
      <c r="O245" s="3"/>
      <c r="P245" s="44"/>
      <c r="W245" s="41"/>
      <c r="X245" s="41"/>
      <c r="AE245" s="3"/>
      <c r="AH245" s="3"/>
      <c r="BB245" s="3"/>
    </row>
    <row r="246" spans="2:54" s="4" customFormat="1" ht="15" customHeight="1">
      <c r="B246" s="2"/>
      <c r="C246" s="3"/>
      <c r="D246" s="13"/>
      <c r="F246" s="3"/>
      <c r="G246" s="2"/>
      <c r="J246" s="2"/>
      <c r="K246" s="5"/>
      <c r="L246" s="5"/>
      <c r="O246" s="3"/>
      <c r="P246" s="44"/>
      <c r="W246" s="41"/>
      <c r="X246" s="41"/>
      <c r="AE246" s="3"/>
      <c r="AH246" s="3"/>
      <c r="BB246" s="3"/>
    </row>
    <row r="247" spans="2:54" s="4" customFormat="1" ht="15" customHeight="1">
      <c r="B247" s="2"/>
      <c r="C247" s="3"/>
      <c r="D247" s="13"/>
      <c r="F247" s="3"/>
      <c r="G247" s="2"/>
      <c r="J247" s="2"/>
      <c r="K247" s="5"/>
      <c r="L247" s="5"/>
      <c r="O247" s="3"/>
      <c r="P247" s="44"/>
      <c r="W247" s="41"/>
      <c r="X247" s="41"/>
      <c r="AE247" s="3"/>
      <c r="AH247" s="3"/>
      <c r="BB247" s="3"/>
    </row>
    <row r="248" spans="2:54" s="4" customFormat="1" ht="15" customHeight="1">
      <c r="B248" s="2"/>
      <c r="C248" s="3"/>
      <c r="D248" s="13"/>
      <c r="F248" s="3"/>
      <c r="G248" s="2"/>
      <c r="J248" s="2"/>
      <c r="K248" s="5"/>
      <c r="L248" s="5"/>
      <c r="O248" s="3"/>
      <c r="P248" s="44"/>
      <c r="W248" s="41"/>
      <c r="X248" s="41"/>
      <c r="AE248" s="3"/>
      <c r="AH248" s="3"/>
      <c r="BB248" s="3"/>
    </row>
    <row r="249" spans="2:54" s="4" customFormat="1" ht="15" customHeight="1">
      <c r="B249" s="2"/>
      <c r="C249" s="3"/>
      <c r="D249" s="13"/>
      <c r="F249" s="3"/>
      <c r="G249" s="2"/>
      <c r="J249" s="2"/>
      <c r="K249" s="5"/>
      <c r="L249" s="5"/>
      <c r="O249" s="3"/>
      <c r="P249" s="44"/>
      <c r="W249" s="41"/>
      <c r="X249" s="41"/>
      <c r="AE249" s="3"/>
      <c r="AH249" s="3"/>
      <c r="BB249" s="3"/>
    </row>
    <row r="250" spans="2:54" s="4" customFormat="1" ht="15" customHeight="1">
      <c r="B250" s="2"/>
      <c r="C250" s="3"/>
      <c r="D250" s="13"/>
      <c r="F250" s="3"/>
      <c r="G250" s="2"/>
      <c r="J250" s="2"/>
      <c r="K250" s="5"/>
      <c r="L250" s="5"/>
      <c r="O250" s="3"/>
      <c r="P250" s="44"/>
      <c r="W250" s="41"/>
      <c r="X250" s="41"/>
      <c r="AE250" s="3"/>
      <c r="AH250" s="3"/>
      <c r="BB250" s="3"/>
    </row>
    <row r="251" spans="2:54" s="4" customFormat="1" ht="15" customHeight="1">
      <c r="B251" s="2"/>
      <c r="C251" s="3"/>
      <c r="D251" s="13"/>
      <c r="F251" s="3"/>
      <c r="G251" s="2"/>
      <c r="J251" s="2"/>
      <c r="K251" s="5"/>
      <c r="L251" s="5"/>
      <c r="O251" s="3"/>
      <c r="P251" s="44"/>
      <c r="W251" s="41"/>
      <c r="X251" s="41"/>
      <c r="AE251" s="3"/>
      <c r="AH251" s="3"/>
      <c r="BB251" s="3"/>
    </row>
    <row r="252" spans="2:54" s="4" customFormat="1" ht="15" customHeight="1">
      <c r="B252" s="2"/>
      <c r="C252" s="3"/>
      <c r="D252" s="13"/>
      <c r="F252" s="3"/>
      <c r="G252" s="2"/>
      <c r="J252" s="2"/>
      <c r="K252" s="5"/>
      <c r="L252" s="5"/>
      <c r="O252" s="3"/>
      <c r="P252" s="44"/>
      <c r="W252" s="41"/>
      <c r="X252" s="41"/>
      <c r="AE252" s="3"/>
      <c r="AH252" s="3"/>
      <c r="BB252" s="3"/>
    </row>
    <row r="253" spans="2:54" s="4" customFormat="1" ht="15" customHeight="1">
      <c r="B253" s="2"/>
      <c r="C253" s="3"/>
      <c r="D253" s="13"/>
      <c r="F253" s="3"/>
      <c r="G253" s="2"/>
      <c r="J253" s="2"/>
      <c r="K253" s="5"/>
      <c r="L253" s="5"/>
      <c r="O253" s="3"/>
      <c r="P253" s="44"/>
      <c r="W253" s="41"/>
      <c r="X253" s="41"/>
      <c r="AE253" s="3"/>
      <c r="AH253" s="3"/>
      <c r="BB253" s="3"/>
    </row>
    <row r="254" spans="2:54" s="4" customFormat="1" ht="15" customHeight="1">
      <c r="B254" s="2"/>
      <c r="C254" s="3"/>
      <c r="D254" s="13"/>
      <c r="F254" s="3"/>
      <c r="G254" s="2"/>
      <c r="J254" s="2"/>
      <c r="K254" s="5"/>
      <c r="L254" s="5"/>
      <c r="O254" s="3"/>
      <c r="P254" s="44"/>
      <c r="W254" s="41"/>
      <c r="X254" s="41"/>
      <c r="AE254" s="3"/>
      <c r="AH254" s="3"/>
      <c r="BB254" s="3"/>
    </row>
    <row r="255" spans="2:54" s="4" customFormat="1" ht="15" customHeight="1">
      <c r="B255" s="2"/>
      <c r="C255" s="3"/>
      <c r="D255" s="13"/>
      <c r="F255" s="3"/>
      <c r="G255" s="2"/>
      <c r="J255" s="2"/>
      <c r="K255" s="5"/>
      <c r="L255" s="5"/>
      <c r="O255" s="3"/>
      <c r="P255" s="44"/>
      <c r="W255" s="41"/>
      <c r="X255" s="41"/>
      <c r="AE255" s="3"/>
      <c r="AH255" s="3"/>
      <c r="BB255" s="3"/>
    </row>
    <row r="256" spans="2:54" s="4" customFormat="1" ht="15" customHeight="1">
      <c r="B256" s="2"/>
      <c r="C256" s="3"/>
      <c r="D256" s="13"/>
      <c r="F256" s="3"/>
      <c r="G256" s="2"/>
      <c r="J256" s="2"/>
      <c r="K256" s="5"/>
      <c r="L256" s="5"/>
      <c r="O256" s="3"/>
      <c r="P256" s="44"/>
      <c r="W256" s="41"/>
      <c r="X256" s="41"/>
      <c r="AE256" s="3"/>
      <c r="AH256" s="3"/>
      <c r="BB256" s="3"/>
    </row>
    <row r="257" spans="2:54" s="4" customFormat="1" ht="15" customHeight="1">
      <c r="B257" s="2"/>
      <c r="C257" s="3"/>
      <c r="D257" s="13"/>
      <c r="F257" s="3"/>
      <c r="G257" s="2"/>
      <c r="J257" s="2"/>
      <c r="K257" s="5"/>
      <c r="L257" s="5"/>
      <c r="O257" s="3"/>
      <c r="P257" s="44"/>
      <c r="W257" s="41"/>
      <c r="X257" s="41"/>
      <c r="AE257" s="3"/>
      <c r="AH257" s="3"/>
      <c r="BB257" s="3"/>
    </row>
    <row r="258" spans="2:54" s="4" customFormat="1" ht="15" customHeight="1">
      <c r="B258" s="2"/>
      <c r="C258" s="3"/>
      <c r="D258" s="13"/>
      <c r="F258" s="3"/>
      <c r="G258" s="2"/>
      <c r="J258" s="2"/>
      <c r="K258" s="5"/>
      <c r="L258" s="5"/>
      <c r="O258" s="3"/>
      <c r="P258" s="44"/>
      <c r="W258" s="41"/>
      <c r="X258" s="41"/>
      <c r="AE258" s="3"/>
      <c r="AH258" s="3"/>
      <c r="BB258" s="3"/>
    </row>
    <row r="259" spans="2:54" s="4" customFormat="1" ht="15" customHeight="1">
      <c r="B259" s="2"/>
      <c r="C259" s="3"/>
      <c r="D259" s="13"/>
      <c r="F259" s="3"/>
      <c r="G259" s="2"/>
      <c r="J259" s="2"/>
      <c r="K259" s="5"/>
      <c r="L259" s="5"/>
      <c r="O259" s="3"/>
      <c r="P259" s="44"/>
      <c r="W259" s="41"/>
      <c r="X259" s="41"/>
      <c r="AE259" s="3"/>
      <c r="AH259" s="3"/>
      <c r="BB259" s="3"/>
    </row>
    <row r="260" spans="2:54" s="4" customFormat="1" ht="15" customHeight="1">
      <c r="B260" s="2"/>
      <c r="C260" s="3"/>
      <c r="D260" s="13"/>
      <c r="F260" s="3"/>
      <c r="G260" s="2"/>
      <c r="J260" s="2"/>
      <c r="K260" s="5"/>
      <c r="L260" s="5"/>
      <c r="O260" s="3"/>
      <c r="P260" s="44"/>
      <c r="W260" s="41"/>
      <c r="X260" s="41"/>
      <c r="AE260" s="3"/>
      <c r="AH260" s="3"/>
      <c r="BB260" s="3"/>
    </row>
    <row r="261" spans="2:54" s="4" customFormat="1" ht="15" customHeight="1">
      <c r="B261" s="2"/>
      <c r="C261" s="3"/>
      <c r="D261" s="13"/>
      <c r="F261" s="3"/>
      <c r="G261" s="2"/>
      <c r="J261" s="2"/>
      <c r="K261" s="5"/>
      <c r="L261" s="5"/>
      <c r="O261" s="3"/>
      <c r="P261" s="44"/>
      <c r="W261" s="41"/>
      <c r="X261" s="41"/>
      <c r="AE261" s="3"/>
      <c r="AH261" s="3"/>
      <c r="BB261" s="3"/>
    </row>
    <row r="262" spans="2:54" s="4" customFormat="1" ht="15" customHeight="1">
      <c r="B262" s="2"/>
      <c r="C262" s="3"/>
      <c r="D262" s="13"/>
      <c r="F262" s="3"/>
      <c r="G262" s="2"/>
      <c r="J262" s="2"/>
      <c r="K262" s="5"/>
      <c r="L262" s="5"/>
      <c r="O262" s="3"/>
      <c r="P262" s="44"/>
      <c r="W262" s="41"/>
      <c r="X262" s="41"/>
      <c r="AE262" s="3"/>
      <c r="AH262" s="3"/>
      <c r="BB262" s="3"/>
    </row>
    <row r="263" spans="2:54" s="4" customFormat="1" ht="15" customHeight="1">
      <c r="B263" s="2"/>
      <c r="C263" s="3"/>
      <c r="D263" s="13"/>
      <c r="F263" s="3"/>
      <c r="G263" s="2"/>
      <c r="J263" s="2"/>
      <c r="K263" s="5"/>
      <c r="L263" s="5"/>
      <c r="O263" s="3"/>
      <c r="P263" s="44"/>
      <c r="W263" s="41"/>
      <c r="X263" s="41"/>
      <c r="AE263" s="3"/>
      <c r="AH263" s="3"/>
      <c r="BB263" s="3"/>
    </row>
    <row r="264" spans="2:54" s="4" customFormat="1" ht="15" customHeight="1">
      <c r="B264" s="2"/>
      <c r="C264" s="3"/>
      <c r="D264" s="13"/>
      <c r="F264" s="3"/>
      <c r="G264" s="2"/>
      <c r="J264" s="2"/>
      <c r="K264" s="5"/>
      <c r="L264" s="5"/>
      <c r="O264" s="3"/>
      <c r="P264" s="44"/>
      <c r="W264" s="41"/>
      <c r="X264" s="41"/>
      <c r="AE264" s="3"/>
      <c r="AH264" s="3"/>
      <c r="BB264" s="3"/>
    </row>
    <row r="265" spans="2:54" s="4" customFormat="1" ht="15" customHeight="1">
      <c r="B265" s="2"/>
      <c r="C265" s="3"/>
      <c r="D265" s="13"/>
      <c r="F265" s="3"/>
      <c r="G265" s="2"/>
      <c r="J265" s="2"/>
      <c r="K265" s="5"/>
      <c r="L265" s="5"/>
      <c r="O265" s="3"/>
      <c r="P265" s="44"/>
      <c r="W265" s="41"/>
      <c r="X265" s="41"/>
      <c r="AE265" s="3"/>
      <c r="AH265" s="3"/>
      <c r="BB265" s="3"/>
    </row>
    <row r="266" spans="2:54" s="4" customFormat="1" ht="15" customHeight="1">
      <c r="B266" s="2"/>
      <c r="C266" s="3"/>
      <c r="D266" s="13"/>
      <c r="F266" s="3"/>
      <c r="G266" s="2"/>
      <c r="J266" s="2"/>
      <c r="K266" s="5"/>
      <c r="L266" s="5"/>
      <c r="O266" s="3"/>
      <c r="P266" s="44"/>
      <c r="W266" s="41"/>
      <c r="X266" s="41"/>
      <c r="AE266" s="3"/>
      <c r="AH266" s="3"/>
      <c r="BB266" s="3"/>
    </row>
    <row r="267" spans="2:54" s="4" customFormat="1" ht="15" customHeight="1">
      <c r="B267" s="2"/>
      <c r="C267" s="3"/>
      <c r="D267" s="13"/>
      <c r="F267" s="3"/>
      <c r="G267" s="2"/>
      <c r="J267" s="2"/>
      <c r="K267" s="5"/>
      <c r="L267" s="5"/>
      <c r="O267" s="3"/>
      <c r="P267" s="44"/>
      <c r="W267" s="41"/>
      <c r="X267" s="41"/>
      <c r="AE267" s="3"/>
      <c r="AH267" s="3"/>
      <c r="BB267" s="3"/>
    </row>
    <row r="268" spans="2:54" s="4" customFormat="1" ht="15" customHeight="1">
      <c r="B268" s="2"/>
      <c r="C268" s="3"/>
      <c r="D268" s="13"/>
      <c r="F268" s="3"/>
      <c r="G268" s="2"/>
      <c r="J268" s="2"/>
      <c r="K268" s="5"/>
      <c r="L268" s="5"/>
      <c r="O268" s="3"/>
      <c r="P268" s="44"/>
      <c r="W268" s="41"/>
      <c r="X268" s="41"/>
      <c r="AE268" s="3"/>
      <c r="AH268" s="3"/>
      <c r="BB268" s="3"/>
    </row>
    <row r="269" spans="2:54" s="4" customFormat="1" ht="15" customHeight="1">
      <c r="B269" s="2"/>
      <c r="C269" s="3"/>
      <c r="D269" s="13"/>
      <c r="F269" s="3"/>
      <c r="G269" s="2"/>
      <c r="J269" s="2"/>
      <c r="K269" s="5"/>
      <c r="L269" s="5"/>
      <c r="O269" s="3"/>
      <c r="P269" s="44"/>
      <c r="W269" s="41"/>
      <c r="X269" s="41"/>
      <c r="AE269" s="3"/>
      <c r="AH269" s="3"/>
      <c r="BB269" s="3"/>
    </row>
    <row r="270" spans="2:54" s="4" customFormat="1" ht="15" customHeight="1">
      <c r="B270" s="2"/>
      <c r="C270" s="3"/>
      <c r="D270" s="13"/>
      <c r="F270" s="3"/>
      <c r="G270" s="2"/>
      <c r="J270" s="2"/>
      <c r="K270" s="5"/>
      <c r="L270" s="5"/>
      <c r="O270" s="3"/>
      <c r="P270" s="44"/>
      <c r="W270" s="41"/>
      <c r="X270" s="41"/>
      <c r="AE270" s="3"/>
      <c r="AH270" s="3"/>
      <c r="BB270" s="3"/>
    </row>
    <row r="271" spans="2:54" s="4" customFormat="1" ht="15" customHeight="1">
      <c r="B271" s="2"/>
      <c r="C271" s="3"/>
      <c r="D271" s="13"/>
      <c r="F271" s="3"/>
      <c r="G271" s="2"/>
      <c r="J271" s="2"/>
      <c r="K271" s="5"/>
      <c r="L271" s="5"/>
      <c r="O271" s="3"/>
      <c r="P271" s="44"/>
      <c r="W271" s="41"/>
      <c r="X271" s="41"/>
      <c r="AE271" s="3"/>
      <c r="AH271" s="3"/>
      <c r="BB271" s="3"/>
    </row>
    <row r="272" spans="2:54" s="4" customFormat="1" ht="15" customHeight="1">
      <c r="B272" s="2"/>
      <c r="C272" s="3"/>
      <c r="D272" s="13"/>
      <c r="F272" s="3"/>
      <c r="G272" s="2"/>
      <c r="J272" s="2"/>
      <c r="K272" s="5"/>
      <c r="L272" s="5"/>
      <c r="O272" s="3"/>
      <c r="P272" s="44"/>
      <c r="W272" s="41"/>
      <c r="X272" s="41"/>
      <c r="AE272" s="3"/>
      <c r="AH272" s="3"/>
      <c r="BB272" s="3"/>
    </row>
    <row r="273" spans="2:54" s="4" customFormat="1" ht="15" customHeight="1">
      <c r="B273" s="2"/>
      <c r="C273" s="3"/>
      <c r="D273" s="13"/>
      <c r="F273" s="3"/>
      <c r="G273" s="2"/>
      <c r="J273" s="2"/>
      <c r="K273" s="5"/>
      <c r="L273" s="5"/>
      <c r="O273" s="3"/>
      <c r="P273" s="44"/>
      <c r="W273" s="41"/>
      <c r="X273" s="41"/>
      <c r="AE273" s="3"/>
      <c r="AH273" s="3"/>
      <c r="BB273" s="3"/>
    </row>
    <row r="274" spans="2:54" s="4" customFormat="1" ht="15" customHeight="1">
      <c r="B274" s="2"/>
      <c r="C274" s="3"/>
      <c r="D274" s="13"/>
      <c r="F274" s="3"/>
      <c r="G274" s="2"/>
      <c r="J274" s="2"/>
      <c r="K274" s="5"/>
      <c r="L274" s="5"/>
      <c r="O274" s="3"/>
      <c r="P274" s="44"/>
      <c r="W274" s="41"/>
      <c r="X274" s="41"/>
      <c r="AE274" s="3"/>
      <c r="AH274" s="3"/>
      <c r="BB274" s="3"/>
    </row>
    <row r="275" spans="2:54" s="4" customFormat="1" ht="15" customHeight="1">
      <c r="B275" s="2"/>
      <c r="C275" s="3"/>
      <c r="D275" s="13"/>
      <c r="F275" s="3"/>
      <c r="G275" s="2"/>
      <c r="J275" s="2"/>
      <c r="K275" s="5"/>
      <c r="L275" s="5"/>
      <c r="O275" s="3"/>
      <c r="P275" s="44"/>
      <c r="W275" s="41"/>
      <c r="X275" s="41"/>
      <c r="AE275" s="3"/>
      <c r="AH275" s="3"/>
      <c r="BB275" s="3"/>
    </row>
    <row r="276" spans="2:54" s="4" customFormat="1" ht="15" customHeight="1">
      <c r="B276" s="2"/>
      <c r="C276" s="3"/>
      <c r="D276" s="13"/>
      <c r="F276" s="3"/>
      <c r="G276" s="2"/>
      <c r="J276" s="2"/>
      <c r="K276" s="5"/>
      <c r="L276" s="5"/>
      <c r="O276" s="3"/>
      <c r="P276" s="44"/>
      <c r="W276" s="41"/>
      <c r="X276" s="41"/>
      <c r="AE276" s="3"/>
      <c r="AH276" s="3"/>
      <c r="BB276" s="3"/>
    </row>
    <row r="277" spans="2:54" s="4" customFormat="1" ht="15" customHeight="1">
      <c r="B277" s="2"/>
      <c r="C277" s="3"/>
      <c r="D277" s="13"/>
      <c r="F277" s="3"/>
      <c r="G277" s="2"/>
      <c r="J277" s="2"/>
      <c r="K277" s="5"/>
      <c r="L277" s="5"/>
      <c r="O277" s="3"/>
      <c r="P277" s="44"/>
      <c r="W277" s="41"/>
      <c r="X277" s="41"/>
      <c r="AE277" s="3"/>
      <c r="AH277" s="3"/>
      <c r="BB277" s="3"/>
    </row>
    <row r="278" spans="2:54" s="4" customFormat="1" ht="15" customHeight="1">
      <c r="B278" s="2"/>
      <c r="C278" s="3"/>
      <c r="D278" s="13"/>
      <c r="F278" s="3"/>
      <c r="G278" s="2"/>
      <c r="J278" s="2"/>
      <c r="K278" s="5"/>
      <c r="L278" s="5"/>
      <c r="O278" s="3"/>
      <c r="P278" s="44"/>
      <c r="W278" s="41"/>
      <c r="X278" s="41"/>
      <c r="AE278" s="3"/>
      <c r="AH278" s="3"/>
      <c r="BB278" s="3"/>
    </row>
    <row r="279" spans="2:54" s="4" customFormat="1" ht="15" customHeight="1">
      <c r="B279" s="2"/>
      <c r="C279" s="3"/>
      <c r="D279" s="13"/>
      <c r="F279" s="3"/>
      <c r="G279" s="2"/>
      <c r="J279" s="2"/>
      <c r="K279" s="5"/>
      <c r="L279" s="5"/>
      <c r="O279" s="3"/>
      <c r="P279" s="44"/>
      <c r="W279" s="41"/>
      <c r="X279" s="41"/>
      <c r="AE279" s="3"/>
      <c r="AH279" s="3"/>
      <c r="BB279" s="3"/>
    </row>
    <row r="280" spans="2:54" s="4" customFormat="1" ht="15" customHeight="1">
      <c r="B280" s="2"/>
      <c r="C280" s="3"/>
      <c r="D280" s="13"/>
      <c r="F280" s="3"/>
      <c r="G280" s="2"/>
      <c r="J280" s="2"/>
      <c r="K280" s="5"/>
      <c r="L280" s="5"/>
      <c r="O280" s="3"/>
      <c r="P280" s="44"/>
      <c r="W280" s="41"/>
      <c r="X280" s="41"/>
      <c r="AE280" s="3"/>
      <c r="AH280" s="3"/>
      <c r="BB280" s="3"/>
    </row>
    <row r="281" spans="2:54" s="4" customFormat="1" ht="15" customHeight="1">
      <c r="B281" s="2"/>
      <c r="C281" s="3"/>
      <c r="D281" s="13"/>
      <c r="F281" s="3"/>
      <c r="G281" s="2"/>
      <c r="J281" s="2"/>
      <c r="K281" s="5"/>
      <c r="L281" s="5"/>
      <c r="O281" s="3"/>
      <c r="P281" s="44"/>
      <c r="W281" s="41"/>
      <c r="X281" s="41"/>
      <c r="AE281" s="3"/>
      <c r="AH281" s="3"/>
      <c r="BB281" s="3"/>
    </row>
    <row r="282" spans="2:54" s="4" customFormat="1" ht="15" customHeight="1">
      <c r="B282" s="2"/>
      <c r="C282" s="3"/>
      <c r="D282" s="13"/>
      <c r="F282" s="3"/>
      <c r="G282" s="2"/>
      <c r="J282" s="2"/>
      <c r="K282" s="5"/>
      <c r="L282" s="5"/>
      <c r="O282" s="3"/>
      <c r="P282" s="44"/>
      <c r="W282" s="41"/>
      <c r="X282" s="41"/>
      <c r="AE282" s="3"/>
      <c r="AH282" s="3"/>
      <c r="BB282" s="3"/>
    </row>
    <row r="283" spans="2:54" s="4" customFormat="1" ht="15" customHeight="1">
      <c r="B283" s="2"/>
      <c r="C283" s="3"/>
      <c r="D283" s="13"/>
      <c r="F283" s="3"/>
      <c r="G283" s="2"/>
      <c r="J283" s="2"/>
      <c r="K283" s="5"/>
      <c r="L283" s="5"/>
      <c r="O283" s="3"/>
      <c r="P283" s="44"/>
      <c r="W283" s="41"/>
      <c r="X283" s="41"/>
      <c r="AE283" s="3"/>
      <c r="AH283" s="3"/>
      <c r="BB283" s="3"/>
    </row>
    <row r="284" spans="2:54" s="4" customFormat="1" ht="15" customHeight="1">
      <c r="B284" s="2"/>
      <c r="C284" s="3"/>
      <c r="D284" s="13"/>
      <c r="F284" s="3"/>
      <c r="G284" s="2"/>
      <c r="J284" s="2"/>
      <c r="K284" s="5"/>
      <c r="L284" s="5"/>
      <c r="O284" s="3"/>
      <c r="P284" s="44"/>
      <c r="W284" s="41"/>
      <c r="X284" s="41"/>
      <c r="AE284" s="3"/>
      <c r="AH284" s="3"/>
      <c r="BB284" s="3"/>
    </row>
    <row r="285" spans="2:54" s="4" customFormat="1" ht="15" customHeight="1">
      <c r="B285" s="2"/>
      <c r="C285" s="3"/>
      <c r="D285" s="13"/>
      <c r="F285" s="3"/>
      <c r="G285" s="2"/>
      <c r="J285" s="2"/>
      <c r="K285" s="5"/>
      <c r="L285" s="5"/>
      <c r="O285" s="3"/>
      <c r="P285" s="44"/>
      <c r="W285" s="41"/>
      <c r="X285" s="41"/>
      <c r="AE285" s="3"/>
      <c r="AH285" s="3"/>
      <c r="BB285" s="3"/>
    </row>
    <row r="286" spans="2:54" s="4" customFormat="1" ht="15" customHeight="1">
      <c r="B286" s="2"/>
      <c r="C286" s="3"/>
      <c r="D286" s="13"/>
      <c r="F286" s="3"/>
      <c r="G286" s="2"/>
      <c r="J286" s="2"/>
      <c r="K286" s="5"/>
      <c r="L286" s="5"/>
      <c r="O286" s="3"/>
      <c r="P286" s="44"/>
      <c r="W286" s="41"/>
      <c r="X286" s="41"/>
      <c r="AE286" s="3"/>
      <c r="AH286" s="3"/>
      <c r="BB286" s="3"/>
    </row>
    <row r="287" spans="2:54" s="4" customFormat="1" ht="15" customHeight="1">
      <c r="B287" s="2"/>
      <c r="C287" s="3"/>
      <c r="D287" s="13"/>
      <c r="F287" s="3"/>
      <c r="G287" s="2"/>
      <c r="J287" s="2"/>
      <c r="K287" s="5"/>
      <c r="L287" s="5"/>
      <c r="O287" s="3"/>
      <c r="P287" s="44"/>
      <c r="W287" s="41"/>
      <c r="X287" s="41"/>
      <c r="AE287" s="3"/>
      <c r="AH287" s="3"/>
      <c r="BB287" s="3"/>
    </row>
    <row r="288" spans="2:54" s="4" customFormat="1" ht="15" customHeight="1">
      <c r="B288" s="2"/>
      <c r="C288" s="3"/>
      <c r="D288" s="13"/>
      <c r="F288" s="3"/>
      <c r="G288" s="2"/>
      <c r="J288" s="2"/>
      <c r="K288" s="5"/>
      <c r="L288" s="5"/>
      <c r="O288" s="3"/>
      <c r="P288" s="44"/>
      <c r="W288" s="41"/>
      <c r="X288" s="41"/>
      <c r="AE288" s="3"/>
      <c r="AH288" s="3"/>
      <c r="BB288" s="3"/>
    </row>
    <row r="289" spans="2:54" s="4" customFormat="1" ht="15" customHeight="1">
      <c r="B289" s="2"/>
      <c r="C289" s="3"/>
      <c r="D289" s="13"/>
      <c r="F289" s="3"/>
      <c r="G289" s="2"/>
      <c r="J289" s="2"/>
      <c r="K289" s="5"/>
      <c r="L289" s="5"/>
      <c r="O289" s="3"/>
      <c r="P289" s="44"/>
      <c r="W289" s="41"/>
      <c r="X289" s="41"/>
      <c r="AE289" s="3"/>
      <c r="AH289" s="3"/>
      <c r="BB289" s="3"/>
    </row>
    <row r="290" spans="2:54" s="4" customFormat="1" ht="15" customHeight="1">
      <c r="B290" s="2"/>
      <c r="C290" s="3"/>
      <c r="D290" s="13"/>
      <c r="F290" s="3"/>
      <c r="G290" s="2"/>
      <c r="J290" s="2"/>
      <c r="K290" s="5"/>
      <c r="L290" s="5"/>
      <c r="O290" s="3"/>
      <c r="P290" s="44"/>
      <c r="W290" s="41"/>
      <c r="X290" s="41"/>
      <c r="AE290" s="3"/>
      <c r="AH290" s="3"/>
      <c r="BB290" s="3"/>
    </row>
    <row r="291" spans="2:54" s="4" customFormat="1" ht="15" customHeight="1">
      <c r="B291" s="2"/>
      <c r="C291" s="3"/>
      <c r="D291" s="13"/>
      <c r="F291" s="3"/>
      <c r="G291" s="2"/>
      <c r="J291" s="2"/>
      <c r="K291" s="5"/>
      <c r="L291" s="5"/>
      <c r="O291" s="3"/>
      <c r="P291" s="44"/>
      <c r="W291" s="41"/>
      <c r="X291" s="41"/>
      <c r="AE291" s="3"/>
      <c r="AH291" s="3"/>
      <c r="BB291" s="3"/>
    </row>
    <row r="292" spans="2:54" s="4" customFormat="1" ht="15" customHeight="1">
      <c r="B292" s="2"/>
      <c r="C292" s="3"/>
      <c r="D292" s="13"/>
      <c r="F292" s="3"/>
      <c r="G292" s="2"/>
      <c r="J292" s="2"/>
      <c r="K292" s="5"/>
      <c r="L292" s="5"/>
      <c r="O292" s="3"/>
      <c r="P292" s="44"/>
      <c r="W292" s="41"/>
      <c r="X292" s="41"/>
      <c r="AE292" s="3"/>
      <c r="AH292" s="3"/>
      <c r="BB292" s="3"/>
    </row>
    <row r="293" spans="2:54" s="4" customFormat="1" ht="15" customHeight="1">
      <c r="B293" s="2"/>
      <c r="C293" s="3"/>
      <c r="D293" s="13"/>
      <c r="F293" s="3"/>
      <c r="G293" s="2"/>
      <c r="J293" s="2"/>
      <c r="K293" s="5"/>
      <c r="L293" s="5"/>
      <c r="O293" s="3"/>
      <c r="P293" s="44"/>
      <c r="W293" s="41"/>
      <c r="X293" s="41"/>
      <c r="AE293" s="3"/>
      <c r="AH293" s="3"/>
      <c r="BB293" s="3"/>
    </row>
    <row r="294" spans="2:54" s="4" customFormat="1" ht="15" customHeight="1">
      <c r="B294" s="2"/>
      <c r="C294" s="3"/>
      <c r="D294" s="13"/>
      <c r="F294" s="3"/>
      <c r="G294" s="2"/>
      <c r="J294" s="2"/>
      <c r="K294" s="5"/>
      <c r="L294" s="5"/>
      <c r="O294" s="3"/>
      <c r="P294" s="44"/>
      <c r="W294" s="41"/>
      <c r="X294" s="41"/>
      <c r="AE294" s="3"/>
      <c r="AH294" s="3"/>
      <c r="BB294" s="3"/>
    </row>
    <row r="295" spans="2:54" s="4" customFormat="1" ht="15" customHeight="1">
      <c r="B295" s="2"/>
      <c r="C295" s="3"/>
      <c r="D295" s="13"/>
      <c r="F295" s="3"/>
      <c r="G295" s="2"/>
      <c r="J295" s="2"/>
      <c r="K295" s="5"/>
      <c r="L295" s="5"/>
      <c r="O295" s="3"/>
      <c r="P295" s="44"/>
      <c r="W295" s="41"/>
      <c r="X295" s="41"/>
      <c r="AE295" s="3"/>
      <c r="AH295" s="3"/>
      <c r="BB295" s="3"/>
    </row>
    <row r="296" spans="2:54" s="4" customFormat="1" ht="15" customHeight="1">
      <c r="B296" s="2"/>
      <c r="C296" s="3"/>
      <c r="D296" s="13"/>
      <c r="F296" s="3"/>
      <c r="G296" s="2"/>
      <c r="J296" s="2"/>
      <c r="K296" s="5"/>
      <c r="L296" s="5"/>
      <c r="O296" s="3"/>
      <c r="P296" s="44"/>
      <c r="W296" s="41"/>
      <c r="X296" s="41"/>
      <c r="AE296" s="3"/>
      <c r="AH296" s="3"/>
      <c r="BB296" s="3"/>
    </row>
    <row r="297" spans="2:54" s="4" customFormat="1" ht="15" customHeight="1">
      <c r="B297" s="2"/>
      <c r="C297" s="3"/>
      <c r="D297" s="13"/>
      <c r="F297" s="3"/>
      <c r="G297" s="2"/>
      <c r="J297" s="2"/>
      <c r="K297" s="5"/>
      <c r="L297" s="5"/>
      <c r="O297" s="3"/>
      <c r="P297" s="44"/>
      <c r="W297" s="41"/>
      <c r="X297" s="41"/>
      <c r="AE297" s="3"/>
      <c r="AH297" s="3"/>
      <c r="BB297" s="3"/>
    </row>
    <row r="298" spans="2:54" s="4" customFormat="1" ht="15" customHeight="1">
      <c r="B298" s="2"/>
      <c r="C298" s="3"/>
      <c r="D298" s="13"/>
      <c r="F298" s="3"/>
      <c r="G298" s="2"/>
      <c r="J298" s="2"/>
      <c r="K298" s="5"/>
      <c r="L298" s="5"/>
      <c r="O298" s="3"/>
      <c r="P298" s="44"/>
      <c r="W298" s="41"/>
      <c r="X298" s="41"/>
      <c r="AE298" s="3"/>
      <c r="AH298" s="3"/>
      <c r="BB298" s="3"/>
    </row>
    <row r="299" spans="2:54" s="4" customFormat="1" ht="15" customHeight="1">
      <c r="B299" s="2"/>
      <c r="C299" s="3"/>
      <c r="D299" s="13"/>
      <c r="F299" s="3"/>
      <c r="G299" s="2"/>
      <c r="J299" s="2"/>
      <c r="K299" s="5"/>
      <c r="L299" s="5"/>
      <c r="O299" s="3"/>
      <c r="P299" s="44"/>
      <c r="W299" s="41"/>
      <c r="X299" s="41"/>
      <c r="AE299" s="3"/>
      <c r="AH299" s="3"/>
      <c r="BB299" s="3"/>
    </row>
    <row r="300" spans="2:54" s="4" customFormat="1" ht="15" customHeight="1">
      <c r="B300" s="2"/>
      <c r="C300" s="3"/>
      <c r="D300" s="13"/>
      <c r="F300" s="3"/>
      <c r="G300" s="2"/>
      <c r="J300" s="2"/>
      <c r="K300" s="5"/>
      <c r="L300" s="5"/>
      <c r="O300" s="3"/>
      <c r="P300" s="44"/>
      <c r="W300" s="41"/>
      <c r="X300" s="41"/>
      <c r="AE300" s="3"/>
      <c r="AH300" s="3"/>
      <c r="BB300" s="3"/>
    </row>
    <row r="301" spans="2:54" s="4" customFormat="1" ht="15" customHeight="1">
      <c r="B301" s="2"/>
      <c r="C301" s="3"/>
      <c r="D301" s="13"/>
      <c r="F301" s="3"/>
      <c r="G301" s="2"/>
      <c r="J301" s="2"/>
      <c r="K301" s="5"/>
      <c r="L301" s="5"/>
      <c r="O301" s="3"/>
      <c r="P301" s="44"/>
      <c r="W301" s="41"/>
      <c r="X301" s="41"/>
      <c r="AE301" s="3"/>
      <c r="AH301" s="3"/>
      <c r="BB301" s="3"/>
    </row>
    <row r="302" spans="2:54" s="4" customFormat="1" ht="15" customHeight="1">
      <c r="B302" s="2"/>
      <c r="C302" s="3"/>
      <c r="D302" s="13"/>
      <c r="F302" s="3"/>
      <c r="G302" s="2"/>
      <c r="J302" s="2"/>
      <c r="K302" s="5"/>
      <c r="L302" s="5"/>
      <c r="O302" s="3"/>
      <c r="P302" s="44"/>
      <c r="W302" s="41"/>
      <c r="X302" s="41"/>
      <c r="AE302" s="3"/>
      <c r="AH302" s="3"/>
      <c r="BB302" s="3"/>
    </row>
    <row r="303" spans="2:54" s="4" customFormat="1" ht="15" customHeight="1">
      <c r="B303" s="2"/>
      <c r="C303" s="3"/>
      <c r="D303" s="13"/>
      <c r="F303" s="3"/>
      <c r="G303" s="2"/>
      <c r="J303" s="2"/>
      <c r="K303" s="5"/>
      <c r="L303" s="5"/>
      <c r="O303" s="3"/>
      <c r="P303" s="44"/>
      <c r="W303" s="41"/>
      <c r="X303" s="41"/>
      <c r="AE303" s="3"/>
      <c r="AH303" s="3"/>
      <c r="BB303" s="3"/>
    </row>
    <row r="304" spans="2:54" s="4" customFormat="1" ht="15" customHeight="1">
      <c r="B304" s="2"/>
      <c r="C304" s="3"/>
      <c r="D304" s="13"/>
      <c r="F304" s="3"/>
      <c r="G304" s="2"/>
      <c r="J304" s="2"/>
      <c r="K304" s="5"/>
      <c r="L304" s="5"/>
      <c r="O304" s="3"/>
      <c r="P304" s="44"/>
      <c r="W304" s="41"/>
      <c r="X304" s="41"/>
      <c r="AE304" s="3"/>
      <c r="AH304" s="3"/>
      <c r="BB304" s="3"/>
    </row>
    <row r="305" spans="2:54" s="4" customFormat="1" ht="15" customHeight="1">
      <c r="B305" s="2"/>
      <c r="C305" s="3"/>
      <c r="D305" s="13"/>
      <c r="F305" s="3"/>
      <c r="G305" s="2"/>
      <c r="J305" s="2"/>
      <c r="K305" s="5"/>
      <c r="L305" s="5"/>
      <c r="O305" s="3"/>
      <c r="P305" s="44"/>
      <c r="W305" s="41"/>
      <c r="X305" s="41"/>
      <c r="AE305" s="3"/>
      <c r="AH305" s="3"/>
      <c r="BB305" s="3"/>
    </row>
    <row r="306" spans="2:54" s="4" customFormat="1" ht="15" customHeight="1">
      <c r="B306" s="2"/>
      <c r="C306" s="3"/>
      <c r="D306" s="13"/>
      <c r="F306" s="3"/>
      <c r="G306" s="2"/>
      <c r="J306" s="2"/>
      <c r="K306" s="5"/>
      <c r="L306" s="5"/>
      <c r="O306" s="3"/>
      <c r="P306" s="44"/>
      <c r="W306" s="41"/>
      <c r="X306" s="41"/>
      <c r="AE306" s="3"/>
      <c r="AH306" s="3"/>
      <c r="BB306" s="3"/>
    </row>
    <row r="307" spans="2:54" s="4" customFormat="1" ht="15" customHeight="1">
      <c r="B307" s="2"/>
      <c r="C307" s="3"/>
      <c r="D307" s="13"/>
      <c r="F307" s="3"/>
      <c r="G307" s="2"/>
      <c r="J307" s="2"/>
      <c r="K307" s="5"/>
      <c r="L307" s="5"/>
      <c r="O307" s="3"/>
      <c r="P307" s="44"/>
      <c r="W307" s="41"/>
      <c r="X307" s="41"/>
      <c r="AE307" s="3"/>
      <c r="AH307" s="3"/>
      <c r="BB307" s="3"/>
    </row>
    <row r="308" spans="2:54" s="4" customFormat="1" ht="15" customHeight="1">
      <c r="B308" s="2"/>
      <c r="C308" s="3"/>
      <c r="D308" s="13"/>
      <c r="F308" s="3"/>
      <c r="G308" s="2"/>
      <c r="J308" s="2"/>
      <c r="K308" s="5"/>
      <c r="L308" s="5"/>
      <c r="O308" s="3"/>
      <c r="P308" s="44"/>
      <c r="W308" s="41"/>
      <c r="X308" s="41"/>
      <c r="AE308" s="3"/>
      <c r="AH308" s="3"/>
      <c r="BB308" s="3"/>
    </row>
    <row r="309" spans="2:54" s="4" customFormat="1" ht="15" customHeight="1">
      <c r="B309" s="2"/>
      <c r="C309" s="3"/>
      <c r="D309" s="13"/>
      <c r="F309" s="3"/>
      <c r="G309" s="2"/>
      <c r="J309" s="2"/>
      <c r="K309" s="5"/>
      <c r="L309" s="5"/>
      <c r="O309" s="3"/>
      <c r="P309" s="44"/>
      <c r="W309" s="41"/>
      <c r="X309" s="41"/>
      <c r="AE309" s="3"/>
      <c r="AH309" s="3"/>
      <c r="BB309" s="3"/>
    </row>
    <row r="310" spans="2:54" s="4" customFormat="1" ht="15" customHeight="1">
      <c r="B310" s="2"/>
      <c r="C310" s="3"/>
      <c r="D310" s="13"/>
      <c r="F310" s="3"/>
      <c r="G310" s="2"/>
      <c r="J310" s="2"/>
      <c r="K310" s="5"/>
      <c r="L310" s="5"/>
      <c r="O310" s="3"/>
      <c r="P310" s="44"/>
      <c r="W310" s="41"/>
      <c r="X310" s="41"/>
      <c r="AE310" s="3"/>
      <c r="AH310" s="3"/>
      <c r="BB310" s="3"/>
    </row>
    <row r="311" spans="2:54" s="4" customFormat="1" ht="15" customHeight="1">
      <c r="B311" s="2"/>
      <c r="C311" s="3"/>
      <c r="D311" s="13"/>
      <c r="F311" s="3"/>
      <c r="G311" s="2"/>
      <c r="J311" s="2"/>
      <c r="K311" s="5"/>
      <c r="L311" s="5"/>
      <c r="O311" s="3"/>
      <c r="P311" s="44"/>
      <c r="W311" s="41"/>
      <c r="X311" s="41"/>
      <c r="AE311" s="3"/>
      <c r="AH311" s="3"/>
      <c r="BB311" s="3"/>
    </row>
    <row r="312" spans="2:54" s="4" customFormat="1" ht="15" customHeight="1">
      <c r="B312" s="2"/>
      <c r="C312" s="3"/>
      <c r="D312" s="13"/>
      <c r="F312" s="3"/>
      <c r="G312" s="2"/>
      <c r="J312" s="2"/>
      <c r="K312" s="5"/>
      <c r="L312" s="5"/>
      <c r="O312" s="3"/>
      <c r="P312" s="44"/>
      <c r="W312" s="41"/>
      <c r="X312" s="41"/>
      <c r="AE312" s="3"/>
      <c r="AH312" s="3"/>
      <c r="BB312" s="3"/>
    </row>
    <row r="313" spans="2:54" s="4" customFormat="1" ht="15" customHeight="1">
      <c r="B313" s="2"/>
      <c r="C313" s="3"/>
      <c r="D313" s="13"/>
      <c r="F313" s="3"/>
      <c r="G313" s="2"/>
      <c r="J313" s="2"/>
      <c r="K313" s="5"/>
      <c r="L313" s="5"/>
      <c r="O313" s="3"/>
      <c r="P313" s="44"/>
      <c r="W313" s="41"/>
      <c r="X313" s="41"/>
      <c r="AE313" s="3"/>
      <c r="AH313" s="3"/>
      <c r="BB313" s="3"/>
    </row>
    <row r="314" spans="2:54" s="4" customFormat="1" ht="15" customHeight="1">
      <c r="B314" s="2"/>
      <c r="C314" s="3"/>
      <c r="D314" s="13"/>
      <c r="F314" s="3"/>
      <c r="G314" s="2"/>
      <c r="J314" s="2"/>
      <c r="K314" s="5"/>
      <c r="L314" s="5"/>
      <c r="O314" s="3"/>
      <c r="P314" s="44"/>
      <c r="W314" s="41"/>
      <c r="X314" s="41"/>
      <c r="AE314" s="3"/>
      <c r="AH314" s="3"/>
      <c r="BB314" s="3"/>
    </row>
    <row r="315" spans="2:54" s="4" customFormat="1" ht="15" customHeight="1">
      <c r="B315" s="2"/>
      <c r="C315" s="3"/>
      <c r="D315" s="13"/>
      <c r="F315" s="3"/>
      <c r="G315" s="2"/>
      <c r="J315" s="2"/>
      <c r="K315" s="5"/>
      <c r="L315" s="5"/>
      <c r="O315" s="3"/>
      <c r="P315" s="44"/>
      <c r="W315" s="41"/>
      <c r="X315" s="41"/>
      <c r="AE315" s="3"/>
      <c r="AH315" s="3"/>
      <c r="BB315" s="3"/>
    </row>
    <row r="316" spans="2:54" s="4" customFormat="1" ht="15" customHeight="1">
      <c r="B316" s="2"/>
      <c r="C316" s="3"/>
      <c r="D316" s="13"/>
      <c r="F316" s="3"/>
      <c r="G316" s="2"/>
      <c r="J316" s="2"/>
      <c r="K316" s="5"/>
      <c r="L316" s="5"/>
      <c r="O316" s="3"/>
      <c r="P316" s="44"/>
      <c r="W316" s="41"/>
      <c r="X316" s="41"/>
      <c r="AE316" s="3"/>
      <c r="AH316" s="3"/>
      <c r="BB316" s="3"/>
    </row>
    <row r="317" spans="2:54" s="4" customFormat="1" ht="15" customHeight="1">
      <c r="B317" s="2"/>
      <c r="C317" s="3"/>
      <c r="D317" s="13"/>
      <c r="F317" s="3"/>
      <c r="G317" s="2"/>
      <c r="J317" s="2"/>
      <c r="K317" s="5"/>
      <c r="L317" s="5"/>
      <c r="O317" s="3"/>
      <c r="P317" s="44"/>
      <c r="W317" s="41"/>
      <c r="X317" s="41"/>
      <c r="AE317" s="3"/>
      <c r="AH317" s="3"/>
      <c r="BB317" s="3"/>
    </row>
    <row r="318" spans="2:54" s="4" customFormat="1" ht="15" customHeight="1">
      <c r="B318" s="2"/>
      <c r="C318" s="3"/>
      <c r="D318" s="13"/>
      <c r="F318" s="3"/>
      <c r="G318" s="2"/>
      <c r="J318" s="2"/>
      <c r="K318" s="5"/>
      <c r="L318" s="5"/>
      <c r="O318" s="3"/>
      <c r="P318" s="44"/>
      <c r="W318" s="41"/>
      <c r="X318" s="41"/>
      <c r="AE318" s="3"/>
      <c r="AH318" s="3"/>
      <c r="BB318" s="3"/>
    </row>
    <row r="319" spans="2:54" s="4" customFormat="1" ht="15" customHeight="1">
      <c r="B319" s="2"/>
      <c r="C319" s="3"/>
      <c r="D319" s="13"/>
      <c r="F319" s="3"/>
      <c r="G319" s="2"/>
      <c r="J319" s="2"/>
      <c r="K319" s="5"/>
      <c r="L319" s="5"/>
      <c r="O319" s="3"/>
      <c r="P319" s="44"/>
      <c r="W319" s="41"/>
      <c r="X319" s="41"/>
      <c r="AE319" s="3"/>
      <c r="AH319" s="3"/>
      <c r="BB319" s="3"/>
    </row>
    <row r="320" spans="2:54" s="4" customFormat="1" ht="15" customHeight="1">
      <c r="B320" s="2"/>
      <c r="C320" s="3"/>
      <c r="D320" s="13"/>
      <c r="F320" s="3"/>
      <c r="G320" s="2"/>
      <c r="J320" s="2"/>
      <c r="K320" s="5"/>
      <c r="L320" s="5"/>
      <c r="O320" s="3"/>
      <c r="P320" s="44"/>
      <c r="W320" s="41"/>
      <c r="X320" s="41"/>
      <c r="AE320" s="3"/>
      <c r="AH320" s="3"/>
      <c r="BB320" s="3"/>
    </row>
    <row r="321" spans="2:54" s="4" customFormat="1" ht="15" customHeight="1">
      <c r="B321" s="2"/>
      <c r="C321" s="3"/>
      <c r="D321" s="13"/>
      <c r="F321" s="3"/>
      <c r="G321" s="2"/>
      <c r="J321" s="2"/>
      <c r="K321" s="5"/>
      <c r="L321" s="5"/>
      <c r="O321" s="3"/>
      <c r="P321" s="44"/>
      <c r="W321" s="41"/>
      <c r="X321" s="41"/>
      <c r="AE321" s="3"/>
      <c r="AH321" s="3"/>
      <c r="BB321" s="3"/>
    </row>
    <row r="322" spans="2:54" s="4" customFormat="1" ht="15" customHeight="1">
      <c r="B322" s="2"/>
      <c r="C322" s="3"/>
      <c r="D322" s="13"/>
      <c r="F322" s="3"/>
      <c r="G322" s="2"/>
      <c r="J322" s="2"/>
      <c r="K322" s="5"/>
      <c r="L322" s="5"/>
      <c r="O322" s="3"/>
      <c r="P322" s="44"/>
      <c r="W322" s="41"/>
      <c r="X322" s="41"/>
      <c r="AE322" s="3"/>
      <c r="AH322" s="3"/>
      <c r="BB322" s="3"/>
    </row>
    <row r="323" spans="2:54" s="4" customFormat="1" ht="15" customHeight="1">
      <c r="B323" s="2"/>
      <c r="C323" s="3"/>
      <c r="D323" s="13"/>
      <c r="F323" s="3"/>
      <c r="G323" s="2"/>
      <c r="J323" s="2"/>
      <c r="K323" s="5"/>
      <c r="L323" s="5"/>
      <c r="O323" s="3"/>
      <c r="P323" s="44"/>
      <c r="W323" s="41"/>
      <c r="X323" s="41"/>
      <c r="AE323" s="3"/>
      <c r="AH323" s="3"/>
      <c r="BB323" s="3"/>
    </row>
    <row r="324" spans="2:54" s="4" customFormat="1" ht="15" customHeight="1">
      <c r="B324" s="2"/>
      <c r="C324" s="3"/>
      <c r="D324" s="13"/>
      <c r="F324" s="3"/>
      <c r="G324" s="2"/>
      <c r="J324" s="2"/>
      <c r="K324" s="5"/>
      <c r="L324" s="5"/>
      <c r="O324" s="3"/>
      <c r="P324" s="44"/>
      <c r="W324" s="41"/>
      <c r="X324" s="41"/>
      <c r="AE324" s="3"/>
      <c r="AH324" s="3"/>
      <c r="BB324" s="3"/>
    </row>
    <row r="325" spans="2:54" s="4" customFormat="1" ht="15" customHeight="1">
      <c r="B325" s="2"/>
      <c r="C325" s="3"/>
      <c r="D325" s="13"/>
      <c r="F325" s="3"/>
      <c r="G325" s="2"/>
      <c r="J325" s="2"/>
      <c r="K325" s="5"/>
      <c r="L325" s="5"/>
      <c r="O325" s="3"/>
      <c r="P325" s="44"/>
      <c r="W325" s="41"/>
      <c r="X325" s="41"/>
      <c r="AE325" s="3"/>
      <c r="AH325" s="3"/>
      <c r="BB325" s="3"/>
    </row>
    <row r="326" spans="2:54" s="4" customFormat="1" ht="15" customHeight="1">
      <c r="B326" s="2"/>
      <c r="C326" s="3"/>
      <c r="D326" s="13"/>
      <c r="F326" s="3"/>
      <c r="G326" s="2"/>
      <c r="J326" s="2"/>
      <c r="K326" s="5"/>
      <c r="L326" s="5"/>
      <c r="O326" s="3"/>
      <c r="P326" s="44"/>
      <c r="W326" s="41"/>
      <c r="X326" s="41"/>
      <c r="AE326" s="3"/>
      <c r="AH326" s="3"/>
      <c r="BB326" s="3"/>
    </row>
    <row r="327" spans="2:54" s="4" customFormat="1" ht="15" customHeight="1">
      <c r="B327" s="2"/>
      <c r="C327" s="3"/>
      <c r="D327" s="13"/>
      <c r="F327" s="3"/>
      <c r="G327" s="2"/>
      <c r="J327" s="2"/>
      <c r="K327" s="5"/>
      <c r="L327" s="5"/>
      <c r="O327" s="3"/>
      <c r="P327" s="44"/>
      <c r="W327" s="41"/>
      <c r="X327" s="41"/>
      <c r="AE327" s="3"/>
      <c r="AH327" s="3"/>
      <c r="BB327" s="3"/>
    </row>
    <row r="328" spans="2:54" s="4" customFormat="1" ht="15" customHeight="1">
      <c r="B328" s="2"/>
      <c r="C328" s="3"/>
      <c r="D328" s="13"/>
      <c r="F328" s="3"/>
      <c r="G328" s="2"/>
      <c r="J328" s="2"/>
      <c r="K328" s="5"/>
      <c r="L328" s="5"/>
      <c r="O328" s="3"/>
      <c r="P328" s="44"/>
      <c r="W328" s="41"/>
      <c r="X328" s="41"/>
      <c r="AE328" s="3"/>
      <c r="AH328" s="3"/>
      <c r="BB328" s="3"/>
    </row>
    <row r="329" spans="2:54" s="4" customFormat="1" ht="15" customHeight="1">
      <c r="B329" s="2"/>
      <c r="C329" s="3"/>
      <c r="D329" s="13"/>
      <c r="F329" s="3"/>
      <c r="G329" s="2"/>
      <c r="J329" s="2"/>
      <c r="K329" s="5"/>
      <c r="L329" s="5"/>
      <c r="O329" s="3"/>
      <c r="P329" s="44"/>
      <c r="W329" s="41"/>
      <c r="X329" s="41"/>
      <c r="AE329" s="3"/>
      <c r="AH329" s="3"/>
      <c r="BB329" s="3"/>
    </row>
    <row r="330" spans="2:54" s="4" customFormat="1" ht="15" customHeight="1">
      <c r="B330" s="2"/>
      <c r="C330" s="3"/>
      <c r="D330" s="13"/>
      <c r="F330" s="3"/>
      <c r="G330" s="2"/>
      <c r="J330" s="2"/>
      <c r="K330" s="5"/>
      <c r="L330" s="5"/>
      <c r="O330" s="3"/>
      <c r="P330" s="44"/>
      <c r="W330" s="41"/>
      <c r="X330" s="41"/>
      <c r="AE330" s="3"/>
      <c r="AH330" s="3"/>
      <c r="BB330" s="3"/>
    </row>
    <row r="331" spans="2:54" s="4" customFormat="1" ht="15" customHeight="1">
      <c r="B331" s="2"/>
      <c r="C331" s="3"/>
      <c r="D331" s="13"/>
      <c r="F331" s="3"/>
      <c r="G331" s="2"/>
      <c r="J331" s="2"/>
      <c r="K331" s="5"/>
      <c r="L331" s="5"/>
      <c r="O331" s="3"/>
      <c r="P331" s="44"/>
      <c r="W331" s="41"/>
      <c r="X331" s="41"/>
      <c r="AE331" s="3"/>
      <c r="AH331" s="3"/>
      <c r="BB331" s="3"/>
    </row>
    <row r="332" spans="2:54" s="4" customFormat="1" ht="15" customHeight="1">
      <c r="B332" s="2"/>
      <c r="C332" s="3"/>
      <c r="D332" s="13"/>
      <c r="F332" s="3"/>
      <c r="G332" s="2"/>
      <c r="J332" s="2"/>
      <c r="K332" s="5"/>
      <c r="L332" s="5"/>
      <c r="O332" s="3"/>
      <c r="P332" s="44"/>
      <c r="W332" s="41"/>
      <c r="X332" s="41"/>
      <c r="AE332" s="3"/>
      <c r="AH332" s="3"/>
      <c r="BB332" s="3"/>
    </row>
    <row r="333" spans="2:54" s="4" customFormat="1" ht="15" customHeight="1">
      <c r="B333" s="2"/>
      <c r="C333" s="3"/>
      <c r="D333" s="13"/>
      <c r="F333" s="3"/>
      <c r="G333" s="2"/>
      <c r="J333" s="2"/>
      <c r="K333" s="5"/>
      <c r="L333" s="5"/>
      <c r="O333" s="3"/>
      <c r="P333" s="44"/>
      <c r="W333" s="41"/>
      <c r="X333" s="41"/>
      <c r="AE333" s="3"/>
      <c r="AH333" s="3"/>
      <c r="BB333" s="3"/>
    </row>
    <row r="334" spans="2:54" s="4" customFormat="1" ht="15" customHeight="1">
      <c r="B334" s="2"/>
      <c r="C334" s="3"/>
      <c r="D334" s="13"/>
      <c r="F334" s="3"/>
      <c r="G334" s="2"/>
      <c r="J334" s="2"/>
      <c r="K334" s="5"/>
      <c r="L334" s="5"/>
      <c r="O334" s="3"/>
      <c r="P334" s="44"/>
      <c r="W334" s="41"/>
      <c r="X334" s="41"/>
      <c r="AE334" s="3"/>
      <c r="AH334" s="3"/>
      <c r="BB334" s="3"/>
    </row>
    <row r="335" spans="2:54" s="4" customFormat="1" ht="15" customHeight="1">
      <c r="B335" s="2"/>
      <c r="C335" s="3"/>
      <c r="D335" s="13"/>
      <c r="F335" s="3"/>
      <c r="G335" s="2"/>
      <c r="J335" s="2"/>
      <c r="K335" s="5"/>
      <c r="L335" s="5"/>
      <c r="O335" s="3"/>
      <c r="P335" s="44"/>
      <c r="W335" s="41"/>
      <c r="X335" s="41"/>
      <c r="AE335" s="3"/>
      <c r="AH335" s="3"/>
      <c r="BB335" s="3"/>
    </row>
    <row r="336" spans="2:54" s="4" customFormat="1" ht="15" customHeight="1">
      <c r="B336" s="2"/>
      <c r="C336" s="3"/>
      <c r="D336" s="13"/>
      <c r="F336" s="3"/>
      <c r="G336" s="2"/>
      <c r="J336" s="2"/>
      <c r="K336" s="5"/>
      <c r="L336" s="5"/>
      <c r="O336" s="3"/>
      <c r="P336" s="44"/>
      <c r="W336" s="41"/>
      <c r="X336" s="41"/>
      <c r="AE336" s="3"/>
      <c r="AH336" s="3"/>
      <c r="BB336" s="3"/>
    </row>
    <row r="337" spans="2:54" s="4" customFormat="1" ht="15" customHeight="1">
      <c r="B337" s="2"/>
      <c r="C337" s="3"/>
      <c r="D337" s="13"/>
      <c r="F337" s="3"/>
      <c r="G337" s="2"/>
      <c r="J337" s="2"/>
      <c r="K337" s="5"/>
      <c r="L337" s="5"/>
      <c r="O337" s="3"/>
      <c r="P337" s="44"/>
      <c r="W337" s="41"/>
      <c r="X337" s="41"/>
      <c r="AE337" s="3"/>
      <c r="AH337" s="3"/>
      <c r="BB337" s="3"/>
    </row>
    <row r="338" spans="2:54" s="4" customFormat="1" ht="15" customHeight="1">
      <c r="B338" s="2"/>
      <c r="C338" s="3"/>
      <c r="D338" s="13"/>
      <c r="F338" s="3"/>
      <c r="G338" s="2"/>
      <c r="J338" s="2"/>
      <c r="K338" s="5"/>
      <c r="L338" s="5"/>
      <c r="O338" s="3"/>
      <c r="P338" s="44"/>
      <c r="W338" s="41"/>
      <c r="X338" s="41"/>
      <c r="AE338" s="3"/>
      <c r="AH338" s="3"/>
      <c r="BB338" s="3"/>
    </row>
    <row r="339" spans="2:54" s="4" customFormat="1" ht="15" customHeight="1">
      <c r="B339" s="2"/>
      <c r="C339" s="3"/>
      <c r="D339" s="13"/>
      <c r="F339" s="3"/>
      <c r="G339" s="2"/>
      <c r="J339" s="2"/>
      <c r="K339" s="5"/>
      <c r="L339" s="5"/>
      <c r="O339" s="3"/>
      <c r="P339" s="44"/>
      <c r="W339" s="41"/>
      <c r="X339" s="41"/>
      <c r="AE339" s="3"/>
      <c r="AH339" s="3"/>
      <c r="BB339" s="3"/>
    </row>
    <row r="340" spans="2:54" s="4" customFormat="1" ht="15" customHeight="1">
      <c r="B340" s="2"/>
      <c r="C340" s="3"/>
      <c r="D340" s="13"/>
      <c r="F340" s="3"/>
      <c r="G340" s="2"/>
      <c r="J340" s="2"/>
      <c r="K340" s="5"/>
      <c r="L340" s="5"/>
      <c r="O340" s="3"/>
      <c r="P340" s="44"/>
      <c r="W340" s="41"/>
      <c r="X340" s="41"/>
      <c r="AE340" s="3"/>
      <c r="AH340" s="3"/>
      <c r="BB340" s="3"/>
    </row>
    <row r="341" spans="2:54" s="4" customFormat="1" ht="15" customHeight="1">
      <c r="B341" s="2"/>
      <c r="C341" s="3"/>
      <c r="D341" s="13"/>
      <c r="F341" s="3"/>
      <c r="G341" s="2"/>
      <c r="J341" s="2"/>
      <c r="K341" s="5"/>
      <c r="L341" s="5"/>
      <c r="O341" s="3"/>
      <c r="P341" s="44"/>
      <c r="W341" s="41"/>
      <c r="X341" s="41"/>
      <c r="AE341" s="3"/>
      <c r="AH341" s="3"/>
      <c r="BB341" s="3"/>
    </row>
    <row r="342" spans="2:54" s="4" customFormat="1" ht="15" customHeight="1">
      <c r="B342" s="2"/>
      <c r="C342" s="3"/>
      <c r="D342" s="13"/>
      <c r="F342" s="3"/>
      <c r="G342" s="2"/>
      <c r="J342" s="2"/>
      <c r="K342" s="5"/>
      <c r="L342" s="5"/>
      <c r="O342" s="3"/>
      <c r="P342" s="44"/>
      <c r="W342" s="41"/>
      <c r="X342" s="41"/>
      <c r="AE342" s="3"/>
      <c r="AH342" s="3"/>
      <c r="BB342" s="3"/>
    </row>
    <row r="343" spans="2:54" s="4" customFormat="1" ht="15" customHeight="1">
      <c r="B343" s="2"/>
      <c r="C343" s="3"/>
      <c r="D343" s="13"/>
      <c r="F343" s="3"/>
      <c r="G343" s="2"/>
      <c r="J343" s="2"/>
      <c r="K343" s="5"/>
      <c r="L343" s="5"/>
      <c r="O343" s="3"/>
      <c r="P343" s="44"/>
      <c r="W343" s="41"/>
      <c r="X343" s="41"/>
      <c r="AE343" s="3"/>
      <c r="AH343" s="3"/>
      <c r="BB343" s="3"/>
    </row>
    <row r="344" spans="2:54" s="4" customFormat="1" ht="15" customHeight="1">
      <c r="B344" s="2"/>
      <c r="C344" s="3"/>
      <c r="D344" s="13"/>
      <c r="F344" s="3"/>
      <c r="G344" s="2"/>
      <c r="J344" s="2"/>
      <c r="K344" s="5"/>
      <c r="L344" s="5"/>
      <c r="O344" s="3"/>
      <c r="P344" s="44"/>
      <c r="W344" s="41"/>
      <c r="X344" s="41"/>
      <c r="AE344" s="3"/>
      <c r="AH344" s="3"/>
      <c r="BB344" s="3"/>
    </row>
    <row r="345" spans="2:54" s="4" customFormat="1" ht="15" customHeight="1">
      <c r="B345" s="2"/>
      <c r="C345" s="3"/>
      <c r="D345" s="13"/>
      <c r="F345" s="3"/>
      <c r="G345" s="2"/>
      <c r="J345" s="2"/>
      <c r="K345" s="5"/>
      <c r="L345" s="5"/>
      <c r="O345" s="3"/>
      <c r="P345" s="44"/>
      <c r="W345" s="41"/>
      <c r="X345" s="41"/>
      <c r="AE345" s="3"/>
      <c r="AH345" s="3"/>
      <c r="BB345" s="3"/>
    </row>
    <row r="346" spans="2:54" s="4" customFormat="1" ht="15" customHeight="1">
      <c r="B346" s="2"/>
      <c r="C346" s="3"/>
      <c r="D346" s="13"/>
      <c r="F346" s="3"/>
      <c r="G346" s="2"/>
      <c r="J346" s="2"/>
      <c r="K346" s="5"/>
      <c r="L346" s="5"/>
      <c r="O346" s="3"/>
      <c r="P346" s="44"/>
      <c r="W346" s="41"/>
      <c r="X346" s="41"/>
      <c r="AE346" s="3"/>
      <c r="AH346" s="3"/>
      <c r="BB346" s="3"/>
    </row>
    <row r="347" spans="2:54" s="4" customFormat="1" ht="15" customHeight="1">
      <c r="B347" s="2"/>
      <c r="C347" s="3"/>
      <c r="D347" s="13"/>
      <c r="F347" s="3"/>
      <c r="G347" s="2"/>
      <c r="J347" s="2"/>
      <c r="K347" s="5"/>
      <c r="L347" s="5"/>
      <c r="O347" s="3"/>
      <c r="P347" s="44"/>
      <c r="W347" s="41"/>
      <c r="X347" s="41"/>
      <c r="AE347" s="3"/>
      <c r="AH347" s="3"/>
      <c r="BB347" s="3"/>
    </row>
    <row r="348" spans="2:54" s="4" customFormat="1" ht="15" customHeight="1">
      <c r="B348" s="2"/>
      <c r="C348" s="3"/>
      <c r="D348" s="13"/>
      <c r="F348" s="3"/>
      <c r="G348" s="2"/>
      <c r="J348" s="2"/>
      <c r="K348" s="5"/>
      <c r="L348" s="5"/>
      <c r="O348" s="3"/>
      <c r="P348" s="44"/>
      <c r="W348" s="41"/>
      <c r="X348" s="41"/>
      <c r="AE348" s="3"/>
      <c r="AH348" s="3"/>
      <c r="BB348" s="3"/>
    </row>
    <row r="349" spans="2:54" s="4" customFormat="1" ht="15" customHeight="1">
      <c r="B349" s="2"/>
      <c r="C349" s="3"/>
      <c r="D349" s="13"/>
      <c r="F349" s="3"/>
      <c r="G349" s="2"/>
      <c r="J349" s="2"/>
      <c r="K349" s="5"/>
      <c r="L349" s="5"/>
      <c r="O349" s="3"/>
      <c r="P349" s="44"/>
      <c r="W349" s="41"/>
      <c r="X349" s="41"/>
      <c r="AE349" s="3"/>
      <c r="AH349" s="3"/>
      <c r="BB349" s="3"/>
    </row>
    <row r="350" spans="2:54" s="4" customFormat="1" ht="15" customHeight="1">
      <c r="B350" s="2"/>
      <c r="C350" s="3"/>
      <c r="D350" s="13"/>
      <c r="F350" s="3"/>
      <c r="G350" s="2"/>
      <c r="J350" s="2"/>
      <c r="K350" s="5"/>
      <c r="L350" s="5"/>
      <c r="O350" s="3"/>
      <c r="P350" s="44"/>
      <c r="W350" s="41"/>
      <c r="X350" s="41"/>
      <c r="AE350" s="3"/>
      <c r="AH350" s="3"/>
      <c r="BB350" s="3"/>
    </row>
    <row r="351" spans="2:54" s="4" customFormat="1" ht="15" customHeight="1">
      <c r="B351" s="2"/>
      <c r="C351" s="3"/>
      <c r="D351" s="13"/>
      <c r="F351" s="3"/>
      <c r="G351" s="2"/>
      <c r="J351" s="2"/>
      <c r="K351" s="5"/>
      <c r="L351" s="5"/>
      <c r="O351" s="3"/>
      <c r="P351" s="44"/>
      <c r="W351" s="41"/>
      <c r="X351" s="41"/>
      <c r="AE351" s="3"/>
      <c r="AH351" s="3"/>
      <c r="BB351" s="3"/>
    </row>
    <row r="352" spans="2:54" s="4" customFormat="1" ht="15" customHeight="1">
      <c r="B352" s="2"/>
      <c r="C352" s="3"/>
      <c r="D352" s="13"/>
      <c r="F352" s="3"/>
      <c r="G352" s="2"/>
      <c r="J352" s="2"/>
      <c r="K352" s="5"/>
      <c r="L352" s="5"/>
      <c r="O352" s="3"/>
      <c r="P352" s="44"/>
      <c r="W352" s="41"/>
      <c r="X352" s="41"/>
      <c r="AE352" s="3"/>
      <c r="AH352" s="3"/>
      <c r="BB352" s="3"/>
    </row>
    <row r="353" spans="2:54" s="4" customFormat="1" ht="15" customHeight="1">
      <c r="B353" s="2"/>
      <c r="C353" s="3"/>
      <c r="D353" s="13"/>
      <c r="F353" s="3"/>
      <c r="G353" s="2"/>
      <c r="J353" s="2"/>
      <c r="K353" s="5"/>
      <c r="L353" s="5"/>
      <c r="O353" s="3"/>
      <c r="P353" s="44"/>
      <c r="W353" s="41"/>
      <c r="X353" s="41"/>
      <c r="AE353" s="3"/>
      <c r="AH353" s="3"/>
      <c r="BB353" s="3"/>
    </row>
    <row r="354" spans="2:54" s="4" customFormat="1" ht="15" customHeight="1">
      <c r="B354" s="2"/>
      <c r="C354" s="3"/>
      <c r="D354" s="13"/>
      <c r="F354" s="3"/>
      <c r="G354" s="2"/>
      <c r="J354" s="2"/>
      <c r="K354" s="5"/>
      <c r="L354" s="5"/>
      <c r="O354" s="3"/>
      <c r="P354" s="44"/>
      <c r="W354" s="41"/>
      <c r="X354" s="41"/>
      <c r="AE354" s="3"/>
      <c r="AH354" s="3"/>
      <c r="BB354" s="3"/>
    </row>
    <row r="355" spans="2:54" s="4" customFormat="1" ht="15" customHeight="1">
      <c r="B355" s="2"/>
      <c r="C355" s="3"/>
      <c r="D355" s="13"/>
      <c r="F355" s="3"/>
      <c r="G355" s="2"/>
      <c r="J355" s="2"/>
      <c r="K355" s="5"/>
      <c r="L355" s="5"/>
      <c r="O355" s="3"/>
      <c r="P355" s="44"/>
      <c r="W355" s="41"/>
      <c r="X355" s="41"/>
      <c r="AE355" s="3"/>
      <c r="AH355" s="3"/>
      <c r="BB355" s="3"/>
    </row>
    <row r="356" spans="2:54" s="4" customFormat="1" ht="15" customHeight="1">
      <c r="B356" s="2"/>
      <c r="C356" s="3"/>
      <c r="D356" s="13"/>
      <c r="F356" s="3"/>
      <c r="G356" s="2"/>
      <c r="J356" s="2"/>
      <c r="K356" s="5"/>
      <c r="L356" s="5"/>
      <c r="O356" s="3"/>
      <c r="P356" s="44"/>
      <c r="W356" s="41"/>
      <c r="X356" s="41"/>
      <c r="AE356" s="3"/>
      <c r="AH356" s="3"/>
      <c r="BB356" s="3"/>
    </row>
    <row r="357" spans="2:54" s="4" customFormat="1" ht="15" customHeight="1">
      <c r="B357" s="2"/>
      <c r="C357" s="3"/>
      <c r="D357" s="13"/>
      <c r="F357" s="3"/>
      <c r="G357" s="2"/>
      <c r="J357" s="2"/>
      <c r="K357" s="5"/>
      <c r="L357" s="5"/>
      <c r="O357" s="3"/>
      <c r="P357" s="44"/>
      <c r="W357" s="41"/>
      <c r="X357" s="41"/>
      <c r="AE357" s="3"/>
      <c r="AH357" s="3"/>
      <c r="BB357" s="3"/>
    </row>
    <row r="358" spans="2:54" s="4" customFormat="1" ht="15" customHeight="1">
      <c r="B358" s="2"/>
      <c r="C358" s="3"/>
      <c r="D358" s="13"/>
      <c r="F358" s="3"/>
      <c r="G358" s="2"/>
      <c r="J358" s="2"/>
      <c r="K358" s="5"/>
      <c r="L358" s="5"/>
      <c r="O358" s="3"/>
      <c r="P358" s="44"/>
      <c r="W358" s="41"/>
      <c r="X358" s="41"/>
      <c r="AE358" s="3"/>
      <c r="AH358" s="3"/>
      <c r="BB358" s="3"/>
    </row>
    <row r="359" spans="2:54" s="4" customFormat="1" ht="15" customHeight="1">
      <c r="B359" s="2"/>
      <c r="C359" s="3"/>
      <c r="D359" s="13"/>
      <c r="F359" s="3"/>
      <c r="G359" s="2"/>
      <c r="J359" s="2"/>
      <c r="K359" s="5"/>
      <c r="L359" s="5"/>
      <c r="O359" s="3"/>
      <c r="P359" s="44"/>
      <c r="W359" s="41"/>
      <c r="X359" s="41"/>
      <c r="AE359" s="3"/>
      <c r="AH359" s="3"/>
      <c r="BB359" s="3"/>
    </row>
    <row r="360" spans="2:54" s="4" customFormat="1" ht="15" customHeight="1">
      <c r="B360" s="2"/>
      <c r="C360" s="3"/>
      <c r="D360" s="13"/>
      <c r="F360" s="3"/>
      <c r="G360" s="2"/>
      <c r="J360" s="2"/>
      <c r="K360" s="5"/>
      <c r="L360" s="5"/>
      <c r="O360" s="3"/>
      <c r="P360" s="44"/>
      <c r="W360" s="41"/>
      <c r="X360" s="41"/>
      <c r="AE360" s="3"/>
      <c r="AH360" s="3"/>
      <c r="BB360" s="3"/>
    </row>
    <row r="361" spans="2:54" s="4" customFormat="1" ht="15" customHeight="1">
      <c r="B361" s="2"/>
      <c r="C361" s="3"/>
      <c r="D361" s="13"/>
      <c r="F361" s="3"/>
      <c r="G361" s="2"/>
      <c r="J361" s="2"/>
      <c r="K361" s="5"/>
      <c r="L361" s="5"/>
      <c r="O361" s="3"/>
      <c r="P361" s="44"/>
      <c r="W361" s="41"/>
      <c r="X361" s="41"/>
      <c r="AE361" s="3"/>
      <c r="AH361" s="3"/>
      <c r="BB361" s="3"/>
    </row>
    <row r="362" spans="2:54" s="4" customFormat="1" ht="15" customHeight="1">
      <c r="B362" s="2"/>
      <c r="C362" s="3"/>
      <c r="D362" s="13"/>
      <c r="F362" s="3"/>
      <c r="G362" s="2"/>
      <c r="J362" s="2"/>
      <c r="K362" s="5"/>
      <c r="L362" s="5"/>
      <c r="O362" s="3"/>
      <c r="P362" s="44"/>
      <c r="W362" s="41"/>
      <c r="X362" s="41"/>
      <c r="AE362" s="3"/>
      <c r="AH362" s="3"/>
      <c r="BB362" s="3"/>
    </row>
    <row r="363" spans="2:54" s="4" customFormat="1" ht="15" customHeight="1">
      <c r="B363" s="2"/>
      <c r="C363" s="3"/>
      <c r="D363" s="13"/>
      <c r="F363" s="3"/>
      <c r="G363" s="2"/>
      <c r="J363" s="2"/>
      <c r="K363" s="5"/>
      <c r="L363" s="5"/>
      <c r="O363" s="3"/>
      <c r="P363" s="44"/>
      <c r="W363" s="41"/>
      <c r="X363" s="41"/>
      <c r="AE363" s="3"/>
      <c r="AH363" s="3"/>
      <c r="BB363" s="3"/>
    </row>
    <row r="364" spans="2:54" s="4" customFormat="1" ht="15" customHeight="1">
      <c r="B364" s="2"/>
      <c r="C364" s="3"/>
      <c r="D364" s="13"/>
      <c r="F364" s="3"/>
      <c r="G364" s="2"/>
      <c r="J364" s="2"/>
      <c r="K364" s="5"/>
      <c r="L364" s="5"/>
      <c r="O364" s="3"/>
      <c r="P364" s="44"/>
      <c r="W364" s="41"/>
      <c r="X364" s="41"/>
      <c r="AE364" s="3"/>
      <c r="AH364" s="3"/>
      <c r="BB364" s="3"/>
    </row>
    <row r="365" spans="2:54" s="4" customFormat="1" ht="15" customHeight="1">
      <c r="B365" s="2"/>
      <c r="C365" s="3"/>
      <c r="D365" s="13"/>
      <c r="F365" s="3"/>
      <c r="G365" s="2"/>
      <c r="J365" s="2"/>
      <c r="K365" s="5"/>
      <c r="L365" s="5"/>
      <c r="O365" s="3"/>
      <c r="P365" s="44"/>
      <c r="W365" s="41"/>
      <c r="X365" s="41"/>
      <c r="AE365" s="3"/>
      <c r="AH365" s="3"/>
      <c r="BB365" s="3"/>
    </row>
    <row r="366" spans="2:54" s="4" customFormat="1" ht="15" customHeight="1">
      <c r="B366" s="2"/>
      <c r="C366" s="3"/>
      <c r="D366" s="13"/>
      <c r="F366" s="3"/>
      <c r="G366" s="2"/>
      <c r="J366" s="2"/>
      <c r="K366" s="5"/>
      <c r="L366" s="5"/>
      <c r="O366" s="3"/>
      <c r="P366" s="44"/>
      <c r="W366" s="41"/>
      <c r="X366" s="41"/>
      <c r="AE366" s="3"/>
      <c r="AH366" s="3"/>
      <c r="BB366" s="3"/>
    </row>
    <row r="367" spans="2:54" s="4" customFormat="1" ht="15" customHeight="1">
      <c r="B367" s="2"/>
      <c r="C367" s="3"/>
      <c r="D367" s="13"/>
      <c r="F367" s="3"/>
      <c r="G367" s="2"/>
      <c r="J367" s="2"/>
      <c r="K367" s="5"/>
      <c r="L367" s="5"/>
      <c r="O367" s="3"/>
      <c r="P367" s="44"/>
      <c r="W367" s="41"/>
      <c r="X367" s="41"/>
      <c r="AE367" s="3"/>
      <c r="AH367" s="3"/>
      <c r="BB367" s="3"/>
    </row>
    <row r="368" spans="2:54" s="4" customFormat="1" ht="15" customHeight="1">
      <c r="B368" s="2"/>
      <c r="C368" s="3"/>
      <c r="D368" s="13"/>
      <c r="F368" s="3"/>
      <c r="G368" s="2"/>
      <c r="J368" s="2"/>
      <c r="K368" s="5"/>
      <c r="L368" s="5"/>
      <c r="O368" s="3"/>
      <c r="P368" s="44"/>
      <c r="W368" s="41"/>
      <c r="X368" s="41"/>
      <c r="AE368" s="3"/>
      <c r="AH368" s="3"/>
      <c r="BB368" s="3"/>
    </row>
    <row r="369" spans="2:54" s="4" customFormat="1" ht="15" customHeight="1">
      <c r="B369" s="2"/>
      <c r="C369" s="3"/>
      <c r="D369" s="13"/>
      <c r="F369" s="3"/>
      <c r="G369" s="2"/>
      <c r="J369" s="2"/>
      <c r="K369" s="5"/>
      <c r="L369" s="5"/>
      <c r="O369" s="3"/>
      <c r="P369" s="44"/>
      <c r="W369" s="41"/>
      <c r="X369" s="41"/>
      <c r="AE369" s="3"/>
      <c r="AH369" s="3"/>
      <c r="BB369" s="3"/>
    </row>
    <row r="370" spans="2:54" s="4" customFormat="1" ht="15" customHeight="1">
      <c r="B370" s="2"/>
      <c r="C370" s="3"/>
      <c r="D370" s="13"/>
      <c r="F370" s="3"/>
      <c r="G370" s="2"/>
      <c r="J370" s="2"/>
      <c r="K370" s="5"/>
      <c r="L370" s="5"/>
      <c r="O370" s="3"/>
      <c r="P370" s="44"/>
      <c r="W370" s="41"/>
      <c r="X370" s="41"/>
      <c r="AE370" s="3"/>
      <c r="AH370" s="3"/>
      <c r="BB370" s="3"/>
    </row>
    <row r="371" spans="2:54" s="4" customFormat="1" ht="15" customHeight="1">
      <c r="B371" s="2"/>
      <c r="C371" s="3"/>
      <c r="D371" s="13"/>
      <c r="F371" s="3"/>
      <c r="G371" s="2"/>
      <c r="J371" s="2"/>
      <c r="K371" s="5"/>
      <c r="L371" s="5"/>
      <c r="O371" s="3"/>
      <c r="P371" s="44"/>
      <c r="W371" s="41"/>
      <c r="X371" s="41"/>
      <c r="AE371" s="3"/>
      <c r="AH371" s="3"/>
      <c r="BB371" s="3"/>
    </row>
    <row r="372" spans="2:54" s="4" customFormat="1" ht="15" customHeight="1">
      <c r="B372" s="2"/>
      <c r="C372" s="3"/>
      <c r="D372" s="13"/>
      <c r="F372" s="3"/>
      <c r="G372" s="2"/>
      <c r="J372" s="2"/>
      <c r="K372" s="5"/>
      <c r="L372" s="5"/>
      <c r="O372" s="3"/>
      <c r="P372" s="44"/>
      <c r="W372" s="41"/>
      <c r="X372" s="41"/>
      <c r="AE372" s="3"/>
      <c r="AH372" s="3"/>
      <c r="BB372" s="3"/>
    </row>
    <row r="373" spans="2:54" s="4" customFormat="1" ht="15" customHeight="1">
      <c r="B373" s="2"/>
      <c r="C373" s="3"/>
      <c r="D373" s="13"/>
      <c r="F373" s="3"/>
      <c r="G373" s="2"/>
      <c r="J373" s="2"/>
      <c r="K373" s="5"/>
      <c r="L373" s="5"/>
      <c r="O373" s="3"/>
      <c r="P373" s="44"/>
      <c r="W373" s="41"/>
      <c r="X373" s="41"/>
      <c r="AE373" s="3"/>
      <c r="AH373" s="3"/>
      <c r="BB373" s="3"/>
    </row>
    <row r="374" spans="2:54" s="4" customFormat="1" ht="15" customHeight="1">
      <c r="B374" s="2"/>
      <c r="C374" s="3"/>
      <c r="D374" s="13"/>
      <c r="F374" s="3"/>
      <c r="G374" s="2"/>
      <c r="J374" s="2"/>
      <c r="K374" s="5"/>
      <c r="L374" s="5"/>
      <c r="O374" s="3"/>
      <c r="P374" s="44"/>
      <c r="W374" s="41"/>
      <c r="X374" s="41"/>
      <c r="AE374" s="3"/>
      <c r="AH374" s="3"/>
      <c r="BB374" s="3"/>
    </row>
    <row r="375" spans="2:54" s="4" customFormat="1" ht="15" customHeight="1">
      <c r="B375" s="2"/>
      <c r="C375" s="3"/>
      <c r="D375" s="13"/>
      <c r="F375" s="3"/>
      <c r="G375" s="2"/>
      <c r="J375" s="2"/>
      <c r="K375" s="5"/>
      <c r="L375" s="5"/>
      <c r="O375" s="3"/>
      <c r="P375" s="44"/>
      <c r="W375" s="41"/>
      <c r="X375" s="41"/>
      <c r="AE375" s="3"/>
      <c r="AH375" s="3"/>
      <c r="BB375" s="3"/>
    </row>
    <row r="376" spans="2:54" s="4" customFormat="1" ht="15" customHeight="1">
      <c r="B376" s="2"/>
      <c r="C376" s="3"/>
      <c r="D376" s="13"/>
      <c r="F376" s="3"/>
      <c r="G376" s="2"/>
      <c r="J376" s="2"/>
      <c r="K376" s="5"/>
      <c r="L376" s="5"/>
      <c r="O376" s="3"/>
      <c r="P376" s="44"/>
      <c r="W376" s="41"/>
      <c r="X376" s="41"/>
      <c r="AE376" s="3"/>
      <c r="AH376" s="3"/>
      <c r="BB376" s="3"/>
    </row>
    <row r="377" spans="2:54" s="4" customFormat="1" ht="15" customHeight="1">
      <c r="B377" s="2"/>
      <c r="C377" s="3"/>
      <c r="D377" s="13"/>
      <c r="F377" s="3"/>
      <c r="G377" s="2"/>
      <c r="J377" s="2"/>
      <c r="K377" s="5"/>
      <c r="L377" s="5"/>
      <c r="O377" s="3"/>
      <c r="P377" s="44"/>
      <c r="W377" s="41"/>
      <c r="X377" s="41"/>
      <c r="AE377" s="3"/>
      <c r="AH377" s="3"/>
      <c r="BB377" s="3"/>
    </row>
    <row r="378" spans="2:54" s="4" customFormat="1" ht="15" customHeight="1">
      <c r="B378" s="2"/>
      <c r="C378" s="3"/>
      <c r="D378" s="13"/>
      <c r="F378" s="3"/>
      <c r="G378" s="2"/>
      <c r="J378" s="2"/>
      <c r="K378" s="5"/>
      <c r="L378" s="5"/>
      <c r="O378" s="3"/>
      <c r="P378" s="44"/>
      <c r="W378" s="41"/>
      <c r="X378" s="41"/>
      <c r="AE378" s="3"/>
      <c r="AH378" s="3"/>
      <c r="BB378" s="3"/>
    </row>
    <row r="379" spans="2:54" s="4" customFormat="1" ht="15" customHeight="1">
      <c r="B379" s="2"/>
      <c r="C379" s="3"/>
      <c r="D379" s="13"/>
      <c r="F379" s="3"/>
      <c r="G379" s="2"/>
      <c r="J379" s="2"/>
      <c r="K379" s="5"/>
      <c r="L379" s="5"/>
      <c r="O379" s="3"/>
      <c r="P379" s="44"/>
      <c r="W379" s="41"/>
      <c r="X379" s="41"/>
      <c r="AE379" s="3"/>
      <c r="AH379" s="3"/>
      <c r="BB379" s="3"/>
    </row>
    <row r="380" spans="2:54" s="4" customFormat="1" ht="15" customHeight="1">
      <c r="B380" s="2"/>
      <c r="C380" s="3"/>
      <c r="D380" s="13"/>
      <c r="F380" s="3"/>
      <c r="G380" s="2"/>
      <c r="J380" s="2"/>
      <c r="K380" s="5"/>
      <c r="L380" s="5"/>
      <c r="O380" s="3"/>
      <c r="P380" s="44"/>
      <c r="W380" s="41"/>
      <c r="X380" s="41"/>
      <c r="AE380" s="3"/>
      <c r="AH380" s="3"/>
      <c r="BB380" s="3"/>
    </row>
    <row r="381" spans="2:54" s="4" customFormat="1" ht="15" customHeight="1">
      <c r="B381" s="2"/>
      <c r="C381" s="3"/>
      <c r="D381" s="13"/>
      <c r="F381" s="3"/>
      <c r="G381" s="2"/>
      <c r="J381" s="2"/>
      <c r="K381" s="5"/>
      <c r="L381" s="5"/>
      <c r="O381" s="3"/>
      <c r="P381" s="44"/>
      <c r="W381" s="41"/>
      <c r="X381" s="41"/>
      <c r="AE381" s="3"/>
      <c r="AH381" s="3"/>
      <c r="BB381" s="3"/>
    </row>
    <row r="382" spans="2:54" s="4" customFormat="1" ht="15" customHeight="1">
      <c r="B382" s="2"/>
      <c r="C382" s="3"/>
      <c r="D382" s="13"/>
      <c r="F382" s="3"/>
      <c r="G382" s="2"/>
      <c r="J382" s="2"/>
      <c r="K382" s="5"/>
      <c r="L382" s="5"/>
      <c r="O382" s="3"/>
      <c r="P382" s="44"/>
      <c r="W382" s="41"/>
      <c r="X382" s="41"/>
      <c r="AE382" s="3"/>
      <c r="AH382" s="3"/>
      <c r="BB382" s="3"/>
    </row>
    <row r="383" spans="2:54" s="4" customFormat="1" ht="15" customHeight="1">
      <c r="B383" s="2"/>
      <c r="C383" s="3"/>
      <c r="D383" s="13"/>
      <c r="F383" s="3"/>
      <c r="G383" s="2"/>
      <c r="J383" s="2"/>
      <c r="K383" s="5"/>
      <c r="L383" s="5"/>
      <c r="O383" s="3"/>
      <c r="P383" s="44"/>
      <c r="W383" s="41"/>
      <c r="X383" s="41"/>
      <c r="AE383" s="3"/>
      <c r="AH383" s="3"/>
      <c r="BB383" s="3"/>
    </row>
    <row r="384" spans="2:54" s="4" customFormat="1" ht="15" customHeight="1">
      <c r="B384" s="2"/>
      <c r="C384" s="3"/>
      <c r="D384" s="13"/>
      <c r="F384" s="3"/>
      <c r="G384" s="2"/>
      <c r="J384" s="2"/>
      <c r="K384" s="5"/>
      <c r="L384" s="5"/>
      <c r="O384" s="3"/>
      <c r="P384" s="44"/>
      <c r="W384" s="41"/>
      <c r="X384" s="41"/>
      <c r="AE384" s="3"/>
      <c r="AH384" s="3"/>
      <c r="BB384" s="3"/>
    </row>
    <row r="385" spans="2:54" s="4" customFormat="1" ht="15" customHeight="1">
      <c r="B385" s="2"/>
      <c r="C385" s="3"/>
      <c r="D385" s="13"/>
      <c r="F385" s="3"/>
      <c r="G385" s="2"/>
      <c r="J385" s="2"/>
      <c r="K385" s="5"/>
      <c r="L385" s="5"/>
      <c r="O385" s="3"/>
      <c r="P385" s="44"/>
      <c r="W385" s="41"/>
      <c r="X385" s="41"/>
      <c r="AE385" s="3"/>
      <c r="AH385" s="3"/>
      <c r="BB385" s="3"/>
    </row>
    <row r="386" spans="2:54" s="4" customFormat="1" ht="15" customHeight="1">
      <c r="B386" s="2"/>
      <c r="C386" s="3"/>
      <c r="D386" s="13"/>
      <c r="F386" s="3"/>
      <c r="G386" s="2"/>
      <c r="J386" s="2"/>
      <c r="K386" s="5"/>
      <c r="L386" s="5"/>
      <c r="O386" s="3"/>
      <c r="P386" s="44"/>
      <c r="W386" s="41"/>
      <c r="X386" s="41"/>
      <c r="AE386" s="3"/>
      <c r="AH386" s="3"/>
      <c r="BB386" s="3"/>
    </row>
    <row r="387" spans="2:54" s="4" customFormat="1" ht="15" customHeight="1">
      <c r="B387" s="2"/>
      <c r="C387" s="3"/>
      <c r="D387" s="13"/>
      <c r="F387" s="3"/>
      <c r="G387" s="2"/>
      <c r="J387" s="2"/>
      <c r="K387" s="5"/>
      <c r="L387" s="5"/>
      <c r="O387" s="3"/>
      <c r="P387" s="44"/>
      <c r="W387" s="41"/>
      <c r="X387" s="41"/>
      <c r="AE387" s="3"/>
      <c r="AH387" s="3"/>
      <c r="BB387" s="3"/>
    </row>
    <row r="388" spans="2:54" s="4" customFormat="1" ht="15" customHeight="1">
      <c r="B388" s="2"/>
      <c r="C388" s="3"/>
      <c r="D388" s="13"/>
      <c r="F388" s="3"/>
      <c r="G388" s="2"/>
      <c r="J388" s="2"/>
      <c r="K388" s="5"/>
      <c r="L388" s="5"/>
      <c r="O388" s="3"/>
      <c r="P388" s="44"/>
      <c r="W388" s="41"/>
      <c r="X388" s="41"/>
      <c r="AE388" s="3"/>
      <c r="AH388" s="3"/>
      <c r="BB388" s="3"/>
    </row>
    <row r="389" spans="2:54" s="4" customFormat="1" ht="15" customHeight="1">
      <c r="B389" s="2"/>
      <c r="C389" s="3"/>
      <c r="D389" s="13"/>
      <c r="F389" s="3"/>
      <c r="G389" s="2"/>
      <c r="J389" s="2"/>
      <c r="K389" s="5"/>
      <c r="L389" s="5"/>
      <c r="O389" s="3"/>
      <c r="P389" s="44"/>
      <c r="W389" s="41"/>
      <c r="X389" s="41"/>
      <c r="AE389" s="3"/>
      <c r="AH389" s="3"/>
      <c r="BB389" s="3"/>
    </row>
    <row r="390" spans="2:54" s="4" customFormat="1" ht="15" customHeight="1">
      <c r="B390" s="2"/>
      <c r="C390" s="3"/>
      <c r="D390" s="13"/>
      <c r="F390" s="3"/>
      <c r="G390" s="2"/>
      <c r="J390" s="2"/>
      <c r="K390" s="5"/>
      <c r="L390" s="5"/>
      <c r="O390" s="3"/>
      <c r="P390" s="44"/>
      <c r="W390" s="41"/>
      <c r="X390" s="41"/>
      <c r="AE390" s="3"/>
      <c r="AH390" s="3"/>
      <c r="BB390" s="3"/>
    </row>
    <row r="391" spans="2:54" s="4" customFormat="1" ht="15" customHeight="1">
      <c r="B391" s="2"/>
      <c r="C391" s="3"/>
      <c r="D391" s="13"/>
      <c r="F391" s="3"/>
      <c r="G391" s="2"/>
      <c r="J391" s="2"/>
      <c r="K391" s="5"/>
      <c r="L391" s="5"/>
      <c r="O391" s="3"/>
      <c r="P391" s="44"/>
      <c r="W391" s="41"/>
      <c r="X391" s="41"/>
      <c r="AE391" s="3"/>
      <c r="AH391" s="3"/>
      <c r="BB391" s="3"/>
    </row>
    <row r="392" spans="2:54" s="4" customFormat="1" ht="15" customHeight="1">
      <c r="B392" s="2"/>
      <c r="C392" s="3"/>
      <c r="D392" s="13"/>
      <c r="F392" s="3"/>
      <c r="G392" s="2"/>
      <c r="J392" s="2"/>
      <c r="K392" s="5"/>
      <c r="L392" s="5"/>
      <c r="O392" s="3"/>
      <c r="P392" s="44"/>
      <c r="W392" s="41"/>
      <c r="X392" s="41"/>
      <c r="AE392" s="3"/>
      <c r="AH392" s="3"/>
      <c r="BB392" s="3"/>
    </row>
    <row r="393" spans="2:54" s="4" customFormat="1" ht="15" customHeight="1">
      <c r="B393" s="2"/>
      <c r="C393" s="3"/>
      <c r="D393" s="13"/>
      <c r="F393" s="3"/>
      <c r="G393" s="2"/>
      <c r="J393" s="2"/>
      <c r="K393" s="5"/>
      <c r="L393" s="5"/>
      <c r="O393" s="3"/>
      <c r="P393" s="44"/>
      <c r="W393" s="41"/>
      <c r="X393" s="41"/>
      <c r="AE393" s="3"/>
      <c r="AH393" s="3"/>
      <c r="BB393" s="3"/>
    </row>
    <row r="394" spans="2:54" s="4" customFormat="1" ht="15" customHeight="1">
      <c r="B394" s="2"/>
      <c r="C394" s="3"/>
      <c r="D394" s="13"/>
      <c r="F394" s="3"/>
      <c r="G394" s="2"/>
      <c r="J394" s="2"/>
      <c r="K394" s="5"/>
      <c r="L394" s="5"/>
      <c r="O394" s="3"/>
      <c r="P394" s="44"/>
      <c r="W394" s="41"/>
      <c r="X394" s="41"/>
      <c r="AE394" s="3"/>
      <c r="AH394" s="3"/>
      <c r="BB394" s="3"/>
    </row>
    <row r="395" spans="2:54" s="4" customFormat="1" ht="15" customHeight="1">
      <c r="B395" s="2"/>
      <c r="C395" s="3"/>
      <c r="D395" s="13"/>
      <c r="F395" s="3"/>
      <c r="G395" s="2"/>
      <c r="J395" s="2"/>
      <c r="K395" s="5"/>
      <c r="L395" s="5"/>
      <c r="O395" s="3"/>
      <c r="P395" s="44"/>
      <c r="W395" s="41"/>
      <c r="X395" s="41"/>
      <c r="AE395" s="3"/>
      <c r="AH395" s="3"/>
      <c r="BB395" s="3"/>
    </row>
    <row r="396" spans="2:54" s="4" customFormat="1" ht="15" customHeight="1">
      <c r="B396" s="2"/>
      <c r="C396" s="3"/>
      <c r="D396" s="13"/>
      <c r="F396" s="3"/>
      <c r="G396" s="2"/>
      <c r="J396" s="2"/>
      <c r="K396" s="5"/>
      <c r="L396" s="5"/>
      <c r="O396" s="3"/>
      <c r="P396" s="44"/>
      <c r="W396" s="41"/>
      <c r="X396" s="41"/>
      <c r="AE396" s="3"/>
      <c r="AH396" s="3"/>
      <c r="BB396" s="3"/>
    </row>
    <row r="397" spans="2:54" s="4" customFormat="1" ht="15" customHeight="1">
      <c r="B397" s="2"/>
      <c r="C397" s="3"/>
      <c r="D397" s="13"/>
      <c r="F397" s="3"/>
      <c r="G397" s="2"/>
      <c r="J397" s="2"/>
      <c r="K397" s="5"/>
      <c r="L397" s="5"/>
      <c r="O397" s="3"/>
      <c r="P397" s="44"/>
      <c r="W397" s="41"/>
      <c r="X397" s="41"/>
      <c r="AE397" s="3"/>
      <c r="AH397" s="3"/>
      <c r="BB397" s="3"/>
    </row>
    <row r="398" spans="2:54" s="4" customFormat="1" ht="15" customHeight="1">
      <c r="B398" s="2"/>
      <c r="C398" s="3"/>
      <c r="D398" s="13"/>
      <c r="F398" s="3"/>
      <c r="G398" s="2"/>
      <c r="J398" s="2"/>
      <c r="K398" s="5"/>
      <c r="L398" s="5"/>
      <c r="O398" s="3"/>
      <c r="P398" s="44"/>
      <c r="W398" s="41"/>
      <c r="X398" s="41"/>
      <c r="AE398" s="3"/>
      <c r="AH398" s="3"/>
      <c r="BB398" s="3"/>
    </row>
    <row r="399" spans="2:54" s="4" customFormat="1" ht="15" customHeight="1">
      <c r="B399" s="2"/>
      <c r="C399" s="3"/>
      <c r="D399" s="13"/>
      <c r="F399" s="3"/>
      <c r="G399" s="2"/>
      <c r="J399" s="2"/>
      <c r="K399" s="5"/>
      <c r="L399" s="5"/>
      <c r="O399" s="3"/>
      <c r="P399" s="44"/>
      <c r="W399" s="41"/>
      <c r="X399" s="41"/>
      <c r="AE399" s="3"/>
      <c r="AH399" s="3"/>
      <c r="BB399" s="3"/>
    </row>
    <row r="400" spans="2:54" s="4" customFormat="1" ht="15" customHeight="1">
      <c r="B400" s="2"/>
      <c r="C400" s="3"/>
      <c r="D400" s="13"/>
      <c r="F400" s="3"/>
      <c r="G400" s="2"/>
      <c r="J400" s="2"/>
      <c r="K400" s="5"/>
      <c r="L400" s="5"/>
      <c r="O400" s="3"/>
      <c r="P400" s="44"/>
      <c r="W400" s="41"/>
      <c r="X400" s="41"/>
      <c r="AE400" s="3"/>
      <c r="AH400" s="3"/>
      <c r="BB400" s="3"/>
    </row>
    <row r="401" spans="2:54" s="4" customFormat="1" ht="15" customHeight="1">
      <c r="B401" s="2"/>
      <c r="C401" s="3"/>
      <c r="D401" s="13"/>
      <c r="F401" s="3"/>
      <c r="G401" s="2"/>
      <c r="J401" s="2"/>
      <c r="K401" s="5"/>
      <c r="L401" s="5"/>
      <c r="O401" s="3"/>
      <c r="P401" s="44"/>
      <c r="W401" s="41"/>
      <c r="X401" s="41"/>
      <c r="AE401" s="3"/>
      <c r="AH401" s="3"/>
      <c r="BB401" s="3"/>
    </row>
    <row r="402" spans="2:54" s="4" customFormat="1" ht="15" customHeight="1">
      <c r="B402" s="2"/>
      <c r="C402" s="3"/>
      <c r="D402" s="13"/>
      <c r="F402" s="3"/>
      <c r="G402" s="2"/>
      <c r="J402" s="2"/>
      <c r="K402" s="5"/>
      <c r="L402" s="5"/>
      <c r="O402" s="3"/>
      <c r="P402" s="44"/>
      <c r="W402" s="41"/>
      <c r="X402" s="41"/>
      <c r="AE402" s="3"/>
      <c r="AH402" s="3"/>
      <c r="BB402" s="3"/>
    </row>
    <row r="403" spans="2:54" s="4" customFormat="1" ht="15" customHeight="1">
      <c r="B403" s="2"/>
      <c r="C403" s="3"/>
      <c r="D403" s="13"/>
      <c r="F403" s="3"/>
      <c r="G403" s="2"/>
      <c r="J403" s="2"/>
      <c r="K403" s="5"/>
      <c r="L403" s="5"/>
      <c r="O403" s="3"/>
      <c r="P403" s="44"/>
      <c r="W403" s="41"/>
      <c r="X403" s="41"/>
      <c r="AE403" s="3"/>
      <c r="AH403" s="3"/>
      <c r="BB403" s="3"/>
    </row>
    <row r="404" spans="2:54" s="4" customFormat="1" ht="15" customHeight="1">
      <c r="B404" s="2"/>
      <c r="C404" s="3"/>
      <c r="D404" s="13"/>
      <c r="F404" s="3"/>
      <c r="G404" s="2"/>
      <c r="J404" s="2"/>
      <c r="K404" s="5"/>
      <c r="L404" s="5"/>
      <c r="O404" s="3"/>
      <c r="P404" s="44"/>
      <c r="W404" s="41"/>
      <c r="X404" s="41"/>
      <c r="AE404" s="3"/>
      <c r="AH404" s="3"/>
      <c r="BB404" s="3"/>
    </row>
    <row r="405" spans="2:54" s="4" customFormat="1" ht="15" customHeight="1">
      <c r="B405" s="2"/>
      <c r="C405" s="3"/>
      <c r="D405" s="13"/>
      <c r="F405" s="3"/>
      <c r="G405" s="2"/>
      <c r="J405" s="2"/>
      <c r="K405" s="5"/>
      <c r="L405" s="5"/>
      <c r="O405" s="3"/>
      <c r="P405" s="44"/>
      <c r="W405" s="41"/>
      <c r="X405" s="41"/>
      <c r="AE405" s="3"/>
      <c r="AH405" s="3"/>
      <c r="BB405" s="3"/>
    </row>
    <row r="406" spans="2:54" s="4" customFormat="1" ht="15" customHeight="1">
      <c r="B406" s="2"/>
      <c r="C406" s="3"/>
      <c r="D406" s="13"/>
      <c r="F406" s="3"/>
      <c r="G406" s="2"/>
      <c r="J406" s="2"/>
      <c r="K406" s="5"/>
      <c r="L406" s="5"/>
      <c r="O406" s="3"/>
      <c r="P406" s="44"/>
      <c r="W406" s="41"/>
      <c r="X406" s="41"/>
      <c r="AE406" s="3"/>
      <c r="AH406" s="3"/>
      <c r="BB406" s="3"/>
    </row>
    <row r="407" spans="2:54" s="4" customFormat="1" ht="15" customHeight="1">
      <c r="B407" s="2"/>
      <c r="C407" s="3"/>
      <c r="D407" s="13"/>
      <c r="F407" s="3"/>
      <c r="G407" s="2"/>
      <c r="J407" s="2"/>
      <c r="K407" s="5"/>
      <c r="L407" s="5"/>
      <c r="O407" s="3"/>
      <c r="P407" s="44"/>
      <c r="W407" s="41"/>
      <c r="X407" s="41"/>
      <c r="AE407" s="3"/>
      <c r="AH407" s="3"/>
      <c r="BB407" s="3"/>
    </row>
    <row r="408" spans="2:54" s="4" customFormat="1" ht="15" customHeight="1">
      <c r="B408" s="2"/>
      <c r="C408" s="3"/>
      <c r="D408" s="13"/>
      <c r="F408" s="3"/>
      <c r="G408" s="2"/>
      <c r="J408" s="2"/>
      <c r="K408" s="5"/>
      <c r="L408" s="5"/>
      <c r="O408" s="3"/>
      <c r="P408" s="44"/>
      <c r="W408" s="41"/>
      <c r="X408" s="41"/>
      <c r="AE408" s="3"/>
      <c r="AH408" s="3"/>
      <c r="BB408" s="3"/>
    </row>
    <row r="409" spans="2:54" s="4" customFormat="1" ht="15" customHeight="1">
      <c r="B409" s="2"/>
      <c r="C409" s="3"/>
      <c r="D409" s="13"/>
      <c r="F409" s="3"/>
      <c r="G409" s="2"/>
      <c r="J409" s="2"/>
      <c r="K409" s="5"/>
      <c r="L409" s="5"/>
      <c r="O409" s="3"/>
      <c r="P409" s="44"/>
      <c r="W409" s="41"/>
      <c r="X409" s="41"/>
      <c r="AE409" s="3"/>
      <c r="AH409" s="3"/>
      <c r="BB409" s="3"/>
    </row>
    <row r="410" spans="2:54" s="4" customFormat="1" ht="15" customHeight="1">
      <c r="B410" s="2"/>
      <c r="C410" s="3"/>
      <c r="D410" s="13"/>
      <c r="F410" s="3"/>
      <c r="G410" s="2"/>
      <c r="J410" s="2"/>
      <c r="K410" s="5"/>
      <c r="L410" s="5"/>
      <c r="O410" s="3"/>
      <c r="P410" s="44"/>
      <c r="W410" s="41"/>
      <c r="X410" s="41"/>
      <c r="AE410" s="3"/>
      <c r="AH410" s="3"/>
      <c r="BB410" s="3"/>
    </row>
    <row r="411" spans="2:54" s="4" customFormat="1" ht="15" customHeight="1">
      <c r="B411" s="2"/>
      <c r="C411" s="3"/>
      <c r="D411" s="13"/>
      <c r="F411" s="3"/>
      <c r="G411" s="2"/>
      <c r="J411" s="2"/>
      <c r="K411" s="5"/>
      <c r="L411" s="5"/>
      <c r="O411" s="3"/>
      <c r="P411" s="44"/>
      <c r="W411" s="41"/>
      <c r="X411" s="41"/>
      <c r="AE411" s="3"/>
      <c r="AH411" s="3"/>
      <c r="BB411" s="3"/>
    </row>
    <row r="412" spans="2:54" s="4" customFormat="1" ht="15" customHeight="1">
      <c r="B412" s="2"/>
      <c r="C412" s="3"/>
      <c r="D412" s="13"/>
      <c r="F412" s="3"/>
      <c r="G412" s="2"/>
      <c r="J412" s="2"/>
      <c r="K412" s="5"/>
      <c r="L412" s="5"/>
      <c r="O412" s="3"/>
      <c r="P412" s="44"/>
      <c r="W412" s="41"/>
      <c r="X412" s="41"/>
      <c r="AE412" s="3"/>
      <c r="AH412" s="3"/>
      <c r="BB412" s="3"/>
    </row>
    <row r="413" spans="2:54" s="4" customFormat="1" ht="15" customHeight="1">
      <c r="B413" s="2"/>
      <c r="C413" s="3"/>
      <c r="D413" s="13"/>
      <c r="F413" s="3"/>
      <c r="G413" s="2"/>
      <c r="J413" s="2"/>
      <c r="K413" s="5"/>
      <c r="L413" s="5"/>
      <c r="O413" s="3"/>
      <c r="P413" s="44"/>
      <c r="W413" s="41"/>
      <c r="X413" s="41"/>
      <c r="AE413" s="3"/>
      <c r="AH413" s="3"/>
      <c r="BB413" s="3"/>
    </row>
    <row r="414" spans="2:54" s="4" customFormat="1" ht="15" customHeight="1">
      <c r="B414" s="2"/>
      <c r="C414" s="3"/>
      <c r="D414" s="13"/>
      <c r="F414" s="3"/>
      <c r="G414" s="2"/>
      <c r="J414" s="2"/>
      <c r="K414" s="5"/>
      <c r="L414" s="5"/>
      <c r="O414" s="3"/>
      <c r="P414" s="44"/>
      <c r="W414" s="41"/>
      <c r="X414" s="41"/>
      <c r="AE414" s="3"/>
      <c r="AH414" s="3"/>
      <c r="BB414" s="3"/>
    </row>
    <row r="415" spans="2:54" s="4" customFormat="1" ht="15" customHeight="1">
      <c r="B415" s="2"/>
      <c r="C415" s="3"/>
      <c r="D415" s="13"/>
      <c r="F415" s="3"/>
      <c r="G415" s="2"/>
      <c r="J415" s="2"/>
      <c r="K415" s="5"/>
      <c r="L415" s="5"/>
      <c r="O415" s="3"/>
      <c r="P415" s="44"/>
      <c r="W415" s="41"/>
      <c r="X415" s="41"/>
      <c r="AE415" s="3"/>
      <c r="AH415" s="3"/>
      <c r="BB415" s="3"/>
    </row>
    <row r="416" spans="2:54" s="4" customFormat="1" ht="15" customHeight="1">
      <c r="B416" s="2"/>
      <c r="C416" s="3"/>
      <c r="D416" s="13"/>
      <c r="F416" s="3"/>
      <c r="G416" s="2"/>
      <c r="J416" s="2"/>
      <c r="K416" s="5"/>
      <c r="L416" s="5"/>
      <c r="O416" s="3"/>
      <c r="P416" s="44"/>
      <c r="W416" s="41"/>
      <c r="X416" s="41"/>
      <c r="AE416" s="3"/>
      <c r="AH416" s="3"/>
      <c r="BB416" s="3"/>
    </row>
    <row r="417" spans="2:54" s="4" customFormat="1" ht="15" customHeight="1">
      <c r="B417" s="2"/>
      <c r="C417" s="3"/>
      <c r="D417" s="13"/>
      <c r="F417" s="3"/>
      <c r="G417" s="2"/>
      <c r="J417" s="2"/>
      <c r="K417" s="5"/>
      <c r="L417" s="5"/>
      <c r="O417" s="3"/>
      <c r="P417" s="44"/>
      <c r="W417" s="41"/>
      <c r="X417" s="41"/>
      <c r="AE417" s="3"/>
      <c r="AH417" s="3"/>
      <c r="BB417" s="3"/>
    </row>
    <row r="418" spans="2:54" s="4" customFormat="1" ht="15" customHeight="1">
      <c r="B418" s="2"/>
      <c r="C418" s="3"/>
      <c r="D418" s="13"/>
      <c r="F418" s="3"/>
      <c r="G418" s="2"/>
      <c r="J418" s="2"/>
      <c r="K418" s="5"/>
      <c r="L418" s="5"/>
      <c r="O418" s="3"/>
      <c r="P418" s="44"/>
      <c r="W418" s="41"/>
      <c r="X418" s="41"/>
      <c r="AE418" s="3"/>
      <c r="AH418" s="3"/>
      <c r="BB418" s="3"/>
    </row>
    <row r="419" spans="2:54" s="4" customFormat="1" ht="15" customHeight="1">
      <c r="B419" s="2"/>
      <c r="C419" s="3"/>
      <c r="D419" s="13"/>
      <c r="F419" s="3"/>
      <c r="G419" s="2"/>
      <c r="J419" s="2"/>
      <c r="K419" s="5"/>
      <c r="L419" s="5"/>
      <c r="O419" s="3"/>
      <c r="P419" s="44"/>
      <c r="W419" s="41"/>
      <c r="X419" s="41"/>
      <c r="AE419" s="3"/>
      <c r="AH419" s="3"/>
      <c r="BB419" s="3"/>
    </row>
    <row r="420" spans="2:54" s="4" customFormat="1" ht="15" customHeight="1">
      <c r="B420" s="2"/>
      <c r="C420" s="3"/>
      <c r="D420" s="13"/>
      <c r="F420" s="3"/>
      <c r="G420" s="2"/>
      <c r="J420" s="2"/>
      <c r="K420" s="5"/>
      <c r="L420" s="5"/>
      <c r="O420" s="3"/>
      <c r="P420" s="44"/>
      <c r="W420" s="41"/>
      <c r="X420" s="41"/>
      <c r="AE420" s="3"/>
      <c r="AH420" s="3"/>
      <c r="BB420" s="3"/>
    </row>
    <row r="421" spans="2:54" s="4" customFormat="1" ht="15" customHeight="1">
      <c r="B421" s="2"/>
      <c r="C421" s="3"/>
      <c r="D421" s="13"/>
      <c r="F421" s="3"/>
      <c r="G421" s="2"/>
      <c r="J421" s="2"/>
      <c r="K421" s="5"/>
      <c r="L421" s="5"/>
      <c r="O421" s="3"/>
      <c r="P421" s="44"/>
      <c r="W421" s="41"/>
      <c r="X421" s="41"/>
      <c r="AE421" s="3"/>
      <c r="AH421" s="3"/>
      <c r="BB421" s="3"/>
    </row>
    <row r="422" spans="2:54" s="4" customFormat="1" ht="15" customHeight="1">
      <c r="B422" s="2"/>
      <c r="C422" s="3"/>
      <c r="D422" s="13"/>
      <c r="F422" s="3"/>
      <c r="G422" s="2"/>
      <c r="J422" s="2"/>
      <c r="K422" s="5"/>
      <c r="L422" s="5"/>
      <c r="O422" s="3"/>
      <c r="P422" s="44"/>
      <c r="W422" s="41"/>
      <c r="X422" s="41"/>
      <c r="AE422" s="3"/>
      <c r="AH422" s="3"/>
      <c r="BB422" s="3"/>
    </row>
    <row r="423" spans="2:54" s="4" customFormat="1" ht="15" customHeight="1">
      <c r="B423" s="2"/>
      <c r="C423" s="3"/>
      <c r="D423" s="13"/>
      <c r="F423" s="3"/>
      <c r="G423" s="2"/>
      <c r="J423" s="2"/>
      <c r="K423" s="5"/>
      <c r="L423" s="5"/>
      <c r="O423" s="3"/>
      <c r="P423" s="44"/>
      <c r="W423" s="41"/>
      <c r="X423" s="41"/>
      <c r="AE423" s="3"/>
      <c r="AH423" s="3"/>
      <c r="BB423" s="3"/>
    </row>
    <row r="424" spans="2:54" s="4" customFormat="1" ht="15" customHeight="1">
      <c r="B424" s="2"/>
      <c r="C424" s="3"/>
      <c r="D424" s="13"/>
      <c r="F424" s="3"/>
      <c r="G424" s="2"/>
      <c r="J424" s="2"/>
      <c r="K424" s="5"/>
      <c r="L424" s="5"/>
      <c r="O424" s="3"/>
      <c r="P424" s="44"/>
      <c r="W424" s="41"/>
      <c r="X424" s="41"/>
      <c r="AE424" s="3"/>
      <c r="AH424" s="3"/>
      <c r="BB424" s="3"/>
    </row>
    <row r="425" spans="2:54" s="4" customFormat="1" ht="15" customHeight="1">
      <c r="B425" s="2"/>
      <c r="C425" s="3"/>
      <c r="D425" s="13"/>
      <c r="F425" s="3"/>
      <c r="G425" s="2"/>
      <c r="J425" s="2"/>
      <c r="K425" s="5"/>
      <c r="L425" s="5"/>
      <c r="O425" s="3"/>
      <c r="P425" s="44"/>
      <c r="W425" s="41"/>
      <c r="X425" s="41"/>
      <c r="AE425" s="3"/>
      <c r="AH425" s="3"/>
      <c r="BB425" s="3"/>
    </row>
    <row r="426" spans="2:54" s="4" customFormat="1" ht="15" customHeight="1">
      <c r="B426" s="2"/>
      <c r="C426" s="3"/>
      <c r="D426" s="13"/>
      <c r="F426" s="3"/>
      <c r="G426" s="2"/>
      <c r="J426" s="2"/>
      <c r="K426" s="5"/>
      <c r="L426" s="5"/>
      <c r="O426" s="3"/>
      <c r="P426" s="44"/>
      <c r="W426" s="41"/>
      <c r="X426" s="41"/>
      <c r="AE426" s="3"/>
      <c r="AH426" s="3"/>
      <c r="BB426" s="3"/>
    </row>
    <row r="427" spans="2:54" s="4" customFormat="1" ht="15" customHeight="1">
      <c r="B427" s="2"/>
      <c r="C427" s="3"/>
      <c r="D427" s="13"/>
      <c r="F427" s="3"/>
      <c r="G427" s="2"/>
      <c r="J427" s="2"/>
      <c r="K427" s="5"/>
      <c r="L427" s="5"/>
      <c r="O427" s="3"/>
      <c r="P427" s="44"/>
      <c r="W427" s="41"/>
      <c r="X427" s="41"/>
      <c r="AE427" s="3"/>
      <c r="AH427" s="3"/>
      <c r="BB427" s="3"/>
    </row>
    <row r="428" spans="2:54" s="4" customFormat="1" ht="15" customHeight="1">
      <c r="B428" s="2"/>
      <c r="C428" s="3"/>
      <c r="D428" s="13"/>
      <c r="F428" s="3"/>
      <c r="G428" s="2"/>
      <c r="J428" s="2"/>
      <c r="K428" s="5"/>
      <c r="L428" s="5"/>
      <c r="O428" s="3"/>
      <c r="P428" s="44"/>
      <c r="W428" s="41"/>
      <c r="X428" s="41"/>
      <c r="AE428" s="3"/>
      <c r="AH428" s="3"/>
      <c r="BB428" s="3"/>
    </row>
    <row r="429" spans="2:54" s="4" customFormat="1" ht="15" customHeight="1">
      <c r="B429" s="2"/>
      <c r="C429" s="3"/>
      <c r="D429" s="13"/>
      <c r="F429" s="3"/>
      <c r="G429" s="2"/>
      <c r="J429" s="2"/>
      <c r="K429" s="5"/>
      <c r="L429" s="5"/>
      <c r="O429" s="3"/>
      <c r="P429" s="44"/>
      <c r="W429" s="41"/>
      <c r="X429" s="41"/>
      <c r="AE429" s="3"/>
      <c r="AH429" s="3"/>
      <c r="BB429" s="3"/>
    </row>
    <row r="430" spans="2:54" s="4" customFormat="1" ht="15" customHeight="1">
      <c r="B430" s="2"/>
      <c r="C430" s="3"/>
      <c r="D430" s="13"/>
      <c r="F430" s="3"/>
      <c r="G430" s="2"/>
      <c r="J430" s="2"/>
      <c r="K430" s="5"/>
      <c r="L430" s="5"/>
      <c r="O430" s="3"/>
      <c r="P430" s="44"/>
      <c r="W430" s="41"/>
      <c r="X430" s="41"/>
      <c r="AE430" s="3"/>
      <c r="AH430" s="3"/>
      <c r="BB430" s="3"/>
    </row>
    <row r="431" spans="2:54" s="4" customFormat="1" ht="15" customHeight="1">
      <c r="B431" s="2"/>
      <c r="C431" s="3"/>
      <c r="D431" s="13"/>
      <c r="F431" s="3"/>
      <c r="G431" s="2"/>
      <c r="J431" s="2"/>
      <c r="K431" s="5"/>
      <c r="L431" s="5"/>
      <c r="O431" s="3"/>
      <c r="P431" s="44"/>
      <c r="W431" s="41"/>
      <c r="X431" s="41"/>
      <c r="AE431" s="3"/>
      <c r="AH431" s="3"/>
      <c r="BB431" s="3"/>
    </row>
    <row r="432" spans="2:54" s="4" customFormat="1" ht="15" customHeight="1">
      <c r="B432" s="2"/>
      <c r="C432" s="3"/>
      <c r="D432" s="13"/>
      <c r="F432" s="3"/>
      <c r="G432" s="2"/>
      <c r="J432" s="2"/>
      <c r="K432" s="5"/>
      <c r="L432" s="5"/>
      <c r="O432" s="3"/>
      <c r="P432" s="44"/>
      <c r="W432" s="41"/>
      <c r="X432" s="41"/>
      <c r="AE432" s="3"/>
      <c r="AH432" s="3"/>
      <c r="BB432" s="3"/>
    </row>
    <row r="433" spans="2:54" s="4" customFormat="1" ht="15" customHeight="1">
      <c r="B433" s="2"/>
      <c r="C433" s="3"/>
      <c r="D433" s="13"/>
      <c r="F433" s="3"/>
      <c r="G433" s="2"/>
      <c r="J433" s="2"/>
      <c r="K433" s="5"/>
      <c r="L433" s="5"/>
      <c r="O433" s="3"/>
      <c r="P433" s="44"/>
      <c r="W433" s="41"/>
      <c r="X433" s="41"/>
      <c r="AE433" s="3"/>
      <c r="AH433" s="3"/>
      <c r="BB433" s="3"/>
    </row>
    <row r="434" spans="2:54" s="4" customFormat="1" ht="15" customHeight="1">
      <c r="B434" s="2"/>
      <c r="C434" s="3"/>
      <c r="D434" s="13"/>
      <c r="F434" s="3"/>
      <c r="G434" s="2"/>
      <c r="J434" s="2"/>
      <c r="K434" s="5"/>
      <c r="L434" s="5"/>
      <c r="O434" s="3"/>
      <c r="P434" s="44"/>
      <c r="W434" s="41"/>
      <c r="X434" s="41"/>
      <c r="AE434" s="3"/>
      <c r="AH434" s="3"/>
      <c r="BB434" s="3"/>
    </row>
    <row r="435" spans="2:54" s="4" customFormat="1" ht="15" customHeight="1">
      <c r="B435" s="2"/>
      <c r="C435" s="3"/>
      <c r="D435" s="13"/>
      <c r="F435" s="3"/>
      <c r="G435" s="2"/>
      <c r="J435" s="2"/>
      <c r="K435" s="5"/>
      <c r="L435" s="5"/>
      <c r="O435" s="3"/>
      <c r="P435" s="44"/>
      <c r="W435" s="41"/>
      <c r="X435" s="41"/>
      <c r="AE435" s="3"/>
      <c r="AH435" s="3"/>
      <c r="BB435" s="3"/>
    </row>
    <row r="436" spans="2:54" s="4" customFormat="1" ht="15" customHeight="1">
      <c r="B436" s="2"/>
      <c r="C436" s="3"/>
      <c r="D436" s="13"/>
      <c r="F436" s="3"/>
      <c r="G436" s="2"/>
      <c r="J436" s="2"/>
      <c r="K436" s="5"/>
      <c r="L436" s="5"/>
      <c r="O436" s="3"/>
      <c r="P436" s="44"/>
      <c r="W436" s="41"/>
      <c r="X436" s="41"/>
      <c r="AE436" s="3"/>
      <c r="AH436" s="3"/>
      <c r="BB436" s="3"/>
    </row>
    <row r="437" spans="2:54" s="4" customFormat="1" ht="15" customHeight="1">
      <c r="B437" s="2"/>
      <c r="C437" s="3"/>
      <c r="D437" s="13"/>
      <c r="F437" s="3"/>
      <c r="G437" s="2"/>
      <c r="J437" s="2"/>
      <c r="K437" s="5"/>
      <c r="L437" s="5"/>
      <c r="O437" s="3"/>
      <c r="P437" s="44"/>
      <c r="W437" s="41"/>
      <c r="X437" s="41"/>
      <c r="AE437" s="3"/>
      <c r="AH437" s="3"/>
      <c r="BB437" s="3"/>
    </row>
    <row r="438" spans="2:54" s="4" customFormat="1" ht="15" customHeight="1">
      <c r="B438" s="2"/>
      <c r="C438" s="3"/>
      <c r="D438" s="13"/>
      <c r="F438" s="3"/>
      <c r="G438" s="2"/>
      <c r="J438" s="2"/>
      <c r="K438" s="5"/>
      <c r="L438" s="5"/>
      <c r="O438" s="3"/>
      <c r="P438" s="44"/>
      <c r="W438" s="41"/>
      <c r="X438" s="41"/>
      <c r="AE438" s="3"/>
      <c r="AH438" s="3"/>
      <c r="BB438" s="3"/>
    </row>
    <row r="439" spans="2:54" s="4" customFormat="1" ht="15" customHeight="1">
      <c r="B439" s="2"/>
      <c r="C439" s="3"/>
      <c r="D439" s="13"/>
      <c r="F439" s="3"/>
      <c r="G439" s="2"/>
      <c r="J439" s="2"/>
      <c r="K439" s="5"/>
      <c r="L439" s="5"/>
      <c r="O439" s="3"/>
      <c r="P439" s="44"/>
      <c r="W439" s="41"/>
      <c r="X439" s="41"/>
      <c r="AE439" s="3"/>
      <c r="AH439" s="3"/>
      <c r="BB439" s="3"/>
    </row>
    <row r="440" spans="2:54" s="4" customFormat="1" ht="15" customHeight="1">
      <c r="B440" s="2"/>
      <c r="C440" s="3"/>
      <c r="D440" s="13"/>
      <c r="F440" s="3"/>
      <c r="G440" s="2"/>
      <c r="J440" s="2"/>
      <c r="K440" s="5"/>
      <c r="L440" s="5"/>
      <c r="O440" s="3"/>
      <c r="P440" s="44"/>
      <c r="W440" s="41"/>
      <c r="X440" s="41"/>
      <c r="AE440" s="3"/>
      <c r="AH440" s="3"/>
      <c r="BB440" s="3"/>
    </row>
    <row r="441" spans="2:54" s="4" customFormat="1" ht="15" customHeight="1">
      <c r="B441" s="2"/>
      <c r="C441" s="3"/>
      <c r="D441" s="13"/>
      <c r="F441" s="3"/>
      <c r="G441" s="2"/>
      <c r="J441" s="2"/>
      <c r="K441" s="5"/>
      <c r="L441" s="5"/>
      <c r="O441" s="3"/>
      <c r="P441" s="44"/>
      <c r="W441" s="41"/>
      <c r="X441" s="41"/>
      <c r="AE441" s="3"/>
      <c r="AH441" s="3"/>
      <c r="BB441" s="3"/>
    </row>
    <row r="442" spans="2:54" s="4" customFormat="1" ht="15" customHeight="1">
      <c r="B442" s="2"/>
      <c r="C442" s="3"/>
      <c r="D442" s="13"/>
      <c r="F442" s="3"/>
      <c r="G442" s="2"/>
      <c r="J442" s="2"/>
      <c r="K442" s="5"/>
      <c r="L442" s="5"/>
      <c r="O442" s="3"/>
      <c r="P442" s="44"/>
      <c r="W442" s="41"/>
      <c r="X442" s="41"/>
      <c r="AE442" s="3"/>
      <c r="AH442" s="3"/>
      <c r="BB442" s="3"/>
    </row>
    <row r="443" spans="2:54" s="4" customFormat="1" ht="15" customHeight="1">
      <c r="B443" s="2"/>
      <c r="C443" s="3"/>
      <c r="D443" s="13"/>
      <c r="F443" s="3"/>
      <c r="G443" s="2"/>
      <c r="J443" s="2"/>
      <c r="K443" s="5"/>
      <c r="L443" s="5"/>
      <c r="O443" s="3"/>
      <c r="P443" s="44"/>
      <c r="W443" s="41"/>
      <c r="X443" s="41"/>
      <c r="AE443" s="3"/>
      <c r="AH443" s="3"/>
      <c r="BB443" s="3"/>
    </row>
    <row r="444" spans="2:54" s="4" customFormat="1" ht="15" customHeight="1">
      <c r="B444" s="2"/>
      <c r="C444" s="3"/>
      <c r="D444" s="13"/>
      <c r="F444" s="3"/>
      <c r="G444" s="2"/>
      <c r="J444" s="2"/>
      <c r="K444" s="5"/>
      <c r="L444" s="5"/>
      <c r="O444" s="3"/>
      <c r="P444" s="44"/>
      <c r="W444" s="41"/>
      <c r="X444" s="41"/>
      <c r="AE444" s="3"/>
      <c r="AH444" s="3"/>
      <c r="BB444" s="3"/>
    </row>
    <row r="445" spans="2:54" s="4" customFormat="1" ht="15" customHeight="1">
      <c r="B445" s="2"/>
      <c r="C445" s="3"/>
      <c r="D445" s="13"/>
      <c r="F445" s="3"/>
      <c r="G445" s="2"/>
      <c r="J445" s="2"/>
      <c r="K445" s="5"/>
      <c r="L445" s="5"/>
      <c r="O445" s="3"/>
      <c r="P445" s="44"/>
      <c r="W445" s="41"/>
      <c r="X445" s="41"/>
      <c r="AE445" s="3"/>
      <c r="AH445" s="3"/>
      <c r="BB445" s="3"/>
    </row>
    <row r="446" spans="2:54" s="4" customFormat="1" ht="15" customHeight="1">
      <c r="B446" s="2"/>
      <c r="C446" s="3"/>
      <c r="D446" s="13"/>
      <c r="F446" s="3"/>
      <c r="G446" s="2"/>
      <c r="J446" s="2"/>
      <c r="K446" s="5"/>
      <c r="L446" s="5"/>
      <c r="O446" s="3"/>
      <c r="P446" s="44"/>
      <c r="W446" s="41"/>
      <c r="X446" s="41"/>
      <c r="AE446" s="3"/>
      <c r="AH446" s="3"/>
      <c r="BB446" s="3"/>
    </row>
    <row r="447" spans="2:54" s="4" customFormat="1" ht="15" customHeight="1">
      <c r="B447" s="2"/>
      <c r="C447" s="3"/>
      <c r="D447" s="13"/>
      <c r="F447" s="3"/>
      <c r="G447" s="2"/>
      <c r="J447" s="2"/>
      <c r="K447" s="5"/>
      <c r="L447" s="5"/>
      <c r="O447" s="3"/>
      <c r="P447" s="44"/>
      <c r="W447" s="41"/>
      <c r="X447" s="41"/>
      <c r="AE447" s="3"/>
      <c r="AH447" s="3"/>
      <c r="BB447" s="3"/>
    </row>
    <row r="448" spans="2:54" s="4" customFormat="1" ht="15" customHeight="1">
      <c r="B448" s="2"/>
      <c r="C448" s="3"/>
      <c r="D448" s="13"/>
      <c r="F448" s="3"/>
      <c r="G448" s="2"/>
      <c r="J448" s="2"/>
      <c r="K448" s="5"/>
      <c r="L448" s="5"/>
      <c r="O448" s="3"/>
      <c r="P448" s="44"/>
      <c r="W448" s="41"/>
      <c r="X448" s="41"/>
      <c r="AE448" s="3"/>
      <c r="AH448" s="3"/>
      <c r="BB448" s="3"/>
    </row>
    <row r="449" spans="2:54" s="4" customFormat="1" ht="15" customHeight="1">
      <c r="B449" s="2"/>
      <c r="C449" s="3"/>
      <c r="D449" s="13"/>
      <c r="F449" s="3"/>
      <c r="G449" s="2"/>
      <c r="J449" s="2"/>
      <c r="K449" s="5"/>
      <c r="L449" s="5"/>
      <c r="O449" s="3"/>
      <c r="P449" s="44"/>
      <c r="W449" s="41"/>
      <c r="X449" s="41"/>
      <c r="AE449" s="3"/>
      <c r="AH449" s="3"/>
      <c r="BB449" s="3"/>
    </row>
    <row r="450" spans="2:54" s="4" customFormat="1" ht="15" customHeight="1">
      <c r="B450" s="2"/>
      <c r="C450" s="3"/>
      <c r="D450" s="13"/>
      <c r="F450" s="3"/>
      <c r="G450" s="2"/>
      <c r="J450" s="2"/>
      <c r="K450" s="5"/>
      <c r="L450" s="5"/>
      <c r="O450" s="3"/>
      <c r="P450" s="44"/>
      <c r="W450" s="41"/>
      <c r="X450" s="41"/>
      <c r="AE450" s="3"/>
      <c r="AH450" s="3"/>
      <c r="BB450" s="3"/>
    </row>
    <row r="451" spans="2:54" s="4" customFormat="1" ht="15" customHeight="1">
      <c r="B451" s="2"/>
      <c r="C451" s="3"/>
      <c r="D451" s="13"/>
      <c r="F451" s="3"/>
      <c r="G451" s="2"/>
      <c r="J451" s="2"/>
      <c r="K451" s="5"/>
      <c r="L451" s="5"/>
      <c r="O451" s="3"/>
      <c r="P451" s="44"/>
      <c r="W451" s="41"/>
      <c r="X451" s="41"/>
      <c r="AE451" s="3"/>
      <c r="AH451" s="3"/>
      <c r="BB451" s="3"/>
    </row>
    <row r="452" spans="2:54" s="4" customFormat="1" ht="15" customHeight="1">
      <c r="B452" s="2"/>
      <c r="C452" s="3"/>
      <c r="D452" s="13"/>
      <c r="F452" s="3"/>
      <c r="G452" s="2"/>
      <c r="J452" s="2"/>
      <c r="K452" s="5"/>
      <c r="L452" s="5"/>
      <c r="O452" s="3"/>
      <c r="P452" s="44"/>
      <c r="W452" s="41"/>
      <c r="X452" s="41"/>
      <c r="AE452" s="3"/>
      <c r="AH452" s="3"/>
      <c r="BB452" s="3"/>
    </row>
    <row r="453" spans="2:54" s="4" customFormat="1" ht="15" customHeight="1">
      <c r="B453" s="2"/>
      <c r="C453" s="3"/>
      <c r="D453" s="13"/>
      <c r="F453" s="3"/>
      <c r="G453" s="2"/>
      <c r="J453" s="2"/>
      <c r="K453" s="5"/>
      <c r="L453" s="5"/>
      <c r="O453" s="3"/>
      <c r="P453" s="44"/>
      <c r="W453" s="41"/>
      <c r="X453" s="41"/>
      <c r="AE453" s="3"/>
      <c r="AH453" s="3"/>
      <c r="BB453" s="3"/>
    </row>
    <row r="454" spans="2:54" s="4" customFormat="1" ht="15" customHeight="1">
      <c r="B454" s="2"/>
      <c r="C454" s="3"/>
      <c r="D454" s="13"/>
      <c r="F454" s="3"/>
      <c r="G454" s="2"/>
      <c r="J454" s="2"/>
      <c r="K454" s="5"/>
      <c r="L454" s="5"/>
      <c r="O454" s="3"/>
      <c r="P454" s="44"/>
      <c r="W454" s="41"/>
      <c r="X454" s="41"/>
      <c r="AE454" s="3"/>
      <c r="AH454" s="3"/>
      <c r="BB454" s="3"/>
    </row>
    <row r="455" spans="2:54" s="4" customFormat="1" ht="15" customHeight="1">
      <c r="B455" s="2"/>
      <c r="C455" s="3"/>
      <c r="D455" s="13"/>
      <c r="F455" s="3"/>
      <c r="G455" s="2"/>
      <c r="J455" s="2"/>
      <c r="K455" s="5"/>
      <c r="L455" s="5"/>
      <c r="O455" s="3"/>
      <c r="P455" s="44"/>
      <c r="W455" s="41"/>
      <c r="X455" s="41"/>
      <c r="AE455" s="3"/>
      <c r="AH455" s="3"/>
      <c r="BB455" s="3"/>
    </row>
    <row r="456" spans="2:54" s="4" customFormat="1" ht="15" customHeight="1">
      <c r="B456" s="2"/>
      <c r="C456" s="3"/>
      <c r="D456" s="13"/>
      <c r="F456" s="3"/>
      <c r="G456" s="2"/>
      <c r="J456" s="2"/>
      <c r="K456" s="5"/>
      <c r="L456" s="5"/>
      <c r="O456" s="3"/>
      <c r="P456" s="44"/>
      <c r="W456" s="41"/>
      <c r="X456" s="41"/>
      <c r="AE456" s="3"/>
      <c r="AH456" s="3"/>
      <c r="BB456" s="3"/>
    </row>
    <row r="457" spans="2:54" s="4" customFormat="1" ht="15" customHeight="1">
      <c r="B457" s="2"/>
      <c r="C457" s="3"/>
      <c r="D457" s="13"/>
      <c r="F457" s="3"/>
      <c r="G457" s="2"/>
      <c r="J457" s="2"/>
      <c r="K457" s="5"/>
      <c r="L457" s="5"/>
      <c r="O457" s="3"/>
      <c r="P457" s="44"/>
      <c r="W457" s="41"/>
      <c r="X457" s="41"/>
      <c r="AE457" s="3"/>
      <c r="AH457" s="3"/>
      <c r="BB457" s="3"/>
    </row>
    <row r="458" spans="2:54" s="4" customFormat="1" ht="15" customHeight="1">
      <c r="B458" s="2"/>
      <c r="C458" s="3"/>
      <c r="D458" s="13"/>
      <c r="F458" s="3"/>
      <c r="G458" s="2"/>
      <c r="J458" s="2"/>
      <c r="K458" s="5"/>
      <c r="L458" s="5"/>
      <c r="O458" s="3"/>
      <c r="P458" s="44"/>
      <c r="W458" s="41"/>
      <c r="X458" s="41"/>
      <c r="AE458" s="3"/>
      <c r="AH458" s="3"/>
      <c r="BB458" s="3"/>
    </row>
    <row r="459" spans="2:54" s="4" customFormat="1" ht="15" customHeight="1">
      <c r="B459" s="2"/>
      <c r="C459" s="3"/>
      <c r="D459" s="13"/>
      <c r="F459" s="3"/>
      <c r="G459" s="2"/>
      <c r="J459" s="2"/>
      <c r="K459" s="5"/>
      <c r="L459" s="5"/>
      <c r="O459" s="3"/>
      <c r="P459" s="44"/>
      <c r="W459" s="41"/>
      <c r="X459" s="41"/>
      <c r="AE459" s="3"/>
      <c r="AH459" s="3"/>
      <c r="BB459" s="3"/>
    </row>
    <row r="460" spans="2:54" s="4" customFormat="1" ht="15" customHeight="1">
      <c r="B460" s="2"/>
      <c r="C460" s="3"/>
      <c r="D460" s="13"/>
      <c r="F460" s="3"/>
      <c r="G460" s="2"/>
      <c r="J460" s="2"/>
      <c r="K460" s="5"/>
      <c r="L460" s="5"/>
      <c r="O460" s="3"/>
      <c r="P460" s="44"/>
      <c r="W460" s="41"/>
      <c r="X460" s="41"/>
      <c r="AE460" s="3"/>
      <c r="AH460" s="3"/>
      <c r="BB460" s="3"/>
    </row>
    <row r="461" spans="2:54" s="4" customFormat="1" ht="15" customHeight="1">
      <c r="B461" s="2"/>
      <c r="C461" s="3"/>
      <c r="D461" s="13"/>
      <c r="F461" s="3"/>
      <c r="G461" s="2"/>
      <c r="J461" s="2"/>
      <c r="K461" s="5"/>
      <c r="L461" s="5"/>
      <c r="O461" s="3"/>
      <c r="P461" s="44"/>
      <c r="W461" s="41"/>
      <c r="X461" s="41"/>
      <c r="AE461" s="3"/>
      <c r="AH461" s="3"/>
      <c r="BB461" s="3"/>
    </row>
    <row r="462" spans="2:54" s="4" customFormat="1" ht="15" customHeight="1">
      <c r="B462" s="2"/>
      <c r="C462" s="3"/>
      <c r="D462" s="13"/>
      <c r="F462" s="3"/>
      <c r="G462" s="2"/>
      <c r="J462" s="2"/>
      <c r="K462" s="5"/>
      <c r="L462" s="5"/>
      <c r="O462" s="3"/>
      <c r="P462" s="44"/>
      <c r="W462" s="41"/>
      <c r="X462" s="41"/>
      <c r="AE462" s="3"/>
      <c r="AH462" s="3"/>
      <c r="BB462" s="3"/>
    </row>
    <row r="463" spans="2:54" s="4" customFormat="1" ht="15" customHeight="1">
      <c r="B463" s="2"/>
      <c r="C463" s="3"/>
      <c r="D463" s="13"/>
      <c r="F463" s="3"/>
      <c r="G463" s="2"/>
      <c r="J463" s="2"/>
      <c r="K463" s="5"/>
      <c r="L463" s="5"/>
      <c r="O463" s="3"/>
      <c r="P463" s="44"/>
      <c r="W463" s="41"/>
      <c r="X463" s="41"/>
      <c r="AE463" s="3"/>
      <c r="AH463" s="3"/>
      <c r="BB463" s="3"/>
    </row>
    <row r="464" spans="2:54" s="4" customFormat="1" ht="15" customHeight="1">
      <c r="B464" s="2"/>
      <c r="C464" s="3"/>
      <c r="D464" s="13"/>
      <c r="F464" s="3"/>
      <c r="G464" s="2"/>
      <c r="J464" s="2"/>
      <c r="K464" s="5"/>
      <c r="L464" s="5"/>
      <c r="O464" s="3"/>
      <c r="P464" s="44"/>
      <c r="W464" s="41"/>
      <c r="X464" s="41"/>
      <c r="AE464" s="3"/>
      <c r="AH464" s="3"/>
      <c r="BB464" s="3"/>
    </row>
    <row r="465" spans="2:54" s="4" customFormat="1" ht="15" customHeight="1">
      <c r="B465" s="2"/>
      <c r="C465" s="3"/>
      <c r="D465" s="13"/>
      <c r="F465" s="3"/>
      <c r="G465" s="2"/>
      <c r="J465" s="2"/>
      <c r="K465" s="5"/>
      <c r="L465" s="5"/>
      <c r="O465" s="3"/>
      <c r="P465" s="44"/>
      <c r="W465" s="41"/>
      <c r="X465" s="41"/>
      <c r="AE465" s="3"/>
      <c r="AH465" s="3"/>
      <c r="BB465" s="3"/>
    </row>
    <row r="466" spans="2:54" s="4" customFormat="1" ht="15" customHeight="1">
      <c r="B466" s="2"/>
      <c r="C466" s="3"/>
      <c r="D466" s="13"/>
      <c r="F466" s="3"/>
      <c r="G466" s="2"/>
      <c r="J466" s="2"/>
      <c r="K466" s="5"/>
      <c r="L466" s="5"/>
      <c r="O466" s="3"/>
      <c r="P466" s="44"/>
      <c r="W466" s="41"/>
      <c r="X466" s="41"/>
      <c r="AE466" s="3"/>
      <c r="AH466" s="3"/>
      <c r="BB466" s="3"/>
    </row>
    <row r="467" spans="2:54" s="4" customFormat="1" ht="15" customHeight="1">
      <c r="B467" s="2"/>
      <c r="C467" s="3"/>
      <c r="D467" s="13"/>
      <c r="F467" s="3"/>
      <c r="G467" s="2"/>
      <c r="J467" s="2"/>
      <c r="K467" s="5"/>
      <c r="L467" s="5"/>
      <c r="O467" s="3"/>
      <c r="P467" s="44"/>
      <c r="W467" s="41"/>
      <c r="X467" s="41"/>
      <c r="AE467" s="3"/>
      <c r="AH467" s="3"/>
      <c r="BB467" s="3"/>
    </row>
    <row r="468" spans="2:54" s="4" customFormat="1" ht="15" customHeight="1">
      <c r="B468" s="2"/>
      <c r="C468" s="3"/>
      <c r="D468" s="13"/>
      <c r="F468" s="3"/>
      <c r="G468" s="2"/>
      <c r="J468" s="2"/>
      <c r="K468" s="5"/>
      <c r="L468" s="5"/>
      <c r="O468" s="3"/>
      <c r="P468" s="44"/>
      <c r="W468" s="41"/>
      <c r="X468" s="41"/>
      <c r="AE468" s="3"/>
      <c r="AH468" s="3"/>
      <c r="BB468" s="3"/>
    </row>
    <row r="469" spans="2:54" s="4" customFormat="1" ht="15" customHeight="1">
      <c r="B469" s="2"/>
      <c r="C469" s="3"/>
      <c r="D469" s="13"/>
      <c r="F469" s="3"/>
      <c r="G469" s="2"/>
      <c r="J469" s="2"/>
      <c r="K469" s="5"/>
      <c r="L469" s="5"/>
      <c r="O469" s="3"/>
      <c r="P469" s="44"/>
      <c r="W469" s="41"/>
      <c r="X469" s="41"/>
      <c r="AE469" s="3"/>
      <c r="AH469" s="3"/>
      <c r="BB469" s="3"/>
    </row>
    <row r="470" spans="2:54" s="4" customFormat="1" ht="15" customHeight="1">
      <c r="B470" s="2"/>
      <c r="C470" s="3"/>
      <c r="D470" s="13"/>
      <c r="F470" s="3"/>
      <c r="G470" s="2"/>
      <c r="J470" s="2"/>
      <c r="K470" s="5"/>
      <c r="L470" s="5"/>
      <c r="O470" s="3"/>
      <c r="P470" s="44"/>
      <c r="W470" s="41"/>
      <c r="X470" s="41"/>
      <c r="AE470" s="3"/>
      <c r="AH470" s="3"/>
      <c r="BB470" s="3"/>
    </row>
    <row r="471" spans="2:54" s="4" customFormat="1" ht="15" customHeight="1">
      <c r="B471" s="2"/>
      <c r="C471" s="3"/>
      <c r="D471" s="13"/>
      <c r="F471" s="3"/>
      <c r="G471" s="2"/>
      <c r="J471" s="2"/>
      <c r="K471" s="5"/>
      <c r="L471" s="5"/>
      <c r="O471" s="3"/>
      <c r="P471" s="44"/>
      <c r="W471" s="41"/>
      <c r="X471" s="41"/>
      <c r="AE471" s="3"/>
      <c r="AH471" s="3"/>
      <c r="BB471" s="3"/>
    </row>
    <row r="472" spans="2:54" s="4" customFormat="1" ht="15" customHeight="1">
      <c r="B472" s="2"/>
      <c r="C472" s="3"/>
      <c r="D472" s="13"/>
      <c r="F472" s="3"/>
      <c r="G472" s="2"/>
      <c r="J472" s="2"/>
      <c r="K472" s="5"/>
      <c r="L472" s="5"/>
      <c r="O472" s="3"/>
      <c r="P472" s="44"/>
      <c r="W472" s="41"/>
      <c r="X472" s="41"/>
      <c r="AE472" s="3"/>
      <c r="AH472" s="3"/>
      <c r="BB472" s="3"/>
    </row>
    <row r="473" spans="2:54" s="4" customFormat="1" ht="15" customHeight="1">
      <c r="B473" s="2"/>
      <c r="C473" s="3"/>
      <c r="D473" s="13"/>
      <c r="F473" s="3"/>
      <c r="G473" s="2"/>
      <c r="J473" s="2"/>
      <c r="K473" s="5"/>
      <c r="L473" s="5"/>
      <c r="O473" s="3"/>
      <c r="P473" s="44"/>
      <c r="W473" s="41"/>
      <c r="X473" s="41"/>
      <c r="AE473" s="3"/>
      <c r="AH473" s="3"/>
      <c r="BB473" s="3"/>
    </row>
    <row r="474" spans="2:54" s="4" customFormat="1" ht="15" customHeight="1">
      <c r="B474" s="2"/>
      <c r="C474" s="3"/>
      <c r="D474" s="13"/>
      <c r="F474" s="3"/>
      <c r="G474" s="2"/>
      <c r="J474" s="2"/>
      <c r="K474" s="5"/>
      <c r="L474" s="5"/>
      <c r="O474" s="3"/>
      <c r="P474" s="44"/>
      <c r="W474" s="41"/>
      <c r="X474" s="41"/>
      <c r="AE474" s="3"/>
      <c r="AH474" s="3"/>
      <c r="BB474" s="3"/>
    </row>
    <row r="475" spans="2:54" s="4" customFormat="1" ht="15" customHeight="1">
      <c r="B475" s="2"/>
      <c r="C475" s="3"/>
      <c r="D475" s="13"/>
      <c r="F475" s="3"/>
      <c r="G475" s="2"/>
      <c r="J475" s="2"/>
      <c r="K475" s="5"/>
      <c r="L475" s="5"/>
      <c r="O475" s="3"/>
      <c r="P475" s="44"/>
      <c r="W475" s="41"/>
      <c r="X475" s="41"/>
      <c r="AE475" s="3"/>
      <c r="AH475" s="3"/>
      <c r="BB475" s="3"/>
    </row>
    <row r="476" spans="2:54" s="4" customFormat="1" ht="15" customHeight="1">
      <c r="B476" s="2"/>
      <c r="C476" s="3"/>
      <c r="D476" s="13"/>
      <c r="F476" s="3"/>
      <c r="G476" s="2"/>
      <c r="J476" s="2"/>
      <c r="K476" s="5"/>
      <c r="L476" s="5"/>
      <c r="O476" s="3"/>
      <c r="P476" s="44"/>
      <c r="W476" s="41"/>
      <c r="X476" s="41"/>
      <c r="AE476" s="3"/>
      <c r="AH476" s="3"/>
      <c r="BB476" s="3"/>
    </row>
    <row r="477" spans="2:54" s="4" customFormat="1" ht="15" customHeight="1">
      <c r="B477" s="2"/>
      <c r="C477" s="3"/>
      <c r="D477" s="13"/>
      <c r="F477" s="3"/>
      <c r="G477" s="2"/>
      <c r="J477" s="2"/>
      <c r="K477" s="5"/>
      <c r="L477" s="5"/>
      <c r="O477" s="3"/>
      <c r="P477" s="44"/>
      <c r="W477" s="41"/>
      <c r="X477" s="41"/>
      <c r="AE477" s="3"/>
      <c r="AH477" s="3"/>
      <c r="BB477" s="3"/>
    </row>
    <row r="478" spans="2:54" s="4" customFormat="1" ht="15" customHeight="1">
      <c r="B478" s="2"/>
      <c r="C478" s="3"/>
      <c r="D478" s="13"/>
      <c r="F478" s="3"/>
      <c r="G478" s="2"/>
      <c r="J478" s="2"/>
      <c r="K478" s="5"/>
      <c r="L478" s="5"/>
      <c r="O478" s="3"/>
      <c r="P478" s="44"/>
      <c r="W478" s="41"/>
      <c r="X478" s="41"/>
      <c r="AE478" s="3"/>
      <c r="AH478" s="3"/>
      <c r="BB478" s="3"/>
    </row>
    <row r="479" spans="2:54" s="4" customFormat="1" ht="15" customHeight="1">
      <c r="B479" s="2"/>
      <c r="C479" s="3"/>
      <c r="D479" s="13"/>
      <c r="F479" s="3"/>
      <c r="G479" s="2"/>
      <c r="J479" s="2"/>
      <c r="K479" s="5"/>
      <c r="L479" s="5"/>
      <c r="O479" s="3"/>
      <c r="P479" s="44"/>
      <c r="W479" s="41"/>
      <c r="X479" s="41"/>
      <c r="AE479" s="3"/>
      <c r="AH479" s="3"/>
      <c r="BB479" s="3"/>
    </row>
    <row r="480" spans="2:54" s="4" customFormat="1" ht="15" customHeight="1">
      <c r="B480" s="2"/>
      <c r="C480" s="3"/>
      <c r="D480" s="13"/>
      <c r="F480" s="3"/>
      <c r="G480" s="2"/>
      <c r="J480" s="2"/>
      <c r="K480" s="5"/>
      <c r="L480" s="5"/>
      <c r="O480" s="3"/>
      <c r="P480" s="44"/>
      <c r="W480" s="41"/>
      <c r="X480" s="41"/>
      <c r="AE480" s="3"/>
      <c r="AH480" s="3"/>
      <c r="BB480" s="3"/>
    </row>
    <row r="481" spans="2:54" s="4" customFormat="1" ht="15" customHeight="1">
      <c r="B481" s="2"/>
      <c r="C481" s="3"/>
      <c r="D481" s="13"/>
      <c r="F481" s="3"/>
      <c r="G481" s="2"/>
      <c r="J481" s="2"/>
      <c r="K481" s="5"/>
      <c r="L481" s="5"/>
      <c r="O481" s="3"/>
      <c r="P481" s="44"/>
      <c r="W481" s="41"/>
      <c r="X481" s="41"/>
      <c r="AE481" s="3"/>
      <c r="AH481" s="3"/>
      <c r="BB481" s="3"/>
    </row>
    <row r="482" spans="2:54" s="4" customFormat="1" ht="15" customHeight="1">
      <c r="B482" s="2"/>
      <c r="C482" s="3"/>
      <c r="D482" s="13"/>
      <c r="F482" s="3"/>
      <c r="G482" s="2"/>
      <c r="J482" s="2"/>
      <c r="K482" s="5"/>
      <c r="L482" s="5"/>
      <c r="O482" s="3"/>
      <c r="P482" s="44"/>
      <c r="W482" s="41"/>
      <c r="X482" s="41"/>
      <c r="AE482" s="3"/>
      <c r="AH482" s="3"/>
      <c r="BB482" s="3"/>
    </row>
    <row r="483" spans="2:54" s="4" customFormat="1" ht="15" customHeight="1">
      <c r="B483" s="2"/>
      <c r="C483" s="3"/>
      <c r="D483" s="13"/>
      <c r="F483" s="3"/>
      <c r="G483" s="2"/>
      <c r="J483" s="2"/>
      <c r="K483" s="5"/>
      <c r="L483" s="5"/>
      <c r="O483" s="3"/>
      <c r="P483" s="44"/>
      <c r="W483" s="41"/>
      <c r="X483" s="41"/>
      <c r="AE483" s="3"/>
      <c r="AH483" s="3"/>
      <c r="BB483" s="3"/>
    </row>
    <row r="484" spans="2:54" s="4" customFormat="1" ht="15" customHeight="1">
      <c r="B484" s="2"/>
      <c r="C484" s="3"/>
      <c r="D484" s="13"/>
      <c r="F484" s="3"/>
      <c r="G484" s="2"/>
      <c r="J484" s="2"/>
      <c r="K484" s="5"/>
      <c r="L484" s="5"/>
      <c r="O484" s="3"/>
      <c r="P484" s="44"/>
      <c r="W484" s="41"/>
      <c r="X484" s="41"/>
      <c r="AE484" s="3"/>
      <c r="AH484" s="3"/>
      <c r="BB484" s="3"/>
    </row>
    <row r="485" spans="2:54" s="4" customFormat="1" ht="15" customHeight="1">
      <c r="B485" s="2"/>
      <c r="C485" s="3"/>
      <c r="D485" s="13"/>
      <c r="F485" s="3"/>
      <c r="G485" s="2"/>
      <c r="J485" s="2"/>
      <c r="K485" s="5"/>
      <c r="L485" s="5"/>
      <c r="O485" s="3"/>
      <c r="P485" s="44"/>
      <c r="W485" s="41"/>
      <c r="X485" s="41"/>
      <c r="AE485" s="3"/>
      <c r="AH485" s="3"/>
      <c r="BB485" s="3"/>
    </row>
    <row r="486" spans="2:54" s="4" customFormat="1" ht="15" customHeight="1">
      <c r="B486" s="2"/>
      <c r="C486" s="3"/>
      <c r="D486" s="13"/>
      <c r="F486" s="3"/>
      <c r="G486" s="2"/>
      <c r="J486" s="2"/>
      <c r="K486" s="5"/>
      <c r="L486" s="5"/>
      <c r="O486" s="3"/>
      <c r="P486" s="44"/>
      <c r="W486" s="41"/>
      <c r="X486" s="41"/>
      <c r="AE486" s="3"/>
      <c r="AH486" s="3"/>
      <c r="BB486" s="3"/>
    </row>
    <row r="487" spans="2:54" s="4" customFormat="1" ht="15" customHeight="1">
      <c r="B487" s="2"/>
      <c r="C487" s="3"/>
      <c r="D487" s="13"/>
      <c r="F487" s="3"/>
      <c r="G487" s="2"/>
      <c r="J487" s="2"/>
      <c r="K487" s="5"/>
      <c r="L487" s="5"/>
      <c r="O487" s="3"/>
      <c r="P487" s="44"/>
      <c r="W487" s="41"/>
      <c r="X487" s="41"/>
      <c r="AE487" s="3"/>
      <c r="AH487" s="3"/>
      <c r="BB487" s="3"/>
    </row>
    <row r="488" spans="2:54" s="4" customFormat="1" ht="15" customHeight="1">
      <c r="B488" s="2"/>
      <c r="C488" s="3"/>
      <c r="D488" s="13"/>
      <c r="F488" s="3"/>
      <c r="G488" s="2"/>
      <c r="J488" s="2"/>
      <c r="K488" s="5"/>
      <c r="L488" s="5"/>
      <c r="O488" s="3"/>
      <c r="P488" s="44"/>
      <c r="W488" s="41"/>
      <c r="X488" s="41"/>
      <c r="AE488" s="3"/>
      <c r="AH488" s="3"/>
      <c r="BB488" s="3"/>
    </row>
    <row r="489" spans="2:54" s="4" customFormat="1" ht="15" customHeight="1">
      <c r="B489" s="2"/>
      <c r="C489" s="3"/>
      <c r="D489" s="13"/>
      <c r="F489" s="3"/>
      <c r="G489" s="2"/>
      <c r="J489" s="2"/>
      <c r="K489" s="5"/>
      <c r="L489" s="5"/>
      <c r="O489" s="3"/>
      <c r="P489" s="44"/>
      <c r="W489" s="41"/>
      <c r="X489" s="41"/>
      <c r="AE489" s="3"/>
      <c r="AH489" s="3"/>
      <c r="BB489" s="3"/>
    </row>
    <row r="490" spans="2:54" s="4" customFormat="1" ht="15" customHeight="1">
      <c r="B490" s="2"/>
      <c r="C490" s="3"/>
      <c r="D490" s="13"/>
      <c r="F490" s="3"/>
      <c r="G490" s="2"/>
      <c r="J490" s="2"/>
      <c r="K490" s="5"/>
      <c r="L490" s="5"/>
      <c r="O490" s="3"/>
      <c r="P490" s="44"/>
      <c r="W490" s="41"/>
      <c r="X490" s="41"/>
      <c r="AE490" s="3"/>
      <c r="AH490" s="3"/>
      <c r="BB490" s="3"/>
    </row>
    <row r="491" spans="2:54" s="4" customFormat="1" ht="15" customHeight="1">
      <c r="B491" s="2"/>
      <c r="C491" s="3"/>
      <c r="D491" s="13"/>
      <c r="F491" s="3"/>
      <c r="G491" s="2"/>
      <c r="J491" s="2"/>
      <c r="K491" s="5"/>
      <c r="L491" s="5"/>
      <c r="O491" s="3"/>
      <c r="P491" s="44"/>
      <c r="W491" s="41"/>
      <c r="X491" s="41"/>
      <c r="AE491" s="3"/>
      <c r="AH491" s="3"/>
      <c r="BB491" s="3"/>
    </row>
    <row r="492" spans="2:54" s="4" customFormat="1" ht="15" customHeight="1">
      <c r="B492" s="2"/>
      <c r="C492" s="3"/>
      <c r="D492" s="13"/>
      <c r="F492" s="3"/>
      <c r="G492" s="2"/>
      <c r="J492" s="2"/>
      <c r="K492" s="5"/>
      <c r="L492" s="5"/>
      <c r="O492" s="3"/>
      <c r="P492" s="44"/>
      <c r="W492" s="41"/>
      <c r="X492" s="41"/>
      <c r="AE492" s="3"/>
      <c r="AH492" s="3"/>
      <c r="BB492" s="3"/>
    </row>
    <row r="493" spans="2:54" s="4" customFormat="1" ht="15" customHeight="1">
      <c r="B493" s="2"/>
      <c r="C493" s="3"/>
      <c r="D493" s="13"/>
      <c r="F493" s="3"/>
      <c r="G493" s="2"/>
      <c r="J493" s="2"/>
      <c r="K493" s="5"/>
      <c r="L493" s="5"/>
      <c r="O493" s="3"/>
      <c r="P493" s="44"/>
      <c r="W493" s="41"/>
      <c r="X493" s="41"/>
      <c r="AE493" s="3"/>
      <c r="AH493" s="3"/>
      <c r="BB493" s="3"/>
    </row>
    <row r="494" spans="2:54" s="4" customFormat="1" ht="15" customHeight="1">
      <c r="B494" s="2"/>
      <c r="C494" s="3"/>
      <c r="D494" s="13"/>
      <c r="F494" s="3"/>
      <c r="G494" s="2"/>
      <c r="J494" s="2"/>
      <c r="K494" s="5"/>
      <c r="L494" s="5"/>
      <c r="O494" s="3"/>
      <c r="P494" s="44"/>
      <c r="W494" s="41"/>
      <c r="X494" s="41"/>
      <c r="AE494" s="3"/>
      <c r="AH494" s="3"/>
      <c r="BB494" s="3"/>
    </row>
    <row r="495" spans="2:54" s="4" customFormat="1" ht="15" customHeight="1">
      <c r="B495" s="2"/>
      <c r="C495" s="3"/>
      <c r="D495" s="13"/>
      <c r="F495" s="3"/>
      <c r="G495" s="2"/>
      <c r="J495" s="2"/>
      <c r="K495" s="5"/>
      <c r="L495" s="5"/>
      <c r="O495" s="3"/>
      <c r="P495" s="44"/>
      <c r="W495" s="41"/>
      <c r="X495" s="41"/>
      <c r="AE495" s="3"/>
      <c r="AH495" s="3"/>
      <c r="BB495" s="3"/>
    </row>
    <row r="496" spans="2:54" s="4" customFormat="1" ht="15" customHeight="1">
      <c r="B496" s="2"/>
      <c r="C496" s="3"/>
      <c r="D496" s="13"/>
      <c r="F496" s="3"/>
      <c r="G496" s="2"/>
      <c r="J496" s="2"/>
      <c r="K496" s="5"/>
      <c r="L496" s="5"/>
      <c r="O496" s="3"/>
      <c r="P496" s="44"/>
      <c r="W496" s="41"/>
      <c r="X496" s="41"/>
      <c r="AE496" s="3"/>
      <c r="AH496" s="3"/>
      <c r="BB496" s="3"/>
    </row>
    <row r="497" spans="2:54" s="4" customFormat="1" ht="15" customHeight="1">
      <c r="B497" s="2"/>
      <c r="C497" s="3"/>
      <c r="D497" s="13"/>
      <c r="F497" s="3"/>
      <c r="G497" s="2"/>
      <c r="J497" s="2"/>
      <c r="K497" s="5"/>
      <c r="L497" s="5"/>
      <c r="O497" s="3"/>
      <c r="P497" s="44"/>
      <c r="R497" s="6"/>
      <c r="S497" s="6"/>
      <c r="T497" s="6"/>
      <c r="W497" s="41"/>
      <c r="X497" s="41"/>
      <c r="AE497" s="3"/>
      <c r="AH497" s="3"/>
      <c r="BB497" s="3"/>
    </row>
    <row r="498" spans="2:54" s="4" customFormat="1" ht="15" customHeight="1">
      <c r="B498" s="2"/>
      <c r="C498" s="3"/>
      <c r="D498" s="13"/>
      <c r="F498" s="3"/>
      <c r="G498" s="2"/>
      <c r="J498" s="2"/>
      <c r="K498" s="5"/>
      <c r="L498" s="5"/>
      <c r="O498" s="3"/>
      <c r="P498" s="44"/>
      <c r="R498" s="6"/>
      <c r="S498" s="6"/>
      <c r="T498" s="6"/>
      <c r="W498" s="41"/>
      <c r="X498" s="41"/>
      <c r="AE498" s="3"/>
      <c r="AH498" s="3"/>
      <c r="BB498" s="3"/>
    </row>
    <row r="499" spans="2:54" s="4" customFormat="1" ht="15" customHeight="1">
      <c r="B499" s="2"/>
      <c r="C499" s="3"/>
      <c r="D499" s="13"/>
      <c r="F499" s="3"/>
      <c r="G499" s="2"/>
      <c r="J499" s="2"/>
      <c r="K499" s="5"/>
      <c r="L499" s="5"/>
      <c r="O499" s="3"/>
      <c r="P499" s="44"/>
      <c r="R499" s="6"/>
      <c r="S499" s="6"/>
      <c r="T499" s="6"/>
      <c r="W499" s="41"/>
      <c r="X499" s="41"/>
      <c r="AE499" s="3"/>
      <c r="AH499" s="3"/>
      <c r="BB499" s="3"/>
    </row>
    <row r="500" spans="2:54" s="4" customFormat="1" ht="15" customHeight="1">
      <c r="B500" s="2"/>
      <c r="C500" s="3"/>
      <c r="D500" s="13"/>
      <c r="F500" s="3"/>
      <c r="G500" s="2"/>
      <c r="J500" s="2"/>
      <c r="K500" s="5"/>
      <c r="L500" s="5"/>
      <c r="O500" s="3"/>
      <c r="P500" s="44"/>
      <c r="R500" s="6"/>
      <c r="S500" s="6"/>
      <c r="T500" s="6"/>
      <c r="W500" s="41"/>
      <c r="X500" s="41"/>
      <c r="AE500" s="3"/>
      <c r="AH500" s="3"/>
      <c r="BB500" s="3"/>
    </row>
    <row r="501" spans="2:54" s="4" customFormat="1" ht="15" customHeight="1">
      <c r="B501" s="2"/>
      <c r="C501" s="3"/>
      <c r="D501" s="13"/>
      <c r="F501" s="3"/>
      <c r="G501" s="2"/>
      <c r="J501" s="2"/>
      <c r="K501" s="5"/>
      <c r="L501" s="5"/>
      <c r="O501" s="3"/>
      <c r="P501" s="44"/>
      <c r="R501" s="6"/>
      <c r="S501" s="6"/>
      <c r="T501" s="6"/>
      <c r="W501" s="41"/>
      <c r="X501" s="41"/>
      <c r="AE501" s="3"/>
      <c r="AH501" s="3"/>
      <c r="BB501" s="3"/>
    </row>
    <row r="502" spans="2:54" s="4" customFormat="1" ht="15" customHeight="1">
      <c r="B502" s="2"/>
      <c r="C502" s="3"/>
      <c r="D502" s="13"/>
      <c r="F502" s="3"/>
      <c r="G502" s="2"/>
      <c r="J502" s="2"/>
      <c r="K502" s="5"/>
      <c r="L502" s="5"/>
      <c r="O502" s="3"/>
      <c r="P502" s="44"/>
      <c r="W502" s="41"/>
      <c r="X502" s="41"/>
      <c r="AE502" s="3"/>
      <c r="AH502" s="3"/>
      <c r="BB502" s="3"/>
    </row>
    <row r="503" spans="2:54" s="4" customFormat="1" ht="15" customHeight="1">
      <c r="B503" s="2"/>
      <c r="C503" s="3"/>
      <c r="D503" s="13"/>
      <c r="F503" s="3"/>
      <c r="G503" s="2"/>
      <c r="J503" s="2"/>
      <c r="K503" s="5"/>
      <c r="L503" s="5"/>
      <c r="O503" s="3"/>
      <c r="P503" s="44"/>
      <c r="W503" s="41"/>
      <c r="X503" s="41"/>
      <c r="AE503" s="3"/>
      <c r="AH503" s="3"/>
      <c r="BB503" s="3"/>
    </row>
    <row r="504" spans="2:54" s="4" customFormat="1" ht="15" customHeight="1">
      <c r="B504" s="2"/>
      <c r="C504" s="3"/>
      <c r="D504" s="13"/>
      <c r="F504" s="3"/>
      <c r="G504" s="2"/>
      <c r="J504" s="2"/>
      <c r="K504" s="5"/>
      <c r="L504" s="5"/>
      <c r="O504" s="3"/>
      <c r="P504" s="44"/>
      <c r="W504" s="41"/>
      <c r="X504" s="41"/>
      <c r="AE504" s="3"/>
      <c r="AH504" s="3"/>
      <c r="BB504" s="3"/>
    </row>
    <row r="505" spans="2:54" s="4" customFormat="1" ht="15" customHeight="1">
      <c r="B505" s="2"/>
      <c r="C505" s="3"/>
      <c r="D505" s="13"/>
      <c r="F505" s="3"/>
      <c r="G505" s="2"/>
      <c r="J505" s="2"/>
      <c r="K505" s="5"/>
      <c r="L505" s="5"/>
      <c r="O505" s="3"/>
      <c r="P505" s="44"/>
      <c r="W505" s="41"/>
      <c r="X505" s="41"/>
      <c r="AE505" s="3"/>
      <c r="AH505" s="3"/>
      <c r="BB505" s="3"/>
    </row>
    <row r="506" spans="2:54" s="4" customFormat="1" ht="15" customHeight="1">
      <c r="B506" s="2"/>
      <c r="C506" s="3"/>
      <c r="D506" s="13"/>
      <c r="F506" s="3"/>
      <c r="G506" s="2"/>
      <c r="J506" s="2"/>
      <c r="K506" s="5"/>
      <c r="L506" s="5"/>
      <c r="O506" s="3"/>
      <c r="P506" s="44"/>
      <c r="W506" s="41"/>
      <c r="X506" s="41"/>
      <c r="AE506" s="3"/>
      <c r="AH506" s="3"/>
      <c r="BB506" s="3"/>
    </row>
    <row r="507" spans="2:54" s="4" customFormat="1" ht="15" customHeight="1">
      <c r="B507" s="2"/>
      <c r="C507" s="3"/>
      <c r="D507" s="13"/>
      <c r="F507" s="3"/>
      <c r="G507" s="2"/>
      <c r="J507" s="2"/>
      <c r="K507" s="5"/>
      <c r="L507" s="5"/>
      <c r="O507" s="3"/>
      <c r="P507" s="44"/>
      <c r="W507" s="41"/>
      <c r="X507" s="41"/>
      <c r="AE507" s="3"/>
      <c r="AH507" s="3"/>
      <c r="BB507" s="3"/>
    </row>
    <row r="508" spans="2:54" s="4" customFormat="1" ht="15" customHeight="1">
      <c r="B508" s="2"/>
      <c r="C508" s="3"/>
      <c r="D508" s="13"/>
      <c r="F508" s="3"/>
      <c r="G508" s="2"/>
      <c r="J508" s="2"/>
      <c r="K508" s="5"/>
      <c r="L508" s="5"/>
      <c r="O508" s="3"/>
      <c r="P508" s="44"/>
      <c r="W508" s="41"/>
      <c r="X508" s="41"/>
      <c r="AE508" s="3"/>
      <c r="AH508" s="3"/>
      <c r="BB508" s="3"/>
    </row>
    <row r="509" spans="2:54" s="4" customFormat="1" ht="15" customHeight="1">
      <c r="B509" s="2"/>
      <c r="C509" s="3"/>
      <c r="D509" s="13"/>
      <c r="F509" s="3"/>
      <c r="G509" s="2"/>
      <c r="J509" s="2"/>
      <c r="K509" s="5"/>
      <c r="L509" s="5"/>
      <c r="O509" s="3"/>
      <c r="P509" s="44"/>
      <c r="W509" s="41"/>
      <c r="X509" s="41"/>
      <c r="AE509" s="3"/>
      <c r="AH509" s="3"/>
      <c r="BB509" s="3"/>
    </row>
    <row r="510" spans="2:54" s="4" customFormat="1" ht="15" customHeight="1">
      <c r="B510" s="2"/>
      <c r="C510" s="3"/>
      <c r="D510" s="13"/>
      <c r="F510" s="3"/>
      <c r="G510" s="2"/>
      <c r="J510" s="2"/>
      <c r="K510" s="5"/>
      <c r="L510" s="5"/>
      <c r="O510" s="3"/>
      <c r="P510" s="44"/>
      <c r="W510" s="41"/>
      <c r="X510" s="41"/>
      <c r="AE510" s="3"/>
      <c r="AH510" s="3"/>
      <c r="BB510" s="3"/>
    </row>
    <row r="511" spans="2:54" s="4" customFormat="1" ht="15" customHeight="1">
      <c r="B511" s="2"/>
      <c r="C511" s="3"/>
      <c r="D511" s="13"/>
      <c r="F511" s="3"/>
      <c r="G511" s="2"/>
      <c r="J511" s="2"/>
      <c r="K511" s="5"/>
      <c r="L511" s="5"/>
      <c r="O511" s="3"/>
      <c r="P511" s="44"/>
      <c r="W511" s="41"/>
      <c r="X511" s="41"/>
      <c r="AE511" s="3"/>
      <c r="AH511" s="3"/>
      <c r="BB511" s="3"/>
    </row>
    <row r="512" spans="2:54" s="4" customFormat="1" ht="15" customHeight="1">
      <c r="B512" s="2"/>
      <c r="C512" s="3"/>
      <c r="D512" s="13"/>
      <c r="F512" s="3"/>
      <c r="G512" s="2"/>
      <c r="J512" s="2"/>
      <c r="K512" s="5"/>
      <c r="L512" s="5"/>
      <c r="O512" s="3"/>
      <c r="P512" s="44"/>
      <c r="W512" s="41"/>
      <c r="X512" s="41"/>
      <c r="AE512" s="3"/>
      <c r="AH512" s="3"/>
      <c r="BB512" s="3"/>
    </row>
    <row r="513" spans="2:54" s="4" customFormat="1" ht="15" customHeight="1">
      <c r="B513" s="2"/>
      <c r="C513" s="3"/>
      <c r="D513" s="13"/>
      <c r="F513" s="3"/>
      <c r="G513" s="2"/>
      <c r="J513" s="2"/>
      <c r="K513" s="5"/>
      <c r="L513" s="5"/>
      <c r="O513" s="3"/>
      <c r="P513" s="44"/>
      <c r="W513" s="41"/>
      <c r="X513" s="41"/>
      <c r="AE513" s="3"/>
      <c r="AH513" s="3"/>
      <c r="BB513" s="3"/>
    </row>
    <row r="514" spans="2:54" s="4" customFormat="1" ht="15" customHeight="1">
      <c r="B514" s="2"/>
      <c r="C514" s="3"/>
      <c r="D514" s="13"/>
      <c r="F514" s="3"/>
      <c r="G514" s="2"/>
      <c r="J514" s="2"/>
      <c r="K514" s="5"/>
      <c r="L514" s="5"/>
      <c r="O514" s="3"/>
      <c r="P514" s="44"/>
      <c r="W514" s="41"/>
      <c r="X514" s="41"/>
      <c r="AE514" s="3"/>
      <c r="AH514" s="3"/>
      <c r="BB514" s="3"/>
    </row>
    <row r="515" spans="2:54" s="4" customFormat="1" ht="15" customHeight="1">
      <c r="B515" s="2"/>
      <c r="C515" s="3"/>
      <c r="D515" s="13"/>
      <c r="F515" s="3"/>
      <c r="G515" s="2"/>
      <c r="J515" s="2"/>
      <c r="K515" s="5"/>
      <c r="L515" s="5"/>
      <c r="O515" s="3"/>
      <c r="P515" s="44"/>
      <c r="W515" s="41"/>
      <c r="X515" s="41"/>
      <c r="AE515" s="3"/>
      <c r="AH515" s="3"/>
      <c r="BB515" s="3"/>
    </row>
    <row r="516" spans="2:54" s="4" customFormat="1" ht="15" customHeight="1">
      <c r="B516" s="2"/>
      <c r="C516" s="3"/>
      <c r="D516" s="13"/>
      <c r="F516" s="3"/>
      <c r="G516" s="2"/>
      <c r="J516" s="2"/>
      <c r="K516" s="5"/>
      <c r="L516" s="5"/>
      <c r="O516" s="3"/>
      <c r="P516" s="44"/>
      <c r="W516" s="41"/>
      <c r="X516" s="41"/>
      <c r="AE516" s="3"/>
      <c r="AH516" s="3"/>
      <c r="BB516" s="3"/>
    </row>
    <row r="517" spans="2:54" s="4" customFormat="1" ht="15" customHeight="1">
      <c r="B517" s="2"/>
      <c r="C517" s="3"/>
      <c r="D517" s="13"/>
      <c r="F517" s="3"/>
      <c r="G517" s="2"/>
      <c r="J517" s="2"/>
      <c r="K517" s="5"/>
      <c r="L517" s="5"/>
      <c r="O517" s="3"/>
      <c r="P517" s="44"/>
      <c r="W517" s="41"/>
      <c r="X517" s="41"/>
      <c r="AE517" s="3"/>
      <c r="AH517" s="3"/>
      <c r="BB517" s="3"/>
    </row>
    <row r="518" spans="2:54" s="4" customFormat="1" ht="15" customHeight="1">
      <c r="B518" s="2"/>
      <c r="C518" s="3"/>
      <c r="D518" s="13"/>
      <c r="F518" s="3"/>
      <c r="G518" s="2"/>
      <c r="J518" s="2"/>
      <c r="K518" s="5"/>
      <c r="L518" s="5"/>
      <c r="O518" s="3"/>
      <c r="P518" s="44"/>
      <c r="W518" s="41"/>
      <c r="X518" s="41"/>
      <c r="AE518" s="3"/>
      <c r="AH518" s="3"/>
      <c r="BB518" s="3"/>
    </row>
    <row r="519" spans="2:54" s="4" customFormat="1" ht="15" customHeight="1">
      <c r="B519" s="2"/>
      <c r="C519" s="3"/>
      <c r="D519" s="13"/>
      <c r="F519" s="3"/>
      <c r="G519" s="2"/>
      <c r="J519" s="2"/>
      <c r="K519" s="5"/>
      <c r="L519" s="5"/>
      <c r="O519" s="3"/>
      <c r="P519" s="44"/>
      <c r="W519" s="41"/>
      <c r="X519" s="41"/>
      <c r="AE519" s="3"/>
      <c r="AH519" s="3"/>
      <c r="BB519" s="3"/>
    </row>
    <row r="520" spans="2:54" s="4" customFormat="1" ht="15" customHeight="1">
      <c r="B520" s="2"/>
      <c r="C520" s="3"/>
      <c r="D520" s="13"/>
      <c r="F520" s="3"/>
      <c r="G520" s="2"/>
      <c r="J520" s="2"/>
      <c r="K520" s="5"/>
      <c r="L520" s="5"/>
      <c r="O520" s="3"/>
      <c r="P520" s="44"/>
      <c r="W520" s="41"/>
      <c r="X520" s="41"/>
      <c r="AE520" s="3"/>
      <c r="AH520" s="3"/>
      <c r="BB520" s="3"/>
    </row>
    <row r="521" spans="2:54" s="4" customFormat="1" ht="15" customHeight="1">
      <c r="B521" s="2"/>
      <c r="C521" s="3"/>
      <c r="D521" s="13"/>
      <c r="F521" s="3"/>
      <c r="G521" s="2"/>
      <c r="J521" s="2"/>
      <c r="K521" s="5"/>
      <c r="L521" s="5"/>
      <c r="O521" s="3"/>
      <c r="P521" s="44"/>
      <c r="W521" s="41"/>
      <c r="X521" s="41"/>
      <c r="AE521" s="3"/>
      <c r="AH521" s="3"/>
      <c r="BB521" s="3"/>
    </row>
    <row r="522" spans="2:54" s="4" customFormat="1" ht="15" customHeight="1">
      <c r="B522" s="2"/>
      <c r="C522" s="3"/>
      <c r="D522" s="13"/>
      <c r="F522" s="3"/>
      <c r="G522" s="2"/>
      <c r="J522" s="2"/>
      <c r="K522" s="5"/>
      <c r="L522" s="5"/>
      <c r="O522" s="3"/>
      <c r="P522" s="44"/>
      <c r="W522" s="41"/>
      <c r="X522" s="41"/>
      <c r="AE522" s="3"/>
      <c r="AH522" s="3"/>
      <c r="BB522" s="3"/>
    </row>
    <row r="523" spans="2:54" s="4" customFormat="1" ht="15" customHeight="1">
      <c r="B523" s="2"/>
      <c r="C523" s="3"/>
      <c r="D523" s="13"/>
      <c r="F523" s="3"/>
      <c r="G523" s="2"/>
      <c r="J523" s="2"/>
      <c r="K523" s="5"/>
      <c r="L523" s="5"/>
      <c r="O523" s="3"/>
      <c r="P523" s="44"/>
      <c r="W523" s="41"/>
      <c r="X523" s="41"/>
      <c r="AE523" s="3"/>
      <c r="AH523" s="3"/>
      <c r="BB523" s="3"/>
    </row>
    <row r="524" spans="2:54" s="4" customFormat="1" ht="15" customHeight="1">
      <c r="B524" s="2"/>
      <c r="C524" s="3"/>
      <c r="D524" s="13"/>
      <c r="F524" s="3"/>
      <c r="G524" s="2"/>
      <c r="J524" s="2"/>
      <c r="K524" s="5"/>
      <c r="L524" s="5"/>
      <c r="O524" s="3"/>
      <c r="P524" s="44"/>
      <c r="W524" s="41"/>
      <c r="X524" s="41"/>
      <c r="AE524" s="3"/>
      <c r="AH524" s="3"/>
      <c r="BB524" s="3"/>
    </row>
    <row r="525" spans="2:54" s="4" customFormat="1" ht="15" customHeight="1">
      <c r="B525" s="2"/>
      <c r="C525" s="3"/>
      <c r="D525" s="13"/>
      <c r="F525" s="3"/>
      <c r="G525" s="2"/>
      <c r="J525" s="2"/>
      <c r="K525" s="5"/>
      <c r="L525" s="5"/>
      <c r="O525" s="3"/>
      <c r="P525" s="44"/>
      <c r="W525" s="41"/>
      <c r="X525" s="41"/>
      <c r="AE525" s="3"/>
      <c r="AH525" s="3"/>
      <c r="BB525" s="3"/>
    </row>
    <row r="526" spans="2:54" s="4" customFormat="1" ht="15" customHeight="1">
      <c r="B526" s="2"/>
      <c r="C526" s="3"/>
      <c r="D526" s="13"/>
      <c r="F526" s="3"/>
      <c r="G526" s="2"/>
      <c r="J526" s="2"/>
      <c r="K526" s="5"/>
      <c r="L526" s="5"/>
      <c r="O526" s="3"/>
      <c r="P526" s="44"/>
      <c r="W526" s="41"/>
      <c r="X526" s="41"/>
      <c r="AE526" s="3"/>
      <c r="AH526" s="3"/>
      <c r="BB526" s="3"/>
    </row>
    <row r="527" spans="2:54" s="4" customFormat="1" ht="15" customHeight="1">
      <c r="B527" s="2"/>
      <c r="C527" s="3"/>
      <c r="D527" s="13"/>
      <c r="F527" s="3"/>
      <c r="G527" s="2"/>
      <c r="J527" s="2"/>
      <c r="K527" s="5"/>
      <c r="L527" s="5"/>
      <c r="O527" s="3"/>
      <c r="P527" s="44"/>
      <c r="W527" s="41"/>
      <c r="X527" s="41"/>
      <c r="AE527" s="3"/>
      <c r="AH527" s="3"/>
      <c r="BB527" s="3"/>
    </row>
    <row r="528" spans="2:54" s="4" customFormat="1" ht="15" customHeight="1">
      <c r="B528" s="2"/>
      <c r="C528" s="3"/>
      <c r="D528" s="13"/>
      <c r="F528" s="3"/>
      <c r="G528" s="2"/>
      <c r="J528" s="2"/>
      <c r="K528" s="5"/>
      <c r="L528" s="5"/>
      <c r="O528" s="3"/>
      <c r="P528" s="44"/>
      <c r="W528" s="41"/>
      <c r="X528" s="41"/>
      <c r="AE528" s="3"/>
      <c r="AH528" s="3"/>
      <c r="BB528" s="3"/>
    </row>
    <row r="529" spans="2:54" s="4" customFormat="1" ht="15" customHeight="1">
      <c r="B529" s="2"/>
      <c r="C529" s="3"/>
      <c r="D529" s="13"/>
      <c r="F529" s="3"/>
      <c r="G529" s="2"/>
      <c r="J529" s="2"/>
      <c r="K529" s="5"/>
      <c r="L529" s="5"/>
      <c r="O529" s="3"/>
      <c r="P529" s="44"/>
      <c r="W529" s="41"/>
      <c r="X529" s="41"/>
      <c r="AE529" s="3"/>
      <c r="AH529" s="3"/>
      <c r="BB529" s="3"/>
    </row>
    <row r="530" spans="2:54" s="4" customFormat="1" ht="15" customHeight="1">
      <c r="B530" s="2"/>
      <c r="C530" s="3"/>
      <c r="D530" s="13"/>
      <c r="F530" s="3"/>
      <c r="G530" s="2"/>
      <c r="J530" s="2"/>
      <c r="K530" s="5"/>
      <c r="L530" s="5"/>
      <c r="O530" s="3"/>
      <c r="P530" s="44"/>
      <c r="W530" s="41"/>
      <c r="X530" s="41"/>
      <c r="AE530" s="3"/>
      <c r="AH530" s="3"/>
      <c r="BB530" s="3"/>
    </row>
    <row r="531" spans="2:54" s="4" customFormat="1" ht="15" customHeight="1">
      <c r="B531" s="2"/>
      <c r="C531" s="3"/>
      <c r="D531" s="13"/>
      <c r="F531" s="3"/>
      <c r="G531" s="2"/>
      <c r="J531" s="2"/>
      <c r="K531" s="5"/>
      <c r="L531" s="5"/>
      <c r="O531" s="3"/>
      <c r="P531" s="44"/>
      <c r="W531" s="41"/>
      <c r="X531" s="41"/>
      <c r="AE531" s="3"/>
      <c r="AH531" s="3"/>
      <c r="BB531" s="3"/>
    </row>
    <row r="532" spans="2:54" s="4" customFormat="1" ht="15" customHeight="1">
      <c r="B532" s="2"/>
      <c r="C532" s="3"/>
      <c r="D532" s="13"/>
      <c r="F532" s="3"/>
      <c r="G532" s="2"/>
      <c r="J532" s="2"/>
      <c r="K532" s="5"/>
      <c r="L532" s="5"/>
      <c r="O532" s="3"/>
      <c r="P532" s="44"/>
      <c r="W532" s="41"/>
      <c r="X532" s="41"/>
      <c r="AE532" s="3"/>
      <c r="AH532" s="3"/>
      <c r="BB532" s="3"/>
    </row>
    <row r="533" spans="2:54" s="4" customFormat="1" ht="15" customHeight="1">
      <c r="B533" s="2"/>
      <c r="C533" s="3"/>
      <c r="D533" s="13"/>
      <c r="F533" s="3"/>
      <c r="G533" s="2"/>
      <c r="J533" s="2"/>
      <c r="K533" s="5"/>
      <c r="L533" s="5"/>
      <c r="O533" s="3"/>
      <c r="P533" s="44"/>
      <c r="W533" s="41"/>
      <c r="X533" s="41"/>
      <c r="AE533" s="3"/>
      <c r="AH533" s="3"/>
      <c r="BB533" s="3"/>
    </row>
    <row r="534" spans="2:54" s="4" customFormat="1" ht="15" customHeight="1">
      <c r="B534" s="2"/>
      <c r="C534" s="3"/>
      <c r="D534" s="13"/>
      <c r="F534" s="3"/>
      <c r="G534" s="2"/>
      <c r="J534" s="2"/>
      <c r="K534" s="5"/>
      <c r="L534" s="5"/>
      <c r="O534" s="3"/>
      <c r="P534" s="44"/>
      <c r="W534" s="41"/>
      <c r="X534" s="41"/>
      <c r="AE534" s="3"/>
      <c r="AH534" s="3"/>
      <c r="BB534" s="3"/>
    </row>
    <row r="535" spans="2:54" s="4" customFormat="1" ht="15" customHeight="1">
      <c r="B535" s="2"/>
      <c r="C535" s="3"/>
      <c r="D535" s="13"/>
      <c r="F535" s="3"/>
      <c r="G535" s="2"/>
      <c r="J535" s="2"/>
      <c r="K535" s="5"/>
      <c r="L535" s="5"/>
      <c r="O535" s="3"/>
      <c r="P535" s="44"/>
      <c r="W535" s="41"/>
      <c r="X535" s="41"/>
      <c r="AE535" s="3"/>
      <c r="AH535" s="3"/>
      <c r="BB535" s="3"/>
    </row>
    <row r="536" spans="2:54" s="4" customFormat="1" ht="15" customHeight="1">
      <c r="B536" s="2"/>
      <c r="C536" s="3"/>
      <c r="D536" s="13"/>
      <c r="F536" s="3"/>
      <c r="G536" s="2"/>
      <c r="J536" s="2"/>
      <c r="K536" s="5"/>
      <c r="L536" s="5"/>
      <c r="O536" s="3"/>
      <c r="P536" s="44"/>
      <c r="W536" s="41"/>
      <c r="X536" s="41"/>
      <c r="AE536" s="3"/>
      <c r="AH536" s="3"/>
      <c r="BB536" s="3"/>
    </row>
    <row r="537" spans="2:54" s="4" customFormat="1" ht="15" customHeight="1">
      <c r="B537" s="2"/>
      <c r="C537" s="3"/>
      <c r="D537" s="13"/>
      <c r="F537" s="3"/>
      <c r="G537" s="2"/>
      <c r="J537" s="2"/>
      <c r="K537" s="5"/>
      <c r="L537" s="5"/>
      <c r="O537" s="3"/>
      <c r="P537" s="44"/>
      <c r="W537" s="41"/>
      <c r="X537" s="41"/>
      <c r="AE537" s="3"/>
      <c r="AH537" s="3"/>
      <c r="BB537" s="3"/>
    </row>
    <row r="538" spans="2:54" s="4" customFormat="1" ht="15" customHeight="1">
      <c r="B538" s="2"/>
      <c r="C538" s="3"/>
      <c r="D538" s="13"/>
      <c r="F538" s="3"/>
      <c r="G538" s="2"/>
      <c r="J538" s="2"/>
      <c r="K538" s="5"/>
      <c r="L538" s="5"/>
      <c r="O538" s="3"/>
      <c r="P538" s="44"/>
      <c r="W538" s="41"/>
      <c r="X538" s="41"/>
      <c r="AE538" s="3"/>
      <c r="AH538" s="3"/>
      <c r="BB538" s="3"/>
    </row>
    <row r="539" spans="2:54" s="4" customFormat="1" ht="15" customHeight="1">
      <c r="B539" s="2"/>
      <c r="C539" s="3"/>
      <c r="D539" s="13"/>
      <c r="F539" s="3"/>
      <c r="G539" s="2"/>
      <c r="J539" s="2"/>
      <c r="K539" s="5"/>
      <c r="L539" s="5"/>
      <c r="O539" s="3"/>
      <c r="P539" s="44"/>
      <c r="W539" s="41"/>
      <c r="X539" s="41"/>
      <c r="AE539" s="3"/>
      <c r="AH539" s="3"/>
      <c r="BB539" s="3"/>
    </row>
    <row r="540" spans="2:54" s="4" customFormat="1" ht="15" customHeight="1">
      <c r="B540" s="2"/>
      <c r="C540" s="3"/>
      <c r="D540" s="13"/>
      <c r="F540" s="3"/>
      <c r="G540" s="2"/>
      <c r="J540" s="2"/>
      <c r="K540" s="5"/>
      <c r="L540" s="5"/>
      <c r="O540" s="3"/>
      <c r="P540" s="44"/>
      <c r="W540" s="41"/>
      <c r="X540" s="41"/>
      <c r="AE540" s="3"/>
      <c r="AH540" s="3"/>
      <c r="BB540" s="3"/>
    </row>
    <row r="541" spans="2:54" s="4" customFormat="1" ht="15" customHeight="1">
      <c r="B541" s="2"/>
      <c r="C541" s="3"/>
      <c r="D541" s="13"/>
      <c r="F541" s="3"/>
      <c r="G541" s="2"/>
      <c r="J541" s="2"/>
      <c r="K541" s="5"/>
      <c r="L541" s="5"/>
      <c r="O541" s="3"/>
      <c r="P541" s="44"/>
      <c r="W541" s="41"/>
      <c r="X541" s="41"/>
      <c r="AE541" s="3"/>
      <c r="AH541" s="3"/>
      <c r="BB541" s="3"/>
    </row>
    <row r="542" spans="2:54" s="4" customFormat="1" ht="15" customHeight="1">
      <c r="B542" s="2"/>
      <c r="C542" s="3"/>
      <c r="D542" s="13"/>
      <c r="F542" s="3"/>
      <c r="G542" s="2"/>
      <c r="J542" s="2"/>
      <c r="K542" s="5"/>
      <c r="L542" s="5"/>
      <c r="O542" s="3"/>
      <c r="P542" s="44"/>
      <c r="W542" s="41"/>
      <c r="X542" s="41"/>
      <c r="AE542" s="3"/>
      <c r="AH542" s="3"/>
      <c r="BB542" s="3"/>
    </row>
    <row r="543" spans="2:54" s="4" customFormat="1" ht="15" customHeight="1">
      <c r="B543" s="2"/>
      <c r="C543" s="3"/>
      <c r="D543" s="13"/>
      <c r="F543" s="3"/>
      <c r="G543" s="2"/>
      <c r="J543" s="2"/>
      <c r="K543" s="5"/>
      <c r="L543" s="5"/>
      <c r="O543" s="3"/>
      <c r="P543" s="44"/>
      <c r="W543" s="41"/>
      <c r="X543" s="41"/>
      <c r="AE543" s="3"/>
      <c r="AH543" s="3"/>
      <c r="BB543" s="3"/>
    </row>
    <row r="544" spans="2:54" s="4" customFormat="1" ht="15" customHeight="1">
      <c r="B544" s="2"/>
      <c r="C544" s="3"/>
      <c r="D544" s="13"/>
      <c r="F544" s="3"/>
      <c r="G544" s="2"/>
      <c r="J544" s="2"/>
      <c r="K544" s="5"/>
      <c r="L544" s="5"/>
      <c r="O544" s="3"/>
      <c r="P544" s="44"/>
      <c r="W544" s="41"/>
      <c r="X544" s="41"/>
      <c r="AE544" s="3"/>
      <c r="AH544" s="3"/>
      <c r="BB544" s="3"/>
    </row>
    <row r="545" spans="2:54" s="4" customFormat="1" ht="15" customHeight="1">
      <c r="B545" s="2"/>
      <c r="C545" s="3"/>
      <c r="D545" s="13"/>
      <c r="F545" s="3"/>
      <c r="G545" s="2"/>
      <c r="J545" s="2"/>
      <c r="K545" s="5"/>
      <c r="L545" s="5"/>
      <c r="O545" s="3"/>
      <c r="P545" s="44"/>
      <c r="W545" s="41"/>
      <c r="X545" s="41"/>
      <c r="AE545" s="3"/>
      <c r="AH545" s="3"/>
      <c r="BB545" s="3"/>
    </row>
    <row r="546" spans="2:54" s="4" customFormat="1" ht="15" customHeight="1">
      <c r="B546" s="2"/>
      <c r="C546" s="3"/>
      <c r="D546" s="13"/>
      <c r="F546" s="3"/>
      <c r="G546" s="2"/>
      <c r="J546" s="2"/>
      <c r="K546" s="5"/>
      <c r="L546" s="5"/>
      <c r="O546" s="3"/>
      <c r="P546" s="44"/>
      <c r="W546" s="41"/>
      <c r="X546" s="41"/>
      <c r="AE546" s="3"/>
      <c r="AH546" s="3"/>
      <c r="BB546" s="3"/>
    </row>
    <row r="547" spans="2:54" s="4" customFormat="1" ht="15" customHeight="1">
      <c r="B547" s="2"/>
      <c r="C547" s="3"/>
      <c r="D547" s="13"/>
      <c r="F547" s="3"/>
      <c r="G547" s="2"/>
      <c r="J547" s="2"/>
      <c r="K547" s="5"/>
      <c r="L547" s="5"/>
      <c r="O547" s="3"/>
      <c r="P547" s="44"/>
      <c r="W547" s="41"/>
      <c r="X547" s="41"/>
      <c r="AE547" s="3"/>
      <c r="AH547" s="3"/>
      <c r="BB547" s="3"/>
    </row>
    <row r="548" spans="2:54" s="4" customFormat="1" ht="15" customHeight="1">
      <c r="B548" s="2"/>
      <c r="C548" s="3"/>
      <c r="D548" s="13"/>
      <c r="F548" s="3"/>
      <c r="G548" s="2"/>
      <c r="J548" s="2"/>
      <c r="K548" s="5"/>
      <c r="L548" s="5"/>
      <c r="O548" s="3"/>
      <c r="P548" s="44"/>
      <c r="W548" s="41"/>
      <c r="X548" s="41"/>
      <c r="AE548" s="3"/>
      <c r="AH548" s="3"/>
      <c r="BB548" s="3"/>
    </row>
    <row r="549" spans="2:54" s="4" customFormat="1" ht="15" customHeight="1">
      <c r="B549" s="2"/>
      <c r="C549" s="3"/>
      <c r="D549" s="13"/>
      <c r="F549" s="3"/>
      <c r="G549" s="2"/>
      <c r="J549" s="2"/>
      <c r="K549" s="5"/>
      <c r="L549" s="5"/>
      <c r="O549" s="3"/>
      <c r="P549" s="44"/>
      <c r="W549" s="41"/>
      <c r="X549" s="41"/>
      <c r="AE549" s="3"/>
      <c r="AH549" s="3"/>
      <c r="BB549" s="3"/>
    </row>
    <row r="550" spans="2:54" s="4" customFormat="1" ht="15" customHeight="1">
      <c r="B550" s="2"/>
      <c r="C550" s="3"/>
      <c r="D550" s="13"/>
      <c r="F550" s="3"/>
      <c r="G550" s="2"/>
      <c r="J550" s="2"/>
      <c r="K550" s="5"/>
      <c r="L550" s="5"/>
      <c r="O550" s="3"/>
      <c r="P550" s="44"/>
      <c r="W550" s="41"/>
      <c r="X550" s="41"/>
      <c r="AE550" s="3"/>
      <c r="AH550" s="3"/>
      <c r="BB550" s="3"/>
    </row>
    <row r="551" spans="2:54" s="4" customFormat="1" ht="15" customHeight="1">
      <c r="B551" s="2"/>
      <c r="C551" s="3"/>
      <c r="D551" s="13"/>
      <c r="F551" s="3"/>
      <c r="G551" s="2"/>
      <c r="J551" s="2"/>
      <c r="K551" s="5"/>
      <c r="L551" s="5"/>
      <c r="O551" s="3"/>
      <c r="P551" s="44"/>
      <c r="W551" s="41"/>
      <c r="X551" s="41"/>
      <c r="AE551" s="3"/>
      <c r="AH551" s="3"/>
      <c r="BB551" s="3"/>
    </row>
    <row r="552" spans="2:54" s="4" customFormat="1" ht="15" customHeight="1">
      <c r="B552" s="2"/>
      <c r="C552" s="3"/>
      <c r="D552" s="13"/>
      <c r="F552" s="3"/>
      <c r="G552" s="2"/>
      <c r="J552" s="2"/>
      <c r="K552" s="5"/>
      <c r="L552" s="5"/>
      <c r="O552" s="3"/>
      <c r="P552" s="44"/>
      <c r="W552" s="41"/>
      <c r="X552" s="41"/>
      <c r="AE552" s="3"/>
      <c r="AH552" s="3"/>
      <c r="BB552" s="3"/>
    </row>
    <row r="553" spans="2:54" s="4" customFormat="1" ht="15" customHeight="1">
      <c r="B553" s="2"/>
      <c r="C553" s="3"/>
      <c r="D553" s="13"/>
      <c r="F553" s="3"/>
      <c r="G553" s="2"/>
      <c r="J553" s="2"/>
      <c r="K553" s="5"/>
      <c r="L553" s="5"/>
      <c r="O553" s="3"/>
      <c r="P553" s="44"/>
      <c r="W553" s="41"/>
      <c r="X553" s="41"/>
      <c r="AE553" s="3"/>
      <c r="AH553" s="3"/>
      <c r="BB553" s="3"/>
    </row>
    <row r="554" spans="2:54" s="4" customFormat="1" ht="15" customHeight="1">
      <c r="B554" s="2"/>
      <c r="C554" s="3"/>
      <c r="D554" s="13"/>
      <c r="F554" s="3"/>
      <c r="G554" s="2"/>
      <c r="J554" s="2"/>
      <c r="K554" s="5"/>
      <c r="L554" s="5"/>
      <c r="O554" s="3"/>
      <c r="P554" s="44"/>
      <c r="W554" s="41"/>
      <c r="X554" s="41"/>
      <c r="AE554" s="3"/>
      <c r="AH554" s="3"/>
      <c r="BB554" s="3"/>
    </row>
    <row r="555" spans="2:54" s="4" customFormat="1" ht="15" customHeight="1">
      <c r="B555" s="2"/>
      <c r="C555" s="3"/>
      <c r="D555" s="13"/>
      <c r="F555" s="3"/>
      <c r="G555" s="2"/>
      <c r="J555" s="2"/>
      <c r="K555" s="5"/>
      <c r="L555" s="5"/>
      <c r="O555" s="3"/>
      <c r="P555" s="44"/>
      <c r="W555" s="41"/>
      <c r="X555" s="41"/>
      <c r="AE555" s="3"/>
      <c r="AH555" s="3"/>
      <c r="BB555" s="3"/>
    </row>
    <row r="556" spans="2:54" s="4" customFormat="1" ht="15" customHeight="1">
      <c r="B556" s="2"/>
      <c r="C556" s="3"/>
      <c r="D556" s="13"/>
      <c r="F556" s="3"/>
      <c r="G556" s="2"/>
      <c r="J556" s="2"/>
      <c r="K556" s="5"/>
      <c r="L556" s="5"/>
      <c r="O556" s="3"/>
      <c r="P556" s="44"/>
      <c r="W556" s="41"/>
      <c r="X556" s="41"/>
      <c r="AE556" s="3"/>
      <c r="AH556" s="3"/>
      <c r="BB556" s="3"/>
    </row>
    <row r="557" spans="2:54" s="4" customFormat="1" ht="15" customHeight="1">
      <c r="B557" s="2"/>
      <c r="C557" s="3"/>
      <c r="D557" s="13"/>
      <c r="F557" s="3"/>
      <c r="G557" s="2"/>
      <c r="J557" s="2"/>
      <c r="K557" s="5"/>
      <c r="L557" s="5"/>
      <c r="O557" s="3"/>
      <c r="P557" s="44"/>
      <c r="W557" s="41"/>
      <c r="X557" s="41"/>
      <c r="AE557" s="3"/>
      <c r="AH557" s="3"/>
      <c r="BB557" s="3"/>
    </row>
    <row r="558" spans="2:54" s="4" customFormat="1" ht="15" customHeight="1">
      <c r="B558" s="2"/>
      <c r="C558" s="3"/>
      <c r="D558" s="13"/>
      <c r="F558" s="3"/>
      <c r="G558" s="2"/>
      <c r="J558" s="2"/>
      <c r="K558" s="5"/>
      <c r="L558" s="5"/>
      <c r="O558" s="3"/>
      <c r="P558" s="44"/>
      <c r="W558" s="41"/>
      <c r="X558" s="41"/>
      <c r="AE558" s="3"/>
      <c r="AH558" s="3"/>
      <c r="BB558" s="3"/>
    </row>
    <row r="559" spans="2:54" s="4" customFormat="1" ht="15" customHeight="1">
      <c r="B559" s="2"/>
      <c r="C559" s="3"/>
      <c r="D559" s="13"/>
      <c r="F559" s="3"/>
      <c r="G559" s="2"/>
      <c r="J559" s="2"/>
      <c r="K559" s="5"/>
      <c r="L559" s="5"/>
      <c r="O559" s="3"/>
      <c r="P559" s="44"/>
      <c r="W559" s="41"/>
      <c r="X559" s="41"/>
      <c r="AE559" s="3"/>
      <c r="AH559" s="3"/>
      <c r="BB559" s="3"/>
    </row>
    <row r="560" spans="2:54" s="4" customFormat="1" ht="15" customHeight="1">
      <c r="B560" s="2"/>
      <c r="C560" s="3"/>
      <c r="D560" s="13"/>
      <c r="F560" s="3"/>
      <c r="G560" s="2"/>
      <c r="J560" s="2"/>
      <c r="K560" s="5"/>
      <c r="L560" s="5"/>
      <c r="O560" s="3"/>
      <c r="P560" s="44"/>
      <c r="W560" s="41"/>
      <c r="X560" s="41"/>
      <c r="AE560" s="3"/>
      <c r="AH560" s="3"/>
      <c r="BB560" s="3"/>
    </row>
    <row r="561" spans="2:54" s="4" customFormat="1" ht="15" customHeight="1">
      <c r="B561" s="2"/>
      <c r="C561" s="3"/>
      <c r="D561" s="13"/>
      <c r="F561" s="3"/>
      <c r="G561" s="2"/>
      <c r="J561" s="2"/>
      <c r="K561" s="5"/>
      <c r="L561" s="5"/>
      <c r="O561" s="3"/>
      <c r="P561" s="44"/>
      <c r="W561" s="41"/>
      <c r="X561" s="41"/>
      <c r="AE561" s="3"/>
      <c r="AH561" s="3"/>
      <c r="BB561" s="3"/>
    </row>
    <row r="562" spans="2:54" s="4" customFormat="1" ht="15" customHeight="1">
      <c r="B562" s="2"/>
      <c r="C562" s="3"/>
      <c r="D562" s="13"/>
      <c r="F562" s="3"/>
      <c r="G562" s="2"/>
      <c r="J562" s="2"/>
      <c r="K562" s="5"/>
      <c r="L562" s="5"/>
      <c r="O562" s="3"/>
      <c r="P562" s="44"/>
      <c r="W562" s="41"/>
      <c r="X562" s="41"/>
      <c r="AE562" s="3"/>
      <c r="AH562" s="3"/>
      <c r="BB562" s="3"/>
    </row>
    <row r="563" spans="2:54" s="4" customFormat="1" ht="15" customHeight="1">
      <c r="B563" s="2"/>
      <c r="C563" s="3"/>
      <c r="D563" s="13"/>
      <c r="F563" s="3"/>
      <c r="G563" s="2"/>
      <c r="J563" s="2"/>
      <c r="K563" s="5"/>
      <c r="L563" s="5"/>
      <c r="O563" s="3"/>
      <c r="P563" s="44"/>
      <c r="W563" s="41"/>
      <c r="X563" s="41"/>
      <c r="AE563" s="3"/>
      <c r="AH563" s="3"/>
      <c r="BB563" s="3"/>
    </row>
    <row r="564" spans="2:54" s="4" customFormat="1" ht="15" customHeight="1">
      <c r="B564" s="2"/>
      <c r="C564" s="3"/>
      <c r="D564" s="13"/>
      <c r="F564" s="3"/>
      <c r="G564" s="2"/>
      <c r="J564" s="2"/>
      <c r="K564" s="5"/>
      <c r="L564" s="5"/>
      <c r="O564" s="3"/>
      <c r="P564" s="44"/>
      <c r="W564" s="41"/>
      <c r="X564" s="41"/>
      <c r="AE564" s="3"/>
      <c r="AH564" s="3"/>
      <c r="BB564" s="3"/>
    </row>
    <row r="565" spans="2:54" s="4" customFormat="1" ht="15" customHeight="1">
      <c r="B565" s="2"/>
      <c r="C565" s="3"/>
      <c r="D565" s="13"/>
      <c r="F565" s="3"/>
      <c r="G565" s="2"/>
      <c r="J565" s="2"/>
      <c r="K565" s="5"/>
      <c r="L565" s="5"/>
      <c r="O565" s="3"/>
      <c r="P565" s="44"/>
      <c r="W565" s="41"/>
      <c r="X565" s="41"/>
      <c r="AE565" s="3"/>
      <c r="AH565" s="3"/>
      <c r="BB565" s="3"/>
    </row>
    <row r="566" spans="2:54" s="4" customFormat="1" ht="15" customHeight="1">
      <c r="B566" s="2"/>
      <c r="C566" s="3"/>
      <c r="D566" s="13"/>
      <c r="F566" s="3"/>
      <c r="G566" s="2"/>
      <c r="J566" s="2"/>
      <c r="K566" s="5"/>
      <c r="L566" s="5"/>
      <c r="O566" s="3"/>
      <c r="P566" s="44"/>
      <c r="W566" s="41"/>
      <c r="X566" s="41"/>
      <c r="AE566" s="3"/>
      <c r="AH566" s="3"/>
      <c r="BB566" s="3"/>
    </row>
    <row r="567" spans="2:54" s="4" customFormat="1" ht="15" customHeight="1">
      <c r="B567" s="2"/>
      <c r="C567" s="3"/>
      <c r="D567" s="13"/>
      <c r="F567" s="3"/>
      <c r="G567" s="2"/>
      <c r="J567" s="2"/>
      <c r="K567" s="5"/>
      <c r="L567" s="5"/>
      <c r="O567" s="3"/>
      <c r="P567" s="44"/>
      <c r="W567" s="41"/>
      <c r="X567" s="41"/>
      <c r="AE567" s="3"/>
      <c r="AH567" s="3"/>
      <c r="BB567" s="3"/>
    </row>
    <row r="568" spans="2:54" s="4" customFormat="1" ht="15" customHeight="1">
      <c r="C568" s="3"/>
      <c r="D568" s="13"/>
      <c r="F568" s="3"/>
      <c r="L568" s="6"/>
      <c r="O568" s="3"/>
      <c r="P568" s="44"/>
      <c r="W568" s="41"/>
      <c r="X568" s="41"/>
      <c r="AE568" s="3"/>
      <c r="AH568" s="3"/>
      <c r="BB568" s="3"/>
    </row>
    <row r="569" spans="2:54" s="4" customFormat="1" ht="15" customHeight="1">
      <c r="C569" s="3"/>
      <c r="D569" s="13"/>
      <c r="F569" s="3"/>
      <c r="L569" s="6"/>
      <c r="O569" s="3"/>
      <c r="P569" s="44"/>
      <c r="W569" s="41"/>
      <c r="X569" s="41"/>
      <c r="AE569" s="3"/>
      <c r="AH569" s="3"/>
      <c r="BB569" s="3"/>
    </row>
    <row r="570" spans="2:54" s="4" customFormat="1" ht="15" customHeight="1">
      <c r="C570" s="3"/>
      <c r="D570" s="13"/>
      <c r="F570" s="3"/>
      <c r="L570" s="6"/>
      <c r="O570" s="3"/>
      <c r="P570" s="44"/>
      <c r="W570" s="41"/>
      <c r="X570" s="41"/>
      <c r="AE570" s="3"/>
      <c r="AH570" s="3"/>
      <c r="BB570" s="3"/>
    </row>
    <row r="571" spans="2:54" s="4" customFormat="1" ht="15" customHeight="1">
      <c r="C571" s="3"/>
      <c r="D571" s="13"/>
      <c r="F571" s="3"/>
      <c r="L571" s="6"/>
      <c r="O571" s="3"/>
      <c r="P571" s="44"/>
      <c r="W571" s="41"/>
      <c r="X571" s="41"/>
      <c r="AE571" s="3"/>
      <c r="AH571" s="3"/>
      <c r="BB571" s="3"/>
    </row>
    <row r="572" spans="2:54" s="4" customFormat="1" ht="15" customHeight="1">
      <c r="C572" s="3"/>
      <c r="D572" s="13"/>
      <c r="F572" s="3"/>
      <c r="L572" s="6"/>
      <c r="O572" s="3"/>
      <c r="P572" s="44"/>
      <c r="W572" s="41"/>
      <c r="X572" s="41"/>
      <c r="AE572" s="3"/>
      <c r="AH572" s="3"/>
      <c r="BB572" s="3"/>
    </row>
    <row r="573" spans="2:54" s="4" customFormat="1" ht="15" customHeight="1">
      <c r="C573" s="3"/>
      <c r="D573" s="13"/>
      <c r="F573" s="3"/>
      <c r="L573" s="6"/>
      <c r="O573" s="3"/>
      <c r="P573" s="44"/>
      <c r="W573" s="41"/>
      <c r="X573" s="41"/>
      <c r="AE573" s="3"/>
      <c r="AH573" s="3"/>
      <c r="BB573" s="3"/>
    </row>
    <row r="574" spans="2:54" s="4" customFormat="1" ht="15" customHeight="1">
      <c r="C574" s="3"/>
      <c r="D574" s="13"/>
      <c r="F574" s="3"/>
      <c r="L574" s="6"/>
      <c r="O574" s="3"/>
      <c r="P574" s="44"/>
      <c r="W574" s="41"/>
      <c r="X574" s="41"/>
      <c r="AE574" s="3"/>
      <c r="AH574" s="3"/>
      <c r="BB574" s="3"/>
    </row>
    <row r="575" spans="2:54" s="4" customFormat="1" ht="15" customHeight="1">
      <c r="C575" s="3"/>
      <c r="D575" s="13"/>
      <c r="F575" s="3"/>
      <c r="L575" s="6"/>
      <c r="O575" s="3"/>
      <c r="P575" s="44"/>
      <c r="W575" s="41"/>
      <c r="X575" s="41"/>
      <c r="AE575" s="3"/>
      <c r="AH575" s="3"/>
      <c r="BB575" s="3"/>
    </row>
    <row r="576" spans="2:54" s="4" customFormat="1" ht="15" customHeight="1">
      <c r="C576" s="3"/>
      <c r="D576" s="13"/>
      <c r="F576" s="3"/>
      <c r="L576" s="6"/>
      <c r="O576" s="3"/>
      <c r="P576" s="44"/>
      <c r="W576" s="41"/>
      <c r="X576" s="41"/>
      <c r="AE576" s="3"/>
      <c r="AH576" s="3"/>
      <c r="BB576" s="3"/>
    </row>
    <row r="577" spans="3:54" s="4" customFormat="1" ht="15" customHeight="1">
      <c r="C577" s="3"/>
      <c r="D577" s="13"/>
      <c r="F577" s="3"/>
      <c r="L577" s="6"/>
      <c r="O577" s="3"/>
      <c r="P577" s="44"/>
      <c r="W577" s="41"/>
      <c r="X577" s="41"/>
      <c r="AE577" s="3"/>
      <c r="AH577" s="3"/>
      <c r="BB577" s="3"/>
    </row>
    <row r="578" spans="3:54" s="4" customFormat="1" ht="15" customHeight="1">
      <c r="C578" s="3"/>
      <c r="D578" s="13"/>
      <c r="F578" s="3"/>
      <c r="L578" s="6"/>
      <c r="O578" s="3"/>
      <c r="P578" s="44"/>
      <c r="W578" s="41"/>
      <c r="X578" s="41"/>
      <c r="AE578" s="3"/>
      <c r="AH578" s="3"/>
      <c r="BB578" s="3"/>
    </row>
    <row r="579" spans="3:54" s="4" customFormat="1" ht="15" customHeight="1">
      <c r="C579" s="3"/>
      <c r="D579" s="13"/>
      <c r="F579" s="3"/>
      <c r="L579" s="6"/>
      <c r="O579" s="3"/>
      <c r="P579" s="44"/>
      <c r="W579" s="41"/>
      <c r="X579" s="41"/>
      <c r="AE579" s="3"/>
      <c r="AH579" s="3"/>
      <c r="BB579" s="3"/>
    </row>
    <row r="580" spans="3:54" s="4" customFormat="1" ht="15" customHeight="1">
      <c r="C580" s="3"/>
      <c r="D580" s="13"/>
      <c r="F580" s="3"/>
      <c r="L580" s="6"/>
      <c r="O580" s="3"/>
      <c r="P580" s="44"/>
      <c r="W580" s="41"/>
      <c r="X580" s="41"/>
      <c r="AE580" s="3"/>
      <c r="AH580" s="3"/>
      <c r="BB580" s="3"/>
    </row>
    <row r="581" spans="3:54" s="4" customFormat="1" ht="15" customHeight="1">
      <c r="C581" s="3"/>
      <c r="D581" s="13"/>
      <c r="F581" s="3"/>
      <c r="L581" s="6"/>
      <c r="O581" s="3"/>
      <c r="P581" s="44"/>
      <c r="W581" s="41"/>
      <c r="X581" s="41"/>
      <c r="AE581" s="3"/>
      <c r="AH581" s="3"/>
      <c r="BB581" s="3"/>
    </row>
    <row r="582" spans="3:54" s="4" customFormat="1" ht="15" customHeight="1">
      <c r="C582" s="3"/>
      <c r="D582" s="13"/>
      <c r="F582" s="3"/>
      <c r="L582" s="6"/>
      <c r="O582" s="3"/>
      <c r="P582" s="44"/>
      <c r="W582" s="41"/>
      <c r="X582" s="41"/>
      <c r="AE582" s="3"/>
      <c r="AH582" s="3"/>
      <c r="BB582" s="3"/>
    </row>
    <row r="583" spans="3:54" s="4" customFormat="1" ht="15" customHeight="1">
      <c r="C583" s="3"/>
      <c r="D583" s="13"/>
      <c r="F583" s="3"/>
      <c r="L583" s="6"/>
      <c r="O583" s="3"/>
      <c r="P583" s="44"/>
      <c r="W583" s="41"/>
      <c r="X583" s="41"/>
      <c r="AE583" s="3"/>
      <c r="AH583" s="3"/>
      <c r="BB583" s="3"/>
    </row>
    <row r="584" spans="3:54" s="4" customFormat="1" ht="15" customHeight="1">
      <c r="C584" s="3"/>
      <c r="D584" s="13"/>
      <c r="F584" s="3"/>
      <c r="L584" s="6"/>
      <c r="O584" s="3"/>
      <c r="P584" s="44"/>
      <c r="W584" s="41"/>
      <c r="X584" s="41"/>
      <c r="AE584" s="3"/>
      <c r="AH584" s="3"/>
      <c r="BB584" s="3"/>
    </row>
    <row r="585" spans="3:54" s="4" customFormat="1" ht="15" customHeight="1">
      <c r="C585" s="3"/>
      <c r="D585" s="13"/>
      <c r="F585" s="3"/>
      <c r="L585" s="6"/>
      <c r="O585" s="3"/>
      <c r="P585" s="44"/>
      <c r="W585" s="41"/>
      <c r="X585" s="41"/>
      <c r="AE585" s="3"/>
      <c r="AH585" s="3"/>
      <c r="BB585" s="3"/>
    </row>
    <row r="586" spans="3:54" s="4" customFormat="1" ht="15" customHeight="1">
      <c r="C586" s="3"/>
      <c r="D586" s="13"/>
      <c r="F586" s="3"/>
      <c r="L586" s="6"/>
      <c r="O586" s="3"/>
      <c r="P586" s="44"/>
      <c r="W586" s="41"/>
      <c r="X586" s="41"/>
      <c r="AE586" s="3"/>
      <c r="AH586" s="3"/>
      <c r="BB586" s="3"/>
    </row>
    <row r="587" spans="3:54" s="4" customFormat="1" ht="15" customHeight="1">
      <c r="C587" s="3"/>
      <c r="D587" s="13"/>
      <c r="F587" s="3"/>
      <c r="L587" s="6"/>
      <c r="O587" s="3"/>
      <c r="P587" s="44"/>
      <c r="W587" s="41"/>
      <c r="X587" s="41"/>
      <c r="AE587" s="3"/>
      <c r="AH587" s="3"/>
      <c r="BB587" s="3"/>
    </row>
    <row r="588" spans="3:54" s="4" customFormat="1" ht="15" customHeight="1">
      <c r="C588" s="3"/>
      <c r="D588" s="13"/>
      <c r="F588" s="3"/>
      <c r="L588" s="6"/>
      <c r="O588" s="3"/>
      <c r="P588" s="44"/>
      <c r="W588" s="41"/>
      <c r="X588" s="41"/>
      <c r="AE588" s="3"/>
      <c r="AH588" s="3"/>
      <c r="BB588" s="3"/>
    </row>
    <row r="589" spans="3:54" s="4" customFormat="1" ht="15" customHeight="1">
      <c r="C589" s="3"/>
      <c r="D589" s="13"/>
      <c r="F589" s="3"/>
      <c r="L589" s="6"/>
      <c r="O589" s="3"/>
      <c r="P589" s="44"/>
      <c r="W589" s="41"/>
      <c r="X589" s="41"/>
      <c r="AE589" s="3"/>
      <c r="AH589" s="3"/>
      <c r="BB589" s="3"/>
    </row>
    <row r="590" spans="3:54" s="4" customFormat="1" ht="15" customHeight="1">
      <c r="C590" s="3"/>
      <c r="D590" s="13"/>
      <c r="F590" s="3"/>
      <c r="L590" s="6"/>
      <c r="O590" s="3"/>
      <c r="P590" s="44"/>
      <c r="W590" s="41"/>
      <c r="X590" s="41"/>
      <c r="AE590" s="3"/>
      <c r="AH590" s="3"/>
      <c r="BB590" s="3"/>
    </row>
    <row r="591" spans="3:54" s="4" customFormat="1" ht="15" customHeight="1">
      <c r="C591" s="3"/>
      <c r="D591" s="13"/>
      <c r="F591" s="3"/>
      <c r="L591" s="6"/>
      <c r="O591" s="3"/>
      <c r="P591" s="44"/>
      <c r="W591" s="41"/>
      <c r="X591" s="41"/>
      <c r="AE591" s="3"/>
      <c r="AH591" s="3"/>
      <c r="BB591" s="3"/>
    </row>
    <row r="592" spans="3:54" s="4" customFormat="1" ht="15" customHeight="1">
      <c r="C592" s="3"/>
      <c r="D592" s="13"/>
      <c r="F592" s="3"/>
      <c r="L592" s="6"/>
      <c r="O592" s="3"/>
      <c r="P592" s="44"/>
      <c r="W592" s="41"/>
      <c r="X592" s="41"/>
      <c r="AE592" s="3"/>
      <c r="AH592" s="3"/>
      <c r="BB592" s="3"/>
    </row>
    <row r="593" spans="3:54" s="4" customFormat="1" ht="15" customHeight="1">
      <c r="C593" s="3"/>
      <c r="D593" s="13"/>
      <c r="F593" s="3"/>
      <c r="L593" s="6"/>
      <c r="O593" s="3"/>
      <c r="P593" s="44"/>
      <c r="W593" s="41"/>
      <c r="X593" s="41"/>
      <c r="AE593" s="3"/>
      <c r="AH593" s="3"/>
      <c r="BB593" s="3"/>
    </row>
    <row r="594" spans="3:54" s="4" customFormat="1" ht="15" customHeight="1">
      <c r="C594" s="3"/>
      <c r="D594" s="13"/>
      <c r="F594" s="3"/>
      <c r="L594" s="6"/>
      <c r="O594" s="3"/>
      <c r="P594" s="44"/>
      <c r="W594" s="41"/>
      <c r="X594" s="41"/>
      <c r="AE594" s="3"/>
      <c r="AH594" s="3"/>
      <c r="BB594" s="3"/>
    </row>
    <row r="595" spans="3:54" s="4" customFormat="1" ht="15" customHeight="1">
      <c r="C595" s="3"/>
      <c r="D595" s="13"/>
      <c r="F595" s="3"/>
      <c r="L595" s="6"/>
      <c r="O595" s="3"/>
      <c r="P595" s="44"/>
      <c r="W595" s="41"/>
      <c r="X595" s="41"/>
      <c r="AE595" s="3"/>
      <c r="AH595" s="3"/>
      <c r="BB595" s="3"/>
    </row>
    <row r="596" spans="3:54" s="4" customFormat="1" ht="15" customHeight="1">
      <c r="C596" s="3"/>
      <c r="D596" s="13"/>
      <c r="F596" s="3"/>
      <c r="L596" s="6"/>
      <c r="O596" s="3"/>
      <c r="P596" s="44"/>
      <c r="W596" s="41"/>
      <c r="X596" s="41"/>
      <c r="AE596" s="3"/>
      <c r="AH596" s="3"/>
      <c r="BB596" s="3"/>
    </row>
    <row r="597" spans="3:54" s="4" customFormat="1" ht="15" customHeight="1">
      <c r="C597" s="3"/>
      <c r="D597" s="13"/>
      <c r="F597" s="3"/>
      <c r="L597" s="6"/>
      <c r="O597" s="3"/>
      <c r="P597" s="44"/>
      <c r="W597" s="41"/>
      <c r="X597" s="41"/>
      <c r="AE597" s="3"/>
      <c r="AH597" s="3"/>
      <c r="BB597" s="3"/>
    </row>
    <row r="598" spans="3:54" s="4" customFormat="1" ht="15" customHeight="1">
      <c r="C598" s="3"/>
      <c r="D598" s="13"/>
      <c r="F598" s="3"/>
      <c r="L598" s="6"/>
      <c r="O598" s="3"/>
      <c r="P598" s="44"/>
      <c r="W598" s="41"/>
      <c r="X598" s="41"/>
      <c r="AE598" s="3"/>
      <c r="AH598" s="3"/>
      <c r="BB598" s="3"/>
    </row>
    <row r="599" spans="3:54" s="4" customFormat="1" ht="15" customHeight="1">
      <c r="C599" s="3"/>
      <c r="D599" s="13"/>
      <c r="F599" s="3"/>
      <c r="L599" s="6"/>
      <c r="O599" s="3"/>
      <c r="P599" s="44"/>
      <c r="W599" s="41"/>
      <c r="X599" s="41"/>
      <c r="AE599" s="3"/>
      <c r="AH599" s="3"/>
      <c r="BB599" s="3"/>
    </row>
    <row r="600" spans="3:54" s="4" customFormat="1" ht="15" customHeight="1">
      <c r="C600" s="3"/>
      <c r="D600" s="13"/>
      <c r="F600" s="3"/>
      <c r="L600" s="6"/>
      <c r="O600" s="3"/>
      <c r="P600" s="44"/>
      <c r="W600" s="41"/>
      <c r="X600" s="41"/>
      <c r="AE600" s="3"/>
      <c r="AH600" s="3"/>
      <c r="BB600" s="3"/>
    </row>
    <row r="601" spans="3:54" s="4" customFormat="1" ht="15" customHeight="1">
      <c r="C601" s="3"/>
      <c r="D601" s="13"/>
      <c r="F601" s="3"/>
      <c r="L601" s="6"/>
      <c r="O601" s="3"/>
      <c r="P601" s="44"/>
      <c r="W601" s="41"/>
      <c r="X601" s="41"/>
      <c r="AE601" s="3"/>
      <c r="AH601" s="3"/>
      <c r="BB601" s="3"/>
    </row>
    <row r="602" spans="3:54" s="4" customFormat="1" ht="15" customHeight="1">
      <c r="C602" s="3"/>
      <c r="D602" s="13"/>
      <c r="F602" s="3"/>
      <c r="L602" s="6"/>
      <c r="O602" s="3"/>
      <c r="P602" s="44"/>
      <c r="W602" s="41"/>
      <c r="X602" s="41"/>
      <c r="AE602" s="3"/>
      <c r="AH602" s="3"/>
      <c r="BB602" s="3"/>
    </row>
    <row r="603" spans="3:54" s="4" customFormat="1" ht="15" customHeight="1">
      <c r="C603" s="3"/>
      <c r="D603" s="13"/>
      <c r="F603" s="3"/>
      <c r="L603" s="6"/>
      <c r="O603" s="3"/>
      <c r="P603" s="44"/>
      <c r="W603" s="41"/>
      <c r="X603" s="41"/>
      <c r="AE603" s="3"/>
      <c r="AH603" s="3"/>
      <c r="BB603" s="3"/>
    </row>
    <row r="604" spans="3:54" s="4" customFormat="1" ht="15" customHeight="1">
      <c r="C604" s="3"/>
      <c r="D604" s="13"/>
      <c r="F604" s="3"/>
      <c r="L604" s="6"/>
      <c r="O604" s="3"/>
      <c r="P604" s="44"/>
      <c r="W604" s="41"/>
      <c r="X604" s="41"/>
      <c r="AE604" s="3"/>
      <c r="AH604" s="3"/>
      <c r="BB604" s="3"/>
    </row>
    <row r="605" spans="3:54" s="4" customFormat="1" ht="15" customHeight="1">
      <c r="C605" s="3"/>
      <c r="D605" s="13"/>
      <c r="F605" s="3"/>
      <c r="L605" s="6"/>
      <c r="O605" s="3"/>
      <c r="P605" s="44"/>
      <c r="W605" s="41"/>
      <c r="X605" s="41"/>
      <c r="AE605" s="3"/>
      <c r="AH605" s="3"/>
      <c r="BB605" s="3"/>
    </row>
    <row r="606" spans="3:54" s="4" customFormat="1" ht="15" customHeight="1">
      <c r="C606" s="3"/>
      <c r="D606" s="13"/>
      <c r="F606" s="3"/>
      <c r="L606" s="6"/>
      <c r="O606" s="3"/>
      <c r="P606" s="44"/>
      <c r="W606" s="41"/>
      <c r="X606" s="41"/>
      <c r="AE606" s="3"/>
      <c r="AH606" s="3"/>
      <c r="BB606" s="3"/>
    </row>
    <row r="607" spans="3:54" s="4" customFormat="1" ht="15" customHeight="1">
      <c r="C607" s="3"/>
      <c r="D607" s="13"/>
      <c r="F607" s="3"/>
      <c r="L607" s="6"/>
      <c r="O607" s="3"/>
      <c r="P607" s="44"/>
      <c r="W607" s="41"/>
      <c r="X607" s="41"/>
      <c r="AE607" s="3"/>
      <c r="AH607" s="3"/>
      <c r="BB607" s="3"/>
    </row>
    <row r="608" spans="3:54" s="4" customFormat="1" ht="15" customHeight="1">
      <c r="C608" s="3"/>
      <c r="D608" s="13"/>
      <c r="F608" s="3"/>
      <c r="L608" s="6"/>
      <c r="O608" s="3"/>
      <c r="P608" s="44"/>
      <c r="W608" s="41"/>
      <c r="X608" s="41"/>
      <c r="AE608" s="3"/>
      <c r="AH608" s="3"/>
      <c r="BB608" s="3"/>
    </row>
    <row r="609" spans="3:54" s="4" customFormat="1" ht="15" customHeight="1">
      <c r="C609" s="3"/>
      <c r="D609" s="13"/>
      <c r="F609" s="3"/>
      <c r="L609" s="6"/>
      <c r="O609" s="3"/>
      <c r="P609" s="44"/>
      <c r="W609" s="41"/>
      <c r="X609" s="41"/>
      <c r="AE609" s="3"/>
      <c r="AH609" s="3"/>
      <c r="BB609" s="3"/>
    </row>
    <row r="610" spans="3:54" s="4" customFormat="1" ht="15" customHeight="1">
      <c r="C610" s="3"/>
      <c r="D610" s="13"/>
      <c r="F610" s="3"/>
      <c r="L610" s="6"/>
      <c r="O610" s="3"/>
      <c r="P610" s="44"/>
      <c r="W610" s="41"/>
      <c r="X610" s="41"/>
      <c r="AE610" s="3"/>
      <c r="AH610" s="3"/>
      <c r="BB610" s="3"/>
    </row>
    <row r="611" spans="3:54" s="4" customFormat="1" ht="15" customHeight="1">
      <c r="C611" s="3"/>
      <c r="D611" s="13"/>
      <c r="F611" s="3"/>
      <c r="L611" s="6"/>
      <c r="O611" s="3"/>
      <c r="P611" s="44"/>
      <c r="W611" s="41"/>
      <c r="X611" s="41"/>
      <c r="AE611" s="3"/>
      <c r="AH611" s="3"/>
      <c r="BB611" s="3"/>
    </row>
    <row r="612" spans="3:54" s="4" customFormat="1" ht="15" customHeight="1">
      <c r="C612" s="3"/>
      <c r="D612" s="13"/>
      <c r="F612" s="3"/>
      <c r="L612" s="6"/>
      <c r="O612" s="3"/>
      <c r="P612" s="44"/>
      <c r="W612" s="41"/>
      <c r="X612" s="41"/>
      <c r="AE612" s="3"/>
      <c r="AH612" s="3"/>
      <c r="BB612" s="3"/>
    </row>
    <row r="613" spans="3:54" s="4" customFormat="1" ht="15" customHeight="1">
      <c r="C613" s="3"/>
      <c r="D613" s="13"/>
      <c r="F613" s="3"/>
      <c r="L613" s="6"/>
      <c r="O613" s="3"/>
      <c r="P613" s="44"/>
      <c r="W613" s="41"/>
      <c r="X613" s="41"/>
      <c r="AE613" s="3"/>
      <c r="AH613" s="3"/>
      <c r="BB613" s="3"/>
    </row>
    <row r="614" spans="3:54" s="4" customFormat="1" ht="15" customHeight="1">
      <c r="C614" s="3"/>
      <c r="D614" s="13"/>
      <c r="F614" s="3"/>
      <c r="L614" s="6"/>
      <c r="O614" s="3"/>
      <c r="P614" s="44"/>
      <c r="W614" s="41"/>
      <c r="X614" s="41"/>
      <c r="AE614" s="3"/>
      <c r="AH614" s="3"/>
      <c r="BB614" s="3"/>
    </row>
    <row r="615" spans="3:54" s="4" customFormat="1" ht="15" customHeight="1">
      <c r="C615" s="3"/>
      <c r="D615" s="13"/>
      <c r="F615" s="3"/>
      <c r="L615" s="6"/>
      <c r="O615" s="3"/>
      <c r="P615" s="44"/>
      <c r="W615" s="41"/>
      <c r="X615" s="41"/>
      <c r="AE615" s="3"/>
      <c r="AH615" s="3"/>
      <c r="BB615" s="3"/>
    </row>
    <row r="616" spans="3:54" s="4" customFormat="1" ht="15" customHeight="1">
      <c r="C616" s="3"/>
      <c r="D616" s="13"/>
      <c r="F616" s="3"/>
      <c r="L616" s="6"/>
      <c r="O616" s="3"/>
      <c r="P616" s="44"/>
      <c r="W616" s="41"/>
      <c r="X616" s="41"/>
      <c r="AE616" s="3"/>
      <c r="AH616" s="3"/>
      <c r="BB616" s="3"/>
    </row>
    <row r="617" spans="3:54" s="4" customFormat="1" ht="15" customHeight="1">
      <c r="C617" s="3"/>
      <c r="D617" s="13"/>
      <c r="F617" s="3"/>
      <c r="L617" s="6"/>
      <c r="O617" s="3"/>
      <c r="P617" s="44"/>
      <c r="W617" s="41"/>
      <c r="X617" s="41"/>
      <c r="AE617" s="3"/>
      <c r="AH617" s="3"/>
      <c r="BB617" s="3"/>
    </row>
    <row r="618" spans="3:54" s="4" customFormat="1" ht="15" customHeight="1">
      <c r="C618" s="3"/>
      <c r="D618" s="13"/>
      <c r="F618" s="3"/>
      <c r="L618" s="6"/>
      <c r="O618" s="3"/>
      <c r="P618" s="44"/>
      <c r="W618" s="41"/>
      <c r="X618" s="41"/>
      <c r="AE618" s="3"/>
      <c r="AH618" s="3"/>
      <c r="BB618" s="3"/>
    </row>
    <row r="619" spans="3:54" s="4" customFormat="1" ht="15" customHeight="1">
      <c r="C619" s="3"/>
      <c r="D619" s="13"/>
      <c r="F619" s="3"/>
      <c r="L619" s="6"/>
      <c r="O619" s="3"/>
      <c r="P619" s="44"/>
      <c r="W619" s="41"/>
      <c r="X619" s="41"/>
      <c r="AE619" s="3"/>
      <c r="AH619" s="3"/>
      <c r="BB619" s="3"/>
    </row>
    <row r="620" spans="3:54" s="4" customFormat="1" ht="15" customHeight="1">
      <c r="C620" s="3"/>
      <c r="D620" s="13"/>
      <c r="F620" s="3"/>
      <c r="L620" s="6"/>
      <c r="O620" s="3"/>
      <c r="P620" s="44"/>
      <c r="W620" s="41"/>
      <c r="X620" s="41"/>
      <c r="AE620" s="3"/>
      <c r="AH620" s="3"/>
      <c r="BB620" s="3"/>
    </row>
    <row r="621" spans="3:54" s="4" customFormat="1" ht="15" customHeight="1">
      <c r="C621" s="3"/>
      <c r="D621" s="13"/>
      <c r="F621" s="3"/>
      <c r="L621" s="6"/>
      <c r="O621" s="3"/>
      <c r="P621" s="44"/>
      <c r="W621" s="41"/>
      <c r="X621" s="41"/>
      <c r="AE621" s="3"/>
      <c r="AH621" s="3"/>
      <c r="BB621" s="3"/>
    </row>
    <row r="622" spans="3:54" s="4" customFormat="1" ht="15" customHeight="1">
      <c r="C622" s="3"/>
      <c r="D622" s="13"/>
      <c r="F622" s="3"/>
      <c r="L622" s="6"/>
      <c r="O622" s="3"/>
      <c r="P622" s="44"/>
      <c r="W622" s="41"/>
      <c r="X622" s="41"/>
      <c r="AE622" s="3"/>
      <c r="AH622" s="3"/>
      <c r="BB622" s="3"/>
    </row>
    <row r="623" spans="3:54" s="4" customFormat="1" ht="15" customHeight="1">
      <c r="C623" s="3"/>
      <c r="D623" s="13"/>
      <c r="F623" s="3"/>
      <c r="L623" s="6"/>
      <c r="O623" s="3"/>
      <c r="P623" s="44"/>
      <c r="W623" s="41"/>
      <c r="X623" s="41"/>
      <c r="AE623" s="3"/>
      <c r="AH623" s="3"/>
      <c r="BB623" s="3"/>
    </row>
    <row r="624" spans="3:54" s="4" customFormat="1" ht="15" customHeight="1">
      <c r="C624" s="3"/>
      <c r="D624" s="13"/>
      <c r="F624" s="3"/>
      <c r="L624" s="6"/>
      <c r="O624" s="3"/>
      <c r="P624" s="44"/>
      <c r="W624" s="41"/>
      <c r="X624" s="41"/>
      <c r="AE624" s="3"/>
      <c r="AH624" s="3"/>
      <c r="BB624" s="3"/>
    </row>
    <row r="625" spans="3:54" s="4" customFormat="1" ht="15" customHeight="1">
      <c r="C625" s="3"/>
      <c r="D625" s="13"/>
      <c r="F625" s="3"/>
      <c r="L625" s="6"/>
      <c r="O625" s="3"/>
      <c r="P625" s="44"/>
      <c r="W625" s="41"/>
      <c r="X625" s="41"/>
      <c r="AE625" s="3"/>
      <c r="AH625" s="3"/>
      <c r="BB625" s="3"/>
    </row>
    <row r="626" spans="3:54" s="4" customFormat="1" ht="15" customHeight="1">
      <c r="C626" s="3"/>
      <c r="D626" s="13"/>
      <c r="F626" s="3"/>
      <c r="L626" s="6"/>
      <c r="O626" s="3"/>
      <c r="P626" s="44"/>
      <c r="W626" s="41"/>
      <c r="X626" s="41"/>
      <c r="AE626" s="3"/>
      <c r="AH626" s="3"/>
      <c r="BB626" s="3"/>
    </row>
    <row r="627" spans="3:54" s="4" customFormat="1" ht="15" customHeight="1">
      <c r="C627" s="3"/>
      <c r="D627" s="13"/>
      <c r="F627" s="3"/>
      <c r="L627" s="6"/>
      <c r="O627" s="3"/>
      <c r="P627" s="44"/>
      <c r="W627" s="41"/>
      <c r="X627" s="41"/>
      <c r="AE627" s="3"/>
      <c r="AH627" s="3"/>
      <c r="BB627" s="3"/>
    </row>
    <row r="628" spans="3:54" s="4" customFormat="1" ht="15" customHeight="1">
      <c r="C628" s="3"/>
      <c r="D628" s="13"/>
      <c r="F628" s="3"/>
      <c r="L628" s="6"/>
      <c r="O628" s="3"/>
      <c r="P628" s="44"/>
      <c r="W628" s="41"/>
      <c r="X628" s="41"/>
      <c r="AE628" s="3"/>
      <c r="AH628" s="3"/>
      <c r="BB628" s="3"/>
    </row>
    <row r="629" spans="3:54" s="4" customFormat="1" ht="15" customHeight="1">
      <c r="C629" s="3"/>
      <c r="D629" s="13"/>
      <c r="F629" s="3"/>
      <c r="L629" s="6"/>
      <c r="O629" s="3"/>
      <c r="P629" s="44"/>
      <c r="W629" s="41"/>
      <c r="X629" s="41"/>
      <c r="AE629" s="3"/>
      <c r="AH629" s="3"/>
      <c r="BB629" s="3"/>
    </row>
    <row r="630" spans="3:54" s="4" customFormat="1" ht="15" customHeight="1">
      <c r="C630" s="3"/>
      <c r="D630" s="13"/>
      <c r="F630" s="3"/>
      <c r="L630" s="6"/>
      <c r="O630" s="3"/>
      <c r="P630" s="44"/>
      <c r="W630" s="41"/>
      <c r="X630" s="41"/>
      <c r="AE630" s="3"/>
      <c r="AH630" s="3"/>
      <c r="BB630" s="3"/>
    </row>
    <row r="631" spans="3:54" s="4" customFormat="1" ht="15" customHeight="1">
      <c r="C631" s="3"/>
      <c r="D631" s="13"/>
      <c r="F631" s="3"/>
      <c r="L631" s="6"/>
      <c r="O631" s="3"/>
      <c r="P631" s="44"/>
      <c r="W631" s="41"/>
      <c r="X631" s="41"/>
      <c r="AE631" s="3"/>
      <c r="AH631" s="3"/>
      <c r="BB631" s="3"/>
    </row>
    <row r="632" spans="3:54" s="4" customFormat="1" ht="15" customHeight="1">
      <c r="C632" s="3"/>
      <c r="D632" s="13"/>
      <c r="F632" s="3"/>
      <c r="L632" s="6"/>
      <c r="O632" s="3"/>
      <c r="P632" s="44"/>
      <c r="W632" s="41"/>
      <c r="X632" s="41"/>
      <c r="AE632" s="3"/>
      <c r="AH632" s="3"/>
      <c r="BB632" s="3"/>
    </row>
    <row r="633" spans="3:54" s="4" customFormat="1" ht="15" customHeight="1">
      <c r="C633" s="3"/>
      <c r="D633" s="13"/>
      <c r="F633" s="3"/>
      <c r="L633" s="6"/>
      <c r="O633" s="3"/>
      <c r="P633" s="44"/>
      <c r="W633" s="41"/>
      <c r="X633" s="41"/>
      <c r="AE633" s="3"/>
      <c r="AH633" s="3"/>
      <c r="BB633" s="3"/>
    </row>
    <row r="634" spans="3:54" s="4" customFormat="1" ht="15" customHeight="1">
      <c r="C634" s="3"/>
      <c r="D634" s="13"/>
      <c r="F634" s="3"/>
      <c r="L634" s="6"/>
      <c r="O634" s="3"/>
      <c r="P634" s="44"/>
      <c r="W634" s="41"/>
      <c r="X634" s="41"/>
      <c r="AE634" s="3"/>
      <c r="AH634" s="3"/>
      <c r="BB634" s="3"/>
    </row>
    <row r="635" spans="3:54" s="4" customFormat="1" ht="15" customHeight="1">
      <c r="C635" s="3"/>
      <c r="D635" s="13"/>
      <c r="F635" s="3"/>
      <c r="L635" s="6"/>
      <c r="O635" s="3"/>
      <c r="P635" s="44"/>
      <c r="W635" s="41"/>
      <c r="X635" s="41"/>
      <c r="AE635" s="3"/>
      <c r="AH635" s="3"/>
      <c r="BB635" s="3"/>
    </row>
    <row r="636" spans="3:54" s="4" customFormat="1" ht="15" customHeight="1">
      <c r="C636" s="3"/>
      <c r="D636" s="13"/>
      <c r="F636" s="3"/>
      <c r="L636" s="6"/>
      <c r="O636" s="3"/>
      <c r="P636" s="44"/>
      <c r="W636" s="41"/>
      <c r="X636" s="41"/>
      <c r="AE636" s="3"/>
      <c r="AH636" s="3"/>
      <c r="BB636" s="3"/>
    </row>
    <row r="637" spans="3:54" s="4" customFormat="1" ht="15" customHeight="1">
      <c r="C637" s="3"/>
      <c r="D637" s="13"/>
      <c r="F637" s="3"/>
      <c r="L637" s="6"/>
      <c r="O637" s="3"/>
      <c r="P637" s="44"/>
      <c r="W637" s="41"/>
      <c r="X637" s="41"/>
      <c r="AE637" s="3"/>
      <c r="AH637" s="3"/>
      <c r="BB637" s="3"/>
    </row>
    <row r="638" spans="3:54" s="4" customFormat="1" ht="15" customHeight="1">
      <c r="C638" s="3"/>
      <c r="D638" s="13"/>
      <c r="F638" s="3"/>
      <c r="L638" s="6"/>
      <c r="O638" s="3"/>
      <c r="P638" s="44"/>
      <c r="W638" s="41"/>
      <c r="X638" s="41"/>
      <c r="AE638" s="3"/>
      <c r="AH638" s="3"/>
      <c r="BB638" s="3"/>
    </row>
    <row r="639" spans="3:54" s="4" customFormat="1" ht="15" customHeight="1">
      <c r="C639" s="3"/>
      <c r="D639" s="13"/>
      <c r="F639" s="3"/>
      <c r="L639" s="6"/>
      <c r="O639" s="3"/>
      <c r="P639" s="44"/>
      <c r="W639" s="41"/>
      <c r="X639" s="41"/>
      <c r="AE639" s="3"/>
      <c r="AH639" s="3"/>
      <c r="BB639" s="3"/>
    </row>
    <row r="640" spans="3:54" s="4" customFormat="1" ht="15" customHeight="1">
      <c r="C640" s="3"/>
      <c r="D640" s="13"/>
      <c r="F640" s="3"/>
      <c r="L640" s="6"/>
      <c r="O640" s="3"/>
      <c r="P640" s="44"/>
      <c r="W640" s="41"/>
      <c r="X640" s="41"/>
      <c r="AE640" s="3"/>
      <c r="AH640" s="3"/>
      <c r="BB640" s="3"/>
    </row>
    <row r="641" spans="3:54" s="4" customFormat="1" ht="15" customHeight="1">
      <c r="C641" s="3"/>
      <c r="D641" s="13"/>
      <c r="F641" s="3"/>
      <c r="L641" s="6"/>
      <c r="O641" s="3"/>
      <c r="P641" s="44"/>
      <c r="W641" s="41"/>
      <c r="X641" s="41"/>
      <c r="AE641" s="3"/>
      <c r="AH641" s="3"/>
      <c r="BB641" s="3"/>
    </row>
    <row r="642" spans="3:54" s="4" customFormat="1" ht="15" customHeight="1">
      <c r="C642" s="3"/>
      <c r="D642" s="13"/>
      <c r="F642" s="3"/>
      <c r="L642" s="6"/>
      <c r="O642" s="3"/>
      <c r="P642" s="44"/>
      <c r="W642" s="41"/>
      <c r="X642" s="41"/>
      <c r="AE642" s="3"/>
      <c r="AH642" s="3"/>
      <c r="BB642" s="3"/>
    </row>
    <row r="643" spans="3:54" s="4" customFormat="1" ht="15" customHeight="1">
      <c r="C643" s="3"/>
      <c r="D643" s="13"/>
      <c r="F643" s="3"/>
      <c r="L643" s="6"/>
      <c r="O643" s="3"/>
      <c r="P643" s="44"/>
      <c r="W643" s="41"/>
      <c r="X643" s="41"/>
      <c r="AE643" s="3"/>
      <c r="AH643" s="3"/>
      <c r="BB643" s="3"/>
    </row>
    <row r="644" spans="3:54" s="4" customFormat="1" ht="15" customHeight="1">
      <c r="C644" s="3"/>
      <c r="D644" s="13"/>
      <c r="F644" s="3"/>
      <c r="L644" s="6"/>
      <c r="O644" s="3"/>
      <c r="P644" s="44"/>
      <c r="W644" s="41"/>
      <c r="X644" s="41"/>
      <c r="AE644" s="3"/>
      <c r="AH644" s="3"/>
      <c r="BB644" s="3"/>
    </row>
    <row r="645" spans="3:54" s="4" customFormat="1" ht="15" customHeight="1">
      <c r="C645" s="3"/>
      <c r="D645" s="13"/>
      <c r="F645" s="3"/>
      <c r="L645" s="6"/>
      <c r="O645" s="3"/>
      <c r="P645" s="44"/>
      <c r="W645" s="41"/>
      <c r="X645" s="41"/>
      <c r="AE645" s="3"/>
      <c r="AH645" s="3"/>
      <c r="BB645" s="3"/>
    </row>
    <row r="646" spans="3:54" s="4" customFormat="1" ht="15" customHeight="1">
      <c r="C646" s="3"/>
      <c r="D646" s="13"/>
      <c r="F646" s="3"/>
      <c r="L646" s="6"/>
      <c r="O646" s="3"/>
      <c r="P646" s="44"/>
      <c r="W646" s="41"/>
      <c r="X646" s="41"/>
      <c r="AE646" s="3"/>
      <c r="AH646" s="3"/>
      <c r="BB646" s="3"/>
    </row>
    <row r="647" spans="3:54" s="4" customFormat="1" ht="15" customHeight="1">
      <c r="C647" s="3"/>
      <c r="D647" s="13"/>
      <c r="F647" s="3"/>
      <c r="L647" s="6"/>
      <c r="O647" s="3"/>
      <c r="P647" s="44"/>
      <c r="W647" s="41"/>
      <c r="X647" s="41"/>
      <c r="AE647" s="3"/>
      <c r="AH647" s="3"/>
      <c r="BB647" s="3"/>
    </row>
    <row r="648" spans="3:54" s="4" customFormat="1" ht="15" customHeight="1">
      <c r="C648" s="3"/>
      <c r="D648" s="13"/>
      <c r="F648" s="3"/>
      <c r="L648" s="6"/>
      <c r="O648" s="3"/>
      <c r="P648" s="44"/>
      <c r="W648" s="41"/>
      <c r="X648" s="41"/>
      <c r="AE648" s="3"/>
      <c r="AH648" s="3"/>
      <c r="BB648" s="3"/>
    </row>
    <row r="649" spans="3:54" s="4" customFormat="1" ht="15" customHeight="1">
      <c r="C649" s="3"/>
      <c r="D649" s="13"/>
      <c r="F649" s="3"/>
      <c r="L649" s="6"/>
      <c r="O649" s="3"/>
      <c r="P649" s="44"/>
      <c r="W649" s="41"/>
      <c r="X649" s="41"/>
      <c r="AE649" s="3"/>
      <c r="AH649" s="3"/>
      <c r="BB649" s="3"/>
    </row>
    <row r="650" spans="3:54" s="4" customFormat="1" ht="15" customHeight="1">
      <c r="C650" s="3"/>
      <c r="D650" s="13"/>
      <c r="F650" s="3"/>
      <c r="L650" s="6"/>
      <c r="O650" s="3"/>
      <c r="P650" s="44"/>
      <c r="W650" s="41"/>
      <c r="X650" s="41"/>
      <c r="AE650" s="3"/>
      <c r="AH650" s="3"/>
      <c r="BB650" s="3"/>
    </row>
    <row r="651" spans="3:54" s="4" customFormat="1" ht="15" customHeight="1">
      <c r="C651" s="3"/>
      <c r="D651" s="13"/>
      <c r="F651" s="3"/>
      <c r="L651" s="6"/>
      <c r="O651" s="3"/>
      <c r="P651" s="44"/>
      <c r="W651" s="41"/>
      <c r="X651" s="41"/>
      <c r="AE651" s="3"/>
      <c r="AH651" s="3"/>
      <c r="BB651" s="3"/>
    </row>
    <row r="652" spans="3:54" s="4" customFormat="1" ht="15" customHeight="1">
      <c r="C652" s="3"/>
      <c r="D652" s="13"/>
      <c r="F652" s="3"/>
      <c r="L652" s="6"/>
      <c r="O652" s="3"/>
      <c r="P652" s="44"/>
      <c r="W652" s="41"/>
      <c r="X652" s="41"/>
      <c r="AE652" s="3"/>
      <c r="AH652" s="3"/>
      <c r="BB652" s="3"/>
    </row>
    <row r="653" spans="3:54" s="4" customFormat="1" ht="15" customHeight="1">
      <c r="C653" s="3"/>
      <c r="D653" s="13"/>
      <c r="F653" s="3"/>
      <c r="L653" s="6"/>
      <c r="O653" s="3"/>
      <c r="P653" s="44"/>
      <c r="W653" s="41"/>
      <c r="X653" s="41"/>
      <c r="AE653" s="3"/>
      <c r="AH653" s="3"/>
      <c r="BB653" s="3"/>
    </row>
    <row r="654" spans="3:54" s="4" customFormat="1" ht="15" customHeight="1">
      <c r="C654" s="3"/>
      <c r="D654" s="13"/>
      <c r="F654" s="3"/>
      <c r="L654" s="6"/>
      <c r="O654" s="3"/>
      <c r="P654" s="44"/>
      <c r="W654" s="41"/>
      <c r="X654" s="41"/>
      <c r="AE654" s="3"/>
      <c r="AH654" s="3"/>
      <c r="BB654" s="3"/>
    </row>
    <row r="655" spans="3:54" s="4" customFormat="1" ht="15" customHeight="1">
      <c r="C655" s="3"/>
      <c r="D655" s="13"/>
      <c r="F655" s="3"/>
      <c r="L655" s="6"/>
      <c r="O655" s="3"/>
      <c r="P655" s="44"/>
      <c r="W655" s="41"/>
      <c r="X655" s="41"/>
      <c r="AE655" s="3"/>
      <c r="AH655" s="3"/>
      <c r="BB655" s="3"/>
    </row>
    <row r="656" spans="3:54" s="4" customFormat="1" ht="15" customHeight="1">
      <c r="C656" s="3"/>
      <c r="D656" s="13"/>
      <c r="F656" s="3"/>
      <c r="L656" s="6"/>
      <c r="O656" s="3"/>
      <c r="P656" s="44"/>
      <c r="W656" s="41"/>
      <c r="X656" s="41"/>
      <c r="AE656" s="3"/>
      <c r="AH656" s="3"/>
      <c r="BB656" s="3"/>
    </row>
    <row r="657" spans="3:54" s="4" customFormat="1" ht="15" customHeight="1">
      <c r="C657" s="3"/>
      <c r="D657" s="13"/>
      <c r="F657" s="3"/>
      <c r="L657" s="6"/>
      <c r="O657" s="3"/>
      <c r="P657" s="44"/>
      <c r="W657" s="41"/>
      <c r="X657" s="41"/>
      <c r="AE657" s="3"/>
      <c r="AH657" s="3"/>
      <c r="BB657" s="3"/>
    </row>
    <row r="658" spans="3:54" s="4" customFormat="1" ht="15" customHeight="1">
      <c r="C658" s="3"/>
      <c r="D658" s="13"/>
      <c r="F658" s="3"/>
      <c r="L658" s="6"/>
      <c r="O658" s="3"/>
      <c r="P658" s="44"/>
      <c r="W658" s="41"/>
      <c r="X658" s="41"/>
      <c r="AE658" s="3"/>
      <c r="AH658" s="3"/>
      <c r="BB658" s="3"/>
    </row>
    <row r="659" spans="3:54" s="4" customFormat="1" ht="15" customHeight="1">
      <c r="C659" s="3"/>
      <c r="D659" s="13"/>
      <c r="F659" s="3"/>
      <c r="L659" s="6"/>
      <c r="O659" s="3"/>
      <c r="P659" s="44"/>
      <c r="W659" s="41"/>
      <c r="X659" s="41"/>
      <c r="AE659" s="3"/>
      <c r="AH659" s="3"/>
      <c r="BB659" s="3"/>
    </row>
    <row r="660" spans="3:54" s="4" customFormat="1" ht="15" customHeight="1">
      <c r="C660" s="3"/>
      <c r="D660" s="13"/>
      <c r="F660" s="3"/>
      <c r="L660" s="6"/>
      <c r="O660" s="3"/>
      <c r="P660" s="44"/>
      <c r="W660" s="41"/>
      <c r="X660" s="41"/>
      <c r="AE660" s="3"/>
      <c r="AH660" s="3"/>
      <c r="BB660" s="3"/>
    </row>
    <row r="661" spans="3:54" s="4" customFormat="1" ht="15" customHeight="1">
      <c r="C661" s="3"/>
      <c r="D661" s="13"/>
      <c r="F661" s="3"/>
      <c r="L661" s="6"/>
      <c r="O661" s="3"/>
      <c r="P661" s="44"/>
      <c r="W661" s="41"/>
      <c r="X661" s="41"/>
      <c r="AE661" s="3"/>
      <c r="AH661" s="3"/>
      <c r="BB661" s="3"/>
    </row>
    <row r="662" spans="3:54" s="4" customFormat="1" ht="15" customHeight="1">
      <c r="C662" s="3"/>
      <c r="D662" s="13"/>
      <c r="F662" s="3"/>
      <c r="L662" s="6"/>
      <c r="O662" s="3"/>
      <c r="P662" s="44"/>
      <c r="W662" s="41"/>
      <c r="X662" s="41"/>
      <c r="AE662" s="3"/>
      <c r="AH662" s="3"/>
      <c r="BB662" s="3"/>
    </row>
    <row r="663" spans="3:54" s="4" customFormat="1" ht="15" customHeight="1">
      <c r="C663" s="3"/>
      <c r="D663" s="13"/>
      <c r="F663" s="3"/>
      <c r="L663" s="6"/>
      <c r="O663" s="3"/>
      <c r="P663" s="44"/>
      <c r="W663" s="41"/>
      <c r="X663" s="41"/>
      <c r="AE663" s="3"/>
      <c r="AH663" s="3"/>
      <c r="BB663" s="3"/>
    </row>
    <row r="664" spans="3:54" s="4" customFormat="1" ht="15" customHeight="1">
      <c r="C664" s="3"/>
      <c r="D664" s="13"/>
      <c r="F664" s="3"/>
      <c r="L664" s="6"/>
      <c r="O664" s="3"/>
      <c r="P664" s="44"/>
      <c r="W664" s="41"/>
      <c r="X664" s="41"/>
      <c r="AE664" s="3"/>
      <c r="AH664" s="3"/>
      <c r="BB664" s="3"/>
    </row>
    <row r="665" spans="3:54" s="4" customFormat="1" ht="15" customHeight="1">
      <c r="C665" s="3"/>
      <c r="D665" s="13"/>
      <c r="F665" s="3"/>
      <c r="L665" s="6"/>
      <c r="O665" s="3"/>
      <c r="P665" s="44"/>
      <c r="W665" s="41"/>
      <c r="X665" s="41"/>
      <c r="AE665" s="3"/>
      <c r="AH665" s="3"/>
      <c r="BB665" s="3"/>
    </row>
    <row r="666" spans="3:54" s="4" customFormat="1" ht="15" customHeight="1">
      <c r="C666" s="3"/>
      <c r="D666" s="13"/>
      <c r="F666" s="3"/>
      <c r="L666" s="6"/>
      <c r="O666" s="3"/>
      <c r="P666" s="44"/>
      <c r="W666" s="41"/>
      <c r="X666" s="41"/>
      <c r="AE666" s="3"/>
      <c r="AH666" s="3"/>
      <c r="BB666" s="3"/>
    </row>
    <row r="667" spans="3:54" s="4" customFormat="1" ht="15" customHeight="1">
      <c r="C667" s="3"/>
      <c r="D667" s="13"/>
      <c r="F667" s="3"/>
      <c r="L667" s="6"/>
      <c r="O667" s="3"/>
      <c r="P667" s="44"/>
      <c r="W667" s="41"/>
      <c r="X667" s="41"/>
      <c r="AE667" s="3"/>
      <c r="AH667" s="3"/>
      <c r="BB667" s="3"/>
    </row>
    <row r="668" spans="3:54" s="4" customFormat="1" ht="15" customHeight="1">
      <c r="C668" s="3"/>
      <c r="D668" s="13"/>
      <c r="F668" s="3"/>
      <c r="L668" s="6"/>
      <c r="O668" s="3"/>
      <c r="P668" s="44"/>
      <c r="W668" s="41"/>
      <c r="X668" s="41"/>
      <c r="AE668" s="3"/>
      <c r="AH668" s="3"/>
      <c r="BB668" s="3"/>
    </row>
    <row r="669" spans="3:54" s="4" customFormat="1" ht="15" customHeight="1">
      <c r="C669" s="3"/>
      <c r="D669" s="13"/>
      <c r="F669" s="3"/>
      <c r="L669" s="6"/>
      <c r="O669" s="3"/>
      <c r="P669" s="44"/>
      <c r="W669" s="41"/>
      <c r="X669" s="41"/>
      <c r="AE669" s="3"/>
      <c r="AH669" s="3"/>
      <c r="BB669" s="3"/>
    </row>
    <row r="670" spans="3:54" s="4" customFormat="1" ht="15" customHeight="1">
      <c r="C670" s="3"/>
      <c r="D670" s="13"/>
      <c r="F670" s="3"/>
      <c r="L670" s="6"/>
      <c r="O670" s="3"/>
      <c r="P670" s="44"/>
      <c r="W670" s="41"/>
      <c r="X670" s="41"/>
      <c r="AE670" s="3"/>
      <c r="AH670" s="3"/>
      <c r="BB670" s="3"/>
    </row>
    <row r="671" spans="3:54" s="4" customFormat="1" ht="15" customHeight="1">
      <c r="C671" s="3"/>
      <c r="D671" s="13"/>
      <c r="F671" s="3"/>
      <c r="L671" s="6"/>
      <c r="O671" s="3"/>
      <c r="P671" s="44"/>
      <c r="W671" s="41"/>
      <c r="X671" s="41"/>
      <c r="AE671" s="3"/>
      <c r="AH671" s="3"/>
      <c r="BB671" s="3"/>
    </row>
    <row r="672" spans="3:54" s="4" customFormat="1" ht="15" customHeight="1">
      <c r="C672" s="3"/>
      <c r="D672" s="13"/>
      <c r="F672" s="3"/>
      <c r="L672" s="6"/>
      <c r="O672" s="3"/>
      <c r="P672" s="44"/>
      <c r="W672" s="41"/>
      <c r="X672" s="41"/>
      <c r="AE672" s="3"/>
      <c r="AH672" s="3"/>
      <c r="BB672" s="3"/>
    </row>
    <row r="673" spans="3:54" s="4" customFormat="1" ht="15" customHeight="1">
      <c r="C673" s="3"/>
      <c r="D673" s="13"/>
      <c r="F673" s="3"/>
      <c r="L673" s="6"/>
      <c r="O673" s="3"/>
      <c r="P673" s="44"/>
      <c r="W673" s="41"/>
      <c r="X673" s="41"/>
      <c r="AE673" s="3"/>
      <c r="AH673" s="3"/>
      <c r="BB673" s="3"/>
    </row>
    <row r="674" spans="3:54" s="4" customFormat="1" ht="15" customHeight="1">
      <c r="C674" s="3"/>
      <c r="D674" s="13"/>
      <c r="F674" s="3"/>
      <c r="L674" s="6"/>
      <c r="O674" s="3"/>
      <c r="P674" s="44"/>
      <c r="W674" s="41"/>
      <c r="X674" s="41"/>
      <c r="AE674" s="3"/>
      <c r="AH674" s="3"/>
      <c r="BB674" s="3"/>
    </row>
    <row r="675" spans="3:54" s="4" customFormat="1" ht="15" customHeight="1">
      <c r="C675" s="3"/>
      <c r="D675" s="13"/>
      <c r="F675" s="3"/>
      <c r="L675" s="6"/>
      <c r="O675" s="3"/>
      <c r="P675" s="44"/>
      <c r="W675" s="41"/>
      <c r="X675" s="41"/>
      <c r="AE675" s="3"/>
      <c r="AH675" s="3"/>
      <c r="BB675" s="3"/>
    </row>
    <row r="676" spans="3:54" s="4" customFormat="1" ht="15" customHeight="1">
      <c r="C676" s="3"/>
      <c r="D676" s="13"/>
      <c r="F676" s="3"/>
      <c r="L676" s="6"/>
      <c r="O676" s="3"/>
      <c r="P676" s="44"/>
      <c r="W676" s="41"/>
      <c r="X676" s="41"/>
      <c r="AE676" s="3"/>
      <c r="AH676" s="3"/>
      <c r="BB676" s="3"/>
    </row>
    <row r="677" spans="3:54" s="4" customFormat="1" ht="15" customHeight="1">
      <c r="C677" s="3"/>
      <c r="D677" s="13"/>
      <c r="F677" s="3"/>
      <c r="L677" s="6"/>
      <c r="O677" s="3"/>
      <c r="P677" s="44"/>
      <c r="W677" s="41"/>
      <c r="X677" s="41"/>
      <c r="AE677" s="3"/>
      <c r="AH677" s="3"/>
      <c r="BB677" s="3"/>
    </row>
    <row r="678" spans="3:54" s="4" customFormat="1" ht="15" customHeight="1">
      <c r="C678" s="3"/>
      <c r="D678" s="13"/>
      <c r="F678" s="3"/>
      <c r="L678" s="6"/>
      <c r="O678" s="3"/>
      <c r="P678" s="44"/>
      <c r="W678" s="41"/>
      <c r="X678" s="41"/>
      <c r="AE678" s="3"/>
      <c r="AH678" s="3"/>
      <c r="BB678" s="3"/>
    </row>
    <row r="679" spans="3:54" s="4" customFormat="1" ht="15" customHeight="1">
      <c r="C679" s="3"/>
      <c r="D679" s="13"/>
      <c r="F679" s="3"/>
      <c r="L679" s="6"/>
      <c r="O679" s="3"/>
      <c r="P679" s="44"/>
      <c r="W679" s="41"/>
      <c r="X679" s="41"/>
      <c r="AE679" s="3"/>
      <c r="AH679" s="3"/>
      <c r="BB679" s="3"/>
    </row>
    <row r="680" spans="3:54" s="4" customFormat="1" ht="15" customHeight="1">
      <c r="C680" s="3"/>
      <c r="D680" s="13"/>
      <c r="F680" s="3"/>
      <c r="L680" s="6"/>
      <c r="O680" s="3"/>
      <c r="P680" s="44"/>
      <c r="W680" s="41"/>
      <c r="X680" s="41"/>
      <c r="AE680" s="3"/>
      <c r="AH680" s="3"/>
      <c r="BB680" s="3"/>
    </row>
    <row r="681" spans="3:54" s="4" customFormat="1" ht="15" customHeight="1">
      <c r="C681" s="3"/>
      <c r="D681" s="13"/>
      <c r="F681" s="3"/>
      <c r="L681" s="6"/>
      <c r="O681" s="3"/>
      <c r="P681" s="44"/>
      <c r="W681" s="41"/>
      <c r="X681" s="41"/>
      <c r="AE681" s="3"/>
      <c r="AH681" s="3"/>
      <c r="BB681" s="3"/>
    </row>
    <row r="682" spans="3:54" s="4" customFormat="1" ht="15" customHeight="1">
      <c r="C682" s="3"/>
      <c r="D682" s="13"/>
      <c r="F682" s="3"/>
      <c r="L682" s="6"/>
      <c r="O682" s="3"/>
      <c r="P682" s="44"/>
      <c r="W682" s="41"/>
      <c r="X682" s="41"/>
      <c r="AE682" s="3"/>
      <c r="AH682" s="3"/>
      <c r="BB682" s="3"/>
    </row>
    <row r="683" spans="3:54" s="4" customFormat="1" ht="15" customHeight="1">
      <c r="C683" s="3"/>
      <c r="D683" s="13"/>
      <c r="F683" s="3"/>
      <c r="L683" s="6"/>
      <c r="O683" s="3"/>
      <c r="P683" s="44"/>
      <c r="W683" s="41"/>
      <c r="X683" s="41"/>
      <c r="AE683" s="3"/>
      <c r="AH683" s="3"/>
      <c r="BB683" s="3"/>
    </row>
    <row r="684" spans="3:54" s="4" customFormat="1" ht="15" customHeight="1">
      <c r="C684" s="3"/>
      <c r="D684" s="13"/>
      <c r="F684" s="3"/>
      <c r="L684" s="6"/>
      <c r="O684" s="3"/>
      <c r="P684" s="44"/>
      <c r="W684" s="41"/>
      <c r="X684" s="41"/>
      <c r="AE684" s="3"/>
      <c r="AH684" s="3"/>
      <c r="BB684" s="3"/>
    </row>
    <row r="685" spans="3:54" s="4" customFormat="1" ht="15" customHeight="1">
      <c r="C685" s="3"/>
      <c r="D685" s="13"/>
      <c r="F685" s="3"/>
      <c r="L685" s="6"/>
      <c r="O685" s="3"/>
      <c r="P685" s="44"/>
      <c r="W685" s="41"/>
      <c r="X685" s="41"/>
      <c r="AE685" s="3"/>
      <c r="AH685" s="3"/>
      <c r="BB685" s="3"/>
    </row>
    <row r="686" spans="3:54" s="4" customFormat="1" ht="15" customHeight="1">
      <c r="C686" s="3"/>
      <c r="D686" s="13"/>
      <c r="F686" s="3"/>
      <c r="L686" s="6"/>
      <c r="O686" s="3"/>
      <c r="P686" s="44"/>
      <c r="W686" s="41"/>
      <c r="X686" s="41"/>
      <c r="AE686" s="3"/>
      <c r="AH686" s="3"/>
      <c r="BB686" s="3"/>
    </row>
    <row r="687" spans="3:54" s="4" customFormat="1" ht="15" customHeight="1">
      <c r="C687" s="3"/>
      <c r="D687" s="13"/>
      <c r="F687" s="3"/>
      <c r="L687" s="6"/>
      <c r="O687" s="3"/>
      <c r="P687" s="44"/>
      <c r="W687" s="41"/>
      <c r="X687" s="41"/>
      <c r="AE687" s="3"/>
      <c r="AH687" s="3"/>
      <c r="BB687" s="3"/>
    </row>
    <row r="688" spans="3:54" s="4" customFormat="1" ht="15" customHeight="1">
      <c r="C688" s="3"/>
      <c r="D688" s="13"/>
      <c r="F688" s="3"/>
      <c r="L688" s="6"/>
      <c r="O688" s="3"/>
      <c r="P688" s="44"/>
      <c r="W688" s="41"/>
      <c r="X688" s="41"/>
      <c r="AE688" s="3"/>
      <c r="AH688" s="3"/>
      <c r="BB688" s="3"/>
    </row>
    <row r="689" spans="3:54" s="4" customFormat="1" ht="15" customHeight="1">
      <c r="C689" s="3"/>
      <c r="D689" s="13"/>
      <c r="F689" s="3"/>
      <c r="L689" s="6"/>
      <c r="O689" s="3"/>
      <c r="P689" s="44"/>
      <c r="W689" s="41"/>
      <c r="X689" s="41"/>
      <c r="AE689" s="3"/>
      <c r="AH689" s="3"/>
      <c r="BB689" s="3"/>
    </row>
    <row r="690" spans="3:54" s="4" customFormat="1" ht="15" customHeight="1">
      <c r="C690" s="3"/>
      <c r="D690" s="13"/>
      <c r="F690" s="3"/>
      <c r="L690" s="6"/>
      <c r="O690" s="3"/>
      <c r="P690" s="44"/>
      <c r="W690" s="41"/>
      <c r="X690" s="41"/>
      <c r="AE690" s="3"/>
      <c r="AH690" s="3"/>
      <c r="BB690" s="3"/>
    </row>
    <row r="691" spans="3:54" s="4" customFormat="1" ht="15" customHeight="1">
      <c r="C691" s="3"/>
      <c r="D691" s="13"/>
      <c r="F691" s="3"/>
      <c r="L691" s="6"/>
      <c r="O691" s="3"/>
      <c r="P691" s="44"/>
      <c r="W691" s="41"/>
      <c r="X691" s="41"/>
      <c r="AE691" s="3"/>
      <c r="AH691" s="3"/>
      <c r="BB691" s="3"/>
    </row>
    <row r="692" spans="3:54" s="4" customFormat="1" ht="15" customHeight="1">
      <c r="C692" s="3"/>
      <c r="D692" s="13"/>
      <c r="F692" s="3"/>
      <c r="L692" s="6"/>
      <c r="O692" s="3"/>
      <c r="P692" s="44"/>
      <c r="W692" s="41"/>
      <c r="X692" s="41"/>
      <c r="AE692" s="3"/>
      <c r="AH692" s="3"/>
      <c r="BB692" s="3"/>
    </row>
    <row r="693" spans="3:54" s="4" customFormat="1" ht="15" customHeight="1">
      <c r="C693" s="3"/>
      <c r="D693" s="13"/>
      <c r="F693" s="3"/>
      <c r="L693" s="6"/>
      <c r="O693" s="3"/>
      <c r="P693" s="44"/>
      <c r="W693" s="41"/>
      <c r="X693" s="41"/>
      <c r="AE693" s="3"/>
      <c r="AH693" s="3"/>
      <c r="BB693" s="3"/>
    </row>
    <row r="694" spans="3:54" s="4" customFormat="1" ht="15" customHeight="1">
      <c r="C694" s="3"/>
      <c r="D694" s="13"/>
      <c r="F694" s="3"/>
      <c r="L694" s="6"/>
      <c r="O694" s="3"/>
      <c r="P694" s="44"/>
      <c r="W694" s="41"/>
      <c r="X694" s="41"/>
      <c r="AE694" s="3"/>
      <c r="AH694" s="3"/>
      <c r="BB694" s="3"/>
    </row>
    <row r="695" spans="3:54" s="4" customFormat="1" ht="15" customHeight="1">
      <c r="C695" s="3"/>
      <c r="D695" s="13"/>
      <c r="F695" s="3"/>
      <c r="L695" s="6"/>
      <c r="O695" s="3"/>
      <c r="P695" s="44"/>
      <c r="W695" s="41"/>
      <c r="X695" s="41"/>
      <c r="AE695" s="3"/>
      <c r="AH695" s="3"/>
      <c r="BB695" s="3"/>
    </row>
    <row r="696" spans="3:54" s="4" customFormat="1" ht="15" customHeight="1">
      <c r="C696" s="3"/>
      <c r="D696" s="13"/>
      <c r="F696" s="3"/>
      <c r="L696" s="6"/>
      <c r="O696" s="3"/>
      <c r="P696" s="44"/>
      <c r="W696" s="41"/>
      <c r="X696" s="41"/>
      <c r="AE696" s="3"/>
      <c r="AH696" s="3"/>
      <c r="BB696" s="3"/>
    </row>
    <row r="697" spans="3:54" s="4" customFormat="1" ht="15" customHeight="1">
      <c r="C697" s="3"/>
      <c r="D697" s="13"/>
      <c r="F697" s="3"/>
      <c r="L697" s="6"/>
      <c r="O697" s="3"/>
      <c r="P697" s="44"/>
      <c r="W697" s="41"/>
      <c r="X697" s="41"/>
      <c r="AE697" s="3"/>
      <c r="AH697" s="3"/>
      <c r="BB697" s="3"/>
    </row>
    <row r="698" spans="3:54" s="4" customFormat="1" ht="15" customHeight="1">
      <c r="C698" s="3"/>
      <c r="D698" s="13"/>
      <c r="F698" s="3"/>
      <c r="L698" s="6"/>
      <c r="O698" s="3"/>
      <c r="P698" s="44"/>
      <c r="W698" s="41"/>
      <c r="X698" s="41"/>
      <c r="AE698" s="3"/>
      <c r="AH698" s="3"/>
      <c r="BB698" s="3"/>
    </row>
    <row r="699" spans="3:54" s="4" customFormat="1" ht="15" customHeight="1">
      <c r="C699" s="3"/>
      <c r="D699" s="13"/>
      <c r="F699" s="3"/>
      <c r="L699" s="6"/>
      <c r="O699" s="3"/>
      <c r="P699" s="44"/>
      <c r="W699" s="41"/>
      <c r="X699" s="41"/>
      <c r="AE699" s="3"/>
      <c r="AH699" s="3"/>
      <c r="BB699" s="3"/>
    </row>
    <row r="700" spans="3:54" s="4" customFormat="1" ht="15" customHeight="1">
      <c r="C700" s="3"/>
      <c r="D700" s="13"/>
      <c r="F700" s="3"/>
      <c r="L700" s="6"/>
      <c r="O700" s="3"/>
      <c r="P700" s="44"/>
      <c r="W700" s="41"/>
      <c r="X700" s="41"/>
      <c r="AE700" s="3"/>
      <c r="AH700" s="3"/>
      <c r="BB700" s="3"/>
    </row>
    <row r="701" spans="3:54" s="4" customFormat="1" ht="15" customHeight="1">
      <c r="C701" s="3"/>
      <c r="D701" s="13"/>
      <c r="F701" s="3"/>
      <c r="L701" s="6"/>
      <c r="O701" s="3"/>
      <c r="P701" s="44"/>
      <c r="W701" s="41"/>
      <c r="X701" s="41"/>
      <c r="AE701" s="3"/>
      <c r="AH701" s="3"/>
      <c r="BB701" s="3"/>
    </row>
    <row r="702" spans="3:54" s="4" customFormat="1" ht="15" customHeight="1">
      <c r="C702" s="3"/>
      <c r="D702" s="13"/>
      <c r="F702" s="3"/>
      <c r="L702" s="6"/>
      <c r="O702" s="3"/>
      <c r="P702" s="44"/>
      <c r="W702" s="41"/>
      <c r="X702" s="41"/>
      <c r="AE702" s="3"/>
      <c r="AH702" s="3"/>
      <c r="BB702" s="3"/>
    </row>
    <row r="703" spans="3:54" s="4" customFormat="1" ht="15" customHeight="1">
      <c r="C703" s="3"/>
      <c r="D703" s="13"/>
      <c r="F703" s="3"/>
      <c r="L703" s="6"/>
      <c r="O703" s="3"/>
      <c r="P703" s="44"/>
      <c r="W703" s="41"/>
      <c r="X703" s="41"/>
      <c r="AE703" s="3"/>
      <c r="AH703" s="3"/>
      <c r="BB703" s="3"/>
    </row>
    <row r="704" spans="3:54" s="4" customFormat="1" ht="15" customHeight="1">
      <c r="C704" s="3"/>
      <c r="D704" s="13"/>
      <c r="F704" s="3"/>
      <c r="L704" s="6"/>
      <c r="O704" s="3"/>
      <c r="P704" s="44"/>
      <c r="W704" s="41"/>
      <c r="X704" s="41"/>
      <c r="AE704" s="3"/>
      <c r="AH704" s="3"/>
      <c r="BB704" s="3"/>
    </row>
    <row r="705" spans="3:54" s="4" customFormat="1" ht="15" customHeight="1">
      <c r="C705" s="3"/>
      <c r="D705" s="13"/>
      <c r="F705" s="3"/>
      <c r="L705" s="6"/>
      <c r="O705" s="3"/>
      <c r="P705" s="44"/>
      <c r="W705" s="41"/>
      <c r="X705" s="41"/>
      <c r="AE705" s="3"/>
      <c r="AH705" s="3"/>
      <c r="BB705" s="3"/>
    </row>
    <row r="706" spans="3:54" s="4" customFormat="1" ht="15" customHeight="1">
      <c r="C706" s="3"/>
      <c r="D706" s="13"/>
      <c r="F706" s="3"/>
      <c r="L706" s="6"/>
      <c r="O706" s="3"/>
      <c r="P706" s="44"/>
      <c r="W706" s="41"/>
      <c r="X706" s="41"/>
      <c r="AE706" s="3"/>
      <c r="AH706" s="3"/>
      <c r="BB706" s="3"/>
    </row>
    <row r="707" spans="3:54" s="4" customFormat="1" ht="15" customHeight="1">
      <c r="C707" s="3"/>
      <c r="D707" s="13"/>
      <c r="F707" s="3"/>
      <c r="L707" s="6"/>
      <c r="O707" s="3"/>
      <c r="P707" s="44"/>
      <c r="W707" s="41"/>
      <c r="X707" s="41"/>
      <c r="AE707" s="3"/>
      <c r="AH707" s="3"/>
      <c r="BB707" s="3"/>
    </row>
    <row r="708" spans="3:54" s="4" customFormat="1" ht="15" customHeight="1">
      <c r="C708" s="3"/>
      <c r="D708" s="13"/>
      <c r="F708" s="3"/>
      <c r="L708" s="6"/>
      <c r="O708" s="3"/>
      <c r="P708" s="44"/>
      <c r="W708" s="41"/>
      <c r="X708" s="41"/>
      <c r="AE708" s="3"/>
      <c r="AH708" s="3"/>
      <c r="BB708" s="3"/>
    </row>
    <row r="709" spans="3:54" s="4" customFormat="1" ht="15" customHeight="1">
      <c r="C709" s="3"/>
      <c r="D709" s="13"/>
      <c r="F709" s="3"/>
      <c r="L709" s="6"/>
      <c r="O709" s="3"/>
      <c r="P709" s="44"/>
      <c r="W709" s="41"/>
      <c r="X709" s="41"/>
      <c r="AE709" s="3"/>
      <c r="AH709" s="3"/>
      <c r="BB709" s="3"/>
    </row>
    <row r="710" spans="3:54" s="4" customFormat="1" ht="15" customHeight="1">
      <c r="C710" s="3"/>
      <c r="D710" s="13"/>
      <c r="F710" s="3"/>
      <c r="L710" s="6"/>
      <c r="O710" s="3"/>
      <c r="P710" s="44"/>
      <c r="W710" s="41"/>
      <c r="X710" s="41"/>
      <c r="AE710" s="3"/>
      <c r="AH710" s="3"/>
      <c r="BB710" s="3"/>
    </row>
    <row r="711" spans="3:54" s="4" customFormat="1" ht="15" customHeight="1">
      <c r="C711" s="3"/>
      <c r="D711" s="13"/>
      <c r="F711" s="3"/>
      <c r="L711" s="6"/>
      <c r="O711" s="3"/>
      <c r="P711" s="44"/>
      <c r="W711" s="41"/>
      <c r="X711" s="41"/>
      <c r="AE711" s="3"/>
      <c r="AH711" s="3"/>
      <c r="BB711" s="3"/>
    </row>
    <row r="712" spans="3:54" s="4" customFormat="1" ht="15" customHeight="1">
      <c r="C712" s="3"/>
      <c r="D712" s="13"/>
      <c r="F712" s="3"/>
      <c r="L712" s="6"/>
      <c r="O712" s="3"/>
      <c r="P712" s="44"/>
      <c r="W712" s="41"/>
      <c r="X712" s="41"/>
      <c r="AE712" s="3"/>
      <c r="AH712" s="3"/>
      <c r="BB712" s="3"/>
    </row>
    <row r="713" spans="3:54" s="4" customFormat="1" ht="15" customHeight="1">
      <c r="C713" s="3"/>
      <c r="D713" s="13"/>
      <c r="F713" s="3"/>
      <c r="L713" s="6"/>
      <c r="O713" s="3"/>
      <c r="P713" s="44"/>
      <c r="W713" s="41"/>
      <c r="X713" s="41"/>
      <c r="AE713" s="3"/>
      <c r="AH713" s="3"/>
      <c r="BB713" s="3"/>
    </row>
    <row r="714" spans="3:54" s="4" customFormat="1" ht="15" customHeight="1">
      <c r="C714" s="3"/>
      <c r="D714" s="13"/>
      <c r="F714" s="3"/>
      <c r="L714" s="6"/>
      <c r="O714" s="3"/>
      <c r="P714" s="44"/>
      <c r="W714" s="41"/>
      <c r="X714" s="41"/>
      <c r="AE714" s="3"/>
      <c r="AH714" s="3"/>
      <c r="BB714" s="3"/>
    </row>
    <row r="715" spans="3:54" s="4" customFormat="1" ht="15" customHeight="1">
      <c r="C715" s="3"/>
      <c r="D715" s="13"/>
      <c r="F715" s="3"/>
      <c r="L715" s="6"/>
      <c r="O715" s="3"/>
      <c r="P715" s="44"/>
      <c r="W715" s="41"/>
      <c r="X715" s="41"/>
      <c r="AE715" s="3"/>
      <c r="AH715" s="3"/>
      <c r="BB715" s="3"/>
    </row>
    <row r="716" spans="3:54" s="4" customFormat="1" ht="15" customHeight="1">
      <c r="C716" s="3"/>
      <c r="D716" s="13"/>
      <c r="F716" s="3"/>
      <c r="L716" s="6"/>
      <c r="O716" s="3"/>
      <c r="P716" s="44"/>
      <c r="W716" s="41"/>
      <c r="X716" s="41"/>
      <c r="AE716" s="3"/>
      <c r="AH716" s="3"/>
      <c r="BB716" s="3"/>
    </row>
    <row r="717" spans="3:54" s="4" customFormat="1" ht="15" customHeight="1">
      <c r="C717" s="3"/>
      <c r="D717" s="13"/>
      <c r="F717" s="3"/>
      <c r="L717" s="6"/>
      <c r="O717" s="3"/>
      <c r="P717" s="44"/>
      <c r="W717" s="41"/>
      <c r="X717" s="41"/>
      <c r="AE717" s="3"/>
      <c r="AH717" s="3"/>
      <c r="BB717" s="3"/>
    </row>
    <row r="718" spans="3:54" s="4" customFormat="1" ht="15" customHeight="1">
      <c r="C718" s="3"/>
      <c r="D718" s="13"/>
      <c r="F718" s="3"/>
      <c r="L718" s="6"/>
      <c r="O718" s="3"/>
      <c r="P718" s="44"/>
      <c r="W718" s="41"/>
      <c r="X718" s="41"/>
      <c r="AE718" s="3"/>
      <c r="AH718" s="3"/>
      <c r="BB718" s="3"/>
    </row>
    <row r="719" spans="3:54" s="4" customFormat="1" ht="15" customHeight="1">
      <c r="C719" s="3"/>
      <c r="D719" s="13"/>
      <c r="F719" s="3"/>
      <c r="L719" s="6"/>
      <c r="O719" s="3"/>
      <c r="P719" s="44"/>
      <c r="W719" s="41"/>
      <c r="X719" s="41"/>
      <c r="AE719" s="3"/>
      <c r="AH719" s="3"/>
      <c r="BB719" s="3"/>
    </row>
    <row r="720" spans="3:54" s="4" customFormat="1" ht="15" customHeight="1">
      <c r="C720" s="3"/>
      <c r="D720" s="13"/>
      <c r="F720" s="3"/>
      <c r="L720" s="6"/>
      <c r="O720" s="3"/>
      <c r="P720" s="44"/>
      <c r="W720" s="41"/>
      <c r="X720" s="41"/>
      <c r="AE720" s="3"/>
      <c r="AH720" s="3"/>
      <c r="BB720" s="3"/>
    </row>
    <row r="721" spans="3:54" s="4" customFormat="1" ht="15" customHeight="1">
      <c r="C721" s="3"/>
      <c r="D721" s="13"/>
      <c r="F721" s="3"/>
      <c r="L721" s="6"/>
      <c r="O721" s="3"/>
      <c r="P721" s="44"/>
      <c r="W721" s="41"/>
      <c r="X721" s="41"/>
      <c r="AE721" s="3"/>
      <c r="AH721" s="3"/>
      <c r="BB721" s="3"/>
    </row>
    <row r="722" spans="3:54" s="4" customFormat="1" ht="15" customHeight="1">
      <c r="C722" s="3"/>
      <c r="D722" s="13"/>
      <c r="F722" s="3"/>
      <c r="L722" s="6"/>
      <c r="O722" s="3"/>
      <c r="P722" s="44"/>
      <c r="W722" s="41"/>
      <c r="X722" s="41"/>
      <c r="AE722" s="3"/>
      <c r="AH722" s="3"/>
      <c r="BB722" s="3"/>
    </row>
    <row r="723" spans="3:54" s="4" customFormat="1" ht="15" customHeight="1">
      <c r="C723" s="3"/>
      <c r="D723" s="13"/>
      <c r="F723" s="3"/>
      <c r="L723" s="6"/>
      <c r="O723" s="3"/>
      <c r="P723" s="44"/>
      <c r="W723" s="41"/>
      <c r="X723" s="41"/>
      <c r="AE723" s="3"/>
      <c r="AH723" s="3"/>
      <c r="BB723" s="3"/>
    </row>
    <row r="724" spans="3:54" s="4" customFormat="1" ht="15" customHeight="1">
      <c r="C724" s="3"/>
      <c r="D724" s="13"/>
      <c r="F724" s="3"/>
      <c r="L724" s="6"/>
      <c r="O724" s="3"/>
      <c r="P724" s="44"/>
      <c r="W724" s="41"/>
      <c r="X724" s="41"/>
      <c r="AE724" s="3"/>
      <c r="AH724" s="3"/>
      <c r="BB724" s="3"/>
    </row>
    <row r="725" spans="3:54" s="4" customFormat="1" ht="15" customHeight="1">
      <c r="C725" s="3"/>
      <c r="D725" s="13"/>
      <c r="F725" s="3"/>
      <c r="L725" s="6"/>
      <c r="O725" s="3"/>
      <c r="P725" s="44"/>
      <c r="W725" s="41"/>
      <c r="X725" s="41"/>
      <c r="AE725" s="3"/>
      <c r="AH725" s="3"/>
      <c r="BB725" s="3"/>
    </row>
    <row r="726" spans="3:54" s="4" customFormat="1" ht="15" customHeight="1">
      <c r="C726" s="3"/>
      <c r="D726" s="13"/>
      <c r="F726" s="3"/>
      <c r="L726" s="6"/>
      <c r="O726" s="3"/>
      <c r="P726" s="44"/>
      <c r="W726" s="41"/>
      <c r="X726" s="41"/>
      <c r="AE726" s="3"/>
      <c r="AH726" s="3"/>
      <c r="BB726" s="3"/>
    </row>
    <row r="727" spans="3:54" s="4" customFormat="1" ht="15" customHeight="1">
      <c r="C727" s="3"/>
      <c r="D727" s="13"/>
      <c r="F727" s="3"/>
      <c r="L727" s="6"/>
      <c r="O727" s="3"/>
      <c r="P727" s="44"/>
      <c r="W727" s="41"/>
      <c r="X727" s="41"/>
      <c r="AE727" s="3"/>
      <c r="AH727" s="3"/>
      <c r="BB727" s="3"/>
    </row>
    <row r="728" spans="3:54" s="4" customFormat="1" ht="15" customHeight="1">
      <c r="C728" s="3"/>
      <c r="D728" s="13"/>
      <c r="F728" s="3"/>
      <c r="L728" s="6"/>
      <c r="O728" s="3"/>
      <c r="P728" s="44"/>
      <c r="W728" s="41"/>
      <c r="X728" s="41"/>
      <c r="AE728" s="3"/>
      <c r="AH728" s="3"/>
      <c r="BB728" s="3"/>
    </row>
    <row r="729" spans="3:54" s="4" customFormat="1" ht="15" customHeight="1">
      <c r="C729" s="3"/>
      <c r="D729" s="13"/>
      <c r="F729" s="3"/>
      <c r="L729" s="6"/>
      <c r="O729" s="3"/>
      <c r="P729" s="44"/>
      <c r="W729" s="41"/>
      <c r="X729" s="41"/>
      <c r="AE729" s="3"/>
      <c r="AH729" s="3"/>
      <c r="BB729" s="3"/>
    </row>
    <row r="730" spans="3:54" s="4" customFormat="1" ht="15" customHeight="1">
      <c r="C730" s="3"/>
      <c r="D730" s="13"/>
      <c r="F730" s="3"/>
      <c r="L730" s="6"/>
      <c r="O730" s="3"/>
      <c r="P730" s="44"/>
      <c r="W730" s="41"/>
      <c r="X730" s="41"/>
      <c r="AE730" s="3"/>
      <c r="AH730" s="3"/>
      <c r="BB730" s="3"/>
    </row>
    <row r="731" spans="3:54" s="4" customFormat="1" ht="15" customHeight="1">
      <c r="C731" s="3"/>
      <c r="D731" s="13"/>
      <c r="F731" s="3"/>
      <c r="L731" s="6"/>
      <c r="O731" s="3"/>
      <c r="P731" s="44"/>
      <c r="W731" s="41"/>
      <c r="X731" s="41"/>
      <c r="AE731" s="3"/>
      <c r="AH731" s="3"/>
      <c r="BB731" s="3"/>
    </row>
    <row r="732" spans="3:54" s="4" customFormat="1" ht="15" customHeight="1">
      <c r="C732" s="3"/>
      <c r="D732" s="13"/>
      <c r="F732" s="3"/>
      <c r="L732" s="6"/>
      <c r="O732" s="3"/>
      <c r="P732" s="44"/>
      <c r="W732" s="41"/>
      <c r="X732" s="41"/>
      <c r="AE732" s="3"/>
      <c r="AH732" s="3"/>
      <c r="BB732" s="3"/>
    </row>
    <row r="733" spans="3:54" s="4" customFormat="1" ht="15" customHeight="1">
      <c r="C733" s="3"/>
      <c r="D733" s="13"/>
      <c r="F733" s="3"/>
      <c r="L733" s="6"/>
      <c r="O733" s="3"/>
      <c r="P733" s="44"/>
      <c r="W733" s="41"/>
      <c r="X733" s="41"/>
      <c r="AE733" s="3"/>
      <c r="AH733" s="3"/>
      <c r="BB733" s="3"/>
    </row>
    <row r="734" spans="3:54" s="4" customFormat="1" ht="15" customHeight="1">
      <c r="C734" s="3"/>
      <c r="D734" s="13"/>
      <c r="F734" s="3"/>
      <c r="L734" s="6"/>
      <c r="O734" s="3"/>
      <c r="P734" s="44"/>
      <c r="W734" s="41"/>
      <c r="X734" s="41"/>
      <c r="AE734" s="3"/>
      <c r="AH734" s="3"/>
      <c r="BB734" s="3"/>
    </row>
    <row r="735" spans="3:54" s="4" customFormat="1" ht="15" customHeight="1">
      <c r="C735" s="3"/>
      <c r="D735" s="13"/>
      <c r="F735" s="3"/>
      <c r="L735" s="6"/>
      <c r="O735" s="3"/>
      <c r="P735" s="44"/>
      <c r="W735" s="41"/>
      <c r="X735" s="41"/>
      <c r="AE735" s="3"/>
      <c r="AH735" s="3"/>
      <c r="BB735" s="3"/>
    </row>
    <row r="736" spans="3:54" s="4" customFormat="1" ht="15" customHeight="1">
      <c r="C736" s="3"/>
      <c r="D736" s="13"/>
      <c r="F736" s="3"/>
      <c r="L736" s="6"/>
      <c r="O736" s="3"/>
      <c r="P736" s="44"/>
      <c r="W736" s="41"/>
      <c r="X736" s="41"/>
      <c r="AE736" s="3"/>
      <c r="AH736" s="3"/>
      <c r="BB736" s="3"/>
    </row>
    <row r="737" spans="2:54" s="4" customFormat="1" ht="15" customHeight="1">
      <c r="C737" s="3"/>
      <c r="D737" s="13"/>
      <c r="F737" s="3"/>
      <c r="L737" s="6"/>
      <c r="O737" s="3"/>
      <c r="P737" s="44"/>
      <c r="W737" s="41"/>
      <c r="X737" s="41"/>
      <c r="AE737" s="3"/>
      <c r="AH737" s="3"/>
      <c r="BB737" s="3"/>
    </row>
    <row r="738" spans="2:54" s="4" customFormat="1" ht="15" customHeight="1">
      <c r="C738" s="3"/>
      <c r="D738" s="13"/>
      <c r="F738" s="3"/>
      <c r="L738" s="6"/>
      <c r="O738" s="3"/>
      <c r="P738" s="44"/>
      <c r="W738" s="41"/>
      <c r="X738" s="41"/>
      <c r="AE738" s="3"/>
      <c r="AH738" s="3"/>
      <c r="BB738" s="3"/>
    </row>
    <row r="739" spans="2:54" s="4" customFormat="1" ht="15" customHeight="1">
      <c r="B739" s="2"/>
      <c r="C739" s="3"/>
      <c r="D739" s="12"/>
      <c r="F739" s="3"/>
      <c r="G739" s="2"/>
      <c r="H739" s="2"/>
      <c r="I739" s="2"/>
      <c r="J739" s="2"/>
      <c r="L739" s="6"/>
      <c r="O739" s="3"/>
      <c r="P739" s="44"/>
      <c r="Q739" s="2"/>
      <c r="W739" s="41"/>
      <c r="X739" s="41"/>
      <c r="AE739" s="3"/>
      <c r="AH739" s="3"/>
      <c r="BB739" s="3"/>
    </row>
    <row r="740" spans="2:54" s="4" customFormat="1" ht="15" customHeight="1">
      <c r="B740" s="2"/>
      <c r="C740" s="3"/>
      <c r="D740" s="12"/>
      <c r="F740" s="3"/>
      <c r="G740" s="2"/>
      <c r="H740" s="2"/>
      <c r="I740" s="2"/>
      <c r="J740" s="2"/>
      <c r="L740" s="6"/>
      <c r="O740" s="3"/>
      <c r="P740" s="44"/>
      <c r="Q740" s="2"/>
      <c r="W740" s="41"/>
      <c r="X740" s="41"/>
      <c r="AE740" s="3"/>
      <c r="AH740" s="3"/>
      <c r="BB740" s="3"/>
    </row>
    <row r="741" spans="2:54" s="4" customFormat="1" ht="15" customHeight="1">
      <c r="B741" s="2"/>
      <c r="C741" s="3"/>
      <c r="D741" s="12"/>
      <c r="F741" s="3"/>
      <c r="G741" s="2"/>
      <c r="H741" s="2"/>
      <c r="I741" s="2"/>
      <c r="J741" s="2"/>
      <c r="L741" s="6"/>
      <c r="O741" s="3"/>
      <c r="P741" s="44"/>
      <c r="Q741" s="2"/>
      <c r="W741" s="41"/>
      <c r="X741" s="41"/>
      <c r="AE741" s="3"/>
      <c r="AH741" s="3"/>
      <c r="BB741" s="3"/>
    </row>
    <row r="742" spans="2:54" s="4" customFormat="1" ht="15" customHeight="1">
      <c r="B742" s="2"/>
      <c r="C742" s="3"/>
      <c r="D742" s="12"/>
      <c r="F742" s="3"/>
      <c r="G742" s="2"/>
      <c r="H742" s="2"/>
      <c r="I742" s="2"/>
      <c r="J742" s="2"/>
      <c r="L742" s="6"/>
      <c r="O742" s="3"/>
      <c r="P742" s="44"/>
      <c r="Q742" s="2"/>
      <c r="W742" s="41"/>
      <c r="X742" s="41"/>
      <c r="AE742" s="3"/>
      <c r="AH742" s="3"/>
      <c r="BB742" s="3"/>
    </row>
    <row r="743" spans="2:54" s="4" customFormat="1" ht="15" customHeight="1">
      <c r="B743" s="2"/>
      <c r="C743" s="3"/>
      <c r="D743" s="12"/>
      <c r="F743" s="3"/>
      <c r="G743" s="2"/>
      <c r="H743" s="2"/>
      <c r="I743" s="2"/>
      <c r="J743" s="2"/>
      <c r="L743" s="6"/>
      <c r="O743" s="3"/>
      <c r="P743" s="44"/>
      <c r="Q743" s="2"/>
      <c r="W743" s="41"/>
      <c r="X743" s="41"/>
      <c r="AE743" s="3"/>
      <c r="AH743" s="3"/>
      <c r="BB743" s="3"/>
    </row>
    <row r="744" spans="2:54" s="4" customFormat="1" ht="15" customHeight="1">
      <c r="B744" s="2"/>
      <c r="C744" s="3"/>
      <c r="D744" s="12"/>
      <c r="F744" s="3"/>
      <c r="G744" s="2"/>
      <c r="H744" s="2"/>
      <c r="I744" s="2"/>
      <c r="J744" s="2"/>
      <c r="L744" s="6"/>
      <c r="O744" s="3"/>
      <c r="P744" s="44"/>
      <c r="Q744" s="2"/>
      <c r="W744" s="41"/>
      <c r="X744" s="41"/>
      <c r="AE744" s="3"/>
      <c r="AH744" s="3"/>
      <c r="BB744" s="3"/>
    </row>
    <row r="745" spans="2:54" s="4" customFormat="1" ht="15" customHeight="1">
      <c r="B745" s="2"/>
      <c r="C745" s="3"/>
      <c r="D745" s="12"/>
      <c r="F745" s="3"/>
      <c r="G745" s="2"/>
      <c r="H745" s="2"/>
      <c r="I745" s="2"/>
      <c r="J745" s="2"/>
      <c r="L745" s="6"/>
      <c r="O745" s="3"/>
      <c r="P745" s="44"/>
      <c r="Q745" s="2"/>
      <c r="W745" s="41"/>
      <c r="X745" s="41"/>
      <c r="AE745" s="3"/>
      <c r="AH745" s="3"/>
      <c r="BB745" s="3"/>
    </row>
    <row r="746" spans="2:54" s="4" customFormat="1" ht="15" customHeight="1">
      <c r="B746" s="2"/>
      <c r="C746" s="3"/>
      <c r="D746" s="12"/>
      <c r="F746" s="3"/>
      <c r="G746" s="2"/>
      <c r="H746" s="2"/>
      <c r="I746" s="2"/>
      <c r="J746" s="2"/>
      <c r="L746" s="6"/>
      <c r="O746" s="3"/>
      <c r="P746" s="44"/>
      <c r="Q746" s="2"/>
      <c r="W746" s="41"/>
      <c r="X746" s="41"/>
      <c r="AE746" s="3"/>
      <c r="AH746" s="3"/>
      <c r="BB746" s="3"/>
    </row>
    <row r="747" spans="2:54" s="4" customFormat="1" ht="15" customHeight="1">
      <c r="B747" s="2"/>
      <c r="C747" s="3"/>
      <c r="D747" s="12"/>
      <c r="F747" s="3"/>
      <c r="G747" s="2"/>
      <c r="H747" s="2"/>
      <c r="I747" s="2"/>
      <c r="J747" s="2"/>
      <c r="L747" s="6"/>
      <c r="O747" s="3"/>
      <c r="P747" s="44"/>
      <c r="Q747" s="2"/>
      <c r="W747" s="41"/>
      <c r="X747" s="41"/>
      <c r="AE747" s="3"/>
      <c r="AH747" s="3"/>
      <c r="BB747" s="3"/>
    </row>
    <row r="748" spans="2:54" s="4" customFormat="1" ht="15" customHeight="1">
      <c r="B748" s="2"/>
      <c r="C748" s="3"/>
      <c r="D748" s="12"/>
      <c r="F748" s="3"/>
      <c r="G748" s="2"/>
      <c r="H748" s="2"/>
      <c r="I748" s="2"/>
      <c r="J748" s="2"/>
      <c r="L748" s="6"/>
      <c r="O748" s="3"/>
      <c r="P748" s="44"/>
      <c r="Q748" s="2"/>
      <c r="W748" s="41"/>
      <c r="X748" s="41"/>
      <c r="AE748" s="3"/>
      <c r="AH748" s="3"/>
      <c r="BB748" s="3"/>
    </row>
    <row r="749" spans="2:54" s="4" customFormat="1" ht="15" customHeight="1">
      <c r="B749" s="2"/>
      <c r="C749" s="3"/>
      <c r="D749" s="12"/>
      <c r="F749" s="3"/>
      <c r="G749" s="2"/>
      <c r="H749" s="2"/>
      <c r="I749" s="2"/>
      <c r="J749" s="2"/>
      <c r="L749" s="6"/>
      <c r="O749" s="3"/>
      <c r="P749" s="44"/>
      <c r="Q749" s="2"/>
      <c r="W749" s="41"/>
      <c r="X749" s="41"/>
      <c r="AE749" s="3"/>
      <c r="AH749" s="3"/>
      <c r="BB749" s="3"/>
    </row>
    <row r="750" spans="2:54" s="4" customFormat="1" ht="15" customHeight="1">
      <c r="B750" s="2"/>
      <c r="C750" s="3"/>
      <c r="D750" s="12"/>
      <c r="F750" s="3"/>
      <c r="G750" s="2"/>
      <c r="H750" s="2"/>
      <c r="I750" s="2"/>
      <c r="J750" s="2"/>
      <c r="L750" s="6"/>
      <c r="O750" s="3"/>
      <c r="P750" s="44"/>
      <c r="Q750" s="2"/>
      <c r="W750" s="41"/>
      <c r="X750" s="41"/>
      <c r="AE750" s="3"/>
      <c r="AH750" s="3"/>
      <c r="BB750" s="3"/>
    </row>
    <row r="751" spans="2:54" s="4" customFormat="1" ht="15" customHeight="1">
      <c r="B751" s="2"/>
      <c r="C751" s="3"/>
      <c r="D751" s="12"/>
      <c r="F751" s="3"/>
      <c r="G751" s="2"/>
      <c r="H751" s="2"/>
      <c r="I751" s="2"/>
      <c r="J751" s="2"/>
      <c r="L751" s="6"/>
      <c r="O751" s="3"/>
      <c r="P751" s="44"/>
      <c r="Q751" s="2"/>
      <c r="W751" s="41"/>
      <c r="X751" s="41"/>
      <c r="AE751" s="3"/>
      <c r="AH751" s="3"/>
      <c r="BB751" s="3"/>
    </row>
    <row r="752" spans="2:54" s="4" customFormat="1" ht="15" customHeight="1">
      <c r="B752" s="2"/>
      <c r="C752" s="3"/>
      <c r="D752" s="12"/>
      <c r="F752" s="3"/>
      <c r="G752" s="2"/>
      <c r="H752" s="2"/>
      <c r="I752" s="2"/>
      <c r="J752" s="2"/>
      <c r="L752" s="6"/>
      <c r="O752" s="3"/>
      <c r="P752" s="44"/>
      <c r="Q752" s="2"/>
      <c r="W752" s="41"/>
      <c r="X752" s="41"/>
      <c r="AE752" s="3"/>
      <c r="AH752" s="3"/>
      <c r="BB752" s="3"/>
    </row>
    <row r="753" spans="2:54" s="4" customFormat="1" ht="15" customHeight="1">
      <c r="B753" s="2"/>
      <c r="C753" s="3"/>
      <c r="D753" s="12"/>
      <c r="F753" s="3"/>
      <c r="G753" s="2"/>
      <c r="H753" s="2"/>
      <c r="I753" s="2"/>
      <c r="J753" s="2"/>
      <c r="L753" s="6"/>
      <c r="O753" s="3"/>
      <c r="P753" s="44"/>
      <c r="Q753" s="2"/>
      <c r="W753" s="41"/>
      <c r="X753" s="41"/>
      <c r="AE753" s="3"/>
      <c r="AH753" s="3"/>
      <c r="BB753" s="3"/>
    </row>
    <row r="754" spans="2:54" s="4" customFormat="1" ht="15" customHeight="1">
      <c r="B754" s="2"/>
      <c r="C754" s="3"/>
      <c r="D754" s="12"/>
      <c r="F754" s="3"/>
      <c r="G754" s="2"/>
      <c r="H754" s="2"/>
      <c r="I754" s="2"/>
      <c r="J754" s="2"/>
      <c r="L754" s="6"/>
      <c r="O754" s="3"/>
      <c r="P754" s="44"/>
      <c r="Q754" s="2"/>
      <c r="W754" s="41"/>
      <c r="X754" s="41"/>
      <c r="AE754" s="3"/>
      <c r="AH754" s="3"/>
      <c r="BB754" s="3"/>
    </row>
    <row r="755" spans="2:54" s="4" customFormat="1" ht="15" customHeight="1">
      <c r="B755" s="2"/>
      <c r="C755" s="3"/>
      <c r="D755" s="12"/>
      <c r="F755" s="3"/>
      <c r="G755" s="2"/>
      <c r="H755" s="2"/>
      <c r="I755" s="2"/>
      <c r="J755" s="2"/>
      <c r="L755" s="6"/>
      <c r="O755" s="3"/>
      <c r="P755" s="44"/>
      <c r="Q755" s="2"/>
      <c r="W755" s="41"/>
      <c r="X755" s="41"/>
      <c r="AE755" s="3"/>
      <c r="AH755" s="3"/>
      <c r="BB755" s="3"/>
    </row>
    <row r="756" spans="2:54" s="4" customFormat="1" ht="15" customHeight="1">
      <c r="B756" s="2"/>
      <c r="C756" s="3"/>
      <c r="D756" s="12"/>
      <c r="F756" s="3"/>
      <c r="G756" s="2"/>
      <c r="H756" s="2"/>
      <c r="I756" s="2"/>
      <c r="J756" s="2"/>
      <c r="L756" s="6"/>
      <c r="O756" s="3"/>
      <c r="P756" s="44"/>
      <c r="Q756" s="2"/>
      <c r="W756" s="41"/>
      <c r="X756" s="41"/>
      <c r="AE756" s="3"/>
      <c r="AH756" s="3"/>
      <c r="BB756" s="3"/>
    </row>
    <row r="757" spans="2:54" s="4" customFormat="1" ht="15" customHeight="1">
      <c r="B757" s="2"/>
      <c r="C757" s="3"/>
      <c r="D757" s="12"/>
      <c r="F757" s="3"/>
      <c r="G757" s="2"/>
      <c r="H757" s="2"/>
      <c r="I757" s="2"/>
      <c r="J757" s="2"/>
      <c r="L757" s="6"/>
      <c r="O757" s="3"/>
      <c r="P757" s="44"/>
      <c r="Q757" s="2"/>
      <c r="W757" s="41"/>
      <c r="X757" s="41"/>
      <c r="AE757" s="3"/>
      <c r="AH757" s="3"/>
      <c r="BB757" s="3"/>
    </row>
    <row r="758" spans="2:54" s="4" customFormat="1" ht="15" customHeight="1">
      <c r="B758" s="2"/>
      <c r="C758" s="3"/>
      <c r="D758" s="12"/>
      <c r="F758" s="3"/>
      <c r="G758" s="2"/>
      <c r="H758" s="2"/>
      <c r="I758" s="2"/>
      <c r="J758" s="2"/>
      <c r="L758" s="6"/>
      <c r="O758" s="3"/>
      <c r="P758" s="44"/>
      <c r="Q758" s="2"/>
      <c r="W758" s="41"/>
      <c r="X758" s="41"/>
      <c r="AE758" s="3"/>
      <c r="AH758" s="3"/>
      <c r="BB758" s="3"/>
    </row>
    <row r="759" spans="2:54" s="4" customFormat="1" ht="15" customHeight="1">
      <c r="B759" s="2"/>
      <c r="C759" s="3"/>
      <c r="D759" s="12"/>
      <c r="F759" s="3"/>
      <c r="G759" s="2"/>
      <c r="H759" s="2"/>
      <c r="I759" s="2"/>
      <c r="J759" s="2"/>
      <c r="L759" s="6"/>
      <c r="O759" s="3"/>
      <c r="P759" s="44"/>
      <c r="Q759" s="2"/>
      <c r="W759" s="41"/>
      <c r="X759" s="41"/>
      <c r="AE759" s="3"/>
      <c r="AH759" s="3"/>
      <c r="BB759" s="3"/>
    </row>
    <row r="760" spans="2:54" s="4" customFormat="1" ht="15" customHeight="1">
      <c r="B760" s="2"/>
      <c r="C760" s="3"/>
      <c r="D760" s="12"/>
      <c r="F760" s="3"/>
      <c r="G760" s="2"/>
      <c r="H760" s="2"/>
      <c r="I760" s="2"/>
      <c r="J760" s="2"/>
      <c r="L760" s="6"/>
      <c r="O760" s="3"/>
      <c r="P760" s="44"/>
      <c r="Q760" s="2"/>
      <c r="W760" s="41"/>
      <c r="X760" s="41"/>
      <c r="AE760" s="3"/>
      <c r="AH760" s="3"/>
      <c r="BB760" s="3"/>
    </row>
    <row r="761" spans="2:54" s="4" customFormat="1" ht="15" customHeight="1">
      <c r="B761" s="2"/>
      <c r="C761" s="3"/>
      <c r="D761" s="12"/>
      <c r="F761" s="3"/>
      <c r="G761" s="2"/>
      <c r="H761" s="2"/>
      <c r="I761" s="2"/>
      <c r="J761" s="2"/>
      <c r="L761" s="6"/>
      <c r="O761" s="3"/>
      <c r="P761" s="44"/>
      <c r="Q761" s="2"/>
      <c r="W761" s="41"/>
      <c r="X761" s="41"/>
      <c r="AE761" s="3"/>
      <c r="AH761" s="3"/>
      <c r="BB761" s="3"/>
    </row>
  </sheetData>
  <sheetProtection password="F441" sheet="1" objects="1" scenarios="1" selectLockedCells="1" selectUnlockedCells="1"/>
  <autoFilter ref="A2:BD59"/>
  <sortState ref="V35:AA54">
    <sortCondition ref="V35"/>
  </sortState>
  <dataConsolidate/>
  <mergeCells count="1">
    <mergeCell ref="C61:C70"/>
  </mergeCells>
  <pageMargins left="0.1" right="0.1" top="0.6" bottom="0.8" header="0.5" footer="0.5"/>
  <pageSetup orientation="landscape" horizontalDpi="300" verticalDpi="300" r:id="rId1"/>
  <headerFooter alignWithMargins="0">
    <oddHeader>&amp;C&amp;"-,Bold"&amp;12FY 2009-2010 - UCOA SEGMENT DATA ANALYSIS</oddHeader>
    <oddFooter xml:space="preserve">&amp;L&amp;"-,Regular"&amp;10&amp;A&amp;CPage &amp;P of &amp;N&amp;R&amp;"-,Regular"&amp;10&amp;F </oddFooter>
  </headerFooter>
</worksheet>
</file>

<file path=xl/worksheets/sheet3.xml><?xml version="1.0" encoding="utf-8"?>
<worksheet xmlns="http://schemas.openxmlformats.org/spreadsheetml/2006/main" xmlns:r="http://schemas.openxmlformats.org/officeDocument/2006/relationships">
  <sheetPr>
    <tabColor rgb="FF002060"/>
  </sheetPr>
  <dimension ref="A1:CS1206"/>
  <sheetViews>
    <sheetView workbookViewId="0">
      <pane xSplit="2" ySplit="5" topLeftCell="E41" activePane="bottomRight" state="frozen"/>
      <selection pane="topRight" activeCell="C1" sqref="C1"/>
      <selection pane="bottomLeft" activeCell="A6" sqref="A6"/>
      <selection pane="bottomRight" activeCell="J47" sqref="J47"/>
    </sheetView>
  </sheetViews>
  <sheetFormatPr defaultRowHeight="12"/>
  <cols>
    <col min="2" max="2" width="32.59765625" style="225" customWidth="1"/>
    <col min="5" max="5" width="16.19921875" bestFit="1" customWidth="1"/>
    <col min="39" max="39" width="15.59765625" customWidth="1"/>
    <col min="50" max="50" width="17.19921875" customWidth="1"/>
    <col min="51" max="51" width="11.796875" bestFit="1" customWidth="1"/>
    <col min="52" max="52" width="14.19921875" bestFit="1" customWidth="1"/>
    <col min="53" max="53" width="14.19921875" style="90" bestFit="1" customWidth="1"/>
    <col min="54" max="55" width="17.3984375" style="90" customWidth="1"/>
    <col min="56" max="56" width="21.19921875" customWidth="1"/>
    <col min="57" max="57" width="15.59765625" customWidth="1"/>
    <col min="60" max="60" width="10.3984375" bestFit="1" customWidth="1"/>
    <col min="62" max="62" width="10" bestFit="1" customWidth="1"/>
    <col min="64" max="64" width="10" bestFit="1" customWidth="1"/>
    <col min="73" max="73" width="10" bestFit="1" customWidth="1"/>
    <col min="84" max="84" width="10.19921875" bestFit="1" customWidth="1"/>
  </cols>
  <sheetData>
    <row r="1" spans="1:84" s="15" customFormat="1" ht="12.6" customHeight="1">
      <c r="A1" s="34"/>
      <c r="B1" s="69">
        <f t="shared" ref="B1:J1" si="0">A1+1</f>
        <v>1</v>
      </c>
      <c r="C1" s="35">
        <f t="shared" si="0"/>
        <v>2</v>
      </c>
      <c r="D1" s="35">
        <f t="shared" si="0"/>
        <v>3</v>
      </c>
      <c r="E1" s="35">
        <f t="shared" si="0"/>
        <v>4</v>
      </c>
      <c r="F1" s="35">
        <f t="shared" si="0"/>
        <v>5</v>
      </c>
      <c r="G1" s="35">
        <f t="shared" si="0"/>
        <v>6</v>
      </c>
      <c r="H1" s="35">
        <f t="shared" si="0"/>
        <v>7</v>
      </c>
      <c r="I1" s="35">
        <f t="shared" si="0"/>
        <v>8</v>
      </c>
      <c r="J1" s="35">
        <f t="shared" si="0"/>
        <v>9</v>
      </c>
      <c r="BA1" s="92"/>
      <c r="BB1" s="92"/>
      <c r="BC1" s="92"/>
      <c r="BL1" s="275">
        <v>10</v>
      </c>
      <c r="BO1" s="275">
        <v>21</v>
      </c>
      <c r="BR1" s="275">
        <v>11</v>
      </c>
      <c r="BU1" s="275">
        <v>12</v>
      </c>
      <c r="BX1" s="275">
        <v>13</v>
      </c>
      <c r="CA1" s="275">
        <v>14</v>
      </c>
    </row>
    <row r="2" spans="1:84" s="31" customFormat="1" ht="12.6" customHeight="1">
      <c r="A2" s="32">
        <v>1</v>
      </c>
      <c r="B2" s="227">
        <f t="shared" ref="B2:J2" si="1">A2+1</f>
        <v>2</v>
      </c>
      <c r="C2" s="33">
        <f t="shared" si="1"/>
        <v>3</v>
      </c>
      <c r="D2" s="33">
        <f t="shared" si="1"/>
        <v>4</v>
      </c>
      <c r="E2" s="33">
        <f t="shared" si="1"/>
        <v>5</v>
      </c>
      <c r="F2" s="33">
        <f t="shared" si="1"/>
        <v>6</v>
      </c>
      <c r="G2" s="33">
        <f t="shared" si="1"/>
        <v>7</v>
      </c>
      <c r="H2" s="33">
        <f t="shared" si="1"/>
        <v>8</v>
      </c>
      <c r="I2" s="33">
        <f t="shared" si="1"/>
        <v>9</v>
      </c>
      <c r="J2" s="33">
        <f t="shared" si="1"/>
        <v>10</v>
      </c>
      <c r="K2" s="33">
        <f t="shared" ref="K2:W2" si="2">J2+1</f>
        <v>11</v>
      </c>
      <c r="L2" s="33">
        <f t="shared" si="2"/>
        <v>12</v>
      </c>
      <c r="M2" s="33">
        <f t="shared" si="2"/>
        <v>13</v>
      </c>
      <c r="N2" s="33">
        <f t="shared" si="2"/>
        <v>14</v>
      </c>
      <c r="O2" s="33">
        <f t="shared" si="2"/>
        <v>15</v>
      </c>
      <c r="P2" s="33">
        <f t="shared" si="2"/>
        <v>16</v>
      </c>
      <c r="Q2" s="33">
        <f t="shared" si="2"/>
        <v>17</v>
      </c>
      <c r="R2" s="33">
        <f t="shared" si="2"/>
        <v>18</v>
      </c>
      <c r="S2" s="33">
        <f t="shared" si="2"/>
        <v>19</v>
      </c>
      <c r="T2" s="33">
        <f t="shared" si="2"/>
        <v>20</v>
      </c>
      <c r="U2" s="33">
        <f t="shared" si="2"/>
        <v>21</v>
      </c>
      <c r="V2" s="33">
        <f t="shared" si="2"/>
        <v>22</v>
      </c>
      <c r="W2" s="33">
        <f t="shared" si="2"/>
        <v>23</v>
      </c>
      <c r="X2" s="33">
        <f t="shared" ref="X2" si="3">W2+1</f>
        <v>24</v>
      </c>
      <c r="Y2" s="33">
        <f t="shared" ref="Y2" si="4">X2+1</f>
        <v>25</v>
      </c>
      <c r="Z2" s="33">
        <f t="shared" ref="Z2" si="5">Y2+1</f>
        <v>26</v>
      </c>
      <c r="AA2" s="33">
        <f t="shared" ref="AA2" si="6">Z2+1</f>
        <v>27</v>
      </c>
      <c r="AB2" s="33">
        <f t="shared" ref="AB2" si="7">AA2+1</f>
        <v>28</v>
      </c>
      <c r="AC2" s="33">
        <f t="shared" ref="AC2" si="8">AB2+1</f>
        <v>29</v>
      </c>
      <c r="AD2" s="33">
        <f t="shared" ref="AD2" si="9">AC2+1</f>
        <v>30</v>
      </c>
      <c r="AE2" s="33">
        <f t="shared" ref="AE2" si="10">AD2+1</f>
        <v>31</v>
      </c>
      <c r="AF2" s="33">
        <f t="shared" ref="AF2" si="11">AE2+1</f>
        <v>32</v>
      </c>
      <c r="AG2" s="33">
        <f t="shared" ref="AG2" si="12">AF2+1</f>
        <v>33</v>
      </c>
      <c r="AH2" s="33">
        <f t="shared" ref="AH2" si="13">AG2+1</f>
        <v>34</v>
      </c>
      <c r="AI2" s="33">
        <f t="shared" ref="AI2" si="14">AH2+1</f>
        <v>35</v>
      </c>
      <c r="AJ2" s="33">
        <f t="shared" ref="AJ2" si="15">AI2+1</f>
        <v>36</v>
      </c>
      <c r="AK2" s="33">
        <f t="shared" ref="AK2" si="16">AJ2+1</f>
        <v>37</v>
      </c>
      <c r="AL2" s="33">
        <f t="shared" ref="AL2" si="17">AK2+1</f>
        <v>38</v>
      </c>
      <c r="AM2" s="33">
        <f t="shared" ref="AM2" si="18">AL2+1</f>
        <v>39</v>
      </c>
      <c r="AN2" s="33">
        <f t="shared" ref="AN2" si="19">AM2+1</f>
        <v>40</v>
      </c>
      <c r="AO2" s="33">
        <f t="shared" ref="AO2" si="20">AN2+1</f>
        <v>41</v>
      </c>
      <c r="AP2" s="33">
        <f t="shared" ref="AP2" si="21">AO2+1</f>
        <v>42</v>
      </c>
      <c r="AQ2" s="33">
        <f t="shared" ref="AQ2" si="22">AP2+1</f>
        <v>43</v>
      </c>
      <c r="AR2" s="33">
        <f t="shared" ref="AR2" si="23">AQ2+1</f>
        <v>44</v>
      </c>
      <c r="AS2" s="33">
        <f t="shared" ref="AS2" si="24">AR2+1</f>
        <v>45</v>
      </c>
      <c r="AT2" s="33">
        <f t="shared" ref="AT2" si="25">AS2+1</f>
        <v>46</v>
      </c>
      <c r="AU2" s="33">
        <f t="shared" ref="AU2" si="26">AT2+1</f>
        <v>47</v>
      </c>
      <c r="AV2" s="33">
        <f t="shared" ref="AV2" si="27">AU2+1</f>
        <v>48</v>
      </c>
      <c r="AW2" s="33">
        <f t="shared" ref="AW2" si="28">AV2+1</f>
        <v>49</v>
      </c>
      <c r="AX2" s="33">
        <f t="shared" ref="AX2" si="29">AW2+1</f>
        <v>50</v>
      </c>
      <c r="AY2" s="33">
        <f t="shared" ref="AY2" si="30">AX2+1</f>
        <v>51</v>
      </c>
      <c r="AZ2" s="33">
        <f t="shared" ref="AZ2" si="31">AY2+1</f>
        <v>52</v>
      </c>
      <c r="BA2" s="33">
        <f t="shared" ref="BA2" si="32">AZ2+1</f>
        <v>53</v>
      </c>
      <c r="BB2" s="33">
        <f t="shared" ref="BB2:BD2" si="33">BA2+1</f>
        <v>54</v>
      </c>
      <c r="BC2" s="33">
        <f t="shared" si="33"/>
        <v>55</v>
      </c>
      <c r="BD2" s="33">
        <f t="shared" si="33"/>
        <v>56</v>
      </c>
      <c r="BE2" s="33">
        <f t="shared" ref="BE2" si="34">BD2+1</f>
        <v>57</v>
      </c>
      <c r="BF2" s="33">
        <f t="shared" ref="BF2" si="35">BE2+1</f>
        <v>58</v>
      </c>
      <c r="BG2" s="33">
        <f t="shared" ref="BG2" si="36">BF2+1</f>
        <v>59</v>
      </c>
      <c r="BH2" s="33">
        <f t="shared" ref="BH2" si="37">BG2+1</f>
        <v>60</v>
      </c>
      <c r="BI2" s="33">
        <f t="shared" ref="BI2" si="38">BH2+1</f>
        <v>61</v>
      </c>
      <c r="BJ2" s="33">
        <f t="shared" ref="BJ2" si="39">BI2+1</f>
        <v>62</v>
      </c>
      <c r="BK2" s="33">
        <f t="shared" ref="BK2" si="40">BJ2+1</f>
        <v>63</v>
      </c>
      <c r="BL2" s="33">
        <f t="shared" ref="BL2" si="41">BK2+1</f>
        <v>64</v>
      </c>
      <c r="BM2" s="33">
        <f t="shared" ref="BM2" si="42">BL2+1</f>
        <v>65</v>
      </c>
      <c r="BN2" s="33">
        <f t="shared" ref="BN2" si="43">BM2+1</f>
        <v>66</v>
      </c>
      <c r="BO2" s="33">
        <f t="shared" ref="BO2" si="44">BN2+1</f>
        <v>67</v>
      </c>
      <c r="BP2" s="33">
        <f t="shared" ref="BP2" si="45">BO2+1</f>
        <v>68</v>
      </c>
      <c r="BQ2" s="33">
        <f t="shared" ref="BQ2" si="46">BP2+1</f>
        <v>69</v>
      </c>
      <c r="BR2" s="33">
        <f t="shared" ref="BR2" si="47">BQ2+1</f>
        <v>70</v>
      </c>
      <c r="BS2" s="33">
        <f t="shared" ref="BS2" si="48">BR2+1</f>
        <v>71</v>
      </c>
      <c r="BT2" s="33">
        <f t="shared" ref="BT2" si="49">BS2+1</f>
        <v>72</v>
      </c>
      <c r="BU2" s="33">
        <f t="shared" ref="BU2" si="50">BT2+1</f>
        <v>73</v>
      </c>
      <c r="BV2" s="33">
        <f t="shared" ref="BV2" si="51">BU2+1</f>
        <v>74</v>
      </c>
      <c r="BW2" s="33">
        <f t="shared" ref="BW2" si="52">BV2+1</f>
        <v>75</v>
      </c>
      <c r="BX2" s="33">
        <f t="shared" ref="BX2" si="53">BW2+1</f>
        <v>76</v>
      </c>
      <c r="BY2" s="33">
        <f t="shared" ref="BY2" si="54">BX2+1</f>
        <v>77</v>
      </c>
      <c r="BZ2" s="33">
        <f t="shared" ref="BZ2" si="55">BY2+1</f>
        <v>78</v>
      </c>
      <c r="CA2" s="33">
        <f t="shared" ref="CA2" si="56">BZ2+1</f>
        <v>79</v>
      </c>
      <c r="CB2" s="33">
        <f t="shared" ref="CB2" si="57">CA2+1</f>
        <v>80</v>
      </c>
      <c r="CC2" s="33">
        <f t="shared" ref="CC2" si="58">CB2+1</f>
        <v>81</v>
      </c>
      <c r="CD2" s="33">
        <f t="shared" ref="CD2" si="59">CC2+1</f>
        <v>82</v>
      </c>
    </row>
    <row r="3" spans="1:84" s="90" customFormat="1" ht="12.75">
      <c r="A3" s="14"/>
      <c r="B3" s="225"/>
      <c r="E3" s="86">
        <v>10</v>
      </c>
      <c r="F3" s="86">
        <v>30</v>
      </c>
      <c r="G3" s="86">
        <v>40</v>
      </c>
      <c r="H3" s="86">
        <v>60</v>
      </c>
      <c r="I3" s="86">
        <v>70</v>
      </c>
      <c r="J3" s="86">
        <v>80</v>
      </c>
      <c r="K3" s="86">
        <v>90</v>
      </c>
      <c r="L3" s="86">
        <v>100</v>
      </c>
      <c r="M3" s="86">
        <v>120</v>
      </c>
      <c r="N3" s="86">
        <v>130</v>
      </c>
      <c r="O3" s="86">
        <v>150</v>
      </c>
      <c r="P3" s="86">
        <v>160</v>
      </c>
      <c r="Q3" s="86">
        <v>170</v>
      </c>
      <c r="R3" s="86">
        <v>180</v>
      </c>
      <c r="S3" s="86">
        <v>190</v>
      </c>
      <c r="T3" s="86">
        <v>200</v>
      </c>
      <c r="U3" s="86">
        <v>210</v>
      </c>
      <c r="V3" s="86">
        <v>220</v>
      </c>
      <c r="W3" s="86">
        <v>230</v>
      </c>
      <c r="X3" s="86">
        <v>240</v>
      </c>
      <c r="Y3" s="86">
        <v>250</v>
      </c>
      <c r="Z3" s="86">
        <v>260</v>
      </c>
      <c r="AA3" s="86">
        <v>270</v>
      </c>
      <c r="AB3" s="86">
        <v>280</v>
      </c>
      <c r="AC3" s="86">
        <v>300</v>
      </c>
      <c r="AD3" s="86">
        <v>310</v>
      </c>
      <c r="AE3" s="86">
        <v>320</v>
      </c>
      <c r="AF3" s="86">
        <v>330</v>
      </c>
      <c r="AG3" s="86">
        <v>350</v>
      </c>
      <c r="AH3" s="86">
        <v>360</v>
      </c>
      <c r="AI3" s="86">
        <v>380</v>
      </c>
      <c r="AJ3" s="86">
        <v>390</v>
      </c>
      <c r="AK3" s="86">
        <v>400</v>
      </c>
      <c r="AL3" s="86">
        <v>410</v>
      </c>
      <c r="AM3" s="86">
        <v>420</v>
      </c>
      <c r="AN3" s="86">
        <v>480</v>
      </c>
      <c r="AO3" s="86">
        <v>500</v>
      </c>
      <c r="AP3" s="86">
        <v>510</v>
      </c>
      <c r="AQ3" s="86">
        <v>520</v>
      </c>
      <c r="AR3" s="86">
        <v>530</v>
      </c>
      <c r="AS3" s="86">
        <v>540</v>
      </c>
      <c r="AT3" s="86">
        <v>550</v>
      </c>
      <c r="AU3" s="86">
        <v>560</v>
      </c>
      <c r="AV3" s="86">
        <v>570</v>
      </c>
      <c r="AW3" s="86">
        <v>580</v>
      </c>
      <c r="AX3" s="86">
        <v>590</v>
      </c>
      <c r="AY3" s="86">
        <v>600</v>
      </c>
      <c r="AZ3" s="86">
        <v>610</v>
      </c>
      <c r="BA3" s="86">
        <v>620</v>
      </c>
      <c r="BB3" s="86">
        <v>630</v>
      </c>
      <c r="BC3" s="86">
        <v>640</v>
      </c>
      <c r="BD3" s="86">
        <v>960</v>
      </c>
      <c r="BE3" s="86">
        <v>970</v>
      </c>
      <c r="BF3" s="86">
        <v>980</v>
      </c>
      <c r="BG3" s="86">
        <v>990</v>
      </c>
      <c r="BH3" s="86" t="s">
        <v>497</v>
      </c>
      <c r="BJ3" s="91"/>
      <c r="BK3" s="91"/>
      <c r="BL3" s="91">
        <f>VLOOKUP(1000,num,BL1)</f>
        <v>4726.2153288182799</v>
      </c>
      <c r="BO3" s="91">
        <f>VLOOKUP(1000,num,BO1)</f>
        <v>9716.7999999999975</v>
      </c>
      <c r="BR3" s="91">
        <f>VLOOKUP(1000,num,BR1)</f>
        <v>1642.863933933934</v>
      </c>
      <c r="BU3" s="91">
        <f>VLOOKUP(1000,num,BU1)</f>
        <v>46893.581001828119</v>
      </c>
      <c r="BX3" s="91">
        <f>VLOOKUP(1000,num,BX1)</f>
        <v>39865.566942909754</v>
      </c>
      <c r="CA3" s="91">
        <f>VLOOKUP(1000,num,CA1)</f>
        <v>36455.873052503055</v>
      </c>
    </row>
    <row r="4" spans="1:84" s="90" customFormat="1" ht="24">
      <c r="A4" s="14"/>
      <c r="B4" s="225"/>
      <c r="E4" s="238" t="str">
        <f t="shared" ref="E4:BG4" si="60">VLOOKUP(E3,num,3,FALSE)</f>
        <v>Suburban</v>
      </c>
      <c r="F4" s="238" t="str">
        <f t="shared" si="60"/>
        <v>Suburban</v>
      </c>
      <c r="G4" s="238" t="str">
        <f t="shared" si="60"/>
        <v>Urban</v>
      </c>
      <c r="H4" s="238" t="str">
        <f t="shared" si="60"/>
        <v>Suburban</v>
      </c>
      <c r="I4" s="238" t="str">
        <f t="shared" si="60"/>
        <v>Urban Ring</v>
      </c>
      <c r="J4" s="238" t="str">
        <f t="shared" si="60"/>
        <v>Suburban</v>
      </c>
      <c r="K4" s="238" t="str">
        <f t="shared" si="60"/>
        <v>Suburban</v>
      </c>
      <c r="L4" s="238" t="str">
        <f t="shared" si="60"/>
        <v>Urban Ring</v>
      </c>
      <c r="M4" s="238" t="str">
        <f t="shared" si="60"/>
        <v>Suburban</v>
      </c>
      <c r="N4" s="238" t="str">
        <f t="shared" si="60"/>
        <v>Suburban</v>
      </c>
      <c r="O4" s="238" t="str">
        <f t="shared" si="60"/>
        <v>Suburban</v>
      </c>
      <c r="P4" s="238" t="str">
        <f t="shared" si="60"/>
        <v>Urban Ring</v>
      </c>
      <c r="Q4" s="238" t="str">
        <f t="shared" si="60"/>
        <v>Suburban</v>
      </c>
      <c r="R4" s="238" t="str">
        <f t="shared" si="60"/>
        <v>Suburban</v>
      </c>
      <c r="S4" s="238" t="str">
        <f t="shared" si="60"/>
        <v>Suburban</v>
      </c>
      <c r="T4" s="238" t="str">
        <f t="shared" si="60"/>
        <v>Suburban</v>
      </c>
      <c r="U4" s="238" t="str">
        <f t="shared" si="60"/>
        <v>Urban Ring</v>
      </c>
      <c r="V4" s="238" t="str">
        <f t="shared" si="60"/>
        <v>Suburban</v>
      </c>
      <c r="W4" s="238" t="str">
        <f t="shared" si="60"/>
        <v>Suburban</v>
      </c>
      <c r="X4" s="238" t="str">
        <f t="shared" si="60"/>
        <v>Urban Ring</v>
      </c>
      <c r="Y4" s="238" t="str">
        <f t="shared" si="60"/>
        <v>Suburban</v>
      </c>
      <c r="Z4" s="238" t="str">
        <f t="shared" si="60"/>
        <v>Urban</v>
      </c>
      <c r="AA4" s="238" t="str">
        <f t="shared" si="60"/>
        <v>Suburban</v>
      </c>
      <c r="AB4" s="238" t="str">
        <f t="shared" si="60"/>
        <v>Urban</v>
      </c>
      <c r="AC4" s="238" t="str">
        <f t="shared" si="60"/>
        <v>Suburban</v>
      </c>
      <c r="AD4" s="238" t="str">
        <f t="shared" si="60"/>
        <v>Suburban</v>
      </c>
      <c r="AE4" s="238" t="str">
        <f t="shared" si="60"/>
        <v>Suburban</v>
      </c>
      <c r="AF4" s="238" t="str">
        <f t="shared" si="60"/>
        <v>Suburban</v>
      </c>
      <c r="AG4" s="238" t="str">
        <f t="shared" si="60"/>
        <v>Urban Ring</v>
      </c>
      <c r="AH4" s="238" t="str">
        <f t="shared" si="60"/>
        <v>Suburban</v>
      </c>
      <c r="AI4" s="238" t="str">
        <f t="shared" si="60"/>
        <v>Urban Ring</v>
      </c>
      <c r="AJ4" s="238" t="str">
        <f t="shared" si="60"/>
        <v>Urban</v>
      </c>
      <c r="AK4" s="238" t="str">
        <f t="shared" si="60"/>
        <v>State</v>
      </c>
      <c r="AL4" s="238" t="str">
        <f t="shared" si="60"/>
        <v>State</v>
      </c>
      <c r="AM4" s="238" t="str">
        <f t="shared" si="60"/>
        <v>State</v>
      </c>
      <c r="AN4" s="238" t="str">
        <f t="shared" si="60"/>
        <v>Charter</v>
      </c>
      <c r="AO4" s="238" t="str">
        <f t="shared" si="60"/>
        <v>Charter</v>
      </c>
      <c r="AP4" s="238" t="str">
        <f t="shared" si="60"/>
        <v>Charter</v>
      </c>
      <c r="AQ4" s="238" t="str">
        <f t="shared" si="60"/>
        <v>Charter</v>
      </c>
      <c r="AR4" s="238" t="str">
        <f t="shared" si="60"/>
        <v>Charter</v>
      </c>
      <c r="AS4" s="238" t="str">
        <f t="shared" si="60"/>
        <v>Charter</v>
      </c>
      <c r="AT4" s="238" t="str">
        <f t="shared" si="60"/>
        <v>Charter</v>
      </c>
      <c r="AU4" s="238" t="str">
        <f t="shared" si="60"/>
        <v>Charter</v>
      </c>
      <c r="AV4" s="238" t="str">
        <f t="shared" si="60"/>
        <v>Charter</v>
      </c>
      <c r="AW4" s="238" t="str">
        <f t="shared" si="60"/>
        <v>Charter</v>
      </c>
      <c r="AX4" s="238" t="str">
        <f t="shared" si="60"/>
        <v>Charter</v>
      </c>
      <c r="AY4" s="238" t="str">
        <f t="shared" si="60"/>
        <v>Charter</v>
      </c>
      <c r="AZ4" s="238" t="str">
        <f t="shared" si="60"/>
        <v>Charter</v>
      </c>
      <c r="BA4" s="238" t="str">
        <f t="shared" ref="BA4:BB4" si="61">VLOOKUP(BA3,num,3,FALSE)</f>
        <v>Charter</v>
      </c>
      <c r="BB4" s="238" t="str">
        <f t="shared" si="61"/>
        <v>Charter</v>
      </c>
      <c r="BC4" s="238" t="str">
        <f t="shared" ref="BC4" si="62">VLOOKUP(BC3,num,3,FALSE)</f>
        <v>Charter</v>
      </c>
      <c r="BD4" s="238" t="str">
        <f t="shared" si="60"/>
        <v>Regional</v>
      </c>
      <c r="BE4" s="238" t="str">
        <f t="shared" si="60"/>
        <v>Regional</v>
      </c>
      <c r="BF4" s="238" t="str">
        <f t="shared" si="60"/>
        <v>Regional</v>
      </c>
      <c r="BG4" s="238" t="str">
        <f t="shared" si="60"/>
        <v>Regional</v>
      </c>
      <c r="BH4" s="86"/>
      <c r="BJ4" s="225" t="s">
        <v>38</v>
      </c>
      <c r="BK4" s="225" t="s">
        <v>38</v>
      </c>
      <c r="BL4" s="225" t="s">
        <v>38</v>
      </c>
      <c r="BM4" s="225" t="s">
        <v>881</v>
      </c>
      <c r="BN4" s="225" t="s">
        <v>881</v>
      </c>
      <c r="BO4" s="225" t="s">
        <v>881</v>
      </c>
      <c r="BP4" s="225" t="s">
        <v>37</v>
      </c>
      <c r="BQ4" s="225" t="s">
        <v>37</v>
      </c>
      <c r="BR4" s="225" t="s">
        <v>37</v>
      </c>
      <c r="BS4" s="225" t="s">
        <v>35</v>
      </c>
      <c r="BT4" s="225" t="s">
        <v>35</v>
      </c>
      <c r="BU4" s="225" t="s">
        <v>35</v>
      </c>
      <c r="BV4" s="225" t="s">
        <v>36</v>
      </c>
      <c r="BW4" s="225" t="s">
        <v>36</v>
      </c>
      <c r="BX4" s="225" t="s">
        <v>36</v>
      </c>
      <c r="BY4" s="225" t="s">
        <v>39</v>
      </c>
      <c r="BZ4" s="225" t="s">
        <v>39</v>
      </c>
      <c r="CA4" s="225" t="s">
        <v>39</v>
      </c>
      <c r="CB4" s="225" t="s">
        <v>1441</v>
      </c>
      <c r="CC4" s="225" t="s">
        <v>1441</v>
      </c>
      <c r="CD4" s="225" t="s">
        <v>1441</v>
      </c>
      <c r="CF4" s="225" t="s">
        <v>35</v>
      </c>
    </row>
    <row r="5" spans="1:84" s="90" customFormat="1" ht="63.75">
      <c r="A5" s="14"/>
      <c r="B5" s="225"/>
      <c r="E5" s="23" t="str">
        <f t="shared" ref="E5:BG5" si="63">VLOOKUP(E3,num,15,FALSE)</f>
        <v>Barrington</v>
      </c>
      <c r="F5" s="23" t="str">
        <f t="shared" si="63"/>
        <v>Burrillville</v>
      </c>
      <c r="G5" s="23" t="str">
        <f t="shared" si="63"/>
        <v>Central Falls</v>
      </c>
      <c r="H5" s="23" t="str">
        <f t="shared" si="63"/>
        <v>Coventry</v>
      </c>
      <c r="I5" s="23" t="str">
        <f t="shared" si="63"/>
        <v>Cranston</v>
      </c>
      <c r="J5" s="23" t="str">
        <f t="shared" si="63"/>
        <v>Cumberland</v>
      </c>
      <c r="K5" s="23" t="str">
        <f t="shared" si="63"/>
        <v>East Greenwich</v>
      </c>
      <c r="L5" s="23" t="str">
        <f t="shared" si="63"/>
        <v>E Providence</v>
      </c>
      <c r="M5" s="23" t="str">
        <f t="shared" si="63"/>
        <v>Foster</v>
      </c>
      <c r="N5" s="23" t="str">
        <f t="shared" si="63"/>
        <v>Glocester</v>
      </c>
      <c r="O5" s="23" t="str">
        <f t="shared" si="63"/>
        <v>Jamestown</v>
      </c>
      <c r="P5" s="23" t="str">
        <f t="shared" si="63"/>
        <v>Johnston</v>
      </c>
      <c r="Q5" s="23" t="str">
        <f t="shared" si="63"/>
        <v>Lincoln</v>
      </c>
      <c r="R5" s="23" t="str">
        <f t="shared" si="63"/>
        <v>Little Compton</v>
      </c>
      <c r="S5" s="23" t="str">
        <f t="shared" si="63"/>
        <v>Middletown</v>
      </c>
      <c r="T5" s="23" t="str">
        <f t="shared" si="63"/>
        <v>Narragansett</v>
      </c>
      <c r="U5" s="23" t="str">
        <f t="shared" si="63"/>
        <v>Newport</v>
      </c>
      <c r="V5" s="23" t="str">
        <f t="shared" si="63"/>
        <v>New Shoreham</v>
      </c>
      <c r="W5" s="23" t="str">
        <f t="shared" si="63"/>
        <v>North Kingstown</v>
      </c>
      <c r="X5" s="23" t="str">
        <f t="shared" si="63"/>
        <v>North Providence</v>
      </c>
      <c r="Y5" s="23" t="str">
        <f t="shared" si="63"/>
        <v>North Smithfield</v>
      </c>
      <c r="Z5" s="23" t="str">
        <f t="shared" si="63"/>
        <v>Pawtucket</v>
      </c>
      <c r="AA5" s="23" t="str">
        <f t="shared" si="63"/>
        <v>Portsmouth</v>
      </c>
      <c r="AB5" s="23" t="str">
        <f t="shared" si="63"/>
        <v>Providence</v>
      </c>
      <c r="AC5" s="23" t="str">
        <f t="shared" si="63"/>
        <v>Scituate</v>
      </c>
      <c r="AD5" s="23" t="str">
        <f t="shared" si="63"/>
        <v>Smithfield</v>
      </c>
      <c r="AE5" s="23" t="str">
        <f t="shared" si="63"/>
        <v>South Kingstown</v>
      </c>
      <c r="AF5" s="23" t="str">
        <f t="shared" si="63"/>
        <v>Tiverton</v>
      </c>
      <c r="AG5" s="23" t="str">
        <f t="shared" si="63"/>
        <v>Warwick</v>
      </c>
      <c r="AH5" s="23" t="str">
        <f t="shared" si="63"/>
        <v>Westerly</v>
      </c>
      <c r="AI5" s="23" t="str">
        <f t="shared" si="63"/>
        <v>W Warwick</v>
      </c>
      <c r="AJ5" s="23" t="str">
        <f t="shared" si="63"/>
        <v>Woonsocket</v>
      </c>
      <c r="AK5" s="23" t="str">
        <f t="shared" si="63"/>
        <v>Davies</v>
      </c>
      <c r="AL5" s="23" t="str">
        <f t="shared" si="63"/>
        <v>Deaf</v>
      </c>
      <c r="AM5" s="23" t="str">
        <f t="shared" si="63"/>
        <v>Metropolitan C&amp;TC</v>
      </c>
      <c r="AN5" s="23" t="str">
        <f t="shared" si="63"/>
        <v>Highlander</v>
      </c>
      <c r="AO5" s="23" t="str">
        <f t="shared" si="63"/>
        <v>New England Laborers</v>
      </c>
      <c r="AP5" s="23" t="str">
        <f t="shared" si="63"/>
        <v>Cuffee</v>
      </c>
      <c r="AQ5" s="23" t="str">
        <f t="shared" si="63"/>
        <v>Kingston Hill</v>
      </c>
      <c r="AR5" s="23" t="str">
        <f t="shared" si="63"/>
        <v>International</v>
      </c>
      <c r="AS5" s="23" t="str">
        <f t="shared" si="63"/>
        <v>Blackstone</v>
      </c>
      <c r="AT5" s="23" t="str">
        <f t="shared" si="63"/>
        <v>Compass</v>
      </c>
      <c r="AU5" s="23" t="str">
        <f t="shared" si="63"/>
        <v>Times 2</v>
      </c>
      <c r="AV5" s="23" t="str">
        <f t="shared" si="63"/>
        <v>ACES</v>
      </c>
      <c r="AW5" s="23" t="str">
        <f t="shared" si="63"/>
        <v>Beacon</v>
      </c>
      <c r="AX5" s="23" t="str">
        <f t="shared" si="63"/>
        <v>Learning Community</v>
      </c>
      <c r="AY5" s="23" t="str">
        <f t="shared" si="63"/>
        <v>Segue</v>
      </c>
      <c r="AZ5" s="23" t="str">
        <f t="shared" si="63"/>
        <v>RIMA-BV</v>
      </c>
      <c r="BA5" s="23" t="str">
        <f t="shared" ref="BA5:BB5" si="64">VLOOKUP(BA3,num,15,FALSE)</f>
        <v>Greene</v>
      </c>
      <c r="BB5" s="23" t="str">
        <f t="shared" si="64"/>
        <v>Trinity</v>
      </c>
      <c r="BC5" s="23" t="str">
        <f t="shared" ref="BC5" si="65">VLOOKUP(BC3,num,15,FALSE)</f>
        <v>RINI</v>
      </c>
      <c r="BD5" s="23" t="str">
        <f t="shared" si="63"/>
        <v>Bristol-Warren</v>
      </c>
      <c r="BE5" s="23" t="str">
        <f t="shared" si="63"/>
        <v>Exeter-W. Greenwich</v>
      </c>
      <c r="BF5" s="23" t="str">
        <f t="shared" si="63"/>
        <v>Chariho</v>
      </c>
      <c r="BG5" s="23" t="str">
        <f t="shared" si="63"/>
        <v>Foster-Glocester</v>
      </c>
      <c r="BH5" s="38"/>
      <c r="BJ5" s="225" t="s">
        <v>0</v>
      </c>
      <c r="BK5" s="225" t="s">
        <v>1</v>
      </c>
      <c r="BL5" s="225" t="s">
        <v>2</v>
      </c>
      <c r="BM5" s="225" t="s">
        <v>0</v>
      </c>
      <c r="BN5" s="225" t="s">
        <v>1</v>
      </c>
      <c r="BO5" s="225" t="s">
        <v>2</v>
      </c>
      <c r="BP5" s="225" t="s">
        <v>0</v>
      </c>
      <c r="BQ5" s="225" t="s">
        <v>1</v>
      </c>
      <c r="BR5" s="225" t="s">
        <v>2</v>
      </c>
      <c r="BS5" s="225" t="s">
        <v>0</v>
      </c>
      <c r="BT5" s="225" t="s">
        <v>1</v>
      </c>
      <c r="BU5" s="225" t="s">
        <v>2</v>
      </c>
      <c r="BV5" s="225" t="s">
        <v>0</v>
      </c>
      <c r="BW5" s="225" t="s">
        <v>1</v>
      </c>
      <c r="BX5" s="225" t="s">
        <v>2</v>
      </c>
      <c r="BY5" s="225" t="s">
        <v>0</v>
      </c>
      <c r="BZ5" s="225" t="s">
        <v>1</v>
      </c>
      <c r="CA5" s="225" t="s">
        <v>2</v>
      </c>
      <c r="CB5" s="225" t="s">
        <v>0</v>
      </c>
      <c r="CC5" s="225" t="s">
        <v>1</v>
      </c>
      <c r="CD5" s="225" t="s">
        <v>2</v>
      </c>
      <c r="CF5" s="225" t="s">
        <v>2</v>
      </c>
    </row>
    <row r="6" spans="1:84" s="90" customFormat="1">
      <c r="B6" s="225"/>
    </row>
    <row r="8" spans="1:84" ht="12" customHeight="1">
      <c r="A8" s="14"/>
      <c r="B8" s="360" t="s">
        <v>869</v>
      </c>
      <c r="C8" s="110"/>
      <c r="E8" s="27"/>
      <c r="F8" s="36"/>
      <c r="G8" s="36"/>
      <c r="H8" s="36"/>
      <c r="I8" s="36"/>
      <c r="J8" s="36"/>
      <c r="K8" s="36"/>
      <c r="L8" s="36"/>
      <c r="M8" s="36"/>
      <c r="N8" s="36"/>
      <c r="O8" s="36"/>
      <c r="P8" s="36"/>
      <c r="Q8" s="36"/>
      <c r="R8" s="36"/>
      <c r="S8" s="36"/>
      <c r="T8" s="15"/>
      <c r="U8" s="15"/>
      <c r="V8" s="15"/>
      <c r="W8" s="15"/>
      <c r="X8" s="15"/>
    </row>
    <row r="9" spans="1:84">
      <c r="A9" s="14"/>
      <c r="B9" s="361" t="s">
        <v>559</v>
      </c>
      <c r="C9" s="112">
        <f>C$2</f>
        <v>3</v>
      </c>
      <c r="D9" s="73">
        <f t="shared" ref="D9:BH9" si="66">D$2</f>
        <v>4</v>
      </c>
      <c r="E9" s="73">
        <f t="shared" si="66"/>
        <v>5</v>
      </c>
      <c r="F9" s="73">
        <f t="shared" si="66"/>
        <v>6</v>
      </c>
      <c r="G9" s="73">
        <f t="shared" si="66"/>
        <v>7</v>
      </c>
      <c r="H9" s="73">
        <f t="shared" si="66"/>
        <v>8</v>
      </c>
      <c r="I9" s="73">
        <f t="shared" si="66"/>
        <v>9</v>
      </c>
      <c r="J9" s="73">
        <f t="shared" si="66"/>
        <v>10</v>
      </c>
      <c r="K9" s="73">
        <f t="shared" si="66"/>
        <v>11</v>
      </c>
      <c r="L9" s="73">
        <f t="shared" si="66"/>
        <v>12</v>
      </c>
      <c r="M9" s="73">
        <f t="shared" si="66"/>
        <v>13</v>
      </c>
      <c r="N9" s="73">
        <f t="shared" si="66"/>
        <v>14</v>
      </c>
      <c r="O9" s="73">
        <f t="shared" si="66"/>
        <v>15</v>
      </c>
      <c r="P9" s="73">
        <f t="shared" si="66"/>
        <v>16</v>
      </c>
      <c r="Q9" s="73">
        <f t="shared" si="66"/>
        <v>17</v>
      </c>
      <c r="R9" s="73">
        <f t="shared" si="66"/>
        <v>18</v>
      </c>
      <c r="S9" s="73">
        <f t="shared" si="66"/>
        <v>19</v>
      </c>
      <c r="T9" s="73">
        <f t="shared" si="66"/>
        <v>20</v>
      </c>
      <c r="U9" s="73">
        <f t="shared" si="66"/>
        <v>21</v>
      </c>
      <c r="V9" s="73">
        <f t="shared" si="66"/>
        <v>22</v>
      </c>
      <c r="W9" s="73">
        <f t="shared" si="66"/>
        <v>23</v>
      </c>
      <c r="X9" s="73">
        <f t="shared" si="66"/>
        <v>24</v>
      </c>
      <c r="Y9" s="73">
        <f t="shared" si="66"/>
        <v>25</v>
      </c>
      <c r="Z9" s="73">
        <f t="shared" si="66"/>
        <v>26</v>
      </c>
      <c r="AA9" s="73">
        <f t="shared" si="66"/>
        <v>27</v>
      </c>
      <c r="AB9" s="73">
        <f t="shared" si="66"/>
        <v>28</v>
      </c>
      <c r="AC9" s="73">
        <f t="shared" si="66"/>
        <v>29</v>
      </c>
      <c r="AD9" s="73">
        <f t="shared" si="66"/>
        <v>30</v>
      </c>
      <c r="AE9" s="73">
        <f t="shared" si="66"/>
        <v>31</v>
      </c>
      <c r="AF9" s="73">
        <f t="shared" si="66"/>
        <v>32</v>
      </c>
      <c r="AG9" s="73">
        <f t="shared" si="66"/>
        <v>33</v>
      </c>
      <c r="AH9" s="73">
        <f t="shared" si="66"/>
        <v>34</v>
      </c>
      <c r="AI9" s="73">
        <f t="shared" si="66"/>
        <v>35</v>
      </c>
      <c r="AJ9" s="73">
        <f t="shared" si="66"/>
        <v>36</v>
      </c>
      <c r="AK9" s="73">
        <f t="shared" si="66"/>
        <v>37</v>
      </c>
      <c r="AL9" s="73">
        <f t="shared" si="66"/>
        <v>38</v>
      </c>
      <c r="AM9" s="73">
        <f t="shared" si="66"/>
        <v>39</v>
      </c>
      <c r="AN9" s="73">
        <f t="shared" si="66"/>
        <v>40</v>
      </c>
      <c r="AO9" s="73">
        <f t="shared" si="66"/>
        <v>41</v>
      </c>
      <c r="AP9" s="73">
        <f t="shared" si="66"/>
        <v>42</v>
      </c>
      <c r="AQ9" s="73">
        <f t="shared" si="66"/>
        <v>43</v>
      </c>
      <c r="AR9" s="73">
        <f t="shared" si="66"/>
        <v>44</v>
      </c>
      <c r="AS9" s="73">
        <f t="shared" si="66"/>
        <v>45</v>
      </c>
      <c r="AT9" s="73">
        <f t="shared" si="66"/>
        <v>46</v>
      </c>
      <c r="AU9" s="73">
        <f t="shared" si="66"/>
        <v>47</v>
      </c>
      <c r="AV9" s="73">
        <f t="shared" si="66"/>
        <v>48</v>
      </c>
      <c r="AW9" s="73">
        <f t="shared" si="66"/>
        <v>49</v>
      </c>
      <c r="AX9" s="73">
        <f t="shared" si="66"/>
        <v>50</v>
      </c>
      <c r="AY9" s="73">
        <f t="shared" si="66"/>
        <v>51</v>
      </c>
      <c r="AZ9" s="73">
        <f t="shared" si="66"/>
        <v>52</v>
      </c>
      <c r="BA9" s="73">
        <f t="shared" si="66"/>
        <v>53</v>
      </c>
      <c r="BB9" s="73">
        <f t="shared" si="66"/>
        <v>54</v>
      </c>
      <c r="BC9" s="73">
        <f t="shared" si="66"/>
        <v>55</v>
      </c>
      <c r="BD9" s="73">
        <f t="shared" si="66"/>
        <v>56</v>
      </c>
      <c r="BE9" s="73">
        <f t="shared" si="66"/>
        <v>57</v>
      </c>
      <c r="BF9" s="73">
        <f t="shared" si="66"/>
        <v>58</v>
      </c>
      <c r="BG9" s="73">
        <f t="shared" si="66"/>
        <v>59</v>
      </c>
      <c r="BH9" s="73">
        <f t="shared" si="66"/>
        <v>60</v>
      </c>
    </row>
    <row r="10" spans="1:84">
      <c r="A10" s="14"/>
      <c r="B10" s="355" t="s">
        <v>605</v>
      </c>
      <c r="C10" s="110"/>
      <c r="D10" s="82"/>
      <c r="E10" s="82"/>
      <c r="F10" s="82"/>
      <c r="G10" s="82"/>
      <c r="H10" s="82"/>
      <c r="I10" s="82"/>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82"/>
      <c r="AR10" s="82"/>
      <c r="AS10" s="82"/>
      <c r="AT10" s="82"/>
      <c r="AU10" s="82"/>
      <c r="AV10" s="82"/>
      <c r="AW10" s="82"/>
      <c r="AX10" s="82"/>
      <c r="AY10" s="82"/>
      <c r="AZ10" s="82"/>
      <c r="BA10" s="82"/>
      <c r="BB10" s="82"/>
      <c r="BC10" s="82"/>
      <c r="BD10" s="82"/>
      <c r="BE10" s="82"/>
      <c r="BF10" s="82"/>
      <c r="BG10" s="82"/>
      <c r="BH10" s="82"/>
    </row>
    <row r="11" spans="1:84" s="39" customFormat="1" ht="12.75">
      <c r="B11" s="356" t="s">
        <v>604</v>
      </c>
      <c r="C11" s="113"/>
      <c r="D11" s="74"/>
      <c r="E11" s="87">
        <v>10</v>
      </c>
      <c r="F11" s="87">
        <v>30</v>
      </c>
      <c r="G11" s="87">
        <v>40</v>
      </c>
      <c r="H11" s="87">
        <v>60</v>
      </c>
      <c r="I11" s="87">
        <v>70</v>
      </c>
      <c r="J11" s="87">
        <v>80</v>
      </c>
      <c r="K11" s="87">
        <v>90</v>
      </c>
      <c r="L11" s="87">
        <v>100</v>
      </c>
      <c r="M11" s="87">
        <v>120</v>
      </c>
      <c r="N11" s="87">
        <v>130</v>
      </c>
      <c r="O11" s="87">
        <v>150</v>
      </c>
      <c r="P11" s="87">
        <v>160</v>
      </c>
      <c r="Q11" s="87">
        <v>170</v>
      </c>
      <c r="R11" s="87">
        <v>180</v>
      </c>
      <c r="S11" s="87">
        <v>190</v>
      </c>
      <c r="T11" s="87">
        <v>200</v>
      </c>
      <c r="U11" s="87">
        <v>210</v>
      </c>
      <c r="V11" s="87">
        <v>220</v>
      </c>
      <c r="W11" s="87">
        <v>230</v>
      </c>
      <c r="X11" s="87">
        <v>240</v>
      </c>
      <c r="Y11" s="87">
        <v>250</v>
      </c>
      <c r="Z11" s="87">
        <v>260</v>
      </c>
      <c r="AA11" s="87">
        <v>270</v>
      </c>
      <c r="AB11" s="87">
        <v>280</v>
      </c>
      <c r="AC11" s="87">
        <v>300</v>
      </c>
      <c r="AD11" s="87">
        <v>310</v>
      </c>
      <c r="AE11" s="87">
        <v>320</v>
      </c>
      <c r="AF11" s="87">
        <v>330</v>
      </c>
      <c r="AG11" s="87">
        <v>350</v>
      </c>
      <c r="AH11" s="87">
        <v>360</v>
      </c>
      <c r="AI11" s="87">
        <v>380</v>
      </c>
      <c r="AJ11" s="87">
        <v>390</v>
      </c>
      <c r="AK11" s="87">
        <v>400</v>
      </c>
      <c r="AL11" s="87">
        <v>410</v>
      </c>
      <c r="AM11" s="87">
        <v>420</v>
      </c>
      <c r="AN11" s="87">
        <v>480</v>
      </c>
      <c r="AO11" s="87">
        <v>500</v>
      </c>
      <c r="AP11" s="87">
        <v>510</v>
      </c>
      <c r="AQ11" s="87">
        <v>520</v>
      </c>
      <c r="AR11" s="87">
        <v>530</v>
      </c>
      <c r="AS11" s="87">
        <v>540</v>
      </c>
      <c r="AT11" s="87">
        <v>550</v>
      </c>
      <c r="AU11" s="87">
        <v>560</v>
      </c>
      <c r="AV11" s="87">
        <v>570</v>
      </c>
      <c r="AW11" s="87">
        <v>580</v>
      </c>
      <c r="AX11" s="87">
        <v>590</v>
      </c>
      <c r="AY11" s="87">
        <v>600</v>
      </c>
      <c r="AZ11" s="87">
        <v>610</v>
      </c>
      <c r="BA11" s="87">
        <v>620</v>
      </c>
      <c r="BB11" s="87">
        <v>630</v>
      </c>
      <c r="BC11" s="87">
        <v>640</v>
      </c>
      <c r="BD11" s="87">
        <v>960</v>
      </c>
      <c r="BE11" s="87">
        <v>970</v>
      </c>
      <c r="BF11" s="87">
        <v>980</v>
      </c>
      <c r="BG11" s="87">
        <v>990</v>
      </c>
      <c r="BH11" s="75" t="s">
        <v>497</v>
      </c>
    </row>
    <row r="12" spans="1:84" s="39" customFormat="1" ht="12.75">
      <c r="B12" s="357" t="s">
        <v>603</v>
      </c>
      <c r="C12" s="113"/>
      <c r="D12" s="74"/>
      <c r="E12" s="77">
        <f t="shared" ref="E12:AJ12" si="67">VLOOKUP(E11,num,5)</f>
        <v>3301.3416666666672</v>
      </c>
      <c r="F12" s="77">
        <f t="shared" si="67"/>
        <v>2418.1666666666665</v>
      </c>
      <c r="G12" s="77">
        <f t="shared" si="67"/>
        <v>2724.4502762430939</v>
      </c>
      <c r="H12" s="77">
        <f t="shared" si="67"/>
        <v>4970.9750000000013</v>
      </c>
      <c r="I12" s="77">
        <f t="shared" si="67"/>
        <v>10030.85</v>
      </c>
      <c r="J12" s="77">
        <f t="shared" si="67"/>
        <v>4470.2088888888884</v>
      </c>
      <c r="K12" s="77">
        <f t="shared" si="67"/>
        <v>2323.8555555555558</v>
      </c>
      <c r="L12" s="77">
        <f t="shared" si="67"/>
        <v>5338.2638888888887</v>
      </c>
      <c r="M12" s="77">
        <f t="shared" si="67"/>
        <v>265.07222222222219</v>
      </c>
      <c r="N12" s="77">
        <f t="shared" si="67"/>
        <v>554.72222222222217</v>
      </c>
      <c r="O12" s="77">
        <f t="shared" si="67"/>
        <v>481.58011049723757</v>
      </c>
      <c r="P12" s="77">
        <f t="shared" si="67"/>
        <v>2917.5166666666669</v>
      </c>
      <c r="Q12" s="77">
        <f t="shared" si="67"/>
        <v>3236.717032967033</v>
      </c>
      <c r="R12" s="77">
        <f t="shared" si="67"/>
        <v>295.15999999999997</v>
      </c>
      <c r="S12" s="77">
        <f t="shared" si="67"/>
        <v>2360.3138888888884</v>
      </c>
      <c r="T12" s="77">
        <f t="shared" si="67"/>
        <v>1407.5583333333334</v>
      </c>
      <c r="U12" s="77">
        <f t="shared" si="67"/>
        <v>2005.4450549450555</v>
      </c>
      <c r="V12" s="77">
        <f t="shared" si="67"/>
        <v>112.22</v>
      </c>
      <c r="W12" s="77">
        <f t="shared" si="67"/>
        <v>4398.1138888888918</v>
      </c>
      <c r="X12" s="77">
        <f t="shared" si="67"/>
        <v>3301.5302197802198</v>
      </c>
      <c r="Y12" s="77">
        <f t="shared" si="67"/>
        <v>1704.0222222222224</v>
      </c>
      <c r="Z12" s="77">
        <f t="shared" si="67"/>
        <v>9072.7416666666631</v>
      </c>
      <c r="AA12" s="77">
        <f t="shared" si="67"/>
        <v>2590.3027777777779</v>
      </c>
      <c r="AB12" s="77">
        <f t="shared" si="67"/>
        <v>22432.086111111108</v>
      </c>
      <c r="AC12" s="77">
        <f t="shared" si="67"/>
        <v>1492.0611111111111</v>
      </c>
      <c r="AD12" s="77">
        <f t="shared" si="67"/>
        <v>2349.0638888888889</v>
      </c>
      <c r="AE12" s="77">
        <f t="shared" si="67"/>
        <v>3393.253333333329</v>
      </c>
      <c r="AF12" s="77">
        <f t="shared" si="67"/>
        <v>1738.6194444444445</v>
      </c>
      <c r="AG12" s="77">
        <f t="shared" si="67"/>
        <v>9487.5338888888909</v>
      </c>
      <c r="AH12" s="77">
        <f t="shared" si="67"/>
        <v>3030.2527472527472</v>
      </c>
      <c r="AI12" s="77">
        <f t="shared" si="67"/>
        <v>3374.7333333333336</v>
      </c>
      <c r="AJ12" s="77">
        <f t="shared" si="67"/>
        <v>5636.2888888888901</v>
      </c>
      <c r="AK12" s="77">
        <f t="shared" ref="AK12:BG12" si="68">VLOOKUP(AK11,num,5)</f>
        <v>810.25555555555559</v>
      </c>
      <c r="AL12" s="77">
        <f t="shared" si="68"/>
        <v>69.22999999999999</v>
      </c>
      <c r="AM12" s="77">
        <f t="shared" si="68"/>
        <v>763.37837837837844</v>
      </c>
      <c r="AN12" s="77">
        <f t="shared" si="68"/>
        <v>295.05</v>
      </c>
      <c r="AO12" s="77">
        <f t="shared" si="68"/>
        <v>329.42777777777775</v>
      </c>
      <c r="AP12" s="77">
        <f t="shared" si="68"/>
        <v>619.26</v>
      </c>
      <c r="AQ12" s="77">
        <f t="shared" si="68"/>
        <v>178.87027027027025</v>
      </c>
      <c r="AR12" s="77">
        <f t="shared" si="68"/>
        <v>325.72777777777776</v>
      </c>
      <c r="AS12" s="77">
        <f t="shared" si="68"/>
        <v>165.18</v>
      </c>
      <c r="AT12" s="77">
        <f t="shared" si="68"/>
        <v>161.04</v>
      </c>
      <c r="AU12" s="77">
        <f t="shared" si="68"/>
        <v>652.27</v>
      </c>
      <c r="AV12" s="77">
        <f t="shared" si="68"/>
        <v>221.16111111111101</v>
      </c>
      <c r="AW12" s="77">
        <f t="shared" si="68"/>
        <v>223.33333333333331</v>
      </c>
      <c r="AX12" s="77">
        <f t="shared" si="68"/>
        <v>521.83000000000004</v>
      </c>
      <c r="AY12" s="77">
        <f t="shared" si="68"/>
        <v>198.30601092896174</v>
      </c>
      <c r="AZ12" s="77">
        <f t="shared" si="68"/>
        <v>519.39</v>
      </c>
      <c r="BA12" s="77">
        <f t="shared" ref="BA12:BB12" si="69">VLOOKUP(BA11,num,5)</f>
        <v>118.45555555555555</v>
      </c>
      <c r="BB12" s="77">
        <f t="shared" si="69"/>
        <v>67.730158730158735</v>
      </c>
      <c r="BC12" s="77">
        <f t="shared" ref="BC12" si="70">VLOOKUP(BC11,num,5)</f>
        <v>129.18333333333334</v>
      </c>
      <c r="BD12" s="77">
        <f t="shared" si="68"/>
        <v>3389.6111111111109</v>
      </c>
      <c r="BE12" s="77">
        <f t="shared" si="68"/>
        <v>1678.9027777777778</v>
      </c>
      <c r="BF12" s="77">
        <f t="shared" si="68"/>
        <v>3421.5749999999966</v>
      </c>
      <c r="BG12" s="77">
        <f t="shared" si="68"/>
        <v>1226.7111111111112</v>
      </c>
      <c r="BH12" s="75"/>
    </row>
    <row r="13" spans="1:84" s="39" customFormat="1" ht="12.75">
      <c r="B13" s="362" t="s">
        <v>602</v>
      </c>
      <c r="C13" s="113"/>
      <c r="D13" s="74"/>
      <c r="E13" s="75"/>
      <c r="F13" s="75"/>
      <c r="G13" s="75"/>
      <c r="H13" s="75"/>
      <c r="I13" s="75"/>
      <c r="J13" s="75"/>
      <c r="K13" s="75"/>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row>
    <row r="14" spans="1:84" s="29" customFormat="1" ht="22.9" customHeight="1">
      <c r="A14" s="28"/>
      <c r="B14" s="358"/>
      <c r="C14" s="111"/>
      <c r="D14" s="76"/>
      <c r="E14" s="77" t="str">
        <f t="shared" ref="E14:AJ14" si="71">VLOOKUP(E11,num,15)</f>
        <v>Barrington</v>
      </c>
      <c r="F14" s="77" t="str">
        <f t="shared" si="71"/>
        <v>Burrillville</v>
      </c>
      <c r="G14" s="77" t="str">
        <f t="shared" si="71"/>
        <v>Central Falls</v>
      </c>
      <c r="H14" s="77" t="str">
        <f t="shared" si="71"/>
        <v>Coventry</v>
      </c>
      <c r="I14" s="77" t="str">
        <f t="shared" si="71"/>
        <v>Cranston</v>
      </c>
      <c r="J14" s="77" t="str">
        <f t="shared" si="71"/>
        <v>Cumberland</v>
      </c>
      <c r="K14" s="77" t="str">
        <f t="shared" si="71"/>
        <v>East Greenwich</v>
      </c>
      <c r="L14" s="77" t="str">
        <f t="shared" si="71"/>
        <v>E Providence</v>
      </c>
      <c r="M14" s="77" t="str">
        <f t="shared" si="71"/>
        <v>Foster</v>
      </c>
      <c r="N14" s="77" t="str">
        <f t="shared" si="71"/>
        <v>Glocester</v>
      </c>
      <c r="O14" s="77" t="str">
        <f t="shared" si="71"/>
        <v>Jamestown</v>
      </c>
      <c r="P14" s="77" t="str">
        <f t="shared" si="71"/>
        <v>Johnston</v>
      </c>
      <c r="Q14" s="77" t="str">
        <f t="shared" si="71"/>
        <v>Lincoln</v>
      </c>
      <c r="R14" s="77" t="str">
        <f t="shared" si="71"/>
        <v>Little Compton</v>
      </c>
      <c r="S14" s="77" t="str">
        <f t="shared" si="71"/>
        <v>Middletown</v>
      </c>
      <c r="T14" s="77" t="str">
        <f t="shared" si="71"/>
        <v>Narragansett</v>
      </c>
      <c r="U14" s="77" t="str">
        <f t="shared" si="71"/>
        <v>Newport</v>
      </c>
      <c r="V14" s="77" t="str">
        <f t="shared" si="71"/>
        <v>New Shoreham</v>
      </c>
      <c r="W14" s="77" t="str">
        <f t="shared" si="71"/>
        <v>North Kingstown</v>
      </c>
      <c r="X14" s="77" t="str">
        <f t="shared" si="71"/>
        <v>North Providence</v>
      </c>
      <c r="Y14" s="77" t="str">
        <f t="shared" si="71"/>
        <v>North Smithfield</v>
      </c>
      <c r="Z14" s="77" t="str">
        <f t="shared" si="71"/>
        <v>Pawtucket</v>
      </c>
      <c r="AA14" s="77" t="str">
        <f t="shared" si="71"/>
        <v>Portsmouth</v>
      </c>
      <c r="AB14" s="77" t="str">
        <f t="shared" si="71"/>
        <v>Providence</v>
      </c>
      <c r="AC14" s="77" t="str">
        <f t="shared" si="71"/>
        <v>Scituate</v>
      </c>
      <c r="AD14" s="77" t="str">
        <f t="shared" si="71"/>
        <v>Smithfield</v>
      </c>
      <c r="AE14" s="77" t="str">
        <f t="shared" si="71"/>
        <v>South Kingstown</v>
      </c>
      <c r="AF14" s="77" t="str">
        <f t="shared" si="71"/>
        <v>Tiverton</v>
      </c>
      <c r="AG14" s="77" t="str">
        <f t="shared" si="71"/>
        <v>Warwick</v>
      </c>
      <c r="AH14" s="77" t="str">
        <f t="shared" si="71"/>
        <v>Westerly</v>
      </c>
      <c r="AI14" s="77" t="str">
        <f t="shared" si="71"/>
        <v>W Warwick</v>
      </c>
      <c r="AJ14" s="77" t="str">
        <f t="shared" si="71"/>
        <v>Woonsocket</v>
      </c>
      <c r="AK14" s="77" t="str">
        <f t="shared" ref="AK14:BG14" si="72">VLOOKUP(AK11,num,15)</f>
        <v>Davies</v>
      </c>
      <c r="AL14" s="77" t="str">
        <f t="shared" si="72"/>
        <v>Deaf</v>
      </c>
      <c r="AM14" s="77" t="str">
        <f t="shared" si="72"/>
        <v>Metropolitan C&amp;TC</v>
      </c>
      <c r="AN14" s="77" t="str">
        <f t="shared" si="72"/>
        <v>Highlander</v>
      </c>
      <c r="AO14" s="77" t="str">
        <f t="shared" si="72"/>
        <v>New England Laborers</v>
      </c>
      <c r="AP14" s="77" t="str">
        <f t="shared" si="72"/>
        <v>Cuffee</v>
      </c>
      <c r="AQ14" s="77" t="str">
        <f t="shared" si="72"/>
        <v>Kingston Hill</v>
      </c>
      <c r="AR14" s="77" t="str">
        <f t="shared" si="72"/>
        <v>International</v>
      </c>
      <c r="AS14" s="77" t="str">
        <f t="shared" si="72"/>
        <v>Blackstone</v>
      </c>
      <c r="AT14" s="77" t="str">
        <f t="shared" si="72"/>
        <v>Compass</v>
      </c>
      <c r="AU14" s="77" t="str">
        <f t="shared" si="72"/>
        <v>Times 2</v>
      </c>
      <c r="AV14" s="77" t="str">
        <f t="shared" si="72"/>
        <v>ACES</v>
      </c>
      <c r="AW14" s="77" t="str">
        <f t="shared" si="72"/>
        <v>Beacon</v>
      </c>
      <c r="AX14" s="77" t="str">
        <f t="shared" si="72"/>
        <v>Learning Community</v>
      </c>
      <c r="AY14" s="77" t="str">
        <f t="shared" si="72"/>
        <v>Segue</v>
      </c>
      <c r="AZ14" s="77" t="str">
        <f t="shared" si="72"/>
        <v>RIMA-BV</v>
      </c>
      <c r="BA14" s="77" t="str">
        <f t="shared" ref="BA14:BB14" si="73">VLOOKUP(BA11,num,15)</f>
        <v>Greene</v>
      </c>
      <c r="BB14" s="77" t="str">
        <f t="shared" si="73"/>
        <v>Trinity</v>
      </c>
      <c r="BC14" s="77" t="str">
        <f t="shared" ref="BC14" si="74">VLOOKUP(BC11,num,15)</f>
        <v>RINI</v>
      </c>
      <c r="BD14" s="77" t="str">
        <f t="shared" si="72"/>
        <v>Bristol-Warren</v>
      </c>
      <c r="BE14" s="77" t="str">
        <f t="shared" si="72"/>
        <v>Exeter-W. Greenwich</v>
      </c>
      <c r="BF14" s="77" t="str">
        <f t="shared" si="72"/>
        <v>Chariho</v>
      </c>
      <c r="BG14" s="77" t="str">
        <f t="shared" si="72"/>
        <v>Foster-Glocester</v>
      </c>
      <c r="BH14" s="78"/>
    </row>
    <row r="15" spans="1:84" ht="12" customHeight="1">
      <c r="A15" s="222">
        <v>0</v>
      </c>
      <c r="B15" s="232" t="s">
        <v>583</v>
      </c>
      <c r="C15">
        <f>A15*1</f>
        <v>0</v>
      </c>
      <c r="E15" s="19">
        <f>ALL!E15/E$12</f>
        <v>3.2672383197740311</v>
      </c>
      <c r="F15" s="19">
        <f>ALL!F15/F$12</f>
        <v>168.75057274794955</v>
      </c>
      <c r="G15" s="19">
        <f>ALL!G15/G$12</f>
        <v>232.03909629495939</v>
      </c>
      <c r="H15" s="19">
        <f>ALL!H15/H$12</f>
        <v>17.091504181775203</v>
      </c>
      <c r="I15" s="19">
        <f>ALL!I15/I$12</f>
        <v>81.824783542770547</v>
      </c>
      <c r="J15" s="19">
        <f>ALL!J15/J$12</f>
        <v>3.617634075265685</v>
      </c>
      <c r="K15" s="19">
        <f>ALL!K15/K$12</f>
        <v>1.8761493112499816</v>
      </c>
      <c r="L15" s="19">
        <f>ALL!L15/L$12</f>
        <v>47.091448686760941</v>
      </c>
      <c r="M15" s="19">
        <f>ALL!M15/M$12</f>
        <v>9.3491124012323699</v>
      </c>
      <c r="N15" s="19">
        <f>ALL!N15/N$12</f>
        <v>15.307823735603407</v>
      </c>
      <c r="O15" s="19">
        <f>ALL!O15/O$12</f>
        <v>4.9726306128536351</v>
      </c>
      <c r="P15" s="19">
        <f>ALL!P15/P$12</f>
        <v>22.56581796162261</v>
      </c>
      <c r="Q15" s="19">
        <f>ALL!Q15/Q$12</f>
        <v>6.1005023914307426</v>
      </c>
      <c r="R15" s="19">
        <f>ALL!R15/R$12</f>
        <v>7.6394497899444378</v>
      </c>
      <c r="S15" s="19">
        <f>ALL!S15/S$12</f>
        <v>164.96923219957796</v>
      </c>
      <c r="T15" s="19">
        <f>ALL!T15/T$12</f>
        <v>86.766158892171433</v>
      </c>
      <c r="U15" s="19">
        <f>ALL!U15/U$12</f>
        <v>10.943186873100977</v>
      </c>
      <c r="V15" s="19">
        <f>ALL!V15/V$12</f>
        <v>1020.8085902691142</v>
      </c>
      <c r="W15" s="19">
        <f>ALL!W15/W$12</f>
        <v>138.54498664515901</v>
      </c>
      <c r="X15" s="19">
        <f>ALL!X15/X$12</f>
        <v>19.889819456013154</v>
      </c>
      <c r="Y15" s="19">
        <f>ALL!Y15/Y$12</f>
        <v>4.9884502027881741</v>
      </c>
      <c r="Z15" s="19">
        <f>ALL!Z15/Z$12</f>
        <v>23.710631020207977</v>
      </c>
      <c r="AA15" s="19">
        <f>ALL!AA15/AA$12</f>
        <v>395.28457398266391</v>
      </c>
      <c r="AB15" s="19">
        <f>ALL!AB15/AB$12</f>
        <v>57.338243248045863</v>
      </c>
      <c r="AC15" s="19">
        <f>ALL!AC15/AC$12</f>
        <v>296.72283977048909</v>
      </c>
      <c r="AD15" s="19">
        <f>ALL!AD15/AD$12</f>
        <v>90.123393834186885</v>
      </c>
      <c r="AE15" s="19">
        <f>ALL!AE15/AE$12</f>
        <v>184.03015591723207</v>
      </c>
      <c r="AF15" s="19">
        <f>ALL!AF15/AF$12</f>
        <v>12.104046154116531</v>
      </c>
      <c r="AG15" s="19">
        <f>ALL!AG15/AG$12</f>
        <v>62.47102112532346</v>
      </c>
      <c r="AH15" s="19">
        <f>ALL!AH15/AH$12</f>
        <v>7.5680221792691285</v>
      </c>
      <c r="AI15" s="19">
        <f>ALL!AI15/AI$12</f>
        <v>28.322383003101471</v>
      </c>
      <c r="AJ15" s="19">
        <f>ALL!AJ15/AJ$12</f>
        <v>75.387072660103357</v>
      </c>
      <c r="AK15" s="19">
        <f>ALL!AK15/AK$12</f>
        <v>5.6710502859180227</v>
      </c>
      <c r="AL15" s="19">
        <f>ALL!AL15/AL$12</f>
        <v>1491.5383504261158</v>
      </c>
      <c r="AM15" s="19">
        <f>ALL!AM15/AM$12</f>
        <v>276.65610656753404</v>
      </c>
      <c r="AN15" s="19">
        <f>ALL!AN15/AN$12</f>
        <v>587.38359600067781</v>
      </c>
      <c r="AO15" s="19">
        <f>ALL!AO15/AO$12</f>
        <v>14.281886098790835</v>
      </c>
      <c r="AP15" s="19">
        <f>ALL!AP15/AP$12</f>
        <v>11.533959887607791</v>
      </c>
      <c r="AQ15" s="19">
        <f>ALL!AQ15/AQ$12</f>
        <v>62.306664954217169</v>
      </c>
      <c r="AR15" s="19">
        <f>ALL!AR15/AR$12</f>
        <v>1.0867970868653103</v>
      </c>
      <c r="AS15" s="19">
        <f>ALL!AS15/AS$12</f>
        <v>0.90961375469185124</v>
      </c>
      <c r="AT15" s="19">
        <f>ALL!AT15/AT$12</f>
        <v>168.51893939393941</v>
      </c>
      <c r="AU15" s="19">
        <f>ALL!AU15/AU$12</f>
        <v>12.824213899152193</v>
      </c>
      <c r="AV15" s="19">
        <f>ALL!AV15/AV$12</f>
        <v>0</v>
      </c>
      <c r="AW15" s="19">
        <f>ALL!AW15/AW$12</f>
        <v>19.93902985074627</v>
      </c>
      <c r="AX15" s="19">
        <f>ALL!AX15/AX$12</f>
        <v>34.492478393346488</v>
      </c>
      <c r="AY15" s="19">
        <f>ALL!AY15/AY$12</f>
        <v>1.2606778726922017</v>
      </c>
      <c r="AZ15" s="19">
        <f>ALL!AZ15/AZ$12</f>
        <v>79.10248560811722</v>
      </c>
      <c r="BA15" s="91">
        <f>ALL!BA15/BA$12</f>
        <v>41.201022418159646</v>
      </c>
      <c r="BB15" s="91">
        <f>ALL!BB15/BB$12</f>
        <v>24.362116240918677</v>
      </c>
      <c r="BC15" s="91">
        <f>ALL!BC15/BC$12</f>
        <v>117.29214294929686</v>
      </c>
      <c r="BD15" s="19">
        <f>ALL!BD15/BD$12</f>
        <v>35.654382180846703</v>
      </c>
      <c r="BE15" s="19">
        <f>ALL!BE15/BE$12</f>
        <v>30.499115659202022</v>
      </c>
      <c r="BF15" s="19">
        <f>ALL!BF15/BF$12</f>
        <v>60.032587331857464</v>
      </c>
      <c r="BG15" s="19">
        <f>ALL!BG15/BG$12</f>
        <v>20.129670120647798</v>
      </c>
      <c r="BH15" s="19">
        <f t="shared" ref="BH15:BH38" si="75">SUM(E15:BG15)</f>
        <v>6398.1434584671988</v>
      </c>
      <c r="BJ15" s="208">
        <f t="array" ref="BJ15">ROUND(MIN(IF($E$4:$BG$4=BJ$4,$E15:$BG15)),1)</f>
        <v>0</v>
      </c>
      <c r="BK15" s="208">
        <f t="array" ref="BK15">ROUND(MAX(IF($E$4:$BG$4=BK$4,$E15:$BG15)),1)</f>
        <v>587.4</v>
      </c>
      <c r="BL15" s="208">
        <f t="array" ref="BL15">ROUND(AVERAGE(IF($E$4:$BG$4=BL$4,$E15:$BG15)),1)</f>
        <v>73.5</v>
      </c>
      <c r="BM15" s="208">
        <f t="array" ref="BM15">ROUND(MIN(IF($E$4:$BG$4=BM$4,$E15:$BG15)),1)</f>
        <v>20.100000000000001</v>
      </c>
      <c r="BN15" s="208">
        <f t="array" ref="BN15">ROUND(MAX(IF($E$4:$BG$4=BN$4,$E15:$BG15)),1)</f>
        <v>60</v>
      </c>
      <c r="BO15" s="208">
        <f t="array" ref="BO15">ROUND(AVERAGE(IF($E$4:$BG$4=BO$4,$E15:$BG15)),1)</f>
        <v>36.6</v>
      </c>
      <c r="BP15" s="208">
        <f t="array" ref="BP15">ROUND(MIN(IF($E$4:$BG$4=BP$4,$E15:$BG15)),1)</f>
        <v>5.7</v>
      </c>
      <c r="BQ15" s="208">
        <f t="array" ref="BQ15">ROUND(MAX(IF($E$4:$BG$4=BQ$4,$E15:$BG15)),1)</f>
        <v>1491.5</v>
      </c>
      <c r="BR15" s="208">
        <f t="array" ref="BR15">ROUND(AVERAGE(IF($E$4:$BG$4=BR$4,$E15:$BG15)),1)</f>
        <v>591.29999999999995</v>
      </c>
      <c r="BS15" s="208">
        <f t="array" ref="BS15">ROUND(MIN(IF($E$4:$BG$4=BS$4,$E15:$BG15)),1)</f>
        <v>1.9</v>
      </c>
      <c r="BT15" s="208">
        <f t="array" ref="BT15">ROUND(MAX(IF($E$4:$BG$4=BT$4,$E15:$BG15)),1)</f>
        <v>1020.8</v>
      </c>
      <c r="BU15" s="208">
        <f t="array" ref="BU15">ROUND(AVERAGE(IF($E$4:$BG$4=BU$4,$E15:$BG15)),1)</f>
        <v>125.7</v>
      </c>
      <c r="BV15" s="208">
        <f t="array" ref="BV15">ROUND(MIN(IF($E$4:$BG$4=BV$4,$E15:$BG15)),1)</f>
        <v>23.7</v>
      </c>
      <c r="BW15" s="208">
        <f t="array" ref="BW15">ROUND(MAX(IF($E$4:$BG$4=BW$4,$E15:$BG15)),1)</f>
        <v>232</v>
      </c>
      <c r="BX15" s="208">
        <f t="array" ref="BX15">ROUND(AVERAGE(IF($E$4:$BG$4=BX$4,$E15:$BG15)),1)</f>
        <v>97.1</v>
      </c>
      <c r="BY15" s="208">
        <f t="array" ref="BY15">ROUND(MIN(IF($E$4:$BG$4=BY$4,$E15:$BG15)),1)</f>
        <v>10.9</v>
      </c>
      <c r="BZ15" s="208">
        <f t="array" ref="BZ15">ROUND(MAX(IF($E$4:$BG$4=BZ$4,$E15:$BG15)),1)</f>
        <v>81.8</v>
      </c>
      <c r="CA15" s="208">
        <f t="array" ref="CA15">ROUND(AVERAGE(IF($E$4:$BG$4=CA$4,$E15:$BG15)),1)</f>
        <v>39</v>
      </c>
      <c r="CB15" s="233">
        <f>ROUND(MIN($E15:$BG15),1)</f>
        <v>0</v>
      </c>
      <c r="CC15" s="233">
        <f>ROUND(MAX($E15:$BG15),1)</f>
        <v>1491.5</v>
      </c>
      <c r="CD15" s="233">
        <f>ROUND(AVERAGE($E15:$BG15),1)</f>
        <v>116.3</v>
      </c>
    </row>
    <row r="16" spans="1:84" ht="12" customHeight="1">
      <c r="A16" s="222">
        <v>1</v>
      </c>
      <c r="B16" s="232" t="s">
        <v>584</v>
      </c>
      <c r="C16">
        <f t="shared" ref="C16:C38" si="76">A16*1</f>
        <v>1</v>
      </c>
      <c r="E16" s="19">
        <f>ALL!E16/E$12</f>
        <v>385.56939224204297</v>
      </c>
      <c r="F16" s="19">
        <f>ALL!F16/F$12</f>
        <v>168.71544696395338</v>
      </c>
      <c r="G16" s="19">
        <f>ALL!G16/G$12</f>
        <v>1664.8361321002462</v>
      </c>
      <c r="H16" s="19">
        <f>ALL!H16/H$12</f>
        <v>358.28736616056193</v>
      </c>
      <c r="I16" s="19">
        <f>ALL!I16/I$12</f>
        <v>530.4651380491182</v>
      </c>
      <c r="J16" s="19">
        <f>ALL!J16/J$12</f>
        <v>842.6775020207856</v>
      </c>
      <c r="K16" s="19">
        <f>ALL!K16/K$12</f>
        <v>277.81872606348645</v>
      </c>
      <c r="L16" s="19">
        <f>ALL!L16/L$12</f>
        <v>455.91007875531739</v>
      </c>
      <c r="M16" s="19">
        <f>ALL!M16/M$12</f>
        <v>528.14775847253384</v>
      </c>
      <c r="N16" s="19">
        <f>ALL!N16/N$12</f>
        <v>562.70237155733594</v>
      </c>
      <c r="O16" s="19">
        <f>ALL!O16/O$12</f>
        <v>910.91112452102868</v>
      </c>
      <c r="P16" s="19">
        <f>ALL!P16/P$12</f>
        <v>1512.8620379203771</v>
      </c>
      <c r="Q16" s="19">
        <f>ALL!Q16/Q$12</f>
        <v>392.20135930026771</v>
      </c>
      <c r="R16" s="19">
        <f>ALL!R16/R$12</f>
        <v>1330.617936034693</v>
      </c>
      <c r="S16" s="19">
        <f>ALL!S16/S$12</f>
        <v>800.95087305949187</v>
      </c>
      <c r="T16" s="19">
        <f>ALL!T16/T$12</f>
        <v>508.66357936615998</v>
      </c>
      <c r="U16" s="19">
        <f>ALL!U16/U$12</f>
        <v>1427.1753858040333</v>
      </c>
      <c r="V16" s="19">
        <f>ALL!V16/V$12</f>
        <v>3384.8498485118521</v>
      </c>
      <c r="W16" s="19">
        <f>ALL!W16/W$12</f>
        <v>341.8535417644303</v>
      </c>
      <c r="X16" s="19">
        <f>ALL!X16/X$12</f>
        <v>578.3857250675469</v>
      </c>
      <c r="Y16" s="19">
        <f>ALL!Y16/Y$12</f>
        <v>828.20892333172492</v>
      </c>
      <c r="Z16" s="19">
        <f>ALL!Z16/Z$12</f>
        <v>534.18019470410002</v>
      </c>
      <c r="AA16" s="19">
        <f>ALL!AA16/AA$12</f>
        <v>850.79986359380962</v>
      </c>
      <c r="AB16" s="19">
        <f>ALL!AB16/AB$12</f>
        <v>1337.4538966814773</v>
      </c>
      <c r="AC16" s="19">
        <f>ALL!AC16/AC$12</f>
        <v>668.98961615364283</v>
      </c>
      <c r="AD16" s="19">
        <f>ALL!AD16/AD$12</f>
        <v>451.1521057442506</v>
      </c>
      <c r="AE16" s="19">
        <f>ALL!AE16/AE$12</f>
        <v>795.22435106525211</v>
      </c>
      <c r="AF16" s="19">
        <f>ALL!AF16/AF$12</f>
        <v>800.60674833001303</v>
      </c>
      <c r="AG16" s="19">
        <f>ALL!AG16/AG$12</f>
        <v>352.43581832323702</v>
      </c>
      <c r="AH16" s="19">
        <f>ALL!AH16/AH$12</f>
        <v>3116.4357159849542</v>
      </c>
      <c r="AI16" s="19">
        <f>ALL!AI16/AI$12</f>
        <v>903.56533355721922</v>
      </c>
      <c r="AJ16" s="19">
        <f>ALL!AJ16/AJ$12</f>
        <v>632.89348901759604</v>
      </c>
      <c r="AK16" s="19">
        <f>ALL!AK16/AK$12</f>
        <v>254.94413285246083</v>
      </c>
      <c r="AL16" s="19">
        <f>ALL!AL16/AL$12</f>
        <v>6241.6099956666212</v>
      </c>
      <c r="AM16" s="19">
        <f>ALL!AM16/AM$12</f>
        <v>12.112983890954151</v>
      </c>
      <c r="AN16" s="19">
        <f>ALL!AN16/AN$12</f>
        <v>1807.5602779189969</v>
      </c>
      <c r="AO16" s="19">
        <f>ALL!AO16/AO$12</f>
        <v>35.881157562777211</v>
      </c>
      <c r="AP16" s="19">
        <f>ALL!AP16/AP$12</f>
        <v>1003.8659690598453</v>
      </c>
      <c r="AQ16" s="19">
        <f>ALL!AQ16/AQ$12</f>
        <v>1143.1501707412895</v>
      </c>
      <c r="AR16" s="19">
        <f>ALL!AR16/AR$12</f>
        <v>392.39158806774572</v>
      </c>
      <c r="AS16" s="19">
        <f>ALL!AS16/AS$12</f>
        <v>1137.337328974452</v>
      </c>
      <c r="AT16" s="19">
        <f>ALL!AT16/AT$12</f>
        <v>1727.5789244908099</v>
      </c>
      <c r="AU16" s="19">
        <f>ALL!AU16/AU$12</f>
        <v>827.79997547028063</v>
      </c>
      <c r="AV16" s="19">
        <f>ALL!AV16/AV$12</f>
        <v>674.63149036650032</v>
      </c>
      <c r="AW16" s="19">
        <f>ALL!AW16/AW$12</f>
        <v>445.53550746268667</v>
      </c>
      <c r="AX16" s="19">
        <f>ALL!AX16/AX$12</f>
        <v>1985.2356706206992</v>
      </c>
      <c r="AY16" s="19">
        <f>ALL!AY16/AY$12</f>
        <v>1477.1267831358502</v>
      </c>
      <c r="AZ16" s="19">
        <f>ALL!AZ16/AZ$12</f>
        <v>832.4213596719228</v>
      </c>
      <c r="BA16" s="91">
        <f>ALL!BA16/BA$12</f>
        <v>948.69446580996168</v>
      </c>
      <c r="BB16" s="91">
        <f>ALL!BB16/BB$12</f>
        <v>1084.403630185142</v>
      </c>
      <c r="BC16" s="91">
        <f>ALL!BC16/BC$12</f>
        <v>2911.5720294155594</v>
      </c>
      <c r="BD16" s="19">
        <f>ALL!BD16/BD$12</f>
        <v>727.01320276006743</v>
      </c>
      <c r="BE16" s="19">
        <f>ALL!BE16/BE$12</f>
        <v>1097.83291468469</v>
      </c>
      <c r="BF16" s="19">
        <f>ALL!BF16/BF$12</f>
        <v>415.82293534410354</v>
      </c>
      <c r="BG16" s="19">
        <f>ALL!BG16/BG$12</f>
        <v>734.96421597043582</v>
      </c>
      <c r="BH16" s="19">
        <f t="shared" si="75"/>
        <v>56155.03409034638</v>
      </c>
      <c r="BJ16" s="208">
        <f t="array" ref="BJ16">ROUND(MIN(IF($E$4:$BG$4=BJ$4,$E16:$BG16)),1)</f>
        <v>35.9</v>
      </c>
      <c r="BK16" s="208">
        <f t="array" ref="BK16">ROUND(MAX(IF($E$4:$BG$4=BK$4,$E16:$BG16)),1)</f>
        <v>2911.6</v>
      </c>
      <c r="BL16" s="208">
        <f t="array" ref="BL16">ROUND(AVERAGE(IF($E$4:$BG$4=BL$4,$E16:$BG16)),1)</f>
        <v>1152.2</v>
      </c>
      <c r="BM16" s="208">
        <f t="array" ref="BM16">ROUND(MIN(IF($E$4:$BG$4=BM$4,$E16:$BG16)),1)</f>
        <v>415.8</v>
      </c>
      <c r="BN16" s="208">
        <f t="array" ref="BN16">ROUND(MAX(IF($E$4:$BG$4=BN$4,$E16:$BG16)),1)</f>
        <v>1097.8</v>
      </c>
      <c r="BO16" s="208">
        <f t="array" ref="BO16">ROUND(AVERAGE(IF($E$4:$BG$4=BO$4,$E16:$BG16)),1)</f>
        <v>743.9</v>
      </c>
      <c r="BP16" s="208">
        <f t="array" ref="BP16">ROUND(MIN(IF($E$4:$BG$4=BP$4,$E16:$BG16)),1)</f>
        <v>12.1</v>
      </c>
      <c r="BQ16" s="208">
        <f t="array" ref="BQ16">ROUND(MAX(IF($E$4:$BG$4=BQ$4,$E16:$BG16)),1)</f>
        <v>6241.6</v>
      </c>
      <c r="BR16" s="208">
        <f t="array" ref="BR16">ROUND(AVERAGE(IF($E$4:$BG$4=BR$4,$E16:$BG16)),1)</f>
        <v>2169.6</v>
      </c>
      <c r="BS16" s="208">
        <f t="array" ref="BS16">ROUND(MIN(IF($E$4:$BG$4=BS$4,$E16:$BG16)),1)</f>
        <v>168.7</v>
      </c>
      <c r="BT16" s="208">
        <f t="array" ref="BT16">ROUND(MAX(IF($E$4:$BG$4=BT$4,$E16:$BG16)),1)</f>
        <v>3384.8</v>
      </c>
      <c r="BU16" s="208">
        <f t="array" ref="BU16">ROUND(AVERAGE(IF($E$4:$BG$4=BU$4,$E16:$BG16)),1)</f>
        <v>871.7</v>
      </c>
      <c r="BV16" s="208">
        <f t="array" ref="BV16">ROUND(MIN(IF($E$4:$BG$4=BV$4,$E16:$BG16)),1)</f>
        <v>534.20000000000005</v>
      </c>
      <c r="BW16" s="208">
        <f t="array" ref="BW16">ROUND(MAX(IF($E$4:$BG$4=BW$4,$E16:$BG16)),1)</f>
        <v>1664.8</v>
      </c>
      <c r="BX16" s="208">
        <f t="array" ref="BX16">ROUND(AVERAGE(IF($E$4:$BG$4=BX$4,$E16:$BG16)),1)</f>
        <v>1042.3</v>
      </c>
      <c r="BY16" s="208">
        <f t="array" ref="BY16">ROUND(MIN(IF($E$4:$BG$4=BY$4,$E16:$BG16)),1)</f>
        <v>352.4</v>
      </c>
      <c r="BZ16" s="208">
        <f t="array" ref="BZ16">ROUND(MAX(IF($E$4:$BG$4=BZ$4,$E16:$BG16)),1)</f>
        <v>1512.9</v>
      </c>
      <c r="CA16" s="208">
        <f t="array" ref="CA16">ROUND(AVERAGE(IF($E$4:$BG$4=CA$4,$E16:$BG16)),1)</f>
        <v>823</v>
      </c>
      <c r="CB16" s="233">
        <f t="shared" ref="CB16:CB39" si="77">ROUND(MIN($E16:$BG16),1)</f>
        <v>12.1</v>
      </c>
      <c r="CC16" s="233">
        <f t="shared" ref="CC16:CC39" si="78">ROUND(MAX($E16:$BG16),1)</f>
        <v>6241.6</v>
      </c>
      <c r="CD16" s="233">
        <f t="shared" ref="CD16:CD39" si="79">ROUND(AVERAGE($E16:$BG16),1)</f>
        <v>1021</v>
      </c>
    </row>
    <row r="17" spans="1:82" ht="12" customHeight="1">
      <c r="A17" s="222">
        <v>2</v>
      </c>
      <c r="B17" s="232" t="s">
        <v>585</v>
      </c>
      <c r="C17">
        <f t="shared" si="76"/>
        <v>2</v>
      </c>
      <c r="E17" s="19">
        <f>ALL!E17/E$12</f>
        <v>431.35710683282798</v>
      </c>
      <c r="F17" s="19">
        <f>ALL!F17/F$12</f>
        <v>169.13574057481566</v>
      </c>
      <c r="G17" s="19">
        <f>ALL!G17/G$12</f>
        <v>1411.7653214445411</v>
      </c>
      <c r="H17" s="19">
        <f>ALL!H17/H$12</f>
        <v>852.4955084264152</v>
      </c>
      <c r="I17" s="19">
        <f>ALL!I17/I$12</f>
        <v>922.94809712038375</v>
      </c>
      <c r="J17" s="19">
        <f>ALL!J17/J$12</f>
        <v>511.27017703373542</v>
      </c>
      <c r="K17" s="19">
        <f>ALL!K17/K$12</f>
        <v>632.49574031661928</v>
      </c>
      <c r="L17" s="19">
        <f>ALL!L17/L$12</f>
        <v>828.66424966502314</v>
      </c>
      <c r="M17" s="19">
        <f>ALL!M17/M$12</f>
        <v>983.66489635948278</v>
      </c>
      <c r="N17" s="19">
        <f>ALL!N17/N$12</f>
        <v>116.07715973960943</v>
      </c>
      <c r="O17" s="19">
        <f>ALL!O17/O$12</f>
        <v>1036.2178568478537</v>
      </c>
      <c r="P17" s="19">
        <f>ALL!P17/P$12</f>
        <v>1299.5875613392668</v>
      </c>
      <c r="Q17" s="19">
        <f>ALL!Q17/Q$12</f>
        <v>436.21673616174292</v>
      </c>
      <c r="R17" s="19">
        <f>ALL!R17/R$12</f>
        <v>633.59862447486103</v>
      </c>
      <c r="S17" s="19">
        <f>ALL!S17/S$12</f>
        <v>689.88783553976475</v>
      </c>
      <c r="T17" s="19">
        <f>ALL!T17/T$12</f>
        <v>966.78134594776998</v>
      </c>
      <c r="U17" s="19">
        <f>ALL!U17/U$12</f>
        <v>1243.5565979983066</v>
      </c>
      <c r="V17" s="19">
        <f>ALL!V17/V$12</f>
        <v>4766.057030832294</v>
      </c>
      <c r="W17" s="19">
        <f>ALL!W17/W$12</f>
        <v>409.70024549664879</v>
      </c>
      <c r="X17" s="19">
        <f>ALL!X17/X$12</f>
        <v>779.83907721777359</v>
      </c>
      <c r="Y17" s="19">
        <f>ALL!Y17/Y$12</f>
        <v>851.21725003586266</v>
      </c>
      <c r="Z17" s="19">
        <f>ALL!Z17/Z$12</f>
        <v>836.70986443825825</v>
      </c>
      <c r="AA17" s="19">
        <f>ALL!AA17/AA$12</f>
        <v>191.4700297798735</v>
      </c>
      <c r="AB17" s="19">
        <f>ALL!AB17/AB$12</f>
        <v>458.42888347804393</v>
      </c>
      <c r="AC17" s="19">
        <f>ALL!AC17/AC$12</f>
        <v>587.51351635135586</v>
      </c>
      <c r="AD17" s="19">
        <f>ALL!AD17/AD$12</f>
        <v>521.40545678361241</v>
      </c>
      <c r="AE17" s="19">
        <f>ALL!AE17/AE$12</f>
        <v>446.4739266937537</v>
      </c>
      <c r="AF17" s="19">
        <f>ALL!AF17/AF$12</f>
        <v>419.93182138446372</v>
      </c>
      <c r="AG17" s="19">
        <f>ALL!AG17/AG$12</f>
        <v>523.65610264838119</v>
      </c>
      <c r="AH17" s="19">
        <f>ALL!AH17/AH$12</f>
        <v>2771.5806899652957</v>
      </c>
      <c r="AI17" s="19">
        <f>ALL!AI17/AI$12</f>
        <v>459.59766500069134</v>
      </c>
      <c r="AJ17" s="19">
        <f>ALL!AJ17/AJ$12</f>
        <v>451.92720426758336</v>
      </c>
      <c r="AK17" s="19">
        <f>ALL!AK17/AK$12</f>
        <v>1180.3691359379072</v>
      </c>
      <c r="AL17" s="19">
        <f>ALL!AL17/AL$12</f>
        <v>7138.4123934710369</v>
      </c>
      <c r="AM17" s="19">
        <f>ALL!AM17/AM$12</f>
        <v>135.8141033811294</v>
      </c>
      <c r="AN17" s="19">
        <f>ALL!AN17/AN$12</f>
        <v>2229.9597695305879</v>
      </c>
      <c r="AO17" s="19">
        <f>ALL!AO17/AO$12</f>
        <v>3.0355667234430075</v>
      </c>
      <c r="AP17" s="19">
        <f>ALL!AP17/AP$12</f>
        <v>532.77644285114491</v>
      </c>
      <c r="AQ17" s="19">
        <f>ALL!AQ17/AQ$12</f>
        <v>991.14296485449245</v>
      </c>
      <c r="AR17" s="19">
        <f>ALL!AR17/AR$12</f>
        <v>562.76753935631325</v>
      </c>
      <c r="AS17" s="19">
        <f>ALL!AS17/AS$12</f>
        <v>1611.5793679622225</v>
      </c>
      <c r="AT17" s="19">
        <f>ALL!AT17/AT$12</f>
        <v>698.18349478390473</v>
      </c>
      <c r="AU17" s="19">
        <f>ALL!AU17/AU$12</f>
        <v>728.00392475508602</v>
      </c>
      <c r="AV17" s="19">
        <f>ALL!AV17/AV$12</f>
        <v>631.95563314828337</v>
      </c>
      <c r="AW17" s="19">
        <f>ALL!AW17/AW$12</f>
        <v>547.70140298507454</v>
      </c>
      <c r="AX17" s="19">
        <f>ALL!AX17/AX$12</f>
        <v>432.99574574095004</v>
      </c>
      <c r="AY17" s="19">
        <f>ALL!AY17/AY$12</f>
        <v>542.38718985946548</v>
      </c>
      <c r="AZ17" s="19">
        <f>ALL!AZ17/AZ$12</f>
        <v>678.66660890660194</v>
      </c>
      <c r="BA17" s="91">
        <f>ALL!BA17/BA$12</f>
        <v>1046.053428383829</v>
      </c>
      <c r="BB17" s="91">
        <f>ALL!BB17/BB$12</f>
        <v>1077.9046051089756</v>
      </c>
      <c r="BC17" s="91">
        <f>ALL!BC17/BC$12</f>
        <v>873.3396723003483</v>
      </c>
      <c r="BD17" s="19">
        <f>ALL!BD17/BD$12</f>
        <v>574.69624571812574</v>
      </c>
      <c r="BE17" s="19">
        <f>ALL!BE17/BE$12</f>
        <v>1279.3097363522802</v>
      </c>
      <c r="BF17" s="19">
        <f>ALL!BF17/BF$12</f>
        <v>435.19308797848993</v>
      </c>
      <c r="BG17" s="19">
        <f>ALL!BG17/BG$12</f>
        <v>1203.8982745190392</v>
      </c>
      <c r="BH17" s="19">
        <f t="shared" si="75"/>
        <v>52777.375654805626</v>
      </c>
      <c r="BJ17" s="208">
        <f t="array" ref="BJ17">ROUND(MIN(IF($E$4:$BG$4=BJ$4,$E17:$BG17)),1)</f>
        <v>3</v>
      </c>
      <c r="BK17" s="208">
        <f t="array" ref="BK17">ROUND(MAX(IF($E$4:$BG$4=BK$4,$E17:$BG17)),1)</f>
        <v>2230</v>
      </c>
      <c r="BL17" s="208">
        <f t="array" ref="BL17">ROUND(AVERAGE(IF($E$4:$BG$4=BL$4,$E17:$BG17)),1)</f>
        <v>824.3</v>
      </c>
      <c r="BM17" s="208">
        <f t="array" ref="BM17">ROUND(MIN(IF($E$4:$BG$4=BM$4,$E17:$BG17)),1)</f>
        <v>435.2</v>
      </c>
      <c r="BN17" s="208">
        <f t="array" ref="BN17">ROUND(MAX(IF($E$4:$BG$4=BN$4,$E17:$BG17)),1)</f>
        <v>1279.3</v>
      </c>
      <c r="BO17" s="208">
        <f t="array" ref="BO17">ROUND(AVERAGE(IF($E$4:$BG$4=BO$4,$E17:$BG17)),1)</f>
        <v>873.3</v>
      </c>
      <c r="BP17" s="208">
        <f t="array" ref="BP17">ROUND(MIN(IF($E$4:$BG$4=BP$4,$E17:$BG17)),1)</f>
        <v>135.80000000000001</v>
      </c>
      <c r="BQ17" s="208">
        <f t="array" ref="BQ17">ROUND(MAX(IF($E$4:$BG$4=BQ$4,$E17:$BG17)),1)</f>
        <v>7138.4</v>
      </c>
      <c r="BR17" s="208">
        <f t="array" ref="BR17">ROUND(AVERAGE(IF($E$4:$BG$4=BR$4,$E17:$BG17)),1)</f>
        <v>2818.2</v>
      </c>
      <c r="BS17" s="208">
        <f t="array" ref="BS17">ROUND(MIN(IF($E$4:$BG$4=BS$4,$E17:$BG17)),1)</f>
        <v>116.1</v>
      </c>
      <c r="BT17" s="208">
        <f t="array" ref="BT17">ROUND(MAX(IF($E$4:$BG$4=BT$4,$E17:$BG17)),1)</f>
        <v>4766.1000000000004</v>
      </c>
      <c r="BU17" s="208">
        <f t="array" ref="BU17">ROUND(AVERAGE(IF($E$4:$BG$4=BU$4,$E17:$BG17)),1)</f>
        <v>877.4</v>
      </c>
      <c r="BV17" s="208">
        <f t="array" ref="BV17">ROUND(MIN(IF($E$4:$BG$4=BV$4,$E17:$BG17)),1)</f>
        <v>451.9</v>
      </c>
      <c r="BW17" s="208">
        <f t="array" ref="BW17">ROUND(MAX(IF($E$4:$BG$4=BW$4,$E17:$BG17)),1)</f>
        <v>1411.8</v>
      </c>
      <c r="BX17" s="208">
        <f t="array" ref="BX17">ROUND(AVERAGE(IF($E$4:$BG$4=BX$4,$E17:$BG17)),1)</f>
        <v>789.7</v>
      </c>
      <c r="BY17" s="208">
        <f t="array" ref="BY17">ROUND(MIN(IF($E$4:$BG$4=BY$4,$E17:$BG17)),1)</f>
        <v>459.6</v>
      </c>
      <c r="BZ17" s="208">
        <f t="array" ref="BZ17">ROUND(MAX(IF($E$4:$BG$4=BZ$4,$E17:$BG17)),1)</f>
        <v>1299.5999999999999</v>
      </c>
      <c r="CA17" s="208">
        <f t="array" ref="CA17">ROUND(AVERAGE(IF($E$4:$BG$4=CA$4,$E17:$BG17)),1)</f>
        <v>865.4</v>
      </c>
      <c r="CB17" s="233">
        <f t="shared" si="77"/>
        <v>3</v>
      </c>
      <c r="CC17" s="233">
        <f t="shared" si="78"/>
        <v>7138.4</v>
      </c>
      <c r="CD17" s="233">
        <f t="shared" si="79"/>
        <v>959.6</v>
      </c>
    </row>
    <row r="18" spans="1:82" ht="12" customHeight="1">
      <c r="A18" s="222">
        <v>3</v>
      </c>
      <c r="B18" s="232" t="s">
        <v>586</v>
      </c>
      <c r="C18">
        <f t="shared" si="76"/>
        <v>3</v>
      </c>
      <c r="E18" s="19">
        <f>ALL!E18/E$12</f>
        <v>4956.3206181325268</v>
      </c>
      <c r="F18" s="19">
        <f>ALL!F18/F$12</f>
        <v>5399.8135240195743</v>
      </c>
      <c r="G18" s="19">
        <f>ALL!G18/G$12</f>
        <v>6820.8079743797507</v>
      </c>
      <c r="H18" s="19">
        <f>ALL!H18/H$12</f>
        <v>4880.548518147838</v>
      </c>
      <c r="I18" s="19">
        <f>ALL!I18/I$12</f>
        <v>5268.1953802519301</v>
      </c>
      <c r="J18" s="19">
        <f>ALL!J18/J$12</f>
        <v>4400.5266798369848</v>
      </c>
      <c r="K18" s="19">
        <f>ALL!K18/K$12</f>
        <v>5928.4623810047478</v>
      </c>
      <c r="L18" s="19">
        <f>ALL!L18/L$12</f>
        <v>4403.796664854106</v>
      </c>
      <c r="M18" s="19">
        <f>ALL!M18/M$12</f>
        <v>14914.845912015593</v>
      </c>
      <c r="N18" s="19">
        <f>ALL!N18/N$12</f>
        <v>14790.051076614925</v>
      </c>
      <c r="O18" s="19">
        <f>ALL!O18/O$12</f>
        <v>8625.0759104467325</v>
      </c>
      <c r="P18" s="19">
        <f>ALL!P18/P$12</f>
        <v>5023.6858069933924</v>
      </c>
      <c r="Q18" s="19">
        <f>ALL!Q18/Q$12</f>
        <v>5870.4089101611398</v>
      </c>
      <c r="R18" s="19">
        <f>ALL!R18/R$12</f>
        <v>9629.1220016262396</v>
      </c>
      <c r="S18" s="19">
        <f>ALL!S18/S$12</f>
        <v>4148.3058317337745</v>
      </c>
      <c r="T18" s="19">
        <f>ALL!T18/T$12</f>
        <v>5709.8028903479444</v>
      </c>
      <c r="U18" s="19">
        <f>ALL!U18/U$12</f>
        <v>5409.285456737286</v>
      </c>
      <c r="V18" s="19">
        <f>ALL!V18/V$12</f>
        <v>17823.518000356456</v>
      </c>
      <c r="W18" s="19">
        <f>ALL!W18/W$12</f>
        <v>5076.7367521810147</v>
      </c>
      <c r="X18" s="19">
        <f>ALL!X18/X$12</f>
        <v>4971.3792264159902</v>
      </c>
      <c r="Y18" s="19">
        <f>ALL!Y18/Y$12</f>
        <v>4372.839316779904</v>
      </c>
      <c r="Z18" s="19">
        <f>ALL!Z18/Z$12</f>
        <v>5413.0023122374851</v>
      </c>
      <c r="AA18" s="19">
        <f>ALL!AA18/AA$12</f>
        <v>3055.5946539926131</v>
      </c>
      <c r="AB18" s="19">
        <f>ALL!AB18/AB$12</f>
        <v>6310.1105634525766</v>
      </c>
      <c r="AC18" s="19">
        <f>ALL!AC18/AC$12</f>
        <v>5134.1973816979489</v>
      </c>
      <c r="AD18" s="19">
        <f>ALL!AD18/AD$12</f>
        <v>5509.6921165996409</v>
      </c>
      <c r="AE18" s="19">
        <f>ALL!AE18/AE$12</f>
        <v>5229.9968899070354</v>
      </c>
      <c r="AF18" s="19">
        <f>ALL!AF18/AF$12</f>
        <v>4526.9319316251858</v>
      </c>
      <c r="AG18" s="19">
        <f>ALL!AG18/AG$12</f>
        <v>7502.5206848917142</v>
      </c>
      <c r="AH18" s="19">
        <f>ALL!AH18/AH$12</f>
        <v>4179.4157109442176</v>
      </c>
      <c r="AI18" s="19">
        <f>ALL!AI18/AI$12</f>
        <v>5263.3282116117798</v>
      </c>
      <c r="AJ18" s="19">
        <f>ALL!AJ18/AJ$12</f>
        <v>5043.1433307179996</v>
      </c>
      <c r="AK18" s="19">
        <f>ALL!AK18/AK$12</f>
        <v>0</v>
      </c>
      <c r="AL18" s="19">
        <f>ALL!AL18/AL$12</f>
        <v>30023.033655929514</v>
      </c>
      <c r="AM18" s="19">
        <f>ALL!AM18/AM$12</f>
        <v>0</v>
      </c>
      <c r="AN18" s="19">
        <f>ALL!AN18/AN$12</f>
        <v>8326.5858668022393</v>
      </c>
      <c r="AO18" s="19">
        <f>ALL!AO18/AO$12</f>
        <v>0</v>
      </c>
      <c r="AP18" s="19">
        <f>ALL!AP18/AP$12</f>
        <v>6277.6123114685261</v>
      </c>
      <c r="AQ18" s="19">
        <f>ALL!AQ18/AQ$12</f>
        <v>10957.884488229427</v>
      </c>
      <c r="AR18" s="19">
        <f>ALL!AR18/AR$12</f>
        <v>11351.619426583207</v>
      </c>
      <c r="AS18" s="19">
        <f>ALL!AS18/AS$12</f>
        <v>0</v>
      </c>
      <c r="AT18" s="19">
        <f>ALL!AT18/AT$12</f>
        <v>8283.4505091902611</v>
      </c>
      <c r="AU18" s="19">
        <f>ALL!AU18/AU$12</f>
        <v>5760.6220736811447</v>
      </c>
      <c r="AV18" s="19">
        <f>ALL!AV18/AV$12</f>
        <v>0</v>
      </c>
      <c r="AW18" s="19">
        <f>ALL!AW18/AW$12</f>
        <v>0</v>
      </c>
      <c r="AX18" s="19">
        <f>ALL!AX18/AX$12</f>
        <v>8270.1914224939155</v>
      </c>
      <c r="AY18" s="19">
        <f>ALL!AY18/AY$12</f>
        <v>0</v>
      </c>
      <c r="AZ18" s="19">
        <f>ALL!AZ18/AZ$12</f>
        <v>6781.5519359248337</v>
      </c>
      <c r="BA18" s="91">
        <f>ALL!BA18/BA$12</f>
        <v>0</v>
      </c>
      <c r="BB18" s="91">
        <f>ALL!BB18/BB$12</f>
        <v>0</v>
      </c>
      <c r="BC18" s="91">
        <f>ALL!BC18/BC$12</f>
        <v>0</v>
      </c>
      <c r="BD18" s="19">
        <f>ALL!BD18/BD$12</f>
        <v>5506.8823437628043</v>
      </c>
      <c r="BE18" s="19">
        <f>ALL!BE18/BE$12</f>
        <v>7087.6358938129224</v>
      </c>
      <c r="BF18" s="19">
        <f>ALL!BF18/BF$12</f>
        <v>4903.5856089666377</v>
      </c>
      <c r="BG18" s="19">
        <f>ALL!BG18/BG$12</f>
        <v>0</v>
      </c>
      <c r="BH18" s="19">
        <f t="shared" si="75"/>
        <v>319122.11815756152</v>
      </c>
      <c r="BJ18" s="208">
        <f t="array" ref="BJ18">ROUND(MIN(IF($E$4:$BG$4=BJ$4,$E18:$BG18)),1)</f>
        <v>0</v>
      </c>
      <c r="BK18" s="208">
        <f t="array" ref="BK18">ROUND(MAX(IF($E$4:$BG$4=BK$4,$E18:$BG18)),1)</f>
        <v>11351.6</v>
      </c>
      <c r="BL18" s="208">
        <f t="array" ref="BL18">ROUND(AVERAGE(IF($E$4:$BG$4=BL$4,$E18:$BG18)),1)</f>
        <v>4125.6000000000004</v>
      </c>
      <c r="BM18" s="208">
        <f t="array" ref="BM18">ROUND(MIN(IF($E$4:$BG$4=BM$4,$E18:$BG18)),1)</f>
        <v>0</v>
      </c>
      <c r="BN18" s="208">
        <f t="array" ref="BN18">ROUND(MAX(IF($E$4:$BG$4=BN$4,$E18:$BG18)),1)</f>
        <v>7087.6</v>
      </c>
      <c r="BO18" s="208">
        <f t="array" ref="BO18">ROUND(AVERAGE(IF($E$4:$BG$4=BO$4,$E18:$BG18)),1)</f>
        <v>4374.5</v>
      </c>
      <c r="BP18" s="208">
        <f t="array" ref="BP18">ROUND(MIN(IF($E$4:$BG$4=BP$4,$E18:$BG18)),1)</f>
        <v>0</v>
      </c>
      <c r="BQ18" s="208">
        <f t="array" ref="BQ18">ROUND(MAX(IF($E$4:$BG$4=BQ$4,$E18:$BG18)),1)</f>
        <v>30023</v>
      </c>
      <c r="BR18" s="208">
        <f t="array" ref="BR18">ROUND(AVERAGE(IF($E$4:$BG$4=BR$4,$E18:$BG18)),1)</f>
        <v>10007.700000000001</v>
      </c>
      <c r="BS18" s="208">
        <f t="array" ref="BS18">ROUND(MIN(IF($E$4:$BG$4=BS$4,$E18:$BG18)),1)</f>
        <v>3055.6</v>
      </c>
      <c r="BT18" s="208">
        <f t="array" ref="BT18">ROUND(MAX(IF($E$4:$BG$4=BT$4,$E18:$BG18)),1)</f>
        <v>17823.5</v>
      </c>
      <c r="BU18" s="208">
        <f t="array" ref="BU18">ROUND(AVERAGE(IF($E$4:$BG$4=BU$4,$E18:$BG18)),1)</f>
        <v>6864.9</v>
      </c>
      <c r="BV18" s="208">
        <f t="array" ref="BV18">ROUND(MIN(IF($E$4:$BG$4=BV$4,$E18:$BG18)),1)</f>
        <v>5043.1000000000004</v>
      </c>
      <c r="BW18" s="208">
        <f t="array" ref="BW18">ROUND(MAX(IF($E$4:$BG$4=BW$4,$E18:$BG18)),1)</f>
        <v>6820.8</v>
      </c>
      <c r="BX18" s="208">
        <f t="array" ref="BX18">ROUND(AVERAGE(IF($E$4:$BG$4=BX$4,$E18:$BG18)),1)</f>
        <v>5896.8</v>
      </c>
      <c r="BY18" s="208">
        <f t="array" ref="BY18">ROUND(MIN(IF($E$4:$BG$4=BY$4,$E18:$BG18)),1)</f>
        <v>4403.8</v>
      </c>
      <c r="BZ18" s="208">
        <f t="array" ref="BZ18">ROUND(MAX(IF($E$4:$BG$4=BZ$4,$E18:$BG18)),1)</f>
        <v>7502.5</v>
      </c>
      <c r="CA18" s="208">
        <f t="array" ref="CA18">ROUND(AVERAGE(IF($E$4:$BG$4=CA$4,$E18:$BG18)),1)</f>
        <v>5406</v>
      </c>
      <c r="CB18" s="233">
        <f t="shared" si="77"/>
        <v>0</v>
      </c>
      <c r="CC18" s="233">
        <f t="shared" si="78"/>
        <v>30023</v>
      </c>
      <c r="CD18" s="233">
        <f t="shared" si="79"/>
        <v>5802.2</v>
      </c>
    </row>
    <row r="19" spans="1:82" ht="12" customHeight="1">
      <c r="A19" s="222">
        <v>4</v>
      </c>
      <c r="B19" s="232" t="s">
        <v>587</v>
      </c>
      <c r="C19">
        <f t="shared" si="76"/>
        <v>4</v>
      </c>
      <c r="E19" s="19">
        <f>ALL!E19/E$12</f>
        <v>2852.4394112494665</v>
      </c>
      <c r="F19" s="19">
        <f>ALL!F19/F$12</f>
        <v>2718.1131146185112</v>
      </c>
      <c r="G19" s="19">
        <f>ALL!G19/G$12</f>
        <v>2585.4954635888835</v>
      </c>
      <c r="H19" s="19">
        <f>ALL!H19/H$12</f>
        <v>2459.5843652402177</v>
      </c>
      <c r="I19" s="19">
        <f>ALL!I19/I$12</f>
        <v>2177.1950203621818</v>
      </c>
      <c r="J19" s="19">
        <f>ALL!J19/J$12</f>
        <v>2081.6835949500742</v>
      </c>
      <c r="K19" s="19">
        <f>ALL!K19/K$12</f>
        <v>2817.8190009897344</v>
      </c>
      <c r="L19" s="19">
        <f>ALL!L19/L$12</f>
        <v>2537.6974765516266</v>
      </c>
      <c r="M19" s="19">
        <f>ALL!M19/M$12</f>
        <v>0</v>
      </c>
      <c r="N19" s="19">
        <f>ALL!N19/N$12</f>
        <v>0</v>
      </c>
      <c r="O19" s="19">
        <f>ALL!O19/O$12</f>
        <v>7364.0203627561195</v>
      </c>
      <c r="P19" s="19">
        <f>ALL!P19/P$12</f>
        <v>2725.4470388629607</v>
      </c>
      <c r="Q19" s="19">
        <f>ALL!Q19/Q$12</f>
        <v>3007.3447264177785</v>
      </c>
      <c r="R19" s="19">
        <f>ALL!R19/R$12</f>
        <v>6774.0877828974135</v>
      </c>
      <c r="S19" s="19">
        <f>ALL!S19/S$12</f>
        <v>4109.2128109138039</v>
      </c>
      <c r="T19" s="19">
        <f>ALL!T19/T$12</f>
        <v>4593.7099705755245</v>
      </c>
      <c r="U19" s="19">
        <f>ALL!U19/U$12</f>
        <v>3822.1788381083343</v>
      </c>
      <c r="V19" s="19">
        <f>ALL!V19/V$12</f>
        <v>0</v>
      </c>
      <c r="W19" s="19">
        <f>ALL!W19/W$12</f>
        <v>2875.4004328875799</v>
      </c>
      <c r="X19" s="19">
        <f>ALL!X19/X$12</f>
        <v>2684.331976397892</v>
      </c>
      <c r="Y19" s="19">
        <f>ALL!Y19/Y$12</f>
        <v>2554.2897875614558</v>
      </c>
      <c r="Z19" s="19">
        <f>ALL!Z19/Z$12</f>
        <v>1619.7703792220104</v>
      </c>
      <c r="AA19" s="19">
        <f>ALL!AA19/AA$12</f>
        <v>3737.7153563129114</v>
      </c>
      <c r="AB19" s="19">
        <f>ALL!AB19/AB$12</f>
        <v>2563.0439775069217</v>
      </c>
      <c r="AC19" s="19">
        <f>ALL!AC19/AC$12</f>
        <v>3179.3158568870035</v>
      </c>
      <c r="AD19" s="19">
        <f>ALL!AD19/AD$12</f>
        <v>2888.443486826312</v>
      </c>
      <c r="AE19" s="19">
        <f>ALL!AE19/AE$12</f>
        <v>4430.0767680181143</v>
      </c>
      <c r="AF19" s="19">
        <f>ALL!AF19/AF$12</f>
        <v>4028.3964627106752</v>
      </c>
      <c r="AG19" s="19">
        <f>ALL!AG19/AG$12</f>
        <v>2564.6273420425782</v>
      </c>
      <c r="AH19" s="19">
        <f>ALL!AH19/AH$12</f>
        <v>3026.5455706012231</v>
      </c>
      <c r="AI19" s="19">
        <f>ALL!AI19/AI$12</f>
        <v>3660.0920072697099</v>
      </c>
      <c r="AJ19" s="19">
        <f>ALL!AJ19/AJ$12</f>
        <v>2797.3138497356413</v>
      </c>
      <c r="AK19" s="19">
        <f>ALL!AK19/AK$12</f>
        <v>0</v>
      </c>
      <c r="AL19" s="19">
        <f>ALL!AL19/AL$12</f>
        <v>17538.778708652328</v>
      </c>
      <c r="AM19" s="19">
        <f>ALL!AM19/AM$12</f>
        <v>0</v>
      </c>
      <c r="AN19" s="19">
        <f>ALL!AN19/AN$12</f>
        <v>4448.4082697847816</v>
      </c>
      <c r="AO19" s="19">
        <f>ALL!AO19/AO$12</f>
        <v>0</v>
      </c>
      <c r="AP19" s="19">
        <f>ALL!AP19/AP$12</f>
        <v>3202.5790459580799</v>
      </c>
      <c r="AQ19" s="19">
        <f>ALL!AQ19/AQ$12</f>
        <v>0</v>
      </c>
      <c r="AR19" s="19">
        <f>ALL!AR19/AR$12</f>
        <v>0</v>
      </c>
      <c r="AS19" s="19">
        <f>ALL!AS19/AS$12</f>
        <v>0</v>
      </c>
      <c r="AT19" s="19">
        <f>ALL!AT19/AT$12</f>
        <v>2175.3835692995522</v>
      </c>
      <c r="AU19" s="19">
        <f>ALL!AU19/AU$12</f>
        <v>2083.4202247535536</v>
      </c>
      <c r="AV19" s="19">
        <f>ALL!AV19/AV$12</f>
        <v>0</v>
      </c>
      <c r="AW19" s="19">
        <f>ALL!AW19/AW$12</f>
        <v>0</v>
      </c>
      <c r="AX19" s="19">
        <f>ALL!AX19/AX$12</f>
        <v>3023.0273652338883</v>
      </c>
      <c r="AY19" s="19">
        <f>ALL!AY19/AY$12</f>
        <v>11773.734134747865</v>
      </c>
      <c r="AZ19" s="19">
        <f>ALL!AZ19/AZ$12</f>
        <v>3260.8459154007596</v>
      </c>
      <c r="BA19" s="91">
        <f>ALL!BA19/BA$12</f>
        <v>0</v>
      </c>
      <c r="BB19" s="91">
        <f>ALL!BB19/BB$12</f>
        <v>14794.890471056946</v>
      </c>
      <c r="BC19" s="91">
        <f>ALL!BC19/BC$12</f>
        <v>0</v>
      </c>
      <c r="BD19" s="19">
        <f>ALL!BD19/BD$12</f>
        <v>2769.8957733597754</v>
      </c>
      <c r="BE19" s="19">
        <f>ALL!BE19/BE$12</f>
        <v>2594.4641093306636</v>
      </c>
      <c r="BF19" s="19">
        <f>ALL!BF19/BF$12</f>
        <v>4115.4847519051937</v>
      </c>
      <c r="BG19" s="19">
        <f>ALL!BG19/BG$12</f>
        <v>4821.2048838810188</v>
      </c>
      <c r="BH19" s="19">
        <f t="shared" si="75"/>
        <v>171837.50945542712</v>
      </c>
      <c r="BJ19" s="208">
        <f t="array" ref="BJ19">ROUND(MIN(IF($E$4:$BG$4=BJ$4,$E19:$BG19)),1)</f>
        <v>0</v>
      </c>
      <c r="BK19" s="208">
        <f t="array" ref="BK19">ROUND(MAX(IF($E$4:$BG$4=BK$4,$E19:$BG19)),1)</f>
        <v>14794.9</v>
      </c>
      <c r="BL19" s="208">
        <f t="array" ref="BL19">ROUND(AVERAGE(IF($E$4:$BG$4=BL$4,$E19:$BG19)),1)</f>
        <v>2797.6</v>
      </c>
      <c r="BM19" s="208">
        <f t="array" ref="BM19">ROUND(MIN(IF($E$4:$BG$4=BM$4,$E19:$BG19)),1)</f>
        <v>2594.5</v>
      </c>
      <c r="BN19" s="208">
        <f t="array" ref="BN19">ROUND(MAX(IF($E$4:$BG$4=BN$4,$E19:$BG19)),1)</f>
        <v>4821.2</v>
      </c>
      <c r="BO19" s="208">
        <f t="array" ref="BO19">ROUND(AVERAGE(IF($E$4:$BG$4=BO$4,$E19:$BG19)),1)</f>
        <v>3575.3</v>
      </c>
      <c r="BP19" s="208">
        <f t="array" ref="BP19">ROUND(MIN(IF($E$4:$BG$4=BP$4,$E19:$BG19)),1)</f>
        <v>0</v>
      </c>
      <c r="BQ19" s="208">
        <f t="array" ref="BQ19">ROUND(MAX(IF($E$4:$BG$4=BQ$4,$E19:$BG19)),1)</f>
        <v>17538.8</v>
      </c>
      <c r="BR19" s="208">
        <f t="array" ref="BR19">ROUND(AVERAGE(IF($E$4:$BG$4=BR$4,$E19:$BG19)),1)</f>
        <v>5846.3</v>
      </c>
      <c r="BS19" s="208">
        <f t="array" ref="BS19">ROUND(MIN(IF($E$4:$BG$4=BS$4,$E19:$BG19)),1)</f>
        <v>0</v>
      </c>
      <c r="BT19" s="208">
        <f t="array" ref="BT19">ROUND(MAX(IF($E$4:$BG$4=BT$4,$E19:$BG19)),1)</f>
        <v>7364</v>
      </c>
      <c r="BU19" s="208">
        <f t="array" ref="BU19">ROUND(AVERAGE(IF($E$4:$BG$4=BU$4,$E19:$BG19)),1)</f>
        <v>3119</v>
      </c>
      <c r="BV19" s="208">
        <f t="array" ref="BV19">ROUND(MIN(IF($E$4:$BG$4=BV$4,$E19:$BG19)),1)</f>
        <v>1619.8</v>
      </c>
      <c r="BW19" s="208">
        <f t="array" ref="BW19">ROUND(MAX(IF($E$4:$BG$4=BW$4,$E19:$BG19)),1)</f>
        <v>2797.3</v>
      </c>
      <c r="BX19" s="208">
        <f t="array" ref="BX19">ROUND(AVERAGE(IF($E$4:$BG$4=BX$4,$E19:$BG19)),1)</f>
        <v>2391.4</v>
      </c>
      <c r="BY19" s="208">
        <f t="array" ref="BY19">ROUND(MIN(IF($E$4:$BG$4=BY$4,$E19:$BG19)),1)</f>
        <v>2177.1999999999998</v>
      </c>
      <c r="BZ19" s="208">
        <f t="array" ref="BZ19">ROUND(MAX(IF($E$4:$BG$4=BZ$4,$E19:$BG19)),1)</f>
        <v>3822.2</v>
      </c>
      <c r="CA19" s="208">
        <f t="array" ref="CA19">ROUND(AVERAGE(IF($E$4:$BG$4=CA$4,$E19:$BG19)),1)</f>
        <v>2881.7</v>
      </c>
      <c r="CB19" s="233">
        <f t="shared" si="77"/>
        <v>0</v>
      </c>
      <c r="CC19" s="233">
        <f t="shared" si="78"/>
        <v>17538.8</v>
      </c>
      <c r="CD19" s="233">
        <f t="shared" si="79"/>
        <v>3124.3</v>
      </c>
    </row>
    <row r="20" spans="1:82" ht="12" customHeight="1">
      <c r="A20" s="222">
        <v>5</v>
      </c>
      <c r="B20" s="232" t="s">
        <v>588</v>
      </c>
      <c r="C20">
        <f t="shared" si="76"/>
        <v>5</v>
      </c>
      <c r="E20" s="19">
        <f>ALL!E20/E$12</f>
        <v>3982.843812490376</v>
      </c>
      <c r="F20" s="19">
        <f>ALL!F20/F$12</f>
        <v>3614.8523757667649</v>
      </c>
      <c r="G20" s="19">
        <f>ALL!G20/G$12</f>
        <v>4348.3260873956024</v>
      </c>
      <c r="H20" s="19">
        <f>ALL!H20/H$12</f>
        <v>4557.37210708161</v>
      </c>
      <c r="I20" s="19">
        <f>ALL!I20/I$12</f>
        <v>3514.998127775812</v>
      </c>
      <c r="J20" s="19">
        <f>ALL!J20/J$12</f>
        <v>3399.5227488747723</v>
      </c>
      <c r="K20" s="19">
        <f>ALL!K20/K$12</f>
        <v>3878.4221370614914</v>
      </c>
      <c r="L20" s="19">
        <f>ALL!L20/L$12</f>
        <v>3191.1442773477629</v>
      </c>
      <c r="M20" s="19">
        <f>ALL!M20/M$12</f>
        <v>0</v>
      </c>
      <c r="N20" s="19">
        <f>ALL!N20/N$12</f>
        <v>0</v>
      </c>
      <c r="O20" s="19">
        <f>ALL!O20/O$12</f>
        <v>0</v>
      </c>
      <c r="P20" s="19">
        <f>ALL!P20/P$12</f>
        <v>3563.504465555754</v>
      </c>
      <c r="Q20" s="19">
        <f>ALL!Q20/Q$12</f>
        <v>4278.1761670733731</v>
      </c>
      <c r="R20" s="19">
        <f>ALL!R20/R$12</f>
        <v>0</v>
      </c>
      <c r="S20" s="19">
        <f>ALL!S20/S$12</f>
        <v>4185.8089072427974</v>
      </c>
      <c r="T20" s="19">
        <f>ALL!T20/T$12</f>
        <v>5889.1968692830969</v>
      </c>
      <c r="U20" s="19">
        <f>ALL!U20/U$12</f>
        <v>4502.1516883429986</v>
      </c>
      <c r="V20" s="19">
        <f>ALL!V20/V$12</f>
        <v>10662.643200855457</v>
      </c>
      <c r="W20" s="19">
        <f>ALL!W20/W$12</f>
        <v>4010.2851712318575</v>
      </c>
      <c r="X20" s="19">
        <f>ALL!X20/X$12</f>
        <v>3643.6393184978328</v>
      </c>
      <c r="Y20" s="19">
        <f>ALL!Y20/Y$12</f>
        <v>3925.5254437213912</v>
      </c>
      <c r="Z20" s="19">
        <f>ALL!Z20/Z$12</f>
        <v>2491.6308135449694</v>
      </c>
      <c r="AA20" s="19">
        <f>ALL!AA20/AA$12</f>
        <v>4801.0796755849005</v>
      </c>
      <c r="AB20" s="19">
        <f>ALL!AB20/AB$12</f>
        <v>3927.6116034682959</v>
      </c>
      <c r="AC20" s="19">
        <f>ALL!AC20/AC$12</f>
        <v>4482.9212223210989</v>
      </c>
      <c r="AD20" s="19">
        <f>ALL!AD20/AD$12</f>
        <v>4308.1020264573463</v>
      </c>
      <c r="AE20" s="19">
        <f>ALL!AE20/AE$12</f>
        <v>4646.9534222810798</v>
      </c>
      <c r="AF20" s="19">
        <f>ALL!AF20/AF$12</f>
        <v>4331.0994847444417</v>
      </c>
      <c r="AG20" s="19">
        <f>ALL!AG20/AG$12</f>
        <v>5166.9803664586507</v>
      </c>
      <c r="AH20" s="19">
        <f>ALL!AH20/AH$12</f>
        <v>3919.8298131298639</v>
      </c>
      <c r="AI20" s="19">
        <f>ALL!AI20/AI$12</f>
        <v>3669.460937160467</v>
      </c>
      <c r="AJ20" s="19">
        <f>ALL!AJ20/AJ$12</f>
        <v>3264.1365520259583</v>
      </c>
      <c r="AK20" s="19">
        <f>ALL!AK20/AK$12</f>
        <v>16522.706852433395</v>
      </c>
      <c r="AL20" s="19">
        <f>ALL!AL20/AL$12</f>
        <v>30417.943232702582</v>
      </c>
      <c r="AM20" s="19">
        <f>ALL!AM20/AM$12</f>
        <v>17336.509121614443</v>
      </c>
      <c r="AN20" s="19">
        <f>ALL!AN20/AN$12</f>
        <v>0</v>
      </c>
      <c r="AO20" s="19">
        <f>ALL!AO20/AO$12</f>
        <v>7492.2853398991547</v>
      </c>
      <c r="AP20" s="19">
        <f>ALL!AP20/AP$12</f>
        <v>3154.4260246100175</v>
      </c>
      <c r="AQ20" s="19">
        <f>ALL!AQ20/AQ$12</f>
        <v>0</v>
      </c>
      <c r="AR20" s="19">
        <f>ALL!AR20/AR$12</f>
        <v>0</v>
      </c>
      <c r="AS20" s="19">
        <f>ALL!AS20/AS$12</f>
        <v>10307.979779634334</v>
      </c>
      <c r="AT20" s="19">
        <f>ALL!AT20/AT$12</f>
        <v>0</v>
      </c>
      <c r="AU20" s="19">
        <f>ALL!AU20/AU$12</f>
        <v>2343.7559752863085</v>
      </c>
      <c r="AV20" s="19">
        <f>ALL!AV20/AV$12</f>
        <v>13050.89287849482</v>
      </c>
      <c r="AW20" s="19">
        <f>ALL!AW20/AW$12</f>
        <v>11870.0434477612</v>
      </c>
      <c r="AX20" s="19">
        <f>ALL!AX20/AX$12</f>
        <v>0</v>
      </c>
      <c r="AY20" s="19">
        <f>ALL!AY20/AY$12</f>
        <v>0</v>
      </c>
      <c r="AZ20" s="19">
        <f>ALL!AZ20/AZ$12</f>
        <v>0</v>
      </c>
      <c r="BA20" s="91">
        <f>ALL!BA20/BA$12</f>
        <v>12699.780799174565</v>
      </c>
      <c r="BB20" s="91">
        <f>ALL!BB20/BB$12</f>
        <v>0</v>
      </c>
      <c r="BC20" s="91">
        <f>ALL!BC20/BC$12</f>
        <v>9494.5969294284605</v>
      </c>
      <c r="BD20" s="19">
        <f>ALL!BD20/BD$12</f>
        <v>3812.2659787258458</v>
      </c>
      <c r="BE20" s="19">
        <f>ALL!BE20/BE$12</f>
        <v>5284.3035984149692</v>
      </c>
      <c r="BF20" s="19">
        <f>ALL!BF20/BF$12</f>
        <v>4849.75511862228</v>
      </c>
      <c r="BG20" s="19">
        <f>ALL!BG20/BG$12</f>
        <v>7416.0119669577161</v>
      </c>
      <c r="BH20" s="19">
        <f t="shared" si="75"/>
        <v>276211.47586653591</v>
      </c>
      <c r="BJ20" s="208">
        <f t="array" ref="BJ20">ROUND(MIN(IF($E$4:$BG$4=BJ$4,$E20:$BG20)),1)</f>
        <v>0</v>
      </c>
      <c r="BK20" s="208">
        <f t="array" ref="BK20">ROUND(MAX(IF($E$4:$BG$4=BK$4,$E20:$BG20)),1)</f>
        <v>13050.9</v>
      </c>
      <c r="BL20" s="208">
        <f t="array" ref="BL20">ROUND(AVERAGE(IF($E$4:$BG$4=BL$4,$E20:$BG20)),1)</f>
        <v>4400.8999999999996</v>
      </c>
      <c r="BM20" s="208">
        <f t="array" ref="BM20">ROUND(MIN(IF($E$4:$BG$4=BM$4,$E20:$BG20)),1)</f>
        <v>3812.3</v>
      </c>
      <c r="BN20" s="208">
        <f t="array" ref="BN20">ROUND(MAX(IF($E$4:$BG$4=BN$4,$E20:$BG20)),1)</f>
        <v>7416</v>
      </c>
      <c r="BO20" s="208">
        <f t="array" ref="BO20">ROUND(AVERAGE(IF($E$4:$BG$4=BO$4,$E20:$BG20)),1)</f>
        <v>5340.6</v>
      </c>
      <c r="BP20" s="208">
        <f t="array" ref="BP20">ROUND(MIN(IF($E$4:$BG$4=BP$4,$E20:$BG20)),1)</f>
        <v>16522.7</v>
      </c>
      <c r="BQ20" s="208">
        <f t="array" ref="BQ20">ROUND(MAX(IF($E$4:$BG$4=BQ$4,$E20:$BG20)),1)</f>
        <v>30417.9</v>
      </c>
      <c r="BR20" s="208">
        <f t="array" ref="BR20">ROUND(AVERAGE(IF($E$4:$BG$4=BR$4,$E20:$BG20)),1)</f>
        <v>21425.7</v>
      </c>
      <c r="BS20" s="208">
        <f t="array" ref="BS20">ROUND(MIN(IF($E$4:$BG$4=BS$4,$E20:$BG20)),1)</f>
        <v>0</v>
      </c>
      <c r="BT20" s="208">
        <f t="array" ref="BT20">ROUND(MAX(IF($E$4:$BG$4=BT$4,$E20:$BG20)),1)</f>
        <v>10662.6</v>
      </c>
      <c r="BU20" s="208">
        <f t="array" ref="BU20">ROUND(AVERAGE(IF($E$4:$BG$4=BU$4,$E20:$BG20)),1)</f>
        <v>3755.9</v>
      </c>
      <c r="BV20" s="208">
        <f t="array" ref="BV20">ROUND(MIN(IF($E$4:$BG$4=BV$4,$E20:$BG20)),1)</f>
        <v>2491.6</v>
      </c>
      <c r="BW20" s="208">
        <f t="array" ref="BW20">ROUND(MAX(IF($E$4:$BG$4=BW$4,$E20:$BG20)),1)</f>
        <v>4348.3</v>
      </c>
      <c r="BX20" s="208">
        <f t="array" ref="BX20">ROUND(AVERAGE(IF($E$4:$BG$4=BX$4,$E20:$BG20)),1)</f>
        <v>3507.9</v>
      </c>
      <c r="BY20" s="208">
        <f t="array" ref="BY20">ROUND(MIN(IF($E$4:$BG$4=BY$4,$E20:$BG20)),1)</f>
        <v>3191.1</v>
      </c>
      <c r="BZ20" s="208">
        <f t="array" ref="BZ20">ROUND(MAX(IF($E$4:$BG$4=BZ$4,$E20:$BG20)),1)</f>
        <v>5167</v>
      </c>
      <c r="CA20" s="208">
        <f t="array" ref="CA20">ROUND(AVERAGE(IF($E$4:$BG$4=CA$4,$E20:$BG20)),1)</f>
        <v>3893.1</v>
      </c>
      <c r="CB20" s="233">
        <f t="shared" si="77"/>
        <v>0</v>
      </c>
      <c r="CC20" s="233">
        <f t="shared" si="78"/>
        <v>30417.9</v>
      </c>
      <c r="CD20" s="233">
        <f t="shared" si="79"/>
        <v>5022</v>
      </c>
    </row>
    <row r="21" spans="1:82" ht="12" customHeight="1">
      <c r="A21" s="222">
        <v>6</v>
      </c>
      <c r="B21" s="232" t="s">
        <v>589</v>
      </c>
      <c r="C21">
        <f t="shared" si="76"/>
        <v>6</v>
      </c>
      <c r="E21" s="19">
        <f>ALL!E21/E$12</f>
        <v>0</v>
      </c>
      <c r="F21" s="19">
        <f>ALL!F21/F$12</f>
        <v>0</v>
      </c>
      <c r="G21" s="19">
        <f>ALL!G21/G$12</f>
        <v>0</v>
      </c>
      <c r="H21" s="19">
        <f>ALL!H21/H$12</f>
        <v>0</v>
      </c>
      <c r="I21" s="19">
        <f>ALL!I21/I$12</f>
        <v>243.88872827327697</v>
      </c>
      <c r="J21" s="19">
        <f>ALL!J21/J$12</f>
        <v>0</v>
      </c>
      <c r="K21" s="19">
        <f>ALL!K21/K$12</f>
        <v>0</v>
      </c>
      <c r="L21" s="19">
        <f>ALL!L21/L$12</f>
        <v>0</v>
      </c>
      <c r="M21" s="19">
        <f>ALL!M21/M$12</f>
        <v>0</v>
      </c>
      <c r="N21" s="19">
        <f>ALL!N21/N$12</f>
        <v>0</v>
      </c>
      <c r="O21" s="19">
        <f>ALL!O21/O$12</f>
        <v>0</v>
      </c>
      <c r="P21" s="19">
        <f>ALL!P21/P$12</f>
        <v>23.665667719693118</v>
      </c>
      <c r="Q21" s="19">
        <f>ALL!Q21/Q$12</f>
        <v>0</v>
      </c>
      <c r="R21" s="19">
        <f>ALL!R21/R$12</f>
        <v>0</v>
      </c>
      <c r="S21" s="19">
        <f>ALL!S21/S$12</f>
        <v>0</v>
      </c>
      <c r="T21" s="19">
        <f>ALL!T21/T$12</f>
        <v>0</v>
      </c>
      <c r="U21" s="19">
        <f>ALL!U21/U$12</f>
        <v>0</v>
      </c>
      <c r="V21" s="19">
        <f>ALL!V21/V$12</f>
        <v>0</v>
      </c>
      <c r="W21" s="19">
        <f>ALL!W21/W$12</f>
        <v>204.74735142147409</v>
      </c>
      <c r="X21" s="19">
        <f>ALL!X21/X$12</f>
        <v>0</v>
      </c>
      <c r="Y21" s="19">
        <f>ALL!Y21/Y$12</f>
        <v>0</v>
      </c>
      <c r="Z21" s="19">
        <f>ALL!Z21/Z$12</f>
        <v>122.16353895230131</v>
      </c>
      <c r="AA21" s="19">
        <f>ALL!AA21/AA$12</f>
        <v>0</v>
      </c>
      <c r="AB21" s="19">
        <f>ALL!AB21/AB$12</f>
        <v>0</v>
      </c>
      <c r="AC21" s="19">
        <f>ALL!AC21/AC$12</f>
        <v>0</v>
      </c>
      <c r="AD21" s="19">
        <f>ALL!AD21/AD$12</f>
        <v>0</v>
      </c>
      <c r="AE21" s="19">
        <f>ALL!AE21/AE$12</f>
        <v>126.23657237498738</v>
      </c>
      <c r="AF21" s="19">
        <f>ALL!AF21/AF$12</f>
        <v>0</v>
      </c>
      <c r="AG21" s="19">
        <f>ALL!AG21/AG$12</f>
        <v>0</v>
      </c>
      <c r="AH21" s="19">
        <f>ALL!AH21/AH$12</f>
        <v>0</v>
      </c>
      <c r="AI21" s="19">
        <f>ALL!AI21/AI$12</f>
        <v>76.45396376997688</v>
      </c>
      <c r="AJ21" s="19">
        <f>ALL!AJ21/AJ$12</f>
        <v>3.8576677719381935</v>
      </c>
      <c r="AK21" s="19">
        <f>ALL!AK21/AK$12</f>
        <v>0</v>
      </c>
      <c r="AL21" s="19">
        <f>ALL!AL21/AL$12</f>
        <v>0</v>
      </c>
      <c r="AM21" s="19">
        <f>ALL!AM21/AM$12</f>
        <v>0</v>
      </c>
      <c r="AN21" s="19">
        <f>ALL!AN21/AN$12</f>
        <v>0</v>
      </c>
      <c r="AO21" s="19">
        <f>ALL!AO21/AO$12</f>
        <v>538.45040389901692</v>
      </c>
      <c r="AP21" s="19">
        <f>ALL!AP21/AP$12</f>
        <v>0</v>
      </c>
      <c r="AQ21" s="19">
        <f>ALL!AQ21/AQ$12</f>
        <v>0</v>
      </c>
      <c r="AR21" s="19">
        <f>ALL!AR21/AR$12</f>
        <v>0</v>
      </c>
      <c r="AS21" s="19">
        <f>ALL!AS21/AS$12</f>
        <v>0</v>
      </c>
      <c r="AT21" s="19">
        <f>ALL!AT21/AT$12</f>
        <v>0</v>
      </c>
      <c r="AU21" s="19">
        <f>ALL!AU21/AU$12</f>
        <v>0</v>
      </c>
      <c r="AV21" s="19">
        <f>ALL!AV21/AV$12</f>
        <v>0</v>
      </c>
      <c r="AW21" s="19">
        <f>ALL!AW21/AW$12</f>
        <v>0</v>
      </c>
      <c r="AX21" s="19">
        <f>ALL!AX21/AX$12</f>
        <v>0</v>
      </c>
      <c r="AY21" s="19">
        <f>ALL!AY21/AY$12</f>
        <v>0</v>
      </c>
      <c r="AZ21" s="19">
        <f>ALL!AZ21/AZ$12</f>
        <v>0</v>
      </c>
      <c r="BA21" s="91">
        <f>ALL!BA21/BA$12</f>
        <v>0</v>
      </c>
      <c r="BB21" s="91">
        <f>ALL!BB21/BB$12</f>
        <v>0</v>
      </c>
      <c r="BC21" s="91">
        <f>ALL!BC21/BC$12</f>
        <v>0</v>
      </c>
      <c r="BD21" s="19">
        <f>ALL!BD21/BD$12</f>
        <v>0</v>
      </c>
      <c r="BE21" s="19">
        <f>ALL!BE21/BE$12</f>
        <v>0</v>
      </c>
      <c r="BF21" s="19">
        <f>ALL!BF21/BF$12</f>
        <v>606.17577285314565</v>
      </c>
      <c r="BG21" s="19">
        <f>ALL!BG21/BG$12</f>
        <v>0</v>
      </c>
      <c r="BH21" s="19">
        <f t="shared" si="75"/>
        <v>1945.6396670358104</v>
      </c>
      <c r="BJ21" s="208">
        <f t="array" ref="BJ21">ROUND(MIN(IF($E$4:$BG$4=BJ$4,$E21:$BG21)),1)</f>
        <v>0</v>
      </c>
      <c r="BK21" s="208">
        <f t="array" ref="BK21">ROUND(MAX(IF($E$4:$BG$4=BK$4,$E21:$BG21)),1)</f>
        <v>538.5</v>
      </c>
      <c r="BL21" s="208">
        <f t="array" ref="BL21">ROUND(AVERAGE(IF($E$4:$BG$4=BL$4,$E21:$BG21)),1)</f>
        <v>33.700000000000003</v>
      </c>
      <c r="BM21" s="208">
        <f t="array" ref="BM21">ROUND(MIN(IF($E$4:$BG$4=BM$4,$E21:$BG21)),1)</f>
        <v>0</v>
      </c>
      <c r="BN21" s="208">
        <f t="array" ref="BN21">ROUND(MAX(IF($E$4:$BG$4=BN$4,$E21:$BG21)),1)</f>
        <v>606.20000000000005</v>
      </c>
      <c r="BO21" s="208">
        <f t="array" ref="BO21">ROUND(AVERAGE(IF($E$4:$BG$4=BO$4,$E21:$BG21)),1)</f>
        <v>151.5</v>
      </c>
      <c r="BP21" s="208">
        <f t="array" ref="BP21">ROUND(MIN(IF($E$4:$BG$4=BP$4,$E21:$BG21)),1)</f>
        <v>0</v>
      </c>
      <c r="BQ21" s="208">
        <f t="array" ref="BQ21">ROUND(MAX(IF($E$4:$BG$4=BQ$4,$E21:$BG21)),1)</f>
        <v>0</v>
      </c>
      <c r="BR21" s="208">
        <f t="array" ref="BR21">ROUND(AVERAGE(IF($E$4:$BG$4=BR$4,$E21:$BG21)),1)</f>
        <v>0</v>
      </c>
      <c r="BS21" s="208">
        <f t="array" ref="BS21">ROUND(MIN(IF($E$4:$BG$4=BS$4,$E21:$BG21)),1)</f>
        <v>0</v>
      </c>
      <c r="BT21" s="208">
        <f t="array" ref="BT21">ROUND(MAX(IF($E$4:$BG$4=BT$4,$E21:$BG21)),1)</f>
        <v>204.7</v>
      </c>
      <c r="BU21" s="208">
        <f t="array" ref="BU21">ROUND(AVERAGE(IF($E$4:$BG$4=BU$4,$E21:$BG21)),1)</f>
        <v>15.8</v>
      </c>
      <c r="BV21" s="208">
        <f t="array" ref="BV21">ROUND(MIN(IF($E$4:$BG$4=BV$4,$E21:$BG21)),1)</f>
        <v>0</v>
      </c>
      <c r="BW21" s="208">
        <f t="array" ref="BW21">ROUND(MAX(IF($E$4:$BG$4=BW$4,$E21:$BG21)),1)</f>
        <v>122.2</v>
      </c>
      <c r="BX21" s="208">
        <f t="array" ref="BX21">ROUND(AVERAGE(IF($E$4:$BG$4=BX$4,$E21:$BG21)),1)</f>
        <v>31.5</v>
      </c>
      <c r="BY21" s="208">
        <f t="array" ref="BY21">ROUND(MIN(IF($E$4:$BG$4=BY$4,$E21:$BG21)),1)</f>
        <v>0</v>
      </c>
      <c r="BZ21" s="208">
        <f t="array" ref="BZ21">ROUND(MAX(IF($E$4:$BG$4=BZ$4,$E21:$BG21)),1)</f>
        <v>243.9</v>
      </c>
      <c r="CA21" s="208">
        <f t="array" ref="CA21">ROUND(AVERAGE(IF($E$4:$BG$4=CA$4,$E21:$BG21)),1)</f>
        <v>49.1</v>
      </c>
      <c r="CB21" s="233">
        <f t="shared" si="77"/>
        <v>0</v>
      </c>
      <c r="CC21" s="233">
        <f t="shared" si="78"/>
        <v>606.20000000000005</v>
      </c>
      <c r="CD21" s="233">
        <f t="shared" si="79"/>
        <v>35.4</v>
      </c>
    </row>
    <row r="22" spans="1:82" ht="12" customHeight="1">
      <c r="A22" s="222">
        <v>7</v>
      </c>
      <c r="B22" s="232" t="s">
        <v>590</v>
      </c>
      <c r="C22">
        <f t="shared" si="76"/>
        <v>7</v>
      </c>
      <c r="E22" s="19">
        <f>ALL!E22/E$12</f>
        <v>5.9282715865519311</v>
      </c>
      <c r="F22" s="19">
        <f>ALL!F22/F$12</f>
        <v>80.444637121786485</v>
      </c>
      <c r="G22" s="19">
        <f>ALL!G22/G$12</f>
        <v>113.67098262004298</v>
      </c>
      <c r="H22" s="19">
        <f>ALL!H22/H$12</f>
        <v>77.677924350856713</v>
      </c>
      <c r="I22" s="19">
        <f>ALL!I22/I$12</f>
        <v>37.613380720477323</v>
      </c>
      <c r="J22" s="19">
        <f>ALL!J22/J$12</f>
        <v>79.121392040342144</v>
      </c>
      <c r="K22" s="19">
        <f>ALL!K22/K$12</f>
        <v>3.4026340325225792</v>
      </c>
      <c r="L22" s="19">
        <f>ALL!L22/L$12</f>
        <v>55.832204290304546</v>
      </c>
      <c r="M22" s="19">
        <f>ALL!M22/M$12</f>
        <v>380.24561440278336</v>
      </c>
      <c r="N22" s="19">
        <f>ALL!N22/N$12</f>
        <v>28.484941412118182</v>
      </c>
      <c r="O22" s="19">
        <f>ALL!O22/O$12</f>
        <v>4513.8233548631342</v>
      </c>
      <c r="P22" s="19">
        <f>ALL!P22/P$12</f>
        <v>326.17266967912207</v>
      </c>
      <c r="Q22" s="19">
        <f>ALL!Q22/Q$12</f>
        <v>44.038746219756995</v>
      </c>
      <c r="R22" s="19">
        <f>ALL!R22/R$12</f>
        <v>4557.6661132944837</v>
      </c>
      <c r="S22" s="19">
        <f>ALL!S22/S$12</f>
        <v>366.28754508875357</v>
      </c>
      <c r="T22" s="19">
        <f>ALL!T22/T$12</f>
        <v>114.77997477902041</v>
      </c>
      <c r="U22" s="19">
        <f>ALL!U22/U$12</f>
        <v>104.9474077990964</v>
      </c>
      <c r="V22" s="19">
        <f>ALL!V22/V$12</f>
        <v>0</v>
      </c>
      <c r="W22" s="19">
        <f>ALL!W22/W$12</f>
        <v>123.79058927406373</v>
      </c>
      <c r="X22" s="19">
        <f>ALL!X22/X$12</f>
        <v>50.204295876787072</v>
      </c>
      <c r="Y22" s="19">
        <f>ALL!Y22/Y$12</f>
        <v>278.08352134166216</v>
      </c>
      <c r="Z22" s="19">
        <f>ALL!Z22/Z$12</f>
        <v>41.058478648038232</v>
      </c>
      <c r="AA22" s="19">
        <f>ALL!AA22/AA$12</f>
        <v>68.162985236603618</v>
      </c>
      <c r="AB22" s="19">
        <f>ALL!AB22/AB$12</f>
        <v>38.068862421895425</v>
      </c>
      <c r="AC22" s="19">
        <f>ALL!AC22/AC$12</f>
        <v>358.65648264332339</v>
      </c>
      <c r="AD22" s="19">
        <f>ALL!AD22/AD$12</f>
        <v>46.610528780377052</v>
      </c>
      <c r="AE22" s="19">
        <f>ALL!AE22/AE$12</f>
        <v>67.584075656007698</v>
      </c>
      <c r="AF22" s="19">
        <f>ALL!AF22/AF$12</f>
        <v>490.03276290415607</v>
      </c>
      <c r="AG22" s="19">
        <f>ALL!AG22/AG$12</f>
        <v>57.406093762452365</v>
      </c>
      <c r="AH22" s="19">
        <f>ALL!AH22/AH$12</f>
        <v>279.14886663064408</v>
      </c>
      <c r="AI22" s="19">
        <f>ALL!AI22/AI$12</f>
        <v>214.6963769976887</v>
      </c>
      <c r="AJ22" s="19">
        <f>ALL!AJ22/AJ$12</f>
        <v>41.257651015443571</v>
      </c>
      <c r="AK22" s="19">
        <f>ALL!AK22/AK$12</f>
        <v>10.638890336382213</v>
      </c>
      <c r="AL22" s="19">
        <f>ALL!AL22/AL$12</f>
        <v>274.77235302614469</v>
      </c>
      <c r="AM22" s="19">
        <f>ALL!AM22/AM$12</f>
        <v>0</v>
      </c>
      <c r="AN22" s="19">
        <f>ALL!AN22/AN$12</f>
        <v>0.82904592441958991</v>
      </c>
      <c r="AO22" s="19">
        <f>ALL!AO22/AO$12</f>
        <v>18.47236453783497</v>
      </c>
      <c r="AP22" s="19">
        <f>ALL!AP22/AP$12</f>
        <v>0</v>
      </c>
      <c r="AQ22" s="19">
        <f>ALL!AQ22/AQ$12</f>
        <v>0</v>
      </c>
      <c r="AR22" s="19">
        <f>ALL!AR22/AR$12</f>
        <v>0</v>
      </c>
      <c r="AS22" s="19">
        <f>ALL!AS22/AS$12</f>
        <v>0</v>
      </c>
      <c r="AT22" s="19">
        <f>ALL!AT22/AT$12</f>
        <v>0</v>
      </c>
      <c r="AU22" s="19">
        <f>ALL!AU22/AU$12</f>
        <v>0</v>
      </c>
      <c r="AV22" s="19">
        <f>ALL!AV22/AV$12</f>
        <v>0</v>
      </c>
      <c r="AW22" s="19">
        <f>ALL!AW22/AW$12</f>
        <v>0</v>
      </c>
      <c r="AX22" s="19">
        <f>ALL!AX22/AX$12</f>
        <v>0</v>
      </c>
      <c r="AY22" s="19">
        <f>ALL!AY22/AY$12</f>
        <v>2.6877652245797741</v>
      </c>
      <c r="AZ22" s="19">
        <f>ALL!AZ22/AZ$12</f>
        <v>0</v>
      </c>
      <c r="BA22" s="91">
        <f>ALL!BA22/BA$12</f>
        <v>0</v>
      </c>
      <c r="BB22" s="91">
        <f>ALL!BB22/BB$12</f>
        <v>0</v>
      </c>
      <c r="BC22" s="91">
        <f>ALL!BC22/BC$12</f>
        <v>0</v>
      </c>
      <c r="BD22" s="19">
        <f>ALL!BD22/BD$12</f>
        <v>55.05282284103388</v>
      </c>
      <c r="BE22" s="19">
        <f>ALL!BE22/BE$12</f>
        <v>379.83465656306618</v>
      </c>
      <c r="BF22" s="19">
        <f>ALL!BF22/BF$12</f>
        <v>8.0430795759262992</v>
      </c>
      <c r="BG22" s="19">
        <f>ALL!BG22/BG$12</f>
        <v>213.94690862649907</v>
      </c>
      <c r="BH22" s="19">
        <f t="shared" si="75"/>
        <v>14009.177252146179</v>
      </c>
      <c r="BJ22" s="208">
        <f t="array" ref="BJ22">ROUND(MIN(IF($E$4:$BG$4=BJ$4,$E22:$BG22)),1)</f>
        <v>0</v>
      </c>
      <c r="BK22" s="208">
        <f t="array" ref="BK22">ROUND(MAX(IF($E$4:$BG$4=BK$4,$E22:$BG22)),1)</f>
        <v>18.5</v>
      </c>
      <c r="BL22" s="208">
        <f t="array" ref="BL22">ROUND(AVERAGE(IF($E$4:$BG$4=BL$4,$E22:$BG22)),1)</f>
        <v>1.4</v>
      </c>
      <c r="BM22" s="208">
        <f t="array" ref="BM22">ROUND(MIN(IF($E$4:$BG$4=BM$4,$E22:$BG22)),1)</f>
        <v>8</v>
      </c>
      <c r="BN22" s="208">
        <f t="array" ref="BN22">ROUND(MAX(IF($E$4:$BG$4=BN$4,$E22:$BG22)),1)</f>
        <v>379.8</v>
      </c>
      <c r="BO22" s="208">
        <f t="array" ref="BO22">ROUND(AVERAGE(IF($E$4:$BG$4=BO$4,$E22:$BG22)),1)</f>
        <v>164.2</v>
      </c>
      <c r="BP22" s="208">
        <f t="array" ref="BP22">ROUND(MIN(IF($E$4:$BG$4=BP$4,$E22:$BG22)),1)</f>
        <v>0</v>
      </c>
      <c r="BQ22" s="208">
        <f t="array" ref="BQ22">ROUND(MAX(IF($E$4:$BG$4=BQ$4,$E22:$BG22)),1)</f>
        <v>274.8</v>
      </c>
      <c r="BR22" s="208">
        <f t="array" ref="BR22">ROUND(AVERAGE(IF($E$4:$BG$4=BR$4,$E22:$BG22)),1)</f>
        <v>95.1</v>
      </c>
      <c r="BS22" s="208">
        <f t="array" ref="BS22">ROUND(MIN(IF($E$4:$BG$4=BS$4,$E22:$BG22)),1)</f>
        <v>0</v>
      </c>
      <c r="BT22" s="208">
        <f t="array" ref="BT22">ROUND(MAX(IF($E$4:$BG$4=BT$4,$E22:$BG22)),1)</f>
        <v>4557.7</v>
      </c>
      <c r="BU22" s="208">
        <f t="array" ref="BU22">ROUND(AVERAGE(IF($E$4:$BG$4=BU$4,$E22:$BG22)),1)</f>
        <v>569.70000000000005</v>
      </c>
      <c r="BV22" s="208">
        <f t="array" ref="BV22">ROUND(MIN(IF($E$4:$BG$4=BV$4,$E22:$BG22)),1)</f>
        <v>38.1</v>
      </c>
      <c r="BW22" s="208">
        <f t="array" ref="BW22">ROUND(MAX(IF($E$4:$BG$4=BW$4,$E22:$BG22)),1)</f>
        <v>113.7</v>
      </c>
      <c r="BX22" s="208">
        <f t="array" ref="BX22">ROUND(AVERAGE(IF($E$4:$BG$4=BX$4,$E22:$BG22)),1)</f>
        <v>58.5</v>
      </c>
      <c r="BY22" s="208">
        <f t="array" ref="BY22">ROUND(MIN(IF($E$4:$BG$4=BY$4,$E22:$BG22)),1)</f>
        <v>37.6</v>
      </c>
      <c r="BZ22" s="208">
        <f t="array" ref="BZ22">ROUND(MAX(IF($E$4:$BG$4=BZ$4,$E22:$BG22)),1)</f>
        <v>326.2</v>
      </c>
      <c r="CA22" s="208">
        <f t="array" ref="CA22">ROUND(AVERAGE(IF($E$4:$BG$4=CA$4,$E22:$BG22)),1)</f>
        <v>121</v>
      </c>
      <c r="CB22" s="233">
        <f t="shared" si="77"/>
        <v>0</v>
      </c>
      <c r="CC22" s="233">
        <f t="shared" si="78"/>
        <v>4557.7</v>
      </c>
      <c r="CD22" s="233">
        <f t="shared" si="79"/>
        <v>254.7</v>
      </c>
    </row>
    <row r="23" spans="1:82" ht="12" customHeight="1">
      <c r="A23" s="222">
        <v>8</v>
      </c>
      <c r="B23" s="232" t="s">
        <v>591</v>
      </c>
      <c r="C23">
        <f t="shared" si="76"/>
        <v>8</v>
      </c>
      <c r="E23" s="19">
        <f>ALL!E23/E$12</f>
        <v>506.29470038696377</v>
      </c>
      <c r="F23" s="19">
        <f>ALL!F23/F$12</f>
        <v>387.80473361361913</v>
      </c>
      <c r="G23" s="19">
        <f>ALL!G23/G$12</f>
        <v>419.22523966008646</v>
      </c>
      <c r="H23" s="19">
        <f>ALL!H23/H$12</f>
        <v>191.4918823771996</v>
      </c>
      <c r="I23" s="19">
        <f>ALL!I23/I$12</f>
        <v>530.85499833015149</v>
      </c>
      <c r="J23" s="19">
        <f>ALL!J23/J$12</f>
        <v>386.91983596093456</v>
      </c>
      <c r="K23" s="19">
        <f>ALL!K23/K$12</f>
        <v>356.84889623088054</v>
      </c>
      <c r="L23" s="19">
        <f>ALL!L23/L$12</f>
        <v>1933.626869118393</v>
      </c>
      <c r="M23" s="19">
        <f>ALL!M23/M$12</f>
        <v>2.6450904365686503</v>
      </c>
      <c r="N23" s="19">
        <f>ALL!N23/N$12</f>
        <v>88.700971457185787</v>
      </c>
      <c r="O23" s="19">
        <f>ALL!O23/O$12</f>
        <v>1284.4524857169083</v>
      </c>
      <c r="P23" s="19">
        <f>ALL!P23/P$12</f>
        <v>1033.0529468554878</v>
      </c>
      <c r="Q23" s="19">
        <f>ALL!Q23/Q$12</f>
        <v>628.68120977961496</v>
      </c>
      <c r="R23" s="19">
        <f>ALL!R23/R$12</f>
        <v>404.11207480688449</v>
      </c>
      <c r="S23" s="19">
        <f>ALL!S23/S$12</f>
        <v>775.97158099264118</v>
      </c>
      <c r="T23" s="19">
        <f>ALL!T23/T$12</f>
        <v>720.51701587263994</v>
      </c>
      <c r="U23" s="19">
        <f>ALL!U23/U$12</f>
        <v>1003.8072870837913</v>
      </c>
      <c r="V23" s="19">
        <f>ALL!V23/V$12</f>
        <v>1372.6341115665657</v>
      </c>
      <c r="W23" s="19">
        <f>ALL!W23/W$12</f>
        <v>410.75387896705695</v>
      </c>
      <c r="X23" s="19">
        <f>ALL!X23/X$12</f>
        <v>778.74076832504397</v>
      </c>
      <c r="Y23" s="19">
        <f>ALL!Y23/Y$12</f>
        <v>256.7111005333785</v>
      </c>
      <c r="Z23" s="19">
        <f>ALL!Z23/Z$12</f>
        <v>529.70610500868452</v>
      </c>
      <c r="AA23" s="19">
        <f>ALL!AA23/AA$12</f>
        <v>709.08869254881176</v>
      </c>
      <c r="AB23" s="19">
        <f>ALL!AB23/AB$12</f>
        <v>894.94498819956686</v>
      </c>
      <c r="AC23" s="19">
        <f>ALL!AC23/AC$12</f>
        <v>103.07173671021816</v>
      </c>
      <c r="AD23" s="19">
        <f>ALL!AD23/AD$12</f>
        <v>282.4398617416158</v>
      </c>
      <c r="AE23" s="19">
        <f>ALL!AE23/AE$12</f>
        <v>368.55869490046979</v>
      </c>
      <c r="AF23" s="19">
        <f>ALL!AF23/AF$12</f>
        <v>1261.1323409537899</v>
      </c>
      <c r="AG23" s="19">
        <f>ALL!AG23/AG$12</f>
        <v>495.42319901536274</v>
      </c>
      <c r="AH23" s="19">
        <f>ALL!AH23/AH$12</f>
        <v>593.4487912370854</v>
      </c>
      <c r="AI23" s="19">
        <f>ALL!AI23/AI$12</f>
        <v>565.26197823037876</v>
      </c>
      <c r="AJ23" s="19">
        <f>ALL!AJ23/AJ$12</f>
        <v>600.21735342009924</v>
      </c>
      <c r="AK23" s="19">
        <f>ALL!AK23/AK$12</f>
        <v>0</v>
      </c>
      <c r="AL23" s="19">
        <f>ALL!AL23/AL$12</f>
        <v>0</v>
      </c>
      <c r="AM23" s="19">
        <f>ALL!AM23/AM$12</f>
        <v>0</v>
      </c>
      <c r="AN23" s="19">
        <f>ALL!AN23/AN$12</f>
        <v>12.879173021521776</v>
      </c>
      <c r="AO23" s="19">
        <f>ALL!AO23/AO$12</f>
        <v>0</v>
      </c>
      <c r="AP23" s="19">
        <f>ALL!AP23/AP$12</f>
        <v>0</v>
      </c>
      <c r="AQ23" s="19">
        <f>ALL!AQ23/AQ$12</f>
        <v>0</v>
      </c>
      <c r="AR23" s="19">
        <f>ALL!AR23/AR$12</f>
        <v>0</v>
      </c>
      <c r="AS23" s="19">
        <f>ALL!AS23/AS$12</f>
        <v>0</v>
      </c>
      <c r="AT23" s="19">
        <f>ALL!AT23/AT$12</f>
        <v>0</v>
      </c>
      <c r="AU23" s="19">
        <f>ALL!AU23/AU$12</f>
        <v>0</v>
      </c>
      <c r="AV23" s="19">
        <f>ALL!AV23/AV$12</f>
        <v>0</v>
      </c>
      <c r="AW23" s="19">
        <f>ALL!AW23/AW$12</f>
        <v>0</v>
      </c>
      <c r="AX23" s="19">
        <f>ALL!AX23/AX$12</f>
        <v>0</v>
      </c>
      <c r="AY23" s="19">
        <f>ALL!AY23/AY$12</f>
        <v>0</v>
      </c>
      <c r="AZ23" s="19">
        <f>ALL!AZ23/AZ$12</f>
        <v>0</v>
      </c>
      <c r="BA23" s="91">
        <f>ALL!BA23/BA$12</f>
        <v>0</v>
      </c>
      <c r="BB23" s="91">
        <f>ALL!BB23/BB$12</f>
        <v>0</v>
      </c>
      <c r="BC23" s="91">
        <f>ALL!BC23/BC$12</f>
        <v>0</v>
      </c>
      <c r="BD23" s="19">
        <f>ALL!BD23/BD$12</f>
        <v>880.33480897513687</v>
      </c>
      <c r="BE23" s="19">
        <f>ALL!BE23/BE$12</f>
        <v>759.29297209652475</v>
      </c>
      <c r="BF23" s="19">
        <f>ALL!BF23/BF$12</f>
        <v>192.4505498198931</v>
      </c>
      <c r="BG23" s="19">
        <f>ALL!BG23/BG$12</f>
        <v>199.35991268432306</v>
      </c>
      <c r="BH23" s="19">
        <f t="shared" si="75"/>
        <v>21921.45883663548</v>
      </c>
      <c r="BJ23" s="208">
        <f t="array" ref="BJ23">ROUND(MIN(IF($E$4:$BG$4=BJ$4,$E23:$BG23)),1)</f>
        <v>0</v>
      </c>
      <c r="BK23" s="208">
        <f t="array" ref="BK23">ROUND(MAX(IF($E$4:$BG$4=BK$4,$E23:$BG23)),1)</f>
        <v>12.9</v>
      </c>
      <c r="BL23" s="208">
        <f t="array" ref="BL23">ROUND(AVERAGE(IF($E$4:$BG$4=BL$4,$E23:$BG23)),1)</f>
        <v>0.8</v>
      </c>
      <c r="BM23" s="208">
        <f t="array" ref="BM23">ROUND(MIN(IF($E$4:$BG$4=BM$4,$E23:$BG23)),1)</f>
        <v>192.5</v>
      </c>
      <c r="BN23" s="208">
        <f t="array" ref="BN23">ROUND(MAX(IF($E$4:$BG$4=BN$4,$E23:$BG23)),1)</f>
        <v>880.3</v>
      </c>
      <c r="BO23" s="208">
        <f t="array" ref="BO23">ROUND(AVERAGE(IF($E$4:$BG$4=BO$4,$E23:$BG23)),1)</f>
        <v>507.9</v>
      </c>
      <c r="BP23" s="208">
        <f t="array" ref="BP23">ROUND(MIN(IF($E$4:$BG$4=BP$4,$E23:$BG23)),1)</f>
        <v>0</v>
      </c>
      <c r="BQ23" s="208">
        <f t="array" ref="BQ23">ROUND(MAX(IF($E$4:$BG$4=BQ$4,$E23:$BG23)),1)</f>
        <v>0</v>
      </c>
      <c r="BR23" s="208">
        <f t="array" ref="BR23">ROUND(AVERAGE(IF($E$4:$BG$4=BR$4,$E23:$BG23)),1)</f>
        <v>0</v>
      </c>
      <c r="BS23" s="208">
        <f t="array" ref="BS23">ROUND(MIN(IF($E$4:$BG$4=BS$4,$E23:$BG23)),1)</f>
        <v>2.6</v>
      </c>
      <c r="BT23" s="208">
        <f t="array" ref="BT23">ROUND(MAX(IF($E$4:$BG$4=BT$4,$E23:$BG23)),1)</f>
        <v>1372.6</v>
      </c>
      <c r="BU23" s="208">
        <f t="array" ref="BU23">ROUND(AVERAGE(IF($E$4:$BG$4=BU$4,$E23:$BG23)),1)</f>
        <v>528.20000000000005</v>
      </c>
      <c r="BV23" s="208">
        <f t="array" ref="BV23">ROUND(MIN(IF($E$4:$BG$4=BV$4,$E23:$BG23)),1)</f>
        <v>419.2</v>
      </c>
      <c r="BW23" s="208">
        <f t="array" ref="BW23">ROUND(MAX(IF($E$4:$BG$4=BW$4,$E23:$BG23)),1)</f>
        <v>894.9</v>
      </c>
      <c r="BX23" s="208">
        <f t="array" ref="BX23">ROUND(AVERAGE(IF($E$4:$BG$4=BX$4,$E23:$BG23)),1)</f>
        <v>611</v>
      </c>
      <c r="BY23" s="208">
        <f t="array" ref="BY23">ROUND(MIN(IF($E$4:$BG$4=BY$4,$E23:$BG23)),1)</f>
        <v>495.4</v>
      </c>
      <c r="BZ23" s="208">
        <f t="array" ref="BZ23">ROUND(MAX(IF($E$4:$BG$4=BZ$4,$E23:$BG23)),1)</f>
        <v>1933.6</v>
      </c>
      <c r="CA23" s="208">
        <f t="array" ref="CA23">ROUND(AVERAGE(IF($E$4:$BG$4=CA$4,$E23:$BG23)),1)</f>
        <v>905.8</v>
      </c>
      <c r="CB23" s="233">
        <f t="shared" si="77"/>
        <v>0</v>
      </c>
      <c r="CC23" s="233">
        <f t="shared" si="78"/>
        <v>1933.6</v>
      </c>
      <c r="CD23" s="233">
        <f t="shared" si="79"/>
        <v>398.6</v>
      </c>
    </row>
    <row r="24" spans="1:82" ht="12" customHeight="1">
      <c r="A24" s="222">
        <v>9</v>
      </c>
      <c r="B24" s="232" t="s">
        <v>592</v>
      </c>
      <c r="C24">
        <f t="shared" si="76"/>
        <v>9</v>
      </c>
      <c r="E24" s="19">
        <f>ALL!E24/E$12</f>
        <v>0</v>
      </c>
      <c r="F24" s="19">
        <f>ALL!F24/F$12</f>
        <v>0</v>
      </c>
      <c r="G24" s="19">
        <f>ALL!G24/G$12</f>
        <v>0</v>
      </c>
      <c r="H24" s="19">
        <f>ALL!H24/H$12</f>
        <v>0</v>
      </c>
      <c r="I24" s="19">
        <f>ALL!I24/I$12</f>
        <v>151.66273247032905</v>
      </c>
      <c r="J24" s="19">
        <f>ALL!J24/J$12</f>
        <v>0</v>
      </c>
      <c r="K24" s="19">
        <f>ALL!K24/K$12</f>
        <v>0</v>
      </c>
      <c r="L24" s="19">
        <f>ALL!L24/L$12</f>
        <v>348.79801912294624</v>
      </c>
      <c r="M24" s="19">
        <f>ALL!M24/M$12</f>
        <v>0</v>
      </c>
      <c r="N24" s="19">
        <f>ALL!N24/N$12</f>
        <v>0</v>
      </c>
      <c r="O24" s="19">
        <f>ALL!O24/O$12</f>
        <v>0</v>
      </c>
      <c r="P24" s="19">
        <f>ALL!P24/P$12</f>
        <v>346.85093030031248</v>
      </c>
      <c r="Q24" s="19">
        <f>ALL!Q24/Q$12</f>
        <v>0</v>
      </c>
      <c r="R24" s="19">
        <f>ALL!R24/R$12</f>
        <v>0</v>
      </c>
      <c r="S24" s="19">
        <f>ALL!S24/S$12</f>
        <v>0</v>
      </c>
      <c r="T24" s="19">
        <f>ALL!T24/T$12</f>
        <v>0</v>
      </c>
      <c r="U24" s="19">
        <f>ALL!U24/U$12</f>
        <v>0</v>
      </c>
      <c r="V24" s="19">
        <f>ALL!V24/V$12</f>
        <v>0</v>
      </c>
      <c r="W24" s="19">
        <f>ALL!W24/W$12</f>
        <v>0</v>
      </c>
      <c r="X24" s="19">
        <f>ALL!X24/X$12</f>
        <v>0</v>
      </c>
      <c r="Y24" s="19">
        <f>ALL!Y24/Y$12</f>
        <v>0</v>
      </c>
      <c r="Z24" s="19">
        <f>ALL!Z24/Z$12</f>
        <v>0</v>
      </c>
      <c r="AA24" s="19">
        <f>ALL!AA24/AA$12</f>
        <v>0</v>
      </c>
      <c r="AB24" s="19">
        <f>ALL!AB24/AB$12</f>
        <v>0</v>
      </c>
      <c r="AC24" s="19">
        <f>ALL!AC24/AC$12</f>
        <v>0</v>
      </c>
      <c r="AD24" s="19">
        <f>ALL!AD24/AD$12</f>
        <v>0</v>
      </c>
      <c r="AE24" s="19">
        <f>ALL!AE24/AE$12</f>
        <v>380.39228822683498</v>
      </c>
      <c r="AF24" s="19">
        <f>ALL!AF24/AF$12</f>
        <v>0</v>
      </c>
      <c r="AG24" s="19">
        <f>ALL!AG24/AG$12</f>
        <v>0</v>
      </c>
      <c r="AH24" s="19">
        <f>ALL!AH24/AH$12</f>
        <v>0</v>
      </c>
      <c r="AI24" s="19">
        <f>ALL!AI24/AI$12</f>
        <v>0</v>
      </c>
      <c r="AJ24" s="19">
        <f>ALL!AJ24/AJ$12</f>
        <v>0</v>
      </c>
      <c r="AK24" s="19">
        <f>ALL!AK24/AK$12</f>
        <v>0</v>
      </c>
      <c r="AL24" s="19">
        <f>ALL!AL24/AL$12</f>
        <v>0</v>
      </c>
      <c r="AM24" s="19">
        <f>ALL!AM24/AM$12</f>
        <v>0</v>
      </c>
      <c r="AN24" s="19">
        <f>ALL!AN24/AN$12</f>
        <v>0</v>
      </c>
      <c r="AO24" s="19">
        <f>ALL!AO24/AO$12</f>
        <v>0</v>
      </c>
      <c r="AP24" s="19">
        <f>ALL!AP24/AP$12</f>
        <v>0</v>
      </c>
      <c r="AQ24" s="19">
        <f>ALL!AQ24/AQ$12</f>
        <v>0</v>
      </c>
      <c r="AR24" s="19">
        <f>ALL!AR24/AR$12</f>
        <v>0</v>
      </c>
      <c r="AS24" s="19">
        <f>ALL!AS24/AS$12</f>
        <v>0</v>
      </c>
      <c r="AT24" s="19">
        <f>ALL!AT24/AT$12</f>
        <v>0</v>
      </c>
      <c r="AU24" s="19">
        <f>ALL!AU24/AU$12</f>
        <v>0</v>
      </c>
      <c r="AV24" s="19">
        <f>ALL!AV24/AV$12</f>
        <v>0</v>
      </c>
      <c r="AW24" s="19">
        <f>ALL!AW24/AW$12</f>
        <v>0</v>
      </c>
      <c r="AX24" s="19">
        <f>ALL!AX24/AX$12</f>
        <v>0</v>
      </c>
      <c r="AY24" s="19">
        <f>ALL!AY24/AY$12</f>
        <v>0</v>
      </c>
      <c r="AZ24" s="19">
        <f>ALL!AZ24/AZ$12</f>
        <v>0</v>
      </c>
      <c r="BA24" s="91">
        <f>ALL!BA24/BA$12</f>
        <v>0</v>
      </c>
      <c r="BB24" s="91">
        <f>ALL!BB24/BB$12</f>
        <v>0</v>
      </c>
      <c r="BC24" s="91">
        <f>ALL!BC24/BC$12</f>
        <v>0</v>
      </c>
      <c r="BD24" s="19">
        <f>ALL!BD24/BD$12</f>
        <v>0</v>
      </c>
      <c r="BE24" s="19">
        <f>ALL!BE24/BE$12</f>
        <v>0</v>
      </c>
      <c r="BF24" s="19">
        <f>ALL!BF24/BF$12</f>
        <v>0</v>
      </c>
      <c r="BG24" s="19">
        <f>ALL!BG24/BG$12</f>
        <v>0</v>
      </c>
      <c r="BH24" s="19">
        <f t="shared" si="75"/>
        <v>1227.7039701204228</v>
      </c>
      <c r="BJ24" s="208">
        <f t="array" ref="BJ24">ROUND(MIN(IF($E$4:$BG$4=BJ$4,$E24:$BG24)),1)</f>
        <v>0</v>
      </c>
      <c r="BK24" s="208">
        <f t="array" ref="BK24">ROUND(MAX(IF($E$4:$BG$4=BK$4,$E24:$BG24)),1)</f>
        <v>0</v>
      </c>
      <c r="BL24" s="208">
        <f t="array" ref="BL24">ROUND(AVERAGE(IF($E$4:$BG$4=BL$4,$E24:$BG24)),1)</f>
        <v>0</v>
      </c>
      <c r="BM24" s="208">
        <f t="array" ref="BM24">ROUND(MIN(IF($E$4:$BG$4=BM$4,$E24:$BG24)),1)</f>
        <v>0</v>
      </c>
      <c r="BN24" s="208">
        <f t="array" ref="BN24">ROUND(MAX(IF($E$4:$BG$4=BN$4,$E24:$BG24)),1)</f>
        <v>0</v>
      </c>
      <c r="BO24" s="208">
        <f t="array" ref="BO24">ROUND(AVERAGE(IF($E$4:$BG$4=BO$4,$E24:$BG24)),1)</f>
        <v>0</v>
      </c>
      <c r="BP24" s="208">
        <f t="array" ref="BP24">ROUND(MIN(IF($E$4:$BG$4=BP$4,$E24:$BG24)),1)</f>
        <v>0</v>
      </c>
      <c r="BQ24" s="208">
        <f t="array" ref="BQ24">ROUND(MAX(IF($E$4:$BG$4=BQ$4,$E24:$BG24)),1)</f>
        <v>0</v>
      </c>
      <c r="BR24" s="208">
        <f t="array" ref="BR24">ROUND(AVERAGE(IF($E$4:$BG$4=BR$4,$E24:$BG24)),1)</f>
        <v>0</v>
      </c>
      <c r="BS24" s="208">
        <f t="array" ref="BS24">ROUND(MIN(IF($E$4:$BG$4=BS$4,$E24:$BG24)),1)</f>
        <v>0</v>
      </c>
      <c r="BT24" s="208">
        <f t="array" ref="BT24">ROUND(MAX(IF($E$4:$BG$4=BT$4,$E24:$BG24)),1)</f>
        <v>380.4</v>
      </c>
      <c r="BU24" s="208">
        <f t="array" ref="BU24">ROUND(AVERAGE(IF($E$4:$BG$4=BU$4,$E24:$BG24)),1)</f>
        <v>18.100000000000001</v>
      </c>
      <c r="BV24" s="208">
        <f t="array" ref="BV24">ROUND(MIN(IF($E$4:$BG$4=BV$4,$E24:$BG24)),1)</f>
        <v>0</v>
      </c>
      <c r="BW24" s="208">
        <f t="array" ref="BW24">ROUND(MAX(IF($E$4:$BG$4=BW$4,$E24:$BG24)),1)</f>
        <v>0</v>
      </c>
      <c r="BX24" s="208">
        <f t="array" ref="BX24">ROUND(AVERAGE(IF($E$4:$BG$4=BX$4,$E24:$BG24)),1)</f>
        <v>0</v>
      </c>
      <c r="BY24" s="208">
        <f t="array" ref="BY24">ROUND(MIN(IF($E$4:$BG$4=BY$4,$E24:$BG24)),1)</f>
        <v>0</v>
      </c>
      <c r="BZ24" s="208">
        <f t="array" ref="BZ24">ROUND(MAX(IF($E$4:$BG$4=BZ$4,$E24:$BG24)),1)</f>
        <v>348.8</v>
      </c>
      <c r="CA24" s="208">
        <f t="array" ref="CA24">ROUND(AVERAGE(IF($E$4:$BG$4=CA$4,$E24:$BG24)),1)</f>
        <v>121</v>
      </c>
      <c r="CB24" s="233">
        <f t="shared" si="77"/>
        <v>0</v>
      </c>
      <c r="CC24" s="233">
        <f t="shared" si="78"/>
        <v>380.4</v>
      </c>
      <c r="CD24" s="233">
        <f t="shared" si="79"/>
        <v>22.3</v>
      </c>
    </row>
    <row r="25" spans="1:82" ht="12" customHeight="1">
      <c r="A25" s="222">
        <v>10</v>
      </c>
      <c r="B25" s="232" t="s">
        <v>593</v>
      </c>
      <c r="C25">
        <f t="shared" si="76"/>
        <v>10</v>
      </c>
      <c r="E25" s="19">
        <f>ALL!E25/E$12</f>
        <v>1.2179139289329337</v>
      </c>
      <c r="F25" s="19">
        <f>ALL!F25/F$12</f>
        <v>28.065683368943414</v>
      </c>
      <c r="G25" s="19">
        <f>ALL!G25/G$12</f>
        <v>369.42511257276294</v>
      </c>
      <c r="H25" s="19">
        <f>ALL!H25/H$12</f>
        <v>57.069130301399603</v>
      </c>
      <c r="I25" s="19">
        <f>ALL!I25/I$12</f>
        <v>135.8663503092958</v>
      </c>
      <c r="J25" s="19">
        <f>ALL!J25/J$12</f>
        <v>256.91178165176478</v>
      </c>
      <c r="K25" s="19">
        <f>ALL!K25/K$12</f>
        <v>22.76346301883364</v>
      </c>
      <c r="L25" s="19">
        <f>ALL!L25/L$12</f>
        <v>35.626822494829</v>
      </c>
      <c r="M25" s="19">
        <f>ALL!M25/M$12</f>
        <v>0</v>
      </c>
      <c r="N25" s="19">
        <f>ALL!N25/N$12</f>
        <v>0</v>
      </c>
      <c r="O25" s="19">
        <f>ALL!O25/O$12</f>
        <v>216.23434550168645</v>
      </c>
      <c r="P25" s="19">
        <f>ALL!P25/P$12</f>
        <v>105.95708107922833</v>
      </c>
      <c r="Q25" s="19">
        <f>ALL!Q25/Q$12</f>
        <v>185.57388980321093</v>
      </c>
      <c r="R25" s="19">
        <f>ALL!R25/R$12</f>
        <v>0</v>
      </c>
      <c r="S25" s="19">
        <f>ALL!S25/S$12</f>
        <v>3.924901702104123</v>
      </c>
      <c r="T25" s="19">
        <f>ALL!T25/T$12</f>
        <v>216.467049915042</v>
      </c>
      <c r="U25" s="19">
        <f>ALL!U25/U$12</f>
        <v>0</v>
      </c>
      <c r="V25" s="19">
        <f>ALL!V25/V$12</f>
        <v>0</v>
      </c>
      <c r="W25" s="19">
        <f>ALL!W25/W$12</f>
        <v>123.15813407388639</v>
      </c>
      <c r="X25" s="19">
        <f>ALL!X25/X$12</f>
        <v>65.047001149150788</v>
      </c>
      <c r="Y25" s="19">
        <f>ALL!Y25/Y$12</f>
        <v>81.047194220210997</v>
      </c>
      <c r="Z25" s="19">
        <f>ALL!Z25/Z$12</f>
        <v>166.5535706314428</v>
      </c>
      <c r="AA25" s="19">
        <f>ALL!AA25/AA$12</f>
        <v>0</v>
      </c>
      <c r="AB25" s="19">
        <f>ALL!AB25/AB$12</f>
        <v>294.7017792841628</v>
      </c>
      <c r="AC25" s="19">
        <f>ALL!AC25/AC$12</f>
        <v>93.116909867409362</v>
      </c>
      <c r="AD25" s="19">
        <f>ALL!AD25/AD$12</f>
        <v>18.750767149561941</v>
      </c>
      <c r="AE25" s="19">
        <f>ALL!AE25/AE$12</f>
        <v>430.49489280690364</v>
      </c>
      <c r="AF25" s="19">
        <f>ALL!AF25/AF$12</f>
        <v>0</v>
      </c>
      <c r="AG25" s="19">
        <f>ALL!AG25/AG$12</f>
        <v>36.179171955526897</v>
      </c>
      <c r="AH25" s="19">
        <f>ALL!AH25/AH$12</f>
        <v>132.88528501956461</v>
      </c>
      <c r="AI25" s="19">
        <f>ALL!AI25/AI$12</f>
        <v>19.774006835107958</v>
      </c>
      <c r="AJ25" s="19">
        <f>ALL!AJ25/AJ$12</f>
        <v>28.961097136413635</v>
      </c>
      <c r="AK25" s="19">
        <f>ALL!AK25/AK$12</f>
        <v>0</v>
      </c>
      <c r="AL25" s="19">
        <f>ALL!AL25/AL$12</f>
        <v>0</v>
      </c>
      <c r="AM25" s="19">
        <f>ALL!AM25/AM$12</f>
        <v>0</v>
      </c>
      <c r="AN25" s="19">
        <f>ALL!AN25/AN$12</f>
        <v>0</v>
      </c>
      <c r="AO25" s="19">
        <f>ALL!AO25/AO$12</f>
        <v>0</v>
      </c>
      <c r="AP25" s="19">
        <f>ALL!AP25/AP$12</f>
        <v>0</v>
      </c>
      <c r="AQ25" s="19">
        <f>ALL!AQ25/AQ$12</f>
        <v>0</v>
      </c>
      <c r="AR25" s="19">
        <f>ALL!AR25/AR$12</f>
        <v>0</v>
      </c>
      <c r="AS25" s="19">
        <f>ALL!AS25/AS$12</f>
        <v>0</v>
      </c>
      <c r="AT25" s="19">
        <f>ALL!AT25/AT$12</f>
        <v>0</v>
      </c>
      <c r="AU25" s="19">
        <f>ALL!AU25/AU$12</f>
        <v>0</v>
      </c>
      <c r="AV25" s="19">
        <f>ALL!AV25/AV$12</f>
        <v>0</v>
      </c>
      <c r="AW25" s="19">
        <f>ALL!AW25/AW$12</f>
        <v>0</v>
      </c>
      <c r="AX25" s="19">
        <f>ALL!AX25/AX$12</f>
        <v>0</v>
      </c>
      <c r="AY25" s="19">
        <f>ALL!AY25/AY$12</f>
        <v>0</v>
      </c>
      <c r="AZ25" s="19">
        <f>ALL!AZ25/AZ$12</f>
        <v>0</v>
      </c>
      <c r="BA25" s="91">
        <f>ALL!BA25/BA$12</f>
        <v>0</v>
      </c>
      <c r="BB25" s="91">
        <f>ALL!BB25/BB$12</f>
        <v>0</v>
      </c>
      <c r="BC25" s="91">
        <f>ALL!BC25/BC$12</f>
        <v>0</v>
      </c>
      <c r="BD25" s="19">
        <f>ALL!BD25/BD$12</f>
        <v>12.412597970924232</v>
      </c>
      <c r="BE25" s="19">
        <f>ALL!BE25/BE$12</f>
        <v>239.23569924140267</v>
      </c>
      <c r="BF25" s="19">
        <f>ALL!BF25/BF$12</f>
        <v>320.51177600958658</v>
      </c>
      <c r="BG25" s="19">
        <f>ALL!BG25/BG$12</f>
        <v>29.779741676026227</v>
      </c>
      <c r="BH25" s="19">
        <f t="shared" si="75"/>
        <v>3727.7131506753153</v>
      </c>
      <c r="BJ25" s="208">
        <f t="array" ref="BJ25">ROUND(MIN(IF($E$4:$BG$4=BJ$4,$E25:$BG25)),1)</f>
        <v>0</v>
      </c>
      <c r="BK25" s="208">
        <f t="array" ref="BK25">ROUND(MAX(IF($E$4:$BG$4=BK$4,$E25:$BG25)),1)</f>
        <v>0</v>
      </c>
      <c r="BL25" s="208">
        <f t="array" ref="BL25">ROUND(AVERAGE(IF($E$4:$BG$4=BL$4,$E25:$BG25)),1)</f>
        <v>0</v>
      </c>
      <c r="BM25" s="208">
        <f t="array" ref="BM25">ROUND(MIN(IF($E$4:$BG$4=BM$4,$E25:$BG25)),1)</f>
        <v>12.4</v>
      </c>
      <c r="BN25" s="208">
        <f t="array" ref="BN25">ROUND(MAX(IF($E$4:$BG$4=BN$4,$E25:$BG25)),1)</f>
        <v>320.5</v>
      </c>
      <c r="BO25" s="208">
        <f t="array" ref="BO25">ROUND(AVERAGE(IF($E$4:$BG$4=BO$4,$E25:$BG25)),1)</f>
        <v>150.5</v>
      </c>
      <c r="BP25" s="208">
        <f t="array" ref="BP25">ROUND(MIN(IF($E$4:$BG$4=BP$4,$E25:$BG25)),1)</f>
        <v>0</v>
      </c>
      <c r="BQ25" s="208">
        <f t="array" ref="BQ25">ROUND(MAX(IF($E$4:$BG$4=BQ$4,$E25:$BG25)),1)</f>
        <v>0</v>
      </c>
      <c r="BR25" s="208">
        <f t="array" ref="BR25">ROUND(AVERAGE(IF($E$4:$BG$4=BR$4,$E25:$BG25)),1)</f>
        <v>0</v>
      </c>
      <c r="BS25" s="208">
        <f t="array" ref="BS25">ROUND(MIN(IF($E$4:$BG$4=BS$4,$E25:$BG25)),1)</f>
        <v>0</v>
      </c>
      <c r="BT25" s="208">
        <f t="array" ref="BT25">ROUND(MAX(IF($E$4:$BG$4=BT$4,$E25:$BG25)),1)</f>
        <v>430.5</v>
      </c>
      <c r="BU25" s="208">
        <f t="array" ref="BU25">ROUND(AVERAGE(IF($E$4:$BG$4=BU$4,$E25:$BG25)),1)</f>
        <v>88.9</v>
      </c>
      <c r="BV25" s="208">
        <f t="array" ref="BV25">ROUND(MIN(IF($E$4:$BG$4=BV$4,$E25:$BG25)),1)</f>
        <v>29</v>
      </c>
      <c r="BW25" s="208">
        <f t="array" ref="BW25">ROUND(MAX(IF($E$4:$BG$4=BW$4,$E25:$BG25)),1)</f>
        <v>369.4</v>
      </c>
      <c r="BX25" s="208">
        <f t="array" ref="BX25">ROUND(AVERAGE(IF($E$4:$BG$4=BX$4,$E25:$BG25)),1)</f>
        <v>214.9</v>
      </c>
      <c r="BY25" s="208">
        <f t="array" ref="BY25">ROUND(MIN(IF($E$4:$BG$4=BY$4,$E25:$BG25)),1)</f>
        <v>0</v>
      </c>
      <c r="BZ25" s="208">
        <f t="array" ref="BZ25">ROUND(MAX(IF($E$4:$BG$4=BZ$4,$E25:$BG25)),1)</f>
        <v>135.9</v>
      </c>
      <c r="CA25" s="208">
        <f t="array" ref="CA25">ROUND(AVERAGE(IF($E$4:$BG$4=CA$4,$E25:$BG25)),1)</f>
        <v>56.9</v>
      </c>
      <c r="CB25" s="233">
        <f t="shared" si="77"/>
        <v>0</v>
      </c>
      <c r="CC25" s="233">
        <f t="shared" si="78"/>
        <v>430.5</v>
      </c>
      <c r="CD25" s="233">
        <f t="shared" si="79"/>
        <v>67.8</v>
      </c>
    </row>
    <row r="26" spans="1:82" ht="12" customHeight="1">
      <c r="A26" s="222">
        <v>11</v>
      </c>
      <c r="B26" s="232" t="s">
        <v>594</v>
      </c>
      <c r="C26">
        <f t="shared" si="76"/>
        <v>11</v>
      </c>
      <c r="E26" s="19">
        <f>ALL!E26/E$12</f>
        <v>24.221667453383848</v>
      </c>
      <c r="F26" s="91">
        <f>ALL!F26/F$12</f>
        <v>147.19261286098285</v>
      </c>
      <c r="G26" s="91">
        <f>ALL!G26/G$12</f>
        <v>142.06336719557191</v>
      </c>
      <c r="H26" s="91">
        <f>ALL!H26/H$12</f>
        <v>4.3753991923113666</v>
      </c>
      <c r="I26" s="91">
        <f>ALL!I26/I$12</f>
        <v>23.505995005408312</v>
      </c>
      <c r="J26" s="91">
        <f>ALL!J26/J$12</f>
        <v>53.914518536046543</v>
      </c>
      <c r="K26" s="91">
        <f>ALL!K26/K$12</f>
        <v>43.112619353851592</v>
      </c>
      <c r="L26" s="91">
        <f>ALL!L26/L$12</f>
        <v>208.07859504884806</v>
      </c>
      <c r="M26" s="91">
        <f>ALL!M26/M$12</f>
        <v>0</v>
      </c>
      <c r="N26" s="91">
        <f>ALL!N26/N$12</f>
        <v>3.7104516775162746</v>
      </c>
      <c r="O26" s="91">
        <f>ALL!O26/O$12</f>
        <v>0</v>
      </c>
      <c r="P26" s="91">
        <f>ALL!P26/P$12</f>
        <v>149.14777864736558</v>
      </c>
      <c r="Q26" s="91">
        <f>ALL!Q26/Q$12</f>
        <v>149.0271330755879</v>
      </c>
      <c r="R26" s="91">
        <f>ALL!R26/R$12</f>
        <v>0</v>
      </c>
      <c r="S26" s="91">
        <f>ALL!S26/S$12</f>
        <v>86.114817591351454</v>
      </c>
      <c r="T26" s="91">
        <f>ALL!T26/T$12</f>
        <v>13.853777522541989</v>
      </c>
      <c r="U26" s="91">
        <f>ALL!U26/U$12</f>
        <v>2.4074456630437457</v>
      </c>
      <c r="V26" s="91">
        <f>ALL!V26/V$12</f>
        <v>0</v>
      </c>
      <c r="W26" s="91">
        <f>ALL!W26/W$12</f>
        <v>6.6404601467421909</v>
      </c>
      <c r="X26" s="91">
        <f>ALL!X26/X$12</f>
        <v>221.77731877575914</v>
      </c>
      <c r="Y26" s="91">
        <f>ALL!Y26/Y$12</f>
        <v>301.13474067891656</v>
      </c>
      <c r="Z26" s="91">
        <f>ALL!Z26/Z$12</f>
        <v>126.58375849270116</v>
      </c>
      <c r="AA26" s="91">
        <f>ALL!AA26/AA$12</f>
        <v>67.549342687309178</v>
      </c>
      <c r="AB26" s="91">
        <f>ALL!AB26/AB$12</f>
        <v>2.7638980919072894E-3</v>
      </c>
      <c r="AC26" s="91">
        <f>ALL!AC26/AC$12</f>
        <v>49.3186367850587</v>
      </c>
      <c r="AD26" s="91">
        <f>ALL!AD26/AD$12</f>
        <v>21.896535144614344</v>
      </c>
      <c r="AE26" s="91">
        <f>ALL!AE26/AE$12</f>
        <v>0</v>
      </c>
      <c r="AF26" s="91">
        <f>ALL!AF26/AF$12</f>
        <v>134.47681190216375</v>
      </c>
      <c r="AG26" s="91">
        <f>ALL!AG26/AG$12</f>
        <v>95.230473016609324</v>
      </c>
      <c r="AH26" s="91">
        <f>ALL!AH26/AH$12</f>
        <v>0</v>
      </c>
      <c r="AI26" s="91">
        <f>ALL!AI26/AI$12</f>
        <v>0</v>
      </c>
      <c r="AJ26" s="91">
        <f>ALL!AJ26/AJ$12</f>
        <v>106.46842130164448</v>
      </c>
      <c r="AK26" s="91">
        <f>ALL!AK26/AK$12</f>
        <v>0</v>
      </c>
      <c r="AL26" s="91">
        <f>ALL!AL26/AL$12</f>
        <v>0</v>
      </c>
      <c r="AM26" s="91">
        <f>ALL!AM26/AM$12</f>
        <v>0</v>
      </c>
      <c r="AN26" s="91">
        <f>ALL!AN26/AN$12</f>
        <v>0</v>
      </c>
      <c r="AO26" s="91">
        <f>ALL!AO26/AO$12</f>
        <v>0</v>
      </c>
      <c r="AP26" s="91">
        <f>ALL!AP26/AP$12</f>
        <v>0</v>
      </c>
      <c r="AQ26" s="91">
        <f>ALL!AQ26/AQ$12</f>
        <v>0</v>
      </c>
      <c r="AR26" s="91">
        <f>ALL!AR26/AR$12</f>
        <v>0</v>
      </c>
      <c r="AS26" s="91">
        <f>ALL!AS26/AS$12</f>
        <v>0</v>
      </c>
      <c r="AT26" s="91">
        <f>ALL!AT26/AT$12</f>
        <v>0</v>
      </c>
      <c r="AU26" s="91">
        <f>ALL!AU26/AU$12</f>
        <v>0</v>
      </c>
      <c r="AV26" s="91">
        <f>ALL!AV26/AV$12</f>
        <v>0</v>
      </c>
      <c r="AW26" s="91">
        <f>ALL!AW26/AW$12</f>
        <v>0</v>
      </c>
      <c r="AX26" s="91">
        <f>ALL!AX26/AX$12</f>
        <v>0</v>
      </c>
      <c r="AY26" s="91">
        <f>ALL!AY26/AY$12</f>
        <v>0</v>
      </c>
      <c r="AZ26" s="91">
        <f>ALL!AZ26/AZ$12</f>
        <v>0</v>
      </c>
      <c r="BA26" s="91">
        <f>ALL!BA26/BA$12</f>
        <v>0</v>
      </c>
      <c r="BB26" s="91">
        <f>ALL!BB26/BB$12</f>
        <v>0</v>
      </c>
      <c r="BC26" s="91">
        <f>ALL!BC26/BC$12</f>
        <v>0</v>
      </c>
      <c r="BD26" s="91">
        <f>ALL!BD26/BD$12</f>
        <v>56.833254224509538</v>
      </c>
      <c r="BE26" s="91">
        <f>ALL!BE26/BE$12</f>
        <v>0</v>
      </c>
      <c r="BF26" s="91">
        <f>ALL!BF26/BF$12</f>
        <v>0</v>
      </c>
      <c r="BG26" s="91">
        <f>ALL!BG26/BG$12</f>
        <v>7.9821808992427803</v>
      </c>
      <c r="BH26" s="91">
        <f t="shared" si="75"/>
        <v>2246.6208767771745</v>
      </c>
      <c r="BJ26" s="208">
        <f t="array" ref="BJ26">ROUND(MIN(IF($E$4:$BG$4=BJ$4,$E26:$BG26)),1)</f>
        <v>0</v>
      </c>
      <c r="BK26" s="208">
        <f t="array" ref="BK26">ROUND(MAX(IF($E$4:$BG$4=BK$4,$E26:$BG26)),1)</f>
        <v>0</v>
      </c>
      <c r="BL26" s="208">
        <f t="array" ref="BL26">ROUND(AVERAGE(IF($E$4:$BG$4=BL$4,$E26:$BG26)),1)</f>
        <v>0</v>
      </c>
      <c r="BM26" s="208">
        <f t="array" ref="BM26">ROUND(MIN(IF($E$4:$BG$4=BM$4,$E26:$BG26)),1)</f>
        <v>0</v>
      </c>
      <c r="BN26" s="208">
        <f t="array" ref="BN26">ROUND(MAX(IF($E$4:$BG$4=BN$4,$E26:$BG26)),1)</f>
        <v>56.8</v>
      </c>
      <c r="BO26" s="208">
        <f t="array" ref="BO26">ROUND(AVERAGE(IF($E$4:$BG$4=BO$4,$E26:$BG26)),1)</f>
        <v>16.2</v>
      </c>
      <c r="BP26" s="208">
        <f t="array" ref="BP26">ROUND(MIN(IF($E$4:$BG$4=BP$4,$E26:$BG26)),1)</f>
        <v>0</v>
      </c>
      <c r="BQ26" s="208">
        <f t="array" ref="BQ26">ROUND(MAX(IF($E$4:$BG$4=BQ$4,$E26:$BG26)),1)</f>
        <v>0</v>
      </c>
      <c r="BR26" s="208">
        <f t="array" ref="BR26">ROUND(AVERAGE(IF($E$4:$BG$4=BR$4,$E26:$BG26)),1)</f>
        <v>0</v>
      </c>
      <c r="BS26" s="208">
        <f t="array" ref="BS26">ROUND(MIN(IF($E$4:$BG$4=BS$4,$E26:$BG26)),1)</f>
        <v>0</v>
      </c>
      <c r="BT26" s="208">
        <f t="array" ref="BT26">ROUND(MAX(IF($E$4:$BG$4=BT$4,$E26:$BG26)),1)</f>
        <v>301.10000000000002</v>
      </c>
      <c r="BU26" s="208">
        <f t="array" ref="BU26">ROUND(AVERAGE(IF($E$4:$BG$4=BU$4,$E26:$BG26)),1)</f>
        <v>52.7</v>
      </c>
      <c r="BV26" s="208">
        <f t="array" ref="BV26">ROUND(MIN(IF($E$4:$BG$4=BV$4,$E26:$BG26)),1)</f>
        <v>0</v>
      </c>
      <c r="BW26" s="208">
        <f t="array" ref="BW26">ROUND(MAX(IF($E$4:$BG$4=BW$4,$E26:$BG26)),1)</f>
        <v>142.1</v>
      </c>
      <c r="BX26" s="208">
        <f t="array" ref="BX26">ROUND(AVERAGE(IF($E$4:$BG$4=BX$4,$E26:$BG26)),1)</f>
        <v>93.8</v>
      </c>
      <c r="BY26" s="208">
        <f t="array" ref="BY26">ROUND(MIN(IF($E$4:$BG$4=BY$4,$E26:$BG26)),1)</f>
        <v>0</v>
      </c>
      <c r="BZ26" s="208">
        <f t="array" ref="BZ26">ROUND(MAX(IF($E$4:$BG$4=BZ$4,$E26:$BG26)),1)</f>
        <v>221.8</v>
      </c>
      <c r="CA26" s="208">
        <f t="array" ref="CA26">ROUND(AVERAGE(IF($E$4:$BG$4=CA$4,$E26:$BG26)),1)</f>
        <v>100</v>
      </c>
      <c r="CB26" s="233">
        <f t="shared" si="77"/>
        <v>0</v>
      </c>
      <c r="CC26" s="233">
        <f t="shared" si="78"/>
        <v>301.10000000000002</v>
      </c>
      <c r="CD26" s="233">
        <f t="shared" si="79"/>
        <v>40.799999999999997</v>
      </c>
    </row>
    <row r="27" spans="1:82" s="90" customFormat="1" ht="12" customHeight="1">
      <c r="A27" s="222">
        <v>12</v>
      </c>
      <c r="B27" s="232" t="s">
        <v>882</v>
      </c>
      <c r="C27" s="90">
        <f t="shared" si="76"/>
        <v>12</v>
      </c>
      <c r="E27" s="91">
        <f>ALL!E27/E$12</f>
        <v>0</v>
      </c>
      <c r="F27" s="91">
        <f>ALL!F27/F$12</f>
        <v>0</v>
      </c>
      <c r="G27" s="91">
        <f>ALL!G27/G$12</f>
        <v>0</v>
      </c>
      <c r="H27" s="91">
        <f>ALL!H27/H$12</f>
        <v>0</v>
      </c>
      <c r="I27" s="91">
        <f>ALL!I27/I$12</f>
        <v>0</v>
      </c>
      <c r="J27" s="91">
        <f>ALL!J27/J$12</f>
        <v>0</v>
      </c>
      <c r="K27" s="91">
        <f>ALL!K27/K$12</f>
        <v>0</v>
      </c>
      <c r="L27" s="91">
        <f>ALL!L27/L$12</f>
        <v>0</v>
      </c>
      <c r="M27" s="91">
        <f>ALL!M27/M$12</f>
        <v>0</v>
      </c>
      <c r="N27" s="91">
        <f>ALL!N27/N$12</f>
        <v>0</v>
      </c>
      <c r="O27" s="91">
        <f>ALL!O27/O$12</f>
        <v>0</v>
      </c>
      <c r="P27" s="91">
        <f>ALL!P27/P$12</f>
        <v>0</v>
      </c>
      <c r="Q27" s="91">
        <f>ALL!Q27/Q$12</f>
        <v>0</v>
      </c>
      <c r="R27" s="91">
        <f>ALL!R27/R$12</f>
        <v>0</v>
      </c>
      <c r="S27" s="91">
        <f>ALL!S27/S$12</f>
        <v>0</v>
      </c>
      <c r="T27" s="91">
        <f>ALL!T27/T$12</f>
        <v>0</v>
      </c>
      <c r="U27" s="91">
        <f>ALL!U27/U$12</f>
        <v>0</v>
      </c>
      <c r="V27" s="91">
        <f>ALL!V27/V$12</f>
        <v>0</v>
      </c>
      <c r="W27" s="91">
        <f>ALL!W27/W$12</f>
        <v>0</v>
      </c>
      <c r="X27" s="91">
        <f>ALL!X27/X$12</f>
        <v>0</v>
      </c>
      <c r="Y27" s="91">
        <f>ALL!Y27/Y$12</f>
        <v>0</v>
      </c>
      <c r="Z27" s="91">
        <f>ALL!Z27/Z$12</f>
        <v>0</v>
      </c>
      <c r="AA27" s="91">
        <f>ALL!AA27/AA$12</f>
        <v>0</v>
      </c>
      <c r="AB27" s="91">
        <f>ALL!AB27/AB$12</f>
        <v>0</v>
      </c>
      <c r="AC27" s="91">
        <f>ALL!AC27/AC$12</f>
        <v>0</v>
      </c>
      <c r="AD27" s="91">
        <f>ALL!AD27/AD$12</f>
        <v>0</v>
      </c>
      <c r="AE27" s="91">
        <f>ALL!AE27/AE$12</f>
        <v>0</v>
      </c>
      <c r="AF27" s="91">
        <f>ALL!AF27/AF$12</f>
        <v>0</v>
      </c>
      <c r="AG27" s="91">
        <f>ALL!AG27/AG$12</f>
        <v>0</v>
      </c>
      <c r="AH27" s="91">
        <f>ALL!AH27/AH$12</f>
        <v>0</v>
      </c>
      <c r="AI27" s="91">
        <f>ALL!AI27/AI$12</f>
        <v>145.99452203630901</v>
      </c>
      <c r="AJ27" s="91">
        <f>ALL!AJ27/AJ$12</f>
        <v>0</v>
      </c>
      <c r="AK27" s="91">
        <f>ALL!AK27/AK$12</f>
        <v>0</v>
      </c>
      <c r="AL27" s="91">
        <f>ALL!AL27/AL$12</f>
        <v>0</v>
      </c>
      <c r="AM27" s="91">
        <f>ALL!AM27/AM$12</f>
        <v>0</v>
      </c>
      <c r="AN27" s="91">
        <f>ALL!AN27/AN$12</f>
        <v>0</v>
      </c>
      <c r="AO27" s="91">
        <f>ALL!AO27/AO$12</f>
        <v>0</v>
      </c>
      <c r="AP27" s="91">
        <f>ALL!AP27/AP$12</f>
        <v>0</v>
      </c>
      <c r="AQ27" s="91">
        <f>ALL!AQ27/AQ$12</f>
        <v>0</v>
      </c>
      <c r="AR27" s="91">
        <f>ALL!AR27/AR$12</f>
        <v>0</v>
      </c>
      <c r="AS27" s="91">
        <f>ALL!AS27/AS$12</f>
        <v>0</v>
      </c>
      <c r="AT27" s="91">
        <f>ALL!AT27/AT$12</f>
        <v>0</v>
      </c>
      <c r="AU27" s="91">
        <f>ALL!AU27/AU$12</f>
        <v>0</v>
      </c>
      <c r="AV27" s="91">
        <f>ALL!AV27/AV$12</f>
        <v>0</v>
      </c>
      <c r="AW27" s="91">
        <f>ALL!AW27/AW$12</f>
        <v>0</v>
      </c>
      <c r="AX27" s="91">
        <f>ALL!AX27/AX$12</f>
        <v>0</v>
      </c>
      <c r="AY27" s="91">
        <f>ALL!AY27/AY$12</f>
        <v>0</v>
      </c>
      <c r="AZ27" s="91">
        <f>ALL!AZ27/AZ$12</f>
        <v>0</v>
      </c>
      <c r="BA27" s="91">
        <f>ALL!BA27/BA$12</f>
        <v>0</v>
      </c>
      <c r="BB27" s="91">
        <f>ALL!BB27/BB$12</f>
        <v>0</v>
      </c>
      <c r="BC27" s="91">
        <f>ALL!BC27/BC$12</f>
        <v>0</v>
      </c>
      <c r="BD27" s="91">
        <f>ALL!BD27/BD$12</f>
        <v>0</v>
      </c>
      <c r="BE27" s="91">
        <f>ALL!BE27/BE$12</f>
        <v>0</v>
      </c>
      <c r="BF27" s="91">
        <f>ALL!BF27/BF$12</f>
        <v>0</v>
      </c>
      <c r="BG27" s="91">
        <f>ALL!BG27/BG$12</f>
        <v>0</v>
      </c>
      <c r="BH27" s="91">
        <f t="shared" si="75"/>
        <v>145.99452203630901</v>
      </c>
      <c r="BJ27" s="208">
        <f t="array" ref="BJ27">ROUND(MIN(IF($E$4:$BG$4=BJ$4,$E27:$BG27)),1)</f>
        <v>0</v>
      </c>
      <c r="BK27" s="208">
        <f t="array" ref="BK27">ROUND(MAX(IF($E$4:$BG$4=BK$4,$E27:$BG27)),1)</f>
        <v>0</v>
      </c>
      <c r="BL27" s="208">
        <f t="array" ref="BL27">ROUND(AVERAGE(IF($E$4:$BG$4=BL$4,$E27:$BG27)),1)</f>
        <v>0</v>
      </c>
      <c r="BM27" s="208">
        <f t="array" ref="BM27">ROUND(MIN(IF($E$4:$BG$4=BM$4,$E27:$BG27)),1)</f>
        <v>0</v>
      </c>
      <c r="BN27" s="208">
        <f t="array" ref="BN27">ROUND(MAX(IF($E$4:$BG$4=BN$4,$E27:$BG27)),1)</f>
        <v>0</v>
      </c>
      <c r="BO27" s="208">
        <f t="array" ref="BO27">ROUND(AVERAGE(IF($E$4:$BG$4=BO$4,$E27:$BG27)),1)</f>
        <v>0</v>
      </c>
      <c r="BP27" s="208">
        <f t="array" ref="BP27">ROUND(MIN(IF($E$4:$BG$4=BP$4,$E27:$BG27)),1)</f>
        <v>0</v>
      </c>
      <c r="BQ27" s="208">
        <f t="array" ref="BQ27">ROUND(MAX(IF($E$4:$BG$4=BQ$4,$E27:$BG27)),1)</f>
        <v>0</v>
      </c>
      <c r="BR27" s="208">
        <f t="array" ref="BR27">ROUND(AVERAGE(IF($E$4:$BG$4=BR$4,$E27:$BG27)),1)</f>
        <v>0</v>
      </c>
      <c r="BS27" s="208">
        <f t="array" ref="BS27">ROUND(MIN(IF($E$4:$BG$4=BS$4,$E27:$BG27)),1)</f>
        <v>0</v>
      </c>
      <c r="BT27" s="208">
        <f t="array" ref="BT27">ROUND(MAX(IF($E$4:$BG$4=BT$4,$E27:$BG27)),1)</f>
        <v>0</v>
      </c>
      <c r="BU27" s="208">
        <f t="array" ref="BU27">ROUND(AVERAGE(IF($E$4:$BG$4=BU$4,$E27:$BG27)),1)</f>
        <v>0</v>
      </c>
      <c r="BV27" s="208">
        <f t="array" ref="BV27">ROUND(MIN(IF($E$4:$BG$4=BV$4,$E27:$BG27)),1)</f>
        <v>0</v>
      </c>
      <c r="BW27" s="208">
        <f t="array" ref="BW27">ROUND(MAX(IF($E$4:$BG$4=BW$4,$E27:$BG27)),1)</f>
        <v>0</v>
      </c>
      <c r="BX27" s="208">
        <f t="array" ref="BX27">ROUND(AVERAGE(IF($E$4:$BG$4=BX$4,$E27:$BG27)),1)</f>
        <v>0</v>
      </c>
      <c r="BY27" s="208">
        <f t="array" ref="BY27">ROUND(MIN(IF($E$4:$BG$4=BY$4,$E27:$BG27)),1)</f>
        <v>0</v>
      </c>
      <c r="BZ27" s="208">
        <f t="array" ref="BZ27">ROUND(MAX(IF($E$4:$BG$4=BZ$4,$E27:$BG27)),1)</f>
        <v>146</v>
      </c>
      <c r="CA27" s="208">
        <f t="array" ref="CA27">ROUND(AVERAGE(IF($E$4:$BG$4=CA$4,$E27:$BG27)),1)</f>
        <v>20.9</v>
      </c>
      <c r="CB27" s="233">
        <f t="shared" si="77"/>
        <v>0</v>
      </c>
      <c r="CC27" s="233">
        <f t="shared" si="78"/>
        <v>146</v>
      </c>
      <c r="CD27" s="233">
        <f t="shared" si="79"/>
        <v>2.7</v>
      </c>
    </row>
    <row r="28" spans="1:82" s="90" customFormat="1" ht="12" customHeight="1">
      <c r="A28" s="222">
        <v>13</v>
      </c>
      <c r="B28" s="232" t="s">
        <v>883</v>
      </c>
      <c r="C28" s="90">
        <f t="shared" si="76"/>
        <v>13</v>
      </c>
      <c r="E28" s="91">
        <f>ALL!E28/E$12</f>
        <v>0</v>
      </c>
      <c r="F28" s="91">
        <f>ALL!F28/F$12</f>
        <v>0</v>
      </c>
      <c r="G28" s="91">
        <f>ALL!G28/G$12</f>
        <v>0</v>
      </c>
      <c r="H28" s="91">
        <f>ALL!H28/H$12</f>
        <v>0</v>
      </c>
      <c r="I28" s="91">
        <f>ALL!I28/I$12</f>
        <v>0</v>
      </c>
      <c r="J28" s="91">
        <f>ALL!J28/J$12</f>
        <v>0</v>
      </c>
      <c r="K28" s="91">
        <f>ALL!K28/K$12</f>
        <v>0</v>
      </c>
      <c r="L28" s="91">
        <f>ALL!L28/L$12</f>
        <v>0</v>
      </c>
      <c r="M28" s="91">
        <f>ALL!M28/M$12</f>
        <v>0</v>
      </c>
      <c r="N28" s="91">
        <f>ALL!N28/N$12</f>
        <v>0</v>
      </c>
      <c r="O28" s="91">
        <f>ALL!O28/O$12</f>
        <v>0</v>
      </c>
      <c r="P28" s="91">
        <f>ALL!P28/P$12</f>
        <v>0</v>
      </c>
      <c r="Q28" s="91">
        <f>ALL!Q28/Q$12</f>
        <v>10.30006628952651</v>
      </c>
      <c r="R28" s="91">
        <f>ALL!R28/R$12</f>
        <v>0</v>
      </c>
      <c r="S28" s="91">
        <f>ALL!S28/S$12</f>
        <v>0</v>
      </c>
      <c r="T28" s="91">
        <f>ALL!T28/T$12</f>
        <v>0</v>
      </c>
      <c r="U28" s="91">
        <f>ALL!U28/U$12</f>
        <v>0</v>
      </c>
      <c r="V28" s="91">
        <f>ALL!V28/V$12</f>
        <v>0</v>
      </c>
      <c r="W28" s="91">
        <f>ALL!W28/W$12</f>
        <v>0</v>
      </c>
      <c r="X28" s="91">
        <f>ALL!X28/X$12</f>
        <v>0</v>
      </c>
      <c r="Y28" s="91">
        <f>ALL!Y28/Y$12</f>
        <v>0</v>
      </c>
      <c r="Z28" s="91">
        <f>ALL!Z28/Z$12</f>
        <v>0</v>
      </c>
      <c r="AA28" s="91">
        <f>ALL!AA28/AA$12</f>
        <v>0</v>
      </c>
      <c r="AB28" s="91">
        <f>ALL!AB28/AB$12</f>
        <v>0</v>
      </c>
      <c r="AC28" s="91">
        <f>ALL!AC28/AC$12</f>
        <v>0</v>
      </c>
      <c r="AD28" s="91">
        <f>ALL!AD28/AD$12</f>
        <v>0</v>
      </c>
      <c r="AE28" s="91">
        <f>ALL!AE28/AE$12</f>
        <v>0</v>
      </c>
      <c r="AF28" s="91">
        <f>ALL!AF28/AF$12</f>
        <v>0</v>
      </c>
      <c r="AG28" s="91">
        <f>ALL!AG28/AG$12</f>
        <v>0</v>
      </c>
      <c r="AH28" s="91">
        <f>ALL!AH28/AH$12</f>
        <v>0</v>
      </c>
      <c r="AI28" s="91">
        <f>ALL!AI28/AI$12</f>
        <v>0</v>
      </c>
      <c r="AJ28" s="91">
        <f>ALL!AJ28/AJ$12</f>
        <v>27.039068260045021</v>
      </c>
      <c r="AK28" s="91">
        <f>ALL!AK28/AK$12</f>
        <v>0</v>
      </c>
      <c r="AL28" s="91">
        <f>ALL!AL28/AL$12</f>
        <v>0</v>
      </c>
      <c r="AM28" s="91">
        <f>ALL!AM28/AM$12</f>
        <v>0</v>
      </c>
      <c r="AN28" s="91">
        <f>ALL!AN28/AN$12</f>
        <v>0</v>
      </c>
      <c r="AO28" s="91">
        <f>ALL!AO28/AO$12</f>
        <v>0</v>
      </c>
      <c r="AP28" s="91">
        <f>ALL!AP28/AP$12</f>
        <v>0</v>
      </c>
      <c r="AQ28" s="91">
        <f>ALL!AQ28/AQ$12</f>
        <v>0</v>
      </c>
      <c r="AR28" s="91">
        <f>ALL!AR28/AR$12</f>
        <v>0</v>
      </c>
      <c r="AS28" s="91">
        <f>ALL!AS28/AS$12</f>
        <v>0</v>
      </c>
      <c r="AT28" s="91">
        <f>ALL!AT28/AT$12</f>
        <v>0</v>
      </c>
      <c r="AU28" s="91">
        <f>ALL!AU28/AU$12</f>
        <v>0</v>
      </c>
      <c r="AV28" s="91">
        <f>ALL!AV28/AV$12</f>
        <v>0</v>
      </c>
      <c r="AW28" s="91">
        <f>ALL!AW28/AW$12</f>
        <v>0</v>
      </c>
      <c r="AX28" s="91">
        <f>ALL!AX28/AX$12</f>
        <v>0</v>
      </c>
      <c r="AY28" s="91">
        <f>ALL!AY28/AY$12</f>
        <v>0</v>
      </c>
      <c r="AZ28" s="91">
        <f>ALL!AZ28/AZ$12</f>
        <v>0</v>
      </c>
      <c r="BA28" s="91">
        <f>ALL!BA28/BA$12</f>
        <v>0</v>
      </c>
      <c r="BB28" s="91">
        <f>ALL!BB28/BB$12</f>
        <v>0</v>
      </c>
      <c r="BC28" s="91">
        <f>ALL!BC28/BC$12</f>
        <v>0</v>
      </c>
      <c r="BD28" s="91">
        <f>ALL!BD28/BD$12</f>
        <v>0</v>
      </c>
      <c r="BE28" s="91">
        <f>ALL!BE28/BE$12</f>
        <v>0</v>
      </c>
      <c r="BF28" s="91">
        <f>ALL!BF28/BF$12</f>
        <v>0</v>
      </c>
      <c r="BG28" s="91">
        <f>ALL!BG28/BG$12</f>
        <v>0</v>
      </c>
      <c r="BH28" s="91">
        <f t="shared" si="75"/>
        <v>37.339134549571533</v>
      </c>
      <c r="BJ28" s="208">
        <f t="array" ref="BJ28">ROUND(MIN(IF($E$4:$BG$4=BJ$4,$E28:$BG28)),1)</f>
        <v>0</v>
      </c>
      <c r="BK28" s="208">
        <f t="array" ref="BK28">ROUND(MAX(IF($E$4:$BG$4=BK$4,$E28:$BG28)),1)</f>
        <v>0</v>
      </c>
      <c r="BL28" s="208">
        <f t="array" ref="BL28">ROUND(AVERAGE(IF($E$4:$BG$4=BL$4,$E28:$BG28)),1)</f>
        <v>0</v>
      </c>
      <c r="BM28" s="208">
        <f t="array" ref="BM28">ROUND(MIN(IF($E$4:$BG$4=BM$4,$E28:$BG28)),1)</f>
        <v>0</v>
      </c>
      <c r="BN28" s="208">
        <f t="array" ref="BN28">ROUND(MAX(IF($E$4:$BG$4=BN$4,$E28:$BG28)),1)</f>
        <v>0</v>
      </c>
      <c r="BO28" s="208">
        <f t="array" ref="BO28">ROUND(AVERAGE(IF($E$4:$BG$4=BO$4,$E28:$BG28)),1)</f>
        <v>0</v>
      </c>
      <c r="BP28" s="208">
        <f t="array" ref="BP28">ROUND(MIN(IF($E$4:$BG$4=BP$4,$E28:$BG28)),1)</f>
        <v>0</v>
      </c>
      <c r="BQ28" s="208">
        <f t="array" ref="BQ28">ROUND(MAX(IF($E$4:$BG$4=BQ$4,$E28:$BG28)),1)</f>
        <v>0</v>
      </c>
      <c r="BR28" s="208">
        <f t="array" ref="BR28">ROUND(AVERAGE(IF($E$4:$BG$4=BR$4,$E28:$BG28)),1)</f>
        <v>0</v>
      </c>
      <c r="BS28" s="208">
        <f t="array" ref="BS28">ROUND(MIN(IF($E$4:$BG$4=BS$4,$E28:$BG28)),1)</f>
        <v>0</v>
      </c>
      <c r="BT28" s="208">
        <f t="array" ref="BT28">ROUND(MAX(IF($E$4:$BG$4=BT$4,$E28:$BG28)),1)</f>
        <v>10.3</v>
      </c>
      <c r="BU28" s="208">
        <f t="array" ref="BU28">ROUND(AVERAGE(IF($E$4:$BG$4=BU$4,$E28:$BG28)),1)</f>
        <v>0.5</v>
      </c>
      <c r="BV28" s="208">
        <f t="array" ref="BV28">ROUND(MIN(IF($E$4:$BG$4=BV$4,$E28:$BG28)),1)</f>
        <v>0</v>
      </c>
      <c r="BW28" s="208">
        <f t="array" ref="BW28">ROUND(MAX(IF($E$4:$BG$4=BW$4,$E28:$BG28)),1)</f>
        <v>27</v>
      </c>
      <c r="BX28" s="208">
        <f t="array" ref="BX28">ROUND(AVERAGE(IF($E$4:$BG$4=BX$4,$E28:$BG28)),1)</f>
        <v>6.8</v>
      </c>
      <c r="BY28" s="208">
        <f t="array" ref="BY28">ROUND(MIN(IF($E$4:$BG$4=BY$4,$E28:$BG28)),1)</f>
        <v>0</v>
      </c>
      <c r="BZ28" s="208">
        <f t="array" ref="BZ28">ROUND(MAX(IF($E$4:$BG$4=BZ$4,$E28:$BG28)),1)</f>
        <v>0</v>
      </c>
      <c r="CA28" s="208">
        <f t="array" ref="CA28">ROUND(AVERAGE(IF($E$4:$BG$4=CA$4,$E28:$BG28)),1)</f>
        <v>0</v>
      </c>
      <c r="CB28" s="233">
        <f t="shared" si="77"/>
        <v>0</v>
      </c>
      <c r="CC28" s="233">
        <f t="shared" si="78"/>
        <v>27</v>
      </c>
      <c r="CD28" s="233">
        <f t="shared" si="79"/>
        <v>0.7</v>
      </c>
    </row>
    <row r="29" spans="1:82" ht="12" customHeight="1">
      <c r="A29" s="222">
        <v>14</v>
      </c>
      <c r="B29" s="232" t="s">
        <v>595</v>
      </c>
      <c r="C29" s="90">
        <f t="shared" si="76"/>
        <v>14</v>
      </c>
      <c r="E29" s="91">
        <f>ALL!E29/E$12</f>
        <v>0</v>
      </c>
      <c r="F29" s="91">
        <f>ALL!F29/F$12</f>
        <v>0</v>
      </c>
      <c r="G29" s="91">
        <f>ALL!G29/G$12</f>
        <v>0</v>
      </c>
      <c r="H29" s="91">
        <f>ALL!H29/H$12</f>
        <v>10.041372165420263</v>
      </c>
      <c r="I29" s="91">
        <f>ALL!I29/I$12</f>
        <v>25.696786413913081</v>
      </c>
      <c r="J29" s="91">
        <f>ALL!J29/J$12</f>
        <v>0</v>
      </c>
      <c r="K29" s="91">
        <f>ALL!K29/K$12</f>
        <v>0</v>
      </c>
      <c r="L29" s="91">
        <f>ALL!L29/L$12</f>
        <v>7.0743186897529631</v>
      </c>
      <c r="M29" s="91">
        <f>ALL!M29/M$12</f>
        <v>0</v>
      </c>
      <c r="N29" s="91">
        <f>ALL!N29/N$12</f>
        <v>0</v>
      </c>
      <c r="O29" s="91">
        <f>ALL!O29/O$12</f>
        <v>0</v>
      </c>
      <c r="P29" s="91">
        <f>ALL!P29/P$12</f>
        <v>0</v>
      </c>
      <c r="Q29" s="91">
        <f>ALL!Q29/Q$12</f>
        <v>0</v>
      </c>
      <c r="R29" s="91">
        <f>ALL!R29/R$12</f>
        <v>0</v>
      </c>
      <c r="S29" s="91">
        <f>ALL!S29/S$12</f>
        <v>0</v>
      </c>
      <c r="T29" s="91">
        <f>ALL!T29/T$12</f>
        <v>0</v>
      </c>
      <c r="U29" s="91">
        <f>ALL!U29/U$12</f>
        <v>45.989502316495461</v>
      </c>
      <c r="V29" s="91">
        <f>ALL!V29/V$12</f>
        <v>0</v>
      </c>
      <c r="W29" s="91">
        <f>ALL!W29/W$12</f>
        <v>0</v>
      </c>
      <c r="X29" s="91">
        <f>ALL!X29/X$12</f>
        <v>0</v>
      </c>
      <c r="Y29" s="91">
        <f>ALL!Y29/Y$12</f>
        <v>0</v>
      </c>
      <c r="Z29" s="91">
        <f>ALL!Z29/Z$12</f>
        <v>31.044965276023714</v>
      </c>
      <c r="AA29" s="91">
        <f>ALL!AA29/AA$12</f>
        <v>0.77211051046156121</v>
      </c>
      <c r="AB29" s="91">
        <f>ALL!AB29/AB$12</f>
        <v>3.9483175822925278</v>
      </c>
      <c r="AC29" s="91">
        <f>ALL!AC29/AC$12</f>
        <v>0</v>
      </c>
      <c r="AD29" s="91">
        <f>ALL!AD29/AD$12</f>
        <v>0</v>
      </c>
      <c r="AE29" s="91">
        <f>ALL!AE29/AE$12</f>
        <v>0</v>
      </c>
      <c r="AF29" s="91">
        <f>ALL!AF29/AF$12</f>
        <v>0</v>
      </c>
      <c r="AG29" s="91">
        <f>ALL!AG29/AG$12</f>
        <v>0</v>
      </c>
      <c r="AH29" s="91">
        <f>ALL!AH29/AH$12</f>
        <v>0</v>
      </c>
      <c r="AI29" s="91">
        <f>ALL!AI29/AI$12</f>
        <v>0</v>
      </c>
      <c r="AJ29" s="91">
        <f>ALL!AJ29/AJ$12</f>
        <v>15.126249147390125</v>
      </c>
      <c r="AK29" s="91">
        <f>ALL!AK29/AK$12</f>
        <v>0</v>
      </c>
      <c r="AL29" s="91">
        <f>ALL!AL29/AL$12</f>
        <v>0</v>
      </c>
      <c r="AM29" s="91">
        <f>ALL!AM29/AM$12</f>
        <v>0</v>
      </c>
      <c r="AN29" s="91">
        <f>ALL!AN29/AN$12</f>
        <v>0</v>
      </c>
      <c r="AO29" s="91">
        <f>ALL!AO29/AO$12</f>
        <v>0</v>
      </c>
      <c r="AP29" s="91">
        <f>ALL!AP29/AP$12</f>
        <v>0</v>
      </c>
      <c r="AQ29" s="91">
        <f>ALL!AQ29/AQ$12</f>
        <v>0</v>
      </c>
      <c r="AR29" s="91">
        <f>ALL!AR29/AR$12</f>
        <v>26.477109378997461</v>
      </c>
      <c r="AS29" s="91">
        <f>ALL!AS29/AS$12</f>
        <v>0</v>
      </c>
      <c r="AT29" s="91">
        <f>ALL!AT29/AT$12</f>
        <v>0</v>
      </c>
      <c r="AU29" s="91">
        <f>ALL!AU29/AU$12</f>
        <v>0</v>
      </c>
      <c r="AV29" s="91">
        <f>ALL!AV29/AV$12</f>
        <v>0</v>
      </c>
      <c r="AW29" s="91">
        <f>ALL!AW29/AW$12</f>
        <v>0</v>
      </c>
      <c r="AX29" s="91">
        <f>ALL!AX29/AX$12</f>
        <v>0</v>
      </c>
      <c r="AY29" s="91">
        <f>ALL!AY29/AY$12</f>
        <v>0</v>
      </c>
      <c r="AZ29" s="91">
        <f>ALL!AZ29/AZ$12</f>
        <v>0</v>
      </c>
      <c r="BA29" s="91">
        <f>ALL!BA29/BA$12</f>
        <v>0</v>
      </c>
      <c r="BB29" s="91">
        <f>ALL!BB29/BB$12</f>
        <v>0</v>
      </c>
      <c r="BC29" s="91">
        <f>ALL!BC29/BC$12</f>
        <v>0</v>
      </c>
      <c r="BD29" s="91">
        <f>ALL!BD29/BD$12</f>
        <v>0</v>
      </c>
      <c r="BE29" s="91">
        <f>ALL!BE29/BE$12</f>
        <v>0</v>
      </c>
      <c r="BF29" s="91">
        <f>ALL!BF29/BF$12</f>
        <v>39.373516582275734</v>
      </c>
      <c r="BG29" s="91">
        <f>ALL!BG29/BG$12</f>
        <v>0</v>
      </c>
      <c r="BH29" s="91">
        <f t="shared" si="75"/>
        <v>205.54424806302288</v>
      </c>
      <c r="BJ29" s="208">
        <f t="array" ref="BJ29">ROUND(MIN(IF($E$4:$BG$4=BJ$4,$E29:$BG29)),1)</f>
        <v>0</v>
      </c>
      <c r="BK29" s="208">
        <f t="array" ref="BK29">ROUND(MAX(IF($E$4:$BG$4=BK$4,$E29:$BG29)),1)</f>
        <v>26.5</v>
      </c>
      <c r="BL29" s="208">
        <f t="array" ref="BL29">ROUND(AVERAGE(IF($E$4:$BG$4=BL$4,$E29:$BG29)),1)</f>
        <v>1.7</v>
      </c>
      <c r="BM29" s="208">
        <f t="array" ref="BM29">ROUND(MIN(IF($E$4:$BG$4=BM$4,$E29:$BG29)),1)</f>
        <v>0</v>
      </c>
      <c r="BN29" s="208">
        <f t="array" ref="BN29">ROUND(MAX(IF($E$4:$BG$4=BN$4,$E29:$BG29)),1)</f>
        <v>39.4</v>
      </c>
      <c r="BO29" s="208">
        <f t="array" ref="BO29">ROUND(AVERAGE(IF($E$4:$BG$4=BO$4,$E29:$BG29)),1)</f>
        <v>9.8000000000000007</v>
      </c>
      <c r="BP29" s="208">
        <f t="array" ref="BP29">ROUND(MIN(IF($E$4:$BG$4=BP$4,$E29:$BG29)),1)</f>
        <v>0</v>
      </c>
      <c r="BQ29" s="208">
        <f t="array" ref="BQ29">ROUND(MAX(IF($E$4:$BG$4=BQ$4,$E29:$BG29)),1)</f>
        <v>0</v>
      </c>
      <c r="BR29" s="208">
        <f t="array" ref="BR29">ROUND(AVERAGE(IF($E$4:$BG$4=BR$4,$E29:$BG29)),1)</f>
        <v>0</v>
      </c>
      <c r="BS29" s="208">
        <f t="array" ref="BS29">ROUND(MIN(IF($E$4:$BG$4=BS$4,$E29:$BG29)),1)</f>
        <v>0</v>
      </c>
      <c r="BT29" s="208">
        <f t="array" ref="BT29">ROUND(MAX(IF($E$4:$BG$4=BT$4,$E29:$BG29)),1)</f>
        <v>10</v>
      </c>
      <c r="BU29" s="208">
        <f t="array" ref="BU29">ROUND(AVERAGE(IF($E$4:$BG$4=BU$4,$E29:$BG29)),1)</f>
        <v>0.5</v>
      </c>
      <c r="BV29" s="208">
        <f t="array" ref="BV29">ROUND(MIN(IF($E$4:$BG$4=BV$4,$E29:$BG29)),1)</f>
        <v>0</v>
      </c>
      <c r="BW29" s="208">
        <f t="array" ref="BW29">ROUND(MAX(IF($E$4:$BG$4=BW$4,$E29:$BG29)),1)</f>
        <v>31</v>
      </c>
      <c r="BX29" s="208">
        <f t="array" ref="BX29">ROUND(AVERAGE(IF($E$4:$BG$4=BX$4,$E29:$BG29)),1)</f>
        <v>12.5</v>
      </c>
      <c r="BY29" s="208">
        <f t="array" ref="BY29">ROUND(MIN(IF($E$4:$BG$4=BY$4,$E29:$BG29)),1)</f>
        <v>0</v>
      </c>
      <c r="BZ29" s="208">
        <f t="array" ref="BZ29">ROUND(MAX(IF($E$4:$BG$4=BZ$4,$E29:$BG29)),1)</f>
        <v>46</v>
      </c>
      <c r="CA29" s="208">
        <f t="array" ref="CA29">ROUND(AVERAGE(IF($E$4:$BG$4=CA$4,$E29:$BG29)),1)</f>
        <v>11.3</v>
      </c>
      <c r="CB29" s="233">
        <f t="shared" si="77"/>
        <v>0</v>
      </c>
      <c r="CC29" s="233">
        <f t="shared" si="78"/>
        <v>46</v>
      </c>
      <c r="CD29" s="233">
        <f t="shared" si="79"/>
        <v>3.7</v>
      </c>
    </row>
    <row r="30" spans="1:82" ht="12" customHeight="1">
      <c r="A30" s="222">
        <v>15</v>
      </c>
      <c r="B30" s="232" t="s">
        <v>596</v>
      </c>
      <c r="C30" s="90">
        <f t="shared" si="76"/>
        <v>15</v>
      </c>
      <c r="E30" s="91">
        <f>ALL!E30/E$12</f>
        <v>149.95747486501696</v>
      </c>
      <c r="F30" s="91">
        <f>ALL!F30/F$12</f>
        <v>153.37205872217245</v>
      </c>
      <c r="G30" s="91">
        <f>ALL!G30/G$12</f>
        <v>211.50726626386185</v>
      </c>
      <c r="H30" s="91">
        <f>ALL!H30/H$12</f>
        <v>0</v>
      </c>
      <c r="I30" s="91">
        <f>ALL!I30/I$12</f>
        <v>198.62349751018107</v>
      </c>
      <c r="J30" s="91">
        <f>ALL!J30/J$12</f>
        <v>109.98587811456986</v>
      </c>
      <c r="K30" s="91">
        <f>ALL!K30/K$12</f>
        <v>163.56984369845131</v>
      </c>
      <c r="L30" s="91">
        <f>ALL!L30/L$12</f>
        <v>0</v>
      </c>
      <c r="M30" s="91">
        <f>ALL!M30/M$12</f>
        <v>0</v>
      </c>
      <c r="N30" s="91">
        <f>ALL!N30/N$12</f>
        <v>0</v>
      </c>
      <c r="O30" s="91">
        <f>ALL!O30/O$12</f>
        <v>261.53247871876647</v>
      </c>
      <c r="P30" s="91">
        <f>ALL!P30/P$12</f>
        <v>434.25658008237599</v>
      </c>
      <c r="Q30" s="91">
        <f>ALL!Q30/Q$12</f>
        <v>132.84121707910185</v>
      </c>
      <c r="R30" s="91">
        <f>ALL!R30/R$12</f>
        <v>199.92539639517554</v>
      </c>
      <c r="S30" s="91">
        <f>ALL!S30/S$12</f>
        <v>121.23297301559469</v>
      </c>
      <c r="T30" s="91">
        <f>ALL!T30/T$12</f>
        <v>0</v>
      </c>
      <c r="U30" s="91">
        <f>ALL!U30/U$12</f>
        <v>165.2803696529503</v>
      </c>
      <c r="V30" s="91">
        <f>ALL!V30/V$12</f>
        <v>0</v>
      </c>
      <c r="W30" s="91">
        <f>ALL!W30/W$12</f>
        <v>188.99005369094436</v>
      </c>
      <c r="X30" s="91">
        <f>ALL!X30/X$12</f>
        <v>282.71197834503982</v>
      </c>
      <c r="Y30" s="91">
        <f>ALL!Y30/Y$12</f>
        <v>233.18687093282554</v>
      </c>
      <c r="Z30" s="91">
        <f>ALL!Z30/Z$12</f>
        <v>81.501890736813323</v>
      </c>
      <c r="AA30" s="91">
        <f>ALL!AA30/AA$12</f>
        <v>54.23921141779865</v>
      </c>
      <c r="AB30" s="91">
        <f>ALL!AB30/AB$12</f>
        <v>12.3996046833213</v>
      </c>
      <c r="AC30" s="91">
        <f>ALL!AC30/AC$12</f>
        <v>0</v>
      </c>
      <c r="AD30" s="91">
        <f>ALL!AD30/AD$12</f>
        <v>143.89404715590015</v>
      </c>
      <c r="AE30" s="91">
        <f>ALL!AE30/AE$12</f>
        <v>181.72314867934043</v>
      </c>
      <c r="AF30" s="91">
        <f>ALL!AF30/AF$12</f>
        <v>112.4261209804075</v>
      </c>
      <c r="AG30" s="91">
        <f>ALL!AG30/AG$12</f>
        <v>155.32785835166973</v>
      </c>
      <c r="AH30" s="91">
        <f>ALL!AH30/AH$12</f>
        <v>0</v>
      </c>
      <c r="AI30" s="91">
        <f>ALL!AI30/AI$12</f>
        <v>86.465030323383559</v>
      </c>
      <c r="AJ30" s="91">
        <f>ALL!AJ30/AJ$12</f>
        <v>103.63996975945558</v>
      </c>
      <c r="AK30" s="91">
        <f>ALL!AK30/AK$12</f>
        <v>0</v>
      </c>
      <c r="AL30" s="91">
        <f>ALL!AL30/AL$12</f>
        <v>0</v>
      </c>
      <c r="AM30" s="91">
        <f>ALL!AM30/AM$12</f>
        <v>0</v>
      </c>
      <c r="AN30" s="91">
        <f>ALL!AN30/AN$12</f>
        <v>0</v>
      </c>
      <c r="AO30" s="91">
        <f>ALL!AO30/AO$12</f>
        <v>0</v>
      </c>
      <c r="AP30" s="91">
        <f>ALL!AP30/AP$12</f>
        <v>0</v>
      </c>
      <c r="AQ30" s="91">
        <f>ALL!AQ30/AQ$12</f>
        <v>0</v>
      </c>
      <c r="AR30" s="91">
        <f>ALL!AR30/AR$12</f>
        <v>528.75748324265328</v>
      </c>
      <c r="AS30" s="91">
        <f>ALL!AS30/AS$12</f>
        <v>0</v>
      </c>
      <c r="AT30" s="91">
        <f>ALL!AT30/AT$12</f>
        <v>0</v>
      </c>
      <c r="AU30" s="91">
        <f>ALL!AU30/AU$12</f>
        <v>0</v>
      </c>
      <c r="AV30" s="91">
        <f>ALL!AV30/AV$12</f>
        <v>0</v>
      </c>
      <c r="AW30" s="91">
        <f>ALL!AW30/AW$12</f>
        <v>0</v>
      </c>
      <c r="AX30" s="91">
        <f>ALL!AX30/AX$12</f>
        <v>0</v>
      </c>
      <c r="AY30" s="91">
        <f>ALL!AY30/AY$12</f>
        <v>0</v>
      </c>
      <c r="AZ30" s="91">
        <f>ALL!AZ30/AZ$12</f>
        <v>0</v>
      </c>
      <c r="BA30" s="91">
        <f>ALL!BA30/BA$12</f>
        <v>0</v>
      </c>
      <c r="BB30" s="91">
        <f>ALL!BB30/BB$12</f>
        <v>0</v>
      </c>
      <c r="BC30" s="91">
        <f>ALL!BC30/BC$12</f>
        <v>0</v>
      </c>
      <c r="BD30" s="91">
        <f>ALL!BD30/BD$12</f>
        <v>0</v>
      </c>
      <c r="BE30" s="91">
        <f>ALL!BE30/BE$12</f>
        <v>422.18345182452163</v>
      </c>
      <c r="BF30" s="91">
        <f>ALL!BF30/BF$12</f>
        <v>228.819558244376</v>
      </c>
      <c r="BG30" s="91">
        <f>ALL!BG30/BG$12</f>
        <v>0</v>
      </c>
      <c r="BH30" s="91">
        <f t="shared" si="75"/>
        <v>5118.3513124866695</v>
      </c>
      <c r="BJ30" s="208">
        <f t="array" ref="BJ30">ROUND(MIN(IF($E$4:$BG$4=BJ$4,$E30:$BG30)),1)</f>
        <v>0</v>
      </c>
      <c r="BK30" s="208">
        <f t="array" ref="BK30">ROUND(MAX(IF($E$4:$BG$4=BK$4,$E30:$BG30)),1)</f>
        <v>528.79999999999995</v>
      </c>
      <c r="BL30" s="208">
        <f t="array" ref="BL30">ROUND(AVERAGE(IF($E$4:$BG$4=BL$4,$E30:$BG30)),1)</f>
        <v>33</v>
      </c>
      <c r="BM30" s="208">
        <f t="array" ref="BM30">ROUND(MIN(IF($E$4:$BG$4=BM$4,$E30:$BG30)),1)</f>
        <v>0</v>
      </c>
      <c r="BN30" s="208">
        <f t="array" ref="BN30">ROUND(MAX(IF($E$4:$BG$4=BN$4,$E30:$BG30)),1)</f>
        <v>422.2</v>
      </c>
      <c r="BO30" s="208">
        <f t="array" ref="BO30">ROUND(AVERAGE(IF($E$4:$BG$4=BO$4,$E30:$BG30)),1)</f>
        <v>162.80000000000001</v>
      </c>
      <c r="BP30" s="208">
        <f t="array" ref="BP30">ROUND(MIN(IF($E$4:$BG$4=BP$4,$E30:$BG30)),1)</f>
        <v>0</v>
      </c>
      <c r="BQ30" s="208">
        <f t="array" ref="BQ30">ROUND(MAX(IF($E$4:$BG$4=BQ$4,$E30:$BG30)),1)</f>
        <v>0</v>
      </c>
      <c r="BR30" s="208">
        <f t="array" ref="BR30">ROUND(AVERAGE(IF($E$4:$BG$4=BR$4,$E30:$BG30)),1)</f>
        <v>0</v>
      </c>
      <c r="BS30" s="208">
        <f t="array" ref="BS30">ROUND(MIN(IF($E$4:$BG$4=BS$4,$E30:$BG30)),1)</f>
        <v>0</v>
      </c>
      <c r="BT30" s="208">
        <f t="array" ref="BT30">ROUND(MAX(IF($E$4:$BG$4=BT$4,$E30:$BG30)),1)</f>
        <v>261.5</v>
      </c>
      <c r="BU30" s="208">
        <f t="array" ref="BU30">ROUND(AVERAGE(IF($E$4:$BG$4=BU$4,$E30:$BG30)),1)</f>
        <v>105.1</v>
      </c>
      <c r="BV30" s="208">
        <f t="array" ref="BV30">ROUND(MIN(IF($E$4:$BG$4=BV$4,$E30:$BG30)),1)</f>
        <v>12.4</v>
      </c>
      <c r="BW30" s="208">
        <f t="array" ref="BW30">ROUND(MAX(IF($E$4:$BG$4=BW$4,$E30:$BG30)),1)</f>
        <v>211.5</v>
      </c>
      <c r="BX30" s="208">
        <f t="array" ref="BX30">ROUND(AVERAGE(IF($E$4:$BG$4=BX$4,$E30:$BG30)),1)</f>
        <v>102.3</v>
      </c>
      <c r="BY30" s="208">
        <f t="array" ref="BY30">ROUND(MIN(IF($E$4:$BG$4=BY$4,$E30:$BG30)),1)</f>
        <v>0</v>
      </c>
      <c r="BZ30" s="208">
        <f t="array" ref="BZ30">ROUND(MAX(IF($E$4:$BG$4=BZ$4,$E30:$BG30)),1)</f>
        <v>434.3</v>
      </c>
      <c r="CA30" s="208">
        <f t="array" ref="CA30">ROUND(AVERAGE(IF($E$4:$BG$4=CA$4,$E30:$BG30)),1)</f>
        <v>189</v>
      </c>
      <c r="CB30" s="233">
        <f t="shared" si="77"/>
        <v>0</v>
      </c>
      <c r="CC30" s="233">
        <f t="shared" si="78"/>
        <v>528.79999999999995</v>
      </c>
      <c r="CD30" s="233">
        <f t="shared" si="79"/>
        <v>93.1</v>
      </c>
    </row>
    <row r="31" spans="1:82" s="90" customFormat="1" ht="12" customHeight="1">
      <c r="A31" s="504">
        <v>16</v>
      </c>
      <c r="B31" s="232" t="s">
        <v>1499</v>
      </c>
      <c r="C31" s="90">
        <f t="shared" ref="C31:C32" si="80">A31*1</f>
        <v>16</v>
      </c>
      <c r="E31" s="91">
        <f>ALL!E31/E$12</f>
        <v>0</v>
      </c>
      <c r="F31" s="91">
        <f>ALL!F31/F$12</f>
        <v>0</v>
      </c>
      <c r="G31" s="91">
        <f>ALL!G31/G$12</f>
        <v>0</v>
      </c>
      <c r="H31" s="91">
        <f>ALL!H31/H$12</f>
        <v>0</v>
      </c>
      <c r="I31" s="91">
        <f>ALL!I31/I$12</f>
        <v>0</v>
      </c>
      <c r="J31" s="91">
        <f>ALL!J31/J$12</f>
        <v>0</v>
      </c>
      <c r="K31" s="91">
        <f>ALL!K31/K$12</f>
        <v>0</v>
      </c>
      <c r="L31" s="91">
        <f>ALL!L31/L$12</f>
        <v>0</v>
      </c>
      <c r="M31" s="91">
        <f>ALL!M31/M$12</f>
        <v>0</v>
      </c>
      <c r="N31" s="91">
        <f>ALL!N31/N$12</f>
        <v>0</v>
      </c>
      <c r="O31" s="91">
        <f>ALL!O31/O$12</f>
        <v>0</v>
      </c>
      <c r="P31" s="91">
        <f>ALL!P31/P$12</f>
        <v>0</v>
      </c>
      <c r="Q31" s="91">
        <f>ALL!Q31/Q$12</f>
        <v>0</v>
      </c>
      <c r="R31" s="91">
        <f>ALL!R31/R$12</f>
        <v>0</v>
      </c>
      <c r="S31" s="91">
        <f>ALL!S31/S$12</f>
        <v>0</v>
      </c>
      <c r="T31" s="91">
        <f>ALL!T31/T$12</f>
        <v>0</v>
      </c>
      <c r="U31" s="91">
        <f>ALL!U31/U$12</f>
        <v>0</v>
      </c>
      <c r="V31" s="91">
        <f>ALL!V31/V$12</f>
        <v>0</v>
      </c>
      <c r="W31" s="91">
        <f>ALL!W31/W$12</f>
        <v>0</v>
      </c>
      <c r="X31" s="91">
        <f>ALL!X31/X$12</f>
        <v>0</v>
      </c>
      <c r="Y31" s="91">
        <f>ALL!Y31/Y$12</f>
        <v>0</v>
      </c>
      <c r="Z31" s="91">
        <f>ALL!Z31/Z$12</f>
        <v>0</v>
      </c>
      <c r="AA31" s="91">
        <f>ALL!AA31/AA$12</f>
        <v>0</v>
      </c>
      <c r="AB31" s="91">
        <f>ALL!AB31/AB$12</f>
        <v>0</v>
      </c>
      <c r="AC31" s="91">
        <f>ALL!AC31/AC$12</f>
        <v>0</v>
      </c>
      <c r="AD31" s="91">
        <f>ALL!AD31/AD$12</f>
        <v>0</v>
      </c>
      <c r="AE31" s="91">
        <f>ALL!AE31/AE$12</f>
        <v>0</v>
      </c>
      <c r="AF31" s="91">
        <f>ALL!AF31/AF$12</f>
        <v>0</v>
      </c>
      <c r="AG31" s="91">
        <f>ALL!AG31/AG$12</f>
        <v>0</v>
      </c>
      <c r="AH31" s="91">
        <f>ALL!AH31/AH$12</f>
        <v>0</v>
      </c>
      <c r="AI31" s="91">
        <f>ALL!AI31/AI$12</f>
        <v>0</v>
      </c>
      <c r="AJ31" s="91">
        <f>ALL!AJ31/AJ$12</f>
        <v>0</v>
      </c>
      <c r="AK31" s="91">
        <f>ALL!AK31/AK$12</f>
        <v>0</v>
      </c>
      <c r="AL31" s="91">
        <f>ALL!AL31/AL$12</f>
        <v>0</v>
      </c>
      <c r="AM31" s="91">
        <f>ALL!AM31/AM$12</f>
        <v>0</v>
      </c>
      <c r="AN31" s="91">
        <f>ALL!AN31/AN$12</f>
        <v>0</v>
      </c>
      <c r="AO31" s="91">
        <f>ALL!AO31/AO$12</f>
        <v>0</v>
      </c>
      <c r="AP31" s="91">
        <f>ALL!AP31/AP$12</f>
        <v>0</v>
      </c>
      <c r="AQ31" s="91">
        <f>ALL!AQ31/AQ$12</f>
        <v>0</v>
      </c>
      <c r="AR31" s="91">
        <f>ALL!AR31/AR$12</f>
        <v>0</v>
      </c>
      <c r="AS31" s="91">
        <f>ALL!AS31/AS$12</f>
        <v>0</v>
      </c>
      <c r="AT31" s="91">
        <f>ALL!AT31/AT$12</f>
        <v>0</v>
      </c>
      <c r="AU31" s="91">
        <f>ALL!AU31/AU$12</f>
        <v>0</v>
      </c>
      <c r="AV31" s="91">
        <f>ALL!AV31/AV$12</f>
        <v>0</v>
      </c>
      <c r="AW31" s="91">
        <f>ALL!AW31/AW$12</f>
        <v>0</v>
      </c>
      <c r="AX31" s="91">
        <f>ALL!AX31/AX$12</f>
        <v>0</v>
      </c>
      <c r="AY31" s="91">
        <f>ALL!AY31/AY$12</f>
        <v>0</v>
      </c>
      <c r="AZ31" s="91">
        <f>ALL!AZ31/AZ$12</f>
        <v>20.564508365582704</v>
      </c>
      <c r="BA31" s="91">
        <f>ALL!BA31/BA$12</f>
        <v>0</v>
      </c>
      <c r="BB31" s="91">
        <f>ALL!BB31/BB$12</f>
        <v>0</v>
      </c>
      <c r="BC31" s="91">
        <f>ALL!BC31/BC$12</f>
        <v>0</v>
      </c>
      <c r="BD31" s="91">
        <f>ALL!BD31/BD$12</f>
        <v>0</v>
      </c>
      <c r="BE31" s="91">
        <f>ALL!BE31/BE$12</f>
        <v>0</v>
      </c>
      <c r="BF31" s="91">
        <f>ALL!BF31/BF$12</f>
        <v>0</v>
      </c>
      <c r="BG31" s="91">
        <f>ALL!BG31/BG$12</f>
        <v>0</v>
      </c>
      <c r="BH31" s="91">
        <f t="shared" ref="BH31:BH32" si="81">SUM(E31:BG31)</f>
        <v>20.564508365582704</v>
      </c>
      <c r="BJ31" s="208">
        <f t="array" ref="BJ31">ROUND(MIN(IF($E$4:$BG$4=BJ$4,$E31:$BG31)),1)</f>
        <v>0</v>
      </c>
      <c r="BK31" s="208">
        <f t="array" ref="BK31">ROUND(MAX(IF($E$4:$BG$4=BK$4,$E31:$BG31)),1)</f>
        <v>20.6</v>
      </c>
      <c r="BL31" s="208">
        <f t="array" ref="BL31">ROUND(AVERAGE(IF($E$4:$BG$4=BL$4,$E31:$BG31)),1)</f>
        <v>1.3</v>
      </c>
      <c r="BM31" s="208">
        <f t="array" ref="BM31">ROUND(MIN(IF($E$4:$BG$4=BM$4,$E31:$BG31)),1)</f>
        <v>0</v>
      </c>
      <c r="BN31" s="208">
        <f t="array" ref="BN31">ROUND(MAX(IF($E$4:$BG$4=BN$4,$E31:$BG31)),1)</f>
        <v>0</v>
      </c>
      <c r="BO31" s="208">
        <f t="array" ref="BO31">ROUND(AVERAGE(IF($E$4:$BG$4=BO$4,$E31:$BG31)),1)</f>
        <v>0</v>
      </c>
      <c r="BP31" s="208">
        <f t="array" ref="BP31">ROUND(MIN(IF($E$4:$BG$4=BP$4,$E31:$BG31)),1)</f>
        <v>0</v>
      </c>
      <c r="BQ31" s="208">
        <f t="array" ref="BQ31">ROUND(MAX(IF($E$4:$BG$4=BQ$4,$E31:$BG31)),1)</f>
        <v>0</v>
      </c>
      <c r="BR31" s="208">
        <f t="array" ref="BR31">ROUND(AVERAGE(IF($E$4:$BG$4=BR$4,$E31:$BG31)),1)</f>
        <v>0</v>
      </c>
      <c r="BS31" s="208">
        <f t="array" ref="BS31">ROUND(MIN(IF($E$4:$BG$4=BS$4,$E31:$BG31)),1)</f>
        <v>0</v>
      </c>
      <c r="BT31" s="208">
        <f t="array" ref="BT31">ROUND(MAX(IF($E$4:$BG$4=BT$4,$E31:$BG31)),1)</f>
        <v>0</v>
      </c>
      <c r="BU31" s="208">
        <f t="array" ref="BU31">ROUND(AVERAGE(IF($E$4:$BG$4=BU$4,$E31:$BG31)),1)</f>
        <v>0</v>
      </c>
      <c r="BV31" s="208">
        <f t="array" ref="BV31">ROUND(MIN(IF($E$4:$BG$4=BV$4,$E31:$BG31)),1)</f>
        <v>0</v>
      </c>
      <c r="BW31" s="208">
        <f t="array" ref="BW31">ROUND(MAX(IF($E$4:$BG$4=BW$4,$E31:$BG31)),1)</f>
        <v>0</v>
      </c>
      <c r="BX31" s="208">
        <f t="array" ref="BX31">ROUND(AVERAGE(IF($E$4:$BG$4=BX$4,$E31:$BG31)),1)</f>
        <v>0</v>
      </c>
      <c r="BY31" s="208">
        <f t="array" ref="BY31">ROUND(MIN(IF($E$4:$BG$4=BY$4,$E31:$BG31)),1)</f>
        <v>0</v>
      </c>
      <c r="BZ31" s="208">
        <f t="array" ref="BZ31">ROUND(MAX(IF($E$4:$BG$4=BZ$4,$E31:$BG31)),1)</f>
        <v>0</v>
      </c>
      <c r="CA31" s="208">
        <f t="array" ref="CA31">ROUND(AVERAGE(IF($E$4:$BG$4=CA$4,$E31:$BG31)),1)</f>
        <v>0</v>
      </c>
      <c r="CB31" s="233">
        <f t="shared" si="77"/>
        <v>0</v>
      </c>
      <c r="CC31" s="233">
        <f t="shared" si="78"/>
        <v>20.6</v>
      </c>
      <c r="CD31" s="233">
        <f t="shared" si="79"/>
        <v>0.4</v>
      </c>
    </row>
    <row r="32" spans="1:82" s="90" customFormat="1" ht="12" customHeight="1">
      <c r="A32" s="504">
        <v>18</v>
      </c>
      <c r="B32" s="232" t="s">
        <v>1500</v>
      </c>
      <c r="C32" s="90">
        <f t="shared" si="80"/>
        <v>18</v>
      </c>
      <c r="E32" s="91">
        <f>ALL!E32/E$12</f>
        <v>210.13346391997189</v>
      </c>
      <c r="F32" s="91">
        <f>ALL!F32/F$12</f>
        <v>54.645778482321326</v>
      </c>
      <c r="G32" s="91">
        <f>ALL!G32/G$12</f>
        <v>233.44155903517472</v>
      </c>
      <c r="H32" s="91">
        <f>ALL!H32/H$12</f>
        <v>91.037044040655971</v>
      </c>
      <c r="I32" s="91">
        <f>ALL!I32/I$12</f>
        <v>138.67891753939097</v>
      </c>
      <c r="J32" s="91">
        <f>ALL!J32/J$12</f>
        <v>232.43409331107574</v>
      </c>
      <c r="K32" s="91">
        <f>ALL!K32/K$12</f>
        <v>55.565411409200223</v>
      </c>
      <c r="L32" s="91">
        <f>ALL!L32/L$12</f>
        <v>351.43082827073931</v>
      </c>
      <c r="M32" s="91">
        <f>ALL!M32/M$12</f>
        <v>124.908599333515</v>
      </c>
      <c r="N32" s="91">
        <f>ALL!N32/N$12</f>
        <v>182.41138708062093</v>
      </c>
      <c r="O32" s="91">
        <f>ALL!O32/O$12</f>
        <v>729.25536654200027</v>
      </c>
      <c r="P32" s="91">
        <f>ALL!P32/P$12</f>
        <v>671.29770409766286</v>
      </c>
      <c r="Q32" s="91">
        <f>ALL!Q32/Q$12</f>
        <v>125.67033690527218</v>
      </c>
      <c r="R32" s="91">
        <f>ALL!R32/R$12</f>
        <v>74.465002032795766</v>
      </c>
      <c r="S32" s="91">
        <f>ALL!S32/S$12</f>
        <v>299.93485753424983</v>
      </c>
      <c r="T32" s="91">
        <f>ALL!T32/T$12</f>
        <v>149.16721746286416</v>
      </c>
      <c r="U32" s="91">
        <f>ALL!U32/U$12</f>
        <v>1996.9556633451232</v>
      </c>
      <c r="V32" s="91">
        <f>ALL!V32/V$12</f>
        <v>298.4052753519872</v>
      </c>
      <c r="W32" s="91">
        <f>ALL!W32/W$12</f>
        <v>36.939302642988977</v>
      </c>
      <c r="X32" s="91">
        <f>ALL!X32/X$12</f>
        <v>194.62931041799632</v>
      </c>
      <c r="Y32" s="91">
        <f>ALL!Y32/Y$12</f>
        <v>83.33283342679411</v>
      </c>
      <c r="Z32" s="91">
        <f>ALL!Z32/Z$12</f>
        <v>396.55740152048878</v>
      </c>
      <c r="AA32" s="91">
        <f>ALL!AA32/AA$12</f>
        <v>169.98544485897722</v>
      </c>
      <c r="AB32" s="91">
        <f>ALL!AB32/AB$12</f>
        <v>267.72262598552101</v>
      </c>
      <c r="AC32" s="91">
        <f>ALL!AC32/AC$12</f>
        <v>-27.547430660793609</v>
      </c>
      <c r="AD32" s="91">
        <f>ALL!AD32/AD$12</f>
        <v>262.20741501047104</v>
      </c>
      <c r="AE32" s="91">
        <f>ALL!AE32/AE$12</f>
        <v>313.17863878912704</v>
      </c>
      <c r="AF32" s="91">
        <f>ALL!AF32/AF$12</f>
        <v>359.3556324222763</v>
      </c>
      <c r="AG32" s="91">
        <f>ALL!AG32/AG$12</f>
        <v>129.41851005538788</v>
      </c>
      <c r="AH32" s="91">
        <f>ALL!AH32/AH$12</f>
        <v>112.07814605824778</v>
      </c>
      <c r="AI32" s="91">
        <f>ALL!AI32/AI$12</f>
        <v>798.49602437723479</v>
      </c>
      <c r="AJ32" s="91">
        <f>ALL!AJ32/AJ$12</f>
        <v>251.89349374884182</v>
      </c>
      <c r="AK32" s="91">
        <f>ALL!AK32/AK$12</f>
        <v>673.53277155355738</v>
      </c>
      <c r="AL32" s="91">
        <f>ALL!AL32/AL$12</f>
        <v>3299.1866242958258</v>
      </c>
      <c r="AM32" s="91">
        <f>ALL!AM32/AM$12</f>
        <v>0</v>
      </c>
      <c r="AN32" s="91">
        <f>ALL!AN32/AN$12</f>
        <v>0</v>
      </c>
      <c r="AO32" s="91">
        <f>ALL!AO32/AO$12</f>
        <v>9.106700170329022</v>
      </c>
      <c r="AP32" s="91">
        <f>ALL!AP32/AP$12</f>
        <v>0</v>
      </c>
      <c r="AQ32" s="91">
        <f>ALL!AQ32/AQ$12</f>
        <v>0</v>
      </c>
      <c r="AR32" s="91">
        <f>ALL!AR32/AR$12</f>
        <v>0</v>
      </c>
      <c r="AS32" s="91">
        <f>ALL!AS32/AS$12</f>
        <v>0</v>
      </c>
      <c r="AT32" s="91">
        <f>ALL!AT32/AT$12</f>
        <v>0</v>
      </c>
      <c r="AU32" s="91">
        <f>ALL!AU32/AU$12</f>
        <v>0</v>
      </c>
      <c r="AV32" s="91">
        <f>ALL!AV32/AV$12</f>
        <v>0</v>
      </c>
      <c r="AW32" s="91">
        <f>ALL!AW32/AW$12</f>
        <v>0</v>
      </c>
      <c r="AX32" s="91">
        <f>ALL!AX32/AX$12</f>
        <v>0</v>
      </c>
      <c r="AY32" s="91">
        <f>ALL!AY32/AY$12</f>
        <v>0</v>
      </c>
      <c r="AZ32" s="91">
        <f>ALL!AZ32/AZ$12</f>
        <v>0</v>
      </c>
      <c r="BA32" s="91">
        <f>ALL!BA32/BA$12</f>
        <v>0</v>
      </c>
      <c r="BB32" s="91">
        <f>ALL!BB32/BB$12</f>
        <v>0</v>
      </c>
      <c r="BC32" s="91">
        <f>ALL!BC32/BC$12</f>
        <v>0</v>
      </c>
      <c r="BD32" s="91">
        <f>ALL!BD32/BD$12</f>
        <v>1044.4958090898663</v>
      </c>
      <c r="BE32" s="91">
        <f>ALL!BE32/BE$12</f>
        <v>81.825679138987937</v>
      </c>
      <c r="BF32" s="91">
        <f>ALL!BF32/BF$12</f>
        <v>87.148219752599402</v>
      </c>
      <c r="BG32" s="91">
        <f>ALL!BG32/BG$12</f>
        <v>222.11570232962572</v>
      </c>
      <c r="BH32" s="91">
        <f t="shared" si="81"/>
        <v>14785.497360678972</v>
      </c>
      <c r="BJ32" s="208">
        <f t="array" ref="BJ32">ROUND(MIN(IF($E$4:$BG$4=BJ$4,$E32:$BG32)),1)</f>
        <v>0</v>
      </c>
      <c r="BK32" s="208">
        <f t="array" ref="BK32">ROUND(MAX(IF($E$4:$BG$4=BK$4,$E32:$BG32)),1)</f>
        <v>9.1</v>
      </c>
      <c r="BL32" s="208">
        <f t="array" ref="BL32">ROUND(AVERAGE(IF($E$4:$BG$4=BL$4,$E32:$BG32)),1)</f>
        <v>0.6</v>
      </c>
      <c r="BM32" s="208">
        <f t="array" ref="BM32">ROUND(MIN(IF($E$4:$BG$4=BM$4,$E32:$BG32)),1)</f>
        <v>81.8</v>
      </c>
      <c r="BN32" s="208">
        <f t="array" ref="BN32">ROUND(MAX(IF($E$4:$BG$4=BN$4,$E32:$BG32)),1)</f>
        <v>1044.5</v>
      </c>
      <c r="BO32" s="208">
        <f t="array" ref="BO32">ROUND(AVERAGE(IF($E$4:$BG$4=BO$4,$E32:$BG32)),1)</f>
        <v>358.9</v>
      </c>
      <c r="BP32" s="208">
        <f t="array" ref="BP32">ROUND(MIN(IF($E$4:$BG$4=BP$4,$E32:$BG32)),1)</f>
        <v>0</v>
      </c>
      <c r="BQ32" s="208">
        <f t="array" ref="BQ32">ROUND(MAX(IF($E$4:$BG$4=BQ$4,$E32:$BG32)),1)</f>
        <v>3299.2</v>
      </c>
      <c r="BR32" s="208">
        <f t="array" ref="BR32">ROUND(AVERAGE(IF($E$4:$BG$4=BR$4,$E32:$BG32)),1)</f>
        <v>1324.2</v>
      </c>
      <c r="BS32" s="208">
        <f t="array" ref="BS32">ROUND(MIN(IF($E$4:$BG$4=BS$4,$E32:$BG32)),1)</f>
        <v>-27.5</v>
      </c>
      <c r="BT32" s="208">
        <f t="array" ref="BT32">ROUND(MAX(IF($E$4:$BG$4=BT$4,$E32:$BG32)),1)</f>
        <v>729.3</v>
      </c>
      <c r="BU32" s="208">
        <f t="array" ref="BU32">ROUND(AVERAGE(IF($E$4:$BG$4=BU$4,$E32:$BG32)),1)</f>
        <v>187.5</v>
      </c>
      <c r="BV32" s="208">
        <f t="array" ref="BV32">ROUND(MIN(IF($E$4:$BG$4=BV$4,$E32:$BG32)),1)</f>
        <v>233.4</v>
      </c>
      <c r="BW32" s="208">
        <f t="array" ref="BW32">ROUND(MAX(IF($E$4:$BG$4=BW$4,$E32:$BG32)),1)</f>
        <v>396.6</v>
      </c>
      <c r="BX32" s="208">
        <f t="array" ref="BX32">ROUND(AVERAGE(IF($E$4:$BG$4=BX$4,$E32:$BG32)),1)</f>
        <v>287.39999999999998</v>
      </c>
      <c r="BY32" s="208">
        <f t="array" ref="BY32">ROUND(MIN(IF($E$4:$BG$4=BY$4,$E32:$BG32)),1)</f>
        <v>129.4</v>
      </c>
      <c r="BZ32" s="208">
        <f t="array" ref="BZ32">ROUND(MAX(IF($E$4:$BG$4=BZ$4,$E32:$BG32)),1)</f>
        <v>1997</v>
      </c>
      <c r="CA32" s="208">
        <f t="array" ref="CA32">ROUND(AVERAGE(IF($E$4:$BG$4=CA$4,$E32:$BG32)),1)</f>
        <v>611.6</v>
      </c>
      <c r="CB32" s="233">
        <f t="shared" si="77"/>
        <v>-27.5</v>
      </c>
      <c r="CC32" s="233">
        <f t="shared" si="78"/>
        <v>3299.2</v>
      </c>
      <c r="CD32" s="233">
        <f t="shared" si="79"/>
        <v>268.8</v>
      </c>
    </row>
    <row r="33" spans="1:82" ht="12" customHeight="1">
      <c r="A33" s="222">
        <v>23</v>
      </c>
      <c r="B33" s="232" t="s">
        <v>597</v>
      </c>
      <c r="C33" s="90">
        <f t="shared" si="76"/>
        <v>23</v>
      </c>
      <c r="E33" s="91">
        <f>ALL!E33/E$12</f>
        <v>23.050707161987166</v>
      </c>
      <c r="F33" s="91">
        <f>ALL!F33/F$12</f>
        <v>0</v>
      </c>
      <c r="G33" s="91">
        <f>ALL!G33/G$12</f>
        <v>78.710740977702429</v>
      </c>
      <c r="H33" s="91">
        <f>ALL!H33/H$12</f>
        <v>0</v>
      </c>
      <c r="I33" s="91">
        <f>ALL!I33/I$12</f>
        <v>1.9817552849459419</v>
      </c>
      <c r="J33" s="91">
        <f>ALL!J33/J$12</f>
        <v>17.737611814312434</v>
      </c>
      <c r="K33" s="91">
        <f>ALL!K33/K$12</f>
        <v>2.6777309739083033</v>
      </c>
      <c r="L33" s="91">
        <f>ALL!L33/L$12</f>
        <v>53.683327756891408</v>
      </c>
      <c r="M33" s="91">
        <f>ALL!M33/M$12</f>
        <v>0</v>
      </c>
      <c r="N33" s="91">
        <f>ALL!N33/N$12</f>
        <v>2.3435152729093645</v>
      </c>
      <c r="O33" s="91">
        <f>ALL!O33/O$12</f>
        <v>17.191345364018076</v>
      </c>
      <c r="P33" s="91">
        <f>ALL!P33/P$12</f>
        <v>29.533503950277343</v>
      </c>
      <c r="Q33" s="91">
        <f>ALL!Q33/Q$12</f>
        <v>19.921726040070791</v>
      </c>
      <c r="R33" s="91">
        <f>ALL!R33/R$12</f>
        <v>31.48048516059087</v>
      </c>
      <c r="S33" s="91">
        <f>ALL!S33/S$12</f>
        <v>3.3248840490848095</v>
      </c>
      <c r="T33" s="91">
        <f>ALL!T33/T$12</f>
        <v>23.394717803288199</v>
      </c>
      <c r="U33" s="91">
        <f>ALL!U33/U$12</f>
        <v>11.967418374699646</v>
      </c>
      <c r="V33" s="91">
        <f>ALL!V33/V$12</f>
        <v>271.17920156834793</v>
      </c>
      <c r="W33" s="91">
        <f>ALL!W33/W$12</f>
        <v>1.6508053641680989</v>
      </c>
      <c r="X33" s="91">
        <f>ALL!X33/X$12</f>
        <v>7.767143806942669</v>
      </c>
      <c r="Y33" s="91">
        <f>ALL!Y33/Y$12</f>
        <v>19.226932356124724</v>
      </c>
      <c r="Z33" s="91">
        <f>ALL!Z33/Z$12</f>
        <v>16.54475962337736</v>
      </c>
      <c r="AA33" s="91">
        <f>ALL!AA33/AA$12</f>
        <v>0.22083132709711112</v>
      </c>
      <c r="AB33" s="91">
        <f>ALL!AB33/AB$12</f>
        <v>0</v>
      </c>
      <c r="AC33" s="91">
        <f>ALL!AC33/AC$12</f>
        <v>26.873664692018128</v>
      </c>
      <c r="AD33" s="91">
        <f>ALL!AD33/AD$12</f>
        <v>35.128721015345356</v>
      </c>
      <c r="AE33" s="91">
        <f>ALL!AE33/AE$12</f>
        <v>46.832648313909225</v>
      </c>
      <c r="AF33" s="91">
        <f>ALL!AF33/AF$12</f>
        <v>19.587385904844677</v>
      </c>
      <c r="AG33" s="91">
        <f>ALL!AG33/AG$12</f>
        <v>0</v>
      </c>
      <c r="AH33" s="91">
        <f>ALL!AH33/AH$12</f>
        <v>0</v>
      </c>
      <c r="AI33" s="91">
        <f>ALL!AI33/AI$12</f>
        <v>32.208669326959168</v>
      </c>
      <c r="AJ33" s="91">
        <f>ALL!AJ33/AJ$12</f>
        <v>30.839851084046629</v>
      </c>
      <c r="AK33" s="91">
        <f>ALL!AK33/AK$12</f>
        <v>0</v>
      </c>
      <c r="AL33" s="91">
        <f>ALL!AL33/AL$12</f>
        <v>7.7326303625595845</v>
      </c>
      <c r="AM33" s="91">
        <f>ALL!AM33/AM$12</f>
        <v>0</v>
      </c>
      <c r="AN33" s="91">
        <f>ALL!AN33/AN$12</f>
        <v>158.39739027283511</v>
      </c>
      <c r="AO33" s="91">
        <f>ALL!AO33/AO$12</f>
        <v>0</v>
      </c>
      <c r="AP33" s="91">
        <f>ALL!AP33/AP$12</f>
        <v>43.24585795950005</v>
      </c>
      <c r="AQ33" s="91">
        <f>ALL!AQ33/AQ$12</f>
        <v>46.296905503006869</v>
      </c>
      <c r="AR33" s="91">
        <f>ALL!AR33/AR$12</f>
        <v>110.49410721290785</v>
      </c>
      <c r="AS33" s="91">
        <f>ALL!AS33/AS$12</f>
        <v>0</v>
      </c>
      <c r="AT33" s="91">
        <f>ALL!AT33/AT$12</f>
        <v>8.3224043715846996</v>
      </c>
      <c r="AU33" s="91">
        <f>ALL!AU33/AU$12</f>
        <v>2.4756005948456927</v>
      </c>
      <c r="AV33" s="91">
        <f>ALL!AV33/AV$12</f>
        <v>0</v>
      </c>
      <c r="AW33" s="91">
        <f>ALL!AW33/AW$12</f>
        <v>0</v>
      </c>
      <c r="AX33" s="91">
        <f>ALL!AX33/AX$12</f>
        <v>56.775271640189331</v>
      </c>
      <c r="AY33" s="91">
        <f>ALL!AY33/AY$12</f>
        <v>0</v>
      </c>
      <c r="AZ33" s="91">
        <f>ALL!AZ33/AZ$12</f>
        <v>54.390727584281564</v>
      </c>
      <c r="BA33" s="91">
        <f>ALL!BA33/BA$12</f>
        <v>0</v>
      </c>
      <c r="BB33" s="91">
        <f>ALL!BB33/BB$12</f>
        <v>0</v>
      </c>
      <c r="BC33" s="91">
        <f>ALL!BC33/BC$12</f>
        <v>0</v>
      </c>
      <c r="BD33" s="91">
        <f>ALL!BD33/BD$12</f>
        <v>40.436219822005157</v>
      </c>
      <c r="BE33" s="91">
        <f>ALL!BE33/BE$12</f>
        <v>0.39304241361338838</v>
      </c>
      <c r="BF33" s="91">
        <f>ALL!BF33/BF$12</f>
        <v>22.342836266923872</v>
      </c>
      <c r="BG33" s="91">
        <f>ALL!BG33/BG$12</f>
        <v>0</v>
      </c>
      <c r="BH33" s="91">
        <f t="shared" si="75"/>
        <v>1376.363078372121</v>
      </c>
      <c r="BJ33" s="208">
        <f t="array" ref="BJ33">ROUND(MIN(IF($E$4:$BG$4=BJ$4,$E33:$BG33)),1)</f>
        <v>0</v>
      </c>
      <c r="BK33" s="208">
        <f t="array" ref="BK33">ROUND(MAX(IF($E$4:$BG$4=BK$4,$E33:$BG33)),1)</f>
        <v>158.4</v>
      </c>
      <c r="BL33" s="208">
        <f t="array" ref="BL33">ROUND(AVERAGE(IF($E$4:$BG$4=BL$4,$E33:$BG33)),1)</f>
        <v>30</v>
      </c>
      <c r="BM33" s="208">
        <f t="array" ref="BM33">ROUND(MIN(IF($E$4:$BG$4=BM$4,$E33:$BG33)),1)</f>
        <v>0</v>
      </c>
      <c r="BN33" s="208">
        <f t="array" ref="BN33">ROUND(MAX(IF($E$4:$BG$4=BN$4,$E33:$BG33)),1)</f>
        <v>40.4</v>
      </c>
      <c r="BO33" s="208">
        <f t="array" ref="BO33">ROUND(AVERAGE(IF($E$4:$BG$4=BO$4,$E33:$BG33)),1)</f>
        <v>15.8</v>
      </c>
      <c r="BP33" s="208">
        <f t="array" ref="BP33">ROUND(MIN(IF($E$4:$BG$4=BP$4,$E33:$BG33)),1)</f>
        <v>0</v>
      </c>
      <c r="BQ33" s="208">
        <f t="array" ref="BQ33">ROUND(MAX(IF($E$4:$BG$4=BQ$4,$E33:$BG33)),1)</f>
        <v>7.7</v>
      </c>
      <c r="BR33" s="208">
        <f t="array" ref="BR33">ROUND(AVERAGE(IF($E$4:$BG$4=BR$4,$E33:$BG33)),1)</f>
        <v>2.6</v>
      </c>
      <c r="BS33" s="208">
        <f t="array" ref="BS33">ROUND(MIN(IF($E$4:$BG$4=BS$4,$E33:$BG33)),1)</f>
        <v>0</v>
      </c>
      <c r="BT33" s="208">
        <f t="array" ref="BT33">ROUND(MAX(IF($E$4:$BG$4=BT$4,$E33:$BG33)),1)</f>
        <v>271.2</v>
      </c>
      <c r="BU33" s="208">
        <f t="array" ref="BU33">ROUND(AVERAGE(IF($E$4:$BG$4=BU$4,$E33:$BG33)),1)</f>
        <v>26.8</v>
      </c>
      <c r="BV33" s="208">
        <f t="array" ref="BV33">ROUND(MIN(IF($E$4:$BG$4=BV$4,$E33:$BG33)),1)</f>
        <v>0</v>
      </c>
      <c r="BW33" s="208">
        <f t="array" ref="BW33">ROUND(MAX(IF($E$4:$BG$4=BW$4,$E33:$BG33)),1)</f>
        <v>78.7</v>
      </c>
      <c r="BX33" s="208">
        <f t="array" ref="BX33">ROUND(AVERAGE(IF($E$4:$BG$4=BX$4,$E33:$BG33)),1)</f>
        <v>31.5</v>
      </c>
      <c r="BY33" s="208">
        <f t="array" ref="BY33">ROUND(MIN(IF($E$4:$BG$4=BY$4,$E33:$BG33)),1)</f>
        <v>0</v>
      </c>
      <c r="BZ33" s="208">
        <f t="array" ref="BZ33">ROUND(MAX(IF($E$4:$BG$4=BZ$4,$E33:$BG33)),1)</f>
        <v>53.7</v>
      </c>
      <c r="CA33" s="208">
        <f t="array" ref="CA33">ROUND(AVERAGE(IF($E$4:$BG$4=CA$4,$E33:$BG33)),1)</f>
        <v>19.600000000000001</v>
      </c>
      <c r="CB33" s="233">
        <f t="shared" si="77"/>
        <v>0</v>
      </c>
      <c r="CC33" s="233">
        <f t="shared" si="78"/>
        <v>271.2</v>
      </c>
      <c r="CD33" s="233">
        <f t="shared" si="79"/>
        <v>25</v>
      </c>
    </row>
    <row r="34" spans="1:82" ht="12" customHeight="1">
      <c r="A34" s="222">
        <v>24</v>
      </c>
      <c r="B34" s="232" t="s">
        <v>598</v>
      </c>
      <c r="C34" s="90">
        <f t="shared" si="76"/>
        <v>24</v>
      </c>
      <c r="E34" s="91">
        <f>ALL!E34/E$12</f>
        <v>27.020441689111237</v>
      </c>
      <c r="F34" s="91">
        <f>ALL!F34/F$12</f>
        <v>0</v>
      </c>
      <c r="G34" s="91">
        <f>ALL!G34/G$12</f>
        <v>14.229751351329428</v>
      </c>
      <c r="H34" s="91">
        <f>ALL!H34/H$12</f>
        <v>0</v>
      </c>
      <c r="I34" s="91">
        <f>ALL!I34/I$12</f>
        <v>2.0306604126270456</v>
      </c>
      <c r="J34" s="91">
        <f>ALL!J34/J$12</f>
        <v>10.284429909812816</v>
      </c>
      <c r="K34" s="91">
        <f>ALL!K34/K$12</f>
        <v>2.6777309739083033</v>
      </c>
      <c r="L34" s="91">
        <f>ALL!L34/L$12</f>
        <v>1.7515001496012803</v>
      </c>
      <c r="M34" s="91">
        <f>ALL!M34/M$12</f>
        <v>0</v>
      </c>
      <c r="N34" s="91">
        <f>ALL!N34/N$12</f>
        <v>0</v>
      </c>
      <c r="O34" s="91">
        <f>ALL!O34/O$12</f>
        <v>6.8709232957804653</v>
      </c>
      <c r="P34" s="91">
        <f>ALL!P34/P$12</f>
        <v>1.8400614678008123</v>
      </c>
      <c r="Q34" s="91">
        <f>ALL!Q34/Q$12</f>
        <v>2.0699399829395713</v>
      </c>
      <c r="R34" s="91">
        <f>ALL!R34/R$12</f>
        <v>44.389957988887389</v>
      </c>
      <c r="S34" s="91">
        <f>ALL!S34/S$12</f>
        <v>44.338242677233389</v>
      </c>
      <c r="T34" s="91">
        <f>ALL!T34/T$12</f>
        <v>17.281699396709431</v>
      </c>
      <c r="U34" s="91">
        <f>ALL!U34/U$12</f>
        <v>0</v>
      </c>
      <c r="V34" s="91">
        <f>ALL!V34/V$12</f>
        <v>0</v>
      </c>
      <c r="W34" s="91">
        <f>ALL!W34/W$12</f>
        <v>4.0563751759750524</v>
      </c>
      <c r="X34" s="91">
        <f>ALL!X34/X$12</f>
        <v>0</v>
      </c>
      <c r="Y34" s="91">
        <f>ALL!Y34/Y$12</f>
        <v>0</v>
      </c>
      <c r="Z34" s="91">
        <f>ALL!Z34/Z$12</f>
        <v>5.0107885433381512</v>
      </c>
      <c r="AA34" s="91">
        <f>ALL!AA34/AA$12</f>
        <v>9.8845819182442192</v>
      </c>
      <c r="AB34" s="91">
        <f>ALL!AB34/AB$12</f>
        <v>0</v>
      </c>
      <c r="AC34" s="91">
        <f>ALL!AC34/AC$12</f>
        <v>0</v>
      </c>
      <c r="AD34" s="91">
        <f>ALL!AD34/AD$12</f>
        <v>7.6514138610770503</v>
      </c>
      <c r="AE34" s="91">
        <f>ALL!AE34/AE$12</f>
        <v>10.60388260626971</v>
      </c>
      <c r="AF34" s="91">
        <f>ALL!AF34/AF$12</f>
        <v>11.752416588512913</v>
      </c>
      <c r="AG34" s="91">
        <f>ALL!AG34/AG$12</f>
        <v>0</v>
      </c>
      <c r="AH34" s="91">
        <f>ALL!AH34/AH$12</f>
        <v>0.99001642774511978</v>
      </c>
      <c r="AI34" s="91">
        <f>ALL!AI34/AI$12</f>
        <v>4.8076509748918435</v>
      </c>
      <c r="AJ34" s="91">
        <f>ALL!AJ34/AJ$12</f>
        <v>6.9533909231054301</v>
      </c>
      <c r="AK34" s="91">
        <f>ALL!AK34/AK$12</f>
        <v>0</v>
      </c>
      <c r="AL34" s="91">
        <f>ALL!AL34/AL$12</f>
        <v>0</v>
      </c>
      <c r="AM34" s="91">
        <f>ALL!AM34/AM$12</f>
        <v>0</v>
      </c>
      <c r="AN34" s="91">
        <f>ALL!AN34/AN$12</f>
        <v>62.889476359938996</v>
      </c>
      <c r="AO34" s="91">
        <f>ALL!AO34/AO$12</f>
        <v>0</v>
      </c>
      <c r="AP34" s="91">
        <f>ALL!AP34/AP$12</f>
        <v>7.7338436198042828</v>
      </c>
      <c r="AQ34" s="91">
        <f>ALL!AQ34/AQ$12</f>
        <v>0</v>
      </c>
      <c r="AR34" s="91">
        <f>ALL!AR34/AR$12</f>
        <v>0</v>
      </c>
      <c r="AS34" s="91">
        <f>ALL!AS34/AS$12</f>
        <v>0</v>
      </c>
      <c r="AT34" s="91">
        <f>ALL!AT34/AT$12</f>
        <v>0</v>
      </c>
      <c r="AU34" s="91">
        <f>ALL!AU34/AU$12</f>
        <v>2.3105462461863953</v>
      </c>
      <c r="AV34" s="91">
        <f>ALL!AV34/AV$12</f>
        <v>0</v>
      </c>
      <c r="AW34" s="91">
        <f>ALL!AW34/AW$12</f>
        <v>0</v>
      </c>
      <c r="AX34" s="91">
        <f>ALL!AX34/AX$12</f>
        <v>0</v>
      </c>
      <c r="AY34" s="91">
        <f>ALL!AY34/AY$12</f>
        <v>0</v>
      </c>
      <c r="AZ34" s="91">
        <f>ALL!AZ34/AZ$12</f>
        <v>0</v>
      </c>
      <c r="BA34" s="91">
        <f>ALL!BA34/BA$12</f>
        <v>0</v>
      </c>
      <c r="BB34" s="91">
        <f>ALL!BB34/BB$12</f>
        <v>0</v>
      </c>
      <c r="BC34" s="91">
        <f>ALL!BC34/BC$12</f>
        <v>0</v>
      </c>
      <c r="BD34" s="91">
        <f>ALL!BD34/BD$12</f>
        <v>9.9214891908281846</v>
      </c>
      <c r="BE34" s="91">
        <f>ALL!BE34/BE$12</f>
        <v>0</v>
      </c>
      <c r="BF34" s="91">
        <f>ALL!BF34/BF$12</f>
        <v>18.191730416547951</v>
      </c>
      <c r="BG34" s="91">
        <f>ALL!BG34/BG$12</f>
        <v>5.2375819716676926</v>
      </c>
      <c r="BH34" s="91">
        <f t="shared" si="75"/>
        <v>342.7805241198742</v>
      </c>
      <c r="BJ34" s="208">
        <f t="array" ref="BJ34">ROUND(MIN(IF($E$4:$BG$4=BJ$4,$E34:$BG34)),1)</f>
        <v>0</v>
      </c>
      <c r="BK34" s="208">
        <f t="array" ref="BK34">ROUND(MAX(IF($E$4:$BG$4=BK$4,$E34:$BG34)),1)</f>
        <v>62.9</v>
      </c>
      <c r="BL34" s="208">
        <f t="array" ref="BL34">ROUND(AVERAGE(IF($E$4:$BG$4=BL$4,$E34:$BG34)),1)</f>
        <v>4.5999999999999996</v>
      </c>
      <c r="BM34" s="208">
        <f t="array" ref="BM34">ROUND(MIN(IF($E$4:$BG$4=BM$4,$E34:$BG34)),1)</f>
        <v>0</v>
      </c>
      <c r="BN34" s="208">
        <f t="array" ref="BN34">ROUND(MAX(IF($E$4:$BG$4=BN$4,$E34:$BG34)),1)</f>
        <v>18.2</v>
      </c>
      <c r="BO34" s="208">
        <f t="array" ref="BO34">ROUND(AVERAGE(IF($E$4:$BG$4=BO$4,$E34:$BG34)),1)</f>
        <v>8.3000000000000007</v>
      </c>
      <c r="BP34" s="208">
        <f t="array" ref="BP34">ROUND(MIN(IF($E$4:$BG$4=BP$4,$E34:$BG34)),1)</f>
        <v>0</v>
      </c>
      <c r="BQ34" s="208">
        <f t="array" ref="BQ34">ROUND(MAX(IF($E$4:$BG$4=BQ$4,$E34:$BG34)),1)</f>
        <v>0</v>
      </c>
      <c r="BR34" s="208">
        <f t="array" ref="BR34">ROUND(AVERAGE(IF($E$4:$BG$4=BR$4,$E34:$BG34)),1)</f>
        <v>0</v>
      </c>
      <c r="BS34" s="208">
        <f t="array" ref="BS34">ROUND(MIN(IF($E$4:$BG$4=BS$4,$E34:$BG34)),1)</f>
        <v>0</v>
      </c>
      <c r="BT34" s="208">
        <f t="array" ref="BT34">ROUND(MAX(IF($E$4:$BG$4=BT$4,$E34:$BG34)),1)</f>
        <v>44.4</v>
      </c>
      <c r="BU34" s="208">
        <f t="array" ref="BU34">ROUND(AVERAGE(IF($E$4:$BG$4=BU$4,$E34:$BG34)),1)</f>
        <v>9.5</v>
      </c>
      <c r="BV34" s="208">
        <f t="array" ref="BV34">ROUND(MIN(IF($E$4:$BG$4=BV$4,$E34:$BG34)),1)</f>
        <v>0</v>
      </c>
      <c r="BW34" s="208">
        <f t="array" ref="BW34">ROUND(MAX(IF($E$4:$BG$4=BW$4,$E34:$BG34)),1)</f>
        <v>14.2</v>
      </c>
      <c r="BX34" s="208">
        <f t="array" ref="BX34">ROUND(AVERAGE(IF($E$4:$BG$4=BX$4,$E34:$BG34)),1)</f>
        <v>6.5</v>
      </c>
      <c r="BY34" s="208">
        <f t="array" ref="BY34">ROUND(MIN(IF($E$4:$BG$4=BY$4,$E34:$BG34)),1)</f>
        <v>0</v>
      </c>
      <c r="BZ34" s="208">
        <f t="array" ref="BZ34">ROUND(MAX(IF($E$4:$BG$4=BZ$4,$E34:$BG34)),1)</f>
        <v>4.8</v>
      </c>
      <c r="CA34" s="208">
        <f t="array" ref="CA34">ROUND(AVERAGE(IF($E$4:$BG$4=CA$4,$E34:$BG34)),1)</f>
        <v>1.5</v>
      </c>
      <c r="CB34" s="233">
        <f t="shared" si="77"/>
        <v>0</v>
      </c>
      <c r="CC34" s="233">
        <f t="shared" si="78"/>
        <v>62.9</v>
      </c>
      <c r="CD34" s="233">
        <f t="shared" si="79"/>
        <v>6.2</v>
      </c>
    </row>
    <row r="35" spans="1:82" s="90" customFormat="1" ht="12" customHeight="1">
      <c r="A35" s="222">
        <v>25</v>
      </c>
      <c r="B35" s="232" t="s">
        <v>599</v>
      </c>
      <c r="C35" s="90">
        <f t="shared" si="76"/>
        <v>25</v>
      </c>
      <c r="E35" s="91">
        <f>ALL!E35/E$12</f>
        <v>9.9831139360007661</v>
      </c>
      <c r="F35" s="91">
        <f>ALL!F35/F$12</f>
        <v>10.680798125301537</v>
      </c>
      <c r="G35" s="91">
        <f>ALL!G35/G$12</f>
        <v>10.587629457409928</v>
      </c>
      <c r="H35" s="91">
        <f>ALL!H35/H$12</f>
        <v>41.310881668083212</v>
      </c>
      <c r="I35" s="91">
        <f>ALL!I35/I$12</f>
        <v>2.9416599789648932</v>
      </c>
      <c r="J35" s="91">
        <f>ALL!J35/J$12</f>
        <v>11.375121669680862</v>
      </c>
      <c r="K35" s="91">
        <f>ALL!K35/K$12</f>
        <v>2.6777395802951989</v>
      </c>
      <c r="L35" s="91">
        <f>ALL!L35/L$12</f>
        <v>0.70898330970066747</v>
      </c>
      <c r="M35" s="91">
        <f>ALL!M35/M$12</f>
        <v>0</v>
      </c>
      <c r="N35" s="91">
        <f>ALL!N35/N$12</f>
        <v>0</v>
      </c>
      <c r="O35" s="91">
        <f>ALL!O35/O$12</f>
        <v>0</v>
      </c>
      <c r="P35" s="91">
        <f>ALL!P35/P$12</f>
        <v>3.7497300786627892</v>
      </c>
      <c r="Q35" s="91">
        <f>ALL!Q35/Q$12</f>
        <v>16.458924106555536</v>
      </c>
      <c r="R35" s="91">
        <f>ALL!R35/R$12</f>
        <v>12.592119528391382</v>
      </c>
      <c r="S35" s="91">
        <f>ALL!S35/S$12</f>
        <v>0</v>
      </c>
      <c r="T35" s="91">
        <f>ALL!T35/T$12</f>
        <v>7.9287371156908826</v>
      </c>
      <c r="U35" s="91">
        <f>ALL!U35/U$12</f>
        <v>27.650789964684051</v>
      </c>
      <c r="V35" s="91">
        <f>ALL!V35/V$12</f>
        <v>0</v>
      </c>
      <c r="W35" s="91">
        <f>ALL!W35/W$12</f>
        <v>38.148218586123697</v>
      </c>
      <c r="X35" s="91">
        <f>ALL!X35/X$12</f>
        <v>28.852481624820989</v>
      </c>
      <c r="Y35" s="91">
        <f>ALL!Y35/Y$12</f>
        <v>0</v>
      </c>
      <c r="Z35" s="91">
        <f>ALL!Z35/Z$12</f>
        <v>4.5670119928834465</v>
      </c>
      <c r="AA35" s="91">
        <f>ALL!AA35/AA$12</f>
        <v>10.175065334490069</v>
      </c>
      <c r="AB35" s="91">
        <f>ALL!AB35/AB$12</f>
        <v>56.68768360202295</v>
      </c>
      <c r="AC35" s="91">
        <f>ALL!AC35/AC$12</f>
        <v>5.1180879543956719</v>
      </c>
      <c r="AD35" s="91">
        <f>ALL!AD35/AD$12</f>
        <v>13.01306028524365</v>
      </c>
      <c r="AE35" s="91">
        <f>ALL!AE35/AE$12</f>
        <v>9.1804227211643621</v>
      </c>
      <c r="AF35" s="91">
        <f>ALL!AF35/AF$12</f>
        <v>7.8349463095719312</v>
      </c>
      <c r="AG35" s="91">
        <f>ALL!AG35/AG$12</f>
        <v>7.4446195214878736</v>
      </c>
      <c r="AH35" s="91">
        <f>ALL!AH35/AH$12</f>
        <v>5.7090947333301907</v>
      </c>
      <c r="AI35" s="91">
        <f>ALL!AI35/AI$12</f>
        <v>21.437252326109714</v>
      </c>
      <c r="AJ35" s="91">
        <f>ALL!AJ35/AJ$12</f>
        <v>23.057703847685431</v>
      </c>
      <c r="AK35" s="91">
        <f>ALL!AK35/AK$12</f>
        <v>5.1418962467259988</v>
      </c>
      <c r="AL35" s="91">
        <f>ALL!AL35/AL$12</f>
        <v>0</v>
      </c>
      <c r="AM35" s="91">
        <f>ALL!AM35/AM$12</f>
        <v>0</v>
      </c>
      <c r="AN35" s="91">
        <f>ALL!AN35/AN$12</f>
        <v>0</v>
      </c>
      <c r="AO35" s="91">
        <f>ALL!AO35/AO$12</f>
        <v>0</v>
      </c>
      <c r="AP35" s="91">
        <f>ALL!AP35/AP$12</f>
        <v>0</v>
      </c>
      <c r="AQ35" s="91">
        <f>ALL!AQ35/AQ$12</f>
        <v>0</v>
      </c>
      <c r="AR35" s="91">
        <f>ALL!AR35/AR$12</f>
        <v>0</v>
      </c>
      <c r="AS35" s="91">
        <f>ALL!AS35/AS$12</f>
        <v>3.8982322315050251</v>
      </c>
      <c r="AT35" s="91">
        <f>ALL!AT35/AT$12</f>
        <v>0</v>
      </c>
      <c r="AU35" s="91">
        <f>ALL!AU35/AU$12</f>
        <v>1.0108697318595061</v>
      </c>
      <c r="AV35" s="91">
        <f>ALL!AV35/AV$12</f>
        <v>151.66531688814095</v>
      </c>
      <c r="AW35" s="91">
        <f>ALL!AW35/AW$12</f>
        <v>23.93686567164179</v>
      </c>
      <c r="AX35" s="91">
        <f>ALL!AX35/AX$12</f>
        <v>0</v>
      </c>
      <c r="AY35" s="91">
        <f>ALL!AY35/AY$12</f>
        <v>0</v>
      </c>
      <c r="AZ35" s="91">
        <f>ALL!AZ35/AZ$12</f>
        <v>0</v>
      </c>
      <c r="BA35" s="91">
        <f>ALL!BA35/BA$12</f>
        <v>0</v>
      </c>
      <c r="BB35" s="91">
        <f>ALL!BB35/BB$12</f>
        <v>0</v>
      </c>
      <c r="BC35" s="91">
        <f>ALL!BC35/BC$12</f>
        <v>0</v>
      </c>
      <c r="BD35" s="91">
        <f>ALL!BD35/BD$12</f>
        <v>9.1208398210217503</v>
      </c>
      <c r="BE35" s="91">
        <f>ALL!BE35/BE$12</f>
        <v>0</v>
      </c>
      <c r="BF35" s="91">
        <f>ALL!BF35/BF$12</f>
        <v>14.682595003762899</v>
      </c>
      <c r="BG35" s="91">
        <f>ALL!BG35/BG$12</f>
        <v>16.984976993587185</v>
      </c>
      <c r="BH35" s="91">
        <f t="shared" si="75"/>
        <v>616.31346994699675</v>
      </c>
      <c r="BJ35" s="208">
        <f t="array" ref="BJ35">ROUND(MIN(IF($E$4:$BG$4=BJ$4,$E35:$BG35)),1)</f>
        <v>0</v>
      </c>
      <c r="BK35" s="208">
        <f t="array" ref="BK35">ROUND(MAX(IF($E$4:$BG$4=BK$4,$E35:$BG35)),1)</f>
        <v>151.69999999999999</v>
      </c>
      <c r="BL35" s="208">
        <f t="array" ref="BL35">ROUND(AVERAGE(IF($E$4:$BG$4=BL$4,$E35:$BG35)),1)</f>
        <v>11.3</v>
      </c>
      <c r="BM35" s="208">
        <f t="array" ref="BM35">ROUND(MIN(IF($E$4:$BG$4=BM$4,$E35:$BG35)),1)</f>
        <v>0</v>
      </c>
      <c r="BN35" s="208">
        <f t="array" ref="BN35">ROUND(MAX(IF($E$4:$BG$4=BN$4,$E35:$BG35)),1)</f>
        <v>17</v>
      </c>
      <c r="BO35" s="208">
        <f t="array" ref="BO35">ROUND(AVERAGE(IF($E$4:$BG$4=BO$4,$E35:$BG35)),1)</f>
        <v>10.199999999999999</v>
      </c>
      <c r="BP35" s="208">
        <f t="array" ref="BP35">ROUND(MIN(IF($E$4:$BG$4=BP$4,$E35:$BG35)),1)</f>
        <v>0</v>
      </c>
      <c r="BQ35" s="208">
        <f t="array" ref="BQ35">ROUND(MAX(IF($E$4:$BG$4=BQ$4,$E35:$BG35)),1)</f>
        <v>5.0999999999999996</v>
      </c>
      <c r="BR35" s="208">
        <f t="array" ref="BR35">ROUND(AVERAGE(IF($E$4:$BG$4=BR$4,$E35:$BG35)),1)</f>
        <v>1.7</v>
      </c>
      <c r="BS35" s="208">
        <f t="array" ref="BS35">ROUND(MIN(IF($E$4:$BG$4=BS$4,$E35:$BG35)),1)</f>
        <v>0</v>
      </c>
      <c r="BT35" s="208">
        <f t="array" ref="BT35">ROUND(MAX(IF($E$4:$BG$4=BT$4,$E35:$BG35)),1)</f>
        <v>41.3</v>
      </c>
      <c r="BU35" s="208">
        <f t="array" ref="BU35">ROUND(AVERAGE(IF($E$4:$BG$4=BU$4,$E35:$BG35)),1)</f>
        <v>9.6</v>
      </c>
      <c r="BV35" s="208">
        <f t="array" ref="BV35">ROUND(MIN(IF($E$4:$BG$4=BV$4,$E35:$BG35)),1)</f>
        <v>4.5999999999999996</v>
      </c>
      <c r="BW35" s="208">
        <f t="array" ref="BW35">ROUND(MAX(IF($E$4:$BG$4=BW$4,$E35:$BG35)),1)</f>
        <v>56.7</v>
      </c>
      <c r="BX35" s="208">
        <f t="array" ref="BX35">ROUND(AVERAGE(IF($E$4:$BG$4=BX$4,$E35:$BG35)),1)</f>
        <v>23.7</v>
      </c>
      <c r="BY35" s="208">
        <f t="array" ref="BY35">ROUND(MIN(IF($E$4:$BG$4=BY$4,$E35:$BG35)),1)</f>
        <v>0.7</v>
      </c>
      <c r="BZ35" s="208">
        <f t="array" ref="BZ35">ROUND(MAX(IF($E$4:$BG$4=BZ$4,$E35:$BG35)),1)</f>
        <v>28.9</v>
      </c>
      <c r="CA35" s="208">
        <f t="array" ref="CA35">ROUND(AVERAGE(IF($E$4:$BG$4=CA$4,$E35:$BG35)),1)</f>
        <v>13.3</v>
      </c>
      <c r="CB35" s="233">
        <f t="shared" si="77"/>
        <v>0</v>
      </c>
      <c r="CC35" s="233">
        <f t="shared" si="78"/>
        <v>151.69999999999999</v>
      </c>
      <c r="CD35" s="233">
        <f t="shared" si="79"/>
        <v>11.2</v>
      </c>
    </row>
    <row r="36" spans="1:82" s="90" customFormat="1" ht="12" customHeight="1">
      <c r="A36" s="222">
        <v>33</v>
      </c>
      <c r="B36" s="232" t="s">
        <v>884</v>
      </c>
      <c r="C36" s="90">
        <f t="shared" si="76"/>
        <v>33</v>
      </c>
      <c r="E36" s="91">
        <f>ALL!E36/E$12</f>
        <v>13.775441802701426</v>
      </c>
      <c r="F36" s="91">
        <f>ALL!F36/F$12</f>
        <v>0</v>
      </c>
      <c r="G36" s="91">
        <f>ALL!G36/G$12</f>
        <v>138.89532259029397</v>
      </c>
      <c r="H36" s="91">
        <f>ALL!H36/H$12</f>
        <v>3.7402823389777655</v>
      </c>
      <c r="I36" s="91">
        <f>ALL!I36/I$12</f>
        <v>21.535757189071713</v>
      </c>
      <c r="J36" s="91">
        <f>ALL!J36/J$12</f>
        <v>10.491037704427434</v>
      </c>
      <c r="K36" s="91">
        <f>ALL!K36/K$12</f>
        <v>0</v>
      </c>
      <c r="L36" s="91">
        <f>ALL!L36/L$12</f>
        <v>3.1169440751388691</v>
      </c>
      <c r="M36" s="91">
        <f>ALL!M36/M$12</f>
        <v>0</v>
      </c>
      <c r="N36" s="91">
        <f>ALL!N36/N$12</f>
        <v>16.199747621432152</v>
      </c>
      <c r="O36" s="91">
        <f>ALL!O36/O$12</f>
        <v>29.263376316453662</v>
      </c>
      <c r="P36" s="91">
        <f>ALL!P36/P$12</f>
        <v>7.7780121221815346</v>
      </c>
      <c r="Q36" s="91">
        <f>ALL!Q36/Q$12</f>
        <v>4.0353234054652782</v>
      </c>
      <c r="R36" s="91">
        <f>ALL!R36/R$12</f>
        <v>0</v>
      </c>
      <c r="S36" s="91">
        <f>ALL!S36/S$12</f>
        <v>7.8015132168155619</v>
      </c>
      <c r="T36" s="91">
        <f>ALL!T36/T$12</f>
        <v>0</v>
      </c>
      <c r="U36" s="91">
        <f>ALL!U36/U$12</f>
        <v>13.57419887065708</v>
      </c>
      <c r="V36" s="91">
        <f>ALL!V36/V$12</f>
        <v>0</v>
      </c>
      <c r="W36" s="91">
        <f>ALL!W36/W$12</f>
        <v>8.20157706491608</v>
      </c>
      <c r="X36" s="91">
        <f>ALL!X36/X$12</f>
        <v>0</v>
      </c>
      <c r="Y36" s="91">
        <f>ALL!Y36/Y$12</f>
        <v>0</v>
      </c>
      <c r="Z36" s="91">
        <f>ALL!Z36/Z$12</f>
        <v>1.1271785724454852</v>
      </c>
      <c r="AA36" s="91">
        <f>ALL!AA36/AA$12</f>
        <v>0</v>
      </c>
      <c r="AB36" s="91">
        <f>ALL!AB36/AB$12</f>
        <v>15.29353972255268</v>
      </c>
      <c r="AC36" s="91">
        <f>ALL!AC36/AC$12</f>
        <v>8.2365058029347917</v>
      </c>
      <c r="AD36" s="91">
        <f>ALL!AD36/AD$12</f>
        <v>2.3161226162194635</v>
      </c>
      <c r="AE36" s="91">
        <f>ALL!AE36/AE$12</f>
        <v>0</v>
      </c>
      <c r="AF36" s="91">
        <f>ALL!AF36/AF$12</f>
        <v>0.58350894627442274</v>
      </c>
      <c r="AG36" s="91">
        <f>ALL!AG36/AG$12</f>
        <v>0</v>
      </c>
      <c r="AH36" s="91">
        <f>ALL!AH36/AH$12</f>
        <v>7.8594302147211446</v>
      </c>
      <c r="AI36" s="91">
        <f>ALL!AI36/AI$12</f>
        <v>25.598899666146462</v>
      </c>
      <c r="AJ36" s="91">
        <f>ALL!AJ36/AJ$12</f>
        <v>39.187185815725854</v>
      </c>
      <c r="AK36" s="91">
        <f>ALL!AK36/AK$12</f>
        <v>0</v>
      </c>
      <c r="AL36" s="91">
        <f>ALL!AL36/AL$12</f>
        <v>0</v>
      </c>
      <c r="AM36" s="91">
        <f>ALL!AM36/AM$12</f>
        <v>0</v>
      </c>
      <c r="AN36" s="91">
        <f>ALL!AN36/AN$12</f>
        <v>409.90306727673271</v>
      </c>
      <c r="AO36" s="91">
        <f>ALL!AO36/AO$12</f>
        <v>0</v>
      </c>
      <c r="AP36" s="91">
        <f>ALL!AP36/AP$12</f>
        <v>341.74605173917257</v>
      </c>
      <c r="AQ36" s="91">
        <f>ALL!AQ36/AQ$12</f>
        <v>10.068582091807439</v>
      </c>
      <c r="AR36" s="91">
        <f>ALL!AR36/AR$12</f>
        <v>193.62487421330013</v>
      </c>
      <c r="AS36" s="91">
        <f>ALL!AS36/AS$12</f>
        <v>0</v>
      </c>
      <c r="AT36" s="91">
        <f>ALL!AT36/AT$12</f>
        <v>0</v>
      </c>
      <c r="AU36" s="91">
        <f>ALL!AU36/AU$12</f>
        <v>51.049688012632807</v>
      </c>
      <c r="AV36" s="91">
        <f>ALL!AV36/AV$12</f>
        <v>0</v>
      </c>
      <c r="AW36" s="91">
        <f>ALL!AW36/AW$12</f>
        <v>0</v>
      </c>
      <c r="AX36" s="91">
        <f>ALL!AX36/AX$12</f>
        <v>297.73918709158153</v>
      </c>
      <c r="AY36" s="91">
        <f>ALL!AY36/AY$12</f>
        <v>0</v>
      </c>
      <c r="AZ36" s="91">
        <f>ALL!AZ36/AZ$12</f>
        <v>0</v>
      </c>
      <c r="BA36" s="91">
        <f>ALL!BA36/BA$12</f>
        <v>0</v>
      </c>
      <c r="BB36" s="91">
        <f>ALL!BB36/BB$12</f>
        <v>0</v>
      </c>
      <c r="BC36" s="91">
        <f>ALL!BC36/BC$12</f>
        <v>0</v>
      </c>
      <c r="BD36" s="91">
        <f>ALL!BD36/BD$12</f>
        <v>5.2964246963761825</v>
      </c>
      <c r="BE36" s="91">
        <f>ALL!BE36/BE$12</f>
        <v>0.73334204713726725</v>
      </c>
      <c r="BF36" s="91">
        <f>ALL!BF36/BF$12</f>
        <v>0</v>
      </c>
      <c r="BG36" s="91">
        <f>ALL!BG36/BG$12</f>
        <v>0</v>
      </c>
      <c r="BH36" s="91">
        <f t="shared" si="75"/>
        <v>1688.7721228442933</v>
      </c>
      <c r="BJ36" s="208">
        <f t="array" ref="BJ36">ROUND(MIN(IF($E$4:$BG$4=BJ$4,$E36:$BG36)),1)</f>
        <v>0</v>
      </c>
      <c r="BK36" s="208">
        <f t="array" ref="BK36">ROUND(MAX(IF($E$4:$BG$4=BK$4,$E36:$BG36)),1)</f>
        <v>409.9</v>
      </c>
      <c r="BL36" s="208">
        <f t="array" ref="BL36">ROUND(AVERAGE(IF($E$4:$BG$4=BL$4,$E36:$BG36)),1)</f>
        <v>81.5</v>
      </c>
      <c r="BM36" s="208">
        <f t="array" ref="BM36">ROUND(MIN(IF($E$4:$BG$4=BM$4,$E36:$BG36)),1)</f>
        <v>0</v>
      </c>
      <c r="BN36" s="208">
        <f t="array" ref="BN36">ROUND(MAX(IF($E$4:$BG$4=BN$4,$E36:$BG36)),1)</f>
        <v>5.3</v>
      </c>
      <c r="BO36" s="208">
        <f t="array" ref="BO36">ROUND(AVERAGE(IF($E$4:$BG$4=BO$4,$E36:$BG36)),1)</f>
        <v>1.5</v>
      </c>
      <c r="BP36" s="208">
        <f t="array" ref="BP36">ROUND(MIN(IF($E$4:$BG$4=BP$4,$E36:$BG36)),1)</f>
        <v>0</v>
      </c>
      <c r="BQ36" s="208">
        <f t="array" ref="BQ36">ROUND(MAX(IF($E$4:$BG$4=BQ$4,$E36:$BG36)),1)</f>
        <v>0</v>
      </c>
      <c r="BR36" s="208">
        <f t="array" ref="BR36">ROUND(AVERAGE(IF($E$4:$BG$4=BR$4,$E36:$BG36)),1)</f>
        <v>0</v>
      </c>
      <c r="BS36" s="208">
        <f t="array" ref="BS36">ROUND(MIN(IF($E$4:$BG$4=BS$4,$E36:$BG36)),1)</f>
        <v>0</v>
      </c>
      <c r="BT36" s="208">
        <f t="array" ref="BT36">ROUND(MAX(IF($E$4:$BG$4=BT$4,$E36:$BG36)),1)</f>
        <v>29.3</v>
      </c>
      <c r="BU36" s="208">
        <f t="array" ref="BU36">ROUND(AVERAGE(IF($E$4:$BG$4=BU$4,$E36:$BG36)),1)</f>
        <v>5.4</v>
      </c>
      <c r="BV36" s="208">
        <f t="array" ref="BV36">ROUND(MIN(IF($E$4:$BG$4=BV$4,$E36:$BG36)),1)</f>
        <v>1.1000000000000001</v>
      </c>
      <c r="BW36" s="208">
        <f t="array" ref="BW36">ROUND(MAX(IF($E$4:$BG$4=BW$4,$E36:$BG36)),1)</f>
        <v>138.9</v>
      </c>
      <c r="BX36" s="208">
        <f t="array" ref="BX36">ROUND(AVERAGE(IF($E$4:$BG$4=BX$4,$E36:$BG36)),1)</f>
        <v>48.6</v>
      </c>
      <c r="BY36" s="208">
        <f t="array" ref="BY36">ROUND(MIN(IF($E$4:$BG$4=BY$4,$E36:$BG36)),1)</f>
        <v>0</v>
      </c>
      <c r="BZ36" s="208">
        <f t="array" ref="BZ36">ROUND(MAX(IF($E$4:$BG$4=BZ$4,$E36:$BG36)),1)</f>
        <v>25.6</v>
      </c>
      <c r="CA36" s="208">
        <f t="array" ref="CA36">ROUND(AVERAGE(IF($E$4:$BG$4=CA$4,$E36:$BG36)),1)</f>
        <v>10.199999999999999</v>
      </c>
      <c r="CB36" s="233">
        <f t="shared" si="77"/>
        <v>0</v>
      </c>
      <c r="CC36" s="233">
        <f t="shared" si="78"/>
        <v>409.9</v>
      </c>
      <c r="CD36" s="233">
        <f t="shared" si="79"/>
        <v>30.7</v>
      </c>
    </row>
    <row r="37" spans="1:82" s="90" customFormat="1" ht="12" customHeight="1">
      <c r="A37" s="222">
        <v>34</v>
      </c>
      <c r="B37" s="232" t="s">
        <v>885</v>
      </c>
      <c r="C37" s="90">
        <f t="shared" si="76"/>
        <v>34</v>
      </c>
      <c r="E37" s="91">
        <f>ALL!E37/E$12</f>
        <v>2.5343696123545727</v>
      </c>
      <c r="F37" s="91">
        <f>ALL!F37/F$12</f>
        <v>0</v>
      </c>
      <c r="G37" s="91">
        <f>ALL!G37/G$12</f>
        <v>60.582823419190454</v>
      </c>
      <c r="H37" s="91">
        <f>ALL!H37/H$12</f>
        <v>0.51022787280161319</v>
      </c>
      <c r="I37" s="91">
        <f>ALL!I37/I$12</f>
        <v>10.772316403893985</v>
      </c>
      <c r="J37" s="91">
        <f>ALL!J37/J$12</f>
        <v>4.6306672718252289</v>
      </c>
      <c r="K37" s="91">
        <f>ALL!K37/K$12</f>
        <v>0</v>
      </c>
      <c r="L37" s="91">
        <f>ALL!L37/L$12</f>
        <v>1.0949252644040015</v>
      </c>
      <c r="M37" s="91">
        <f>ALL!M37/M$12</f>
        <v>0</v>
      </c>
      <c r="N37" s="91">
        <f>ALL!N37/N$12</f>
        <v>0</v>
      </c>
      <c r="O37" s="91">
        <f>ALL!O37/O$12</f>
        <v>21.425656448615285</v>
      </c>
      <c r="P37" s="91">
        <f>ALL!P37/P$12</f>
        <v>6.0560065352383017</v>
      </c>
      <c r="Q37" s="91">
        <f>ALL!Q37/Q$12</f>
        <v>0</v>
      </c>
      <c r="R37" s="91">
        <f>ALL!R37/R$12</f>
        <v>0</v>
      </c>
      <c r="S37" s="91">
        <f>ALL!S37/S$12</f>
        <v>8.9475811244502559</v>
      </c>
      <c r="T37" s="91">
        <f>ALL!T37/T$12</f>
        <v>12.159531576548041</v>
      </c>
      <c r="U37" s="91">
        <f>ALL!U37/U$12</f>
        <v>0</v>
      </c>
      <c r="V37" s="91">
        <f>ALL!V37/V$12</f>
        <v>0</v>
      </c>
      <c r="W37" s="91">
        <f>ALL!W37/W$12</f>
        <v>11.846655479211092</v>
      </c>
      <c r="X37" s="91">
        <f>ALL!X37/X$12</f>
        <v>0</v>
      </c>
      <c r="Y37" s="91">
        <f>ALL!Y37/Y$12</f>
        <v>0</v>
      </c>
      <c r="Z37" s="91">
        <f>ALL!Z37/Z$12</f>
        <v>0</v>
      </c>
      <c r="AA37" s="91">
        <f>ALL!AA37/AA$12</f>
        <v>8.4932156150771737E-2</v>
      </c>
      <c r="AB37" s="91">
        <f>ALL!AB37/AB$12</f>
        <v>2.0755537300179272</v>
      </c>
      <c r="AC37" s="91">
        <f>ALL!AC37/AC$12</f>
        <v>0</v>
      </c>
      <c r="AD37" s="91">
        <f>ALL!AD37/AD$12</f>
        <v>3.7524096478147921</v>
      </c>
      <c r="AE37" s="91">
        <f>ALL!AE37/AE$12</f>
        <v>0</v>
      </c>
      <c r="AF37" s="91">
        <f>ALL!AF37/AF$12</f>
        <v>0</v>
      </c>
      <c r="AG37" s="91">
        <f>ALL!AG37/AG$12</f>
        <v>2.7556412768778862</v>
      </c>
      <c r="AH37" s="91">
        <f>ALL!AH37/AH$12</f>
        <v>1.8395132237908565</v>
      </c>
      <c r="AI37" s="91">
        <f>ALL!AI37/AI$12</f>
        <v>0</v>
      </c>
      <c r="AJ37" s="91">
        <f>ALL!AJ37/AJ$12</f>
        <v>31.005546991124959</v>
      </c>
      <c r="AK37" s="91">
        <f>ALL!AK37/AK$12</f>
        <v>0</v>
      </c>
      <c r="AL37" s="91">
        <f>ALL!AL37/AL$12</f>
        <v>0</v>
      </c>
      <c r="AM37" s="91">
        <f>ALL!AM37/AM$12</f>
        <v>0</v>
      </c>
      <c r="AN37" s="91">
        <f>ALL!AN37/AN$12</f>
        <v>238.44185731231994</v>
      </c>
      <c r="AO37" s="91">
        <f>ALL!AO37/AO$12</f>
        <v>0</v>
      </c>
      <c r="AP37" s="91">
        <f>ALL!AP37/AP$12</f>
        <v>100.30718922585022</v>
      </c>
      <c r="AQ37" s="91">
        <f>ALL!AQ37/AQ$12</f>
        <v>0</v>
      </c>
      <c r="AR37" s="91">
        <f>ALL!AR37/AR$12</f>
        <v>0</v>
      </c>
      <c r="AS37" s="91">
        <f>ALL!AS37/AS$12</f>
        <v>0</v>
      </c>
      <c r="AT37" s="91">
        <f>ALL!AT37/AT$12</f>
        <v>0</v>
      </c>
      <c r="AU37" s="91">
        <f>ALL!AU37/AU$12</f>
        <v>41.904671378416914</v>
      </c>
      <c r="AV37" s="91">
        <f>ALL!AV37/AV$12</f>
        <v>0</v>
      </c>
      <c r="AW37" s="91">
        <f>ALL!AW37/AW$12</f>
        <v>0</v>
      </c>
      <c r="AX37" s="91">
        <f>ALL!AX37/AX$12</f>
        <v>0</v>
      </c>
      <c r="AY37" s="91">
        <f>ALL!AY37/AY$12</f>
        <v>0</v>
      </c>
      <c r="AZ37" s="91">
        <f>ALL!AZ37/AZ$12</f>
        <v>0</v>
      </c>
      <c r="BA37" s="91">
        <f>ALL!BA37/BA$12</f>
        <v>0</v>
      </c>
      <c r="BB37" s="91">
        <f>ALL!BB37/BB$12</f>
        <v>0</v>
      </c>
      <c r="BC37" s="91">
        <f>ALL!BC37/BC$12</f>
        <v>0</v>
      </c>
      <c r="BD37" s="91">
        <f>ALL!BD37/BD$12</f>
        <v>4.6272505859407014</v>
      </c>
      <c r="BE37" s="91">
        <f>ALL!BE37/BE$12</f>
        <v>0</v>
      </c>
      <c r="BF37" s="91">
        <f>ALL!BF37/BF$12</f>
        <v>0</v>
      </c>
      <c r="BG37" s="91">
        <f>ALL!BG37/BG$12</f>
        <v>0</v>
      </c>
      <c r="BH37" s="91">
        <f t="shared" si="75"/>
        <v>567.35532653683777</v>
      </c>
      <c r="BJ37" s="208">
        <f t="array" ref="BJ37">ROUND(MIN(IF($E$4:$BG$4=BJ$4,$E37:$BG37)),1)</f>
        <v>0</v>
      </c>
      <c r="BK37" s="208">
        <f t="array" ref="BK37">ROUND(MAX(IF($E$4:$BG$4=BK$4,$E37:$BG37)),1)</f>
        <v>238.4</v>
      </c>
      <c r="BL37" s="208">
        <f t="array" ref="BL37">ROUND(AVERAGE(IF($E$4:$BG$4=BL$4,$E37:$BG37)),1)</f>
        <v>23.8</v>
      </c>
      <c r="BM37" s="208">
        <f t="array" ref="BM37">ROUND(MIN(IF($E$4:$BG$4=BM$4,$E37:$BG37)),1)</f>
        <v>0</v>
      </c>
      <c r="BN37" s="208">
        <f t="array" ref="BN37">ROUND(MAX(IF($E$4:$BG$4=BN$4,$E37:$BG37)),1)</f>
        <v>4.5999999999999996</v>
      </c>
      <c r="BO37" s="208">
        <f t="array" ref="BO37">ROUND(AVERAGE(IF($E$4:$BG$4=BO$4,$E37:$BG37)),1)</f>
        <v>1.2</v>
      </c>
      <c r="BP37" s="208">
        <f t="array" ref="BP37">ROUND(MIN(IF($E$4:$BG$4=BP$4,$E37:$BG37)),1)</f>
        <v>0</v>
      </c>
      <c r="BQ37" s="208">
        <f t="array" ref="BQ37">ROUND(MAX(IF($E$4:$BG$4=BQ$4,$E37:$BG37)),1)</f>
        <v>0</v>
      </c>
      <c r="BR37" s="208">
        <f t="array" ref="BR37">ROUND(AVERAGE(IF($E$4:$BG$4=BR$4,$E37:$BG37)),1)</f>
        <v>0</v>
      </c>
      <c r="BS37" s="208">
        <f t="array" ref="BS37">ROUND(MIN(IF($E$4:$BG$4=BS$4,$E37:$BG37)),1)</f>
        <v>0</v>
      </c>
      <c r="BT37" s="208">
        <f t="array" ref="BT37">ROUND(MAX(IF($E$4:$BG$4=BT$4,$E37:$BG37)),1)</f>
        <v>21.4</v>
      </c>
      <c r="BU37" s="208">
        <f t="array" ref="BU37">ROUND(AVERAGE(IF($E$4:$BG$4=BU$4,$E37:$BG37)),1)</f>
        <v>3.2</v>
      </c>
      <c r="BV37" s="208">
        <f t="array" ref="BV37">ROUND(MIN(IF($E$4:$BG$4=BV$4,$E37:$BG37)),1)</f>
        <v>0</v>
      </c>
      <c r="BW37" s="208">
        <f t="array" ref="BW37">ROUND(MAX(IF($E$4:$BG$4=BW$4,$E37:$BG37)),1)</f>
        <v>60.6</v>
      </c>
      <c r="BX37" s="208">
        <f t="array" ref="BX37">ROUND(AVERAGE(IF($E$4:$BG$4=BX$4,$E37:$BG37)),1)</f>
        <v>23.4</v>
      </c>
      <c r="BY37" s="208">
        <f t="array" ref="BY37">ROUND(MIN(IF($E$4:$BG$4=BY$4,$E37:$BG37)),1)</f>
        <v>0</v>
      </c>
      <c r="BZ37" s="208">
        <f t="array" ref="BZ37">ROUND(MAX(IF($E$4:$BG$4=BZ$4,$E37:$BG37)),1)</f>
        <v>10.8</v>
      </c>
      <c r="CA37" s="208">
        <f t="array" ref="CA37">ROUND(AVERAGE(IF($E$4:$BG$4=CA$4,$E37:$BG37)),1)</f>
        <v>3</v>
      </c>
      <c r="CB37" s="233">
        <f t="shared" si="77"/>
        <v>0</v>
      </c>
      <c r="CC37" s="233">
        <f t="shared" si="78"/>
        <v>238.4</v>
      </c>
      <c r="CD37" s="233">
        <f t="shared" si="79"/>
        <v>10.3</v>
      </c>
    </row>
    <row r="38" spans="1:82" ht="12" customHeight="1">
      <c r="A38" s="222">
        <v>35</v>
      </c>
      <c r="B38" s="232" t="s">
        <v>886</v>
      </c>
      <c r="C38" s="90">
        <f t="shared" si="76"/>
        <v>35</v>
      </c>
      <c r="E38" s="91">
        <f>ALL!E38/E$12</f>
        <v>0</v>
      </c>
      <c r="F38" s="91">
        <f>ALL!F38/F$12</f>
        <v>0</v>
      </c>
      <c r="G38" s="91">
        <f>ALL!G38/G$12</f>
        <v>54.394246535618223</v>
      </c>
      <c r="H38" s="91">
        <f>ALL!H38/H$12</f>
        <v>0.3599957754766418</v>
      </c>
      <c r="I38" s="91">
        <f>ALL!I38/I$12</f>
        <v>0.62855291425950943</v>
      </c>
      <c r="J38" s="91">
        <f>ALL!J38/J$12</f>
        <v>4.4014363733437269</v>
      </c>
      <c r="K38" s="91">
        <f>ALL!K38/K$12</f>
        <v>0</v>
      </c>
      <c r="L38" s="91">
        <f>ALL!L38/L$12</f>
        <v>4.5430050864435225</v>
      </c>
      <c r="M38" s="91">
        <f>ALL!M38/M$12</f>
        <v>0</v>
      </c>
      <c r="N38" s="91">
        <f>ALL!N38/N$12</f>
        <v>0</v>
      </c>
      <c r="O38" s="91">
        <f>ALL!O38/O$12</f>
        <v>0</v>
      </c>
      <c r="P38" s="91">
        <f>ALL!P38/P$12</f>
        <v>5.8472159542076314</v>
      </c>
      <c r="Q38" s="91">
        <f>ALL!Q38/Q$12</f>
        <v>0.20391031816426392</v>
      </c>
      <c r="R38" s="91">
        <f>ALL!R38/R$12</f>
        <v>0</v>
      </c>
      <c r="S38" s="91">
        <f>ALL!S38/S$12</f>
        <v>2.9709777301277027</v>
      </c>
      <c r="T38" s="91">
        <f>ALL!T38/T$12</f>
        <v>45.37876582971694</v>
      </c>
      <c r="U38" s="91">
        <f>ALL!U38/U$12</f>
        <v>0</v>
      </c>
      <c r="V38" s="91">
        <f>ALL!V38/V$12</f>
        <v>0</v>
      </c>
      <c r="W38" s="91">
        <f>ALL!W38/W$12</f>
        <v>2.9432866740225117</v>
      </c>
      <c r="X38" s="91">
        <f>ALL!X38/X$12</f>
        <v>0</v>
      </c>
      <c r="Y38" s="91">
        <f>ALL!Y38/Y$12</f>
        <v>0</v>
      </c>
      <c r="Z38" s="91">
        <f>ALL!Z38/Z$12</f>
        <v>1.2867257141125115</v>
      </c>
      <c r="AA38" s="91">
        <f>ALL!AA38/AA$12</f>
        <v>4.1049255288688897</v>
      </c>
      <c r="AB38" s="91">
        <f>ALL!AB38/AB$12</f>
        <v>14.619549799140643</v>
      </c>
      <c r="AC38" s="91">
        <f>ALL!AC38/AC$12</f>
        <v>0</v>
      </c>
      <c r="AD38" s="91">
        <f>ALL!AD38/AD$12</f>
        <v>0</v>
      </c>
      <c r="AE38" s="91">
        <f>ALL!AE38/AE$12</f>
        <v>0</v>
      </c>
      <c r="AF38" s="91">
        <f>ALL!AF38/AF$12</f>
        <v>0</v>
      </c>
      <c r="AG38" s="91">
        <f>ALL!AG38/AG$12</f>
        <v>0</v>
      </c>
      <c r="AH38" s="91">
        <f>ALL!AH38/AH$12</f>
        <v>0</v>
      </c>
      <c r="AI38" s="91">
        <f>ALL!AI38/AI$12</f>
        <v>1.6268396515280217</v>
      </c>
      <c r="AJ38" s="91">
        <f>ALL!AJ38/AJ$12</f>
        <v>91.15422579080797</v>
      </c>
      <c r="AK38" s="91">
        <f>ALL!AK38/AK$12</f>
        <v>215.15713012355499</v>
      </c>
      <c r="AL38" s="91">
        <f>ALL!AL38/AL$12</f>
        <v>0</v>
      </c>
      <c r="AM38" s="91">
        <f>ALL!AM38/AM$12</f>
        <v>0</v>
      </c>
      <c r="AN38" s="91">
        <f>ALL!AN38/AN$12</f>
        <v>0</v>
      </c>
      <c r="AO38" s="91">
        <f>ALL!AO38/AO$12</f>
        <v>0</v>
      </c>
      <c r="AP38" s="91">
        <f>ALL!AP38/AP$12</f>
        <v>77.322966120853934</v>
      </c>
      <c r="AQ38" s="91">
        <f>ALL!AQ38/AQ$12</f>
        <v>0</v>
      </c>
      <c r="AR38" s="91">
        <f>ALL!AR38/AR$12</f>
        <v>0</v>
      </c>
      <c r="AS38" s="91">
        <f>ALL!AS38/AS$12</f>
        <v>505.81819832909537</v>
      </c>
      <c r="AT38" s="91">
        <f>ALL!AT38/AT$12</f>
        <v>0</v>
      </c>
      <c r="AU38" s="91">
        <f>ALL!AU38/AU$12</f>
        <v>0.41677526177809809</v>
      </c>
      <c r="AV38" s="91">
        <f>ALL!AV38/AV$12</f>
        <v>2.5436660051747109</v>
      </c>
      <c r="AW38" s="91">
        <f>ALL!AW38/AW$12</f>
        <v>184.5947014925373</v>
      </c>
      <c r="AX38" s="91">
        <f>ALL!AX38/AX$12</f>
        <v>0</v>
      </c>
      <c r="AY38" s="91">
        <f>ALL!AY38/AY$12</f>
        <v>0</v>
      </c>
      <c r="AZ38" s="91">
        <f>ALL!AZ38/AZ$12</f>
        <v>0</v>
      </c>
      <c r="BA38" s="91">
        <f>ALL!BA38/BA$12</f>
        <v>3.3767939217709411</v>
      </c>
      <c r="BB38" s="91">
        <f>ALL!BB38/BB$12</f>
        <v>0</v>
      </c>
      <c r="BC38" s="91">
        <f>ALL!BC38/BC$12</f>
        <v>0</v>
      </c>
      <c r="BD38" s="91">
        <f>ALL!BD38/BD$12</f>
        <v>17.329834625407699</v>
      </c>
      <c r="BE38" s="91">
        <f>ALL!BE38/BE$12</f>
        <v>0</v>
      </c>
      <c r="BF38" s="91">
        <f>ALL!BF38/BF$12</f>
        <v>0</v>
      </c>
      <c r="BG38" s="91">
        <f>ALL!BG38/BG$12</f>
        <v>0</v>
      </c>
      <c r="BH38" s="91">
        <f t="shared" si="75"/>
        <v>1241.0237255560119</v>
      </c>
      <c r="BJ38" s="208">
        <f t="array" ref="BJ38">ROUND(MIN(IF($E$4:$BG$4=BJ$4,$E38:$BG38)),1)</f>
        <v>0</v>
      </c>
      <c r="BK38" s="208">
        <f t="array" ref="BK38">ROUND(MAX(IF($E$4:$BG$4=BK$4,$E38:$BG38)),1)</f>
        <v>505.8</v>
      </c>
      <c r="BL38" s="208">
        <f t="array" ref="BL38">ROUND(AVERAGE(IF($E$4:$BG$4=BL$4,$E38:$BG38)),1)</f>
        <v>48.4</v>
      </c>
      <c r="BM38" s="208">
        <f t="array" ref="BM38">ROUND(MIN(IF($E$4:$BG$4=BM$4,$E38:$BG38)),1)</f>
        <v>0</v>
      </c>
      <c r="BN38" s="208">
        <f t="array" ref="BN38">ROUND(MAX(IF($E$4:$BG$4=BN$4,$E38:$BG38)),1)</f>
        <v>17.3</v>
      </c>
      <c r="BO38" s="208">
        <f t="array" ref="BO38">ROUND(AVERAGE(IF($E$4:$BG$4=BO$4,$E38:$BG38)),1)</f>
        <v>4.3</v>
      </c>
      <c r="BP38" s="208">
        <f t="array" ref="BP38">ROUND(MIN(IF($E$4:$BG$4=BP$4,$E38:$BG38)),1)</f>
        <v>0</v>
      </c>
      <c r="BQ38" s="208">
        <f t="array" ref="BQ38">ROUND(MAX(IF($E$4:$BG$4=BQ$4,$E38:$BG38)),1)</f>
        <v>215.2</v>
      </c>
      <c r="BR38" s="208">
        <f t="array" ref="BR38">ROUND(AVERAGE(IF($E$4:$BG$4=BR$4,$E38:$BG38)),1)</f>
        <v>71.7</v>
      </c>
      <c r="BS38" s="208">
        <f t="array" ref="BS38">ROUND(MIN(IF($E$4:$BG$4=BS$4,$E38:$BG38)),1)</f>
        <v>0</v>
      </c>
      <c r="BT38" s="208">
        <f t="array" ref="BT38">ROUND(MAX(IF($E$4:$BG$4=BT$4,$E38:$BG38)),1)</f>
        <v>45.4</v>
      </c>
      <c r="BU38" s="208">
        <f t="array" ref="BU38">ROUND(AVERAGE(IF($E$4:$BG$4=BU$4,$E38:$BG38)),1)</f>
        <v>2.9</v>
      </c>
      <c r="BV38" s="208">
        <f t="array" ref="BV38">ROUND(MIN(IF($E$4:$BG$4=BV$4,$E38:$BG38)),1)</f>
        <v>1.3</v>
      </c>
      <c r="BW38" s="208">
        <f t="array" ref="BW38">ROUND(MAX(IF($E$4:$BG$4=BW$4,$E38:$BG38)),1)</f>
        <v>91.2</v>
      </c>
      <c r="BX38" s="208">
        <f t="array" ref="BX38">ROUND(AVERAGE(IF($E$4:$BG$4=BX$4,$E38:$BG38)),1)</f>
        <v>40.4</v>
      </c>
      <c r="BY38" s="208">
        <f t="array" ref="BY38">ROUND(MIN(IF($E$4:$BG$4=BY$4,$E38:$BG38)),1)</f>
        <v>0</v>
      </c>
      <c r="BZ38" s="208">
        <f t="array" ref="BZ38">ROUND(MAX(IF($E$4:$BG$4=BZ$4,$E38:$BG38)),1)</f>
        <v>5.8</v>
      </c>
      <c r="CA38" s="208">
        <f t="array" ref="CA38">ROUND(AVERAGE(IF($E$4:$BG$4=CA$4,$E38:$BG38)),1)</f>
        <v>1.8</v>
      </c>
      <c r="CB38" s="233">
        <f t="shared" si="77"/>
        <v>0</v>
      </c>
      <c r="CC38" s="233">
        <f t="shared" si="78"/>
        <v>505.8</v>
      </c>
      <c r="CD38" s="233">
        <f t="shared" si="79"/>
        <v>22.6</v>
      </c>
    </row>
    <row r="39" spans="1:82" ht="12" customHeight="1">
      <c r="A39" s="14">
        <v>90000</v>
      </c>
      <c r="B39" s="50" t="s">
        <v>497</v>
      </c>
      <c r="E39" s="20">
        <f t="shared" ref="E39:AJ39" si="82">SUM(E15:E38)</f>
        <v>13585.915145609993</v>
      </c>
      <c r="F39" s="20">
        <f t="shared" si="82"/>
        <v>13101.587076986696</v>
      </c>
      <c r="G39" s="20">
        <f t="shared" si="82"/>
        <v>18910.004116883028</v>
      </c>
      <c r="H39" s="20">
        <f t="shared" si="82"/>
        <v>13602.993509321603</v>
      </c>
      <c r="I39" s="20">
        <f t="shared" si="82"/>
        <v>14021.908635858386</v>
      </c>
      <c r="J39" s="20">
        <f t="shared" si="82"/>
        <v>12417.506141149754</v>
      </c>
      <c r="K39" s="20">
        <f t="shared" si="82"/>
        <v>14190.190204019178</v>
      </c>
      <c r="L39" s="20">
        <f t="shared" si="82"/>
        <v>14469.670538538587</v>
      </c>
      <c r="M39" s="20">
        <f t="shared" si="82"/>
        <v>16943.806983421709</v>
      </c>
      <c r="N39" s="20">
        <f t="shared" si="82"/>
        <v>15805.989446169257</v>
      </c>
      <c r="O39" s="20">
        <f t="shared" si="82"/>
        <v>25021.247217951957</v>
      </c>
      <c r="P39" s="20">
        <f t="shared" si="82"/>
        <v>17292.858617202986</v>
      </c>
      <c r="Q39" s="20">
        <f t="shared" si="82"/>
        <v>15309.270824510999</v>
      </c>
      <c r="R39" s="20">
        <f t="shared" si="82"/>
        <v>23699.696944030362</v>
      </c>
      <c r="S39" s="20">
        <f t="shared" si="82"/>
        <v>15819.985365411616</v>
      </c>
      <c r="T39" s="20">
        <f t="shared" si="82"/>
        <v>19075.849301686729</v>
      </c>
      <c r="U39" s="20">
        <f t="shared" si="82"/>
        <v>19787.871236934607</v>
      </c>
      <c r="V39" s="20">
        <f t="shared" si="82"/>
        <v>39600.095259312067</v>
      </c>
      <c r="W39" s="20">
        <f t="shared" si="82"/>
        <v>14014.387818768264</v>
      </c>
      <c r="X39" s="20">
        <f t="shared" si="82"/>
        <v>14307.19544137459</v>
      </c>
      <c r="Y39" s="20">
        <f t="shared" si="82"/>
        <v>13789.792365123041</v>
      </c>
      <c r="Z39" s="20">
        <f t="shared" si="82"/>
        <v>12442.710368879683</v>
      </c>
      <c r="AA39" s="20">
        <f t="shared" si="82"/>
        <v>14126.212276771585</v>
      </c>
      <c r="AB39" s="20">
        <f t="shared" si="82"/>
        <v>16254.45243674395</v>
      </c>
      <c r="AC39" s="20">
        <f t="shared" si="82"/>
        <v>14966.505026976107</v>
      </c>
      <c r="AD39" s="20">
        <f t="shared" si="82"/>
        <v>14606.57946865359</v>
      </c>
      <c r="AE39" s="20">
        <f t="shared" si="82"/>
        <v>17667.540778957482</v>
      </c>
      <c r="AF39" s="20">
        <f t="shared" si="82"/>
        <v>16516.252421860896</v>
      </c>
      <c r="AG39" s="20">
        <f t="shared" si="82"/>
        <v>17151.876902445263</v>
      </c>
      <c r="AH39" s="20">
        <f t="shared" si="82"/>
        <v>18155.334666349954</v>
      </c>
      <c r="AI39" s="20">
        <f t="shared" si="82"/>
        <v>15977.187752118685</v>
      </c>
      <c r="AJ39" s="20">
        <f t="shared" si="82"/>
        <v>13665.46037443865</v>
      </c>
      <c r="AK39" s="20">
        <f t="shared" ref="AK39:BH39" si="83">SUM(AK15:AK38)</f>
        <v>18868.161859769902</v>
      </c>
      <c r="AL39" s="20">
        <f t="shared" si="83"/>
        <v>96433.007944532728</v>
      </c>
      <c r="AM39" s="20">
        <f t="shared" si="83"/>
        <v>17761.092315454061</v>
      </c>
      <c r="AN39" s="20">
        <f t="shared" si="83"/>
        <v>18283.237790205054</v>
      </c>
      <c r="AO39" s="20">
        <f t="shared" si="83"/>
        <v>8111.5134188913471</v>
      </c>
      <c r="AP39" s="20">
        <f t="shared" si="83"/>
        <v>14753.1496625004</v>
      </c>
      <c r="AQ39" s="20">
        <f t="shared" si="83"/>
        <v>13210.84977637424</v>
      </c>
      <c r="AR39" s="20">
        <f t="shared" si="83"/>
        <v>13167.218925141988</v>
      </c>
      <c r="AS39" s="20">
        <f t="shared" si="83"/>
        <v>13567.522520886299</v>
      </c>
      <c r="AT39" s="20">
        <f t="shared" si="83"/>
        <v>13061.437841530053</v>
      </c>
      <c r="AU39" s="20">
        <f t="shared" si="83"/>
        <v>11855.594539071244</v>
      </c>
      <c r="AV39" s="20">
        <f t="shared" si="83"/>
        <v>14511.688984902919</v>
      </c>
      <c r="AW39" s="20">
        <f t="shared" si="83"/>
        <v>13091.750955223886</v>
      </c>
      <c r="AX39" s="20">
        <f t="shared" si="83"/>
        <v>14100.457141214572</v>
      </c>
      <c r="AY39" s="20">
        <f t="shared" si="83"/>
        <v>13797.196550840454</v>
      </c>
      <c r="AZ39" s="20">
        <f t="shared" si="83"/>
        <v>11707.543541462101</v>
      </c>
      <c r="BA39" s="20">
        <f t="shared" ref="BA39:BB39" si="84">SUM(BA15:BA38)</f>
        <v>14739.106509708285</v>
      </c>
      <c r="BB39" s="20">
        <f t="shared" si="84"/>
        <v>16981.560822591982</v>
      </c>
      <c r="BC39" s="20">
        <f t="shared" ref="BC39" si="85">SUM(BC15:BC38)</f>
        <v>13396.800774093665</v>
      </c>
      <c r="BD39" s="20">
        <f t="shared" si="83"/>
        <v>15562.269278350515</v>
      </c>
      <c r="BE39" s="20">
        <f t="shared" si="83"/>
        <v>19257.544211579981</v>
      </c>
      <c r="BF39" s="20">
        <f t="shared" si="83"/>
        <v>16317.6137246736</v>
      </c>
      <c r="BG39" s="20">
        <f t="shared" si="83"/>
        <v>14891.616016629829</v>
      </c>
      <c r="BH39" s="20">
        <f t="shared" si="83"/>
        <v>953725.8697700901</v>
      </c>
      <c r="BJ39" s="208">
        <f t="array" ref="BJ39">ROUND(MIN(IF($E$4:$BG$4=BJ$4,$E39:$BG39)),1)</f>
        <v>8111.5</v>
      </c>
      <c r="BK39" s="208">
        <f t="array" ref="BK39">ROUND(MAX(IF($E$4:$BG$4=BK$4,$E39:$BG39)),1)</f>
        <v>18283.2</v>
      </c>
      <c r="BL39" s="208">
        <f t="array" ref="BL39">ROUND(AVERAGE(IF($E$4:$BG$4=BL$4,$E39:$BG39)),1)</f>
        <v>13646</v>
      </c>
      <c r="BM39" s="208">
        <f t="array" ref="BM39">ROUND(MIN(IF($E$4:$BG$4=BM$4,$E39:$BG39)),1)</f>
        <v>14891.6</v>
      </c>
      <c r="BN39" s="208">
        <f t="array" ref="BN39">ROUND(MAX(IF($E$4:$BG$4=BN$4,$E39:$BG39)),1)</f>
        <v>19257.5</v>
      </c>
      <c r="BO39" s="208">
        <f t="array" ref="BO39">ROUND(AVERAGE(IF($E$4:$BG$4=BO$4,$E39:$BG39)),1)</f>
        <v>16507.3</v>
      </c>
      <c r="BP39" s="208">
        <f t="array" ref="BP39">ROUND(MIN(IF($E$4:$BG$4=BP$4,$E39:$BG39)),1)</f>
        <v>17761.099999999999</v>
      </c>
      <c r="BQ39" s="208">
        <f t="array" ref="BQ39">ROUND(MAX(IF($E$4:$BG$4=BQ$4,$E39:$BG39)),1)</f>
        <v>96433</v>
      </c>
      <c r="BR39" s="208">
        <f t="array" ref="BR39">ROUND(AVERAGE(IF($E$4:$BG$4=BR$4,$E39:$BG39)),1)</f>
        <v>44354.1</v>
      </c>
      <c r="BS39" s="208">
        <f t="array" ref="BS39">ROUND(MIN(IF($E$4:$BG$4=BS$4,$E39:$BG39)),1)</f>
        <v>12417.5</v>
      </c>
      <c r="BT39" s="208">
        <f t="array" ref="BT39">ROUND(MAX(IF($E$4:$BG$4=BT$4,$E39:$BG39)),1)</f>
        <v>39600.1</v>
      </c>
      <c r="BU39" s="208">
        <f t="array" ref="BU39">ROUND(AVERAGE(IF($E$4:$BG$4=BU$4,$E39:$BG39)),1)</f>
        <v>17238.900000000001</v>
      </c>
      <c r="BV39" s="208">
        <f t="array" ref="BV39">ROUND(MIN(IF($E$4:$BG$4=BV$4,$E39:$BG39)),1)</f>
        <v>12442.7</v>
      </c>
      <c r="BW39" s="208">
        <f t="array" ref="BW39">ROUND(MAX(IF($E$4:$BG$4=BW$4,$E39:$BG39)),1)</f>
        <v>18910</v>
      </c>
      <c r="BX39" s="208">
        <f t="array" ref="BX39">ROUND(AVERAGE(IF($E$4:$BG$4=BX$4,$E39:$BG39)),1)</f>
        <v>15318.2</v>
      </c>
      <c r="BY39" s="208">
        <f t="array" ref="BY39">ROUND(MIN(IF($E$4:$BG$4=BY$4,$E39:$BG39)),1)</f>
        <v>14021.9</v>
      </c>
      <c r="BZ39" s="208">
        <f t="array" ref="BZ39">ROUND(MAX(IF($E$4:$BG$4=BZ$4,$E39:$BG39)),1)</f>
        <v>19787.900000000001</v>
      </c>
      <c r="CA39" s="208">
        <f t="array" ref="CA39">ROUND(AVERAGE(IF($E$4:$BG$4=CA$4,$E39:$BG39)),1)</f>
        <v>16144.1</v>
      </c>
      <c r="CB39" s="233">
        <f t="shared" si="77"/>
        <v>8111.5</v>
      </c>
      <c r="CC39" s="233">
        <f t="shared" si="78"/>
        <v>96433</v>
      </c>
      <c r="CD39" s="233">
        <f t="shared" si="79"/>
        <v>17340.5</v>
      </c>
    </row>
    <row r="43" spans="1:82" ht="12" customHeight="1">
      <c r="A43" s="14"/>
      <c r="B43" s="363" t="s">
        <v>870</v>
      </c>
      <c r="C43" s="82"/>
      <c r="E43" s="27"/>
      <c r="F43" s="36"/>
      <c r="G43" s="36"/>
      <c r="H43" s="36"/>
      <c r="I43" s="36"/>
      <c r="J43" s="36"/>
      <c r="K43" s="36"/>
      <c r="L43" s="36"/>
      <c r="M43" s="36"/>
      <c r="N43" s="36"/>
      <c r="O43" s="36"/>
      <c r="P43" s="36"/>
      <c r="Q43" s="36"/>
      <c r="R43" s="36"/>
      <c r="S43" s="36"/>
      <c r="T43" s="15"/>
      <c r="U43" s="15"/>
      <c r="V43" s="15"/>
      <c r="W43" s="15"/>
      <c r="X43" s="15"/>
    </row>
    <row r="44" spans="1:82">
      <c r="A44" s="14"/>
      <c r="B44" s="364" t="s">
        <v>559</v>
      </c>
      <c r="C44" s="73">
        <f>C$2</f>
        <v>3</v>
      </c>
      <c r="D44" s="73">
        <f t="shared" ref="D44:BH44" si="86">D$2</f>
        <v>4</v>
      </c>
      <c r="E44" s="73">
        <f t="shared" si="86"/>
        <v>5</v>
      </c>
      <c r="F44" s="73">
        <f t="shared" si="86"/>
        <v>6</v>
      </c>
      <c r="G44" s="73">
        <f t="shared" si="86"/>
        <v>7</v>
      </c>
      <c r="H44" s="73">
        <f t="shared" si="86"/>
        <v>8</v>
      </c>
      <c r="I44" s="73">
        <f t="shared" si="86"/>
        <v>9</v>
      </c>
      <c r="J44" s="73">
        <f t="shared" si="86"/>
        <v>10</v>
      </c>
      <c r="K44" s="73">
        <f t="shared" si="86"/>
        <v>11</v>
      </c>
      <c r="L44" s="73">
        <f t="shared" si="86"/>
        <v>12</v>
      </c>
      <c r="M44" s="73">
        <f t="shared" si="86"/>
        <v>13</v>
      </c>
      <c r="N44" s="73">
        <f t="shared" si="86"/>
        <v>14</v>
      </c>
      <c r="O44" s="73">
        <f t="shared" si="86"/>
        <v>15</v>
      </c>
      <c r="P44" s="73">
        <f t="shared" si="86"/>
        <v>16</v>
      </c>
      <c r="Q44" s="73">
        <f t="shared" si="86"/>
        <v>17</v>
      </c>
      <c r="R44" s="73">
        <f t="shared" si="86"/>
        <v>18</v>
      </c>
      <c r="S44" s="73">
        <f t="shared" si="86"/>
        <v>19</v>
      </c>
      <c r="T44" s="73">
        <f t="shared" si="86"/>
        <v>20</v>
      </c>
      <c r="U44" s="73">
        <f t="shared" si="86"/>
        <v>21</v>
      </c>
      <c r="V44" s="73">
        <f t="shared" si="86"/>
        <v>22</v>
      </c>
      <c r="W44" s="73">
        <f t="shared" si="86"/>
        <v>23</v>
      </c>
      <c r="X44" s="73">
        <f t="shared" si="86"/>
        <v>24</v>
      </c>
      <c r="Y44" s="73">
        <f t="shared" si="86"/>
        <v>25</v>
      </c>
      <c r="Z44" s="73">
        <f t="shared" si="86"/>
        <v>26</v>
      </c>
      <c r="AA44" s="73">
        <f t="shared" si="86"/>
        <v>27</v>
      </c>
      <c r="AB44" s="73">
        <f t="shared" si="86"/>
        <v>28</v>
      </c>
      <c r="AC44" s="73">
        <f t="shared" si="86"/>
        <v>29</v>
      </c>
      <c r="AD44" s="73">
        <f t="shared" si="86"/>
        <v>30</v>
      </c>
      <c r="AE44" s="73">
        <f t="shared" si="86"/>
        <v>31</v>
      </c>
      <c r="AF44" s="73">
        <f t="shared" si="86"/>
        <v>32</v>
      </c>
      <c r="AG44" s="73">
        <f t="shared" si="86"/>
        <v>33</v>
      </c>
      <c r="AH44" s="73">
        <f t="shared" si="86"/>
        <v>34</v>
      </c>
      <c r="AI44" s="73">
        <f t="shared" si="86"/>
        <v>35</v>
      </c>
      <c r="AJ44" s="73">
        <f t="shared" si="86"/>
        <v>36</v>
      </c>
      <c r="AK44" s="73">
        <f t="shared" si="86"/>
        <v>37</v>
      </c>
      <c r="AL44" s="73">
        <f t="shared" si="86"/>
        <v>38</v>
      </c>
      <c r="AM44" s="73">
        <f t="shared" si="86"/>
        <v>39</v>
      </c>
      <c r="AN44" s="73">
        <f t="shared" si="86"/>
        <v>40</v>
      </c>
      <c r="AO44" s="73">
        <f t="shared" si="86"/>
        <v>41</v>
      </c>
      <c r="AP44" s="73">
        <f t="shared" si="86"/>
        <v>42</v>
      </c>
      <c r="AQ44" s="73">
        <f t="shared" si="86"/>
        <v>43</v>
      </c>
      <c r="AR44" s="73">
        <f t="shared" si="86"/>
        <v>44</v>
      </c>
      <c r="AS44" s="73">
        <f t="shared" si="86"/>
        <v>45</v>
      </c>
      <c r="AT44" s="73">
        <f t="shared" si="86"/>
        <v>46</v>
      </c>
      <c r="AU44" s="73">
        <f t="shared" si="86"/>
        <v>47</v>
      </c>
      <c r="AV44" s="73">
        <f t="shared" si="86"/>
        <v>48</v>
      </c>
      <c r="AW44" s="73">
        <f t="shared" si="86"/>
        <v>49</v>
      </c>
      <c r="AX44" s="73">
        <f t="shared" si="86"/>
        <v>50</v>
      </c>
      <c r="AY44" s="73">
        <f t="shared" si="86"/>
        <v>51</v>
      </c>
      <c r="AZ44" s="73">
        <f t="shared" si="86"/>
        <v>52</v>
      </c>
      <c r="BA44" s="73">
        <f t="shared" si="86"/>
        <v>53</v>
      </c>
      <c r="BB44" s="73">
        <f t="shared" si="86"/>
        <v>54</v>
      </c>
      <c r="BC44" s="73">
        <f t="shared" si="86"/>
        <v>55</v>
      </c>
      <c r="BD44" s="73">
        <f t="shared" si="86"/>
        <v>56</v>
      </c>
      <c r="BE44" s="73">
        <f t="shared" si="86"/>
        <v>57</v>
      </c>
      <c r="BF44" s="73">
        <f t="shared" si="86"/>
        <v>58</v>
      </c>
      <c r="BG44" s="73">
        <f t="shared" si="86"/>
        <v>59</v>
      </c>
      <c r="BH44" s="73">
        <f t="shared" si="86"/>
        <v>60</v>
      </c>
    </row>
    <row r="45" spans="1:82">
      <c r="A45" s="14"/>
      <c r="B45" s="355" t="s">
        <v>608</v>
      </c>
      <c r="C45" s="82"/>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2"/>
      <c r="AO45" s="82"/>
      <c r="AP45" s="82"/>
      <c r="AQ45" s="82"/>
      <c r="AR45" s="82"/>
      <c r="AS45" s="82"/>
      <c r="AT45" s="82"/>
      <c r="AU45" s="82"/>
      <c r="AV45" s="82"/>
      <c r="AW45" s="82"/>
      <c r="AX45" s="82"/>
      <c r="AY45" s="82"/>
      <c r="AZ45" s="82"/>
      <c r="BA45" s="82"/>
      <c r="BB45" s="82"/>
      <c r="BC45" s="82"/>
      <c r="BD45" s="82"/>
      <c r="BE45" s="82"/>
      <c r="BF45" s="82"/>
      <c r="BG45" s="82"/>
      <c r="BH45" s="82"/>
    </row>
    <row r="46" spans="1:82" s="39" customFormat="1" ht="12.75">
      <c r="B46" s="356" t="s">
        <v>604</v>
      </c>
      <c r="C46" s="72"/>
      <c r="D46" s="74"/>
      <c r="E46" s="87">
        <v>10</v>
      </c>
      <c r="F46" s="87">
        <v>30</v>
      </c>
      <c r="G46" s="87">
        <v>40</v>
      </c>
      <c r="H46" s="87">
        <v>60</v>
      </c>
      <c r="I46" s="87">
        <v>70</v>
      </c>
      <c r="J46" s="87">
        <v>80</v>
      </c>
      <c r="K46" s="87">
        <v>90</v>
      </c>
      <c r="L46" s="87">
        <v>100</v>
      </c>
      <c r="M46" s="87">
        <v>120</v>
      </c>
      <c r="N46" s="87">
        <v>130</v>
      </c>
      <c r="O46" s="87">
        <v>150</v>
      </c>
      <c r="P46" s="87">
        <v>160</v>
      </c>
      <c r="Q46" s="87">
        <v>170</v>
      </c>
      <c r="R46" s="87">
        <v>180</v>
      </c>
      <c r="S46" s="87">
        <v>190</v>
      </c>
      <c r="T46" s="87">
        <v>200</v>
      </c>
      <c r="U46" s="87">
        <v>210</v>
      </c>
      <c r="V46" s="87">
        <v>220</v>
      </c>
      <c r="W46" s="87">
        <v>230</v>
      </c>
      <c r="X46" s="87">
        <v>240</v>
      </c>
      <c r="Y46" s="87">
        <v>250</v>
      </c>
      <c r="Z46" s="87">
        <v>260</v>
      </c>
      <c r="AA46" s="87">
        <v>270</v>
      </c>
      <c r="AB46" s="87">
        <v>280</v>
      </c>
      <c r="AC46" s="87">
        <v>300</v>
      </c>
      <c r="AD46" s="87">
        <v>310</v>
      </c>
      <c r="AE46" s="87">
        <v>320</v>
      </c>
      <c r="AF46" s="87">
        <v>330</v>
      </c>
      <c r="AG46" s="87">
        <v>350</v>
      </c>
      <c r="AH46" s="87">
        <v>360</v>
      </c>
      <c r="AI46" s="87">
        <v>380</v>
      </c>
      <c r="AJ46" s="87">
        <v>390</v>
      </c>
      <c r="AK46" s="87">
        <v>400</v>
      </c>
      <c r="AL46" s="87">
        <v>410</v>
      </c>
      <c r="AM46" s="87">
        <v>420</v>
      </c>
      <c r="AN46" s="87">
        <v>480</v>
      </c>
      <c r="AO46" s="87">
        <v>500</v>
      </c>
      <c r="AP46" s="87">
        <v>510</v>
      </c>
      <c r="AQ46" s="87">
        <v>520</v>
      </c>
      <c r="AR46" s="87">
        <v>530</v>
      </c>
      <c r="AS46" s="87">
        <v>540</v>
      </c>
      <c r="AT46" s="87">
        <v>550</v>
      </c>
      <c r="AU46" s="87">
        <v>560</v>
      </c>
      <c r="AV46" s="87">
        <v>570</v>
      </c>
      <c r="AW46" s="87">
        <v>580</v>
      </c>
      <c r="AX46" s="87">
        <v>590</v>
      </c>
      <c r="AY46" s="87">
        <v>600</v>
      </c>
      <c r="AZ46" s="87">
        <v>610</v>
      </c>
      <c r="BA46" s="87">
        <v>620</v>
      </c>
      <c r="BB46" s="87">
        <v>630</v>
      </c>
      <c r="BC46" s="87">
        <v>640</v>
      </c>
      <c r="BD46" s="87">
        <v>960</v>
      </c>
      <c r="BE46" s="87">
        <v>970</v>
      </c>
      <c r="BF46" s="87">
        <v>980</v>
      </c>
      <c r="BG46" s="87">
        <v>990</v>
      </c>
      <c r="BH46" s="75" t="s">
        <v>497</v>
      </c>
      <c r="BJ46" s="225"/>
      <c r="BK46" s="225"/>
      <c r="BL46" s="225"/>
      <c r="BM46" s="225"/>
      <c r="BN46" s="225"/>
      <c r="BO46" s="225"/>
      <c r="CB46" s="28"/>
    </row>
    <row r="47" spans="1:82" s="39" customFormat="1" ht="12.75">
      <c r="B47" s="357" t="s">
        <v>603</v>
      </c>
      <c r="C47" s="72"/>
      <c r="D47" s="74"/>
      <c r="E47" s="77">
        <f t="shared" ref="E47:AJ47" si="87">VLOOKUP(E46,num,5)</f>
        <v>3301.3416666666672</v>
      </c>
      <c r="F47" s="77">
        <f t="shared" si="87"/>
        <v>2418.1666666666665</v>
      </c>
      <c r="G47" s="77">
        <f t="shared" si="87"/>
        <v>2724.4502762430939</v>
      </c>
      <c r="H47" s="77">
        <f t="shared" si="87"/>
        <v>4970.9750000000013</v>
      </c>
      <c r="I47" s="77">
        <f t="shared" si="87"/>
        <v>10030.85</v>
      </c>
      <c r="J47" s="77">
        <f t="shared" si="87"/>
        <v>4470.2088888888884</v>
      </c>
      <c r="K47" s="77">
        <f t="shared" si="87"/>
        <v>2323.8555555555558</v>
      </c>
      <c r="L47" s="77">
        <f t="shared" si="87"/>
        <v>5338.2638888888887</v>
      </c>
      <c r="M47" s="77">
        <f t="shared" si="87"/>
        <v>265.07222222222219</v>
      </c>
      <c r="N47" s="77">
        <f t="shared" si="87"/>
        <v>554.72222222222217</v>
      </c>
      <c r="O47" s="77">
        <f t="shared" si="87"/>
        <v>481.58011049723757</v>
      </c>
      <c r="P47" s="77">
        <f t="shared" si="87"/>
        <v>2917.5166666666669</v>
      </c>
      <c r="Q47" s="77">
        <f t="shared" si="87"/>
        <v>3236.717032967033</v>
      </c>
      <c r="R47" s="77">
        <f t="shared" si="87"/>
        <v>295.15999999999997</v>
      </c>
      <c r="S47" s="77">
        <f t="shared" si="87"/>
        <v>2360.3138888888884</v>
      </c>
      <c r="T47" s="77">
        <f t="shared" si="87"/>
        <v>1407.5583333333334</v>
      </c>
      <c r="U47" s="77">
        <f t="shared" si="87"/>
        <v>2005.4450549450555</v>
      </c>
      <c r="V47" s="77">
        <f t="shared" si="87"/>
        <v>112.22</v>
      </c>
      <c r="W47" s="77">
        <f t="shared" si="87"/>
        <v>4398.1138888888918</v>
      </c>
      <c r="X47" s="77">
        <f t="shared" si="87"/>
        <v>3301.5302197802198</v>
      </c>
      <c r="Y47" s="77">
        <f t="shared" si="87"/>
        <v>1704.0222222222224</v>
      </c>
      <c r="Z47" s="77">
        <f t="shared" si="87"/>
        <v>9072.7416666666631</v>
      </c>
      <c r="AA47" s="77">
        <f t="shared" si="87"/>
        <v>2590.3027777777779</v>
      </c>
      <c r="AB47" s="77">
        <f t="shared" si="87"/>
        <v>22432.086111111108</v>
      </c>
      <c r="AC47" s="77">
        <f t="shared" si="87"/>
        <v>1492.0611111111111</v>
      </c>
      <c r="AD47" s="77">
        <f t="shared" si="87"/>
        <v>2349.0638888888889</v>
      </c>
      <c r="AE47" s="77">
        <f t="shared" si="87"/>
        <v>3393.253333333329</v>
      </c>
      <c r="AF47" s="77">
        <f t="shared" si="87"/>
        <v>1738.6194444444445</v>
      </c>
      <c r="AG47" s="77">
        <f t="shared" si="87"/>
        <v>9487.5338888888909</v>
      </c>
      <c r="AH47" s="77">
        <f t="shared" si="87"/>
        <v>3030.2527472527472</v>
      </c>
      <c r="AI47" s="77">
        <f t="shared" si="87"/>
        <v>3374.7333333333336</v>
      </c>
      <c r="AJ47" s="77">
        <f t="shared" si="87"/>
        <v>5636.2888888888901</v>
      </c>
      <c r="AK47" s="77">
        <f t="shared" ref="AK47:BG47" si="88">VLOOKUP(AK46,num,5)</f>
        <v>810.25555555555559</v>
      </c>
      <c r="AL47" s="77">
        <f t="shared" si="88"/>
        <v>69.22999999999999</v>
      </c>
      <c r="AM47" s="77">
        <f t="shared" si="88"/>
        <v>763.37837837837844</v>
      </c>
      <c r="AN47" s="77">
        <f t="shared" si="88"/>
        <v>295.05</v>
      </c>
      <c r="AO47" s="77">
        <f t="shared" si="88"/>
        <v>329.42777777777775</v>
      </c>
      <c r="AP47" s="77">
        <f t="shared" si="88"/>
        <v>619.26</v>
      </c>
      <c r="AQ47" s="77">
        <f t="shared" si="88"/>
        <v>178.87027027027025</v>
      </c>
      <c r="AR47" s="77">
        <f t="shared" si="88"/>
        <v>325.72777777777776</v>
      </c>
      <c r="AS47" s="77">
        <f t="shared" si="88"/>
        <v>165.18</v>
      </c>
      <c r="AT47" s="77">
        <f t="shared" si="88"/>
        <v>161.04</v>
      </c>
      <c r="AU47" s="77">
        <f t="shared" si="88"/>
        <v>652.27</v>
      </c>
      <c r="AV47" s="77">
        <f t="shared" si="88"/>
        <v>221.16111111111101</v>
      </c>
      <c r="AW47" s="77">
        <f t="shared" si="88"/>
        <v>223.33333333333331</v>
      </c>
      <c r="AX47" s="77">
        <f t="shared" si="88"/>
        <v>521.83000000000004</v>
      </c>
      <c r="AY47" s="77">
        <f t="shared" si="88"/>
        <v>198.30601092896174</v>
      </c>
      <c r="AZ47" s="77">
        <f t="shared" si="88"/>
        <v>519.39</v>
      </c>
      <c r="BA47" s="77">
        <f t="shared" ref="BA47:BB47" si="89">VLOOKUP(BA46,num,5)</f>
        <v>118.45555555555555</v>
      </c>
      <c r="BB47" s="77">
        <f t="shared" si="89"/>
        <v>67.730158730158735</v>
      </c>
      <c r="BC47" s="77">
        <f t="shared" ref="BC47" si="90">VLOOKUP(BC46,num,5)</f>
        <v>129.18333333333334</v>
      </c>
      <c r="BD47" s="77">
        <f t="shared" si="88"/>
        <v>3389.6111111111109</v>
      </c>
      <c r="BE47" s="77">
        <f t="shared" si="88"/>
        <v>1678.9027777777778</v>
      </c>
      <c r="BF47" s="77">
        <f t="shared" si="88"/>
        <v>3421.5749999999966</v>
      </c>
      <c r="BG47" s="77">
        <f t="shared" si="88"/>
        <v>1226.7111111111112</v>
      </c>
      <c r="BH47" s="75">
        <f>SUM(E47:BG47)</f>
        <v>139300.90025999313</v>
      </c>
      <c r="BJ47" s="208"/>
    </row>
    <row r="48" spans="1:82" s="39" customFormat="1" ht="12.75">
      <c r="B48" s="365" t="s">
        <v>602</v>
      </c>
      <c r="C48" s="72"/>
      <c r="D48" s="74"/>
      <c r="E48" s="75"/>
      <c r="F48" s="75"/>
      <c r="G48" s="75"/>
      <c r="H48" s="75"/>
      <c r="I48" s="75"/>
      <c r="J48" s="75"/>
      <c r="K48" s="75"/>
      <c r="L48" s="75"/>
      <c r="M48" s="75"/>
      <c r="N48" s="75"/>
      <c r="O48" s="75"/>
      <c r="P48" s="75"/>
      <c r="Q48" s="75"/>
      <c r="R48" s="75"/>
      <c r="S48" s="75"/>
      <c r="T48" s="75"/>
      <c r="U48" s="75"/>
      <c r="V48" s="75"/>
      <c r="W48" s="75"/>
      <c r="X48" s="75"/>
      <c r="Y48" s="75"/>
      <c r="Z48" s="75"/>
      <c r="AA48" s="75"/>
      <c r="AB48" s="75"/>
      <c r="AC48" s="75"/>
      <c r="AD48" s="75"/>
      <c r="AE48" s="75"/>
      <c r="AF48" s="75"/>
      <c r="AG48" s="75"/>
      <c r="AH48" s="75"/>
      <c r="AI48" s="75"/>
      <c r="AJ48" s="75"/>
      <c r="AK48" s="75"/>
      <c r="AL48" s="75"/>
      <c r="AM48" s="75"/>
      <c r="AN48" s="75"/>
      <c r="AO48" s="75"/>
      <c r="AP48" s="75"/>
      <c r="AQ48" s="75"/>
      <c r="AR48" s="75"/>
      <c r="AS48" s="75"/>
      <c r="AT48" s="75"/>
      <c r="AU48" s="75"/>
      <c r="AV48" s="75"/>
      <c r="AW48" s="75"/>
      <c r="AX48" s="75"/>
      <c r="AY48" s="75"/>
      <c r="AZ48" s="75"/>
      <c r="BA48" s="75"/>
      <c r="BB48" s="75"/>
      <c r="BC48" s="75"/>
      <c r="BD48" s="75"/>
      <c r="BE48" s="75"/>
      <c r="BF48" s="75"/>
      <c r="BG48" s="75"/>
      <c r="BH48" s="75"/>
    </row>
    <row r="49" spans="1:83" s="29" customFormat="1" ht="22.9" customHeight="1">
      <c r="A49" s="28"/>
      <c r="B49" s="78"/>
      <c r="C49" s="71"/>
      <c r="D49" s="76"/>
      <c r="E49" s="77" t="str">
        <f t="shared" ref="E49:AJ49" si="91">VLOOKUP(E46,num,15)</f>
        <v>Barrington</v>
      </c>
      <c r="F49" s="77" t="str">
        <f t="shared" si="91"/>
        <v>Burrillville</v>
      </c>
      <c r="G49" s="77" t="str">
        <f t="shared" si="91"/>
        <v>Central Falls</v>
      </c>
      <c r="H49" s="77" t="str">
        <f t="shared" si="91"/>
        <v>Coventry</v>
      </c>
      <c r="I49" s="77" t="str">
        <f t="shared" si="91"/>
        <v>Cranston</v>
      </c>
      <c r="J49" s="77" t="str">
        <f t="shared" si="91"/>
        <v>Cumberland</v>
      </c>
      <c r="K49" s="77" t="str">
        <f t="shared" si="91"/>
        <v>East Greenwich</v>
      </c>
      <c r="L49" s="77" t="str">
        <f t="shared" si="91"/>
        <v>E Providence</v>
      </c>
      <c r="M49" s="77" t="str">
        <f t="shared" si="91"/>
        <v>Foster</v>
      </c>
      <c r="N49" s="77" t="str">
        <f t="shared" si="91"/>
        <v>Glocester</v>
      </c>
      <c r="O49" s="77" t="str">
        <f t="shared" si="91"/>
        <v>Jamestown</v>
      </c>
      <c r="P49" s="77" t="str">
        <f t="shared" si="91"/>
        <v>Johnston</v>
      </c>
      <c r="Q49" s="77" t="str">
        <f t="shared" si="91"/>
        <v>Lincoln</v>
      </c>
      <c r="R49" s="77" t="str">
        <f t="shared" si="91"/>
        <v>Little Compton</v>
      </c>
      <c r="S49" s="77" t="str">
        <f t="shared" si="91"/>
        <v>Middletown</v>
      </c>
      <c r="T49" s="77" t="str">
        <f t="shared" si="91"/>
        <v>Narragansett</v>
      </c>
      <c r="U49" s="77" t="str">
        <f t="shared" si="91"/>
        <v>Newport</v>
      </c>
      <c r="V49" s="77" t="str">
        <f t="shared" si="91"/>
        <v>New Shoreham</v>
      </c>
      <c r="W49" s="77" t="str">
        <f t="shared" si="91"/>
        <v>North Kingstown</v>
      </c>
      <c r="X49" s="77" t="str">
        <f t="shared" si="91"/>
        <v>North Providence</v>
      </c>
      <c r="Y49" s="77" t="str">
        <f t="shared" si="91"/>
        <v>North Smithfield</v>
      </c>
      <c r="Z49" s="77" t="str">
        <f t="shared" si="91"/>
        <v>Pawtucket</v>
      </c>
      <c r="AA49" s="77" t="str">
        <f t="shared" si="91"/>
        <v>Portsmouth</v>
      </c>
      <c r="AB49" s="77" t="str">
        <f t="shared" si="91"/>
        <v>Providence</v>
      </c>
      <c r="AC49" s="77" t="str">
        <f t="shared" si="91"/>
        <v>Scituate</v>
      </c>
      <c r="AD49" s="77" t="str">
        <f t="shared" si="91"/>
        <v>Smithfield</v>
      </c>
      <c r="AE49" s="77" t="str">
        <f t="shared" si="91"/>
        <v>South Kingstown</v>
      </c>
      <c r="AF49" s="77" t="str">
        <f t="shared" si="91"/>
        <v>Tiverton</v>
      </c>
      <c r="AG49" s="77" t="str">
        <f t="shared" si="91"/>
        <v>Warwick</v>
      </c>
      <c r="AH49" s="77" t="str">
        <f t="shared" si="91"/>
        <v>Westerly</v>
      </c>
      <c r="AI49" s="77" t="str">
        <f t="shared" si="91"/>
        <v>W Warwick</v>
      </c>
      <c r="AJ49" s="77" t="str">
        <f t="shared" si="91"/>
        <v>Woonsocket</v>
      </c>
      <c r="AK49" s="77" t="str">
        <f t="shared" ref="AK49:BG49" si="92">VLOOKUP(AK46,num,15)</f>
        <v>Davies</v>
      </c>
      <c r="AL49" s="77" t="str">
        <f t="shared" si="92"/>
        <v>Deaf</v>
      </c>
      <c r="AM49" s="77" t="str">
        <f t="shared" si="92"/>
        <v>Metropolitan C&amp;TC</v>
      </c>
      <c r="AN49" s="77" t="str">
        <f t="shared" si="92"/>
        <v>Highlander</v>
      </c>
      <c r="AO49" s="77" t="str">
        <f t="shared" si="92"/>
        <v>New England Laborers</v>
      </c>
      <c r="AP49" s="77" t="str">
        <f t="shared" si="92"/>
        <v>Cuffee</v>
      </c>
      <c r="AQ49" s="77" t="str">
        <f t="shared" si="92"/>
        <v>Kingston Hill</v>
      </c>
      <c r="AR49" s="77" t="str">
        <f t="shared" si="92"/>
        <v>International</v>
      </c>
      <c r="AS49" s="77" t="str">
        <f t="shared" si="92"/>
        <v>Blackstone</v>
      </c>
      <c r="AT49" s="77" t="str">
        <f t="shared" si="92"/>
        <v>Compass</v>
      </c>
      <c r="AU49" s="77" t="str">
        <f t="shared" si="92"/>
        <v>Times 2</v>
      </c>
      <c r="AV49" s="77" t="str">
        <f t="shared" si="92"/>
        <v>ACES</v>
      </c>
      <c r="AW49" s="77" t="str">
        <f t="shared" si="92"/>
        <v>Beacon</v>
      </c>
      <c r="AX49" s="77" t="str">
        <f t="shared" si="92"/>
        <v>Learning Community</v>
      </c>
      <c r="AY49" s="77" t="str">
        <f t="shared" si="92"/>
        <v>Segue</v>
      </c>
      <c r="AZ49" s="77" t="str">
        <f t="shared" si="92"/>
        <v>RIMA-BV</v>
      </c>
      <c r="BA49" s="77" t="str">
        <f t="shared" ref="BA49:BB49" si="93">VLOOKUP(BA46,num,15)</f>
        <v>Greene</v>
      </c>
      <c r="BB49" s="77" t="str">
        <f t="shared" si="93"/>
        <v>Trinity</v>
      </c>
      <c r="BC49" s="77" t="str">
        <f t="shared" ref="BC49" si="94">VLOOKUP(BC46,num,15)</f>
        <v>RINI</v>
      </c>
      <c r="BD49" s="77" t="str">
        <f t="shared" si="92"/>
        <v>Bristol-Warren</v>
      </c>
      <c r="BE49" s="77" t="str">
        <f t="shared" si="92"/>
        <v>Exeter-W. Greenwich</v>
      </c>
      <c r="BF49" s="77" t="str">
        <f t="shared" si="92"/>
        <v>Chariho</v>
      </c>
      <c r="BG49" s="77" t="str">
        <f t="shared" si="92"/>
        <v>Foster-Glocester</v>
      </c>
      <c r="BH49" s="78"/>
    </row>
    <row r="50" spans="1:83">
      <c r="A50" s="83">
        <f t="shared" ref="A50:A54" si="95">LEFT(B50,1)*100</f>
        <v>100</v>
      </c>
      <c r="B50" s="50" t="s">
        <v>47</v>
      </c>
      <c r="E50" s="19">
        <f>ALL!E48/E$47</f>
        <v>8263.1974616380721</v>
      </c>
      <c r="F50" s="19">
        <f>ALL!F48/F$47</f>
        <v>6973.6365579984849</v>
      </c>
      <c r="G50" s="19">
        <f>ALL!G48/G$47</f>
        <v>9732.0693980741453</v>
      </c>
      <c r="H50" s="19">
        <f>ALL!H48/H$47</f>
        <v>8754.6877363093063</v>
      </c>
      <c r="I50" s="19">
        <f>ALL!I48/I$47</f>
        <v>8143.5956972738832</v>
      </c>
      <c r="J50" s="19">
        <f>ALL!J48/J$47</f>
        <v>6905.8823977403044</v>
      </c>
      <c r="K50" s="19">
        <f>ALL!K48/K$47</f>
        <v>8337.3186701219583</v>
      </c>
      <c r="L50" s="19">
        <f>ALL!L48/L$47</f>
        <v>6869.2997767168326</v>
      </c>
      <c r="M50" s="19">
        <f>ALL!M48/M$47</f>
        <v>9525.1596294510873</v>
      </c>
      <c r="N50" s="19">
        <f>ALL!N48/N$47</f>
        <v>9634.7871707561317</v>
      </c>
      <c r="O50" s="19">
        <f>ALL!O48/O$47</f>
        <v>11536.339726039974</v>
      </c>
      <c r="P50" s="19">
        <f>ALL!P48/P$47</f>
        <v>8678.2624789346901</v>
      </c>
      <c r="Q50" s="19">
        <f>ALL!Q48/Q$47</f>
        <v>8881.2222437773999</v>
      </c>
      <c r="R50" s="19">
        <f>ALL!R48/R$47</f>
        <v>10799.388704431489</v>
      </c>
      <c r="S50" s="19">
        <f>ALL!S48/S$47</f>
        <v>8921.7609230410744</v>
      </c>
      <c r="T50" s="19">
        <f>ALL!T48/T$47</f>
        <v>10277.941934910927</v>
      </c>
      <c r="U50" s="19">
        <f>ALL!U48/U$47</f>
        <v>10649.460087344612</v>
      </c>
      <c r="V50" s="19">
        <f>ALL!V48/V$47</f>
        <v>24668.059615041901</v>
      </c>
      <c r="W50" s="19">
        <f>ALL!W48/W$47</f>
        <v>7828.1627965523139</v>
      </c>
      <c r="X50" s="19">
        <f>ALL!X48/X$47</f>
        <v>8856.6431876993265</v>
      </c>
      <c r="Y50" s="19">
        <f>ALL!Y48/Y$47</f>
        <v>7302.889943401884</v>
      </c>
      <c r="Z50" s="19">
        <f>ALL!Z48/Z$47</f>
        <v>6646.535458135113</v>
      </c>
      <c r="AA50" s="19">
        <f>ALL!AA48/AA$47</f>
        <v>8024.0675369353239</v>
      </c>
      <c r="AB50" s="19">
        <f>ALL!AB48/AB$47</f>
        <v>8137.4737915963979</v>
      </c>
      <c r="AC50" s="19">
        <f>ALL!AC48/AC$47</f>
        <v>9177.9017280346707</v>
      </c>
      <c r="AD50" s="19">
        <f>ALL!AD48/AD$47</f>
        <v>8566.4767166116926</v>
      </c>
      <c r="AE50" s="19">
        <f>ALL!AE48/AE$47</f>
        <v>10075.481675402951</v>
      </c>
      <c r="AF50" s="19">
        <f>ALL!AF48/AF$47</f>
        <v>8691.3093019205917</v>
      </c>
      <c r="AG50" s="19">
        <f>ALL!AG48/AG$47</f>
        <v>9667.5242411958097</v>
      </c>
      <c r="AH50" s="19">
        <f>ALL!AH48/AH$47</f>
        <v>8924.6361725167808</v>
      </c>
      <c r="AI50" s="19">
        <f>ALL!AI48/AI$47</f>
        <v>8853.7494103237805</v>
      </c>
      <c r="AJ50" s="19">
        <f>ALL!AJ48/AJ$47</f>
        <v>7515.2243639431608</v>
      </c>
      <c r="AK50" s="19">
        <f>ALL!AK48/AK$47</f>
        <v>9976.5669418427678</v>
      </c>
      <c r="AL50" s="19">
        <f>ALL!AL48/AL$47</f>
        <v>39883.19673551929</v>
      </c>
      <c r="AM50" s="19">
        <f>ALL!AM48/AM$47</f>
        <v>8262.1532501327747</v>
      </c>
      <c r="AN50" s="19">
        <f>ALL!AN48/AN$47</f>
        <v>9269.7341806473487</v>
      </c>
      <c r="AO50" s="19">
        <f>ALL!AO48/AO$47</f>
        <v>4587.8601683053121</v>
      </c>
      <c r="AP50" s="19">
        <f>ALL!AP48/AP$47</f>
        <v>8207.9178535671526</v>
      </c>
      <c r="AQ50" s="19">
        <f>ALL!AQ48/AQ$47</f>
        <v>7017.9439998791258</v>
      </c>
      <c r="AR50" s="19">
        <f>ALL!AR48/AR$47</f>
        <v>7568.0470570176176</v>
      </c>
      <c r="AS50" s="19">
        <f>ALL!AS48/AS$47</f>
        <v>6054.1301610364471</v>
      </c>
      <c r="AT50" s="19">
        <f>ALL!AT48/AT$47</f>
        <v>7921.3487332339791</v>
      </c>
      <c r="AU50" s="19">
        <f>ALL!AU48/AU$47</f>
        <v>7278.5367715823168</v>
      </c>
      <c r="AV50" s="19">
        <f>ALL!AV48/AV$47</f>
        <v>8310.8534803687653</v>
      </c>
      <c r="AW50" s="19">
        <f>ALL!AW48/AW$47</f>
        <v>7295.3880000000072</v>
      </c>
      <c r="AX50" s="19">
        <f>ALL!AX48/AX$47</f>
        <v>7766.9950366977719</v>
      </c>
      <c r="AY50" s="19">
        <f>ALL!AY48/AY$47</f>
        <v>6349.8990983742078</v>
      </c>
      <c r="AZ50" s="19">
        <f>ALL!AZ48/AZ$47</f>
        <v>6494.9432026030572</v>
      </c>
      <c r="BA50" s="91">
        <f>ALL!BA48/BA$47</f>
        <v>7661.1218084607453</v>
      </c>
      <c r="BB50" s="91">
        <f>ALL!BB48/BB$47</f>
        <v>7166.8836911178814</v>
      </c>
      <c r="BC50" s="91">
        <f>ALL!BC48/BC$47</f>
        <v>5574.4114307831242</v>
      </c>
      <c r="BD50" s="19">
        <f>ALL!BD48/BD$47</f>
        <v>8039.6286850343504</v>
      </c>
      <c r="BE50" s="19">
        <f>ALL!BE48/BE$47</f>
        <v>10409.512052349008</v>
      </c>
      <c r="BF50" s="19">
        <f>ALL!BF48/BF$47</f>
        <v>9163.2481854116995</v>
      </c>
      <c r="BG50" s="19">
        <f>ALL!BG48/BG$47</f>
        <v>8177.0823702039661</v>
      </c>
      <c r="BH50" s="19">
        <f t="shared" ref="BH50:BH55" si="96">SUM(E50:BG50)</f>
        <v>504257.5494280408</v>
      </c>
      <c r="BJ50" s="208">
        <f t="array" ref="BJ50">ROUND(MIN(IF($E$4:$BG$4=BJ$4,$E50:$BG50)),1)</f>
        <v>4587.8999999999996</v>
      </c>
      <c r="BK50" s="208">
        <f t="array" ref="BK50">ROUND(MAX(IF($E$4:$BG$4=BK$4,$E50:$BG50)),1)</f>
        <v>9269.7000000000007</v>
      </c>
      <c r="BL50" s="276">
        <f t="array" ref="BL50">ROUND(SUM(IF($E$4:$BG$4=BL$4,ALL!$E48:$BG48)),1)/BL$3</f>
        <v>7265.6383408129541</v>
      </c>
      <c r="BM50" s="208">
        <f t="array" ref="BM50">ROUND(MIN(IF($E$4:$BG$4=BM$4,$E50:$BG50)),1)</f>
        <v>8039.6</v>
      </c>
      <c r="BN50" s="208">
        <f t="array" ref="BN50">ROUND(MAX(IF($E$4:$BG$4=BN$4,$E50:$BG50)),1)</f>
        <v>10409.5</v>
      </c>
      <c r="BO50" s="276">
        <f t="array" ref="BO50">ROUND(SUM(IF($E$4:$BG$4=BO$4,ALL!$E48:$BG48)),1)/BO$3</f>
        <v>8862.1184031780031</v>
      </c>
      <c r="BP50" s="208">
        <f t="array" ref="BP50">ROUND(MIN(IF($E$4:$BG$4=BP$4,$E50:$BG50)),1)</f>
        <v>8262.2000000000007</v>
      </c>
      <c r="BQ50" s="208">
        <f t="array" ref="BQ50">ROUND(MAX(IF($E$4:$BG$4=BQ$4,$E50:$BG50)),1)</f>
        <v>39883.199999999997</v>
      </c>
      <c r="BR50" s="276">
        <f t="array" ref="BR50">ROUND(SUM(IF($E$4:$BG$4=BR$4,ALL!$E48:$BG48)),1)/BR$3</f>
        <v>10440.202225956067</v>
      </c>
      <c r="BS50" s="208">
        <f t="array" ref="BS50">ROUND(MIN(IF($E$4:$BG$4=BS$4,$E50:$BG50)),1)</f>
        <v>6905.9</v>
      </c>
      <c r="BT50" s="208">
        <f t="array" ref="BT50">ROUND(MAX(IF($E$4:$BG$4=BT$4,$E50:$BG50)),1)</f>
        <v>24668.1</v>
      </c>
      <c r="BU50" s="276">
        <f t="array" ref="BU50">ROUND(SUM(IF($E$4:$BG$4=BU$4,ALL!$E48:$BG48)),1)/BU$3</f>
        <v>8516.700914447767</v>
      </c>
      <c r="BV50" s="208">
        <f t="array" ref="BV50">ROUND(MIN(IF($E$4:$BG$4=BV$4,$E50:$BG50)),1)</f>
        <v>6646.5</v>
      </c>
      <c r="BW50" s="208">
        <f t="array" ref="BW50">ROUND(MAX(IF($E$4:$BG$4=BW$4,$E50:$BG50)),1)</f>
        <v>9732.1</v>
      </c>
      <c r="BX50" s="276">
        <f t="array" ref="BX50">ROUND(SUM(IF($E$4:$BG$4=BX$4,ALL!$E48:$BG48)),1)/BX$3</f>
        <v>7819.1620163435255</v>
      </c>
      <c r="BY50" s="208">
        <f t="array" ref="BY50">ROUND(MIN(IF($E$4:$BG$4=BY$4,$E50:$BG50)),1)</f>
        <v>6869.3</v>
      </c>
      <c r="BZ50" s="208">
        <f t="array" ref="BZ50">ROUND(MAX(IF($E$4:$BG$4=BZ$4,$E50:$BG50)),1)</f>
        <v>10649.5</v>
      </c>
      <c r="CA50" s="276">
        <f t="array" ref="CA50">ROUND(SUM(IF($E$4:$BG$4=CA$4,ALL!$E48:$BG48)),1)/CA$3</f>
        <v>8664.5486762883102</v>
      </c>
      <c r="CB50" s="233">
        <f t="shared" ref="CB50:CB55" si="97">ROUND(MIN($E50:$BG50),1)</f>
        <v>4587.8999999999996</v>
      </c>
      <c r="CC50" s="233">
        <f t="shared" ref="CC50:CC55" si="98">ROUND(MAX($E50:$BG50),1)</f>
        <v>39883.199999999997</v>
      </c>
      <c r="CD50" s="274">
        <f>ALL!BH48/$BH$47</f>
        <v>8360.1028448231918</v>
      </c>
      <c r="CE50" s="91"/>
    </row>
    <row r="51" spans="1:83">
      <c r="A51" s="83">
        <f t="shared" si="95"/>
        <v>200</v>
      </c>
      <c r="B51" s="50" t="s">
        <v>48</v>
      </c>
      <c r="E51" s="19">
        <f>ALL!E49/E$47</f>
        <v>2124.898259041146</v>
      </c>
      <c r="F51" s="19">
        <f>ALL!F49/F$47</f>
        <v>1934.893303466816</v>
      </c>
      <c r="G51" s="19">
        <f>ALL!G49/G$47</f>
        <v>4438.1534159154198</v>
      </c>
      <c r="H51" s="19">
        <f>ALL!H49/H$47</f>
        <v>1500.4942712445729</v>
      </c>
      <c r="I51" s="19">
        <f>ALL!I49/I$47</f>
        <v>2064.7657367022807</v>
      </c>
      <c r="J51" s="19">
        <f>ALL!J49/J$47</f>
        <v>1730.5449168669199</v>
      </c>
      <c r="K51" s="19">
        <f>ALL!K49/K$47</f>
        <v>2069.2409037662514</v>
      </c>
      <c r="L51" s="19">
        <f>ALL!L49/L$47</f>
        <v>2205.2336799052941</v>
      </c>
      <c r="M51" s="19">
        <f>ALL!M49/M$47</f>
        <v>1350.5096346907551</v>
      </c>
      <c r="N51" s="19">
        <f>ALL!N49/N$47</f>
        <v>1810.5616825237848</v>
      </c>
      <c r="O51" s="19">
        <f>ALL!O49/O$47</f>
        <v>2325.9999646651218</v>
      </c>
      <c r="P51" s="19">
        <f>ALL!P49/P$47</f>
        <v>2429.5100867747155</v>
      </c>
      <c r="Q51" s="19">
        <f>ALL!Q49/Q$47</f>
        <v>1935.8280214740728</v>
      </c>
      <c r="R51" s="19">
        <f>ALL!R49/R$47</f>
        <v>3259.4348150155929</v>
      </c>
      <c r="S51" s="19">
        <f>ALL!S49/S$47</f>
        <v>1839.5404231781761</v>
      </c>
      <c r="T51" s="19">
        <f>ALL!T49/T$47</f>
        <v>3178.5640524075425</v>
      </c>
      <c r="U51" s="19">
        <f>ALL!U49/U$47</f>
        <v>2206.4396673890592</v>
      </c>
      <c r="V51" s="19">
        <f>ALL!V49/V$47</f>
        <v>3812.8494920691483</v>
      </c>
      <c r="W51" s="19">
        <f>ALL!W49/W$47</f>
        <v>2205.4244876433804</v>
      </c>
      <c r="X51" s="19">
        <f>ALL!X49/X$47</f>
        <v>1235.543965510499</v>
      </c>
      <c r="Y51" s="19">
        <f>ALL!Y49/Y$47</f>
        <v>1925.2801032850371</v>
      </c>
      <c r="Z51" s="19">
        <f>ALL!Z49/Z$47</f>
        <v>2263.2649902776398</v>
      </c>
      <c r="AA51" s="19">
        <f>ALL!AA49/AA$47</f>
        <v>1395.8176901241704</v>
      </c>
      <c r="AB51" s="19">
        <f>ALL!AB49/AB$47</f>
        <v>2800.2764365676107</v>
      </c>
      <c r="AC51" s="19">
        <f>ALL!AC49/AC$47</f>
        <v>1761.889429610794</v>
      </c>
      <c r="AD51" s="19">
        <f>ALL!AD49/AD$47</f>
        <v>2095.3343556475788</v>
      </c>
      <c r="AE51" s="19">
        <f>ALL!AE49/AE$47</f>
        <v>2582.8743713014896</v>
      </c>
      <c r="AF51" s="19">
        <f>ALL!AF49/AF$47</f>
        <v>2476.9535643701984</v>
      </c>
      <c r="AG51" s="19">
        <f>ALL!AG49/AG$47</f>
        <v>3151.0351109271423</v>
      </c>
      <c r="AH51" s="19">
        <f>ALL!AH49/AH$47</f>
        <v>3656.796932218333</v>
      </c>
      <c r="AI51" s="19">
        <f>ALL!AI49/AI$47</f>
        <v>2549.9362231089867</v>
      </c>
      <c r="AJ51" s="19">
        <f>ALL!AJ49/AJ$47</f>
        <v>2466.3470350861312</v>
      </c>
      <c r="AK51" s="19">
        <f>ALL!AK49/AK$47</f>
        <v>3835.0638248563541</v>
      </c>
      <c r="AL51" s="19">
        <f>ALL!AL49/AL$47</f>
        <v>26187.162068467442</v>
      </c>
      <c r="AM51" s="19">
        <f>ALL!AM49/AM$47</f>
        <v>3775.1421596742771</v>
      </c>
      <c r="AN51" s="19">
        <f>ALL!AN49/AN$47</f>
        <v>4580.1419081511594</v>
      </c>
      <c r="AO51" s="19">
        <f>ALL!AO49/AO$47</f>
        <v>1394.33681973793</v>
      </c>
      <c r="AP51" s="19">
        <f>ALL!AP49/AP$47</f>
        <v>2556.6300423085627</v>
      </c>
      <c r="AQ51" s="19">
        <f>ALL!AQ49/AQ$47</f>
        <v>1866.2828065032797</v>
      </c>
      <c r="AR51" s="19">
        <f>ALL!AR49/AR$47</f>
        <v>2112.4016339479117</v>
      </c>
      <c r="AS51" s="19">
        <f>ALL!AS49/AS$47</f>
        <v>3357.7868386003165</v>
      </c>
      <c r="AT51" s="19">
        <f>ALL!AT49/AT$47</f>
        <v>1752.7791231992053</v>
      </c>
      <c r="AU51" s="19">
        <f>ALL!AU49/AU$47</f>
        <v>993.07789718981428</v>
      </c>
      <c r="AV51" s="19">
        <f>ALL!AV49/AV$47</f>
        <v>2824.2763696651518</v>
      </c>
      <c r="AW51" s="19">
        <f>ALL!AW49/AW$47</f>
        <v>1720.9614626865657</v>
      </c>
      <c r="AX51" s="19">
        <f>ALL!AX49/AX$47</f>
        <v>2740.2097043098338</v>
      </c>
      <c r="AY51" s="19">
        <f>ALL!AY49/AY$47</f>
        <v>4285.3793791678154</v>
      </c>
      <c r="AZ51" s="19">
        <f>ALL!AZ49/AZ$47</f>
        <v>1340.6886154912493</v>
      </c>
      <c r="BA51" s="91">
        <f>ALL!BA49/BA$47</f>
        <v>2266.0496482506333</v>
      </c>
      <c r="BB51" s="91">
        <f>ALL!BB49/BB$47</f>
        <v>3236.4507054136384</v>
      </c>
      <c r="BC51" s="91">
        <f>ALL!BC49/BC$47</f>
        <v>709.00988259579401</v>
      </c>
      <c r="BD51" s="19">
        <f>ALL!BD49/BD$47</f>
        <v>2311.611595889402</v>
      </c>
      <c r="BE51" s="19">
        <f>ALL!BE49/BE$47</f>
        <v>2587.8268756876578</v>
      </c>
      <c r="BF51" s="19">
        <f>ALL!BF49/BF$47</f>
        <v>2629.2671971241302</v>
      </c>
      <c r="BG51" s="19">
        <f>ALL!BG49/BG$47</f>
        <v>1531.5908064925181</v>
      </c>
      <c r="BH51" s="19">
        <f t="shared" si="96"/>
        <v>155378.36438818631</v>
      </c>
      <c r="BJ51" s="208">
        <f t="array" ref="BJ51">ROUND(MIN(IF($E$4:$BG$4=BJ$4,$E51:$BG51)),1)</f>
        <v>709</v>
      </c>
      <c r="BK51" s="208">
        <f t="array" ref="BK51">ROUND(MAX(IF($E$4:$BG$4=BK$4,$E51:$BG51)),1)</f>
        <v>4580.1000000000004</v>
      </c>
      <c r="BL51" s="276">
        <f t="array" ref="BL51">ROUND(SUM(IF($E$4:$BG$4=BL$4,ALL!$E49:$BG49)),1)/BL$3</f>
        <v>2214.1918156353991</v>
      </c>
      <c r="BM51" s="208">
        <f t="array" ref="BM51">ROUND(MIN(IF($E$4:$BG$4=BM$4,$E51:$BG51)),1)</f>
        <v>1531.6</v>
      </c>
      <c r="BN51" s="208">
        <f t="array" ref="BN51">ROUND(MAX(IF($E$4:$BG$4=BN$4,$E51:$BG51)),1)</f>
        <v>2629.3</v>
      </c>
      <c r="BO51" s="276">
        <f t="array" ref="BO51">ROUND(SUM(IF($E$4:$BG$4=BO$4,ALL!$E49:$BG49)),1)/BO$3</f>
        <v>2372.718230281575</v>
      </c>
      <c r="BP51" s="208">
        <f t="array" ref="BP51">ROUND(MIN(IF($E$4:$BG$4=BP$4,$E51:$BG51)),1)</f>
        <v>3775.1</v>
      </c>
      <c r="BQ51" s="208">
        <f t="array" ref="BQ51">ROUND(MAX(IF($E$4:$BG$4=BQ$4,$E51:$BG51)),1)</f>
        <v>26187.200000000001</v>
      </c>
      <c r="BR51" s="276">
        <f t="array" ref="BR51">ROUND(SUM(IF($E$4:$BG$4=BR$4,ALL!$E49:$BG49)),1)/BR$3</f>
        <v>4749.133959814445</v>
      </c>
      <c r="BS51" s="208">
        <f t="array" ref="BS51">ROUND(MIN(IF($E$4:$BG$4=BS$4,$E51:$BG51)),1)</f>
        <v>1350.5</v>
      </c>
      <c r="BT51" s="208">
        <f t="array" ref="BT51">ROUND(MAX(IF($E$4:$BG$4=BT$4,$E51:$BG51)),1)</f>
        <v>3812.8</v>
      </c>
      <c r="BU51" s="276">
        <f t="array" ref="BU51">ROUND(SUM(IF($E$4:$BG$4=BU$4,ALL!$E49:$BG49)),1)/BU$3</f>
        <v>2110.1010113973271</v>
      </c>
      <c r="BV51" s="208">
        <f t="array" ref="BV51">ROUND(MIN(IF($E$4:$BG$4=BV$4,$E51:$BG51)),1)</f>
        <v>2263.3000000000002</v>
      </c>
      <c r="BW51" s="208">
        <f t="array" ref="BW51">ROUND(MAX(IF($E$4:$BG$4=BW$4,$E51:$BG51)),1)</f>
        <v>4438.2</v>
      </c>
      <c r="BX51" s="276">
        <f t="array" ref="BX51">ROUND(SUM(IF($E$4:$BG$4=BX$4,ALL!$E49:$BG49)),1)/BX$3</f>
        <v>2742.783855465701</v>
      </c>
      <c r="BY51" s="208">
        <f t="array" ref="BY51">ROUND(MIN(IF($E$4:$BG$4=BY$4,$E51:$BG51)),1)</f>
        <v>1235.5</v>
      </c>
      <c r="BZ51" s="208">
        <f t="array" ref="BZ51">ROUND(MAX(IF($E$4:$BG$4=BZ$4,$E51:$BG51)),1)</f>
        <v>3151</v>
      </c>
      <c r="CA51" s="276">
        <f t="array" ref="CA51">ROUND(SUM(IF($E$4:$BG$4=CA$4,ALL!$E49:$BG49)),1)/CA$3</f>
        <v>2374.8326415146889</v>
      </c>
      <c r="CB51" s="233">
        <f t="shared" si="97"/>
        <v>709</v>
      </c>
      <c r="CC51" s="233">
        <f t="shared" si="98"/>
        <v>26187.200000000001</v>
      </c>
      <c r="CD51" s="274">
        <f>ALL!BH49/$BH$47</f>
        <v>2413.4200098673264</v>
      </c>
      <c r="CE51" s="91"/>
    </row>
    <row r="52" spans="1:83">
      <c r="A52" s="83">
        <f t="shared" si="95"/>
        <v>300</v>
      </c>
      <c r="B52" s="50" t="s">
        <v>49</v>
      </c>
      <c r="E52" s="19">
        <f>ALL!E50/E$47</f>
        <v>1666.1310749922377</v>
      </c>
      <c r="F52" s="19">
        <f>ALL!F50/F$47</f>
        <v>2459.5682266179656</v>
      </c>
      <c r="G52" s="19">
        <f>ALL!G50/G$47</f>
        <v>2180.7976463395212</v>
      </c>
      <c r="H52" s="19">
        <f>ALL!H50/H$47</f>
        <v>2123.7867480725599</v>
      </c>
      <c r="I52" s="19">
        <f>ALL!I50/I$47</f>
        <v>2037.1350653234751</v>
      </c>
      <c r="J52" s="19">
        <f>ALL!J50/J$47</f>
        <v>1940.1869723711638</v>
      </c>
      <c r="K52" s="19">
        <f>ALL!K50/K$47</f>
        <v>2217.0251406905195</v>
      </c>
      <c r="L52" s="19">
        <f>ALL!L50/L$47</f>
        <v>2146.0165005788926</v>
      </c>
      <c r="M52" s="19">
        <f>ALL!M50/M$47</f>
        <v>4148.0155890428196</v>
      </c>
      <c r="N52" s="19">
        <f>ALL!N50/N$47</f>
        <v>3104.0532558838249</v>
      </c>
      <c r="O52" s="19">
        <f>ALL!O50/O$47</f>
        <v>2969.4815853658538</v>
      </c>
      <c r="P52" s="19">
        <f>ALL!P50/P$47</f>
        <v>2570.6653729484574</v>
      </c>
      <c r="Q52" s="19">
        <f>ALL!Q50/Q$47</f>
        <v>2501.3081302873516</v>
      </c>
      <c r="R52" s="19">
        <f>ALL!R50/R$47</f>
        <v>3516.496069928176</v>
      </c>
      <c r="S52" s="19">
        <f>ALL!S50/S$47</f>
        <v>2740.3649787634167</v>
      </c>
      <c r="T52" s="19">
        <f>ALL!T50/T$47</f>
        <v>2828.6581065319988</v>
      </c>
      <c r="U52" s="19">
        <f>ALL!U50/U$47</f>
        <v>2828.5213977878902</v>
      </c>
      <c r="V52" s="19">
        <f>ALL!V50/V$47</f>
        <v>6789.0993584031366</v>
      </c>
      <c r="W52" s="19">
        <f>ALL!W50/W$47</f>
        <v>2274.3978197724914</v>
      </c>
      <c r="X52" s="19">
        <f>ALL!X50/X$47</f>
        <v>1884.1679330180721</v>
      </c>
      <c r="Y52" s="19">
        <f>ALL!Y50/Y$47</f>
        <v>2525.7047906261</v>
      </c>
      <c r="Z52" s="19">
        <f>ALL!Z50/Z$47</f>
        <v>1496.7189443837715</v>
      </c>
      <c r="AA52" s="19">
        <f>ALL!AA50/AA$47</f>
        <v>2319.120301895211</v>
      </c>
      <c r="AB52" s="19">
        <f>ALL!AB50/AB$47</f>
        <v>3118.0624790556094</v>
      </c>
      <c r="AC52" s="19">
        <f>ALL!AC50/AC$47</f>
        <v>2620.9949115876243</v>
      </c>
      <c r="AD52" s="19">
        <f>ALL!AD50/AD$47</f>
        <v>2303.2984694848901</v>
      </c>
      <c r="AE52" s="19">
        <f>ALL!AE50/AE$47</f>
        <v>2567.8222502298736</v>
      </c>
      <c r="AF52" s="19">
        <f>ALL!AF50/AF$47</f>
        <v>2599.3197616883135</v>
      </c>
      <c r="AG52" s="19">
        <f>ALL!AG50/AG$47</f>
        <v>2435.2928938740038</v>
      </c>
      <c r="AH52" s="19">
        <f>ALL!AH50/AH$47</f>
        <v>3267.3142987746292</v>
      </c>
      <c r="AI52" s="19">
        <f>ALL!AI50/AI$47</f>
        <v>2004.6414906856855</v>
      </c>
      <c r="AJ52" s="19">
        <f>ALL!AJ50/AJ$47</f>
        <v>1933.9312559879818</v>
      </c>
      <c r="AK52" s="19">
        <f>ALL!AK50/AK$47</f>
        <v>3681.8069676233849</v>
      </c>
      <c r="AL52" s="19">
        <f>ALL!AL50/AL$47</f>
        <v>17315.011411237912</v>
      </c>
      <c r="AM52" s="19">
        <f>ALL!AM50/AM$47</f>
        <v>3966.1645204460947</v>
      </c>
      <c r="AN52" s="19">
        <f>ALL!AN50/AN$47</f>
        <v>2502.7782409761057</v>
      </c>
      <c r="AO52" s="19">
        <f>ALL!AO50/AO$47</f>
        <v>1278.2702261497211</v>
      </c>
      <c r="AP52" s="19">
        <f>ALL!AP50/AP$47</f>
        <v>1687.39414785389</v>
      </c>
      <c r="AQ52" s="19">
        <f>ALL!AQ50/AQ$47</f>
        <v>2276.7648832008713</v>
      </c>
      <c r="AR52" s="19">
        <f>ALL!AR50/AR$47</f>
        <v>1636.5701250191878</v>
      </c>
      <c r="AS52" s="19">
        <f>ALL!AS50/AS$47</f>
        <v>2080.3180167090441</v>
      </c>
      <c r="AT52" s="19">
        <f>ALL!AT50/AT$47</f>
        <v>1629.6471063089916</v>
      </c>
      <c r="AU52" s="19">
        <f>ALL!AU50/AU$47</f>
        <v>2506.1023809158787</v>
      </c>
      <c r="AV52" s="19">
        <f>ALL!AV50/AV$47</f>
        <v>1766.1948705066698</v>
      </c>
      <c r="AW52" s="19">
        <f>ALL!AW50/AW$47</f>
        <v>1923.0735671641787</v>
      </c>
      <c r="AX52" s="19">
        <f>ALL!AX50/AX$47</f>
        <v>1405.2716785159917</v>
      </c>
      <c r="AY52" s="19">
        <f>ALL!AY50/AY$47</f>
        <v>1259.6819875998899</v>
      </c>
      <c r="AZ52" s="19">
        <f>ALL!AZ50/AZ$47</f>
        <v>1944.7627986676671</v>
      </c>
      <c r="BA52" s="91">
        <f>ALL!BA50/BA$47</f>
        <v>2325.0765969421259</v>
      </c>
      <c r="BB52" s="91">
        <f>ALL!BB50/BB$47</f>
        <v>3243.6129505507392</v>
      </c>
      <c r="BC52" s="91">
        <f>ALL!BC50/BC$47</f>
        <v>2930.5556702360986</v>
      </c>
      <c r="BD52" s="19">
        <f>ALL!BD50/BD$47</f>
        <v>2251.3203904086022</v>
      </c>
      <c r="BE52" s="19">
        <f>ALL!BE50/BE$47</f>
        <v>2986.275236637684</v>
      </c>
      <c r="BF52" s="19">
        <f>ALL!BF50/BF$47</f>
        <v>2651.6477177907882</v>
      </c>
      <c r="BG52" s="19">
        <f>ALL!BG50/BG$47</f>
        <v>3285.4250226441077</v>
      </c>
      <c r="BH52" s="19">
        <f t="shared" si="96"/>
        <v>152651.8253350991</v>
      </c>
      <c r="BJ52" s="208">
        <f t="array" ref="BJ52">ROUND(MIN(IF($E$4:$BG$4=BJ$4,$E52:$BG52)),1)</f>
        <v>1259.7</v>
      </c>
      <c r="BK52" s="208">
        <f t="array" ref="BK52">ROUND(MAX(IF($E$4:$BG$4=BK$4,$E52:$BG52)),1)</f>
        <v>3243.6</v>
      </c>
      <c r="BL52" s="276">
        <f t="array" ref="BL52">ROUND(SUM(IF($E$4:$BG$4=BL$4,ALL!$E50:$BG50)),1)/BL$3</f>
        <v>1919.6150765031789</v>
      </c>
      <c r="BM52" s="208">
        <f t="array" ref="BM52">ROUND(MIN(IF($E$4:$BG$4=BM$4,$E52:$BG52)),1)</f>
        <v>2251.3000000000002</v>
      </c>
      <c r="BN52" s="208">
        <f t="array" ref="BN52">ROUND(MAX(IF($E$4:$BG$4=BN$4,$E52:$BG52)),1)</f>
        <v>3285.4</v>
      </c>
      <c r="BO52" s="276">
        <f t="array" ref="BO52">ROUND(SUM(IF($E$4:$BG$4=BO$4,ALL!$E50:$BG50)),1)/BO$3</f>
        <v>2649.8276490202543</v>
      </c>
      <c r="BP52" s="208">
        <f t="array" ref="BP52">ROUND(MIN(IF($E$4:$BG$4=BP$4,$E52:$BG52)),1)</f>
        <v>3681.8</v>
      </c>
      <c r="BQ52" s="208">
        <f t="array" ref="BQ52">ROUND(MAX(IF($E$4:$BG$4=BQ$4,$E52:$BG52)),1)</f>
        <v>17315</v>
      </c>
      <c r="BR52" s="276">
        <f t="array" ref="BR52">ROUND(SUM(IF($E$4:$BG$4=BR$4,ALL!$E50:$BG50)),1)/BR$3</f>
        <v>4388.4382942999873</v>
      </c>
      <c r="BS52" s="208">
        <f t="array" ref="BS52">ROUND(MIN(IF($E$4:$BG$4=BS$4,$E52:$BG52)),1)</f>
        <v>1666.1</v>
      </c>
      <c r="BT52" s="208">
        <f t="array" ref="BT52">ROUND(MAX(IF($E$4:$BG$4=BT$4,$E52:$BG52)),1)</f>
        <v>6789.1</v>
      </c>
      <c r="BU52" s="276">
        <f t="array" ref="BU52">ROUND(SUM(IF($E$4:$BG$4=BU$4,ALL!$E50:$BG50)),1)/BU$3</f>
        <v>2413.8934088993356</v>
      </c>
      <c r="BV52" s="208">
        <f t="array" ref="BV52">ROUND(MIN(IF($E$4:$BG$4=BV$4,$E52:$BG52)),1)</f>
        <v>1496.7</v>
      </c>
      <c r="BW52" s="208">
        <f t="array" ref="BW52">ROUND(MAX(IF($E$4:$BG$4=BW$4,$E52:$BG52)),1)</f>
        <v>3118.1</v>
      </c>
      <c r="BX52" s="276">
        <f t="array" ref="BX52">ROUND(SUM(IF($E$4:$BG$4=BX$4,ALL!$E50:$BG50)),1)/BX$3</f>
        <v>2517.6027358078354</v>
      </c>
      <c r="BY52" s="208">
        <f t="array" ref="BY52">ROUND(MIN(IF($E$4:$BG$4=BY$4,$E52:$BG52)),1)</f>
        <v>1884.2</v>
      </c>
      <c r="BZ52" s="208">
        <f t="array" ref="BZ52">ROUND(MAX(IF($E$4:$BG$4=BZ$4,$E52:$BG52)),1)</f>
        <v>2828.5</v>
      </c>
      <c r="CA52" s="276">
        <f t="array" ref="CA52">ROUND(SUM(IF($E$4:$BG$4=CA$4,ALL!$E50:$BG50)),1)/CA$3</f>
        <v>2226.0691324858567</v>
      </c>
      <c r="CB52" s="233">
        <f t="shared" si="97"/>
        <v>1259.7</v>
      </c>
      <c r="CC52" s="233">
        <f t="shared" si="98"/>
        <v>17315</v>
      </c>
      <c r="CD52" s="274">
        <f>ALL!BH50/$BH$47</f>
        <v>2417.3930393952551</v>
      </c>
      <c r="CE52" s="91"/>
    </row>
    <row r="53" spans="1:83">
      <c r="A53" s="83">
        <f t="shared" si="95"/>
        <v>400</v>
      </c>
      <c r="B53" s="50" t="s">
        <v>50</v>
      </c>
      <c r="E53" s="19">
        <f>ALL!E51/E$47</f>
        <v>890.5325854892327</v>
      </c>
      <c r="F53" s="19">
        <f>ALL!F51/F$47</f>
        <v>1006.8244648149423</v>
      </c>
      <c r="G53" s="19">
        <f>ALL!G51/G$47</f>
        <v>1479.7976293255974</v>
      </c>
      <c r="H53" s="19">
        <f>ALL!H51/H$47</f>
        <v>399.0314857749234</v>
      </c>
      <c r="I53" s="19">
        <f>ALL!I51/I$47</f>
        <v>1043.2783472985836</v>
      </c>
      <c r="J53" s="19">
        <f>ALL!J51/J$47</f>
        <v>1115.7812965737621</v>
      </c>
      <c r="K53" s="19">
        <f>ALL!K51/K$47</f>
        <v>645.26286774373989</v>
      </c>
      <c r="L53" s="19">
        <f>ALL!L51/L$47</f>
        <v>2507.5830098736851</v>
      </c>
      <c r="M53" s="19">
        <f>ALL!M51/M$47</f>
        <v>947.78467503615377</v>
      </c>
      <c r="N53" s="19">
        <f>ALL!N51/N$47</f>
        <v>324.94020030045067</v>
      </c>
      <c r="O53" s="19">
        <f>ALL!O51/O$47</f>
        <v>6813.3429277470605</v>
      </c>
      <c r="P53" s="19">
        <f>ALL!P51/P$47</f>
        <v>2690.1624383751005</v>
      </c>
      <c r="Q53" s="19">
        <f>ALL!Q51/Q$47</f>
        <v>1274.8797648886193</v>
      </c>
      <c r="R53" s="19">
        <f>ALL!R51/R$47</f>
        <v>4498.5789402358041</v>
      </c>
      <c r="S53" s="19">
        <f>ALL!S51/S$47</f>
        <v>1445.5711615569023</v>
      </c>
      <c r="T53" s="19">
        <f>ALL!T51/T$47</f>
        <v>1539.4893758103565</v>
      </c>
      <c r="U53" s="19">
        <f>ALL!U51/U$47</f>
        <v>3121.4206914143078</v>
      </c>
      <c r="V53" s="19">
        <f>ALL!V51/V$47</f>
        <v>1562.7034396720728</v>
      </c>
      <c r="W53" s="19">
        <f>ALL!W51/W$47</f>
        <v>904.79738827439212</v>
      </c>
      <c r="X53" s="19">
        <f>ALL!X51/X$47</f>
        <v>1508.9696681109408</v>
      </c>
      <c r="Y53" s="19">
        <f>ALL!Y51/Y$47</f>
        <v>1233.496261133788</v>
      </c>
      <c r="Z53" s="19">
        <f>ALL!Z51/Z$47</f>
        <v>1378.1558937072505</v>
      </c>
      <c r="AA53" s="19">
        <f>ALL!AA51/AA$47</f>
        <v>1578.2029556819286</v>
      </c>
      <c r="AB53" s="19">
        <f>ALL!AB51/AB$47</f>
        <v>1428.3496301366931</v>
      </c>
      <c r="AC53" s="19">
        <f>ALL!AC51/AC$47</f>
        <v>545.13576819537479</v>
      </c>
      <c r="AD53" s="19">
        <f>ALL!AD51/AD$47</f>
        <v>752.26346050377049</v>
      </c>
      <c r="AE53" s="19">
        <f>ALL!AE51/AE$47</f>
        <v>1361.5394508318489</v>
      </c>
      <c r="AF53" s="19">
        <f>ALL!AF51/AF$47</f>
        <v>1790.4448842712047</v>
      </c>
      <c r="AG53" s="19">
        <f>ALL!AG51/AG$47</f>
        <v>940.20038763146556</v>
      </c>
      <c r="AH53" s="19">
        <f>ALL!AH51/AH$47</f>
        <v>1265.2421199769358</v>
      </c>
      <c r="AI53" s="19">
        <f>ALL!AI51/AI$47</f>
        <v>1705.6371930621676</v>
      </c>
      <c r="AJ53" s="19">
        <f>ALL!AJ51/AJ$47</f>
        <v>1166.5722480907448</v>
      </c>
      <c r="AK53" s="19">
        <f>ALL!AK51/AK$47</f>
        <v>673.53277155355738</v>
      </c>
      <c r="AL53" s="19">
        <f>ALL!AL51/AL$47</f>
        <v>4968.9578217535782</v>
      </c>
      <c r="AM53" s="19">
        <f>ALL!AM51/AM$47</f>
        <v>34.402755885997507</v>
      </c>
      <c r="AN53" s="19">
        <f>ALL!AN51/AN$47</f>
        <v>37.639823758684962</v>
      </c>
      <c r="AO53" s="19">
        <f>ALL!AO51/AO$47</f>
        <v>27.579064708163994</v>
      </c>
      <c r="AP53" s="19">
        <f>ALL!AP51/AP$47</f>
        <v>0</v>
      </c>
      <c r="AQ53" s="19">
        <f>ALL!AQ51/AQ$47</f>
        <v>0</v>
      </c>
      <c r="AR53" s="19">
        <f>ALL!AR51/AR$47</f>
        <v>528.75748324265328</v>
      </c>
      <c r="AS53" s="19">
        <f>ALL!AS51/AS$47</f>
        <v>0</v>
      </c>
      <c r="AT53" s="19">
        <f>ALL!AT51/AT$47</f>
        <v>73.085320417287633</v>
      </c>
      <c r="AU53" s="19">
        <f>ALL!AU51/AU$47</f>
        <v>0</v>
      </c>
      <c r="AV53" s="19">
        <f>ALL!AV51/AV$47</f>
        <v>0</v>
      </c>
      <c r="AW53" s="19">
        <f>ALL!AW51/AW$47</f>
        <v>0</v>
      </c>
      <c r="AX53" s="19">
        <f>ALL!AX51/AX$47</f>
        <v>0</v>
      </c>
      <c r="AY53" s="19">
        <f>ALL!AY51/AY$47</f>
        <v>0</v>
      </c>
      <c r="AZ53" s="19">
        <f>ALL!AZ51/AZ$47</f>
        <v>0</v>
      </c>
      <c r="BA53" s="91">
        <f>ALL!BA51/BA$47</f>
        <v>0</v>
      </c>
      <c r="BB53" s="91">
        <f>ALL!BB51/BB$47</f>
        <v>0</v>
      </c>
      <c r="BC53" s="91">
        <f>ALL!BC51/BC$47</f>
        <v>0</v>
      </c>
      <c r="BD53" s="19">
        <f>ALL!BD51/BD$47</f>
        <v>2214.1829324897976</v>
      </c>
      <c r="BE53" s="19">
        <f>ALL!BE51/BE$47</f>
        <v>2037.7030017951533</v>
      </c>
      <c r="BF53" s="19">
        <f>ALL!BF51/BF$47</f>
        <v>910.08932728348884</v>
      </c>
      <c r="BG53" s="19">
        <f>ALL!BG51/BG$47</f>
        <v>672.67576899387677</v>
      </c>
      <c r="BH53" s="19">
        <f t="shared" si="96"/>
        <v>63044.578683422027</v>
      </c>
      <c r="BJ53" s="208">
        <f t="array" ref="BJ53">ROUND(MIN(IF($E$4:$BG$4=BJ$4,$E53:$BG53)),1)</f>
        <v>0</v>
      </c>
      <c r="BK53" s="208">
        <f t="array" ref="BK53">ROUND(MAX(IF($E$4:$BG$4=BK$4,$E53:$BG53)),1)</f>
        <v>528.79999999999995</v>
      </c>
      <c r="BL53" s="276">
        <f t="array" ref="BL53">ROUND(SUM(IF($E$4:$BG$4=BL$4,ALL!$E51:$BG51)),1)/BL$3</f>
        <v>43.204040822036582</v>
      </c>
      <c r="BM53" s="208">
        <f t="array" ref="BM53">ROUND(MIN(IF($E$4:$BG$4=BM$4,$E53:$BG53)),1)</f>
        <v>672.7</v>
      </c>
      <c r="BN53" s="208">
        <f t="array" ref="BN53">ROUND(MAX(IF($E$4:$BG$4=BN$4,$E53:$BG53)),1)</f>
        <v>2214.1999999999998</v>
      </c>
      <c r="BO53" s="276">
        <f t="array" ref="BO53">ROUND(SUM(IF($E$4:$BG$4=BO$4,ALL!$E51:$BG51)),1)/BO$3</f>
        <v>1529.8701218508154</v>
      </c>
      <c r="BP53" s="208">
        <f t="array" ref="BP53">ROUND(MIN(IF($E$4:$BG$4=BP$4,$E53:$BG53)),1)</f>
        <v>34.4</v>
      </c>
      <c r="BQ53" s="208">
        <f t="array" ref="BQ53">ROUND(MAX(IF($E$4:$BG$4=BQ$4,$E53:$BG53)),1)</f>
        <v>4969</v>
      </c>
      <c r="BR53" s="276">
        <f t="array" ref="BR53">ROUND(SUM(IF($E$4:$BG$4=BR$4,ALL!$E51:$BG51)),1)/BR$3</f>
        <v>557.56102564537514</v>
      </c>
      <c r="BS53" s="208">
        <f t="array" ref="BS53">ROUND(MIN(IF($E$4:$BG$4=BS$4,$E53:$BG53)),1)</f>
        <v>324.89999999999998</v>
      </c>
      <c r="BT53" s="208">
        <f t="array" ref="BT53">ROUND(MAX(IF($E$4:$BG$4=BT$4,$E53:$BG53)),1)</f>
        <v>6813.3</v>
      </c>
      <c r="BU53" s="276">
        <f t="array" ref="BU53">ROUND(SUM(IF($E$4:$BG$4=BU$4,ALL!$E51:$BG51)),1)/BU$3</f>
        <v>1131.9974496707891</v>
      </c>
      <c r="BV53" s="208">
        <f t="array" ref="BV53">ROUND(MIN(IF($E$4:$BG$4=BV$4,$E53:$BG53)),1)</f>
        <v>1166.5999999999999</v>
      </c>
      <c r="BW53" s="208">
        <f t="array" ref="BW53">ROUND(MAX(IF($E$4:$BG$4=BW$4,$E53:$BG53)),1)</f>
        <v>1479.8</v>
      </c>
      <c r="BX53" s="276">
        <f t="array" ref="BX53">ROUND(SUM(IF($E$4:$BG$4=BX$4,ALL!$E51:$BG51)),1)/BX$3</f>
        <v>1383.4316636956514</v>
      </c>
      <c r="BY53" s="208">
        <f t="array" ref="BY53">ROUND(MIN(IF($E$4:$BG$4=BY$4,$E53:$BG53)),1)</f>
        <v>940.2</v>
      </c>
      <c r="BZ53" s="208">
        <f t="array" ref="BZ53">ROUND(MAX(IF($E$4:$BG$4=BZ$4,$E53:$BG53)),1)</f>
        <v>3121.4</v>
      </c>
      <c r="CA53" s="276">
        <f t="array" ref="CA53">ROUND(SUM(IF($E$4:$BG$4=CA$4,ALL!$E51:$BG51)),1)/CA$3</f>
        <v>1580.4779251074328</v>
      </c>
      <c r="CB53" s="233">
        <f t="shared" si="97"/>
        <v>0</v>
      </c>
      <c r="CC53" s="233">
        <f t="shared" si="98"/>
        <v>6813.3</v>
      </c>
      <c r="CD53" s="274">
        <f>ALL!BH51/$BH$47</f>
        <v>1305.3615189177883</v>
      </c>
      <c r="CE53" s="91"/>
    </row>
    <row r="54" spans="1:83">
      <c r="A54" s="83">
        <f t="shared" si="95"/>
        <v>500</v>
      </c>
      <c r="B54" s="50" t="s">
        <v>51</v>
      </c>
      <c r="E54" s="19">
        <f>ALL!E52/E$47</f>
        <v>641.15576444930184</v>
      </c>
      <c r="F54" s="19">
        <f>ALL!F52/F$47</f>
        <v>726.66452408849648</v>
      </c>
      <c r="G54" s="19">
        <f>ALL!G52/G$47</f>
        <v>1079.1860272283618</v>
      </c>
      <c r="H54" s="19">
        <f>ALL!H52/H$47</f>
        <v>824.99326792027705</v>
      </c>
      <c r="I54" s="19">
        <f>ALL!I52/I$47</f>
        <v>733.13378926013263</v>
      </c>
      <c r="J54" s="19">
        <f>ALL!J52/J$47</f>
        <v>725.11055759760654</v>
      </c>
      <c r="K54" s="19">
        <f>ALL!K52/K$47</f>
        <v>921.34262169670103</v>
      </c>
      <c r="L54" s="19">
        <f>ALL!L52/L$47</f>
        <v>741.53757146388125</v>
      </c>
      <c r="M54" s="19">
        <f>ALL!M52/M$47</f>
        <v>972.33745520088883</v>
      </c>
      <c r="N54" s="19">
        <f>ALL!N52/N$47</f>
        <v>931.64713670505762</v>
      </c>
      <c r="O54" s="19">
        <f>ALL!O52/O$47</f>
        <v>1376.0830141339513</v>
      </c>
      <c r="P54" s="19">
        <f>ALL!P52/P$47</f>
        <v>924.2582401700073</v>
      </c>
      <c r="Q54" s="19">
        <f>ALL!Q52/Q$47</f>
        <v>716.03266408355387</v>
      </c>
      <c r="R54" s="19">
        <f>ALL!R52/R$47</f>
        <v>1625.7984144192976</v>
      </c>
      <c r="S54" s="19">
        <f>ALL!S52/S$47</f>
        <v>872.74787887204297</v>
      </c>
      <c r="T54" s="19">
        <f>ALL!T52/T$47</f>
        <v>1251.195832025908</v>
      </c>
      <c r="U54" s="19">
        <f>ALL!U52/U$47</f>
        <v>982.02939299873128</v>
      </c>
      <c r="V54" s="19">
        <f>ALL!V52/V$47</f>
        <v>2767.3833541258246</v>
      </c>
      <c r="W54" s="19">
        <f>ALL!W52/W$47</f>
        <v>801.60532652570078</v>
      </c>
      <c r="X54" s="19">
        <f>ALL!X52/X$47</f>
        <v>821.8706870357322</v>
      </c>
      <c r="Y54" s="19">
        <f>ALL!Y52/Y$47</f>
        <v>802.42126667622995</v>
      </c>
      <c r="Z54" s="19">
        <f>ALL!Z52/Z$47</f>
        <v>658.03508237587198</v>
      </c>
      <c r="AA54" s="19">
        <f>ALL!AA52/AA$47</f>
        <v>809.00379213498195</v>
      </c>
      <c r="AB54" s="19">
        <f>ALL!AB52/AB$47</f>
        <v>770.29009938764523</v>
      </c>
      <c r="AC54" s="19">
        <f>ALL!AC52/AC$47</f>
        <v>860.58318954764275</v>
      </c>
      <c r="AD54" s="19">
        <f>ALL!AD52/AD$47</f>
        <v>889.20646640564837</v>
      </c>
      <c r="AE54" s="19">
        <f>ALL!AE52/AE$47</f>
        <v>1079.8230311913064</v>
      </c>
      <c r="AF54" s="19">
        <f>ALL!AF52/AF$47</f>
        <v>958.2249096105943</v>
      </c>
      <c r="AG54" s="19">
        <f>ALL!AG52/AG$47</f>
        <v>957.82426881684205</v>
      </c>
      <c r="AH54" s="19">
        <f>ALL!AH52/AH$47</f>
        <v>1041.3451428633593</v>
      </c>
      <c r="AI54" s="19">
        <f>ALL!AI52/AI$47</f>
        <v>863.22343493806898</v>
      </c>
      <c r="AJ54" s="19">
        <f>ALL!AJ52/AJ$47</f>
        <v>583.38547133062343</v>
      </c>
      <c r="AK54" s="19">
        <f>ALL!AK52/AK$47</f>
        <v>701.19135389383359</v>
      </c>
      <c r="AL54" s="19">
        <f>ALL!AL52/AL$47</f>
        <v>8078.6799075545296</v>
      </c>
      <c r="AM54" s="19">
        <f>ALL!AM52/AM$47</f>
        <v>1723.2296293149229</v>
      </c>
      <c r="AN54" s="19">
        <f>ALL!AN52/AN$47</f>
        <v>1892.9436366717505</v>
      </c>
      <c r="AO54" s="19">
        <f>ALL!AO52/AO$47</f>
        <v>823.46713999021881</v>
      </c>
      <c r="AP54" s="19">
        <f>ALL!AP52/AP$47</f>
        <v>2301.2076187707917</v>
      </c>
      <c r="AQ54" s="19">
        <f>ALL!AQ52/AQ$47</f>
        <v>2049.8580867909714</v>
      </c>
      <c r="AR54" s="19">
        <f>ALL!AR52/AR$47</f>
        <v>1321.4426259146187</v>
      </c>
      <c r="AS54" s="19">
        <f>ALL!AS52/AS$47</f>
        <v>2075.2875045405008</v>
      </c>
      <c r="AT54" s="19">
        <f>ALL!AT52/AT$47</f>
        <v>1684.5775583705913</v>
      </c>
      <c r="AU54" s="19">
        <f>ALL!AU52/AU$47</f>
        <v>1077.8774893832308</v>
      </c>
      <c r="AV54" s="19">
        <f>ALL!AV52/AV$47</f>
        <v>1610.3642643623309</v>
      </c>
      <c r="AW54" s="19">
        <f>ALL!AW52/AW$47</f>
        <v>2152.3279253731343</v>
      </c>
      <c r="AX54" s="19">
        <f>ALL!AX52/AX$47</f>
        <v>2187.9807216909717</v>
      </c>
      <c r="AY54" s="19">
        <f>ALL!AY52/AY$47</f>
        <v>1902.2360856985392</v>
      </c>
      <c r="AZ54" s="19">
        <f>ALL!AZ52/AZ$47</f>
        <v>1927.1489247001289</v>
      </c>
      <c r="BA54" s="91">
        <f>ALL!BA52/BA$47</f>
        <v>2486.8584560547797</v>
      </c>
      <c r="BB54" s="91">
        <f>ALL!BB52/BB$47</f>
        <v>3334.6134755097246</v>
      </c>
      <c r="BC54" s="91">
        <f>ALL!BC52/BC$47</f>
        <v>4182.8237904786474</v>
      </c>
      <c r="BD54" s="19">
        <f>ALL!BD52/BD$47</f>
        <v>745.52567452837911</v>
      </c>
      <c r="BE54" s="19">
        <f>ALL!BE52/BE$47</f>
        <v>1236.2270510667515</v>
      </c>
      <c r="BF54" s="19">
        <f>ALL!BF52/BF$47</f>
        <v>963.36129706348822</v>
      </c>
      <c r="BG54" s="19">
        <f>ALL!BG52/BG$47</f>
        <v>1224.8420482953516</v>
      </c>
      <c r="BH54" s="19">
        <f t="shared" si="96"/>
        <v>78393.551941298487</v>
      </c>
      <c r="BJ54" s="208">
        <f t="array" ref="BJ54">ROUND(MIN(IF($E$4:$BG$4=BJ$4,$E54:$BG54)),1)</f>
        <v>823.5</v>
      </c>
      <c r="BK54" s="208">
        <f t="array" ref="BK54">ROUND(MAX(IF($E$4:$BG$4=BK$4,$E54:$BG54)),1)</f>
        <v>4182.8</v>
      </c>
      <c r="BL54" s="276">
        <f t="array" ref="BL54">ROUND(SUM(IF($E$4:$BG$4=BL$4,ALL!$E52:$BG52)),1)/BL$3</f>
        <v>1859.1224454847177</v>
      </c>
      <c r="BM54" s="208">
        <f t="array" ref="BM54">ROUND(MIN(IF($E$4:$BG$4=BM$4,$E54:$BG54)),1)</f>
        <v>745.5</v>
      </c>
      <c r="BN54" s="208">
        <f t="array" ref="BN54">ROUND(MAX(IF($E$4:$BG$4=BN$4,$E54:$BG54)),1)</f>
        <v>1236.2</v>
      </c>
      <c r="BO54" s="276">
        <f t="array" ref="BO54">ROUND(SUM(IF($E$4:$BG$4=BO$4,ALL!$E52:$BG52)),1)/BO$3</f>
        <v>967.52916598057004</v>
      </c>
      <c r="BP54" s="208">
        <f t="array" ref="BP54">ROUND(MIN(IF($E$4:$BG$4=BP$4,$E54:$BG54)),1)</f>
        <v>701.2</v>
      </c>
      <c r="BQ54" s="208">
        <f t="array" ref="BQ54">ROUND(MAX(IF($E$4:$BG$4=BQ$4,$E54:$BG54)),1)</f>
        <v>8078.7</v>
      </c>
      <c r="BR54" s="276">
        <f t="array" ref="BR54">ROUND(SUM(IF($E$4:$BG$4=BR$4,ALL!$E52:$BG52)),1)/BR$3</f>
        <v>1486.980966311869</v>
      </c>
      <c r="BS54" s="208">
        <f t="array" ref="BS54">ROUND(MIN(IF($E$4:$BG$4=BS$4,$E54:$BG54)),1)</f>
        <v>641.20000000000005</v>
      </c>
      <c r="BT54" s="208">
        <f t="array" ref="BT54">ROUND(MAX(IF($E$4:$BG$4=BT$4,$E54:$BG54)),1)</f>
        <v>2767.4</v>
      </c>
      <c r="BU54" s="276">
        <f t="array" ref="BU54">ROUND(SUM(IF($E$4:$BG$4=BU$4,ALL!$E52:$BG52)),1)/BU$3</f>
        <v>865.16427053029656</v>
      </c>
      <c r="BV54" s="208">
        <f t="array" ref="BV54">ROUND(MIN(IF($E$4:$BG$4=BV$4,$E54:$BG54)),1)</f>
        <v>583.4</v>
      </c>
      <c r="BW54" s="208">
        <f t="array" ref="BW54">ROUND(MAX(IF($E$4:$BG$4=BW$4,$E54:$BG54)),1)</f>
        <v>1079.2</v>
      </c>
      <c r="BX54" s="276">
        <f t="array" ref="BX54">ROUND(SUM(IF($E$4:$BG$4=BX$4,ALL!$E52:$BG52)),1)/BX$3</f>
        <v>739.42793644987216</v>
      </c>
      <c r="BY54" s="208">
        <f t="array" ref="BY54">ROUND(MIN(IF($E$4:$BG$4=BY$4,$E54:$BG54)),1)</f>
        <v>733.1</v>
      </c>
      <c r="BZ54" s="208">
        <f t="array" ref="BZ54">ROUND(MAX(IF($E$4:$BG$4=BZ$4,$E54:$BG54)),1)</f>
        <v>982</v>
      </c>
      <c r="CA54" s="276">
        <f t="array" ref="CA54">ROUND(SUM(IF($E$4:$BG$4=CA$4,ALL!$E52:$BG52)),1)/CA$3</f>
        <v>841.90530990157333</v>
      </c>
      <c r="CB54" s="233">
        <f t="shared" si="97"/>
        <v>583.4</v>
      </c>
      <c r="CC54" s="233">
        <f t="shared" si="98"/>
        <v>8078.7</v>
      </c>
      <c r="CD54" s="274">
        <f>ALL!BH52/$BH$47</f>
        <v>871.29060468001592</v>
      </c>
      <c r="CE54" s="91"/>
    </row>
    <row r="55" spans="1:83">
      <c r="A55" s="14">
        <v>90000</v>
      </c>
      <c r="B55" s="50" t="s">
        <v>497</v>
      </c>
      <c r="E55" s="20">
        <f t="shared" ref="E55:AJ55" si="99">SUM(E50:E54)</f>
        <v>13585.915145609992</v>
      </c>
      <c r="F55" s="20">
        <f t="shared" si="99"/>
        <v>13101.587076986705</v>
      </c>
      <c r="G55" s="20">
        <f t="shared" si="99"/>
        <v>18910.004116883047</v>
      </c>
      <c r="H55" s="20">
        <f t="shared" si="99"/>
        <v>13602.993509321641</v>
      </c>
      <c r="I55" s="20">
        <f t="shared" si="99"/>
        <v>14021.908635858355</v>
      </c>
      <c r="J55" s="20">
        <f t="shared" si="99"/>
        <v>12417.506141149759</v>
      </c>
      <c r="K55" s="20">
        <f t="shared" si="99"/>
        <v>14190.190204019171</v>
      </c>
      <c r="L55" s="20">
        <f t="shared" si="99"/>
        <v>14469.670538538585</v>
      </c>
      <c r="M55" s="20">
        <f t="shared" si="99"/>
        <v>16943.806983421706</v>
      </c>
      <c r="N55" s="20">
        <f t="shared" si="99"/>
        <v>15805.989446169249</v>
      </c>
      <c r="O55" s="20">
        <f t="shared" si="99"/>
        <v>25021.247217951961</v>
      </c>
      <c r="P55" s="20">
        <f t="shared" si="99"/>
        <v>17292.858617202968</v>
      </c>
      <c r="Q55" s="20">
        <f t="shared" si="99"/>
        <v>15309.270824510997</v>
      </c>
      <c r="R55" s="20">
        <f t="shared" si="99"/>
        <v>23699.696944030358</v>
      </c>
      <c r="S55" s="20">
        <f t="shared" si="99"/>
        <v>15819.985365411612</v>
      </c>
      <c r="T55" s="20">
        <f t="shared" si="99"/>
        <v>19075.849301686732</v>
      </c>
      <c r="U55" s="20">
        <f t="shared" si="99"/>
        <v>19787.871236934599</v>
      </c>
      <c r="V55" s="20">
        <f t="shared" si="99"/>
        <v>39600.095259312075</v>
      </c>
      <c r="W55" s="20">
        <f t="shared" si="99"/>
        <v>14014.38781876828</v>
      </c>
      <c r="X55" s="20">
        <f t="shared" si="99"/>
        <v>14307.195441374572</v>
      </c>
      <c r="Y55" s="20">
        <f t="shared" si="99"/>
        <v>13789.792365123039</v>
      </c>
      <c r="Z55" s="20">
        <f t="shared" si="99"/>
        <v>12442.710368879647</v>
      </c>
      <c r="AA55" s="20">
        <f t="shared" si="99"/>
        <v>14126.212276771616</v>
      </c>
      <c r="AB55" s="20">
        <f t="shared" si="99"/>
        <v>16254.452436743957</v>
      </c>
      <c r="AC55" s="20">
        <f t="shared" si="99"/>
        <v>14966.505026976105</v>
      </c>
      <c r="AD55" s="20">
        <f t="shared" si="99"/>
        <v>14606.579468653581</v>
      </c>
      <c r="AE55" s="20">
        <f t="shared" si="99"/>
        <v>17667.540778957471</v>
      </c>
      <c r="AF55" s="20">
        <f t="shared" si="99"/>
        <v>16516.252421860903</v>
      </c>
      <c r="AG55" s="20">
        <f t="shared" si="99"/>
        <v>17151.876902445263</v>
      </c>
      <c r="AH55" s="20">
        <f t="shared" si="99"/>
        <v>18155.334666350038</v>
      </c>
      <c r="AI55" s="20">
        <f t="shared" si="99"/>
        <v>15977.187752118691</v>
      </c>
      <c r="AJ55" s="20">
        <f t="shared" si="99"/>
        <v>13665.46037443864</v>
      </c>
      <c r="AK55" s="20">
        <f t="shared" ref="AK55:BG55" si="100">SUM(AK50:AK54)</f>
        <v>18868.161859769898</v>
      </c>
      <c r="AL55" s="20">
        <f t="shared" si="100"/>
        <v>96433.007944532743</v>
      </c>
      <c r="AM55" s="20">
        <f t="shared" si="100"/>
        <v>17761.092315454065</v>
      </c>
      <c r="AN55" s="20">
        <f t="shared" si="100"/>
        <v>18283.237790205047</v>
      </c>
      <c r="AO55" s="20">
        <f t="shared" si="100"/>
        <v>8111.5134188913471</v>
      </c>
      <c r="AP55" s="20">
        <f t="shared" si="100"/>
        <v>14753.149662500398</v>
      </c>
      <c r="AQ55" s="20">
        <f t="shared" si="100"/>
        <v>13210.849776374247</v>
      </c>
      <c r="AR55" s="20">
        <f t="shared" si="100"/>
        <v>13167.218925141988</v>
      </c>
      <c r="AS55" s="20">
        <f t="shared" si="100"/>
        <v>13567.522520886308</v>
      </c>
      <c r="AT55" s="20">
        <f t="shared" si="100"/>
        <v>13061.437841530054</v>
      </c>
      <c r="AU55" s="20">
        <f t="shared" si="100"/>
        <v>11855.59453907124</v>
      </c>
      <c r="AV55" s="20">
        <f t="shared" si="100"/>
        <v>14511.688984902919</v>
      </c>
      <c r="AW55" s="20">
        <f t="shared" si="100"/>
        <v>13091.750955223884</v>
      </c>
      <c r="AX55" s="20">
        <f t="shared" si="100"/>
        <v>14100.457141214569</v>
      </c>
      <c r="AY55" s="20">
        <f t="shared" si="100"/>
        <v>13797.196550840452</v>
      </c>
      <c r="AZ55" s="20">
        <f t="shared" si="100"/>
        <v>11707.543541462101</v>
      </c>
      <c r="BA55" s="20">
        <f t="shared" si="100"/>
        <v>14739.106509708283</v>
      </c>
      <c r="BB55" s="20">
        <f t="shared" si="100"/>
        <v>16981.560822591986</v>
      </c>
      <c r="BC55" s="20">
        <f t="shared" si="100"/>
        <v>13396.800774093665</v>
      </c>
      <c r="BD55" s="20">
        <f t="shared" si="100"/>
        <v>15562.26927835053</v>
      </c>
      <c r="BE55" s="20">
        <f t="shared" si="100"/>
        <v>19257.544217536255</v>
      </c>
      <c r="BF55" s="20">
        <f t="shared" si="100"/>
        <v>16317.613724673596</v>
      </c>
      <c r="BG55" s="20">
        <f t="shared" si="100"/>
        <v>14891.61601662982</v>
      </c>
      <c r="BH55" s="20">
        <f t="shared" si="96"/>
        <v>953725.8697760466</v>
      </c>
      <c r="BJ55" s="208">
        <f t="array" ref="BJ55">ROUND(MIN(IF($E$4:$BG$4=BJ$4,$E55:$BG55)),1)</f>
        <v>8111.5</v>
      </c>
      <c r="BK55" s="208">
        <f t="array" ref="BK55">ROUND(MAX(IF($E$4:$BG$4=BK$4,$E55:$BG55)),1)</f>
        <v>18283.2</v>
      </c>
      <c r="BL55" s="276">
        <f t="array" ref="BL55">ROUND(SUM(IF($E$4:$BG$4=BL$4,ALL!$E53:$BG53)),1)/BL$3</f>
        <v>13301.771698099707</v>
      </c>
      <c r="BM55" s="208">
        <f t="array" ref="BM55">ROUND(MIN(IF($E$4:$BG$4=BM$4,$E55:$BG55)),1)</f>
        <v>14891.6</v>
      </c>
      <c r="BN55" s="208">
        <f t="array" ref="BN55">ROUND(MAX(IF($E$4:$BG$4=BN$4,$E55:$BG55)),1)</f>
        <v>19257.5</v>
      </c>
      <c r="BO55" s="276">
        <f t="array" ref="BO55">ROUND(SUM(IF($E$4:$BG$4=BO$4,ALL!$E53:$BG53)),1)/BO$3</f>
        <v>16382.063580602673</v>
      </c>
      <c r="BP55" s="208">
        <f t="array" ref="BP55">ROUND(MIN(IF($E$4:$BG$4=BP$4,$E55:$BG55)),1)</f>
        <v>17761.099999999999</v>
      </c>
      <c r="BQ55" s="208">
        <f t="array" ref="BQ55">ROUND(MAX(IF($E$4:$BG$4=BQ$4,$E55:$BG55)),1)</f>
        <v>96433</v>
      </c>
      <c r="BR55" s="276">
        <f t="array" ref="BR55">ROUND(SUM(IF($E$4:$BG$4=BR$4,ALL!$E53:$BG53)),1)/BR$3</f>
        <v>21622.316532897057</v>
      </c>
      <c r="BS55" s="208">
        <f t="array" ref="BS55">ROUND(MIN(IF($E$4:$BG$4=BS$4,$E55:$BG55)),1)</f>
        <v>12417.5</v>
      </c>
      <c r="BT55" s="208">
        <f t="array" ref="BT55">ROUND(MAX(IF($E$4:$BG$4=BT$4,$E55:$BG55)),1)</f>
        <v>39600.1</v>
      </c>
      <c r="BU55" s="276">
        <f t="array" ref="BU55">ROUND(SUM(IF($E$4:$BG$4=BU$4,ALL!$E53:$BG53)),1)/BU$3</f>
        <v>15037.857052813028</v>
      </c>
      <c r="BV55" s="208">
        <f t="array" ref="BV55">ROUND(MIN(IF($E$4:$BG$4=BV$4,$E55:$BG55)),1)</f>
        <v>12442.7</v>
      </c>
      <c r="BW55" s="208">
        <f t="array" ref="BW55">ROUND(MAX(IF($E$4:$BG$4=BW$4,$E55:$BG55)),1)</f>
        <v>18910</v>
      </c>
      <c r="BX55" s="276">
        <f t="array" ref="BX55">ROUND(SUM(IF($E$4:$BG$4=BX$4,ALL!$E53:$BG53)),1)/BX$3</f>
        <v>15202.408205254154</v>
      </c>
      <c r="BY55" s="208">
        <f t="array" ref="BY55">ROUND(MIN(IF($E$4:$BG$4=BY$4,$E55:$BG55)),1)</f>
        <v>14021.9</v>
      </c>
      <c r="BZ55" s="208">
        <f t="array" ref="BZ55">ROUND(MAX(IF($E$4:$BG$4=BZ$4,$E55:$BG55)),1)</f>
        <v>19787.900000000001</v>
      </c>
      <c r="CA55" s="276">
        <f t="array" ref="CA55">ROUND(SUM(IF($E$4:$BG$4=CA$4,ALL!$E53:$BG53)),1)/CA$3</f>
        <v>15687.833685297861</v>
      </c>
      <c r="CB55" s="233">
        <f t="shared" si="97"/>
        <v>8111.5</v>
      </c>
      <c r="CC55" s="233">
        <f t="shared" si="98"/>
        <v>96433</v>
      </c>
      <c r="CD55" s="274">
        <f>ALL!BH53/$BH$47</f>
        <v>15367.568017683576</v>
      </c>
      <c r="CE55" s="91"/>
    </row>
    <row r="58" spans="1:83" ht="12" customHeight="1">
      <c r="A58" s="14"/>
      <c r="B58" s="363" t="s">
        <v>874</v>
      </c>
      <c r="C58" s="82"/>
      <c r="E58" s="27"/>
      <c r="F58" s="36"/>
      <c r="G58" s="36"/>
      <c r="H58" s="36"/>
      <c r="I58" s="36"/>
      <c r="J58" s="36"/>
      <c r="K58" s="36"/>
      <c r="L58" s="36"/>
      <c r="M58" s="36"/>
      <c r="N58" s="36"/>
      <c r="O58" s="36"/>
      <c r="P58" s="36"/>
      <c r="Q58" s="36"/>
      <c r="R58" s="36"/>
      <c r="S58" s="36"/>
      <c r="T58" s="15"/>
      <c r="U58" s="15"/>
      <c r="V58" s="15"/>
      <c r="W58" s="15"/>
      <c r="X58" s="15"/>
    </row>
    <row r="59" spans="1:83">
      <c r="A59" s="14"/>
      <c r="B59" s="364" t="s">
        <v>559</v>
      </c>
      <c r="C59" s="73">
        <f>C$2</f>
        <v>3</v>
      </c>
      <c r="D59" s="73">
        <f t="shared" ref="D59:BH59" si="101">D$2</f>
        <v>4</v>
      </c>
      <c r="E59" s="73">
        <f t="shared" si="101"/>
        <v>5</v>
      </c>
      <c r="F59" s="73">
        <f t="shared" si="101"/>
        <v>6</v>
      </c>
      <c r="G59" s="73">
        <f t="shared" si="101"/>
        <v>7</v>
      </c>
      <c r="H59" s="73">
        <f t="shared" si="101"/>
        <v>8</v>
      </c>
      <c r="I59" s="73">
        <f t="shared" si="101"/>
        <v>9</v>
      </c>
      <c r="J59" s="73">
        <f t="shared" si="101"/>
        <v>10</v>
      </c>
      <c r="K59" s="73">
        <f t="shared" si="101"/>
        <v>11</v>
      </c>
      <c r="L59" s="73">
        <f t="shared" si="101"/>
        <v>12</v>
      </c>
      <c r="M59" s="73">
        <f t="shared" si="101"/>
        <v>13</v>
      </c>
      <c r="N59" s="73">
        <f t="shared" si="101"/>
        <v>14</v>
      </c>
      <c r="O59" s="73">
        <f t="shared" si="101"/>
        <v>15</v>
      </c>
      <c r="P59" s="73">
        <f t="shared" si="101"/>
        <v>16</v>
      </c>
      <c r="Q59" s="73">
        <f t="shared" si="101"/>
        <v>17</v>
      </c>
      <c r="R59" s="73">
        <f t="shared" si="101"/>
        <v>18</v>
      </c>
      <c r="S59" s="73">
        <f t="shared" si="101"/>
        <v>19</v>
      </c>
      <c r="T59" s="73">
        <f t="shared" si="101"/>
        <v>20</v>
      </c>
      <c r="U59" s="73">
        <f t="shared" si="101"/>
        <v>21</v>
      </c>
      <c r="V59" s="73">
        <f t="shared" si="101"/>
        <v>22</v>
      </c>
      <c r="W59" s="73">
        <f t="shared" si="101"/>
        <v>23</v>
      </c>
      <c r="X59" s="73">
        <f t="shared" si="101"/>
        <v>24</v>
      </c>
      <c r="Y59" s="73">
        <f t="shared" si="101"/>
        <v>25</v>
      </c>
      <c r="Z59" s="73">
        <f t="shared" si="101"/>
        <v>26</v>
      </c>
      <c r="AA59" s="73">
        <f t="shared" si="101"/>
        <v>27</v>
      </c>
      <c r="AB59" s="73">
        <f t="shared" si="101"/>
        <v>28</v>
      </c>
      <c r="AC59" s="73">
        <f t="shared" si="101"/>
        <v>29</v>
      </c>
      <c r="AD59" s="73">
        <f t="shared" si="101"/>
        <v>30</v>
      </c>
      <c r="AE59" s="73">
        <f t="shared" si="101"/>
        <v>31</v>
      </c>
      <c r="AF59" s="73">
        <f t="shared" si="101"/>
        <v>32</v>
      </c>
      <c r="AG59" s="73">
        <f t="shared" si="101"/>
        <v>33</v>
      </c>
      <c r="AH59" s="73">
        <f t="shared" si="101"/>
        <v>34</v>
      </c>
      <c r="AI59" s="73">
        <f t="shared" si="101"/>
        <v>35</v>
      </c>
      <c r="AJ59" s="73">
        <f t="shared" si="101"/>
        <v>36</v>
      </c>
      <c r="AK59" s="73">
        <f t="shared" si="101"/>
        <v>37</v>
      </c>
      <c r="AL59" s="73">
        <f t="shared" si="101"/>
        <v>38</v>
      </c>
      <c r="AM59" s="73">
        <f t="shared" si="101"/>
        <v>39</v>
      </c>
      <c r="AN59" s="73">
        <f t="shared" si="101"/>
        <v>40</v>
      </c>
      <c r="AO59" s="73">
        <f t="shared" si="101"/>
        <v>41</v>
      </c>
      <c r="AP59" s="73">
        <f t="shared" si="101"/>
        <v>42</v>
      </c>
      <c r="AQ59" s="73">
        <f t="shared" si="101"/>
        <v>43</v>
      </c>
      <c r="AR59" s="73">
        <f t="shared" si="101"/>
        <v>44</v>
      </c>
      <c r="AS59" s="73">
        <f t="shared" si="101"/>
        <v>45</v>
      </c>
      <c r="AT59" s="73">
        <f t="shared" si="101"/>
        <v>46</v>
      </c>
      <c r="AU59" s="73">
        <f t="shared" si="101"/>
        <v>47</v>
      </c>
      <c r="AV59" s="73">
        <f t="shared" si="101"/>
        <v>48</v>
      </c>
      <c r="AW59" s="73">
        <f t="shared" si="101"/>
        <v>49</v>
      </c>
      <c r="AX59" s="73">
        <f t="shared" si="101"/>
        <v>50</v>
      </c>
      <c r="AY59" s="73">
        <f t="shared" si="101"/>
        <v>51</v>
      </c>
      <c r="AZ59" s="73">
        <f t="shared" si="101"/>
        <v>52</v>
      </c>
      <c r="BA59" s="73">
        <f t="shared" si="101"/>
        <v>53</v>
      </c>
      <c r="BB59" s="73">
        <f t="shared" si="101"/>
        <v>54</v>
      </c>
      <c r="BC59" s="73">
        <f t="shared" si="101"/>
        <v>55</v>
      </c>
      <c r="BD59" s="73">
        <f t="shared" si="101"/>
        <v>56</v>
      </c>
      <c r="BE59" s="73">
        <f t="shared" si="101"/>
        <v>57</v>
      </c>
      <c r="BF59" s="73">
        <f t="shared" si="101"/>
        <v>58</v>
      </c>
      <c r="BG59" s="73">
        <f t="shared" si="101"/>
        <v>59</v>
      </c>
      <c r="BH59" s="73">
        <f t="shared" si="101"/>
        <v>60</v>
      </c>
    </row>
    <row r="60" spans="1:83">
      <c r="A60" s="14"/>
      <c r="B60" s="355" t="s">
        <v>607</v>
      </c>
      <c r="C60" s="82"/>
      <c r="D60" s="82"/>
      <c r="E60" s="82"/>
      <c r="F60" s="82"/>
      <c r="G60" s="82"/>
      <c r="H60" s="82"/>
      <c r="I60" s="82"/>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82"/>
      <c r="AK60" s="82"/>
      <c r="AL60" s="82"/>
      <c r="AM60" s="82"/>
      <c r="AN60" s="82"/>
      <c r="AO60" s="82"/>
      <c r="AP60" s="82"/>
      <c r="AQ60" s="82"/>
      <c r="AR60" s="82"/>
      <c r="AS60" s="82"/>
      <c r="AT60" s="82"/>
      <c r="AU60" s="82"/>
      <c r="AV60" s="82"/>
      <c r="AW60" s="82"/>
      <c r="AX60" s="82"/>
      <c r="AY60" s="82"/>
      <c r="AZ60" s="82"/>
      <c r="BA60" s="82"/>
      <c r="BB60" s="82"/>
      <c r="BC60" s="82"/>
      <c r="BD60" s="82"/>
      <c r="BE60" s="82"/>
      <c r="BF60" s="82"/>
      <c r="BG60" s="82"/>
      <c r="BH60" s="82"/>
    </row>
    <row r="61" spans="1:83" s="39" customFormat="1" ht="12.75">
      <c r="B61" s="356" t="s">
        <v>604</v>
      </c>
      <c r="C61" s="72"/>
      <c r="D61" s="74"/>
      <c r="E61" s="87">
        <v>10</v>
      </c>
      <c r="F61" s="87">
        <v>30</v>
      </c>
      <c r="G61" s="87">
        <v>40</v>
      </c>
      <c r="H61" s="87">
        <v>60</v>
      </c>
      <c r="I61" s="87">
        <v>70</v>
      </c>
      <c r="J61" s="87">
        <v>80</v>
      </c>
      <c r="K61" s="87">
        <v>90</v>
      </c>
      <c r="L61" s="87">
        <v>100</v>
      </c>
      <c r="M61" s="87">
        <v>120</v>
      </c>
      <c r="N61" s="87">
        <v>130</v>
      </c>
      <c r="O61" s="87">
        <v>150</v>
      </c>
      <c r="P61" s="87">
        <v>160</v>
      </c>
      <c r="Q61" s="87">
        <v>170</v>
      </c>
      <c r="R61" s="87">
        <v>180</v>
      </c>
      <c r="S61" s="87">
        <v>190</v>
      </c>
      <c r="T61" s="87">
        <v>200</v>
      </c>
      <c r="U61" s="87">
        <v>210</v>
      </c>
      <c r="V61" s="87">
        <v>220</v>
      </c>
      <c r="W61" s="87">
        <v>230</v>
      </c>
      <c r="X61" s="87">
        <v>240</v>
      </c>
      <c r="Y61" s="87">
        <v>250</v>
      </c>
      <c r="Z61" s="87">
        <v>260</v>
      </c>
      <c r="AA61" s="87">
        <v>270</v>
      </c>
      <c r="AB61" s="87">
        <v>280</v>
      </c>
      <c r="AC61" s="87">
        <v>300</v>
      </c>
      <c r="AD61" s="87">
        <v>310</v>
      </c>
      <c r="AE61" s="87">
        <v>320</v>
      </c>
      <c r="AF61" s="87">
        <v>330</v>
      </c>
      <c r="AG61" s="87">
        <v>350</v>
      </c>
      <c r="AH61" s="87">
        <v>360</v>
      </c>
      <c r="AI61" s="87">
        <v>380</v>
      </c>
      <c r="AJ61" s="87">
        <v>390</v>
      </c>
      <c r="AK61" s="87">
        <v>400</v>
      </c>
      <c r="AL61" s="87">
        <v>410</v>
      </c>
      <c r="AM61" s="87">
        <v>420</v>
      </c>
      <c r="AN61" s="87">
        <v>480</v>
      </c>
      <c r="AO61" s="87">
        <v>500</v>
      </c>
      <c r="AP61" s="87">
        <v>510</v>
      </c>
      <c r="AQ61" s="87">
        <v>520</v>
      </c>
      <c r="AR61" s="87">
        <v>530</v>
      </c>
      <c r="AS61" s="87">
        <v>540</v>
      </c>
      <c r="AT61" s="87">
        <v>550</v>
      </c>
      <c r="AU61" s="87">
        <v>560</v>
      </c>
      <c r="AV61" s="87">
        <v>570</v>
      </c>
      <c r="AW61" s="87">
        <v>580</v>
      </c>
      <c r="AX61" s="87">
        <v>590</v>
      </c>
      <c r="AY61" s="87">
        <v>600</v>
      </c>
      <c r="AZ61" s="87">
        <v>610</v>
      </c>
      <c r="BA61" s="87">
        <v>620</v>
      </c>
      <c r="BB61" s="87">
        <v>630</v>
      </c>
      <c r="BC61" s="87">
        <v>640</v>
      </c>
      <c r="BD61" s="87">
        <v>960</v>
      </c>
      <c r="BE61" s="87">
        <v>970</v>
      </c>
      <c r="BF61" s="87">
        <v>980</v>
      </c>
      <c r="BG61" s="87">
        <v>990</v>
      </c>
      <c r="BH61" s="75" t="s">
        <v>497</v>
      </c>
    </row>
    <row r="62" spans="1:83" s="39" customFormat="1" ht="12.75">
      <c r="B62" s="357" t="s">
        <v>603</v>
      </c>
      <c r="C62" s="72"/>
      <c r="D62" s="74"/>
      <c r="E62" s="77">
        <f t="shared" ref="E62:AJ62" si="102">VLOOKUP(E61,num,5)</f>
        <v>3301.3416666666672</v>
      </c>
      <c r="F62" s="77">
        <f t="shared" si="102"/>
        <v>2418.1666666666665</v>
      </c>
      <c r="G62" s="77">
        <f t="shared" si="102"/>
        <v>2724.4502762430939</v>
      </c>
      <c r="H62" s="77">
        <f t="shared" si="102"/>
        <v>4970.9750000000013</v>
      </c>
      <c r="I62" s="77">
        <f t="shared" si="102"/>
        <v>10030.85</v>
      </c>
      <c r="J62" s="77">
        <f t="shared" si="102"/>
        <v>4470.2088888888884</v>
      </c>
      <c r="K62" s="77">
        <f t="shared" si="102"/>
        <v>2323.8555555555558</v>
      </c>
      <c r="L62" s="77">
        <f t="shared" si="102"/>
        <v>5338.2638888888887</v>
      </c>
      <c r="M62" s="77">
        <f t="shared" si="102"/>
        <v>265.07222222222219</v>
      </c>
      <c r="N62" s="77">
        <f t="shared" si="102"/>
        <v>554.72222222222217</v>
      </c>
      <c r="O62" s="77">
        <f t="shared" si="102"/>
        <v>481.58011049723757</v>
      </c>
      <c r="P62" s="77">
        <f t="shared" si="102"/>
        <v>2917.5166666666669</v>
      </c>
      <c r="Q62" s="77">
        <f t="shared" si="102"/>
        <v>3236.717032967033</v>
      </c>
      <c r="R62" s="77">
        <f t="shared" si="102"/>
        <v>295.15999999999997</v>
      </c>
      <c r="S62" s="77">
        <f t="shared" si="102"/>
        <v>2360.3138888888884</v>
      </c>
      <c r="T62" s="77">
        <f t="shared" si="102"/>
        <v>1407.5583333333334</v>
      </c>
      <c r="U62" s="77">
        <f t="shared" si="102"/>
        <v>2005.4450549450555</v>
      </c>
      <c r="V62" s="77">
        <f t="shared" si="102"/>
        <v>112.22</v>
      </c>
      <c r="W62" s="77">
        <f t="shared" si="102"/>
        <v>4398.1138888888918</v>
      </c>
      <c r="X62" s="77">
        <f t="shared" si="102"/>
        <v>3301.5302197802198</v>
      </c>
      <c r="Y62" s="77">
        <f t="shared" si="102"/>
        <v>1704.0222222222224</v>
      </c>
      <c r="Z62" s="77">
        <f t="shared" si="102"/>
        <v>9072.7416666666631</v>
      </c>
      <c r="AA62" s="77">
        <f t="shared" si="102"/>
        <v>2590.3027777777779</v>
      </c>
      <c r="AB62" s="77">
        <f t="shared" si="102"/>
        <v>22432.086111111108</v>
      </c>
      <c r="AC62" s="77">
        <f t="shared" si="102"/>
        <v>1492.0611111111111</v>
      </c>
      <c r="AD62" s="77">
        <f t="shared" si="102"/>
        <v>2349.0638888888889</v>
      </c>
      <c r="AE62" s="77">
        <f t="shared" si="102"/>
        <v>3393.253333333329</v>
      </c>
      <c r="AF62" s="77">
        <f t="shared" si="102"/>
        <v>1738.6194444444445</v>
      </c>
      <c r="AG62" s="77">
        <f t="shared" si="102"/>
        <v>9487.5338888888909</v>
      </c>
      <c r="AH62" s="77">
        <f t="shared" si="102"/>
        <v>3030.2527472527472</v>
      </c>
      <c r="AI62" s="77">
        <f t="shared" si="102"/>
        <v>3374.7333333333336</v>
      </c>
      <c r="AJ62" s="77">
        <f t="shared" si="102"/>
        <v>5636.2888888888901</v>
      </c>
      <c r="AK62" s="77">
        <f t="shared" ref="AK62:BG62" si="103">VLOOKUP(AK61,num,5)</f>
        <v>810.25555555555559</v>
      </c>
      <c r="AL62" s="77">
        <f t="shared" si="103"/>
        <v>69.22999999999999</v>
      </c>
      <c r="AM62" s="77">
        <f t="shared" si="103"/>
        <v>763.37837837837844</v>
      </c>
      <c r="AN62" s="77">
        <f t="shared" si="103"/>
        <v>295.05</v>
      </c>
      <c r="AO62" s="77">
        <f t="shared" si="103"/>
        <v>329.42777777777775</v>
      </c>
      <c r="AP62" s="77">
        <f t="shared" si="103"/>
        <v>619.26</v>
      </c>
      <c r="AQ62" s="77">
        <f t="shared" si="103"/>
        <v>178.87027027027025</v>
      </c>
      <c r="AR62" s="77">
        <f t="shared" si="103"/>
        <v>325.72777777777776</v>
      </c>
      <c r="AS62" s="77">
        <f t="shared" si="103"/>
        <v>165.18</v>
      </c>
      <c r="AT62" s="77">
        <f t="shared" si="103"/>
        <v>161.04</v>
      </c>
      <c r="AU62" s="77">
        <f t="shared" si="103"/>
        <v>652.27</v>
      </c>
      <c r="AV62" s="77">
        <f t="shared" si="103"/>
        <v>221.16111111111101</v>
      </c>
      <c r="AW62" s="77">
        <f t="shared" si="103"/>
        <v>223.33333333333331</v>
      </c>
      <c r="AX62" s="77">
        <f t="shared" si="103"/>
        <v>521.83000000000004</v>
      </c>
      <c r="AY62" s="77">
        <f t="shared" si="103"/>
        <v>198.30601092896174</v>
      </c>
      <c r="AZ62" s="77">
        <f t="shared" si="103"/>
        <v>519.39</v>
      </c>
      <c r="BA62" s="77">
        <f t="shared" ref="BA62:BB62" si="104">VLOOKUP(BA61,num,5)</f>
        <v>118.45555555555555</v>
      </c>
      <c r="BB62" s="77">
        <f t="shared" si="104"/>
        <v>67.730158730158735</v>
      </c>
      <c r="BC62" s="77">
        <f t="shared" ref="BC62" si="105">VLOOKUP(BC61,num,5)</f>
        <v>129.18333333333334</v>
      </c>
      <c r="BD62" s="77">
        <f t="shared" si="103"/>
        <v>3389.6111111111109</v>
      </c>
      <c r="BE62" s="77">
        <f t="shared" si="103"/>
        <v>1678.9027777777778</v>
      </c>
      <c r="BF62" s="77">
        <f t="shared" si="103"/>
        <v>3421.5749999999966</v>
      </c>
      <c r="BG62" s="77">
        <f t="shared" si="103"/>
        <v>1226.7111111111112</v>
      </c>
      <c r="BH62" s="75"/>
    </row>
    <row r="63" spans="1:83" s="39" customFormat="1" ht="12.75">
      <c r="B63" s="365" t="s">
        <v>602</v>
      </c>
      <c r="C63" s="72"/>
      <c r="D63" s="74"/>
      <c r="E63" s="75"/>
      <c r="F63" s="75"/>
      <c r="G63" s="75"/>
      <c r="H63" s="75"/>
      <c r="I63" s="75"/>
      <c r="J63" s="75"/>
      <c r="K63" s="75"/>
      <c r="L63" s="75"/>
      <c r="M63" s="75"/>
      <c r="N63" s="75"/>
      <c r="O63" s="75"/>
      <c r="P63" s="75"/>
      <c r="Q63" s="75"/>
      <c r="R63" s="75"/>
      <c r="S63" s="75"/>
      <c r="T63" s="75"/>
      <c r="U63" s="75"/>
      <c r="V63" s="75"/>
      <c r="W63" s="75"/>
      <c r="X63" s="75"/>
      <c r="Y63" s="75"/>
      <c r="Z63" s="75"/>
      <c r="AA63" s="75"/>
      <c r="AB63" s="75"/>
      <c r="AC63" s="75"/>
      <c r="AD63" s="75"/>
      <c r="AE63" s="75"/>
      <c r="AF63" s="75"/>
      <c r="AG63" s="75"/>
      <c r="AH63" s="75"/>
      <c r="AI63" s="75"/>
      <c r="AJ63" s="75"/>
      <c r="AK63" s="75"/>
      <c r="AL63" s="75"/>
      <c r="AM63" s="75"/>
      <c r="AN63" s="75"/>
      <c r="AO63" s="75"/>
      <c r="AP63" s="75"/>
      <c r="AQ63" s="75"/>
      <c r="AR63" s="75"/>
      <c r="AS63" s="75"/>
      <c r="AT63" s="75"/>
      <c r="AU63" s="75"/>
      <c r="AV63" s="75"/>
      <c r="AW63" s="75"/>
      <c r="AX63" s="75"/>
      <c r="AY63" s="75"/>
      <c r="AZ63" s="75"/>
      <c r="BA63" s="75"/>
      <c r="BB63" s="75"/>
      <c r="BC63" s="75"/>
      <c r="BD63" s="75"/>
      <c r="BE63" s="75"/>
      <c r="BF63" s="75"/>
      <c r="BG63" s="75"/>
      <c r="BH63" s="75"/>
    </row>
    <row r="64" spans="1:83" s="29" customFormat="1" ht="22.9" customHeight="1">
      <c r="A64" s="28"/>
      <c r="B64" s="78"/>
      <c r="C64" s="71"/>
      <c r="D64" s="76"/>
      <c r="E64" s="77" t="str">
        <f t="shared" ref="E64:AJ64" si="106">VLOOKUP(E61,num,15)</f>
        <v>Barrington</v>
      </c>
      <c r="F64" s="77" t="str">
        <f t="shared" si="106"/>
        <v>Burrillville</v>
      </c>
      <c r="G64" s="77" t="str">
        <f t="shared" si="106"/>
        <v>Central Falls</v>
      </c>
      <c r="H64" s="77" t="str">
        <f t="shared" si="106"/>
        <v>Coventry</v>
      </c>
      <c r="I64" s="77" t="str">
        <f t="shared" si="106"/>
        <v>Cranston</v>
      </c>
      <c r="J64" s="77" t="str">
        <f t="shared" si="106"/>
        <v>Cumberland</v>
      </c>
      <c r="K64" s="77" t="str">
        <f t="shared" si="106"/>
        <v>East Greenwich</v>
      </c>
      <c r="L64" s="77" t="str">
        <f t="shared" si="106"/>
        <v>E Providence</v>
      </c>
      <c r="M64" s="77" t="str">
        <f t="shared" si="106"/>
        <v>Foster</v>
      </c>
      <c r="N64" s="77" t="str">
        <f t="shared" si="106"/>
        <v>Glocester</v>
      </c>
      <c r="O64" s="77" t="str">
        <f t="shared" si="106"/>
        <v>Jamestown</v>
      </c>
      <c r="P64" s="77" t="str">
        <f t="shared" si="106"/>
        <v>Johnston</v>
      </c>
      <c r="Q64" s="77" t="str">
        <f t="shared" si="106"/>
        <v>Lincoln</v>
      </c>
      <c r="R64" s="77" t="str">
        <f t="shared" si="106"/>
        <v>Little Compton</v>
      </c>
      <c r="S64" s="77" t="str">
        <f t="shared" si="106"/>
        <v>Middletown</v>
      </c>
      <c r="T64" s="77" t="str">
        <f t="shared" si="106"/>
        <v>Narragansett</v>
      </c>
      <c r="U64" s="77" t="str">
        <f t="shared" si="106"/>
        <v>Newport</v>
      </c>
      <c r="V64" s="77" t="str">
        <f t="shared" si="106"/>
        <v>New Shoreham</v>
      </c>
      <c r="W64" s="77" t="str">
        <f t="shared" si="106"/>
        <v>North Kingstown</v>
      </c>
      <c r="X64" s="77" t="str">
        <f t="shared" si="106"/>
        <v>North Providence</v>
      </c>
      <c r="Y64" s="77" t="str">
        <f t="shared" si="106"/>
        <v>North Smithfield</v>
      </c>
      <c r="Z64" s="77" t="str">
        <f t="shared" si="106"/>
        <v>Pawtucket</v>
      </c>
      <c r="AA64" s="77" t="str">
        <f t="shared" si="106"/>
        <v>Portsmouth</v>
      </c>
      <c r="AB64" s="77" t="str">
        <f t="shared" si="106"/>
        <v>Providence</v>
      </c>
      <c r="AC64" s="77" t="str">
        <f t="shared" si="106"/>
        <v>Scituate</v>
      </c>
      <c r="AD64" s="77" t="str">
        <f t="shared" si="106"/>
        <v>Smithfield</v>
      </c>
      <c r="AE64" s="77" t="str">
        <f t="shared" si="106"/>
        <v>South Kingstown</v>
      </c>
      <c r="AF64" s="77" t="str">
        <f t="shared" si="106"/>
        <v>Tiverton</v>
      </c>
      <c r="AG64" s="77" t="str">
        <f t="shared" si="106"/>
        <v>Warwick</v>
      </c>
      <c r="AH64" s="77" t="str">
        <f t="shared" si="106"/>
        <v>Westerly</v>
      </c>
      <c r="AI64" s="77" t="str">
        <f t="shared" si="106"/>
        <v>W Warwick</v>
      </c>
      <c r="AJ64" s="77" t="str">
        <f t="shared" si="106"/>
        <v>Woonsocket</v>
      </c>
      <c r="AK64" s="77" t="str">
        <f t="shared" ref="AK64:BG64" si="107">VLOOKUP(AK61,num,15)</f>
        <v>Davies</v>
      </c>
      <c r="AL64" s="77" t="str">
        <f t="shared" si="107"/>
        <v>Deaf</v>
      </c>
      <c r="AM64" s="77" t="str">
        <f t="shared" si="107"/>
        <v>Metropolitan C&amp;TC</v>
      </c>
      <c r="AN64" s="77" t="str">
        <f t="shared" si="107"/>
        <v>Highlander</v>
      </c>
      <c r="AO64" s="77" t="str">
        <f t="shared" si="107"/>
        <v>New England Laborers</v>
      </c>
      <c r="AP64" s="77" t="str">
        <f t="shared" si="107"/>
        <v>Cuffee</v>
      </c>
      <c r="AQ64" s="77" t="str">
        <f t="shared" si="107"/>
        <v>Kingston Hill</v>
      </c>
      <c r="AR64" s="77" t="str">
        <f t="shared" si="107"/>
        <v>International</v>
      </c>
      <c r="AS64" s="77" t="str">
        <f t="shared" si="107"/>
        <v>Blackstone</v>
      </c>
      <c r="AT64" s="77" t="str">
        <f t="shared" si="107"/>
        <v>Compass</v>
      </c>
      <c r="AU64" s="77" t="str">
        <f t="shared" si="107"/>
        <v>Times 2</v>
      </c>
      <c r="AV64" s="77" t="str">
        <f t="shared" si="107"/>
        <v>ACES</v>
      </c>
      <c r="AW64" s="77" t="str">
        <f t="shared" si="107"/>
        <v>Beacon</v>
      </c>
      <c r="AX64" s="77" t="str">
        <f t="shared" si="107"/>
        <v>Learning Community</v>
      </c>
      <c r="AY64" s="77" t="str">
        <f t="shared" si="107"/>
        <v>Segue</v>
      </c>
      <c r="AZ64" s="77" t="str">
        <f t="shared" si="107"/>
        <v>RIMA-BV</v>
      </c>
      <c r="BA64" s="77" t="str">
        <f t="shared" ref="BA64:BB64" si="108">VLOOKUP(BA61,num,15)</f>
        <v>Greene</v>
      </c>
      <c r="BB64" s="77" t="str">
        <f t="shared" si="108"/>
        <v>Trinity</v>
      </c>
      <c r="BC64" s="77" t="str">
        <f t="shared" ref="BC64" si="109">VLOOKUP(BC61,num,15)</f>
        <v>RINI</v>
      </c>
      <c r="BD64" s="77" t="str">
        <f t="shared" si="107"/>
        <v>Bristol-Warren</v>
      </c>
      <c r="BE64" s="77" t="str">
        <f t="shared" si="107"/>
        <v>Exeter-W. Greenwich</v>
      </c>
      <c r="BF64" s="77" t="str">
        <f t="shared" si="107"/>
        <v>Chariho</v>
      </c>
      <c r="BG64" s="77" t="str">
        <f t="shared" si="107"/>
        <v>Foster-Glocester</v>
      </c>
      <c r="BH64" s="78"/>
    </row>
    <row r="65" spans="1:82">
      <c r="A65" s="100">
        <f>LEFT(B65,2)*10</f>
        <v>110</v>
      </c>
      <c r="B65" s="248" t="s">
        <v>74</v>
      </c>
      <c r="D65">
        <f t="shared" ref="D65:D80" si="110">A65*1</f>
        <v>110</v>
      </c>
      <c r="E65" s="19">
        <f>ALL!E63/E$62</f>
        <v>7891.5788399161038</v>
      </c>
      <c r="F65" s="19">
        <f>ALL!F63/F$62</f>
        <v>6633.197356123791</v>
      </c>
      <c r="G65" s="19">
        <f>ALL!G63/G$62</f>
        <v>9015.5549889024369</v>
      </c>
      <c r="H65" s="19">
        <f>ALL!H63/H$62</f>
        <v>8461.0532923621849</v>
      </c>
      <c r="I65" s="19">
        <f>ALL!I63/I$62</f>
        <v>7883.395251648637</v>
      </c>
      <c r="J65" s="19">
        <f>ALL!J63/J$62</f>
        <v>6774.818954272092</v>
      </c>
      <c r="K65" s="19">
        <f>ALL!K63/K$62</f>
        <v>8115.5393264067743</v>
      </c>
      <c r="L65" s="19">
        <f>ALL!L63/L$62</f>
        <v>6625.3177748695889</v>
      </c>
      <c r="M65" s="19">
        <f>ALL!M63/M$62</f>
        <v>9231.0620459832699</v>
      </c>
      <c r="N65" s="19">
        <f>ALL!N63/N$62</f>
        <v>9352.9513910866262</v>
      </c>
      <c r="O65" s="19">
        <f>ALL!O63/O$62</f>
        <v>10649.718267443732</v>
      </c>
      <c r="P65" s="19">
        <f>ALL!P63/P$62</f>
        <v>8439.0867484332903</v>
      </c>
      <c r="Q65" s="19">
        <f>ALL!Q63/Q$62</f>
        <v>8613.0286756778605</v>
      </c>
      <c r="R65" s="19">
        <f>ALL!R63/R$62</f>
        <v>9982.027070063692</v>
      </c>
      <c r="S65" s="19">
        <f>ALL!S63/S$62</f>
        <v>8567.068289175284</v>
      </c>
      <c r="T65" s="19">
        <f>ALL!T63/T$62</f>
        <v>9606.2101014167547</v>
      </c>
      <c r="U65" s="19">
        <f>ALL!U63/U$62</f>
        <v>10131.009862325365</v>
      </c>
      <c r="V65" s="19">
        <f>ALL!V63/V$62</f>
        <v>23768.798609873484</v>
      </c>
      <c r="W65" s="19">
        <f>ALL!W63/W$62</f>
        <v>7511.5780456395141</v>
      </c>
      <c r="X65" s="19">
        <f>ALL!X63/X$62</f>
        <v>8622.1275938812778</v>
      </c>
      <c r="Y65" s="19">
        <f>ALL!Y63/Y$62</f>
        <v>7134.6371024112877</v>
      </c>
      <c r="Z65" s="19">
        <f>ALL!Z63/Z$62</f>
        <v>6305.4624359229838</v>
      </c>
      <c r="AA65" s="19">
        <f>ALL!AA63/AA$62</f>
        <v>7786.5155197429931</v>
      </c>
      <c r="AB65" s="19">
        <f>ALL!AB63/AB$62</f>
        <v>7900.1817745439384</v>
      </c>
      <c r="AC65" s="19">
        <f>ALL!AC63/AC$62</f>
        <v>8804.6337057984656</v>
      </c>
      <c r="AD65" s="19">
        <f>ALL!AD63/AD$62</f>
        <v>8062.7100521129596</v>
      </c>
      <c r="AE65" s="19">
        <f>ALL!AE63/AE$62</f>
        <v>9802.7361656856247</v>
      </c>
      <c r="AF65" s="19">
        <f>ALL!AF63/AF$62</f>
        <v>8519.2812189748329</v>
      </c>
      <c r="AG65" s="19">
        <f>ALL!AG63/AG$62</f>
        <v>9435.5504473970195</v>
      </c>
      <c r="AH65" s="19">
        <f>ALL!AH63/AH$62</f>
        <v>8537.9521802120635</v>
      </c>
      <c r="AI65" s="19">
        <f>ALL!AI63/AI$62</f>
        <v>8601.185561328306</v>
      </c>
      <c r="AJ65" s="19">
        <f>ALL!AJ63/AJ$62</f>
        <v>7259.2580537627045</v>
      </c>
      <c r="AK65" s="19">
        <f>ALL!AK63/AK$62</f>
        <v>9070.3942596985908</v>
      </c>
      <c r="AL65" s="19">
        <f>ALL!AL63/AL$62</f>
        <v>37016.692907698984</v>
      </c>
      <c r="AM65" s="19">
        <f>ALL!AM63/AM$62</f>
        <v>6703.1993896264876</v>
      </c>
      <c r="AN65" s="19">
        <f>ALL!AN63/AN$62</f>
        <v>8442.1021860701585</v>
      </c>
      <c r="AO65" s="19">
        <f>ALL!AO63/AO$62</f>
        <v>4502.9029428132962</v>
      </c>
      <c r="AP65" s="19">
        <f>ALL!AP63/AP$62</f>
        <v>7411.8641604495688</v>
      </c>
      <c r="AQ65" s="19">
        <f>ALL!AQ63/AQ$62</f>
        <v>6624.0797769786386</v>
      </c>
      <c r="AR65" s="19">
        <f>ALL!AR63/AR$62</f>
        <v>7296.3017345772714</v>
      </c>
      <c r="AS65" s="19">
        <f>ALL!AS63/AS$62</f>
        <v>5154.3476813173502</v>
      </c>
      <c r="AT65" s="19">
        <f>ALL!AT63/AT$62</f>
        <v>7561.9599478390455</v>
      </c>
      <c r="AU65" s="19">
        <f>ALL!AU63/AU$62</f>
        <v>6264.1082067242078</v>
      </c>
      <c r="AV65" s="19">
        <f>ALL!AV63/AV$62</f>
        <v>7957.1913486899994</v>
      </c>
      <c r="AW65" s="19">
        <f>ALL!AW63/AW$62</f>
        <v>6700.457149253738</v>
      </c>
      <c r="AX65" s="19">
        <f>ALL!AX63/AX$62</f>
        <v>6782.1972481459443</v>
      </c>
      <c r="AY65" s="19">
        <f>ALL!AY63/AY$62</f>
        <v>5598.9109699641776</v>
      </c>
      <c r="AZ65" s="19">
        <f>ALL!AZ63/AZ$62</f>
        <v>6079.4694160457448</v>
      </c>
      <c r="BA65" s="91">
        <f>ALL!BA63/BA$62</f>
        <v>6368.951599287122</v>
      </c>
      <c r="BB65" s="91">
        <f>ALL!BB63/BB$62</f>
        <v>5730.3843262245127</v>
      </c>
      <c r="BC65" s="91">
        <f>ALL!BC63/BC$62</f>
        <v>4099.9085279318806</v>
      </c>
      <c r="BD65" s="19">
        <f>ALL!BD63/BD$62</f>
        <v>7627.5390192254154</v>
      </c>
      <c r="BE65" s="19">
        <f>ALL!BE63/BE$62</f>
        <v>10214.247958239926</v>
      </c>
      <c r="BF65" s="19">
        <f>ALL!BF63/BF$62</f>
        <v>8616.4082067469062</v>
      </c>
      <c r="BG65" s="19">
        <f>ALL!BG63/BG$62</f>
        <v>7801.2013206043239</v>
      </c>
      <c r="BH65" s="19">
        <f t="shared" ref="BH65:BH81" si="111">SUM(E65:BG65)</f>
        <v>473650.0469875483</v>
      </c>
      <c r="BJ65" s="208">
        <f t="array" ref="BJ65">ROUND(MIN(IF($E$4:$BG$4=BJ$4,$E65:$BG65)),1)</f>
        <v>4099.8999999999996</v>
      </c>
      <c r="BK65" s="208">
        <f t="array" ref="BK65">ROUND(MAX(IF($E$4:$BG$4=BK$4,$E65:$BG65)),1)</f>
        <v>8442.1</v>
      </c>
      <c r="BL65" s="276">
        <f t="array" ref="BL65">ROUND(SUM(IF($E$4:$BG$4=BL$4,ALL!$E63:$BG63)),1)/BL$3</f>
        <v>6562.5740560058503</v>
      </c>
      <c r="BM65" s="208">
        <f t="array" ref="BM65">ROUND(MIN(IF($E$4:$BG$4=BM$4,$E65:$BG65)),1)</f>
        <v>7627.5</v>
      </c>
      <c r="BN65" s="208">
        <f t="array" ref="BN65">ROUND(MAX(IF($E$4:$BG$4=BN$4,$E65:$BG65)),1)</f>
        <v>10214.200000000001</v>
      </c>
      <c r="BO65" s="276">
        <f t="array" ref="BO65">ROUND(SUM(IF($E$4:$BG$4=BO$4,ALL!$E63:$BG63)),1)/BO$3</f>
        <v>8444.6142248476881</v>
      </c>
      <c r="BP65" s="208">
        <f t="array" ref="BP65">ROUND(MIN(IF($E$4:$BG$4=BP$4,$E65:$BG65)),1)</f>
        <v>6703.2</v>
      </c>
      <c r="BQ65" s="208">
        <f t="array" ref="BQ65">ROUND(MAX(IF($E$4:$BG$4=BQ$4,$E65:$BG65)),1)</f>
        <v>37016.699999999997</v>
      </c>
      <c r="BR65" s="276">
        <f t="array" ref="BR65">ROUND(SUM(IF($E$4:$BG$4=BR$4,ALL!$E63:$BG63)),1)/BR$3</f>
        <v>9148.0981410383665</v>
      </c>
      <c r="BS65" s="208">
        <f t="array" ref="BS65">ROUND(MIN(IF($E$4:$BG$4=BS$4,$E65:$BG65)),1)</f>
        <v>6633.2</v>
      </c>
      <c r="BT65" s="208">
        <f t="array" ref="BT65">ROUND(MAX(IF($E$4:$BG$4=BT$4,$E65:$BG65)),1)</f>
        <v>23768.799999999999</v>
      </c>
      <c r="BU65" s="276">
        <f t="array" ref="BU65">ROUND(SUM(IF($E$4:$BG$4=BU$4,ALL!$E63:$BG63)),1)/BU$3</f>
        <v>8203.3049253586196</v>
      </c>
      <c r="BV65" s="208">
        <f t="array" ref="BV65">ROUND(MIN(IF($E$4:$BG$4=BV$4,$E65:$BG65)),1)</f>
        <v>6305.5</v>
      </c>
      <c r="BW65" s="208">
        <f t="array" ref="BW65">ROUND(MAX(IF($E$4:$BG$4=BW$4,$E65:$BG65)),1)</f>
        <v>9015.6</v>
      </c>
      <c r="BX65" s="276">
        <f t="array" ref="BX65">ROUND(SUM(IF($E$4:$BG$4=BX$4,ALL!$E63:$BG63)),1)/BX$3</f>
        <v>7522.8604381691584</v>
      </c>
      <c r="BY65" s="208">
        <f t="array" ref="BY65">ROUND(MIN(IF($E$4:$BG$4=BY$4,$E65:$BG65)),1)</f>
        <v>6625.3</v>
      </c>
      <c r="BZ65" s="208">
        <f t="array" ref="BZ65">ROUND(MAX(IF($E$4:$BG$4=BZ$4,$E65:$BG65)),1)</f>
        <v>10131</v>
      </c>
      <c r="CA65" s="276">
        <f t="array" ref="CA65">ROUND(SUM(IF($E$4:$BG$4=CA$4,ALL!$E63:$BG63)),1)/CA$3</f>
        <v>8404.5782241652523</v>
      </c>
      <c r="CB65" s="233">
        <f t="shared" ref="CB65:CB81" si="112">ROUND(MIN($E65:$BG65),1)</f>
        <v>4099.8999999999996</v>
      </c>
      <c r="CC65" s="233">
        <f t="shared" ref="CC65:CC81" si="113">ROUND(MAX($E65:$BG65),1)</f>
        <v>37016.699999999997</v>
      </c>
      <c r="CD65" s="274">
        <f>ALL!BH63/$BH$47</f>
        <v>8033.5555707919384</v>
      </c>
    </row>
    <row r="66" spans="1:82">
      <c r="A66" s="100">
        <f t="shared" ref="A66:A80" si="114">LEFT(B66,2)*10</f>
        <v>120</v>
      </c>
      <c r="B66" s="248" t="s">
        <v>75</v>
      </c>
      <c r="D66">
        <f t="shared" si="110"/>
        <v>120</v>
      </c>
      <c r="E66" s="19">
        <f>ALL!E64/E$62</f>
        <v>371.61862172197658</v>
      </c>
      <c r="F66" s="19">
        <f>ALL!F64/F$62</f>
        <v>340.43920187469865</v>
      </c>
      <c r="G66" s="19">
        <f>ALL!G64/G$62</f>
        <v>716.51440917170135</v>
      </c>
      <c r="H66" s="19">
        <f>ALL!H64/H$62</f>
        <v>293.6344439471128</v>
      </c>
      <c r="I66" s="19">
        <f>ALL!I64/I$62</f>
        <v>260.200445625246</v>
      </c>
      <c r="J66" s="19">
        <f>ALL!J64/J$62</f>
        <v>131.06344346821476</v>
      </c>
      <c r="K66" s="19">
        <f>ALL!K64/K$62</f>
        <v>221.77934371518595</v>
      </c>
      <c r="L66" s="19">
        <f>ALL!L64/L$62</f>
        <v>243.98200184725044</v>
      </c>
      <c r="M66" s="19">
        <f>ALL!M64/M$62</f>
        <v>294.09758346781803</v>
      </c>
      <c r="N66" s="19">
        <f>ALL!N64/N$62</f>
        <v>281.83577966950435</v>
      </c>
      <c r="O66" s="19">
        <f>ALL!O64/O$62</f>
        <v>886.62145859624184</v>
      </c>
      <c r="P66" s="19">
        <f>ALL!P64/P$62</f>
        <v>239.17573050139657</v>
      </c>
      <c r="Q66" s="19">
        <f>ALL!Q64/Q$62</f>
        <v>268.19356809954468</v>
      </c>
      <c r="R66" s="19">
        <f>ALL!R64/R$62</f>
        <v>817.36163436780043</v>
      </c>
      <c r="S66" s="19">
        <f>ALL!S64/S$62</f>
        <v>354.69263386578785</v>
      </c>
      <c r="T66" s="19">
        <f>ALL!T64/T$62</f>
        <v>671.73183349417138</v>
      </c>
      <c r="U66" s="19">
        <f>ALL!U64/U$62</f>
        <v>518.45022501924689</v>
      </c>
      <c r="V66" s="19">
        <f>ALL!V64/V$62</f>
        <v>899.26100516841893</v>
      </c>
      <c r="W66" s="19">
        <f>ALL!W64/W$62</f>
        <v>316.58475091279593</v>
      </c>
      <c r="X66" s="19">
        <f>ALL!X64/X$62</f>
        <v>234.51559381805146</v>
      </c>
      <c r="Y66" s="19">
        <f>ALL!Y64/Y$62</f>
        <v>168.25284099059741</v>
      </c>
      <c r="Z66" s="19">
        <f>ALL!Z64/Z$62</f>
        <v>341.07302221213905</v>
      </c>
      <c r="AA66" s="19">
        <f>ALL!AA64/AA$62</f>
        <v>237.55201719232736</v>
      </c>
      <c r="AB66" s="19">
        <f>ALL!AB64/AB$62</f>
        <v>237.29201705245873</v>
      </c>
      <c r="AC66" s="19">
        <f>ALL!AC64/AC$62</f>
        <v>373.26802223620564</v>
      </c>
      <c r="AD66" s="19">
        <f>ALL!AD64/AD$62</f>
        <v>503.76666449874227</v>
      </c>
      <c r="AE66" s="19">
        <f>ALL!AE64/AE$62</f>
        <v>272.74550971732185</v>
      </c>
      <c r="AF66" s="19">
        <f>ALL!AF64/AF$62</f>
        <v>172.02808294575996</v>
      </c>
      <c r="AG66" s="19">
        <f>ALL!AG64/AG$62</f>
        <v>231.97379379877444</v>
      </c>
      <c r="AH66" s="19">
        <f>ALL!AH64/AH$62</f>
        <v>386.68399230470749</v>
      </c>
      <c r="AI66" s="19">
        <f>ALL!AI64/AI$62</f>
        <v>252.56384899547621</v>
      </c>
      <c r="AJ66" s="19">
        <f>ALL!AJ64/AJ$62</f>
        <v>255.96631018045741</v>
      </c>
      <c r="AK66" s="19">
        <f>ALL!AK64/AK$62</f>
        <v>906.17268214417993</v>
      </c>
      <c r="AL66" s="19">
        <f>ALL!AL64/AL$62</f>
        <v>2866.5038278203083</v>
      </c>
      <c r="AM66" s="19">
        <f>ALL!AM64/AM$62</f>
        <v>1558.9538605062837</v>
      </c>
      <c r="AN66" s="19">
        <f>ALL!AN64/AN$62</f>
        <v>827.63199457719031</v>
      </c>
      <c r="AO66" s="19">
        <f>ALL!AO64/AO$62</f>
        <v>84.957225492014771</v>
      </c>
      <c r="AP66" s="19">
        <f>ALL!AP64/AP$62</f>
        <v>796.05369311759227</v>
      </c>
      <c r="AQ66" s="19">
        <f>ALL!AQ64/AQ$62</f>
        <v>393.86422290048654</v>
      </c>
      <c r="AR66" s="19">
        <f>ALL!AR64/AR$62</f>
        <v>271.74532244034725</v>
      </c>
      <c r="AS66" s="19">
        <f>ALL!AS64/AS$62</f>
        <v>899.78247971909434</v>
      </c>
      <c r="AT66" s="19">
        <f>ALL!AT64/AT$62</f>
        <v>359.38878539493294</v>
      </c>
      <c r="AU66" s="19">
        <f>ALL!AU64/AU$62</f>
        <v>1014.4285648581108</v>
      </c>
      <c r="AV66" s="19">
        <f>ALL!AV64/AV$62</f>
        <v>353.66213167876617</v>
      </c>
      <c r="AW66" s="19">
        <f>ALL!AW64/AW$62</f>
        <v>594.9308507462689</v>
      </c>
      <c r="AX66" s="19">
        <f>ALL!AX64/AX$62</f>
        <v>984.79778855182713</v>
      </c>
      <c r="AY66" s="19">
        <f>ALL!AY64/AY$62</f>
        <v>750.9881284100303</v>
      </c>
      <c r="AZ66" s="19">
        <f>ALL!AZ64/AZ$62</f>
        <v>415.47378655730762</v>
      </c>
      <c r="BA66" s="91">
        <f>ALL!BA64/BA$62</f>
        <v>1292.1702091736236</v>
      </c>
      <c r="BB66" s="91">
        <f>ALL!BB64/BB$62</f>
        <v>1436.4993648933673</v>
      </c>
      <c r="BC66" s="91">
        <f>ALL!BC64/BC$62</f>
        <v>1474.5029028512452</v>
      </c>
      <c r="BD66" s="19">
        <f>ALL!BD64/BD$62</f>
        <v>412.08966580892633</v>
      </c>
      <c r="BE66" s="19">
        <f>ALL!BE64/BE$62</f>
        <v>195.26409410908252</v>
      </c>
      <c r="BF66" s="19">
        <f>ALL!BF64/BF$62</f>
        <v>546.83997866479649</v>
      </c>
      <c r="BG66" s="19">
        <f>ALL!BG64/BG$62</f>
        <v>375.8810495996521</v>
      </c>
      <c r="BH66" s="19">
        <f t="shared" si="111"/>
        <v>30607.502440492568</v>
      </c>
      <c r="BJ66" s="208">
        <f t="array" ref="BJ66">ROUND(MIN(IF($E$4:$BG$4=BJ$4,$E66:$BG66)),1)</f>
        <v>85</v>
      </c>
      <c r="BK66" s="208">
        <f t="array" ref="BK66">ROUND(MAX(IF($E$4:$BG$4=BK$4,$E66:$BG66)),1)</f>
        <v>1474.5</v>
      </c>
      <c r="BL66" s="276">
        <f t="array" ref="BL66">ROUND(SUM(IF($E$4:$BG$4=BL$4,ALL!$E64:$BG64)),1)/BL$3</f>
        <v>703.06428480710497</v>
      </c>
      <c r="BM66" s="208">
        <f t="array" ref="BM66">ROUND(MIN(IF($E$4:$BG$4=BM$4,$E66:$BG66)),1)</f>
        <v>195.3</v>
      </c>
      <c r="BN66" s="208">
        <f t="array" ref="BN66">ROUND(MAX(IF($E$4:$BG$4=BN$4,$E66:$BG66)),1)</f>
        <v>546.79999999999995</v>
      </c>
      <c r="BO66" s="276">
        <f t="array" ref="BO66">ROUND(SUM(IF($E$4:$BG$4=BO$4,ALL!$E64:$BG64)),1)/BO$3</f>
        <v>417.50417833031463</v>
      </c>
      <c r="BP66" s="208">
        <f t="array" ref="BP66">ROUND(MIN(IF($E$4:$BG$4=BP$4,$E66:$BG66)),1)</f>
        <v>906.2</v>
      </c>
      <c r="BQ66" s="208">
        <f t="array" ref="BQ66">ROUND(MAX(IF($E$4:$BG$4=BQ$4,$E66:$BG66)),1)</f>
        <v>2866.5</v>
      </c>
      <c r="BR66" s="276">
        <f t="array" ref="BR66">ROUND(SUM(IF($E$4:$BG$4=BR$4,ALL!$E64:$BG64)),1)/BR$3</f>
        <v>1292.1040849177009</v>
      </c>
      <c r="BS66" s="208">
        <f t="array" ref="BS66">ROUND(MIN(IF($E$4:$BG$4=BS$4,$E66:$BG66)),1)</f>
        <v>131.1</v>
      </c>
      <c r="BT66" s="208">
        <f t="array" ref="BT66">ROUND(MAX(IF($E$4:$BG$4=BT$4,$E66:$BG66)),1)</f>
        <v>899.3</v>
      </c>
      <c r="BU66" s="276">
        <f t="array" ref="BU66">ROUND(SUM(IF($E$4:$BG$4=BU$4,ALL!$E64:$BG64)),1)/BU$3</f>
        <v>313.39598908914792</v>
      </c>
      <c r="BV66" s="208">
        <f t="array" ref="BV66">ROUND(MIN(IF($E$4:$BG$4=BV$4,$E66:$BG66)),1)</f>
        <v>237.3</v>
      </c>
      <c r="BW66" s="208">
        <f t="array" ref="BW66">ROUND(MAX(IF($E$4:$BG$4=BW$4,$E66:$BG66)),1)</f>
        <v>716.5</v>
      </c>
      <c r="BX66" s="276">
        <f t="array" ref="BX66">ROUND(SUM(IF($E$4:$BG$4=BX$4,ALL!$E64:$BG64)),1)/BX$3</f>
        <v>296.30157566593573</v>
      </c>
      <c r="BY66" s="208">
        <f t="array" ref="BY66">ROUND(MIN(IF($E$4:$BG$4=BY$4,$E66:$BG66)),1)</f>
        <v>232</v>
      </c>
      <c r="BZ66" s="208">
        <f t="array" ref="BZ66">ROUND(MAX(IF($E$4:$BG$4=BZ$4,$E66:$BG66)),1)</f>
        <v>518.5</v>
      </c>
      <c r="CA66" s="276">
        <f t="array" ref="CA66">ROUND(SUM(IF($E$4:$BG$4=CA$4,ALL!$E64:$BG64)),1)/CA$3</f>
        <v>259.97045212305733</v>
      </c>
      <c r="CB66" s="233">
        <f t="shared" si="112"/>
        <v>85</v>
      </c>
      <c r="CC66" s="233">
        <f t="shared" si="113"/>
        <v>2866.5</v>
      </c>
      <c r="CD66" s="274">
        <f>ALL!BH64/$BH$47</f>
        <v>326.5472740312515</v>
      </c>
    </row>
    <row r="67" spans="1:82">
      <c r="A67" s="100">
        <f t="shared" si="114"/>
        <v>210</v>
      </c>
      <c r="B67" s="248" t="s">
        <v>76</v>
      </c>
      <c r="D67">
        <f t="shared" si="110"/>
        <v>210</v>
      </c>
      <c r="E67" s="19">
        <f>ALL!E65/E$62</f>
        <v>1019.336239559169</v>
      </c>
      <c r="F67" s="19">
        <f>ALL!F65/F$62</f>
        <v>774.56940243986526</v>
      </c>
      <c r="G67" s="19">
        <f>ALL!G65/G$62</f>
        <v>1484.2173906642429</v>
      </c>
      <c r="H67" s="19">
        <f>ALL!H65/H$62</f>
        <v>735.25918557224702</v>
      </c>
      <c r="I67" s="19">
        <f>ALL!I65/I$62</f>
        <v>843.25962007207727</v>
      </c>
      <c r="J67" s="19">
        <f>ALL!J65/J$62</f>
        <v>781.69605869772977</v>
      </c>
      <c r="K67" s="19">
        <f>ALL!K65/K$62</f>
        <v>955.53838735434908</v>
      </c>
      <c r="L67" s="19">
        <f>ALL!L65/L$62</f>
        <v>892.07447760533864</v>
      </c>
      <c r="M67" s="19">
        <f>ALL!M65/M$62</f>
        <v>759.07463374761585</v>
      </c>
      <c r="N67" s="19">
        <f>ALL!N65/N$62</f>
        <v>631.49153930896352</v>
      </c>
      <c r="O67" s="19">
        <f>ALL!O65/O$62</f>
        <v>786.12056799669608</v>
      </c>
      <c r="P67" s="19">
        <f>ALL!P65/P$62</f>
        <v>849.43838652735428</v>
      </c>
      <c r="Q67" s="19">
        <f>ALL!Q65/Q$62</f>
        <v>1063.5529411245464</v>
      </c>
      <c r="R67" s="19">
        <f>ALL!R65/R$62</f>
        <v>1328.8855535980497</v>
      </c>
      <c r="S67" s="19">
        <f>ALL!S65/S$62</f>
        <v>1126.1898014976825</v>
      </c>
      <c r="T67" s="19">
        <f>ALL!T65/T$62</f>
        <v>1203.84582284926</v>
      </c>
      <c r="U67" s="19">
        <f>ALL!U65/U$62</f>
        <v>1161.0164059387766</v>
      </c>
      <c r="V67" s="19">
        <f>ALL!V65/V$62</f>
        <v>1309.5318125111392</v>
      </c>
      <c r="W67" s="19">
        <f>ALL!W65/W$62</f>
        <v>849.64299570333424</v>
      </c>
      <c r="X67" s="19">
        <f>ALL!X65/X$62</f>
        <v>762.10955299615568</v>
      </c>
      <c r="Y67" s="19">
        <f>ALL!Y65/Y$62</f>
        <v>835.31867216129092</v>
      </c>
      <c r="Z67" s="19">
        <f>ALL!Z65/Z$62</f>
        <v>768.70676100297078</v>
      </c>
      <c r="AA67" s="19">
        <f>ALL!AA65/AA$62</f>
        <v>924.89205916511287</v>
      </c>
      <c r="AB67" s="19">
        <f>ALL!AB65/AB$62</f>
        <v>1137.5096508461158</v>
      </c>
      <c r="AC67" s="19">
        <f>ALL!AC65/AC$62</f>
        <v>868.21206608308489</v>
      </c>
      <c r="AD67" s="19">
        <f>ALL!AD65/AD$62</f>
        <v>987.82891813878712</v>
      </c>
      <c r="AE67" s="19">
        <f>ALL!AE65/AE$62</f>
        <v>1140.0023576194358</v>
      </c>
      <c r="AF67" s="19">
        <f>ALL!AF65/AF$62</f>
        <v>1410.3329672489178</v>
      </c>
      <c r="AG67" s="19">
        <f>ALL!AG65/AG$62</f>
        <v>1090.7632205793409</v>
      </c>
      <c r="AH67" s="19">
        <f>ALL!AH65/AH$62</f>
        <v>1146.1120308029292</v>
      </c>
      <c r="AI67" s="19">
        <f>ALL!AI65/AI$62</f>
        <v>960.54012563955666</v>
      </c>
      <c r="AJ67" s="19">
        <f>ALL!AJ65/AJ$62</f>
        <v>850.38664172248934</v>
      </c>
      <c r="AK67" s="19">
        <f>ALL!AK65/AK$62</f>
        <v>1820.8626400449784</v>
      </c>
      <c r="AL67" s="19">
        <f>ALL!AL65/AL$62</f>
        <v>6845.730608117864</v>
      </c>
      <c r="AM67" s="19">
        <f>ALL!AM65/AM$62</f>
        <v>1995.1224099840704</v>
      </c>
      <c r="AN67" s="19">
        <f>ALL!AN65/AN$62</f>
        <v>1746.170479579732</v>
      </c>
      <c r="AO67" s="19">
        <f>ALL!AO65/AO$62</f>
        <v>504.36317520279272</v>
      </c>
      <c r="AP67" s="19">
        <f>ALL!AP65/AP$62</f>
        <v>1309.7664470497045</v>
      </c>
      <c r="AQ67" s="19">
        <f>ALL!AQ65/AQ$62</f>
        <v>445.95046387235203</v>
      </c>
      <c r="AR67" s="19">
        <f>ALL!AR65/AR$62</f>
        <v>634.45752588221262</v>
      </c>
      <c r="AS67" s="19">
        <f>ALL!AS65/AS$62</f>
        <v>1277.0931105460706</v>
      </c>
      <c r="AT67" s="19">
        <f>ALL!AT65/AT$62</f>
        <v>440.03949329359165</v>
      </c>
      <c r="AU67" s="19">
        <f>ALL!AU65/AU$62</f>
        <v>375.74124212366024</v>
      </c>
      <c r="AV67" s="19">
        <f>ALL!AV65/AV$62</f>
        <v>2287.479600090433</v>
      </c>
      <c r="AW67" s="19">
        <f>ALL!AW65/AW$62</f>
        <v>753.35852238805955</v>
      </c>
      <c r="AX67" s="19">
        <f>ALL!AX65/AX$62</f>
        <v>736.13590632964758</v>
      </c>
      <c r="AY67" s="19">
        <f>ALL!AY65/AY$62</f>
        <v>2199.0798360429872</v>
      </c>
      <c r="AZ67" s="19">
        <f>ALL!AZ65/AZ$62</f>
        <v>365.21542578794356</v>
      </c>
      <c r="BA67" s="91">
        <f>ALL!BA65/BA$62</f>
        <v>1098.8308601444517</v>
      </c>
      <c r="BB67" s="91">
        <f>ALL!BB65/BB$62</f>
        <v>32.260370283571596</v>
      </c>
      <c r="BC67" s="91">
        <f>ALL!BC65/BC$62</f>
        <v>573.29771642368723</v>
      </c>
      <c r="BD67" s="19">
        <f>ALL!BD65/BD$62</f>
        <v>988.60001638994925</v>
      </c>
      <c r="BE67" s="19">
        <f>ALL!BE65/BE$62</f>
        <v>1099.0332939006128</v>
      </c>
      <c r="BF67" s="19">
        <f>ALL!BF65/BF$62</f>
        <v>1094.7357927270348</v>
      </c>
      <c r="BG67" s="19">
        <f>ALL!BG65/BG$62</f>
        <v>1112.5566709539507</v>
      </c>
      <c r="BH67" s="19">
        <f t="shared" si="111"/>
        <v>61173.337853933976</v>
      </c>
      <c r="BJ67" s="208">
        <f t="array" ref="BJ67">ROUND(MIN(IF($E$4:$BG$4=BJ$4,$E67:$BG67)),1)</f>
        <v>32.299999999999997</v>
      </c>
      <c r="BK67" s="208">
        <f t="array" ref="BK67">ROUND(MAX(IF($E$4:$BG$4=BK$4,$E67:$BG67)),1)</f>
        <v>2287.5</v>
      </c>
      <c r="BL67" s="276">
        <f t="array" ref="BL67">ROUND(SUM(IF($E$4:$BG$4=BL$4,ALL!$E65:$BG65)),1)/BL$3</f>
        <v>887.86665609863564</v>
      </c>
      <c r="BM67" s="208">
        <f t="array" ref="BM67">ROUND(MIN(IF($E$4:$BG$4=BM$4,$E67:$BG67)),1)</f>
        <v>988.6</v>
      </c>
      <c r="BN67" s="208">
        <f t="array" ref="BN67">ROUND(MAX(IF($E$4:$BG$4=BN$4,$E67:$BG67)),1)</f>
        <v>1112.5999999999999</v>
      </c>
      <c r="BO67" s="276">
        <f t="array" ref="BO67">ROUND(SUM(IF($E$4:$BG$4=BO$4,ALL!$E65:$BG65)),1)/BO$3</f>
        <v>1060.7037193314675</v>
      </c>
      <c r="BP67" s="208">
        <f t="array" ref="BP67">ROUND(MIN(IF($E$4:$BG$4=BP$4,$E67:$BG67)),1)</f>
        <v>1820.9</v>
      </c>
      <c r="BQ67" s="208">
        <f t="array" ref="BQ67">ROUND(MAX(IF($E$4:$BG$4=BQ$4,$E67:$BG67)),1)</f>
        <v>6845.7</v>
      </c>
      <c r="BR67" s="276">
        <f t="array" ref="BR67">ROUND(SUM(IF($E$4:$BG$4=BR$4,ALL!$E65:$BG65)),1)/BR$3</f>
        <v>2113.5817935240129</v>
      </c>
      <c r="BS67" s="208">
        <f t="array" ref="BS67">ROUND(MIN(IF($E$4:$BG$4=BS$4,$E67:$BG67)),1)</f>
        <v>631.5</v>
      </c>
      <c r="BT67" s="208">
        <f t="array" ref="BT67">ROUND(MAX(IF($E$4:$BG$4=BT$4,$E67:$BG67)),1)</f>
        <v>1410.3</v>
      </c>
      <c r="BU67" s="276">
        <f t="array" ref="BU67">ROUND(SUM(IF($E$4:$BG$4=BU$4,ALL!$E65:$BG65)),1)/BU$3</f>
        <v>956.15708679300963</v>
      </c>
      <c r="BV67" s="208">
        <f t="array" ref="BV67">ROUND(MIN(IF($E$4:$BG$4=BV$4,$E67:$BG67)),1)</f>
        <v>768.7</v>
      </c>
      <c r="BW67" s="208">
        <f t="array" ref="BW67">ROUND(MAX(IF($E$4:$BG$4=BW$4,$E67:$BG67)),1)</f>
        <v>1484.2</v>
      </c>
      <c r="BX67" s="276">
        <f t="array" ref="BX67">ROUND(SUM(IF($E$4:$BG$4=BX$4,ALL!$E65:$BG65)),1)/BX$3</f>
        <v>1036.6764295409148</v>
      </c>
      <c r="BY67" s="208">
        <f t="array" ref="BY67">ROUND(MIN(IF($E$4:$BG$4=BY$4,$E67:$BG67)),1)</f>
        <v>762.1</v>
      </c>
      <c r="BZ67" s="208">
        <f t="array" ref="BZ67">ROUND(MAX(IF($E$4:$BG$4=BZ$4,$E67:$BG67)),1)</f>
        <v>1161</v>
      </c>
      <c r="CA67" s="276">
        <f t="array" ref="CA67">ROUND(SUM(IF($E$4:$BG$4=CA$4,ALL!$E65:$BG65)),1)/CA$3</f>
        <v>936.3016063513636</v>
      </c>
      <c r="CB67" s="233">
        <f t="shared" si="112"/>
        <v>32.299999999999997</v>
      </c>
      <c r="CC67" s="233">
        <f t="shared" si="113"/>
        <v>6845.7</v>
      </c>
      <c r="CD67" s="274">
        <f>ALL!BH65/$BH$47</f>
        <v>992.62989529804327</v>
      </c>
    </row>
    <row r="68" spans="1:82">
      <c r="A68" s="100">
        <f t="shared" si="114"/>
        <v>220</v>
      </c>
      <c r="B68" s="248" t="s">
        <v>77</v>
      </c>
      <c r="D68">
        <f t="shared" si="110"/>
        <v>220</v>
      </c>
      <c r="E68" s="19">
        <f>ALL!E66/E$62</f>
        <v>428.69240838951816</v>
      </c>
      <c r="F68" s="19">
        <f>ALL!F66/F$62</f>
        <v>275.26457922668692</v>
      </c>
      <c r="G68" s="19">
        <f>ALL!G66/G$62</f>
        <v>928.39234470738188</v>
      </c>
      <c r="H68" s="19">
        <f>ALL!H66/H$62</f>
        <v>173.00840780732167</v>
      </c>
      <c r="I68" s="19">
        <f>ALL!I66/I$62</f>
        <v>133.40208456910437</v>
      </c>
      <c r="J68" s="19">
        <f>ALL!J66/J$62</f>
        <v>221.17662386147498</v>
      </c>
      <c r="K68" s="19">
        <f>ALL!K66/K$62</f>
        <v>216.44590981462787</v>
      </c>
      <c r="L68" s="19">
        <f>ALL!L66/L$62</f>
        <v>277.63301905790195</v>
      </c>
      <c r="M68" s="19">
        <f>ALL!M66/M$62</f>
        <v>238.7324083583091</v>
      </c>
      <c r="N68" s="19">
        <f>ALL!N66/N$62</f>
        <v>212.54874111166748</v>
      </c>
      <c r="O68" s="19">
        <f>ALL!O66/O$62</f>
        <v>339.17669446802665</v>
      </c>
      <c r="P68" s="19">
        <f>ALL!P66/P$62</f>
        <v>264.1957795156838</v>
      </c>
      <c r="Q68" s="19">
        <f>ALL!Q66/Q$62</f>
        <v>198.41679808855272</v>
      </c>
      <c r="R68" s="19">
        <f>ALL!R66/R$62</f>
        <v>390.49468085106389</v>
      </c>
      <c r="S68" s="19">
        <f>ALL!S66/S$62</f>
        <v>77.376928915998633</v>
      </c>
      <c r="T68" s="19">
        <f>ALL!T66/T$62</f>
        <v>461.25144843020161</v>
      </c>
      <c r="U68" s="19">
        <f>ALL!U66/U$62</f>
        <v>312.50385467038893</v>
      </c>
      <c r="V68" s="19">
        <f>ALL!V66/V$62</f>
        <v>280.33166993405808</v>
      </c>
      <c r="W68" s="19">
        <f>ALL!W66/W$62</f>
        <v>368.46949190972668</v>
      </c>
      <c r="X68" s="19">
        <f>ALL!X66/X$62</f>
        <v>187.06791362979374</v>
      </c>
      <c r="Y68" s="19">
        <f>ALL!Y66/Y$62</f>
        <v>330.27049334254878</v>
      </c>
      <c r="Z68" s="19">
        <f>ALL!Z66/Z$62</f>
        <v>342.10890203163547</v>
      </c>
      <c r="AA68" s="19">
        <f>ALL!AA66/AA$62</f>
        <v>301.11750513936084</v>
      </c>
      <c r="AB68" s="19">
        <f>ALL!AB66/AB$62</f>
        <v>566.10809387495669</v>
      </c>
      <c r="AC68" s="19">
        <f>ALL!AC66/AC$62</f>
        <v>363.5577899326434</v>
      </c>
      <c r="AD68" s="19">
        <f>ALL!AD66/AD$62</f>
        <v>213.21590799171764</v>
      </c>
      <c r="AE68" s="19">
        <f>ALL!AE66/AE$62</f>
        <v>229.37488703073581</v>
      </c>
      <c r="AF68" s="19">
        <f>ALL!AF66/AF$62</f>
        <v>166.72905673882391</v>
      </c>
      <c r="AG68" s="19">
        <f>ALL!AG66/AG$62</f>
        <v>420.64182502407641</v>
      </c>
      <c r="AH68" s="19">
        <f>ALL!AH66/AH$62</f>
        <v>301.04496426149495</v>
      </c>
      <c r="AI68" s="19">
        <f>ALL!AI66/AI$62</f>
        <v>542.45455542166314</v>
      </c>
      <c r="AJ68" s="19">
        <f>ALL!AJ66/AJ$62</f>
        <v>360.61522751376964</v>
      </c>
      <c r="AK68" s="19">
        <f>ALL!AK66/AK$62</f>
        <v>355.72280624768581</v>
      </c>
      <c r="AL68" s="19">
        <f>ALL!AL66/AL$62</f>
        <v>255.94178824209169</v>
      </c>
      <c r="AM68" s="19">
        <f>ALL!AM66/AM$62</f>
        <v>684.41795680651364</v>
      </c>
      <c r="AN68" s="19">
        <f>ALL!AN66/AN$62</f>
        <v>665.24460260972705</v>
      </c>
      <c r="AO68" s="19">
        <f>ALL!AO66/AO$62</f>
        <v>78.586299475521528</v>
      </c>
      <c r="AP68" s="19">
        <f>ALL!AP66/AP$62</f>
        <v>603.46484513774521</v>
      </c>
      <c r="AQ68" s="19">
        <f>ALL!AQ66/AQ$62</f>
        <v>795.13219153244086</v>
      </c>
      <c r="AR68" s="19">
        <f>ALL!AR66/AR$62</f>
        <v>690.5346898398459</v>
      </c>
      <c r="AS68" s="19">
        <f>ALL!AS66/AS$62</f>
        <v>218.28786778060302</v>
      </c>
      <c r="AT68" s="19">
        <f>ALL!AT66/AT$62</f>
        <v>162.73540735221067</v>
      </c>
      <c r="AU68" s="19">
        <f>ALL!AU66/AU$62</f>
        <v>282.86307817314923</v>
      </c>
      <c r="AV68" s="19">
        <f>ALL!AV66/AV$62</f>
        <v>365.71176367153174</v>
      </c>
      <c r="AW68" s="19">
        <f>ALL!AW66/AW$62</f>
        <v>388.45867164179117</v>
      </c>
      <c r="AX68" s="19">
        <f>ALL!AX66/AX$62</f>
        <v>1058.0390357012816</v>
      </c>
      <c r="AY68" s="19">
        <f>ALL!AY66/AY$62</f>
        <v>1120.1377051529348</v>
      </c>
      <c r="AZ68" s="19">
        <f>ALL!AZ66/AZ$62</f>
        <v>588.83320818652658</v>
      </c>
      <c r="BA68" s="91">
        <f>ALL!BA66/BA$62</f>
        <v>925.69655754619669</v>
      </c>
      <c r="BB68" s="91">
        <f>ALL!BB66/BB$62</f>
        <v>305.93830560112491</v>
      </c>
      <c r="BC68" s="91">
        <f>ALL!BC66/BC$62</f>
        <v>106.86355308992388</v>
      </c>
      <c r="BD68" s="19">
        <f>ALL!BD66/BD$62</f>
        <v>306.77272876272281</v>
      </c>
      <c r="BE68" s="19">
        <f>ALL!BE66/BE$62</f>
        <v>302.06282740877413</v>
      </c>
      <c r="BF68" s="19">
        <f>ALL!BF66/BF$62</f>
        <v>423.47648378305411</v>
      </c>
      <c r="BG68" s="19">
        <f>ALL!BG66/BG$62</f>
        <v>185.92733687185242</v>
      </c>
      <c r="BH68" s="19">
        <f t="shared" si="111"/>
        <v>20992.670706236171</v>
      </c>
      <c r="BJ68" s="208">
        <f t="array" ref="BJ68">ROUND(MIN(IF($E$4:$BG$4=BJ$4,$E68:$BG68)),1)</f>
        <v>78.599999999999994</v>
      </c>
      <c r="BK68" s="208">
        <f t="array" ref="BK68">ROUND(MAX(IF($E$4:$BG$4=BK$4,$E68:$BG68)),1)</f>
        <v>1120.0999999999999</v>
      </c>
      <c r="BL68" s="276">
        <f t="array" ref="BL68">ROUND(SUM(IF($E$4:$BG$4=BL$4,ALL!$E66:$BG66)),1)/BL$3</f>
        <v>550.47999699381307</v>
      </c>
      <c r="BM68" s="208">
        <f t="array" ref="BM68">ROUND(MIN(IF($E$4:$BG$4=BM$4,$E68:$BG68)),1)</f>
        <v>185.9</v>
      </c>
      <c r="BN68" s="208">
        <f t="array" ref="BN68">ROUND(MAX(IF($E$4:$BG$4=BN$4,$E68:$BG68)),1)</f>
        <v>423.5</v>
      </c>
      <c r="BO68" s="276">
        <f t="array" ref="BO68">ROUND(SUM(IF($E$4:$BG$4=BO$4,ALL!$E66:$BG66)),1)/BO$3</f>
        <v>331.79751564301012</v>
      </c>
      <c r="BP68" s="208">
        <f t="array" ref="BP68">ROUND(MIN(IF($E$4:$BG$4=BP$4,$E68:$BG68)),1)</f>
        <v>255.9</v>
      </c>
      <c r="BQ68" s="208">
        <f t="array" ref="BQ68">ROUND(MAX(IF($E$4:$BG$4=BQ$4,$E68:$BG68)),1)</f>
        <v>684.4</v>
      </c>
      <c r="BR68" s="276">
        <f t="array" ref="BR68">ROUND(SUM(IF($E$4:$BG$4=BR$4,ALL!$E66:$BG66)),1)/BR$3</f>
        <v>504.25058514512</v>
      </c>
      <c r="BS68" s="208">
        <f t="array" ref="BS68">ROUND(MIN(IF($E$4:$BG$4=BS$4,$E68:$BG68)),1)</f>
        <v>77.400000000000006</v>
      </c>
      <c r="BT68" s="208">
        <f t="array" ref="BT68">ROUND(MAX(IF($E$4:$BG$4=BT$4,$E68:$BG68)),1)</f>
        <v>461.3</v>
      </c>
      <c r="BU68" s="276">
        <f t="array" ref="BU68">ROUND(SUM(IF($E$4:$BG$4=BU$4,ALL!$E66:$BG66)),1)/BU$3</f>
        <v>264.10965713019817</v>
      </c>
      <c r="BV68" s="208">
        <f t="array" ref="BV68">ROUND(MIN(IF($E$4:$BG$4=BV$4,$E68:$BG68)),1)</f>
        <v>342.1</v>
      </c>
      <c r="BW68" s="208">
        <f t="array" ref="BW68">ROUND(MAX(IF($E$4:$BG$4=BW$4,$E68:$BG68)),1)</f>
        <v>928.4</v>
      </c>
      <c r="BX68" s="276">
        <f t="array" ref="BX68">ROUND(SUM(IF($E$4:$BG$4=BX$4,ALL!$E66:$BG66)),1)/BX$3</f>
        <v>510.83536900813976</v>
      </c>
      <c r="BY68" s="208">
        <f t="array" ref="BY68">ROUND(MIN(IF($E$4:$BG$4=BY$4,$E68:$BG68)),1)</f>
        <v>133.4</v>
      </c>
      <c r="BZ68" s="208">
        <f t="array" ref="BZ68">ROUND(MAX(IF($E$4:$BG$4=BZ$4,$E68:$BG68)),1)</f>
        <v>542.5</v>
      </c>
      <c r="CA68" s="276">
        <f t="array" ref="CA68">ROUND(SUM(IF($E$4:$BG$4=CA$4,ALL!$E66:$BG66)),1)/CA$3</f>
        <v>292.32115452707023</v>
      </c>
      <c r="CB68" s="233">
        <f t="shared" si="112"/>
        <v>77.400000000000006</v>
      </c>
      <c r="CC68" s="233">
        <f t="shared" si="113"/>
        <v>1120.0999999999999</v>
      </c>
      <c r="CD68" s="274">
        <f>ALL!BH66/$BH$47</f>
        <v>359.3711461775622</v>
      </c>
    </row>
    <row r="69" spans="1:82">
      <c r="A69" s="100">
        <f t="shared" si="114"/>
        <v>230</v>
      </c>
      <c r="B69" s="248" t="s">
        <v>78</v>
      </c>
      <c r="D69">
        <f t="shared" si="110"/>
        <v>230</v>
      </c>
      <c r="E69" s="19">
        <f>ALL!E67/E$62</f>
        <v>666.36108955702321</v>
      </c>
      <c r="F69" s="19">
        <f>ALL!F67/F$62</f>
        <v>881.85500585843215</v>
      </c>
      <c r="G69" s="19">
        <f>ALL!G67/G$62</f>
        <v>2020.3544575569474</v>
      </c>
      <c r="H69" s="19">
        <f>ALL!H67/H$62</f>
        <v>579.03364028183739</v>
      </c>
      <c r="I69" s="19">
        <f>ALL!I67/I$62</f>
        <v>1067.2661030720217</v>
      </c>
      <c r="J69" s="19">
        <f>ALL!J67/J$62</f>
        <v>726.61432848775587</v>
      </c>
      <c r="K69" s="19">
        <f>ALL!K67/K$62</f>
        <v>858.80217263455847</v>
      </c>
      <c r="L69" s="19">
        <f>ALL!L67/L$62</f>
        <v>1034.2171134498053</v>
      </c>
      <c r="M69" s="19">
        <f>ALL!M67/M$62</f>
        <v>352.70259258483014</v>
      </c>
      <c r="N69" s="19">
        <f>ALL!N67/N$62</f>
        <v>961.75243865798677</v>
      </c>
      <c r="O69" s="19">
        <f>ALL!O67/O$62</f>
        <v>1181.4717169538585</v>
      </c>
      <c r="P69" s="19">
        <f>ALL!P67/P$62</f>
        <v>1313.899901171658</v>
      </c>
      <c r="Q69" s="19">
        <f>ALL!Q67/Q$62</f>
        <v>642.05671945780091</v>
      </c>
      <c r="R69" s="19">
        <f>ALL!R67/R$62</f>
        <v>1539.2947215069805</v>
      </c>
      <c r="S69" s="19">
        <f>ALL!S67/S$62</f>
        <v>618.95024931947648</v>
      </c>
      <c r="T69" s="19">
        <f>ALL!T67/T$62</f>
        <v>1431.5087213673801</v>
      </c>
      <c r="U69" s="19">
        <f>ALL!U67/U$62</f>
        <v>718.66903879821655</v>
      </c>
      <c r="V69" s="19">
        <f>ALL!V67/V$62</f>
        <v>2222.3274817323118</v>
      </c>
      <c r="W69" s="19">
        <f>ALL!W67/W$62</f>
        <v>934.07876962410046</v>
      </c>
      <c r="X69" s="19">
        <f>ALL!X67/X$62</f>
        <v>280.18389910772299</v>
      </c>
      <c r="Y69" s="19">
        <f>ALL!Y67/Y$62</f>
        <v>758.55334111448747</v>
      </c>
      <c r="Z69" s="19">
        <f>ALL!Z67/Z$62</f>
        <v>1149.6127050900659</v>
      </c>
      <c r="AA69" s="19">
        <f>ALL!AA67/AA$62</f>
        <v>164.63369597505221</v>
      </c>
      <c r="AB69" s="19">
        <f>ALL!AB67/AB$62</f>
        <v>1080.4188856958492</v>
      </c>
      <c r="AC69" s="19">
        <f>ALL!AC67/AC$62</f>
        <v>525.81483034281484</v>
      </c>
      <c r="AD69" s="19">
        <f>ALL!AD67/AD$62</f>
        <v>877.21286328005317</v>
      </c>
      <c r="AE69" s="19">
        <f>ALL!AE67/AE$62</f>
        <v>1213.0152646034892</v>
      </c>
      <c r="AF69" s="19">
        <f>ALL!AF67/AF$62</f>
        <v>897.98471136901401</v>
      </c>
      <c r="AG69" s="19">
        <f>ALL!AG67/AG$62</f>
        <v>1637.4523023516044</v>
      </c>
      <c r="AH69" s="19">
        <f>ALL!AH67/AH$62</f>
        <v>2208.4629858242715</v>
      </c>
      <c r="AI69" s="19">
        <f>ALL!AI67/AI$62</f>
        <v>1038.5278876355651</v>
      </c>
      <c r="AJ69" s="19">
        <f>ALL!AJ67/AJ$62</f>
        <v>1230.6907553433498</v>
      </c>
      <c r="AK69" s="19">
        <f>ALL!AK67/AK$62</f>
        <v>1508.1396253582502</v>
      </c>
      <c r="AL69" s="19">
        <f>ALL!AL67/AL$62</f>
        <v>19085.489672107433</v>
      </c>
      <c r="AM69" s="19">
        <f>ALL!AM67/AM$62</f>
        <v>1092.6366185165509</v>
      </c>
      <c r="AN69" s="19">
        <f>ALL!AN67/AN$62</f>
        <v>2141.2738518895103</v>
      </c>
      <c r="AO69" s="19">
        <f>ALL!AO67/AO$62</f>
        <v>809.93500851645126</v>
      </c>
      <c r="AP69" s="19">
        <f>ALL!AP67/AP$62</f>
        <v>630.23773536156057</v>
      </c>
      <c r="AQ69" s="19">
        <f>ALL!AQ67/AQ$62</f>
        <v>624.61693511831015</v>
      </c>
      <c r="AR69" s="19">
        <f>ALL!AR67/AR$62</f>
        <v>783.52273711858913</v>
      </c>
      <c r="AS69" s="19">
        <f>ALL!AS67/AS$62</f>
        <v>1859.0494006538308</v>
      </c>
      <c r="AT69" s="19">
        <f>ALL!AT67/AT$62</f>
        <v>1149.869908097367</v>
      </c>
      <c r="AU69" s="19">
        <f>ALL!AU67/AU$62</f>
        <v>334.47357689300446</v>
      </c>
      <c r="AV69" s="19">
        <f>ALL!AV67/AV$62</f>
        <v>171.08500590318778</v>
      </c>
      <c r="AW69" s="19">
        <f>ALL!AW67/AW$62</f>
        <v>560.87579104477618</v>
      </c>
      <c r="AX69" s="19">
        <f>ALL!AX67/AX$62</f>
        <v>936.25341586340346</v>
      </c>
      <c r="AY69" s="19">
        <f>ALL!AY67/AY$62</f>
        <v>941.35674014880124</v>
      </c>
      <c r="AZ69" s="19">
        <f>ALL!AZ67/AZ$62</f>
        <v>386.31253971004452</v>
      </c>
      <c r="BA69" s="91">
        <f>ALL!BA67/BA$62</f>
        <v>241.52223055998499</v>
      </c>
      <c r="BB69" s="91">
        <f>ALL!BB67/BB$62</f>
        <v>2868.8707311928747</v>
      </c>
      <c r="BC69" s="91">
        <f>ALL!BC67/BC$62</f>
        <v>24.389833569861953</v>
      </c>
      <c r="BD69" s="19">
        <f>ALL!BD67/BD$62</f>
        <v>951.20448461803289</v>
      </c>
      <c r="BE69" s="19">
        <f>ALL!BE67/BE$62</f>
        <v>1171.6830873338251</v>
      </c>
      <c r="BF69" s="19">
        <f>ALL!BF67/BF$62</f>
        <v>1057.0029328598687</v>
      </c>
      <c r="BG69" s="19">
        <f>ALL!BG67/BG$62</f>
        <v>229.99474566138895</v>
      </c>
      <c r="BH69" s="19">
        <f t="shared" si="111"/>
        <v>72373.576997903219</v>
      </c>
      <c r="BJ69" s="208">
        <f t="array" ref="BJ69">ROUND(MIN(IF($E$4:$BG$4=BJ$4,$E69:$BG69)),1)</f>
        <v>24.4</v>
      </c>
      <c r="BK69" s="208">
        <f t="array" ref="BK69">ROUND(MAX(IF($E$4:$BG$4=BK$4,$E69:$BG69)),1)</f>
        <v>2868.9</v>
      </c>
      <c r="BL69" s="276">
        <f t="array" ref="BL69">ROUND(SUM(IF($E$4:$BG$4=BL$4,ALL!$E67:$BG67)),1)/BL$3</f>
        <v>768.33088366880486</v>
      </c>
      <c r="BM69" s="208">
        <f t="array" ref="BM69">ROUND(MIN(IF($E$4:$BG$4=BM$4,$E69:$BG69)),1)</f>
        <v>230</v>
      </c>
      <c r="BN69" s="208">
        <f t="array" ref="BN69">ROUND(MAX(IF($E$4:$BG$4=BN$4,$E69:$BG69)),1)</f>
        <v>1171.7</v>
      </c>
      <c r="BO69" s="276">
        <f t="array" ref="BO69">ROUND(SUM(IF($E$4:$BG$4=BO$4,ALL!$E67:$BG67)),1)/BO$3</f>
        <v>935.50419891322258</v>
      </c>
      <c r="BP69" s="208">
        <f t="array" ref="BP69">ROUND(MIN(IF($E$4:$BG$4=BP$4,$E69:$BG69)),1)</f>
        <v>1092.5999999999999</v>
      </c>
      <c r="BQ69" s="208">
        <f t="array" ref="BQ69">ROUND(MAX(IF($E$4:$BG$4=BQ$4,$E69:$BG69)),1)</f>
        <v>19085.5</v>
      </c>
      <c r="BR69" s="276">
        <f t="array" ref="BR69">ROUND(SUM(IF($E$4:$BG$4=BR$4,ALL!$E67:$BG67)),1)/BR$3</f>
        <v>2055.7771281232699</v>
      </c>
      <c r="BS69" s="208">
        <f t="array" ref="BS69">ROUND(MIN(IF($E$4:$BG$4=BS$4,$E69:$BG69)),1)</f>
        <v>164.6</v>
      </c>
      <c r="BT69" s="208">
        <f t="array" ref="BT69">ROUND(MAX(IF($E$4:$BG$4=BT$4,$E69:$BG69)),1)</f>
        <v>2222.3000000000002</v>
      </c>
      <c r="BU69" s="276">
        <f t="array" ref="BU69">ROUND(SUM(IF($E$4:$BG$4=BU$4,ALL!$E67:$BG67)),1)/BU$3</f>
        <v>873.25811603945499</v>
      </c>
      <c r="BV69" s="208">
        <f t="array" ref="BV69">ROUND(MIN(IF($E$4:$BG$4=BV$4,$E69:$BG69)),1)</f>
        <v>1080.4000000000001</v>
      </c>
      <c r="BW69" s="208">
        <f t="array" ref="BW69">ROUND(MAX(IF($E$4:$BG$4=BW$4,$E69:$BG69)),1)</f>
        <v>2020.4</v>
      </c>
      <c r="BX69" s="276">
        <f t="array" ref="BX69">ROUND(SUM(IF($E$4:$BG$4=BX$4,ALL!$E67:$BG67)),1)/BX$3</f>
        <v>1181.6481267521062</v>
      </c>
      <c r="BY69" s="208">
        <f t="array" ref="BY69">ROUND(MIN(IF($E$4:$BG$4=BY$4,$E69:$BG69)),1)</f>
        <v>280.2</v>
      </c>
      <c r="BZ69" s="208">
        <f t="array" ref="BZ69">ROUND(MAX(IF($E$4:$BG$4=BZ$4,$E69:$BG69)),1)</f>
        <v>1637.5</v>
      </c>
      <c r="CA69" s="276">
        <f t="array" ref="CA69">ROUND(SUM(IF($E$4:$BG$4=CA$4,ALL!$E67:$BG67)),1)/CA$3</f>
        <v>1137.4370499996278</v>
      </c>
      <c r="CB69" s="233">
        <f t="shared" si="112"/>
        <v>24.4</v>
      </c>
      <c r="CC69" s="233">
        <f t="shared" si="113"/>
        <v>19085.5</v>
      </c>
      <c r="CD69" s="274">
        <f>ALL!BH67/$BH$47</f>
        <v>1045.3794598470538</v>
      </c>
    </row>
    <row r="70" spans="1:82">
      <c r="A70" s="100">
        <f t="shared" si="114"/>
        <v>240</v>
      </c>
      <c r="B70" s="248" t="s">
        <v>79</v>
      </c>
      <c r="D70">
        <f t="shared" si="110"/>
        <v>240</v>
      </c>
      <c r="E70" s="19">
        <f>ALL!E68/E$62</f>
        <v>10.508521535436351</v>
      </c>
      <c r="F70" s="19">
        <f>ALL!F68/F$62</f>
        <v>3.2043159418292095</v>
      </c>
      <c r="G70" s="19">
        <f>ALL!G68/G$62</f>
        <v>5.189222986846147</v>
      </c>
      <c r="H70" s="19">
        <f>ALL!H68/H$62</f>
        <v>13.1930375831703</v>
      </c>
      <c r="I70" s="19">
        <f>ALL!I68/I$62</f>
        <v>20.837928989068722</v>
      </c>
      <c r="J70" s="19">
        <f>ALL!J68/J$62</f>
        <v>1.0579058199616822</v>
      </c>
      <c r="K70" s="19">
        <f>ALL!K68/K$62</f>
        <v>38.454433962715207</v>
      </c>
      <c r="L70" s="19">
        <f>ALL!L68/L$62</f>
        <v>1.3090697922493528</v>
      </c>
      <c r="M70" s="19">
        <f>ALL!M68/M$62</f>
        <v>0</v>
      </c>
      <c r="N70" s="19">
        <f>ALL!N68/N$62</f>
        <v>4.7689634451677518</v>
      </c>
      <c r="O70" s="19">
        <f>ALL!O68/O$62</f>
        <v>19.230985246541081</v>
      </c>
      <c r="P70" s="19">
        <f>ALL!P68/P$62</f>
        <v>1.9760195600139385</v>
      </c>
      <c r="Q70" s="19">
        <f>ALL!Q68/Q$62</f>
        <v>31.801562803172725</v>
      </c>
      <c r="R70" s="19">
        <f>ALL!R68/R$62</f>
        <v>0.75985905949315635</v>
      </c>
      <c r="S70" s="19">
        <f>ALL!S68/S$62</f>
        <v>17.023443445022036</v>
      </c>
      <c r="T70" s="19">
        <f>ALL!T68/T$62</f>
        <v>81.958059760696699</v>
      </c>
      <c r="U70" s="19">
        <f>ALL!U68/U$62</f>
        <v>14.250367981676257</v>
      </c>
      <c r="V70" s="19">
        <f>ALL!V68/V$62</f>
        <v>0.65852789164141856</v>
      </c>
      <c r="W70" s="19">
        <f>ALL!W68/W$62</f>
        <v>53.233230406215775</v>
      </c>
      <c r="X70" s="19">
        <f>ALL!X68/X$62</f>
        <v>6.1825997768267618</v>
      </c>
      <c r="Y70" s="19">
        <f>ALL!Y68/Y$62</f>
        <v>1.1375966667101369</v>
      </c>
      <c r="Z70" s="19">
        <f>ALL!Z68/Z$62</f>
        <v>2.8366221529875673</v>
      </c>
      <c r="AA70" s="19">
        <f>ALL!AA68/AA$62</f>
        <v>5.1744298446449299</v>
      </c>
      <c r="AB70" s="19">
        <f>ALL!AB68/AB$62</f>
        <v>16.239806150688665</v>
      </c>
      <c r="AC70" s="19">
        <f>ALL!AC68/AC$62</f>
        <v>4.304743252249871</v>
      </c>
      <c r="AD70" s="19">
        <f>ALL!AD68/AD$62</f>
        <v>17.076666237023499</v>
      </c>
      <c r="AE70" s="19">
        <f>ALL!AE68/AE$62</f>
        <v>0.48186204782824016</v>
      </c>
      <c r="AF70" s="19">
        <f>ALL!AF68/AF$62</f>
        <v>1.9068290134413799</v>
      </c>
      <c r="AG70" s="19">
        <f>ALL!AG68/AG$62</f>
        <v>2.1777629721246488</v>
      </c>
      <c r="AH70" s="19">
        <f>ALL!AH68/AH$62</f>
        <v>1.1769513296319534</v>
      </c>
      <c r="AI70" s="19">
        <f>ALL!AI68/AI$62</f>
        <v>8.4136544122004704</v>
      </c>
      <c r="AJ70" s="19">
        <f>ALL!AJ68/AJ$62</f>
        <v>24.654410506519248</v>
      </c>
      <c r="AK70" s="19">
        <f>ALL!AK68/AK$62</f>
        <v>150.33875320543584</v>
      </c>
      <c r="AL70" s="19">
        <f>ALL!AL68/AL$62</f>
        <v>0</v>
      </c>
      <c r="AM70" s="19">
        <f>ALL!AM68/AM$62</f>
        <v>2.9651743671446273</v>
      </c>
      <c r="AN70" s="19">
        <f>ALL!AN68/AN$62</f>
        <v>27.452974072191154</v>
      </c>
      <c r="AO70" s="19">
        <f>ALL!AO68/AO$62</f>
        <v>1.4523365431640725</v>
      </c>
      <c r="AP70" s="19">
        <f>ALL!AP68/AP$62</f>
        <v>13.161014759551723</v>
      </c>
      <c r="AQ70" s="19">
        <f>ALL!AQ68/AQ$62</f>
        <v>0.58321598017587872</v>
      </c>
      <c r="AR70" s="19">
        <f>ALL!AR68/AR$62</f>
        <v>3.8866811072640757</v>
      </c>
      <c r="AS70" s="19">
        <f>ALL!AS68/AS$62</f>
        <v>3.3564596198086933</v>
      </c>
      <c r="AT70" s="19">
        <f>ALL!AT68/AT$62</f>
        <v>0.13431445603576753</v>
      </c>
      <c r="AU70" s="19">
        <f>ALL!AU68/AU$62</f>
        <v>0</v>
      </c>
      <c r="AV70" s="19">
        <f>ALL!AV68/AV$62</f>
        <v>0</v>
      </c>
      <c r="AW70" s="19">
        <f>ALL!AW68/AW$62</f>
        <v>18.268477611940302</v>
      </c>
      <c r="AX70" s="19">
        <f>ALL!AX68/AX$62</f>
        <v>9.7813464154993</v>
      </c>
      <c r="AY70" s="19">
        <f>ALL!AY68/AY$62</f>
        <v>24.805097823091764</v>
      </c>
      <c r="AZ70" s="19">
        <f>ALL!AZ68/AZ$62</f>
        <v>0.32744180673482354</v>
      </c>
      <c r="BA70" s="91">
        <f>ALL!BA68/BA$62</f>
        <v>0</v>
      </c>
      <c r="BB70" s="91">
        <f>ALL!BB68/BB$62</f>
        <v>29.381298336067491</v>
      </c>
      <c r="BC70" s="91">
        <f>ALL!BC68/BC$62</f>
        <v>4.4587795123209908</v>
      </c>
      <c r="BD70" s="19">
        <f>ALL!BD68/BD$62</f>
        <v>65.034366118696028</v>
      </c>
      <c r="BE70" s="19">
        <f>ALL!BE68/BE$62</f>
        <v>15.047667044448673</v>
      </c>
      <c r="BF70" s="19">
        <f>ALL!BF68/BF$62</f>
        <v>54.051987754177595</v>
      </c>
      <c r="BG70" s="19">
        <f>ALL!BG68/BG$62</f>
        <v>3.1120530053258939</v>
      </c>
      <c r="BH70" s="19">
        <f t="shared" si="111"/>
        <v>838.77883011286974</v>
      </c>
      <c r="BJ70" s="208">
        <f t="array" ref="BJ70">ROUND(MIN(IF($E$4:$BG$4=BJ$4,$E70:$BG70)),1)</f>
        <v>0</v>
      </c>
      <c r="BK70" s="208">
        <f t="array" ref="BK70">ROUND(MAX(IF($E$4:$BG$4=BK$4,$E70:$BG70)),1)</f>
        <v>29.4</v>
      </c>
      <c r="BL70" s="276">
        <f t="array" ref="BL70">ROUND(SUM(IF($E$4:$BG$4=BL$4,ALL!$E68:$BG68)),1)/BL$3</f>
        <v>7.5142788741451128</v>
      </c>
      <c r="BM70" s="208">
        <f t="array" ref="BM70">ROUND(MIN(IF($E$4:$BG$4=BM$4,$E70:$BG70)),1)</f>
        <v>3.1</v>
      </c>
      <c r="BN70" s="208">
        <f t="array" ref="BN70">ROUND(MAX(IF($E$4:$BG$4=BN$4,$E70:$BG70)),1)</f>
        <v>65</v>
      </c>
      <c r="BO70" s="276">
        <f t="array" ref="BO70">ROUND(SUM(IF($E$4:$BG$4=BO$4,ALL!$E68:$BG68)),1)/BO$3</f>
        <v>44.712796393874534</v>
      </c>
      <c r="BP70" s="208">
        <f t="array" ref="BP70">ROUND(MIN(IF($E$4:$BG$4=BP$4,$E70:$BG70)),1)</f>
        <v>0</v>
      </c>
      <c r="BQ70" s="208">
        <f t="array" ref="BQ70">ROUND(MAX(IF($E$4:$BG$4=BQ$4,$E70:$BG70)),1)</f>
        <v>150.30000000000001</v>
      </c>
      <c r="BR70" s="276">
        <f t="array" ref="BR70">ROUND(SUM(IF($E$4:$BG$4=BR$4,ALL!$E68:$BG68)),1)/BR$3</f>
        <v>75.524453022041683</v>
      </c>
      <c r="BS70" s="208">
        <f t="array" ref="BS70">ROUND(MIN(IF($E$4:$BG$4=BS$4,$E70:$BG70)),1)</f>
        <v>0</v>
      </c>
      <c r="BT70" s="208">
        <f t="array" ref="BT70">ROUND(MAX(IF($E$4:$BG$4=BT$4,$E70:$BG70)),1)</f>
        <v>82</v>
      </c>
      <c r="BU70" s="276">
        <f t="array" ref="BU70">ROUND(SUM(IF($E$4:$BG$4=BU$4,ALL!$E68:$BG68)),1)/BU$3</f>
        <v>16.576153567152332</v>
      </c>
      <c r="BV70" s="208">
        <f t="array" ref="BV70">ROUND(MIN(IF($E$4:$BG$4=BV$4,$E70:$BG70)),1)</f>
        <v>2.8</v>
      </c>
      <c r="BW70" s="208">
        <f t="array" ref="BW70">ROUND(MAX(IF($E$4:$BG$4=BW$4,$E70:$BG70)),1)</f>
        <v>24.7</v>
      </c>
      <c r="BX70" s="276">
        <f t="array" ref="BX70">ROUND(SUM(IF($E$4:$BG$4=BX$4,ALL!$E68:$BG68)),1)/BX$3</f>
        <v>13.623932672970479</v>
      </c>
      <c r="BY70" s="208">
        <f t="array" ref="BY70">ROUND(MIN(IF($E$4:$BG$4=BY$4,$E70:$BG70)),1)</f>
        <v>1.3</v>
      </c>
      <c r="BZ70" s="208">
        <f t="array" ref="BZ70">ROUND(MAX(IF($E$4:$BG$4=BZ$4,$E70:$BG70)),1)</f>
        <v>20.8</v>
      </c>
      <c r="CA70" s="276">
        <f t="array" ref="CA70">ROUND(SUM(IF($E$4:$BG$4=CA$4,ALL!$E68:$BG68)),1)/CA$3</f>
        <v>8.7728306366274538</v>
      </c>
      <c r="CB70" s="233">
        <f t="shared" si="112"/>
        <v>0</v>
      </c>
      <c r="CC70" s="233">
        <f t="shared" si="113"/>
        <v>150.30000000000001</v>
      </c>
      <c r="CD70" s="274">
        <f>ALL!BH68/$BH$47</f>
        <v>16.03950854466725</v>
      </c>
    </row>
    <row r="71" spans="1:82" ht="24">
      <c r="A71" s="100">
        <f t="shared" si="114"/>
        <v>310</v>
      </c>
      <c r="B71" s="248" t="s">
        <v>80</v>
      </c>
      <c r="D71">
        <f t="shared" si="110"/>
        <v>310</v>
      </c>
      <c r="E71" s="19">
        <f>ALL!E69/E$62</f>
        <v>521.77109003662645</v>
      </c>
      <c r="F71" s="19">
        <f>ALL!F69/F$62</f>
        <v>1143.4541663794892</v>
      </c>
      <c r="G71" s="19">
        <f>ALL!G69/G$62</f>
        <v>1003.4163235930816</v>
      </c>
      <c r="H71" s="19">
        <f>ALL!H69/H$62</f>
        <v>1051.7136537600766</v>
      </c>
      <c r="I71" s="19">
        <f>ALL!I69/I$62</f>
        <v>859.39770507982871</v>
      </c>
      <c r="J71" s="19">
        <f>ALL!J69/J$62</f>
        <v>874.94864495519539</v>
      </c>
      <c r="K71" s="19">
        <f>ALL!K69/K$62</f>
        <v>801.2804348137912</v>
      </c>
      <c r="L71" s="19">
        <f>ALL!L69/L$62</f>
        <v>828.74330532970839</v>
      </c>
      <c r="M71" s="19">
        <f>ALL!M69/M$62</f>
        <v>2400.5673799593405</v>
      </c>
      <c r="N71" s="19">
        <f>ALL!N69/N$62</f>
        <v>1476.4167851777663</v>
      </c>
      <c r="O71" s="19">
        <f>ALL!O69/O$62</f>
        <v>985.17702383957078</v>
      </c>
      <c r="P71" s="19">
        <f>ALL!P69/P$62</f>
        <v>1207.5850774917026</v>
      </c>
      <c r="Q71" s="19">
        <f>ALL!Q69/Q$62</f>
        <v>1025.5766958278336</v>
      </c>
      <c r="R71" s="19">
        <f>ALL!R69/R$62</f>
        <v>1296.330498712563</v>
      </c>
      <c r="S71" s="19">
        <f>ALL!S69/S$62</f>
        <v>879.19808876644231</v>
      </c>
      <c r="T71" s="19">
        <f>ALL!T69/T$62</f>
        <v>1032.766831451627</v>
      </c>
      <c r="U71" s="19">
        <f>ALL!U69/U$62</f>
        <v>1143.6026453802974</v>
      </c>
      <c r="V71" s="19">
        <f>ALL!V69/V$62</f>
        <v>1318.5447335590807</v>
      </c>
      <c r="W71" s="19">
        <f>ALL!W69/W$62</f>
        <v>886.73606880727277</v>
      </c>
      <c r="X71" s="19">
        <f>ALL!X69/X$62</f>
        <v>689.02656300733008</v>
      </c>
      <c r="Y71" s="19">
        <f>ALL!Y69/Y$62</f>
        <v>880.82689323300394</v>
      </c>
      <c r="Z71" s="19">
        <f>ALL!Z69/Z$62</f>
        <v>720.23879000192017</v>
      </c>
      <c r="AA71" s="19">
        <f>ALL!AA69/AA$62</f>
        <v>879.43058222494358</v>
      </c>
      <c r="AB71" s="19">
        <f>ALL!AB69/AB$62</f>
        <v>1405.6238948896491</v>
      </c>
      <c r="AC71" s="19">
        <f>ALL!AC69/AC$62</f>
        <v>1254.8271019581416</v>
      </c>
      <c r="AD71" s="19">
        <f>ALL!AD69/AD$62</f>
        <v>897.40958088505681</v>
      </c>
      <c r="AE71" s="19">
        <f>ALL!AE69/AE$62</f>
        <v>1018.4455537262187</v>
      </c>
      <c r="AF71" s="19">
        <f>ALL!AF69/AF$62</f>
        <v>1176.1730472613169</v>
      </c>
      <c r="AG71" s="19">
        <f>ALL!AG69/AG$62</f>
        <v>878.25246661393851</v>
      </c>
      <c r="AH71" s="19">
        <f>ALL!AH69/AH$62</f>
        <v>1317.8328618364978</v>
      </c>
      <c r="AI71" s="19">
        <f>ALL!AI69/AI$62</f>
        <v>872.10504928784508</v>
      </c>
      <c r="AJ71" s="19">
        <f>ALL!AJ69/AJ$62</f>
        <v>714.84455098508454</v>
      </c>
      <c r="AK71" s="19">
        <f>ALL!AK69/AK$62</f>
        <v>849.50939895506212</v>
      </c>
      <c r="AL71" s="19">
        <f>ALL!AL69/AL$62</f>
        <v>1962.5942510472362</v>
      </c>
      <c r="AM71" s="19">
        <f>ALL!AM69/AM$62</f>
        <v>1567.8670812533192</v>
      </c>
      <c r="AN71" s="19">
        <f>ALL!AN69/AN$62</f>
        <v>124.68151160820199</v>
      </c>
      <c r="AO71" s="19">
        <f>ALL!AO69/AO$62</f>
        <v>175.76034538003611</v>
      </c>
      <c r="AP71" s="19">
        <f>ALL!AP69/AP$62</f>
        <v>79.816716726415407</v>
      </c>
      <c r="AQ71" s="19">
        <f>ALL!AQ69/AQ$62</f>
        <v>558.0806125532622</v>
      </c>
      <c r="AR71" s="19">
        <f>ALL!AR69/AR$62</f>
        <v>488.81615527621909</v>
      </c>
      <c r="AS71" s="19">
        <f>ALL!AS69/AS$62</f>
        <v>471.57555394115514</v>
      </c>
      <c r="AT71" s="19">
        <f>ALL!AT69/AT$62</f>
        <v>194.41933681073027</v>
      </c>
      <c r="AU71" s="19">
        <f>ALL!AU69/AU$62</f>
        <v>830.13456084136953</v>
      </c>
      <c r="AV71" s="19">
        <f>ALL!AV69/AV$62</f>
        <v>345.37269964078479</v>
      </c>
      <c r="AW71" s="19">
        <f>ALL!AW69/AW$62</f>
        <v>331.79731343283584</v>
      </c>
      <c r="AX71" s="19">
        <f>ALL!AX69/AX$62</f>
        <v>15.803805837150028</v>
      </c>
      <c r="AY71" s="19">
        <f>ALL!AY69/AY$62</f>
        <v>45.732350509782314</v>
      </c>
      <c r="AZ71" s="19">
        <f>ALL!AZ69/AZ$62</f>
        <v>452.99279924526849</v>
      </c>
      <c r="BA71" s="91">
        <f>ALL!BA69/BA$62</f>
        <v>960.76371822530723</v>
      </c>
      <c r="BB71" s="91">
        <f>ALL!BB69/BB$62</f>
        <v>107.97937192406843</v>
      </c>
      <c r="BC71" s="91">
        <f>ALL!BC69/BC$62</f>
        <v>974.30548316346278</v>
      </c>
      <c r="BD71" s="19">
        <f>ALL!BD69/BD$62</f>
        <v>849.57476111648316</v>
      </c>
      <c r="BE71" s="19">
        <f>ALL!BE69/BE$62</f>
        <v>1219.0497193107267</v>
      </c>
      <c r="BF71" s="19">
        <f>ALL!BF69/BF$62</f>
        <v>1187.301035341912</v>
      </c>
      <c r="BG71" s="19">
        <f>ALL!BG69/BG$62</f>
        <v>1067.2122459331181</v>
      </c>
      <c r="BH71" s="19">
        <f t="shared" si="111"/>
        <v>48303.40491690614</v>
      </c>
      <c r="BJ71" s="208">
        <f t="array" ref="BJ71">ROUND(MIN(IF($E$4:$BG$4=BJ$4,$E71:$BG71)),1)</f>
        <v>15.8</v>
      </c>
      <c r="BK71" s="208">
        <f t="array" ref="BK71">ROUND(MAX(IF($E$4:$BG$4=BK$4,$E71:$BG71)),1)</f>
        <v>974.3</v>
      </c>
      <c r="BL71" s="276">
        <f t="array" ref="BL71">ROUND(SUM(IF($E$4:$BG$4=BL$4,ALL!$E69:$BG69)),1)/BL$3</f>
        <v>360.52134349664414</v>
      </c>
      <c r="BM71" s="208">
        <f t="array" ref="BM71">ROUND(MIN(IF($E$4:$BG$4=BM$4,$E71:$BG71)),1)</f>
        <v>849.6</v>
      </c>
      <c r="BN71" s="208">
        <f t="array" ref="BN71">ROUND(MAX(IF($E$4:$BG$4=BN$4,$E71:$BG71)),1)</f>
        <v>1219</v>
      </c>
      <c r="BO71" s="276">
        <f t="array" ref="BO71">ROUND(SUM(IF($E$4:$BG$4=BO$4,ALL!$E69:$BG69)),1)/BO$3</f>
        <v>1059.8133850650422</v>
      </c>
      <c r="BP71" s="208">
        <f t="array" ref="BP71">ROUND(MIN(IF($E$4:$BG$4=BP$4,$E71:$BG71)),1)</f>
        <v>849.5</v>
      </c>
      <c r="BQ71" s="208">
        <f t="array" ref="BQ71">ROUND(MAX(IF($E$4:$BG$4=BQ$4,$E71:$BG71)),1)</f>
        <v>1962.6</v>
      </c>
      <c r="BR71" s="276">
        <f t="array" ref="BR71">ROUND(SUM(IF($E$4:$BG$4=BR$4,ALL!$E69:$BG69)),1)/BR$3</f>
        <v>1230.2089407735912</v>
      </c>
      <c r="BS71" s="208">
        <f t="array" ref="BS71">ROUND(MIN(IF($E$4:$BG$4=BS$4,$E71:$BG71)),1)</f>
        <v>521.79999999999995</v>
      </c>
      <c r="BT71" s="208">
        <f t="array" ref="BT71">ROUND(MAX(IF($E$4:$BG$4=BT$4,$E71:$BG71)),1)</f>
        <v>2400.6</v>
      </c>
      <c r="BU71" s="276">
        <f t="array" ref="BU71">ROUND(SUM(IF($E$4:$BG$4=BU$4,ALL!$E69:$BG69)),1)/BU$3</f>
        <v>979.90002721712858</v>
      </c>
      <c r="BV71" s="208">
        <f t="array" ref="BV71">ROUND(MIN(IF($E$4:$BG$4=BV$4,$E71:$BG71)),1)</f>
        <v>714.8</v>
      </c>
      <c r="BW71" s="208">
        <f t="array" ref="BW71">ROUND(MAX(IF($E$4:$BG$4=BW$4,$E71:$BG71)),1)</f>
        <v>1405.6</v>
      </c>
      <c r="BX71" s="276">
        <f t="array" ref="BX71">ROUND(SUM(IF($E$4:$BG$4=BX$4,ALL!$E69:$BG69)),1)/BX$3</f>
        <v>1124.4903418581109</v>
      </c>
      <c r="BY71" s="208">
        <f t="array" ref="BY71">ROUND(MIN(IF($E$4:$BG$4=BY$4,$E71:$BG71)),1)</f>
        <v>689</v>
      </c>
      <c r="BZ71" s="208">
        <f t="array" ref="BZ71">ROUND(MAX(IF($E$4:$BG$4=BZ$4,$E71:$BG71)),1)</f>
        <v>1207.5999999999999</v>
      </c>
      <c r="CA71" s="276">
        <f t="array" ref="CA71">ROUND(SUM(IF($E$4:$BG$4=CA$4,ALL!$E69:$BG69)),1)/CA$3</f>
        <v>889.06212047977908</v>
      </c>
      <c r="CB71" s="233">
        <f t="shared" si="112"/>
        <v>15.8</v>
      </c>
      <c r="CC71" s="233">
        <f t="shared" si="113"/>
        <v>2400.6</v>
      </c>
      <c r="CD71" s="274">
        <f>ALL!BH69/$BH$47</f>
        <v>985.01850263639346</v>
      </c>
    </row>
    <row r="72" spans="1:82">
      <c r="A72" s="100">
        <f t="shared" si="114"/>
        <v>320</v>
      </c>
      <c r="B72" s="248" t="s">
        <v>81</v>
      </c>
      <c r="D72">
        <f t="shared" si="110"/>
        <v>320</v>
      </c>
      <c r="E72" s="19">
        <f>ALL!E70/E$62</f>
        <v>1005.1018510151177</v>
      </c>
      <c r="F72" s="19">
        <f>ALL!F70/F$62</f>
        <v>1153.2190640292231</v>
      </c>
      <c r="G72" s="19">
        <f>ALL!G70/G$62</f>
        <v>943.86127081240011</v>
      </c>
      <c r="H72" s="19">
        <f>ALL!H70/H$62</f>
        <v>918.46576577029623</v>
      </c>
      <c r="I72" s="19">
        <f>ALL!I70/I$62</f>
        <v>987.30602790391652</v>
      </c>
      <c r="J72" s="19">
        <f>ALL!J70/J$62</f>
        <v>863.05155886326895</v>
      </c>
      <c r="K72" s="19">
        <f>ALL!K70/K$62</f>
        <v>1138.4362654018466</v>
      </c>
      <c r="L72" s="19">
        <f>ALL!L70/L$62</f>
        <v>1079.9691173004126</v>
      </c>
      <c r="M72" s="19">
        <f>ALL!M70/M$62</f>
        <v>1245.3075891266533</v>
      </c>
      <c r="N72" s="19">
        <f>ALL!N70/N$62</f>
        <v>1489.8545558337507</v>
      </c>
      <c r="O72" s="19">
        <f>ALL!O70/O$62</f>
        <v>1528.4516821925984</v>
      </c>
      <c r="P72" s="19">
        <f>ALL!P70/P$62</f>
        <v>970.38928083815483</v>
      </c>
      <c r="Q72" s="19">
        <f>ALL!Q70/Q$62</f>
        <v>1214.045973119215</v>
      </c>
      <c r="R72" s="19">
        <f>ALL!R70/R$62</f>
        <v>1646.3403577720558</v>
      </c>
      <c r="S72" s="19">
        <f>ALL!S70/S$62</f>
        <v>1574.5786810370084</v>
      </c>
      <c r="T72" s="19">
        <f>ALL!T70/T$62</f>
        <v>1526.6024640778655</v>
      </c>
      <c r="U72" s="19">
        <f>ALL!U70/U$62</f>
        <v>1429.813912343044</v>
      </c>
      <c r="V72" s="19">
        <f>ALL!V70/V$62</f>
        <v>3859.4384245232577</v>
      </c>
      <c r="W72" s="19">
        <f>ALL!W70/W$62</f>
        <v>1156.8430578511873</v>
      </c>
      <c r="X72" s="19">
        <f>ALL!X70/X$62</f>
        <v>1046.2489330871383</v>
      </c>
      <c r="Y72" s="19">
        <f>ALL!Y70/Y$62</f>
        <v>1310.0042011710852</v>
      </c>
      <c r="Z72" s="19">
        <f>ALL!Z70/Z$62</f>
        <v>649.97369115730407</v>
      </c>
      <c r="AA72" s="19">
        <f>ALL!AA70/AA$62</f>
        <v>1085.0162707276822</v>
      </c>
      <c r="AB72" s="19">
        <f>ALL!AB70/AB$62</f>
        <v>1243.0253081182946</v>
      </c>
      <c r="AC72" s="19">
        <f>ALL!AC70/AC$62</f>
        <v>1187.9283273324377</v>
      </c>
      <c r="AD72" s="19">
        <f>ALL!AD70/AD$62</f>
        <v>1199.4007712292007</v>
      </c>
      <c r="AE72" s="19">
        <f>ALL!AE70/AE$62</f>
        <v>1132.6370366295491</v>
      </c>
      <c r="AF72" s="19">
        <f>ALL!AF70/AF$62</f>
        <v>1086.4651813459911</v>
      </c>
      <c r="AG72" s="19">
        <f>ALL!AG70/AG$62</f>
        <v>1242.909190955314</v>
      </c>
      <c r="AH72" s="19">
        <f>ALL!AH70/AH$62</f>
        <v>1467.5161317918573</v>
      </c>
      <c r="AI72" s="19">
        <f>ALL!AI70/AI$62</f>
        <v>918.78738073131672</v>
      </c>
      <c r="AJ72" s="19">
        <f>ALL!AJ70/AJ$62</f>
        <v>958.67734186797361</v>
      </c>
      <c r="AK72" s="19">
        <f>ALL!AK70/AK$62</f>
        <v>1917.6094250099395</v>
      </c>
      <c r="AL72" s="19">
        <f>ALL!AL70/AL$62</f>
        <v>8157.3525928065801</v>
      </c>
      <c r="AM72" s="19">
        <f>ALL!AM70/AM$62</f>
        <v>1496.1311878208533</v>
      </c>
      <c r="AN72" s="19">
        <f>ALL!AN70/AN$62</f>
        <v>1513.6180647347908</v>
      </c>
      <c r="AO72" s="19">
        <f>ALL!AO70/AO$62</f>
        <v>641.2609811626221</v>
      </c>
      <c r="AP72" s="19">
        <f>ALL!AP70/AP$62</f>
        <v>1144.994025126764</v>
      </c>
      <c r="AQ72" s="19">
        <f>ALL!AQ70/AQ$62</f>
        <v>948.56154543531466</v>
      </c>
      <c r="AR72" s="19">
        <f>ALL!AR70/AR$62</f>
        <v>479.02371441728786</v>
      </c>
      <c r="AS72" s="19">
        <f>ALL!AS70/AS$62</f>
        <v>1087.1714493280056</v>
      </c>
      <c r="AT72" s="19">
        <f>ALL!AT70/AT$62</f>
        <v>577.7167163437656</v>
      </c>
      <c r="AU72" s="19">
        <f>ALL!AU70/AU$62</f>
        <v>992.73199748570335</v>
      </c>
      <c r="AV72" s="19">
        <f>ALL!AV70/AV$62</f>
        <v>609.23147529453161</v>
      </c>
      <c r="AW72" s="19">
        <f>ALL!AW70/AW$62</f>
        <v>846.75935820895529</v>
      </c>
      <c r="AX72" s="19">
        <f>ALL!AX70/AX$62</f>
        <v>902.39882720426192</v>
      </c>
      <c r="AY72" s="19">
        <f>ALL!AY70/AY$62</f>
        <v>670.30176935794987</v>
      </c>
      <c r="AZ72" s="19">
        <f>ALL!AZ70/AZ$62</f>
        <v>1123.8878107010141</v>
      </c>
      <c r="BA72" s="91">
        <f>ALL!BA70/BA$62</f>
        <v>270.59372479129541</v>
      </c>
      <c r="BB72" s="91">
        <f>ALL!BB70/BB$62</f>
        <v>2047.2333536442463</v>
      </c>
      <c r="BC72" s="91">
        <f>ALL!BC70/BC$62</f>
        <v>728.57688040252856</v>
      </c>
      <c r="BD72" s="19">
        <f>ALL!BD70/BD$62</f>
        <v>1213.8519449953292</v>
      </c>
      <c r="BE72" s="19">
        <f>ALL!BE70/BE$62</f>
        <v>1183.0681480133353</v>
      </c>
      <c r="BF72" s="19">
        <f>ALL!BF70/BF$62</f>
        <v>1185.1559501106965</v>
      </c>
      <c r="BG72" s="19">
        <f>ALL!BG70/BG$62</f>
        <v>1652.4575604144775</v>
      </c>
      <c r="BH72" s="19">
        <f t="shared" si="111"/>
        <v>71649.355168766691</v>
      </c>
      <c r="BJ72" s="208">
        <f t="array" ref="BJ72">ROUND(MIN(IF($E$4:$BG$4=BJ$4,$E72:$BG72)),1)</f>
        <v>270.60000000000002</v>
      </c>
      <c r="BK72" s="208">
        <f t="array" ref="BK72">ROUND(MAX(IF($E$4:$BG$4=BK$4,$E72:$BG72)),1)</f>
        <v>2047.2</v>
      </c>
      <c r="BL72" s="276">
        <f t="array" ref="BL72">ROUND(SUM(IF($E$4:$BG$4=BL$4,ALL!$E70:$BG70)),1)/BL$3</f>
        <v>928.64499279964014</v>
      </c>
      <c r="BM72" s="208">
        <f t="array" ref="BM72">ROUND(MIN(IF($E$4:$BG$4=BM$4,$E72:$BG72)),1)</f>
        <v>1183.0999999999999</v>
      </c>
      <c r="BN72" s="208">
        <f t="array" ref="BN72">ROUND(MAX(IF($E$4:$BG$4=BN$4,$E72:$BG72)),1)</f>
        <v>1652.5</v>
      </c>
      <c r="BO72" s="276">
        <f t="array" ref="BO72">ROUND(SUM(IF($E$4:$BG$4=BO$4,ALL!$E70:$BG70)),1)/BO$3</f>
        <v>1253.8006854108351</v>
      </c>
      <c r="BP72" s="208">
        <f t="array" ref="BP72">ROUND(MIN(IF($E$4:$BG$4=BP$4,$E72:$BG72)),1)</f>
        <v>1496.1</v>
      </c>
      <c r="BQ72" s="208">
        <f t="array" ref="BQ72">ROUND(MAX(IF($E$4:$BG$4=BQ$4,$E72:$BG72)),1)</f>
        <v>8157.4</v>
      </c>
      <c r="BR72" s="276">
        <f t="array" ref="BR72">ROUND(SUM(IF($E$4:$BG$4=BR$4,ALL!$E70:$BG70)),1)/BR$3</f>
        <v>1984.7056914764078</v>
      </c>
      <c r="BS72" s="208">
        <f t="array" ref="BS72">ROUND(MIN(IF($E$4:$BG$4=BS$4,$E72:$BG72)),1)</f>
        <v>863.1</v>
      </c>
      <c r="BT72" s="208">
        <f t="array" ref="BT72">ROUND(MAX(IF($E$4:$BG$4=BT$4,$E72:$BG72)),1)</f>
        <v>3859.4</v>
      </c>
      <c r="BU72" s="276">
        <f t="array" ref="BU72">ROUND(SUM(IF($E$4:$BG$4=BU$4,ALL!$E70:$BG70)),1)/BU$3</f>
        <v>1166.0968245924369</v>
      </c>
      <c r="BV72" s="208">
        <f t="array" ref="BV72">ROUND(MIN(IF($E$4:$BG$4=BV$4,$E72:$BG72)),1)</f>
        <v>650</v>
      </c>
      <c r="BW72" s="208">
        <f t="array" ref="BW72">ROUND(MAX(IF($E$4:$BG$4=BW$4,$E72:$BG72)),1)</f>
        <v>1243</v>
      </c>
      <c r="BX72" s="276">
        <f t="array" ref="BX72">ROUND(SUM(IF($E$4:$BG$4=BX$4,ALL!$E70:$BG70)),1)/BX$3</f>
        <v>1047.4096545471655</v>
      </c>
      <c r="BY72" s="208">
        <f t="array" ref="BY72">ROUND(MIN(IF($E$4:$BG$4=BY$4,$E72:$BG72)),1)</f>
        <v>918.8</v>
      </c>
      <c r="BZ72" s="208">
        <f t="array" ref="BZ72">ROUND(MAX(IF($E$4:$BG$4=BZ$4,$E72:$BG72)),1)</f>
        <v>1429.8</v>
      </c>
      <c r="CA72" s="276">
        <f t="array" ref="CA72">ROUND(SUM(IF($E$4:$BG$4=CA$4,ALL!$E70:$BG70)),1)/CA$3</f>
        <v>1089.378571260776</v>
      </c>
      <c r="CB72" s="233">
        <f t="shared" si="112"/>
        <v>270.60000000000002</v>
      </c>
      <c r="CC72" s="233">
        <f t="shared" si="113"/>
        <v>8157.4</v>
      </c>
      <c r="CD72" s="274">
        <f>ALL!BH70/$BH$47</f>
        <v>1119.7687183562193</v>
      </c>
    </row>
    <row r="73" spans="1:82">
      <c r="A73" s="100">
        <f t="shared" si="114"/>
        <v>330</v>
      </c>
      <c r="B73" s="248" t="s">
        <v>82</v>
      </c>
      <c r="D73">
        <f t="shared" si="110"/>
        <v>330</v>
      </c>
      <c r="E73" s="19">
        <f>ALL!E71/E$62</f>
        <v>139.25813394049382</v>
      </c>
      <c r="F73" s="19">
        <f>ALL!F71/F$62</f>
        <v>162.89499620924943</v>
      </c>
      <c r="G73" s="19">
        <f>ALL!G71/G$62</f>
        <v>233.52005193404111</v>
      </c>
      <c r="H73" s="19">
        <f>ALL!H71/H$62</f>
        <v>153.60732854218739</v>
      </c>
      <c r="I73" s="19">
        <f>ALL!I71/I$62</f>
        <v>190.43133233973199</v>
      </c>
      <c r="J73" s="19">
        <f>ALL!J71/J$62</f>
        <v>202.18676855270004</v>
      </c>
      <c r="K73" s="19">
        <f>ALL!K71/K$62</f>
        <v>277.30844047488131</v>
      </c>
      <c r="L73" s="19">
        <f>ALL!L71/L$62</f>
        <v>237.30407794877132</v>
      </c>
      <c r="M73" s="19">
        <f>ALL!M71/M$62</f>
        <v>502.14061995682522</v>
      </c>
      <c r="N73" s="19">
        <f>ALL!N71/N$62</f>
        <v>137.78191487230848</v>
      </c>
      <c r="O73" s="19">
        <f>ALL!O71/O$62</f>
        <v>455.85287933368522</v>
      </c>
      <c r="P73" s="19">
        <f>ALL!P71/P$62</f>
        <v>392.69101461859697</v>
      </c>
      <c r="Q73" s="19">
        <f>ALL!Q71/Q$62</f>
        <v>261.68546134030458</v>
      </c>
      <c r="R73" s="19">
        <f>ALL!R71/R$62</f>
        <v>573.82521344355598</v>
      </c>
      <c r="S73" s="19">
        <f>ALL!S71/S$62</f>
        <v>286.58820895996649</v>
      </c>
      <c r="T73" s="19">
        <f>ALL!T71/T$62</f>
        <v>269.28881100250425</v>
      </c>
      <c r="U73" s="19">
        <f>ALL!U71/U$62</f>
        <v>255.10484006454945</v>
      </c>
      <c r="V73" s="19">
        <f>ALL!V71/V$62</f>
        <v>1611.1162003207987</v>
      </c>
      <c r="W73" s="19">
        <f>ALL!W71/W$62</f>
        <v>230.81869311403034</v>
      </c>
      <c r="X73" s="19">
        <f>ALL!X71/X$62</f>
        <v>148.89243692360438</v>
      </c>
      <c r="Y73" s="19">
        <f>ALL!Y71/Y$62</f>
        <v>334.87369622201049</v>
      </c>
      <c r="Z73" s="19">
        <f>ALL!Z71/Z$62</f>
        <v>126.50646322454904</v>
      </c>
      <c r="AA73" s="19">
        <f>ALL!AA71/AA$62</f>
        <v>354.673448942584</v>
      </c>
      <c r="AB73" s="19">
        <f>ALL!AB71/AB$62</f>
        <v>469.41327604766548</v>
      </c>
      <c r="AC73" s="19">
        <f>ALL!AC71/AC$62</f>
        <v>178.23948229704624</v>
      </c>
      <c r="AD73" s="19">
        <f>ALL!AD71/AD$62</f>
        <v>206.48811737063113</v>
      </c>
      <c r="AE73" s="19">
        <f>ALL!AE71/AE$62</f>
        <v>416.73965987410378</v>
      </c>
      <c r="AF73" s="19">
        <f>ALL!AF71/AF$62</f>
        <v>336.68153308100443</v>
      </c>
      <c r="AG73" s="19">
        <f>ALL!AG71/AG$62</f>
        <v>314.13123630476292</v>
      </c>
      <c r="AH73" s="19">
        <f>ALL!AH71/AH$62</f>
        <v>481.9653051462729</v>
      </c>
      <c r="AI73" s="19">
        <f>ALL!AI71/AI$62</f>
        <v>213.74906066652179</v>
      </c>
      <c r="AJ73" s="19">
        <f>ALL!AJ71/AJ$62</f>
        <v>260.40936313492335</v>
      </c>
      <c r="AK73" s="19">
        <f>ALL!AK71/AK$62</f>
        <v>914.68814365837943</v>
      </c>
      <c r="AL73" s="19">
        <f>ALL!AL71/AL$62</f>
        <v>7195.06456738408</v>
      </c>
      <c r="AM73" s="19">
        <f>ALL!AM71/AM$62</f>
        <v>902.16625137192398</v>
      </c>
      <c r="AN73" s="19">
        <f>ALL!AN71/AN$62</f>
        <v>864.47866463311311</v>
      </c>
      <c r="AO73" s="19">
        <f>ALL!AO71/AO$62</f>
        <v>461.24889960706281</v>
      </c>
      <c r="AP73" s="19">
        <f>ALL!AP71/AP$62</f>
        <v>462.58340600071045</v>
      </c>
      <c r="AQ73" s="19">
        <f>ALL!AQ71/AQ$62</f>
        <v>770.12272521229374</v>
      </c>
      <c r="AR73" s="19">
        <f>ALL!AR71/AR$62</f>
        <v>668.73025532568101</v>
      </c>
      <c r="AS73" s="19">
        <f>ALL!AS71/AS$62</f>
        <v>521.57101343988381</v>
      </c>
      <c r="AT73" s="19">
        <f>ALL!AT71/AT$62</f>
        <v>857.5110531544957</v>
      </c>
      <c r="AU73" s="19">
        <f>ALL!AU71/AU$62</f>
        <v>683.23582258880526</v>
      </c>
      <c r="AV73" s="19">
        <f>ALL!AV71/AV$62</f>
        <v>811.59069557135365</v>
      </c>
      <c r="AW73" s="19">
        <f>ALL!AW71/AW$62</f>
        <v>744.51689552238804</v>
      </c>
      <c r="AX73" s="19">
        <f>ALL!AX71/AX$62</f>
        <v>487.06904547457975</v>
      </c>
      <c r="AY73" s="19">
        <f>ALL!AY71/AY$62</f>
        <v>543.64786773215769</v>
      </c>
      <c r="AZ73" s="19">
        <f>ALL!AZ71/AZ$62</f>
        <v>367.88218872138475</v>
      </c>
      <c r="BA73" s="91">
        <f>ALL!BA71/BA$62</f>
        <v>1093.7191539255227</v>
      </c>
      <c r="BB73" s="91">
        <f>ALL!BB71/BB$62</f>
        <v>1088.4002249824232</v>
      </c>
      <c r="BC73" s="91">
        <f>ALL!BC71/BC$62</f>
        <v>1227.6733066701072</v>
      </c>
      <c r="BD73" s="19">
        <f>ALL!BD71/BD$62</f>
        <v>187.89368429678922</v>
      </c>
      <c r="BE73" s="19">
        <f>ALL!BE71/BE$62</f>
        <v>584.15736931362233</v>
      </c>
      <c r="BF73" s="19">
        <f>ALL!BF71/BF$62</f>
        <v>279.1907323381779</v>
      </c>
      <c r="BG73" s="19">
        <f>ALL!BG71/BG$62</f>
        <v>565.75521629651098</v>
      </c>
      <c r="BH73" s="19">
        <f t="shared" si="111"/>
        <v>32699.065249426312</v>
      </c>
      <c r="BJ73" s="208">
        <f t="array" ref="BJ73">ROUND(MIN(IF($E$4:$BG$4=BJ$4,$E73:$BG73)),1)</f>
        <v>367.9</v>
      </c>
      <c r="BK73" s="208">
        <f t="array" ref="BK73">ROUND(MAX(IF($E$4:$BG$4=BK$4,$E73:$BG73)),1)</f>
        <v>1227.7</v>
      </c>
      <c r="BL73" s="276">
        <f t="array" ref="BL73">ROUND(SUM(IF($E$4:$BG$4=BL$4,ALL!$E71:$BG71)),1)/BL$3</f>
        <v>630.44874020689485</v>
      </c>
      <c r="BM73" s="208">
        <f t="array" ref="BM73">ROUND(MIN(IF($E$4:$BG$4=BM$4,$E73:$BG73)),1)</f>
        <v>187.9</v>
      </c>
      <c r="BN73" s="208">
        <f t="array" ref="BN73">ROUND(MAX(IF($E$4:$BG$4=BN$4,$E73:$BG73)),1)</f>
        <v>584.20000000000005</v>
      </c>
      <c r="BO73" s="276">
        <f t="array" ref="BO73">ROUND(SUM(IF($E$4:$BG$4=BO$4,ALL!$E71:$BG71)),1)/BO$3</f>
        <v>336.21358883583082</v>
      </c>
      <c r="BP73" s="208">
        <f t="array" ref="BP73">ROUND(MIN(IF($E$4:$BG$4=BP$4,$E73:$BG73)),1)</f>
        <v>902.2</v>
      </c>
      <c r="BQ73" s="208">
        <f t="array" ref="BQ73">ROUND(MAX(IF($E$4:$BG$4=BQ$4,$E73:$BG73)),1)</f>
        <v>7195.1</v>
      </c>
      <c r="BR73" s="276">
        <f t="array" ref="BR73">ROUND(SUM(IF($E$4:$BG$4=BR$4,ALL!$E71:$BG71)),1)/BR$3</f>
        <v>1173.5236620499882</v>
      </c>
      <c r="BS73" s="208">
        <f t="array" ref="BS73">ROUND(MIN(IF($E$4:$BG$4=BS$4,$E73:$BG73)),1)</f>
        <v>137.80000000000001</v>
      </c>
      <c r="BT73" s="208">
        <f t="array" ref="BT73">ROUND(MAX(IF($E$4:$BG$4=BT$4,$E73:$BG73)),1)</f>
        <v>1611.1</v>
      </c>
      <c r="BU73" s="276">
        <f t="array" ref="BU73">ROUND(SUM(IF($E$4:$BG$4=BU$4,ALL!$E71:$BG71)),1)/BU$3</f>
        <v>267.89655708977</v>
      </c>
      <c r="BV73" s="208">
        <f t="array" ref="BV73">ROUND(MIN(IF($E$4:$BG$4=BV$4,$E73:$BG73)),1)</f>
        <v>126.5</v>
      </c>
      <c r="BW73" s="208">
        <f t="array" ref="BW73">ROUND(MAX(IF($E$4:$BG$4=BW$4,$E73:$BG73)),1)</f>
        <v>469.4</v>
      </c>
      <c r="BX73" s="276">
        <f t="array" ref="BX73">ROUND(SUM(IF($E$4:$BG$4=BX$4,ALL!$E71:$BG71)),1)/BX$3</f>
        <v>345.70273940255896</v>
      </c>
      <c r="BY73" s="208">
        <f t="array" ref="BY73">ROUND(MIN(IF($E$4:$BG$4=BY$4,$E73:$BG73)),1)</f>
        <v>148.9</v>
      </c>
      <c r="BZ73" s="208">
        <f t="array" ref="BZ73">ROUND(MAX(IF($E$4:$BG$4=BZ$4,$E73:$BG73)),1)</f>
        <v>392.7</v>
      </c>
      <c r="CA73" s="276">
        <f t="array" ref="CA73">ROUND(SUM(IF($E$4:$BG$4=CA$4,ALL!$E71:$BG71)),1)/CA$3</f>
        <v>247.62844074530187</v>
      </c>
      <c r="CB73" s="233">
        <f t="shared" si="112"/>
        <v>126.5</v>
      </c>
      <c r="CC73" s="233">
        <f t="shared" si="113"/>
        <v>7195.1</v>
      </c>
      <c r="CD73" s="274">
        <f>ALL!BH71/$BH$47</f>
        <v>312.60581840264229</v>
      </c>
    </row>
    <row r="74" spans="1:82">
      <c r="A74" s="100">
        <f t="shared" si="114"/>
        <v>410</v>
      </c>
      <c r="B74" s="248" t="s">
        <v>83</v>
      </c>
      <c r="D74">
        <f t="shared" si="110"/>
        <v>410</v>
      </c>
      <c r="E74" s="19">
        <f>ALL!E72/E$62</f>
        <v>0</v>
      </c>
      <c r="F74" s="19">
        <f>ALL!F72/F$62</f>
        <v>0</v>
      </c>
      <c r="G74" s="19">
        <f>ALL!G72/G$62</f>
        <v>0</v>
      </c>
      <c r="H74" s="19">
        <f>ALL!H72/H$62</f>
        <v>0</v>
      </c>
      <c r="I74" s="19">
        <f>ALL!I72/I$62</f>
        <v>0</v>
      </c>
      <c r="J74" s="19">
        <f>ALL!J72/J$62</f>
        <v>0</v>
      </c>
      <c r="K74" s="19">
        <f>ALL!K72/K$62</f>
        <v>0</v>
      </c>
      <c r="L74" s="19">
        <f>ALL!L72/L$62</f>
        <v>0</v>
      </c>
      <c r="M74" s="19">
        <f>ALL!M72/M$62</f>
        <v>0</v>
      </c>
      <c r="N74" s="19">
        <f>ALL!N72/N$62</f>
        <v>0</v>
      </c>
      <c r="O74" s="19">
        <f>ALL!O72/O$62</f>
        <v>0</v>
      </c>
      <c r="P74" s="19">
        <f>ALL!P72/P$62</f>
        <v>0</v>
      </c>
      <c r="Q74" s="19">
        <f>ALL!Q72/Q$62</f>
        <v>0</v>
      </c>
      <c r="R74" s="19">
        <f>ALL!R72/R$62</f>
        <v>0</v>
      </c>
      <c r="S74" s="19">
        <f>ALL!S72/S$62</f>
        <v>0</v>
      </c>
      <c r="T74" s="19">
        <f>ALL!T72/T$62</f>
        <v>0</v>
      </c>
      <c r="U74" s="19">
        <f>ALL!U72/U$62</f>
        <v>0</v>
      </c>
      <c r="V74" s="19">
        <f>ALL!V72/V$62</f>
        <v>0</v>
      </c>
      <c r="W74" s="19">
        <f>ALL!W72/W$62</f>
        <v>0</v>
      </c>
      <c r="X74" s="19">
        <f>ALL!X72/X$62</f>
        <v>0</v>
      </c>
      <c r="Y74" s="19">
        <f>ALL!Y72/Y$62</f>
        <v>0</v>
      </c>
      <c r="Z74" s="19">
        <f>ALL!Z72/Z$62</f>
        <v>0</v>
      </c>
      <c r="AA74" s="19">
        <f>ALL!AA72/AA$62</f>
        <v>0</v>
      </c>
      <c r="AB74" s="19">
        <f>ALL!AB72/AB$62</f>
        <v>0</v>
      </c>
      <c r="AC74" s="19">
        <f>ALL!AC72/AC$62</f>
        <v>0</v>
      </c>
      <c r="AD74" s="19">
        <f>ALL!AD72/AD$62</f>
        <v>0</v>
      </c>
      <c r="AE74" s="19">
        <f>ALL!AE72/AE$62</f>
        <v>0</v>
      </c>
      <c r="AF74" s="19">
        <f>ALL!AF72/AF$62</f>
        <v>0</v>
      </c>
      <c r="AG74" s="19">
        <f>ALL!AG72/AG$62</f>
        <v>0</v>
      </c>
      <c r="AH74" s="19">
        <f>ALL!AH72/AH$62</f>
        <v>0</v>
      </c>
      <c r="AI74" s="19">
        <f>ALL!AI72/AI$62</f>
        <v>0</v>
      </c>
      <c r="AJ74" s="19">
        <f>ALL!AJ72/AJ$62</f>
        <v>0</v>
      </c>
      <c r="AK74" s="19">
        <f>ALL!AK72/AK$62</f>
        <v>0</v>
      </c>
      <c r="AL74" s="19">
        <f>ALL!AL72/AL$62</f>
        <v>0</v>
      </c>
      <c r="AM74" s="19">
        <f>ALL!AM72/AM$62</f>
        <v>0</v>
      </c>
      <c r="AN74" s="19">
        <f>ALL!AN72/AN$62</f>
        <v>0</v>
      </c>
      <c r="AO74" s="19">
        <f>ALL!AO72/AO$62</f>
        <v>0</v>
      </c>
      <c r="AP74" s="19">
        <f>ALL!AP72/AP$62</f>
        <v>0</v>
      </c>
      <c r="AQ74" s="19">
        <f>ALL!AQ72/AQ$62</f>
        <v>0</v>
      </c>
      <c r="AR74" s="19">
        <f>ALL!AR72/AR$62</f>
        <v>0</v>
      </c>
      <c r="AS74" s="19">
        <f>ALL!AS72/AS$62</f>
        <v>0</v>
      </c>
      <c r="AT74" s="19">
        <f>ALL!AT72/AT$62</f>
        <v>0</v>
      </c>
      <c r="AU74" s="19">
        <f>ALL!AU72/AU$62</f>
        <v>0</v>
      </c>
      <c r="AV74" s="19">
        <f>ALL!AV72/AV$62</f>
        <v>0</v>
      </c>
      <c r="AW74" s="19">
        <f>ALL!AW72/AW$62</f>
        <v>0</v>
      </c>
      <c r="AX74" s="19">
        <f>ALL!AX72/AX$62</f>
        <v>0</v>
      </c>
      <c r="AY74" s="19">
        <f>ALL!AY72/AY$62</f>
        <v>0</v>
      </c>
      <c r="AZ74" s="19">
        <f>ALL!AZ72/AZ$62</f>
        <v>0</v>
      </c>
      <c r="BA74" s="91">
        <f>ALL!BA72/BA$62</f>
        <v>0</v>
      </c>
      <c r="BB74" s="91">
        <f>ALL!BB72/BB$62</f>
        <v>0</v>
      </c>
      <c r="BC74" s="91">
        <f>ALL!BC72/BC$62</f>
        <v>0</v>
      </c>
      <c r="BD74" s="19">
        <f>ALL!BD72/BD$62</f>
        <v>0</v>
      </c>
      <c r="BE74" s="19">
        <f>ALL!BE72/BE$62</f>
        <v>0</v>
      </c>
      <c r="BF74" s="19">
        <f>ALL!BF72/BF$62</f>
        <v>0</v>
      </c>
      <c r="BG74" s="19">
        <f>ALL!BG72/BG$62</f>
        <v>0</v>
      </c>
      <c r="BH74" s="19">
        <f t="shared" si="111"/>
        <v>0</v>
      </c>
      <c r="BJ74" s="208">
        <f t="array" ref="BJ74">ROUND(MIN(IF($E$4:$BG$4=BJ$4,$E74:$BG74)),1)</f>
        <v>0</v>
      </c>
      <c r="BK74" s="208">
        <f t="array" ref="BK74">ROUND(MAX(IF($E$4:$BG$4=BK$4,$E74:$BG74)),1)</f>
        <v>0</v>
      </c>
      <c r="BL74" s="276">
        <f t="array" ref="BL74">ROUND(SUM(IF($E$4:$BG$4=BL$4,ALL!$E72:$BG72)),1)/BL$3</f>
        <v>0</v>
      </c>
      <c r="BM74" s="208">
        <f t="array" ref="BM74">ROUND(MIN(IF($E$4:$BG$4=BM$4,$E74:$BG74)),1)</f>
        <v>0</v>
      </c>
      <c r="BN74" s="208">
        <f t="array" ref="BN74">ROUND(MAX(IF($E$4:$BG$4=BN$4,$E74:$BG74)),1)</f>
        <v>0</v>
      </c>
      <c r="BO74" s="276">
        <f t="array" ref="BO74">ROUND(SUM(IF($E$4:$BG$4=BO$4,ALL!$E72:$BG72)),1)/BO$3</f>
        <v>0</v>
      </c>
      <c r="BP74" s="208">
        <f t="array" ref="BP74">ROUND(MIN(IF($E$4:$BG$4=BP$4,$E74:$BG74)),1)</f>
        <v>0</v>
      </c>
      <c r="BQ74" s="208">
        <f t="array" ref="BQ74">ROUND(MAX(IF($E$4:$BG$4=BQ$4,$E74:$BG74)),1)</f>
        <v>0</v>
      </c>
      <c r="BR74" s="276">
        <f t="array" ref="BR74">ROUND(SUM(IF($E$4:$BG$4=BR$4,ALL!$E72:$BG72)),1)/BR$3</f>
        <v>0</v>
      </c>
      <c r="BS74" s="208">
        <f t="array" ref="BS74">ROUND(MIN(IF($E$4:$BG$4=BS$4,$E74:$BG74)),1)</f>
        <v>0</v>
      </c>
      <c r="BT74" s="208">
        <f t="array" ref="BT74">ROUND(MAX(IF($E$4:$BG$4=BT$4,$E74:$BG74)),1)</f>
        <v>0</v>
      </c>
      <c r="BU74" s="276">
        <f t="array" ref="BU74">ROUND(SUM(IF($E$4:$BG$4=BU$4,ALL!$E72:$BG72)),1)/BU$3</f>
        <v>0</v>
      </c>
      <c r="BV74" s="208">
        <f t="array" ref="BV74">ROUND(MIN(IF($E$4:$BG$4=BV$4,$E74:$BG74)),1)</f>
        <v>0</v>
      </c>
      <c r="BW74" s="208">
        <f t="array" ref="BW74">ROUND(MAX(IF($E$4:$BG$4=BW$4,$E74:$BG74)),1)</f>
        <v>0</v>
      </c>
      <c r="BX74" s="276">
        <f t="array" ref="BX74">ROUND(SUM(IF($E$4:$BG$4=BX$4,ALL!$E72:$BG72)),1)/BX$3</f>
        <v>0</v>
      </c>
      <c r="BY74" s="208">
        <f t="array" ref="BY74">ROUND(MIN(IF($E$4:$BG$4=BY$4,$E74:$BG74)),1)</f>
        <v>0</v>
      </c>
      <c r="BZ74" s="208">
        <f t="array" ref="BZ74">ROUND(MAX(IF($E$4:$BG$4=BZ$4,$E74:$BG74)),1)</f>
        <v>0</v>
      </c>
      <c r="CA74" s="276">
        <f t="array" ref="CA74">ROUND(SUM(IF($E$4:$BG$4=CA$4,ALL!$E72:$BG72)),1)/CA$3</f>
        <v>0</v>
      </c>
      <c r="CB74" s="233">
        <f t="shared" si="112"/>
        <v>0</v>
      </c>
      <c r="CC74" s="233">
        <f t="shared" si="113"/>
        <v>0</v>
      </c>
      <c r="CD74" s="274">
        <f>ALL!BH72/$BH$47</f>
        <v>0</v>
      </c>
    </row>
    <row r="75" spans="1:82">
      <c r="A75" s="100">
        <f t="shared" si="114"/>
        <v>420</v>
      </c>
      <c r="B75" s="248" t="s">
        <v>84</v>
      </c>
      <c r="D75">
        <f t="shared" si="110"/>
        <v>420</v>
      </c>
      <c r="E75" s="19">
        <f>ALL!E73/E$62</f>
        <v>0</v>
      </c>
      <c r="F75" s="19">
        <f>ALL!F73/F$62</f>
        <v>0</v>
      </c>
      <c r="G75" s="19">
        <f>ALL!G73/G$62</f>
        <v>0</v>
      </c>
      <c r="H75" s="19">
        <f>ALL!H73/H$62</f>
        <v>0</v>
      </c>
      <c r="I75" s="19">
        <f>ALL!I73/I$62</f>
        <v>0</v>
      </c>
      <c r="J75" s="19">
        <f>ALL!J73/J$62</f>
        <v>0</v>
      </c>
      <c r="K75" s="19">
        <f>ALL!K73/K$62</f>
        <v>0</v>
      </c>
      <c r="L75" s="19">
        <f>ALL!L73/L$62</f>
        <v>0</v>
      </c>
      <c r="M75" s="19">
        <f>ALL!M73/M$62</f>
        <v>0</v>
      </c>
      <c r="N75" s="19">
        <f>ALL!N73/N$62</f>
        <v>0</v>
      </c>
      <c r="O75" s="19">
        <f>ALL!O73/O$62</f>
        <v>0</v>
      </c>
      <c r="P75" s="19">
        <f>ALL!P73/P$62</f>
        <v>0</v>
      </c>
      <c r="Q75" s="19">
        <f>ALL!Q73/Q$62</f>
        <v>0</v>
      </c>
      <c r="R75" s="19">
        <f>ALL!R73/R$62</f>
        <v>0</v>
      </c>
      <c r="S75" s="19">
        <f>ALL!S73/S$62</f>
        <v>0</v>
      </c>
      <c r="T75" s="19">
        <f>ALL!T73/T$62</f>
        <v>0</v>
      </c>
      <c r="U75" s="19">
        <f>ALL!U73/U$62</f>
        <v>0</v>
      </c>
      <c r="V75" s="19">
        <f>ALL!V73/V$62</f>
        <v>0</v>
      </c>
      <c r="W75" s="19">
        <f>ALL!W73/W$62</f>
        <v>0</v>
      </c>
      <c r="X75" s="19">
        <f>ALL!X73/X$62</f>
        <v>0</v>
      </c>
      <c r="Y75" s="19">
        <f>ALL!Y73/Y$62</f>
        <v>0</v>
      </c>
      <c r="Z75" s="19">
        <f>ALL!Z73/Z$62</f>
        <v>0</v>
      </c>
      <c r="AA75" s="19">
        <f>ALL!AA73/AA$62</f>
        <v>0</v>
      </c>
      <c r="AB75" s="19">
        <f>ALL!AB73/AB$62</f>
        <v>0</v>
      </c>
      <c r="AC75" s="19">
        <f>ALL!AC73/AC$62</f>
        <v>0</v>
      </c>
      <c r="AD75" s="19">
        <f>ALL!AD73/AD$62</f>
        <v>0</v>
      </c>
      <c r="AE75" s="19">
        <f>ALL!AE73/AE$62</f>
        <v>0</v>
      </c>
      <c r="AF75" s="19">
        <f>ALL!AF73/AF$62</f>
        <v>0</v>
      </c>
      <c r="AG75" s="19">
        <f>ALL!AG73/AG$62</f>
        <v>0</v>
      </c>
      <c r="AH75" s="19">
        <f>ALL!AH73/AH$62</f>
        <v>0</v>
      </c>
      <c r="AI75" s="19">
        <f>ALL!AI73/AI$62</f>
        <v>0</v>
      </c>
      <c r="AJ75" s="19">
        <f>ALL!AJ73/AJ$62</f>
        <v>0</v>
      </c>
      <c r="AK75" s="19">
        <f>ALL!AK73/AK$62</f>
        <v>0</v>
      </c>
      <c r="AL75" s="19">
        <f>ALL!AL73/AL$62</f>
        <v>0</v>
      </c>
      <c r="AM75" s="19">
        <f>ALL!AM73/AM$62</f>
        <v>0</v>
      </c>
      <c r="AN75" s="19">
        <f>ALL!AN73/AN$62</f>
        <v>0</v>
      </c>
      <c r="AO75" s="19">
        <f>ALL!AO73/AO$62</f>
        <v>0</v>
      </c>
      <c r="AP75" s="19">
        <f>ALL!AP73/AP$62</f>
        <v>0</v>
      </c>
      <c r="AQ75" s="19">
        <f>ALL!AQ73/AQ$62</f>
        <v>0</v>
      </c>
      <c r="AR75" s="19">
        <f>ALL!AR73/AR$62</f>
        <v>0</v>
      </c>
      <c r="AS75" s="19">
        <f>ALL!AS73/AS$62</f>
        <v>0</v>
      </c>
      <c r="AT75" s="19">
        <f>ALL!AT73/AT$62</f>
        <v>0</v>
      </c>
      <c r="AU75" s="19">
        <f>ALL!AU73/AU$62</f>
        <v>0</v>
      </c>
      <c r="AV75" s="19">
        <f>ALL!AV73/AV$62</f>
        <v>0</v>
      </c>
      <c r="AW75" s="19">
        <f>ALL!AW73/AW$62</f>
        <v>0</v>
      </c>
      <c r="AX75" s="19">
        <f>ALL!AX73/AX$62</f>
        <v>0</v>
      </c>
      <c r="AY75" s="19">
        <f>ALL!AY73/AY$62</f>
        <v>0</v>
      </c>
      <c r="AZ75" s="19">
        <f>ALL!AZ73/AZ$62</f>
        <v>0</v>
      </c>
      <c r="BA75" s="91">
        <f>ALL!BA73/BA$62</f>
        <v>0</v>
      </c>
      <c r="BB75" s="91">
        <f>ALL!BB73/BB$62</f>
        <v>0</v>
      </c>
      <c r="BC75" s="91">
        <f>ALL!BC73/BC$62</f>
        <v>0</v>
      </c>
      <c r="BD75" s="19">
        <f>ALL!BD73/BD$62</f>
        <v>0</v>
      </c>
      <c r="BE75" s="19">
        <f>ALL!BE73/BE$62</f>
        <v>0</v>
      </c>
      <c r="BF75" s="19">
        <f>ALL!BF73/BF$62</f>
        <v>0</v>
      </c>
      <c r="BG75" s="19">
        <f>ALL!BG73/BG$62</f>
        <v>0</v>
      </c>
      <c r="BH75" s="19">
        <f t="shared" si="111"/>
        <v>0</v>
      </c>
      <c r="BJ75" s="208">
        <f t="array" ref="BJ75">ROUND(MIN(IF($E$4:$BG$4=BJ$4,$E75:$BG75)),1)</f>
        <v>0</v>
      </c>
      <c r="BK75" s="208">
        <f t="array" ref="BK75">ROUND(MAX(IF($E$4:$BG$4=BK$4,$E75:$BG75)),1)</f>
        <v>0</v>
      </c>
      <c r="BL75" s="276">
        <f t="array" ref="BL75">ROUND(SUM(IF($E$4:$BG$4=BL$4,ALL!$E73:$BG73)),1)/BL$3</f>
        <v>0</v>
      </c>
      <c r="BM75" s="208">
        <f t="array" ref="BM75">ROUND(MIN(IF($E$4:$BG$4=BM$4,$E75:$BG75)),1)</f>
        <v>0</v>
      </c>
      <c r="BN75" s="208">
        <f t="array" ref="BN75">ROUND(MAX(IF($E$4:$BG$4=BN$4,$E75:$BG75)),1)</f>
        <v>0</v>
      </c>
      <c r="BO75" s="276">
        <f t="array" ref="BO75">ROUND(SUM(IF($E$4:$BG$4=BO$4,ALL!$E73:$BG73)),1)/BO$3</f>
        <v>0</v>
      </c>
      <c r="BP75" s="208">
        <f t="array" ref="BP75">ROUND(MIN(IF($E$4:$BG$4=BP$4,$E75:$BG75)),1)</f>
        <v>0</v>
      </c>
      <c r="BQ75" s="208">
        <f t="array" ref="BQ75">ROUND(MAX(IF($E$4:$BG$4=BQ$4,$E75:$BG75)),1)</f>
        <v>0</v>
      </c>
      <c r="BR75" s="276">
        <f t="array" ref="BR75">ROUND(SUM(IF($E$4:$BG$4=BR$4,ALL!$E73:$BG73)),1)/BR$3</f>
        <v>0</v>
      </c>
      <c r="BS75" s="208">
        <f t="array" ref="BS75">ROUND(MIN(IF($E$4:$BG$4=BS$4,$E75:$BG75)),1)</f>
        <v>0</v>
      </c>
      <c r="BT75" s="208">
        <f t="array" ref="BT75">ROUND(MAX(IF($E$4:$BG$4=BT$4,$E75:$BG75)),1)</f>
        <v>0</v>
      </c>
      <c r="BU75" s="276">
        <f t="array" ref="BU75">ROUND(SUM(IF($E$4:$BG$4=BU$4,ALL!$E73:$BG73)),1)/BU$3</f>
        <v>0</v>
      </c>
      <c r="BV75" s="208">
        <f t="array" ref="BV75">ROUND(MIN(IF($E$4:$BG$4=BV$4,$E75:$BG75)),1)</f>
        <v>0</v>
      </c>
      <c r="BW75" s="208">
        <f t="array" ref="BW75">ROUND(MAX(IF($E$4:$BG$4=BW$4,$E75:$BG75)),1)</f>
        <v>0</v>
      </c>
      <c r="BX75" s="276">
        <f t="array" ref="BX75">ROUND(SUM(IF($E$4:$BG$4=BX$4,ALL!$E73:$BG73)),1)/BX$3</f>
        <v>0</v>
      </c>
      <c r="BY75" s="208">
        <f t="array" ref="BY75">ROUND(MIN(IF($E$4:$BG$4=BY$4,$E75:$BG75)),1)</f>
        <v>0</v>
      </c>
      <c r="BZ75" s="208">
        <f t="array" ref="BZ75">ROUND(MAX(IF($E$4:$BG$4=BZ$4,$E75:$BG75)),1)</f>
        <v>0</v>
      </c>
      <c r="CA75" s="276">
        <f t="array" ref="CA75">ROUND(SUM(IF($E$4:$BG$4=CA$4,ALL!$E73:$BG73)),1)/CA$3</f>
        <v>0</v>
      </c>
      <c r="CB75" s="233">
        <f t="shared" si="112"/>
        <v>0</v>
      </c>
      <c r="CC75" s="233">
        <f t="shared" si="113"/>
        <v>0</v>
      </c>
      <c r="CD75" s="274">
        <f>ALL!BH73/$BH$47</f>
        <v>0</v>
      </c>
    </row>
    <row r="76" spans="1:82" ht="24">
      <c r="A76" s="100">
        <f t="shared" si="114"/>
        <v>430</v>
      </c>
      <c r="B76" s="248" t="s">
        <v>85</v>
      </c>
      <c r="D76">
        <f t="shared" si="110"/>
        <v>430</v>
      </c>
      <c r="E76" s="19">
        <f>ALL!E74/E$62</f>
        <v>890.40839355716469</v>
      </c>
      <c r="F76" s="19">
        <f>ALL!F74/F$62</f>
        <v>1006.8244648149423</v>
      </c>
      <c r="G76" s="19">
        <f>ALL!G74/G$62</f>
        <v>1479.7976293255974</v>
      </c>
      <c r="H76" s="19">
        <f>ALL!H74/H$62</f>
        <v>399.0314857749234</v>
      </c>
      <c r="I76" s="19">
        <f>ALL!I74/I$62</f>
        <v>1043.2783472985836</v>
      </c>
      <c r="J76" s="19">
        <f>ALL!J74/J$62</f>
        <v>1115.7812965737621</v>
      </c>
      <c r="K76" s="19">
        <f>ALL!K74/K$62</f>
        <v>645.26286774373989</v>
      </c>
      <c r="L76" s="19">
        <f>ALL!L74/L$62</f>
        <v>2486.5733572348486</v>
      </c>
      <c r="M76" s="19">
        <f>ALL!M74/M$62</f>
        <v>947.78467503615377</v>
      </c>
      <c r="N76" s="19">
        <f>ALL!N74/N$62</f>
        <v>324.94020030045067</v>
      </c>
      <c r="O76" s="19">
        <f>ALL!O74/O$62</f>
        <v>6813.3429277470605</v>
      </c>
      <c r="P76" s="19">
        <f>ALL!P74/P$62</f>
        <v>2668.3759235879816</v>
      </c>
      <c r="Q76" s="19">
        <f>ALL!Q74/Q$62</f>
        <v>1273.4733861555897</v>
      </c>
      <c r="R76" s="19">
        <f>ALL!R74/R$62</f>
        <v>4498.5789402358041</v>
      </c>
      <c r="S76" s="19">
        <f>ALL!S74/S$62</f>
        <v>1440.8625293481446</v>
      </c>
      <c r="T76" s="19">
        <f>ALL!T74/T$62</f>
        <v>1539.4893758103565</v>
      </c>
      <c r="U76" s="19">
        <f>ALL!U74/U$62</f>
        <v>3121.4206914143078</v>
      </c>
      <c r="V76" s="19">
        <f>ALL!V74/V$62</f>
        <v>1562.7034396720728</v>
      </c>
      <c r="W76" s="19">
        <f>ALL!W74/W$62</f>
        <v>889.61789049725155</v>
      </c>
      <c r="X76" s="19">
        <f>ALL!X74/X$62</f>
        <v>1508.9696681109408</v>
      </c>
      <c r="Y76" s="19">
        <f>ALL!Y74/Y$62</f>
        <v>1233.496261133788</v>
      </c>
      <c r="Z76" s="19">
        <f>ALL!Z74/Z$62</f>
        <v>1378.1558937072505</v>
      </c>
      <c r="AA76" s="19">
        <f>ALL!AA74/AA$62</f>
        <v>1549.7017354256093</v>
      </c>
      <c r="AB76" s="19">
        <f>ALL!AB74/AB$62</f>
        <v>1420.9394856152853</v>
      </c>
      <c r="AC76" s="19">
        <f>ALL!AC74/AC$62</f>
        <v>545.13576819537479</v>
      </c>
      <c r="AD76" s="19">
        <f>ALL!AD74/AD$62</f>
        <v>752.26346050377049</v>
      </c>
      <c r="AE76" s="19">
        <f>ALL!AE74/AE$62</f>
        <v>1361.5394508318489</v>
      </c>
      <c r="AF76" s="19">
        <f>ALL!AF74/AF$62</f>
        <v>1790.9274568103999</v>
      </c>
      <c r="AG76" s="19">
        <f>ALL!AG74/AG$62</f>
        <v>930.76120553748865</v>
      </c>
      <c r="AH76" s="19">
        <f>ALL!AH74/AH$62</f>
        <v>1265.2421199769358</v>
      </c>
      <c r="AI76" s="19">
        <f>ALL!AI74/AI$62</f>
        <v>1705.6371930621676</v>
      </c>
      <c r="AJ76" s="19">
        <f>ALL!AJ74/AJ$62</f>
        <v>1166.5722480907448</v>
      </c>
      <c r="AK76" s="19">
        <f>ALL!AK74/AK$62</f>
        <v>673.53277155355738</v>
      </c>
      <c r="AL76" s="19">
        <f>ALL!AL74/AL$62</f>
        <v>3302.5016611295687</v>
      </c>
      <c r="AM76" s="19">
        <f>ALL!AM74/AM$62</f>
        <v>34.402755885997507</v>
      </c>
      <c r="AN76" s="19">
        <f>ALL!AN74/AN$62</f>
        <v>37.639823758684962</v>
      </c>
      <c r="AO76" s="19">
        <f>ALL!AO74/AO$62</f>
        <v>27.579064708163994</v>
      </c>
      <c r="AP76" s="19">
        <f>ALL!AP74/AP$62</f>
        <v>0</v>
      </c>
      <c r="AQ76" s="19">
        <f>ALL!AQ74/AQ$62</f>
        <v>0</v>
      </c>
      <c r="AR76" s="19">
        <f>ALL!AR74/AR$62</f>
        <v>528.75748324265328</v>
      </c>
      <c r="AS76" s="19">
        <f>ALL!AS74/AS$62</f>
        <v>0</v>
      </c>
      <c r="AT76" s="19">
        <f>ALL!AT74/AT$62</f>
        <v>73.085320417287633</v>
      </c>
      <c r="AU76" s="19">
        <f>ALL!AU74/AU$62</f>
        <v>0</v>
      </c>
      <c r="AV76" s="19">
        <f>ALL!AV74/AV$62</f>
        <v>0</v>
      </c>
      <c r="AW76" s="19">
        <f>ALL!AW74/AW$62</f>
        <v>0</v>
      </c>
      <c r="AX76" s="19">
        <f>ALL!AX74/AX$62</f>
        <v>0</v>
      </c>
      <c r="AY76" s="19">
        <f>ALL!AY74/AY$62</f>
        <v>0</v>
      </c>
      <c r="AZ76" s="19">
        <f>ALL!AZ74/AZ$62</f>
        <v>0</v>
      </c>
      <c r="BA76" s="91">
        <f>ALL!BA74/BA$62</f>
        <v>0</v>
      </c>
      <c r="BB76" s="91">
        <f>ALL!BB74/BB$62</f>
        <v>0</v>
      </c>
      <c r="BC76" s="91">
        <f>ALL!BC74/BC$62</f>
        <v>0</v>
      </c>
      <c r="BD76" s="19">
        <f>ALL!BD74/BD$62</f>
        <v>2214.1829324897976</v>
      </c>
      <c r="BE76" s="19">
        <f>ALL!BE74/BE$62</f>
        <v>2037.7030017951533</v>
      </c>
      <c r="BF76" s="19">
        <f>ALL!BF74/BF$62</f>
        <v>910.08932728348884</v>
      </c>
      <c r="BG76" s="19">
        <f>ALL!BG74/BG$62</f>
        <v>672.67576899387677</v>
      </c>
      <c r="BH76" s="19">
        <f t="shared" si="111"/>
        <v>61269.039680388574</v>
      </c>
      <c r="BJ76" s="208">
        <f t="array" ref="BJ76">ROUND(MIN(IF($E$4:$BG$4=BJ$4,$E76:$BG76)),1)</f>
        <v>0</v>
      </c>
      <c r="BK76" s="208">
        <f t="array" ref="BK76">ROUND(MAX(IF($E$4:$BG$4=BK$4,$E76:$BG76)),1)</f>
        <v>528.79999999999995</v>
      </c>
      <c r="BL76" s="276">
        <f t="array" ref="BL76">ROUND(SUM(IF($E$4:$BG$4=BL$4,ALL!$E74:$BG74)),1)/BL$3</f>
        <v>43.204040822036582</v>
      </c>
      <c r="BM76" s="208">
        <f t="array" ref="BM76">ROUND(MIN(IF($E$4:$BG$4=BM$4,$E76:$BG76)),1)</f>
        <v>672.7</v>
      </c>
      <c r="BN76" s="208">
        <f t="array" ref="BN76">ROUND(MAX(IF($E$4:$BG$4=BN$4,$E76:$BG76)),1)</f>
        <v>2214.1999999999998</v>
      </c>
      <c r="BO76" s="276">
        <f t="array" ref="BO76">ROUND(SUM(IF($E$4:$BG$4=BO$4,ALL!$E74:$BG74)),1)/BO$3</f>
        <v>1529.8701218508154</v>
      </c>
      <c r="BP76" s="208">
        <f t="array" ref="BP76">ROUND(MIN(IF($E$4:$BG$4=BP$4,$E76:$BG76)),1)</f>
        <v>34.4</v>
      </c>
      <c r="BQ76" s="208">
        <f t="array" ref="BQ76">ROUND(MAX(IF($E$4:$BG$4=BQ$4,$E76:$BG76)),1)</f>
        <v>3302.5</v>
      </c>
      <c r="BR76" s="276">
        <f t="array" ref="BR76">ROUND(SUM(IF($E$4:$BG$4=BR$4,ALL!$E74:$BG74)),1)/BR$3</f>
        <v>487.33688984385259</v>
      </c>
      <c r="BS76" s="208">
        <f t="array" ref="BS76">ROUND(MIN(IF($E$4:$BG$4=BS$4,$E76:$BG76)),1)</f>
        <v>324.89999999999998</v>
      </c>
      <c r="BT76" s="208">
        <f t="array" ref="BT76">ROUND(MAX(IF($E$4:$BG$4=BT$4,$E76:$BG76)),1)</f>
        <v>6813.3</v>
      </c>
      <c r="BU76" s="276">
        <f t="array" ref="BU76">ROUND(SUM(IF($E$4:$BG$4=BU$4,ALL!$E74:$BG74)),1)/BU$3</f>
        <v>1128.6745023361866</v>
      </c>
      <c r="BV76" s="208">
        <f t="array" ref="BV76">ROUND(MIN(IF($E$4:$BG$4=BV$4,$E76:$BG76)),1)</f>
        <v>1166.5999999999999</v>
      </c>
      <c r="BW76" s="208">
        <f t="array" ref="BW76">ROUND(MAX(IF($E$4:$BG$4=BW$4,$E76:$BG76)),1)</f>
        <v>1479.8</v>
      </c>
      <c r="BX76" s="276">
        <f t="array" ref="BX76">ROUND(SUM(IF($E$4:$BG$4=BX$4,ALL!$E74:$BG74)),1)/BX$3</f>
        <v>1379.2620252646202</v>
      </c>
      <c r="BY76" s="208">
        <f t="array" ref="BY76">ROUND(MIN(IF($E$4:$BG$4=BY$4,$E76:$BG76)),1)</f>
        <v>930.8</v>
      </c>
      <c r="BZ76" s="208">
        <f t="array" ref="BZ76">ROUND(MAX(IF($E$4:$BG$4=BZ$4,$E76:$BG76)),1)</f>
        <v>3121.4</v>
      </c>
      <c r="CA76" s="276">
        <f t="array" ref="CA76">ROUND(SUM(IF($E$4:$BG$4=CA$4,ALL!$E74:$BG74)),1)/CA$3</f>
        <v>1573.2013965871047</v>
      </c>
      <c r="CB76" s="233">
        <f t="shared" si="112"/>
        <v>0</v>
      </c>
      <c r="CC76" s="233">
        <f t="shared" si="113"/>
        <v>6813.3</v>
      </c>
      <c r="CD76" s="274">
        <f>ALL!BH74/$BH$47</f>
        <v>1300.3171096663873</v>
      </c>
    </row>
    <row r="77" spans="1:82">
      <c r="A77" s="100">
        <f t="shared" si="114"/>
        <v>440</v>
      </c>
      <c r="B77" s="248" t="s">
        <v>86</v>
      </c>
      <c r="D77">
        <f t="shared" si="110"/>
        <v>440</v>
      </c>
      <c r="E77" s="19">
        <f>ALL!E75/E$62</f>
        <v>0.12419193206802283</v>
      </c>
      <c r="F77" s="19">
        <f>ALL!F75/F$62</f>
        <v>0</v>
      </c>
      <c r="G77" s="19">
        <f>ALL!G75/G$62</f>
        <v>0</v>
      </c>
      <c r="H77" s="19">
        <f>ALL!H75/H$62</f>
        <v>0</v>
      </c>
      <c r="I77" s="19">
        <f>ALL!I75/I$62</f>
        <v>0</v>
      </c>
      <c r="J77" s="19">
        <f>ALL!J75/J$62</f>
        <v>0</v>
      </c>
      <c r="K77" s="19">
        <f>ALL!K75/K$62</f>
        <v>0</v>
      </c>
      <c r="L77" s="19">
        <f>ALL!L75/L$62</f>
        <v>21.009652638836496</v>
      </c>
      <c r="M77" s="19">
        <f>ALL!M75/M$62</f>
        <v>0</v>
      </c>
      <c r="N77" s="19">
        <f>ALL!N75/N$62</f>
        <v>0</v>
      </c>
      <c r="O77" s="19">
        <f>ALL!O75/O$62</f>
        <v>0</v>
      </c>
      <c r="P77" s="19">
        <f>ALL!P75/P$62</f>
        <v>21.786514787119181</v>
      </c>
      <c r="Q77" s="19">
        <f>ALL!Q75/Q$62</f>
        <v>1.4063787330297539</v>
      </c>
      <c r="R77" s="19">
        <f>ALL!R75/R$62</f>
        <v>0</v>
      </c>
      <c r="S77" s="19">
        <f>ALL!S75/S$62</f>
        <v>4.7086322087575461</v>
      </c>
      <c r="T77" s="19">
        <f>ALL!T75/T$62</f>
        <v>0</v>
      </c>
      <c r="U77" s="19">
        <f>ALL!U75/U$62</f>
        <v>0</v>
      </c>
      <c r="V77" s="19">
        <f>ALL!V75/V$62</f>
        <v>0</v>
      </c>
      <c r="W77" s="19">
        <f>ALL!W75/W$62</f>
        <v>15.17949777714057</v>
      </c>
      <c r="X77" s="19">
        <f>ALL!X75/X$62</f>
        <v>0</v>
      </c>
      <c r="Y77" s="19">
        <f>ALL!Y75/Y$62</f>
        <v>0</v>
      </c>
      <c r="Z77" s="19">
        <f>ALL!Z75/Z$62</f>
        <v>0</v>
      </c>
      <c r="AA77" s="19">
        <f>ALL!AA75/AA$62</f>
        <v>28.50122025631924</v>
      </c>
      <c r="AB77" s="19">
        <f>ALL!AB75/AB$62</f>
        <v>7.41014452140789</v>
      </c>
      <c r="AC77" s="19">
        <f>ALL!AC75/AC$62</f>
        <v>0</v>
      </c>
      <c r="AD77" s="19">
        <f>ALL!AD75/AD$62</f>
        <v>0</v>
      </c>
      <c r="AE77" s="19">
        <f>ALL!AE75/AE$62</f>
        <v>0</v>
      </c>
      <c r="AF77" s="19">
        <f>ALL!AF75/AF$62</f>
        <v>-0.48257253919537052</v>
      </c>
      <c r="AG77" s="19">
        <f>ALL!AG75/AG$62</f>
        <v>9.4391820939769975</v>
      </c>
      <c r="AH77" s="19">
        <f>ALL!AH75/AH$62</f>
        <v>0</v>
      </c>
      <c r="AI77" s="19">
        <f>ALL!AI75/AI$62</f>
        <v>0</v>
      </c>
      <c r="AJ77" s="19">
        <f>ALL!AJ75/AJ$62</f>
        <v>0</v>
      </c>
      <c r="AK77" s="19">
        <f>ALL!AK75/AK$62</f>
        <v>0</v>
      </c>
      <c r="AL77" s="19">
        <f>ALL!AL75/AL$62</f>
        <v>1666.4561606240072</v>
      </c>
      <c r="AM77" s="19">
        <f>ALL!AM75/AM$62</f>
        <v>0</v>
      </c>
      <c r="AN77" s="19">
        <f>ALL!AN75/AN$62</f>
        <v>0</v>
      </c>
      <c r="AO77" s="19">
        <f>ALL!AO75/AO$62</f>
        <v>0</v>
      </c>
      <c r="AP77" s="19">
        <f>ALL!AP75/AP$62</f>
        <v>0</v>
      </c>
      <c r="AQ77" s="19">
        <f>ALL!AQ75/AQ$62</f>
        <v>0</v>
      </c>
      <c r="AR77" s="19">
        <f>ALL!AR75/AR$62</f>
        <v>0</v>
      </c>
      <c r="AS77" s="19">
        <f>ALL!AS75/AS$62</f>
        <v>0</v>
      </c>
      <c r="AT77" s="19">
        <f>ALL!AT75/AT$62</f>
        <v>0</v>
      </c>
      <c r="AU77" s="19">
        <f>ALL!AU75/AU$62</f>
        <v>0</v>
      </c>
      <c r="AV77" s="19">
        <f>ALL!AV75/AV$62</f>
        <v>0</v>
      </c>
      <c r="AW77" s="19">
        <f>ALL!AW75/AW$62</f>
        <v>0</v>
      </c>
      <c r="AX77" s="19">
        <f>ALL!AX75/AX$62</f>
        <v>0</v>
      </c>
      <c r="AY77" s="19">
        <f>ALL!AY75/AY$62</f>
        <v>0</v>
      </c>
      <c r="AZ77" s="19">
        <f>ALL!AZ75/AZ$62</f>
        <v>0</v>
      </c>
      <c r="BA77" s="91">
        <f>ALL!BA75/BA$62</f>
        <v>0</v>
      </c>
      <c r="BB77" s="91">
        <f>ALL!BB75/BB$62</f>
        <v>0</v>
      </c>
      <c r="BC77" s="91">
        <f>ALL!BC75/BC$62</f>
        <v>0</v>
      </c>
      <c r="BD77" s="19">
        <f>ALL!BD75/BD$62</f>
        <v>0</v>
      </c>
      <c r="BE77" s="19">
        <f>ALL!BE75/BE$62</f>
        <v>0</v>
      </c>
      <c r="BF77" s="19">
        <f>ALL!BF75/BF$62</f>
        <v>0</v>
      </c>
      <c r="BG77" s="19">
        <f>ALL!BG75/BG$62</f>
        <v>0</v>
      </c>
      <c r="BH77" s="19">
        <f t="shared" si="111"/>
        <v>1775.5390030334675</v>
      </c>
      <c r="BJ77" s="208">
        <f t="array" ref="BJ77">ROUND(MIN(IF($E$4:$BG$4=BJ$4,$E77:$BG77)),1)</f>
        <v>0</v>
      </c>
      <c r="BK77" s="208">
        <f t="array" ref="BK77">ROUND(MAX(IF($E$4:$BG$4=BK$4,$E77:$BG77)),1)</f>
        <v>0</v>
      </c>
      <c r="BL77" s="276">
        <f t="array" ref="BL77">ROUND(SUM(IF($E$4:$BG$4=BL$4,ALL!$E75:$BG75)),1)/BL$3</f>
        <v>0</v>
      </c>
      <c r="BM77" s="208">
        <f t="array" ref="BM77">ROUND(MIN(IF($E$4:$BG$4=BM$4,$E77:$BG77)),1)</f>
        <v>0</v>
      </c>
      <c r="BN77" s="208">
        <f t="array" ref="BN77">ROUND(MAX(IF($E$4:$BG$4=BN$4,$E77:$BG77)),1)</f>
        <v>0</v>
      </c>
      <c r="BO77" s="276">
        <f t="array" ref="BO77">ROUND(SUM(IF($E$4:$BG$4=BO$4,ALL!$E75:$BG75)),1)/BO$3</f>
        <v>0</v>
      </c>
      <c r="BP77" s="208">
        <f t="array" ref="BP77">ROUND(MIN(IF($E$4:$BG$4=BP$4,$E77:$BG77)),1)</f>
        <v>0</v>
      </c>
      <c r="BQ77" s="208">
        <f t="array" ref="BQ77">ROUND(MAX(IF($E$4:$BG$4=BQ$4,$E77:$BG77)),1)</f>
        <v>1666.5</v>
      </c>
      <c r="BR77" s="276">
        <f t="array" ref="BR77">ROUND(SUM(IF($E$4:$BG$4=BR$4,ALL!$E75:$BG75)),1)/BR$3</f>
        <v>70.224196670836065</v>
      </c>
      <c r="BS77" s="208">
        <f t="array" ref="BS77">ROUND(MIN(IF($E$4:$BG$4=BS$4,$E77:$BG77)),1)</f>
        <v>-0.5</v>
      </c>
      <c r="BT77" s="208">
        <f t="array" ref="BT77">ROUND(MAX(IF($E$4:$BG$4=BT$4,$E77:$BG77)),1)</f>
        <v>28.5</v>
      </c>
      <c r="BU77" s="276">
        <f t="array" ref="BU77">ROUND(SUM(IF($E$4:$BG$4=BU$4,ALL!$E75:$BG75)),1)/BU$3</f>
        <v>3.3229452021146613</v>
      </c>
      <c r="BV77" s="208">
        <f t="array" ref="BV77">ROUND(MIN(IF($E$4:$BG$4=BV$4,$E77:$BG77)),1)</f>
        <v>0</v>
      </c>
      <c r="BW77" s="208">
        <f t="array" ref="BW77">ROUND(MAX(IF($E$4:$BG$4=BW$4,$E77:$BG77)),1)</f>
        <v>7.4</v>
      </c>
      <c r="BX77" s="276">
        <f t="array" ref="BX77">ROUND(SUM(IF($E$4:$BG$4=BX$4,ALL!$E75:$BG75)),1)/BX$3</f>
        <v>4.1696384310311121</v>
      </c>
      <c r="BY77" s="208">
        <f t="array" ref="BY77">ROUND(MIN(IF($E$4:$BG$4=BY$4,$E77:$BG77)),1)</f>
        <v>0</v>
      </c>
      <c r="BZ77" s="208">
        <f t="array" ref="BZ77">ROUND(MAX(IF($E$4:$BG$4=BZ$4,$E77:$BG77)),1)</f>
        <v>21.8</v>
      </c>
      <c r="CA77" s="276">
        <f t="array" ref="CA77">ROUND(SUM(IF($E$4:$BG$4=CA$4,ALL!$E75:$BG75)),1)/CA$3</f>
        <v>7.2765285203281245</v>
      </c>
      <c r="CB77" s="233">
        <f t="shared" si="112"/>
        <v>-0.5</v>
      </c>
      <c r="CC77" s="233">
        <f t="shared" si="113"/>
        <v>1666.5</v>
      </c>
      <c r="CD77" s="274">
        <f>ALL!BH75/$BH$47</f>
        <v>5.044409251401019</v>
      </c>
    </row>
    <row r="78" spans="1:82">
      <c r="A78" s="100">
        <f t="shared" si="114"/>
        <v>510</v>
      </c>
      <c r="B78" s="248" t="s">
        <v>87</v>
      </c>
      <c r="D78">
        <f t="shared" si="110"/>
        <v>510</v>
      </c>
      <c r="E78" s="19">
        <f>ALL!E76/E$62</f>
        <v>536.24874937209859</v>
      </c>
      <c r="F78" s="19">
        <f>ALL!F76/F$62</f>
        <v>564.87493969260458</v>
      </c>
      <c r="G78" s="19">
        <f>ALL!G76/G$62</f>
        <v>804.49727752874253</v>
      </c>
      <c r="H78" s="19">
        <f>ALL!H76/H$62</f>
        <v>611.32593102962687</v>
      </c>
      <c r="I78" s="19">
        <f>ALL!I76/I$62</f>
        <v>626.12324877752167</v>
      </c>
      <c r="J78" s="19">
        <f>ALL!J76/J$62</f>
        <v>464.61628787916436</v>
      </c>
      <c r="K78" s="19">
        <f>ALL!K76/K$62</f>
        <v>692.27178348243046</v>
      </c>
      <c r="L78" s="19">
        <f>ALL!L76/L$62</f>
        <v>606.24368659182278</v>
      </c>
      <c r="M78" s="19">
        <f>ALL!M76/M$62</f>
        <v>444.18969672835505</v>
      </c>
      <c r="N78" s="19">
        <f>ALL!N76/N$62</f>
        <v>757.32689834752148</v>
      </c>
      <c r="O78" s="19">
        <f>ALL!O76/O$62</f>
        <v>938.55886102379395</v>
      </c>
      <c r="P78" s="19">
        <f>ALL!P76/P$62</f>
        <v>744.79338021490946</v>
      </c>
      <c r="Q78" s="19">
        <f>ALL!Q76/Q$62</f>
        <v>592.5597080205232</v>
      </c>
      <c r="R78" s="19">
        <f>ALL!R76/R$62</f>
        <v>1040.3712223878574</v>
      </c>
      <c r="S78" s="19">
        <f>ALL!S76/S$62</f>
        <v>621.54613710747037</v>
      </c>
      <c r="T78" s="19">
        <f>ALL!T76/T$62</f>
        <v>1043.1244767830819</v>
      </c>
      <c r="U78" s="19">
        <f>ALL!U76/U$62</f>
        <v>730.56921025449913</v>
      </c>
      <c r="V78" s="19">
        <f>ALL!V76/V$62</f>
        <v>1406.6031901621816</v>
      </c>
      <c r="W78" s="19">
        <f>ALL!W76/W$62</f>
        <v>668.99453591533199</v>
      </c>
      <c r="X78" s="19">
        <f>ALL!X76/X$62</f>
        <v>667.56163756899332</v>
      </c>
      <c r="Y78" s="19">
        <f>ALL!Y76/Y$62</f>
        <v>611.77609446929455</v>
      </c>
      <c r="Z78" s="19">
        <f>ALL!Z76/Z$62</f>
        <v>538.64911837564773</v>
      </c>
      <c r="AA78" s="19">
        <f>ALL!AA76/AA$62</f>
        <v>623.57033079573489</v>
      </c>
      <c r="AB78" s="19">
        <f>ALL!AB76/AB$62</f>
        <v>596.28396591142791</v>
      </c>
      <c r="AC78" s="19">
        <f>ALL!AC76/AC$62</f>
        <v>630.39775850706155</v>
      </c>
      <c r="AD78" s="19">
        <f>ALL!AD76/AD$62</f>
        <v>696.94873253293542</v>
      </c>
      <c r="AE78" s="19">
        <f>ALL!AE76/AE$62</f>
        <v>920.88071919180913</v>
      </c>
      <c r="AF78" s="19">
        <f>ALL!AF76/AF$62</f>
        <v>738.7741832200835</v>
      </c>
      <c r="AG78" s="19">
        <f>ALL!AG76/AG$62</f>
        <v>706.57765005201861</v>
      </c>
      <c r="AH78" s="19">
        <f>ALL!AH76/AH$62</f>
        <v>848.18486257629115</v>
      </c>
      <c r="AI78" s="19">
        <f>ALL!AI76/AI$62</f>
        <v>649.02228521759685</v>
      </c>
      <c r="AJ78" s="19">
        <f>ALL!AJ76/AJ$62</f>
        <v>474.86506152590528</v>
      </c>
      <c r="AK78" s="19">
        <f>ALL!AK76/AK$62</f>
        <v>467.48322477133411</v>
      </c>
      <c r="AL78" s="19">
        <f>ALL!AL76/AL$62</f>
        <v>6342.6468294092174</v>
      </c>
      <c r="AM78" s="19">
        <f>ALL!AM76/AM$62</f>
        <v>1346.7457280934682</v>
      </c>
      <c r="AN78" s="19">
        <f>ALL!AN76/AN$62</f>
        <v>1277.5932892730043</v>
      </c>
      <c r="AO78" s="19">
        <f>ALL!AO76/AO$62</f>
        <v>767.91207986913355</v>
      </c>
      <c r="AP78" s="19">
        <f>ALL!AP76/AP$62</f>
        <v>1411.4076639860475</v>
      </c>
      <c r="AQ78" s="19">
        <f>ALL!AQ76/AQ$62</f>
        <v>1491.6922728234269</v>
      </c>
      <c r="AR78" s="19">
        <f>ALL!AR76/AR$62</f>
        <v>1047.7531954085723</v>
      </c>
      <c r="AS78" s="19">
        <f>ALL!AS76/AS$62</f>
        <v>1213.3040925051455</v>
      </c>
      <c r="AT78" s="19">
        <f>ALL!AT76/AT$62</f>
        <v>396.48869846000991</v>
      </c>
      <c r="AU78" s="19">
        <f>ALL!AU76/AU$62</f>
        <v>692.05195701166713</v>
      </c>
      <c r="AV78" s="19">
        <f>ALL!AV76/AV$62</f>
        <v>1188.2995101610195</v>
      </c>
      <c r="AW78" s="19">
        <f>ALL!AW76/AW$62</f>
        <v>1091.6490895522393</v>
      </c>
      <c r="AX78" s="19">
        <f>ALL!AX76/AX$62</f>
        <v>851.43234386677636</v>
      </c>
      <c r="AY78" s="19">
        <f>ALL!AY76/AY$62</f>
        <v>1124.4210347203086</v>
      </c>
      <c r="AZ78" s="19">
        <f>ALL!AZ76/AZ$62</f>
        <v>1083.5995302181402</v>
      </c>
      <c r="BA78" s="91">
        <f>ALL!BA76/BA$62</f>
        <v>1853.003676953381</v>
      </c>
      <c r="BB78" s="91">
        <f>ALL!BB76/BB$62</f>
        <v>3022.6850761659225</v>
      </c>
      <c r="BC78" s="91">
        <f>ALL!BC76/BC$62</f>
        <v>1454.7359566507548</v>
      </c>
      <c r="BD78" s="19">
        <f>ALL!BD76/BD$62</f>
        <v>606.44425351974155</v>
      </c>
      <c r="BE78" s="19">
        <f>ALL!BE76/BE$62</f>
        <v>999.95711021583213</v>
      </c>
      <c r="BF78" s="19">
        <f>ALL!BF76/BF$62</f>
        <v>805.7432995038846</v>
      </c>
      <c r="BG78" s="19">
        <f>ALL!BG76/BG$62</f>
        <v>968.01606282381067</v>
      </c>
      <c r="BH78" s="19">
        <f t="shared" si="111"/>
        <v>54103.397597207186</v>
      </c>
      <c r="BJ78" s="208">
        <f t="array" ref="BJ78">ROUND(MIN(IF($E$4:$BG$4=BJ$4,$E78:$BG78)),1)</f>
        <v>396.5</v>
      </c>
      <c r="BK78" s="208">
        <f t="array" ref="BK78">ROUND(MAX(IF($E$4:$BG$4=BK$4,$E78:$BG78)),1)</f>
        <v>3022.7</v>
      </c>
      <c r="BL78" s="276">
        <f t="array" ref="BL78">ROUND(SUM(IF($E$4:$BG$4=BL$4,ALL!$E76:$BG76)),1)/BL$3</f>
        <v>1095.2903200232154</v>
      </c>
      <c r="BM78" s="208">
        <f t="array" ref="BM78">ROUND(MIN(IF($E$4:$BG$4=BM$4,$E78:$BG78)),1)</f>
        <v>606.4</v>
      </c>
      <c r="BN78" s="208">
        <f t="array" ref="BN78">ROUND(MAX(IF($E$4:$BG$4=BN$4,$E78:$BG78)),1)</f>
        <v>1000</v>
      </c>
      <c r="BO78" s="276">
        <f t="array" ref="BO78">ROUND(SUM(IF($E$4:$BG$4=BO$4,ALL!$E76:$BG76)),1)/BO$3</f>
        <v>790.26305985509646</v>
      </c>
      <c r="BP78" s="208">
        <f t="array" ref="BP78">ROUND(MIN(IF($E$4:$BG$4=BP$4,$E78:$BG78)),1)</f>
        <v>467.5</v>
      </c>
      <c r="BQ78" s="208">
        <f t="array" ref="BQ78">ROUND(MAX(IF($E$4:$BG$4=BQ$4,$E78:$BG78)),1)</f>
        <v>6342.6</v>
      </c>
      <c r="BR78" s="276">
        <f t="array" ref="BR78">ROUND(SUM(IF($E$4:$BG$4=BR$4,ALL!$E76:$BG76)),1)/BR$3</f>
        <v>1123.6225118045795</v>
      </c>
      <c r="BS78" s="208">
        <f t="array" ref="BS78">ROUND(MIN(IF($E$4:$BG$4=BS$4,$E78:$BG78)),1)</f>
        <v>444.2</v>
      </c>
      <c r="BT78" s="208">
        <f t="array" ref="BT78">ROUND(MAX(IF($E$4:$BG$4=BT$4,$E78:$BG78)),1)</f>
        <v>1406.6</v>
      </c>
      <c r="BU78" s="276">
        <f t="array" ref="BU78">ROUND(SUM(IF($E$4:$BG$4=BU$4,ALL!$E76:$BG76)),1)/BU$3</f>
        <v>668.02570054905323</v>
      </c>
      <c r="BV78" s="208">
        <f t="array" ref="BV78">ROUND(MIN(IF($E$4:$BG$4=BV$4,$E78:$BG78)),1)</f>
        <v>474.9</v>
      </c>
      <c r="BW78" s="208">
        <f t="array" ref="BW78">ROUND(MAX(IF($E$4:$BG$4=BW$4,$E78:$BG78)),1)</f>
        <v>804.5</v>
      </c>
      <c r="BX78" s="276">
        <f t="array" ref="BX78">ROUND(SUM(IF($E$4:$BG$4=BX$4,ALL!$E76:$BG76)),1)/BX$3</f>
        <v>580.23023059286948</v>
      </c>
      <c r="BY78" s="208">
        <f t="array" ref="BY78">ROUND(MIN(IF($E$4:$BG$4=BY$4,$E78:$BG78)),1)</f>
        <v>606.20000000000005</v>
      </c>
      <c r="BZ78" s="208">
        <f t="array" ref="BZ78">ROUND(MAX(IF($E$4:$BG$4=BZ$4,$E78:$BG78)),1)</f>
        <v>744.8</v>
      </c>
      <c r="CA78" s="276">
        <f t="array" ref="CA78">ROUND(SUM(IF($E$4:$BG$4=CA$4,ALL!$E76:$BG76)),1)/CA$3</f>
        <v>665.26543103415827</v>
      </c>
      <c r="CB78" s="233">
        <f t="shared" si="112"/>
        <v>396.5</v>
      </c>
      <c r="CC78" s="233">
        <f t="shared" si="113"/>
        <v>6342.6</v>
      </c>
      <c r="CD78" s="274">
        <f>ALL!BH76/$BH$47</f>
        <v>670.57370975819572</v>
      </c>
    </row>
    <row r="79" spans="1:82" ht="24">
      <c r="A79" s="100">
        <f t="shared" si="114"/>
        <v>520</v>
      </c>
      <c r="B79" s="248" t="s">
        <v>88</v>
      </c>
      <c r="D79">
        <f t="shared" si="110"/>
        <v>520</v>
      </c>
      <c r="E79" s="19">
        <f>ALL!E77/E$62</f>
        <v>1.8418148177130003</v>
      </c>
      <c r="F79" s="19">
        <f>ALL!F77/F$62</f>
        <v>1.6717127300296368</v>
      </c>
      <c r="G79" s="19">
        <f>ALL!G77/G$62</f>
        <v>33.485059645059927</v>
      </c>
      <c r="H79" s="19">
        <f>ALL!H77/H$62</f>
        <v>93.316047656646802</v>
      </c>
      <c r="I79" s="19">
        <f>ALL!I77/I$62</f>
        <v>54.295130522338589</v>
      </c>
      <c r="J79" s="19">
        <f>ALL!J77/J$62</f>
        <v>129.93338665754627</v>
      </c>
      <c r="K79" s="19">
        <f>ALL!K77/K$62</f>
        <v>5.3393034564206037</v>
      </c>
      <c r="L79" s="19">
        <f>ALL!L77/L$62</f>
        <v>32.874380819815023</v>
      </c>
      <c r="M79" s="19">
        <f>ALL!M77/M$62</f>
        <v>0</v>
      </c>
      <c r="N79" s="19">
        <f>ALL!N77/N$62</f>
        <v>5.7132018027040559</v>
      </c>
      <c r="O79" s="19">
        <f>ALL!O77/O$62</f>
        <v>3.5254985888993415</v>
      </c>
      <c r="P79" s="19">
        <f>ALL!P77/P$62</f>
        <v>2.3090185146043152</v>
      </c>
      <c r="Q79" s="19">
        <f>ALL!Q77/Q$62</f>
        <v>1.9816159196716929</v>
      </c>
      <c r="R79" s="19">
        <f>ALL!R77/R$62</f>
        <v>105.17807290960835</v>
      </c>
      <c r="S79" s="19">
        <f>ALL!S77/S$62</f>
        <v>100.76192455570295</v>
      </c>
      <c r="T79" s="19">
        <f>ALL!T77/T$62</f>
        <v>2.0907552676916885</v>
      </c>
      <c r="U79" s="19">
        <f>ALL!U77/U$62</f>
        <v>3.6391373485921563</v>
      </c>
      <c r="V79" s="19">
        <f>ALL!V77/V$62</f>
        <v>5.0431295669221177</v>
      </c>
      <c r="W79" s="19">
        <f>ALL!W77/W$62</f>
        <v>7.6459684422804921</v>
      </c>
      <c r="X79" s="19">
        <f>ALL!X77/X$62</f>
        <v>2.1255567972560176</v>
      </c>
      <c r="Y79" s="19">
        <f>ALL!Y77/Y$62</f>
        <v>1.7712914542063876</v>
      </c>
      <c r="Z79" s="19">
        <f>ALL!Z77/Z$62</f>
        <v>50.795501176142118</v>
      </c>
      <c r="AA79" s="19">
        <f>ALL!AA77/AA$62</f>
        <v>38.175135682336574</v>
      </c>
      <c r="AB79" s="19">
        <f>ALL!AB77/AB$62</f>
        <v>136.69970972878508</v>
      </c>
      <c r="AC79" s="19">
        <f>ALL!AC77/AC$62</f>
        <v>61.643989857430626</v>
      </c>
      <c r="AD79" s="19">
        <f>ALL!AD77/AD$62</f>
        <v>1.7930121100249152</v>
      </c>
      <c r="AE79" s="19">
        <f>ALL!AE77/AE$62</f>
        <v>1.8346080850629114</v>
      </c>
      <c r="AF79" s="19">
        <f>ALL!AF77/AF$62</f>
        <v>28.930131985307622</v>
      </c>
      <c r="AG79" s="19">
        <f>ALL!AG77/AG$62</f>
        <v>173.1649551127353</v>
      </c>
      <c r="AH79" s="19">
        <f>ALL!AH77/AH$62</f>
        <v>1.1330210006781432</v>
      </c>
      <c r="AI79" s="19">
        <f>ALL!AI77/AI$62</f>
        <v>32.601666304498131</v>
      </c>
      <c r="AJ79" s="19">
        <f>ALL!AJ77/AJ$62</f>
        <v>37.25649343736815</v>
      </c>
      <c r="AK79" s="19">
        <f>ALL!AK77/AK$62</f>
        <v>0</v>
      </c>
      <c r="AL79" s="19">
        <f>ALL!AL77/AL$62</f>
        <v>0</v>
      </c>
      <c r="AM79" s="19">
        <f>ALL!AM77/AM$62</f>
        <v>183.42261710037178</v>
      </c>
      <c r="AN79" s="19">
        <f>ALL!AN77/AN$62</f>
        <v>174.75458396881882</v>
      </c>
      <c r="AO79" s="19">
        <f>ALL!AO77/AO$62</f>
        <v>5.392016459517345</v>
      </c>
      <c r="AP79" s="19">
        <f>ALL!AP77/AP$62</f>
        <v>405.65285986500004</v>
      </c>
      <c r="AQ79" s="19">
        <f>ALL!AQ77/AQ$62</f>
        <v>70.243981747302897</v>
      </c>
      <c r="AR79" s="19">
        <f>ALL!AR77/AR$62</f>
        <v>1.3907318653954392</v>
      </c>
      <c r="AS79" s="19">
        <f>ALL!AS77/AS$62</f>
        <v>1.5988618476813174</v>
      </c>
      <c r="AT79" s="19">
        <f>ALL!AT77/AT$62</f>
        <v>440.42728514654749</v>
      </c>
      <c r="AU79" s="19">
        <f>ALL!AU77/AU$62</f>
        <v>161.29986048722154</v>
      </c>
      <c r="AV79" s="19">
        <f>ALL!AV77/AV$62</f>
        <v>0</v>
      </c>
      <c r="AW79" s="19">
        <f>ALL!AW77/AW$62</f>
        <v>728.56844776119419</v>
      </c>
      <c r="AX79" s="19">
        <f>ALL!AX77/AX$62</f>
        <v>1005.287411609144</v>
      </c>
      <c r="AY79" s="19">
        <f>ALL!AY77/AY$62</f>
        <v>5.3251033342518603</v>
      </c>
      <c r="AZ79" s="19">
        <f>ALL!AZ77/AZ$62</f>
        <v>551.87209996341858</v>
      </c>
      <c r="BA79" s="91">
        <f>ALL!BA77/BA$62</f>
        <v>0</v>
      </c>
      <c r="BB79" s="91">
        <f>ALL!BB77/BB$62</f>
        <v>0</v>
      </c>
      <c r="BC79" s="91">
        <f>ALL!BC77/BC$62</f>
        <v>1727.6763514385241</v>
      </c>
      <c r="BD79" s="19">
        <f>ALL!BD77/BD$62</f>
        <v>2.5220326815596676</v>
      </c>
      <c r="BE79" s="19">
        <f>ALL!BE77/BE$62</f>
        <v>2.1573494593856766</v>
      </c>
      <c r="BF79" s="19">
        <f>ALL!BF77/BF$62</f>
        <v>25.338550229061198</v>
      </c>
      <c r="BG79" s="19">
        <f>ALL!BG77/BG$62</f>
        <v>0.61512445201260824</v>
      </c>
      <c r="BH79" s="19">
        <f t="shared" si="111"/>
        <v>6652.1155013704883</v>
      </c>
      <c r="BJ79" s="208">
        <f t="array" ref="BJ79">ROUND(MIN(IF($E$4:$BG$4=BJ$4,$E79:$BG79)),1)</f>
        <v>0</v>
      </c>
      <c r="BK79" s="208">
        <f t="array" ref="BK79">ROUND(MAX(IF($E$4:$BG$4=BK$4,$E79:$BG79)),1)</f>
        <v>1727.7</v>
      </c>
      <c r="BL79" s="276">
        <f t="array" ref="BL79">ROUND(SUM(IF($E$4:$BG$4=BL$4,ALL!$E77:$BG77)),1)/BL$3</f>
        <v>358.03360242223567</v>
      </c>
      <c r="BM79" s="208">
        <f t="array" ref="BM79">ROUND(MIN(IF($E$4:$BG$4=BM$4,$E79:$BG79)),1)</f>
        <v>0.6</v>
      </c>
      <c r="BN79" s="208">
        <f t="array" ref="BN79">ROUND(MAX(IF($E$4:$BG$4=BN$4,$E79:$BG79)),1)</f>
        <v>25.3</v>
      </c>
      <c r="BO79" s="276">
        <f t="array" ref="BO79">ROUND(SUM(IF($E$4:$BG$4=BO$4,ALL!$E77:$BG77)),1)/BO$3</f>
        <v>10.252655195125969</v>
      </c>
      <c r="BP79" s="208">
        <f t="array" ref="BP79">ROUND(MIN(IF($E$4:$BG$4=BP$4,$E79:$BG79)),1)</f>
        <v>0</v>
      </c>
      <c r="BQ79" s="208">
        <f t="array" ref="BQ79">ROUND(MAX(IF($E$4:$BG$4=BQ$4,$E79:$BG79)),1)</f>
        <v>183.4</v>
      </c>
      <c r="BR79" s="276">
        <f t="array" ref="BR79">ROUND(SUM(IF($E$4:$BG$4=BR$4,ALL!$E77:$BG77)),1)/BR$3</f>
        <v>85.229760729308694</v>
      </c>
      <c r="BS79" s="208">
        <f t="array" ref="BS79">ROUND(MIN(IF($E$4:$BG$4=BS$4,$E79:$BG79)),1)</f>
        <v>0</v>
      </c>
      <c r="BT79" s="208">
        <f t="array" ref="BT79">ROUND(MAX(IF($E$4:$BG$4=BT$4,$E79:$BG79)),1)</f>
        <v>129.9</v>
      </c>
      <c r="BU79" s="276">
        <f t="array" ref="BU79">ROUND(SUM(IF($E$4:$BG$4=BU$4,ALL!$E77:$BG77)),1)/BU$3</f>
        <v>35.027666151918858</v>
      </c>
      <c r="BV79" s="208">
        <f t="array" ref="BV79">ROUND(MIN(IF($E$4:$BG$4=BV$4,$E79:$BG79)),1)</f>
        <v>33.5</v>
      </c>
      <c r="BW79" s="208">
        <f t="array" ref="BW79">ROUND(MAX(IF($E$4:$BG$4=BW$4,$E79:$BG79)),1)</f>
        <v>136.69999999999999</v>
      </c>
      <c r="BX79" s="276">
        <f t="array" ref="BX79">ROUND(SUM(IF($E$4:$BG$4=BX$4,ALL!$E77:$BG77)),1)/BX$3</f>
        <v>96.036032937465066</v>
      </c>
      <c r="BY79" s="208">
        <f t="array" ref="BY79">ROUND(MIN(IF($E$4:$BG$4=BY$4,$E79:$BG79)),1)</f>
        <v>2.1</v>
      </c>
      <c r="BZ79" s="208">
        <f t="array" ref="BZ79">ROUND(MAX(IF($E$4:$BG$4=BZ$4,$E79:$BG79)),1)</f>
        <v>173.2</v>
      </c>
      <c r="CA79" s="276">
        <f t="array" ref="CA79">ROUND(SUM(IF($E$4:$BG$4=CA$4,ALL!$E77:$BG77)),1)/CA$3</f>
        <v>68.414244157808071</v>
      </c>
      <c r="CB79" s="233">
        <f t="shared" si="112"/>
        <v>0</v>
      </c>
      <c r="CC79" s="233">
        <f t="shared" si="113"/>
        <v>1727.7</v>
      </c>
      <c r="CD79" s="274">
        <f>ALL!BH77/$BH$47</f>
        <v>71.047583694923119</v>
      </c>
    </row>
    <row r="80" spans="1:82">
      <c r="A80" s="100">
        <f t="shared" si="114"/>
        <v>530</v>
      </c>
      <c r="B80" s="248" t="s">
        <v>89</v>
      </c>
      <c r="D80">
        <f t="shared" si="110"/>
        <v>530</v>
      </c>
      <c r="E80" s="19">
        <f>ALL!E78/E$62</f>
        <v>103.06520025949042</v>
      </c>
      <c r="F80" s="19">
        <f>ALL!F78/F$62</f>
        <v>160.11787166586259</v>
      </c>
      <c r="G80" s="19">
        <f>ALL!G78/G$62</f>
        <v>241.20369005456013</v>
      </c>
      <c r="H80" s="19">
        <f>ALL!H78/H$62</f>
        <v>120.35128923400333</v>
      </c>
      <c r="I80" s="19">
        <f>ALL!I78/I$62</f>
        <v>52.715409960272567</v>
      </c>
      <c r="J80" s="19">
        <f>ALL!J78/J$62</f>
        <v>130.56088306089603</v>
      </c>
      <c r="K80" s="19">
        <f>ALL!K78/K$62</f>
        <v>223.73153475784977</v>
      </c>
      <c r="L80" s="19">
        <f>ALL!L78/L$62</f>
        <v>102.41950405224338</v>
      </c>
      <c r="M80" s="19">
        <f>ALL!M78/M$62</f>
        <v>528.14775847253384</v>
      </c>
      <c r="N80" s="19">
        <f>ALL!N78/N$62</f>
        <v>168.60703655483226</v>
      </c>
      <c r="O80" s="19">
        <f>ALL!O78/O$62</f>
        <v>433.99865452125812</v>
      </c>
      <c r="P80" s="19">
        <f>ALL!P78/P$62</f>
        <v>177.15584144049447</v>
      </c>
      <c r="Q80" s="19">
        <f>ALL!Q78/Q$62</f>
        <v>121.49134014335851</v>
      </c>
      <c r="R80" s="19">
        <f>ALL!R78/R$62</f>
        <v>480.24911912183234</v>
      </c>
      <c r="S80" s="19">
        <f>ALL!S78/S$62</f>
        <v>150.43981720886939</v>
      </c>
      <c r="T80" s="19">
        <f>ALL!T78/T$62</f>
        <v>205.9805999751342</v>
      </c>
      <c r="U80" s="19">
        <f>ALL!U78/U$62</f>
        <v>247.82104539563989</v>
      </c>
      <c r="V80" s="19">
        <f>ALL!V78/V$62</f>
        <v>1355.7370343967209</v>
      </c>
      <c r="W80" s="19">
        <f>ALL!W78/W$62</f>
        <v>124.96482216808839</v>
      </c>
      <c r="X80" s="19">
        <f>ALL!X78/X$62</f>
        <v>152.18349266948312</v>
      </c>
      <c r="Y80" s="19">
        <f>ALL!Y78/Y$62</f>
        <v>188.87388075272881</v>
      </c>
      <c r="Z80" s="19">
        <f>ALL!Z78/Z$62</f>
        <v>68.590462824082067</v>
      </c>
      <c r="AA80" s="19">
        <f>ALL!AA78/AA$62</f>
        <v>147.25832565691059</v>
      </c>
      <c r="AB80" s="19">
        <f>ALL!AB78/AB$62</f>
        <v>37.306423747432227</v>
      </c>
      <c r="AC80" s="19">
        <f>ALL!AC78/AC$62</f>
        <v>168.54144118315082</v>
      </c>
      <c r="AD80" s="19">
        <f>ALL!AD78/AD$62</f>
        <v>190.46472176268799</v>
      </c>
      <c r="AE80" s="19">
        <f>ALL!AE78/AE$62</f>
        <v>157.10770391443432</v>
      </c>
      <c r="AF80" s="19">
        <f>ALL!AF78/AF$62</f>
        <v>190.52059440520335</v>
      </c>
      <c r="AG80" s="19">
        <f>ALL!AG78/AG$62</f>
        <v>78.081663652087073</v>
      </c>
      <c r="AH80" s="19">
        <f>ALL!AH78/AH$62</f>
        <v>192.02725928639032</v>
      </c>
      <c r="AI80" s="19">
        <f>ALL!AI78/AI$62</f>
        <v>181.59948341597362</v>
      </c>
      <c r="AJ80" s="19">
        <f>ALL!AJ78/AJ$62</f>
        <v>71.263916367349637</v>
      </c>
      <c r="AK80" s="19">
        <f>ALL!AK78/AK$62</f>
        <v>233.70812912249914</v>
      </c>
      <c r="AL80" s="19">
        <f>ALL!AL78/AL$62</f>
        <v>1736.0330781453131</v>
      </c>
      <c r="AM80" s="19">
        <f>ALL!AM78/AM$62</f>
        <v>193.06128412108336</v>
      </c>
      <c r="AN80" s="19">
        <f>ALL!AN78/AN$62</f>
        <v>440.5957634299271</v>
      </c>
      <c r="AO80" s="19">
        <f>ALL!AO78/AO$62</f>
        <v>50.16304366156804</v>
      </c>
      <c r="AP80" s="19">
        <f>ALL!AP78/AP$62</f>
        <v>484.14709491974281</v>
      </c>
      <c r="AQ80" s="19">
        <f>ALL!AQ78/AQ$62</f>
        <v>487.9218322202413</v>
      </c>
      <c r="AR80" s="19">
        <f>ALL!AR78/AR$62</f>
        <v>272.29869864065085</v>
      </c>
      <c r="AS80" s="19">
        <f>ALL!AS78/AS$62</f>
        <v>860.38455018767411</v>
      </c>
      <c r="AT80" s="19">
        <f>ALL!AT78/AT$62</f>
        <v>847.66157476403396</v>
      </c>
      <c r="AU80" s="19">
        <f>ALL!AU78/AU$62</f>
        <v>224.52567188434236</v>
      </c>
      <c r="AV80" s="19">
        <f>ALL!AV78/AV$62</f>
        <v>422.06475420131142</v>
      </c>
      <c r="AW80" s="19">
        <f>ALL!AW78/AW$62</f>
        <v>332.11038805970156</v>
      </c>
      <c r="AX80" s="19">
        <f>ALL!AX78/AX$62</f>
        <v>331.26096621505087</v>
      </c>
      <c r="AY80" s="19">
        <f>ALL!AY78/AY$62</f>
        <v>772.48994764397901</v>
      </c>
      <c r="AZ80" s="19">
        <f>ALL!AZ78/AZ$62</f>
        <v>291.67729451856985</v>
      </c>
      <c r="BA80" s="91">
        <f>ALL!BA78/BA$62</f>
        <v>633.85477910139775</v>
      </c>
      <c r="BB80" s="91">
        <f>ALL!BB78/BB$62</f>
        <v>311.92839934380123</v>
      </c>
      <c r="BC80" s="91">
        <f>ALL!BC78/BC$62</f>
        <v>1000.4114823893691</v>
      </c>
      <c r="BD80" s="19">
        <f>ALL!BD78/BD$62</f>
        <v>136.55938832707781</v>
      </c>
      <c r="BE80" s="19">
        <f>ALL!BE78/BE$62</f>
        <v>234.11259139153384</v>
      </c>
      <c r="BF80" s="19">
        <f>ALL!BF78/BF$62</f>
        <v>132.27944733054235</v>
      </c>
      <c r="BG80" s="19">
        <f>ALL!BG78/BG$62</f>
        <v>256.21086101952824</v>
      </c>
      <c r="BH80" s="19">
        <f t="shared" si="111"/>
        <v>17638.038842720798</v>
      </c>
      <c r="BJ80" s="208">
        <f t="array" ref="BJ80">ROUND(MIN(IF($E$4:$BG$4=BJ$4,$E80:$BG80)),1)</f>
        <v>50.2</v>
      </c>
      <c r="BK80" s="208">
        <f t="array" ref="BK80">ROUND(MAX(IF($E$4:$BG$4=BK$4,$E80:$BG80)),1)</f>
        <v>1000.4</v>
      </c>
      <c r="BL80" s="276">
        <f t="array" ref="BL80">ROUND(SUM(IF($E$4:$BG$4=BL$4,ALL!$E78:$BG78)),1)/BL$3</f>
        <v>405.79852303926663</v>
      </c>
      <c r="BM80" s="208">
        <f t="array" ref="BM80">ROUND(MIN(IF($E$4:$BG$4=BM$4,$E80:$BG80)),1)</f>
        <v>132.30000000000001</v>
      </c>
      <c r="BN80" s="208">
        <f t="array" ref="BN80">ROUND(MAX(IF($E$4:$BG$4=BN$4,$E80:$BG80)),1)</f>
        <v>256.2</v>
      </c>
      <c r="BO80" s="276">
        <f t="array" ref="BO80">ROUND(SUM(IF($E$4:$BG$4=BO$4,ALL!$E78:$BG78)),1)/BO$3</f>
        <v>167.01345093034749</v>
      </c>
      <c r="BP80" s="208">
        <f t="array" ref="BP80">ROUND(MIN(IF($E$4:$BG$4=BP$4,$E80:$BG80)),1)</f>
        <v>193.1</v>
      </c>
      <c r="BQ80" s="208">
        <f t="array" ref="BQ80">ROUND(MAX(IF($E$4:$BG$4=BQ$4,$E80:$BG80)),1)</f>
        <v>1736</v>
      </c>
      <c r="BR80" s="276">
        <f t="array" ref="BR80">ROUND(SUM(IF($E$4:$BG$4=BR$4,ALL!$E78:$BG78)),1)/BR$3</f>
        <v>278.12875464729439</v>
      </c>
      <c r="BS80" s="208">
        <f t="array" ref="BS80">ROUND(MIN(IF($E$4:$BG$4=BS$4,$E80:$BG80)),1)</f>
        <v>103.1</v>
      </c>
      <c r="BT80" s="208">
        <f t="array" ref="BT80">ROUND(MAX(IF($E$4:$BG$4=BT$4,$E80:$BG80)),1)</f>
        <v>1355.7</v>
      </c>
      <c r="BU80" s="276">
        <f t="array" ref="BU80">ROUND(SUM(IF($E$4:$BG$4=BU$4,ALL!$E78:$BG78)),1)/BU$3</f>
        <v>162.11090382932457</v>
      </c>
      <c r="BV80" s="208">
        <f t="array" ref="BV80">ROUND(MIN(IF($E$4:$BG$4=BV$4,$E80:$BG80)),1)</f>
        <v>37.299999999999997</v>
      </c>
      <c r="BW80" s="208">
        <f t="array" ref="BW80">ROUND(MAX(IF($E$4:$BG$4=BW$4,$E80:$BG80)),1)</f>
        <v>241.2</v>
      </c>
      <c r="BX80" s="276">
        <f t="array" ref="BX80">ROUND(SUM(IF($E$4:$BG$4=BX$4,ALL!$E78:$BG78)),1)/BX$3</f>
        <v>63.161672919537686</v>
      </c>
      <c r="BY80" s="208">
        <f t="array" ref="BY80">ROUND(MIN(IF($E$4:$BG$4=BY$4,$E80:$BG80)),1)</f>
        <v>52.7</v>
      </c>
      <c r="BZ80" s="208">
        <f t="array" ref="BZ80">ROUND(MAX(IF($E$4:$BG$4=BZ$4,$E80:$BG80)),1)</f>
        <v>247.8</v>
      </c>
      <c r="CA80" s="276">
        <f t="array" ref="CA80">ROUND(SUM(IF($E$4:$BG$4=CA$4,ALL!$E78:$BG78)),1)/CA$3</f>
        <v>108.22563470960696</v>
      </c>
      <c r="CB80" s="233">
        <f t="shared" si="112"/>
        <v>37.299999999999997</v>
      </c>
      <c r="CC80" s="233">
        <f t="shared" si="113"/>
        <v>1736</v>
      </c>
      <c r="CD80" s="274">
        <f>ALL!BH78/$BH$47</f>
        <v>129.66931122689712</v>
      </c>
    </row>
    <row r="81" spans="1:82">
      <c r="A81" s="14">
        <v>90000</v>
      </c>
      <c r="B81" s="221" t="s">
        <v>53</v>
      </c>
      <c r="E81" s="20">
        <f t="shared" ref="E81:AJ81" si="115">SUM(E65:E80)</f>
        <v>13585.915145609997</v>
      </c>
      <c r="F81" s="20">
        <f t="shared" si="115"/>
        <v>13101.587076986707</v>
      </c>
      <c r="G81" s="20">
        <f t="shared" si="115"/>
        <v>18910.004116883036</v>
      </c>
      <c r="H81" s="20">
        <f t="shared" si="115"/>
        <v>13602.993509321635</v>
      </c>
      <c r="I81" s="20">
        <f t="shared" si="115"/>
        <v>14021.908635858348</v>
      </c>
      <c r="J81" s="20">
        <f t="shared" si="115"/>
        <v>12417.506141149763</v>
      </c>
      <c r="K81" s="20">
        <f t="shared" si="115"/>
        <v>14190.190204019169</v>
      </c>
      <c r="L81" s="20">
        <f t="shared" si="115"/>
        <v>14469.67053853859</v>
      </c>
      <c r="M81" s="20">
        <f t="shared" si="115"/>
        <v>16943.806983421702</v>
      </c>
      <c r="N81" s="20">
        <f t="shared" si="115"/>
        <v>15805.989446169247</v>
      </c>
      <c r="O81" s="20">
        <f t="shared" si="115"/>
        <v>25021.247217951968</v>
      </c>
      <c r="P81" s="20">
        <f t="shared" si="115"/>
        <v>17292.858617202957</v>
      </c>
      <c r="Q81" s="20">
        <f t="shared" si="115"/>
        <v>15309.270824511006</v>
      </c>
      <c r="R81" s="20">
        <f t="shared" si="115"/>
        <v>23699.696944030355</v>
      </c>
      <c r="S81" s="20">
        <f t="shared" si="115"/>
        <v>15819.985365411618</v>
      </c>
      <c r="T81" s="20">
        <f t="shared" si="115"/>
        <v>19075.849301686725</v>
      </c>
      <c r="U81" s="20">
        <f t="shared" si="115"/>
        <v>19787.871236934603</v>
      </c>
      <c r="V81" s="20">
        <f t="shared" si="115"/>
        <v>39600.095259312089</v>
      </c>
      <c r="W81" s="20">
        <f t="shared" si="115"/>
        <v>14014.387818768271</v>
      </c>
      <c r="X81" s="20">
        <f t="shared" si="115"/>
        <v>14307.195441374575</v>
      </c>
      <c r="Y81" s="20">
        <f t="shared" si="115"/>
        <v>13789.792365123041</v>
      </c>
      <c r="Z81" s="20">
        <f t="shared" si="115"/>
        <v>12442.710368879676</v>
      </c>
      <c r="AA81" s="20">
        <f t="shared" si="115"/>
        <v>14126.21227677161</v>
      </c>
      <c r="AB81" s="20">
        <f t="shared" si="115"/>
        <v>16254.452436743955</v>
      </c>
      <c r="AC81" s="20">
        <f t="shared" si="115"/>
        <v>14966.505026976107</v>
      </c>
      <c r="AD81" s="20">
        <f t="shared" si="115"/>
        <v>14606.579468653592</v>
      </c>
      <c r="AE81" s="20">
        <f t="shared" si="115"/>
        <v>17667.540778957464</v>
      </c>
      <c r="AF81" s="20">
        <f t="shared" si="115"/>
        <v>16516.252421860903</v>
      </c>
      <c r="AG81" s="20">
        <f t="shared" si="115"/>
        <v>17151.876902445259</v>
      </c>
      <c r="AH81" s="20">
        <f t="shared" si="115"/>
        <v>18155.334666350023</v>
      </c>
      <c r="AI81" s="20">
        <f t="shared" si="115"/>
        <v>15977.187752118689</v>
      </c>
      <c r="AJ81" s="20">
        <f t="shared" si="115"/>
        <v>13665.460374438639</v>
      </c>
      <c r="AK81" s="20">
        <f t="shared" ref="AK81:BG81" si="116">SUM(AK65:AK80)</f>
        <v>18868.161859769898</v>
      </c>
      <c r="AL81" s="20">
        <f t="shared" si="116"/>
        <v>96433.00794453267</v>
      </c>
      <c r="AM81" s="20">
        <f t="shared" si="116"/>
        <v>17761.092315454069</v>
      </c>
      <c r="AN81" s="20">
        <f t="shared" si="116"/>
        <v>18283.23779020505</v>
      </c>
      <c r="AO81" s="20">
        <f t="shared" si="116"/>
        <v>8111.5134188913435</v>
      </c>
      <c r="AP81" s="20">
        <f t="shared" si="116"/>
        <v>14753.149662500402</v>
      </c>
      <c r="AQ81" s="20">
        <f t="shared" si="116"/>
        <v>13210.849776374245</v>
      </c>
      <c r="AR81" s="20">
        <f t="shared" si="116"/>
        <v>13167.218925141988</v>
      </c>
      <c r="AS81" s="20">
        <f t="shared" si="116"/>
        <v>13567.522520886303</v>
      </c>
      <c r="AT81" s="20">
        <f t="shared" si="116"/>
        <v>13061.437841530054</v>
      </c>
      <c r="AU81" s="20">
        <f t="shared" si="116"/>
        <v>11855.594539071242</v>
      </c>
      <c r="AV81" s="20">
        <f t="shared" si="116"/>
        <v>14511.688984902919</v>
      </c>
      <c r="AW81" s="20">
        <f t="shared" si="116"/>
        <v>13091.75095522389</v>
      </c>
      <c r="AX81" s="20">
        <f t="shared" si="116"/>
        <v>14100.457141214567</v>
      </c>
      <c r="AY81" s="20">
        <f t="shared" si="116"/>
        <v>13797.19655084045</v>
      </c>
      <c r="AZ81" s="20">
        <f t="shared" si="116"/>
        <v>11707.543541462097</v>
      </c>
      <c r="BA81" s="20">
        <f t="shared" si="116"/>
        <v>14739.106509708283</v>
      </c>
      <c r="BB81" s="20">
        <f t="shared" si="116"/>
        <v>16981.560822591979</v>
      </c>
      <c r="BC81" s="20">
        <f t="shared" si="116"/>
        <v>13396.800774093666</v>
      </c>
      <c r="BD81" s="20">
        <f t="shared" si="116"/>
        <v>15562.269278350517</v>
      </c>
      <c r="BE81" s="20">
        <f t="shared" si="116"/>
        <v>19257.544217536262</v>
      </c>
      <c r="BF81" s="20">
        <f t="shared" si="116"/>
        <v>16317.613724673603</v>
      </c>
      <c r="BG81" s="20">
        <f t="shared" si="116"/>
        <v>14891.61601662983</v>
      </c>
      <c r="BH81" s="20">
        <f t="shared" si="111"/>
        <v>953725.86977604649</v>
      </c>
      <c r="BJ81" s="208">
        <f t="array" ref="BJ81">ROUND(MIN(IF($E$4:$BG$4=BJ$4,$E81:$BG81)),1)</f>
        <v>8111.5</v>
      </c>
      <c r="BK81" s="208">
        <f t="array" ref="BK81">ROUND(MAX(IF($E$4:$BG$4=BK$4,$E81:$BG81)),1)</f>
        <v>18283.2</v>
      </c>
      <c r="BL81" s="276">
        <f t="array" ref="BL81">ROUND(SUM(IF($E$4:$BG$4=BL$4,ALL!$E79:$BG79)),1)/BL$3</f>
        <v>13301.771698099707</v>
      </c>
      <c r="BM81" s="208">
        <f t="array" ref="BM81">ROUND(MIN(IF($E$4:$BG$4=BM$4,$E81:$BG81)),1)</f>
        <v>14891.6</v>
      </c>
      <c r="BN81" s="208">
        <f t="array" ref="BN81">ROUND(MAX(IF($E$4:$BG$4=BN$4,$E81:$BG81)),1)</f>
        <v>19257.5</v>
      </c>
      <c r="BO81" s="276">
        <f t="array" ref="BO81">ROUND(SUM(IF($E$4:$BG$4=BO$4,ALL!$E79:$BG79)),1)/BO$3</f>
        <v>16382.063580602673</v>
      </c>
      <c r="BP81" s="208">
        <f t="array" ref="BP81">ROUND(MIN(IF($E$4:$BG$4=BP$4,$E81:$BG81)),1)</f>
        <v>17761.099999999999</v>
      </c>
      <c r="BQ81" s="208">
        <f t="array" ref="BQ81">ROUND(MAX(IF($E$4:$BG$4=BQ$4,$E81:$BG81)),1)</f>
        <v>96433</v>
      </c>
      <c r="BR81" s="276">
        <f t="array" ref="BR81">ROUND(SUM(IF($E$4:$BG$4=BR$4,ALL!$E79:$BG79)),1)/BR$3</f>
        <v>21622.316532897057</v>
      </c>
      <c r="BS81" s="208">
        <f t="array" ref="BS81">ROUND(MIN(IF($E$4:$BG$4=BS$4,$E81:$BG81)),1)</f>
        <v>12417.5</v>
      </c>
      <c r="BT81" s="208">
        <f t="array" ref="BT81">ROUND(MAX(IF($E$4:$BG$4=BT$4,$E81:$BG81)),1)</f>
        <v>39600.1</v>
      </c>
      <c r="BU81" s="276">
        <f t="array" ref="BU81">ROUND(SUM(IF($E$4:$BG$4=BU$4,ALL!$E79:$BG79)),1)/BU$3</f>
        <v>15037.857052813028</v>
      </c>
      <c r="BV81" s="208">
        <f t="array" ref="BV81">ROUND(MIN(IF($E$4:$BG$4=BV$4,$E81:$BG81)),1)</f>
        <v>12442.7</v>
      </c>
      <c r="BW81" s="208">
        <f t="array" ref="BW81">ROUND(MAX(IF($E$4:$BG$4=BW$4,$E81:$BG81)),1)</f>
        <v>18910</v>
      </c>
      <c r="BX81" s="276">
        <f t="array" ref="BX81">ROUND(SUM(IF($E$4:$BG$4=BX$4,ALL!$E79:$BG79)),1)/BX$3</f>
        <v>15202.408205254154</v>
      </c>
      <c r="BY81" s="208">
        <f t="array" ref="BY81">ROUND(MIN(IF($E$4:$BG$4=BY$4,$E81:$BG81)),1)</f>
        <v>14021.9</v>
      </c>
      <c r="BZ81" s="208">
        <f t="array" ref="BZ81">ROUND(MAX(IF($E$4:$BG$4=BZ$4,$E81:$BG81)),1)</f>
        <v>19787.900000000001</v>
      </c>
      <c r="CA81" s="276">
        <f t="array" ref="CA81">ROUND(SUM(IF($E$4:$BG$4=CA$4,ALL!$E79:$BG79)),1)/CA$3</f>
        <v>15687.833685297861</v>
      </c>
      <c r="CB81" s="233">
        <f t="shared" si="112"/>
        <v>8111.5</v>
      </c>
      <c r="CC81" s="233">
        <f t="shared" si="113"/>
        <v>96433</v>
      </c>
      <c r="CD81" s="274">
        <f>ALL!BH79/$BH$47</f>
        <v>15367.568017683576</v>
      </c>
    </row>
    <row r="84" spans="1:82" ht="12" customHeight="1">
      <c r="A84" s="14"/>
      <c r="B84" s="363" t="s">
        <v>874</v>
      </c>
      <c r="C84" s="82"/>
      <c r="E84" s="27"/>
      <c r="F84" s="36"/>
      <c r="G84" s="36"/>
      <c r="H84" s="36"/>
      <c r="I84" s="36"/>
      <c r="J84" s="36"/>
      <c r="K84" s="36"/>
      <c r="L84" s="36"/>
      <c r="M84" s="36"/>
      <c r="N84" s="36"/>
      <c r="O84" s="36"/>
      <c r="P84" s="36"/>
      <c r="Q84" s="36"/>
      <c r="R84" s="36"/>
      <c r="S84" s="36"/>
      <c r="T84" s="15"/>
      <c r="U84" s="15"/>
      <c r="V84" s="15"/>
      <c r="W84" s="15"/>
      <c r="X84" s="15"/>
    </row>
    <row r="85" spans="1:82">
      <c r="A85" s="14"/>
      <c r="B85" s="366" t="s">
        <v>559</v>
      </c>
      <c r="C85" s="73">
        <f>C$2</f>
        <v>3</v>
      </c>
      <c r="D85" s="73">
        <f t="shared" ref="D85:BH85" si="117">D$2</f>
        <v>4</v>
      </c>
      <c r="E85" s="73">
        <f t="shared" si="117"/>
        <v>5</v>
      </c>
      <c r="F85" s="73">
        <f t="shared" si="117"/>
        <v>6</v>
      </c>
      <c r="G85" s="73">
        <f t="shared" si="117"/>
        <v>7</v>
      </c>
      <c r="H85" s="73">
        <f t="shared" si="117"/>
        <v>8</v>
      </c>
      <c r="I85" s="73">
        <f t="shared" si="117"/>
        <v>9</v>
      </c>
      <c r="J85" s="73">
        <f t="shared" si="117"/>
        <v>10</v>
      </c>
      <c r="K85" s="73">
        <f t="shared" si="117"/>
        <v>11</v>
      </c>
      <c r="L85" s="73">
        <f t="shared" si="117"/>
        <v>12</v>
      </c>
      <c r="M85" s="73">
        <f t="shared" si="117"/>
        <v>13</v>
      </c>
      <c r="N85" s="73">
        <f t="shared" si="117"/>
        <v>14</v>
      </c>
      <c r="O85" s="73">
        <f t="shared" si="117"/>
        <v>15</v>
      </c>
      <c r="P85" s="73">
        <f t="shared" si="117"/>
        <v>16</v>
      </c>
      <c r="Q85" s="73">
        <f t="shared" si="117"/>
        <v>17</v>
      </c>
      <c r="R85" s="73">
        <f t="shared" si="117"/>
        <v>18</v>
      </c>
      <c r="S85" s="73">
        <f t="shared" si="117"/>
        <v>19</v>
      </c>
      <c r="T85" s="73">
        <f t="shared" si="117"/>
        <v>20</v>
      </c>
      <c r="U85" s="73">
        <f t="shared" si="117"/>
        <v>21</v>
      </c>
      <c r="V85" s="73">
        <f t="shared" si="117"/>
        <v>22</v>
      </c>
      <c r="W85" s="73">
        <f t="shared" si="117"/>
        <v>23</v>
      </c>
      <c r="X85" s="73">
        <f t="shared" si="117"/>
        <v>24</v>
      </c>
      <c r="Y85" s="73">
        <f t="shared" si="117"/>
        <v>25</v>
      </c>
      <c r="Z85" s="73">
        <f t="shared" si="117"/>
        <v>26</v>
      </c>
      <c r="AA85" s="73">
        <f t="shared" si="117"/>
        <v>27</v>
      </c>
      <c r="AB85" s="73">
        <f t="shared" si="117"/>
        <v>28</v>
      </c>
      <c r="AC85" s="73">
        <f t="shared" si="117"/>
        <v>29</v>
      </c>
      <c r="AD85" s="73">
        <f t="shared" si="117"/>
        <v>30</v>
      </c>
      <c r="AE85" s="73">
        <f t="shared" si="117"/>
        <v>31</v>
      </c>
      <c r="AF85" s="73">
        <f t="shared" si="117"/>
        <v>32</v>
      </c>
      <c r="AG85" s="73">
        <f t="shared" si="117"/>
        <v>33</v>
      </c>
      <c r="AH85" s="73">
        <f t="shared" si="117"/>
        <v>34</v>
      </c>
      <c r="AI85" s="73">
        <f t="shared" si="117"/>
        <v>35</v>
      </c>
      <c r="AJ85" s="73">
        <f t="shared" si="117"/>
        <v>36</v>
      </c>
      <c r="AK85" s="73">
        <f t="shared" si="117"/>
        <v>37</v>
      </c>
      <c r="AL85" s="73">
        <f t="shared" si="117"/>
        <v>38</v>
      </c>
      <c r="AM85" s="73">
        <f t="shared" si="117"/>
        <v>39</v>
      </c>
      <c r="AN85" s="73">
        <f t="shared" si="117"/>
        <v>40</v>
      </c>
      <c r="AO85" s="73">
        <f t="shared" si="117"/>
        <v>41</v>
      </c>
      <c r="AP85" s="73">
        <f t="shared" si="117"/>
        <v>42</v>
      </c>
      <c r="AQ85" s="73">
        <f t="shared" si="117"/>
        <v>43</v>
      </c>
      <c r="AR85" s="73">
        <f t="shared" si="117"/>
        <v>44</v>
      </c>
      <c r="AS85" s="73">
        <f t="shared" si="117"/>
        <v>45</v>
      </c>
      <c r="AT85" s="73">
        <f t="shared" si="117"/>
        <v>46</v>
      </c>
      <c r="AU85" s="73">
        <f t="shared" si="117"/>
        <v>47</v>
      </c>
      <c r="AV85" s="73">
        <f t="shared" si="117"/>
        <v>48</v>
      </c>
      <c r="AW85" s="73">
        <f t="shared" si="117"/>
        <v>49</v>
      </c>
      <c r="AX85" s="73">
        <f t="shared" si="117"/>
        <v>50</v>
      </c>
      <c r="AY85" s="73">
        <f t="shared" si="117"/>
        <v>51</v>
      </c>
      <c r="AZ85" s="73">
        <f t="shared" si="117"/>
        <v>52</v>
      </c>
      <c r="BA85" s="73">
        <f t="shared" si="117"/>
        <v>53</v>
      </c>
      <c r="BB85" s="73">
        <f t="shared" si="117"/>
        <v>54</v>
      </c>
      <c r="BC85" s="73">
        <f t="shared" si="117"/>
        <v>55</v>
      </c>
      <c r="BD85" s="73">
        <f t="shared" si="117"/>
        <v>56</v>
      </c>
      <c r="BE85" s="73">
        <f t="shared" si="117"/>
        <v>57</v>
      </c>
      <c r="BF85" s="73">
        <f t="shared" si="117"/>
        <v>58</v>
      </c>
      <c r="BG85" s="73">
        <f t="shared" si="117"/>
        <v>59</v>
      </c>
      <c r="BH85" s="73">
        <f t="shared" si="117"/>
        <v>60</v>
      </c>
    </row>
    <row r="86" spans="1:82">
      <c r="A86" s="14"/>
      <c r="B86" s="355" t="s">
        <v>606</v>
      </c>
      <c r="C86" s="82"/>
      <c r="D86" s="82"/>
      <c r="E86" s="82"/>
      <c r="F86" s="82"/>
      <c r="G86" s="82"/>
      <c r="H86" s="82"/>
      <c r="I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82"/>
      <c r="AK86" s="82"/>
      <c r="AL86" s="82"/>
      <c r="AM86" s="82"/>
      <c r="AN86" s="82"/>
      <c r="AO86" s="82"/>
      <c r="AP86" s="82"/>
      <c r="AQ86" s="82"/>
      <c r="AR86" s="82"/>
      <c r="AS86" s="82"/>
      <c r="AT86" s="82"/>
      <c r="AU86" s="82"/>
      <c r="AV86" s="82"/>
      <c r="AW86" s="82"/>
      <c r="AX86" s="82"/>
      <c r="AY86" s="82"/>
      <c r="AZ86" s="82"/>
      <c r="BA86" s="82"/>
      <c r="BB86" s="82"/>
      <c r="BC86" s="82"/>
      <c r="BD86" s="82"/>
      <c r="BE86" s="82"/>
      <c r="BF86" s="82"/>
      <c r="BG86" s="82"/>
      <c r="BH86" s="82"/>
    </row>
    <row r="87" spans="1:82" s="39" customFormat="1" ht="12.75">
      <c r="B87" s="356" t="s">
        <v>604</v>
      </c>
      <c r="C87" s="72"/>
      <c r="D87" s="74"/>
      <c r="E87" s="87">
        <v>10</v>
      </c>
      <c r="F87" s="87">
        <v>30</v>
      </c>
      <c r="G87" s="87">
        <v>40</v>
      </c>
      <c r="H87" s="87">
        <v>60</v>
      </c>
      <c r="I87" s="87">
        <v>70</v>
      </c>
      <c r="J87" s="87">
        <v>80</v>
      </c>
      <c r="K87" s="87">
        <v>90</v>
      </c>
      <c r="L87" s="87">
        <v>100</v>
      </c>
      <c r="M87" s="87">
        <v>120</v>
      </c>
      <c r="N87" s="87">
        <v>130</v>
      </c>
      <c r="O87" s="87">
        <v>150</v>
      </c>
      <c r="P87" s="87">
        <v>160</v>
      </c>
      <c r="Q87" s="87">
        <v>170</v>
      </c>
      <c r="R87" s="87">
        <v>180</v>
      </c>
      <c r="S87" s="87">
        <v>190</v>
      </c>
      <c r="T87" s="87">
        <v>200</v>
      </c>
      <c r="U87" s="87">
        <v>210</v>
      </c>
      <c r="V87" s="87">
        <v>220</v>
      </c>
      <c r="W87" s="87">
        <v>230</v>
      </c>
      <c r="X87" s="87">
        <v>240</v>
      </c>
      <c r="Y87" s="87">
        <v>250</v>
      </c>
      <c r="Z87" s="87">
        <v>260</v>
      </c>
      <c r="AA87" s="87">
        <v>270</v>
      </c>
      <c r="AB87" s="87">
        <v>280</v>
      </c>
      <c r="AC87" s="87">
        <v>300</v>
      </c>
      <c r="AD87" s="87">
        <v>310</v>
      </c>
      <c r="AE87" s="87">
        <v>320</v>
      </c>
      <c r="AF87" s="87">
        <v>330</v>
      </c>
      <c r="AG87" s="87">
        <v>350</v>
      </c>
      <c r="AH87" s="87">
        <v>360</v>
      </c>
      <c r="AI87" s="87">
        <v>380</v>
      </c>
      <c r="AJ87" s="87">
        <v>390</v>
      </c>
      <c r="AK87" s="87">
        <v>400</v>
      </c>
      <c r="AL87" s="87">
        <v>410</v>
      </c>
      <c r="AM87" s="87">
        <v>420</v>
      </c>
      <c r="AN87" s="87">
        <v>480</v>
      </c>
      <c r="AO87" s="87">
        <v>500</v>
      </c>
      <c r="AP87" s="87">
        <v>510</v>
      </c>
      <c r="AQ87" s="87">
        <v>520</v>
      </c>
      <c r="AR87" s="87">
        <v>530</v>
      </c>
      <c r="AS87" s="87">
        <v>540</v>
      </c>
      <c r="AT87" s="87">
        <v>550</v>
      </c>
      <c r="AU87" s="87">
        <v>560</v>
      </c>
      <c r="AV87" s="87">
        <v>570</v>
      </c>
      <c r="AW87" s="87">
        <v>580</v>
      </c>
      <c r="AX87" s="87">
        <v>590</v>
      </c>
      <c r="AY87" s="87">
        <v>600</v>
      </c>
      <c r="AZ87" s="87">
        <v>610</v>
      </c>
      <c r="BA87" s="87">
        <v>620</v>
      </c>
      <c r="BB87" s="87">
        <v>630</v>
      </c>
      <c r="BC87" s="87">
        <v>640</v>
      </c>
      <c r="BD87" s="87">
        <v>960</v>
      </c>
      <c r="BE87" s="87">
        <v>970</v>
      </c>
      <c r="BF87" s="87">
        <v>980</v>
      </c>
      <c r="BG87" s="87">
        <v>990</v>
      </c>
      <c r="BH87" s="75" t="s">
        <v>497</v>
      </c>
    </row>
    <row r="88" spans="1:82" s="39" customFormat="1" ht="12.75">
      <c r="B88" s="357" t="s">
        <v>603</v>
      </c>
      <c r="C88" s="72"/>
      <c r="D88" s="74"/>
      <c r="E88" s="77">
        <f t="shared" ref="E88:AJ88" si="118">VLOOKUP(E87,num,5)</f>
        <v>3301.3416666666672</v>
      </c>
      <c r="F88" s="77">
        <f t="shared" si="118"/>
        <v>2418.1666666666665</v>
      </c>
      <c r="G88" s="77">
        <f t="shared" si="118"/>
        <v>2724.4502762430939</v>
      </c>
      <c r="H88" s="77">
        <f t="shared" si="118"/>
        <v>4970.9750000000013</v>
      </c>
      <c r="I88" s="77">
        <f t="shared" si="118"/>
        <v>10030.85</v>
      </c>
      <c r="J88" s="77">
        <f t="shared" si="118"/>
        <v>4470.2088888888884</v>
      </c>
      <c r="K88" s="77">
        <f t="shared" si="118"/>
        <v>2323.8555555555558</v>
      </c>
      <c r="L88" s="77">
        <f t="shared" si="118"/>
        <v>5338.2638888888887</v>
      </c>
      <c r="M88" s="77">
        <f t="shared" si="118"/>
        <v>265.07222222222219</v>
      </c>
      <c r="N88" s="77">
        <f t="shared" si="118"/>
        <v>554.72222222222217</v>
      </c>
      <c r="O88" s="77">
        <f t="shared" si="118"/>
        <v>481.58011049723757</v>
      </c>
      <c r="P88" s="77">
        <f t="shared" si="118"/>
        <v>2917.5166666666669</v>
      </c>
      <c r="Q88" s="77">
        <f t="shared" si="118"/>
        <v>3236.717032967033</v>
      </c>
      <c r="R88" s="77">
        <f t="shared" si="118"/>
        <v>295.15999999999997</v>
      </c>
      <c r="S88" s="77">
        <f t="shared" si="118"/>
        <v>2360.3138888888884</v>
      </c>
      <c r="T88" s="77">
        <f t="shared" si="118"/>
        <v>1407.5583333333334</v>
      </c>
      <c r="U88" s="77">
        <f t="shared" si="118"/>
        <v>2005.4450549450555</v>
      </c>
      <c r="V88" s="77">
        <f t="shared" si="118"/>
        <v>112.22</v>
      </c>
      <c r="W88" s="77">
        <f t="shared" si="118"/>
        <v>4398.1138888888918</v>
      </c>
      <c r="X88" s="77">
        <f t="shared" si="118"/>
        <v>3301.5302197802198</v>
      </c>
      <c r="Y88" s="77">
        <f t="shared" si="118"/>
        <v>1704.0222222222224</v>
      </c>
      <c r="Z88" s="77">
        <f t="shared" si="118"/>
        <v>9072.7416666666631</v>
      </c>
      <c r="AA88" s="77">
        <f t="shared" si="118"/>
        <v>2590.3027777777779</v>
      </c>
      <c r="AB88" s="77">
        <f t="shared" si="118"/>
        <v>22432.086111111108</v>
      </c>
      <c r="AC88" s="77">
        <f t="shared" si="118"/>
        <v>1492.0611111111111</v>
      </c>
      <c r="AD88" s="77">
        <f t="shared" si="118"/>
        <v>2349.0638888888889</v>
      </c>
      <c r="AE88" s="77">
        <f t="shared" si="118"/>
        <v>3393.253333333329</v>
      </c>
      <c r="AF88" s="77">
        <f t="shared" si="118"/>
        <v>1738.6194444444445</v>
      </c>
      <c r="AG88" s="77">
        <f t="shared" si="118"/>
        <v>9487.5338888888909</v>
      </c>
      <c r="AH88" s="77">
        <f t="shared" si="118"/>
        <v>3030.2527472527472</v>
      </c>
      <c r="AI88" s="77">
        <f t="shared" si="118"/>
        <v>3374.7333333333336</v>
      </c>
      <c r="AJ88" s="77">
        <f t="shared" si="118"/>
        <v>5636.2888888888901</v>
      </c>
      <c r="AK88" s="77">
        <f t="shared" ref="AK88:BG88" si="119">VLOOKUP(AK87,num,5)</f>
        <v>810.25555555555559</v>
      </c>
      <c r="AL88" s="77">
        <f t="shared" si="119"/>
        <v>69.22999999999999</v>
      </c>
      <c r="AM88" s="77">
        <f t="shared" si="119"/>
        <v>763.37837837837844</v>
      </c>
      <c r="AN88" s="77">
        <f t="shared" si="119"/>
        <v>295.05</v>
      </c>
      <c r="AO88" s="77">
        <f t="shared" si="119"/>
        <v>329.42777777777775</v>
      </c>
      <c r="AP88" s="77">
        <f t="shared" si="119"/>
        <v>619.26</v>
      </c>
      <c r="AQ88" s="77">
        <f t="shared" si="119"/>
        <v>178.87027027027025</v>
      </c>
      <c r="AR88" s="77">
        <f t="shared" si="119"/>
        <v>325.72777777777776</v>
      </c>
      <c r="AS88" s="77">
        <f t="shared" si="119"/>
        <v>165.18</v>
      </c>
      <c r="AT88" s="77">
        <f t="shared" si="119"/>
        <v>161.04</v>
      </c>
      <c r="AU88" s="77">
        <f t="shared" si="119"/>
        <v>652.27</v>
      </c>
      <c r="AV88" s="77">
        <f t="shared" si="119"/>
        <v>221.16111111111101</v>
      </c>
      <c r="AW88" s="77">
        <f t="shared" si="119"/>
        <v>223.33333333333331</v>
      </c>
      <c r="AX88" s="77">
        <f t="shared" si="119"/>
        <v>521.83000000000004</v>
      </c>
      <c r="AY88" s="77">
        <f t="shared" si="119"/>
        <v>198.30601092896174</v>
      </c>
      <c r="AZ88" s="77">
        <f t="shared" si="119"/>
        <v>519.39</v>
      </c>
      <c r="BA88" s="77">
        <f t="shared" ref="BA88:BB88" si="120">VLOOKUP(BA87,num,5)</f>
        <v>118.45555555555555</v>
      </c>
      <c r="BB88" s="77">
        <f t="shared" si="120"/>
        <v>67.730158730158735</v>
      </c>
      <c r="BC88" s="77">
        <f t="shared" ref="BC88" si="121">VLOOKUP(BC87,num,5)</f>
        <v>129.18333333333334</v>
      </c>
      <c r="BD88" s="77">
        <f t="shared" si="119"/>
        <v>3389.6111111111109</v>
      </c>
      <c r="BE88" s="77">
        <f t="shared" si="119"/>
        <v>1678.9027777777778</v>
      </c>
      <c r="BF88" s="77">
        <f t="shared" si="119"/>
        <v>3421.5749999999966</v>
      </c>
      <c r="BG88" s="77">
        <f t="shared" si="119"/>
        <v>1226.7111111111112</v>
      </c>
      <c r="BH88" s="75"/>
    </row>
    <row r="89" spans="1:82" s="39" customFormat="1" ht="12.75">
      <c r="B89" s="365" t="s">
        <v>602</v>
      </c>
      <c r="C89" s="72"/>
      <c r="D89" s="74"/>
      <c r="E89" s="75"/>
      <c r="F89" s="75"/>
      <c r="G89" s="75"/>
      <c r="H89" s="75"/>
      <c r="I89" s="75"/>
      <c r="J89" s="75"/>
      <c r="K89" s="75"/>
      <c r="L89" s="75"/>
      <c r="M89" s="75"/>
      <c r="N89" s="75"/>
      <c r="O89" s="75"/>
      <c r="P89" s="75"/>
      <c r="Q89" s="75"/>
      <c r="R89" s="75"/>
      <c r="S89" s="75"/>
      <c r="T89" s="75"/>
      <c r="U89" s="75"/>
      <c r="V89" s="75"/>
      <c r="W89" s="75"/>
      <c r="X89" s="75"/>
      <c r="Y89" s="75"/>
      <c r="Z89" s="75"/>
      <c r="AA89" s="75"/>
      <c r="AB89" s="75"/>
      <c r="AC89" s="75"/>
      <c r="AD89" s="75"/>
      <c r="AE89" s="75"/>
      <c r="AF89" s="75"/>
      <c r="AG89" s="75"/>
      <c r="AH89" s="75"/>
      <c r="AI89" s="75"/>
      <c r="AJ89" s="75"/>
      <c r="AK89" s="75"/>
      <c r="AL89" s="75"/>
      <c r="AM89" s="75"/>
      <c r="AN89" s="75"/>
      <c r="AO89" s="75"/>
      <c r="AP89" s="75"/>
      <c r="AQ89" s="75"/>
      <c r="AR89" s="75"/>
      <c r="AS89" s="75"/>
      <c r="AT89" s="75"/>
      <c r="AU89" s="75"/>
      <c r="AV89" s="75"/>
      <c r="AW89" s="75"/>
      <c r="AX89" s="75"/>
      <c r="AY89" s="75"/>
      <c r="AZ89" s="75"/>
      <c r="BA89" s="75"/>
      <c r="BB89" s="75"/>
      <c r="BC89" s="75"/>
      <c r="BD89" s="75"/>
      <c r="BE89" s="75"/>
      <c r="BF89" s="75"/>
      <c r="BG89" s="75"/>
      <c r="BH89" s="75"/>
    </row>
    <row r="90" spans="1:82" s="29" customFormat="1" ht="22.9" customHeight="1">
      <c r="A90" s="28"/>
      <c r="B90" s="78"/>
      <c r="C90" s="71"/>
      <c r="D90" s="76"/>
      <c r="E90" s="77" t="str">
        <f t="shared" ref="E90:AJ90" si="122">VLOOKUP(E87,num,15)</f>
        <v>Barrington</v>
      </c>
      <c r="F90" s="77" t="str">
        <f t="shared" si="122"/>
        <v>Burrillville</v>
      </c>
      <c r="G90" s="77" t="str">
        <f t="shared" si="122"/>
        <v>Central Falls</v>
      </c>
      <c r="H90" s="77" t="str">
        <f t="shared" si="122"/>
        <v>Coventry</v>
      </c>
      <c r="I90" s="77" t="str">
        <f t="shared" si="122"/>
        <v>Cranston</v>
      </c>
      <c r="J90" s="77" t="str">
        <f t="shared" si="122"/>
        <v>Cumberland</v>
      </c>
      <c r="K90" s="77" t="str">
        <f t="shared" si="122"/>
        <v>East Greenwich</v>
      </c>
      <c r="L90" s="77" t="str">
        <f t="shared" si="122"/>
        <v>E Providence</v>
      </c>
      <c r="M90" s="77" t="str">
        <f t="shared" si="122"/>
        <v>Foster</v>
      </c>
      <c r="N90" s="77" t="str">
        <f t="shared" si="122"/>
        <v>Glocester</v>
      </c>
      <c r="O90" s="77" t="str">
        <f t="shared" si="122"/>
        <v>Jamestown</v>
      </c>
      <c r="P90" s="77" t="str">
        <f t="shared" si="122"/>
        <v>Johnston</v>
      </c>
      <c r="Q90" s="77" t="str">
        <f t="shared" si="122"/>
        <v>Lincoln</v>
      </c>
      <c r="R90" s="77" t="str">
        <f t="shared" si="122"/>
        <v>Little Compton</v>
      </c>
      <c r="S90" s="77" t="str">
        <f t="shared" si="122"/>
        <v>Middletown</v>
      </c>
      <c r="T90" s="77" t="str">
        <f t="shared" si="122"/>
        <v>Narragansett</v>
      </c>
      <c r="U90" s="77" t="str">
        <f t="shared" si="122"/>
        <v>Newport</v>
      </c>
      <c r="V90" s="77" t="str">
        <f t="shared" si="122"/>
        <v>New Shoreham</v>
      </c>
      <c r="W90" s="77" t="str">
        <f t="shared" si="122"/>
        <v>North Kingstown</v>
      </c>
      <c r="X90" s="77" t="str">
        <f t="shared" si="122"/>
        <v>North Providence</v>
      </c>
      <c r="Y90" s="77" t="str">
        <f t="shared" si="122"/>
        <v>North Smithfield</v>
      </c>
      <c r="Z90" s="77" t="str">
        <f t="shared" si="122"/>
        <v>Pawtucket</v>
      </c>
      <c r="AA90" s="77" t="str">
        <f t="shared" si="122"/>
        <v>Portsmouth</v>
      </c>
      <c r="AB90" s="77" t="str">
        <f t="shared" si="122"/>
        <v>Providence</v>
      </c>
      <c r="AC90" s="77" t="str">
        <f t="shared" si="122"/>
        <v>Scituate</v>
      </c>
      <c r="AD90" s="77" t="str">
        <f t="shared" si="122"/>
        <v>Smithfield</v>
      </c>
      <c r="AE90" s="77" t="str">
        <f t="shared" si="122"/>
        <v>South Kingstown</v>
      </c>
      <c r="AF90" s="77" t="str">
        <f t="shared" si="122"/>
        <v>Tiverton</v>
      </c>
      <c r="AG90" s="77" t="str">
        <f t="shared" si="122"/>
        <v>Warwick</v>
      </c>
      <c r="AH90" s="77" t="str">
        <f t="shared" si="122"/>
        <v>Westerly</v>
      </c>
      <c r="AI90" s="77" t="str">
        <f t="shared" si="122"/>
        <v>W Warwick</v>
      </c>
      <c r="AJ90" s="77" t="str">
        <f t="shared" si="122"/>
        <v>Woonsocket</v>
      </c>
      <c r="AK90" s="77" t="str">
        <f t="shared" ref="AK90:BG90" si="123">VLOOKUP(AK87,num,15)</f>
        <v>Davies</v>
      </c>
      <c r="AL90" s="77" t="str">
        <f t="shared" si="123"/>
        <v>Deaf</v>
      </c>
      <c r="AM90" s="77" t="str">
        <f t="shared" si="123"/>
        <v>Metropolitan C&amp;TC</v>
      </c>
      <c r="AN90" s="77" t="str">
        <f t="shared" si="123"/>
        <v>Highlander</v>
      </c>
      <c r="AO90" s="77" t="str">
        <f t="shared" si="123"/>
        <v>New England Laborers</v>
      </c>
      <c r="AP90" s="77" t="str">
        <f t="shared" si="123"/>
        <v>Cuffee</v>
      </c>
      <c r="AQ90" s="77" t="str">
        <f t="shared" si="123"/>
        <v>Kingston Hill</v>
      </c>
      <c r="AR90" s="77" t="str">
        <f t="shared" si="123"/>
        <v>International</v>
      </c>
      <c r="AS90" s="77" t="str">
        <f t="shared" si="123"/>
        <v>Blackstone</v>
      </c>
      <c r="AT90" s="77" t="str">
        <f t="shared" si="123"/>
        <v>Compass</v>
      </c>
      <c r="AU90" s="77" t="str">
        <f t="shared" si="123"/>
        <v>Times 2</v>
      </c>
      <c r="AV90" s="77" t="str">
        <f t="shared" si="123"/>
        <v>ACES</v>
      </c>
      <c r="AW90" s="77" t="str">
        <f t="shared" si="123"/>
        <v>Beacon</v>
      </c>
      <c r="AX90" s="77" t="str">
        <f t="shared" si="123"/>
        <v>Learning Community</v>
      </c>
      <c r="AY90" s="77" t="str">
        <f t="shared" si="123"/>
        <v>Segue</v>
      </c>
      <c r="AZ90" s="77" t="str">
        <f t="shared" si="123"/>
        <v>RIMA-BV</v>
      </c>
      <c r="BA90" s="77" t="str">
        <f t="shared" ref="BA90:BB90" si="124">VLOOKUP(BA87,num,15)</f>
        <v>Greene</v>
      </c>
      <c r="BB90" s="77" t="str">
        <f t="shared" si="124"/>
        <v>Trinity</v>
      </c>
      <c r="BC90" s="77" t="str">
        <f t="shared" ref="BC90" si="125">VLOOKUP(BC87,num,15)</f>
        <v>RINI</v>
      </c>
      <c r="BD90" s="77" t="str">
        <f t="shared" si="123"/>
        <v>Bristol-Warren</v>
      </c>
      <c r="BE90" s="77" t="str">
        <f t="shared" si="123"/>
        <v>Exeter-W. Greenwich</v>
      </c>
      <c r="BF90" s="77" t="str">
        <f t="shared" si="123"/>
        <v>Chariho</v>
      </c>
      <c r="BG90" s="77" t="str">
        <f t="shared" si="123"/>
        <v>Foster-Glocester</v>
      </c>
      <c r="BH90" s="78"/>
    </row>
    <row r="91" spans="1:82">
      <c r="A91" s="18">
        <f t="shared" ref="A91:A125" si="126">LEFT(B91,3)*1</f>
        <v>111</v>
      </c>
      <c r="B91" s="248" t="s">
        <v>90</v>
      </c>
      <c r="E91" s="19">
        <f>ALL!E88/E$88</f>
        <v>7048.6238564623964</v>
      </c>
      <c r="F91" s="19">
        <f>ALL!F88/F$88</f>
        <v>6139.2252298573303</v>
      </c>
      <c r="G91" s="19">
        <f>ALL!G88/G$88</f>
        <v>8165.9754938448741</v>
      </c>
      <c r="H91" s="19">
        <f>ALL!H88/H$88</f>
        <v>7764.7643530695659</v>
      </c>
      <c r="I91" s="19">
        <f>ALL!I88/I$88</f>
        <v>7569.8168639746373</v>
      </c>
      <c r="J91" s="19">
        <f>ALL!J88/J$88</f>
        <v>6144.9803919180513</v>
      </c>
      <c r="K91" s="19">
        <f>ALL!K88/K$88</f>
        <v>7486.9938961591597</v>
      </c>
      <c r="L91" s="19">
        <f>ALL!L88/L$88</f>
        <v>5983.5877815040785</v>
      </c>
      <c r="M91" s="19">
        <f>ALL!M88/M$88</f>
        <v>7992.9109970029149</v>
      </c>
      <c r="N91" s="19">
        <f>ALL!N88/N$88</f>
        <v>7596.5011517275925</v>
      </c>
      <c r="O91" s="19">
        <f>ALL!O88/O$88</f>
        <v>8910.7614630704629</v>
      </c>
      <c r="P91" s="19">
        <f>ALL!P88/P$88</f>
        <v>7701.8575717933618</v>
      </c>
      <c r="Q91" s="19">
        <f>ALL!Q88/Q$88</f>
        <v>7942.6478799828546</v>
      </c>
      <c r="R91" s="19">
        <f>ALL!R88/R$88</f>
        <v>9356.6436847811365</v>
      </c>
      <c r="S91" s="19">
        <f>ALL!S88/S$88</f>
        <v>8028.1598770408382</v>
      </c>
      <c r="T91" s="19">
        <f>ALL!T88/T$88</f>
        <v>8931.1481039862174</v>
      </c>
      <c r="U91" s="19">
        <f>ALL!U88/U$88</f>
        <v>9209.2427785342625</v>
      </c>
      <c r="V91" s="19">
        <f>ALL!V88/V$88</f>
        <v>23504.851274282661</v>
      </c>
      <c r="W91" s="19">
        <f>ALL!W88/W$88</f>
        <v>6801.5585193400402</v>
      </c>
      <c r="X91" s="19">
        <f>ALL!X88/X$88</f>
        <v>7192.9900800910673</v>
      </c>
      <c r="Y91" s="19">
        <f>ALL!Y88/Y$88</f>
        <v>6504.3234269245313</v>
      </c>
      <c r="Z91" s="19">
        <f>ALL!Z88/Z$88</f>
        <v>6141.5844864975606</v>
      </c>
      <c r="AA91" s="19">
        <f>ALL!AA88/AA$88</f>
        <v>7067.7859079108075</v>
      </c>
      <c r="AB91" s="19">
        <f>ALL!AB88/AB$88</f>
        <v>6818.8649291175316</v>
      </c>
      <c r="AC91" s="19">
        <f>ALL!AC88/AC$88</f>
        <v>8299.5135372024524</v>
      </c>
      <c r="AD91" s="19">
        <f>ALL!AD88/AD$88</f>
        <v>7231.4063360936916</v>
      </c>
      <c r="AE91" s="19">
        <f>ALL!AE88/AE$88</f>
        <v>8763.0205289712248</v>
      </c>
      <c r="AF91" s="19">
        <f>ALL!AF88/AF$88</f>
        <v>7930.3009373656942</v>
      </c>
      <c r="AG91" s="19">
        <f>ALL!AG88/AG$88</f>
        <v>9167.1569070079713</v>
      </c>
      <c r="AH91" s="19">
        <f>ALL!AH88/AH$88</f>
        <v>8118.2005667028106</v>
      </c>
      <c r="AI91" s="19">
        <f>ALL!AI88/AI$88</f>
        <v>7892.167237905217</v>
      </c>
      <c r="AJ91" s="19">
        <f>ALL!AJ88/AJ$88</f>
        <v>6695.3907746626019</v>
      </c>
      <c r="AK91" s="19">
        <f>ALL!AK88/AK$88</f>
        <v>8889.1287824143274</v>
      </c>
      <c r="AL91" s="19">
        <f>ALL!AL88/AL$88</f>
        <v>33674.40603784487</v>
      </c>
      <c r="AM91" s="19">
        <f>ALL!AM88/AM$88</f>
        <v>5427.3018431580804</v>
      </c>
      <c r="AN91" s="19">
        <f>ALL!AN88/AN$88</f>
        <v>7300.1064904253508</v>
      </c>
      <c r="AO91" s="19">
        <f>ALL!AO88/AO$88</f>
        <v>4445.0576083107071</v>
      </c>
      <c r="AP91" s="19">
        <f>ALL!AP88/AP$88</f>
        <v>6513.0564060330071</v>
      </c>
      <c r="AQ91" s="19">
        <f>ALL!AQ88/AQ$88</f>
        <v>5177.8171330573277</v>
      </c>
      <c r="AR91" s="19">
        <f>ALL!AR88/AR$88</f>
        <v>6452.9150824649078</v>
      </c>
      <c r="AS91" s="19">
        <f>ALL!AS88/AS$88</f>
        <v>5099.9312870807607</v>
      </c>
      <c r="AT91" s="19">
        <f>ALL!AT88/AT$88</f>
        <v>6002.5961251862891</v>
      </c>
      <c r="AU91" s="19">
        <f>ALL!AU88/AU$88</f>
        <v>5992.5902310392939</v>
      </c>
      <c r="AV91" s="19">
        <f>ALL!AV88/AV$88</f>
        <v>7796.2233565274219</v>
      </c>
      <c r="AW91" s="19">
        <f>ALL!AW88/AW$88</f>
        <v>6376.4863432835828</v>
      </c>
      <c r="AX91" s="19">
        <f>ALL!AX88/AX$88</f>
        <v>5950.3603472395216</v>
      </c>
      <c r="AY91" s="19">
        <f>ALL!AY88/AY$88</f>
        <v>4329.1827916781485</v>
      </c>
      <c r="AZ91" s="19">
        <f>ALL!AZ88/AZ$88</f>
        <v>4229.9376768901984</v>
      </c>
      <c r="BA91" s="91">
        <f>ALL!BA88/BA$88</f>
        <v>6207.1630710064719</v>
      </c>
      <c r="BB91" s="91">
        <f>ALL!BB88/BB$88</f>
        <v>5674.2793344269976</v>
      </c>
      <c r="BC91" s="91">
        <f>ALL!BC88/BC$88</f>
        <v>3826.8735388982068</v>
      </c>
      <c r="BD91" s="19">
        <f>ALL!BD88/BD$88</f>
        <v>6857.3331801419372</v>
      </c>
      <c r="BE91" s="19">
        <f>ALL!BE88/BE$88</f>
        <v>9324.6343964725638</v>
      </c>
      <c r="BF91" s="19">
        <f>ALL!BF88/BF$88</f>
        <v>7595.9537932092753</v>
      </c>
      <c r="BG91" s="19">
        <f>ALL!BG88/BG$88</f>
        <v>7211.740384406362</v>
      </c>
      <c r="BH91" s="19">
        <f t="shared" ref="BH91:BH125" si="127">SUM(E91:BG91)</f>
        <v>430458.03206598113</v>
      </c>
      <c r="BJ91" s="208">
        <f t="array" ref="BJ91">ROUND(MIN(IF($E$4:$BG$4=BJ$4,$E91:$BG91)),1)</f>
        <v>3826.9</v>
      </c>
      <c r="BK91" s="208">
        <f t="array" ref="BK91">ROUND(MAX(IF($E$4:$BG$4=BK$4,$E91:$BG91)),1)</f>
        <v>7796.2</v>
      </c>
      <c r="BL91" s="276">
        <f t="array" ref="BL91">ROUND(SUM(IF($E$4:$BG$4=BL$4,ALL!$E88:$BG88)),1)/BL$3</f>
        <v>5780.5726991349375</v>
      </c>
      <c r="BM91" s="208">
        <f t="array" ref="BM91">ROUND(MIN(IF($E$4:$BG$4=BM$4,$E91:$BG91)),1)</f>
        <v>6857.3</v>
      </c>
      <c r="BN91" s="208">
        <f t="array" ref="BN91">ROUND(MAX(IF($E$4:$BG$4=BN$4,$E91:$BG91)),1)</f>
        <v>9324.6</v>
      </c>
      <c r="BO91" s="276">
        <f t="array" ref="BO91">ROUND(SUM(IF($E$4:$BG$4=BO$4,ALL!$E88:$BG88)),1)/BO$3</f>
        <v>7588.4751152642866</v>
      </c>
      <c r="BP91" s="208">
        <f t="array" ref="BP91">ROUND(MIN(IF($E$4:$BG$4=BP$4,$E91:$BG91)),1)</f>
        <v>5427.3</v>
      </c>
      <c r="BQ91" s="208">
        <f t="array" ref="BQ91">ROUND(MAX(IF($E$4:$BG$4=BQ$4,$E91:$BG91)),1)</f>
        <v>33674.400000000001</v>
      </c>
      <c r="BR91" s="276">
        <f t="array" ref="BR91">ROUND(SUM(IF($E$4:$BG$4=BR$4,ALL!$E88:$BG88)),1)/BR$3</f>
        <v>8324.9925435090827</v>
      </c>
      <c r="BS91" s="208">
        <f t="array" ref="BS91">ROUND(MIN(IF($E$4:$BG$4=BS$4,$E91:$BG91)),1)</f>
        <v>6139.2</v>
      </c>
      <c r="BT91" s="208">
        <f t="array" ref="BT91">ROUND(MAX(IF($E$4:$BG$4=BT$4,$E91:$BG91)),1)</f>
        <v>23504.9</v>
      </c>
      <c r="BU91" s="276">
        <f t="array" ref="BU91">ROUND(SUM(IF($E$4:$BG$4=BU$4,ALL!$E88:$BG88)),1)/BU$3</f>
        <v>7498.5181081882365</v>
      </c>
      <c r="BV91" s="208">
        <f t="array" ref="BV91">ROUND(MIN(IF($E$4:$BG$4=BV$4,$E91:$BG91)),1)</f>
        <v>6141.6</v>
      </c>
      <c r="BW91" s="208">
        <f t="array" ref="BW91">ROUND(MAX(IF($E$4:$BG$4=BW$4,$E91:$BG91)),1)</f>
        <v>8166</v>
      </c>
      <c r="BX91" s="276">
        <f t="array" ref="BX91">ROUND(SUM(IF($E$4:$BG$4=BX$4,ALL!$E88:$BG88)),1)/BX$3</f>
        <v>6739.3328680048671</v>
      </c>
      <c r="BY91" s="208">
        <f t="array" ref="BY91">ROUND(MIN(IF($E$4:$BG$4=BY$4,$E91:$BG91)),1)</f>
        <v>5983.6</v>
      </c>
      <c r="BZ91" s="208">
        <f t="array" ref="BZ91">ROUND(MAX(IF($E$4:$BG$4=BZ$4,$E91:$BG91)),1)</f>
        <v>9209.2000000000007</v>
      </c>
      <c r="CA91" s="276">
        <f t="array" ref="CA91">ROUND(SUM(IF($E$4:$BG$4=CA$4,ALL!$E88:$BG88)),1)/CA$3</f>
        <v>7849.7130404164536</v>
      </c>
      <c r="CB91" s="233">
        <f t="shared" ref="CB91:CB108" si="128">ROUND(MIN($E91:$BG91),1)</f>
        <v>3826.9</v>
      </c>
      <c r="CC91" s="233">
        <f t="shared" ref="CC91:CC108" si="129">ROUND(MAX($E91:$BG91),1)</f>
        <v>33674.400000000001</v>
      </c>
      <c r="CD91" s="274">
        <f>ALL!BH88/$BH$47</f>
        <v>7330.8972751361771</v>
      </c>
    </row>
    <row r="92" spans="1:82">
      <c r="A92" s="18">
        <f t="shared" si="126"/>
        <v>112</v>
      </c>
      <c r="B92" s="248" t="s">
        <v>91</v>
      </c>
      <c r="E92" s="19">
        <f>ALL!E89/E$88</f>
        <v>199.85014173530456</v>
      </c>
      <c r="F92" s="19">
        <f>ALL!F89/F$88</f>
        <v>126.26149148804193</v>
      </c>
      <c r="G92" s="19">
        <f>ALL!G89/G$88</f>
        <v>136.46125357540831</v>
      </c>
      <c r="H92" s="19">
        <f>ALL!H89/H$88</f>
        <v>95.918740287368138</v>
      </c>
      <c r="I92" s="19">
        <f>ALL!I89/I$88</f>
        <v>131.90707168385529</v>
      </c>
      <c r="J92" s="19">
        <f>ALL!J89/J$88</f>
        <v>111.1038706120619</v>
      </c>
      <c r="K92" s="19">
        <f>ALL!K89/K$88</f>
        <v>101.17908552357909</v>
      </c>
      <c r="L92" s="19">
        <f>ALL!L89/L$88</f>
        <v>112.45835022310104</v>
      </c>
      <c r="M92" s="19">
        <f>ALL!M89/M$88</f>
        <v>163.80075451134911</v>
      </c>
      <c r="N92" s="19">
        <f>ALL!N89/N$88</f>
        <v>154.38885728592891</v>
      </c>
      <c r="O92" s="19">
        <f>ALL!O89/O$88</f>
        <v>154.52830874423512</v>
      </c>
      <c r="P92" s="19">
        <f>ALL!P89/P$88</f>
        <v>120.96079999542991</v>
      </c>
      <c r="Q92" s="19">
        <f>ALL!Q89/Q$88</f>
        <v>99.885979128560095</v>
      </c>
      <c r="R92" s="19">
        <f>ALL!R89/R$88</f>
        <v>328.272123593983</v>
      </c>
      <c r="S92" s="19">
        <f>ALL!S89/S$88</f>
        <v>97.909138732725069</v>
      </c>
      <c r="T92" s="19">
        <f>ALL!T89/T$88</f>
        <v>65.400145642276513</v>
      </c>
      <c r="U92" s="19">
        <f>ALL!U89/U$88</f>
        <v>233.04891791852395</v>
      </c>
      <c r="V92" s="19">
        <f>ALL!V89/V$88</f>
        <v>263.94733559080379</v>
      </c>
      <c r="W92" s="19">
        <f>ALL!W89/W$88</f>
        <v>103.87079587777835</v>
      </c>
      <c r="X92" s="19">
        <f>ALL!X89/X$88</f>
        <v>124.86609013303021</v>
      </c>
      <c r="Y92" s="19">
        <f>ALL!Y89/Y$88</f>
        <v>108.03633168581526</v>
      </c>
      <c r="Z92" s="19">
        <f>ALL!Z89/Z$88</f>
        <v>102.40585306352641</v>
      </c>
      <c r="AA92" s="19">
        <f>ALL!AA89/AA$88</f>
        <v>129.26685361749858</v>
      </c>
      <c r="AB92" s="19">
        <f>ALL!AB89/AB$88</f>
        <v>346.101069759822</v>
      </c>
      <c r="AC92" s="19">
        <f>ALL!AC89/AC$88</f>
        <v>44.15352662796802</v>
      </c>
      <c r="AD92" s="19">
        <f>ALL!AD89/AD$88</f>
        <v>128.52793890710603</v>
      </c>
      <c r="AE92" s="19">
        <f>ALL!AE89/AE$88</f>
        <v>212.06006133739919</v>
      </c>
      <c r="AF92" s="19">
        <f>ALL!AF89/AF$88</f>
        <v>109.47250740130659</v>
      </c>
      <c r="AG92" s="19">
        <f>ALL!AG89/AG$88</f>
        <v>144.60622392155409</v>
      </c>
      <c r="AH92" s="19">
        <f>ALL!AH89/AH$88</f>
        <v>209.77191443066803</v>
      </c>
      <c r="AI92" s="19">
        <f>ALL!AI89/AI$88</f>
        <v>232.08439679184525</v>
      </c>
      <c r="AJ92" s="19">
        <f>ALL!AJ89/AJ$88</f>
        <v>78.842085414752802</v>
      </c>
      <c r="AK92" s="19">
        <f>ALL!AK89/AK$88</f>
        <v>181.26547728425871</v>
      </c>
      <c r="AL92" s="19">
        <f>ALL!AL89/AL$88</f>
        <v>829.42799364437394</v>
      </c>
      <c r="AM92" s="19">
        <f>ALL!AM89/AM$88</f>
        <v>0</v>
      </c>
      <c r="AN92" s="19">
        <f>ALL!AN89/AN$88</f>
        <v>339.58752753770545</v>
      </c>
      <c r="AO92" s="19">
        <f>ALL!AO89/AO$88</f>
        <v>57.84533450258867</v>
      </c>
      <c r="AP92" s="19">
        <f>ALL!AP89/AP$88</f>
        <v>242.92386073700868</v>
      </c>
      <c r="AQ92" s="19">
        <f>ALL!AQ89/AQ$88</f>
        <v>262.9158547641353</v>
      </c>
      <c r="AR92" s="19">
        <f>ALL!AR89/AR$88</f>
        <v>105.96578601763572</v>
      </c>
      <c r="AS92" s="19">
        <f>ALL!AS89/AS$88</f>
        <v>36.123441094563503</v>
      </c>
      <c r="AT92" s="19">
        <f>ALL!AT89/AT$88</f>
        <v>81.074391455539001</v>
      </c>
      <c r="AU92" s="19">
        <f>ALL!AU89/AU$88</f>
        <v>195.78324926794119</v>
      </c>
      <c r="AV92" s="19">
        <f>ALL!AV89/AV$88</f>
        <v>160.96799216257637</v>
      </c>
      <c r="AW92" s="19">
        <f>ALL!AW89/AW$88</f>
        <v>320.47826865671641</v>
      </c>
      <c r="AX92" s="19">
        <f>ALL!AX89/AX$88</f>
        <v>315.76820037176856</v>
      </c>
      <c r="AY92" s="19">
        <f>ALL!AY89/AY$88</f>
        <v>42.454588040782589</v>
      </c>
      <c r="AZ92" s="19">
        <f>ALL!AZ89/AZ$88</f>
        <v>126.15190897013805</v>
      </c>
      <c r="BA92" s="91">
        <f>ALL!BA89/BA$88</f>
        <v>155.45703967732859</v>
      </c>
      <c r="BB92" s="91">
        <f>ALL!BB89/BB$88</f>
        <v>56.104991797515815</v>
      </c>
      <c r="BC92" s="91">
        <f>ALL!BC89/BC$88</f>
        <v>273.03498903367307</v>
      </c>
      <c r="BD92" s="19">
        <f>ALL!BD89/BD$88</f>
        <v>183.78125383115074</v>
      </c>
      <c r="BE92" s="19">
        <f>ALL!BE89/BE$88</f>
        <v>138.81448829840917</v>
      </c>
      <c r="BF92" s="19">
        <f>ALL!BF89/BF$88</f>
        <v>101.30107041347928</v>
      </c>
      <c r="BG92" s="19">
        <f>ALL!BG89/BG$88</f>
        <v>160.0283866526575</v>
      </c>
      <c r="BH92" s="19">
        <f t="shared" si="127"/>
        <v>9138.6041094545508</v>
      </c>
      <c r="BJ92" s="208">
        <f t="array" ref="BJ92">ROUND(MIN(IF($E$4:$BG$4=BJ$4,$E92:$BG92)),1)</f>
        <v>36.1</v>
      </c>
      <c r="BK92" s="208">
        <f t="array" ref="BK92">ROUND(MAX(IF($E$4:$BG$4=BK$4,$E92:$BG92)),1)</f>
        <v>339.6</v>
      </c>
      <c r="BL92" s="276">
        <f t="array" ref="BL92">ROUND(SUM(IF($E$4:$BG$4=BL$4,ALL!$E89:$BG89)),1)/BL$3</f>
        <v>190.70919060841115</v>
      </c>
      <c r="BM92" s="208">
        <f t="array" ref="BM92">ROUND(MIN(IF($E$4:$BG$4=BM$4,$E92:$BG92)),1)</f>
        <v>101.3</v>
      </c>
      <c r="BN92" s="208">
        <f t="array" ref="BN92">ROUND(MAX(IF($E$4:$BG$4=BN$4,$E92:$BG92)),1)</f>
        <v>183.8</v>
      </c>
      <c r="BO92" s="276">
        <f t="array" ref="BO92">ROUND(SUM(IF($E$4:$BG$4=BO$4,ALL!$E89:$BG89)),1)/BO$3</f>
        <v>143.96929030133381</v>
      </c>
      <c r="BP92" s="208">
        <f t="array" ref="BP92">ROUND(MIN(IF($E$4:$BG$4=BP$4,$E92:$BG92)),1)</f>
        <v>0</v>
      </c>
      <c r="BQ92" s="208">
        <f t="array" ref="BQ92">ROUND(MAX(IF($E$4:$BG$4=BQ$4,$E92:$BG92)),1)</f>
        <v>829.4</v>
      </c>
      <c r="BR92" s="276">
        <f t="array" ref="BR92">ROUND(SUM(IF($E$4:$BG$4=BR$4,ALL!$E89:$BG89)),1)/BR$3</f>
        <v>124.35156422894327</v>
      </c>
      <c r="BS92" s="208">
        <f t="array" ref="BS92">ROUND(MIN(IF($E$4:$BG$4=BS$4,$E92:$BG92)),1)</f>
        <v>44.2</v>
      </c>
      <c r="BT92" s="208">
        <f t="array" ref="BT92">ROUND(MAX(IF($E$4:$BG$4=BT$4,$E92:$BG92)),1)</f>
        <v>328.3</v>
      </c>
      <c r="BU92" s="276">
        <f t="array" ref="BU92">ROUND(SUM(IF($E$4:$BG$4=BU$4,ALL!$E89:$BG89)),1)/BU$3</f>
        <v>128.78676507483107</v>
      </c>
      <c r="BV92" s="208">
        <f t="array" ref="BV92">ROUND(MIN(IF($E$4:$BG$4=BV$4,$E92:$BG92)),1)</f>
        <v>78.8</v>
      </c>
      <c r="BW92" s="208">
        <f t="array" ref="BW92">ROUND(MAX(IF($E$4:$BG$4=BW$4,$E92:$BG92)),1)</f>
        <v>346.1</v>
      </c>
      <c r="BX92" s="276">
        <f t="array" ref="BX92">ROUND(SUM(IF($E$4:$BG$4=BX$4,ALL!$E89:$BG89)),1)/BX$3</f>
        <v>238.52738664465971</v>
      </c>
      <c r="BY92" s="208">
        <f t="array" ref="BY92">ROUND(MIN(IF($E$4:$BG$4=BY$4,$E92:$BG92)),1)</f>
        <v>112.5</v>
      </c>
      <c r="BZ92" s="208">
        <f t="array" ref="BZ92">ROUND(MAX(IF($E$4:$BG$4=BZ$4,$E92:$BG92)),1)</f>
        <v>233</v>
      </c>
      <c r="CA92" s="276">
        <f t="array" ref="CA92">ROUND(SUM(IF($E$4:$BG$4=CA$4,ALL!$E89:$BG89)),1)/CA$3</f>
        <v>145.68771655395415</v>
      </c>
      <c r="CB92" s="233">
        <f t="shared" si="128"/>
        <v>0</v>
      </c>
      <c r="CC92" s="233">
        <f t="shared" si="129"/>
        <v>829.4</v>
      </c>
      <c r="CD92" s="274">
        <f>ALL!BH89/$BH$47</f>
        <v>167.72340405835905</v>
      </c>
    </row>
    <row r="93" spans="1:82" ht="24">
      <c r="A93" s="18">
        <f t="shared" si="126"/>
        <v>113</v>
      </c>
      <c r="B93" s="248" t="s">
        <v>92</v>
      </c>
      <c r="E93" s="19">
        <f>ALL!E90/E$88</f>
        <v>643.10484171839221</v>
      </c>
      <c r="F93" s="19">
        <f>ALL!F90/F$88</f>
        <v>367.71063477841341</v>
      </c>
      <c r="G93" s="19">
        <f>ALL!G90/G$88</f>
        <v>713.11824148213793</v>
      </c>
      <c r="H93" s="19">
        <f>ALL!H90/H$88</f>
        <v>600.37019900522523</v>
      </c>
      <c r="I93" s="19">
        <f>ALL!I90/I$88</f>
        <v>181.67131599017031</v>
      </c>
      <c r="J93" s="19">
        <f>ALL!J90/J$88</f>
        <v>518.73469174197191</v>
      </c>
      <c r="K93" s="19">
        <f>ALL!K90/K$88</f>
        <v>527.36634472404569</v>
      </c>
      <c r="L93" s="19">
        <f>ALL!L90/L$88</f>
        <v>529.27164314240747</v>
      </c>
      <c r="M93" s="19">
        <f>ALL!M90/M$88</f>
        <v>1074.3502944690126</v>
      </c>
      <c r="N93" s="19">
        <f>ALL!N90/N$88</f>
        <v>1602.0613820731098</v>
      </c>
      <c r="O93" s="19">
        <f>ALL!O90/O$88</f>
        <v>1584.4284956290296</v>
      </c>
      <c r="P93" s="19">
        <f>ALL!P90/P$88</f>
        <v>616.26837664452069</v>
      </c>
      <c r="Q93" s="19">
        <f>ALL!Q90/Q$88</f>
        <v>570.49481656644014</v>
      </c>
      <c r="R93" s="19">
        <f>ALL!R90/R$88</f>
        <v>297.11126168857572</v>
      </c>
      <c r="S93" s="19">
        <f>ALL!S90/S$88</f>
        <v>440.99927340172513</v>
      </c>
      <c r="T93" s="19">
        <f>ALL!T90/T$88</f>
        <v>609.6618517882622</v>
      </c>
      <c r="U93" s="19">
        <f>ALL!U90/U$88</f>
        <v>688.71816587258297</v>
      </c>
      <c r="V93" s="19">
        <f>ALL!V90/V$88</f>
        <v>0</v>
      </c>
      <c r="W93" s="19">
        <f>ALL!W90/W$88</f>
        <v>606.14873042168915</v>
      </c>
      <c r="X93" s="19">
        <f>ALL!X90/X$88</f>
        <v>1304.2714236571951</v>
      </c>
      <c r="Y93" s="19">
        <f>ALL!Y90/Y$88</f>
        <v>522.27734380094148</v>
      </c>
      <c r="Z93" s="19">
        <f>ALL!Z90/Z$88</f>
        <v>61.47209636190459</v>
      </c>
      <c r="AA93" s="19">
        <f>ALL!AA90/AA$88</f>
        <v>589.462758214666</v>
      </c>
      <c r="AB93" s="19">
        <f>ALL!AB90/AB$88</f>
        <v>735.21577566657686</v>
      </c>
      <c r="AC93" s="19">
        <f>ALL!AC90/AC$88</f>
        <v>460.96664196804568</v>
      </c>
      <c r="AD93" s="19">
        <f>ALL!AD90/AD$88</f>
        <v>702.77577711215929</v>
      </c>
      <c r="AE93" s="19">
        <f>ALL!AE90/AE$88</f>
        <v>827.65557537702375</v>
      </c>
      <c r="AF93" s="19">
        <f>ALL!AF90/AF$88</f>
        <v>479.50777420782453</v>
      </c>
      <c r="AG93" s="19">
        <f>ALL!AG90/AG$88</f>
        <v>123.78731646749789</v>
      </c>
      <c r="AH93" s="19">
        <f>ALL!AH90/AH$88</f>
        <v>209.9796990785232</v>
      </c>
      <c r="AI93" s="19">
        <f>ALL!AI90/AI$88</f>
        <v>476.93392663123996</v>
      </c>
      <c r="AJ93" s="19">
        <f>ALL!AJ90/AJ$88</f>
        <v>485.02519368536417</v>
      </c>
      <c r="AK93" s="19">
        <f>ALL!AK90/AK$88</f>
        <v>0</v>
      </c>
      <c r="AL93" s="19">
        <f>ALL!AL90/AL$88</f>
        <v>2512.8588762097361</v>
      </c>
      <c r="AM93" s="19">
        <f>ALL!AM90/AM$88</f>
        <v>1275.8975464684013</v>
      </c>
      <c r="AN93" s="19">
        <f>ALL!AN90/AN$88</f>
        <v>802.40816810710044</v>
      </c>
      <c r="AO93" s="19">
        <f>ALL!AO90/AO$88</f>
        <v>0</v>
      </c>
      <c r="AP93" s="19">
        <f>ALL!AP90/AP$88</f>
        <v>655.88389367955301</v>
      </c>
      <c r="AQ93" s="19">
        <f>ALL!AQ90/AQ$88</f>
        <v>1183.3467891571727</v>
      </c>
      <c r="AR93" s="19">
        <f>ALL!AR90/AR$88</f>
        <v>737.42086609472801</v>
      </c>
      <c r="AS93" s="19">
        <f>ALL!AS90/AS$88</f>
        <v>18.292953142026878</v>
      </c>
      <c r="AT93" s="19">
        <f>ALL!AT90/AT$88</f>
        <v>1478.2894311972182</v>
      </c>
      <c r="AU93" s="19">
        <f>ALL!AU90/AU$88</f>
        <v>75.734726416974567</v>
      </c>
      <c r="AV93" s="19">
        <f>ALL!AV90/AV$88</f>
        <v>0</v>
      </c>
      <c r="AW93" s="19">
        <f>ALL!AW90/AW$88</f>
        <v>3.4925373134328361</v>
      </c>
      <c r="AX93" s="19">
        <f>ALL!AX90/AX$88</f>
        <v>516.06870053465684</v>
      </c>
      <c r="AY93" s="19">
        <f>ALL!AY90/AY$88</f>
        <v>1227.2735902452466</v>
      </c>
      <c r="AZ93" s="19">
        <f>ALL!AZ90/AZ$88</f>
        <v>1723.3798301854099</v>
      </c>
      <c r="BA93" s="91">
        <f>ALL!BA90/BA$88</f>
        <v>6.3314886033205147</v>
      </c>
      <c r="BB93" s="91">
        <f>ALL!BB90/BB$88</f>
        <v>0</v>
      </c>
      <c r="BC93" s="91">
        <f>ALL!BC90/BC$88</f>
        <v>0</v>
      </c>
      <c r="BD93" s="19">
        <f>ALL!BD90/BD$88</f>
        <v>586.42458525232337</v>
      </c>
      <c r="BE93" s="19">
        <f>ALL!BE90/BE$88</f>
        <v>750.79907346894868</v>
      </c>
      <c r="BF93" s="19">
        <f>ALL!BF90/BF$88</f>
        <v>919.153343124147</v>
      </c>
      <c r="BG93" s="19">
        <f>ALL!BG90/BG$88</f>
        <v>429.43254954530636</v>
      </c>
      <c r="BH93" s="19">
        <f t="shared" si="127"/>
        <v>34053.410812112372</v>
      </c>
      <c r="BJ93" s="208">
        <f t="array" ref="BJ93">ROUND(MIN(IF($E$4:$BG$4=BJ$4,$E93:$BG93)),1)</f>
        <v>0</v>
      </c>
      <c r="BK93" s="208">
        <f t="array" ref="BK93">ROUND(MAX(IF($E$4:$BG$4=BK$4,$E93:$BG93)),1)</f>
        <v>1723.4</v>
      </c>
      <c r="BL93" s="276">
        <f t="array" ref="BL93">ROUND(SUM(IF($E$4:$BG$4=BL$4,ALL!$E90:$BG90)),1)/BL$3</f>
        <v>591.29218742108014</v>
      </c>
      <c r="BM93" s="208">
        <f t="array" ref="BM93">ROUND(MIN(IF($E$4:$BG$4=BM$4,$E93:$BG93)),1)</f>
        <v>429.4</v>
      </c>
      <c r="BN93" s="208">
        <f t="array" ref="BN93">ROUND(MAX(IF($E$4:$BG$4=BN$4,$E93:$BG93)),1)</f>
        <v>919.2</v>
      </c>
      <c r="BO93" s="276">
        <f t="array" ref="BO93">ROUND(SUM(IF($E$4:$BG$4=BO$4,ALL!$E90:$BG90)),1)/BO$3</f>
        <v>712.16981928206837</v>
      </c>
      <c r="BP93" s="208">
        <f t="array" ref="BP93">ROUND(MIN(IF($E$4:$BG$4=BP$4,$E93:$BG93)),1)</f>
        <v>0</v>
      </c>
      <c r="BQ93" s="208">
        <f t="array" ref="BQ93">ROUND(MAX(IF($E$4:$BG$4=BQ$4,$E93:$BG93)),1)</f>
        <v>2512.9</v>
      </c>
      <c r="BR93" s="276">
        <f t="array" ref="BR93">ROUND(SUM(IF($E$4:$BG$4=BR$4,ALL!$E90:$BG90)),1)/BR$3</f>
        <v>698.75403330034021</v>
      </c>
      <c r="BS93" s="208">
        <f t="array" ref="BS93">ROUND(MIN(IF($E$4:$BG$4=BS$4,$E93:$BG93)),1)</f>
        <v>0</v>
      </c>
      <c r="BT93" s="208">
        <f t="array" ref="BT93">ROUND(MAX(IF($E$4:$BG$4=BT$4,$E93:$BG93)),1)</f>
        <v>1602.1</v>
      </c>
      <c r="BU93" s="276">
        <f t="array" ref="BU93">ROUND(SUM(IF($E$4:$BG$4=BU$4,ALL!$E90:$BG90)),1)/BU$3</f>
        <v>576.00005209555241</v>
      </c>
      <c r="BV93" s="208">
        <f t="array" ref="BV93">ROUND(MIN(IF($E$4:$BG$4=BV$4,$E93:$BG93)),1)</f>
        <v>61.5</v>
      </c>
      <c r="BW93" s="208">
        <f t="array" ref="BW93">ROUND(MAX(IF($E$4:$BG$4=BW$4,$E93:$BG93)),1)</f>
        <v>735.2</v>
      </c>
      <c r="BX93" s="276">
        <f t="array" ref="BX93">ROUND(SUM(IF($E$4:$BG$4=BX$4,ALL!$E90:$BG90)),1)/BX$3</f>
        <v>545.00018351963229</v>
      </c>
      <c r="BY93" s="208">
        <f t="array" ref="BY93">ROUND(MIN(IF($E$4:$BG$4=BY$4,$E93:$BG93)),1)</f>
        <v>123.8</v>
      </c>
      <c r="BZ93" s="208">
        <f t="array" ref="BZ93">ROUND(MAX(IF($E$4:$BG$4=BZ$4,$E93:$BG93)),1)</f>
        <v>1304.3</v>
      </c>
      <c r="CA93" s="276">
        <f t="array" ref="CA93">ROUND(SUM(IF($E$4:$BG$4=CA$4,ALL!$E90:$BG90)),1)/CA$3</f>
        <v>409.17746719484495</v>
      </c>
      <c r="CB93" s="233">
        <f t="shared" si="128"/>
        <v>0</v>
      </c>
      <c r="CC93" s="233">
        <f t="shared" si="129"/>
        <v>2512.9</v>
      </c>
      <c r="CD93" s="274">
        <f>ALL!BH90/$BH$47</f>
        <v>534.9348915974025</v>
      </c>
    </row>
    <row r="94" spans="1:82" ht="24">
      <c r="A94" s="18">
        <f t="shared" si="126"/>
        <v>121</v>
      </c>
      <c r="B94" s="248" t="s">
        <v>93</v>
      </c>
      <c r="E94" s="19">
        <f>ALL!E91/E$88</f>
        <v>224.41894684231912</v>
      </c>
      <c r="F94" s="19">
        <f>ALL!F91/F$88</f>
        <v>211.10640843614308</v>
      </c>
      <c r="G94" s="19">
        <f>ALL!G91/G$88</f>
        <v>278.94943674581828</v>
      </c>
      <c r="H94" s="19">
        <f>ALL!H91/H$88</f>
        <v>150.37168764678958</v>
      </c>
      <c r="I94" s="19">
        <f>ALL!I91/I$88</f>
        <v>164.14737933475229</v>
      </c>
      <c r="J94" s="19">
        <f>ALL!J91/J$88</f>
        <v>50.511451614987919</v>
      </c>
      <c r="K94" s="19">
        <f>ALL!K91/K$88</f>
        <v>33.546362128072595</v>
      </c>
      <c r="L94" s="19">
        <f>ALL!L91/L$88</f>
        <v>102.69731159995317</v>
      </c>
      <c r="M94" s="19">
        <f>ALL!M91/M$88</f>
        <v>171.05006182801336</v>
      </c>
      <c r="N94" s="19">
        <f>ALL!N91/N$88</f>
        <v>108.08872909364047</v>
      </c>
      <c r="O94" s="19">
        <f>ALL!O91/O$88</f>
        <v>540.21844824817015</v>
      </c>
      <c r="P94" s="19">
        <f>ALL!P91/P$88</f>
        <v>155.88866558888552</v>
      </c>
      <c r="Q94" s="19">
        <f>ALL!Q91/Q$88</f>
        <v>104.87331964538075</v>
      </c>
      <c r="R94" s="19">
        <f>ALL!R91/R$88</f>
        <v>281.23783710529887</v>
      </c>
      <c r="S94" s="19">
        <f>ALL!S91/S$88</f>
        <v>50.167365687002558</v>
      </c>
      <c r="T94" s="19">
        <f>ALL!T91/T$88</f>
        <v>481.2557063946432</v>
      </c>
      <c r="U94" s="19">
        <f>ALL!U91/U$88</f>
        <v>259.78954582441747</v>
      </c>
      <c r="V94" s="19">
        <f>ALL!V91/V$88</f>
        <v>587.91685973979679</v>
      </c>
      <c r="W94" s="19">
        <f>ALL!W91/W$88</f>
        <v>174.81100749626879</v>
      </c>
      <c r="X94" s="19">
        <f>ALL!X91/X$88</f>
        <v>99.480037478458613</v>
      </c>
      <c r="Y94" s="19">
        <f>ALL!Y91/Y$88</f>
        <v>94.698853040518514</v>
      </c>
      <c r="Z94" s="19">
        <f>ALL!Z91/Z$88</f>
        <v>205.58711010729033</v>
      </c>
      <c r="AA94" s="19">
        <f>ALL!AA91/AA$88</f>
        <v>92.581686611067553</v>
      </c>
      <c r="AB94" s="19">
        <f>ALL!AB91/AB$88</f>
        <v>80.107304826630411</v>
      </c>
      <c r="AC94" s="19">
        <f>ALL!AC91/AC$88</f>
        <v>65.552656839346028</v>
      </c>
      <c r="AD94" s="19">
        <f>ALL!AD91/AD$88</f>
        <v>317.20948652122655</v>
      </c>
      <c r="AE94" s="19">
        <f>ALL!AE91/AE$88</f>
        <v>48.441101754854792</v>
      </c>
      <c r="AF94" s="19">
        <f>ALL!AF91/AF$88</f>
        <v>50.303716710097248</v>
      </c>
      <c r="AG94" s="19">
        <f>ALL!AG91/AG$88</f>
        <v>98.783187599212766</v>
      </c>
      <c r="AH94" s="19">
        <f>ALL!AH91/AH$88</f>
        <v>99.410885865248972</v>
      </c>
      <c r="AI94" s="19">
        <f>ALL!AI91/AI$88</f>
        <v>107.60808755259673</v>
      </c>
      <c r="AJ94" s="19">
        <f>ALL!AJ91/AJ$88</f>
        <v>157.95054113620859</v>
      </c>
      <c r="AK94" s="19">
        <f>ALL!AK91/AK$88</f>
        <v>369.66488899249896</v>
      </c>
      <c r="AL94" s="19">
        <f>ALL!AL91/AL$88</f>
        <v>2278.7392748808325</v>
      </c>
      <c r="AM94" s="19">
        <f>ALL!AM91/AM$88</f>
        <v>1059.8214501681714</v>
      </c>
      <c r="AN94" s="19">
        <f>ALL!AN91/AN$88</f>
        <v>401.38505338078289</v>
      </c>
      <c r="AO94" s="19">
        <f>ALL!AO91/AO$88</f>
        <v>11.895019984147597</v>
      </c>
      <c r="AP94" s="19">
        <f>ALL!AP91/AP$88</f>
        <v>508.02606336595289</v>
      </c>
      <c r="AQ94" s="19">
        <f>ALL!AQ91/AQ$88</f>
        <v>215.26769061074009</v>
      </c>
      <c r="AR94" s="19">
        <f>ALL!AR91/AR$88</f>
        <v>2.5419999658883525</v>
      </c>
      <c r="AS94" s="19">
        <f>ALL!AS91/AS$88</f>
        <v>700.24464220849984</v>
      </c>
      <c r="AT94" s="19">
        <f>ALL!AT91/AT$88</f>
        <v>183.36680327868854</v>
      </c>
      <c r="AU94" s="19">
        <f>ALL!AU91/AU$88</f>
        <v>337.15973446578869</v>
      </c>
      <c r="AV94" s="19">
        <f>ALL!AV91/AV$88</f>
        <v>203.55970257981872</v>
      </c>
      <c r="AW94" s="19">
        <f>ALL!AW91/AW$88</f>
        <v>91.704940298507466</v>
      </c>
      <c r="AX94" s="19">
        <f>ALL!AX91/AX$88</f>
        <v>110.41942778299445</v>
      </c>
      <c r="AY94" s="19">
        <f>ALL!AY91/AY$88</f>
        <v>507.05704546707085</v>
      </c>
      <c r="AZ94" s="19">
        <f>ALL!AZ91/AZ$88</f>
        <v>3.063208764127149</v>
      </c>
      <c r="BA94" s="91">
        <f>ALL!BA91/BA$88</f>
        <v>773.1966607260108</v>
      </c>
      <c r="BB94" s="91">
        <f>ALL!BB91/BB$88</f>
        <v>697.81277478321999</v>
      </c>
      <c r="BC94" s="91">
        <f>ALL!BC91/BC$88</f>
        <v>348.58862082311958</v>
      </c>
      <c r="BD94" s="19">
        <f>ALL!BD91/BD$88</f>
        <v>240.49765689279337</v>
      </c>
      <c r="BE94" s="19">
        <f>ALL!BE91/BE$88</f>
        <v>58.989806503917073</v>
      </c>
      <c r="BF94" s="19">
        <f>ALL!BF91/BF$88</f>
        <v>303.15044679716243</v>
      </c>
      <c r="BG94" s="19">
        <f>ALL!BG91/BG$88</f>
        <v>183.29478551501757</v>
      </c>
      <c r="BH94" s="19">
        <f t="shared" si="127"/>
        <v>15238.208885278866</v>
      </c>
      <c r="BJ94" s="208">
        <f t="array" ref="BJ94">ROUND(MIN(IF($E$4:$BG$4=BJ$4,$E94:$BG94)),1)</f>
        <v>2.5</v>
      </c>
      <c r="BK94" s="208">
        <f t="array" ref="BK94">ROUND(MAX(IF($E$4:$BG$4=BK$4,$E94:$BG94)),1)</f>
        <v>773.2</v>
      </c>
      <c r="BL94" s="276">
        <f t="array" ref="BL94">ROUND(SUM(IF($E$4:$BG$4=BL$4,ALL!$E91:$BG91)),1)/BL$3</f>
        <v>264.59723330309623</v>
      </c>
      <c r="BM94" s="208">
        <f t="array" ref="BM94">ROUND(MIN(IF($E$4:$BG$4=BM$4,$E94:$BG94)),1)</f>
        <v>59</v>
      </c>
      <c r="BN94" s="208">
        <f t="array" ref="BN94">ROUND(MAX(IF($E$4:$BG$4=BN$4,$E94:$BG94)),1)</f>
        <v>303.2</v>
      </c>
      <c r="BO94" s="276">
        <f t="array" ref="BO94">ROUND(SUM(IF($E$4:$BG$4=BO$4,ALL!$E91:$BG91)),1)/BO$3</f>
        <v>223.97635023876177</v>
      </c>
      <c r="BP94" s="208">
        <f t="array" ref="BP94">ROUND(MIN(IF($E$4:$BG$4=BP$4,$E94:$BG94)),1)</f>
        <v>369.7</v>
      </c>
      <c r="BQ94" s="208">
        <f t="array" ref="BQ94">ROUND(MAX(IF($E$4:$BG$4=BQ$4,$E94:$BG94)),1)</f>
        <v>2278.6999999999998</v>
      </c>
      <c r="BR94" s="276">
        <f t="array" ref="BR94">ROUND(SUM(IF($E$4:$BG$4=BR$4,ALL!$E91:$BG91)),1)/BR$3</f>
        <v>770.80327460090416</v>
      </c>
      <c r="BS94" s="208">
        <f t="array" ref="BS94">ROUND(MIN(IF($E$4:$BG$4=BS$4,$E94:$BG94)),1)</f>
        <v>33.5</v>
      </c>
      <c r="BT94" s="208">
        <f t="array" ref="BT94">ROUND(MAX(IF($E$4:$BG$4=BT$4,$E94:$BG94)),1)</f>
        <v>587.9</v>
      </c>
      <c r="BU94" s="276">
        <f t="array" ref="BU94">ROUND(SUM(IF($E$4:$BG$4=BU$4,ALL!$E91:$BG91)),1)/BU$3</f>
        <v>139.00337233247095</v>
      </c>
      <c r="BV94" s="208">
        <f t="array" ref="BV94">ROUND(MIN(IF($E$4:$BG$4=BV$4,$E94:$BG94)),1)</f>
        <v>80.099999999999994</v>
      </c>
      <c r="BW94" s="208">
        <f t="array" ref="BW94">ROUND(MAX(IF($E$4:$BG$4=BW$4,$E94:$BG94)),1)</f>
        <v>278.89999999999998</v>
      </c>
      <c r="BX94" s="276">
        <f t="array" ref="BX94">ROUND(SUM(IF($E$4:$BG$4=BX$4,ALL!$E91:$BG91)),1)/BX$3</f>
        <v>133.25914836750715</v>
      </c>
      <c r="BY94" s="208">
        <f t="array" ref="BY94">ROUND(MIN(IF($E$4:$BG$4=BY$4,$E94:$BG94)),1)</f>
        <v>98.8</v>
      </c>
      <c r="BZ94" s="208">
        <f t="array" ref="BZ94">ROUND(MAX(IF($E$4:$BG$4=BZ$4,$E94:$BG94)),1)</f>
        <v>259.8</v>
      </c>
      <c r="CA94" s="276">
        <f t="array" ref="CA94">ROUND(SUM(IF($E$4:$BG$4=CA$4,ALL!$E91:$BG91)),1)/CA$3</f>
        <v>131.64842584041412</v>
      </c>
      <c r="CB94" s="233">
        <f t="shared" si="128"/>
        <v>2.5</v>
      </c>
      <c r="CC94" s="233">
        <f t="shared" si="129"/>
        <v>2278.6999999999998</v>
      </c>
      <c r="CD94" s="274">
        <f>ALL!BH91/$BH$47</f>
        <v>153.07422615504822</v>
      </c>
    </row>
    <row r="95" spans="1:82" ht="24">
      <c r="A95" s="18">
        <f t="shared" si="126"/>
        <v>122</v>
      </c>
      <c r="B95" s="248" t="s">
        <v>94</v>
      </c>
      <c r="E95" s="19">
        <f>ALL!E92/E$88</f>
        <v>147.19967487965749</v>
      </c>
      <c r="F95" s="19">
        <f>ALL!F92/F$88</f>
        <v>129.3327934385554</v>
      </c>
      <c r="G95" s="19">
        <f>ALL!G92/G$88</f>
        <v>437.56497242588347</v>
      </c>
      <c r="H95" s="19">
        <f>ALL!H92/H$88</f>
        <v>143.26275630032333</v>
      </c>
      <c r="I95" s="19">
        <f>ALL!I92/I$88</f>
        <v>96.053066290493831</v>
      </c>
      <c r="J95" s="19">
        <f>ALL!J92/J$88</f>
        <v>80.551991853226852</v>
      </c>
      <c r="K95" s="19">
        <f>ALL!K92/K$88</f>
        <v>188.23298158711336</v>
      </c>
      <c r="L95" s="19">
        <f>ALL!L92/L$88</f>
        <v>141.28469024729742</v>
      </c>
      <c r="M95" s="19">
        <f>ALL!M92/M$88</f>
        <v>123.04752163980467</v>
      </c>
      <c r="N95" s="19">
        <f>ALL!N92/N$88</f>
        <v>173.74705057586382</v>
      </c>
      <c r="O95" s="19">
        <f>ALL!O92/O$88</f>
        <v>346.40301034807146</v>
      </c>
      <c r="P95" s="19">
        <f>ALL!P92/P$88</f>
        <v>83.287064912511198</v>
      </c>
      <c r="Q95" s="19">
        <f>ALL!Q92/Q$88</f>
        <v>163.3202484541639</v>
      </c>
      <c r="R95" s="19">
        <f>ALL!R92/R$88</f>
        <v>536.12379726250174</v>
      </c>
      <c r="S95" s="19">
        <f>ALL!S92/S$88</f>
        <v>304.5252681787851</v>
      </c>
      <c r="T95" s="19">
        <f>ALL!T92/T$88</f>
        <v>190.47612709952813</v>
      </c>
      <c r="U95" s="19">
        <f>ALL!U92/U$88</f>
        <v>258.66067919482941</v>
      </c>
      <c r="V95" s="19">
        <f>ALL!V92/V$88</f>
        <v>311.34414542862237</v>
      </c>
      <c r="W95" s="19">
        <f>ALL!W92/W$88</f>
        <v>141.77374341652757</v>
      </c>
      <c r="X95" s="19">
        <f>ALL!X92/X$88</f>
        <v>135.03555633959277</v>
      </c>
      <c r="Y95" s="19">
        <f>ALL!Y92/Y$88</f>
        <v>73.553987950078891</v>
      </c>
      <c r="Z95" s="19">
        <f>ALL!Z92/Z$88</f>
        <v>135.48591210484892</v>
      </c>
      <c r="AA95" s="19">
        <f>ALL!AA92/AA$88</f>
        <v>144.97033058125979</v>
      </c>
      <c r="AB95" s="19">
        <f>ALL!AB92/AB$88</f>
        <v>157.18471222582832</v>
      </c>
      <c r="AC95" s="19">
        <f>ALL!AC92/AC$88</f>
        <v>307.71536539685968</v>
      </c>
      <c r="AD95" s="19">
        <f>ALL!AD92/AD$88</f>
        <v>186.55717797751586</v>
      </c>
      <c r="AE95" s="19">
        <f>ALL!AE92/AE$88</f>
        <v>224.304407962467</v>
      </c>
      <c r="AF95" s="19">
        <f>ALL!AF92/AF$88</f>
        <v>121.72436623566271</v>
      </c>
      <c r="AG95" s="19">
        <f>ALL!AG92/AG$88</f>
        <v>133.19060619956207</v>
      </c>
      <c r="AH95" s="19">
        <f>ALL!AH92/AH$88</f>
        <v>287.2731064394585</v>
      </c>
      <c r="AI95" s="19">
        <f>ALL!AI92/AI$88</f>
        <v>144.95576144287941</v>
      </c>
      <c r="AJ95" s="19">
        <f>ALL!AJ92/AJ$88</f>
        <v>98.015769044248941</v>
      </c>
      <c r="AK95" s="19">
        <f>ALL!AK92/AK$88</f>
        <v>536.50779315168052</v>
      </c>
      <c r="AL95" s="19">
        <f>ALL!AL92/AL$88</f>
        <v>587.7645529394772</v>
      </c>
      <c r="AM95" s="19">
        <f>ALL!AM92/AM$88</f>
        <v>499.13241033811289</v>
      </c>
      <c r="AN95" s="19">
        <f>ALL!AN92/AN$88</f>
        <v>426.24694119640736</v>
      </c>
      <c r="AO95" s="19">
        <f>ALL!AO92/AO$88</f>
        <v>73.062205507867191</v>
      </c>
      <c r="AP95" s="19">
        <f>ALL!AP92/AP$88</f>
        <v>288.02762975163904</v>
      </c>
      <c r="AQ95" s="19">
        <f>ALL!AQ92/AQ$88</f>
        <v>178.59653228974648</v>
      </c>
      <c r="AR95" s="19">
        <f>ALL!AR92/AR$88</f>
        <v>269.2033224744589</v>
      </c>
      <c r="AS95" s="19">
        <f>ALL!AS92/AS$88</f>
        <v>199.53783751059453</v>
      </c>
      <c r="AT95" s="19">
        <f>ALL!AT92/AT$88</f>
        <v>176.02198211624443</v>
      </c>
      <c r="AU95" s="19">
        <f>ALL!AU92/AU$88</f>
        <v>677.26883039232223</v>
      </c>
      <c r="AV95" s="19">
        <f>ALL!AV92/AV$88</f>
        <v>150.10242909894754</v>
      </c>
      <c r="AW95" s="19">
        <f>ALL!AW92/AW$88</f>
        <v>503.22591044776124</v>
      </c>
      <c r="AX95" s="19">
        <f>ALL!AX92/AX$88</f>
        <v>874.37836076883264</v>
      </c>
      <c r="AY95" s="19">
        <f>ALL!AY92/AY$88</f>
        <v>243.93108294295951</v>
      </c>
      <c r="AZ95" s="19">
        <f>ALL!AZ92/AZ$88</f>
        <v>412.41057779318044</v>
      </c>
      <c r="BA95" s="91">
        <f>ALL!BA92/BA$88</f>
        <v>518.97354844761287</v>
      </c>
      <c r="BB95" s="91">
        <f>ALL!BB92/BB$88</f>
        <v>738.68659011014756</v>
      </c>
      <c r="BC95" s="91">
        <f>ALL!BC92/BC$88</f>
        <v>1125.9142820281252</v>
      </c>
      <c r="BD95" s="19">
        <f>ALL!BD92/BD$88</f>
        <v>171.59200891613264</v>
      </c>
      <c r="BE95" s="19">
        <f>ALL!BE92/BE$88</f>
        <v>136.2742876051654</v>
      </c>
      <c r="BF95" s="19">
        <f>ALL!BF92/BF$88</f>
        <v>243.68953186763429</v>
      </c>
      <c r="BG95" s="19">
        <f>ALL!BG92/BG$88</f>
        <v>192.58626408463459</v>
      </c>
      <c r="BH95" s="19">
        <f t="shared" si="127"/>
        <v>15369.293555213711</v>
      </c>
      <c r="BJ95" s="208">
        <f t="array" ref="BJ95">ROUND(MIN(IF($E$4:$BG$4=BJ$4,$E95:$BG95)),1)</f>
        <v>73.099999999999994</v>
      </c>
      <c r="BK95" s="208">
        <f t="array" ref="BK95">ROUND(MAX(IF($E$4:$BG$4=BK$4,$E95:$BG95)),1)</f>
        <v>1125.9000000000001</v>
      </c>
      <c r="BL95" s="276">
        <f t="array" ref="BL95">ROUND(SUM(IF($E$4:$BG$4=BL$4,ALL!$E92:$BG92)),1)/BL$3</f>
        <v>438.46703034542975</v>
      </c>
      <c r="BM95" s="208">
        <f t="array" ref="BM95">ROUND(MIN(IF($E$4:$BG$4=BM$4,$E95:$BG95)),1)</f>
        <v>136.30000000000001</v>
      </c>
      <c r="BN95" s="208">
        <f t="array" ref="BN95">ROUND(MAX(IF($E$4:$BG$4=BN$4,$E95:$BG95)),1)</f>
        <v>243.7</v>
      </c>
      <c r="BO95" s="276">
        <f t="array" ref="BO95">ROUND(SUM(IF($E$4:$BG$4=BO$4,ALL!$E92:$BG92)),1)/BO$3</f>
        <v>193.52782809155283</v>
      </c>
      <c r="BP95" s="208">
        <f t="array" ref="BP95">ROUND(MIN(IF($E$4:$BG$4=BP$4,$E95:$BG95)),1)</f>
        <v>499.1</v>
      </c>
      <c r="BQ95" s="208">
        <f t="array" ref="BQ95">ROUND(MAX(IF($E$4:$BG$4=BQ$4,$E95:$BG95)),1)</f>
        <v>587.79999999999995</v>
      </c>
      <c r="BR95" s="276">
        <f t="array" ref="BR95">ROUND(SUM(IF($E$4:$BG$4=BR$4,ALL!$E92:$BG92)),1)/BR$3</f>
        <v>521.30081031679663</v>
      </c>
      <c r="BS95" s="208">
        <f t="array" ref="BS95">ROUND(MIN(IF($E$4:$BG$4=BS$4,$E95:$BG95)),1)</f>
        <v>73.599999999999994</v>
      </c>
      <c r="BT95" s="208">
        <f t="array" ref="BT95">ROUND(MAX(IF($E$4:$BG$4=BT$4,$E95:$BG95)),1)</f>
        <v>536.1</v>
      </c>
      <c r="BU95" s="276">
        <f t="array" ref="BU95">ROUND(SUM(IF($E$4:$BG$4=BU$4,ALL!$E92:$BG92)),1)/BU$3</f>
        <v>174.39261888916502</v>
      </c>
      <c r="BV95" s="208">
        <f t="array" ref="BV95">ROUND(MIN(IF($E$4:$BG$4=BV$4,$E95:$BG95)),1)</f>
        <v>98</v>
      </c>
      <c r="BW95" s="208">
        <f t="array" ref="BW95">ROUND(MAX(IF($E$4:$BG$4=BW$4,$E95:$BG95)),1)</f>
        <v>437.6</v>
      </c>
      <c r="BX95" s="276">
        <f t="array" ref="BX95">ROUND(SUM(IF($E$4:$BG$4=BX$4,ALL!$E92:$BG92)),1)/BX$3</f>
        <v>163.04242980685896</v>
      </c>
      <c r="BY95" s="208">
        <f t="array" ref="BY95">ROUND(MIN(IF($E$4:$BG$4=BY$4,$E95:$BG95)),1)</f>
        <v>83.3</v>
      </c>
      <c r="BZ95" s="208">
        <f t="array" ref="BZ95">ROUND(MAX(IF($E$4:$BG$4=BZ$4,$E95:$BG95)),1)</f>
        <v>258.7</v>
      </c>
      <c r="CA95" s="276">
        <f t="array" ref="CA95">ROUND(SUM(IF($E$4:$BG$4=CA$4,ALL!$E92:$BG92)),1)/CA$3</f>
        <v>128.32202353960093</v>
      </c>
      <c r="CB95" s="233">
        <f t="shared" si="128"/>
        <v>73.099999999999994</v>
      </c>
      <c r="CC95" s="233">
        <f t="shared" si="129"/>
        <v>1125.9000000000001</v>
      </c>
      <c r="CD95" s="274">
        <f>ALL!BH92/$BH$47</f>
        <v>173.47304787620322</v>
      </c>
    </row>
    <row r="96" spans="1:82" ht="24">
      <c r="A96" s="18">
        <f t="shared" si="126"/>
        <v>211</v>
      </c>
      <c r="B96" s="248" t="s">
        <v>95</v>
      </c>
      <c r="E96" s="19">
        <f>ALL!E93/E$88</f>
        <v>312.63720457086885</v>
      </c>
      <c r="F96" s="19">
        <f>ALL!F93/F$88</f>
        <v>246.51491488041907</v>
      </c>
      <c r="G96" s="19">
        <f>ALL!G93/G$88</f>
        <v>410.91631576545933</v>
      </c>
      <c r="H96" s="19">
        <f>ALL!H93/H$88</f>
        <v>228.66345133499962</v>
      </c>
      <c r="I96" s="19">
        <f>ALL!I93/I$88</f>
        <v>312.53020531659826</v>
      </c>
      <c r="J96" s="19">
        <f>ALL!J93/J$88</f>
        <v>290.25820990716818</v>
      </c>
      <c r="K96" s="19">
        <f>ALL!K93/K$88</f>
        <v>274.99827107249922</v>
      </c>
      <c r="L96" s="19">
        <f>ALL!L93/L$88</f>
        <v>262.75222229449338</v>
      </c>
      <c r="M96" s="19">
        <f>ALL!M93/M$88</f>
        <v>0</v>
      </c>
      <c r="N96" s="19">
        <f>ALL!N93/N$88</f>
        <v>0</v>
      </c>
      <c r="O96" s="19">
        <f>ALL!O93/O$88</f>
        <v>0</v>
      </c>
      <c r="P96" s="19">
        <f>ALL!P93/P$88</f>
        <v>255.56994361643174</v>
      </c>
      <c r="Q96" s="19">
        <f>ALL!Q93/Q$88</f>
        <v>258.77524092126316</v>
      </c>
      <c r="R96" s="19">
        <f>ALL!R93/R$88</f>
        <v>332.98190811763118</v>
      </c>
      <c r="S96" s="19">
        <f>ALL!S93/S$88</f>
        <v>327.14553925854972</v>
      </c>
      <c r="T96" s="19">
        <f>ALL!T93/T$88</f>
        <v>298.08795846234909</v>
      </c>
      <c r="U96" s="19">
        <f>ALL!U93/U$88</f>
        <v>252.79099955889316</v>
      </c>
      <c r="V96" s="19">
        <f>ALL!V93/V$88</f>
        <v>335.92666191409734</v>
      </c>
      <c r="W96" s="19">
        <f>ALL!W93/W$88</f>
        <v>240.57071888770486</v>
      </c>
      <c r="X96" s="19">
        <f>ALL!X93/X$88</f>
        <v>161.61224174271501</v>
      </c>
      <c r="Y96" s="19">
        <f>ALL!Y93/Y$88</f>
        <v>263.51849415109348</v>
      </c>
      <c r="Z96" s="19">
        <f>ALL!Z93/Z$88</f>
        <v>175.15633403721225</v>
      </c>
      <c r="AA96" s="19">
        <f>ALL!AA93/AA$88</f>
        <v>394.12623449210679</v>
      </c>
      <c r="AB96" s="19">
        <f>ALL!AB93/AB$88</f>
        <v>323.15689874288461</v>
      </c>
      <c r="AC96" s="19">
        <f>ALL!AC93/AC$88</f>
        <v>267.87170245484435</v>
      </c>
      <c r="AD96" s="19">
        <f>ALL!AD93/AD$88</f>
        <v>336.6923410389245</v>
      </c>
      <c r="AE96" s="19">
        <f>ALL!AE93/AE$88</f>
        <v>322.05177528743354</v>
      </c>
      <c r="AF96" s="19">
        <f>ALL!AF93/AF$88</f>
        <v>537.49002001907638</v>
      </c>
      <c r="AG96" s="19">
        <f>ALL!AG93/AG$88</f>
        <v>378.47127631398877</v>
      </c>
      <c r="AH96" s="19">
        <f>ALL!AH93/AH$88</f>
        <v>260.41251533074887</v>
      </c>
      <c r="AI96" s="19">
        <f>ALL!AI93/AI$88</f>
        <v>311.4491594397582</v>
      </c>
      <c r="AJ96" s="19">
        <f>ALL!AJ93/AJ$88</f>
        <v>266.5609640701328</v>
      </c>
      <c r="AK96" s="19">
        <f>ALL!AK93/AK$88</f>
        <v>1329.2595929953511</v>
      </c>
      <c r="AL96" s="19">
        <f>ALL!AL93/AL$88</f>
        <v>3009.4316047956095</v>
      </c>
      <c r="AM96" s="19">
        <f>ALL!AM93/AM$88</f>
        <v>808.74820074349441</v>
      </c>
      <c r="AN96" s="19">
        <f>ALL!AN93/AN$88</f>
        <v>0</v>
      </c>
      <c r="AO96" s="19">
        <f>ALL!AO93/AO$88</f>
        <v>172.8933436767459</v>
      </c>
      <c r="AP96" s="19">
        <f>ALL!AP93/AP$88</f>
        <v>0</v>
      </c>
      <c r="AQ96" s="19">
        <f>ALL!AQ93/AQ$88</f>
        <v>0</v>
      </c>
      <c r="AR96" s="19">
        <f>ALL!AR93/AR$88</f>
        <v>0</v>
      </c>
      <c r="AS96" s="19">
        <f>ALL!AS93/AS$88</f>
        <v>323.10358396900352</v>
      </c>
      <c r="AT96" s="19">
        <f>ALL!AT93/AT$88</f>
        <v>0</v>
      </c>
      <c r="AU96" s="19">
        <f>ALL!AU93/AU$88</f>
        <v>128.14133717632268</v>
      </c>
      <c r="AV96" s="19">
        <f>ALL!AV93/AV$88</f>
        <v>1729.9105076741448</v>
      </c>
      <c r="AW96" s="19">
        <f>ALL!AW93/AW$88</f>
        <v>220.32913432835821</v>
      </c>
      <c r="AX96" s="19">
        <f>ALL!AX93/AX$88</f>
        <v>0</v>
      </c>
      <c r="AY96" s="19">
        <f>ALL!AY93/AY$88</f>
        <v>1.2001653348029762</v>
      </c>
      <c r="AZ96" s="19">
        <f>ALL!AZ93/AZ$88</f>
        <v>0</v>
      </c>
      <c r="BA96" s="91">
        <f>ALL!BA93/BA$88</f>
        <v>630.31041178125884</v>
      </c>
      <c r="BB96" s="91">
        <f>ALL!BB93/BB$88</f>
        <v>0</v>
      </c>
      <c r="BC96" s="91">
        <f>ALL!BC93/BC$88</f>
        <v>0</v>
      </c>
      <c r="BD96" s="19">
        <f>ALL!BD93/BD$88</f>
        <v>270.93480635274454</v>
      </c>
      <c r="BE96" s="19">
        <f>ALL!BE93/BE$88</f>
        <v>317.43702914436511</v>
      </c>
      <c r="BF96" s="19">
        <f>ALL!BF93/BF$88</f>
        <v>340.04215310200743</v>
      </c>
      <c r="BG96" s="19">
        <f>ALL!BG93/BG$88</f>
        <v>438.12629161986882</v>
      </c>
      <c r="BH96" s="19">
        <f t="shared" si="127"/>
        <v>18359.557885694423</v>
      </c>
      <c r="BJ96" s="208">
        <f t="array" ref="BJ96">ROUND(MIN(IF($E$4:$BG$4=BJ$4,$E96:$BG96)),1)</f>
        <v>0</v>
      </c>
      <c r="BK96" s="208">
        <f t="array" ref="BK96">ROUND(MAX(IF($E$4:$BG$4=BK$4,$E96:$BG96)),1)</f>
        <v>1729.9</v>
      </c>
      <c r="BL96" s="276">
        <f t="array" ref="BL96">ROUND(SUM(IF($E$4:$BG$4=BL$4,ALL!$E93:$BG93)),1)/BL$3</f>
        <v>148.23835802148614</v>
      </c>
      <c r="BM96" s="208">
        <f t="array" ref="BM96">ROUND(MIN(IF($E$4:$BG$4=BM$4,$E96:$BG96)),1)</f>
        <v>270.89999999999998</v>
      </c>
      <c r="BN96" s="208">
        <f t="array" ref="BN96">ROUND(MAX(IF($E$4:$BG$4=BN$4,$E96:$BG96)),1)</f>
        <v>438.1</v>
      </c>
      <c r="BO96" s="276">
        <f t="array" ref="BO96">ROUND(SUM(IF($E$4:$BG$4=BO$4,ALL!$E93:$BG93)),1)/BO$3</f>
        <v>324.41170961633469</v>
      </c>
      <c r="BP96" s="208">
        <f t="array" ref="BP96">ROUND(MIN(IF($E$4:$BG$4=BP$4,$E96:$BG96)),1)</f>
        <v>808.7</v>
      </c>
      <c r="BQ96" s="208">
        <f t="array" ref="BQ96">ROUND(MAX(IF($E$4:$BG$4=BQ$4,$E96:$BG96)),1)</f>
        <v>3009.4</v>
      </c>
      <c r="BR96" s="276">
        <f t="array" ref="BR96">ROUND(SUM(IF($E$4:$BG$4=BR$4,ALL!$E93:$BG93)),1)/BR$3</f>
        <v>1158.1992645268683</v>
      </c>
      <c r="BS96" s="208">
        <f t="array" ref="BS96">ROUND(MIN(IF($E$4:$BG$4=BS$4,$E96:$BG96)),1)</f>
        <v>0</v>
      </c>
      <c r="BT96" s="208">
        <f t="array" ref="BT96">ROUND(MAX(IF($E$4:$BG$4=BT$4,$E96:$BG96)),1)</f>
        <v>537.5</v>
      </c>
      <c r="BU96" s="276">
        <f t="array" ref="BU96">ROUND(SUM(IF($E$4:$BG$4=BU$4,ALL!$E93:$BG93)),1)/BU$3</f>
        <v>285.79178884797773</v>
      </c>
      <c r="BV96" s="208">
        <f t="array" ref="BV96">ROUND(MIN(IF($E$4:$BG$4=BV$4,$E96:$BG96)),1)</f>
        <v>175.2</v>
      </c>
      <c r="BW96" s="208">
        <f t="array" ref="BW96">ROUND(MAX(IF($E$4:$BG$4=BW$4,$E96:$BG96)),1)</f>
        <v>410.9</v>
      </c>
      <c r="BX96" s="276">
        <f t="array" ref="BX96">ROUND(SUM(IF($E$4:$BG$4=BX$4,ALL!$E93:$BG93)),1)/BX$3</f>
        <v>287.47031784125261</v>
      </c>
      <c r="BY96" s="208">
        <f t="array" ref="BY96">ROUND(MIN(IF($E$4:$BG$4=BY$4,$E96:$BG96)),1)</f>
        <v>161.6</v>
      </c>
      <c r="BZ96" s="208">
        <f t="array" ref="BZ96">ROUND(MAX(IF($E$4:$BG$4=BZ$4,$E96:$BG96)),1)</f>
        <v>378.5</v>
      </c>
      <c r="CA96" s="276">
        <f t="array" ref="CA96">ROUND(SUM(IF($E$4:$BG$4=CA$4,ALL!$E93:$BG93)),1)/CA$3</f>
        <v>300.78986132653068</v>
      </c>
      <c r="CB96" s="233">
        <f t="shared" si="128"/>
        <v>0</v>
      </c>
      <c r="CC96" s="233">
        <f t="shared" si="129"/>
        <v>3009.4</v>
      </c>
      <c r="CD96" s="274">
        <f>ALL!BH93/$BH$47</f>
        <v>298.51306346469158</v>
      </c>
    </row>
    <row r="97" spans="1:82">
      <c r="A97" s="18">
        <f t="shared" si="126"/>
        <v>212</v>
      </c>
      <c r="B97" s="248" t="s">
        <v>96</v>
      </c>
      <c r="E97" s="19">
        <f>ALL!E94/E$88</f>
        <v>224.85959799172554</v>
      </c>
      <c r="F97" s="19">
        <f>ALL!F94/F$88</f>
        <v>168.63573368254188</v>
      </c>
      <c r="G97" s="19">
        <f>ALL!G94/G$88</f>
        <v>217.97610151979569</v>
      </c>
      <c r="H97" s="19">
        <f>ALL!H94/H$88</f>
        <v>142.73448971278265</v>
      </c>
      <c r="I97" s="19">
        <f>ALL!I94/I$88</f>
        <v>161.98487964629118</v>
      </c>
      <c r="J97" s="19">
        <f>ALL!J94/J$88</f>
        <v>146.184920267211</v>
      </c>
      <c r="K97" s="19">
        <f>ALL!K94/K$88</f>
        <v>214.45096224186813</v>
      </c>
      <c r="L97" s="19">
        <f>ALL!L94/L$88</f>
        <v>125.23966666233041</v>
      </c>
      <c r="M97" s="19">
        <f>ALL!M94/M$88</f>
        <v>363.41205122293718</v>
      </c>
      <c r="N97" s="19">
        <f>ALL!N94/N$88</f>
        <v>262.07655683525292</v>
      </c>
      <c r="O97" s="19">
        <f>ALL!O94/O$88</f>
        <v>338.17727611683455</v>
      </c>
      <c r="P97" s="19">
        <f>ALL!P94/P$88</f>
        <v>124.65235731301163</v>
      </c>
      <c r="Q97" s="19">
        <f>ALL!Q94/Q$88</f>
        <v>211.63571391103963</v>
      </c>
      <c r="R97" s="19">
        <f>ALL!R94/R$88</f>
        <v>186.80346252879798</v>
      </c>
      <c r="S97" s="19">
        <f>ALL!S94/S$88</f>
        <v>211.09871121190335</v>
      </c>
      <c r="T97" s="19">
        <f>ALL!T94/T$88</f>
        <v>362.5982440040969</v>
      </c>
      <c r="U97" s="19">
        <f>ALL!U94/U$88</f>
        <v>248.20574304571886</v>
      </c>
      <c r="V97" s="19">
        <f>ALL!V94/V$88</f>
        <v>-32.707895205845659</v>
      </c>
      <c r="W97" s="19">
        <f>ALL!W94/W$88</f>
        <v>216.32873182380564</v>
      </c>
      <c r="X97" s="19">
        <f>ALL!X94/X$88</f>
        <v>138.60312326035964</v>
      </c>
      <c r="Y97" s="19">
        <f>ALL!Y94/Y$88</f>
        <v>116.87286550775289</v>
      </c>
      <c r="Z97" s="19">
        <f>ALL!Z94/Z$88</f>
        <v>146.27485150115416</v>
      </c>
      <c r="AA97" s="19">
        <f>ALL!AA94/AA$88</f>
        <v>176.27464013752146</v>
      </c>
      <c r="AB97" s="19">
        <f>ALL!AB94/AB$88</f>
        <v>195.1388586116291</v>
      </c>
      <c r="AC97" s="19">
        <f>ALL!AC94/AC$88</f>
        <v>177.23852463594358</v>
      </c>
      <c r="AD97" s="19">
        <f>ALL!AD94/AD$88</f>
        <v>206.34760182247538</v>
      </c>
      <c r="AE97" s="19">
        <f>ALL!AE94/AE$88</f>
        <v>185.22974215502157</v>
      </c>
      <c r="AF97" s="19">
        <f>ALL!AF94/AF$88</f>
        <v>180.20038887814886</v>
      </c>
      <c r="AG97" s="19">
        <f>ALL!AG94/AG$88</f>
        <v>231.67783912468528</v>
      </c>
      <c r="AH97" s="19">
        <f>ALL!AH94/AH$88</f>
        <v>252.67659626549846</v>
      </c>
      <c r="AI97" s="19">
        <f>ALL!AI94/AI$88</f>
        <v>199.63314533494002</v>
      </c>
      <c r="AJ97" s="19">
        <f>ALL!AJ94/AJ$88</f>
        <v>154.43552436000044</v>
      </c>
      <c r="AK97" s="19">
        <f>ALL!AK94/AK$88</f>
        <v>127.24663137830314</v>
      </c>
      <c r="AL97" s="19">
        <f>ALL!AL94/AL$88</f>
        <v>1214.2373248591653</v>
      </c>
      <c r="AM97" s="19">
        <f>ALL!AM94/AM$88</f>
        <v>140.93191927774828</v>
      </c>
      <c r="AN97" s="19">
        <f>ALL!AN94/AN$88</f>
        <v>11.000033892560582</v>
      </c>
      <c r="AO97" s="19">
        <f>ALL!AO94/AO$88</f>
        <v>0</v>
      </c>
      <c r="AP97" s="19">
        <f>ALL!AP94/AP$88</f>
        <v>372.03799696411846</v>
      </c>
      <c r="AQ97" s="19">
        <f>ALL!AQ94/AQ$88</f>
        <v>0.21803511528814484</v>
      </c>
      <c r="AR97" s="19">
        <f>ALL!AR94/AR$88</f>
        <v>208.84113864679097</v>
      </c>
      <c r="AS97" s="19">
        <f>ALL!AS94/AS$88</f>
        <v>0</v>
      </c>
      <c r="AT97" s="19">
        <f>ALL!AT94/AT$88</f>
        <v>23.192436661698956</v>
      </c>
      <c r="AU97" s="19">
        <f>ALL!AU94/AU$88</f>
        <v>0</v>
      </c>
      <c r="AV97" s="19">
        <f>ALL!AV94/AV$88</f>
        <v>0</v>
      </c>
      <c r="AW97" s="19">
        <f>ALL!AW94/AW$88</f>
        <v>11.422970149253732</v>
      </c>
      <c r="AX97" s="19">
        <f>ALL!AX94/AX$88</f>
        <v>106.78205545867428</v>
      </c>
      <c r="AY97" s="19">
        <f>ALL!AY94/AY$88</f>
        <v>22.843483053182695</v>
      </c>
      <c r="AZ97" s="19">
        <f>ALL!AZ94/AZ$88</f>
        <v>87.179287240801713</v>
      </c>
      <c r="BA97" s="91">
        <f>ALL!BA94/BA$88</f>
        <v>0</v>
      </c>
      <c r="BB97" s="91">
        <f>ALL!BB94/BB$88</f>
        <v>0</v>
      </c>
      <c r="BC97" s="91">
        <f>ALL!BC94/BC$88</f>
        <v>0</v>
      </c>
      <c r="BD97" s="19">
        <f>ALL!BD94/BD$88</f>
        <v>229.60088767967483</v>
      </c>
      <c r="BE97" s="19">
        <f>ALL!BE94/BE$88</f>
        <v>227.83278166130327</v>
      </c>
      <c r="BF97" s="19">
        <f>ALL!BF94/BF$88</f>
        <v>315.45036131021567</v>
      </c>
      <c r="BG97" s="19">
        <f>ALL!BG94/BG$88</f>
        <v>96.57877794282814</v>
      </c>
      <c r="BH97" s="19">
        <f t="shared" si="127"/>
        <v>9450.3471274188378</v>
      </c>
      <c r="BJ97" s="208">
        <f t="array" ref="BJ97">ROUND(MIN(IF($E$4:$BG$4=BJ$4,$E97:$BG97)),1)</f>
        <v>0</v>
      </c>
      <c r="BK97" s="208">
        <f t="array" ref="BK97">ROUND(MAX(IF($E$4:$BG$4=BK$4,$E97:$BG97)),1)</f>
        <v>372</v>
      </c>
      <c r="BL97" s="276">
        <f t="array" ref="BL97">ROUND(SUM(IF($E$4:$BG$4=BL$4,ALL!$E94:$BG94)),1)/BL$3</f>
        <v>87.494172658314668</v>
      </c>
      <c r="BM97" s="208">
        <f t="array" ref="BM97">ROUND(MIN(IF($E$4:$BG$4=BM$4,$E97:$BG97)),1)</f>
        <v>96.6</v>
      </c>
      <c r="BN97" s="208">
        <f t="array" ref="BN97">ROUND(MAX(IF($E$4:$BG$4=BN$4,$E97:$BG97)),1)</f>
        <v>315.5</v>
      </c>
      <c r="BO97" s="276">
        <f t="array" ref="BO97">ROUND(SUM(IF($E$4:$BG$4=BO$4,ALL!$E94:$BG94)),1)/BO$3</f>
        <v>242.73197966408702</v>
      </c>
      <c r="BP97" s="208">
        <f t="array" ref="BP97">ROUND(MIN(IF($E$4:$BG$4=BP$4,$E97:$BG97)),1)</f>
        <v>127.2</v>
      </c>
      <c r="BQ97" s="208">
        <f t="array" ref="BQ97">ROUND(MAX(IF($E$4:$BG$4=BQ$4,$E97:$BG97)),1)</f>
        <v>1214.2</v>
      </c>
      <c r="BR97" s="276">
        <f t="array" ref="BR97">ROUND(SUM(IF($E$4:$BG$4=BR$4,ALL!$E94:$BG94)),1)/BR$3</f>
        <v>179.41126706349192</v>
      </c>
      <c r="BS97" s="208">
        <f t="array" ref="BS97">ROUND(MIN(IF($E$4:$BG$4=BS$4,$E97:$BG97)),1)</f>
        <v>-32.700000000000003</v>
      </c>
      <c r="BT97" s="208">
        <f t="array" ref="BT97">ROUND(MAX(IF($E$4:$BG$4=BT$4,$E97:$BG97)),1)</f>
        <v>363.4</v>
      </c>
      <c r="BU97" s="276">
        <f t="array" ref="BU97">ROUND(SUM(IF($E$4:$BG$4=BU$4,ALL!$E94:$BG94)),1)/BU$3</f>
        <v>196.72292674002369</v>
      </c>
      <c r="BV97" s="208">
        <f t="array" ref="BV97">ROUND(MIN(IF($E$4:$BG$4=BV$4,$E97:$BG97)),1)</f>
        <v>146.30000000000001</v>
      </c>
      <c r="BW97" s="208">
        <f t="array" ref="BW97">ROUND(MAX(IF($E$4:$BG$4=BW$4,$E97:$BG97)),1)</f>
        <v>218</v>
      </c>
      <c r="BX97" s="276">
        <f t="array" ref="BX97">ROUND(SUM(IF($E$4:$BG$4=BX$4,ALL!$E94:$BG94)),1)/BX$3</f>
        <v>179.82420544190953</v>
      </c>
      <c r="BY97" s="208">
        <f t="array" ref="BY97">ROUND(MIN(IF($E$4:$BG$4=BY$4,$E97:$BG97)),1)</f>
        <v>124.7</v>
      </c>
      <c r="BZ97" s="208">
        <f t="array" ref="BZ97">ROUND(MAX(IF($E$4:$BG$4=BZ$4,$E97:$BG97)),1)</f>
        <v>248.2</v>
      </c>
      <c r="CA97" s="276">
        <f t="array" ref="CA97">ROUND(SUM(IF($E$4:$BG$4=CA$4,ALL!$E94:$BG94)),1)/CA$3</f>
        <v>177.86459511370268</v>
      </c>
      <c r="CB97" s="233">
        <f t="shared" si="128"/>
        <v>-32.700000000000003</v>
      </c>
      <c r="CC97" s="233">
        <f t="shared" si="129"/>
        <v>1214.2</v>
      </c>
      <c r="CD97" s="274">
        <f>ALL!BH94/$BH$47</f>
        <v>186.25068669029488</v>
      </c>
    </row>
    <row r="98" spans="1:82">
      <c r="A98" s="18">
        <f t="shared" si="126"/>
        <v>213</v>
      </c>
      <c r="B98" s="248" t="s">
        <v>97</v>
      </c>
      <c r="E98" s="19">
        <f>ALL!E95/E$88</f>
        <v>219.3979609300259</v>
      </c>
      <c r="F98" s="19">
        <f>ALL!F95/F$88</f>
        <v>94.516913639809772</v>
      </c>
      <c r="G98" s="19">
        <f>ALL!G95/G$88</f>
        <v>286.83967801300071</v>
      </c>
      <c r="H98" s="19">
        <f>ALL!H95/H$88</f>
        <v>115.65999426671826</v>
      </c>
      <c r="I98" s="19">
        <f>ALL!I95/I$88</f>
        <v>105.06436742648927</v>
      </c>
      <c r="J98" s="19">
        <f>ALL!J95/J$88</f>
        <v>100.22327169398996</v>
      </c>
      <c r="K98" s="19">
        <f>ALL!K95/K$88</f>
        <v>206.86546496005201</v>
      </c>
      <c r="L98" s="19">
        <f>ALL!L95/L$88</f>
        <v>95.517140143877413</v>
      </c>
      <c r="M98" s="19">
        <f>ALL!M95/M$88</f>
        <v>0</v>
      </c>
      <c r="N98" s="19">
        <f>ALL!N95/N$88</f>
        <v>0</v>
      </c>
      <c r="O98" s="19">
        <f>ALL!O95/O$88</f>
        <v>97.435502374779162</v>
      </c>
      <c r="P98" s="19">
        <f>ALL!P95/P$88</f>
        <v>121.10517963336399</v>
      </c>
      <c r="Q98" s="19">
        <f>ALL!Q95/Q$88</f>
        <v>191.3128375736845</v>
      </c>
      <c r="R98" s="19">
        <f>ALL!R95/R$88</f>
        <v>154.25789402358046</v>
      </c>
      <c r="S98" s="19">
        <f>ALL!S95/S$88</f>
        <v>215.47991663067415</v>
      </c>
      <c r="T98" s="19">
        <f>ALL!T95/T$88</f>
        <v>286.29960866038709</v>
      </c>
      <c r="U98" s="19">
        <f>ALL!U95/U$88</f>
        <v>174.62954626278452</v>
      </c>
      <c r="V98" s="19">
        <f>ALL!V95/V$88</f>
        <v>922.23320263767596</v>
      </c>
      <c r="W98" s="19">
        <f>ALL!W95/W$88</f>
        <v>140.67990180134026</v>
      </c>
      <c r="X98" s="19">
        <f>ALL!X95/X$88</f>
        <v>167.06318987948481</v>
      </c>
      <c r="Y98" s="19">
        <f>ALL!Y95/Y$88</f>
        <v>168.0117701907904</v>
      </c>
      <c r="Z98" s="19">
        <f>ALL!Z95/Z$88</f>
        <v>86.77482826304805</v>
      </c>
      <c r="AA98" s="19">
        <f>ALL!AA95/AA$88</f>
        <v>141.29107729791346</v>
      </c>
      <c r="AB98" s="19">
        <f>ALL!AB95/AB$88</f>
        <v>64.129300898477396</v>
      </c>
      <c r="AC98" s="19">
        <f>ALL!AC95/AC$88</f>
        <v>147.44835071545327</v>
      </c>
      <c r="AD98" s="19">
        <f>ALL!AD95/AD$88</f>
        <v>142.95816796998332</v>
      </c>
      <c r="AE98" s="19">
        <f>ALL!AE95/AE$88</f>
        <v>215.48523737298353</v>
      </c>
      <c r="AF98" s="19">
        <f>ALL!AF95/AF$88</f>
        <v>144.55091411928046</v>
      </c>
      <c r="AG98" s="19">
        <f>ALL!AG95/AG$88</f>
        <v>141.3709648585064</v>
      </c>
      <c r="AH98" s="19">
        <f>ALL!AH95/AH$88</f>
        <v>113.24088405203207</v>
      </c>
      <c r="AI98" s="19">
        <f>ALL!AI95/AI$88</f>
        <v>143.85797692657198</v>
      </c>
      <c r="AJ98" s="19">
        <f>ALL!AJ95/AJ$88</f>
        <v>104.64197659610538</v>
      </c>
      <c r="AK98" s="19">
        <f>ALL!AK95/AK$88</f>
        <v>152.57802202322998</v>
      </c>
      <c r="AL98" s="19">
        <f>ALL!AL95/AL$88</f>
        <v>637.45890509894559</v>
      </c>
      <c r="AM98" s="19">
        <f>ALL!AM95/AM$88</f>
        <v>239.59844184811467</v>
      </c>
      <c r="AN98" s="19">
        <f>ALL!AN95/AN$88</f>
        <v>1299.5684121335366</v>
      </c>
      <c r="AO98" s="19">
        <f>ALL!AO95/AO$88</f>
        <v>41.464839705212746</v>
      </c>
      <c r="AP98" s="19">
        <f>ALL!AP95/AP$88</f>
        <v>628.05390304557045</v>
      </c>
      <c r="AQ98" s="19">
        <f>ALL!AQ95/AQ$88</f>
        <v>0</v>
      </c>
      <c r="AR98" s="19">
        <f>ALL!AR95/AR$88</f>
        <v>0</v>
      </c>
      <c r="AS98" s="19">
        <f>ALL!AS95/AS$88</f>
        <v>28.631916696936674</v>
      </c>
      <c r="AT98" s="19">
        <f>ALL!AT95/AT$88</f>
        <v>157.65642076502735</v>
      </c>
      <c r="AU98" s="19">
        <f>ALL!AU95/AU$88</f>
        <v>61.65869961825625</v>
      </c>
      <c r="AV98" s="19">
        <f>ALL!AV95/AV$88</f>
        <v>236.7069858574695</v>
      </c>
      <c r="AW98" s="19">
        <f>ALL!AW95/AW$88</f>
        <v>77.932029850746275</v>
      </c>
      <c r="AX98" s="19">
        <f>ALL!AX95/AX$88</f>
        <v>87.39779238449303</v>
      </c>
      <c r="AY98" s="19">
        <f>ALL!AY95/AY$88</f>
        <v>80.375778451364013</v>
      </c>
      <c r="AZ98" s="19">
        <f>ALL!AZ95/AZ$88</f>
        <v>19.362810219680782</v>
      </c>
      <c r="BA98" s="91">
        <f>ALL!BA95/BA$88</f>
        <v>99.394325110214808</v>
      </c>
      <c r="BB98" s="91">
        <f>ALL!BB95/BB$88</f>
        <v>0</v>
      </c>
      <c r="BC98" s="91">
        <f>ALL!BC95/BC$88</f>
        <v>0</v>
      </c>
      <c r="BD98" s="19">
        <f>ALL!BD95/BD$88</f>
        <v>170.86380443512039</v>
      </c>
      <c r="BE98" s="19">
        <f>ALL!BE95/BE$88</f>
        <v>228.7280925869243</v>
      </c>
      <c r="BF98" s="19">
        <f>ALL!BF95/BF$88</f>
        <v>120.00090309287403</v>
      </c>
      <c r="BG98" s="19">
        <f>ALL!BG95/BG$88</f>
        <v>266.39090250353246</v>
      </c>
      <c r="BH98" s="19">
        <f t="shared" si="127"/>
        <v>9942.1660052401112</v>
      </c>
      <c r="BJ98" s="208">
        <f t="array" ref="BJ98">ROUND(MIN(IF($E$4:$BG$4=BJ$4,$E98:$BG98)),1)</f>
        <v>0</v>
      </c>
      <c r="BK98" s="208">
        <f t="array" ref="BK98">ROUND(MAX(IF($E$4:$BG$4=BK$4,$E98:$BG98)),1)</f>
        <v>1299.5999999999999</v>
      </c>
      <c r="BL98" s="276">
        <f t="array" ref="BL98">ROUND(SUM(IF($E$4:$BG$4=BL$4,ALL!$E95:$BG95)),1)/BL$3</f>
        <v>213.59462694062418</v>
      </c>
      <c r="BM98" s="208">
        <f t="array" ref="BM98">ROUND(MIN(IF($E$4:$BG$4=BM$4,$E98:$BG98)),1)</f>
        <v>120</v>
      </c>
      <c r="BN98" s="208">
        <f t="array" ref="BN98">ROUND(MAX(IF($E$4:$BG$4=BN$4,$E98:$BG98)),1)</f>
        <v>266.39999999999998</v>
      </c>
      <c r="BO98" s="276">
        <f t="array" ref="BO98">ROUND(SUM(IF($E$4:$BG$4=BO$4,ALL!$E95:$BG95)),1)/BO$3</f>
        <v>175.01141322246011</v>
      </c>
      <c r="BP98" s="208">
        <f t="array" ref="BP98">ROUND(MIN(IF($E$4:$BG$4=BP$4,$E98:$BG98)),1)</f>
        <v>152.6</v>
      </c>
      <c r="BQ98" s="208">
        <f t="array" ref="BQ98">ROUND(MAX(IF($E$4:$BG$4=BQ$4,$E98:$BG98)),1)</f>
        <v>637.5</v>
      </c>
      <c r="BR98" s="276">
        <f t="array" ref="BR98">ROUND(SUM(IF($E$4:$BG$4=BR$4,ALL!$E95:$BG95)),1)/BR$3</f>
        <v>213.44597854815498</v>
      </c>
      <c r="BS98" s="208">
        <f t="array" ref="BS98">ROUND(MIN(IF($E$4:$BG$4=BS$4,$E98:$BG98)),1)</f>
        <v>0</v>
      </c>
      <c r="BT98" s="208">
        <f t="array" ref="BT98">ROUND(MAX(IF($E$4:$BG$4=BT$4,$E98:$BG98)),1)</f>
        <v>922.2</v>
      </c>
      <c r="BU98" s="276">
        <f t="array" ref="BU98">ROUND(SUM(IF($E$4:$BG$4=BU$4,ALL!$E95:$BG95)),1)/BU$3</f>
        <v>156.43506943336268</v>
      </c>
      <c r="BV98" s="208">
        <f t="array" ref="BV98">ROUND(MIN(IF($E$4:$BG$4=BV$4,$E98:$BG98)),1)</f>
        <v>64.099999999999994</v>
      </c>
      <c r="BW98" s="208">
        <f t="array" ref="BW98">ROUND(MAX(IF($E$4:$BG$4=BW$4,$E98:$BG98)),1)</f>
        <v>286.8</v>
      </c>
      <c r="BX98" s="276">
        <f t="array" ref="BX98">ROUND(SUM(IF($E$4:$BG$4=BX$4,ALL!$E95:$BG95)),1)/BX$3</f>
        <v>90.231063442577238</v>
      </c>
      <c r="BY98" s="208">
        <f t="array" ref="BY98">ROUND(MIN(IF($E$4:$BG$4=BY$4,$E98:$BG98)),1)</f>
        <v>95.5</v>
      </c>
      <c r="BZ98" s="208">
        <f t="array" ref="BZ98">ROUND(MAX(IF($E$4:$BG$4=BZ$4,$E98:$BG98)),1)</f>
        <v>174.6</v>
      </c>
      <c r="CA98" s="276">
        <f t="array" ref="CA98">ROUND(SUM(IF($E$4:$BG$4=CA$4,ALL!$E95:$BG95)),1)/CA$3</f>
        <v>127.43146470006242</v>
      </c>
      <c r="CB98" s="233">
        <f t="shared" si="128"/>
        <v>0</v>
      </c>
      <c r="CC98" s="233">
        <f t="shared" si="129"/>
        <v>1299.5999999999999</v>
      </c>
      <c r="CD98" s="274">
        <f>ALL!BH95/$BH$47</f>
        <v>133.80563969946678</v>
      </c>
    </row>
    <row r="99" spans="1:82" ht="24">
      <c r="A99" s="235">
        <f t="shared" si="126"/>
        <v>214</v>
      </c>
      <c r="B99" s="248" t="s">
        <v>1503</v>
      </c>
      <c r="E99" s="19">
        <f>ALL!E96/E$88</f>
        <v>46.296898483192436</v>
      </c>
      <c r="F99" s="19">
        <f>ALL!F96/F$88</f>
        <v>18.39188779378317</v>
      </c>
      <c r="G99" s="19">
        <f>ALL!G96/G$88</f>
        <v>181.866442680413</v>
      </c>
      <c r="H99" s="19">
        <f>ALL!H96/H$88</f>
        <v>40.118908262463592</v>
      </c>
      <c r="I99" s="19">
        <f>ALL!I96/I$88</f>
        <v>32.80872707696755</v>
      </c>
      <c r="J99" s="19">
        <f>ALL!J96/J$88</f>
        <v>44.816033205507679</v>
      </c>
      <c r="K99" s="19">
        <f>ALL!K96/K$88</f>
        <v>14.727675271459784</v>
      </c>
      <c r="L99" s="19">
        <f>ALL!L96/L$88</f>
        <v>109.45419937297551</v>
      </c>
      <c r="M99" s="19">
        <f>ALL!M96/M$88</f>
        <v>386.7281118353489</v>
      </c>
      <c r="N99" s="19">
        <f>ALL!N96/N$88</f>
        <v>265.24675613420129</v>
      </c>
      <c r="O99" s="19">
        <f>ALL!O96/O$88</f>
        <v>112.77062489961682</v>
      </c>
      <c r="P99" s="19">
        <f>ALL!P96/P$88</f>
        <v>50.768309806856287</v>
      </c>
      <c r="Q99" s="19">
        <f>ALL!Q96/Q$88</f>
        <v>24.060175544172505</v>
      </c>
      <c r="R99" s="19">
        <f>ALL!R96/R$88</f>
        <v>182.08788453720018</v>
      </c>
      <c r="S99" s="19">
        <f>ALL!S96/S$88</f>
        <v>173.40847839211597</v>
      </c>
      <c r="T99" s="19">
        <f>ALL!T96/T$88</f>
        <v>25.779052377935784</v>
      </c>
      <c r="U99" s="19">
        <f>ALL!U96/U$88</f>
        <v>133.80059420643244</v>
      </c>
      <c r="V99" s="19">
        <f>ALL!V96/V$88</f>
        <v>15.157191231509536</v>
      </c>
      <c r="W99" s="19">
        <f>ALL!W96/W$88</f>
        <v>49.464485344412125</v>
      </c>
      <c r="X99" s="19">
        <f>ALL!X96/X$88</f>
        <v>39.023962048900067</v>
      </c>
      <c r="Y99" s="19">
        <f>ALL!Y96/Y$88</f>
        <v>64.091382480666653</v>
      </c>
      <c r="Z99" s="19">
        <f>ALL!Z96/Z$88</f>
        <v>63.798209104377705</v>
      </c>
      <c r="AA99" s="19">
        <f>ALL!AA96/AA$88</f>
        <v>34.498523016936026</v>
      </c>
      <c r="AB99" s="19">
        <f>ALL!AB96/AB$88</f>
        <v>196.44831997222235</v>
      </c>
      <c r="AC99" s="19">
        <f>ALL!AC96/AC$88</f>
        <v>61.811945444593789</v>
      </c>
      <c r="AD99" s="19">
        <f>ALL!AD96/AD$88</f>
        <v>28.742670780204406</v>
      </c>
      <c r="AE99" s="19">
        <f>ALL!AE96/AE$88</f>
        <v>60.846703655096071</v>
      </c>
      <c r="AF99" s="19">
        <f>ALL!AF96/AF$88</f>
        <v>211.1780592200389</v>
      </c>
      <c r="AG99" s="19">
        <f>ALL!AG96/AG$88</f>
        <v>109.61664666283433</v>
      </c>
      <c r="AH99" s="19">
        <f>ALL!AH96/AH$88</f>
        <v>464.95050331274729</v>
      </c>
      <c r="AI99" s="19">
        <f>ALL!AI96/AI$88</f>
        <v>35.217630034965723</v>
      </c>
      <c r="AJ99" s="19">
        <f>ALL!AJ96/AJ$88</f>
        <v>37.940422184810323</v>
      </c>
      <c r="AK99" s="19">
        <f>ALL!AK96/AK$88</f>
        <v>55.636705840406997</v>
      </c>
      <c r="AL99" s="19">
        <f>ALL!AL96/AL$88</f>
        <v>437.93774375270846</v>
      </c>
      <c r="AM99" s="19">
        <f>ALL!AM96/AM$88</f>
        <v>737.3964418481147</v>
      </c>
      <c r="AN99" s="19">
        <f>ALL!AN96/AN$88</f>
        <v>366.19474665310963</v>
      </c>
      <c r="AO99" s="19">
        <f>ALL!AO96/AO$88</f>
        <v>162.72677538492675</v>
      </c>
      <c r="AP99" s="19">
        <f>ALL!AP96/AP$88</f>
        <v>292.06924393631107</v>
      </c>
      <c r="AQ99" s="19">
        <f>ALL!AQ96/AQ$88</f>
        <v>1.0608246955365508</v>
      </c>
      <c r="AR99" s="19">
        <f>ALL!AR96/AR$88</f>
        <v>214.52824956081255</v>
      </c>
      <c r="AS99" s="19">
        <f>ALL!AS96/AS$88</f>
        <v>923.94097348347259</v>
      </c>
      <c r="AT99" s="19">
        <f>ALL!AT96/AT$88</f>
        <v>7.9010183805265779</v>
      </c>
      <c r="AU99" s="19">
        <f>ALL!AU96/AU$88</f>
        <v>27.655955355910898</v>
      </c>
      <c r="AV99" s="19">
        <f>ALL!AV96/AV$88</f>
        <v>26.681363510763909</v>
      </c>
      <c r="AW99" s="19">
        <f>ALL!AW96/AW$88</f>
        <v>294.61249253731341</v>
      </c>
      <c r="AX99" s="19">
        <f>ALL!AX96/AX$88</f>
        <v>294.71862483950707</v>
      </c>
      <c r="AY99" s="19">
        <f>ALL!AY96/AY$88</f>
        <v>1181.7962496555524</v>
      </c>
      <c r="AZ99" s="19">
        <f>ALL!AZ96/AZ$88</f>
        <v>125.73669111842739</v>
      </c>
      <c r="BA99" s="91">
        <f>ALL!BA96/BA$88</f>
        <v>118.70105993809211</v>
      </c>
      <c r="BB99" s="91">
        <f>ALL!BB96/BB$88</f>
        <v>0</v>
      </c>
      <c r="BC99" s="91">
        <f>ALL!BC96/BC$88</f>
        <v>434.3378402786737</v>
      </c>
      <c r="BD99" s="19">
        <f>ALL!BD96/BD$88</f>
        <v>129.874471014374</v>
      </c>
      <c r="BE99" s="19">
        <f>ALL!BE96/BE$88</f>
        <v>79.323402023477627</v>
      </c>
      <c r="BF99" s="19">
        <f>ALL!BF96/BF$88</f>
        <v>59.772014350116599</v>
      </c>
      <c r="BG99" s="19">
        <f>ALL!BG96/BG$88</f>
        <v>17.690725879497119</v>
      </c>
      <c r="BH99" s="19">
        <f t="shared" si="127"/>
        <v>9306.2110284125883</v>
      </c>
      <c r="BJ99" s="208">
        <f t="array" ref="BJ99">ROUND(MIN(IF($E$4:$BG$4=BJ$4,$E99:$BG99)),1)</f>
        <v>0</v>
      </c>
      <c r="BK99" s="208">
        <f t="array" ref="BK99">ROUND(MAX(IF($E$4:$BG$4=BK$4,$E99:$BG99)),1)</f>
        <v>1181.8</v>
      </c>
      <c r="BL99" s="276">
        <f t="array" ref="BL99">ROUND(SUM(IF($E$4:$BG$4=BL$4,ALL!$E96:$BG96)),1)/BL$3</f>
        <v>249.63722935048779</v>
      </c>
      <c r="BM99" s="208">
        <f t="array" ref="BM99">ROUND(MIN(IF($E$4:$BG$4=BM$4,$E99:$BG99)),1)</f>
        <v>17.7</v>
      </c>
      <c r="BN99" s="208">
        <f t="array" ref="BN99">ROUND(MAX(IF($E$4:$BG$4=BN$4,$E99:$BG99)),1)</f>
        <v>129.9</v>
      </c>
      <c r="BO99" s="276">
        <f t="array" ref="BO99">ROUND(SUM(IF($E$4:$BG$4=BO$4,ALL!$E96:$BG96)),1)/BO$3</f>
        <v>82.292122921126321</v>
      </c>
      <c r="BP99" s="208">
        <f t="array" ref="BP99">ROUND(MIN(IF($E$4:$BG$4=BP$4,$E99:$BG99)),1)</f>
        <v>55.6</v>
      </c>
      <c r="BQ99" s="208">
        <f t="array" ref="BQ99">ROUND(MAX(IF($E$4:$BG$4=BQ$4,$E99:$BG99)),1)</f>
        <v>737.4</v>
      </c>
      <c r="BR99" s="276">
        <f t="array" ref="BR99">ROUND(SUM(IF($E$4:$BG$4=BR$4,ALL!$E96:$BG96)),1)/BR$3</f>
        <v>388.53546347659307</v>
      </c>
      <c r="BS99" s="208">
        <f t="array" ref="BS99">ROUND(MIN(IF($E$4:$BG$4=BS$4,$E99:$BG99)),1)</f>
        <v>14.7</v>
      </c>
      <c r="BT99" s="208">
        <f t="array" ref="BT99">ROUND(MAX(IF($E$4:$BG$4=BT$4,$E99:$BG99)),1)</f>
        <v>465</v>
      </c>
      <c r="BU99" s="276">
        <f t="array" ref="BU99">ROUND(SUM(IF($E$4:$BG$4=BU$4,ALL!$E96:$BG96)),1)/BU$3</f>
        <v>86.84742374102828</v>
      </c>
      <c r="BV99" s="208">
        <f t="array" ref="BV99">ROUND(MIN(IF($E$4:$BG$4=BV$4,$E99:$BG99)),1)</f>
        <v>37.9</v>
      </c>
      <c r="BW99" s="208">
        <f t="array" ref="BW99">ROUND(MAX(IF($E$4:$BG$4=BW$4,$E99:$BG99)),1)</f>
        <v>196.4</v>
      </c>
      <c r="BX99" s="276">
        <f t="array" ref="BX99">ROUND(SUM(IF($E$4:$BG$4=BX$4,ALL!$E96:$BG96)),1)/BX$3</f>
        <v>142.85259276898003</v>
      </c>
      <c r="BY99" s="208">
        <f t="array" ref="BY99">ROUND(MIN(IF($E$4:$BG$4=BY$4,$E99:$BG99)),1)</f>
        <v>32.799999999999997</v>
      </c>
      <c r="BZ99" s="208">
        <f t="array" ref="BZ99">ROUND(MAX(IF($E$4:$BG$4=BZ$4,$E99:$BG99)),1)</f>
        <v>133.80000000000001</v>
      </c>
      <c r="CA99" s="276">
        <f t="array" ref="CA99">ROUND(SUM(IF($E$4:$BG$4=CA$4,ALL!$E96:$BG96)),1)/CA$3</f>
        <v>71.799748046913976</v>
      </c>
      <c r="CB99" s="233">
        <f t="shared" si="128"/>
        <v>0</v>
      </c>
      <c r="CC99" s="233">
        <f t="shared" si="129"/>
        <v>1181.8</v>
      </c>
      <c r="CD99" s="274">
        <f>ALL!BH96/$BH$47</f>
        <v>107.70048859697685</v>
      </c>
    </row>
    <row r="100" spans="1:82">
      <c r="A100" s="235">
        <f t="shared" si="126"/>
        <v>215</v>
      </c>
      <c r="B100" s="248" t="s">
        <v>99</v>
      </c>
      <c r="E100" s="19">
        <f>ALL!E97/E$88</f>
        <v>0</v>
      </c>
      <c r="F100" s="19">
        <f>ALL!F97/F$88</f>
        <v>39.273322765180239</v>
      </c>
      <c r="G100" s="19">
        <f>ALL!G97/G$88</f>
        <v>52.624105952744287</v>
      </c>
      <c r="H100" s="19">
        <f>ALL!H97/H$88</f>
        <v>20.341703589336092</v>
      </c>
      <c r="I100" s="19">
        <f>ALL!I97/I$88</f>
        <v>16.300016449254048</v>
      </c>
      <c r="J100" s="19">
        <f>ALL!J97/J$88</f>
        <v>32.605178778620342</v>
      </c>
      <c r="K100" s="19">
        <f>ALL!K97/K$88</f>
        <v>2.2849957207131824</v>
      </c>
      <c r="L100" s="19">
        <f>ALL!L97/L$88</f>
        <v>0</v>
      </c>
      <c r="M100" s="19">
        <f>ALL!M97/M$88</f>
        <v>0</v>
      </c>
      <c r="N100" s="19">
        <f>ALL!N97/N$88</f>
        <v>6.8034051076614935E-2</v>
      </c>
      <c r="O100" s="19">
        <f>ALL!O97/O$88</f>
        <v>0.40095094417548127</v>
      </c>
      <c r="P100" s="19">
        <f>ALL!P97/P$88</f>
        <v>48.858421831352004</v>
      </c>
      <c r="Q100" s="19">
        <f>ALL!Q97/Q$88</f>
        <v>0</v>
      </c>
      <c r="R100" s="19">
        <f>ALL!R97/R$88</f>
        <v>0</v>
      </c>
      <c r="S100" s="19">
        <f>ALL!S97/S$88</f>
        <v>15.114095700548306</v>
      </c>
      <c r="T100" s="19">
        <f>ALL!T97/T$88</f>
        <v>0</v>
      </c>
      <c r="U100" s="19">
        <f>ALL!U97/U$88</f>
        <v>16.553931466803288</v>
      </c>
      <c r="V100" s="19">
        <f>ALL!V97/V$88</f>
        <v>0</v>
      </c>
      <c r="W100" s="19">
        <f>ALL!W97/W$88</f>
        <v>1.6471697147956719</v>
      </c>
      <c r="X100" s="19">
        <f>ALL!X97/X$88</f>
        <v>0</v>
      </c>
      <c r="Y100" s="19">
        <f>ALL!Y97/Y$88</f>
        <v>12.204042722447541</v>
      </c>
      <c r="Z100" s="19">
        <f>ALL!Z97/Z$88</f>
        <v>11.277368380928591</v>
      </c>
      <c r="AA100" s="19">
        <f>ALL!AA97/AA$88</f>
        <v>4.7440940516391796</v>
      </c>
      <c r="AB100" s="19">
        <f>ALL!AB97/AB$88</f>
        <v>158.65888140635855</v>
      </c>
      <c r="AC100" s="19">
        <f>ALL!AC97/AC$88</f>
        <v>6.8034746863957762</v>
      </c>
      <c r="AD100" s="19">
        <f>ALL!AD97/AD$88</f>
        <v>29.753439372421401</v>
      </c>
      <c r="AE100" s="19">
        <f>ALL!AE97/AE$88</f>
        <v>0</v>
      </c>
      <c r="AF100" s="19">
        <f>ALL!AF97/AF$88</f>
        <v>0</v>
      </c>
      <c r="AG100" s="19">
        <f>ALL!AG97/AG$88</f>
        <v>0</v>
      </c>
      <c r="AH100" s="19">
        <f>ALL!AH97/AH$88</f>
        <v>5.1979756521234588</v>
      </c>
      <c r="AI100" s="19">
        <f>ALL!AI97/AI$88</f>
        <v>0.76545307283538444</v>
      </c>
      <c r="AJ100" s="19">
        <f>ALL!AJ97/AJ$88</f>
        <v>58.815175470068944</v>
      </c>
      <c r="AK100" s="19">
        <f>ALL!AK97/AK$88</f>
        <v>0</v>
      </c>
      <c r="AL100" s="19">
        <f>ALL!AL97/AL$88</f>
        <v>0</v>
      </c>
      <c r="AM100" s="19">
        <f>ALL!AM97/AM$88</f>
        <v>0</v>
      </c>
      <c r="AN100" s="19">
        <f>ALL!AN97/AN$88</f>
        <v>56.16739535671919</v>
      </c>
      <c r="AO100" s="19">
        <f>ALL!AO97/AO$88</f>
        <v>0</v>
      </c>
      <c r="AP100" s="19">
        <f>ALL!AP97/AP$88</f>
        <v>0</v>
      </c>
      <c r="AQ100" s="19">
        <f>ALL!AQ97/AQ$88</f>
        <v>0</v>
      </c>
      <c r="AR100" s="19">
        <f>ALL!AR97/AR$88</f>
        <v>0</v>
      </c>
      <c r="AS100" s="19">
        <f>ALL!AS97/AS$88</f>
        <v>0</v>
      </c>
      <c r="AT100" s="19">
        <f>ALL!AT97/AT$88</f>
        <v>0</v>
      </c>
      <c r="AU100" s="19">
        <f>ALL!AU97/AU$88</f>
        <v>0</v>
      </c>
      <c r="AV100" s="19">
        <f>ALL!AV97/AV$88</f>
        <v>0</v>
      </c>
      <c r="AW100" s="19">
        <f>ALL!AW97/AW$88</f>
        <v>0</v>
      </c>
      <c r="AX100" s="19">
        <f>ALL!AX97/AX$88</f>
        <v>3.8503727267500909</v>
      </c>
      <c r="AY100" s="19">
        <f>ALL!AY97/AY$88</f>
        <v>783.96741113254348</v>
      </c>
      <c r="AZ100" s="19">
        <f>ALL!AZ97/AZ$88</f>
        <v>9.0015402683917678</v>
      </c>
      <c r="BA100" s="91">
        <f>ALL!BA97/BA$88</f>
        <v>0</v>
      </c>
      <c r="BB100" s="91">
        <f>ALL!BB97/BB$88</f>
        <v>0</v>
      </c>
      <c r="BC100" s="91">
        <f>ALL!BC97/BC$88</f>
        <v>0</v>
      </c>
      <c r="BD100" s="19">
        <f>ALL!BD97/BD$88</f>
        <v>0</v>
      </c>
      <c r="BE100" s="19">
        <f>ALL!BE97/BE$88</f>
        <v>3.0332369851341401</v>
      </c>
      <c r="BF100" s="19">
        <f>ALL!BF97/BF$88</f>
        <v>69.2803606526235</v>
      </c>
      <c r="BG100" s="19">
        <f>ALL!BG97/BG$88</f>
        <v>22.905074997282703</v>
      </c>
      <c r="BH100" s="19">
        <f t="shared" si="127"/>
        <v>1482.4972238992634</v>
      </c>
      <c r="BJ100" s="208">
        <f t="array" ref="BJ100">ROUND(MIN(IF($E$4:$BG$4=BJ$4,$E100:$BG100)),1)</f>
        <v>0</v>
      </c>
      <c r="BK100" s="208">
        <f t="array" ref="BK100">ROUND(MAX(IF($E$4:$BG$4=BK$4,$E100:$BG100)),1)</f>
        <v>784</v>
      </c>
      <c r="BL100" s="276">
        <f t="array" ref="BL100">ROUND(SUM(IF($E$4:$BG$4=BL$4,ALL!$E97:$BG97)),1)/BL$3</f>
        <v>37.815077724079671</v>
      </c>
      <c r="BM100" s="208">
        <f t="array" ref="BM100">ROUND(MIN(IF($E$4:$BG$4=BM$4,$E100:$BG100)),1)</f>
        <v>0</v>
      </c>
      <c r="BN100" s="208">
        <f t="array" ref="BN100">ROUND(MAX(IF($E$4:$BG$4=BN$4,$E100:$BG100)),1)</f>
        <v>69.3</v>
      </c>
      <c r="BO100" s="276">
        <f t="array" ref="BO100">ROUND(SUM(IF($E$4:$BG$4=BO$4,ALL!$E97:$BG97)),1)/BO$3</f>
        <v>27.811460563148373</v>
      </c>
      <c r="BP100" s="208">
        <f t="array" ref="BP100">ROUND(MIN(IF($E$4:$BG$4=BP$4,$E100:$BG100)),1)</f>
        <v>0</v>
      </c>
      <c r="BQ100" s="208">
        <f t="array" ref="BQ100">ROUND(MAX(IF($E$4:$BG$4=BQ$4,$E100:$BG100)),1)</f>
        <v>0</v>
      </c>
      <c r="BR100" s="276">
        <f t="array" ref="BR100">ROUND(SUM(IF($E$4:$BG$4=BR$4,ALL!$E97:$BG97)),1)/BR$3</f>
        <v>0</v>
      </c>
      <c r="BS100" s="208">
        <f t="array" ref="BS100">ROUND(MIN(IF($E$4:$BG$4=BS$4,$E100:$BG100)),1)</f>
        <v>0</v>
      </c>
      <c r="BT100" s="208">
        <f t="array" ref="BT100">ROUND(MAX(IF($E$4:$BG$4=BT$4,$E100:$BG100)),1)</f>
        <v>39.299999999999997</v>
      </c>
      <c r="BU100" s="276">
        <f t="array" ref="BU100">ROUND(SUM(IF($E$4:$BG$4=BU$4,ALL!$E97:$BG97)),1)/BU$3</f>
        <v>11.071419347986245</v>
      </c>
      <c r="BV100" s="208">
        <f t="array" ref="BV100">ROUND(MIN(IF($E$4:$BG$4=BV$4,$E100:$BG100)),1)</f>
        <v>11.3</v>
      </c>
      <c r="BW100" s="208">
        <f t="array" ref="BW100">ROUND(MAX(IF($E$4:$BG$4=BW$4,$E100:$BG100)),1)</f>
        <v>158.69999999999999</v>
      </c>
      <c r="BX100" s="276">
        <f t="array" ref="BX100">ROUND(SUM(IF($E$4:$BG$4=BX$4,ALL!$E97:$BG97)),1)/BX$3</f>
        <v>103.75463632370706</v>
      </c>
      <c r="BY100" s="208">
        <f t="array" ref="BY100">ROUND(MIN(IF($E$4:$BG$4=BY$4,$E100:$BG100)),1)</f>
        <v>0</v>
      </c>
      <c r="BZ100" s="208">
        <f t="array" ref="BZ100">ROUND(MAX(IF($E$4:$BG$4=BZ$4,$E100:$BG100)),1)</f>
        <v>48.9</v>
      </c>
      <c r="CA100" s="276">
        <f t="array" ref="CA100">ROUND(SUM(IF($E$4:$BG$4=CA$4,ALL!$E97:$BG97)),1)/CA$3</f>
        <v>9.3765276038706755</v>
      </c>
      <c r="CB100" s="233">
        <f t="shared" si="128"/>
        <v>0</v>
      </c>
      <c r="CC100" s="233">
        <f t="shared" si="129"/>
        <v>784</v>
      </c>
      <c r="CD100" s="274">
        <f>ALL!BH97/$BH$47</f>
        <v>39.096703178767157</v>
      </c>
    </row>
    <row r="101" spans="1:82" s="90" customFormat="1" ht="24">
      <c r="A101" s="235">
        <f t="shared" ref="A101" si="130">LEFT(B101,3)*1</f>
        <v>216</v>
      </c>
      <c r="B101" s="248" t="s">
        <v>1504</v>
      </c>
      <c r="E101" s="91">
        <f>ALL!E98/E$88</f>
        <v>216.14457758335621</v>
      </c>
      <c r="F101" s="91">
        <f>ALL!F98/F$88</f>
        <v>207.23662967813084</v>
      </c>
      <c r="G101" s="91">
        <f>ALL!G98/G$88</f>
        <v>333.99474673282964</v>
      </c>
      <c r="H101" s="91">
        <f>ALL!H98/H$88</f>
        <v>187.74063840594647</v>
      </c>
      <c r="I101" s="91">
        <f>ALL!I98/I$88</f>
        <v>214.57142415647726</v>
      </c>
      <c r="J101" s="91">
        <f>ALL!J98/J$88</f>
        <v>167.60844484523221</v>
      </c>
      <c r="K101" s="91">
        <f>ALL!K98/K$88</f>
        <v>242.21101808775646</v>
      </c>
      <c r="L101" s="91">
        <f>ALL!L98/L$88</f>
        <v>299.11124913166213</v>
      </c>
      <c r="M101" s="91">
        <f>ALL!M98/M$88</f>
        <v>8.9344706893299541</v>
      </c>
      <c r="N101" s="91">
        <f>ALL!N98/N$88</f>
        <v>104.10019228843267</v>
      </c>
      <c r="O101" s="91">
        <f>ALL!O98/O$88</f>
        <v>237.33621366128995</v>
      </c>
      <c r="P101" s="91">
        <f>ALL!P98/P$88</f>
        <v>248.48417432633914</v>
      </c>
      <c r="Q101" s="91">
        <f>ALL!Q98/Q$88</f>
        <v>377.76897317438562</v>
      </c>
      <c r="R101" s="91">
        <f>ALL!R98/R$88</f>
        <v>472.75440439083894</v>
      </c>
      <c r="S101" s="91">
        <f>ALL!S98/S$88</f>
        <v>183.94306030389086</v>
      </c>
      <c r="T101" s="91">
        <f>ALL!T98/T$88</f>
        <v>231.08095934449133</v>
      </c>
      <c r="U101" s="91">
        <f>ALL!U98/U$88</f>
        <v>335.03559139814394</v>
      </c>
      <c r="V101" s="91">
        <f>ALL!V98/V$88</f>
        <v>68.922651933701658</v>
      </c>
      <c r="W101" s="91">
        <f>ALL!W98/W$88</f>
        <v>200.95198813127584</v>
      </c>
      <c r="X101" s="91">
        <f>ALL!X98/X$88</f>
        <v>255.8070360646953</v>
      </c>
      <c r="Y101" s="91">
        <f>ALL!Y98/Y$88</f>
        <v>210.62011710854054</v>
      </c>
      <c r="Z101" s="91">
        <f>ALL!Z98/Z$88</f>
        <v>285.42516971624724</v>
      </c>
      <c r="AA101" s="91">
        <f>ALL!AA98/AA$88</f>
        <v>173.95749016899569</v>
      </c>
      <c r="AB101" s="91">
        <f>ALL!AB98/AB$88</f>
        <v>199.97739121454376</v>
      </c>
      <c r="AC101" s="91">
        <f>ALL!AC98/AC$88</f>
        <v>207.03806814585343</v>
      </c>
      <c r="AD101" s="91">
        <f>ALL!AD98/AD$88</f>
        <v>243.33469715477679</v>
      </c>
      <c r="AE101" s="91">
        <f>ALL!AE98/AE$88</f>
        <v>356.38889914889984</v>
      </c>
      <c r="AF101" s="91">
        <f>ALL!AF98/AF$88</f>
        <v>336.91358501237409</v>
      </c>
      <c r="AG101" s="91">
        <f>ALL!AG98/AG$88</f>
        <v>229.62649361931716</v>
      </c>
      <c r="AH101" s="91">
        <f>ALL!AH98/AH$88</f>
        <v>49.633556189778538</v>
      </c>
      <c r="AI101" s="91">
        <f>ALL!AI98/AI$88</f>
        <v>269.61676083048536</v>
      </c>
      <c r="AJ101" s="91">
        <f>ALL!AJ98/AJ$88</f>
        <v>227.99257904137076</v>
      </c>
      <c r="AK101" s="91">
        <f>ALL!AK98/AK$88</f>
        <v>156.14168780768756</v>
      </c>
      <c r="AL101" s="91">
        <f>ALL!AL98/AL$88</f>
        <v>1546.6650296114403</v>
      </c>
      <c r="AM101" s="91">
        <f>ALL!AM98/AM$88</f>
        <v>68.447406266595848</v>
      </c>
      <c r="AN101" s="91">
        <f>ALL!AN98/AN$88</f>
        <v>13.239891543806133</v>
      </c>
      <c r="AO101" s="91">
        <f>ALL!AO98/AO$88</f>
        <v>127.2782164359074</v>
      </c>
      <c r="AP101" s="91">
        <f>ALL!AP98/AP$88</f>
        <v>17.605303103704422</v>
      </c>
      <c r="AQ101" s="91">
        <f>ALL!AQ98/AQ$88</f>
        <v>444.67160406152732</v>
      </c>
      <c r="AR101" s="91">
        <f>ALL!AR98/AR$88</f>
        <v>211.08813767460902</v>
      </c>
      <c r="AS101" s="91">
        <f>ALL!AS98/AS$88</f>
        <v>1.416636396658191</v>
      </c>
      <c r="AT101" s="91">
        <f>ALL!AT98/AT$88</f>
        <v>251.28961748633881</v>
      </c>
      <c r="AU101" s="91">
        <f>ALL!AU98/AU$88</f>
        <v>158.28524997317064</v>
      </c>
      <c r="AV101" s="91">
        <f>ALL!AV98/AV$88</f>
        <v>294.18074304805458</v>
      </c>
      <c r="AW101" s="91">
        <f>ALL!AW98/AW$88</f>
        <v>149.06189552238806</v>
      </c>
      <c r="AX101" s="91">
        <f>ALL!AX98/AX$88</f>
        <v>243.38706092022304</v>
      </c>
      <c r="AY101" s="91">
        <f>ALL!AY98/AY$88</f>
        <v>128.89674841554148</v>
      </c>
      <c r="AZ101" s="91">
        <f>ALL!AZ98/AZ$88</f>
        <v>123.93509694064191</v>
      </c>
      <c r="BA101" s="91">
        <f>ALL!BA98/BA$88</f>
        <v>250.42506331488607</v>
      </c>
      <c r="BB101" s="91">
        <f>ALL!BB98/BB$88</f>
        <v>32.260370283571596</v>
      </c>
      <c r="BC101" s="91">
        <f>ALL!BC98/BC$88</f>
        <v>138.95987614501354</v>
      </c>
      <c r="BD101" s="91">
        <f>ALL!BD98/BD$88</f>
        <v>187.32604690803601</v>
      </c>
      <c r="BE101" s="91">
        <f>ALL!BE98/BE$88</f>
        <v>242.67875149940852</v>
      </c>
      <c r="BF101" s="91">
        <f>ALL!BF98/BF$88</f>
        <v>190.19000021919749</v>
      </c>
      <c r="BG101" s="91">
        <f>ALL!BG98/BG$88</f>
        <v>270.8648980109416</v>
      </c>
      <c r="BH101" s="91">
        <f t="shared" ref="BH101" si="131">SUM(E101:BG101)</f>
        <v>12632.558583268739</v>
      </c>
      <c r="BJ101" s="208">
        <f t="array" ref="BJ101">ROUND(MIN(IF($E$4:$BG$4=BJ$4,$E101:$BG101)),1)</f>
        <v>1.4</v>
      </c>
      <c r="BK101" s="208">
        <f t="array" ref="BK101">ROUND(MAX(IF($E$4:$BG$4=BK$4,$E101:$BG101)),1)</f>
        <v>444.7</v>
      </c>
      <c r="BL101" s="276">
        <f t="array" ref="BL101">ROUND(SUM(IF($E$4:$BG$4=BL$4,ALL!$E98:$BG98)),1)/BL$3</f>
        <v>151.0871914036432</v>
      </c>
      <c r="BM101" s="208">
        <f t="array" ref="BM101">ROUND(MIN(IF($E$4:$BG$4=BM$4,$E101:$BG101)),1)</f>
        <v>187.3</v>
      </c>
      <c r="BN101" s="208">
        <f t="array" ref="BN101">ROUND(MAX(IF($E$4:$BG$4=BN$4,$E101:$BG101)),1)</f>
        <v>270.89999999999998</v>
      </c>
      <c r="BO101" s="276">
        <f t="array" ref="BO101">ROUND(SUM(IF($E$4:$BG$4=BO$4,ALL!$E98:$BG98)),1)/BO$3</f>
        <v>208.44504363576493</v>
      </c>
      <c r="BP101" s="208">
        <f t="array" ref="BP101">ROUND(MIN(IF($E$4:$BG$4=BP$4,$E101:$BG101)),1)</f>
        <v>68.400000000000006</v>
      </c>
      <c r="BQ101" s="208">
        <f t="array" ref="BQ101">ROUND(MAX(IF($E$4:$BG$4=BQ$4,$E101:$BG101)),1)</f>
        <v>1546.7</v>
      </c>
      <c r="BR101" s="276">
        <f t="array" ref="BR101">ROUND(SUM(IF($E$4:$BG$4=BR$4,ALL!$E98:$BG98)),1)/BR$3</f>
        <v>173.98981990890476</v>
      </c>
      <c r="BS101" s="208">
        <f t="array" ref="BS101">ROUND(MIN(IF($E$4:$BG$4=BS$4,$E101:$BG101)),1)</f>
        <v>8.9</v>
      </c>
      <c r="BT101" s="208">
        <f t="array" ref="BT101">ROUND(MAX(IF($E$4:$BG$4=BT$4,$E101:$BG101)),1)</f>
        <v>472.8</v>
      </c>
      <c r="BU101" s="276">
        <f t="array" ref="BU101">ROUND(SUM(IF($E$4:$BG$4=BU$4,ALL!$E98:$BG98)),1)/BU$3</f>
        <v>219.28845655014308</v>
      </c>
      <c r="BV101" s="208">
        <f t="array" ref="BV101">ROUND(MIN(IF($E$4:$BG$4=BV$4,$E101:$BG101)),1)</f>
        <v>200</v>
      </c>
      <c r="BW101" s="208">
        <f t="array" ref="BW101">ROUND(MAX(IF($E$4:$BG$4=BW$4,$E101:$BG101)),1)</f>
        <v>334</v>
      </c>
      <c r="BX101" s="276">
        <f t="array" ref="BX101">ROUND(SUM(IF($E$4:$BG$4=BX$4,ALL!$E98:$BG98)),1)/BX$3</f>
        <v>232.54361372248817</v>
      </c>
      <c r="BY101" s="208">
        <f t="array" ref="BY101">ROUND(MIN(IF($E$4:$BG$4=BY$4,$E101:$BG101)),1)</f>
        <v>214.6</v>
      </c>
      <c r="BZ101" s="208">
        <f t="array" ref="BZ101">ROUND(MAX(IF($E$4:$BG$4=BZ$4,$E101:$BG101)),1)</f>
        <v>335</v>
      </c>
      <c r="CA101" s="276">
        <f t="array" ref="CA101">ROUND(SUM(IF($E$4:$BG$4=CA$4,ALL!$E98:$BG98)),1)/CA$3</f>
        <v>249.03941230332543</v>
      </c>
      <c r="CB101" s="233">
        <f t="shared" si="128"/>
        <v>1.4</v>
      </c>
      <c r="CC101" s="233">
        <f t="shared" si="129"/>
        <v>1546.7</v>
      </c>
      <c r="CD101" s="274">
        <f>ALL!BH98/$BH$47</f>
        <v>227.26331366784495</v>
      </c>
    </row>
    <row r="102" spans="1:82" ht="24">
      <c r="A102" s="18">
        <f t="shared" si="126"/>
        <v>221</v>
      </c>
      <c r="B102" s="248" t="s">
        <v>100</v>
      </c>
      <c r="E102" s="19">
        <f>ALL!E99/E$88</f>
        <v>67.832291416873431</v>
      </c>
      <c r="F102" s="19">
        <f>ALL!F99/F$88</f>
        <v>134.32761458405128</v>
      </c>
      <c r="G102" s="19">
        <f>ALL!G99/G$88</f>
        <v>94.168494186571166</v>
      </c>
      <c r="H102" s="19">
        <f>ALL!H99/H$88</f>
        <v>129.01252571175672</v>
      </c>
      <c r="I102" s="19">
        <f>ALL!I99/I$88</f>
        <v>20.531172333351609</v>
      </c>
      <c r="J102" s="19">
        <f>ALL!J99/J$88</f>
        <v>129.15889712337579</v>
      </c>
      <c r="K102" s="19">
        <f>ALL!K99/K$88</f>
        <v>144.35630011427367</v>
      </c>
      <c r="L102" s="19">
        <f>ALL!L99/L$88</f>
        <v>114.40751763343785</v>
      </c>
      <c r="M102" s="19">
        <f>ALL!M99/M$88</f>
        <v>0</v>
      </c>
      <c r="N102" s="19">
        <f>ALL!N99/N$88</f>
        <v>18.957722583875817</v>
      </c>
      <c r="O102" s="19">
        <f>ALL!O99/O$88</f>
        <v>65.979925888534524</v>
      </c>
      <c r="P102" s="19">
        <f>ALL!P99/P$88</f>
        <v>31.915485201455574</v>
      </c>
      <c r="Q102" s="19">
        <f>ALL!Q99/Q$88</f>
        <v>135.32209505459761</v>
      </c>
      <c r="R102" s="19">
        <f>ALL!R99/R$88</f>
        <v>41.157270632877086</v>
      </c>
      <c r="S102" s="19">
        <f>ALL!S99/S$88</f>
        <v>25.630680006072641</v>
      </c>
      <c r="T102" s="19">
        <f>ALL!T99/T$88</f>
        <v>99.300886286536382</v>
      </c>
      <c r="U102" s="19">
        <f>ALL!U99/U$88</f>
        <v>16.442405100399728</v>
      </c>
      <c r="V102" s="19">
        <f>ALL!V99/V$88</f>
        <v>75.890126537159148</v>
      </c>
      <c r="W102" s="19">
        <f>ALL!W99/W$88</f>
        <v>118.84521711011215</v>
      </c>
      <c r="X102" s="19">
        <f>ALL!X99/X$88</f>
        <v>65.903552448623145</v>
      </c>
      <c r="Y102" s="19">
        <f>ALL!Y99/Y$88</f>
        <v>130.02189003794942</v>
      </c>
      <c r="Z102" s="19">
        <f>ALL!Z99/Z$88</f>
        <v>30.661762477163752</v>
      </c>
      <c r="AA102" s="19">
        <f>ALL!AA99/AA$88</f>
        <v>95.654084196506417</v>
      </c>
      <c r="AB102" s="19">
        <f>ALL!AB99/AB$88</f>
        <v>36.748298660983011</v>
      </c>
      <c r="AC102" s="19">
        <f>ALL!AC99/AC$88</f>
        <v>47.451776252834442</v>
      </c>
      <c r="AD102" s="19">
        <f>ALL!AD99/AD$88</f>
        <v>58.321776878023513</v>
      </c>
      <c r="AE102" s="19">
        <f>ALL!AE99/AE$88</f>
        <v>122.43859481952438</v>
      </c>
      <c r="AF102" s="19">
        <f>ALL!AF99/AF$88</f>
        <v>21.78450846217385</v>
      </c>
      <c r="AG102" s="19">
        <f>ALL!AG99/AG$88</f>
        <v>285.56574360940647</v>
      </c>
      <c r="AH102" s="19">
        <f>ALL!AH99/AH$88</f>
        <v>183.06305653972939</v>
      </c>
      <c r="AI102" s="19">
        <f>ALL!AI99/AI$88</f>
        <v>143.66811303609174</v>
      </c>
      <c r="AJ102" s="19">
        <f>ALL!AJ99/AJ$88</f>
        <v>14.077640724984521</v>
      </c>
      <c r="AK102" s="19">
        <f>ALL!AK99/AK$88</f>
        <v>20.735297505588086</v>
      </c>
      <c r="AL102" s="19">
        <f>ALL!AL99/AL$88</f>
        <v>0</v>
      </c>
      <c r="AM102" s="19">
        <f>ALL!AM99/AM$88</f>
        <v>192.56305151354221</v>
      </c>
      <c r="AN102" s="19">
        <f>ALL!AN99/AN$88</f>
        <v>181.97288595153361</v>
      </c>
      <c r="AO102" s="19">
        <f>ALL!AO99/AO$88</f>
        <v>77.803123260873235</v>
      </c>
      <c r="AP102" s="19">
        <f>ALL!AP99/AP$88</f>
        <v>86.59191615799503</v>
      </c>
      <c r="AQ102" s="19">
        <f>ALL!AQ99/AQ$88</f>
        <v>571.78216282372853</v>
      </c>
      <c r="AR102" s="19">
        <f>ALL!AR99/AR$88</f>
        <v>2.9963671095495559</v>
      </c>
      <c r="AS102" s="19">
        <f>ALL!AS99/AS$88</f>
        <v>49.899685191911857</v>
      </c>
      <c r="AT102" s="19">
        <f>ALL!AT99/AT$88</f>
        <v>64.221249379036266</v>
      </c>
      <c r="AU102" s="19">
        <f>ALL!AU99/AU$88</f>
        <v>135.61914544590431</v>
      </c>
      <c r="AV102" s="19">
        <f>ALL!AV99/AV$88</f>
        <v>22.96154135999398</v>
      </c>
      <c r="AW102" s="19">
        <f>ALL!AW99/AW$88</f>
        <v>100.17582089552239</v>
      </c>
      <c r="AX102" s="19">
        <f>ALL!AX99/AX$88</f>
        <v>251.52909951516773</v>
      </c>
      <c r="AY102" s="19">
        <f>ALL!AY99/AY$88</f>
        <v>0.19162303664921468</v>
      </c>
      <c r="AZ102" s="19">
        <f>ALL!AZ99/AZ$88</f>
        <v>164.59700802864899</v>
      </c>
      <c r="BA102" s="91">
        <f>ALL!BA99/BA$88</f>
        <v>273.40608760904234</v>
      </c>
      <c r="BB102" s="91">
        <f>ALL!BB99/BB$88</f>
        <v>0</v>
      </c>
      <c r="BC102" s="91">
        <f>ALL!BC99/BC$88</f>
        <v>97.110050316088248</v>
      </c>
      <c r="BD102" s="19">
        <f>ALL!BD99/BD$88</f>
        <v>90.25511186140659</v>
      </c>
      <c r="BE102" s="19">
        <f>ALL!BE99/BE$88</f>
        <v>139.29736319189948</v>
      </c>
      <c r="BF102" s="19">
        <f>ALL!BF99/BF$88</f>
        <v>212.40940794809427</v>
      </c>
      <c r="BG102" s="19">
        <f>ALL!BG99/BG$88</f>
        <v>158.40521720227528</v>
      </c>
      <c r="BH102" s="19">
        <f t="shared" si="127"/>
        <v>5593.120640953759</v>
      </c>
      <c r="BJ102" s="208">
        <f t="array" ref="BJ102">ROUND(MIN(IF($E$4:$BG$4=BJ$4,$E102:$BG102)),1)</f>
        <v>0</v>
      </c>
      <c r="BK102" s="208">
        <f t="array" ref="BK102">ROUND(MAX(IF($E$4:$BG$4=BK$4,$E102:$BG102)),1)</f>
        <v>571.79999999999995</v>
      </c>
      <c r="BL102" s="276">
        <f t="array" ref="BL102">ROUND(SUM(IF($E$4:$BG$4=BL$4,ALL!$E99:$BG99)),1)/BL$3</f>
        <v>133.80812256772984</v>
      </c>
      <c r="BM102" s="208">
        <f t="array" ref="BM102">ROUND(MIN(IF($E$4:$BG$4=BM$4,$E102:$BG102)),1)</f>
        <v>90.3</v>
      </c>
      <c r="BN102" s="208">
        <f t="array" ref="BN102">ROUND(MAX(IF($E$4:$BG$4=BN$4,$E102:$BG102)),1)</f>
        <v>212.4</v>
      </c>
      <c r="BO102" s="276">
        <f t="array" ref="BO102">ROUND(SUM(IF($E$4:$BG$4=BO$4,ALL!$E99:$BG99)),1)/BO$3</f>
        <v>150.34667791865638</v>
      </c>
      <c r="BP102" s="208">
        <f t="array" ref="BP102">ROUND(MIN(IF($E$4:$BG$4=BP$4,$E102:$BG102)),1)</f>
        <v>0</v>
      </c>
      <c r="BQ102" s="208">
        <f t="array" ref="BQ102">ROUND(MAX(IF($E$4:$BG$4=BQ$4,$E102:$BG102)),1)</f>
        <v>192.6</v>
      </c>
      <c r="BR102" s="276">
        <f t="array" ref="BR102">ROUND(SUM(IF($E$4:$BG$4=BR$4,ALL!$E99:$BG99)),1)/BR$3</f>
        <v>99.703570464154467</v>
      </c>
      <c r="BS102" s="208">
        <f t="array" ref="BS102">ROUND(MIN(IF($E$4:$BG$4=BS$4,$E102:$BG102)),1)</f>
        <v>0</v>
      </c>
      <c r="BT102" s="208">
        <f t="array" ref="BT102">ROUND(MAX(IF($E$4:$BG$4=BT$4,$E102:$BG102)),1)</f>
        <v>183.1</v>
      </c>
      <c r="BU102" s="276">
        <f t="array" ref="BU102">ROUND(SUM(IF($E$4:$BG$4=BU$4,ALL!$E99:$BG99)),1)/BU$3</f>
        <v>106.88101426514235</v>
      </c>
      <c r="BV102" s="208">
        <f t="array" ref="BV102">ROUND(MIN(IF($E$4:$BG$4=BV$4,$E102:$BG102)),1)</f>
        <v>14.1</v>
      </c>
      <c r="BW102" s="208">
        <f t="array" ref="BW102">ROUND(MAX(IF($E$4:$BG$4=BW$4,$E102:$BG102)),1)</f>
        <v>94.2</v>
      </c>
      <c r="BX102" s="276">
        <f t="array" ref="BX102">ROUND(SUM(IF($E$4:$BG$4=BX$4,ALL!$E99:$BG99)),1)/BX$3</f>
        <v>36.082022916165513</v>
      </c>
      <c r="BY102" s="208">
        <f t="array" ref="BY102">ROUND(MIN(IF($E$4:$BG$4=BY$4,$E102:$BG102)),1)</f>
        <v>16.399999999999999</v>
      </c>
      <c r="BZ102" s="208">
        <f t="array" ref="BZ102">ROUND(MAX(IF($E$4:$BG$4=BZ$4,$E102:$BG102)),1)</f>
        <v>285.60000000000002</v>
      </c>
      <c r="CA102" s="276">
        <f t="array" ref="CA102">ROUND(SUM(IF($E$4:$BG$4=CA$4,ALL!$E99:$BG99)),1)/CA$3</f>
        <v>119.44604079920725</v>
      </c>
      <c r="CB102" s="233">
        <f t="shared" si="128"/>
        <v>0</v>
      </c>
      <c r="CC102" s="233">
        <f t="shared" si="129"/>
        <v>571.79999999999995</v>
      </c>
      <c r="CD102" s="274">
        <f>ALL!BH99/$BH$47</f>
        <v>93.768722640132097</v>
      </c>
    </row>
    <row r="103" spans="1:82" ht="24">
      <c r="A103" s="18">
        <f t="shared" si="126"/>
        <v>222</v>
      </c>
      <c r="B103" s="248" t="s">
        <v>101</v>
      </c>
      <c r="E103" s="19">
        <f>ALL!E100/E$88</f>
        <v>360.8601169726449</v>
      </c>
      <c r="F103" s="19">
        <f>ALL!F100/F$88</f>
        <v>140.93696464263562</v>
      </c>
      <c r="G103" s="19">
        <f>ALL!G100/G$88</f>
        <v>834.22385052081063</v>
      </c>
      <c r="H103" s="19">
        <f>ALL!H100/H$88</f>
        <v>43.995882095564738</v>
      </c>
      <c r="I103" s="19">
        <f>ALL!I100/I$88</f>
        <v>112.8709122357527</v>
      </c>
      <c r="J103" s="19">
        <f>ALL!J100/J$88</f>
        <v>92.017726738099256</v>
      </c>
      <c r="K103" s="19">
        <f>ALL!K100/K$88</f>
        <v>72.089609700354288</v>
      </c>
      <c r="L103" s="19">
        <f>ALL!L100/L$88</f>
        <v>163.22550142446437</v>
      </c>
      <c r="M103" s="19">
        <f>ALL!M100/M$88</f>
        <v>238.7324083583091</v>
      </c>
      <c r="N103" s="19">
        <f>ALL!N100/N$88</f>
        <v>193.5910185277917</v>
      </c>
      <c r="O103" s="19">
        <f>ALL!O100/O$88</f>
        <v>273.19676857949202</v>
      </c>
      <c r="P103" s="19">
        <f>ALL!P100/P$88</f>
        <v>232.2802943142284</v>
      </c>
      <c r="Q103" s="19">
        <f>ALL!Q100/Q$88</f>
        <v>63.094703033955348</v>
      </c>
      <c r="R103" s="19">
        <f>ALL!R100/R$88</f>
        <v>349.33741021818673</v>
      </c>
      <c r="S103" s="19">
        <f>ALL!S100/S$88</f>
        <v>51.746248909926067</v>
      </c>
      <c r="T103" s="19">
        <f>ALL!T100/T$88</f>
        <v>361.95056214366485</v>
      </c>
      <c r="U103" s="19">
        <f>ALL!U100/U$88</f>
        <v>296.06144956998929</v>
      </c>
      <c r="V103" s="19">
        <f>ALL!V100/V$88</f>
        <v>204.44154339689896</v>
      </c>
      <c r="W103" s="19">
        <f>ALL!W100/W$88</f>
        <v>249.62427479961406</v>
      </c>
      <c r="X103" s="19">
        <f>ALL!X100/X$88</f>
        <v>121.16436118117056</v>
      </c>
      <c r="Y103" s="19">
        <f>ALL!Y100/Y$88</f>
        <v>200.24860330459956</v>
      </c>
      <c r="Z103" s="19">
        <f>ALL!Z100/Z$88</f>
        <v>311.44713955447145</v>
      </c>
      <c r="AA103" s="19">
        <f>ALL!AA100/AA$88</f>
        <v>205.46342094285416</v>
      </c>
      <c r="AB103" s="19">
        <f>ALL!AB100/AB$88</f>
        <v>529.35979521397371</v>
      </c>
      <c r="AC103" s="19">
        <f>ALL!AC100/AC$88</f>
        <v>316.10601367980905</v>
      </c>
      <c r="AD103" s="19">
        <f>ALL!AD100/AD$88</f>
        <v>154.89413111369424</v>
      </c>
      <c r="AE103" s="19">
        <f>ALL!AE100/AE$88</f>
        <v>106.93629221121139</v>
      </c>
      <c r="AF103" s="19">
        <f>ALL!AF100/AF$88</f>
        <v>144.9445482766499</v>
      </c>
      <c r="AG103" s="19">
        <f>ALL!AG100/AG$88</f>
        <v>131.82511753288421</v>
      </c>
      <c r="AH103" s="19">
        <f>ALL!AH100/AH$88</f>
        <v>117.9819077217655</v>
      </c>
      <c r="AI103" s="19">
        <f>ALL!AI100/AI$88</f>
        <v>398.78644238557115</v>
      </c>
      <c r="AJ103" s="19">
        <f>ALL!AJ100/AJ$88</f>
        <v>346.53758678878529</v>
      </c>
      <c r="AK103" s="19">
        <f>ALL!AK100/AK$88</f>
        <v>334.98750874209782</v>
      </c>
      <c r="AL103" s="19">
        <f>ALL!AL100/AL$88</f>
        <v>255.9417882420916</v>
      </c>
      <c r="AM103" s="19">
        <f>ALL!AM100/AM$88</f>
        <v>491.85490529297221</v>
      </c>
      <c r="AN103" s="19">
        <f>ALL!AN100/AN$88</f>
        <v>483.27171665819355</v>
      </c>
      <c r="AO103" s="19">
        <f>ALL!AO100/AO$88</f>
        <v>0.7831762146482959</v>
      </c>
      <c r="AP103" s="19">
        <f>ALL!AP100/AP$88</f>
        <v>516.87292897974999</v>
      </c>
      <c r="AQ103" s="19">
        <f>ALL!AQ100/AQ$88</f>
        <v>223.35002870871236</v>
      </c>
      <c r="AR103" s="19">
        <f>ALL!AR100/AR$88</f>
        <v>687.53832273029627</v>
      </c>
      <c r="AS103" s="19">
        <f>ALL!AS100/AS$88</f>
        <v>168.38818258869111</v>
      </c>
      <c r="AT103" s="19">
        <f>ALL!AT100/AT$88</f>
        <v>98.514157973174363</v>
      </c>
      <c r="AU103" s="19">
        <f>ALL!AU100/AU$88</f>
        <v>147.24393272724487</v>
      </c>
      <c r="AV103" s="19">
        <f>ALL!AV100/AV$88</f>
        <v>342.75022231153775</v>
      </c>
      <c r="AW103" s="19">
        <f>ALL!AW100/AW$88</f>
        <v>288.28285074626865</v>
      </c>
      <c r="AX103" s="19">
        <f>ALL!AX100/AX$88</f>
        <v>806.50993618611426</v>
      </c>
      <c r="AY103" s="19">
        <f>ALL!AY100/AY$88</f>
        <v>1119.9460821162857</v>
      </c>
      <c r="AZ103" s="19">
        <f>ALL!AZ100/AZ$88</f>
        <v>424.23620015787753</v>
      </c>
      <c r="BA103" s="91">
        <f>ALL!BA100/BA$88</f>
        <v>652.29046993715406</v>
      </c>
      <c r="BB103" s="91">
        <f>ALL!BB100/BB$88</f>
        <v>305.93830560112491</v>
      </c>
      <c r="BC103" s="91">
        <f>ALL!BC100/BC$88</f>
        <v>9.753502773835633</v>
      </c>
      <c r="BD103" s="19">
        <f>ALL!BD100/BD$88</f>
        <v>216.51761690131613</v>
      </c>
      <c r="BE103" s="19">
        <f>ALL!BE100/BE$88</f>
        <v>134.22613446281881</v>
      </c>
      <c r="BF103" s="19">
        <f>ALL!BF100/BF$88</f>
        <v>211.06707583495924</v>
      </c>
      <c r="BG103" s="19">
        <f>ALL!BG100/BG$88</f>
        <v>27.52211966957719</v>
      </c>
      <c r="BH103" s="19">
        <f t="shared" si="127"/>
        <v>15367.759771646557</v>
      </c>
      <c r="BJ103" s="208">
        <f t="array" ref="BJ103">ROUND(MIN(IF($E$4:$BG$4=BJ$4,$E103:$BG103)),1)</f>
        <v>0.8</v>
      </c>
      <c r="BK103" s="208">
        <f t="array" ref="BK103">ROUND(MAX(IF($E$4:$BG$4=BK$4,$E103:$BG103)),1)</f>
        <v>1119.9000000000001</v>
      </c>
      <c r="BL103" s="276">
        <f t="array" ref="BL103">ROUND(SUM(IF($E$4:$BG$4=BL$4,ALL!$E100:$BG100)),1)/BL$3</f>
        <v>416.67187442608321</v>
      </c>
      <c r="BM103" s="208">
        <f t="array" ref="BM103">ROUND(MIN(IF($E$4:$BG$4=BM$4,$E103:$BG103)),1)</f>
        <v>27.5</v>
      </c>
      <c r="BN103" s="208">
        <f t="array" ref="BN103">ROUND(MAX(IF($E$4:$BG$4=BN$4,$E103:$BG103)),1)</f>
        <v>216.5</v>
      </c>
      <c r="BO103" s="276">
        <f t="array" ref="BO103">ROUND(SUM(IF($E$4:$BG$4=BO$4,ALL!$E100:$BG100)),1)/BO$3</f>
        <v>176.51970813436526</v>
      </c>
      <c r="BP103" s="208">
        <f t="array" ref="BP103">ROUND(MIN(IF($E$4:$BG$4=BP$4,$E103:$BG103)),1)</f>
        <v>255.9</v>
      </c>
      <c r="BQ103" s="208">
        <f t="array" ref="BQ103">ROUND(MAX(IF($E$4:$BG$4=BQ$4,$E103:$BG103)),1)</f>
        <v>491.9</v>
      </c>
      <c r="BR103" s="276">
        <f t="array" ref="BR103">ROUND(SUM(IF($E$4:$BG$4=BR$4,ALL!$E100:$BG100)),1)/BR$3</f>
        <v>404.5470146809655</v>
      </c>
      <c r="BS103" s="208">
        <f t="array" ref="BS103">ROUND(MIN(IF($E$4:$BG$4=BS$4,$E103:$BG103)),1)</f>
        <v>44</v>
      </c>
      <c r="BT103" s="208">
        <f t="array" ref="BT103">ROUND(MAX(IF($E$4:$BG$4=BT$4,$E103:$BG103)),1)</f>
        <v>362</v>
      </c>
      <c r="BU103" s="276">
        <f t="array" ref="BU103">ROUND(SUM(IF($E$4:$BG$4=BU$4,ALL!$E100:$BG100)),1)/BU$3</f>
        <v>157.2286428650558</v>
      </c>
      <c r="BV103" s="208">
        <f t="array" ref="BV103">ROUND(MIN(IF($E$4:$BG$4=BV$4,$E103:$BG103)),1)</f>
        <v>311.39999999999998</v>
      </c>
      <c r="BW103" s="208">
        <f t="array" ref="BW103">ROUND(MAX(IF($E$4:$BG$4=BW$4,$E103:$BG103)),1)</f>
        <v>834.2</v>
      </c>
      <c r="BX103" s="276">
        <f t="array" ref="BX103">ROUND(SUM(IF($E$4:$BG$4=BX$4,ALL!$E100:$BG100)),1)/BX$3</f>
        <v>474.75334609197421</v>
      </c>
      <c r="BY103" s="208">
        <f t="array" ref="BY103">ROUND(MIN(IF($E$4:$BG$4=BY$4,$E103:$BG103)),1)</f>
        <v>112.9</v>
      </c>
      <c r="BZ103" s="208">
        <f t="array" ref="BZ103">ROUND(MAX(IF($E$4:$BG$4=BZ$4,$E103:$BG103)),1)</f>
        <v>398.8</v>
      </c>
      <c r="CA103" s="276">
        <f t="array" ref="CA103">ROUND(SUM(IF($E$4:$BG$4=CA$4,ALL!$E100:$BG100)),1)/CA$3</f>
        <v>172.02906074881128</v>
      </c>
      <c r="CB103" s="233">
        <f t="shared" si="128"/>
        <v>0.8</v>
      </c>
      <c r="CC103" s="233">
        <f t="shared" si="129"/>
        <v>1119.9000000000001</v>
      </c>
      <c r="CD103" s="274">
        <f>ALL!BH100/$BH$47</f>
        <v>265.0370403284702</v>
      </c>
    </row>
    <row r="104" spans="1:82">
      <c r="A104" s="18">
        <f t="shared" si="126"/>
        <v>223</v>
      </c>
      <c r="B104" s="248" t="s">
        <v>102</v>
      </c>
      <c r="E104" s="19">
        <f>ALL!E101/E$88</f>
        <v>0</v>
      </c>
      <c r="F104" s="19">
        <f>ALL!F101/F$88</f>
        <v>0</v>
      </c>
      <c r="G104" s="19">
        <f>ALL!G101/G$88</f>
        <v>0</v>
      </c>
      <c r="H104" s="19">
        <f>ALL!H101/H$88</f>
        <v>0</v>
      </c>
      <c r="I104" s="19">
        <f>ALL!I101/I$88</f>
        <v>0</v>
      </c>
      <c r="J104" s="19">
        <f>ALL!J101/J$88</f>
        <v>0</v>
      </c>
      <c r="K104" s="19">
        <f>ALL!K101/K$88</f>
        <v>0</v>
      </c>
      <c r="L104" s="19">
        <f>ALL!L101/L$88</f>
        <v>0</v>
      </c>
      <c r="M104" s="19">
        <f>ALL!M101/M$88</f>
        <v>0</v>
      </c>
      <c r="N104" s="19">
        <f>ALL!N101/N$88</f>
        <v>0</v>
      </c>
      <c r="O104" s="19">
        <f>ALL!O101/O$88</f>
        <v>0</v>
      </c>
      <c r="P104" s="19">
        <f>ALL!P101/P$88</f>
        <v>0</v>
      </c>
      <c r="Q104" s="19">
        <f>ALL!Q101/Q$88</f>
        <v>0</v>
      </c>
      <c r="R104" s="19">
        <f>ALL!R101/R$88</f>
        <v>0</v>
      </c>
      <c r="S104" s="19">
        <f>ALL!S101/S$88</f>
        <v>0</v>
      </c>
      <c r="T104" s="19">
        <f>ALL!T101/T$88</f>
        <v>0</v>
      </c>
      <c r="U104" s="19">
        <f>ALL!U101/U$88</f>
        <v>0</v>
      </c>
      <c r="V104" s="19">
        <f>ALL!V101/V$88</f>
        <v>0</v>
      </c>
      <c r="W104" s="19">
        <f>ALL!W101/W$88</f>
        <v>0</v>
      </c>
      <c r="X104" s="19">
        <f>ALL!X101/X$88</f>
        <v>0</v>
      </c>
      <c r="Y104" s="19">
        <f>ALL!Y101/Y$88</f>
        <v>0</v>
      </c>
      <c r="Z104" s="19">
        <f>ALL!Z101/Z$88</f>
        <v>0</v>
      </c>
      <c r="AA104" s="19">
        <f>ALL!AA101/AA$88</f>
        <v>0</v>
      </c>
      <c r="AB104" s="19">
        <f>ALL!AB101/AB$88</f>
        <v>0</v>
      </c>
      <c r="AC104" s="19">
        <f>ALL!AC101/AC$88</f>
        <v>0</v>
      </c>
      <c r="AD104" s="19">
        <f>ALL!AD101/AD$88</f>
        <v>0</v>
      </c>
      <c r="AE104" s="19">
        <f>ALL!AE101/AE$88</f>
        <v>0</v>
      </c>
      <c r="AF104" s="19">
        <f>ALL!AF101/AF$88</f>
        <v>0</v>
      </c>
      <c r="AG104" s="19">
        <f>ALL!AG101/AG$88</f>
        <v>3.2509638817861632</v>
      </c>
      <c r="AH104" s="19">
        <f>ALL!AH101/AH$88</f>
        <v>0</v>
      </c>
      <c r="AI104" s="19">
        <f>ALL!AI101/AI$88</f>
        <v>0</v>
      </c>
      <c r="AJ104" s="19">
        <f>ALL!AJ101/AJ$88</f>
        <v>0</v>
      </c>
      <c r="AK104" s="19">
        <f>ALL!AK101/AK$88</f>
        <v>0</v>
      </c>
      <c r="AL104" s="19">
        <f>ALL!AL101/AL$88</f>
        <v>0</v>
      </c>
      <c r="AM104" s="19">
        <f>ALL!AM101/AM$88</f>
        <v>0</v>
      </c>
      <c r="AN104" s="19">
        <f>ALL!AN101/AN$88</f>
        <v>0</v>
      </c>
      <c r="AO104" s="19">
        <f>ALL!AO101/AO$88</f>
        <v>0</v>
      </c>
      <c r="AP104" s="19">
        <f>ALL!AP101/AP$88</f>
        <v>0</v>
      </c>
      <c r="AQ104" s="19">
        <f>ALL!AQ101/AQ$88</f>
        <v>0</v>
      </c>
      <c r="AR104" s="19">
        <f>ALL!AR101/AR$88</f>
        <v>0</v>
      </c>
      <c r="AS104" s="19">
        <f>ALL!AS101/AS$88</f>
        <v>0</v>
      </c>
      <c r="AT104" s="19">
        <f>ALL!AT101/AT$88</f>
        <v>0</v>
      </c>
      <c r="AU104" s="19">
        <f>ALL!AU101/AU$88</f>
        <v>0</v>
      </c>
      <c r="AV104" s="19">
        <f>ALL!AV101/AV$88</f>
        <v>0</v>
      </c>
      <c r="AW104" s="19">
        <f>ALL!AW101/AW$88</f>
        <v>0</v>
      </c>
      <c r="AX104" s="19">
        <f>ALL!AX101/AX$88</f>
        <v>0</v>
      </c>
      <c r="AY104" s="19">
        <f>ALL!AY101/AY$88</f>
        <v>0</v>
      </c>
      <c r="AZ104" s="19">
        <f>ALL!AZ101/AZ$88</f>
        <v>0</v>
      </c>
      <c r="BA104" s="91">
        <f>ALL!BA101/BA$88</f>
        <v>0</v>
      </c>
      <c r="BB104" s="91">
        <f>ALL!BB101/BB$88</f>
        <v>0</v>
      </c>
      <c r="BC104" s="91">
        <f>ALL!BC101/BC$88</f>
        <v>0</v>
      </c>
      <c r="BD104" s="19">
        <f>ALL!BD101/BD$88</f>
        <v>0</v>
      </c>
      <c r="BE104" s="19">
        <f>ALL!BE101/BE$88</f>
        <v>28.539329754055643</v>
      </c>
      <c r="BF104" s="19">
        <f>ALL!BF101/BF$88</f>
        <v>0</v>
      </c>
      <c r="BG104" s="19">
        <f>ALL!BG101/BG$88</f>
        <v>0</v>
      </c>
      <c r="BH104" s="19">
        <f t="shared" si="127"/>
        <v>31.790293635841806</v>
      </c>
      <c r="BJ104" s="208">
        <f t="array" ref="BJ104">ROUND(MIN(IF($E$4:$BG$4=BJ$4,$E104:$BG104)),1)</f>
        <v>0</v>
      </c>
      <c r="BK104" s="208">
        <f t="array" ref="BK104">ROUND(MAX(IF($E$4:$BG$4=BK$4,$E104:$BG104)),1)</f>
        <v>0</v>
      </c>
      <c r="BL104" s="276">
        <f t="array" ref="BL104">ROUND(SUM(IF($E$4:$BG$4=BL$4,ALL!$E101:$BG101)),1)/BL$3</f>
        <v>0</v>
      </c>
      <c r="BM104" s="208">
        <f t="array" ref="BM104">ROUND(MIN(IF($E$4:$BG$4=BM$4,$E104:$BG104)),1)</f>
        <v>0</v>
      </c>
      <c r="BN104" s="208">
        <f t="array" ref="BN104">ROUND(MAX(IF($E$4:$BG$4=BN$4,$E104:$BG104)),1)</f>
        <v>28.5</v>
      </c>
      <c r="BO104" s="276">
        <f t="array" ref="BO104">ROUND(SUM(IF($E$4:$BG$4=BO$4,ALL!$E101:$BG101)),1)/BO$3</f>
        <v>4.9311295899884753</v>
      </c>
      <c r="BP104" s="208">
        <f t="array" ref="BP104">ROUND(MIN(IF($E$4:$BG$4=BP$4,$E104:$BG104)),1)</f>
        <v>0</v>
      </c>
      <c r="BQ104" s="208">
        <f t="array" ref="BQ104">ROUND(MAX(IF($E$4:$BG$4=BQ$4,$E104:$BG104)),1)</f>
        <v>0</v>
      </c>
      <c r="BR104" s="276">
        <f t="array" ref="BR104">ROUND(SUM(IF($E$4:$BG$4=BR$4,ALL!$E101:$BG101)),1)/BR$3</f>
        <v>0</v>
      </c>
      <c r="BS104" s="208">
        <f t="array" ref="BS104">ROUND(MIN(IF($E$4:$BG$4=BS$4,$E104:$BG104)),1)</f>
        <v>0</v>
      </c>
      <c r="BT104" s="208">
        <f t="array" ref="BT104">ROUND(MAX(IF($E$4:$BG$4=BT$4,$E104:$BG104)),1)</f>
        <v>0</v>
      </c>
      <c r="BU104" s="276">
        <f t="array" ref="BU104">ROUND(SUM(IF($E$4:$BG$4=BU$4,ALL!$E101:$BG101)),1)/BU$3</f>
        <v>0</v>
      </c>
      <c r="BV104" s="208">
        <f t="array" ref="BV104">ROUND(MIN(IF($E$4:$BG$4=BV$4,$E104:$BG104)),1)</f>
        <v>0</v>
      </c>
      <c r="BW104" s="208">
        <f t="array" ref="BW104">ROUND(MAX(IF($E$4:$BG$4=BW$4,$E104:$BG104)),1)</f>
        <v>0</v>
      </c>
      <c r="BX104" s="276">
        <f t="array" ref="BX104">ROUND(SUM(IF($E$4:$BG$4=BX$4,ALL!$E101:$BG101)),1)/BX$3</f>
        <v>0</v>
      </c>
      <c r="BY104" s="208">
        <f t="array" ref="BY104">ROUND(MIN(IF($E$4:$BG$4=BY$4,$E104:$BG104)),1)</f>
        <v>0</v>
      </c>
      <c r="BZ104" s="208">
        <f t="array" ref="BZ104">ROUND(MAX(IF($E$4:$BG$4=BZ$4,$E104:$BG104)),1)</f>
        <v>3.3</v>
      </c>
      <c r="CA104" s="276">
        <f t="array" ref="CA104">ROUND(SUM(IF($E$4:$BG$4=CA$4,ALL!$E101:$BG101)),1)/CA$3</f>
        <v>0.84605297905167798</v>
      </c>
      <c r="CB104" s="233">
        <f t="shared" si="128"/>
        <v>0</v>
      </c>
      <c r="CC104" s="233">
        <f t="shared" si="129"/>
        <v>28.5</v>
      </c>
      <c r="CD104" s="274">
        <f>ALL!BH101/$BH$47</f>
        <v>0.56538320895991523</v>
      </c>
    </row>
    <row r="105" spans="1:82">
      <c r="A105" s="18">
        <f t="shared" si="126"/>
        <v>231</v>
      </c>
      <c r="B105" s="248" t="s">
        <v>103</v>
      </c>
      <c r="E105" s="19">
        <f>ALL!E102/E$88</f>
        <v>95.670830798589435</v>
      </c>
      <c r="F105" s="19">
        <f>ALL!F102/F$88</f>
        <v>124.8227238265904</v>
      </c>
      <c r="G105" s="19">
        <f>ALL!G102/G$88</f>
        <v>571.81571768241554</v>
      </c>
      <c r="H105" s="19">
        <f>ALL!H102/H$88</f>
        <v>48.050175267427406</v>
      </c>
      <c r="I105" s="19">
        <f>ALL!I102/I$88</f>
        <v>352.09762682125643</v>
      </c>
      <c r="J105" s="19">
        <f>ALL!J102/J$88</f>
        <v>189.73258097807016</v>
      </c>
      <c r="K105" s="19">
        <f>ALL!K102/K$88</f>
        <v>67.203509971455475</v>
      </c>
      <c r="L105" s="19">
        <f>ALL!L102/L$88</f>
        <v>210.04355785666897</v>
      </c>
      <c r="M105" s="19">
        <f>ALL!M102/M$88</f>
        <v>0</v>
      </c>
      <c r="N105" s="19">
        <f>ALL!N102/N$88</f>
        <v>155.32218928392589</v>
      </c>
      <c r="O105" s="19">
        <f>ALL!O102/O$88</f>
        <v>427.27503797352182</v>
      </c>
      <c r="P105" s="19">
        <f>ALL!P102/P$88</f>
        <v>185.12253457563793</v>
      </c>
      <c r="Q105" s="19">
        <f>ALL!Q102/Q$88</f>
        <v>99.117036408312927</v>
      </c>
      <c r="R105" s="19">
        <f>ALL!R102/R$88</f>
        <v>188.30237837105301</v>
      </c>
      <c r="S105" s="19">
        <f>ALL!S102/S$88</f>
        <v>115.08613802542742</v>
      </c>
      <c r="T105" s="19">
        <f>ALL!T102/T$88</f>
        <v>201.74039205006304</v>
      </c>
      <c r="U105" s="19">
        <f>ALL!U102/U$88</f>
        <v>237.53245636193762</v>
      </c>
      <c r="V105" s="19">
        <f>ALL!V102/V$88</f>
        <v>382.73623240064165</v>
      </c>
      <c r="W105" s="19">
        <f>ALL!W102/W$88</f>
        <v>223.00036897129499</v>
      </c>
      <c r="X105" s="19">
        <f>ALL!X102/X$88</f>
        <v>97.905307079551022</v>
      </c>
      <c r="Y105" s="19">
        <f>ALL!Y102/Y$88</f>
        <v>129.35005020800457</v>
      </c>
      <c r="Z105" s="19">
        <f>ALL!Z102/Z$88</f>
        <v>218.13920011315957</v>
      </c>
      <c r="AA105" s="19">
        <f>ALL!AA102/AA$88</f>
        <v>29.570535405020216</v>
      </c>
      <c r="AB105" s="19">
        <f>ALL!AB102/AB$88</f>
        <v>264.42770550269574</v>
      </c>
      <c r="AC105" s="19">
        <f>ALL!AC102/AC$88</f>
        <v>181.39435307609534</v>
      </c>
      <c r="AD105" s="19">
        <f>ALL!AD102/AD$88</f>
        <v>190.2105226313555</v>
      </c>
      <c r="AE105" s="19">
        <f>ALL!AE102/AE$88</f>
        <v>210.53289272045731</v>
      </c>
      <c r="AF105" s="19">
        <f>ALL!AF102/AF$88</f>
        <v>213.20890042067222</v>
      </c>
      <c r="AG105" s="19">
        <f>ALL!AG102/AG$88</f>
        <v>151.51126486973166</v>
      </c>
      <c r="AH105" s="19">
        <f>ALL!AH102/AH$88</f>
        <v>195.50738813358333</v>
      </c>
      <c r="AI105" s="19">
        <f>ALL!AI102/AI$88</f>
        <v>192.89906659291597</v>
      </c>
      <c r="AJ105" s="19">
        <f>ALL!AJ102/AJ$88</f>
        <v>340.80396655797938</v>
      </c>
      <c r="AK105" s="19">
        <f>ALL!AK102/AK$88</f>
        <v>676.4205518149281</v>
      </c>
      <c r="AL105" s="19">
        <f>ALL!AL102/AL$88</f>
        <v>48.099378881987583</v>
      </c>
      <c r="AM105" s="19">
        <f>ALL!AM102/AM$88</f>
        <v>242.02324198973267</v>
      </c>
      <c r="AN105" s="19">
        <f>ALL!AN102/AN$88</f>
        <v>1074.8640569395018</v>
      </c>
      <c r="AO105" s="19">
        <f>ALL!AO102/AO$88</f>
        <v>568.07622982612952</v>
      </c>
      <c r="AP105" s="19">
        <f>ALL!AP102/AP$88</f>
        <v>49.63798727513484</v>
      </c>
      <c r="AQ105" s="19">
        <f>ALL!AQ102/AQ$88</f>
        <v>16.335246743827629</v>
      </c>
      <c r="AR105" s="19">
        <f>ALL!AR102/AR$88</f>
        <v>152.70733229861335</v>
      </c>
      <c r="AS105" s="19">
        <f>ALL!AS102/AS$88</f>
        <v>311.5826371231384</v>
      </c>
      <c r="AT105" s="19">
        <f>ALL!AT102/AT$88</f>
        <v>345.32085196224546</v>
      </c>
      <c r="AU105" s="19">
        <f>ALL!AU102/AU$88</f>
        <v>37.361031474696063</v>
      </c>
      <c r="AV105" s="19">
        <f>ALL!AV102/AV$88</f>
        <v>74.147891180386381</v>
      </c>
      <c r="AW105" s="19">
        <f>ALL!AW102/AW$88</f>
        <v>397.48629850746272</v>
      </c>
      <c r="AX105" s="19">
        <f>ALL!AX102/AX$88</f>
        <v>309.16854147902575</v>
      </c>
      <c r="AY105" s="19">
        <f>ALL!AY102/AY$88</f>
        <v>477.92691485257649</v>
      </c>
      <c r="AZ105" s="19">
        <f>ALL!AZ102/AZ$88</f>
        <v>68.994897860952278</v>
      </c>
      <c r="BA105" s="91">
        <f>ALL!BA102/BA$88</f>
        <v>143.25642997842604</v>
      </c>
      <c r="BB105" s="91">
        <f>ALL!BB102/BB$88</f>
        <v>1951.2821537379889</v>
      </c>
      <c r="BC105" s="91">
        <f>ALL!BC102/BC$88</f>
        <v>24.389833569861953</v>
      </c>
      <c r="BD105" s="19">
        <f>ALL!BD102/BD$88</f>
        <v>185.61460278956943</v>
      </c>
      <c r="BE105" s="19">
        <f>ALL!BE102/BE$88</f>
        <v>164.12628154962317</v>
      </c>
      <c r="BF105" s="19">
        <f>ALL!BF102/BF$88</f>
        <v>197.47274573843939</v>
      </c>
      <c r="BG105" s="19">
        <f>ALL!BG102/BG$88</f>
        <v>76.45364841853555</v>
      </c>
      <c r="BH105" s="19">
        <f t="shared" si="127"/>
        <v>13882.881426928294</v>
      </c>
      <c r="BJ105" s="208">
        <f t="array" ref="BJ105">ROUND(MIN(IF($E$4:$BG$4=BJ$4,$E105:$BG105)),1)</f>
        <v>16.3</v>
      </c>
      <c r="BK105" s="208">
        <f t="array" ref="BK105">ROUND(MAX(IF($E$4:$BG$4=BK$4,$E105:$BG105)),1)</f>
        <v>1951.3</v>
      </c>
      <c r="BL105" s="276">
        <f t="array" ref="BL105">ROUND(SUM(IF($E$4:$BG$4=BL$4,ALL!$E102:$BG102)),1)/BL$3</f>
        <v>268.40156695043675</v>
      </c>
      <c r="BM105" s="208">
        <f t="array" ref="BM105">ROUND(MIN(IF($E$4:$BG$4=BM$4,$E105:$BG105)),1)</f>
        <v>76.5</v>
      </c>
      <c r="BN105" s="208">
        <f t="array" ref="BN105">ROUND(MAX(IF($E$4:$BG$4=BN$4,$E105:$BG105)),1)</f>
        <v>197.5</v>
      </c>
      <c r="BO105" s="276">
        <f t="array" ref="BO105">ROUND(SUM(IF($E$4:$BG$4=BO$4,ALL!$E102:$BG102)),1)/BO$3</f>
        <v>172.29619833690109</v>
      </c>
      <c r="BP105" s="208">
        <f t="array" ref="BP105">ROUND(MIN(IF($E$4:$BG$4=BP$4,$E105:$BG105)),1)</f>
        <v>48.1</v>
      </c>
      <c r="BQ105" s="208">
        <f t="array" ref="BQ105">ROUND(MAX(IF($E$4:$BG$4=BQ$4,$E105:$BG105)),1)</f>
        <v>676.4</v>
      </c>
      <c r="BR105" s="276">
        <f t="array" ref="BR105">ROUND(SUM(IF($E$4:$BG$4=BR$4,ALL!$E102:$BG102)),1)/BR$3</f>
        <v>448.09474771122694</v>
      </c>
      <c r="BS105" s="208">
        <f t="array" ref="BS105">ROUND(MIN(IF($E$4:$BG$4=BS$4,$E105:$BG105)),1)</f>
        <v>0</v>
      </c>
      <c r="BT105" s="208">
        <f t="array" ref="BT105">ROUND(MAX(IF($E$4:$BG$4=BT$4,$E105:$BG105)),1)</f>
        <v>427.3</v>
      </c>
      <c r="BU105" s="276">
        <f t="array" ref="BU105">ROUND(SUM(IF($E$4:$BG$4=BU$4,ALL!$E102:$BG102)),1)/BU$3</f>
        <v>145.01999537495092</v>
      </c>
      <c r="BV105" s="208">
        <f t="array" ref="BV105">ROUND(MIN(IF($E$4:$BG$4=BV$4,$E105:$BG105)),1)</f>
        <v>218.1</v>
      </c>
      <c r="BW105" s="208">
        <f t="array" ref="BW105">ROUND(MAX(IF($E$4:$BG$4=BW$4,$E105:$BG105)),1)</f>
        <v>571.79999999999995</v>
      </c>
      <c r="BX105" s="276">
        <f t="array" ref="BX105">ROUND(SUM(IF($E$4:$BG$4=BX$4,ALL!$E102:$BG102)),1)/BX$3</f>
        <v>285.69865358520065</v>
      </c>
      <c r="BY105" s="208">
        <f t="array" ref="BY105">ROUND(MIN(IF($E$4:$BG$4=BY$4,$E105:$BG105)),1)</f>
        <v>97.9</v>
      </c>
      <c r="BZ105" s="208">
        <f t="array" ref="BZ105">ROUND(MAX(IF($E$4:$BG$4=BZ$4,$E105:$BG105)),1)</f>
        <v>352.1</v>
      </c>
      <c r="CA105" s="276">
        <f t="array" ref="CA105">ROUND(SUM(IF($E$4:$BG$4=CA$4,ALL!$E102:$BG102)),1)/CA$3</f>
        <v>221.67213739090914</v>
      </c>
      <c r="CB105" s="233">
        <f t="shared" si="128"/>
        <v>0</v>
      </c>
      <c r="CC105" s="233">
        <f t="shared" si="129"/>
        <v>1951.3</v>
      </c>
      <c r="CD105" s="274">
        <f>ALL!BH102/$BH$47</f>
        <v>215.00325550014847</v>
      </c>
    </row>
    <row r="106" spans="1:82" ht="24">
      <c r="A106" s="18">
        <f t="shared" si="126"/>
        <v>232</v>
      </c>
      <c r="B106" s="248" t="s">
        <v>104</v>
      </c>
      <c r="E106" s="19">
        <f>ALL!E103/E$88</f>
        <v>570.69025875843397</v>
      </c>
      <c r="F106" s="19">
        <f>ALL!F103/F$88</f>
        <v>757.03228203184233</v>
      </c>
      <c r="G106" s="19">
        <f>ALL!G103/G$88</f>
        <v>1448.5387398745349</v>
      </c>
      <c r="H106" s="19">
        <f>ALL!H103/H$88</f>
        <v>530.98346501440847</v>
      </c>
      <c r="I106" s="19">
        <f>ALL!I103/I$88</f>
        <v>715.16847625076639</v>
      </c>
      <c r="J106" s="19">
        <f>ALL!J103/J$88</f>
        <v>536.88174750968642</v>
      </c>
      <c r="K106" s="19">
        <f>ALL!K103/K$88</f>
        <v>791.59866266310291</v>
      </c>
      <c r="L106" s="19">
        <f>ALL!L103/L$88</f>
        <v>824.17355559313648</v>
      </c>
      <c r="M106" s="19">
        <f>ALL!M103/M$88</f>
        <v>352.7025925848302</v>
      </c>
      <c r="N106" s="19">
        <f>ALL!N103/N$88</f>
        <v>806.43024937406119</v>
      </c>
      <c r="O106" s="19">
        <f>ALL!O103/O$88</f>
        <v>754.1966789803364</v>
      </c>
      <c r="P106" s="19">
        <f>ALL!P103/P$88</f>
        <v>1128.7773665960203</v>
      </c>
      <c r="Q106" s="19">
        <f>ALL!Q103/Q$88</f>
        <v>542.93968304948805</v>
      </c>
      <c r="R106" s="19">
        <f>ALL!R103/R$88</f>
        <v>1350.9923431359266</v>
      </c>
      <c r="S106" s="19">
        <f>ALL!S103/S$88</f>
        <v>503.86411129404877</v>
      </c>
      <c r="T106" s="19">
        <f>ALL!T103/T$88</f>
        <v>1229.7683293173166</v>
      </c>
      <c r="U106" s="19">
        <f>ALL!U103/U$88</f>
        <v>481.13658243627913</v>
      </c>
      <c r="V106" s="19">
        <f>ALL!V103/V$88</f>
        <v>1839.5912493316698</v>
      </c>
      <c r="W106" s="19">
        <f>ALL!W103/W$88</f>
        <v>711.07840065280459</v>
      </c>
      <c r="X106" s="19">
        <f>ALL!X103/X$88</f>
        <v>182.27859202817208</v>
      </c>
      <c r="Y106" s="19">
        <f>ALL!Y103/Y$88</f>
        <v>629.20329090648261</v>
      </c>
      <c r="Z106" s="19">
        <f>ALL!Z103/Z$88</f>
        <v>931.47350497690468</v>
      </c>
      <c r="AA106" s="19">
        <f>ALL!AA103/AA$88</f>
        <v>135.06316057003201</v>
      </c>
      <c r="AB106" s="19">
        <f>ALL!AB103/AB$88</f>
        <v>815.99118019315358</v>
      </c>
      <c r="AC106" s="19">
        <f>ALL!AC103/AC$88</f>
        <v>344.42047726671905</v>
      </c>
      <c r="AD106" s="19">
        <f>ALL!AD103/AD$88</f>
        <v>687.00234064869812</v>
      </c>
      <c r="AE106" s="19">
        <f>ALL!AE103/AE$88</f>
        <v>1002.4823718830319</v>
      </c>
      <c r="AF106" s="19">
        <f>ALL!AF103/AF$88</f>
        <v>684.77581094834181</v>
      </c>
      <c r="AG106" s="19">
        <f>ALL!AG103/AG$88</f>
        <v>1485.9410374818742</v>
      </c>
      <c r="AH106" s="19">
        <f>ALL!AH103/AH$88</f>
        <v>2012.9555976906872</v>
      </c>
      <c r="AI106" s="19">
        <f>ALL!AI103/AI$88</f>
        <v>845.6288210426502</v>
      </c>
      <c r="AJ106" s="19">
        <f>ALL!AJ103/AJ$88</f>
        <v>889.88678878537075</v>
      </c>
      <c r="AK106" s="19">
        <f>ALL!AK103/AK$88</f>
        <v>831.71907354332654</v>
      </c>
      <c r="AL106" s="19">
        <f>ALL!AL103/AL$88</f>
        <v>19037.390293225482</v>
      </c>
      <c r="AM106" s="19">
        <f>ALL!AM103/AM$88</f>
        <v>850.6133765268188</v>
      </c>
      <c r="AN106" s="19">
        <f>ALL!AN103/AN$88</f>
        <v>1066.4097949500085</v>
      </c>
      <c r="AO106" s="19">
        <f>ALL!AO103/AO$88</f>
        <v>241.85877869032163</v>
      </c>
      <c r="AP106" s="19">
        <f>ALL!AP103/AP$88</f>
        <v>580.59974808642573</v>
      </c>
      <c r="AQ106" s="19">
        <f>ALL!AQ103/AQ$88</f>
        <v>608.28168837448254</v>
      </c>
      <c r="AR106" s="19">
        <f>ALL!AR103/AR$88</f>
        <v>630.81540481997581</v>
      </c>
      <c r="AS106" s="19">
        <f>ALL!AS103/AS$88</f>
        <v>1547.4667635306937</v>
      </c>
      <c r="AT106" s="19">
        <f>ALL!AT103/AT$88</f>
        <v>804.54905613512176</v>
      </c>
      <c r="AU106" s="19">
        <f>ALL!AU103/AU$88</f>
        <v>297.1125454183084</v>
      </c>
      <c r="AV106" s="19">
        <f>ALL!AV103/AV$88</f>
        <v>96.937114722801425</v>
      </c>
      <c r="AW106" s="19">
        <f>ALL!AW103/AW$88</f>
        <v>163.38949253731346</v>
      </c>
      <c r="AX106" s="19">
        <f>ALL!AX103/AX$88</f>
        <v>627.08487438437805</v>
      </c>
      <c r="AY106" s="19">
        <f>ALL!AY103/AY$88</f>
        <v>463.42982529622486</v>
      </c>
      <c r="AZ106" s="19">
        <f>ALL!AZ103/AZ$88</f>
        <v>317.31764184909218</v>
      </c>
      <c r="BA106" s="91">
        <f>ALL!BA103/BA$88</f>
        <v>98.265800581558949</v>
      </c>
      <c r="BB106" s="91">
        <f>ALL!BB103/BB$88</f>
        <v>917.58857745488626</v>
      </c>
      <c r="BC106" s="91">
        <f>ALL!BC103/BC$88</f>
        <v>0</v>
      </c>
      <c r="BD106" s="19">
        <f>ALL!BD103/BD$88</f>
        <v>765.58988182846292</v>
      </c>
      <c r="BE106" s="19">
        <f>ALL!BE103/BE$88</f>
        <v>1007.5568057842009</v>
      </c>
      <c r="BF106" s="19">
        <f>ALL!BF103/BF$88</f>
        <v>859.53018712142887</v>
      </c>
      <c r="BG106" s="19">
        <f>ALL!BG103/BG$88</f>
        <v>153.54109724285351</v>
      </c>
      <c r="BH106" s="19">
        <f t="shared" si="127"/>
        <v>58490.695570974975</v>
      </c>
      <c r="BJ106" s="208">
        <f t="array" ref="BJ106">ROUND(MIN(IF($E$4:$BG$4=BJ$4,$E106:$BG106)),1)</f>
        <v>0</v>
      </c>
      <c r="BK106" s="208">
        <f t="array" ref="BK106">ROUND(MAX(IF($E$4:$BG$4=BK$4,$E106:$BG106)),1)</f>
        <v>1547.5</v>
      </c>
      <c r="BL106" s="276">
        <f t="array" ref="BL106">ROUND(SUM(IF($E$4:$BG$4=BL$4,ALL!$E103:$BG103)),1)/BL$3</f>
        <v>499.92931671836811</v>
      </c>
      <c r="BM106" s="208">
        <f t="array" ref="BM106">ROUND(MIN(IF($E$4:$BG$4=BM$4,$E106:$BG106)),1)</f>
        <v>153.5</v>
      </c>
      <c r="BN106" s="208">
        <f t="array" ref="BN106">ROUND(MAX(IF($E$4:$BG$4=BN$4,$E106:$BG106)),1)</f>
        <v>1007.6</v>
      </c>
      <c r="BO106" s="276">
        <f t="array" ref="BO106">ROUND(SUM(IF($E$4:$BG$4=BO$4,ALL!$E103:$BG103)),1)/BO$3</f>
        <v>763.20800057632164</v>
      </c>
      <c r="BP106" s="208">
        <f t="array" ref="BP106">ROUND(MIN(IF($E$4:$BG$4=BP$4,$E106:$BG106)),1)</f>
        <v>831.7</v>
      </c>
      <c r="BQ106" s="208">
        <f t="array" ref="BQ106">ROUND(MAX(IF($E$4:$BG$4=BQ$4,$E106:$BG106)),1)</f>
        <v>19037.400000000001</v>
      </c>
      <c r="BR106" s="276">
        <f t="array" ref="BR106">ROUND(SUM(IF($E$4:$BG$4=BR$4,ALL!$E103:$BG103)),1)/BR$3</f>
        <v>1607.6823804120427</v>
      </c>
      <c r="BS106" s="208">
        <f t="array" ref="BS106">ROUND(MIN(IF($E$4:$BG$4=BS$4,$E106:$BG106)),1)</f>
        <v>135.1</v>
      </c>
      <c r="BT106" s="208">
        <f t="array" ref="BT106">ROUND(MAX(IF($E$4:$BG$4=BT$4,$E106:$BG106)),1)</f>
        <v>2013</v>
      </c>
      <c r="BU106" s="276">
        <f t="array" ref="BU106">ROUND(SUM(IF($E$4:$BG$4=BU$4,ALL!$E103:$BG103)),1)/BU$3</f>
        <v>728.23812066450398</v>
      </c>
      <c r="BV106" s="208">
        <f t="array" ref="BV106">ROUND(MIN(IF($E$4:$BG$4=BV$4,$E106:$BG106)),1)</f>
        <v>816</v>
      </c>
      <c r="BW106" s="208">
        <f t="array" ref="BW106">ROUND(MAX(IF($E$4:$BG$4=BW$4,$E106:$BG106)),1)</f>
        <v>1448.5</v>
      </c>
      <c r="BX106" s="276">
        <f t="array" ref="BX106">ROUND(SUM(IF($E$4:$BG$4=BX$4,ALL!$E103:$BG103)),1)/BX$3</f>
        <v>895.94947316690559</v>
      </c>
      <c r="BY106" s="208">
        <f t="array" ref="BY106">ROUND(MIN(IF($E$4:$BG$4=BY$4,$E106:$BG106)),1)</f>
        <v>182.3</v>
      </c>
      <c r="BZ106" s="208">
        <f t="array" ref="BZ106">ROUND(MAX(IF($E$4:$BG$4=BZ$4,$E106:$BG106)),1)</f>
        <v>1485.9</v>
      </c>
      <c r="CA106" s="276">
        <f t="array" ref="CA106">ROUND(SUM(IF($E$4:$BG$4=CA$4,ALL!$E103:$BG103)),1)/CA$3</f>
        <v>915.76491260871853</v>
      </c>
      <c r="CB106" s="233">
        <f t="shared" si="128"/>
        <v>0</v>
      </c>
      <c r="CC106" s="233">
        <f t="shared" si="129"/>
        <v>19037.400000000001</v>
      </c>
      <c r="CD106" s="274">
        <f>ALL!BH103/$BH$47</f>
        <v>830.37620434690575</v>
      </c>
    </row>
    <row r="107" spans="1:82" ht="24">
      <c r="A107" s="18">
        <f t="shared" si="126"/>
        <v>241</v>
      </c>
      <c r="B107" s="248" t="s">
        <v>105</v>
      </c>
      <c r="E107" s="19">
        <f>ALL!E104/E$88</f>
        <v>10.508521535436349</v>
      </c>
      <c r="F107" s="19">
        <f>ALL!F104/F$88</f>
        <v>3.2043159418292095</v>
      </c>
      <c r="G107" s="19">
        <f>ALL!G104/G$88</f>
        <v>5.1892229868461479</v>
      </c>
      <c r="H107" s="19">
        <f>ALL!H104/H$88</f>
        <v>13.1930375831703</v>
      </c>
      <c r="I107" s="19">
        <f>ALL!I104/I$88</f>
        <v>20.837928989068725</v>
      </c>
      <c r="J107" s="19">
        <f>ALL!J104/J$88</f>
        <v>1.0579058199616824</v>
      </c>
      <c r="K107" s="19">
        <f>ALL!K104/K$88</f>
        <v>38.454433962715214</v>
      </c>
      <c r="L107" s="19">
        <f>ALL!L104/L$88</f>
        <v>1.3090697922493528</v>
      </c>
      <c r="M107" s="19">
        <f>ALL!M104/M$88</f>
        <v>0</v>
      </c>
      <c r="N107" s="19">
        <f>ALL!N104/N$88</f>
        <v>4.7689634451677518</v>
      </c>
      <c r="O107" s="19">
        <f>ALL!O104/O$88</f>
        <v>19.230985246541081</v>
      </c>
      <c r="P107" s="19">
        <f>ALL!P104/P$88</f>
        <v>1.9760195600139385</v>
      </c>
      <c r="Q107" s="19">
        <f>ALL!Q104/Q$88</f>
        <v>31.801562803172732</v>
      </c>
      <c r="R107" s="19">
        <f>ALL!R104/R$88</f>
        <v>0.75985905949315635</v>
      </c>
      <c r="S107" s="19">
        <f>ALL!S104/S$88</f>
        <v>17.023443445022028</v>
      </c>
      <c r="T107" s="19">
        <f>ALL!T104/T$88</f>
        <v>81.958059760696713</v>
      </c>
      <c r="U107" s="19">
        <f>ALL!U104/U$88</f>
        <v>14.250367981676257</v>
      </c>
      <c r="V107" s="19">
        <f>ALL!V104/V$88</f>
        <v>0.65852789164141867</v>
      </c>
      <c r="W107" s="19">
        <f>ALL!W104/W$88</f>
        <v>53.23323040621576</v>
      </c>
      <c r="X107" s="19">
        <f>ALL!X104/X$88</f>
        <v>6.1825997768267626</v>
      </c>
      <c r="Y107" s="19">
        <f>ALL!Y104/Y$88</f>
        <v>1.1375966667101367</v>
      </c>
      <c r="Z107" s="19">
        <f>ALL!Z104/Z$88</f>
        <v>2.8366221529875673</v>
      </c>
      <c r="AA107" s="19">
        <f>ALL!AA104/AA$88</f>
        <v>5.1744298446449308</v>
      </c>
      <c r="AB107" s="19">
        <f>ALL!AB104/AB$88</f>
        <v>16.239806150688665</v>
      </c>
      <c r="AC107" s="19">
        <f>ALL!AC104/AC$88</f>
        <v>4.3047432522498701</v>
      </c>
      <c r="AD107" s="19">
        <f>ALL!AD104/AD$88</f>
        <v>17.076666237023495</v>
      </c>
      <c r="AE107" s="19">
        <f>ALL!AE104/AE$88</f>
        <v>0.48186204782824016</v>
      </c>
      <c r="AF107" s="19">
        <f>ALL!AF104/AF$88</f>
        <v>1.9068290134413799</v>
      </c>
      <c r="AG107" s="19">
        <f>ALL!AG104/AG$88</f>
        <v>2.1777629721246488</v>
      </c>
      <c r="AH107" s="19">
        <f>ALL!AH104/AH$88</f>
        <v>1.1769513296319534</v>
      </c>
      <c r="AI107" s="19">
        <f>ALL!AI104/AI$88</f>
        <v>8.4136544122004704</v>
      </c>
      <c r="AJ107" s="19">
        <f>ALL!AJ104/AJ$88</f>
        <v>24.654410506519259</v>
      </c>
      <c r="AK107" s="19">
        <f>ALL!AK104/AK$88</f>
        <v>150.33875320543586</v>
      </c>
      <c r="AL107" s="19">
        <f>ALL!AL104/AL$88</f>
        <v>0</v>
      </c>
      <c r="AM107" s="19">
        <f>ALL!AM104/AM$88</f>
        <v>2.9651743671446273</v>
      </c>
      <c r="AN107" s="19">
        <f>ALL!AN104/AN$88</f>
        <v>27.452974072191154</v>
      </c>
      <c r="AO107" s="19">
        <f>ALL!AO104/AO$88</f>
        <v>1.4523365431640725</v>
      </c>
      <c r="AP107" s="19">
        <f>ALL!AP104/AP$88</f>
        <v>13.161014759551723</v>
      </c>
      <c r="AQ107" s="19">
        <f>ALL!AQ104/AQ$88</f>
        <v>0.58321598017587861</v>
      </c>
      <c r="AR107" s="19">
        <f>ALL!AR104/AR$88</f>
        <v>3.8866811072640757</v>
      </c>
      <c r="AS107" s="19">
        <f>ALL!AS104/AS$88</f>
        <v>3.3564596198086933</v>
      </c>
      <c r="AT107" s="19">
        <f>ALL!AT104/AT$88</f>
        <v>0.1343144560357675</v>
      </c>
      <c r="AU107" s="19">
        <f>ALL!AU104/AU$88</f>
        <v>0</v>
      </c>
      <c r="AV107" s="19">
        <f>ALL!AV104/AV$88</f>
        <v>0</v>
      </c>
      <c r="AW107" s="19">
        <f>ALL!AW104/AW$88</f>
        <v>18.268477611940302</v>
      </c>
      <c r="AX107" s="19">
        <f>ALL!AX104/AX$88</f>
        <v>9.7813464154993</v>
      </c>
      <c r="AY107" s="19">
        <f>ALL!AY104/AY$88</f>
        <v>24.805097823091764</v>
      </c>
      <c r="AZ107" s="19">
        <f>ALL!AZ104/AZ$88</f>
        <v>0.32744180673482354</v>
      </c>
      <c r="BA107" s="91">
        <f>ALL!BA104/BA$88</f>
        <v>0</v>
      </c>
      <c r="BB107" s="91">
        <f>ALL!BB104/BB$88</f>
        <v>29.381298336067491</v>
      </c>
      <c r="BC107" s="91">
        <f>ALL!BC104/BC$88</f>
        <v>4.4587795123209908</v>
      </c>
      <c r="BD107" s="19">
        <f>ALL!BD104/BD$88</f>
        <v>65.034366118696013</v>
      </c>
      <c r="BE107" s="19">
        <f>ALL!BE104/BE$88</f>
        <v>15.047667044448673</v>
      </c>
      <c r="BF107" s="19">
        <f>ALL!BF104/BF$88</f>
        <v>54.051987754177588</v>
      </c>
      <c r="BG107" s="19">
        <f>ALL!BG104/BG$88</f>
        <v>3.1120530053258939</v>
      </c>
      <c r="BH107" s="19">
        <f t="shared" si="127"/>
        <v>838.77883011286974</v>
      </c>
      <c r="BJ107" s="208">
        <f t="array" ref="BJ107">ROUND(MIN(IF($E$4:$BG$4=BJ$4,$E107:$BG107)),1)</f>
        <v>0</v>
      </c>
      <c r="BK107" s="208">
        <f t="array" ref="BK107">ROUND(MAX(IF($E$4:$BG$4=BK$4,$E107:$BG107)),1)</f>
        <v>29.4</v>
      </c>
      <c r="BL107" s="276">
        <f t="array" ref="BL107">ROUND(SUM(IF($E$4:$BG$4=BL$4,ALL!$E104:$BG104)),1)/BL$3</f>
        <v>7.5142788741451128</v>
      </c>
      <c r="BM107" s="208">
        <f t="array" ref="BM107">ROUND(MIN(IF($E$4:$BG$4=BM$4,$E107:$BG107)),1)</f>
        <v>3.1</v>
      </c>
      <c r="BN107" s="208">
        <f t="array" ref="BN107">ROUND(MAX(IF($E$4:$BG$4=BN$4,$E107:$BG107)),1)</f>
        <v>65</v>
      </c>
      <c r="BO107" s="276">
        <f t="array" ref="BO107">ROUND(SUM(IF($E$4:$BG$4=BO$4,ALL!$E104:$BG104)),1)/BO$3</f>
        <v>44.712796393874534</v>
      </c>
      <c r="BP107" s="208">
        <f t="array" ref="BP107">ROUND(MIN(IF($E$4:$BG$4=BP$4,$E107:$BG107)),1)</f>
        <v>0</v>
      </c>
      <c r="BQ107" s="208">
        <f t="array" ref="BQ107">ROUND(MAX(IF($E$4:$BG$4=BQ$4,$E107:$BG107)),1)</f>
        <v>150.30000000000001</v>
      </c>
      <c r="BR107" s="276">
        <f t="array" ref="BR107">ROUND(SUM(IF($E$4:$BG$4=BR$4,ALL!$E104:$BG104)),1)/BR$3</f>
        <v>75.524453022041683</v>
      </c>
      <c r="BS107" s="208">
        <f t="array" ref="BS107">ROUND(MIN(IF($E$4:$BG$4=BS$4,$E107:$BG107)),1)</f>
        <v>0</v>
      </c>
      <c r="BT107" s="208">
        <f t="array" ref="BT107">ROUND(MAX(IF($E$4:$BG$4=BT$4,$E107:$BG107)),1)</f>
        <v>82</v>
      </c>
      <c r="BU107" s="276">
        <f t="array" ref="BU107">ROUND(SUM(IF($E$4:$BG$4=BU$4,ALL!$E104:$BG104)),1)/BU$3</f>
        <v>16.576153567152332</v>
      </c>
      <c r="BV107" s="208">
        <f t="array" ref="BV107">ROUND(MIN(IF($E$4:$BG$4=BV$4,$E107:$BG107)),1)</f>
        <v>2.8</v>
      </c>
      <c r="BW107" s="208">
        <f t="array" ref="BW107">ROUND(MAX(IF($E$4:$BG$4=BW$4,$E107:$BG107)),1)</f>
        <v>24.7</v>
      </c>
      <c r="BX107" s="276">
        <f t="array" ref="BX107">ROUND(SUM(IF($E$4:$BG$4=BX$4,ALL!$E104:$BG104)),1)/BX$3</f>
        <v>13.623932672970479</v>
      </c>
      <c r="BY107" s="208">
        <f t="array" ref="BY107">ROUND(MIN(IF($E$4:$BG$4=BY$4,$E107:$BG107)),1)</f>
        <v>1.3</v>
      </c>
      <c r="BZ107" s="208">
        <f t="array" ref="BZ107">ROUND(MAX(IF($E$4:$BG$4=BZ$4,$E107:$BG107)),1)</f>
        <v>20.8</v>
      </c>
      <c r="CA107" s="276">
        <f t="array" ref="CA107">ROUND(SUM(IF($E$4:$BG$4=CA$4,ALL!$E104:$BG104)),1)/CA$3</f>
        <v>8.7728306366274538</v>
      </c>
      <c r="CB107" s="233">
        <f t="shared" si="128"/>
        <v>0</v>
      </c>
      <c r="CC107" s="233">
        <f t="shared" si="129"/>
        <v>150.30000000000001</v>
      </c>
      <c r="CD107" s="274">
        <f>ALL!BH104/$BH$47</f>
        <v>16.03950854466725</v>
      </c>
    </row>
    <row r="108" spans="1:82">
      <c r="A108" s="18">
        <f t="shared" si="126"/>
        <v>311</v>
      </c>
      <c r="B108" s="248" t="s">
        <v>106</v>
      </c>
      <c r="E108" s="19">
        <f>ALL!E105/E$88</f>
        <v>264.54393642988578</v>
      </c>
      <c r="F108" s="19">
        <f>ALL!F105/F$88</f>
        <v>767.39485147150049</v>
      </c>
      <c r="G108" s="19">
        <f>ALL!G105/G$88</f>
        <v>202.03114910910102</v>
      </c>
      <c r="H108" s="19">
        <f>ALL!H105/H$88</f>
        <v>619.01138911380554</v>
      </c>
      <c r="I108" s="19">
        <f>ALL!I105/I$88</f>
        <v>564.45415692588369</v>
      </c>
      <c r="J108" s="19">
        <f>ALL!J105/J$88</f>
        <v>476.48774653334618</v>
      </c>
      <c r="K108" s="19">
        <f>ALL!K105/K$88</f>
        <v>513.74034291670455</v>
      </c>
      <c r="L108" s="19">
        <f>ALL!L105/L$88</f>
        <v>468.14907093702436</v>
      </c>
      <c r="M108" s="19">
        <f>ALL!M105/M$88</f>
        <v>2126.545532664054</v>
      </c>
      <c r="N108" s="19">
        <f>ALL!N105/N$88</f>
        <v>1209.4220911367054</v>
      </c>
      <c r="O108" s="19">
        <f>ALL!O105/O$88</f>
        <v>675.04583954753002</v>
      </c>
      <c r="P108" s="19">
        <f>ALL!P105/P$88</f>
        <v>815.42248144826362</v>
      </c>
      <c r="Q108" s="19">
        <f>ALL!Q105/Q$88</f>
        <v>705.93255966693971</v>
      </c>
      <c r="R108" s="19">
        <f>ALL!R105/R$88</f>
        <v>992.1692302480011</v>
      </c>
      <c r="S108" s="19">
        <f>ALL!S105/S$88</f>
        <v>505.64065890483027</v>
      </c>
      <c r="T108" s="19">
        <f>ALL!T105/T$88</f>
        <v>750.77887358131989</v>
      </c>
      <c r="U108" s="19">
        <f>ALL!U105/U$88</f>
        <v>634.29233170132943</v>
      </c>
      <c r="V108" s="19">
        <f>ALL!V105/V$88</f>
        <v>482.25280698627699</v>
      </c>
      <c r="W108" s="19">
        <f>ALL!W105/W$88</f>
        <v>589.1804999744204</v>
      </c>
      <c r="X108" s="19">
        <f>ALL!X105/X$88</f>
        <v>317.87372828283918</v>
      </c>
      <c r="Y108" s="19">
        <f>ALL!Y105/Y$88</f>
        <v>549.34659172415593</v>
      </c>
      <c r="Z108" s="19">
        <f>ALL!Z105/Z$88</f>
        <v>196.21721805885585</v>
      </c>
      <c r="AA108" s="19">
        <f>ALL!AA105/AA$88</f>
        <v>626.99059891110971</v>
      </c>
      <c r="AB108" s="19">
        <f>ALL!AB105/AB$88</f>
        <v>652.81503189070327</v>
      </c>
      <c r="AC108" s="19">
        <f>ALL!AC105/AC$88</f>
        <v>955.90323303707396</v>
      </c>
      <c r="AD108" s="19">
        <f>ALL!AD105/AD$88</f>
        <v>607.72561646897168</v>
      </c>
      <c r="AE108" s="19">
        <f>ALL!AE105/AE$88</f>
        <v>704.99528770815903</v>
      </c>
      <c r="AF108" s="19">
        <f>ALL!AF105/AF$88</f>
        <v>705.29501088826862</v>
      </c>
      <c r="AG108" s="19">
        <f>ALL!AG105/AG$88</f>
        <v>560.42377737664049</v>
      </c>
      <c r="AH108" s="19">
        <f>ALL!AH105/AH$88</f>
        <v>795.91983282140166</v>
      </c>
      <c r="AI108" s="19">
        <f>ALL!AI105/AI$88</f>
        <v>512.0348630015211</v>
      </c>
      <c r="AJ108" s="19">
        <f>ALL!AJ105/AJ$88</f>
        <v>245.0454629326625</v>
      </c>
      <c r="AK108" s="19">
        <f>ALL!AK105/AK$88</f>
        <v>197.10452943515764</v>
      </c>
      <c r="AL108" s="19">
        <f>ALL!AL105/AL$88</f>
        <v>1348.4118156868412</v>
      </c>
      <c r="AM108" s="19">
        <f>ALL!AM105/AM$88</f>
        <v>614.65009134360059</v>
      </c>
      <c r="AN108" s="19">
        <f>ALL!AN105/AN$88</f>
        <v>114.09269615319438</v>
      </c>
      <c r="AO108" s="19">
        <f>ALL!AO105/AO$88</f>
        <v>173.13063392751744</v>
      </c>
      <c r="AP108" s="19">
        <f>ALL!AP105/AP$88</f>
        <v>66.888221425572453</v>
      </c>
      <c r="AQ108" s="19">
        <f>ALL!AQ105/AQ$88</f>
        <v>220.02974524795263</v>
      </c>
      <c r="AR108" s="19">
        <f>ALL!AR105/AR$88</f>
        <v>25.889717043884637</v>
      </c>
      <c r="AS108" s="19">
        <f>ALL!AS105/AS$88</f>
        <v>103.46864027121927</v>
      </c>
      <c r="AT108" s="19">
        <f>ALL!AT105/AT$88</f>
        <v>135.41101589667164</v>
      </c>
      <c r="AU108" s="19">
        <f>ALL!AU105/AU$88</f>
        <v>741.94649454980299</v>
      </c>
      <c r="AV108" s="19">
        <f>ALL!AV105/AV$88</f>
        <v>295.96338014016942</v>
      </c>
      <c r="AW108" s="19">
        <f>ALL!AW105/AW$88</f>
        <v>60.777850746268662</v>
      </c>
      <c r="AX108" s="19">
        <f>ALL!AX105/AX$88</f>
        <v>0</v>
      </c>
      <c r="AY108" s="19">
        <f>ALL!AY105/AY$88</f>
        <v>0</v>
      </c>
      <c r="AZ108" s="19">
        <f>ALL!AZ105/AZ$88</f>
        <v>418.89096825121777</v>
      </c>
      <c r="BA108" s="91">
        <f>ALL!BA105/BA$88</f>
        <v>831.59772066410278</v>
      </c>
      <c r="BB108" s="91">
        <f>ALL!BB105/BB$88</f>
        <v>22.161471760018745</v>
      </c>
      <c r="BC108" s="91">
        <f>ALL!BC105/BC$88</f>
        <v>546.74970971487551</v>
      </c>
      <c r="BD108" s="19">
        <f>ALL!BD105/BD$88</f>
        <v>498.70998606854278</v>
      </c>
      <c r="BE108" s="19">
        <f>ALL!BE105/BE$88</f>
        <v>999.18209214020408</v>
      </c>
      <c r="BF108" s="19">
        <f>ALL!BF105/BF$88</f>
        <v>856.24987323089601</v>
      </c>
      <c r="BG108" s="19">
        <f>ALL!BG105/BG$88</f>
        <v>757.66198054418317</v>
      </c>
      <c r="BH108" s="19">
        <f t="shared" si="127"/>
        <v>29822.050436641177</v>
      </c>
      <c r="BJ108" s="208">
        <f t="array" ref="BJ108">ROUND(MIN(IF($E$4:$BG$4=BJ$4,$E108:$BG108)),1)</f>
        <v>0</v>
      </c>
      <c r="BK108" s="208">
        <f t="array" ref="BK108">ROUND(MAX(IF($E$4:$BG$4=BK$4,$E108:$BG108)),1)</f>
        <v>831.6</v>
      </c>
      <c r="BL108" s="276">
        <f t="array" ref="BL108">ROUND(SUM(IF($E$4:$BG$4=BL$4,ALL!$E105:$BG105)),1)/BL$3</f>
        <v>247.55357481618151</v>
      </c>
      <c r="BM108" s="208">
        <f t="array" ref="BM108">ROUND(MIN(IF($E$4:$BG$4=BM$4,$E108:$BG108)),1)</f>
        <v>498.7</v>
      </c>
      <c r="BN108" s="208">
        <f t="array" ref="BN108">ROUND(MAX(IF($E$4:$BG$4=BN$4,$E108:$BG108)),1)</f>
        <v>999.2</v>
      </c>
      <c r="BO108" s="276">
        <f t="array" ref="BO108">ROUND(SUM(IF($E$4:$BG$4=BO$4,ALL!$E105:$BG105)),1)/BO$3</f>
        <v>743.77552280586224</v>
      </c>
      <c r="BP108" s="208">
        <f t="array" ref="BP108">ROUND(MIN(IF($E$4:$BG$4=BP$4,$E108:$BG108)),1)</f>
        <v>197.1</v>
      </c>
      <c r="BQ108" s="208">
        <f t="array" ref="BQ108">ROUND(MAX(IF($E$4:$BG$4=BQ$4,$E108:$BG108)),1)</f>
        <v>1348.4</v>
      </c>
      <c r="BR108" s="276">
        <f t="array" ref="BR108">ROUND(SUM(IF($E$4:$BG$4=BR$4,ALL!$E105:$BG105)),1)/BR$3</f>
        <v>439.63847831907248</v>
      </c>
      <c r="BS108" s="208">
        <f t="array" ref="BS108">ROUND(MIN(IF($E$4:$BG$4=BS$4,$E108:$BG108)),1)</f>
        <v>264.5</v>
      </c>
      <c r="BT108" s="208">
        <f t="array" ref="BT108">ROUND(MAX(IF($E$4:$BG$4=BT$4,$E108:$BG108)),1)</f>
        <v>2126.5</v>
      </c>
      <c r="BU108" s="276">
        <f t="array" ref="BU108">ROUND(SUM(IF($E$4:$BG$4=BU$4,ALL!$E105:$BG105)),1)/BU$3</f>
        <v>631.37423219706284</v>
      </c>
      <c r="BV108" s="208">
        <f t="array" ref="BV108">ROUND(MIN(IF($E$4:$BG$4=BV$4,$E108:$BG108)),1)</f>
        <v>196.2</v>
      </c>
      <c r="BW108" s="208">
        <f t="array" ref="BW108">ROUND(MAX(IF($E$4:$BG$4=BW$4,$E108:$BG108)),1)</f>
        <v>652.79999999999995</v>
      </c>
      <c r="BX108" s="276">
        <f t="array" ref="BX108">ROUND(SUM(IF($E$4:$BG$4=BX$4,ALL!$E105:$BG105)),1)/BX$3</f>
        <v>460.4425173806452</v>
      </c>
      <c r="BY108" s="208">
        <f t="array" ref="BY108">ROUND(MIN(IF($E$4:$BG$4=BY$4,$E108:$BG108)),1)</f>
        <v>317.89999999999998</v>
      </c>
      <c r="BZ108" s="208">
        <f t="array" ref="BZ108">ROUND(MAX(IF($E$4:$BG$4=BZ$4,$E108:$BG108)),1)</f>
        <v>815.4</v>
      </c>
      <c r="CA108" s="276">
        <f t="array" ref="CA108">ROUND(SUM(IF($E$4:$BG$4=CA$4,ALL!$E105:$BG105)),1)/CA$3</f>
        <v>546.04633309236351</v>
      </c>
      <c r="CB108" s="233">
        <f t="shared" si="128"/>
        <v>0</v>
      </c>
      <c r="CC108" s="233">
        <f t="shared" si="129"/>
        <v>2126.5</v>
      </c>
      <c r="CD108" s="274">
        <f>ALL!BH105/$BH$47</f>
        <v>552.68251695650451</v>
      </c>
    </row>
    <row r="109" spans="1:82">
      <c r="A109" s="18">
        <f t="shared" si="126"/>
        <v>312</v>
      </c>
      <c r="B109" s="248" t="s">
        <v>107</v>
      </c>
      <c r="E109" s="19">
        <f>ALL!E106/E$88</f>
        <v>240.39367327929804</v>
      </c>
      <c r="F109" s="19">
        <f>ALL!F106/F$88</f>
        <v>361.17582466055552</v>
      </c>
      <c r="G109" s="19">
        <f>ALL!G106/G$88</f>
        <v>768.54546337595605</v>
      </c>
      <c r="H109" s="19">
        <f>ALL!H106/H$88</f>
        <v>310.95249724651597</v>
      </c>
      <c r="I109" s="19">
        <f>ALL!I106/I$88</f>
        <v>281.75184057183588</v>
      </c>
      <c r="J109" s="19">
        <f>ALL!J106/J$88</f>
        <v>354.01979400415792</v>
      </c>
      <c r="K109" s="19">
        <f>ALL!K106/K$88</f>
        <v>255.27202350499886</v>
      </c>
      <c r="L109" s="19">
        <f>ALL!L106/L$88</f>
        <v>344.85164059268129</v>
      </c>
      <c r="M109" s="19">
        <f>ALL!M106/M$88</f>
        <v>274.02184729528642</v>
      </c>
      <c r="N109" s="19">
        <f>ALL!N106/N$88</f>
        <v>254.38854682023037</v>
      </c>
      <c r="O109" s="19">
        <f>ALL!O106/O$88</f>
        <v>286.38900775531744</v>
      </c>
      <c r="P109" s="19">
        <f>ALL!P106/P$88</f>
        <v>366.13223232086642</v>
      </c>
      <c r="Q109" s="19">
        <f>ALL!Q106/Q$88</f>
        <v>301.70940494752432</v>
      </c>
      <c r="R109" s="19">
        <f>ALL!R106/R$88</f>
        <v>267.18298549939016</v>
      </c>
      <c r="S109" s="19">
        <f>ALL!S106/S$88</f>
        <v>355.51928662972091</v>
      </c>
      <c r="T109" s="19">
        <f>ALL!T106/T$88</f>
        <v>272.74362341406811</v>
      </c>
      <c r="U109" s="19">
        <f>ALL!U106/U$88</f>
        <v>483.72798726543931</v>
      </c>
      <c r="V109" s="19">
        <f>ALL!V106/V$88</f>
        <v>784.75476742113699</v>
      </c>
      <c r="W109" s="19">
        <f>ALL!W106/W$88</f>
        <v>286.86226684292046</v>
      </c>
      <c r="X109" s="19">
        <f>ALL!X106/X$88</f>
        <v>321.48582909856151</v>
      </c>
      <c r="Y109" s="19">
        <f>ALL!Y106/Y$88</f>
        <v>326.33742256882402</v>
      </c>
      <c r="Z109" s="19">
        <f>ALL!Z106/Z$88</f>
        <v>514.18001651467</v>
      </c>
      <c r="AA109" s="19">
        <f>ALL!AA106/AA$88</f>
        <v>241.38712484276289</v>
      </c>
      <c r="AB109" s="19">
        <f>ALL!AB106/AB$88</f>
        <v>650.8947383528382</v>
      </c>
      <c r="AC109" s="19">
        <f>ALL!AC106/AC$88</f>
        <v>254.28004736177769</v>
      </c>
      <c r="AD109" s="19">
        <f>ALL!AD106/AD$88</f>
        <v>289.29700176074869</v>
      </c>
      <c r="AE109" s="19">
        <f>ALL!AE106/AE$88</f>
        <v>286.21599232201976</v>
      </c>
      <c r="AF109" s="19">
        <f>ALL!AF106/AF$88</f>
        <v>464.35545316127258</v>
      </c>
      <c r="AG109" s="19">
        <f>ALL!AG106/AG$88</f>
        <v>313.89982527364413</v>
      </c>
      <c r="AH109" s="19">
        <f>ALL!AH106/AH$88</f>
        <v>347.20499171359876</v>
      </c>
      <c r="AI109" s="19">
        <f>ALL!AI106/AI$88</f>
        <v>325.87382509235294</v>
      </c>
      <c r="AJ109" s="19">
        <f>ALL!AJ106/AJ$88</f>
        <v>452.39433610768305</v>
      </c>
      <c r="AK109" s="19">
        <f>ALL!AK106/AK$88</f>
        <v>324.91353893833218</v>
      </c>
      <c r="AL109" s="19">
        <f>ALL!AL106/AL$88</f>
        <v>18.003755597284417</v>
      </c>
      <c r="AM109" s="19">
        <f>ALL!AM106/AM$88</f>
        <v>779.87734112232249</v>
      </c>
      <c r="AN109" s="19">
        <f>ALL!AN106/AN$88</f>
        <v>0</v>
      </c>
      <c r="AO109" s="19">
        <f>ALL!AO106/AO$88</f>
        <v>0</v>
      </c>
      <c r="AP109" s="19">
        <f>ALL!AP106/AP$88</f>
        <v>0</v>
      </c>
      <c r="AQ109" s="19">
        <f>ALL!AQ106/AQ$88</f>
        <v>303.0077045118008</v>
      </c>
      <c r="AR109" s="19">
        <f>ALL!AR106/AR$88</f>
        <v>451.57339973734037</v>
      </c>
      <c r="AS109" s="19">
        <f>ALL!AS106/AS$88</f>
        <v>365.27000847560237</v>
      </c>
      <c r="AT109" s="19">
        <f>ALL!AT106/AT$88</f>
        <v>44.631768504719325</v>
      </c>
      <c r="AU109" s="19">
        <f>ALL!AU106/AU$88</f>
        <v>33.24627838165177</v>
      </c>
      <c r="AV109" s="19">
        <f>ALL!AV106/AV$88</f>
        <v>49.40931950061546</v>
      </c>
      <c r="AW109" s="19">
        <f>ALL!AW106/AW$88</f>
        <v>262.02089552238806</v>
      </c>
      <c r="AX109" s="19">
        <f>ALL!AX106/AX$88</f>
        <v>0</v>
      </c>
      <c r="AY109" s="19">
        <f>ALL!AY106/AY$88</f>
        <v>11.941140810140535</v>
      </c>
      <c r="AZ109" s="19">
        <f>ALL!AZ106/AZ$88</f>
        <v>6.0266081364677797</v>
      </c>
      <c r="BA109" s="91">
        <f>ALL!BA106/BA$88</f>
        <v>129.16599756120439</v>
      </c>
      <c r="BB109" s="91">
        <f>ALL!BB106/BB$88</f>
        <v>0</v>
      </c>
      <c r="BC109" s="91">
        <f>ALL!BC106/BC$88</f>
        <v>164.61875886982324</v>
      </c>
      <c r="BD109" s="19">
        <f>ALL!BD106/BD$88</f>
        <v>339.94378181698983</v>
      </c>
      <c r="BE109" s="19">
        <f>ALL!BE106/BE$88</f>
        <v>216.24749497439632</v>
      </c>
      <c r="BF109" s="19">
        <f>ALL!BF106/BF$88</f>
        <v>275.78593483994973</v>
      </c>
      <c r="BG109" s="19">
        <f>ALL!BG106/BG$88</f>
        <v>305.22282435419004</v>
      </c>
      <c r="BH109" s="19">
        <f t="shared" si="127"/>
        <v>15719.107869273874</v>
      </c>
      <c r="BJ109" s="208">
        <f t="array" ref="BJ109">ROUND(MIN(IF($E$4:$BG$4=BJ$4,$E109:$BG109)),1)</f>
        <v>0</v>
      </c>
      <c r="BK109" s="208">
        <f t="array" ref="BK109">ROUND(MAX(IF($E$4:$BG$4=BK$4,$E109:$BG109)),1)</f>
        <v>451.6</v>
      </c>
      <c r="BL109" s="276">
        <f t="array" ref="BL109">ROUND(SUM(IF($E$4:$BG$4=BL$4,ALL!$E106:$BG106)),1)/BL$3</f>
        <v>85.059052969665686</v>
      </c>
      <c r="BM109" s="208">
        <f t="array" ref="BM109">ROUND(MIN(IF($E$4:$BG$4=BM$4,$E109:$BG109)),1)</f>
        <v>216.2</v>
      </c>
      <c r="BN109" s="208">
        <f t="array" ref="BN109">ROUND(MAX(IF($E$4:$BG$4=BN$4,$E109:$BG109)),1)</f>
        <v>339.9</v>
      </c>
      <c r="BO109" s="276">
        <f t="array" ref="BO109">ROUND(SUM(IF($E$4:$BG$4=BO$4,ALL!$E106:$BG106)),1)/BO$3</f>
        <v>291.59581343652241</v>
      </c>
      <c r="BP109" s="208">
        <f t="array" ref="BP109">ROUND(MIN(IF($E$4:$BG$4=BP$4,$E109:$BG109)),1)</f>
        <v>18</v>
      </c>
      <c r="BQ109" s="208">
        <f t="array" ref="BQ109">ROUND(MAX(IF($E$4:$BG$4=BQ$4,$E109:$BG109)),1)</f>
        <v>779.9</v>
      </c>
      <c r="BR109" s="276">
        <f t="array" ref="BR109">ROUND(SUM(IF($E$4:$BG$4=BR$4,ALL!$E106:$BG106)),1)/BR$3</f>
        <v>523.38534083040986</v>
      </c>
      <c r="BS109" s="208">
        <f t="array" ref="BS109">ROUND(MIN(IF($E$4:$BG$4=BS$4,$E109:$BG109)),1)</f>
        <v>240.4</v>
      </c>
      <c r="BT109" s="208">
        <f t="array" ref="BT109">ROUND(MAX(IF($E$4:$BG$4=BT$4,$E109:$BG109)),1)</f>
        <v>784.8</v>
      </c>
      <c r="BU109" s="276">
        <f t="array" ref="BU109">ROUND(SUM(IF($E$4:$BG$4=BU$4,ALL!$E106:$BG106)),1)/BU$3</f>
        <v>307.91692362835522</v>
      </c>
      <c r="BV109" s="208">
        <f t="array" ref="BV109">ROUND(MIN(IF($E$4:$BG$4=BV$4,$E109:$BG109)),1)</f>
        <v>452.4</v>
      </c>
      <c r="BW109" s="208">
        <f t="array" ref="BW109">ROUND(MAX(IF($E$4:$BG$4=BW$4,$E109:$BG109)),1)</f>
        <v>768.5</v>
      </c>
      <c r="BX109" s="276">
        <f t="array" ref="BX109">ROUND(SUM(IF($E$4:$BG$4=BX$4,ALL!$E106:$BG106)),1)/BX$3</f>
        <v>599.75663795877415</v>
      </c>
      <c r="BY109" s="208">
        <f t="array" ref="BY109">ROUND(MIN(IF($E$4:$BG$4=BY$4,$E109:$BG109)),1)</f>
        <v>281.8</v>
      </c>
      <c r="BZ109" s="208">
        <f t="array" ref="BZ109">ROUND(MAX(IF($E$4:$BG$4=BZ$4,$E109:$BG109)),1)</f>
        <v>483.7</v>
      </c>
      <c r="CA109" s="276">
        <f t="array" ref="CA109">ROUND(SUM(IF($E$4:$BG$4=CA$4,ALL!$E106:$BG106)),1)/CA$3</f>
        <v>324.90441205293661</v>
      </c>
      <c r="CB109" s="233">
        <f t="shared" ref="CB109:CB126" si="132">ROUND(MIN($E109:$BG109),1)</f>
        <v>0</v>
      </c>
      <c r="CC109" s="233">
        <f t="shared" ref="CC109:CC126" si="133">ROUND(MAX($E109:$BG109),1)</f>
        <v>784.8</v>
      </c>
      <c r="CD109" s="274">
        <f>ALL!BH106/$BH$47</f>
        <v>389.72379947778148</v>
      </c>
    </row>
    <row r="110" spans="1:82">
      <c r="A110" s="18">
        <f t="shared" si="126"/>
        <v>313</v>
      </c>
      <c r="B110" s="248" t="s">
        <v>108</v>
      </c>
      <c r="E110" s="19">
        <f>ALL!E107/E$88</f>
        <v>16.833480327442629</v>
      </c>
      <c r="F110" s="19">
        <f>ALL!F107/F$88</f>
        <v>14.883490247432629</v>
      </c>
      <c r="G110" s="19">
        <f>ALL!G107/G$88</f>
        <v>32.839711108024225</v>
      </c>
      <c r="H110" s="19">
        <f>ALL!H107/H$88</f>
        <v>121.74976739975556</v>
      </c>
      <c r="I110" s="19">
        <f>ALL!I107/I$88</f>
        <v>13.191707582109194</v>
      </c>
      <c r="J110" s="19">
        <f>ALL!J107/J$88</f>
        <v>44.441104417690653</v>
      </c>
      <c r="K110" s="19">
        <f>ALL!K107/K$88</f>
        <v>32.268068392087855</v>
      </c>
      <c r="L110" s="19">
        <f>ALL!L107/L$88</f>
        <v>15.742593800002602</v>
      </c>
      <c r="M110" s="19">
        <f>ALL!M107/M$88</f>
        <v>0</v>
      </c>
      <c r="N110" s="19">
        <f>ALL!N107/N$88</f>
        <v>12.606147220831248</v>
      </c>
      <c r="O110" s="19">
        <f>ALL!O107/O$88</f>
        <v>23.742176536723036</v>
      </c>
      <c r="P110" s="19">
        <f>ALL!P107/P$88</f>
        <v>26.030363722572279</v>
      </c>
      <c r="Q110" s="19">
        <f>ALL!Q107/Q$88</f>
        <v>17.934731213369943</v>
      </c>
      <c r="R110" s="19">
        <f>ALL!R107/R$88</f>
        <v>36.978282965171438</v>
      </c>
      <c r="S110" s="19">
        <f>ALL!S107/S$88</f>
        <v>18.038143231891244</v>
      </c>
      <c r="T110" s="19">
        <f>ALL!T107/T$88</f>
        <v>9.2443344562392316</v>
      </c>
      <c r="U110" s="19">
        <f>ALL!U107/U$88</f>
        <v>25.582326413527998</v>
      </c>
      <c r="V110" s="19">
        <f>ALL!V107/V$88</f>
        <v>51.537159151666373</v>
      </c>
      <c r="W110" s="19">
        <f>ALL!W107/W$88</f>
        <v>10.693301989931284</v>
      </c>
      <c r="X110" s="19">
        <f>ALL!X107/X$88</f>
        <v>49.66700562592937</v>
      </c>
      <c r="Y110" s="19">
        <f>ALL!Y107/Y$88</f>
        <v>5.1428789400242563</v>
      </c>
      <c r="Z110" s="19">
        <f>ALL!Z107/Z$88</f>
        <v>9.841555428394031</v>
      </c>
      <c r="AA110" s="19">
        <f>ALL!AA107/AA$88</f>
        <v>11.052858471071056</v>
      </c>
      <c r="AB110" s="19">
        <f>ALL!AB107/AB$88</f>
        <v>101.91412464610775</v>
      </c>
      <c r="AC110" s="19">
        <f>ALL!AC107/AC$88</f>
        <v>44.643821559289719</v>
      </c>
      <c r="AD110" s="19">
        <f>ALL!AD107/AD$88</f>
        <v>0.38696265533670032</v>
      </c>
      <c r="AE110" s="19">
        <f>ALL!AE107/AE$88</f>
        <v>27.234273696040017</v>
      </c>
      <c r="AF110" s="19">
        <f>ALL!AF107/AF$88</f>
        <v>6.5225832117756264</v>
      </c>
      <c r="AG110" s="19">
        <f>ALL!AG107/AG$88</f>
        <v>3.9288639636538258</v>
      </c>
      <c r="AH110" s="19">
        <f>ALL!AH107/AH$88</f>
        <v>174.70803730149808</v>
      </c>
      <c r="AI110" s="19">
        <f>ALL!AI107/AI$88</f>
        <v>34.19636119397088</v>
      </c>
      <c r="AJ110" s="19">
        <f>ALL!AJ107/AJ$88</f>
        <v>17.404751944739051</v>
      </c>
      <c r="AK110" s="19">
        <f>ALL!AK107/AK$88</f>
        <v>327.4913305815723</v>
      </c>
      <c r="AL110" s="19">
        <f>ALL!AL107/AL$88</f>
        <v>596.17867976310856</v>
      </c>
      <c r="AM110" s="19">
        <f>ALL!AM107/AM$88</f>
        <v>173.33964878739596</v>
      </c>
      <c r="AN110" s="19">
        <f>ALL!AN107/AN$88</f>
        <v>10.588815455007625</v>
      </c>
      <c r="AO110" s="19">
        <f>ALL!AO107/AO$88</f>
        <v>2.6297114525186771</v>
      </c>
      <c r="AP110" s="19">
        <f>ALL!AP107/AP$88</f>
        <v>12.928495300842942</v>
      </c>
      <c r="AQ110" s="19">
        <f>ALL!AQ107/AQ$88</f>
        <v>35.043162793508813</v>
      </c>
      <c r="AR110" s="19">
        <f>ALL!AR107/AR$88</f>
        <v>11.353038494994117</v>
      </c>
      <c r="AS110" s="19">
        <f>ALL!AS107/AS$88</f>
        <v>2.8369051943334544</v>
      </c>
      <c r="AT110" s="19">
        <f>ALL!AT107/AT$88</f>
        <v>14.376552409339293</v>
      </c>
      <c r="AU110" s="19">
        <f>ALL!AU107/AU$88</f>
        <v>54.941787909914602</v>
      </c>
      <c r="AV110" s="19">
        <f>ALL!AV107/AV$88</f>
        <v>0</v>
      </c>
      <c r="AW110" s="19">
        <f>ALL!AW107/AW$88</f>
        <v>8.9985671641791054</v>
      </c>
      <c r="AX110" s="19">
        <f>ALL!AX107/AX$88</f>
        <v>15.803805837150028</v>
      </c>
      <c r="AY110" s="19">
        <f>ALL!AY107/AY$88</f>
        <v>33.791209699641776</v>
      </c>
      <c r="AZ110" s="19">
        <f>ALL!AZ107/AZ$88</f>
        <v>28.075222857582933</v>
      </c>
      <c r="BA110" s="91">
        <f>ALL!BA107/BA$88</f>
        <v>0</v>
      </c>
      <c r="BB110" s="91">
        <f>ALL!BB107/BB$88</f>
        <v>85.817900164049675</v>
      </c>
      <c r="BC110" s="91">
        <f>ALL!BC107/BC$88</f>
        <v>262.93701457876404</v>
      </c>
      <c r="BD110" s="19">
        <f>ALL!BD107/BD$88</f>
        <v>10.920993230950781</v>
      </c>
      <c r="BE110" s="19">
        <f>ALL!BE107/BE$88</f>
        <v>3.6201321961267694</v>
      </c>
      <c r="BF110" s="19">
        <f>ALL!BF107/BF$88</f>
        <v>55.265227271066742</v>
      </c>
      <c r="BG110" s="19">
        <f>ALL!BG107/BG$88</f>
        <v>4.3274410347451182</v>
      </c>
      <c r="BH110" s="19">
        <f t="shared" si="127"/>
        <v>2762.2466109910924</v>
      </c>
      <c r="BJ110" s="208">
        <f t="array" ref="BJ110">ROUND(MIN(IF($E$4:$BG$4=BJ$4,$E110:$BG110)),1)</f>
        <v>0</v>
      </c>
      <c r="BK110" s="208">
        <f t="array" ref="BK110">ROUND(MAX(IF($E$4:$BG$4=BK$4,$E110:$BG110)),1)</f>
        <v>262.89999999999998</v>
      </c>
      <c r="BL110" s="276">
        <f t="array" ref="BL110">ROUND(SUM(IF($E$4:$BG$4=BL$4,ALL!$E107:$BG107)),1)/BL$3</f>
        <v>27.90871571079693</v>
      </c>
      <c r="BM110" s="208">
        <f t="array" ref="BM110">ROUND(MIN(IF($E$4:$BG$4=BM$4,$E110:$BG110)),1)</f>
        <v>3.6</v>
      </c>
      <c r="BN110" s="208">
        <f t="array" ref="BN110">ROUND(MAX(IF($E$4:$BG$4=BN$4,$E110:$BG110)),1)</f>
        <v>55.3</v>
      </c>
      <c r="BO110" s="276">
        <f t="array" ref="BO110">ROUND(SUM(IF($E$4:$BG$4=BO$4,ALL!$E107:$BG107)),1)/BO$3</f>
        <v>24.442038531203693</v>
      </c>
      <c r="BP110" s="208">
        <f t="array" ref="BP110">ROUND(MIN(IF($E$4:$BG$4=BP$4,$E110:$BG110)),1)</f>
        <v>173.3</v>
      </c>
      <c r="BQ110" s="208">
        <f t="array" ref="BQ110">ROUND(MAX(IF($E$4:$BG$4=BQ$4,$E110:$BG110)),1)</f>
        <v>596.20000000000005</v>
      </c>
      <c r="BR110" s="276">
        <f t="array" ref="BR110">ROUND(SUM(IF($E$4:$BG$4=BR$4,ALL!$E107:$BG107)),1)/BR$3</f>
        <v>267.18518249342242</v>
      </c>
      <c r="BS110" s="208">
        <f t="array" ref="BS110">ROUND(MIN(IF($E$4:$BG$4=BS$4,$E110:$BG110)),1)</f>
        <v>0</v>
      </c>
      <c r="BT110" s="208">
        <f t="array" ref="BT110">ROUND(MAX(IF($E$4:$BG$4=BT$4,$E110:$BG110)),1)</f>
        <v>174.7</v>
      </c>
      <c r="BU110" s="276">
        <f t="array" ref="BU110">ROUND(SUM(IF($E$4:$BG$4=BU$4,ALL!$E107:$BG107)),1)/BU$3</f>
        <v>40.608869259222537</v>
      </c>
      <c r="BV110" s="208">
        <f t="array" ref="BV110">ROUND(MIN(IF($E$4:$BG$4=BV$4,$E110:$BG110)),1)</f>
        <v>9.8000000000000007</v>
      </c>
      <c r="BW110" s="208">
        <f t="array" ref="BW110">ROUND(MAX(IF($E$4:$BG$4=BW$4,$E110:$BG110)),1)</f>
        <v>101.9</v>
      </c>
      <c r="BX110" s="276">
        <f t="array" ref="BX110">ROUND(SUM(IF($E$4:$BG$4=BX$4,ALL!$E107:$BG107)),1)/BX$3</f>
        <v>64.291189027122073</v>
      </c>
      <c r="BY110" s="208">
        <f t="array" ref="BY110">ROUND(MIN(IF($E$4:$BG$4=BY$4,$E110:$BG110)),1)</f>
        <v>3.9</v>
      </c>
      <c r="BZ110" s="208">
        <f t="array" ref="BZ110">ROUND(MAX(IF($E$4:$BG$4=BZ$4,$E110:$BG110)),1)</f>
        <v>49.7</v>
      </c>
      <c r="CA110" s="276">
        <f t="array" ref="CA110">ROUND(SUM(IF($E$4:$BG$4=CA$4,ALL!$E107:$BG107)),1)/CA$3</f>
        <v>18.111378077521209</v>
      </c>
      <c r="CB110" s="233">
        <f t="shared" si="132"/>
        <v>0</v>
      </c>
      <c r="CC110" s="233">
        <f t="shared" si="133"/>
        <v>596.20000000000005</v>
      </c>
      <c r="CD110" s="274">
        <f>ALL!BH107/$BH$47</f>
        <v>42.612186202107274</v>
      </c>
    </row>
    <row r="111" spans="1:82" ht="36">
      <c r="A111" s="18">
        <f t="shared" si="126"/>
        <v>321</v>
      </c>
      <c r="B111" s="248" t="s">
        <v>109</v>
      </c>
      <c r="E111" s="19">
        <f>ALL!E108/E$88</f>
        <v>1005.1018510151175</v>
      </c>
      <c r="F111" s="19">
        <f>ALL!F108/F$88</f>
        <v>1153.2190640292233</v>
      </c>
      <c r="G111" s="19">
        <f>ALL!G108/G$88</f>
        <v>943.86127081239977</v>
      </c>
      <c r="H111" s="19">
        <f>ALL!H108/H$88</f>
        <v>918.46576577029646</v>
      </c>
      <c r="I111" s="19">
        <f>ALL!I108/I$88</f>
        <v>987.3060279039164</v>
      </c>
      <c r="J111" s="19">
        <f>ALL!J108/J$88</f>
        <v>863.05155886326975</v>
      </c>
      <c r="K111" s="19">
        <f>ALL!K108/K$88</f>
        <v>1138.4362654018464</v>
      </c>
      <c r="L111" s="19">
        <f>ALL!L108/L$88</f>
        <v>1079.9691173004123</v>
      </c>
      <c r="M111" s="19">
        <f>ALL!M108/M$88</f>
        <v>1245.3075891266533</v>
      </c>
      <c r="N111" s="19">
        <f>ALL!N108/N$88</f>
        <v>1489.854555833751</v>
      </c>
      <c r="O111" s="19">
        <f>ALL!O108/O$88</f>
        <v>1528.4516821925981</v>
      </c>
      <c r="P111" s="19">
        <f>ALL!P108/P$88</f>
        <v>970.38928083815563</v>
      </c>
      <c r="Q111" s="19">
        <f>ALL!Q108/Q$88</f>
        <v>1214.045973119215</v>
      </c>
      <c r="R111" s="19">
        <f>ALL!R108/R$88</f>
        <v>1646.340357772056</v>
      </c>
      <c r="S111" s="19">
        <f>ALL!S108/S$88</f>
        <v>1574.5786810370093</v>
      </c>
      <c r="T111" s="19">
        <f>ALL!T108/T$88</f>
        <v>1526.6024640778653</v>
      </c>
      <c r="U111" s="19">
        <f>ALL!U108/U$88</f>
        <v>1429.8139123430437</v>
      </c>
      <c r="V111" s="19">
        <f>ALL!V108/V$88</f>
        <v>3859.4384245232577</v>
      </c>
      <c r="W111" s="19">
        <f>ALL!W108/W$88</f>
        <v>1156.8430578511866</v>
      </c>
      <c r="X111" s="19">
        <f>ALL!X108/X$88</f>
        <v>1046.2489330871383</v>
      </c>
      <c r="Y111" s="19">
        <f>ALL!Y108/Y$88</f>
        <v>1310.0042011710852</v>
      </c>
      <c r="Z111" s="19">
        <f>ALL!Z108/Z$88</f>
        <v>649.97369115730385</v>
      </c>
      <c r="AA111" s="19">
        <f>ALL!AA108/AA$88</f>
        <v>1085.016270727682</v>
      </c>
      <c r="AB111" s="19">
        <f>ALL!AB108/AB$88</f>
        <v>1243.0253081182946</v>
      </c>
      <c r="AC111" s="19">
        <f>ALL!AC108/AC$88</f>
        <v>1187.9283273324372</v>
      </c>
      <c r="AD111" s="19">
        <f>ALL!AD108/AD$88</f>
        <v>1199.4007712292012</v>
      </c>
      <c r="AE111" s="19">
        <f>ALL!AE108/AE$88</f>
        <v>1132.6370366295487</v>
      </c>
      <c r="AF111" s="19">
        <f>ALL!AF108/AF$88</f>
        <v>1086.4651813459914</v>
      </c>
      <c r="AG111" s="19">
        <f>ALL!AG108/AG$88</f>
        <v>1242.9091909553124</v>
      </c>
      <c r="AH111" s="19">
        <f>ALL!AH108/AH$88</f>
        <v>1467.5161317918573</v>
      </c>
      <c r="AI111" s="19">
        <f>ALL!AI108/AI$88</f>
        <v>918.78738073131694</v>
      </c>
      <c r="AJ111" s="19">
        <f>ALL!AJ108/AJ$88</f>
        <v>958.67734186797441</v>
      </c>
      <c r="AK111" s="19">
        <f>ALL!AK108/AK$88</f>
        <v>1917.6094250099418</v>
      </c>
      <c r="AL111" s="19">
        <f>ALL!AL108/AL$88</f>
        <v>8157.3525928065883</v>
      </c>
      <c r="AM111" s="19">
        <f>ALL!AM108/AM$88</f>
        <v>1496.131187820853</v>
      </c>
      <c r="AN111" s="19">
        <f>ALL!AN108/AN$88</f>
        <v>1513.6180647347908</v>
      </c>
      <c r="AO111" s="19">
        <f>ALL!AO108/AO$88</f>
        <v>641.2609811626221</v>
      </c>
      <c r="AP111" s="19">
        <f>ALL!AP108/AP$88</f>
        <v>1144.9940251267642</v>
      </c>
      <c r="AQ111" s="19">
        <f>ALL!AQ108/AQ$88</f>
        <v>948.56154543531477</v>
      </c>
      <c r="AR111" s="19">
        <f>ALL!AR108/AR$88</f>
        <v>479.02371441728775</v>
      </c>
      <c r="AS111" s="19">
        <f>ALL!AS108/AS$88</f>
        <v>1087.1714493280058</v>
      </c>
      <c r="AT111" s="19">
        <f>ALL!AT108/AT$88</f>
        <v>577.7167163437656</v>
      </c>
      <c r="AU111" s="19">
        <f>ALL!AU108/AU$88</f>
        <v>992.73199748570391</v>
      </c>
      <c r="AV111" s="19">
        <f>ALL!AV108/AV$88</f>
        <v>609.23147529453161</v>
      </c>
      <c r="AW111" s="19">
        <f>ALL!AW108/AW$88</f>
        <v>846.75935820895529</v>
      </c>
      <c r="AX111" s="19">
        <f>ALL!AX108/AX$88</f>
        <v>902.39882720426192</v>
      </c>
      <c r="AY111" s="19">
        <f>ALL!AY108/AY$88</f>
        <v>670.30176935794987</v>
      </c>
      <c r="AZ111" s="19">
        <f>ALL!AZ108/AZ$88</f>
        <v>1123.8878107010146</v>
      </c>
      <c r="BA111" s="91">
        <f>ALL!BA108/BA$88</f>
        <v>270.59372479129541</v>
      </c>
      <c r="BB111" s="91">
        <f>ALL!BB108/BB$88</f>
        <v>2047.2333536442463</v>
      </c>
      <c r="BC111" s="91">
        <f>ALL!BC108/BC$88</f>
        <v>728.57688040252867</v>
      </c>
      <c r="BD111" s="19">
        <f>ALL!BD108/BD$88</f>
        <v>1213.8519449953289</v>
      </c>
      <c r="BE111" s="19">
        <f>ALL!BE108/BE$88</f>
        <v>1183.0681480133353</v>
      </c>
      <c r="BF111" s="19">
        <f>ALL!BF108/BF$88</f>
        <v>1185.1559501106958</v>
      </c>
      <c r="BG111" s="19">
        <f>ALL!BG108/BG$88</f>
        <v>1652.4575604144777</v>
      </c>
      <c r="BH111" s="19">
        <f t="shared" si="127"/>
        <v>71649.355168766677</v>
      </c>
      <c r="BJ111" s="208">
        <f t="array" ref="BJ111">ROUND(MIN(IF($E$4:$BG$4=BJ$4,$E111:$BG111)),1)</f>
        <v>270.60000000000002</v>
      </c>
      <c r="BK111" s="208">
        <f t="array" ref="BK111">ROUND(MAX(IF($E$4:$BG$4=BK$4,$E111:$BG111)),1)</f>
        <v>2047.2</v>
      </c>
      <c r="BL111" s="276">
        <f t="array" ref="BL111">ROUND(SUM(IF($E$4:$BG$4=BL$4,ALL!$E108:$BG108)),1)/BL$3</f>
        <v>928.64499279964014</v>
      </c>
      <c r="BM111" s="208">
        <f t="array" ref="BM111">ROUND(MIN(IF($E$4:$BG$4=BM$4,$E111:$BG111)),1)</f>
        <v>1183.0999999999999</v>
      </c>
      <c r="BN111" s="208">
        <f t="array" ref="BN111">ROUND(MAX(IF($E$4:$BG$4=BN$4,$E111:$BG111)),1)</f>
        <v>1652.5</v>
      </c>
      <c r="BO111" s="276">
        <f t="array" ref="BO111">ROUND(SUM(IF($E$4:$BG$4=BO$4,ALL!$E108:$BG108)),1)/BO$3</f>
        <v>1253.8006854108351</v>
      </c>
      <c r="BP111" s="208">
        <f t="array" ref="BP111">ROUND(MIN(IF($E$4:$BG$4=BP$4,$E111:$BG111)),1)</f>
        <v>1496.1</v>
      </c>
      <c r="BQ111" s="208">
        <f t="array" ref="BQ111">ROUND(MAX(IF($E$4:$BG$4=BQ$4,$E111:$BG111)),1)</f>
        <v>8157.4</v>
      </c>
      <c r="BR111" s="276">
        <f t="array" ref="BR111">ROUND(SUM(IF($E$4:$BG$4=BR$4,ALL!$E108:$BG108)),1)/BR$3</f>
        <v>1984.7056914764078</v>
      </c>
      <c r="BS111" s="208">
        <f t="array" ref="BS111">ROUND(MIN(IF($E$4:$BG$4=BS$4,$E111:$BG111)),1)</f>
        <v>863.1</v>
      </c>
      <c r="BT111" s="208">
        <f t="array" ref="BT111">ROUND(MAX(IF($E$4:$BG$4=BT$4,$E111:$BG111)),1)</f>
        <v>3859.4</v>
      </c>
      <c r="BU111" s="276">
        <f t="array" ref="BU111">ROUND(SUM(IF($E$4:$BG$4=BU$4,ALL!$E108:$BG108)),1)/BU$3</f>
        <v>1166.0968245924369</v>
      </c>
      <c r="BV111" s="208">
        <f t="array" ref="BV111">ROUND(MIN(IF($E$4:$BG$4=BV$4,$E111:$BG111)),1)</f>
        <v>650</v>
      </c>
      <c r="BW111" s="208">
        <f t="array" ref="BW111">ROUND(MAX(IF($E$4:$BG$4=BW$4,$E111:$BG111)),1)</f>
        <v>1243</v>
      </c>
      <c r="BX111" s="276">
        <f t="array" ref="BX111">ROUND(SUM(IF($E$4:$BG$4=BX$4,ALL!$E108:$BG108)),1)/BX$3</f>
        <v>1047.4096545471655</v>
      </c>
      <c r="BY111" s="208">
        <f t="array" ref="BY111">ROUND(MIN(IF($E$4:$BG$4=BY$4,$E111:$BG111)),1)</f>
        <v>918.8</v>
      </c>
      <c r="BZ111" s="208">
        <f t="array" ref="BZ111">ROUND(MAX(IF($E$4:$BG$4=BZ$4,$E111:$BG111)),1)</f>
        <v>1429.8</v>
      </c>
      <c r="CA111" s="276">
        <f t="array" ref="CA111">ROUND(SUM(IF($E$4:$BG$4=CA$4,ALL!$E108:$BG108)),1)/CA$3</f>
        <v>1089.378571260776</v>
      </c>
      <c r="CB111" s="233">
        <f t="shared" si="132"/>
        <v>270.60000000000002</v>
      </c>
      <c r="CC111" s="233">
        <f t="shared" si="133"/>
        <v>8157.4</v>
      </c>
      <c r="CD111" s="274">
        <f>ALL!BH108/$BH$47</f>
        <v>1119.7687183562191</v>
      </c>
    </row>
    <row r="112" spans="1:82">
      <c r="A112" s="18">
        <f t="shared" si="126"/>
        <v>331</v>
      </c>
      <c r="B112" s="248" t="s">
        <v>110</v>
      </c>
      <c r="E112" s="19">
        <f>ALL!E109/E$88</f>
        <v>2.1843755442862873</v>
      </c>
      <c r="F112" s="19">
        <f>ALL!F109/F$88</f>
        <v>19.341193741815427</v>
      </c>
      <c r="G112" s="19">
        <f>ALL!G109/G$88</f>
        <v>0</v>
      </c>
      <c r="H112" s="19">
        <f>ALL!H109/H$88</f>
        <v>19.905497412479438</v>
      </c>
      <c r="I112" s="19">
        <f>ALL!I109/I$88</f>
        <v>58.024679862623799</v>
      </c>
      <c r="J112" s="19">
        <f>ALL!J109/J$88</f>
        <v>87.057992069970382</v>
      </c>
      <c r="K112" s="19">
        <f>ALL!K109/K$88</f>
        <v>141.04655911870597</v>
      </c>
      <c r="L112" s="19">
        <f>ALL!L109/L$88</f>
        <v>76.786996396560468</v>
      </c>
      <c r="M112" s="19">
        <f>ALL!M109/M$88</f>
        <v>23.674378052103204</v>
      </c>
      <c r="N112" s="19">
        <f>ALL!N109/N$88</f>
        <v>89.070724086129204</v>
      </c>
      <c r="O112" s="19">
        <f>ALL!O109/O$88</f>
        <v>36.051260468531311</v>
      </c>
      <c r="P112" s="19">
        <f>ALL!P109/P$88</f>
        <v>77.041726125529124</v>
      </c>
      <c r="Q112" s="19">
        <f>ALL!Q109/Q$88</f>
        <v>110.43886022755727</v>
      </c>
      <c r="R112" s="19">
        <f>ALL!R109/R$88</f>
        <v>41.77622306545603</v>
      </c>
      <c r="S112" s="19">
        <f>ALL!S109/S$88</f>
        <v>66.166136095363981</v>
      </c>
      <c r="T112" s="19">
        <f>ALL!T109/T$88</f>
        <v>36.9126442361773</v>
      </c>
      <c r="U112" s="19">
        <f>ALL!U109/U$88</f>
        <v>6.7316778221928741</v>
      </c>
      <c r="V112" s="19">
        <f>ALL!V109/V$88</f>
        <v>84.356888255212979</v>
      </c>
      <c r="W112" s="19">
        <f>ALL!W109/W$88</f>
        <v>29.651967478483495</v>
      </c>
      <c r="X112" s="19">
        <f>ALL!X109/X$88</f>
        <v>1.8978381486440272</v>
      </c>
      <c r="Y112" s="19">
        <f>ALL!Y109/Y$88</f>
        <v>57.082131166781856</v>
      </c>
      <c r="Z112" s="19">
        <f>ALL!Z109/Z$88</f>
        <v>16.686693566534927</v>
      </c>
      <c r="AA112" s="19">
        <f>ALL!AA109/AA$88</f>
        <v>134.4400944119574</v>
      </c>
      <c r="AB112" s="19">
        <f>ALL!AB109/AB$88</f>
        <v>85.204708582733261</v>
      </c>
      <c r="AC112" s="19">
        <f>ALL!AC109/AC$88</f>
        <v>31.23571792933712</v>
      </c>
      <c r="AD112" s="19">
        <f>ALL!AD109/AD$88</f>
        <v>66.464454516751942</v>
      </c>
      <c r="AE112" s="19">
        <f>ALL!AE109/AE$88</f>
        <v>129.32810105542779</v>
      </c>
      <c r="AF112" s="19">
        <f>ALL!AF109/AF$88</f>
        <v>113.2421362415582</v>
      </c>
      <c r="AG112" s="19">
        <f>ALL!AG109/AG$88</f>
        <v>140.45595995821648</v>
      </c>
      <c r="AH112" s="19">
        <f>ALL!AH109/AH$88</f>
        <v>141.79156190503821</v>
      </c>
      <c r="AI112" s="19">
        <f>ALL!AI109/AI$88</f>
        <v>33.727103376069216</v>
      </c>
      <c r="AJ112" s="19">
        <f>ALL!AJ109/AJ$88</f>
        <v>90.555012360378953</v>
      </c>
      <c r="AK112" s="19">
        <f>ALL!AK109/AK$88</f>
        <v>271.28837129575032</v>
      </c>
      <c r="AL112" s="19">
        <f>ALL!AL109/AL$88</f>
        <v>94.050556117290199</v>
      </c>
      <c r="AM112" s="19">
        <f>ALL!AM109/AM$88</f>
        <v>74.158008143034166</v>
      </c>
      <c r="AN112" s="19">
        <f>ALL!AN109/AN$88</f>
        <v>30.830503304524658</v>
      </c>
      <c r="AO112" s="19">
        <f>ALL!AO109/AO$88</f>
        <v>0</v>
      </c>
      <c r="AP112" s="19">
        <f>ALL!AP109/AP$88</f>
        <v>26.75845363821335</v>
      </c>
      <c r="AQ112" s="19">
        <f>ALL!AQ109/AQ$88</f>
        <v>17.357216463691035</v>
      </c>
      <c r="AR112" s="19">
        <f>ALL!AR109/AR$88</f>
        <v>35.37616619194624</v>
      </c>
      <c r="AS112" s="19">
        <f>ALL!AS109/AS$88</f>
        <v>0</v>
      </c>
      <c r="AT112" s="19">
        <f>ALL!AT109/AT$88</f>
        <v>23.014095876800795</v>
      </c>
      <c r="AU112" s="19">
        <f>ALL!AU109/AU$88</f>
        <v>182.41344841859967</v>
      </c>
      <c r="AV112" s="19">
        <f>ALL!AV109/AV$88</f>
        <v>91.252525810746349</v>
      </c>
      <c r="AW112" s="19">
        <f>ALL!AW109/AW$88</f>
        <v>174.93008955223883</v>
      </c>
      <c r="AX112" s="19">
        <f>ALL!AX109/AX$88</f>
        <v>25.480520476017091</v>
      </c>
      <c r="AY112" s="19">
        <f>ALL!AY109/AY$88</f>
        <v>15.617277486910995</v>
      </c>
      <c r="AZ112" s="19">
        <f>ALL!AZ109/AZ$88</f>
        <v>39.088084098654193</v>
      </c>
      <c r="BA112" s="91">
        <f>ALL!BA109/BA$88</f>
        <v>39.268314417034055</v>
      </c>
      <c r="BB112" s="91">
        <f>ALL!BB109/BB$88</f>
        <v>58.853841106163571</v>
      </c>
      <c r="BC112" s="91">
        <f>ALL!BC109/BC$88</f>
        <v>508.00167720294161</v>
      </c>
      <c r="BD112" s="19">
        <f>ALL!BD109/BD$88</f>
        <v>0</v>
      </c>
      <c r="BE112" s="19">
        <f>ALL!BE109/BE$88</f>
        <v>258.13210612089574</v>
      </c>
      <c r="BF112" s="19">
        <f>ALL!BF109/BF$88</f>
        <v>39.050954604239308</v>
      </c>
      <c r="BG112" s="19">
        <f>ALL!BG109/BG$88</f>
        <v>135.88724231006123</v>
      </c>
      <c r="BH112" s="19">
        <f t="shared" si="127"/>
        <v>4189.140745914362</v>
      </c>
      <c r="BJ112" s="208">
        <f t="array" ref="BJ112">ROUND(MIN(IF($E$4:$BG$4=BJ$4,$E112:$BG112)),1)</f>
        <v>0</v>
      </c>
      <c r="BK112" s="208">
        <f t="array" ref="BK112">ROUND(MAX(IF($E$4:$BG$4=BK$4,$E112:$BG112)),1)</f>
        <v>508</v>
      </c>
      <c r="BL112" s="276">
        <f t="array" ref="BL112">ROUND(SUM(IF($E$4:$BG$4=BL$4,ALL!$E109:$BG109)),1)/BL$3</f>
        <v>70.498586462692884</v>
      </c>
      <c r="BM112" s="208">
        <f t="array" ref="BM112">ROUND(MIN(IF($E$4:$BG$4=BM$4,$E112:$BG112)),1)</f>
        <v>0</v>
      </c>
      <c r="BN112" s="208">
        <f t="array" ref="BN112">ROUND(MAX(IF($E$4:$BG$4=BN$4,$E112:$BG112)),1)</f>
        <v>258.10000000000002</v>
      </c>
      <c r="BO112" s="276">
        <f t="array" ref="BO112">ROUND(SUM(IF($E$4:$BG$4=BO$4,ALL!$E109:$BG109)),1)/BO$3</f>
        <v>75.50725547505354</v>
      </c>
      <c r="BP112" s="208">
        <f t="array" ref="BP112">ROUND(MIN(IF($E$4:$BG$4=BP$4,$E112:$BG112)),1)</f>
        <v>74.2</v>
      </c>
      <c r="BQ112" s="208">
        <f t="array" ref="BQ112">ROUND(MAX(IF($E$4:$BG$4=BQ$4,$E112:$BG112)),1)</f>
        <v>271.3</v>
      </c>
      <c r="BR112" s="276">
        <f t="array" ref="BR112">ROUND(SUM(IF($E$4:$BG$4=BR$4,ALL!$E109:$BG109)),1)/BR$3</f>
        <v>172.22040983180895</v>
      </c>
      <c r="BS112" s="208">
        <f t="array" ref="BS112">ROUND(MIN(IF($E$4:$BG$4=BS$4,$E112:$BG112)),1)</f>
        <v>2.2000000000000002</v>
      </c>
      <c r="BT112" s="208">
        <f t="array" ref="BT112">ROUND(MAX(IF($E$4:$BG$4=BT$4,$E112:$BG112)),1)</f>
        <v>141.80000000000001</v>
      </c>
      <c r="BU112" s="276">
        <f t="array" ref="BU112">ROUND(SUM(IF($E$4:$BG$4=BU$4,ALL!$E109:$BG109)),1)/BU$3</f>
        <v>71.957669427473505</v>
      </c>
      <c r="BV112" s="208">
        <f t="array" ref="BV112">ROUND(MIN(IF($E$4:$BG$4=BV$4,$E112:$BG112)),1)</f>
        <v>0</v>
      </c>
      <c r="BW112" s="208">
        <f t="array" ref="BW112">ROUND(MAX(IF($E$4:$BG$4=BW$4,$E112:$BG112)),1)</f>
        <v>90.6</v>
      </c>
      <c r="BX112" s="276">
        <f t="array" ref="BX112">ROUND(SUM(IF($E$4:$BG$4=BX$4,ALL!$E109:$BG109)),1)/BX$3</f>
        <v>64.544613241920473</v>
      </c>
      <c r="BY112" s="208">
        <f t="array" ref="BY112">ROUND(MIN(IF($E$4:$BG$4=BY$4,$E112:$BG112)),1)</f>
        <v>1.9</v>
      </c>
      <c r="BZ112" s="208">
        <f t="array" ref="BZ112">ROUND(MAX(IF($E$4:$BG$4=BZ$4,$E112:$BG112)),1)</f>
        <v>140.5</v>
      </c>
      <c r="CA112" s="276">
        <f t="array" ref="CA112">ROUND(SUM(IF($E$4:$BG$4=CA$4,ALL!$E109:$BG109)),1)/CA$3</f>
        <v>73.592616918984845</v>
      </c>
      <c r="CB112" s="233">
        <f t="shared" si="132"/>
        <v>0</v>
      </c>
      <c r="CC112" s="233">
        <f t="shared" si="133"/>
        <v>508</v>
      </c>
      <c r="CD112" s="274">
        <f>ALL!BH109/$BH$47</f>
        <v>71.644608336147826</v>
      </c>
    </row>
    <row r="113" spans="1:82">
      <c r="A113" s="18">
        <f t="shared" si="126"/>
        <v>332</v>
      </c>
      <c r="B113" s="248" t="s">
        <v>111</v>
      </c>
      <c r="E113" s="19">
        <f>ALL!E110/E$88</f>
        <v>137.07375839620758</v>
      </c>
      <c r="F113" s="19">
        <f>ALL!F110/F$88</f>
        <v>143.55380246743402</v>
      </c>
      <c r="G113" s="19">
        <f>ALL!G110/G$88</f>
        <v>233.52005193404113</v>
      </c>
      <c r="H113" s="19">
        <f>ALL!H110/H$88</f>
        <v>133.70183112970793</v>
      </c>
      <c r="I113" s="19">
        <f>ALL!I110/I$88</f>
        <v>132.40665247710811</v>
      </c>
      <c r="J113" s="19">
        <f>ALL!J110/J$88</f>
        <v>115.12877648272963</v>
      </c>
      <c r="K113" s="19">
        <f>ALL!K110/K$88</f>
        <v>136.26188135617531</v>
      </c>
      <c r="L113" s="19">
        <f>ALL!L110/L$88</f>
        <v>160.51708155221087</v>
      </c>
      <c r="M113" s="19">
        <f>ALL!M110/M$88</f>
        <v>478.46624190472204</v>
      </c>
      <c r="N113" s="19">
        <f>ALL!N110/N$88</f>
        <v>48.711190786179273</v>
      </c>
      <c r="O113" s="19">
        <f>ALL!O110/O$88</f>
        <v>419.80161886515384</v>
      </c>
      <c r="P113" s="19">
        <f>ALL!P110/P$88</f>
        <v>315.64928849306773</v>
      </c>
      <c r="Q113" s="19">
        <f>ALL!Q110/Q$88</f>
        <v>151.24660111274736</v>
      </c>
      <c r="R113" s="19">
        <f>ALL!R110/R$88</f>
        <v>532.04899037810003</v>
      </c>
      <c r="S113" s="19">
        <f>ALL!S110/S$88</f>
        <v>220.42207286460257</v>
      </c>
      <c r="T113" s="19">
        <f>ALL!T110/T$88</f>
        <v>232.37616676632703</v>
      </c>
      <c r="U113" s="19">
        <f>ALL!U110/U$88</f>
        <v>248.37316224235659</v>
      </c>
      <c r="V113" s="19">
        <f>ALL!V110/V$88</f>
        <v>1526.7593120655854</v>
      </c>
      <c r="W113" s="19">
        <f>ALL!W110/W$88</f>
        <v>201.16672563554692</v>
      </c>
      <c r="X113" s="19">
        <f>ALL!X110/X$88</f>
        <v>146.99459877496034</v>
      </c>
      <c r="Y113" s="19">
        <f>ALL!Y110/Y$88</f>
        <v>277.79156505522877</v>
      </c>
      <c r="Z113" s="19">
        <f>ALL!Z110/Z$88</f>
        <v>109.81976965801411</v>
      </c>
      <c r="AA113" s="19">
        <f>ALL!AA110/AA$88</f>
        <v>220.23335453062649</v>
      </c>
      <c r="AB113" s="19">
        <f>ALL!AB110/AB$88</f>
        <v>384.20856746493217</v>
      </c>
      <c r="AC113" s="19">
        <f>ALL!AC110/AC$88</f>
        <v>147.0037643677091</v>
      </c>
      <c r="AD113" s="19">
        <f>ALL!AD110/AD$88</f>
        <v>140.02366285387916</v>
      </c>
      <c r="AE113" s="19">
        <f>ALL!AE110/AE$88</f>
        <v>287.41155881867587</v>
      </c>
      <c r="AF113" s="19">
        <f>ALL!AF110/AF$88</f>
        <v>223.43939683944637</v>
      </c>
      <c r="AG113" s="19">
        <f>ALL!AG110/AG$88</f>
        <v>173.67527634654618</v>
      </c>
      <c r="AH113" s="19">
        <f>ALL!AH110/AH$88</f>
        <v>340.17374324123404</v>
      </c>
      <c r="AI113" s="19">
        <f>ALL!AI110/AI$88</f>
        <v>180.02195729045255</v>
      </c>
      <c r="AJ113" s="19">
        <f>ALL!AJ110/AJ$88</f>
        <v>169.85435077454429</v>
      </c>
      <c r="AK113" s="19">
        <f>ALL!AK110/AK$88</f>
        <v>643.39977236262905</v>
      </c>
      <c r="AL113" s="19">
        <f>ALL!AL110/AL$88</f>
        <v>7101.0140112667932</v>
      </c>
      <c r="AM113" s="19">
        <f>ALL!AM110/AM$88</f>
        <v>828.00824322888991</v>
      </c>
      <c r="AN113" s="19">
        <f>ALL!AN110/AN$88</f>
        <v>833.64816132858834</v>
      </c>
      <c r="AO113" s="19">
        <f>ALL!AO110/AO$88</f>
        <v>461.24889960706281</v>
      </c>
      <c r="AP113" s="19">
        <f>ALL!AP110/AP$88</f>
        <v>435.82495236249724</v>
      </c>
      <c r="AQ113" s="19">
        <f>ALL!AQ110/AQ$88</f>
        <v>752.76550874860243</v>
      </c>
      <c r="AR113" s="19">
        <f>ALL!AR110/AR$88</f>
        <v>633.35408913373476</v>
      </c>
      <c r="AS113" s="19">
        <f>ALL!AS110/AS$88</f>
        <v>521.57101343988381</v>
      </c>
      <c r="AT113" s="19">
        <f>ALL!AT110/AT$88</f>
        <v>834.49695727769506</v>
      </c>
      <c r="AU113" s="19">
        <f>ALL!AU110/AU$88</f>
        <v>500.82237417020559</v>
      </c>
      <c r="AV113" s="19">
        <f>ALL!AV110/AV$88</f>
        <v>720.33816976060723</v>
      </c>
      <c r="AW113" s="19">
        <f>ALL!AW110/AW$88</f>
        <v>569.58680597014927</v>
      </c>
      <c r="AX113" s="19">
        <f>ALL!AX110/AX$88</f>
        <v>461.58852499856272</v>
      </c>
      <c r="AY113" s="19">
        <f>ALL!AY110/AY$88</f>
        <v>528.03059024524669</v>
      </c>
      <c r="AZ113" s="19">
        <f>ALL!AZ110/AZ$88</f>
        <v>328.79410462273052</v>
      </c>
      <c r="BA113" s="91">
        <f>ALL!BA110/BA$88</f>
        <v>1054.450839508489</v>
      </c>
      <c r="BB113" s="91">
        <f>ALL!BB110/BB$88</f>
        <v>1029.5463838762596</v>
      </c>
      <c r="BC113" s="91">
        <f>ALL!BC110/BC$88</f>
        <v>719.67162946716553</v>
      </c>
      <c r="BD113" s="19">
        <f>ALL!BD110/BD$88</f>
        <v>187.89368429678922</v>
      </c>
      <c r="BE113" s="19">
        <f>ALL!BE110/BE$88</f>
        <v>326.0252631927267</v>
      </c>
      <c r="BF113" s="19">
        <f>ALL!BF110/BF$88</f>
        <v>240.13977773393856</v>
      </c>
      <c r="BG113" s="19">
        <f>ALL!BG110/BG$88</f>
        <v>429.86797398644967</v>
      </c>
      <c r="BH113" s="19">
        <f t="shared" si="127"/>
        <v>28509.924503511938</v>
      </c>
      <c r="BJ113" s="208">
        <f t="array" ref="BJ113">ROUND(MIN(IF($E$4:$BG$4=BJ$4,$E113:$BG113)),1)</f>
        <v>328.8</v>
      </c>
      <c r="BK113" s="208">
        <f t="array" ref="BK113">ROUND(MAX(IF($E$4:$BG$4=BK$4,$E113:$BG113)),1)</f>
        <v>1054.5</v>
      </c>
      <c r="BL113" s="276">
        <f t="array" ref="BL113">ROUND(SUM(IF($E$4:$BG$4=BL$4,ALL!$E110:$BG110)),1)/BL$3</f>
        <v>559.95017490278087</v>
      </c>
      <c r="BM113" s="208">
        <f t="array" ref="BM113">ROUND(MIN(IF($E$4:$BG$4=BM$4,$E113:$BG113)),1)</f>
        <v>187.9</v>
      </c>
      <c r="BN113" s="208">
        <f t="array" ref="BN113">ROUND(MAX(IF($E$4:$BG$4=BN$4,$E113:$BG113)),1)</f>
        <v>429.9</v>
      </c>
      <c r="BO113" s="276">
        <f t="array" ref="BO113">ROUND(SUM(IF($E$4:$BG$4=BO$4,ALL!$E110:$BG110)),1)/BO$3</f>
        <v>260.70633336077725</v>
      </c>
      <c r="BP113" s="208">
        <f t="array" ref="BP113">ROUND(MIN(IF($E$4:$BG$4=BP$4,$E113:$BG113)),1)</f>
        <v>643.4</v>
      </c>
      <c r="BQ113" s="208">
        <f t="array" ref="BQ113">ROUND(MAX(IF($E$4:$BG$4=BQ$4,$E113:$BG113)),1)</f>
        <v>7101</v>
      </c>
      <c r="BR113" s="276">
        <f t="array" ref="BR113">ROUND(SUM(IF($E$4:$BG$4=BR$4,ALL!$E110:$BG110)),1)/BR$3</f>
        <v>1001.3032522181792</v>
      </c>
      <c r="BS113" s="208">
        <f t="array" ref="BS113">ROUND(MIN(IF($E$4:$BG$4=BS$4,$E113:$BG113)),1)</f>
        <v>48.7</v>
      </c>
      <c r="BT113" s="208">
        <f t="array" ref="BT113">ROUND(MAX(IF($E$4:$BG$4=BT$4,$E113:$BG113)),1)</f>
        <v>1526.8</v>
      </c>
      <c r="BU113" s="276">
        <f t="array" ref="BU113">ROUND(SUM(IF($E$4:$BG$4=BU$4,ALL!$E110:$BG110)),1)/BU$3</f>
        <v>195.93888979478447</v>
      </c>
      <c r="BV113" s="208">
        <f t="array" ref="BV113">ROUND(MIN(IF($E$4:$BG$4=BV$4,$E113:$BG113)),1)</f>
        <v>109.8</v>
      </c>
      <c r="BW113" s="208">
        <f t="array" ref="BW113">ROUND(MAX(IF($E$4:$BG$4=BW$4,$E113:$BG113)),1)</f>
        <v>384.2</v>
      </c>
      <c r="BX113" s="276">
        <f t="array" ref="BX113">ROUND(SUM(IF($E$4:$BG$4=BX$4,ALL!$E110:$BG110)),1)/BX$3</f>
        <v>281.15812365220808</v>
      </c>
      <c r="BY113" s="208">
        <f t="array" ref="BY113">ROUND(MIN(IF($E$4:$BG$4=BY$4,$E113:$BG113)),1)</f>
        <v>132.4</v>
      </c>
      <c r="BZ113" s="208">
        <f t="array" ref="BZ113">ROUND(MAX(IF($E$4:$BG$4=BZ$4,$E113:$BG113)),1)</f>
        <v>315.60000000000002</v>
      </c>
      <c r="CA113" s="276">
        <f t="array" ref="CA113">ROUND(SUM(IF($E$4:$BG$4=CA$4,ALL!$E110:$BG110)),1)/CA$3</f>
        <v>174.03582382631703</v>
      </c>
      <c r="CB113" s="233">
        <f t="shared" si="132"/>
        <v>48.7</v>
      </c>
      <c r="CC113" s="233">
        <f t="shared" si="133"/>
        <v>7101</v>
      </c>
      <c r="CD113" s="274">
        <f>ALL!BH110/$BH$47</f>
        <v>240.96121006649449</v>
      </c>
    </row>
    <row r="114" spans="1:82" ht="24">
      <c r="A114" s="18">
        <f t="shared" si="126"/>
        <v>411</v>
      </c>
      <c r="B114" s="248" t="s">
        <v>112</v>
      </c>
      <c r="E114" s="19">
        <f>ALL!E111/E$88</f>
        <v>0</v>
      </c>
      <c r="F114" s="19">
        <f>ALL!F111/F$88</f>
        <v>0</v>
      </c>
      <c r="G114" s="19">
        <f>ALL!G111/G$88</f>
        <v>0</v>
      </c>
      <c r="H114" s="19">
        <f>ALL!H111/H$88</f>
        <v>0</v>
      </c>
      <c r="I114" s="19">
        <f>ALL!I111/I$88</f>
        <v>0</v>
      </c>
      <c r="J114" s="19">
        <f>ALL!J111/J$88</f>
        <v>0</v>
      </c>
      <c r="K114" s="19">
        <f>ALL!K111/K$88</f>
        <v>0</v>
      </c>
      <c r="L114" s="19">
        <f>ALL!L111/L$88</f>
        <v>0</v>
      </c>
      <c r="M114" s="19">
        <f>ALL!M111/M$88</f>
        <v>0</v>
      </c>
      <c r="N114" s="19">
        <f>ALL!N111/N$88</f>
        <v>0</v>
      </c>
      <c r="O114" s="19">
        <f>ALL!O111/O$88</f>
        <v>0</v>
      </c>
      <c r="P114" s="19">
        <f>ALL!P111/P$88</f>
        <v>0</v>
      </c>
      <c r="Q114" s="19">
        <f>ALL!Q111/Q$88</f>
        <v>0</v>
      </c>
      <c r="R114" s="19">
        <f>ALL!R111/R$88</f>
        <v>0</v>
      </c>
      <c r="S114" s="19">
        <f>ALL!S111/S$88</f>
        <v>0</v>
      </c>
      <c r="T114" s="19">
        <f>ALL!T111/T$88</f>
        <v>0</v>
      </c>
      <c r="U114" s="19">
        <f>ALL!U111/U$88</f>
        <v>0</v>
      </c>
      <c r="V114" s="19">
        <f>ALL!V111/V$88</f>
        <v>0</v>
      </c>
      <c r="W114" s="19">
        <f>ALL!W111/W$88</f>
        <v>0</v>
      </c>
      <c r="X114" s="19">
        <f>ALL!X111/X$88</f>
        <v>0</v>
      </c>
      <c r="Y114" s="19">
        <f>ALL!Y111/Y$88</f>
        <v>0</v>
      </c>
      <c r="Z114" s="19">
        <f>ALL!Z111/Z$88</f>
        <v>0</v>
      </c>
      <c r="AA114" s="19">
        <f>ALL!AA111/AA$88</f>
        <v>0</v>
      </c>
      <c r="AB114" s="19">
        <f>ALL!AB111/AB$88</f>
        <v>0</v>
      </c>
      <c r="AC114" s="19">
        <f>ALL!AC111/AC$88</f>
        <v>0</v>
      </c>
      <c r="AD114" s="19">
        <f>ALL!AD111/AD$88</f>
        <v>0</v>
      </c>
      <c r="AE114" s="19">
        <f>ALL!AE111/AE$88</f>
        <v>0</v>
      </c>
      <c r="AF114" s="19">
        <f>ALL!AF111/AF$88</f>
        <v>0</v>
      </c>
      <c r="AG114" s="19">
        <f>ALL!AG111/AG$88</f>
        <v>0</v>
      </c>
      <c r="AH114" s="19">
        <f>ALL!AH111/AH$88</f>
        <v>0</v>
      </c>
      <c r="AI114" s="19">
        <f>ALL!AI111/AI$88</f>
        <v>0</v>
      </c>
      <c r="AJ114" s="19">
        <f>ALL!AJ111/AJ$88</f>
        <v>0</v>
      </c>
      <c r="AK114" s="19">
        <f>ALL!AK111/AK$88</f>
        <v>0</v>
      </c>
      <c r="AL114" s="19">
        <f>ALL!AL111/AL$88</f>
        <v>0</v>
      </c>
      <c r="AM114" s="19">
        <f>ALL!AM111/AM$88</f>
        <v>0</v>
      </c>
      <c r="AN114" s="19">
        <f>ALL!AN111/AN$88</f>
        <v>0</v>
      </c>
      <c r="AO114" s="19">
        <f>ALL!AO111/AO$88</f>
        <v>0</v>
      </c>
      <c r="AP114" s="19">
        <f>ALL!AP111/AP$88</f>
        <v>0</v>
      </c>
      <c r="AQ114" s="19">
        <f>ALL!AQ111/AQ$88</f>
        <v>0</v>
      </c>
      <c r="AR114" s="19">
        <f>ALL!AR111/AR$88</f>
        <v>0</v>
      </c>
      <c r="AS114" s="19">
        <f>ALL!AS111/AS$88</f>
        <v>0</v>
      </c>
      <c r="AT114" s="19">
        <f>ALL!AT111/AT$88</f>
        <v>0</v>
      </c>
      <c r="AU114" s="19">
        <f>ALL!AU111/AU$88</f>
        <v>0</v>
      </c>
      <c r="AV114" s="19">
        <f>ALL!AV111/AV$88</f>
        <v>0</v>
      </c>
      <c r="AW114" s="19">
        <f>ALL!AW111/AW$88</f>
        <v>0</v>
      </c>
      <c r="AX114" s="19">
        <f>ALL!AX111/AX$88</f>
        <v>0</v>
      </c>
      <c r="AY114" s="19">
        <f>ALL!AY111/AY$88</f>
        <v>0</v>
      </c>
      <c r="AZ114" s="19">
        <f>ALL!AZ111/AZ$88</f>
        <v>0</v>
      </c>
      <c r="BA114" s="91">
        <f>ALL!BA111/BA$88</f>
        <v>0</v>
      </c>
      <c r="BB114" s="91">
        <f>ALL!BB111/BB$88</f>
        <v>0</v>
      </c>
      <c r="BC114" s="91">
        <f>ALL!BC111/BC$88</f>
        <v>0</v>
      </c>
      <c r="BD114" s="19">
        <f>ALL!BD111/BD$88</f>
        <v>0</v>
      </c>
      <c r="BE114" s="19">
        <f>ALL!BE111/BE$88</f>
        <v>0</v>
      </c>
      <c r="BF114" s="19">
        <f>ALL!BF111/BF$88</f>
        <v>0</v>
      </c>
      <c r="BG114" s="19">
        <f>ALL!BG111/BG$88</f>
        <v>0</v>
      </c>
      <c r="BH114" s="19">
        <f t="shared" si="127"/>
        <v>0</v>
      </c>
      <c r="BJ114" s="208">
        <f t="array" ref="BJ114">ROUND(MIN(IF($E$4:$BG$4=BJ$4,$E114:$BG114)),1)</f>
        <v>0</v>
      </c>
      <c r="BK114" s="208">
        <f t="array" ref="BK114">ROUND(MAX(IF($E$4:$BG$4=BK$4,$E114:$BG114)),1)</f>
        <v>0</v>
      </c>
      <c r="BL114" s="276">
        <f t="array" ref="BL114">ROUND(SUM(IF($E$4:$BG$4=BL$4,ALL!$E111:$BG111)),1)/BL$3</f>
        <v>0</v>
      </c>
      <c r="BM114" s="208">
        <f t="array" ref="BM114">ROUND(MIN(IF($E$4:$BG$4=BM$4,$E114:$BG114)),1)</f>
        <v>0</v>
      </c>
      <c r="BN114" s="208">
        <f t="array" ref="BN114">ROUND(MAX(IF($E$4:$BG$4=BN$4,$E114:$BG114)),1)</f>
        <v>0</v>
      </c>
      <c r="BO114" s="276">
        <f t="array" ref="BO114">ROUND(SUM(IF($E$4:$BG$4=BO$4,ALL!$E111:$BG111)),1)/BO$3</f>
        <v>0</v>
      </c>
      <c r="BP114" s="208">
        <f t="array" ref="BP114">ROUND(MIN(IF($E$4:$BG$4=BP$4,$E114:$BG114)),1)</f>
        <v>0</v>
      </c>
      <c r="BQ114" s="208">
        <f t="array" ref="BQ114">ROUND(MAX(IF($E$4:$BG$4=BQ$4,$E114:$BG114)),1)</f>
        <v>0</v>
      </c>
      <c r="BR114" s="276">
        <f t="array" ref="BR114">ROUND(SUM(IF($E$4:$BG$4=BR$4,ALL!$E111:$BG111)),1)/BR$3</f>
        <v>0</v>
      </c>
      <c r="BS114" s="208">
        <f t="array" ref="BS114">ROUND(MIN(IF($E$4:$BG$4=BS$4,$E114:$BG114)),1)</f>
        <v>0</v>
      </c>
      <c r="BT114" s="208">
        <f t="array" ref="BT114">ROUND(MAX(IF($E$4:$BG$4=BT$4,$E114:$BG114)),1)</f>
        <v>0</v>
      </c>
      <c r="BU114" s="276">
        <f t="array" ref="BU114">ROUND(SUM(IF($E$4:$BG$4=BU$4,ALL!$E111:$BG111)),1)/BU$3</f>
        <v>0</v>
      </c>
      <c r="BV114" s="208">
        <f t="array" ref="BV114">ROUND(MIN(IF($E$4:$BG$4=BV$4,$E114:$BG114)),1)</f>
        <v>0</v>
      </c>
      <c r="BW114" s="208">
        <f t="array" ref="BW114">ROUND(MAX(IF($E$4:$BG$4=BW$4,$E114:$BG114)),1)</f>
        <v>0</v>
      </c>
      <c r="BX114" s="276">
        <f t="array" ref="BX114">ROUND(SUM(IF($E$4:$BG$4=BX$4,ALL!$E111:$BG111)),1)/BX$3</f>
        <v>0</v>
      </c>
      <c r="BY114" s="208">
        <f t="array" ref="BY114">ROUND(MIN(IF($E$4:$BG$4=BY$4,$E114:$BG114)),1)</f>
        <v>0</v>
      </c>
      <c r="BZ114" s="208">
        <f t="array" ref="BZ114">ROUND(MAX(IF($E$4:$BG$4=BZ$4,$E114:$BG114)),1)</f>
        <v>0</v>
      </c>
      <c r="CA114" s="276">
        <f t="array" ref="CA114">ROUND(SUM(IF($E$4:$BG$4=CA$4,ALL!$E111:$BG111)),1)/CA$3</f>
        <v>0</v>
      </c>
      <c r="CB114" s="233">
        <f t="shared" si="132"/>
        <v>0</v>
      </c>
      <c r="CC114" s="233">
        <f t="shared" si="133"/>
        <v>0</v>
      </c>
      <c r="CD114" s="274">
        <f>ALL!BH111/$BH$47</f>
        <v>0</v>
      </c>
    </row>
    <row r="115" spans="1:82">
      <c r="A115" s="18">
        <f t="shared" si="126"/>
        <v>421</v>
      </c>
      <c r="B115" s="248" t="s">
        <v>113</v>
      </c>
      <c r="E115" s="19">
        <f>ALL!E112/E$88</f>
        <v>0</v>
      </c>
      <c r="F115" s="19">
        <f>ALL!F112/F$88</f>
        <v>0</v>
      </c>
      <c r="G115" s="19">
        <f>ALL!G112/G$88</f>
        <v>0</v>
      </c>
      <c r="H115" s="19">
        <f>ALL!H112/H$88</f>
        <v>0</v>
      </c>
      <c r="I115" s="19">
        <f>ALL!I112/I$88</f>
        <v>0</v>
      </c>
      <c r="J115" s="19">
        <f>ALL!J112/J$88</f>
        <v>0</v>
      </c>
      <c r="K115" s="19">
        <f>ALL!K112/K$88</f>
        <v>0</v>
      </c>
      <c r="L115" s="19">
        <f>ALL!L112/L$88</f>
        <v>0</v>
      </c>
      <c r="M115" s="19">
        <f>ALL!M112/M$88</f>
        <v>0</v>
      </c>
      <c r="N115" s="19">
        <f>ALL!N112/N$88</f>
        <v>0</v>
      </c>
      <c r="O115" s="19">
        <f>ALL!O112/O$88</f>
        <v>0</v>
      </c>
      <c r="P115" s="19">
        <f>ALL!P112/P$88</f>
        <v>0</v>
      </c>
      <c r="Q115" s="19">
        <f>ALL!Q112/Q$88</f>
        <v>0</v>
      </c>
      <c r="R115" s="19">
        <f>ALL!R112/R$88</f>
        <v>0</v>
      </c>
      <c r="S115" s="19">
        <f>ALL!S112/S$88</f>
        <v>0</v>
      </c>
      <c r="T115" s="19">
        <f>ALL!T112/T$88</f>
        <v>0</v>
      </c>
      <c r="U115" s="19">
        <f>ALL!U112/U$88</f>
        <v>0</v>
      </c>
      <c r="V115" s="19">
        <f>ALL!V112/V$88</f>
        <v>0</v>
      </c>
      <c r="W115" s="19">
        <f>ALL!W112/W$88</f>
        <v>0</v>
      </c>
      <c r="X115" s="19">
        <f>ALL!X112/X$88</f>
        <v>0</v>
      </c>
      <c r="Y115" s="19">
        <f>ALL!Y112/Y$88</f>
        <v>0</v>
      </c>
      <c r="Z115" s="19">
        <f>ALL!Z112/Z$88</f>
        <v>0</v>
      </c>
      <c r="AA115" s="19">
        <f>ALL!AA112/AA$88</f>
        <v>0</v>
      </c>
      <c r="AB115" s="19">
        <f>ALL!AB112/AB$88</f>
        <v>0</v>
      </c>
      <c r="AC115" s="19">
        <f>ALL!AC112/AC$88</f>
        <v>0</v>
      </c>
      <c r="AD115" s="19">
        <f>ALL!AD112/AD$88</f>
        <v>0</v>
      </c>
      <c r="AE115" s="19">
        <f>ALL!AE112/AE$88</f>
        <v>0</v>
      </c>
      <c r="AF115" s="19">
        <f>ALL!AF112/AF$88</f>
        <v>0</v>
      </c>
      <c r="AG115" s="19">
        <f>ALL!AG112/AG$88</f>
        <v>0</v>
      </c>
      <c r="AH115" s="19">
        <f>ALL!AH112/AH$88</f>
        <v>0</v>
      </c>
      <c r="AI115" s="19">
        <f>ALL!AI112/AI$88</f>
        <v>0</v>
      </c>
      <c r="AJ115" s="19">
        <f>ALL!AJ112/AJ$88</f>
        <v>0</v>
      </c>
      <c r="AK115" s="19">
        <f>ALL!AK112/AK$88</f>
        <v>0</v>
      </c>
      <c r="AL115" s="19">
        <f>ALL!AL112/AL$88</f>
        <v>0</v>
      </c>
      <c r="AM115" s="19">
        <f>ALL!AM112/AM$88</f>
        <v>0</v>
      </c>
      <c r="AN115" s="19">
        <f>ALL!AN112/AN$88</f>
        <v>0</v>
      </c>
      <c r="AO115" s="19">
        <f>ALL!AO112/AO$88</f>
        <v>0</v>
      </c>
      <c r="AP115" s="19">
        <f>ALL!AP112/AP$88</f>
        <v>0</v>
      </c>
      <c r="AQ115" s="19">
        <f>ALL!AQ112/AQ$88</f>
        <v>0</v>
      </c>
      <c r="AR115" s="19">
        <f>ALL!AR112/AR$88</f>
        <v>0</v>
      </c>
      <c r="AS115" s="19">
        <f>ALL!AS112/AS$88</f>
        <v>0</v>
      </c>
      <c r="AT115" s="19">
        <f>ALL!AT112/AT$88</f>
        <v>0</v>
      </c>
      <c r="AU115" s="19">
        <f>ALL!AU112/AU$88</f>
        <v>0</v>
      </c>
      <c r="AV115" s="19">
        <f>ALL!AV112/AV$88</f>
        <v>0</v>
      </c>
      <c r="AW115" s="19">
        <f>ALL!AW112/AW$88</f>
        <v>0</v>
      </c>
      <c r="AX115" s="19">
        <f>ALL!AX112/AX$88</f>
        <v>0</v>
      </c>
      <c r="AY115" s="19">
        <f>ALL!AY112/AY$88</f>
        <v>0</v>
      </c>
      <c r="AZ115" s="19">
        <f>ALL!AZ112/AZ$88</f>
        <v>0</v>
      </c>
      <c r="BA115" s="91">
        <f>ALL!BA112/BA$88</f>
        <v>0</v>
      </c>
      <c r="BB115" s="91">
        <f>ALL!BB112/BB$88</f>
        <v>0</v>
      </c>
      <c r="BC115" s="91">
        <f>ALL!BC112/BC$88</f>
        <v>0</v>
      </c>
      <c r="BD115" s="19">
        <f>ALL!BD112/BD$88</f>
        <v>0</v>
      </c>
      <c r="BE115" s="19">
        <f>ALL!BE112/BE$88</f>
        <v>0</v>
      </c>
      <c r="BF115" s="19">
        <f>ALL!BF112/BF$88</f>
        <v>0</v>
      </c>
      <c r="BG115" s="19">
        <f>ALL!BG112/BG$88</f>
        <v>0</v>
      </c>
      <c r="BH115" s="19">
        <f t="shared" si="127"/>
        <v>0</v>
      </c>
      <c r="BJ115" s="208">
        <f t="array" ref="BJ115">ROUND(MIN(IF($E$4:$BG$4=BJ$4,$E115:$BG115)),1)</f>
        <v>0</v>
      </c>
      <c r="BK115" s="208">
        <f t="array" ref="BK115">ROUND(MAX(IF($E$4:$BG$4=BK$4,$E115:$BG115)),1)</f>
        <v>0</v>
      </c>
      <c r="BL115" s="276">
        <f t="array" ref="BL115">ROUND(SUM(IF($E$4:$BG$4=BL$4,ALL!$E112:$BG112)),1)/BL$3</f>
        <v>0</v>
      </c>
      <c r="BM115" s="208">
        <f t="array" ref="BM115">ROUND(MIN(IF($E$4:$BG$4=BM$4,$E115:$BG115)),1)</f>
        <v>0</v>
      </c>
      <c r="BN115" s="208">
        <f t="array" ref="BN115">ROUND(MAX(IF($E$4:$BG$4=BN$4,$E115:$BG115)),1)</f>
        <v>0</v>
      </c>
      <c r="BO115" s="276">
        <f t="array" ref="BO115">ROUND(SUM(IF($E$4:$BG$4=BO$4,ALL!$E112:$BG112)),1)/BO$3</f>
        <v>0</v>
      </c>
      <c r="BP115" s="208">
        <f t="array" ref="BP115">ROUND(MIN(IF($E$4:$BG$4=BP$4,$E115:$BG115)),1)</f>
        <v>0</v>
      </c>
      <c r="BQ115" s="208">
        <f t="array" ref="BQ115">ROUND(MAX(IF($E$4:$BG$4=BQ$4,$E115:$BG115)),1)</f>
        <v>0</v>
      </c>
      <c r="BR115" s="276">
        <f t="array" ref="BR115">ROUND(SUM(IF($E$4:$BG$4=BR$4,ALL!$E112:$BG112)),1)/BR$3</f>
        <v>0</v>
      </c>
      <c r="BS115" s="208">
        <f t="array" ref="BS115">ROUND(MIN(IF($E$4:$BG$4=BS$4,$E115:$BG115)),1)</f>
        <v>0</v>
      </c>
      <c r="BT115" s="208">
        <f t="array" ref="BT115">ROUND(MAX(IF($E$4:$BG$4=BT$4,$E115:$BG115)),1)</f>
        <v>0</v>
      </c>
      <c r="BU115" s="276">
        <f t="array" ref="BU115">ROUND(SUM(IF($E$4:$BG$4=BU$4,ALL!$E112:$BG112)),1)/BU$3</f>
        <v>0</v>
      </c>
      <c r="BV115" s="208">
        <f t="array" ref="BV115">ROUND(MIN(IF($E$4:$BG$4=BV$4,$E115:$BG115)),1)</f>
        <v>0</v>
      </c>
      <c r="BW115" s="208">
        <f t="array" ref="BW115">ROUND(MAX(IF($E$4:$BG$4=BW$4,$E115:$BG115)),1)</f>
        <v>0</v>
      </c>
      <c r="BX115" s="276">
        <f t="array" ref="BX115">ROUND(SUM(IF($E$4:$BG$4=BX$4,ALL!$E112:$BG112)),1)/BX$3</f>
        <v>0</v>
      </c>
      <c r="BY115" s="208">
        <f t="array" ref="BY115">ROUND(MIN(IF($E$4:$BG$4=BY$4,$E115:$BG115)),1)</f>
        <v>0</v>
      </c>
      <c r="BZ115" s="208">
        <f t="array" ref="BZ115">ROUND(MAX(IF($E$4:$BG$4=BZ$4,$E115:$BG115)),1)</f>
        <v>0</v>
      </c>
      <c r="CA115" s="276">
        <f t="array" ref="CA115">ROUND(SUM(IF($E$4:$BG$4=CA$4,ALL!$E112:$BG112)),1)/CA$3</f>
        <v>0</v>
      </c>
      <c r="CB115" s="233">
        <f t="shared" si="132"/>
        <v>0</v>
      </c>
      <c r="CC115" s="233">
        <f t="shared" si="133"/>
        <v>0</v>
      </c>
      <c r="CD115" s="274">
        <f>ALL!BH112/$BH$47</f>
        <v>0</v>
      </c>
    </row>
    <row r="116" spans="1:82">
      <c r="A116" s="18">
        <f t="shared" si="126"/>
        <v>422</v>
      </c>
      <c r="B116" s="248" t="s">
        <v>114</v>
      </c>
      <c r="E116" s="19">
        <f>ALL!E113/E$88</f>
        <v>0</v>
      </c>
      <c r="F116" s="19">
        <f>ALL!F113/F$88</f>
        <v>0</v>
      </c>
      <c r="G116" s="19">
        <f>ALL!G113/G$88</f>
        <v>0</v>
      </c>
      <c r="H116" s="19">
        <f>ALL!H113/H$88</f>
        <v>0</v>
      </c>
      <c r="I116" s="19">
        <f>ALL!I113/I$88</f>
        <v>0</v>
      </c>
      <c r="J116" s="19">
        <f>ALL!J113/J$88</f>
        <v>0</v>
      </c>
      <c r="K116" s="19">
        <f>ALL!K113/K$88</f>
        <v>0</v>
      </c>
      <c r="L116" s="19">
        <f>ALL!L113/L$88</f>
        <v>0</v>
      </c>
      <c r="M116" s="19">
        <f>ALL!M113/M$88</f>
        <v>0</v>
      </c>
      <c r="N116" s="19">
        <f>ALL!N113/N$88</f>
        <v>0</v>
      </c>
      <c r="O116" s="19">
        <f>ALL!O113/O$88</f>
        <v>0</v>
      </c>
      <c r="P116" s="19">
        <f>ALL!P113/P$88</f>
        <v>0</v>
      </c>
      <c r="Q116" s="19">
        <f>ALL!Q113/Q$88</f>
        <v>0</v>
      </c>
      <c r="R116" s="19">
        <f>ALL!R113/R$88</f>
        <v>0</v>
      </c>
      <c r="S116" s="19">
        <f>ALL!S113/S$88</f>
        <v>0</v>
      </c>
      <c r="T116" s="19">
        <f>ALL!T113/T$88</f>
        <v>0</v>
      </c>
      <c r="U116" s="19">
        <f>ALL!U113/U$88</f>
        <v>0</v>
      </c>
      <c r="V116" s="19">
        <f>ALL!V113/V$88</f>
        <v>0</v>
      </c>
      <c r="W116" s="19">
        <f>ALL!W113/W$88</f>
        <v>0</v>
      </c>
      <c r="X116" s="19">
        <f>ALL!X113/X$88</f>
        <v>0</v>
      </c>
      <c r="Y116" s="19">
        <f>ALL!Y113/Y$88</f>
        <v>0</v>
      </c>
      <c r="Z116" s="19">
        <f>ALL!Z113/Z$88</f>
        <v>0</v>
      </c>
      <c r="AA116" s="19">
        <f>ALL!AA113/AA$88</f>
        <v>0</v>
      </c>
      <c r="AB116" s="19">
        <f>ALL!AB113/AB$88</f>
        <v>0</v>
      </c>
      <c r="AC116" s="19">
        <f>ALL!AC113/AC$88</f>
        <v>0</v>
      </c>
      <c r="AD116" s="19">
        <f>ALL!AD113/AD$88</f>
        <v>0</v>
      </c>
      <c r="AE116" s="19">
        <f>ALL!AE113/AE$88</f>
        <v>0</v>
      </c>
      <c r="AF116" s="19">
        <f>ALL!AF113/AF$88</f>
        <v>0</v>
      </c>
      <c r="AG116" s="19">
        <f>ALL!AG113/AG$88</f>
        <v>0</v>
      </c>
      <c r="AH116" s="19">
        <f>ALL!AH113/AH$88</f>
        <v>0</v>
      </c>
      <c r="AI116" s="19">
        <f>ALL!AI113/AI$88</f>
        <v>0</v>
      </c>
      <c r="AJ116" s="19">
        <f>ALL!AJ113/AJ$88</f>
        <v>0</v>
      </c>
      <c r="AK116" s="19">
        <f>ALL!AK113/AK$88</f>
        <v>0</v>
      </c>
      <c r="AL116" s="19">
        <f>ALL!AL113/AL$88</f>
        <v>0</v>
      </c>
      <c r="AM116" s="19">
        <f>ALL!AM113/AM$88</f>
        <v>0</v>
      </c>
      <c r="AN116" s="19">
        <f>ALL!AN113/AN$88</f>
        <v>0</v>
      </c>
      <c r="AO116" s="19">
        <f>ALL!AO113/AO$88</f>
        <v>0</v>
      </c>
      <c r="AP116" s="19">
        <f>ALL!AP113/AP$88</f>
        <v>0</v>
      </c>
      <c r="AQ116" s="19">
        <f>ALL!AQ113/AQ$88</f>
        <v>0</v>
      </c>
      <c r="AR116" s="19">
        <f>ALL!AR113/AR$88</f>
        <v>0</v>
      </c>
      <c r="AS116" s="19">
        <f>ALL!AS113/AS$88</f>
        <v>0</v>
      </c>
      <c r="AT116" s="19">
        <f>ALL!AT113/AT$88</f>
        <v>0</v>
      </c>
      <c r="AU116" s="19">
        <f>ALL!AU113/AU$88</f>
        <v>0</v>
      </c>
      <c r="AV116" s="19">
        <f>ALL!AV113/AV$88</f>
        <v>0</v>
      </c>
      <c r="AW116" s="19">
        <f>ALL!AW113/AW$88</f>
        <v>0</v>
      </c>
      <c r="AX116" s="19">
        <f>ALL!AX113/AX$88</f>
        <v>0</v>
      </c>
      <c r="AY116" s="19">
        <f>ALL!AY113/AY$88</f>
        <v>0</v>
      </c>
      <c r="AZ116" s="19">
        <f>ALL!AZ113/AZ$88</f>
        <v>0</v>
      </c>
      <c r="BA116" s="91">
        <f>ALL!BA113/BA$88</f>
        <v>0</v>
      </c>
      <c r="BB116" s="91">
        <f>ALL!BB113/BB$88</f>
        <v>0</v>
      </c>
      <c r="BC116" s="91">
        <f>ALL!BC113/BC$88</f>
        <v>0</v>
      </c>
      <c r="BD116" s="19">
        <f>ALL!BD113/BD$88</f>
        <v>0</v>
      </c>
      <c r="BE116" s="19">
        <f>ALL!BE113/BE$88</f>
        <v>0</v>
      </c>
      <c r="BF116" s="19">
        <f>ALL!BF113/BF$88</f>
        <v>0</v>
      </c>
      <c r="BG116" s="19">
        <f>ALL!BG113/BG$88</f>
        <v>0</v>
      </c>
      <c r="BH116" s="19">
        <f t="shared" si="127"/>
        <v>0</v>
      </c>
      <c r="BJ116" s="208">
        <f t="array" ref="BJ116">ROUND(MIN(IF($E$4:$BG$4=BJ$4,$E116:$BG116)),1)</f>
        <v>0</v>
      </c>
      <c r="BK116" s="208">
        <f t="array" ref="BK116">ROUND(MAX(IF($E$4:$BG$4=BK$4,$E116:$BG116)),1)</f>
        <v>0</v>
      </c>
      <c r="BL116" s="276">
        <f t="array" ref="BL116">ROUND(SUM(IF($E$4:$BG$4=BL$4,ALL!$E113:$BG113)),1)/BL$3</f>
        <v>0</v>
      </c>
      <c r="BM116" s="208">
        <f t="array" ref="BM116">ROUND(MIN(IF($E$4:$BG$4=BM$4,$E116:$BG116)),1)</f>
        <v>0</v>
      </c>
      <c r="BN116" s="208">
        <f t="array" ref="BN116">ROUND(MAX(IF($E$4:$BG$4=BN$4,$E116:$BG116)),1)</f>
        <v>0</v>
      </c>
      <c r="BO116" s="276">
        <f t="array" ref="BO116">ROUND(SUM(IF($E$4:$BG$4=BO$4,ALL!$E113:$BG113)),1)/BO$3</f>
        <v>0</v>
      </c>
      <c r="BP116" s="208">
        <f t="array" ref="BP116">ROUND(MIN(IF($E$4:$BG$4=BP$4,$E116:$BG116)),1)</f>
        <v>0</v>
      </c>
      <c r="BQ116" s="208">
        <f t="array" ref="BQ116">ROUND(MAX(IF($E$4:$BG$4=BQ$4,$E116:$BG116)),1)</f>
        <v>0</v>
      </c>
      <c r="BR116" s="276">
        <f t="array" ref="BR116">ROUND(SUM(IF($E$4:$BG$4=BR$4,ALL!$E113:$BG113)),1)/BR$3</f>
        <v>0</v>
      </c>
      <c r="BS116" s="208">
        <f t="array" ref="BS116">ROUND(MIN(IF($E$4:$BG$4=BS$4,$E116:$BG116)),1)</f>
        <v>0</v>
      </c>
      <c r="BT116" s="208">
        <f t="array" ref="BT116">ROUND(MAX(IF($E$4:$BG$4=BT$4,$E116:$BG116)),1)</f>
        <v>0</v>
      </c>
      <c r="BU116" s="276">
        <f t="array" ref="BU116">ROUND(SUM(IF($E$4:$BG$4=BU$4,ALL!$E113:$BG113)),1)/BU$3</f>
        <v>0</v>
      </c>
      <c r="BV116" s="208">
        <f t="array" ref="BV116">ROUND(MIN(IF($E$4:$BG$4=BV$4,$E116:$BG116)),1)</f>
        <v>0</v>
      </c>
      <c r="BW116" s="208">
        <f t="array" ref="BW116">ROUND(MAX(IF($E$4:$BG$4=BW$4,$E116:$BG116)),1)</f>
        <v>0</v>
      </c>
      <c r="BX116" s="276">
        <f t="array" ref="BX116">ROUND(SUM(IF($E$4:$BG$4=BX$4,ALL!$E113:$BG113)),1)/BX$3</f>
        <v>0</v>
      </c>
      <c r="BY116" s="208">
        <f t="array" ref="BY116">ROUND(MIN(IF($E$4:$BG$4=BY$4,$E116:$BG116)),1)</f>
        <v>0</v>
      </c>
      <c r="BZ116" s="208">
        <f t="array" ref="BZ116">ROUND(MAX(IF($E$4:$BG$4=BZ$4,$E116:$BG116)),1)</f>
        <v>0</v>
      </c>
      <c r="CA116" s="276">
        <f t="array" ref="CA116">ROUND(SUM(IF($E$4:$BG$4=CA$4,ALL!$E113:$BG113)),1)/CA$3</f>
        <v>0</v>
      </c>
      <c r="CB116" s="233">
        <f t="shared" si="132"/>
        <v>0</v>
      </c>
      <c r="CC116" s="233">
        <f t="shared" si="133"/>
        <v>0</v>
      </c>
      <c r="CD116" s="274">
        <f>ALL!BH113/$BH$47</f>
        <v>0</v>
      </c>
    </row>
    <row r="117" spans="1:82" ht="36">
      <c r="A117" s="18">
        <f t="shared" si="126"/>
        <v>431</v>
      </c>
      <c r="B117" s="248" t="s">
        <v>115</v>
      </c>
      <c r="E117" s="19">
        <f>ALL!E114/E$88</f>
        <v>680.27492963719294</v>
      </c>
      <c r="F117" s="19">
        <f>ALL!F114/F$88</f>
        <v>789.48825005169203</v>
      </c>
      <c r="G117" s="19">
        <f>ALL!G114/G$88</f>
        <v>1246.3560702904231</v>
      </c>
      <c r="H117" s="19">
        <f>ALL!H114/H$88</f>
        <v>279.95522206408191</v>
      </c>
      <c r="I117" s="19">
        <f>ALL!I114/I$88</f>
        <v>885.08468275370478</v>
      </c>
      <c r="J117" s="19">
        <f>ALL!J114/J$88</f>
        <v>883.34720326268632</v>
      </c>
      <c r="K117" s="19">
        <f>ALL!K114/K$88</f>
        <v>589.69745633453977</v>
      </c>
      <c r="L117" s="19">
        <f>ALL!L114/L$88</f>
        <v>2128.9667383538658</v>
      </c>
      <c r="M117" s="19">
        <f>ALL!M114/M$88</f>
        <v>822.87607570263879</v>
      </c>
      <c r="N117" s="19">
        <f>ALL!N114/N$88</f>
        <v>120.89636454682024</v>
      </c>
      <c r="O117" s="19">
        <f>ALL!O114/O$88</f>
        <v>6084.0875612050568</v>
      </c>
      <c r="P117" s="19">
        <f>ALL!P114/P$88</f>
        <v>1997.07821949032</v>
      </c>
      <c r="Q117" s="19">
        <f>ALL!Q114/Q$88</f>
        <v>1145.2347462706837</v>
      </c>
      <c r="R117" s="19">
        <f>ALL!R114/R$88</f>
        <v>4424.9251253557395</v>
      </c>
      <c r="S117" s="19">
        <f>ALL!S114/S$88</f>
        <v>1117.6537885144751</v>
      </c>
      <c r="T117" s="19">
        <f>ALL!T114/T$88</f>
        <v>1390.3221583474929</v>
      </c>
      <c r="U117" s="19">
        <f>ALL!U114/U$88</f>
        <v>1081.2999561633023</v>
      </c>
      <c r="V117" s="19">
        <f>ALL!V114/V$88</f>
        <v>1264.2981643200856</v>
      </c>
      <c r="W117" s="19">
        <f>ALL!W114/W$88</f>
        <v>800.19652944664995</v>
      </c>
      <c r="X117" s="19">
        <f>ALL!X114/X$88</f>
        <v>1314.3403576929445</v>
      </c>
      <c r="Y117" s="19">
        <f>ALL!Y114/Y$88</f>
        <v>1150.1634277069938</v>
      </c>
      <c r="Z117" s="19">
        <f>ALL!Z114/Z$88</f>
        <v>961.12097096706373</v>
      </c>
      <c r="AA117" s="19">
        <f>ALL!AA114/AA$88</f>
        <v>1354.4446927589975</v>
      </c>
      <c r="AB117" s="19">
        <f>ALL!AB114/AB$88</f>
        <v>1133.8174601336802</v>
      </c>
      <c r="AC117" s="19">
        <f>ALL!AC114/AC$88</f>
        <v>568.99501211970016</v>
      </c>
      <c r="AD117" s="19">
        <f>ALL!AD114/AD$88</f>
        <v>489.11950221305648</v>
      </c>
      <c r="AE117" s="19">
        <f>ALL!AE114/AE$88</f>
        <v>1048.3608120427214</v>
      </c>
      <c r="AF117" s="19">
        <f>ALL!AF114/AF$88</f>
        <v>1426.4077730894403</v>
      </c>
      <c r="AG117" s="19">
        <f>ALL!AG114/AG$88</f>
        <v>767.936274623759</v>
      </c>
      <c r="AH117" s="19">
        <f>ALL!AH114/AH$88</f>
        <v>1002.403331786055</v>
      </c>
      <c r="AI117" s="19">
        <f>ALL!AI114/AI$88</f>
        <v>886.31766855652779</v>
      </c>
      <c r="AJ117" s="19">
        <f>ALL!AJ114/AJ$88</f>
        <v>888.40884644348318</v>
      </c>
      <c r="AK117" s="19">
        <f>ALL!AK114/AK$88</f>
        <v>0</v>
      </c>
      <c r="AL117" s="19">
        <f>ALL!AL114/AL$88</f>
        <v>3.3150368337425977</v>
      </c>
      <c r="AM117" s="19">
        <f>ALL!AM114/AM$88</f>
        <v>0</v>
      </c>
      <c r="AN117" s="19">
        <f>ALL!AN114/AN$88</f>
        <v>12.879173021521776</v>
      </c>
      <c r="AO117" s="19">
        <f>ALL!AO114/AO$88</f>
        <v>18.47236453783497</v>
      </c>
      <c r="AP117" s="19">
        <f>ALL!AP114/AP$88</f>
        <v>0</v>
      </c>
      <c r="AQ117" s="19">
        <f>ALL!AQ114/AQ$88</f>
        <v>0</v>
      </c>
      <c r="AR117" s="19">
        <f>ALL!AR114/AR$88</f>
        <v>528.75748324265328</v>
      </c>
      <c r="AS117" s="19">
        <f>ALL!AS114/AS$88</f>
        <v>0</v>
      </c>
      <c r="AT117" s="19">
        <f>ALL!AT114/AT$88</f>
        <v>0</v>
      </c>
      <c r="AU117" s="19">
        <f>ALL!AU114/AU$88</f>
        <v>0</v>
      </c>
      <c r="AV117" s="19">
        <f>ALL!AV114/AV$88</f>
        <v>0</v>
      </c>
      <c r="AW117" s="19">
        <f>ALL!AW114/AW$88</f>
        <v>0</v>
      </c>
      <c r="AX117" s="19">
        <f>ALL!AX114/AX$88</f>
        <v>0</v>
      </c>
      <c r="AY117" s="19">
        <f>ALL!AY114/AY$88</f>
        <v>0</v>
      </c>
      <c r="AZ117" s="19">
        <f>ALL!AZ114/AZ$88</f>
        <v>0</v>
      </c>
      <c r="BA117" s="91">
        <f>ALL!BA114/BA$88</f>
        <v>0</v>
      </c>
      <c r="BB117" s="91">
        <f>ALL!BB114/BB$88</f>
        <v>0</v>
      </c>
      <c r="BC117" s="91">
        <f>ALL!BC114/BC$88</f>
        <v>0</v>
      </c>
      <c r="BD117" s="19">
        <f>ALL!BD114/BD$88</f>
        <v>995.74950617081606</v>
      </c>
      <c r="BE117" s="19">
        <f>ALL!BE114/BE$88</f>
        <v>1955.8773226561659</v>
      </c>
      <c r="BF117" s="19">
        <f>ALL!BF114/BF$88</f>
        <v>766.95395541527</v>
      </c>
      <c r="BG117" s="19">
        <f>ALL!BG114/BG$88</f>
        <v>450.56006666425128</v>
      </c>
      <c r="BH117" s="19">
        <f t="shared" si="127"/>
        <v>45456.440280788142</v>
      </c>
      <c r="BJ117" s="208">
        <f t="array" ref="BJ117">ROUND(MIN(IF($E$4:$BG$4=BJ$4,$E117:$BG117)),1)</f>
        <v>0</v>
      </c>
      <c r="BK117" s="208">
        <f t="array" ref="BK117">ROUND(MAX(IF($E$4:$BG$4=BK$4,$E117:$BG117)),1)</f>
        <v>528.79999999999995</v>
      </c>
      <c r="BL117" s="276">
        <f t="array" ref="BL117">ROUND(SUM(IF($E$4:$BG$4=BL$4,ALL!$E114:$BG114)),1)/BL$3</f>
        <v>38.533221051004347</v>
      </c>
      <c r="BM117" s="208">
        <f t="array" ref="BM117">ROUND(MIN(IF($E$4:$BG$4=BM$4,$E117:$BG117)),1)</f>
        <v>450.6</v>
      </c>
      <c r="BN117" s="208">
        <f t="array" ref="BN117">ROUND(MAX(IF($E$4:$BG$4=BN$4,$E117:$BG117)),1)</f>
        <v>1955.9</v>
      </c>
      <c r="BO117" s="276">
        <f t="array" ref="BO117">ROUND(SUM(IF($E$4:$BG$4=BO$4,ALL!$E114:$BG114)),1)/BO$3</f>
        <v>1012.2498147538287</v>
      </c>
      <c r="BP117" s="208">
        <f t="array" ref="BP117">ROUND(MIN(IF($E$4:$BG$4=BP$4,$E117:$BG117)),1)</f>
        <v>0</v>
      </c>
      <c r="BQ117" s="208">
        <f t="array" ref="BQ117">ROUND(MAX(IF($E$4:$BG$4=BQ$4,$E117:$BG117)),1)</f>
        <v>3.3</v>
      </c>
      <c r="BR117" s="276">
        <f t="array" ref="BR117">ROUND(SUM(IF($E$4:$BG$4=BR$4,ALL!$E114:$BG114)),1)/BR$3</f>
        <v>0.13969507471653406</v>
      </c>
      <c r="BS117" s="208">
        <f t="array" ref="BS117">ROUND(MIN(IF($E$4:$BG$4=BS$4,$E117:$BG117)),1)</f>
        <v>120.9</v>
      </c>
      <c r="BT117" s="208">
        <f t="array" ref="BT117">ROUND(MAX(IF($E$4:$BG$4=BT$4,$E117:$BG117)),1)</f>
        <v>6084.1</v>
      </c>
      <c r="BU117" s="276">
        <f t="array" ref="BU117">ROUND(SUM(IF($E$4:$BG$4=BU$4,ALL!$E114:$BG114)),1)/BU$3</f>
        <v>935.97197446466998</v>
      </c>
      <c r="BV117" s="208">
        <f t="array" ref="BV117">ROUND(MIN(IF($E$4:$BG$4=BV$4,$E117:$BG117)),1)</f>
        <v>888.4</v>
      </c>
      <c r="BW117" s="208">
        <f t="array" ref="BW117">ROUND(MAX(IF($E$4:$BG$4=BW$4,$E117:$BG117)),1)</f>
        <v>1246.4000000000001</v>
      </c>
      <c r="BX117" s="276">
        <f t="array" ref="BX117">ROUND(SUM(IF($E$4:$BG$4=BX$4,ALL!$E114:$BG114)),1)/BX$3</f>
        <v>1067.5091429389267</v>
      </c>
      <c r="BY117" s="208">
        <f t="array" ref="BY117">ROUND(MIN(IF($E$4:$BG$4=BY$4,$E117:$BG117)),1)</f>
        <v>767.9</v>
      </c>
      <c r="BZ117" s="208">
        <f t="array" ref="BZ117">ROUND(MAX(IF($E$4:$BG$4=BZ$4,$E117:$BG117)),1)</f>
        <v>2129</v>
      </c>
      <c r="CA117" s="276">
        <f t="array" ref="CA117">ROUND(SUM(IF($E$4:$BG$4=CA$4,ALL!$E114:$BG114)),1)/CA$3</f>
        <v>1175.5136446268052</v>
      </c>
      <c r="CB117" s="233">
        <f t="shared" si="132"/>
        <v>0</v>
      </c>
      <c r="CC117" s="233">
        <f t="shared" si="133"/>
        <v>6084.1</v>
      </c>
      <c r="CD117" s="274">
        <f>ALL!BH114/$BH$47</f>
        <v>1000.1405989478195</v>
      </c>
    </row>
    <row r="118" spans="1:82" ht="24">
      <c r="A118" s="18">
        <f t="shared" si="126"/>
        <v>432</v>
      </c>
      <c r="B118" s="248" t="s">
        <v>116</v>
      </c>
      <c r="E118" s="19">
        <f>ALL!E115/E$88</f>
        <v>210.13346391997189</v>
      </c>
      <c r="F118" s="19">
        <f>ALL!F115/F$88</f>
        <v>54.645778482321326</v>
      </c>
      <c r="G118" s="19">
        <f>ALL!G115/G$88</f>
        <v>233.44155903517463</v>
      </c>
      <c r="H118" s="19">
        <f>ALL!H115/H$88</f>
        <v>108.45008273024908</v>
      </c>
      <c r="I118" s="19">
        <f>ALL!I115/I$88</f>
        <v>149.30839061495288</v>
      </c>
      <c r="J118" s="19">
        <f>ALL!J115/J$88</f>
        <v>232.43409331107571</v>
      </c>
      <c r="K118" s="19">
        <f>ALL!K115/K$88</f>
        <v>55.565411409200223</v>
      </c>
      <c r="L118" s="19">
        <f>ALL!L115/L$88</f>
        <v>357.60661888098247</v>
      </c>
      <c r="M118" s="19">
        <f>ALL!M115/M$88</f>
        <v>124.908599333515</v>
      </c>
      <c r="N118" s="19">
        <f>ALL!N115/N$88</f>
        <v>204.04383575363045</v>
      </c>
      <c r="O118" s="19">
        <f>ALL!O115/O$88</f>
        <v>729.25536654200027</v>
      </c>
      <c r="P118" s="19">
        <f>ALL!P115/P$88</f>
        <v>671.29770409766286</v>
      </c>
      <c r="Q118" s="19">
        <f>ALL!Q115/Q$88</f>
        <v>128.23863988490575</v>
      </c>
      <c r="R118" s="19">
        <f>ALL!R115/R$88</f>
        <v>74.46500203279578</v>
      </c>
      <c r="S118" s="19">
        <f>ALL!S115/S$88</f>
        <v>306.46727683347206</v>
      </c>
      <c r="T118" s="19">
        <f>ALL!T115/T$88</f>
        <v>149.16721746286416</v>
      </c>
      <c r="U118" s="19">
        <f>ALL!U115/U$88</f>
        <v>2029.8689410423813</v>
      </c>
      <c r="V118" s="19">
        <f>ALL!V115/V$88</f>
        <v>298.4052753519872</v>
      </c>
      <c r="W118" s="19">
        <f>ALL!W115/W$88</f>
        <v>51.52866563381648</v>
      </c>
      <c r="X118" s="19">
        <f>ALL!X115/X$88</f>
        <v>194.62931041799632</v>
      </c>
      <c r="Y118" s="19">
        <f>ALL!Y115/Y$88</f>
        <v>83.33283342679411</v>
      </c>
      <c r="Z118" s="19">
        <f>ALL!Z115/Z$88</f>
        <v>415.92417800940382</v>
      </c>
      <c r="AA118" s="19">
        <f>ALL!AA115/AA$88</f>
        <v>195.25704266661231</v>
      </c>
      <c r="AB118" s="19">
        <f>ALL!AB115/AB$88</f>
        <v>282.43280489467531</v>
      </c>
      <c r="AC118" s="19">
        <f>ALL!AC115/AC$88</f>
        <v>-23.859243924325408</v>
      </c>
      <c r="AD118" s="19">
        <f>ALL!AD115/AD$88</f>
        <v>262.20741501047104</v>
      </c>
      <c r="AE118" s="19">
        <f>ALL!AE115/AE$88</f>
        <v>313.17863878912704</v>
      </c>
      <c r="AF118" s="19">
        <f>ALL!AF115/AF$88</f>
        <v>364.51968372095996</v>
      </c>
      <c r="AG118" s="19">
        <f>ALL!AG115/AG$88</f>
        <v>159.80218756062411</v>
      </c>
      <c r="AH118" s="19">
        <f>ALL!AH115/AH$88</f>
        <v>112.07814605824778</v>
      </c>
      <c r="AI118" s="19">
        <f>ALL!AI115/AI$88</f>
        <v>799.3494844037059</v>
      </c>
      <c r="AJ118" s="19">
        <f>ALL!AJ115/AJ$88</f>
        <v>251.89349374884176</v>
      </c>
      <c r="AK118" s="19">
        <f>ALL!AK115/AK$88</f>
        <v>673.53277155355647</v>
      </c>
      <c r="AL118" s="19">
        <f>ALL!AL115/AL$88</f>
        <v>3299.1866242958258</v>
      </c>
      <c r="AM118" s="19">
        <f>ALL!AM115/AM$88</f>
        <v>0</v>
      </c>
      <c r="AN118" s="19">
        <f>ALL!AN115/AN$88</f>
        <v>0</v>
      </c>
      <c r="AO118" s="19">
        <f>ALL!AO115/AO$88</f>
        <v>9.106700170329022</v>
      </c>
      <c r="AP118" s="19">
        <f>ALL!AP115/AP$88</f>
        <v>0</v>
      </c>
      <c r="AQ118" s="19">
        <f>ALL!AQ115/AQ$88</f>
        <v>0</v>
      </c>
      <c r="AR118" s="19">
        <f>ALL!AR115/AR$88</f>
        <v>0</v>
      </c>
      <c r="AS118" s="19">
        <f>ALL!AS115/AS$88</f>
        <v>0</v>
      </c>
      <c r="AT118" s="19">
        <f>ALL!AT115/AT$88</f>
        <v>0</v>
      </c>
      <c r="AU118" s="19">
        <f>ALL!AU115/AU$88</f>
        <v>0</v>
      </c>
      <c r="AV118" s="19">
        <f>ALL!AV115/AV$88</f>
        <v>0</v>
      </c>
      <c r="AW118" s="19">
        <f>ALL!AW115/AW$88</f>
        <v>0</v>
      </c>
      <c r="AX118" s="19">
        <f>ALL!AX115/AX$88</f>
        <v>0</v>
      </c>
      <c r="AY118" s="19">
        <f>ALL!AY115/AY$88</f>
        <v>0</v>
      </c>
      <c r="AZ118" s="19">
        <f>ALL!AZ115/AZ$88</f>
        <v>0</v>
      </c>
      <c r="BA118" s="91">
        <f>ALL!BA115/BA$88</f>
        <v>0</v>
      </c>
      <c r="BB118" s="91">
        <f>ALL!BB115/BB$88</f>
        <v>0</v>
      </c>
      <c r="BC118" s="91">
        <f>ALL!BC115/BC$88</f>
        <v>0</v>
      </c>
      <c r="BD118" s="19">
        <f>ALL!BD115/BD$88</f>
        <v>1044.4958090898663</v>
      </c>
      <c r="BE118" s="19">
        <f>ALL!BE115/BE$88</f>
        <v>81.825679138987923</v>
      </c>
      <c r="BF118" s="19">
        <f>ALL!BF115/BF$88</f>
        <v>93.19717966141333</v>
      </c>
      <c r="BG118" s="19">
        <f>ALL!BG115/BG$88</f>
        <v>222.11570232962572</v>
      </c>
      <c r="BH118" s="19">
        <f t="shared" si="127"/>
        <v>15003.438363375697</v>
      </c>
      <c r="BJ118" s="208">
        <f t="array" ref="BJ118">ROUND(MIN(IF($E$4:$BG$4=BJ$4,$E118:$BG118)),1)</f>
        <v>0</v>
      </c>
      <c r="BK118" s="208">
        <f t="array" ref="BK118">ROUND(MAX(IF($E$4:$BG$4=BK$4,$E118:$BG118)),1)</f>
        <v>9.1</v>
      </c>
      <c r="BL118" s="276">
        <f t="array" ref="BL118">ROUND(SUM(IF($E$4:$BG$4=BL$4,ALL!$E115:$BG115)),1)/BL$3</f>
        <v>0.63475736742407496</v>
      </c>
      <c r="BM118" s="208">
        <f t="array" ref="BM118">ROUND(MIN(IF($E$4:$BG$4=BM$4,$E118:$BG118)),1)</f>
        <v>81.8</v>
      </c>
      <c r="BN118" s="208">
        <f t="array" ref="BN118">ROUND(MAX(IF($E$4:$BG$4=BN$4,$E118:$BG118)),1)</f>
        <v>1044.5</v>
      </c>
      <c r="BO118" s="276">
        <f t="array" ref="BO118">ROUND(SUM(IF($E$4:$BG$4=BO$4,ALL!$E115:$BG115)),1)/BO$3</f>
        <v>439.35914086942216</v>
      </c>
      <c r="BP118" s="208">
        <f t="array" ref="BP118">ROUND(MIN(IF($E$4:$BG$4=BP$4,$E118:$BG118)),1)</f>
        <v>0</v>
      </c>
      <c r="BQ118" s="208">
        <f t="array" ref="BQ118">ROUND(MAX(IF($E$4:$BG$4=BQ$4,$E118:$BG118)),1)</f>
        <v>3299.2</v>
      </c>
      <c r="BR118" s="276">
        <f t="array" ref="BR118">ROUND(SUM(IF($E$4:$BG$4=BR$4,ALL!$E115:$BG115)),1)/BR$3</f>
        <v>471.21151302304446</v>
      </c>
      <c r="BS118" s="208">
        <f t="array" ref="BS118">ROUND(MIN(IF($E$4:$BG$4=BS$4,$E118:$BG118)),1)</f>
        <v>-23.9</v>
      </c>
      <c r="BT118" s="208">
        <f t="array" ref="BT118">ROUND(MAX(IF($E$4:$BG$4=BT$4,$E118:$BG118)),1)</f>
        <v>729.3</v>
      </c>
      <c r="BU118" s="276">
        <f t="array" ref="BU118">ROUND(SUM(IF($E$4:$BG$4=BU$4,ALL!$E115:$BG115)),1)/BU$3</f>
        <v>169.00610767369284</v>
      </c>
      <c r="BV118" s="208">
        <f t="array" ref="BV118">ROUND(MIN(IF($E$4:$BG$4=BV$4,$E118:$BG118)),1)</f>
        <v>233.4</v>
      </c>
      <c r="BW118" s="208">
        <f t="array" ref="BW118">ROUND(MAX(IF($E$4:$BG$4=BW$4,$E118:$BG118)),1)</f>
        <v>415.9</v>
      </c>
      <c r="BX118" s="276">
        <f t="array" ref="BX118">ROUND(SUM(IF($E$4:$BG$4=BX$4,ALL!$E115:$BG115)),1)/BX$3</f>
        <v>305.14739743751642</v>
      </c>
      <c r="BY118" s="208">
        <f t="array" ref="BY118">ROUND(MIN(IF($E$4:$BG$4=BY$4,$E118:$BG118)),1)</f>
        <v>149.30000000000001</v>
      </c>
      <c r="BZ118" s="208">
        <f t="array" ref="BZ118">ROUND(MAX(IF($E$4:$BG$4=BZ$4,$E118:$BG118)),1)</f>
        <v>2029.9</v>
      </c>
      <c r="CA118" s="276">
        <f t="array" ref="CA118">ROUND(SUM(IF($E$4:$BG$4=CA$4,ALL!$E115:$BG115)),1)/CA$3</f>
        <v>392.04371760392371</v>
      </c>
      <c r="CB118" s="233">
        <f t="shared" si="132"/>
        <v>-23.9</v>
      </c>
      <c r="CC118" s="233">
        <f t="shared" si="133"/>
        <v>3299.2</v>
      </c>
      <c r="CD118" s="274">
        <f>ALL!BH115/$BH$47</f>
        <v>283.04750986109633</v>
      </c>
    </row>
    <row r="119" spans="1:82" ht="36">
      <c r="A119" s="18">
        <f t="shared" si="126"/>
        <v>433</v>
      </c>
      <c r="B119" s="248" t="s">
        <v>117</v>
      </c>
      <c r="E119" s="19">
        <f>ALL!E116/E$88</f>
        <v>0</v>
      </c>
      <c r="F119" s="19">
        <f>ALL!F116/F$88</f>
        <v>162.69043628092911</v>
      </c>
      <c r="G119" s="19">
        <f>ALL!G116/G$88</f>
        <v>0</v>
      </c>
      <c r="H119" s="19">
        <f>ALL!H116/H$88</f>
        <v>10.626180980592336</v>
      </c>
      <c r="I119" s="19">
        <f>ALL!I116/I$88</f>
        <v>8.8852739299261785</v>
      </c>
      <c r="J119" s="19">
        <f>ALL!J116/J$88</f>
        <v>0</v>
      </c>
      <c r="K119" s="19">
        <f>ALL!K116/K$88</f>
        <v>0</v>
      </c>
      <c r="L119" s="19">
        <f>ALL!L116/L$88</f>
        <v>0</v>
      </c>
      <c r="M119" s="19">
        <f>ALL!M116/M$88</f>
        <v>0</v>
      </c>
      <c r="N119" s="19">
        <f>ALL!N116/N$88</f>
        <v>0</v>
      </c>
      <c r="O119" s="19">
        <f>ALL!O116/O$88</f>
        <v>0</v>
      </c>
      <c r="P119" s="19">
        <f>ALL!P116/P$88</f>
        <v>0</v>
      </c>
      <c r="Q119" s="19">
        <f>ALL!Q116/Q$88</f>
        <v>0</v>
      </c>
      <c r="R119" s="19">
        <f>ALL!R116/R$88</f>
        <v>-0.81118715273072239</v>
      </c>
      <c r="S119" s="19">
        <f>ALL!S116/S$88</f>
        <v>16.741464000197716</v>
      </c>
      <c r="T119" s="19">
        <f>ALL!T116/T$88</f>
        <v>0</v>
      </c>
      <c r="U119" s="19">
        <f>ALL!U116/U$88</f>
        <v>10.25179420862432</v>
      </c>
      <c r="V119" s="19">
        <f>ALL!V116/V$88</f>
        <v>0</v>
      </c>
      <c r="W119" s="19">
        <f>ALL!W116/W$88</f>
        <v>37.89269541678533</v>
      </c>
      <c r="X119" s="19">
        <f>ALL!X116/X$88</f>
        <v>0</v>
      </c>
      <c r="Y119" s="19">
        <f>ALL!Y116/Y$88</f>
        <v>0</v>
      </c>
      <c r="Z119" s="19">
        <f>ALL!Z116/Z$88</f>
        <v>1.1107447307824081</v>
      </c>
      <c r="AA119" s="19">
        <f>ALL!AA116/AA$88</f>
        <v>0</v>
      </c>
      <c r="AB119" s="19">
        <f>ALL!AB116/AB$88</f>
        <v>4.6892205869296104</v>
      </c>
      <c r="AC119" s="19">
        <f>ALL!AC116/AC$88</f>
        <v>0</v>
      </c>
      <c r="AD119" s="19">
        <f>ALL!AD116/AD$88</f>
        <v>0.93654328024283906</v>
      </c>
      <c r="AE119" s="19">
        <f>ALL!AE116/AE$88</f>
        <v>0</v>
      </c>
      <c r="AF119" s="19">
        <f>ALL!AF116/AF$88</f>
        <v>0</v>
      </c>
      <c r="AG119" s="19">
        <f>ALL!AG116/AG$88</f>
        <v>3.0227433531052821</v>
      </c>
      <c r="AH119" s="19">
        <f>ALL!AH116/AH$88</f>
        <v>150.76064213263319</v>
      </c>
      <c r="AI119" s="19">
        <f>ALL!AI116/AI$88</f>
        <v>19.970040101933979</v>
      </c>
      <c r="AJ119" s="19">
        <f>ALL!AJ116/AJ$88</f>
        <v>26.269907898420154</v>
      </c>
      <c r="AK119" s="19">
        <f>ALL!AK116/AK$88</f>
        <v>0</v>
      </c>
      <c r="AL119" s="19">
        <f>ALL!AL116/AL$88</f>
        <v>0</v>
      </c>
      <c r="AM119" s="19">
        <f>ALL!AM116/AM$88</f>
        <v>34.402755885997522</v>
      </c>
      <c r="AN119" s="19">
        <f>ALL!AN116/AN$88</f>
        <v>24.760650737163193</v>
      </c>
      <c r="AO119" s="19">
        <f>ALL!AO116/AO$88</f>
        <v>0</v>
      </c>
      <c r="AP119" s="19">
        <f>ALL!AP116/AP$88</f>
        <v>0</v>
      </c>
      <c r="AQ119" s="19">
        <f>ALL!AQ116/AQ$88</f>
        <v>0</v>
      </c>
      <c r="AR119" s="19">
        <f>ALL!AR116/AR$88</f>
        <v>0</v>
      </c>
      <c r="AS119" s="19">
        <f>ALL!AS116/AS$88</f>
        <v>0</v>
      </c>
      <c r="AT119" s="19">
        <f>ALL!AT116/AT$88</f>
        <v>73.085320417287633</v>
      </c>
      <c r="AU119" s="19">
        <f>ALL!AU116/AU$88</f>
        <v>0</v>
      </c>
      <c r="AV119" s="19">
        <f>ALL!AV116/AV$88</f>
        <v>0</v>
      </c>
      <c r="AW119" s="19">
        <f>ALL!AW116/AW$88</f>
        <v>0</v>
      </c>
      <c r="AX119" s="19">
        <f>ALL!AX116/AX$88</f>
        <v>0</v>
      </c>
      <c r="AY119" s="19">
        <f>ALL!AY116/AY$88</f>
        <v>0</v>
      </c>
      <c r="AZ119" s="19">
        <f>ALL!AZ116/AZ$88</f>
        <v>0</v>
      </c>
      <c r="BA119" s="91">
        <f>ALL!BA116/BA$88</f>
        <v>0</v>
      </c>
      <c r="BB119" s="91">
        <f>ALL!BB116/BB$88</f>
        <v>0</v>
      </c>
      <c r="BC119" s="91">
        <f>ALL!BC116/BC$88</f>
        <v>0</v>
      </c>
      <c r="BD119" s="19">
        <f>ALL!BD116/BD$88</f>
        <v>173.93761722911512</v>
      </c>
      <c r="BE119" s="19">
        <f>ALL!BE116/BE$88</f>
        <v>0</v>
      </c>
      <c r="BF119" s="19">
        <f>ALL!BF116/BF$88</f>
        <v>49.93819220680539</v>
      </c>
      <c r="BG119" s="19">
        <f>ALL!BG116/BG$88</f>
        <v>0</v>
      </c>
      <c r="BH119" s="19">
        <f t="shared" si="127"/>
        <v>809.16103622474077</v>
      </c>
      <c r="BJ119" s="208">
        <f t="array" ref="BJ119">ROUND(MIN(IF($E$4:$BG$4=BJ$4,$E119:$BG119)),1)</f>
        <v>0</v>
      </c>
      <c r="BK119" s="208">
        <f t="array" ref="BK119">ROUND(MAX(IF($E$4:$BG$4=BK$4,$E119:$BG119)),1)</f>
        <v>73.099999999999994</v>
      </c>
      <c r="BL119" s="276">
        <f t="array" ref="BL119">ROUND(SUM(IF($E$4:$BG$4=BL$4,ALL!$E116:$BG116)),1)/BL$3</f>
        <v>4.0360624036081516</v>
      </c>
      <c r="BM119" s="208">
        <f t="array" ref="BM119">ROUND(MIN(IF($E$4:$BG$4=BM$4,$E119:$BG119)),1)</f>
        <v>0</v>
      </c>
      <c r="BN119" s="208">
        <f t="array" ref="BN119">ROUND(MAX(IF($E$4:$BG$4=BN$4,$E119:$BG119)),1)</f>
        <v>173.9</v>
      </c>
      <c r="BO119" s="276">
        <f t="array" ref="BO119">ROUND(SUM(IF($E$4:$BG$4=BO$4,ALL!$E116:$BG116)),1)/BO$3</f>
        <v>78.261176519018619</v>
      </c>
      <c r="BP119" s="208">
        <f t="array" ref="BP119">ROUND(MIN(IF($E$4:$BG$4=BP$4,$E119:$BG119)),1)</f>
        <v>0</v>
      </c>
      <c r="BQ119" s="208">
        <f t="array" ref="BQ119">ROUND(MAX(IF($E$4:$BG$4=BQ$4,$E119:$BG119)),1)</f>
        <v>34.4</v>
      </c>
      <c r="BR119" s="276">
        <f t="array" ref="BR119">ROUND(SUM(IF($E$4:$BG$4=BR$4,ALL!$E116:$BG116)),1)/BR$3</f>
        <v>15.985681746091645</v>
      </c>
      <c r="BS119" s="208">
        <f t="array" ref="BS119">ROUND(MIN(IF($E$4:$BG$4=BS$4,$E119:$BG119)),1)</f>
        <v>-0.8</v>
      </c>
      <c r="BT119" s="208">
        <f t="array" ref="BT119">ROUND(MAX(IF($E$4:$BG$4=BT$4,$E119:$BG119)),1)</f>
        <v>162.69999999999999</v>
      </c>
      <c r="BU119" s="276">
        <f t="array" ref="BU119">ROUND(SUM(IF($E$4:$BG$4=BU$4,ALL!$E116:$BG116)),1)/BU$3</f>
        <v>23.696420197823667</v>
      </c>
      <c r="BV119" s="208">
        <f t="array" ref="BV119">ROUND(MIN(IF($E$4:$BG$4=BV$4,$E119:$BG119)),1)</f>
        <v>0</v>
      </c>
      <c r="BW119" s="208">
        <f t="array" ref="BW119">ROUND(MAX(IF($E$4:$BG$4=BW$4,$E119:$BG119)),1)</f>
        <v>26.3</v>
      </c>
      <c r="BX119" s="276">
        <f t="array" ref="BX119">ROUND(SUM(IF($E$4:$BG$4=BX$4,ALL!$E116:$BG116)),1)/BX$3</f>
        <v>6.6054823797466273</v>
      </c>
      <c r="BY119" s="208">
        <f t="array" ref="BY119">ROUND(MIN(IF($E$4:$BG$4=BY$4,$E119:$BG119)),1)</f>
        <v>0</v>
      </c>
      <c r="BZ119" s="208">
        <f t="array" ref="BZ119">ROUND(MAX(IF($E$4:$BG$4=BZ$4,$E119:$BG119)),1)</f>
        <v>20</v>
      </c>
      <c r="CA119" s="276">
        <f t="array" ref="CA119">ROUND(SUM(IF($E$4:$BG$4=CA$4,ALL!$E116:$BG116)),1)/CA$3</f>
        <v>5.6440343563757471</v>
      </c>
      <c r="CB119" s="233">
        <f t="shared" si="132"/>
        <v>-0.8</v>
      </c>
      <c r="CC119" s="233">
        <f t="shared" si="133"/>
        <v>173.9</v>
      </c>
      <c r="CD119" s="274">
        <f>ALL!BH116/$BH$47</f>
        <v>17.129000857471688</v>
      </c>
    </row>
    <row r="120" spans="1:82">
      <c r="A120" s="18">
        <f t="shared" si="126"/>
        <v>441</v>
      </c>
      <c r="B120" s="248" t="s">
        <v>118</v>
      </c>
      <c r="E120" s="19">
        <f>ALL!E117/E$88</f>
        <v>0.12419193206802283</v>
      </c>
      <c r="F120" s="19">
        <f>ALL!F117/F$88</f>
        <v>0</v>
      </c>
      <c r="G120" s="19">
        <f>ALL!G117/G$88</f>
        <v>0</v>
      </c>
      <c r="H120" s="19">
        <f>ALL!H117/H$88</f>
        <v>0</v>
      </c>
      <c r="I120" s="19">
        <f>ALL!I117/I$88</f>
        <v>0</v>
      </c>
      <c r="J120" s="19">
        <f>ALL!J117/J$88</f>
        <v>0</v>
      </c>
      <c r="K120" s="19">
        <f>ALL!K117/K$88</f>
        <v>0</v>
      </c>
      <c r="L120" s="19">
        <f>ALL!L117/L$88</f>
        <v>21.009652638836496</v>
      </c>
      <c r="M120" s="19">
        <f>ALL!M117/M$88</f>
        <v>0</v>
      </c>
      <c r="N120" s="19">
        <f>ALL!N117/N$88</f>
        <v>0</v>
      </c>
      <c r="O120" s="19">
        <f>ALL!O117/O$88</f>
        <v>0</v>
      </c>
      <c r="P120" s="19">
        <f>ALL!P117/P$88</f>
        <v>21.786514787119181</v>
      </c>
      <c r="Q120" s="19">
        <f>ALL!Q117/Q$88</f>
        <v>1.4063787330297539</v>
      </c>
      <c r="R120" s="19">
        <f>ALL!R117/R$88</f>
        <v>0</v>
      </c>
      <c r="S120" s="19">
        <f>ALL!S117/S$88</f>
        <v>4.7086322087575461</v>
      </c>
      <c r="T120" s="19">
        <f>ALL!T117/T$88</f>
        <v>0</v>
      </c>
      <c r="U120" s="19">
        <f>ALL!U117/U$88</f>
        <v>0</v>
      </c>
      <c r="V120" s="19">
        <f>ALL!V117/V$88</f>
        <v>0</v>
      </c>
      <c r="W120" s="19">
        <f>ALL!W117/W$88</f>
        <v>15.17949777714057</v>
      </c>
      <c r="X120" s="19">
        <f>ALL!X117/X$88</f>
        <v>0</v>
      </c>
      <c r="Y120" s="19">
        <f>ALL!Y117/Y$88</f>
        <v>0</v>
      </c>
      <c r="Z120" s="19">
        <f>ALL!Z117/Z$88</f>
        <v>0</v>
      </c>
      <c r="AA120" s="19">
        <f>ALL!AA117/AA$88</f>
        <v>28.50122025631924</v>
      </c>
      <c r="AB120" s="19">
        <f>ALL!AB117/AB$88</f>
        <v>7.41014452140789</v>
      </c>
      <c r="AC120" s="19">
        <f>ALL!AC117/AC$88</f>
        <v>0</v>
      </c>
      <c r="AD120" s="19">
        <f>ALL!AD117/AD$88</f>
        <v>0</v>
      </c>
      <c r="AE120" s="19">
        <f>ALL!AE117/AE$88</f>
        <v>0</v>
      </c>
      <c r="AF120" s="19">
        <f>ALL!AF117/AF$88</f>
        <v>-0.48257253919537052</v>
      </c>
      <c r="AG120" s="19">
        <f>ALL!AG117/AG$88</f>
        <v>9.439182093977001</v>
      </c>
      <c r="AH120" s="19">
        <f>ALL!AH117/AH$88</f>
        <v>0</v>
      </c>
      <c r="AI120" s="19">
        <f>ALL!AI117/AI$88</f>
        <v>0</v>
      </c>
      <c r="AJ120" s="19">
        <f>ALL!AJ117/AJ$88</f>
        <v>0</v>
      </c>
      <c r="AK120" s="19">
        <f>ALL!AK117/AK$88</f>
        <v>0</v>
      </c>
      <c r="AL120" s="19">
        <f>ALL!AL117/AL$88</f>
        <v>1666.456160624007</v>
      </c>
      <c r="AM120" s="19">
        <f>ALL!AM117/AM$88</f>
        <v>0</v>
      </c>
      <c r="AN120" s="19">
        <f>ALL!AN117/AN$88</f>
        <v>0</v>
      </c>
      <c r="AO120" s="19">
        <f>ALL!AO117/AO$88</f>
        <v>0</v>
      </c>
      <c r="AP120" s="19">
        <f>ALL!AP117/AP$88</f>
        <v>0</v>
      </c>
      <c r="AQ120" s="19">
        <f>ALL!AQ117/AQ$88</f>
        <v>0</v>
      </c>
      <c r="AR120" s="19">
        <f>ALL!AR117/AR$88</f>
        <v>0</v>
      </c>
      <c r="AS120" s="19">
        <f>ALL!AS117/AS$88</f>
        <v>0</v>
      </c>
      <c r="AT120" s="19">
        <f>ALL!AT117/AT$88</f>
        <v>0</v>
      </c>
      <c r="AU120" s="19">
        <f>ALL!AU117/AU$88</f>
        <v>0</v>
      </c>
      <c r="AV120" s="19">
        <f>ALL!AV117/AV$88</f>
        <v>0</v>
      </c>
      <c r="AW120" s="19">
        <f>ALL!AW117/AW$88</f>
        <v>0</v>
      </c>
      <c r="AX120" s="19">
        <f>ALL!AX117/AX$88</f>
        <v>0</v>
      </c>
      <c r="AY120" s="19">
        <f>ALL!AY117/AY$88</f>
        <v>0</v>
      </c>
      <c r="AZ120" s="19">
        <f>ALL!AZ117/AZ$88</f>
        <v>0</v>
      </c>
      <c r="BA120" s="91">
        <f>ALL!BA117/BA$88</f>
        <v>0</v>
      </c>
      <c r="BB120" s="91">
        <f>ALL!BB117/BB$88</f>
        <v>0</v>
      </c>
      <c r="BC120" s="91">
        <f>ALL!BC117/BC$88</f>
        <v>0</v>
      </c>
      <c r="BD120" s="19">
        <f>ALL!BD117/BD$88</f>
        <v>0</v>
      </c>
      <c r="BE120" s="19">
        <f>ALL!BE117/BE$88</f>
        <v>0</v>
      </c>
      <c r="BF120" s="19">
        <f>ALL!BF117/BF$88</f>
        <v>0</v>
      </c>
      <c r="BG120" s="19">
        <f>ALL!BG117/BG$88</f>
        <v>0</v>
      </c>
      <c r="BH120" s="19">
        <f t="shared" si="127"/>
        <v>1775.5390030334672</v>
      </c>
      <c r="BJ120" s="208">
        <f t="array" ref="BJ120">ROUND(MIN(IF($E$4:$BG$4=BJ$4,$E120:$BG120)),1)</f>
        <v>0</v>
      </c>
      <c r="BK120" s="208">
        <f t="array" ref="BK120">ROUND(MAX(IF($E$4:$BG$4=BK$4,$E120:$BG120)),1)</f>
        <v>0</v>
      </c>
      <c r="BL120" s="276">
        <f t="array" ref="BL120">ROUND(SUM(IF($E$4:$BG$4=BL$4,ALL!$E117:$BG117)),1)/BL$3</f>
        <v>0</v>
      </c>
      <c r="BM120" s="208">
        <f t="array" ref="BM120">ROUND(MIN(IF($E$4:$BG$4=BM$4,$E120:$BG120)),1)</f>
        <v>0</v>
      </c>
      <c r="BN120" s="208">
        <f t="array" ref="BN120">ROUND(MAX(IF($E$4:$BG$4=BN$4,$E120:$BG120)),1)</f>
        <v>0</v>
      </c>
      <c r="BO120" s="276">
        <f t="array" ref="BO120">ROUND(SUM(IF($E$4:$BG$4=BO$4,ALL!$E117:$BG117)),1)/BO$3</f>
        <v>0</v>
      </c>
      <c r="BP120" s="208">
        <f t="array" ref="BP120">ROUND(MIN(IF($E$4:$BG$4=BP$4,$E120:$BG120)),1)</f>
        <v>0</v>
      </c>
      <c r="BQ120" s="208">
        <f t="array" ref="BQ120">ROUND(MAX(IF($E$4:$BG$4=BQ$4,$E120:$BG120)),1)</f>
        <v>1666.5</v>
      </c>
      <c r="BR120" s="276">
        <f t="array" ref="BR120">ROUND(SUM(IF($E$4:$BG$4=BR$4,ALL!$E117:$BG117)),1)/BR$3</f>
        <v>70.224196670836065</v>
      </c>
      <c r="BS120" s="208">
        <f t="array" ref="BS120">ROUND(MIN(IF($E$4:$BG$4=BS$4,$E120:$BG120)),1)</f>
        <v>-0.5</v>
      </c>
      <c r="BT120" s="208">
        <f t="array" ref="BT120">ROUND(MAX(IF($E$4:$BG$4=BT$4,$E120:$BG120)),1)</f>
        <v>28.5</v>
      </c>
      <c r="BU120" s="276">
        <f t="array" ref="BU120">ROUND(SUM(IF($E$4:$BG$4=BU$4,ALL!$E117:$BG117)),1)/BU$3</f>
        <v>3.3229452021146613</v>
      </c>
      <c r="BV120" s="208">
        <f t="array" ref="BV120">ROUND(MIN(IF($E$4:$BG$4=BV$4,$E120:$BG120)),1)</f>
        <v>0</v>
      </c>
      <c r="BW120" s="208">
        <f t="array" ref="BW120">ROUND(MAX(IF($E$4:$BG$4=BW$4,$E120:$BG120)),1)</f>
        <v>7.4</v>
      </c>
      <c r="BX120" s="276">
        <f t="array" ref="BX120">ROUND(SUM(IF($E$4:$BG$4=BX$4,ALL!$E117:$BG117)),1)/BX$3</f>
        <v>4.1696384310311121</v>
      </c>
      <c r="BY120" s="208">
        <f t="array" ref="BY120">ROUND(MIN(IF($E$4:$BG$4=BY$4,$E120:$BG120)),1)</f>
        <v>0</v>
      </c>
      <c r="BZ120" s="208">
        <f t="array" ref="BZ120">ROUND(MAX(IF($E$4:$BG$4=BZ$4,$E120:$BG120)),1)</f>
        <v>21.8</v>
      </c>
      <c r="CA120" s="276">
        <f t="array" ref="CA120">ROUND(SUM(IF($E$4:$BG$4=CA$4,ALL!$E117:$BG117)),1)/CA$3</f>
        <v>7.2765285203281245</v>
      </c>
      <c r="CB120" s="233">
        <f t="shared" si="132"/>
        <v>-0.5</v>
      </c>
      <c r="CC120" s="233">
        <f t="shared" si="133"/>
        <v>1666.5</v>
      </c>
      <c r="CD120" s="274">
        <f>ALL!BH117/$BH$47</f>
        <v>5.044409251401019</v>
      </c>
    </row>
    <row r="121" spans="1:82" ht="24">
      <c r="A121" s="18">
        <f t="shared" si="126"/>
        <v>511</v>
      </c>
      <c r="B121" s="248" t="s">
        <v>119</v>
      </c>
      <c r="E121" s="19">
        <f>ALL!E118/E$88</f>
        <v>339.87230747095242</v>
      </c>
      <c r="F121" s="19">
        <f>ALL!F118/F$88</f>
        <v>361.33328692535667</v>
      </c>
      <c r="G121" s="19">
        <f>ALL!G118/G$88</f>
        <v>491.33034347240209</v>
      </c>
      <c r="H121" s="19">
        <f>ALL!H118/H$88</f>
        <v>395.91201122516196</v>
      </c>
      <c r="I121" s="19">
        <f>ALL!I118/I$88</f>
        <v>413.29823394826957</v>
      </c>
      <c r="J121" s="19">
        <f>ALL!J118/J$88</f>
        <v>347.86391389117296</v>
      </c>
      <c r="K121" s="19">
        <f>ALL!K118/K$88</f>
        <v>420.37882589757442</v>
      </c>
      <c r="L121" s="19">
        <f>ALL!L118/L$88</f>
        <v>404.65324587946043</v>
      </c>
      <c r="M121" s="19">
        <f>ALL!M118/M$88</f>
        <v>368.20659359084527</v>
      </c>
      <c r="N121" s="19">
        <f>ALL!N118/N$88</f>
        <v>434.06440260390593</v>
      </c>
      <c r="O121" s="19">
        <f>ALL!O118/O$88</f>
        <v>606.26725156597752</v>
      </c>
      <c r="P121" s="19">
        <f>ALL!P118/P$88</f>
        <v>475.26079485407109</v>
      </c>
      <c r="Q121" s="19">
        <f>ALL!Q118/Q$88</f>
        <v>390.4673553874033</v>
      </c>
      <c r="R121" s="19">
        <f>ALL!R118/R$88</f>
        <v>734.08713917875059</v>
      </c>
      <c r="S121" s="19">
        <f>ALL!S118/S$88</f>
        <v>344.50655644905993</v>
      </c>
      <c r="T121" s="19">
        <f>ALL!T118/T$88</f>
        <v>615.96196013190684</v>
      </c>
      <c r="U121" s="19">
        <f>ALL!U118/U$88</f>
        <v>578.04457277028723</v>
      </c>
      <c r="V121" s="19">
        <f>ALL!V118/V$88</f>
        <v>851.89618606309034</v>
      </c>
      <c r="W121" s="19">
        <f>ALL!W118/W$88</f>
        <v>432.18625938770441</v>
      </c>
      <c r="X121" s="19">
        <f>ALL!X118/X$88</f>
        <v>470.86559459191835</v>
      </c>
      <c r="Y121" s="19">
        <f>ALL!Y118/Y$88</f>
        <v>402.45840169011882</v>
      </c>
      <c r="Z121" s="19">
        <f>ALL!Z118/Z$88</f>
        <v>388.35421633850126</v>
      </c>
      <c r="AA121" s="19">
        <f>ALL!AA118/AA$88</f>
        <v>335.52131335997831</v>
      </c>
      <c r="AB121" s="19">
        <f>ALL!AB118/AB$88</f>
        <v>343.21026416649471</v>
      </c>
      <c r="AC121" s="19">
        <f>ALL!AC118/AC$88</f>
        <v>481.72092593764779</v>
      </c>
      <c r="AD121" s="19">
        <f>ALL!AD118/AD$88</f>
        <v>480.43648592879197</v>
      </c>
      <c r="AE121" s="19">
        <f>ALL!AE118/AE$88</f>
        <v>479.37852267637021</v>
      </c>
      <c r="AF121" s="19">
        <f>ALL!AF118/AF$88</f>
        <v>484.78752075002035</v>
      </c>
      <c r="AG121" s="19">
        <f>ALL!AG118/AG$88</f>
        <v>455.01392253847007</v>
      </c>
      <c r="AH121" s="19">
        <f>ALL!AH118/AH$88</f>
        <v>494.59915558488939</v>
      </c>
      <c r="AI121" s="19">
        <f>ALL!AI118/AI$88</f>
        <v>360.41144584263446</v>
      </c>
      <c r="AJ121" s="19">
        <f>ALL!AJ118/AJ$88</f>
        <v>351.80458615400988</v>
      </c>
      <c r="AK121" s="19">
        <f>ALL!AK118/AK$88</f>
        <v>376.34339920189791</v>
      </c>
      <c r="AL121" s="19">
        <f>ALL!AL118/AL$88</f>
        <v>2267.3241369348552</v>
      </c>
      <c r="AM121" s="19">
        <f>ALL!AM118/AM$88</f>
        <v>854.65378438661696</v>
      </c>
      <c r="AN121" s="19">
        <f>ALL!AN118/AN$88</f>
        <v>754.74404338247757</v>
      </c>
      <c r="AO121" s="19">
        <f>ALL!AO118/AO$88</f>
        <v>300.46321736344169</v>
      </c>
      <c r="AP121" s="19">
        <f>ALL!AP118/AP$88</f>
        <v>809.76744824467914</v>
      </c>
      <c r="AQ121" s="19">
        <f>ALL!AQ118/AQ$88</f>
        <v>754.08361488017908</v>
      </c>
      <c r="AR121" s="19">
        <f>ALL!AR118/AR$88</f>
        <v>439.37533045658444</v>
      </c>
      <c r="AS121" s="19">
        <f>ALL!AS118/AS$88</f>
        <v>747.13754691851307</v>
      </c>
      <c r="AT121" s="19">
        <f>ALL!AT118/AT$88</f>
        <v>177.92728514654746</v>
      </c>
      <c r="AU121" s="19">
        <f>ALL!AU118/AU$88</f>
        <v>385.56786300151782</v>
      </c>
      <c r="AV121" s="19">
        <f>ALL!AV118/AV$88</f>
        <v>734.22451706900483</v>
      </c>
      <c r="AW121" s="19">
        <f>ALL!AW118/AW$88</f>
        <v>630.96900000000005</v>
      </c>
      <c r="AX121" s="19">
        <f>ALL!AX118/AX$88</f>
        <v>311.40877297204071</v>
      </c>
      <c r="AY121" s="19">
        <f>ALL!AY118/AY$88</f>
        <v>539.09818214384131</v>
      </c>
      <c r="AZ121" s="19">
        <f>ALL!AZ118/AZ$88</f>
        <v>616.46248483798308</v>
      </c>
      <c r="BA121" s="91">
        <f>ALL!BA118/BA$88</f>
        <v>1147.3599474720947</v>
      </c>
      <c r="BB121" s="91">
        <f>ALL!BB118/BB$88</f>
        <v>1548.5098804780876</v>
      </c>
      <c r="BC121" s="91">
        <f>ALL!BC118/BC$88</f>
        <v>701.37530641207582</v>
      </c>
      <c r="BD121" s="19">
        <f>ALL!BD118/BD$88</f>
        <v>354.0891095340337</v>
      </c>
      <c r="BE121" s="19">
        <f>ALL!BE118/BE$88</f>
        <v>653.60707274096012</v>
      </c>
      <c r="BF121" s="19">
        <f>ALL!BF118/BF$88</f>
        <v>549.42596026683668</v>
      </c>
      <c r="BG121" s="19">
        <f>ALL!BG118/BG$88</f>
        <v>468.31365167928698</v>
      </c>
      <c r="BH121" s="19">
        <f t="shared" si="127"/>
        <v>30656.385151776747</v>
      </c>
      <c r="BJ121" s="208">
        <f t="array" ref="BJ121">ROUND(MIN(IF($E$4:$BG$4=BJ$4,$E121:$BG121)),1)</f>
        <v>177.9</v>
      </c>
      <c r="BK121" s="208">
        <f t="array" ref="BK121">ROUND(MAX(IF($E$4:$BG$4=BK$4,$E121:$BG121)),1)</f>
        <v>1548.5</v>
      </c>
      <c r="BL121" s="276">
        <f t="array" ref="BL121">ROUND(SUM(IF($E$4:$BG$4=BL$4,ALL!$E118:$BG118)),1)/BL$3</f>
        <v>577.412159653407</v>
      </c>
      <c r="BM121" s="208">
        <f t="array" ref="BM121">ROUND(MIN(IF($E$4:$BG$4=BM$4,$E121:$BG121)),1)</f>
        <v>354.1</v>
      </c>
      <c r="BN121" s="208">
        <f t="array" ref="BN121">ROUND(MAX(IF($E$4:$BG$4=BN$4,$E121:$BG121)),1)</f>
        <v>653.6</v>
      </c>
      <c r="BO121" s="276">
        <f t="array" ref="BO121">ROUND(SUM(IF($E$4:$BG$4=BO$4,ALL!$E118:$BG118)),1)/BO$3</f>
        <v>489.0452412316813</v>
      </c>
      <c r="BP121" s="208">
        <f t="array" ref="BP121">ROUND(MIN(IF($E$4:$BG$4=BP$4,$E121:$BG121)),1)</f>
        <v>376.3</v>
      </c>
      <c r="BQ121" s="208">
        <f t="array" ref="BQ121">ROUND(MAX(IF($E$4:$BG$4=BQ$4,$E121:$BG121)),1)</f>
        <v>2267.3000000000002</v>
      </c>
      <c r="BR121" s="276">
        <f t="array" ref="BR121">ROUND(SUM(IF($E$4:$BG$4=BR$4,ALL!$E118:$BG118)),1)/BR$3</f>
        <v>678.28222227246931</v>
      </c>
      <c r="BS121" s="208">
        <f t="array" ref="BS121">ROUND(MIN(IF($E$4:$BG$4=BS$4,$E121:$BG121)),1)</f>
        <v>335.5</v>
      </c>
      <c r="BT121" s="208">
        <f t="array" ref="BT121">ROUND(MAX(IF($E$4:$BG$4=BT$4,$E121:$BG121)),1)</f>
        <v>851.9</v>
      </c>
      <c r="BU121" s="276">
        <f t="array" ref="BU121">ROUND(SUM(IF($E$4:$BG$4=BU$4,ALL!$E118:$BG118)),1)/BU$3</f>
        <v>419.1129485127999</v>
      </c>
      <c r="BV121" s="208">
        <f t="array" ref="BV121">ROUND(MIN(IF($E$4:$BG$4=BV$4,$E121:$BG121)),1)</f>
        <v>343.2</v>
      </c>
      <c r="BW121" s="208">
        <f t="array" ref="BW121">ROUND(MAX(IF($E$4:$BG$4=BW$4,$E121:$BG121)),1)</f>
        <v>491.3</v>
      </c>
      <c r="BX121" s="276">
        <f t="array" ref="BX121">ROUND(SUM(IF($E$4:$BG$4=BX$4,ALL!$E118:$BG118)),1)/BX$3</f>
        <v>364.82203102310768</v>
      </c>
      <c r="BY121" s="208">
        <f t="array" ref="BY121">ROUND(MIN(IF($E$4:$BG$4=BY$4,$E121:$BG121)),1)</f>
        <v>360.4</v>
      </c>
      <c r="BZ121" s="208">
        <f t="array" ref="BZ121">ROUND(MAX(IF($E$4:$BG$4=BZ$4,$E121:$BG121)),1)</f>
        <v>578</v>
      </c>
      <c r="CA121" s="276">
        <f t="array" ref="CA121">ROUND(SUM(IF($E$4:$BG$4=CA$4,ALL!$E118:$BG118)),1)/CA$3</f>
        <v>437.22792695279026</v>
      </c>
      <c r="CB121" s="233">
        <f t="shared" si="132"/>
        <v>177.9</v>
      </c>
      <c r="CC121" s="233">
        <f t="shared" si="133"/>
        <v>2267.3000000000002</v>
      </c>
      <c r="CD121" s="274">
        <f>ALL!BH118/$BH$47</f>
        <v>421.62200100919074</v>
      </c>
    </row>
    <row r="122" spans="1:82">
      <c r="A122" s="18">
        <f t="shared" si="126"/>
        <v>512</v>
      </c>
      <c r="B122" s="248" t="s">
        <v>120</v>
      </c>
      <c r="E122" s="19">
        <f>ALL!E119/E$88</f>
        <v>196.37644190114622</v>
      </c>
      <c r="F122" s="19">
        <f>ALL!F119/F$88</f>
        <v>203.54165276724794</v>
      </c>
      <c r="G122" s="19">
        <f>ALL!G119/G$88</f>
        <v>313.16693405634061</v>
      </c>
      <c r="H122" s="19">
        <f>ALL!H119/H$88</f>
        <v>215.41391980446485</v>
      </c>
      <c r="I122" s="19">
        <f>ALL!I119/I$88</f>
        <v>212.82501482925173</v>
      </c>
      <c r="J122" s="19">
        <f>ALL!J119/J$88</f>
        <v>116.75237398799163</v>
      </c>
      <c r="K122" s="19">
        <f>ALL!K119/K$88</f>
        <v>271.89295758485656</v>
      </c>
      <c r="L122" s="19">
        <f>ALL!L119/L$88</f>
        <v>201.59044071236227</v>
      </c>
      <c r="M122" s="19">
        <f>ALL!M119/M$88</f>
        <v>75.983103137509701</v>
      </c>
      <c r="N122" s="19">
        <f>ALL!N119/N$88</f>
        <v>323.26249574361549</v>
      </c>
      <c r="O122" s="19">
        <f>ALL!O119/O$88</f>
        <v>332.29160945781609</v>
      </c>
      <c r="P122" s="19">
        <f>ALL!P119/P$88</f>
        <v>269.53258536083769</v>
      </c>
      <c r="Q122" s="19">
        <f>ALL!Q119/Q$88</f>
        <v>202.09235263312016</v>
      </c>
      <c r="R122" s="19">
        <f>ALL!R119/R$88</f>
        <v>306.28408320910694</v>
      </c>
      <c r="S122" s="19">
        <f>ALL!S119/S$88</f>
        <v>277.03958065841061</v>
      </c>
      <c r="T122" s="19">
        <f>ALL!T119/T$88</f>
        <v>427.16251665117494</v>
      </c>
      <c r="U122" s="19">
        <f>ALL!U119/U$88</f>
        <v>152.52463748421192</v>
      </c>
      <c r="V122" s="19">
        <f>ALL!V119/V$88</f>
        <v>554.70700409909114</v>
      </c>
      <c r="W122" s="19">
        <f>ALL!W119/W$88</f>
        <v>236.80827652762753</v>
      </c>
      <c r="X122" s="19">
        <f>ALL!X119/X$88</f>
        <v>196.69604297707443</v>
      </c>
      <c r="Y122" s="19">
        <f>ALL!Y119/Y$88</f>
        <v>209.31769277917604</v>
      </c>
      <c r="Z122" s="19">
        <f>ALL!Z119/Z$88</f>
        <v>150.29490203714613</v>
      </c>
      <c r="AA122" s="19">
        <f>ALL!AA119/AA$88</f>
        <v>288.04901743575664</v>
      </c>
      <c r="AB122" s="19">
        <f>ALL!AB119/AB$88</f>
        <v>253.0737017449336</v>
      </c>
      <c r="AC122" s="19">
        <f>ALL!AC119/AC$88</f>
        <v>148.67683256941368</v>
      </c>
      <c r="AD122" s="19">
        <f>ALL!AD119/AD$88</f>
        <v>216.51224660414371</v>
      </c>
      <c r="AE122" s="19">
        <f>ALL!AE119/AE$88</f>
        <v>441.50219651543904</v>
      </c>
      <c r="AF122" s="19">
        <f>ALL!AF119/AF$88</f>
        <v>253.98666247006327</v>
      </c>
      <c r="AG122" s="19">
        <f>ALL!AG119/AG$88</f>
        <v>251.56372751354829</v>
      </c>
      <c r="AH122" s="19">
        <f>ALL!AH119/AH$88</f>
        <v>353.58570699140176</v>
      </c>
      <c r="AI122" s="19">
        <f>ALL!AI119/AI$88</f>
        <v>288.61083937496295</v>
      </c>
      <c r="AJ122" s="19">
        <f>ALL!AJ119/AJ$88</f>
        <v>123.06047537189559</v>
      </c>
      <c r="AK122" s="19">
        <f>ALL!AK119/AK$88</f>
        <v>91.139825569436255</v>
      </c>
      <c r="AL122" s="19">
        <f>ALL!AL119/AL$88</f>
        <v>4075.3226924743617</v>
      </c>
      <c r="AM122" s="19">
        <f>ALL!AM119/AM$88</f>
        <v>492.09194370685071</v>
      </c>
      <c r="AN122" s="19">
        <f>ALL!AN119/AN$88</f>
        <v>522.84924589052707</v>
      </c>
      <c r="AO122" s="19">
        <f>ALL!AO119/AO$88</f>
        <v>467.44886250569175</v>
      </c>
      <c r="AP122" s="19">
        <f>ALL!AP119/AP$88</f>
        <v>601.64021574136871</v>
      </c>
      <c r="AQ122" s="19">
        <f>ALL!AQ119/AQ$88</f>
        <v>737.60865794324752</v>
      </c>
      <c r="AR122" s="19">
        <f>ALL!AR119/AR$88</f>
        <v>608.37786495198793</v>
      </c>
      <c r="AS122" s="19">
        <f>ALL!AS119/AS$88</f>
        <v>466.16654558663276</v>
      </c>
      <c r="AT122" s="19">
        <f>ALL!AT119/AT$88</f>
        <v>218.56141331346248</v>
      </c>
      <c r="AU122" s="19">
        <f>ALL!AU119/AU$88</f>
        <v>306.48409401014919</v>
      </c>
      <c r="AV122" s="19">
        <f>ALL!AV119/AV$88</f>
        <v>454.07499309201455</v>
      </c>
      <c r="AW122" s="19">
        <f>ALL!AW119/AW$88</f>
        <v>460.68008955223883</v>
      </c>
      <c r="AX122" s="19">
        <f>ALL!AX119/AX$88</f>
        <v>540.02357089473583</v>
      </c>
      <c r="AY122" s="19">
        <f>ALL!AY119/AY$88</f>
        <v>585.32285257646731</v>
      </c>
      <c r="AZ122" s="19">
        <f>ALL!AZ119/AZ$88</f>
        <v>467.13704538015747</v>
      </c>
      <c r="BA122" s="91">
        <f>ALL!BA119/BA$88</f>
        <v>705.64372948128698</v>
      </c>
      <c r="BB122" s="91">
        <f>ALL!BB119/BB$88</f>
        <v>1474.1751956878368</v>
      </c>
      <c r="BC122" s="91">
        <f>ALL!BC119/BC$88</f>
        <v>753.36065023867889</v>
      </c>
      <c r="BD122" s="19">
        <f>ALL!BD119/BD$88</f>
        <v>252.355143985708</v>
      </c>
      <c r="BE122" s="19">
        <f>ALL!BE119/BE$88</f>
        <v>346.35003747487201</v>
      </c>
      <c r="BF122" s="19">
        <f>ALL!BF119/BF$88</f>
        <v>256.31733923704752</v>
      </c>
      <c r="BG122" s="19">
        <f>ALL!BG119/BG$88</f>
        <v>499.70241114452369</v>
      </c>
      <c r="BH122" s="19">
        <f t="shared" si="127"/>
        <v>23447.012445430424</v>
      </c>
      <c r="BJ122" s="208">
        <f t="array" ref="BJ122">ROUND(MIN(IF($E$4:$BG$4=BJ$4,$E122:$BG122)),1)</f>
        <v>218.6</v>
      </c>
      <c r="BK122" s="208">
        <f t="array" ref="BK122">ROUND(MAX(IF($E$4:$BG$4=BK$4,$E122:$BG122)),1)</f>
        <v>1474.2</v>
      </c>
      <c r="BL122" s="276">
        <f t="array" ref="BL122">ROUND(SUM(IF($E$4:$BG$4=BL$4,ALL!$E119:$BG119)),1)/BL$3</f>
        <v>517.87816036980848</v>
      </c>
      <c r="BM122" s="208">
        <f t="array" ref="BM122">ROUND(MIN(IF($E$4:$BG$4=BM$4,$E122:$BG122)),1)</f>
        <v>252.4</v>
      </c>
      <c r="BN122" s="208">
        <f t="array" ref="BN122">ROUND(MAX(IF($E$4:$BG$4=BN$4,$E122:$BG122)),1)</f>
        <v>499.7</v>
      </c>
      <c r="BO122" s="276">
        <f t="array" ref="BO122">ROUND(SUM(IF($E$4:$BG$4=BO$4,ALL!$E119:$BG119)),1)/BO$3</f>
        <v>301.21781862341516</v>
      </c>
      <c r="BP122" s="208">
        <f t="array" ref="BP122">ROUND(MIN(IF($E$4:$BG$4=BP$4,$E122:$BG122)),1)</f>
        <v>91.1</v>
      </c>
      <c r="BQ122" s="208">
        <f t="array" ref="BQ122">ROUND(MAX(IF($E$4:$BG$4=BQ$4,$E122:$BG122)),1)</f>
        <v>4075.3</v>
      </c>
      <c r="BR122" s="276">
        <f t="array" ref="BR122">ROUND(SUM(IF($E$4:$BG$4=BR$4,ALL!$E119:$BG119)),1)/BR$3</f>
        <v>445.34028953211038</v>
      </c>
      <c r="BS122" s="208">
        <f t="array" ref="BS122">ROUND(MIN(IF($E$4:$BG$4=BS$4,$E122:$BG122)),1)</f>
        <v>76</v>
      </c>
      <c r="BT122" s="208">
        <f t="array" ref="BT122">ROUND(MAX(IF($E$4:$BG$4=BT$4,$E122:$BG122)),1)</f>
        <v>554.70000000000005</v>
      </c>
      <c r="BU122" s="276">
        <f t="array" ref="BU122">ROUND(SUM(IF($E$4:$BG$4=BU$4,ALL!$E119:$BG119)),1)/BU$3</f>
        <v>248.91275203625329</v>
      </c>
      <c r="BV122" s="208">
        <f t="array" ref="BV122">ROUND(MIN(IF($E$4:$BG$4=BV$4,$E122:$BG122)),1)</f>
        <v>123.1</v>
      </c>
      <c r="BW122" s="208">
        <f t="array" ref="BW122">ROUND(MAX(IF($E$4:$BG$4=BW$4,$E122:$BG122)),1)</f>
        <v>313.2</v>
      </c>
      <c r="BX122" s="276">
        <f t="array" ref="BX122">ROUND(SUM(IF($E$4:$BG$4=BX$4,ALL!$E119:$BG119)),1)/BX$3</f>
        <v>215.40819956976173</v>
      </c>
      <c r="BY122" s="208">
        <f t="array" ref="BY122">ROUND(MIN(IF($E$4:$BG$4=BY$4,$E122:$BG122)),1)</f>
        <v>152.5</v>
      </c>
      <c r="BZ122" s="208">
        <f t="array" ref="BZ122">ROUND(MAX(IF($E$4:$BG$4=BZ$4,$E122:$BG122)),1)</f>
        <v>288.60000000000002</v>
      </c>
      <c r="CA122" s="276">
        <f t="array" ref="CA122">ROUND(SUM(IF($E$4:$BG$4=CA$4,ALL!$E119:$BG119)),1)/CA$3</f>
        <v>228.03750408136801</v>
      </c>
      <c r="CB122" s="233">
        <f t="shared" si="132"/>
        <v>76</v>
      </c>
      <c r="CC122" s="233">
        <f t="shared" si="133"/>
        <v>4075.3</v>
      </c>
      <c r="CD122" s="274">
        <f>ALL!BH119/$BH$47</f>
        <v>248.95170874900495</v>
      </c>
    </row>
    <row r="123" spans="1:82" ht="36">
      <c r="A123" s="18">
        <f t="shared" si="126"/>
        <v>521</v>
      </c>
      <c r="B123" s="248" t="s">
        <v>121</v>
      </c>
      <c r="E123" s="19">
        <f>ALL!E120/E$88</f>
        <v>1.8418148177130003</v>
      </c>
      <c r="F123" s="19">
        <f>ALL!F120/F$88</f>
        <v>1.6717127300296368</v>
      </c>
      <c r="G123" s="19">
        <f>ALL!G120/G$88</f>
        <v>33.485059645059934</v>
      </c>
      <c r="H123" s="19">
        <f>ALL!H120/H$88</f>
        <v>93.316047656646802</v>
      </c>
      <c r="I123" s="19">
        <f>ALL!I120/I$88</f>
        <v>54.295130522338589</v>
      </c>
      <c r="J123" s="19">
        <f>ALL!J120/J$88</f>
        <v>129.93338665754621</v>
      </c>
      <c r="K123" s="19">
        <f>ALL!K120/K$88</f>
        <v>5.3393034564206037</v>
      </c>
      <c r="L123" s="19">
        <f>ALL!L120/L$88</f>
        <v>32.874380819815016</v>
      </c>
      <c r="M123" s="19">
        <f>ALL!M120/M$88</f>
        <v>0</v>
      </c>
      <c r="N123" s="19">
        <f>ALL!N120/N$88</f>
        <v>5.7132018027040559</v>
      </c>
      <c r="O123" s="19">
        <f>ALL!O120/O$88</f>
        <v>3.5254985888993415</v>
      </c>
      <c r="P123" s="19">
        <f>ALL!P120/P$88</f>
        <v>2.3090185146043152</v>
      </c>
      <c r="Q123" s="19">
        <f>ALL!Q120/Q$88</f>
        <v>1.9816159196716929</v>
      </c>
      <c r="R123" s="19">
        <f>ALL!R120/R$88</f>
        <v>105.17807290960836</v>
      </c>
      <c r="S123" s="19">
        <f>ALL!S120/S$88</f>
        <v>100.76192455570295</v>
      </c>
      <c r="T123" s="19">
        <f>ALL!T120/T$88</f>
        <v>2.0907552676916885</v>
      </c>
      <c r="U123" s="19">
        <f>ALL!U120/U$88</f>
        <v>3.6391373485921563</v>
      </c>
      <c r="V123" s="19">
        <f>ALL!V120/V$88</f>
        <v>5.0431295669221177</v>
      </c>
      <c r="W123" s="19">
        <f>ALL!W120/W$88</f>
        <v>7.6459684422804921</v>
      </c>
      <c r="X123" s="19">
        <f>ALL!X120/X$88</f>
        <v>2.1255567972560176</v>
      </c>
      <c r="Y123" s="19">
        <f>ALL!Y120/Y$88</f>
        <v>1.7712914542063876</v>
      </c>
      <c r="Z123" s="19">
        <f>ALL!Z120/Z$88</f>
        <v>50.79550117614211</v>
      </c>
      <c r="AA123" s="19">
        <f>ALL!AA120/AA$88</f>
        <v>38.175135682336574</v>
      </c>
      <c r="AB123" s="19">
        <f>ALL!AB120/AB$88</f>
        <v>136.69970972878511</v>
      </c>
      <c r="AC123" s="19">
        <f>ALL!AC120/AC$88</f>
        <v>61.643989857430626</v>
      </c>
      <c r="AD123" s="19">
        <f>ALL!AD120/AD$88</f>
        <v>1.7930121100249152</v>
      </c>
      <c r="AE123" s="19">
        <f>ALL!AE120/AE$88</f>
        <v>1.8346080850629114</v>
      </c>
      <c r="AF123" s="19">
        <f>ALL!AF120/AF$88</f>
        <v>28.930131985307625</v>
      </c>
      <c r="AG123" s="19">
        <f>ALL!AG120/AG$88</f>
        <v>173.1649551127353</v>
      </c>
      <c r="AH123" s="19">
        <f>ALL!AH120/AH$88</f>
        <v>1.1330210006781432</v>
      </c>
      <c r="AI123" s="19">
        <f>ALL!AI120/AI$88</f>
        <v>32.601666304498131</v>
      </c>
      <c r="AJ123" s="19">
        <f>ALL!AJ120/AJ$88</f>
        <v>37.256493437368157</v>
      </c>
      <c r="AK123" s="19">
        <f>ALL!AK120/AK$88</f>
        <v>0</v>
      </c>
      <c r="AL123" s="19">
        <f>ALL!AL120/AL$88</f>
        <v>0</v>
      </c>
      <c r="AM123" s="19">
        <f>ALL!AM120/AM$88</f>
        <v>183.42261710037172</v>
      </c>
      <c r="AN123" s="19">
        <f>ALL!AN120/AN$88</f>
        <v>174.75458396881882</v>
      </c>
      <c r="AO123" s="19">
        <f>ALL!AO120/AO$88</f>
        <v>5.392016459517345</v>
      </c>
      <c r="AP123" s="19">
        <f>ALL!AP120/AP$88</f>
        <v>405.65285986500015</v>
      </c>
      <c r="AQ123" s="19">
        <f>ALL!AQ120/AQ$88</f>
        <v>70.243981747302897</v>
      </c>
      <c r="AR123" s="19">
        <f>ALL!AR120/AR$88</f>
        <v>1.3907318653954392</v>
      </c>
      <c r="AS123" s="19">
        <f>ALL!AS120/AS$88</f>
        <v>1.5988618476813174</v>
      </c>
      <c r="AT123" s="19">
        <f>ALL!AT120/AT$88</f>
        <v>440.42728514654749</v>
      </c>
      <c r="AU123" s="19">
        <f>ALL!AU120/AU$88</f>
        <v>161.29986048722154</v>
      </c>
      <c r="AV123" s="19">
        <f>ALL!AV120/AV$88</f>
        <v>0</v>
      </c>
      <c r="AW123" s="19">
        <f>ALL!AW120/AW$88</f>
        <v>728.56844776119408</v>
      </c>
      <c r="AX123" s="19">
        <f>ALL!AX120/AX$88</f>
        <v>1005.2874116091447</v>
      </c>
      <c r="AY123" s="19">
        <f>ALL!AY120/AY$88</f>
        <v>5.3251033342518603</v>
      </c>
      <c r="AZ123" s="19">
        <f>ALL!AZ120/AZ$88</f>
        <v>551.87209996341858</v>
      </c>
      <c r="BA123" s="91">
        <f>ALL!BA120/BA$88</f>
        <v>0</v>
      </c>
      <c r="BB123" s="91">
        <f>ALL!BB120/BB$88</f>
        <v>0</v>
      </c>
      <c r="BC123" s="91">
        <f>ALL!BC120/BC$88</f>
        <v>1727.6763514385239</v>
      </c>
      <c r="BD123" s="19">
        <f>ALL!BD120/BD$88</f>
        <v>2.5220326815596676</v>
      </c>
      <c r="BE123" s="19">
        <f>ALL!BE120/BE$88</f>
        <v>2.1573494593856766</v>
      </c>
      <c r="BF123" s="19">
        <f>ALL!BF120/BF$88</f>
        <v>25.338550229061202</v>
      </c>
      <c r="BG123" s="19">
        <f>ALL!BG120/BG$88</f>
        <v>0.61512445201260824</v>
      </c>
      <c r="BH123" s="19">
        <f t="shared" si="127"/>
        <v>6652.1155013704883</v>
      </c>
      <c r="BJ123" s="208">
        <f t="array" ref="BJ123">ROUND(MIN(IF($E$4:$BG$4=BJ$4,$E123:$BG123)),1)</f>
        <v>0</v>
      </c>
      <c r="BK123" s="208">
        <f t="array" ref="BK123">ROUND(MAX(IF($E$4:$BG$4=BK$4,$E123:$BG123)),1)</f>
        <v>1727.7</v>
      </c>
      <c r="BL123" s="276">
        <f t="array" ref="BL123">ROUND(SUM(IF($E$4:$BG$4=BL$4,ALL!$E120:$BG120)),1)/BL$3</f>
        <v>358.03360242223567</v>
      </c>
      <c r="BM123" s="208">
        <f t="array" ref="BM123">ROUND(MIN(IF($E$4:$BG$4=BM$4,$E123:$BG123)),1)</f>
        <v>0.6</v>
      </c>
      <c r="BN123" s="208">
        <f t="array" ref="BN123">ROUND(MAX(IF($E$4:$BG$4=BN$4,$E123:$BG123)),1)</f>
        <v>25.3</v>
      </c>
      <c r="BO123" s="276">
        <f t="array" ref="BO123">ROUND(SUM(IF($E$4:$BG$4=BO$4,ALL!$E120:$BG120)),1)/BO$3</f>
        <v>10.252655195125969</v>
      </c>
      <c r="BP123" s="208">
        <f t="array" ref="BP123">ROUND(MIN(IF($E$4:$BG$4=BP$4,$E123:$BG123)),1)</f>
        <v>0</v>
      </c>
      <c r="BQ123" s="208">
        <f t="array" ref="BQ123">ROUND(MAX(IF($E$4:$BG$4=BQ$4,$E123:$BG123)),1)</f>
        <v>183.4</v>
      </c>
      <c r="BR123" s="276">
        <f t="array" ref="BR123">ROUND(SUM(IF($E$4:$BG$4=BR$4,ALL!$E120:$BG120)),1)/BR$3</f>
        <v>85.229760729308694</v>
      </c>
      <c r="BS123" s="208">
        <f t="array" ref="BS123">ROUND(MIN(IF($E$4:$BG$4=BS$4,$E123:$BG123)),1)</f>
        <v>0</v>
      </c>
      <c r="BT123" s="208">
        <f t="array" ref="BT123">ROUND(MAX(IF($E$4:$BG$4=BT$4,$E123:$BG123)),1)</f>
        <v>129.9</v>
      </c>
      <c r="BU123" s="276">
        <f t="array" ref="BU123">ROUND(SUM(IF($E$4:$BG$4=BU$4,ALL!$E120:$BG120)),1)/BU$3</f>
        <v>35.027666151918858</v>
      </c>
      <c r="BV123" s="208">
        <f t="array" ref="BV123">ROUND(MIN(IF($E$4:$BG$4=BV$4,$E123:$BG123)),1)</f>
        <v>33.5</v>
      </c>
      <c r="BW123" s="208">
        <f t="array" ref="BW123">ROUND(MAX(IF($E$4:$BG$4=BW$4,$E123:$BG123)),1)</f>
        <v>136.69999999999999</v>
      </c>
      <c r="BX123" s="276">
        <f t="array" ref="BX123">ROUND(SUM(IF($E$4:$BG$4=BX$4,ALL!$E120:$BG120)),1)/BX$3</f>
        <v>96.036032937465066</v>
      </c>
      <c r="BY123" s="208">
        <f t="array" ref="BY123">ROUND(MIN(IF($E$4:$BG$4=BY$4,$E123:$BG123)),1)</f>
        <v>2.1</v>
      </c>
      <c r="BZ123" s="208">
        <f t="array" ref="BZ123">ROUND(MAX(IF($E$4:$BG$4=BZ$4,$E123:$BG123)),1)</f>
        <v>173.2</v>
      </c>
      <c r="CA123" s="276">
        <f t="array" ref="CA123">ROUND(SUM(IF($E$4:$BG$4=CA$4,ALL!$E120:$BG120)),1)/CA$3</f>
        <v>68.414244157808071</v>
      </c>
      <c r="CB123" s="233">
        <f t="shared" si="132"/>
        <v>0</v>
      </c>
      <c r="CC123" s="233">
        <f t="shared" si="133"/>
        <v>1727.7</v>
      </c>
      <c r="CD123" s="274">
        <f>ALL!BH120/$BH$47</f>
        <v>71.047583694923119</v>
      </c>
    </row>
    <row r="124" spans="1:82" ht="24">
      <c r="A124" s="18">
        <f t="shared" si="126"/>
        <v>531</v>
      </c>
      <c r="B124" s="248" t="s">
        <v>122</v>
      </c>
      <c r="E124" s="19">
        <f>ALL!E121/E$88</f>
        <v>93.632353512839472</v>
      </c>
      <c r="F124" s="19">
        <f>ALL!F121/F$88</f>
        <v>143.56552208973741</v>
      </c>
      <c r="G124" s="19">
        <f>ALL!G121/G$88</f>
        <v>104.32757480600779</v>
      </c>
      <c r="H124" s="19">
        <f>ALL!H121/H$88</f>
        <v>75.257055205467722</v>
      </c>
      <c r="I124" s="19">
        <f>ALL!I121/I$88</f>
        <v>30.787216437290958</v>
      </c>
      <c r="J124" s="19">
        <f>ALL!J121/J$88</f>
        <v>101.14571628270915</v>
      </c>
      <c r="K124" s="19">
        <f>ALL!K121/K$88</f>
        <v>180.4395023595844</v>
      </c>
      <c r="L124" s="19">
        <f>ALL!L121/L$88</f>
        <v>39.565265860987886</v>
      </c>
      <c r="M124" s="19">
        <f>ALL!M121/M$88</f>
        <v>362.20143776329303</v>
      </c>
      <c r="N124" s="19">
        <f>ALL!N121/N$88</f>
        <v>132.57098247371059</v>
      </c>
      <c r="O124" s="19">
        <f>ALL!O121/O$88</f>
        <v>380.82110536218249</v>
      </c>
      <c r="P124" s="19">
        <f>ALL!P121/P$88</f>
        <v>120.21159433536512</v>
      </c>
      <c r="Q124" s="19">
        <f>ALL!Q121/Q$88</f>
        <v>94.087637843595758</v>
      </c>
      <c r="R124" s="19">
        <f>ALL!R121/R$88</f>
        <v>441.67072096490045</v>
      </c>
      <c r="S124" s="19">
        <f>ALL!S121/S$88</f>
        <v>132.2600275622475</v>
      </c>
      <c r="T124" s="19">
        <f>ALL!T121/T$88</f>
        <v>189.34538177813823</v>
      </c>
      <c r="U124" s="19">
        <f>ALL!U121/U$88</f>
        <v>213.50616360403401</v>
      </c>
      <c r="V124" s="19">
        <f>ALL!V121/V$88</f>
        <v>1344.9100873284619</v>
      </c>
      <c r="W124" s="19">
        <f>ALL!W121/W$88</f>
        <v>91.155113334566963</v>
      </c>
      <c r="X124" s="19">
        <f>ALL!X121/X$88</f>
        <v>124.91628503932159</v>
      </c>
      <c r="Y124" s="19">
        <f>ALL!Y121/Y$88</f>
        <v>155.1521961111618</v>
      </c>
      <c r="Z124" s="19">
        <f>ALL!Z121/Z$88</f>
        <v>48.945789080661967</v>
      </c>
      <c r="AA124" s="19">
        <f>ALL!AA121/AA$88</f>
        <v>100.42901248138087</v>
      </c>
      <c r="AB124" s="19">
        <f>ALL!AB121/AB$88</f>
        <v>30.900822445428187</v>
      </c>
      <c r="AC124" s="19">
        <f>ALL!AC121/AC$88</f>
        <v>157.04146985340935</v>
      </c>
      <c r="AD124" s="19">
        <f>ALL!AD121/AD$88</f>
        <v>161.8542270384302</v>
      </c>
      <c r="AE124" s="19">
        <f>ALL!AE121/AE$88</f>
        <v>94.054560225388542</v>
      </c>
      <c r="AF124" s="19">
        <f>ALL!AF121/AF$88</f>
        <v>145.24070854429519</v>
      </c>
      <c r="AG124" s="19">
        <f>ALL!AG121/AG$88</f>
        <v>45.675834740101344</v>
      </c>
      <c r="AH124" s="19">
        <f>ALL!AH121/AH$88</f>
        <v>151.84012304489889</v>
      </c>
      <c r="AI124" s="19">
        <f>ALL!AI121/AI$88</f>
        <v>106.60919973923865</v>
      </c>
      <c r="AJ124" s="19">
        <f>ALL!AJ121/AJ$88</f>
        <v>47.163780146905161</v>
      </c>
      <c r="AK124" s="19">
        <f>ALL!AK121/AK$88</f>
        <v>188.05339741919559</v>
      </c>
      <c r="AL124" s="19">
        <f>ALL!AL121/AL$88</f>
        <v>227.34305936732633</v>
      </c>
      <c r="AM124" s="19">
        <f>ALL!AM121/AM$88</f>
        <v>102.1899784032572</v>
      </c>
      <c r="AN124" s="19">
        <f>ALL!AN121/AN$88</f>
        <v>423.49500084731397</v>
      </c>
      <c r="AO124" s="19">
        <f>ALL!AO121/AO$88</f>
        <v>29.611498052178021</v>
      </c>
      <c r="AP124" s="19">
        <f>ALL!AP121/AP$88</f>
        <v>475.06402803345935</v>
      </c>
      <c r="AQ124" s="19">
        <f>ALL!AQ121/AQ$88</f>
        <v>249.67402314828809</v>
      </c>
      <c r="AR124" s="19">
        <f>ALL!AR121/AR$88</f>
        <v>260.33165049206053</v>
      </c>
      <c r="AS124" s="19">
        <f>ALL!AS121/AS$88</f>
        <v>790.64245065988621</v>
      </c>
      <c r="AT124" s="19">
        <f>ALL!AT121/AT$88</f>
        <v>695.273782911078</v>
      </c>
      <c r="AU124" s="19">
        <f>ALL!AU121/AU$88</f>
        <v>208.80925077038651</v>
      </c>
      <c r="AV124" s="19">
        <f>ALL!AV121/AV$88</f>
        <v>322.51063327388295</v>
      </c>
      <c r="AW124" s="19">
        <f>ALL!AW121/AW$88</f>
        <v>272.70143283582092</v>
      </c>
      <c r="AX124" s="19">
        <f>ALL!AX121/AX$88</f>
        <v>287.06458041891034</v>
      </c>
      <c r="AY124" s="19">
        <f>ALL!AY121/AY$88</f>
        <v>772.48994764397901</v>
      </c>
      <c r="AZ124" s="19">
        <f>ALL!AZ121/AZ$88</f>
        <v>291.67729451856985</v>
      </c>
      <c r="BA124" s="91">
        <f>ALL!BA121/BA$88</f>
        <v>502.24001500797306</v>
      </c>
      <c r="BB124" s="91">
        <f>ALL!BB121/BB$88</f>
        <v>287.124087180689</v>
      </c>
      <c r="BC124" s="91">
        <f>ALL!BC121/BC$88</f>
        <v>912.44549090439943</v>
      </c>
      <c r="BD124" s="19">
        <f>ALL!BD121/BD$88</f>
        <v>112.7766364545261</v>
      </c>
      <c r="BE124" s="19">
        <f>ALL!BE121/BE$88</f>
        <v>203.15397920268694</v>
      </c>
      <c r="BF124" s="19">
        <f>ALL!BF121/BF$88</f>
        <v>111.89551887654088</v>
      </c>
      <c r="BG124" s="19">
        <f>ALL!BG121/BG$88</f>
        <v>212.435273178508</v>
      </c>
      <c r="BH124" s="19">
        <f t="shared" si="127"/>
        <v>13580.28747699666</v>
      </c>
      <c r="BJ124" s="208">
        <f t="array" ref="BJ124">ROUND(MIN(IF($E$4:$BG$4=BJ$4,$E124:$BG124)),1)</f>
        <v>29.6</v>
      </c>
      <c r="BK124" s="208">
        <f t="array" ref="BK124">ROUND(MAX(IF($E$4:$BG$4=BK$4,$E124:$BG124)),1)</f>
        <v>912.4</v>
      </c>
      <c r="BL124" s="276">
        <f t="array" ref="BL124">ROUND(SUM(IF($E$4:$BG$4=BL$4,ALL!$E121:$BG121)),1)/BL$3</f>
        <v>364.0635011926596</v>
      </c>
      <c r="BM124" s="208">
        <f t="array" ref="BM124">ROUND(MIN(IF($E$4:$BG$4=BM$4,$E124:$BG124)),1)</f>
        <v>111.9</v>
      </c>
      <c r="BN124" s="208">
        <f t="array" ref="BN124">ROUND(MAX(IF($E$4:$BG$4=BN$4,$E124:$BG124)),1)</f>
        <v>212.4</v>
      </c>
      <c r="BO124" s="276">
        <f t="array" ref="BO124">ROUND(SUM(IF($E$4:$BG$4=BO$4,ALL!$E121:$BG121)),1)/BO$3</f>
        <v>140.66362382677428</v>
      </c>
      <c r="BP124" s="208">
        <f t="array" ref="BP124">ROUND(MIN(IF($E$4:$BG$4=BP$4,$E124:$BG124)),1)</f>
        <v>102.2</v>
      </c>
      <c r="BQ124" s="208">
        <f t="array" ref="BQ124">ROUND(MAX(IF($E$4:$BG$4=BQ$4,$E124:$BG124)),1)</f>
        <v>227.3</v>
      </c>
      <c r="BR124" s="276">
        <f t="array" ref="BR124">ROUND(SUM(IF($E$4:$BG$4=BR$4,ALL!$E121:$BG121)),1)/BR$3</f>
        <v>149.8114937678688</v>
      </c>
      <c r="BS124" s="208">
        <f t="array" ref="BS124">ROUND(MIN(IF($E$4:$BG$4=BS$4,$E124:$BG124)),1)</f>
        <v>75.3</v>
      </c>
      <c r="BT124" s="208">
        <f t="array" ref="BT124">ROUND(MAX(IF($E$4:$BG$4=BT$4,$E124:$BG124)),1)</f>
        <v>1344.9</v>
      </c>
      <c r="BU124" s="276">
        <f t="array" ref="BU124">ROUND(SUM(IF($E$4:$BG$4=BU$4,ALL!$E121:$BG121)),1)/BU$3</f>
        <v>127.75812109052714</v>
      </c>
      <c r="BV124" s="208">
        <f t="array" ref="BV124">ROUND(MIN(IF($E$4:$BG$4=BV$4,$E124:$BG124)),1)</f>
        <v>30.9</v>
      </c>
      <c r="BW124" s="208">
        <f t="array" ref="BW124">ROUND(MAX(IF($E$4:$BG$4=BW$4,$E124:$BG124)),1)</f>
        <v>104.3</v>
      </c>
      <c r="BX124" s="276">
        <f t="array" ref="BX124">ROUND(SUM(IF($E$4:$BG$4=BX$4,ALL!$E121:$BG121)),1)/BX$3</f>
        <v>42.324906664850374</v>
      </c>
      <c r="BY124" s="208">
        <f t="array" ref="BY124">ROUND(MIN(IF($E$4:$BG$4=BY$4,$E124:$BG124)),1)</f>
        <v>30.8</v>
      </c>
      <c r="BZ124" s="208">
        <f t="array" ref="BZ124">ROUND(MAX(IF($E$4:$BG$4=BZ$4,$E124:$BG124)),1)</f>
        <v>213.5</v>
      </c>
      <c r="CA124" s="276">
        <f t="array" ref="CA124">ROUND(SUM(IF($E$4:$BG$4=CA$4,ALL!$E121:$BG121)),1)/CA$3</f>
        <v>68.698656493375168</v>
      </c>
      <c r="CB124" s="233">
        <f t="shared" si="132"/>
        <v>29.6</v>
      </c>
      <c r="CC124" s="233">
        <f t="shared" si="133"/>
        <v>1344.9</v>
      </c>
      <c r="CD124" s="274">
        <f>ALL!BH121/$BH$47</f>
        <v>97.030057629009235</v>
      </c>
    </row>
    <row r="125" spans="1:82">
      <c r="A125" s="18">
        <f t="shared" si="126"/>
        <v>532</v>
      </c>
      <c r="B125" s="248" t="s">
        <v>123</v>
      </c>
      <c r="E125" s="19">
        <f>ALL!E122/E$88</f>
        <v>9.4328467466509807</v>
      </c>
      <c r="F125" s="19">
        <f>ALL!F122/F$88</f>
        <v>16.552349576125163</v>
      </c>
      <c r="G125" s="19">
        <f>ALL!G122/G$88</f>
        <v>136.87611524855234</v>
      </c>
      <c r="H125" s="19">
        <f>ALL!H122/H$88</f>
        <v>45.094234028535638</v>
      </c>
      <c r="I125" s="19">
        <f>ALL!I122/I$88</f>
        <v>21.928193522981601</v>
      </c>
      <c r="J125" s="19">
        <f>ALL!J122/J$88</f>
        <v>29.415166778186855</v>
      </c>
      <c r="K125" s="19">
        <f>ALL!K122/K$88</f>
        <v>43.292032398265327</v>
      </c>
      <c r="L125" s="19">
        <f>ALL!L122/L$88</f>
        <v>62.854238191255483</v>
      </c>
      <c r="M125" s="19">
        <f>ALL!M122/M$88</f>
        <v>165.94632070924069</v>
      </c>
      <c r="N125" s="19">
        <f>ALL!N122/N$88</f>
        <v>36.036054081121684</v>
      </c>
      <c r="O125" s="19">
        <f>ALL!O122/O$88</f>
        <v>53.177549159075788</v>
      </c>
      <c r="P125" s="19">
        <f>ALL!P122/P$88</f>
        <v>56.944247105129364</v>
      </c>
      <c r="Q125" s="19">
        <f>ALL!Q122/Q$88</f>
        <v>27.403702299762767</v>
      </c>
      <c r="R125" s="19">
        <f>ALL!R122/R$88</f>
        <v>38.578398156931833</v>
      </c>
      <c r="S125" s="19">
        <f>ALL!S122/S$88</f>
        <v>18.179789646621863</v>
      </c>
      <c r="T125" s="19">
        <f>ALL!T122/T$88</f>
        <v>16.635218196995979</v>
      </c>
      <c r="U125" s="19">
        <f>ALL!U122/U$88</f>
        <v>34.314881791605814</v>
      </c>
      <c r="V125" s="19">
        <f>ALL!V122/V$88</f>
        <v>10.826947068258777</v>
      </c>
      <c r="W125" s="19">
        <f>ALL!W122/W$88</f>
        <v>33.80970883352142</v>
      </c>
      <c r="X125" s="19">
        <f>ALL!X122/X$88</f>
        <v>27.267207630161504</v>
      </c>
      <c r="Y125" s="19">
        <f>ALL!Y122/Y$88</f>
        <v>33.721684641567009</v>
      </c>
      <c r="Z125" s="19">
        <f>ALL!Z122/Z$88</f>
        <v>19.644673743420086</v>
      </c>
      <c r="AA125" s="19">
        <f>ALL!AA122/AA$88</f>
        <v>46.82931317552967</v>
      </c>
      <c r="AB125" s="19">
        <f>ALL!AB122/AB$88</f>
        <v>6.4056013020040377</v>
      </c>
      <c r="AC125" s="19">
        <f>ALL!AC122/AC$88</f>
        <v>11.499971329741483</v>
      </c>
      <c r="AD125" s="19">
        <f>ALL!AD122/AD$88</f>
        <v>28.610494724257773</v>
      </c>
      <c r="AE125" s="19">
        <f>ALL!AE122/AE$88</f>
        <v>63.053143689045797</v>
      </c>
      <c r="AF125" s="19">
        <f>ALL!AF122/AF$88</f>
        <v>45.279885860908159</v>
      </c>
      <c r="AG125" s="19">
        <f>ALL!AG122/AG$88</f>
        <v>32.405828911985729</v>
      </c>
      <c r="AH125" s="19">
        <f>ALL!AH122/AH$88</f>
        <v>40.18713624149148</v>
      </c>
      <c r="AI125" s="19">
        <f>ALL!AI122/AI$88</f>
        <v>74.990283676734947</v>
      </c>
      <c r="AJ125" s="19">
        <f>ALL!AJ122/AJ$88</f>
        <v>24.100136220444494</v>
      </c>
      <c r="AK125" s="19">
        <f>ALL!AK122/AK$88</f>
        <v>45.654731703303483</v>
      </c>
      <c r="AL125" s="19">
        <f>ALL!AL122/AL$88</f>
        <v>1508.6900187779866</v>
      </c>
      <c r="AM125" s="19">
        <f>ALL!AM122/AM$88</f>
        <v>90.871305717826161</v>
      </c>
      <c r="AN125" s="19">
        <f>ALL!AN122/AN$88</f>
        <v>17.100762582613115</v>
      </c>
      <c r="AO125" s="19">
        <f>ALL!AO122/AO$88</f>
        <v>20.551545609390022</v>
      </c>
      <c r="AP125" s="19">
        <f>ALL!AP122/AP$88</f>
        <v>9.0830668862836283</v>
      </c>
      <c r="AQ125" s="19">
        <f>ALL!AQ122/AQ$88</f>
        <v>238.2478090719531</v>
      </c>
      <c r="AR125" s="19">
        <f>ALL!AR122/AR$88</f>
        <v>11.967048148590337</v>
      </c>
      <c r="AS125" s="19">
        <f>ALL!AS122/AS$88</f>
        <v>69.742099527787872</v>
      </c>
      <c r="AT125" s="19">
        <f>ALL!AT122/AT$88</f>
        <v>152.38779185295579</v>
      </c>
      <c r="AU125" s="19">
        <f>ALL!AU122/AU$88</f>
        <v>15.716421113955878</v>
      </c>
      <c r="AV125" s="19">
        <f>ALL!AV122/AV$88</f>
        <v>99.554120927428514</v>
      </c>
      <c r="AW125" s="19">
        <f>ALL!AW122/AW$88</f>
        <v>59.408955223880604</v>
      </c>
      <c r="AX125" s="19">
        <f>ALL!AX122/AX$88</f>
        <v>44.196385796140504</v>
      </c>
      <c r="AY125" s="19">
        <f>ALL!AY122/AY$88</f>
        <v>0</v>
      </c>
      <c r="AZ125" s="19">
        <f>ALL!AZ122/AZ$88</f>
        <v>0</v>
      </c>
      <c r="BA125" s="91">
        <f>ALL!BA122/BA$88</f>
        <v>131.61476409342464</v>
      </c>
      <c r="BB125" s="91">
        <f>ALL!BB122/BB$88</f>
        <v>24.804312163112254</v>
      </c>
      <c r="BC125" s="91">
        <f>ALL!BC122/BC$88</f>
        <v>87.965991484969678</v>
      </c>
      <c r="BD125" s="19">
        <f>ALL!BD122/BD$88</f>
        <v>23.782751872551753</v>
      </c>
      <c r="BE125" s="19">
        <f>ALL!BE122/BE$88</f>
        <v>30.958612188846882</v>
      </c>
      <c r="BF125" s="19">
        <f>ALL!BF122/BF$88</f>
        <v>20.383928454001467</v>
      </c>
      <c r="BG125" s="19">
        <f>ALL!BG122/BG$88</f>
        <v>43.775587841020247</v>
      </c>
      <c r="BH125" s="19">
        <f t="shared" si="127"/>
        <v>4057.7513657241338</v>
      </c>
      <c r="BJ125" s="208">
        <f t="array" ref="BJ125">ROUND(MIN(IF($E$4:$BG$4=BJ$4,$E125:$BG125)),1)</f>
        <v>0</v>
      </c>
      <c r="BK125" s="208">
        <f t="array" ref="BK125">ROUND(MAX(IF($E$4:$BG$4=BK$4,$E125:$BG125)),1)</f>
        <v>238.2</v>
      </c>
      <c r="BL125" s="276">
        <f t="array" ref="BL125">ROUND(SUM(IF($E$4:$BG$4=BL$4,ALL!$E122:$BG122)),1)/BL$3</f>
        <v>41.735021846607047</v>
      </c>
      <c r="BM125" s="208">
        <f t="array" ref="BM125">ROUND(MIN(IF($E$4:$BG$4=BM$4,$E125:$BG125)),1)</f>
        <v>20.399999999999999</v>
      </c>
      <c r="BN125" s="208">
        <f t="array" ref="BN125">ROUND(MAX(IF($E$4:$BG$4=BN$4,$E125:$BG125)),1)</f>
        <v>43.8</v>
      </c>
      <c r="BO125" s="276">
        <f t="array" ref="BO125">ROUND(SUM(IF($E$4:$BG$4=BO$4,ALL!$E122:$BG122)),1)/BO$3</f>
        <v>26.349816812119222</v>
      </c>
      <c r="BP125" s="208">
        <f t="array" ref="BP125">ROUND(MIN(IF($E$4:$BG$4=BP$4,$E125:$BG125)),1)</f>
        <v>45.7</v>
      </c>
      <c r="BQ125" s="208">
        <f t="array" ref="BQ125">ROUND(MAX(IF($E$4:$BG$4=BQ$4,$E125:$BG125)),1)</f>
        <v>1508.7</v>
      </c>
      <c r="BR125" s="276">
        <f t="array" ref="BR125">ROUND(SUM(IF($E$4:$BG$4=BR$4,ALL!$E122:$BG122)),1)/BR$3</f>
        <v>128.31726087942556</v>
      </c>
      <c r="BS125" s="208">
        <f t="array" ref="BS125">ROUND(MIN(IF($E$4:$BG$4=BS$4,$E125:$BG125)),1)</f>
        <v>9.4</v>
      </c>
      <c r="BT125" s="208">
        <f t="array" ref="BT125">ROUND(MAX(IF($E$4:$BG$4=BT$4,$E125:$BG125)),1)</f>
        <v>165.9</v>
      </c>
      <c r="BU125" s="276">
        <f t="array" ref="BU125">ROUND(SUM(IF($E$4:$BG$4=BU$4,ALL!$E122:$BG122)),1)/BU$3</f>
        <v>34.35278273879743</v>
      </c>
      <c r="BV125" s="208">
        <f t="array" ref="BV125">ROUND(MIN(IF($E$4:$BG$4=BV$4,$E125:$BG125)),1)</f>
        <v>6.4</v>
      </c>
      <c r="BW125" s="208">
        <f t="array" ref="BW125">ROUND(MAX(IF($E$4:$BG$4=BW$4,$E125:$BG125)),1)</f>
        <v>136.9</v>
      </c>
      <c r="BX125" s="276">
        <f t="array" ref="BX125">ROUND(SUM(IF($E$4:$BG$4=BX$4,ALL!$E122:$BG122)),1)/BX$3</f>
        <v>20.836768763117711</v>
      </c>
      <c r="BY125" s="208">
        <f t="array" ref="BY125">ROUND(MIN(IF($E$4:$BG$4=BY$4,$E125:$BG125)),1)</f>
        <v>21.9</v>
      </c>
      <c r="BZ125" s="208">
        <f t="array" ref="BZ125">ROUND(MAX(IF($E$4:$BG$4=BZ$4,$E125:$BG125)),1)</f>
        <v>75</v>
      </c>
      <c r="CA125" s="276">
        <f t="array" ref="CA125">ROUND(SUM(IF($E$4:$BG$4=CA$4,ALL!$E122:$BG122)),1)/CA$3</f>
        <v>39.526978216231797</v>
      </c>
      <c r="CB125" s="233">
        <f t="shared" si="132"/>
        <v>0</v>
      </c>
      <c r="CC125" s="233">
        <f t="shared" si="133"/>
        <v>1508.7</v>
      </c>
      <c r="CD125" s="274">
        <f>ALL!BH122/$BH$47</f>
        <v>32.639253597887873</v>
      </c>
    </row>
    <row r="126" spans="1:82">
      <c r="A126" s="14">
        <v>90000</v>
      </c>
      <c r="B126" s="221" t="s">
        <v>53</v>
      </c>
      <c r="E126" s="20">
        <f t="shared" ref="E126:AJ126" si="134">SUM(E91:E125)</f>
        <v>13585.915145609988</v>
      </c>
      <c r="F126" s="20">
        <f t="shared" si="134"/>
        <v>13101.587076986698</v>
      </c>
      <c r="G126" s="20">
        <f t="shared" si="134"/>
        <v>18910.004116883032</v>
      </c>
      <c r="H126" s="20">
        <f t="shared" si="134"/>
        <v>13602.993509321608</v>
      </c>
      <c r="I126" s="20">
        <f t="shared" si="134"/>
        <v>14021.908635858374</v>
      </c>
      <c r="J126" s="20">
        <f t="shared" si="134"/>
        <v>12417.506141149761</v>
      </c>
      <c r="K126" s="20">
        <f t="shared" si="134"/>
        <v>14190.190204019182</v>
      </c>
      <c r="L126" s="20">
        <f t="shared" si="134"/>
        <v>14469.670538538592</v>
      </c>
      <c r="M126" s="20">
        <f t="shared" si="134"/>
        <v>16943.806983421709</v>
      </c>
      <c r="N126" s="20">
        <f t="shared" si="134"/>
        <v>15805.98944616926</v>
      </c>
      <c r="O126" s="20">
        <f t="shared" si="134"/>
        <v>25021.247217951954</v>
      </c>
      <c r="P126" s="20">
        <f t="shared" si="134"/>
        <v>17292.858617202983</v>
      </c>
      <c r="Q126" s="20">
        <f t="shared" si="134"/>
        <v>15309.270824511004</v>
      </c>
      <c r="R126" s="20">
        <f t="shared" si="134"/>
        <v>23699.696944030362</v>
      </c>
      <c r="S126" s="20">
        <f t="shared" si="134"/>
        <v>15819.985365411621</v>
      </c>
      <c r="T126" s="20">
        <f t="shared" si="134"/>
        <v>19075.849301686725</v>
      </c>
      <c r="U126" s="20">
        <f t="shared" si="134"/>
        <v>19787.871236934599</v>
      </c>
      <c r="V126" s="20">
        <f t="shared" si="134"/>
        <v>39600.095259312067</v>
      </c>
      <c r="W126" s="20">
        <f t="shared" si="134"/>
        <v>14014.387818768264</v>
      </c>
      <c r="X126" s="20">
        <f t="shared" si="134"/>
        <v>14307.195441374588</v>
      </c>
      <c r="Y126" s="20">
        <f t="shared" si="134"/>
        <v>13789.792365123038</v>
      </c>
      <c r="Z126" s="20">
        <f t="shared" si="134"/>
        <v>12442.71036887968</v>
      </c>
      <c r="AA126" s="20">
        <f t="shared" si="134"/>
        <v>14126.212276771594</v>
      </c>
      <c r="AB126" s="20">
        <f t="shared" si="134"/>
        <v>16254.452436743944</v>
      </c>
      <c r="AC126" s="20">
        <f t="shared" si="134"/>
        <v>14966.505026976107</v>
      </c>
      <c r="AD126" s="20">
        <f t="shared" si="134"/>
        <v>14606.57946865359</v>
      </c>
      <c r="AE126" s="20">
        <f t="shared" si="134"/>
        <v>17667.540778957482</v>
      </c>
      <c r="AF126" s="20">
        <f t="shared" si="134"/>
        <v>16516.2524218609</v>
      </c>
      <c r="AG126" s="20">
        <f t="shared" si="134"/>
        <v>17151.876902445256</v>
      </c>
      <c r="AH126" s="20">
        <f t="shared" si="134"/>
        <v>18155.334666349961</v>
      </c>
      <c r="AI126" s="20">
        <f t="shared" si="134"/>
        <v>15977.187752118689</v>
      </c>
      <c r="AJ126" s="20">
        <f t="shared" si="134"/>
        <v>13665.460374438657</v>
      </c>
      <c r="AK126" s="20">
        <f t="shared" ref="AK126:BH126" si="135">SUM(AK91:AK125)</f>
        <v>18868.161859769894</v>
      </c>
      <c r="AL126" s="20">
        <f t="shared" si="135"/>
        <v>96433.007944532699</v>
      </c>
      <c r="AM126" s="20">
        <f t="shared" si="135"/>
        <v>17761.092315454058</v>
      </c>
      <c r="AN126" s="20">
        <f t="shared" si="135"/>
        <v>18283.237790205047</v>
      </c>
      <c r="AO126" s="20">
        <f t="shared" si="135"/>
        <v>8111.5134188913416</v>
      </c>
      <c r="AP126" s="20">
        <f t="shared" si="135"/>
        <v>14753.1496625004</v>
      </c>
      <c r="AQ126" s="20">
        <f t="shared" si="135"/>
        <v>13210.849776374238</v>
      </c>
      <c r="AR126" s="20">
        <f t="shared" si="135"/>
        <v>13167.218925141988</v>
      </c>
      <c r="AS126" s="20">
        <f t="shared" si="135"/>
        <v>13567.522520886307</v>
      </c>
      <c r="AT126" s="20">
        <f t="shared" si="135"/>
        <v>13061.437841530053</v>
      </c>
      <c r="AU126" s="20">
        <f t="shared" si="135"/>
        <v>11855.594539071242</v>
      </c>
      <c r="AV126" s="20">
        <f t="shared" si="135"/>
        <v>14511.688984902916</v>
      </c>
      <c r="AW126" s="20">
        <f t="shared" si="135"/>
        <v>13091.750955223881</v>
      </c>
      <c r="AX126" s="20">
        <f t="shared" si="135"/>
        <v>14100.457141214571</v>
      </c>
      <c r="AY126" s="20">
        <f t="shared" si="135"/>
        <v>13797.196550840452</v>
      </c>
      <c r="AZ126" s="20">
        <f t="shared" si="135"/>
        <v>11707.543541462099</v>
      </c>
      <c r="BA126" s="20">
        <f t="shared" si="135"/>
        <v>14739.106509708283</v>
      </c>
      <c r="BB126" s="20">
        <f t="shared" si="135"/>
        <v>16981.560822591982</v>
      </c>
      <c r="BC126" s="20">
        <f t="shared" si="135"/>
        <v>13396.800774093665</v>
      </c>
      <c r="BD126" s="20">
        <f t="shared" si="135"/>
        <v>15562.269278350517</v>
      </c>
      <c r="BE126" s="20">
        <f t="shared" si="135"/>
        <v>19257.544217536251</v>
      </c>
      <c r="BF126" s="20">
        <f t="shared" si="135"/>
        <v>16317.613724673598</v>
      </c>
      <c r="BG126" s="20">
        <f t="shared" si="135"/>
        <v>14891.616016629832</v>
      </c>
      <c r="BH126" s="20">
        <f t="shared" si="135"/>
        <v>953725.86977604637</v>
      </c>
      <c r="BJ126" s="208">
        <f t="array" ref="BJ126">ROUND(MIN(IF($E$4:$BG$4=BJ$4,$E126:$BG126)),1)</f>
        <v>8111.5</v>
      </c>
      <c r="BK126" s="208">
        <f t="array" ref="BK126">ROUND(MAX(IF($E$4:$BG$4=BK$4,$E126:$BG126)),1)</f>
        <v>18283.2</v>
      </c>
      <c r="BL126" s="276">
        <f t="array" ref="BL126">ROUND(SUM(IF($E$4:$BG$4=BL$4,ALL!$E123:$BG123)),1)/BL$3</f>
        <v>13301.771698099707</v>
      </c>
      <c r="BM126" s="208">
        <f t="array" ref="BM126">ROUND(MIN(IF($E$4:$BG$4=BM$4,$E126:$BG126)),1)</f>
        <v>14891.6</v>
      </c>
      <c r="BN126" s="208">
        <f t="array" ref="BN126">ROUND(MAX(IF($E$4:$BG$4=BN$4,$E126:$BG126)),1)</f>
        <v>19257.5</v>
      </c>
      <c r="BO126" s="276">
        <f t="array" ref="BO126">ROUND(SUM(IF($E$4:$BG$4=BO$4,ALL!$E123:$BG123)),1)/BO$3</f>
        <v>16382.063580602673</v>
      </c>
      <c r="BP126" s="208">
        <f t="array" ref="BP126">ROUND(MIN(IF($E$4:$BG$4=BP$4,$E126:$BG126)),1)</f>
        <v>17761.099999999999</v>
      </c>
      <c r="BQ126" s="208">
        <f t="array" ref="BQ126">ROUND(MAX(IF($E$4:$BG$4=BQ$4,$E126:$BG126)),1)</f>
        <v>96433</v>
      </c>
      <c r="BR126" s="276">
        <f t="array" ref="BR126">ROUND(SUM(IF($E$4:$BG$4=BR$4,ALL!$E123:$BG123)),1)/BR$3</f>
        <v>21622.316532897057</v>
      </c>
      <c r="BS126" s="208">
        <f t="array" ref="BS126">ROUND(MIN(IF($E$4:$BG$4=BS$4,$E126:$BG126)),1)</f>
        <v>12417.5</v>
      </c>
      <c r="BT126" s="208">
        <f t="array" ref="BT126">ROUND(MAX(IF($E$4:$BG$4=BT$4,$E126:$BG126)),1)</f>
        <v>39600.1</v>
      </c>
      <c r="BU126" s="276">
        <f t="array" ref="BU126">ROUND(SUM(IF($E$4:$BG$4=BU$4,ALL!$E123:$BG123)),1)/BU$3</f>
        <v>15037.857052813028</v>
      </c>
      <c r="BV126" s="208">
        <f t="array" ref="BV126">ROUND(MIN(IF($E$4:$BG$4=BV$4,$E126:$BG126)),1)</f>
        <v>12442.7</v>
      </c>
      <c r="BW126" s="208">
        <f t="array" ref="BW126">ROUND(MAX(IF($E$4:$BG$4=BW$4,$E126:$BG126)),1)</f>
        <v>18910</v>
      </c>
      <c r="BX126" s="276">
        <f t="array" ref="BX126">ROUND(SUM(IF($E$4:$BG$4=BX$4,ALL!$E123:$BG123)),1)/BX$3</f>
        <v>15202.408205254154</v>
      </c>
      <c r="BY126" s="208">
        <f t="array" ref="BY126">ROUND(MIN(IF($E$4:$BG$4=BY$4,$E126:$BG126)),1)</f>
        <v>14021.9</v>
      </c>
      <c r="BZ126" s="208">
        <f t="array" ref="BZ126">ROUND(MAX(IF($E$4:$BG$4=BZ$4,$E126:$BG126)),1)</f>
        <v>19787.900000000001</v>
      </c>
      <c r="CA126" s="276">
        <f t="array" ref="CA126">ROUND(SUM(IF($E$4:$BG$4=CA$4,ALL!$E123:$BG123)),1)/CA$3</f>
        <v>15687.833685297861</v>
      </c>
      <c r="CB126" s="233">
        <f t="shared" si="132"/>
        <v>8111.5</v>
      </c>
      <c r="CC126" s="233">
        <f t="shared" si="133"/>
        <v>96433</v>
      </c>
      <c r="CD126" s="274">
        <f>ALL!BH123/$BH$47</f>
        <v>15367.568017683576</v>
      </c>
    </row>
    <row r="127" spans="1:82" s="25" customFormat="1">
      <c r="B127" s="36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c r="AR127" s="37"/>
      <c r="AS127" s="37"/>
      <c r="AT127" s="37"/>
      <c r="AU127" s="37"/>
      <c r="AV127" s="37"/>
      <c r="AW127" s="37"/>
      <c r="AX127" s="37"/>
      <c r="AY127" s="37"/>
      <c r="AZ127" s="37"/>
      <c r="BA127" s="37"/>
      <c r="BB127" s="37"/>
      <c r="BC127" s="37"/>
      <c r="BD127" s="37"/>
      <c r="BE127" s="37"/>
      <c r="BF127" s="37"/>
      <c r="BG127" s="37"/>
      <c r="BH127" s="37"/>
    </row>
    <row r="130" spans="1:82" ht="12" customHeight="1">
      <c r="A130" s="14"/>
      <c r="B130" s="363" t="s">
        <v>871</v>
      </c>
      <c r="C130" s="82"/>
      <c r="E130" s="27"/>
      <c r="F130" s="36"/>
      <c r="G130" s="36"/>
      <c r="H130" s="36"/>
      <c r="I130" s="36"/>
      <c r="J130" s="36"/>
      <c r="K130" s="36"/>
      <c r="L130" s="36"/>
      <c r="M130" s="36"/>
      <c r="N130" s="36"/>
      <c r="O130" s="36"/>
      <c r="P130" s="36"/>
      <c r="Q130" s="36"/>
      <c r="R130" s="36"/>
      <c r="S130" s="36"/>
      <c r="T130" s="15"/>
      <c r="U130" s="15"/>
      <c r="V130" s="15"/>
      <c r="W130" s="15"/>
      <c r="X130" s="15"/>
    </row>
    <row r="131" spans="1:82">
      <c r="A131" s="14"/>
      <c r="B131" s="364" t="s">
        <v>559</v>
      </c>
      <c r="C131" s="73">
        <f>C$2</f>
        <v>3</v>
      </c>
      <c r="D131" s="73">
        <f t="shared" ref="D131:BH131" si="136">D$2</f>
        <v>4</v>
      </c>
      <c r="E131" s="73">
        <f t="shared" si="136"/>
        <v>5</v>
      </c>
      <c r="F131" s="73">
        <f t="shared" si="136"/>
        <v>6</v>
      </c>
      <c r="G131" s="73">
        <f t="shared" si="136"/>
        <v>7</v>
      </c>
      <c r="H131" s="73">
        <f t="shared" si="136"/>
        <v>8</v>
      </c>
      <c r="I131" s="73">
        <f t="shared" si="136"/>
        <v>9</v>
      </c>
      <c r="J131" s="73">
        <f t="shared" si="136"/>
        <v>10</v>
      </c>
      <c r="K131" s="73">
        <f t="shared" si="136"/>
        <v>11</v>
      </c>
      <c r="L131" s="73">
        <f t="shared" si="136"/>
        <v>12</v>
      </c>
      <c r="M131" s="73">
        <f t="shared" si="136"/>
        <v>13</v>
      </c>
      <c r="N131" s="73">
        <f t="shared" si="136"/>
        <v>14</v>
      </c>
      <c r="O131" s="73">
        <f t="shared" si="136"/>
        <v>15</v>
      </c>
      <c r="P131" s="73">
        <f t="shared" si="136"/>
        <v>16</v>
      </c>
      <c r="Q131" s="73">
        <f t="shared" si="136"/>
        <v>17</v>
      </c>
      <c r="R131" s="73">
        <f t="shared" si="136"/>
        <v>18</v>
      </c>
      <c r="S131" s="73">
        <f t="shared" si="136"/>
        <v>19</v>
      </c>
      <c r="T131" s="73">
        <f t="shared" si="136"/>
        <v>20</v>
      </c>
      <c r="U131" s="73">
        <f t="shared" si="136"/>
        <v>21</v>
      </c>
      <c r="V131" s="73">
        <f t="shared" si="136"/>
        <v>22</v>
      </c>
      <c r="W131" s="73">
        <f t="shared" si="136"/>
        <v>23</v>
      </c>
      <c r="X131" s="73">
        <f t="shared" si="136"/>
        <v>24</v>
      </c>
      <c r="Y131" s="73">
        <f t="shared" si="136"/>
        <v>25</v>
      </c>
      <c r="Z131" s="73">
        <f t="shared" si="136"/>
        <v>26</v>
      </c>
      <c r="AA131" s="73">
        <f t="shared" si="136"/>
        <v>27</v>
      </c>
      <c r="AB131" s="73">
        <f t="shared" si="136"/>
        <v>28</v>
      </c>
      <c r="AC131" s="73">
        <f t="shared" si="136"/>
        <v>29</v>
      </c>
      <c r="AD131" s="73">
        <f t="shared" si="136"/>
        <v>30</v>
      </c>
      <c r="AE131" s="73">
        <f t="shared" si="136"/>
        <v>31</v>
      </c>
      <c r="AF131" s="73">
        <f t="shared" si="136"/>
        <v>32</v>
      </c>
      <c r="AG131" s="73">
        <f t="shared" si="136"/>
        <v>33</v>
      </c>
      <c r="AH131" s="73">
        <f t="shared" si="136"/>
        <v>34</v>
      </c>
      <c r="AI131" s="73">
        <f t="shared" si="136"/>
        <v>35</v>
      </c>
      <c r="AJ131" s="73">
        <f t="shared" si="136"/>
        <v>36</v>
      </c>
      <c r="AK131" s="73">
        <f t="shared" si="136"/>
        <v>37</v>
      </c>
      <c r="AL131" s="73">
        <f t="shared" si="136"/>
        <v>38</v>
      </c>
      <c r="AM131" s="73">
        <f t="shared" si="136"/>
        <v>39</v>
      </c>
      <c r="AN131" s="73">
        <f t="shared" si="136"/>
        <v>40</v>
      </c>
      <c r="AO131" s="73">
        <f t="shared" si="136"/>
        <v>41</v>
      </c>
      <c r="AP131" s="73">
        <f t="shared" si="136"/>
        <v>42</v>
      </c>
      <c r="AQ131" s="73">
        <f t="shared" si="136"/>
        <v>43</v>
      </c>
      <c r="AR131" s="73">
        <f t="shared" si="136"/>
        <v>44</v>
      </c>
      <c r="AS131" s="73">
        <f t="shared" si="136"/>
        <v>45</v>
      </c>
      <c r="AT131" s="73">
        <f t="shared" si="136"/>
        <v>46</v>
      </c>
      <c r="AU131" s="73">
        <f t="shared" si="136"/>
        <v>47</v>
      </c>
      <c r="AV131" s="73">
        <f t="shared" si="136"/>
        <v>48</v>
      </c>
      <c r="AW131" s="73">
        <f t="shared" si="136"/>
        <v>49</v>
      </c>
      <c r="AX131" s="73">
        <f t="shared" si="136"/>
        <v>50</v>
      </c>
      <c r="AY131" s="73">
        <f t="shared" si="136"/>
        <v>51</v>
      </c>
      <c r="AZ131" s="73">
        <f t="shared" si="136"/>
        <v>52</v>
      </c>
      <c r="BA131" s="73">
        <f t="shared" si="136"/>
        <v>53</v>
      </c>
      <c r="BB131" s="73">
        <f t="shared" si="136"/>
        <v>54</v>
      </c>
      <c r="BC131" s="73">
        <f>BC$2</f>
        <v>55</v>
      </c>
      <c r="BD131" s="73">
        <f t="shared" si="136"/>
        <v>56</v>
      </c>
      <c r="BE131" s="73">
        <f t="shared" si="136"/>
        <v>57</v>
      </c>
      <c r="BF131" s="73">
        <f t="shared" si="136"/>
        <v>58</v>
      </c>
      <c r="BG131" s="73">
        <f t="shared" si="136"/>
        <v>59</v>
      </c>
      <c r="BH131" s="73">
        <f t="shared" si="136"/>
        <v>60</v>
      </c>
    </row>
    <row r="132" spans="1:82">
      <c r="A132" s="14"/>
      <c r="B132" s="355" t="s">
        <v>686</v>
      </c>
      <c r="C132" s="82"/>
      <c r="D132" s="82"/>
      <c r="E132" s="82"/>
      <c r="F132" s="82"/>
      <c r="G132" s="82"/>
      <c r="H132" s="82"/>
      <c r="I132" s="82"/>
      <c r="J132" s="82"/>
      <c r="K132" s="82"/>
      <c r="L132" s="82"/>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2"/>
      <c r="AJ132" s="82"/>
      <c r="AK132" s="82"/>
      <c r="AL132" s="82"/>
      <c r="AM132" s="82"/>
      <c r="AN132" s="82"/>
      <c r="AO132" s="82"/>
      <c r="AP132" s="82"/>
      <c r="AQ132" s="82"/>
      <c r="AR132" s="82"/>
      <c r="AS132" s="82"/>
      <c r="AT132" s="82"/>
      <c r="AU132" s="82"/>
      <c r="AV132" s="82"/>
      <c r="AW132" s="82"/>
      <c r="AX132" s="82"/>
      <c r="AY132" s="82"/>
      <c r="AZ132" s="82"/>
      <c r="BA132" s="82"/>
      <c r="BB132" s="82"/>
      <c r="BC132" s="82"/>
      <c r="BD132" s="82"/>
      <c r="BE132" s="82"/>
      <c r="BF132" s="82"/>
      <c r="BG132" s="82"/>
      <c r="BH132" s="82"/>
    </row>
    <row r="133" spans="1:82" s="39" customFormat="1" ht="12.75">
      <c r="B133" s="356" t="s">
        <v>604</v>
      </c>
      <c r="C133" s="72"/>
      <c r="D133" s="74"/>
      <c r="E133" s="87">
        <v>10</v>
      </c>
      <c r="F133" s="87">
        <v>30</v>
      </c>
      <c r="G133" s="87">
        <v>40</v>
      </c>
      <c r="H133" s="87">
        <v>60</v>
      </c>
      <c r="I133" s="87">
        <v>70</v>
      </c>
      <c r="J133" s="87">
        <v>80</v>
      </c>
      <c r="K133" s="87">
        <v>90</v>
      </c>
      <c r="L133" s="87">
        <v>100</v>
      </c>
      <c r="M133" s="87">
        <v>120</v>
      </c>
      <c r="N133" s="87">
        <v>130</v>
      </c>
      <c r="O133" s="87">
        <v>150</v>
      </c>
      <c r="P133" s="87">
        <v>160</v>
      </c>
      <c r="Q133" s="87">
        <v>170</v>
      </c>
      <c r="R133" s="87">
        <v>180</v>
      </c>
      <c r="S133" s="87">
        <v>190</v>
      </c>
      <c r="T133" s="87">
        <v>200</v>
      </c>
      <c r="U133" s="87">
        <v>210</v>
      </c>
      <c r="V133" s="87">
        <v>220</v>
      </c>
      <c r="W133" s="87">
        <v>230</v>
      </c>
      <c r="X133" s="87">
        <v>240</v>
      </c>
      <c r="Y133" s="87">
        <v>250</v>
      </c>
      <c r="Z133" s="87">
        <v>260</v>
      </c>
      <c r="AA133" s="87">
        <v>270</v>
      </c>
      <c r="AB133" s="87">
        <v>280</v>
      </c>
      <c r="AC133" s="87">
        <v>300</v>
      </c>
      <c r="AD133" s="87">
        <v>310</v>
      </c>
      <c r="AE133" s="87">
        <v>320</v>
      </c>
      <c r="AF133" s="87">
        <v>330</v>
      </c>
      <c r="AG133" s="87">
        <v>350</v>
      </c>
      <c r="AH133" s="87">
        <v>360</v>
      </c>
      <c r="AI133" s="87">
        <v>380</v>
      </c>
      <c r="AJ133" s="87">
        <v>390</v>
      </c>
      <c r="AK133" s="87">
        <v>400</v>
      </c>
      <c r="AL133" s="87">
        <v>410</v>
      </c>
      <c r="AM133" s="87">
        <v>420</v>
      </c>
      <c r="AN133" s="87">
        <v>480</v>
      </c>
      <c r="AO133" s="87">
        <v>500</v>
      </c>
      <c r="AP133" s="87">
        <v>510</v>
      </c>
      <c r="AQ133" s="87">
        <v>520</v>
      </c>
      <c r="AR133" s="87">
        <v>530</v>
      </c>
      <c r="AS133" s="87">
        <v>540</v>
      </c>
      <c r="AT133" s="87">
        <v>550</v>
      </c>
      <c r="AU133" s="87">
        <v>560</v>
      </c>
      <c r="AV133" s="87">
        <v>570</v>
      </c>
      <c r="AW133" s="87">
        <v>580</v>
      </c>
      <c r="AX133" s="87">
        <v>590</v>
      </c>
      <c r="AY133" s="87">
        <v>600</v>
      </c>
      <c r="AZ133" s="87">
        <v>610</v>
      </c>
      <c r="BA133" s="87">
        <v>620</v>
      </c>
      <c r="BB133" s="87">
        <v>630</v>
      </c>
      <c r="BC133" s="87">
        <v>640</v>
      </c>
      <c r="BD133" s="87">
        <v>960</v>
      </c>
      <c r="BE133" s="87">
        <v>970</v>
      </c>
      <c r="BF133" s="87">
        <v>980</v>
      </c>
      <c r="BG133" s="87">
        <v>990</v>
      </c>
      <c r="BH133" s="75" t="s">
        <v>497</v>
      </c>
    </row>
    <row r="134" spans="1:82" s="39" customFormat="1" ht="12.75">
      <c r="B134" s="357" t="s">
        <v>603</v>
      </c>
      <c r="C134" s="72"/>
      <c r="D134" s="74"/>
      <c r="E134" s="77">
        <f t="shared" ref="E134:AJ134" si="137">VLOOKUP(E133,num,5)</f>
        <v>3301.3416666666672</v>
      </c>
      <c r="F134" s="77">
        <f t="shared" si="137"/>
        <v>2418.1666666666665</v>
      </c>
      <c r="G134" s="77">
        <f t="shared" si="137"/>
        <v>2724.4502762430939</v>
      </c>
      <c r="H134" s="77">
        <f t="shared" si="137"/>
        <v>4970.9750000000013</v>
      </c>
      <c r="I134" s="77">
        <f t="shared" si="137"/>
        <v>10030.85</v>
      </c>
      <c r="J134" s="77">
        <f t="shared" si="137"/>
        <v>4470.2088888888884</v>
      </c>
      <c r="K134" s="77">
        <f t="shared" si="137"/>
        <v>2323.8555555555558</v>
      </c>
      <c r="L134" s="77">
        <f t="shared" si="137"/>
        <v>5338.2638888888887</v>
      </c>
      <c r="M134" s="77">
        <f t="shared" si="137"/>
        <v>265.07222222222219</v>
      </c>
      <c r="N134" s="77">
        <f t="shared" si="137"/>
        <v>554.72222222222217</v>
      </c>
      <c r="O134" s="77">
        <f t="shared" si="137"/>
        <v>481.58011049723757</v>
      </c>
      <c r="P134" s="77">
        <f t="shared" si="137"/>
        <v>2917.5166666666669</v>
      </c>
      <c r="Q134" s="77">
        <f t="shared" si="137"/>
        <v>3236.717032967033</v>
      </c>
      <c r="R134" s="77">
        <f t="shared" si="137"/>
        <v>295.15999999999997</v>
      </c>
      <c r="S134" s="77">
        <f t="shared" si="137"/>
        <v>2360.3138888888884</v>
      </c>
      <c r="T134" s="77">
        <f t="shared" si="137"/>
        <v>1407.5583333333334</v>
      </c>
      <c r="U134" s="77">
        <f t="shared" si="137"/>
        <v>2005.4450549450555</v>
      </c>
      <c r="V134" s="77">
        <f t="shared" si="137"/>
        <v>112.22</v>
      </c>
      <c r="W134" s="77">
        <f t="shared" si="137"/>
        <v>4398.1138888888918</v>
      </c>
      <c r="X134" s="77">
        <f t="shared" si="137"/>
        <v>3301.5302197802198</v>
      </c>
      <c r="Y134" s="77">
        <f t="shared" si="137"/>
        <v>1704.0222222222224</v>
      </c>
      <c r="Z134" s="77">
        <f t="shared" si="137"/>
        <v>9072.7416666666631</v>
      </c>
      <c r="AA134" s="77">
        <f t="shared" si="137"/>
        <v>2590.3027777777779</v>
      </c>
      <c r="AB134" s="77">
        <f t="shared" si="137"/>
        <v>22432.086111111108</v>
      </c>
      <c r="AC134" s="77">
        <f t="shared" si="137"/>
        <v>1492.0611111111111</v>
      </c>
      <c r="AD134" s="77">
        <f t="shared" si="137"/>
        <v>2349.0638888888889</v>
      </c>
      <c r="AE134" s="77">
        <f t="shared" si="137"/>
        <v>3393.253333333329</v>
      </c>
      <c r="AF134" s="77">
        <f t="shared" si="137"/>
        <v>1738.6194444444445</v>
      </c>
      <c r="AG134" s="77">
        <f t="shared" si="137"/>
        <v>9487.5338888888909</v>
      </c>
      <c r="AH134" s="77">
        <f t="shared" si="137"/>
        <v>3030.2527472527472</v>
      </c>
      <c r="AI134" s="77">
        <f t="shared" si="137"/>
        <v>3374.7333333333336</v>
      </c>
      <c r="AJ134" s="77">
        <f t="shared" si="137"/>
        <v>5636.2888888888901</v>
      </c>
      <c r="AK134" s="77">
        <f t="shared" ref="AK134:BG134" si="138">VLOOKUP(AK133,num,5)</f>
        <v>810.25555555555559</v>
      </c>
      <c r="AL134" s="77">
        <f t="shared" si="138"/>
        <v>69.22999999999999</v>
      </c>
      <c r="AM134" s="77">
        <f t="shared" si="138"/>
        <v>763.37837837837844</v>
      </c>
      <c r="AN134" s="77">
        <f t="shared" si="138"/>
        <v>295.05</v>
      </c>
      <c r="AO134" s="77">
        <f t="shared" si="138"/>
        <v>329.42777777777775</v>
      </c>
      <c r="AP134" s="77">
        <f t="shared" si="138"/>
        <v>619.26</v>
      </c>
      <c r="AQ134" s="77">
        <f t="shared" si="138"/>
        <v>178.87027027027025</v>
      </c>
      <c r="AR134" s="77">
        <f t="shared" si="138"/>
        <v>325.72777777777776</v>
      </c>
      <c r="AS134" s="77">
        <f t="shared" si="138"/>
        <v>165.18</v>
      </c>
      <c r="AT134" s="77">
        <f t="shared" si="138"/>
        <v>161.04</v>
      </c>
      <c r="AU134" s="77">
        <f t="shared" si="138"/>
        <v>652.27</v>
      </c>
      <c r="AV134" s="77">
        <f t="shared" si="138"/>
        <v>221.16111111111101</v>
      </c>
      <c r="AW134" s="77">
        <f t="shared" si="138"/>
        <v>223.33333333333331</v>
      </c>
      <c r="AX134" s="77">
        <f t="shared" si="138"/>
        <v>521.83000000000004</v>
      </c>
      <c r="AY134" s="77">
        <f t="shared" si="138"/>
        <v>198.30601092896174</v>
      </c>
      <c r="AZ134" s="77">
        <f t="shared" si="138"/>
        <v>519.39</v>
      </c>
      <c r="BA134" s="77">
        <f t="shared" ref="BA134:BB134" si="139">VLOOKUP(BA133,num,5)</f>
        <v>118.45555555555555</v>
      </c>
      <c r="BB134" s="77">
        <f t="shared" si="139"/>
        <v>67.730158730158735</v>
      </c>
      <c r="BC134" s="77">
        <f t="shared" ref="BC134" si="140">VLOOKUP(BC133,num,5)</f>
        <v>129.18333333333334</v>
      </c>
      <c r="BD134" s="77">
        <f t="shared" si="138"/>
        <v>3389.6111111111109</v>
      </c>
      <c r="BE134" s="77">
        <f t="shared" si="138"/>
        <v>1678.9027777777778</v>
      </c>
      <c r="BF134" s="77">
        <f t="shared" si="138"/>
        <v>3421.5749999999966</v>
      </c>
      <c r="BG134" s="77">
        <f t="shared" si="138"/>
        <v>1226.7111111111112</v>
      </c>
      <c r="BH134" s="75"/>
    </row>
    <row r="135" spans="1:82" s="39" customFormat="1" ht="12.75">
      <c r="B135" s="99" t="s">
        <v>685</v>
      </c>
      <c r="C135" s="72"/>
      <c r="D135" s="74"/>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c r="AE135" s="75"/>
      <c r="AF135" s="75"/>
      <c r="AG135" s="75"/>
      <c r="AH135" s="75"/>
      <c r="AI135" s="75"/>
      <c r="AJ135" s="75"/>
      <c r="AK135" s="75"/>
      <c r="AL135" s="75"/>
      <c r="AM135" s="75"/>
      <c r="AN135" s="75"/>
      <c r="AO135" s="75"/>
      <c r="AP135" s="75"/>
      <c r="AQ135" s="75"/>
      <c r="AR135" s="75"/>
      <c r="AS135" s="75"/>
      <c r="AT135" s="75"/>
      <c r="AU135" s="75"/>
      <c r="AV135" s="75"/>
      <c r="AW135" s="75"/>
      <c r="AX135" s="75"/>
      <c r="AY135" s="75"/>
      <c r="AZ135" s="75"/>
      <c r="BA135" s="75"/>
      <c r="BB135" s="75"/>
      <c r="BC135" s="75"/>
      <c r="BD135" s="75"/>
      <c r="BE135" s="75"/>
      <c r="BF135" s="75"/>
      <c r="BG135" s="75"/>
      <c r="BH135" s="75"/>
    </row>
    <row r="136" spans="1:82" s="29" customFormat="1" ht="22.9" customHeight="1">
      <c r="A136" s="28"/>
      <c r="B136" s="78"/>
      <c r="C136" s="71"/>
      <c r="D136" s="76"/>
      <c r="E136" s="77" t="str">
        <f t="shared" ref="E136:AJ136" si="141">VLOOKUP(E133,num,15)</f>
        <v>Barrington</v>
      </c>
      <c r="F136" s="77" t="str">
        <f t="shared" si="141"/>
        <v>Burrillville</v>
      </c>
      <c r="G136" s="77" t="str">
        <f t="shared" si="141"/>
        <v>Central Falls</v>
      </c>
      <c r="H136" s="77" t="str">
        <f t="shared" si="141"/>
        <v>Coventry</v>
      </c>
      <c r="I136" s="77" t="str">
        <f t="shared" si="141"/>
        <v>Cranston</v>
      </c>
      <c r="J136" s="77" t="str">
        <f t="shared" si="141"/>
        <v>Cumberland</v>
      </c>
      <c r="K136" s="77" t="str">
        <f t="shared" si="141"/>
        <v>East Greenwich</v>
      </c>
      <c r="L136" s="77" t="str">
        <f t="shared" si="141"/>
        <v>E Providence</v>
      </c>
      <c r="M136" s="77" t="str">
        <f t="shared" si="141"/>
        <v>Foster</v>
      </c>
      <c r="N136" s="77" t="str">
        <f t="shared" si="141"/>
        <v>Glocester</v>
      </c>
      <c r="O136" s="77" t="str">
        <f t="shared" si="141"/>
        <v>Jamestown</v>
      </c>
      <c r="P136" s="77" t="str">
        <f t="shared" si="141"/>
        <v>Johnston</v>
      </c>
      <c r="Q136" s="77" t="str">
        <f t="shared" si="141"/>
        <v>Lincoln</v>
      </c>
      <c r="R136" s="77" t="str">
        <f t="shared" si="141"/>
        <v>Little Compton</v>
      </c>
      <c r="S136" s="77" t="str">
        <f t="shared" si="141"/>
        <v>Middletown</v>
      </c>
      <c r="T136" s="77" t="str">
        <f t="shared" si="141"/>
        <v>Narragansett</v>
      </c>
      <c r="U136" s="77" t="str">
        <f t="shared" si="141"/>
        <v>Newport</v>
      </c>
      <c r="V136" s="77" t="str">
        <f t="shared" si="141"/>
        <v>New Shoreham</v>
      </c>
      <c r="W136" s="77" t="str">
        <f t="shared" si="141"/>
        <v>North Kingstown</v>
      </c>
      <c r="X136" s="77" t="str">
        <f t="shared" si="141"/>
        <v>North Providence</v>
      </c>
      <c r="Y136" s="77" t="str">
        <f t="shared" si="141"/>
        <v>North Smithfield</v>
      </c>
      <c r="Z136" s="77" t="str">
        <f t="shared" si="141"/>
        <v>Pawtucket</v>
      </c>
      <c r="AA136" s="77" t="str">
        <f t="shared" si="141"/>
        <v>Portsmouth</v>
      </c>
      <c r="AB136" s="77" t="str">
        <f t="shared" si="141"/>
        <v>Providence</v>
      </c>
      <c r="AC136" s="77" t="str">
        <f t="shared" si="141"/>
        <v>Scituate</v>
      </c>
      <c r="AD136" s="77" t="str">
        <f t="shared" si="141"/>
        <v>Smithfield</v>
      </c>
      <c r="AE136" s="77" t="str">
        <f t="shared" si="141"/>
        <v>South Kingstown</v>
      </c>
      <c r="AF136" s="77" t="str">
        <f t="shared" si="141"/>
        <v>Tiverton</v>
      </c>
      <c r="AG136" s="77" t="str">
        <f t="shared" si="141"/>
        <v>Warwick</v>
      </c>
      <c r="AH136" s="77" t="str">
        <f t="shared" si="141"/>
        <v>Westerly</v>
      </c>
      <c r="AI136" s="77" t="str">
        <f t="shared" si="141"/>
        <v>W Warwick</v>
      </c>
      <c r="AJ136" s="77" t="str">
        <f t="shared" si="141"/>
        <v>Woonsocket</v>
      </c>
      <c r="AK136" s="77" t="str">
        <f t="shared" ref="AK136:BG136" si="142">VLOOKUP(AK133,num,15)</f>
        <v>Davies</v>
      </c>
      <c r="AL136" s="77" t="str">
        <f t="shared" si="142"/>
        <v>Deaf</v>
      </c>
      <c r="AM136" s="77" t="str">
        <f t="shared" si="142"/>
        <v>Metropolitan C&amp;TC</v>
      </c>
      <c r="AN136" s="77" t="str">
        <f t="shared" si="142"/>
        <v>Highlander</v>
      </c>
      <c r="AO136" s="77" t="str">
        <f t="shared" si="142"/>
        <v>New England Laborers</v>
      </c>
      <c r="AP136" s="77" t="str">
        <f t="shared" si="142"/>
        <v>Cuffee</v>
      </c>
      <c r="AQ136" s="77" t="str">
        <f t="shared" si="142"/>
        <v>Kingston Hill</v>
      </c>
      <c r="AR136" s="77" t="str">
        <f t="shared" si="142"/>
        <v>International</v>
      </c>
      <c r="AS136" s="77" t="str">
        <f t="shared" si="142"/>
        <v>Blackstone</v>
      </c>
      <c r="AT136" s="77" t="str">
        <f t="shared" si="142"/>
        <v>Compass</v>
      </c>
      <c r="AU136" s="77" t="str">
        <f t="shared" si="142"/>
        <v>Times 2</v>
      </c>
      <c r="AV136" s="77" t="str">
        <f t="shared" si="142"/>
        <v>ACES</v>
      </c>
      <c r="AW136" s="77" t="str">
        <f t="shared" si="142"/>
        <v>Beacon</v>
      </c>
      <c r="AX136" s="77" t="str">
        <f t="shared" si="142"/>
        <v>Learning Community</v>
      </c>
      <c r="AY136" s="77" t="str">
        <f t="shared" si="142"/>
        <v>Segue</v>
      </c>
      <c r="AZ136" s="77" t="str">
        <f t="shared" si="142"/>
        <v>RIMA-BV</v>
      </c>
      <c r="BA136" s="77" t="str">
        <f t="shared" ref="BA136:BB136" si="143">VLOOKUP(BA133,num,15)</f>
        <v>Greene</v>
      </c>
      <c r="BB136" s="77" t="str">
        <f t="shared" si="143"/>
        <v>Trinity</v>
      </c>
      <c r="BC136" s="77" t="str">
        <f t="shared" ref="BC136" si="144">VLOOKUP(BC133,num,15)</f>
        <v>RINI</v>
      </c>
      <c r="BD136" s="77" t="str">
        <f t="shared" si="142"/>
        <v>Bristol-Warren</v>
      </c>
      <c r="BE136" s="77" t="str">
        <f t="shared" si="142"/>
        <v>Exeter-W. Greenwich</v>
      </c>
      <c r="BF136" s="77" t="str">
        <f t="shared" si="142"/>
        <v>Chariho</v>
      </c>
      <c r="BG136" s="77" t="str">
        <f t="shared" si="142"/>
        <v>Foster-Glocester</v>
      </c>
      <c r="BH136" s="78"/>
    </row>
    <row r="137" spans="1:82" ht="12.75">
      <c r="A137" s="85">
        <v>0</v>
      </c>
      <c r="B137" s="250" t="s">
        <v>124</v>
      </c>
      <c r="E137" s="79">
        <f>ALL!E131/ALL!E$141</f>
        <v>1.6431430813083545E-2</v>
      </c>
      <c r="F137" s="79">
        <f>ALL!F131/ALL!F$141</f>
        <v>6.5784816792326404E-3</v>
      </c>
      <c r="G137" s="79">
        <f>ALL!G131/ALL!G$141</f>
        <v>2.058133035322832E-2</v>
      </c>
      <c r="H137" s="79">
        <f>ALL!H131/ALL!H$141</f>
        <v>9.1951265396850064E-3</v>
      </c>
      <c r="I137" s="79">
        <f>ALL!I131/ALL!I$141</f>
        <v>1.745361953711665E-2</v>
      </c>
      <c r="J137" s="79">
        <f>ALL!J131/ALL!J$141</f>
        <v>2.0415365746622203E-2</v>
      </c>
      <c r="K137" s="79">
        <f>ALL!K131/ALL!K$141</f>
        <v>6.815211815047165E-3</v>
      </c>
      <c r="L137" s="79">
        <f>ALL!L131/ALL!L$141</f>
        <v>2.9095959061968046E-2</v>
      </c>
      <c r="M137" s="79">
        <f>ALL!M131/ALL!M$141</f>
        <v>1.9740257177170047E-2</v>
      </c>
      <c r="N137" s="79">
        <f>ALL!N131/ALL!N$141</f>
        <v>1.5400085848506074E-2</v>
      </c>
      <c r="O137" s="79">
        <f>ALL!O131/ALL!O$141</f>
        <v>3.2653944671812277E-2</v>
      </c>
      <c r="P137" s="79">
        <f>ALL!P131/ALL!P$141</f>
        <v>4.1195182111772463E-2</v>
      </c>
      <c r="Q137" s="79">
        <f>ALL!Q131/ALL!Q$141</f>
        <v>1.0077813224542879E-2</v>
      </c>
      <c r="R137" s="79">
        <f>ALL!R131/ALL!R$141</f>
        <v>9.6613942937220539E-3</v>
      </c>
      <c r="S137" s="79">
        <f>ALL!S131/ALL!S$141</f>
        <v>2.4020931680079897E-2</v>
      </c>
      <c r="T137" s="79">
        <f>ALL!T131/ALL!T$141</f>
        <v>9.1642485389675718E-3</v>
      </c>
      <c r="U137" s="79">
        <f>ALL!U131/ALL!U$141</f>
        <v>0.10265230255517867</v>
      </c>
      <c r="V137" s="79">
        <f>ALL!V131/ALL!V$141</f>
        <v>1.0621705932512521E-2</v>
      </c>
      <c r="W137" s="79">
        <f>ALL!W131/ALL!W$141</f>
        <v>5.8520773084161024E-3</v>
      </c>
      <c r="X137" s="79">
        <f>ALL!X131/ALL!X$141</f>
        <v>1.8816583528101727E-2</v>
      </c>
      <c r="Y137" s="79">
        <f>ALL!Y131/ALL!Y$141</f>
        <v>9.3835514993018381E-3</v>
      </c>
      <c r="Z137" s="79">
        <f>ALL!Z131/ALL!Z$141</f>
        <v>3.3542818570386018E-2</v>
      </c>
      <c r="AA137" s="79">
        <f>ALL!AA131/ALL!AA$141</f>
        <v>2.0999341237187996E-2</v>
      </c>
      <c r="AB137" s="79">
        <f>ALL!AB131/ALL!AB$141</f>
        <v>1.6810675599171532E-2</v>
      </c>
      <c r="AC137" s="79">
        <f>ALL!AC131/ALL!AC$141</f>
        <v>1.5631361605209513E-4</v>
      </c>
      <c r="AD137" s="79">
        <f>ALL!AD131/ALL!AD$141</f>
        <v>1.9910062472794386E-2</v>
      </c>
      <c r="AE137" s="79">
        <f>ALL!AE131/ALL!AE$141</f>
        <v>2.110774275190147E-2</v>
      </c>
      <c r="AF137" s="79">
        <f>ALL!AF131/ALL!AF$141</f>
        <v>2.6258661974593547E-2</v>
      </c>
      <c r="AG137" s="79">
        <f>ALL!AG131/ALL!AG$141</f>
        <v>9.2837049688553053E-3</v>
      </c>
      <c r="AH137" s="79">
        <f>ALL!AH131/ALL!AH$141</f>
        <v>7.1613887114241864E-3</v>
      </c>
      <c r="AI137" s="79">
        <f>ALL!AI131/ALL!AI$141</f>
        <v>6.403230013570449E-2</v>
      </c>
      <c r="AJ137" s="79">
        <f>ALL!AJ131/ALL!AJ$141</f>
        <v>2.1173879725769985E-2</v>
      </c>
      <c r="AK137" s="79">
        <f>ALL!AK131/ALL!AK$141</f>
        <v>3.8517890506616193E-2</v>
      </c>
      <c r="AL137" s="79">
        <f>ALL!AL131/ALL!AL$141</f>
        <v>5.9739220566347666E-2</v>
      </c>
      <c r="AM137" s="79">
        <f>ALL!AM131/ALL!AM$141</f>
        <v>7.1708444408570106E-3</v>
      </c>
      <c r="AN137" s="79">
        <f>ALL!AN131/ALL!AN$141</f>
        <v>1.6916702043486088E-2</v>
      </c>
      <c r="AO137" s="79">
        <f>ALL!AO131/ALL!AO$141</f>
        <v>3.0078683525670776E-2</v>
      </c>
      <c r="AP137" s="79">
        <f>ALL!AP131/ALL!AP$141</f>
        <v>3.6892129138036472E-3</v>
      </c>
      <c r="AQ137" s="79">
        <f>ALL!AQ131/ALL!AQ$141</f>
        <v>2.6909961597708698E-2</v>
      </c>
      <c r="AR137" s="79">
        <f>ALL!AR131/ALL!AR$141</f>
        <v>1.1011140646171952E-2</v>
      </c>
      <c r="AS137" s="79">
        <f>ALL!AS131/ALL!AS$141</f>
        <v>8.2638603489347141E-3</v>
      </c>
      <c r="AT137" s="79">
        <f>ALL!AT131/ALL!AT$141</f>
        <v>2.7637555603356158E-2</v>
      </c>
      <c r="AU137" s="79">
        <f>ALL!AU131/ALL!AU$141</f>
        <v>8.8505740876206624E-3</v>
      </c>
      <c r="AV137" s="79">
        <f>ALL!AV131/ALL!AV$141</f>
        <v>1.4762035320972484E-2</v>
      </c>
      <c r="AW137" s="79">
        <f>ALL!AW131/ALL!AW$141</f>
        <v>1.7968931499230442E-2</v>
      </c>
      <c r="AX137" s="79">
        <f>ALL!AX131/ALL!AX$141</f>
        <v>6.2773497113508461E-3</v>
      </c>
      <c r="AY137" s="79">
        <f>ALL!AY131/ALL!AY$141</f>
        <v>6.7798047095345053E-3</v>
      </c>
      <c r="AZ137" s="79">
        <f>ALL!AZ131/ALL!AZ$141</f>
        <v>4.4710654472110371E-3</v>
      </c>
      <c r="BA137" s="79">
        <f>ALL!BA131/ALL!BA$141</f>
        <v>5.998691069376496E-2</v>
      </c>
      <c r="BB137" s="79">
        <f>ALL!BB131/ALL!BB$141</f>
        <v>9.2856338437565644E-3</v>
      </c>
      <c r="BC137" s="79">
        <f>ALL!BC131/ALL!BC$141</f>
        <v>6.5661938972083325E-3</v>
      </c>
      <c r="BD137" s="79">
        <f>ALL!BD131/ALL!BD$141</f>
        <v>6.8607491690955272E-2</v>
      </c>
      <c r="BE137" s="79">
        <f>ALL!BE131/ALL!BE$141</f>
        <v>8.2365870323557241E-3</v>
      </c>
      <c r="BF137" s="79">
        <f>ALL!BF131/ALL!BF$141</f>
        <v>7.1176859667871654E-3</v>
      </c>
      <c r="BG137" s="79">
        <f>ALL!BG131/ALL!BG$141</f>
        <v>7.3755228694957417E-2</v>
      </c>
      <c r="BH137" s="19">
        <f t="shared" ref="BH137:BH147" si="145">SUM(E137:BG137)</f>
        <v>1.1988440584685671</v>
      </c>
      <c r="BJ137" s="208">
        <f t="array" ref="BJ137">ROUND(MIN(IF($E$4:$BG$4=BJ$4,$E137:$BG137)),1)</f>
        <v>0</v>
      </c>
      <c r="BK137" s="208">
        <f t="array" ref="BK137">ROUND(MAX(IF($E$4:$BG$4=BK$4,$E137:$BG137)),1)</f>
        <v>0.1</v>
      </c>
      <c r="BL137" s="208">
        <f t="array" ref="BL137">ROUND(AVERAGE(IF($E$4:$BG$4=BL$4,$E137:$BG137)),1)</f>
        <v>0</v>
      </c>
      <c r="BM137" s="208">
        <f t="array" ref="BM137">ROUND(MIN(IF($E$4:$BG$4=BM$4,$E137:$BG137)),1)</f>
        <v>0</v>
      </c>
      <c r="BN137" s="208">
        <f t="array" ref="BN137">ROUND(MAX(IF($E$4:$BG$4=BN$4,$E137:$BG137)),1)</f>
        <v>0.1</v>
      </c>
      <c r="BO137" s="208">
        <f t="array" ref="BO137">ROUND(AVERAGE(IF($E$4:$BG$4=BO$4,$E137:$BG137)),1)</f>
        <v>0</v>
      </c>
      <c r="BP137" s="208">
        <f t="array" ref="BP137">ROUND(MIN(IF($E$4:$BG$4=BP$4,$E137:$BG137)),1)</f>
        <v>0</v>
      </c>
      <c r="BQ137" s="208">
        <f t="array" ref="BQ137">ROUND(MAX(IF($E$4:$BG$4=BQ$4,$E137:$BG137)),1)</f>
        <v>0.1</v>
      </c>
      <c r="BR137" s="208">
        <f t="array" ref="BR137">ROUND(AVERAGE(IF($E$4:$BG$4=BR$4,$E137:$BG137)),1)</f>
        <v>0</v>
      </c>
      <c r="BS137" s="208">
        <f t="array" ref="BS137">ROUND(MIN(IF($E$4:$BG$4=BS$4,$E137:$BG137)),1)</f>
        <v>0</v>
      </c>
      <c r="BT137" s="208">
        <f t="array" ref="BT137">ROUND(MAX(IF($E$4:$BG$4=BT$4,$E137:$BG137)),1)</f>
        <v>0</v>
      </c>
      <c r="BU137" s="208">
        <f t="array" ref="BU137">ROUND(AVERAGE(IF($E$4:$BG$4=BU$4,$E137:$BG137)),1)</f>
        <v>0</v>
      </c>
      <c r="BV137" s="208">
        <f t="array" ref="BV137">ROUND(MIN(IF($E$4:$BG$4=BV$4,$E137:$BG137)),1)</f>
        <v>0</v>
      </c>
      <c r="BW137" s="208">
        <f t="array" ref="BW137">ROUND(MAX(IF($E$4:$BG$4=BW$4,$E137:$BG137)),1)</f>
        <v>0</v>
      </c>
      <c r="BX137" s="208">
        <f t="array" ref="BX137">ROUND(AVERAGE(IF($E$4:$BG$4=BX$4,$E137:$BG137)),1)</f>
        <v>0</v>
      </c>
      <c r="BY137" s="208">
        <f t="array" ref="BY137">ROUND(MIN(IF($E$4:$BG$4=BY$4,$E137:$BG137)),1)</f>
        <v>0</v>
      </c>
      <c r="BZ137" s="208">
        <f t="array" ref="BZ137">ROUND(MAX(IF($E$4:$BG$4=BZ$4,$E137:$BG137)),1)</f>
        <v>0.1</v>
      </c>
      <c r="CA137" s="208">
        <f t="array" ref="CA137">ROUND(AVERAGE(IF($E$4:$BG$4=CA$4,$E137:$BG137)),1)</f>
        <v>0</v>
      </c>
      <c r="CB137" s="233">
        <f t="shared" ref="CB137:CB147" si="146">ROUND(MIN($E137:$BG137),1)</f>
        <v>0</v>
      </c>
      <c r="CC137" s="233">
        <f t="shared" ref="CC137:CC147" si="147">ROUND(MAX($E137:$BG137),1)</f>
        <v>0.1</v>
      </c>
      <c r="CD137" s="233">
        <f t="shared" ref="CD137:CD147" si="148">ROUND(AVERAGE($E137:$BG137),1)</f>
        <v>0</v>
      </c>
    </row>
    <row r="138" spans="1:82" ht="36">
      <c r="A138" s="85">
        <v>10</v>
      </c>
      <c r="B138" s="250" t="s">
        <v>125</v>
      </c>
      <c r="E138" s="79">
        <f>ALL!E132/ALL!E$141</f>
        <v>0.71090244816602488</v>
      </c>
      <c r="F138" s="79">
        <f>ALL!F132/ALL!F$141</f>
        <v>0.7387772119911733</v>
      </c>
      <c r="G138" s="79">
        <f>ALL!G132/ALL!G$141</f>
        <v>0.61839769373528131</v>
      </c>
      <c r="H138" s="79">
        <f>ALL!H132/ALL!H$141</f>
        <v>0.71642454714172166</v>
      </c>
      <c r="I138" s="79">
        <f>ALL!I132/ALL!I$141</f>
        <v>0.67513344533367858</v>
      </c>
      <c r="J138" s="79">
        <f>ALL!J132/ALL!J$141</f>
        <v>0.70664263308244524</v>
      </c>
      <c r="K138" s="79">
        <f>ALL!K132/ALL!K$141</f>
        <v>0.71562925299885316</v>
      </c>
      <c r="L138" s="79">
        <f>ALL!L132/ALL!L$141</f>
        <v>0.58022389382046424</v>
      </c>
      <c r="M138" s="79">
        <f>ALL!M132/ALL!M$141</f>
        <v>0.80442168191521823</v>
      </c>
      <c r="N138" s="79">
        <f>ALL!N132/ALL!N$141</f>
        <v>0.79732982101658456</v>
      </c>
      <c r="O138" s="79">
        <f>ALL!O132/ALL!O$141</f>
        <v>0.69674051421047822</v>
      </c>
      <c r="P138" s="79">
        <f>ALL!P132/ALL!P$141</f>
        <v>0.60219175011041404</v>
      </c>
      <c r="Q138" s="79">
        <f>ALL!Q132/ALL!Q$141</f>
        <v>0.69220579530353199</v>
      </c>
      <c r="R138" s="79">
        <f>ALL!R132/ALL!R$141</f>
        <v>0.83708345943463758</v>
      </c>
      <c r="S138" s="79">
        <f>ALL!S132/ALL!S$141</f>
        <v>0.71591476824586719</v>
      </c>
      <c r="T138" s="79">
        <f>ALL!T132/ALL!T$141</f>
        <v>0.72411536412068123</v>
      </c>
      <c r="U138" s="79">
        <f>ALL!U132/ALL!U$141</f>
        <v>0.64746098839195521</v>
      </c>
      <c r="V138" s="79">
        <f>ALL!V132/ALL!V$141</f>
        <v>0.72868268327143215</v>
      </c>
      <c r="W138" s="79">
        <f>ALL!W132/ALL!W$141</f>
        <v>0.75837187443879528</v>
      </c>
      <c r="X138" s="79">
        <f>ALL!X132/ALL!X$141</f>
        <v>0.67519884363006</v>
      </c>
      <c r="Y138" s="79">
        <f>ALL!Y132/ALL!Y$141</f>
        <v>0.73350629692679292</v>
      </c>
      <c r="Z138" s="79">
        <f>ALL!Z132/ALL!Z$141</f>
        <v>0.64351970132587988</v>
      </c>
      <c r="AA138" s="79">
        <f>ALL!AA132/ALL!AA$141</f>
        <v>0.72745141860999307</v>
      </c>
      <c r="AB138" s="79">
        <f>ALL!AB132/ALL!AB$141</f>
        <v>0.70673873054502168</v>
      </c>
      <c r="AC138" s="79">
        <f>ALL!AC132/ALL!AC$141</f>
        <v>0.83671007667365505</v>
      </c>
      <c r="AD138" s="79">
        <f>ALL!AD132/ALL!AD$141</f>
        <v>0.73091442304206555</v>
      </c>
      <c r="AE138" s="79">
        <f>ALL!AE132/ALL!AE$141</f>
        <v>0.72746912327833857</v>
      </c>
      <c r="AF138" s="79">
        <f>ALL!AF132/ALL!AF$141</f>
        <v>0.68713692413490057</v>
      </c>
      <c r="AG138" s="79">
        <f>ALL!AG132/ALL!AG$141</f>
        <v>0.7114286183667301</v>
      </c>
      <c r="AH138" s="79">
        <f>ALL!AH132/ALL!AH$141</f>
        <v>0.71975337857554567</v>
      </c>
      <c r="AI138" s="79">
        <f>ALL!AI132/ALL!AI$141</f>
        <v>0.64245592402485896</v>
      </c>
      <c r="AJ138" s="79">
        <f>ALL!AJ132/ALL!AJ$141</f>
        <v>0.59276075628674674</v>
      </c>
      <c r="AK138" s="79">
        <f>ALL!AK132/ALL!AK$141</f>
        <v>0.59944007695320989</v>
      </c>
      <c r="AL138" s="79">
        <f>ALL!AL132/ALL!AL$141</f>
        <v>0.25689256458341264</v>
      </c>
      <c r="AM138" s="79">
        <f>ALL!AM132/ALL!AM$141</f>
        <v>8.4240422797799766E-3</v>
      </c>
      <c r="AN138" s="79">
        <f>ALL!AN132/ALL!AN$141</f>
        <v>0.76838968428573751</v>
      </c>
      <c r="AO138" s="79">
        <f>ALL!AO132/ALL!AO$141</f>
        <v>0.93271543794733336</v>
      </c>
      <c r="AP138" s="79">
        <f>ALL!AP132/ALL!AP$141</f>
        <v>0.84317153252380206</v>
      </c>
      <c r="AQ138" s="79">
        <f>ALL!AQ132/ALL!AQ$141</f>
        <v>0.84804637991063891</v>
      </c>
      <c r="AR138" s="79">
        <f>ALL!AR132/ALL!AR$141</f>
        <v>0.89320642886097135</v>
      </c>
      <c r="AS138" s="79">
        <f>ALL!AS132/ALL!AS$141</f>
        <v>0.74912848065978055</v>
      </c>
      <c r="AT138" s="79">
        <f>ALL!AT132/ALL!AT$141</f>
        <v>0.82793545702214244</v>
      </c>
      <c r="AU138" s="79">
        <f>ALL!AU132/ALL!AU$141</f>
        <v>0.94894108806621824</v>
      </c>
      <c r="AV138" s="79">
        <f>ALL!AV132/ALL!AV$141</f>
        <v>0.87070794813641894</v>
      </c>
      <c r="AW138" s="79">
        <f>ALL!AW132/ALL!AW$141</f>
        <v>0.85411312563171138</v>
      </c>
      <c r="AX138" s="79">
        <f>ALL!AX132/ALL!AX$141</f>
        <v>0.82084885481517822</v>
      </c>
      <c r="AY138" s="79">
        <f>ALL!AY132/ALL!AY$141</f>
        <v>0.87818362679647965</v>
      </c>
      <c r="AZ138" s="79">
        <f>ALL!AZ132/ALL!AZ$141</f>
        <v>0.91354461597255598</v>
      </c>
      <c r="BA138" s="79">
        <f>ALL!BA132/ALL!BA$141</f>
        <v>0.82327143247888568</v>
      </c>
      <c r="BB138" s="79">
        <f>ALL!BB132/ALL!BB$141</f>
        <v>0.85711335327095728</v>
      </c>
      <c r="BC138" s="79">
        <f>ALL!BC132/ALL!BC$141</f>
        <v>0.98989710982513335</v>
      </c>
      <c r="BD138" s="79">
        <f>ALL!BD132/ALL!BD$141</f>
        <v>0.68712791192328959</v>
      </c>
      <c r="BE138" s="79">
        <f>ALL!BE132/ALL!BE$141</f>
        <v>0.68830249429519352</v>
      </c>
      <c r="BF138" s="79">
        <f>ALL!BF132/ALL!BF$141</f>
        <v>0.71695812679813087</v>
      </c>
      <c r="BG138" s="79">
        <f>ALL!BG132/ALL!BG$141</f>
        <v>0.7743497043301949</v>
      </c>
      <c r="BH138" s="19">
        <f t="shared" si="145"/>
        <v>40.15240351951698</v>
      </c>
      <c r="BJ138" s="208">
        <f t="array" ref="BJ138">ROUND(MIN(IF($E$4:$BG$4=BJ$4,$E138:$BG138)),1)</f>
        <v>0.7</v>
      </c>
      <c r="BK138" s="208">
        <f t="array" ref="BK138">ROUND(MAX(IF($E$4:$BG$4=BK$4,$E138:$BG138)),1)</f>
        <v>1</v>
      </c>
      <c r="BL138" s="208">
        <f t="array" ref="BL138">ROUND(AVERAGE(IF($E$4:$BG$4=BL$4,$E138:$BG138)),1)</f>
        <v>0.9</v>
      </c>
      <c r="BM138" s="208">
        <f t="array" ref="BM138">ROUND(MIN(IF($E$4:$BG$4=BM$4,$E138:$BG138)),1)</f>
        <v>0.7</v>
      </c>
      <c r="BN138" s="208">
        <f t="array" ref="BN138">ROUND(MAX(IF($E$4:$BG$4=BN$4,$E138:$BG138)),1)</f>
        <v>0.8</v>
      </c>
      <c r="BO138" s="208">
        <f t="array" ref="BO138">ROUND(AVERAGE(IF($E$4:$BG$4=BO$4,$E138:$BG138)),1)</f>
        <v>0.7</v>
      </c>
      <c r="BP138" s="208">
        <f t="array" ref="BP138">ROUND(MIN(IF($E$4:$BG$4=BP$4,$E138:$BG138)),1)</f>
        <v>0</v>
      </c>
      <c r="BQ138" s="208">
        <f t="array" ref="BQ138">ROUND(MAX(IF($E$4:$BG$4=BQ$4,$E138:$BG138)),1)</f>
        <v>0.6</v>
      </c>
      <c r="BR138" s="208">
        <f t="array" ref="BR138">ROUND(AVERAGE(IF($E$4:$BG$4=BR$4,$E138:$BG138)),1)</f>
        <v>0.3</v>
      </c>
      <c r="BS138" s="208">
        <f t="array" ref="BS138">ROUND(MIN(IF($E$4:$BG$4=BS$4,$E138:$BG138)),1)</f>
        <v>0.7</v>
      </c>
      <c r="BT138" s="208">
        <f t="array" ref="BT138">ROUND(MAX(IF($E$4:$BG$4=BT$4,$E138:$BG138)),1)</f>
        <v>0.8</v>
      </c>
      <c r="BU138" s="208">
        <f t="array" ref="BU138">ROUND(AVERAGE(IF($E$4:$BG$4=BU$4,$E138:$BG138)),1)</f>
        <v>0.7</v>
      </c>
      <c r="BV138" s="208">
        <f t="array" ref="BV138">ROUND(MIN(IF($E$4:$BG$4=BV$4,$E138:$BG138)),1)</f>
        <v>0.6</v>
      </c>
      <c r="BW138" s="208">
        <f t="array" ref="BW138">ROUND(MAX(IF($E$4:$BG$4=BW$4,$E138:$BG138)),1)</f>
        <v>0.7</v>
      </c>
      <c r="BX138" s="208">
        <f t="array" ref="BX138">ROUND(AVERAGE(IF($E$4:$BG$4=BX$4,$E138:$BG138)),1)</f>
        <v>0.6</v>
      </c>
      <c r="BY138" s="208">
        <f t="array" ref="BY138">ROUND(MIN(IF($E$4:$BG$4=BY$4,$E138:$BG138)),1)</f>
        <v>0.6</v>
      </c>
      <c r="BZ138" s="208">
        <f t="array" ref="BZ138">ROUND(MAX(IF($E$4:$BG$4=BZ$4,$E138:$BG138)),1)</f>
        <v>0.7</v>
      </c>
      <c r="CA138" s="208">
        <f t="array" ref="CA138">ROUND(AVERAGE(IF($E$4:$BG$4=CA$4,$E138:$BG138)),1)</f>
        <v>0.6</v>
      </c>
      <c r="CB138" s="233">
        <f t="shared" si="146"/>
        <v>0</v>
      </c>
      <c r="CC138" s="233">
        <f t="shared" si="147"/>
        <v>1</v>
      </c>
      <c r="CD138" s="233">
        <f t="shared" si="148"/>
        <v>0.7</v>
      </c>
    </row>
    <row r="139" spans="1:82" ht="12.75">
      <c r="A139" s="85">
        <v>20</v>
      </c>
      <c r="B139" s="250" t="s">
        <v>126</v>
      </c>
      <c r="E139" s="79">
        <f>ALL!E133/ALL!E$141</f>
        <v>0.24721339047484503</v>
      </c>
      <c r="F139" s="79">
        <f>ALL!F133/ALL!F$141</f>
        <v>0.23927212719588273</v>
      </c>
      <c r="G139" s="79">
        <f>ALL!G133/ALL!G$141</f>
        <v>0.27123209020611655</v>
      </c>
      <c r="H139" s="79">
        <f>ALL!H133/ALL!H$141</f>
        <v>0.21120045049607539</v>
      </c>
      <c r="I139" s="79">
        <f>ALL!I133/ALL!I$141</f>
        <v>0.25011165961176574</v>
      </c>
      <c r="J139" s="79">
        <f>ALL!J133/ALL!J$141</f>
        <v>0.22383775544772647</v>
      </c>
      <c r="K139" s="79">
        <f>ALL!K133/ALL!K$141</f>
        <v>0.25280178883227999</v>
      </c>
      <c r="L139" s="79">
        <f>ALL!L133/ALL!L$141</f>
        <v>0.3439560640160646</v>
      </c>
      <c r="M139" s="79">
        <f>ALL!M133/ALL!M$141</f>
        <v>0.17507225923374473</v>
      </c>
      <c r="N139" s="79">
        <f>ALL!N133/ALL!N$141</f>
        <v>0.18358042330929669</v>
      </c>
      <c r="O139" s="79">
        <f>ALL!O133/ALL!O$141</f>
        <v>0.24932418347789395</v>
      </c>
      <c r="P139" s="79">
        <f>ALL!P133/ALL!P$141</f>
        <v>0.30008285566798654</v>
      </c>
      <c r="Q139" s="79">
        <f>ALL!Q133/ALL!Q$141</f>
        <v>0.26329182223865055</v>
      </c>
      <c r="R139" s="79">
        <f>ALL!R133/ALL!R$141</f>
        <v>0.14345128862637463</v>
      </c>
      <c r="S139" s="79">
        <f>ALL!S133/ALL!S$141</f>
        <v>0.23159595177405087</v>
      </c>
      <c r="T139" s="79">
        <f>ALL!T133/ALL!T$141</f>
        <v>0.22716665514634146</v>
      </c>
      <c r="U139" s="79">
        <f>ALL!U133/ALL!U$141</f>
        <v>0.19714565633656642</v>
      </c>
      <c r="V139" s="79">
        <f>ALL!V133/ALL!V$141</f>
        <v>0.21854549859417108</v>
      </c>
      <c r="W139" s="79">
        <f>ALL!W133/ALL!W$141</f>
        <v>0.20365523597222041</v>
      </c>
      <c r="X139" s="79">
        <f>ALL!X133/ALL!X$141</f>
        <v>0.26919668281792597</v>
      </c>
      <c r="Y139" s="79">
        <f>ALL!Y133/ALL!Y$141</f>
        <v>0.23263604341656424</v>
      </c>
      <c r="Z139" s="79">
        <f>ALL!Z133/ALL!Z$141</f>
        <v>0.24209444405618966</v>
      </c>
      <c r="AA139" s="79">
        <f>ALL!AA133/ALL!AA$141</f>
        <v>0.22980500520741742</v>
      </c>
      <c r="AB139" s="79">
        <f>ALL!AB133/ALL!AB$141</f>
        <v>0.22123315616413761</v>
      </c>
      <c r="AC139" s="79">
        <f>ALL!AC133/ALL!AC$141</f>
        <v>0.14997876587383002</v>
      </c>
      <c r="AD139" s="79">
        <f>ALL!AD133/ALL!AD$141</f>
        <v>0.22716414854129022</v>
      </c>
      <c r="AE139" s="79">
        <f>ALL!AE133/ALL!AE$141</f>
        <v>0.22476250468536169</v>
      </c>
      <c r="AF139" s="79">
        <f>ALL!AF133/ALL!AF$141</f>
        <v>0.26157411316690943</v>
      </c>
      <c r="AG139" s="79">
        <f>ALL!AG133/ALL!AG$141</f>
        <v>0.22135562223374541</v>
      </c>
      <c r="AH139" s="79">
        <f>ALL!AH133/ALL!AH$141</f>
        <v>0.22141211138941688</v>
      </c>
      <c r="AI139" s="79">
        <f>ALL!AI133/ALL!AI$141</f>
        <v>0.25513079716890952</v>
      </c>
      <c r="AJ139" s="79">
        <f>ALL!AJ133/ALL!AJ$141</f>
        <v>0.29796732868145476</v>
      </c>
      <c r="AK139" s="79">
        <f>ALL!AK133/ALL!AK$141</f>
        <v>0.11260966099290085</v>
      </c>
      <c r="AL139" s="79">
        <f>ALL!AL133/ALL!AL$141</f>
        <v>0.67289030423127816</v>
      </c>
      <c r="AM139" s="79">
        <f>ALL!AM133/ALL!AM$141</f>
        <v>4.5617422103659815E-2</v>
      </c>
      <c r="AN139" s="79">
        <f>ALL!AN133/ALL!AN$141</f>
        <v>0.11808443859698223</v>
      </c>
      <c r="AO139" s="79">
        <f>ALL!AO133/ALL!AO$141</f>
        <v>2.981672669455784E-2</v>
      </c>
      <c r="AP139" s="79">
        <f>ALL!AP133/ALL!AP$141</f>
        <v>9.527505599239447E-2</v>
      </c>
      <c r="AQ139" s="79">
        <f>ALL!AQ133/ALL!AQ$141</f>
        <v>0.12077705274342751</v>
      </c>
      <c r="AR139" s="79">
        <f>ALL!AR133/ALL!AR$141</f>
        <v>6.7935846622183271E-2</v>
      </c>
      <c r="AS139" s="79">
        <f>ALL!AS133/ALL!AS$141</f>
        <v>0.13699588070210864</v>
      </c>
      <c r="AT139" s="79">
        <f>ALL!AT133/ALL!AT$141</f>
        <v>0.13171944114947043</v>
      </c>
      <c r="AU139" s="79">
        <f>ALL!AU133/ALL!AU$141</f>
        <v>3.3241623276222355E-2</v>
      </c>
      <c r="AV139" s="79">
        <f>ALL!AV133/ALL!AV$141</f>
        <v>9.3296266131171604E-2</v>
      </c>
      <c r="AW139" s="79">
        <f>ALL!AW133/ALL!AW$141</f>
        <v>8.8112884536519109E-2</v>
      </c>
      <c r="AX139" s="79">
        <f>ALL!AX133/ALL!AX$141</f>
        <v>0.10736966958279824</v>
      </c>
      <c r="AY139" s="79">
        <f>ALL!AY133/ALL!AY$141</f>
        <v>0.1150365684939858</v>
      </c>
      <c r="AZ139" s="79">
        <f>ALL!AZ133/ALL!AZ$141</f>
        <v>8.1888863737149098E-2</v>
      </c>
      <c r="BA139" s="79">
        <f>ALL!BA133/ALL!BA$141</f>
        <v>0.11386665454704469</v>
      </c>
      <c r="BB139" s="79">
        <f>ALL!BB133/ALL!BB$141</f>
        <v>4.1365386031403634E-2</v>
      </c>
      <c r="BC139" s="79">
        <f>ALL!BC133/ALL!BC$141</f>
        <v>3.5366962776583123E-3</v>
      </c>
      <c r="BD139" s="79">
        <f>ALL!BD133/ALL!BD$141</f>
        <v>0.19824887146068462</v>
      </c>
      <c r="BE139" s="79">
        <f>ALL!BE133/ALL!BE$141</f>
        <v>0.25080083801799263</v>
      </c>
      <c r="BF139" s="79">
        <f>ALL!BF133/ALL!BF$141</f>
        <v>0.18594074005795649</v>
      </c>
      <c r="BG139" s="79">
        <f>ALL!BG133/ALL!BG$141</f>
        <v>0.12446811924929077</v>
      </c>
      <c r="BH139" s="19">
        <f t="shared" si="145"/>
        <v>10.455742891290045</v>
      </c>
      <c r="BJ139" s="208">
        <f t="array" ref="BJ139">ROUND(MIN(IF($E$4:$BG$4=BJ$4,$E139:$BG139)),1)</f>
        <v>0</v>
      </c>
      <c r="BK139" s="208">
        <f t="array" ref="BK139">ROUND(MAX(IF($E$4:$BG$4=BK$4,$E139:$BG139)),1)</f>
        <v>0.1</v>
      </c>
      <c r="BL139" s="208">
        <f t="array" ref="BL139">ROUND(AVERAGE(IF($E$4:$BG$4=BL$4,$E139:$BG139)),1)</f>
        <v>0.1</v>
      </c>
      <c r="BM139" s="208">
        <f t="array" ref="BM139">ROUND(MIN(IF($E$4:$BG$4=BM$4,$E139:$BG139)),1)</f>
        <v>0.1</v>
      </c>
      <c r="BN139" s="208">
        <f t="array" ref="BN139">ROUND(MAX(IF($E$4:$BG$4=BN$4,$E139:$BG139)),1)</f>
        <v>0.3</v>
      </c>
      <c r="BO139" s="208">
        <f t="array" ref="BO139">ROUND(AVERAGE(IF($E$4:$BG$4=BO$4,$E139:$BG139)),1)</f>
        <v>0.2</v>
      </c>
      <c r="BP139" s="208">
        <f t="array" ref="BP139">ROUND(MIN(IF($E$4:$BG$4=BP$4,$E139:$BG139)),1)</f>
        <v>0</v>
      </c>
      <c r="BQ139" s="208">
        <f t="array" ref="BQ139">ROUND(MAX(IF($E$4:$BG$4=BQ$4,$E139:$BG139)),1)</f>
        <v>0.7</v>
      </c>
      <c r="BR139" s="208">
        <f t="array" ref="BR139">ROUND(AVERAGE(IF($E$4:$BG$4=BR$4,$E139:$BG139)),1)</f>
        <v>0.3</v>
      </c>
      <c r="BS139" s="208">
        <f t="array" ref="BS139">ROUND(MIN(IF($E$4:$BG$4=BS$4,$E139:$BG139)),1)</f>
        <v>0.1</v>
      </c>
      <c r="BT139" s="208">
        <f t="array" ref="BT139">ROUND(MAX(IF($E$4:$BG$4=BT$4,$E139:$BG139)),1)</f>
        <v>0.3</v>
      </c>
      <c r="BU139" s="208">
        <f t="array" ref="BU139">ROUND(AVERAGE(IF($E$4:$BG$4=BU$4,$E139:$BG139)),1)</f>
        <v>0.2</v>
      </c>
      <c r="BV139" s="208">
        <f t="array" ref="BV139">ROUND(MIN(IF($E$4:$BG$4=BV$4,$E139:$BG139)),1)</f>
        <v>0.2</v>
      </c>
      <c r="BW139" s="208">
        <f t="array" ref="BW139">ROUND(MAX(IF($E$4:$BG$4=BW$4,$E139:$BG139)),1)</f>
        <v>0.3</v>
      </c>
      <c r="BX139" s="208">
        <f t="array" ref="BX139">ROUND(AVERAGE(IF($E$4:$BG$4=BX$4,$E139:$BG139)),1)</f>
        <v>0.3</v>
      </c>
      <c r="BY139" s="208">
        <f t="array" ref="BY139">ROUND(MIN(IF($E$4:$BG$4=BY$4,$E139:$BG139)),1)</f>
        <v>0.2</v>
      </c>
      <c r="BZ139" s="208">
        <f t="array" ref="BZ139">ROUND(MAX(IF($E$4:$BG$4=BZ$4,$E139:$BG139)),1)</f>
        <v>0.3</v>
      </c>
      <c r="CA139" s="208">
        <f t="array" ref="CA139">ROUND(AVERAGE(IF($E$4:$BG$4=CA$4,$E139:$BG139)),1)</f>
        <v>0.3</v>
      </c>
      <c r="CB139" s="233">
        <f t="shared" si="146"/>
        <v>0</v>
      </c>
      <c r="CC139" s="233">
        <f t="shared" si="147"/>
        <v>0.7</v>
      </c>
      <c r="CD139" s="233">
        <f t="shared" si="148"/>
        <v>0.2</v>
      </c>
    </row>
    <row r="140" spans="1:82" ht="24">
      <c r="A140" s="85">
        <v>30</v>
      </c>
      <c r="B140" s="250" t="s">
        <v>127</v>
      </c>
      <c r="E140" s="79">
        <f>ALL!E134/ALL!E$141</f>
        <v>0</v>
      </c>
      <c r="F140" s="79">
        <f>ALL!F134/ALL!F$141</f>
        <v>6.8549405342501974E-3</v>
      </c>
      <c r="G140" s="79">
        <f>ALL!G134/ALL!G$141</f>
        <v>0</v>
      </c>
      <c r="H140" s="79">
        <f>ALL!H134/ALL!H$141</f>
        <v>3.7602072181196787E-2</v>
      </c>
      <c r="I140" s="79">
        <f>ALL!I134/ALL!I$141</f>
        <v>1.8861975946456427E-2</v>
      </c>
      <c r="J140" s="79">
        <f>ALL!J134/ALL!J$141</f>
        <v>7.04530981737662E-3</v>
      </c>
      <c r="K140" s="79">
        <f>ALL!K134/ALL!K$141</f>
        <v>0</v>
      </c>
      <c r="L140" s="79">
        <f>ALL!L134/ALL!L$141</f>
        <v>1.9547879798865839E-2</v>
      </c>
      <c r="M140" s="79">
        <f>ALL!M134/ALL!M$141</f>
        <v>0</v>
      </c>
      <c r="N140" s="79">
        <f>ALL!N134/ALL!N$141</f>
        <v>0</v>
      </c>
      <c r="O140" s="79">
        <f>ALL!O134/ALL!O$141</f>
        <v>5.377114102509308E-3</v>
      </c>
      <c r="P140" s="79">
        <f>ALL!P134/ALL!P$141</f>
        <v>1.1101561956504498E-2</v>
      </c>
      <c r="Q140" s="79">
        <f>ALL!Q134/ALL!Q$141</f>
        <v>2.5500330365140871E-3</v>
      </c>
      <c r="R140" s="79">
        <f>ALL!R134/ALL!R$141</f>
        <v>1.3763718678882274E-3</v>
      </c>
      <c r="S140" s="79">
        <f>ALL!S134/ALL!S$141</f>
        <v>9.1235654303879841E-3</v>
      </c>
      <c r="T140" s="79">
        <f>ALL!T134/ALL!T$141</f>
        <v>8.1054031930095621E-3</v>
      </c>
      <c r="U140" s="79">
        <f>ALL!U134/ALL!U$141</f>
        <v>2.6670505277442767E-2</v>
      </c>
      <c r="V140" s="79">
        <f>ALL!V134/ALL!V$141</f>
        <v>0</v>
      </c>
      <c r="W140" s="79">
        <f>ALL!W134/ALL!W$141</f>
        <v>9.2953085631117417E-3</v>
      </c>
      <c r="X140" s="79">
        <f>ALL!X134/ALL!X$141</f>
        <v>4.6538725588521545E-3</v>
      </c>
      <c r="Y140" s="79">
        <f>ALL!Y134/ALL!Y$141</f>
        <v>1.6868656910510348E-3</v>
      </c>
      <c r="Z140" s="79">
        <f>ALL!Z134/ALL!Z$141</f>
        <v>5.7743774081758193E-3</v>
      </c>
      <c r="AA140" s="79">
        <f>ALL!AA134/ALL!AA$141</f>
        <v>3.7995719125317028E-3</v>
      </c>
      <c r="AB140" s="79">
        <f>ALL!AB134/ALL!AB$141</f>
        <v>8.8092094038777109E-3</v>
      </c>
      <c r="AC140" s="79">
        <f>ALL!AC134/ALL!AC$141</f>
        <v>4.5964477737357333E-4</v>
      </c>
      <c r="AD140" s="79">
        <f>ALL!AD134/ALL!AD$141</f>
        <v>2.2541535627919823E-3</v>
      </c>
      <c r="AE140" s="79">
        <f>ALL!AE134/ALL!AE$141</f>
        <v>4.1345835530028369E-3</v>
      </c>
      <c r="AF140" s="79">
        <f>ALL!AF134/ALL!AF$141</f>
        <v>8.7209369595437417E-3</v>
      </c>
      <c r="AG140" s="79">
        <f>ALL!AG134/ALL!AG$141</f>
        <v>1.5781920979024627E-2</v>
      </c>
      <c r="AH140" s="79">
        <f>ALL!AH134/ALL!AH$141</f>
        <v>6.2740782373302576E-5</v>
      </c>
      <c r="AI140" s="79">
        <f>ALL!AI134/ALL!AI$141</f>
        <v>1.413337247499386E-2</v>
      </c>
      <c r="AJ140" s="79">
        <f>ALL!AJ134/ALL!AJ$141</f>
        <v>4.1800809409824481E-2</v>
      </c>
      <c r="AK140" s="79">
        <f>ALL!AK134/ALL!AK$141</f>
        <v>0.23142080913500304</v>
      </c>
      <c r="AL140" s="79">
        <f>ALL!AL134/ALL!AL$141</f>
        <v>3.9476893991952891E-4</v>
      </c>
      <c r="AM140" s="79">
        <f>ALL!AM134/ALL!AM$141</f>
        <v>0.93878769117570326</v>
      </c>
      <c r="AN140" s="79">
        <f>ALL!AN134/ALL!AN$141</f>
        <v>0</v>
      </c>
      <c r="AO140" s="79">
        <f>ALL!AO134/ALL!AO$141</f>
        <v>0</v>
      </c>
      <c r="AP140" s="79">
        <f>ALL!AP134/ALL!AP$141</f>
        <v>0</v>
      </c>
      <c r="AQ140" s="79">
        <f>ALL!AQ134/ALL!AQ$141</f>
        <v>0</v>
      </c>
      <c r="AR140" s="79">
        <f>ALL!AR134/ALL!AR$141</f>
        <v>0</v>
      </c>
      <c r="AS140" s="79">
        <f>ALL!AS134/ALL!AS$141</f>
        <v>0</v>
      </c>
      <c r="AT140" s="79">
        <f>ALL!AT134/ALL!AT$141</f>
        <v>0</v>
      </c>
      <c r="AU140" s="79">
        <f>ALL!AU134/ALL!AU$141</f>
        <v>0</v>
      </c>
      <c r="AV140" s="79">
        <f>ALL!AV134/ALL!AV$141</f>
        <v>7.4260771862650421E-3</v>
      </c>
      <c r="AW140" s="79">
        <f>ALL!AW134/ALL!AW$141</f>
        <v>2.4328602116656509E-2</v>
      </c>
      <c r="AX140" s="79">
        <f>ALL!AX134/ALL!AX$141</f>
        <v>0</v>
      </c>
      <c r="AY140" s="79">
        <f>ALL!AY134/ALL!AY$141</f>
        <v>0</v>
      </c>
      <c r="AZ140" s="79">
        <f>ALL!AZ134/ALL!AZ$141</f>
        <v>0</v>
      </c>
      <c r="BA140" s="79">
        <f>ALL!BA134/ALL!BA$141</f>
        <v>0</v>
      </c>
      <c r="BB140" s="79">
        <f>ALL!BB134/ALL!BB$141</f>
        <v>8.2030558760147351E-2</v>
      </c>
      <c r="BC140" s="79">
        <f>ALL!BC134/ALL!BC$141</f>
        <v>0</v>
      </c>
      <c r="BD140" s="79">
        <f>ALL!BD134/ALL!BD$141</f>
        <v>1.0818461762230379E-3</v>
      </c>
      <c r="BE140" s="79">
        <f>ALL!BE134/ALL!BE$141</f>
        <v>1.6184022087892554E-2</v>
      </c>
      <c r="BF140" s="79">
        <f>ALL!BF134/ALL!BF$141</f>
        <v>4.2675121892479517E-2</v>
      </c>
      <c r="BG140" s="79">
        <f>ALL!BG134/ALL!BG$141</f>
        <v>2.5460946055494362E-3</v>
      </c>
      <c r="BH140" s="19">
        <f t="shared" si="145"/>
        <v>1.6224596932547699</v>
      </c>
      <c r="BJ140" s="208">
        <f t="array" ref="BJ140">ROUND(MIN(IF($E$4:$BG$4=BJ$4,$E140:$BG140)),1)</f>
        <v>0</v>
      </c>
      <c r="BK140" s="208">
        <f t="array" ref="BK140">ROUND(MAX(IF($E$4:$BG$4=BK$4,$E140:$BG140)),1)</f>
        <v>0.1</v>
      </c>
      <c r="BL140" s="208">
        <f t="array" ref="BL140">ROUND(AVERAGE(IF($E$4:$BG$4=BL$4,$E140:$BG140)),1)</f>
        <v>0</v>
      </c>
      <c r="BM140" s="208">
        <f t="array" ref="BM140">ROUND(MIN(IF($E$4:$BG$4=BM$4,$E140:$BG140)),1)</f>
        <v>0</v>
      </c>
      <c r="BN140" s="208">
        <f t="array" ref="BN140">ROUND(MAX(IF($E$4:$BG$4=BN$4,$E140:$BG140)),1)</f>
        <v>0</v>
      </c>
      <c r="BO140" s="208">
        <f t="array" ref="BO140">ROUND(AVERAGE(IF($E$4:$BG$4=BO$4,$E140:$BG140)),1)</f>
        <v>0</v>
      </c>
      <c r="BP140" s="208">
        <f t="array" ref="BP140">ROUND(MIN(IF($E$4:$BG$4=BP$4,$E140:$BG140)),1)</f>
        <v>0</v>
      </c>
      <c r="BQ140" s="208">
        <f t="array" ref="BQ140">ROUND(MAX(IF($E$4:$BG$4=BQ$4,$E140:$BG140)),1)</f>
        <v>0.9</v>
      </c>
      <c r="BR140" s="208">
        <f t="array" ref="BR140">ROUND(AVERAGE(IF($E$4:$BG$4=BR$4,$E140:$BG140)),1)</f>
        <v>0.4</v>
      </c>
      <c r="BS140" s="208">
        <f t="array" ref="BS140">ROUND(MIN(IF($E$4:$BG$4=BS$4,$E140:$BG140)),1)</f>
        <v>0</v>
      </c>
      <c r="BT140" s="208">
        <f t="array" ref="BT140">ROUND(MAX(IF($E$4:$BG$4=BT$4,$E140:$BG140)),1)</f>
        <v>0</v>
      </c>
      <c r="BU140" s="208">
        <f t="array" ref="BU140">ROUND(AVERAGE(IF($E$4:$BG$4=BU$4,$E140:$BG140)),1)</f>
        <v>0</v>
      </c>
      <c r="BV140" s="208">
        <f t="array" ref="BV140">ROUND(MIN(IF($E$4:$BG$4=BV$4,$E140:$BG140)),1)</f>
        <v>0</v>
      </c>
      <c r="BW140" s="208">
        <f t="array" ref="BW140">ROUND(MAX(IF($E$4:$BG$4=BW$4,$E140:$BG140)),1)</f>
        <v>0</v>
      </c>
      <c r="BX140" s="208">
        <f t="array" ref="BX140">ROUND(AVERAGE(IF($E$4:$BG$4=BX$4,$E140:$BG140)),1)</f>
        <v>0</v>
      </c>
      <c r="BY140" s="208">
        <f t="array" ref="BY140">ROUND(MIN(IF($E$4:$BG$4=BY$4,$E140:$BG140)),1)</f>
        <v>0</v>
      </c>
      <c r="BZ140" s="208">
        <f t="array" ref="BZ140">ROUND(MAX(IF($E$4:$BG$4=BZ$4,$E140:$BG140)),1)</f>
        <v>0</v>
      </c>
      <c r="CA140" s="208">
        <f t="array" ref="CA140">ROUND(AVERAGE(IF($E$4:$BG$4=CA$4,$E140:$BG140)),1)</f>
        <v>0</v>
      </c>
      <c r="CB140" s="233">
        <f t="shared" si="146"/>
        <v>0</v>
      </c>
      <c r="CC140" s="233">
        <f t="shared" si="147"/>
        <v>0.9</v>
      </c>
      <c r="CD140" s="233">
        <f t="shared" si="148"/>
        <v>0</v>
      </c>
    </row>
    <row r="141" spans="1:82" ht="12.75">
      <c r="A141" s="85">
        <v>40</v>
      </c>
      <c r="B141" s="250" t="s">
        <v>128</v>
      </c>
      <c r="E141" s="79">
        <f>ALL!E135/ALL!E$141</f>
        <v>4.3988383930924991E-3</v>
      </c>
      <c r="F141" s="79">
        <f>ALL!F135/ALL!F$141</f>
        <v>1.0185497180612683E-3</v>
      </c>
      <c r="G141" s="79">
        <f>ALL!G135/ALL!G$141</f>
        <v>5.7404574300162582E-2</v>
      </c>
      <c r="H141" s="79">
        <f>ALL!H135/ALL!H$141</f>
        <v>2.1757319426433715E-3</v>
      </c>
      <c r="I141" s="79">
        <f>ALL!I135/ALL!I$141</f>
        <v>1.7247212378199026E-2</v>
      </c>
      <c r="J141" s="79">
        <f>ALL!J135/ALL!J$141</f>
        <v>9.5907086022841304E-3</v>
      </c>
      <c r="K141" s="79">
        <f>ALL!K135/ALL!K$141</f>
        <v>2.9624151258098308E-3</v>
      </c>
      <c r="L141" s="79">
        <f>ALL!L135/ALL!L$141</f>
        <v>1.0578922223060696E-2</v>
      </c>
      <c r="M141" s="79">
        <f>ALL!M135/ALL!M$141</f>
        <v>6.0969210302767732E-4</v>
      </c>
      <c r="N141" s="79">
        <f>ALL!N135/ALL!N$141</f>
        <v>0</v>
      </c>
      <c r="O141" s="79">
        <f>ALL!O135/ALL!O$141</f>
        <v>3.4433703313807309E-3</v>
      </c>
      <c r="P141" s="79">
        <f>ALL!P135/ALL!P$141</f>
        <v>9.7080351033859303E-3</v>
      </c>
      <c r="Q141" s="79">
        <f>ALL!Q135/ALL!Q$141</f>
        <v>4.4912542112384261E-3</v>
      </c>
      <c r="R141" s="79">
        <f>ALL!R135/ALL!R$141</f>
        <v>0</v>
      </c>
      <c r="S141" s="79">
        <f>ALL!S135/ALL!S$141</f>
        <v>1.7641480604996657E-3</v>
      </c>
      <c r="T141" s="79">
        <f>ALL!T135/ALL!T$141</f>
        <v>2.1554551612865745E-3</v>
      </c>
      <c r="U141" s="79">
        <f>ALL!U135/ALL!U$141</f>
        <v>6.2194894956276378E-3</v>
      </c>
      <c r="V141" s="79">
        <f>ALL!V135/ALL!V$141</f>
        <v>1.9966904509763201E-2</v>
      </c>
      <c r="W141" s="79">
        <f>ALL!W135/ALL!W$141</f>
        <v>6.1899849397796481E-3</v>
      </c>
      <c r="X141" s="79">
        <f>ALL!X135/ALL!X$141</f>
        <v>7.9275052689660817E-3</v>
      </c>
      <c r="Y141" s="79">
        <f>ALL!Y135/ALL!Y$141</f>
        <v>1.9360329366163226E-3</v>
      </c>
      <c r="Z141" s="79">
        <f>ALL!Z135/ALL!Z$141</f>
        <v>4.7147921378001188E-2</v>
      </c>
      <c r="AA141" s="79">
        <f>ALL!AA135/ALL!AA$141</f>
        <v>0</v>
      </c>
      <c r="AB141" s="79">
        <f>ALL!AB135/ALL!AB$141</f>
        <v>3.512802259968497E-2</v>
      </c>
      <c r="AC141" s="79">
        <f>ALL!AC135/ALL!AC$141</f>
        <v>0</v>
      </c>
      <c r="AD141" s="79">
        <f>ALL!AD135/ALL!AD$141</f>
        <v>1.2403958529078557E-3</v>
      </c>
      <c r="AE141" s="79">
        <f>ALL!AE135/ALL!AE$141</f>
        <v>1.9790579811314992E-3</v>
      </c>
      <c r="AF141" s="79">
        <f>ALL!AF135/ALL!AF$141</f>
        <v>2.9234906394440406E-3</v>
      </c>
      <c r="AG141" s="79">
        <f>ALL!AG135/ALL!AG$141</f>
        <v>3.7947207274952794E-3</v>
      </c>
      <c r="AH141" s="79">
        <f>ALL!AH135/ALL!AH$141</f>
        <v>4.4840944586953509E-3</v>
      </c>
      <c r="AI141" s="79">
        <f>ALL!AI135/ALL!AI$141</f>
        <v>7.8820708034510467E-3</v>
      </c>
      <c r="AJ141" s="79">
        <f>ALL!AJ135/ALL!AJ$141</f>
        <v>2.3525618649149295E-2</v>
      </c>
      <c r="AK141" s="79">
        <f>ALL!AK135/ALL!AK$141</f>
        <v>0</v>
      </c>
      <c r="AL141" s="79">
        <f>ALL!AL135/ALL!AL$141</f>
        <v>0</v>
      </c>
      <c r="AM141" s="79">
        <f>ALL!AM135/ALL!AM$141</f>
        <v>0</v>
      </c>
      <c r="AN141" s="79">
        <f>ALL!AN135/ALL!AN$141</f>
        <v>2.002050503833527E-3</v>
      </c>
      <c r="AO141" s="79">
        <f>ALL!AO135/ALL!AO$141</f>
        <v>0</v>
      </c>
      <c r="AP141" s="79">
        <f>ALL!AP135/ALL!AP$141</f>
        <v>1.2060395396057289E-2</v>
      </c>
      <c r="AQ141" s="79">
        <f>ALL!AQ135/ALL!AQ$141</f>
        <v>0</v>
      </c>
      <c r="AR141" s="79">
        <f>ALL!AR135/ALL!AR$141</f>
        <v>2.7390731134889208E-3</v>
      </c>
      <c r="AS141" s="79">
        <f>ALL!AS135/ALL!AS$141</f>
        <v>2.3850072119360716E-5</v>
      </c>
      <c r="AT141" s="79">
        <f>ALL!AT135/ALL!AT$141</f>
        <v>0</v>
      </c>
      <c r="AU141" s="79">
        <f>ALL!AU135/ALL!AU$141</f>
        <v>0</v>
      </c>
      <c r="AV141" s="79">
        <f>ALL!AV135/ALL!AV$141</f>
        <v>0</v>
      </c>
      <c r="AW141" s="79">
        <f>ALL!AW135/ALL!AW$141</f>
        <v>0</v>
      </c>
      <c r="AX141" s="79">
        <f>ALL!AX135/ALL!AX$141</f>
        <v>3.1955481414752303E-2</v>
      </c>
      <c r="AY141" s="79">
        <f>ALL!AY135/ALL!AY$141</f>
        <v>0</v>
      </c>
      <c r="AZ141" s="79">
        <f>ALL!AZ135/ALL!AZ$141</f>
        <v>9.5454843083775953E-5</v>
      </c>
      <c r="BA141" s="79">
        <f>ALL!BA135/ALL!BA$141</f>
        <v>0</v>
      </c>
      <c r="BB141" s="79">
        <f>ALL!BB135/ALL!BB$141</f>
        <v>1.0205068093735269E-2</v>
      </c>
      <c r="BC141" s="79">
        <f>ALL!BC135/ALL!BC$141</f>
        <v>0</v>
      </c>
      <c r="BD141" s="79">
        <f>ALL!BD135/ALL!BD$141</f>
        <v>8.0794284336408416E-3</v>
      </c>
      <c r="BE141" s="79">
        <f>ALL!BE135/ALL!BE$141</f>
        <v>3.3714207518737182E-3</v>
      </c>
      <c r="BF141" s="79">
        <f>ALL!BF135/ALL!BF$141</f>
        <v>2.3645616100558338E-3</v>
      </c>
      <c r="BG141" s="79">
        <f>ALL!BG135/ALL!BG$141</f>
        <v>0</v>
      </c>
      <c r="BH141" s="19">
        <f t="shared" si="145"/>
        <v>0.37079100212748667</v>
      </c>
      <c r="BJ141" s="208">
        <f t="array" ref="BJ141">ROUND(MIN(IF($E$4:$BG$4=BJ$4,$E141:$BG141)),1)</f>
        <v>0</v>
      </c>
      <c r="BK141" s="208">
        <f t="array" ref="BK141">ROUND(MAX(IF($E$4:$BG$4=BK$4,$E141:$BG141)),1)</f>
        <v>0</v>
      </c>
      <c r="BL141" s="208">
        <f t="array" ref="BL141">ROUND(AVERAGE(IF($E$4:$BG$4=BL$4,$E141:$BG141)),1)</f>
        <v>0</v>
      </c>
      <c r="BM141" s="208">
        <f t="array" ref="BM141">ROUND(MIN(IF($E$4:$BG$4=BM$4,$E141:$BG141)),1)</f>
        <v>0</v>
      </c>
      <c r="BN141" s="208">
        <f t="array" ref="BN141">ROUND(MAX(IF($E$4:$BG$4=BN$4,$E141:$BG141)),1)</f>
        <v>0</v>
      </c>
      <c r="BO141" s="208">
        <f t="array" ref="BO141">ROUND(AVERAGE(IF($E$4:$BG$4=BO$4,$E141:$BG141)),1)</f>
        <v>0</v>
      </c>
      <c r="BP141" s="208">
        <f t="array" ref="BP141">ROUND(MIN(IF($E$4:$BG$4=BP$4,$E141:$BG141)),1)</f>
        <v>0</v>
      </c>
      <c r="BQ141" s="208">
        <f t="array" ref="BQ141">ROUND(MAX(IF($E$4:$BG$4=BQ$4,$E141:$BG141)),1)</f>
        <v>0</v>
      </c>
      <c r="BR141" s="208">
        <f t="array" ref="BR141">ROUND(AVERAGE(IF($E$4:$BG$4=BR$4,$E141:$BG141)),1)</f>
        <v>0</v>
      </c>
      <c r="BS141" s="208">
        <f t="array" ref="BS141">ROUND(MIN(IF($E$4:$BG$4=BS$4,$E141:$BG141)),1)</f>
        <v>0</v>
      </c>
      <c r="BT141" s="208">
        <f t="array" ref="BT141">ROUND(MAX(IF($E$4:$BG$4=BT$4,$E141:$BG141)),1)</f>
        <v>0</v>
      </c>
      <c r="BU141" s="208">
        <f t="array" ref="BU141">ROUND(AVERAGE(IF($E$4:$BG$4=BU$4,$E141:$BG141)),1)</f>
        <v>0</v>
      </c>
      <c r="BV141" s="208">
        <f t="array" ref="BV141">ROUND(MIN(IF($E$4:$BG$4=BV$4,$E141:$BG141)),1)</f>
        <v>0</v>
      </c>
      <c r="BW141" s="208">
        <f t="array" ref="BW141">ROUND(MAX(IF($E$4:$BG$4=BW$4,$E141:$BG141)),1)</f>
        <v>0.1</v>
      </c>
      <c r="BX141" s="208">
        <f t="array" ref="BX141">ROUND(AVERAGE(IF($E$4:$BG$4=BX$4,$E141:$BG141)),1)</f>
        <v>0</v>
      </c>
      <c r="BY141" s="208">
        <f t="array" ref="BY141">ROUND(MIN(IF($E$4:$BG$4=BY$4,$E141:$BG141)),1)</f>
        <v>0</v>
      </c>
      <c r="BZ141" s="208">
        <f t="array" ref="BZ141">ROUND(MAX(IF($E$4:$BG$4=BZ$4,$E141:$BG141)),1)</f>
        <v>0</v>
      </c>
      <c r="CA141" s="208">
        <f t="array" ref="CA141">ROUND(AVERAGE(IF($E$4:$BG$4=CA$4,$E141:$BG141)),1)</f>
        <v>0</v>
      </c>
      <c r="CB141" s="233">
        <f t="shared" si="146"/>
        <v>0</v>
      </c>
      <c r="CC141" s="233">
        <f t="shared" si="147"/>
        <v>0.1</v>
      </c>
      <c r="CD141" s="233">
        <f t="shared" si="148"/>
        <v>0</v>
      </c>
    </row>
    <row r="142" spans="1:82" ht="24">
      <c r="A142" s="85">
        <v>50</v>
      </c>
      <c r="B142" s="250" t="s">
        <v>129</v>
      </c>
      <c r="E142" s="79">
        <f>ALL!E136/ALL!E$141</f>
        <v>4.4069814425459061E-3</v>
      </c>
      <c r="F142" s="79">
        <f>ALL!F136/ALL!F$141</f>
        <v>5.2010993692513832E-4</v>
      </c>
      <c r="G142" s="79">
        <f>ALL!G136/ALL!G$141</f>
        <v>6.1313514682591582E-3</v>
      </c>
      <c r="H142" s="79">
        <f>ALL!H136/ALL!H$141</f>
        <v>9.671030903176463E-3</v>
      </c>
      <c r="I142" s="79">
        <f>ALL!I136/ALL!I$141</f>
        <v>8.0238866148219859E-3</v>
      </c>
      <c r="J142" s="79">
        <f>ALL!J136/ALL!J$141</f>
        <v>2.1663145957874157E-2</v>
      </c>
      <c r="K142" s="79">
        <f>ALL!K136/ALL!K$141</f>
        <v>5.3577591384886191E-3</v>
      </c>
      <c r="L142" s="79">
        <f>ALL!L136/ALL!L$141</f>
        <v>7.6328033965726051E-3</v>
      </c>
      <c r="M142" s="79">
        <f>ALL!M136/ALL!M$141</f>
        <v>1.5610957083946262E-4</v>
      </c>
      <c r="N142" s="79">
        <f>ALL!N136/ALL!N$141</f>
        <v>2.5164903193569932E-3</v>
      </c>
      <c r="O142" s="79">
        <f>ALL!O136/ALL!O$141</f>
        <v>6.6697840242959695E-3</v>
      </c>
      <c r="P142" s="79">
        <f>ALL!P136/ALL!P$141</f>
        <v>2.7260836236031389E-2</v>
      </c>
      <c r="Q142" s="79">
        <f>ALL!Q136/ALL!Q$141</f>
        <v>1.4913385860116243E-2</v>
      </c>
      <c r="R142" s="79">
        <f>ALL!R136/ALL!R$141</f>
        <v>7.753027823333001E-4</v>
      </c>
      <c r="S142" s="79">
        <f>ALL!S136/ALL!S$141</f>
        <v>2.404954057796648E-4</v>
      </c>
      <c r="T142" s="79">
        <f>ALL!T136/ALL!T$141</f>
        <v>1.2936832959510761E-2</v>
      </c>
      <c r="U142" s="79">
        <f>ALL!U136/ALL!U$141</f>
        <v>2.5652530509936117E-3</v>
      </c>
      <c r="V142" s="79">
        <f>ALL!V136/ALL!V$141</f>
        <v>0</v>
      </c>
      <c r="W142" s="79">
        <f>ALL!W136/ALL!W$141</f>
        <v>8.5141745259357344E-4</v>
      </c>
      <c r="X142" s="79">
        <f>ALL!X136/ALL!X$141</f>
        <v>1.2498520896979583E-2</v>
      </c>
      <c r="Y142" s="79">
        <f>ALL!Y136/ALL!Y$141</f>
        <v>8.673449362047763E-3</v>
      </c>
      <c r="Z142" s="79">
        <f>ALL!Z136/ALL!Z$141</f>
        <v>7.5633931776402964E-3</v>
      </c>
      <c r="AA142" s="79">
        <f>ALL!AA136/ALL!AA$141</f>
        <v>5.143425475179356E-3</v>
      </c>
      <c r="AB142" s="79">
        <f>ALL!AB136/ALL!AB$141</f>
        <v>1.6553367520947874E-3</v>
      </c>
      <c r="AC142" s="79">
        <f>ALL!AC136/ALL!AC$141</f>
        <v>3.4786981462740129E-4</v>
      </c>
      <c r="AD142" s="79">
        <f>ALL!AD136/ALL!AD$141</f>
        <v>8.6159843028898904E-3</v>
      </c>
      <c r="AE142" s="79">
        <f>ALL!AE136/ALL!AE$141</f>
        <v>7.7509434007232243E-3</v>
      </c>
      <c r="AF142" s="79">
        <f>ALL!AF136/ALL!AF$141</f>
        <v>4.6338323815189328E-3</v>
      </c>
      <c r="AG142" s="79">
        <f>ALL!AG136/ALL!AG$141</f>
        <v>2.9450558758709239E-2</v>
      </c>
      <c r="AH142" s="79">
        <f>ALL!AH136/ALL!AH$141</f>
        <v>4.0902690754247087E-2</v>
      </c>
      <c r="AI142" s="79">
        <f>ALL!AI136/ALL!AI$141</f>
        <v>3.7475777386409967E-3</v>
      </c>
      <c r="AJ142" s="79">
        <f>ALL!AJ136/ALL!AJ$141</f>
        <v>4.239720916904919E-3</v>
      </c>
      <c r="AK142" s="79">
        <f>ALL!AK136/ALL!AK$141</f>
        <v>0</v>
      </c>
      <c r="AL142" s="79">
        <f>ALL!AL136/ALL!AL$141</f>
        <v>0</v>
      </c>
      <c r="AM142" s="79">
        <f>ALL!AM136/ALL!AM$141</f>
        <v>0</v>
      </c>
      <c r="AN142" s="79">
        <f>ALL!AN136/ALL!AN$141</f>
        <v>0</v>
      </c>
      <c r="AO142" s="79">
        <f>ALL!AO136/ALL!AO$141</f>
        <v>2.277301852797738E-3</v>
      </c>
      <c r="AP142" s="79">
        <f>ALL!AP136/ALL!AP$141</f>
        <v>0</v>
      </c>
      <c r="AQ142" s="79">
        <f>ALL!AQ136/ALL!AQ$141</f>
        <v>0</v>
      </c>
      <c r="AR142" s="79">
        <f>ALL!AR136/ALL!AR$141</f>
        <v>0</v>
      </c>
      <c r="AS142" s="79">
        <f>ALL!AS136/ALL!AS$141</f>
        <v>0</v>
      </c>
      <c r="AT142" s="79">
        <f>ALL!AT136/ALL!AT$141</f>
        <v>0</v>
      </c>
      <c r="AU142" s="79">
        <f>ALL!AU136/ALL!AU$141</f>
        <v>0</v>
      </c>
      <c r="AV142" s="79">
        <f>ALL!AV136/ALL!AV$141</f>
        <v>0</v>
      </c>
      <c r="AW142" s="79">
        <f>ALL!AW136/ALL!AW$141</f>
        <v>0</v>
      </c>
      <c r="AX142" s="79">
        <f>ALL!AX136/ALL!AX$141</f>
        <v>0</v>
      </c>
      <c r="AY142" s="79">
        <f>ALL!AY136/ALL!AY$141</f>
        <v>0</v>
      </c>
      <c r="AZ142" s="79">
        <f>ALL!AZ136/ALL!AZ$141</f>
        <v>0</v>
      </c>
      <c r="BA142" s="79">
        <f>ALL!BA136/ALL!BA$141</f>
        <v>0</v>
      </c>
      <c r="BB142" s="79">
        <f>ALL!BB136/ALL!BB$141</f>
        <v>0</v>
      </c>
      <c r="BC142" s="79">
        <f>ALL!BC136/ALL!BC$141</f>
        <v>0</v>
      </c>
      <c r="BD142" s="79">
        <f>ALL!BD136/ALL!BD$141</f>
        <v>1.0135353286624927E-2</v>
      </c>
      <c r="BE142" s="79">
        <f>ALL!BE136/ALL!BE$141</f>
        <v>2.0636061800657933E-2</v>
      </c>
      <c r="BF142" s="79">
        <f>ALL!BF136/ALL!BF$141</f>
        <v>3.3962951454841496E-2</v>
      </c>
      <c r="BG142" s="79">
        <f>ALL!BG136/ALL!BG$141</f>
        <v>5.0296219846611189E-3</v>
      </c>
      <c r="BH142" s="19">
        <f t="shared" si="145"/>
        <v>0.33955757063230163</v>
      </c>
      <c r="BJ142" s="208">
        <f t="array" ref="BJ142">ROUND(MIN(IF($E$4:$BG$4=BJ$4,$E142:$BG142)),1)</f>
        <v>0</v>
      </c>
      <c r="BK142" s="208">
        <f t="array" ref="BK142">ROUND(MAX(IF($E$4:$BG$4=BK$4,$E142:$BG142)),1)</f>
        <v>0</v>
      </c>
      <c r="BL142" s="208">
        <f t="array" ref="BL142">ROUND(AVERAGE(IF($E$4:$BG$4=BL$4,$E142:$BG142)),1)</f>
        <v>0</v>
      </c>
      <c r="BM142" s="208">
        <f t="array" ref="BM142">ROUND(MIN(IF($E$4:$BG$4=BM$4,$E142:$BG142)),1)</f>
        <v>0</v>
      </c>
      <c r="BN142" s="208">
        <f t="array" ref="BN142">ROUND(MAX(IF($E$4:$BG$4=BN$4,$E142:$BG142)),1)</f>
        <v>0</v>
      </c>
      <c r="BO142" s="208">
        <f t="array" ref="BO142">ROUND(AVERAGE(IF($E$4:$BG$4=BO$4,$E142:$BG142)),1)</f>
        <v>0</v>
      </c>
      <c r="BP142" s="208">
        <f t="array" ref="BP142">ROUND(MIN(IF($E$4:$BG$4=BP$4,$E142:$BG142)),1)</f>
        <v>0</v>
      </c>
      <c r="BQ142" s="208">
        <f t="array" ref="BQ142">ROUND(MAX(IF($E$4:$BG$4=BQ$4,$E142:$BG142)),1)</f>
        <v>0</v>
      </c>
      <c r="BR142" s="208">
        <f t="array" ref="BR142">ROUND(AVERAGE(IF($E$4:$BG$4=BR$4,$E142:$BG142)),1)</f>
        <v>0</v>
      </c>
      <c r="BS142" s="208">
        <f t="array" ref="BS142">ROUND(MIN(IF($E$4:$BG$4=BS$4,$E142:$BG142)),1)</f>
        <v>0</v>
      </c>
      <c r="BT142" s="208">
        <f t="array" ref="BT142">ROUND(MAX(IF($E$4:$BG$4=BT$4,$E142:$BG142)),1)</f>
        <v>0</v>
      </c>
      <c r="BU142" s="208">
        <f t="array" ref="BU142">ROUND(AVERAGE(IF($E$4:$BG$4=BU$4,$E142:$BG142)),1)</f>
        <v>0</v>
      </c>
      <c r="BV142" s="208">
        <f t="array" ref="BV142">ROUND(MIN(IF($E$4:$BG$4=BV$4,$E142:$BG142)),1)</f>
        <v>0</v>
      </c>
      <c r="BW142" s="208">
        <f t="array" ref="BW142">ROUND(MAX(IF($E$4:$BG$4=BW$4,$E142:$BG142)),1)</f>
        <v>0</v>
      </c>
      <c r="BX142" s="208">
        <f t="array" ref="BX142">ROUND(AVERAGE(IF($E$4:$BG$4=BX$4,$E142:$BG142)),1)</f>
        <v>0</v>
      </c>
      <c r="BY142" s="208">
        <f t="array" ref="BY142">ROUND(MIN(IF($E$4:$BG$4=BY$4,$E142:$BG142)),1)</f>
        <v>0</v>
      </c>
      <c r="BZ142" s="208">
        <f t="array" ref="BZ142">ROUND(MAX(IF($E$4:$BG$4=BZ$4,$E142:$BG142)),1)</f>
        <v>0</v>
      </c>
      <c r="CA142" s="208">
        <f t="array" ref="CA142">ROUND(AVERAGE(IF($E$4:$BG$4=CA$4,$E142:$BG142)),1)</f>
        <v>0</v>
      </c>
      <c r="CB142" s="233">
        <f t="shared" si="146"/>
        <v>0</v>
      </c>
      <c r="CC142" s="233">
        <f t="shared" si="147"/>
        <v>0</v>
      </c>
      <c r="CD142" s="233">
        <f t="shared" si="148"/>
        <v>0</v>
      </c>
    </row>
    <row r="143" spans="1:82" ht="36">
      <c r="A143" s="85">
        <v>60</v>
      </c>
      <c r="B143" s="250" t="s">
        <v>130</v>
      </c>
      <c r="E143" s="79">
        <f>ALL!E137/ALL!E$141</f>
        <v>1.7012309180303921E-3</v>
      </c>
      <c r="F143" s="79">
        <f>ALL!F137/ALL!F$141</f>
        <v>0</v>
      </c>
      <c r="G143" s="79">
        <f>ALL!G137/ALL!G$141</f>
        <v>1.4993740623664202E-2</v>
      </c>
      <c r="H143" s="79">
        <f>ALL!H137/ALL!H$141</f>
        <v>2.2468502507844356E-3</v>
      </c>
      <c r="I143" s="79">
        <f>ALL!I137/ALL!I$141</f>
        <v>4.3887118727876009E-3</v>
      </c>
      <c r="J143" s="79">
        <f>ALL!J137/ALL!J$141</f>
        <v>4.5898975901126331E-3</v>
      </c>
      <c r="K143" s="79">
        <f>ALL!K137/ALL!K$141</f>
        <v>0</v>
      </c>
      <c r="L143" s="79">
        <f>ALL!L137/ALL!L$141</f>
        <v>2.3632810704426904E-3</v>
      </c>
      <c r="M143" s="79">
        <f>ALL!M137/ALL!M$141</f>
        <v>0</v>
      </c>
      <c r="N143" s="79">
        <f>ALL!N137/ALL!N$141</f>
        <v>1.1731795062558184E-3</v>
      </c>
      <c r="O143" s="79">
        <f>ALL!O137/ALL!O$141</f>
        <v>2.9725749155479352E-3</v>
      </c>
      <c r="P143" s="79">
        <f>ALL!P137/ALL!P$141</f>
        <v>1.3231951376962722E-3</v>
      </c>
      <c r="Q143" s="79">
        <f>ALL!Q137/ALL!Q$141</f>
        <v>0</v>
      </c>
      <c r="R143" s="79">
        <f>ALL!R137/ALL!R$141</f>
        <v>1.4090228166445289E-3</v>
      </c>
      <c r="S143" s="79">
        <f>ALL!S137/ALL!S$141</f>
        <v>2.6788387410266227E-3</v>
      </c>
      <c r="T143" s="79">
        <f>ALL!T137/ALL!T$141</f>
        <v>1.508746397882595E-3</v>
      </c>
      <c r="U143" s="79">
        <f>ALL!U137/ALL!U$141</f>
        <v>3.7214863286419548E-3</v>
      </c>
      <c r="V143" s="79">
        <f>ALL!V137/ALL!V$141</f>
        <v>0</v>
      </c>
      <c r="W143" s="79">
        <f>ALL!W137/ALL!W$141</f>
        <v>3.2493573723792945E-3</v>
      </c>
      <c r="X143" s="79">
        <f>ALL!X137/ALL!X$141</f>
        <v>0</v>
      </c>
      <c r="Y143" s="79">
        <f>ALL!Y137/ALL!Y$141</f>
        <v>0</v>
      </c>
      <c r="Z143" s="79">
        <f>ALL!Z137/ALL!Z$141</f>
        <v>5.4215624774207041E-3</v>
      </c>
      <c r="AA143" s="79">
        <f>ALL!AA137/ALL!AA$141</f>
        <v>1.23616199843028E-3</v>
      </c>
      <c r="AB143" s="79">
        <f>ALL!AB137/ALL!AB$141</f>
        <v>5.7782036714345373E-3</v>
      </c>
      <c r="AC143" s="79">
        <f>ALL!AC137/ALL!AC$141</f>
        <v>2.623065562185565E-3</v>
      </c>
      <c r="AD143" s="79">
        <f>ALL!AD137/ALL!AD$141</f>
        <v>4.4744855133880044E-4</v>
      </c>
      <c r="AE143" s="79">
        <f>ALL!AE137/ALL!AE$141</f>
        <v>5.9937023009393891E-4</v>
      </c>
      <c r="AF143" s="79">
        <f>ALL!AF137/ALL!AF$141</f>
        <v>0</v>
      </c>
      <c r="AG143" s="79">
        <f>ALL!AG137/ALL!AG$141</f>
        <v>5.9470230904650964E-4</v>
      </c>
      <c r="AH143" s="79">
        <f>ALL!AH137/ALL!AH$141</f>
        <v>4.8772038041759052E-4</v>
      </c>
      <c r="AI143" s="79">
        <f>ALL!AI137/ALL!AI$141</f>
        <v>3.8144387123908168E-3</v>
      </c>
      <c r="AJ143" s="79">
        <f>ALL!AJ137/ALL!AJ$141</f>
        <v>1.2395063614988731E-2</v>
      </c>
      <c r="AK143" s="79">
        <f>ALL!AK137/ALL!AK$141</f>
        <v>9.9250289620483149E-3</v>
      </c>
      <c r="AL143" s="79">
        <f>ALL!AL137/ALL!AL$141</f>
        <v>4.0150000873120173E-3</v>
      </c>
      <c r="AM143" s="79">
        <f>ALL!AM137/ALL!AM$141</f>
        <v>0</v>
      </c>
      <c r="AN143" s="79">
        <f>ALL!AN137/ALL!AN$141</f>
        <v>4.7161669736146848E-2</v>
      </c>
      <c r="AO143" s="79">
        <f>ALL!AO137/ALL!AO$141</f>
        <v>0</v>
      </c>
      <c r="AP143" s="79">
        <f>ALL!AP137/ALL!AP$141</f>
        <v>3.8659941891250098E-2</v>
      </c>
      <c r="AQ143" s="79">
        <f>ALL!AQ137/ALL!AQ$141</f>
        <v>4.266605748224927E-3</v>
      </c>
      <c r="AR143" s="79">
        <f>ALL!AR137/ALL!AR$141</f>
        <v>2.5107510757184471E-2</v>
      </c>
      <c r="AS143" s="79">
        <f>ALL!AS137/ALL!AS$141</f>
        <v>3.7568865633053138E-2</v>
      </c>
      <c r="AT143" s="79">
        <f>ALL!AT137/ALL!AT$141</f>
        <v>6.3717367663174444E-4</v>
      </c>
      <c r="AU143" s="79">
        <f>ALL!AU137/ALL!AU$141</f>
        <v>8.3646712865306939E-3</v>
      </c>
      <c r="AV143" s="79">
        <f>ALL!AV137/ALL!AV$141</f>
        <v>1.062653582596384E-2</v>
      </c>
      <c r="AW143" s="79">
        <f>ALL!AW137/ALL!AW$141</f>
        <v>1.2202186370714902E-2</v>
      </c>
      <c r="AX143" s="79">
        <f>ALL!AX137/ALL!AX$141</f>
        <v>3.3548644475920389E-2</v>
      </c>
      <c r="AY143" s="79">
        <f>ALL!AY137/ALL!AY$141</f>
        <v>0</v>
      </c>
      <c r="AZ143" s="79">
        <f>ALL!AZ137/ALL!AZ$141</f>
        <v>0</v>
      </c>
      <c r="BA143" s="79">
        <f>ALL!BA137/ALL!BA$141</f>
        <v>0</v>
      </c>
      <c r="BB143" s="79">
        <f>ALL!BB137/ALL!BB$141</f>
        <v>0</v>
      </c>
      <c r="BC143" s="79">
        <f>ALL!BC137/ALL!BC$141</f>
        <v>0</v>
      </c>
      <c r="BD143" s="79">
        <f>ALL!BD137/ALL!BD$141</f>
        <v>4.2304511306875238E-3</v>
      </c>
      <c r="BE143" s="79">
        <f>ALL!BE137/ALL!BE$141</f>
        <v>3.0929546239852294E-10</v>
      </c>
      <c r="BF143" s="79">
        <f>ALL!BF137/ALL!BF$141</f>
        <v>2.8617891899630817E-3</v>
      </c>
      <c r="BG143" s="79">
        <f>ALL!BG137/ALL!BG$141</f>
        <v>1.044775679756039E-3</v>
      </c>
      <c r="BH143" s="19">
        <f t="shared" si="145"/>
        <v>0.32193870181032802</v>
      </c>
      <c r="BJ143" s="208">
        <f t="array" ref="BJ143">ROUND(MIN(IF($E$4:$BG$4=BJ$4,$E143:$BG143)),1)</f>
        <v>0</v>
      </c>
      <c r="BK143" s="208">
        <f t="array" ref="BK143">ROUND(MAX(IF($E$4:$BG$4=BK$4,$E143:$BG143)),1)</f>
        <v>0</v>
      </c>
      <c r="BL143" s="208">
        <f t="array" ref="BL143">ROUND(AVERAGE(IF($E$4:$BG$4=BL$4,$E143:$BG143)),1)</f>
        <v>0</v>
      </c>
      <c r="BM143" s="208">
        <f t="array" ref="BM143">ROUND(MIN(IF($E$4:$BG$4=BM$4,$E143:$BG143)),1)</f>
        <v>0</v>
      </c>
      <c r="BN143" s="208">
        <f t="array" ref="BN143">ROUND(MAX(IF($E$4:$BG$4=BN$4,$E143:$BG143)),1)</f>
        <v>0</v>
      </c>
      <c r="BO143" s="208">
        <f t="array" ref="BO143">ROUND(AVERAGE(IF($E$4:$BG$4=BO$4,$E143:$BG143)),1)</f>
        <v>0</v>
      </c>
      <c r="BP143" s="208">
        <f t="array" ref="BP143">ROUND(MIN(IF($E$4:$BG$4=BP$4,$E143:$BG143)),1)</f>
        <v>0</v>
      </c>
      <c r="BQ143" s="208">
        <f t="array" ref="BQ143">ROUND(MAX(IF($E$4:$BG$4=BQ$4,$E143:$BG143)),1)</f>
        <v>0</v>
      </c>
      <c r="BR143" s="208">
        <f t="array" ref="BR143">ROUND(AVERAGE(IF($E$4:$BG$4=BR$4,$E143:$BG143)),1)</f>
        <v>0</v>
      </c>
      <c r="BS143" s="208">
        <f t="array" ref="BS143">ROUND(MIN(IF($E$4:$BG$4=BS$4,$E143:$BG143)),1)</f>
        <v>0</v>
      </c>
      <c r="BT143" s="208">
        <f t="array" ref="BT143">ROUND(MAX(IF($E$4:$BG$4=BT$4,$E143:$BG143)),1)</f>
        <v>0</v>
      </c>
      <c r="BU143" s="208">
        <f t="array" ref="BU143">ROUND(AVERAGE(IF($E$4:$BG$4=BU$4,$E143:$BG143)),1)</f>
        <v>0</v>
      </c>
      <c r="BV143" s="208">
        <f t="array" ref="BV143">ROUND(MIN(IF($E$4:$BG$4=BV$4,$E143:$BG143)),1)</f>
        <v>0</v>
      </c>
      <c r="BW143" s="208">
        <f t="array" ref="BW143">ROUND(MAX(IF($E$4:$BG$4=BW$4,$E143:$BG143)),1)</f>
        <v>0</v>
      </c>
      <c r="BX143" s="208">
        <f t="array" ref="BX143">ROUND(AVERAGE(IF($E$4:$BG$4=BX$4,$E143:$BG143)),1)</f>
        <v>0</v>
      </c>
      <c r="BY143" s="208">
        <f t="array" ref="BY143">ROUND(MIN(IF($E$4:$BG$4=BY$4,$E143:$BG143)),1)</f>
        <v>0</v>
      </c>
      <c r="BZ143" s="208">
        <f t="array" ref="BZ143">ROUND(MAX(IF($E$4:$BG$4=BZ$4,$E143:$BG143)),1)</f>
        <v>0</v>
      </c>
      <c r="CA143" s="208">
        <f t="array" ref="CA143">ROUND(AVERAGE(IF($E$4:$BG$4=CA$4,$E143:$BG143)),1)</f>
        <v>0</v>
      </c>
      <c r="CB143" s="233">
        <f t="shared" si="146"/>
        <v>0</v>
      </c>
      <c r="CC143" s="233">
        <f t="shared" si="147"/>
        <v>0</v>
      </c>
      <c r="CD143" s="233">
        <f t="shared" si="148"/>
        <v>0</v>
      </c>
    </row>
    <row r="144" spans="1:82" s="90" customFormat="1" ht="24">
      <c r="A144" s="17">
        <v>70</v>
      </c>
      <c r="B144" s="250" t="s">
        <v>887</v>
      </c>
      <c r="E144" s="79">
        <f>ALL!E138/ALL!E$141</f>
        <v>0</v>
      </c>
      <c r="F144" s="79">
        <f>ALL!F138/ALL!F$141</f>
        <v>0</v>
      </c>
      <c r="G144" s="79">
        <f>ALL!G138/ALL!G$141</f>
        <v>0</v>
      </c>
      <c r="H144" s="79">
        <f>ALL!H138/ALL!H$141</f>
        <v>0</v>
      </c>
      <c r="I144" s="79">
        <f>ALL!I138/ALL!I$141</f>
        <v>0</v>
      </c>
      <c r="J144" s="79">
        <f>ALL!J138/ALL!J$141</f>
        <v>0</v>
      </c>
      <c r="K144" s="79">
        <f>ALL!K138/ALL!K$141</f>
        <v>0</v>
      </c>
      <c r="L144" s="79">
        <f>ALL!L138/ALL!L$141</f>
        <v>0</v>
      </c>
      <c r="M144" s="79">
        <f>ALL!M138/ALL!M$141</f>
        <v>0</v>
      </c>
      <c r="N144" s="79">
        <f>ALL!N138/ALL!N$141</f>
        <v>0</v>
      </c>
      <c r="O144" s="79">
        <f>ALL!O138/ALL!O$141</f>
        <v>0</v>
      </c>
      <c r="P144" s="79">
        <f>ALL!P138/ALL!P$141</f>
        <v>0</v>
      </c>
      <c r="Q144" s="79">
        <f>ALL!Q138/ALL!Q$141</f>
        <v>0</v>
      </c>
      <c r="R144" s="79">
        <f>ALL!R138/ALL!R$141</f>
        <v>0</v>
      </c>
      <c r="S144" s="79">
        <f>ALL!S138/ALL!S$141</f>
        <v>0</v>
      </c>
      <c r="T144" s="79">
        <f>ALL!T138/ALL!T$141</f>
        <v>0</v>
      </c>
      <c r="U144" s="79">
        <f>ALL!U138/ALL!U$141</f>
        <v>0</v>
      </c>
      <c r="V144" s="79">
        <f>ALL!V138/ALL!V$141</f>
        <v>0</v>
      </c>
      <c r="W144" s="79">
        <f>ALL!W138/ALL!W$141</f>
        <v>0</v>
      </c>
      <c r="X144" s="79">
        <f>ALL!X138/ALL!X$141</f>
        <v>0</v>
      </c>
      <c r="Y144" s="79">
        <f>ALL!Y138/ALL!Y$141</f>
        <v>0</v>
      </c>
      <c r="Z144" s="79">
        <f>ALL!Z138/ALL!Z$141</f>
        <v>0</v>
      </c>
      <c r="AA144" s="79">
        <f>ALL!AA138/ALL!AA$141</f>
        <v>0</v>
      </c>
      <c r="AB144" s="79">
        <f>ALL!AB138/ALL!AB$141</f>
        <v>0</v>
      </c>
      <c r="AC144" s="79">
        <f>ALL!AC138/ALL!AC$141</f>
        <v>0</v>
      </c>
      <c r="AD144" s="79">
        <f>ALL!AD138/ALL!AD$141</f>
        <v>0</v>
      </c>
      <c r="AE144" s="79">
        <f>ALL!AE138/ALL!AE$141</f>
        <v>0</v>
      </c>
      <c r="AF144" s="79">
        <f>ALL!AF138/ALL!AF$141</f>
        <v>0</v>
      </c>
      <c r="AG144" s="79">
        <f>ALL!AG138/ALL!AG$141</f>
        <v>0</v>
      </c>
      <c r="AH144" s="79">
        <f>ALL!AH138/ALL!AH$141</f>
        <v>0</v>
      </c>
      <c r="AI144" s="79">
        <f>ALL!AI138/ALL!AI$141</f>
        <v>0</v>
      </c>
      <c r="AJ144" s="79">
        <f>ALL!AJ138/ALL!AJ$141</f>
        <v>0</v>
      </c>
      <c r="AK144" s="79">
        <f>ALL!AK138/ALL!AK$141</f>
        <v>0</v>
      </c>
      <c r="AL144" s="79">
        <f>ALL!AL138/ALL!AL$141</f>
        <v>0</v>
      </c>
      <c r="AM144" s="79">
        <f>ALL!AM138/ALL!AM$141</f>
        <v>0</v>
      </c>
      <c r="AN144" s="79">
        <f>ALL!AN138/ALL!AN$141</f>
        <v>0</v>
      </c>
      <c r="AO144" s="79">
        <f>ALL!AO138/ALL!AO$141</f>
        <v>0</v>
      </c>
      <c r="AP144" s="79">
        <f>ALL!AP138/ALL!AP$141</f>
        <v>0</v>
      </c>
      <c r="AQ144" s="79">
        <f>ALL!AQ138/ALL!AQ$141</f>
        <v>0</v>
      </c>
      <c r="AR144" s="79">
        <f>ALL!AR138/ALL!AR$141</f>
        <v>0</v>
      </c>
      <c r="AS144" s="79">
        <f>ALL!AS138/ALL!AS$141</f>
        <v>0</v>
      </c>
      <c r="AT144" s="79">
        <f>ALL!AT138/ALL!AT$141</f>
        <v>0</v>
      </c>
      <c r="AU144" s="79">
        <f>ALL!AU138/ALL!AU$141</f>
        <v>0</v>
      </c>
      <c r="AV144" s="79">
        <f>ALL!AV138/ALL!AV$141</f>
        <v>0</v>
      </c>
      <c r="AW144" s="79">
        <f>ALL!AW138/ALL!AW$141</f>
        <v>0</v>
      </c>
      <c r="AX144" s="79">
        <f>ALL!AX138/ALL!AX$141</f>
        <v>0</v>
      </c>
      <c r="AY144" s="79">
        <f>ALL!AY138/ALL!AY$141</f>
        <v>0</v>
      </c>
      <c r="AZ144" s="79">
        <f>ALL!AZ138/ALL!AZ$141</f>
        <v>0</v>
      </c>
      <c r="BA144" s="79">
        <f>ALL!BA138/ALL!BA$141</f>
        <v>0</v>
      </c>
      <c r="BB144" s="79">
        <f>ALL!BB138/ALL!BB$141</f>
        <v>0</v>
      </c>
      <c r="BC144" s="79">
        <f>ALL!BC138/ALL!BC$141</f>
        <v>0</v>
      </c>
      <c r="BD144" s="79">
        <f>ALL!BD138/ALL!BD$141</f>
        <v>0</v>
      </c>
      <c r="BE144" s="79">
        <f>ALL!BE138/ALL!BE$141</f>
        <v>0</v>
      </c>
      <c r="BF144" s="79">
        <f>ALL!BF138/ALL!BF$141</f>
        <v>0</v>
      </c>
      <c r="BG144" s="79">
        <f>ALL!BG138/ALL!BG$141</f>
        <v>0</v>
      </c>
      <c r="BH144" s="91">
        <f t="shared" ref="BH144" si="149">SUM(E144:BG144)</f>
        <v>0</v>
      </c>
      <c r="BJ144" s="208">
        <f t="array" ref="BJ144">ROUND(MIN(IF($E$4:$BG$4=BJ$4,$E144:$BG144)),1)</f>
        <v>0</v>
      </c>
      <c r="BK144" s="208">
        <f t="array" ref="BK144">ROUND(MAX(IF($E$4:$BG$4=BK$4,$E144:$BG144)),1)</f>
        <v>0</v>
      </c>
      <c r="BL144" s="208">
        <f t="array" ref="BL144">ROUND(AVERAGE(IF($E$4:$BG$4=BL$4,$E144:$BG144)),1)</f>
        <v>0</v>
      </c>
      <c r="BM144" s="208">
        <f t="array" ref="BM144">ROUND(MIN(IF($E$4:$BG$4=BM$4,$E144:$BG144)),1)</f>
        <v>0</v>
      </c>
      <c r="BN144" s="208">
        <f t="array" ref="BN144">ROUND(MAX(IF($E$4:$BG$4=BN$4,$E144:$BG144)),1)</f>
        <v>0</v>
      </c>
      <c r="BO144" s="208">
        <f t="array" ref="BO144">ROUND(AVERAGE(IF($E$4:$BG$4=BO$4,$E144:$BG144)),1)</f>
        <v>0</v>
      </c>
      <c r="BP144" s="208">
        <f t="array" ref="BP144">ROUND(MIN(IF($E$4:$BG$4=BP$4,$E144:$BG144)),1)</f>
        <v>0</v>
      </c>
      <c r="BQ144" s="208">
        <f t="array" ref="BQ144">ROUND(MAX(IF($E$4:$BG$4=BQ$4,$E144:$BG144)),1)</f>
        <v>0</v>
      </c>
      <c r="BR144" s="208">
        <f t="array" ref="BR144">ROUND(AVERAGE(IF($E$4:$BG$4=BR$4,$E144:$BG144)),1)</f>
        <v>0</v>
      </c>
      <c r="BS144" s="208">
        <f t="array" ref="BS144">ROUND(MIN(IF($E$4:$BG$4=BS$4,$E144:$BG144)),1)</f>
        <v>0</v>
      </c>
      <c r="BT144" s="208">
        <f t="array" ref="BT144">ROUND(MAX(IF($E$4:$BG$4=BT$4,$E144:$BG144)),1)</f>
        <v>0</v>
      </c>
      <c r="BU144" s="208">
        <f t="array" ref="BU144">ROUND(AVERAGE(IF($E$4:$BG$4=BU$4,$E144:$BG144)),1)</f>
        <v>0</v>
      </c>
      <c r="BV144" s="208">
        <f t="array" ref="BV144">ROUND(MIN(IF($E$4:$BG$4=BV$4,$E144:$BG144)),1)</f>
        <v>0</v>
      </c>
      <c r="BW144" s="208">
        <f t="array" ref="BW144">ROUND(MAX(IF($E$4:$BG$4=BW$4,$E144:$BG144)),1)</f>
        <v>0</v>
      </c>
      <c r="BX144" s="208">
        <f t="array" ref="BX144">ROUND(AVERAGE(IF($E$4:$BG$4=BX$4,$E144:$BG144)),1)</f>
        <v>0</v>
      </c>
      <c r="BY144" s="208">
        <f t="array" ref="BY144">ROUND(MIN(IF($E$4:$BG$4=BY$4,$E144:$BG144)),1)</f>
        <v>0</v>
      </c>
      <c r="BZ144" s="208">
        <f t="array" ref="BZ144">ROUND(MAX(IF($E$4:$BG$4=BZ$4,$E144:$BG144)),1)</f>
        <v>0</v>
      </c>
      <c r="CA144" s="208">
        <f t="array" ref="CA144">ROUND(AVERAGE(IF($E$4:$BG$4=CA$4,$E144:$BG144)),1)</f>
        <v>0</v>
      </c>
      <c r="CB144" s="233">
        <f t="shared" si="146"/>
        <v>0</v>
      </c>
      <c r="CC144" s="233">
        <f t="shared" si="147"/>
        <v>0</v>
      </c>
      <c r="CD144" s="233">
        <f t="shared" si="148"/>
        <v>0</v>
      </c>
    </row>
    <row r="145" spans="1:83" ht="24">
      <c r="A145" s="85">
        <v>80</v>
      </c>
      <c r="B145" s="250" t="s">
        <v>131</v>
      </c>
      <c r="E145" s="79">
        <f>ALL!E139/ALL!E$141</f>
        <v>0</v>
      </c>
      <c r="F145" s="79">
        <f>ALL!F139/ALL!F$141</f>
        <v>0</v>
      </c>
      <c r="G145" s="79">
        <f>ALL!G139/ALL!G$141</f>
        <v>0</v>
      </c>
      <c r="H145" s="79">
        <f>ALL!H139/ALL!H$141</f>
        <v>4.299118534250024E-5</v>
      </c>
      <c r="I145" s="79">
        <f>ALL!I139/ALL!I$141</f>
        <v>4.7590791984940804E-4</v>
      </c>
      <c r="J145" s="79">
        <f>ALL!J139/ALL!J$141</f>
        <v>0</v>
      </c>
      <c r="K145" s="79">
        <f>ALL!K139/ALL!K$141</f>
        <v>0</v>
      </c>
      <c r="L145" s="79">
        <f>ALL!L139/ALL!L$141</f>
        <v>0</v>
      </c>
      <c r="M145" s="79">
        <f>ALL!M139/ALL!M$141</f>
        <v>0</v>
      </c>
      <c r="N145" s="79">
        <f>ALL!N139/ALL!N$141</f>
        <v>0</v>
      </c>
      <c r="O145" s="79">
        <f>ALL!O139/ALL!O$141</f>
        <v>0</v>
      </c>
      <c r="P145" s="79">
        <f>ALL!P139/ALL!P$141</f>
        <v>0</v>
      </c>
      <c r="Q145" s="79">
        <f>ALL!Q139/ALL!Q$141</f>
        <v>0</v>
      </c>
      <c r="R145" s="79">
        <f>ALL!R139/ALL!R$141</f>
        <v>-3.4227743698429401E-5</v>
      </c>
      <c r="S145" s="79">
        <f>ALL!S139/ALL!S$141</f>
        <v>1.097547295761805E-3</v>
      </c>
      <c r="T145" s="79">
        <f>ALL!T139/ALL!T$141</f>
        <v>6.0766758912506914E-5</v>
      </c>
      <c r="U145" s="79">
        <f>ALL!U139/ALL!U$141</f>
        <v>1.0079758985866495E-4</v>
      </c>
      <c r="V145" s="79">
        <f>ALL!V139/ALL!V$141</f>
        <v>0</v>
      </c>
      <c r="W145" s="79">
        <f>ALL!W139/ALL!W$141</f>
        <v>1.3792450019444698E-3</v>
      </c>
      <c r="X145" s="79">
        <f>ALL!X139/ALL!X$141</f>
        <v>0</v>
      </c>
      <c r="Y145" s="79">
        <f>ALL!Y139/ALL!Y$141</f>
        <v>0</v>
      </c>
      <c r="Z145" s="79">
        <f>ALL!Z139/ALL!Z$141</f>
        <v>8.1953517035966272E-3</v>
      </c>
      <c r="AA145" s="79">
        <f>ALL!AA139/ALL!AA$141</f>
        <v>0</v>
      </c>
      <c r="AB145" s="79">
        <f>ALL!AB139/ALL!AB$141</f>
        <v>0</v>
      </c>
      <c r="AC145" s="79">
        <f>ALL!AC139/ALL!AC$141</f>
        <v>0</v>
      </c>
      <c r="AD145" s="79">
        <f>ALL!AD139/ALL!AD$141</f>
        <v>8.1604606842589932E-5</v>
      </c>
      <c r="AE145" s="79">
        <f>ALL!AE139/ALL!AE$141</f>
        <v>0</v>
      </c>
      <c r="AF145" s="79">
        <f>ALL!AF139/ALL!AF$141</f>
        <v>0</v>
      </c>
      <c r="AG145" s="79">
        <f>ALL!AG139/ALL!AG$141</f>
        <v>1.7623396962896369E-4</v>
      </c>
      <c r="AH145" s="79">
        <f>ALL!AH139/ALL!AH$141</f>
        <v>0</v>
      </c>
      <c r="AI145" s="79">
        <f>ALL!AI139/ALL!AI$141</f>
        <v>0</v>
      </c>
      <c r="AJ145" s="79">
        <f>ALL!AJ139/ALL!AJ$141</f>
        <v>0</v>
      </c>
      <c r="AK145" s="79">
        <f>ALL!AK139/ALL!AK$141</f>
        <v>0</v>
      </c>
      <c r="AL145" s="79">
        <f>ALL!AL139/ALL!AL$141</f>
        <v>0</v>
      </c>
      <c r="AM145" s="79">
        <f>ALL!AM139/ALL!AM$141</f>
        <v>0</v>
      </c>
      <c r="AN145" s="79">
        <f>ALL!AN139/ALL!AN$141</f>
        <v>6.8244655561864711E-3</v>
      </c>
      <c r="AO145" s="79">
        <f>ALL!AO139/ALL!AO$141</f>
        <v>0</v>
      </c>
      <c r="AP145" s="79">
        <f>ALL!AP139/ALL!AP$141</f>
        <v>0</v>
      </c>
      <c r="AQ145" s="79">
        <f>ALL!AQ139/ALL!AQ$141</f>
        <v>0</v>
      </c>
      <c r="AR145" s="79">
        <f>ALL!AR139/ALL!AR$141</f>
        <v>0</v>
      </c>
      <c r="AS145" s="79">
        <f>ALL!AS139/ALL!AS$141</f>
        <v>6.6989649742481394E-2</v>
      </c>
      <c r="AT145" s="79">
        <f>ALL!AT139/ALL!AT$141</f>
        <v>0</v>
      </c>
      <c r="AU145" s="79">
        <f>ALL!AU139/ALL!AU$141</f>
        <v>0</v>
      </c>
      <c r="AV145" s="79">
        <f>ALL!AV139/ALL!AV$141</f>
        <v>0</v>
      </c>
      <c r="AW145" s="79">
        <f>ALL!AW139/ALL!AW$141</f>
        <v>0</v>
      </c>
      <c r="AX145" s="79">
        <f>ALL!AX139/ALL!AX$141</f>
        <v>0</v>
      </c>
      <c r="AY145" s="79">
        <f>ALL!AY139/ALL!AY$141</f>
        <v>0</v>
      </c>
      <c r="AZ145" s="79">
        <f>ALL!AZ139/ALL!AZ$141</f>
        <v>0</v>
      </c>
      <c r="BA145" s="79">
        <f>ALL!BA139/ALL!BA$141</f>
        <v>0</v>
      </c>
      <c r="BB145" s="79">
        <f>ALL!BB139/ALL!BB$141</f>
        <v>0</v>
      </c>
      <c r="BC145" s="79">
        <f>ALL!BC139/ALL!BC$141</f>
        <v>0</v>
      </c>
      <c r="BD145" s="79">
        <f>ALL!BD139/ALL!BD$141</f>
        <v>1.1197251611000936E-2</v>
      </c>
      <c r="BE145" s="79">
        <f>ALL!BE139/ALL!BE$141</f>
        <v>0</v>
      </c>
      <c r="BF145" s="79">
        <f>ALL!BF139/ALL!BF$141</f>
        <v>9.2511563736805313E-6</v>
      </c>
      <c r="BG145" s="79">
        <f>ALL!BG139/ALL!BG$141</f>
        <v>0</v>
      </c>
      <c r="BH145" s="19">
        <f t="shared" si="145"/>
        <v>9.6596836354081589E-2</v>
      </c>
      <c r="BJ145" s="208">
        <f t="array" ref="BJ145">ROUND(MIN(IF($E$4:$BG$4=BJ$4,$E145:$BG145)),1)</f>
        <v>0</v>
      </c>
      <c r="BK145" s="208">
        <f t="array" ref="BK145">ROUND(MAX(IF($E$4:$BG$4=BK$4,$E145:$BG145)),1)</f>
        <v>0.1</v>
      </c>
      <c r="BL145" s="208">
        <f t="array" ref="BL145">ROUND(AVERAGE(IF($E$4:$BG$4=BL$4,$E145:$BG145)),1)</f>
        <v>0</v>
      </c>
      <c r="BM145" s="208">
        <f t="array" ref="BM145">ROUND(MIN(IF($E$4:$BG$4=BM$4,$E145:$BG145)),1)</f>
        <v>0</v>
      </c>
      <c r="BN145" s="208">
        <f t="array" ref="BN145">ROUND(MAX(IF($E$4:$BG$4=BN$4,$E145:$BG145)),1)</f>
        <v>0</v>
      </c>
      <c r="BO145" s="208">
        <f t="array" ref="BO145">ROUND(AVERAGE(IF($E$4:$BG$4=BO$4,$E145:$BG145)),1)</f>
        <v>0</v>
      </c>
      <c r="BP145" s="208">
        <f t="array" ref="BP145">ROUND(MIN(IF($E$4:$BG$4=BP$4,$E145:$BG145)),1)</f>
        <v>0</v>
      </c>
      <c r="BQ145" s="208">
        <f t="array" ref="BQ145">ROUND(MAX(IF($E$4:$BG$4=BQ$4,$E145:$BG145)),1)</f>
        <v>0</v>
      </c>
      <c r="BR145" s="208">
        <f t="array" ref="BR145">ROUND(AVERAGE(IF($E$4:$BG$4=BR$4,$E145:$BG145)),1)</f>
        <v>0</v>
      </c>
      <c r="BS145" s="208">
        <f t="array" ref="BS145">ROUND(MIN(IF($E$4:$BG$4=BS$4,$E145:$BG145)),1)</f>
        <v>0</v>
      </c>
      <c r="BT145" s="208">
        <f t="array" ref="BT145">ROUND(MAX(IF($E$4:$BG$4=BT$4,$E145:$BG145)),1)</f>
        <v>0</v>
      </c>
      <c r="BU145" s="208">
        <f t="array" ref="BU145">ROUND(AVERAGE(IF($E$4:$BG$4=BU$4,$E145:$BG145)),1)</f>
        <v>0</v>
      </c>
      <c r="BV145" s="208">
        <f t="array" ref="BV145">ROUND(MIN(IF($E$4:$BG$4=BV$4,$E145:$BG145)),1)</f>
        <v>0</v>
      </c>
      <c r="BW145" s="208">
        <f t="array" ref="BW145">ROUND(MAX(IF($E$4:$BG$4=BW$4,$E145:$BG145)),1)</f>
        <v>0</v>
      </c>
      <c r="BX145" s="208">
        <f t="array" ref="BX145">ROUND(AVERAGE(IF($E$4:$BG$4=BX$4,$E145:$BG145)),1)</f>
        <v>0</v>
      </c>
      <c r="BY145" s="208">
        <f t="array" ref="BY145">ROUND(MIN(IF($E$4:$BG$4=BY$4,$E145:$BG145)),1)</f>
        <v>0</v>
      </c>
      <c r="BZ145" s="208">
        <f t="array" ref="BZ145">ROUND(MAX(IF($E$4:$BG$4=BZ$4,$E145:$BG145)),1)</f>
        <v>0</v>
      </c>
      <c r="CA145" s="208">
        <f t="array" ref="CA145">ROUND(AVERAGE(IF($E$4:$BG$4=CA$4,$E145:$BG145)),1)</f>
        <v>0</v>
      </c>
      <c r="CB145" s="233">
        <f t="shared" si="146"/>
        <v>0</v>
      </c>
      <c r="CC145" s="233">
        <f t="shared" si="147"/>
        <v>0.1</v>
      </c>
      <c r="CD145" s="233">
        <f t="shared" si="148"/>
        <v>0</v>
      </c>
    </row>
    <row r="146" spans="1:83" ht="24">
      <c r="A146" s="85">
        <v>90</v>
      </c>
      <c r="B146" s="250" t="s">
        <v>132</v>
      </c>
      <c r="E146" s="79">
        <f>ALL!E140/ALL!E$141</f>
        <v>1.4945679792377773E-2</v>
      </c>
      <c r="F146" s="79">
        <f>ALL!F140/ALL!F$141</f>
        <v>6.9785789444746053E-3</v>
      </c>
      <c r="G146" s="79">
        <f>ALL!G140/ALL!G$141</f>
        <v>1.125921931328799E-2</v>
      </c>
      <c r="H146" s="79">
        <f>ALL!H140/ALL!H$141</f>
        <v>1.1441199359374404E-2</v>
      </c>
      <c r="I146" s="79">
        <f>ALL!I140/ALL!I$141</f>
        <v>8.3035807853243781E-3</v>
      </c>
      <c r="J146" s="79">
        <f>ALL!J140/ALL!J$141</f>
        <v>6.215183755558326E-3</v>
      </c>
      <c r="K146" s="79">
        <f>ALL!K140/ALL!K$141</f>
        <v>1.6433572089521051E-2</v>
      </c>
      <c r="L146" s="79">
        <f>ALL!L140/ALL!L$141</f>
        <v>6.6011966125612033E-3</v>
      </c>
      <c r="M146" s="79">
        <f>ALL!M140/ALL!M$141</f>
        <v>0</v>
      </c>
      <c r="N146" s="79">
        <f>ALL!N140/ALL!N$141</f>
        <v>0</v>
      </c>
      <c r="O146" s="79">
        <f>ALL!O140/ALL!O$141</f>
        <v>2.8185142660813699E-3</v>
      </c>
      <c r="P146" s="79">
        <f>ALL!P140/ALL!P$141</f>
        <v>7.1365836762090759E-3</v>
      </c>
      <c r="Q146" s="79">
        <f>ALL!Q140/ALL!Q$141</f>
        <v>1.2469896125405687E-2</v>
      </c>
      <c r="R146" s="79">
        <f>ALL!R140/ALL!R$141</f>
        <v>6.2773879220981198E-3</v>
      </c>
      <c r="S146" s="79">
        <f>ALL!S140/ALL!S$141</f>
        <v>1.3563753366546171E-2</v>
      </c>
      <c r="T146" s="79">
        <f>ALL!T140/ALL!T$141</f>
        <v>1.4786527723407812E-2</v>
      </c>
      <c r="U146" s="79">
        <f>ALL!U140/ALL!U$141</f>
        <v>1.3463520973735198E-2</v>
      </c>
      <c r="V146" s="79">
        <f>ALL!V140/ALL!V$141</f>
        <v>2.2183207692121221E-2</v>
      </c>
      <c r="W146" s="79">
        <f>ALL!W140/ALL!W$141</f>
        <v>1.1155498950759487E-2</v>
      </c>
      <c r="X146" s="79">
        <f>ALL!X140/ALL!X$141</f>
        <v>1.1707991299114474E-2</v>
      </c>
      <c r="Y146" s="79">
        <f>ALL!Y140/ALL!Y$141</f>
        <v>1.2177760167625859E-2</v>
      </c>
      <c r="Z146" s="79">
        <f>ALL!Z140/ALL!Z$141</f>
        <v>6.7404299027099225E-3</v>
      </c>
      <c r="AA146" s="79">
        <f>ALL!AA140/ALL!AA$141</f>
        <v>1.1565075559260155E-2</v>
      </c>
      <c r="AB146" s="79">
        <f>ALL!AB140/ALL!AB$141</f>
        <v>3.8466652645771557E-3</v>
      </c>
      <c r="AC146" s="79">
        <f>ALL!AC140/ALL!AC$141</f>
        <v>9.7242636822761734E-3</v>
      </c>
      <c r="AD146" s="79">
        <f>ALL!AD140/ALL!AD$141</f>
        <v>9.3717790670786848E-3</v>
      </c>
      <c r="AE146" s="79">
        <f>ALL!AE140/ALL!AE$141</f>
        <v>1.2196674119446927E-2</v>
      </c>
      <c r="AF146" s="79">
        <f>ALL!AF140/ALL!AF$141</f>
        <v>8.7520407430896896E-3</v>
      </c>
      <c r="AG146" s="79">
        <f>ALL!AG140/ALL!AG$141</f>
        <v>8.1339176867645403E-3</v>
      </c>
      <c r="AH146" s="79">
        <f>ALL!AH140/ALL!AH$141</f>
        <v>5.7358749478797722E-3</v>
      </c>
      <c r="AI146" s="79">
        <f>ALL!AI140/ALL!AI$141</f>
        <v>8.8035189410503121E-3</v>
      </c>
      <c r="AJ146" s="79">
        <f>ALL!AJ140/ALL!AJ$141</f>
        <v>6.1368227151612107E-3</v>
      </c>
      <c r="AK146" s="79">
        <f>ALL!AK140/ALL!AK$141</f>
        <v>8.086533450221858E-3</v>
      </c>
      <c r="AL146" s="79">
        <f>ALL!AL140/ALL!AL$141</f>
        <v>6.0681415917299966E-3</v>
      </c>
      <c r="AM146" s="79">
        <f>ALL!AM140/ALL!AM$141</f>
        <v>0</v>
      </c>
      <c r="AN146" s="79">
        <f>ALL!AN140/ALL!AN$141</f>
        <v>4.0620989277627383E-2</v>
      </c>
      <c r="AO146" s="79">
        <f>ALL!AO140/ALL!AO$141</f>
        <v>5.111849979640426E-3</v>
      </c>
      <c r="AP146" s="79">
        <f>ALL!AP140/ALL!AP$141</f>
        <v>7.1438612826925357E-3</v>
      </c>
      <c r="AQ146" s="79">
        <f>ALL!AQ140/ALL!AQ$141</f>
        <v>0</v>
      </c>
      <c r="AR146" s="79">
        <f>ALL!AR140/ALL!AR$141</f>
        <v>0</v>
      </c>
      <c r="AS146" s="79">
        <f>ALL!AS140/ALL!AS$141</f>
        <v>1.029412841522267E-3</v>
      </c>
      <c r="AT146" s="79">
        <f>ALL!AT140/ALL!AT$141</f>
        <v>1.2070372548399235E-2</v>
      </c>
      <c r="AU146" s="79">
        <f>ALL!AU140/ALL!AU$141</f>
        <v>6.0204328340802504E-4</v>
      </c>
      <c r="AV146" s="79">
        <f>ALL!AV140/ALL!AV$141</f>
        <v>3.18113739920823E-3</v>
      </c>
      <c r="AW146" s="79">
        <f>ALL!AW140/ALL!AW$141</f>
        <v>3.2742698451676453E-3</v>
      </c>
      <c r="AX146" s="79">
        <f>ALL!AX140/ALL!AX$141</f>
        <v>0</v>
      </c>
      <c r="AY146" s="79">
        <f>ALL!AY140/ALL!AY$141</f>
        <v>0</v>
      </c>
      <c r="AZ146" s="79">
        <f>ALL!AZ140/ALL!AZ$141</f>
        <v>0</v>
      </c>
      <c r="BA146" s="79">
        <f>ALL!BA140/ALL!BA$141</f>
        <v>2.8750022803045719E-3</v>
      </c>
      <c r="BB146" s="79">
        <f>ALL!BB140/ALL!BB$141</f>
        <v>0</v>
      </c>
      <c r="BC146" s="79">
        <f>ALL!BC140/ALL!BC$141</f>
        <v>0</v>
      </c>
      <c r="BD146" s="79">
        <f>ALL!BD140/ALL!BD$141</f>
        <v>1.1291394286893458E-2</v>
      </c>
      <c r="BE146" s="79">
        <f>ALL!BE140/ALL!BE$141</f>
        <v>1.246857570473851E-2</v>
      </c>
      <c r="BF146" s="79">
        <f>ALL!BF140/ALL!BF$141</f>
        <v>8.1097718734117735E-3</v>
      </c>
      <c r="BG146" s="79">
        <f>ALL!BG140/ALL!BG$141</f>
        <v>1.8806455455590326E-2</v>
      </c>
      <c r="BH146" s="19">
        <f t="shared" si="145"/>
        <v>0.44166572654543484</v>
      </c>
      <c r="BJ146" s="208">
        <f t="array" ref="BJ146">ROUND(MIN(IF($E$4:$BG$4=BJ$4,$E146:$BG146)),1)</f>
        <v>0</v>
      </c>
      <c r="BK146" s="208">
        <f t="array" ref="BK146">ROUND(MAX(IF($E$4:$BG$4=BK$4,$E146:$BG146)),1)</f>
        <v>0</v>
      </c>
      <c r="BL146" s="208">
        <f t="array" ref="BL146">ROUND(AVERAGE(IF($E$4:$BG$4=BL$4,$E146:$BG146)),1)</f>
        <v>0</v>
      </c>
      <c r="BM146" s="208">
        <f t="array" ref="BM146">ROUND(MIN(IF($E$4:$BG$4=BM$4,$E146:$BG146)),1)</f>
        <v>0</v>
      </c>
      <c r="BN146" s="208">
        <f t="array" ref="BN146">ROUND(MAX(IF($E$4:$BG$4=BN$4,$E146:$BG146)),1)</f>
        <v>0</v>
      </c>
      <c r="BO146" s="208">
        <f t="array" ref="BO146">ROUND(AVERAGE(IF($E$4:$BG$4=BO$4,$E146:$BG146)),1)</f>
        <v>0</v>
      </c>
      <c r="BP146" s="208">
        <f t="array" ref="BP146">ROUND(MIN(IF($E$4:$BG$4=BP$4,$E146:$BG146)),1)</f>
        <v>0</v>
      </c>
      <c r="BQ146" s="208">
        <f t="array" ref="BQ146">ROUND(MAX(IF($E$4:$BG$4=BQ$4,$E146:$BG146)),1)</f>
        <v>0</v>
      </c>
      <c r="BR146" s="208">
        <f t="array" ref="BR146">ROUND(AVERAGE(IF($E$4:$BG$4=BR$4,$E146:$BG146)),1)</f>
        <v>0</v>
      </c>
      <c r="BS146" s="208">
        <f t="array" ref="BS146">ROUND(MIN(IF($E$4:$BG$4=BS$4,$E146:$BG146)),1)</f>
        <v>0</v>
      </c>
      <c r="BT146" s="208">
        <f t="array" ref="BT146">ROUND(MAX(IF($E$4:$BG$4=BT$4,$E146:$BG146)),1)</f>
        <v>0</v>
      </c>
      <c r="BU146" s="208">
        <f t="array" ref="BU146">ROUND(AVERAGE(IF($E$4:$BG$4=BU$4,$E146:$BG146)),1)</f>
        <v>0</v>
      </c>
      <c r="BV146" s="208">
        <f t="array" ref="BV146">ROUND(MIN(IF($E$4:$BG$4=BV$4,$E146:$BG146)),1)</f>
        <v>0</v>
      </c>
      <c r="BW146" s="208">
        <f t="array" ref="BW146">ROUND(MAX(IF($E$4:$BG$4=BW$4,$E146:$BG146)),1)</f>
        <v>0</v>
      </c>
      <c r="BX146" s="208">
        <f t="array" ref="BX146">ROUND(AVERAGE(IF($E$4:$BG$4=BX$4,$E146:$BG146)),1)</f>
        <v>0</v>
      </c>
      <c r="BY146" s="208">
        <f t="array" ref="BY146">ROUND(MIN(IF($E$4:$BG$4=BY$4,$E146:$BG146)),1)</f>
        <v>0</v>
      </c>
      <c r="BZ146" s="208">
        <f t="array" ref="BZ146">ROUND(MAX(IF($E$4:$BG$4=BZ$4,$E146:$BG146)),1)</f>
        <v>0</v>
      </c>
      <c r="CA146" s="208">
        <f t="array" ref="CA146">ROUND(AVERAGE(IF($E$4:$BG$4=CA$4,$E146:$BG146)),1)</f>
        <v>0</v>
      </c>
      <c r="CB146" s="233">
        <f t="shared" si="146"/>
        <v>0</v>
      </c>
      <c r="CC146" s="233">
        <f t="shared" si="147"/>
        <v>0</v>
      </c>
      <c r="CD146" s="233">
        <f t="shared" si="148"/>
        <v>0</v>
      </c>
    </row>
    <row r="147" spans="1:83" ht="12.75">
      <c r="A147" s="84">
        <v>90000</v>
      </c>
      <c r="B147" s="221" t="s">
        <v>53</v>
      </c>
      <c r="E147" s="80">
        <f>SUM(E137:E146)</f>
        <v>1</v>
      </c>
      <c r="F147" s="80">
        <f t="shared" ref="F147:BG147" si="150">SUM(F137:F146)</f>
        <v>0.99999999999999989</v>
      </c>
      <c r="G147" s="80">
        <f t="shared" si="150"/>
        <v>1</v>
      </c>
      <c r="H147" s="80">
        <f t="shared" si="150"/>
        <v>1</v>
      </c>
      <c r="I147" s="80">
        <f t="shared" si="150"/>
        <v>0.99999999999999978</v>
      </c>
      <c r="J147" s="80">
        <f t="shared" si="150"/>
        <v>0.99999999999999967</v>
      </c>
      <c r="K147" s="80">
        <f t="shared" si="150"/>
        <v>0.99999999999999978</v>
      </c>
      <c r="L147" s="80">
        <f t="shared" si="150"/>
        <v>0.99999999999999989</v>
      </c>
      <c r="M147" s="80">
        <f t="shared" si="150"/>
        <v>1.0000000000000002</v>
      </c>
      <c r="N147" s="80">
        <f t="shared" si="150"/>
        <v>1</v>
      </c>
      <c r="O147" s="80">
        <f t="shared" si="150"/>
        <v>0.99999999999999978</v>
      </c>
      <c r="P147" s="80">
        <f t="shared" si="150"/>
        <v>1.0000000000000002</v>
      </c>
      <c r="Q147" s="80">
        <f t="shared" si="150"/>
        <v>1</v>
      </c>
      <c r="R147" s="80">
        <f t="shared" si="150"/>
        <v>1</v>
      </c>
      <c r="S147" s="80">
        <f t="shared" si="150"/>
        <v>0.99999999999999978</v>
      </c>
      <c r="T147" s="80">
        <f t="shared" si="150"/>
        <v>1</v>
      </c>
      <c r="U147" s="80">
        <f t="shared" si="150"/>
        <v>1.0000000000000002</v>
      </c>
      <c r="V147" s="80">
        <f t="shared" si="150"/>
        <v>1.0000000000000002</v>
      </c>
      <c r="W147" s="80">
        <f t="shared" si="150"/>
        <v>0.99999999999999989</v>
      </c>
      <c r="X147" s="80">
        <f t="shared" si="150"/>
        <v>1</v>
      </c>
      <c r="Y147" s="80">
        <f t="shared" si="150"/>
        <v>1</v>
      </c>
      <c r="Z147" s="80">
        <f t="shared" si="150"/>
        <v>1</v>
      </c>
      <c r="AA147" s="80">
        <f t="shared" si="150"/>
        <v>0.99999999999999978</v>
      </c>
      <c r="AB147" s="80">
        <f t="shared" si="150"/>
        <v>1</v>
      </c>
      <c r="AC147" s="80">
        <f t="shared" si="150"/>
        <v>1</v>
      </c>
      <c r="AD147" s="80">
        <f t="shared" si="150"/>
        <v>0.99999999999999989</v>
      </c>
      <c r="AE147" s="80">
        <f t="shared" si="150"/>
        <v>1.0000000000000002</v>
      </c>
      <c r="AF147" s="80">
        <f t="shared" si="150"/>
        <v>1.0000000000000002</v>
      </c>
      <c r="AG147" s="80">
        <f t="shared" si="150"/>
        <v>1</v>
      </c>
      <c r="AH147" s="80">
        <f t="shared" si="150"/>
        <v>0.99999999999999978</v>
      </c>
      <c r="AI147" s="80">
        <f t="shared" si="150"/>
        <v>1</v>
      </c>
      <c r="AJ147" s="80">
        <f t="shared" si="150"/>
        <v>1</v>
      </c>
      <c r="AK147" s="80">
        <f t="shared" si="150"/>
        <v>1.0000000000000002</v>
      </c>
      <c r="AL147" s="80">
        <f t="shared" si="150"/>
        <v>1</v>
      </c>
      <c r="AM147" s="80">
        <f t="shared" si="150"/>
        <v>1</v>
      </c>
      <c r="AN147" s="80">
        <f t="shared" si="150"/>
        <v>1</v>
      </c>
      <c r="AO147" s="80">
        <f t="shared" si="150"/>
        <v>1</v>
      </c>
      <c r="AP147" s="80">
        <f t="shared" si="150"/>
        <v>1.0000000000000002</v>
      </c>
      <c r="AQ147" s="80">
        <f t="shared" si="150"/>
        <v>1.0000000000000002</v>
      </c>
      <c r="AR147" s="80">
        <f t="shared" si="150"/>
        <v>0.99999999999999989</v>
      </c>
      <c r="AS147" s="80">
        <f t="shared" si="150"/>
        <v>1</v>
      </c>
      <c r="AT147" s="80">
        <f t="shared" si="150"/>
        <v>1</v>
      </c>
      <c r="AU147" s="80">
        <f t="shared" si="150"/>
        <v>1</v>
      </c>
      <c r="AV147" s="80">
        <f t="shared" si="150"/>
        <v>1.0000000000000002</v>
      </c>
      <c r="AW147" s="80">
        <f t="shared" si="150"/>
        <v>1</v>
      </c>
      <c r="AX147" s="80">
        <f t="shared" si="150"/>
        <v>1</v>
      </c>
      <c r="AY147" s="80">
        <f t="shared" si="150"/>
        <v>1</v>
      </c>
      <c r="AZ147" s="80">
        <f t="shared" si="150"/>
        <v>0.99999999999999989</v>
      </c>
      <c r="BA147" s="80">
        <f t="shared" ref="BA147:BB147" si="151">SUM(BA137:BA146)</f>
        <v>0.99999999999999989</v>
      </c>
      <c r="BB147" s="80">
        <f t="shared" si="151"/>
        <v>1</v>
      </c>
      <c r="BC147" s="80">
        <f t="shared" ref="BC147" si="152">SUM(BC137:BC146)</f>
        <v>1</v>
      </c>
      <c r="BD147" s="80">
        <f t="shared" si="150"/>
        <v>1.0000000000000002</v>
      </c>
      <c r="BE147" s="80">
        <f t="shared" si="150"/>
        <v>1</v>
      </c>
      <c r="BF147" s="80">
        <f t="shared" si="150"/>
        <v>0.99999999999999989</v>
      </c>
      <c r="BG147" s="80">
        <f t="shared" si="150"/>
        <v>1</v>
      </c>
      <c r="BH147" s="20">
        <f t="shared" si="145"/>
        <v>55</v>
      </c>
      <c r="BJ147" s="208">
        <f t="array" ref="BJ147">ROUND(MIN(IF($E$4:$BG$4=BJ$4,$E147:$BG147)),1)</f>
        <v>1</v>
      </c>
      <c r="BK147" s="208">
        <f t="array" ref="BK147">ROUND(MAX(IF($E$4:$BG$4=BK$4,$E147:$BG147)),1)</f>
        <v>1</v>
      </c>
      <c r="BL147" s="208">
        <f t="array" ref="BL147">ROUND(AVERAGE(IF($E$4:$BG$4=BL$4,$E147:$BG147)),1)</f>
        <v>1</v>
      </c>
      <c r="BM147" s="208">
        <f t="array" ref="BM147">ROUND(MIN(IF($E$4:$BG$4=BM$4,$E147:$BG147)),1)</f>
        <v>1</v>
      </c>
      <c r="BN147" s="208">
        <f t="array" ref="BN147">ROUND(MAX(IF($E$4:$BG$4=BN$4,$E147:$BG147)),1)</f>
        <v>1</v>
      </c>
      <c r="BO147" s="208">
        <f t="array" ref="BO147">ROUND(AVERAGE(IF($E$4:$BG$4=BO$4,$E147:$BG147)),1)</f>
        <v>1</v>
      </c>
      <c r="BP147" s="208">
        <f t="array" ref="BP147">ROUND(MIN(IF($E$4:$BG$4=BP$4,$E147:$BG147)),1)</f>
        <v>1</v>
      </c>
      <c r="BQ147" s="208">
        <f t="array" ref="BQ147">ROUND(MAX(IF($E$4:$BG$4=BQ$4,$E147:$BG147)),1)</f>
        <v>1</v>
      </c>
      <c r="BR147" s="208">
        <f t="array" ref="BR147">ROUND(AVERAGE(IF($E$4:$BG$4=BR$4,$E147:$BG147)),1)</f>
        <v>1</v>
      </c>
      <c r="BS147" s="208">
        <f t="array" ref="BS147">ROUND(MIN(IF($E$4:$BG$4=BS$4,$E147:$BG147)),1)</f>
        <v>1</v>
      </c>
      <c r="BT147" s="208">
        <f t="array" ref="BT147">ROUND(MAX(IF($E$4:$BG$4=BT$4,$E147:$BG147)),1)</f>
        <v>1</v>
      </c>
      <c r="BU147" s="208">
        <f t="array" ref="BU147">ROUND(AVERAGE(IF($E$4:$BG$4=BU$4,$E147:$BG147)),1)</f>
        <v>1</v>
      </c>
      <c r="BV147" s="208">
        <f t="array" ref="BV147">ROUND(MIN(IF($E$4:$BG$4=BV$4,$E147:$BG147)),1)</f>
        <v>1</v>
      </c>
      <c r="BW147" s="208">
        <f t="array" ref="BW147">ROUND(MAX(IF($E$4:$BG$4=BW$4,$E147:$BG147)),1)</f>
        <v>1</v>
      </c>
      <c r="BX147" s="208">
        <f t="array" ref="BX147">ROUND(AVERAGE(IF($E$4:$BG$4=BX$4,$E147:$BG147)),1)</f>
        <v>1</v>
      </c>
      <c r="BY147" s="208">
        <f t="array" ref="BY147">ROUND(MIN(IF($E$4:$BG$4=BY$4,$E147:$BG147)),1)</f>
        <v>1</v>
      </c>
      <c r="BZ147" s="208">
        <f t="array" ref="BZ147">ROUND(MAX(IF($E$4:$BG$4=BZ$4,$E147:$BG147)),1)</f>
        <v>1</v>
      </c>
      <c r="CA147" s="208">
        <f t="array" ref="CA147">ROUND(AVERAGE(IF($E$4:$BG$4=CA$4,$E147:$BG147)),1)</f>
        <v>1</v>
      </c>
      <c r="CB147" s="233">
        <f t="shared" si="146"/>
        <v>1</v>
      </c>
      <c r="CC147" s="233">
        <f t="shared" si="147"/>
        <v>1</v>
      </c>
      <c r="CD147" s="233">
        <f t="shared" si="148"/>
        <v>1</v>
      </c>
    </row>
    <row r="150" spans="1:83" ht="12" customHeight="1">
      <c r="A150" s="14"/>
      <c r="B150" s="363" t="s">
        <v>872</v>
      </c>
      <c r="C150" s="82"/>
      <c r="E150" s="27"/>
      <c r="F150" s="36"/>
      <c r="G150" s="36"/>
      <c r="H150" s="36"/>
      <c r="I150" s="36"/>
      <c r="J150" s="36"/>
      <c r="K150" s="36"/>
      <c r="L150" s="36"/>
      <c r="M150" s="36"/>
      <c r="N150" s="36"/>
      <c r="O150" s="36"/>
      <c r="P150" s="36"/>
      <c r="Q150" s="36"/>
      <c r="R150" s="36"/>
      <c r="S150" s="36"/>
      <c r="T150" s="15"/>
      <c r="U150" s="15"/>
      <c r="V150" s="15"/>
      <c r="W150" s="15"/>
      <c r="X150" s="15"/>
    </row>
    <row r="151" spans="1:83">
      <c r="A151" s="14"/>
      <c r="B151" s="364" t="s">
        <v>559</v>
      </c>
      <c r="C151" s="73">
        <f>C$2</f>
        <v>3</v>
      </c>
      <c r="D151" s="73">
        <f t="shared" ref="D151:BH151" si="153">D$2</f>
        <v>4</v>
      </c>
      <c r="E151" s="73">
        <f t="shared" si="153"/>
        <v>5</v>
      </c>
      <c r="F151" s="73">
        <f t="shared" si="153"/>
        <v>6</v>
      </c>
      <c r="G151" s="73">
        <f t="shared" si="153"/>
        <v>7</v>
      </c>
      <c r="H151" s="73">
        <f t="shared" si="153"/>
        <v>8</v>
      </c>
      <c r="I151" s="73">
        <f t="shared" si="153"/>
        <v>9</v>
      </c>
      <c r="J151" s="73">
        <f t="shared" si="153"/>
        <v>10</v>
      </c>
      <c r="K151" s="73">
        <f t="shared" si="153"/>
        <v>11</v>
      </c>
      <c r="L151" s="73">
        <f t="shared" si="153"/>
        <v>12</v>
      </c>
      <c r="M151" s="73">
        <f t="shared" si="153"/>
        <v>13</v>
      </c>
      <c r="N151" s="73">
        <f t="shared" si="153"/>
        <v>14</v>
      </c>
      <c r="O151" s="73">
        <f t="shared" si="153"/>
        <v>15</v>
      </c>
      <c r="P151" s="73">
        <f t="shared" si="153"/>
        <v>16</v>
      </c>
      <c r="Q151" s="73">
        <f t="shared" si="153"/>
        <v>17</v>
      </c>
      <c r="R151" s="73">
        <f t="shared" si="153"/>
        <v>18</v>
      </c>
      <c r="S151" s="73">
        <f t="shared" si="153"/>
        <v>19</v>
      </c>
      <c r="T151" s="73">
        <f t="shared" si="153"/>
        <v>20</v>
      </c>
      <c r="U151" s="73">
        <f t="shared" si="153"/>
        <v>21</v>
      </c>
      <c r="V151" s="73">
        <f t="shared" si="153"/>
        <v>22</v>
      </c>
      <c r="W151" s="73">
        <f t="shared" si="153"/>
        <v>23</v>
      </c>
      <c r="X151" s="73">
        <f t="shared" si="153"/>
        <v>24</v>
      </c>
      <c r="Y151" s="73">
        <f t="shared" si="153"/>
        <v>25</v>
      </c>
      <c r="Z151" s="73">
        <f t="shared" si="153"/>
        <v>26</v>
      </c>
      <c r="AA151" s="73">
        <f t="shared" si="153"/>
        <v>27</v>
      </c>
      <c r="AB151" s="73">
        <f t="shared" si="153"/>
        <v>28</v>
      </c>
      <c r="AC151" s="73">
        <f t="shared" si="153"/>
        <v>29</v>
      </c>
      <c r="AD151" s="73">
        <f t="shared" si="153"/>
        <v>30</v>
      </c>
      <c r="AE151" s="73">
        <f t="shared" si="153"/>
        <v>31</v>
      </c>
      <c r="AF151" s="73">
        <f t="shared" si="153"/>
        <v>32</v>
      </c>
      <c r="AG151" s="73">
        <f t="shared" si="153"/>
        <v>33</v>
      </c>
      <c r="AH151" s="73">
        <f t="shared" si="153"/>
        <v>34</v>
      </c>
      <c r="AI151" s="73">
        <f t="shared" si="153"/>
        <v>35</v>
      </c>
      <c r="AJ151" s="73">
        <f t="shared" si="153"/>
        <v>36</v>
      </c>
      <c r="AK151" s="73">
        <f t="shared" si="153"/>
        <v>37</v>
      </c>
      <c r="AL151" s="73">
        <f t="shared" si="153"/>
        <v>38</v>
      </c>
      <c r="AM151" s="73">
        <f t="shared" si="153"/>
        <v>39</v>
      </c>
      <c r="AN151" s="73">
        <f t="shared" si="153"/>
        <v>40</v>
      </c>
      <c r="AO151" s="73">
        <f t="shared" si="153"/>
        <v>41</v>
      </c>
      <c r="AP151" s="73">
        <f t="shared" si="153"/>
        <v>42</v>
      </c>
      <c r="AQ151" s="73">
        <f t="shared" si="153"/>
        <v>43</v>
      </c>
      <c r="AR151" s="73">
        <f t="shared" si="153"/>
        <v>44</v>
      </c>
      <c r="AS151" s="73">
        <f t="shared" si="153"/>
        <v>45</v>
      </c>
      <c r="AT151" s="73">
        <f t="shared" si="153"/>
        <v>46</v>
      </c>
      <c r="AU151" s="73">
        <f t="shared" si="153"/>
        <v>47</v>
      </c>
      <c r="AV151" s="73">
        <f t="shared" si="153"/>
        <v>48</v>
      </c>
      <c r="AW151" s="73">
        <f t="shared" si="153"/>
        <v>49</v>
      </c>
      <c r="AX151" s="73">
        <f t="shared" si="153"/>
        <v>50</v>
      </c>
      <c r="AY151" s="73">
        <f t="shared" si="153"/>
        <v>51</v>
      </c>
      <c r="AZ151" s="73">
        <f t="shared" si="153"/>
        <v>52</v>
      </c>
      <c r="BA151" s="73">
        <f t="shared" si="153"/>
        <v>53</v>
      </c>
      <c r="BB151" s="73">
        <f t="shared" si="153"/>
        <v>54</v>
      </c>
      <c r="BC151" s="73">
        <f t="shared" si="153"/>
        <v>55</v>
      </c>
      <c r="BD151" s="73">
        <f t="shared" si="153"/>
        <v>56</v>
      </c>
      <c r="BE151" s="73">
        <f t="shared" si="153"/>
        <v>57</v>
      </c>
      <c r="BF151" s="73">
        <f t="shared" si="153"/>
        <v>58</v>
      </c>
      <c r="BG151" s="73">
        <f t="shared" si="153"/>
        <v>59</v>
      </c>
      <c r="BH151" s="73">
        <f t="shared" si="153"/>
        <v>60</v>
      </c>
    </row>
    <row r="152" spans="1:83">
      <c r="A152" s="14"/>
      <c r="B152" s="355" t="s">
        <v>609</v>
      </c>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2"/>
      <c r="AJ152" s="82"/>
      <c r="AK152" s="82"/>
      <c r="AL152" s="82"/>
      <c r="AM152" s="82"/>
      <c r="AN152" s="82"/>
      <c r="AO152" s="82"/>
      <c r="AP152" s="82"/>
      <c r="AQ152" s="82"/>
      <c r="AR152" s="82"/>
      <c r="AS152" s="82"/>
      <c r="AT152" s="82"/>
      <c r="AU152" s="82"/>
      <c r="AV152" s="82"/>
      <c r="AW152" s="82"/>
      <c r="AX152" s="82"/>
      <c r="AY152" s="82"/>
      <c r="AZ152" s="82"/>
      <c r="BA152" s="82"/>
      <c r="BB152" s="82"/>
      <c r="BC152" s="82"/>
      <c r="BD152" s="82"/>
      <c r="BE152" s="82"/>
      <c r="BF152" s="82"/>
      <c r="BG152" s="82"/>
      <c r="BH152" s="82"/>
    </row>
    <row r="153" spans="1:83" s="39" customFormat="1" ht="12.75">
      <c r="B153" s="356" t="s">
        <v>604</v>
      </c>
      <c r="C153" s="72"/>
      <c r="D153" s="74"/>
      <c r="E153" s="87">
        <v>10</v>
      </c>
      <c r="F153" s="87">
        <v>30</v>
      </c>
      <c r="G153" s="87">
        <v>40</v>
      </c>
      <c r="H153" s="87">
        <v>60</v>
      </c>
      <c r="I153" s="87">
        <v>70</v>
      </c>
      <c r="J153" s="87">
        <v>80</v>
      </c>
      <c r="K153" s="87">
        <v>90</v>
      </c>
      <c r="L153" s="87">
        <v>100</v>
      </c>
      <c r="M153" s="87">
        <v>120</v>
      </c>
      <c r="N153" s="87">
        <v>130</v>
      </c>
      <c r="O153" s="87">
        <v>150</v>
      </c>
      <c r="P153" s="87">
        <v>160</v>
      </c>
      <c r="Q153" s="87">
        <v>170</v>
      </c>
      <c r="R153" s="87">
        <v>180</v>
      </c>
      <c r="S153" s="87">
        <v>190</v>
      </c>
      <c r="T153" s="87">
        <v>200</v>
      </c>
      <c r="U153" s="87">
        <v>210</v>
      </c>
      <c r="V153" s="87">
        <v>220</v>
      </c>
      <c r="W153" s="87">
        <v>230</v>
      </c>
      <c r="X153" s="87">
        <v>240</v>
      </c>
      <c r="Y153" s="87">
        <v>250</v>
      </c>
      <c r="Z153" s="87">
        <v>260</v>
      </c>
      <c r="AA153" s="87">
        <v>270</v>
      </c>
      <c r="AB153" s="87">
        <v>280</v>
      </c>
      <c r="AC153" s="87">
        <v>300</v>
      </c>
      <c r="AD153" s="87">
        <v>310</v>
      </c>
      <c r="AE153" s="87">
        <v>320</v>
      </c>
      <c r="AF153" s="87">
        <v>330</v>
      </c>
      <c r="AG153" s="87">
        <v>350</v>
      </c>
      <c r="AH153" s="87">
        <v>360</v>
      </c>
      <c r="AI153" s="87">
        <v>380</v>
      </c>
      <c r="AJ153" s="87">
        <v>390</v>
      </c>
      <c r="AK153" s="87">
        <v>400</v>
      </c>
      <c r="AL153" s="87">
        <v>410</v>
      </c>
      <c r="AM153" s="87">
        <v>420</v>
      </c>
      <c r="AN153" s="87">
        <v>480</v>
      </c>
      <c r="AO153" s="87">
        <v>500</v>
      </c>
      <c r="AP153" s="87">
        <v>510</v>
      </c>
      <c r="AQ153" s="87">
        <v>520</v>
      </c>
      <c r="AR153" s="87">
        <v>530</v>
      </c>
      <c r="AS153" s="87">
        <v>540</v>
      </c>
      <c r="AT153" s="87">
        <v>550</v>
      </c>
      <c r="AU153" s="87">
        <v>560</v>
      </c>
      <c r="AV153" s="87">
        <v>570</v>
      </c>
      <c r="AW153" s="87">
        <v>580</v>
      </c>
      <c r="AX153" s="87">
        <v>590</v>
      </c>
      <c r="AY153" s="87">
        <v>600</v>
      </c>
      <c r="AZ153" s="87">
        <v>610</v>
      </c>
      <c r="BA153" s="87">
        <v>620</v>
      </c>
      <c r="BB153" s="87">
        <v>630</v>
      </c>
      <c r="BC153" s="87">
        <v>640</v>
      </c>
      <c r="BD153" s="87">
        <v>960</v>
      </c>
      <c r="BE153" s="87">
        <v>970</v>
      </c>
      <c r="BF153" s="87">
        <v>980</v>
      </c>
      <c r="BG153" s="87">
        <v>990</v>
      </c>
      <c r="BH153" s="75" t="s">
        <v>497</v>
      </c>
    </row>
    <row r="154" spans="1:83" s="39" customFormat="1" ht="12.75">
      <c r="B154" s="357" t="s">
        <v>603</v>
      </c>
      <c r="C154" s="72"/>
      <c r="D154" s="74"/>
      <c r="E154" s="77">
        <f t="shared" ref="E154:AJ154" si="154">VLOOKUP(E153,num,5)</f>
        <v>3301.3416666666672</v>
      </c>
      <c r="F154" s="77">
        <f t="shared" si="154"/>
        <v>2418.1666666666665</v>
      </c>
      <c r="G154" s="77">
        <f t="shared" si="154"/>
        <v>2724.4502762430939</v>
      </c>
      <c r="H154" s="77">
        <f t="shared" si="154"/>
        <v>4970.9750000000013</v>
      </c>
      <c r="I154" s="77">
        <f t="shared" si="154"/>
        <v>10030.85</v>
      </c>
      <c r="J154" s="77">
        <f t="shared" si="154"/>
        <v>4470.2088888888884</v>
      </c>
      <c r="K154" s="77">
        <f t="shared" si="154"/>
        <v>2323.8555555555558</v>
      </c>
      <c r="L154" s="77">
        <f t="shared" si="154"/>
        <v>5338.2638888888887</v>
      </c>
      <c r="M154" s="77">
        <f t="shared" si="154"/>
        <v>265.07222222222219</v>
      </c>
      <c r="N154" s="77">
        <f t="shared" si="154"/>
        <v>554.72222222222217</v>
      </c>
      <c r="O154" s="77">
        <f t="shared" si="154"/>
        <v>481.58011049723757</v>
      </c>
      <c r="P154" s="77">
        <f t="shared" si="154"/>
        <v>2917.5166666666669</v>
      </c>
      <c r="Q154" s="77">
        <f t="shared" si="154"/>
        <v>3236.717032967033</v>
      </c>
      <c r="R154" s="77">
        <f t="shared" si="154"/>
        <v>295.15999999999997</v>
      </c>
      <c r="S154" s="77">
        <f t="shared" si="154"/>
        <v>2360.3138888888884</v>
      </c>
      <c r="T154" s="77">
        <f t="shared" si="154"/>
        <v>1407.5583333333334</v>
      </c>
      <c r="U154" s="77">
        <f t="shared" si="154"/>
        <v>2005.4450549450555</v>
      </c>
      <c r="V154" s="77">
        <f t="shared" si="154"/>
        <v>112.22</v>
      </c>
      <c r="W154" s="77">
        <f t="shared" si="154"/>
        <v>4398.1138888888918</v>
      </c>
      <c r="X154" s="77">
        <f t="shared" si="154"/>
        <v>3301.5302197802198</v>
      </c>
      <c r="Y154" s="77">
        <f t="shared" si="154"/>
        <v>1704.0222222222224</v>
      </c>
      <c r="Z154" s="77">
        <f t="shared" si="154"/>
        <v>9072.7416666666631</v>
      </c>
      <c r="AA154" s="77">
        <f t="shared" si="154"/>
        <v>2590.3027777777779</v>
      </c>
      <c r="AB154" s="77">
        <f t="shared" si="154"/>
        <v>22432.086111111108</v>
      </c>
      <c r="AC154" s="77">
        <f t="shared" si="154"/>
        <v>1492.0611111111111</v>
      </c>
      <c r="AD154" s="77">
        <f t="shared" si="154"/>
        <v>2349.0638888888889</v>
      </c>
      <c r="AE154" s="77">
        <f t="shared" si="154"/>
        <v>3393.253333333329</v>
      </c>
      <c r="AF154" s="77">
        <f t="shared" si="154"/>
        <v>1738.6194444444445</v>
      </c>
      <c r="AG154" s="77">
        <f t="shared" si="154"/>
        <v>9487.5338888888909</v>
      </c>
      <c r="AH154" s="77">
        <f t="shared" si="154"/>
        <v>3030.2527472527472</v>
      </c>
      <c r="AI154" s="77">
        <f t="shared" si="154"/>
        <v>3374.7333333333336</v>
      </c>
      <c r="AJ154" s="77">
        <f t="shared" si="154"/>
        <v>5636.2888888888901</v>
      </c>
      <c r="AK154" s="77">
        <f t="shared" ref="AK154:BG154" si="155">VLOOKUP(AK153,num,5)</f>
        <v>810.25555555555559</v>
      </c>
      <c r="AL154" s="77">
        <f t="shared" si="155"/>
        <v>69.22999999999999</v>
      </c>
      <c r="AM154" s="77">
        <f t="shared" si="155"/>
        <v>763.37837837837844</v>
      </c>
      <c r="AN154" s="77">
        <f t="shared" si="155"/>
        <v>295.05</v>
      </c>
      <c r="AO154" s="77">
        <f t="shared" si="155"/>
        <v>329.42777777777775</v>
      </c>
      <c r="AP154" s="77">
        <f t="shared" si="155"/>
        <v>619.26</v>
      </c>
      <c r="AQ154" s="77">
        <f t="shared" si="155"/>
        <v>178.87027027027025</v>
      </c>
      <c r="AR154" s="77">
        <f t="shared" si="155"/>
        <v>325.72777777777776</v>
      </c>
      <c r="AS154" s="77">
        <f t="shared" si="155"/>
        <v>165.18</v>
      </c>
      <c r="AT154" s="77">
        <f t="shared" si="155"/>
        <v>161.04</v>
      </c>
      <c r="AU154" s="77">
        <f t="shared" si="155"/>
        <v>652.27</v>
      </c>
      <c r="AV154" s="77">
        <f t="shared" si="155"/>
        <v>221.16111111111101</v>
      </c>
      <c r="AW154" s="77">
        <f t="shared" si="155"/>
        <v>223.33333333333331</v>
      </c>
      <c r="AX154" s="77">
        <f t="shared" si="155"/>
        <v>521.83000000000004</v>
      </c>
      <c r="AY154" s="77">
        <f t="shared" si="155"/>
        <v>198.30601092896174</v>
      </c>
      <c r="AZ154" s="77">
        <f t="shared" si="155"/>
        <v>519.39</v>
      </c>
      <c r="BA154" s="77">
        <f t="shared" ref="BA154:BB154" si="156">VLOOKUP(BA153,num,5)</f>
        <v>118.45555555555555</v>
      </c>
      <c r="BB154" s="77">
        <f t="shared" si="156"/>
        <v>67.730158730158735</v>
      </c>
      <c r="BC154" s="77">
        <f t="shared" ref="BC154" si="157">VLOOKUP(BC153,num,5)</f>
        <v>129.18333333333334</v>
      </c>
      <c r="BD154" s="77">
        <f t="shared" si="155"/>
        <v>3389.6111111111109</v>
      </c>
      <c r="BE154" s="77">
        <f t="shared" si="155"/>
        <v>1678.9027777777778</v>
      </c>
      <c r="BF154" s="77">
        <f t="shared" si="155"/>
        <v>3421.5749999999966</v>
      </c>
      <c r="BG154" s="77">
        <f t="shared" si="155"/>
        <v>1226.7111111111112</v>
      </c>
      <c r="BH154" s="75"/>
    </row>
    <row r="155" spans="1:83" s="39" customFormat="1" ht="12.75">
      <c r="B155" s="365" t="s">
        <v>602</v>
      </c>
      <c r="C155" s="72"/>
      <c r="D155" s="74"/>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c r="AE155" s="75"/>
      <c r="AF155" s="75"/>
      <c r="AG155" s="75"/>
      <c r="AH155" s="75"/>
      <c r="AI155" s="75"/>
      <c r="AJ155" s="75"/>
      <c r="AK155" s="75"/>
      <c r="AL155" s="75"/>
      <c r="AM155" s="75"/>
      <c r="AN155" s="75"/>
      <c r="AO155" s="75"/>
      <c r="AP155" s="75"/>
      <c r="AQ155" s="75"/>
      <c r="AR155" s="75"/>
      <c r="AS155" s="75"/>
      <c r="AT155" s="75"/>
      <c r="AU155" s="75"/>
      <c r="AV155" s="75"/>
      <c r="AW155" s="75"/>
      <c r="AX155" s="75"/>
      <c r="AY155" s="75"/>
      <c r="AZ155" s="75"/>
      <c r="BA155" s="75"/>
      <c r="BB155" s="75"/>
      <c r="BC155" s="75"/>
      <c r="BD155" s="75"/>
      <c r="BE155" s="75"/>
      <c r="BF155" s="75"/>
      <c r="BG155" s="75"/>
      <c r="BH155" s="75"/>
    </row>
    <row r="156" spans="1:83" s="29" customFormat="1" ht="22.9" customHeight="1">
      <c r="A156" s="28"/>
      <c r="B156" s="78"/>
      <c r="C156" s="71"/>
      <c r="D156" s="76"/>
      <c r="E156" s="77" t="str">
        <f t="shared" ref="E156:AJ156" si="158">VLOOKUP(E153,num,15)</f>
        <v>Barrington</v>
      </c>
      <c r="F156" s="77" t="str">
        <f t="shared" si="158"/>
        <v>Burrillville</v>
      </c>
      <c r="G156" s="77" t="str">
        <f t="shared" si="158"/>
        <v>Central Falls</v>
      </c>
      <c r="H156" s="77" t="str">
        <f t="shared" si="158"/>
        <v>Coventry</v>
      </c>
      <c r="I156" s="77" t="str">
        <f t="shared" si="158"/>
        <v>Cranston</v>
      </c>
      <c r="J156" s="77" t="str">
        <f t="shared" si="158"/>
        <v>Cumberland</v>
      </c>
      <c r="K156" s="77" t="str">
        <f t="shared" si="158"/>
        <v>East Greenwich</v>
      </c>
      <c r="L156" s="77" t="str">
        <f t="shared" si="158"/>
        <v>E Providence</v>
      </c>
      <c r="M156" s="77" t="str">
        <f t="shared" si="158"/>
        <v>Foster</v>
      </c>
      <c r="N156" s="77" t="str">
        <f t="shared" si="158"/>
        <v>Glocester</v>
      </c>
      <c r="O156" s="77" t="str">
        <f t="shared" si="158"/>
        <v>Jamestown</v>
      </c>
      <c r="P156" s="77" t="str">
        <f t="shared" si="158"/>
        <v>Johnston</v>
      </c>
      <c r="Q156" s="77" t="str">
        <f t="shared" si="158"/>
        <v>Lincoln</v>
      </c>
      <c r="R156" s="77" t="str">
        <f t="shared" si="158"/>
        <v>Little Compton</v>
      </c>
      <c r="S156" s="77" t="str">
        <f t="shared" si="158"/>
        <v>Middletown</v>
      </c>
      <c r="T156" s="77" t="str">
        <f t="shared" si="158"/>
        <v>Narragansett</v>
      </c>
      <c r="U156" s="77" t="str">
        <f t="shared" si="158"/>
        <v>Newport</v>
      </c>
      <c r="V156" s="77" t="str">
        <f t="shared" si="158"/>
        <v>New Shoreham</v>
      </c>
      <c r="W156" s="77" t="str">
        <f t="shared" si="158"/>
        <v>North Kingstown</v>
      </c>
      <c r="X156" s="77" t="str">
        <f t="shared" si="158"/>
        <v>North Providence</v>
      </c>
      <c r="Y156" s="77" t="str">
        <f t="shared" si="158"/>
        <v>North Smithfield</v>
      </c>
      <c r="Z156" s="77" t="str">
        <f t="shared" si="158"/>
        <v>Pawtucket</v>
      </c>
      <c r="AA156" s="77" t="str">
        <f t="shared" si="158"/>
        <v>Portsmouth</v>
      </c>
      <c r="AB156" s="77" t="str">
        <f t="shared" si="158"/>
        <v>Providence</v>
      </c>
      <c r="AC156" s="77" t="str">
        <f t="shared" si="158"/>
        <v>Scituate</v>
      </c>
      <c r="AD156" s="77" t="str">
        <f t="shared" si="158"/>
        <v>Smithfield</v>
      </c>
      <c r="AE156" s="77" t="str">
        <f t="shared" si="158"/>
        <v>South Kingstown</v>
      </c>
      <c r="AF156" s="77" t="str">
        <f t="shared" si="158"/>
        <v>Tiverton</v>
      </c>
      <c r="AG156" s="77" t="str">
        <f t="shared" si="158"/>
        <v>Warwick</v>
      </c>
      <c r="AH156" s="77" t="str">
        <f t="shared" si="158"/>
        <v>Westerly</v>
      </c>
      <c r="AI156" s="77" t="str">
        <f t="shared" si="158"/>
        <v>W Warwick</v>
      </c>
      <c r="AJ156" s="77" t="str">
        <f t="shared" si="158"/>
        <v>Woonsocket</v>
      </c>
      <c r="AK156" s="77" t="str">
        <f t="shared" ref="AK156:BG156" si="159">VLOOKUP(AK153,num,15)</f>
        <v>Davies</v>
      </c>
      <c r="AL156" s="77" t="str">
        <f t="shared" si="159"/>
        <v>Deaf</v>
      </c>
      <c r="AM156" s="77" t="str">
        <f t="shared" si="159"/>
        <v>Metropolitan C&amp;TC</v>
      </c>
      <c r="AN156" s="77" t="str">
        <f t="shared" si="159"/>
        <v>Highlander</v>
      </c>
      <c r="AO156" s="77" t="str">
        <f t="shared" si="159"/>
        <v>New England Laborers</v>
      </c>
      <c r="AP156" s="77" t="str">
        <f t="shared" si="159"/>
        <v>Cuffee</v>
      </c>
      <c r="AQ156" s="77" t="str">
        <f t="shared" si="159"/>
        <v>Kingston Hill</v>
      </c>
      <c r="AR156" s="77" t="str">
        <f t="shared" si="159"/>
        <v>International</v>
      </c>
      <c r="AS156" s="77" t="str">
        <f t="shared" si="159"/>
        <v>Blackstone</v>
      </c>
      <c r="AT156" s="77" t="str">
        <f t="shared" si="159"/>
        <v>Compass</v>
      </c>
      <c r="AU156" s="77" t="str">
        <f t="shared" si="159"/>
        <v>Times 2</v>
      </c>
      <c r="AV156" s="77" t="str">
        <f t="shared" si="159"/>
        <v>ACES</v>
      </c>
      <c r="AW156" s="77" t="str">
        <f t="shared" si="159"/>
        <v>Beacon</v>
      </c>
      <c r="AX156" s="77" t="str">
        <f t="shared" si="159"/>
        <v>Learning Community</v>
      </c>
      <c r="AY156" s="77" t="str">
        <f t="shared" si="159"/>
        <v>Segue</v>
      </c>
      <c r="AZ156" s="77" t="str">
        <f t="shared" si="159"/>
        <v>RIMA-BV</v>
      </c>
      <c r="BA156" s="77" t="str">
        <f t="shared" ref="BA156:BB156" si="160">VLOOKUP(BA153,num,15)</f>
        <v>Greene</v>
      </c>
      <c r="BB156" s="77" t="str">
        <f t="shared" si="160"/>
        <v>Trinity</v>
      </c>
      <c r="BC156" s="77" t="str">
        <f t="shared" ref="BC156" si="161">VLOOKUP(BC153,num,15)</f>
        <v>RINI</v>
      </c>
      <c r="BD156" s="77" t="str">
        <f t="shared" si="159"/>
        <v>Bristol-Warren</v>
      </c>
      <c r="BE156" s="77" t="str">
        <f t="shared" si="159"/>
        <v>Exeter-W. Greenwich</v>
      </c>
      <c r="BF156" s="77" t="str">
        <f t="shared" si="159"/>
        <v>Chariho</v>
      </c>
      <c r="BG156" s="77" t="str">
        <f t="shared" si="159"/>
        <v>Foster-Glocester</v>
      </c>
      <c r="BH156" s="78"/>
    </row>
    <row r="157" spans="1:83" ht="12.75">
      <c r="A157" s="101">
        <f>LEFT(B157,2)*100</f>
        <v>0</v>
      </c>
      <c r="B157" s="250" t="s">
        <v>133</v>
      </c>
      <c r="E157" s="19">
        <f>ALL!E150/E$154</f>
        <v>3344.0948967717645</v>
      </c>
      <c r="F157" s="19">
        <f>ALL!F150/F$154</f>
        <v>3198.6137418154258</v>
      </c>
      <c r="G157" s="19">
        <f>ALL!G150/G$154</f>
        <v>5044.8432881487615</v>
      </c>
      <c r="H157" s="19">
        <f>ALL!H150/H$154</f>
        <v>3593.1778494158466</v>
      </c>
      <c r="I157" s="19">
        <f>ALL!I150/I$154</f>
        <v>3581.4916801666982</v>
      </c>
      <c r="J157" s="19">
        <f>ALL!J150/J$154</f>
        <v>3833.0088047091035</v>
      </c>
      <c r="K157" s="19">
        <f>ALL!K150/K$154</f>
        <v>2983.3032752083477</v>
      </c>
      <c r="L157" s="19">
        <f>ALL!L150/L$154</f>
        <v>2783.9112339373737</v>
      </c>
      <c r="M157" s="19">
        <f>ALL!M150/M$154</f>
        <v>8083.102190178779</v>
      </c>
      <c r="N157" s="19">
        <f>ALL!N150/N$154</f>
        <v>8188.5904656985413</v>
      </c>
      <c r="O157" s="19">
        <f>ALL!O150/O$154</f>
        <v>10837.182903196208</v>
      </c>
      <c r="P157" s="19">
        <f>ALL!P150/P$154</f>
        <v>3479.7349149676406</v>
      </c>
      <c r="Q157" s="19">
        <f>ALL!Q150/Q$154</f>
        <v>3612.88823857439</v>
      </c>
      <c r="R157" s="19">
        <f>ALL!R150/R$154</f>
        <v>10309.204397614847</v>
      </c>
      <c r="S157" s="19">
        <f>ALL!S150/S$154</f>
        <v>4170.5234783980059</v>
      </c>
      <c r="T157" s="19">
        <f>ALL!T150/T$154</f>
        <v>5180.2876636255423</v>
      </c>
      <c r="U157" s="19">
        <f>ALL!U150/U$154</f>
        <v>4691.2218994988916</v>
      </c>
      <c r="V157" s="19">
        <f>ALL!V150/V$154</f>
        <v>11021.442612725004</v>
      </c>
      <c r="W157" s="19">
        <f>ALL!W150/W$154</f>
        <v>3929.8404967786114</v>
      </c>
      <c r="X157" s="19">
        <f>ALL!X150/X$154</f>
        <v>3879.7836146575387</v>
      </c>
      <c r="Y157" s="19">
        <f>ALL!Y150/Y$154</f>
        <v>3129.3276698269487</v>
      </c>
      <c r="Z157" s="19">
        <f>ALL!Z150/Z$154</f>
        <v>3719.5387226757007</v>
      </c>
      <c r="AA157" s="19">
        <f>ALL!AA150/AA$154</f>
        <v>3037.3676033153561</v>
      </c>
      <c r="AB157" s="19">
        <f>ALL!AB150/AB$154</f>
        <v>4457.063556406245</v>
      </c>
      <c r="AC157" s="19">
        <f>ALL!AC150/AC$154</f>
        <v>3946.9574175916182</v>
      </c>
      <c r="AD157" s="19">
        <f>ALL!AD150/AD$154</f>
        <v>3174.8365658660769</v>
      </c>
      <c r="AE157" s="19">
        <f>ALL!AE150/AE$154</f>
        <v>4521.4367165827134</v>
      </c>
      <c r="AF157" s="19">
        <f>ALL!AF150/AF$154</f>
        <v>4289.1172152873514</v>
      </c>
      <c r="AG157" s="19">
        <f>ALL!AG150/AG$154</f>
        <v>4347.1130446555144</v>
      </c>
      <c r="AH157" s="19">
        <f>ALL!AH150/AH$154</f>
        <v>5261.5022045453379</v>
      </c>
      <c r="AI157" s="19">
        <f>ALL!AI150/AI$154</f>
        <v>4025.8498725825248</v>
      </c>
      <c r="AJ157" s="19">
        <f>ALL!AJ150/AJ$154</f>
        <v>2962.822791592569</v>
      </c>
      <c r="AK157" s="19">
        <f>ALL!AK150/AK$154</f>
        <v>1243.0116684722254</v>
      </c>
      <c r="AL157" s="19">
        <f>ALL!AL150/AL$154</f>
        <v>5484.0088112090152</v>
      </c>
      <c r="AM157" s="19">
        <f>ALL!AM150/AM$154</f>
        <v>3448.0856604708815</v>
      </c>
      <c r="AN157" s="19">
        <f>ALL!AN150/AN$154</f>
        <v>8286.2444670394834</v>
      </c>
      <c r="AO157" s="19">
        <f>ALL!AO150/AO$154</f>
        <v>2169.1996795790678</v>
      </c>
      <c r="AP157" s="19">
        <f>ALL!AP150/AP$154</f>
        <v>6069.7046959273994</v>
      </c>
      <c r="AQ157" s="19">
        <f>ALL!AQ150/AQ$154</f>
        <v>7688.7733099634361</v>
      </c>
      <c r="AR157" s="19">
        <f>ALL!AR150/AR$154</f>
        <v>8034.6923982193712</v>
      </c>
      <c r="AS157" s="19">
        <f>ALL!AS150/AS$154</f>
        <v>3030.4349800217933</v>
      </c>
      <c r="AT157" s="19">
        <f>ALL!AT150/AT$154</f>
        <v>6013.9823646299055</v>
      </c>
      <c r="AU157" s="19">
        <f>ALL!AU150/AU$154</f>
        <v>5006.2279884097079</v>
      </c>
      <c r="AV157" s="19">
        <f>ALL!AV150/AV$154</f>
        <v>2006.6871963626329</v>
      </c>
      <c r="AW157" s="19">
        <f>ALL!AW150/AW$154</f>
        <v>2187.211119402984</v>
      </c>
      <c r="AX157" s="19">
        <f>ALL!AX150/AX$154</f>
        <v>6896.2262039361467</v>
      </c>
      <c r="AY157" s="19">
        <f>ALL!AY150/AY$154</f>
        <v>4906.8149041058159</v>
      </c>
      <c r="AZ157" s="19">
        <f>ALL!AZ150/AZ$154</f>
        <v>5584.3213962533</v>
      </c>
      <c r="BA157" s="91">
        <f>ALL!BA150/BA$154</f>
        <v>3937.5433918018939</v>
      </c>
      <c r="BB157" s="91">
        <f>ALL!BB150/BB$154</f>
        <v>6591.07520740567</v>
      </c>
      <c r="BC157" s="91">
        <f>ALL!BC150/BC$154</f>
        <v>3436.7594374919368</v>
      </c>
      <c r="BD157" s="19">
        <f>ALL!BD150/BD$154</f>
        <v>3732.2336177535931</v>
      </c>
      <c r="BE157" s="19">
        <f>ALL!BE150/BE$154</f>
        <v>4345.4848229250256</v>
      </c>
      <c r="BF157" s="19">
        <f>ALL!BF150/BF$154</f>
        <v>5093.4415758824362</v>
      </c>
      <c r="BG157" s="19">
        <f>ALL!BG150/BG$154</f>
        <v>1520.160601065179</v>
      </c>
      <c r="BH157" s="19">
        <f t="shared" ref="BH157:BH188" si="162">SUM(E157:BG157)</f>
        <v>259331.50652534416</v>
      </c>
      <c r="BJ157" s="208">
        <f t="array" ref="BJ157">ROUND(MIN(IF($E$4:$BG$4=BJ$4,$E157:$BG157)),1)</f>
        <v>2006.7</v>
      </c>
      <c r="BK157" s="208">
        <f t="array" ref="BK157">ROUND(MAX(IF($E$4:$BG$4=BK$4,$E157:$BG157)),1)</f>
        <v>8286.2000000000007</v>
      </c>
      <c r="BL157" s="276">
        <f t="array" ref="BL157">ROUND(SUM(IF($E$4:$BG$4=BL$4,ALL!$E150:$BG150)),1)/BL$3</f>
        <v>5375.6123097236177</v>
      </c>
      <c r="BM157" s="208">
        <f t="array" ref="BM157">ROUND(MIN(IF($E$4:$BG$4=BM$4,$E157:$BG157)),1)</f>
        <v>1520.2</v>
      </c>
      <c r="BN157" s="208">
        <f t="array" ref="BN157">ROUND(MAX(IF($E$4:$BG$4=BN$4,$E157:$BG157)),1)</f>
        <v>5093.3999999999996</v>
      </c>
      <c r="BO157" s="276">
        <f t="array" ref="BO157">ROUND(SUM(IF($E$4:$BG$4=BO$4,ALL!$E150:$BG150)),1)/BO$3</f>
        <v>4038.2489399802412</v>
      </c>
      <c r="BP157" s="208">
        <f t="array" ref="BP157">ROUND(MIN(IF($E$4:$BG$4=BP$4,$E157:$BG157)),1)</f>
        <v>1243</v>
      </c>
      <c r="BQ157" s="208">
        <f t="array" ref="BQ157">ROUND(MAX(IF($E$4:$BG$4=BQ$4,$E157:$BG157)),1)</f>
        <v>5484</v>
      </c>
      <c r="BR157" s="276">
        <f t="array" ref="BR157">ROUND(SUM(IF($E$4:$BG$4=BR$4,ALL!$E150:$BG150)),1)/BR$3</f>
        <v>2446.3432527709383</v>
      </c>
      <c r="BS157" s="208">
        <f t="array" ref="BS157">ROUND(MIN(IF($E$4:$BG$4=BS$4,$E157:$BG157)),1)</f>
        <v>2983.3</v>
      </c>
      <c r="BT157" s="208">
        <f t="array" ref="BT157">ROUND(MAX(IF($E$4:$BG$4=BT$4,$E157:$BG157)),1)</f>
        <v>11021.4</v>
      </c>
      <c r="BU157" s="276">
        <f t="array" ref="BU157">ROUND(SUM(IF($E$4:$BG$4=BU$4,ALL!$E150:$BG150)),1)/BU$3</f>
        <v>4015.2742012314989</v>
      </c>
      <c r="BV157" s="208">
        <f t="array" ref="BV157">ROUND(MIN(IF($E$4:$BG$4=BV$4,$E157:$BG157)),1)</f>
        <v>2962.8</v>
      </c>
      <c r="BW157" s="208">
        <f t="array" ref="BW157">ROUND(MAX(IF($E$4:$BG$4=BW$4,$E157:$BG157)),1)</f>
        <v>5044.8</v>
      </c>
      <c r="BX157" s="276">
        <f t="array" ref="BX157">ROUND(SUM(IF($E$4:$BG$4=BX$4,ALL!$E150:$BG150)),1)/BX$3</f>
        <v>4118.1252366260032</v>
      </c>
      <c r="BY157" s="208">
        <f t="array" ref="BY157">ROUND(MIN(IF($E$4:$BG$4=BY$4,$E157:$BG157)),1)</f>
        <v>2783.9</v>
      </c>
      <c r="BZ157" s="208">
        <f t="array" ref="BZ157">ROUND(MAX(IF($E$4:$BG$4=BZ$4,$E157:$BG157)),1)</f>
        <v>4691.2</v>
      </c>
      <c r="CA157" s="276">
        <f t="array" ref="CA157">ROUND(SUM(IF($E$4:$BG$4=CA$4,ALL!$E150:$BG150)),1)/CA$3</f>
        <v>3785.0034671032499</v>
      </c>
      <c r="CB157" s="233">
        <f t="shared" ref="CB157:CB188" si="163">ROUND(MIN($E157:$BG157),1)</f>
        <v>1243</v>
      </c>
      <c r="CC157" s="233">
        <f t="shared" ref="CC157:CC188" si="164">ROUND(MAX($E157:$BG157),1)</f>
        <v>11021.4</v>
      </c>
      <c r="CD157" s="274">
        <f>ALL!BH150/$BH$47</f>
        <v>4013.698087137027</v>
      </c>
      <c r="CE157" s="90"/>
    </row>
    <row r="158" spans="1:83" ht="12.75">
      <c r="A158" s="101">
        <f>LEFT(B158,2)*100</f>
        <v>100</v>
      </c>
      <c r="B158" s="250" t="s">
        <v>134</v>
      </c>
      <c r="E158" s="19">
        <f>ALL!E151/E$154</f>
        <v>0</v>
      </c>
      <c r="F158" s="19">
        <f>ALL!F151/F$154</f>
        <v>0</v>
      </c>
      <c r="G158" s="19">
        <f>ALL!G151/G$154</f>
        <v>0</v>
      </c>
      <c r="H158" s="19">
        <f>ALL!H151/H$154</f>
        <v>0</v>
      </c>
      <c r="I158" s="19">
        <f>ALL!I151/I$154</f>
        <v>0</v>
      </c>
      <c r="J158" s="19">
        <f>ALL!J151/J$154</f>
        <v>0</v>
      </c>
      <c r="K158" s="19">
        <f>ALL!K151/K$154</f>
        <v>0</v>
      </c>
      <c r="L158" s="19">
        <f>ALL!L151/L$154</f>
        <v>0</v>
      </c>
      <c r="M158" s="19">
        <f>ALL!M151/M$154</f>
        <v>0</v>
      </c>
      <c r="N158" s="19">
        <f>ALL!N151/N$154</f>
        <v>0</v>
      </c>
      <c r="O158" s="19">
        <f>ALL!O151/O$154</f>
        <v>0</v>
      </c>
      <c r="P158" s="19">
        <f>ALL!P151/P$154</f>
        <v>0</v>
      </c>
      <c r="Q158" s="19">
        <f>ALL!Q151/Q$154</f>
        <v>0</v>
      </c>
      <c r="R158" s="19">
        <f>ALL!R151/R$154</f>
        <v>0</v>
      </c>
      <c r="S158" s="19">
        <f>ALL!S151/S$154</f>
        <v>0</v>
      </c>
      <c r="T158" s="19">
        <f>ALL!T151/T$154</f>
        <v>0</v>
      </c>
      <c r="U158" s="19">
        <f>ALL!U151/U$154</f>
        <v>0</v>
      </c>
      <c r="V158" s="19">
        <f>ALL!V151/V$154</f>
        <v>0</v>
      </c>
      <c r="W158" s="19">
        <f>ALL!W151/W$154</f>
        <v>0</v>
      </c>
      <c r="X158" s="19">
        <f>ALL!X151/X$154</f>
        <v>0</v>
      </c>
      <c r="Y158" s="19">
        <f>ALL!Y151/Y$154</f>
        <v>0</v>
      </c>
      <c r="Z158" s="19">
        <f>ALL!Z151/Z$154</f>
        <v>0</v>
      </c>
      <c r="AA158" s="19">
        <f>ALL!AA151/AA$154</f>
        <v>0</v>
      </c>
      <c r="AB158" s="19">
        <f>ALL!AB151/AB$154</f>
        <v>0</v>
      </c>
      <c r="AC158" s="19">
        <f>ALL!AC151/AC$154</f>
        <v>0</v>
      </c>
      <c r="AD158" s="19">
        <f>ALL!AD151/AD$154</f>
        <v>0</v>
      </c>
      <c r="AE158" s="19">
        <f>ALL!AE151/AE$154</f>
        <v>0</v>
      </c>
      <c r="AF158" s="19">
        <f>ALL!AF151/AF$154</f>
        <v>0</v>
      </c>
      <c r="AG158" s="19">
        <f>ALL!AG151/AG$154</f>
        <v>0</v>
      </c>
      <c r="AH158" s="19">
        <f>ALL!AH151/AH$154</f>
        <v>0</v>
      </c>
      <c r="AI158" s="19">
        <f>ALL!AI151/AI$154</f>
        <v>0</v>
      </c>
      <c r="AJ158" s="19">
        <f>ALL!AJ151/AJ$154</f>
        <v>0</v>
      </c>
      <c r="AK158" s="19">
        <f>ALL!AK151/AK$154</f>
        <v>0</v>
      </c>
      <c r="AL158" s="19">
        <f>ALL!AL151/AL$154</f>
        <v>0</v>
      </c>
      <c r="AM158" s="19">
        <f>ALL!AM151/AM$154</f>
        <v>0</v>
      </c>
      <c r="AN158" s="19">
        <f>ALL!AN151/AN$154</f>
        <v>0</v>
      </c>
      <c r="AO158" s="19">
        <f>ALL!AO151/AO$154</f>
        <v>0</v>
      </c>
      <c r="AP158" s="19">
        <f>ALL!AP151/AP$154</f>
        <v>0</v>
      </c>
      <c r="AQ158" s="19">
        <f>ALL!AQ151/AQ$154</f>
        <v>0</v>
      </c>
      <c r="AR158" s="19">
        <f>ALL!AR151/AR$154</f>
        <v>0</v>
      </c>
      <c r="AS158" s="19">
        <f>ALL!AS151/AS$154</f>
        <v>0</v>
      </c>
      <c r="AT158" s="19">
        <f>ALL!AT151/AT$154</f>
        <v>0</v>
      </c>
      <c r="AU158" s="19">
        <f>ALL!AU151/AU$154</f>
        <v>0</v>
      </c>
      <c r="AV158" s="19">
        <f>ALL!AV151/AV$154</f>
        <v>0</v>
      </c>
      <c r="AW158" s="19">
        <f>ALL!AW151/AW$154</f>
        <v>0</v>
      </c>
      <c r="AX158" s="19">
        <f>ALL!AX151/AX$154</f>
        <v>0</v>
      </c>
      <c r="AY158" s="19">
        <f>ALL!AY151/AY$154</f>
        <v>0</v>
      </c>
      <c r="AZ158" s="19">
        <f>ALL!AZ151/AZ$154</f>
        <v>0</v>
      </c>
      <c r="BA158" s="91">
        <f>ALL!BA151/BA$154</f>
        <v>0</v>
      </c>
      <c r="BB158" s="91">
        <f>ALL!BB151/BB$154</f>
        <v>0</v>
      </c>
      <c r="BC158" s="91">
        <f>ALL!BC151/BC$154</f>
        <v>0</v>
      </c>
      <c r="BD158" s="19">
        <f>ALL!BD151/BD$154</f>
        <v>0</v>
      </c>
      <c r="BE158" s="19">
        <f>ALL!BE151/BE$154</f>
        <v>0</v>
      </c>
      <c r="BF158" s="19">
        <f>ALL!BF151/BF$154</f>
        <v>52.66475818884583</v>
      </c>
      <c r="BG158" s="19">
        <f>ALL!BG151/BG$154</f>
        <v>139.4363582841201</v>
      </c>
      <c r="BH158" s="19">
        <f t="shared" si="162"/>
        <v>192.10111647296594</v>
      </c>
      <c r="BJ158" s="208">
        <f t="array" ref="BJ158">ROUND(MIN(IF($E$4:$BG$4=BJ$4,$E158:$BG158)),1)</f>
        <v>0</v>
      </c>
      <c r="BK158" s="208">
        <f t="array" ref="BK158">ROUND(MAX(IF($E$4:$BG$4=BK$4,$E158:$BG158)),1)</f>
        <v>0</v>
      </c>
      <c r="BL158" s="276">
        <f t="array" ref="BL158">ROUND(SUM(IF($E$4:$BG$4=BL$4,ALL!$E151:$BG151)),1)/BL$3</f>
        <v>0</v>
      </c>
      <c r="BM158" s="208">
        <f t="array" ref="BM158">ROUND(MIN(IF($E$4:$BG$4=BM$4,$E158:$BG158)),1)</f>
        <v>0</v>
      </c>
      <c r="BN158" s="208">
        <f t="array" ref="BN158">ROUND(MAX(IF($E$4:$BG$4=BN$4,$E158:$BG158)),1)</f>
        <v>139.4</v>
      </c>
      <c r="BO158" s="276">
        <f t="array" ref="BO158">ROUND(SUM(IF($E$4:$BG$4=BO$4,ALL!$E151:$BG151)),1)/BO$3</f>
        <v>36.14817635435535</v>
      </c>
      <c r="BP158" s="208">
        <f t="array" ref="BP158">ROUND(MIN(IF($E$4:$BG$4=BP$4,$E158:$BG158)),1)</f>
        <v>0</v>
      </c>
      <c r="BQ158" s="208">
        <f t="array" ref="BQ158">ROUND(MAX(IF($E$4:$BG$4=BQ$4,$E158:$BG158)),1)</f>
        <v>0</v>
      </c>
      <c r="BR158" s="276">
        <f t="array" ref="BR158">ROUND(SUM(IF($E$4:$BG$4=BR$4,ALL!$E151:$BG151)),1)/BR$3</f>
        <v>0</v>
      </c>
      <c r="BS158" s="208">
        <f t="array" ref="BS158">ROUND(MIN(IF($E$4:$BG$4=BS$4,$E158:$BG158)),1)</f>
        <v>0</v>
      </c>
      <c r="BT158" s="208">
        <f t="array" ref="BT158">ROUND(MAX(IF($E$4:$BG$4=BT$4,$E158:$BG158)),1)</f>
        <v>0</v>
      </c>
      <c r="BU158" s="276">
        <f t="array" ref="BU158">ROUND(SUM(IF($E$4:$BG$4=BU$4,ALL!$E151:$BG151)),1)/BU$3</f>
        <v>0</v>
      </c>
      <c r="BV158" s="208">
        <f t="array" ref="BV158">ROUND(MIN(IF($E$4:$BG$4=BV$4,$E158:$BG158)),1)</f>
        <v>0</v>
      </c>
      <c r="BW158" s="208">
        <f t="array" ref="BW158">ROUND(MAX(IF($E$4:$BG$4=BW$4,$E158:$BG158)),1)</f>
        <v>0</v>
      </c>
      <c r="BX158" s="276">
        <f t="array" ref="BX158">ROUND(SUM(IF($E$4:$BG$4=BX$4,ALL!$E151:$BG151)),1)/BX$3</f>
        <v>0</v>
      </c>
      <c r="BY158" s="208">
        <f t="array" ref="BY158">ROUND(MIN(IF($E$4:$BG$4=BY$4,$E158:$BG158)),1)</f>
        <v>0</v>
      </c>
      <c r="BZ158" s="208">
        <f t="array" ref="BZ158">ROUND(MAX(IF($E$4:$BG$4=BZ$4,$E158:$BG158)),1)</f>
        <v>0</v>
      </c>
      <c r="CA158" s="276">
        <f t="array" ref="CA158">ROUND(SUM(IF($E$4:$BG$4=CA$4,ALL!$E151:$BG151)),1)/CA$3</f>
        <v>0</v>
      </c>
      <c r="CB158" s="233">
        <f t="shared" si="163"/>
        <v>0</v>
      </c>
      <c r="CC158" s="233">
        <f t="shared" si="164"/>
        <v>139.4</v>
      </c>
      <c r="CD158" s="274">
        <f>ALL!BH151/$BH$47</f>
        <v>2.5214808328189715</v>
      </c>
      <c r="CE158" s="90"/>
    </row>
    <row r="159" spans="1:83" ht="12.75">
      <c r="A159" s="101">
        <f t="shared" ref="A159:A185" si="165">LEFT(B159,2)*100</f>
        <v>200</v>
      </c>
      <c r="B159" s="250" t="s">
        <v>135</v>
      </c>
      <c r="E159" s="19">
        <f>ALL!E152/E$154</f>
        <v>237.58978294178382</v>
      </c>
      <c r="F159" s="19">
        <f>ALL!F152/F$154</f>
        <v>96.127687642153148</v>
      </c>
      <c r="G159" s="19">
        <f>ALL!G152/G$154</f>
        <v>275.72429805394376</v>
      </c>
      <c r="H159" s="19">
        <f>ALL!H152/H$154</f>
        <v>194.65399846106655</v>
      </c>
      <c r="I159" s="19">
        <f>ALL!I152/I$154</f>
        <v>224.70184979338734</v>
      </c>
      <c r="J159" s="19">
        <f>ALL!J152/J$154</f>
        <v>117.05091260960212</v>
      </c>
      <c r="K159" s="19">
        <f>ALL!K152/K$154</f>
        <v>274.05017427933456</v>
      </c>
      <c r="L159" s="19">
        <f>ALL!L152/L$154</f>
        <v>156.75589056991581</v>
      </c>
      <c r="M159" s="19">
        <f>ALL!M152/M$154</f>
        <v>258.41266740720562</v>
      </c>
      <c r="N159" s="19">
        <f>ALL!N152/N$154</f>
        <v>287.55011717576366</v>
      </c>
      <c r="O159" s="19">
        <f>ALL!O152/O$154</f>
        <v>463.31695420232666</v>
      </c>
      <c r="P159" s="19">
        <f>ALL!P152/P$154</f>
        <v>221.11174114972198</v>
      </c>
      <c r="Q159" s="19">
        <f>ALL!Q152/Q$154</f>
        <v>297.86717534470989</v>
      </c>
      <c r="R159" s="19">
        <f>ALL!R152/R$154</f>
        <v>340.21283371730584</v>
      </c>
      <c r="S159" s="19">
        <f>ALL!S152/S$154</f>
        <v>326.15983985180873</v>
      </c>
      <c r="T159" s="19">
        <f>ALL!T152/T$154</f>
        <v>261.38426471371815</v>
      </c>
      <c r="U159" s="19">
        <f>ALL!U152/U$154</f>
        <v>220.38095180429104</v>
      </c>
      <c r="V159" s="19">
        <f>ALL!V152/V$154</f>
        <v>1037.2498663339866</v>
      </c>
      <c r="W159" s="19">
        <f>ALL!W152/W$154</f>
        <v>183.11165202760515</v>
      </c>
      <c r="X159" s="19">
        <f>ALL!X152/X$154</f>
        <v>189.05788784255051</v>
      </c>
      <c r="Y159" s="19">
        <f>ALL!Y152/Y$154</f>
        <v>184.34638697982547</v>
      </c>
      <c r="Z159" s="19">
        <f>ALL!Z152/Z$154</f>
        <v>129.83783218780803</v>
      </c>
      <c r="AA159" s="19">
        <f>ALL!AA152/AA$154</f>
        <v>181.6400129114036</v>
      </c>
      <c r="AB159" s="19">
        <f>ALL!AB152/AB$154</f>
        <v>183.84463083695474</v>
      </c>
      <c r="AC159" s="19">
        <f>ALL!AC152/AC$154</f>
        <v>309.90251441890604</v>
      </c>
      <c r="AD159" s="19">
        <f>ALL!AD152/AD$154</f>
        <v>264.72395363164765</v>
      </c>
      <c r="AE159" s="19">
        <f>ALL!AE152/AE$154</f>
        <v>227.03319331693504</v>
      </c>
      <c r="AF159" s="19">
        <f>ALL!AF152/AF$154</f>
        <v>230.88663898399594</v>
      </c>
      <c r="AG159" s="19">
        <f>ALL!AG152/AG$154</f>
        <v>301.27345034809161</v>
      </c>
      <c r="AH159" s="19">
        <f>ALL!AH152/AH$154</f>
        <v>224.26337889342983</v>
      </c>
      <c r="AI159" s="19">
        <f>ALL!AI152/AI$154</f>
        <v>253.97767329764329</v>
      </c>
      <c r="AJ159" s="19">
        <f>ALL!AJ152/AJ$154</f>
        <v>158.10093796942832</v>
      </c>
      <c r="AK159" s="19">
        <f>ALL!AK152/AK$154</f>
        <v>0</v>
      </c>
      <c r="AL159" s="19">
        <f>ALL!AL152/AL$154</f>
        <v>916.88704318936902</v>
      </c>
      <c r="AM159" s="19">
        <f>ALL!AM152/AM$154</f>
        <v>0</v>
      </c>
      <c r="AN159" s="19">
        <f>ALL!AN152/AN$154</f>
        <v>506.15400779528886</v>
      </c>
      <c r="AO159" s="19">
        <f>ALL!AO152/AO$154</f>
        <v>223.54128876671669</v>
      </c>
      <c r="AP159" s="19">
        <f>ALL!AP152/AP$154</f>
        <v>354.14363918224967</v>
      </c>
      <c r="AQ159" s="19">
        <f>ALL!AQ152/AQ$154</f>
        <v>204.30281647577891</v>
      </c>
      <c r="AR159" s="19">
        <f>ALL!AR152/AR$154</f>
        <v>277.03099384284764</v>
      </c>
      <c r="AS159" s="19">
        <f>ALL!AS152/AS$154</f>
        <v>332.95822738830373</v>
      </c>
      <c r="AT159" s="19">
        <f>ALL!AT152/AT$154</f>
        <v>128.52608047690023</v>
      </c>
      <c r="AU159" s="19">
        <f>ALL!AU152/AU$154</f>
        <v>169.43457463933649</v>
      </c>
      <c r="AV159" s="19">
        <f>ALL!AV152/AV$154</f>
        <v>0</v>
      </c>
      <c r="AW159" s="19">
        <f>ALL!AW152/AW$154</f>
        <v>852.38158208955247</v>
      </c>
      <c r="AX159" s="19">
        <f>ALL!AX152/AX$154</f>
        <v>177.57603050801984</v>
      </c>
      <c r="AY159" s="19">
        <f>ALL!AY152/AY$154</f>
        <v>297.21741526591347</v>
      </c>
      <c r="AZ159" s="19">
        <f>ALL!AZ152/AZ$154</f>
        <v>214.53764993550124</v>
      </c>
      <c r="BA159" s="91">
        <f>ALL!BA152/BA$154</f>
        <v>435.70408967263876</v>
      </c>
      <c r="BB159" s="91">
        <f>ALL!BB152/BB$154</f>
        <v>0</v>
      </c>
      <c r="BC159" s="91">
        <f>ALL!BC152/BC$154</f>
        <v>0</v>
      </c>
      <c r="BD159" s="19">
        <f>ALL!BD152/BD$154</f>
        <v>273.92615245931188</v>
      </c>
      <c r="BE159" s="19">
        <f>ALL!BE152/BE$154</f>
        <v>240.79883918895445</v>
      </c>
      <c r="BF159" s="19">
        <f>ALL!BF152/BF$154</f>
        <v>215.64479223749328</v>
      </c>
      <c r="BG159" s="19">
        <f>ALL!BG152/BG$154</f>
        <v>284.07736495054519</v>
      </c>
      <c r="BH159" s="19">
        <f t="shared" si="162"/>
        <v>14417.143737762974</v>
      </c>
      <c r="BJ159" s="208">
        <f t="array" ref="BJ159">ROUND(MIN(IF($E$4:$BG$4=BJ$4,$E159:$BG159)),1)</f>
        <v>0</v>
      </c>
      <c r="BK159" s="208">
        <f t="array" ref="BK159">ROUND(MAX(IF($E$4:$BG$4=BK$4,$E159:$BG159)),1)</f>
        <v>852.4</v>
      </c>
      <c r="BL159" s="276">
        <f t="array" ref="BL159">ROUND(SUM(IF($E$4:$BG$4=BL$4,ALL!$E152:$BG152)),1)/BL$3</f>
        <v>266.65983505138291</v>
      </c>
      <c r="BM159" s="208">
        <f t="array" ref="BM159">ROUND(MIN(IF($E$4:$BG$4=BM$4,$E159:$BG159)),1)</f>
        <v>215.6</v>
      </c>
      <c r="BN159" s="208">
        <f t="array" ref="BN159">ROUND(MAX(IF($E$4:$BG$4=BN$4,$E159:$BG159)),1)</f>
        <v>284.10000000000002</v>
      </c>
      <c r="BO159" s="276">
        <f t="array" ref="BO159">ROUND(SUM(IF($E$4:$BG$4=BO$4,ALL!$E152:$BG152)),1)/BO$3</f>
        <v>248.96125267577813</v>
      </c>
      <c r="BP159" s="208">
        <f t="array" ref="BP159">ROUND(MIN(IF($E$4:$BG$4=BP$4,$E159:$BG159)),1)</f>
        <v>0</v>
      </c>
      <c r="BQ159" s="208">
        <f t="array" ref="BQ159">ROUND(MAX(IF($E$4:$BG$4=BQ$4,$E159:$BG159)),1)</f>
        <v>916.9</v>
      </c>
      <c r="BR159" s="276">
        <f t="array" ref="BR159">ROUND(SUM(IF($E$4:$BG$4=BR$4,ALL!$E152:$BG152)),1)/BR$3</f>
        <v>38.637466371303653</v>
      </c>
      <c r="BS159" s="208">
        <f t="array" ref="BS159">ROUND(MIN(IF($E$4:$BG$4=BS$4,$E159:$BG159)),1)</f>
        <v>96.1</v>
      </c>
      <c r="BT159" s="208">
        <f t="array" ref="BT159">ROUND(MAX(IF($E$4:$BG$4=BT$4,$E159:$BG159)),1)</f>
        <v>1037.2</v>
      </c>
      <c r="BU159" s="276">
        <f t="array" ref="BU159">ROUND(SUM(IF($E$4:$BG$4=BU$4,ALL!$E152:$BG152)),1)/BU$3</f>
        <v>222.63076474353718</v>
      </c>
      <c r="BV159" s="208">
        <f t="array" ref="BV159">ROUND(MIN(IF($E$4:$BG$4=BV$4,$E159:$BG159)),1)</f>
        <v>129.80000000000001</v>
      </c>
      <c r="BW159" s="208">
        <f t="array" ref="BW159">ROUND(MAX(IF($E$4:$BG$4=BW$4,$E159:$BG159)),1)</f>
        <v>275.7</v>
      </c>
      <c r="BX159" s="276">
        <f t="array" ref="BX159">ROUND(SUM(IF($E$4:$BG$4=BX$4,ALL!$E152:$BG152)),1)/BX$3</f>
        <v>174.19301749664623</v>
      </c>
      <c r="BY159" s="208">
        <f t="array" ref="BY159">ROUND(MIN(IF($E$4:$BG$4=BY$4,$E159:$BG159)),1)</f>
        <v>156.80000000000001</v>
      </c>
      <c r="BZ159" s="208">
        <f t="array" ref="BZ159">ROUND(MAX(IF($E$4:$BG$4=BZ$4,$E159:$BG159)),1)</f>
        <v>301.3</v>
      </c>
      <c r="CA159" s="276">
        <f t="array" ref="CA159">ROUND(SUM(IF($E$4:$BG$4=CA$4,ALL!$E152:$BG152)),1)/CA$3</f>
        <v>233.63706823680621</v>
      </c>
      <c r="CB159" s="233">
        <f t="shared" si="163"/>
        <v>0</v>
      </c>
      <c r="CC159" s="233">
        <f t="shared" si="164"/>
        <v>1037.2</v>
      </c>
      <c r="CD159" s="274">
        <f>ALL!BH152/$BH$47</f>
        <v>212.8096439769661</v>
      </c>
      <c r="CE159" s="90"/>
    </row>
    <row r="160" spans="1:83" ht="12.75">
      <c r="A160" s="101">
        <f t="shared" si="165"/>
        <v>300</v>
      </c>
      <c r="B160" s="250" t="s">
        <v>136</v>
      </c>
      <c r="E160" s="19">
        <f>ALL!E153/E$154</f>
        <v>95.384101918159502</v>
      </c>
      <c r="F160" s="19">
        <f>ALL!F153/F$154</f>
        <v>1.2517830312220002</v>
      </c>
      <c r="G160" s="19">
        <f>ALL!G153/G$154</f>
        <v>81.363004468436529</v>
      </c>
      <c r="H160" s="19">
        <f>ALL!H153/H$154</f>
        <v>68.088624465019393</v>
      </c>
      <c r="I160" s="19">
        <f>ALL!I153/I$154</f>
        <v>69.047079758943653</v>
      </c>
      <c r="J160" s="19">
        <f>ALL!J153/J$154</f>
        <v>38.127236161969066</v>
      </c>
      <c r="K160" s="19">
        <f>ALL!K153/K$154</f>
        <v>0</v>
      </c>
      <c r="L160" s="19">
        <f>ALL!L153/L$154</f>
        <v>189.69645770186418</v>
      </c>
      <c r="M160" s="19">
        <f>ALL!M153/M$154</f>
        <v>0</v>
      </c>
      <c r="N160" s="19">
        <f>ALL!N153/N$154</f>
        <v>0</v>
      </c>
      <c r="O160" s="19">
        <f>ALL!O153/O$154</f>
        <v>0</v>
      </c>
      <c r="P160" s="19">
        <f>ALL!P153/P$154</f>
        <v>105.91834608199895</v>
      </c>
      <c r="Q160" s="19">
        <f>ALL!Q153/Q$154</f>
        <v>166.61423118154082</v>
      </c>
      <c r="R160" s="19">
        <f>ALL!R153/R$154</f>
        <v>0</v>
      </c>
      <c r="S160" s="19">
        <f>ALL!S153/S$154</f>
        <v>119.20871258883884</v>
      </c>
      <c r="T160" s="19">
        <f>ALL!T153/T$154</f>
        <v>0</v>
      </c>
      <c r="U160" s="19">
        <f>ALL!U153/U$154</f>
        <v>56.9807682929168</v>
      </c>
      <c r="V160" s="19">
        <f>ALL!V153/V$154</f>
        <v>0</v>
      </c>
      <c r="W160" s="19">
        <f>ALL!W153/W$154</f>
        <v>54.721666168768024</v>
      </c>
      <c r="X160" s="19">
        <f>ALL!X153/X$154</f>
        <v>223.81813305019236</v>
      </c>
      <c r="Y160" s="19">
        <f>ALL!Y153/Y$154</f>
        <v>94.797766069821719</v>
      </c>
      <c r="Z160" s="19">
        <f>ALL!Z153/Z$154</f>
        <v>90.215825609495141</v>
      </c>
      <c r="AA160" s="19">
        <f>ALL!AA153/AA$154</f>
        <v>11.996392957065289</v>
      </c>
      <c r="AB160" s="19">
        <f>ALL!AB153/AB$154</f>
        <v>47.642936760599994</v>
      </c>
      <c r="AC160" s="19">
        <f>ALL!AC153/AC$154</f>
        <v>36.761744938954685</v>
      </c>
      <c r="AD160" s="19">
        <f>ALL!AD153/AD$154</f>
        <v>132.45618881280132</v>
      </c>
      <c r="AE160" s="19">
        <f>ALL!AE153/AE$154</f>
        <v>111.25622902701062</v>
      </c>
      <c r="AF160" s="19">
        <f>ALL!AF153/AF$154</f>
        <v>41.415233350854677</v>
      </c>
      <c r="AG160" s="19">
        <f>ALL!AG153/AG$154</f>
        <v>178.56544596737203</v>
      </c>
      <c r="AH160" s="19">
        <f>ALL!AH153/AH$154</f>
        <v>163.15877295985902</v>
      </c>
      <c r="AI160" s="19">
        <f>ALL!AI153/AI$154</f>
        <v>103.02281562987693</v>
      </c>
      <c r="AJ160" s="19">
        <f>ALL!AJ153/AJ$154</f>
        <v>87.769033800806653</v>
      </c>
      <c r="AK160" s="19">
        <f>ALL!AK153/AK$154</f>
        <v>0</v>
      </c>
      <c r="AL160" s="19">
        <f>ALL!AL153/AL$154</f>
        <v>0</v>
      </c>
      <c r="AM160" s="19">
        <f>ALL!AM153/AM$154</f>
        <v>0</v>
      </c>
      <c r="AN160" s="19">
        <f>ALL!AN153/AN$154</f>
        <v>3.5587188612099641</v>
      </c>
      <c r="AO160" s="19">
        <f>ALL!AO153/AO$154</f>
        <v>0</v>
      </c>
      <c r="AP160" s="19">
        <f>ALL!AP153/AP$154</f>
        <v>0</v>
      </c>
      <c r="AQ160" s="19">
        <f>ALL!AQ153/AQ$154</f>
        <v>0</v>
      </c>
      <c r="AR160" s="19">
        <f>ALL!AR153/AR$154</f>
        <v>0</v>
      </c>
      <c r="AS160" s="19">
        <f>ALL!AS153/AS$154</f>
        <v>0</v>
      </c>
      <c r="AT160" s="19">
        <f>ALL!AT153/AT$154</f>
        <v>0</v>
      </c>
      <c r="AU160" s="19">
        <f>ALL!AU153/AU$154</f>
        <v>0</v>
      </c>
      <c r="AV160" s="19">
        <f>ALL!AV153/AV$154</f>
        <v>0</v>
      </c>
      <c r="AW160" s="19">
        <f>ALL!AW153/AW$154</f>
        <v>0</v>
      </c>
      <c r="AX160" s="19">
        <f>ALL!AX153/AX$154</f>
        <v>0</v>
      </c>
      <c r="AY160" s="19">
        <f>ALL!AY153/AY$154</f>
        <v>0</v>
      </c>
      <c r="AZ160" s="19">
        <f>ALL!AZ153/AZ$154</f>
        <v>0</v>
      </c>
      <c r="BA160" s="91">
        <f>ALL!BA153/BA$154</f>
        <v>0</v>
      </c>
      <c r="BB160" s="91">
        <f>ALL!BB153/BB$154</f>
        <v>0</v>
      </c>
      <c r="BC160" s="91">
        <f>ALL!BC153/BC$154</f>
        <v>0</v>
      </c>
      <c r="BD160" s="19">
        <f>ALL!BD153/BD$154</f>
        <v>92.726256699391911</v>
      </c>
      <c r="BE160" s="19">
        <f>ALL!BE153/BE$154</f>
        <v>141.64240070813446</v>
      </c>
      <c r="BF160" s="19">
        <f>ALL!BF153/BF$154</f>
        <v>112.93731103366149</v>
      </c>
      <c r="BG160" s="19">
        <f>ALL!BG153/BG$154</f>
        <v>78.194213071990148</v>
      </c>
      <c r="BH160" s="19">
        <f t="shared" si="162"/>
        <v>2798.3374311287757</v>
      </c>
      <c r="BJ160" s="208">
        <f t="array" ref="BJ160">ROUND(MIN(IF($E$4:$BG$4=BJ$4,$E160:$BG160)),1)</f>
        <v>0</v>
      </c>
      <c r="BK160" s="208">
        <f t="array" ref="BK160">ROUND(MAX(IF($E$4:$BG$4=BK$4,$E160:$BG160)),1)</f>
        <v>3.6</v>
      </c>
      <c r="BL160" s="276">
        <f t="array" ref="BL160">ROUND(SUM(IF($E$4:$BG$4=BL$4,ALL!$E153:$BG153)),1)/BL$3</f>
        <v>0.22216507859842621</v>
      </c>
      <c r="BM160" s="208">
        <f t="array" ref="BM160">ROUND(MIN(IF($E$4:$BG$4=BM$4,$E160:$BG160)),1)</f>
        <v>78.2</v>
      </c>
      <c r="BN160" s="208">
        <f t="array" ref="BN160">ROUND(MAX(IF($E$4:$BG$4=BN$4,$E160:$BG160)),1)</f>
        <v>141.6</v>
      </c>
      <c r="BO160" s="276">
        <f t="array" ref="BO160">ROUND(SUM(IF($E$4:$BG$4=BO$4,ALL!$E153:$BG153)),1)/BO$3</f>
        <v>106.46046023382186</v>
      </c>
      <c r="BP160" s="208">
        <f t="array" ref="BP160">ROUND(MIN(IF($E$4:$BG$4=BP$4,$E160:$BG160)),1)</f>
        <v>0</v>
      </c>
      <c r="BQ160" s="208">
        <f t="array" ref="BQ160">ROUND(MAX(IF($E$4:$BG$4=BQ$4,$E160:$BG160)),1)</f>
        <v>0</v>
      </c>
      <c r="BR160" s="276">
        <f t="array" ref="BR160">ROUND(SUM(IF($E$4:$BG$4=BR$4,ALL!$E153:$BG153)),1)/BR$3</f>
        <v>0</v>
      </c>
      <c r="BS160" s="208">
        <f t="array" ref="BS160">ROUND(MIN(IF($E$4:$BG$4=BS$4,$E160:$BG160)),1)</f>
        <v>0</v>
      </c>
      <c r="BT160" s="208">
        <f t="array" ref="BT160">ROUND(MAX(IF($E$4:$BG$4=BT$4,$E160:$BG160)),1)</f>
        <v>166.6</v>
      </c>
      <c r="BU160" s="276">
        <f t="array" ref="BU160">ROUND(SUM(IF($E$4:$BG$4=BU$4,ALL!$E153:$BG153)),1)/BU$3</f>
        <v>72.306273642608261</v>
      </c>
      <c r="BV160" s="208">
        <f t="array" ref="BV160">ROUND(MIN(IF($E$4:$BG$4=BV$4,$E160:$BG160)),1)</f>
        <v>47.6</v>
      </c>
      <c r="BW160" s="208">
        <f t="array" ref="BW160">ROUND(MAX(IF($E$4:$BG$4=BW$4,$E160:$BG160)),1)</f>
        <v>90.2</v>
      </c>
      <c r="BX160" s="276">
        <f t="array" ref="BX160">ROUND(SUM(IF($E$4:$BG$4=BX$4,ALL!$E153:$BG153)),1)/BX$3</f>
        <v>65.309403569464592</v>
      </c>
      <c r="BY160" s="208">
        <f t="array" ref="BY160">ROUND(MIN(IF($E$4:$BG$4=BY$4,$E160:$BG160)),1)</f>
        <v>57</v>
      </c>
      <c r="BZ160" s="208">
        <f t="array" ref="BZ160">ROUND(MAX(IF($E$4:$BG$4=BZ$4,$E160:$BG160)),1)</f>
        <v>223.8</v>
      </c>
      <c r="CA160" s="276">
        <f t="array" ref="CA160">ROUND(SUM(IF($E$4:$BG$4=CA$4,ALL!$E153:$BG153)),1)/CA$3</f>
        <v>134.66427186998686</v>
      </c>
      <c r="CB160" s="233">
        <f t="shared" si="163"/>
        <v>0</v>
      </c>
      <c r="CC160" s="233">
        <f t="shared" si="164"/>
        <v>223.8</v>
      </c>
      <c r="CD160" s="274">
        <f>ALL!BH153/$BH$47</f>
        <v>85.707307545871515</v>
      </c>
      <c r="CE160" s="90"/>
    </row>
    <row r="161" spans="1:83" s="90" customFormat="1" ht="12.75">
      <c r="A161" s="101">
        <f t="shared" si="165"/>
        <v>400</v>
      </c>
      <c r="B161" s="250" t="s">
        <v>889</v>
      </c>
      <c r="E161" s="91">
        <f>ALL!E154/E$154</f>
        <v>0</v>
      </c>
      <c r="F161" s="91">
        <f>ALL!F154/F$154</f>
        <v>0</v>
      </c>
      <c r="G161" s="91">
        <f>ALL!G154/G$154</f>
        <v>0</v>
      </c>
      <c r="H161" s="91">
        <f>ALL!H154/H$154</f>
        <v>0</v>
      </c>
      <c r="I161" s="91">
        <f>ALL!I154/I$154</f>
        <v>0</v>
      </c>
      <c r="J161" s="91">
        <f>ALL!J154/J$154</f>
        <v>0</v>
      </c>
      <c r="K161" s="91">
        <f>ALL!K154/K$154</f>
        <v>0</v>
      </c>
      <c r="L161" s="91">
        <f>ALL!L154/L$154</f>
        <v>0</v>
      </c>
      <c r="M161" s="91">
        <f>ALL!M154/M$154</f>
        <v>0</v>
      </c>
      <c r="N161" s="91">
        <f>ALL!N154/N$154</f>
        <v>0</v>
      </c>
      <c r="O161" s="91">
        <f>ALL!O154/O$154</f>
        <v>0</v>
      </c>
      <c r="P161" s="91">
        <f>ALL!P154/P$154</f>
        <v>0</v>
      </c>
      <c r="Q161" s="91">
        <f>ALL!Q154/Q$154</f>
        <v>0</v>
      </c>
      <c r="R161" s="91">
        <f>ALL!R154/R$154</f>
        <v>0</v>
      </c>
      <c r="S161" s="91">
        <f>ALL!S154/S$154</f>
        <v>0</v>
      </c>
      <c r="T161" s="91">
        <f>ALL!T154/T$154</f>
        <v>0</v>
      </c>
      <c r="U161" s="91">
        <f>ALL!U154/U$154</f>
        <v>0</v>
      </c>
      <c r="V161" s="91">
        <f>ALL!V154/V$154</f>
        <v>0</v>
      </c>
      <c r="W161" s="91">
        <f>ALL!W154/W$154</f>
        <v>0</v>
      </c>
      <c r="X161" s="91">
        <f>ALL!X154/X$154</f>
        <v>0</v>
      </c>
      <c r="Y161" s="91">
        <f>ALL!Y154/Y$154</f>
        <v>0</v>
      </c>
      <c r="Z161" s="91">
        <f>ALL!Z154/Z$154</f>
        <v>0</v>
      </c>
      <c r="AA161" s="91">
        <f>ALL!AA154/AA$154</f>
        <v>0</v>
      </c>
      <c r="AB161" s="91">
        <f>ALL!AB154/AB$154</f>
        <v>0</v>
      </c>
      <c r="AC161" s="91">
        <f>ALL!AC154/AC$154</f>
        <v>0</v>
      </c>
      <c r="AD161" s="91">
        <f>ALL!AD154/AD$154</f>
        <v>0</v>
      </c>
      <c r="AE161" s="91">
        <f>ALL!AE154/AE$154</f>
        <v>0</v>
      </c>
      <c r="AF161" s="91">
        <f>ALL!AF154/AF$154</f>
        <v>0</v>
      </c>
      <c r="AG161" s="91">
        <f>ALL!AG154/AG$154</f>
        <v>0</v>
      </c>
      <c r="AH161" s="91">
        <f>ALL!AH154/AH$154</f>
        <v>0</v>
      </c>
      <c r="AI161" s="91">
        <f>ALL!AI154/AI$154</f>
        <v>0</v>
      </c>
      <c r="AJ161" s="91">
        <f>ALL!AJ154/AJ$154</f>
        <v>0</v>
      </c>
      <c r="AK161" s="91">
        <f>ALL!AK154/AK$154</f>
        <v>0</v>
      </c>
      <c r="AL161" s="91">
        <f>ALL!AL154/AL$154</f>
        <v>0</v>
      </c>
      <c r="AM161" s="91">
        <f>ALL!AM154/AM$154</f>
        <v>0</v>
      </c>
      <c r="AN161" s="91">
        <f>ALL!AN154/AN$154</f>
        <v>0</v>
      </c>
      <c r="AO161" s="91">
        <f>ALL!AO154/AO$154</f>
        <v>0</v>
      </c>
      <c r="AP161" s="91">
        <f>ALL!AP154/AP$154</f>
        <v>0</v>
      </c>
      <c r="AQ161" s="91">
        <f>ALL!AQ154/AQ$154</f>
        <v>0</v>
      </c>
      <c r="AR161" s="91">
        <f>ALL!AR154/AR$154</f>
        <v>0</v>
      </c>
      <c r="AS161" s="91">
        <f>ALL!AS154/AS$154</f>
        <v>0</v>
      </c>
      <c r="AT161" s="91">
        <f>ALL!AT154/AT$154</f>
        <v>0</v>
      </c>
      <c r="AU161" s="91">
        <f>ALL!AU154/AU$154</f>
        <v>0</v>
      </c>
      <c r="AV161" s="91">
        <f>ALL!AV154/AV$154</f>
        <v>0</v>
      </c>
      <c r="AW161" s="91">
        <f>ALL!AW154/AW$154</f>
        <v>0</v>
      </c>
      <c r="AX161" s="91">
        <f>ALL!AX154/AX$154</f>
        <v>0</v>
      </c>
      <c r="AY161" s="91">
        <f>ALL!AY154/AY$154</f>
        <v>0</v>
      </c>
      <c r="AZ161" s="91">
        <f>ALL!AZ154/AZ$154</f>
        <v>0</v>
      </c>
      <c r="BA161" s="91">
        <f>ALL!BA154/BA$154</f>
        <v>0</v>
      </c>
      <c r="BB161" s="91">
        <f>ALL!BB154/BB$154</f>
        <v>0</v>
      </c>
      <c r="BC161" s="91">
        <f>ALL!BC154/BC$154</f>
        <v>0</v>
      </c>
      <c r="BD161" s="91">
        <f>ALL!BD154/BD$154</f>
        <v>1.0473177847344008</v>
      </c>
      <c r="BE161" s="91">
        <f>ALL!BE154/BE$154</f>
        <v>0</v>
      </c>
      <c r="BF161" s="91">
        <f>ALL!BF154/BF$154</f>
        <v>0</v>
      </c>
      <c r="BG161" s="91">
        <f>ALL!BG154/BG$154</f>
        <v>0</v>
      </c>
      <c r="BH161" s="91">
        <f t="shared" ref="BH161" si="166">SUM(E161:BG161)</f>
        <v>1.0473177847344008</v>
      </c>
      <c r="BJ161" s="208">
        <f t="array" ref="BJ161">ROUND(MIN(IF($E$4:$BG$4=BJ$4,$E161:$BG161)),1)</f>
        <v>0</v>
      </c>
      <c r="BK161" s="208">
        <f t="array" ref="BK161">ROUND(MAX(IF($E$4:$BG$4=BK$4,$E161:$BG161)),1)</f>
        <v>0</v>
      </c>
      <c r="BL161" s="276">
        <f t="array" ref="BL161">ROUND(SUM(IF($E$4:$BG$4=BL$4,ALL!$E154:$BG154)),1)/BL$3</f>
        <v>0</v>
      </c>
      <c r="BM161" s="208">
        <f t="array" ref="BM161">ROUND(MIN(IF($E$4:$BG$4=BM$4,$E161:$BG161)),1)</f>
        <v>0</v>
      </c>
      <c r="BN161" s="208">
        <f t="array" ref="BN161">ROUND(MAX(IF($E$4:$BG$4=BN$4,$E161:$BG161)),1)</f>
        <v>1</v>
      </c>
      <c r="BO161" s="276">
        <f t="array" ref="BO161">ROUND(SUM(IF($E$4:$BG$4=BO$4,ALL!$E154:$BG154)),1)/BO$3</f>
        <v>0.36534661616993258</v>
      </c>
      <c r="BP161" s="208">
        <f t="array" ref="BP161">ROUND(MIN(IF($E$4:$BG$4=BP$4,$E161:$BG161)),1)</f>
        <v>0</v>
      </c>
      <c r="BQ161" s="208">
        <f t="array" ref="BQ161">ROUND(MAX(IF($E$4:$BG$4=BQ$4,$E161:$BG161)),1)</f>
        <v>0</v>
      </c>
      <c r="BR161" s="276">
        <f t="array" ref="BR161">ROUND(SUM(IF($E$4:$BG$4=BR$4,ALL!$E154:$BG154)),1)/BR$3</f>
        <v>0</v>
      </c>
      <c r="BS161" s="208">
        <f t="array" ref="BS161">ROUND(MIN(IF($E$4:$BG$4=BS$4,$E161:$BG161)),1)</f>
        <v>0</v>
      </c>
      <c r="BT161" s="208">
        <f t="array" ref="BT161">ROUND(MAX(IF($E$4:$BG$4=BT$4,$E161:$BG161)),1)</f>
        <v>0</v>
      </c>
      <c r="BU161" s="276">
        <f t="array" ref="BU161">ROUND(SUM(IF($E$4:$BG$4=BU$4,ALL!$E154:$BG154)),1)/BU$3</f>
        <v>0</v>
      </c>
      <c r="BV161" s="208">
        <f t="array" ref="BV161">ROUND(MIN(IF($E$4:$BG$4=BV$4,$E161:$BG161)),1)</f>
        <v>0</v>
      </c>
      <c r="BW161" s="208">
        <f t="array" ref="BW161">ROUND(MAX(IF($E$4:$BG$4=BW$4,$E161:$BG161)),1)</f>
        <v>0</v>
      </c>
      <c r="BX161" s="276">
        <f t="array" ref="BX161">ROUND(SUM(IF($E$4:$BG$4=BX$4,ALL!$E154:$BG154)),1)/BX$3</f>
        <v>0</v>
      </c>
      <c r="BY161" s="208">
        <f t="array" ref="BY161">ROUND(MIN(IF($E$4:$BG$4=BY$4,$E161:$BG161)),1)</f>
        <v>0</v>
      </c>
      <c r="BZ161" s="208">
        <f t="array" ref="BZ161">ROUND(MAX(IF($E$4:$BG$4=BZ$4,$E161:$BG161)),1)</f>
        <v>0</v>
      </c>
      <c r="CA161" s="276">
        <f t="array" ref="CA161">ROUND(SUM(IF($E$4:$BG$4=CA$4,ALL!$E154:$BG154)),1)/CA$3</f>
        <v>0</v>
      </c>
      <c r="CB161" s="233">
        <f t="shared" si="163"/>
        <v>0</v>
      </c>
      <c r="CC161" s="233">
        <f t="shared" si="164"/>
        <v>1</v>
      </c>
      <c r="CD161" s="274">
        <f>ALL!BH154/$BH$47</f>
        <v>2.5484400986456161E-2</v>
      </c>
    </row>
    <row r="162" spans="1:83" ht="12.75">
      <c r="A162" s="101">
        <f t="shared" si="165"/>
        <v>500</v>
      </c>
      <c r="B162" s="250" t="s">
        <v>137</v>
      </c>
      <c r="E162" s="19">
        <f>ALL!E155/E$154</f>
        <v>645.84869282943032</v>
      </c>
      <c r="F162" s="19">
        <f>ALL!F155/F$154</f>
        <v>515.21985112688685</v>
      </c>
      <c r="G162" s="19">
        <f>ALL!G155/G$154</f>
        <v>505.90373478962255</v>
      </c>
      <c r="H162" s="19">
        <f>ALL!H155/H$154</f>
        <v>591.65559673907069</v>
      </c>
      <c r="I162" s="19">
        <f>ALL!I155/I$154</f>
        <v>617.46230578664802</v>
      </c>
      <c r="J162" s="19">
        <f>ALL!J155/J$154</f>
        <v>381.72714126210366</v>
      </c>
      <c r="K162" s="19">
        <f>ALL!K155/K$154</f>
        <v>512.2481976791446</v>
      </c>
      <c r="L162" s="19">
        <f>ALL!L155/L$154</f>
        <v>430.31452693473483</v>
      </c>
      <c r="M162" s="19">
        <f>ALL!M155/M$154</f>
        <v>0</v>
      </c>
      <c r="N162" s="19">
        <f>ALL!N155/N$154</f>
        <v>0</v>
      </c>
      <c r="O162" s="19">
        <f>ALL!O155/O$154</f>
        <v>306.24524722942436</v>
      </c>
      <c r="P162" s="19">
        <f>ALL!P155/P$154</f>
        <v>604.29057017669106</v>
      </c>
      <c r="Q162" s="19">
        <f>ALL!Q155/Q$154</f>
        <v>532.09324215199047</v>
      </c>
      <c r="R162" s="19">
        <f>ALL!R155/R$154</f>
        <v>307.26029949857713</v>
      </c>
      <c r="S162" s="19">
        <f>ALL!S155/S$154</f>
        <v>506.88839125681227</v>
      </c>
      <c r="T162" s="19">
        <f>ALL!T155/T$154</f>
        <v>650.8369978745701</v>
      </c>
      <c r="U162" s="19">
        <f>ALL!U155/U$154</f>
        <v>513.59241055258883</v>
      </c>
      <c r="V162" s="19">
        <f>ALL!V155/V$154</f>
        <v>-202.71529139190875</v>
      </c>
      <c r="W162" s="19">
        <f>ALL!W155/W$154</f>
        <v>423.65292192802309</v>
      </c>
      <c r="X162" s="19">
        <f>ALL!X155/X$154</f>
        <v>791.23160053155505</v>
      </c>
      <c r="Y162" s="19">
        <f>ALL!Y155/Y$154</f>
        <v>454.69650565329096</v>
      </c>
      <c r="Z162" s="19">
        <f>ALL!Z155/Z$154</f>
        <v>354.38810098748189</v>
      </c>
      <c r="AA162" s="19">
        <f>ALL!AA155/AA$154</f>
        <v>679.87432786171496</v>
      </c>
      <c r="AB162" s="19">
        <f>ALL!AB155/AB$154</f>
        <v>551.33616234978911</v>
      </c>
      <c r="AC162" s="19">
        <f>ALL!AC155/AC$154</f>
        <v>761.91990497857182</v>
      </c>
      <c r="AD162" s="19">
        <f>ALL!AD155/AD$154</f>
        <v>535.46092805290039</v>
      </c>
      <c r="AE162" s="19">
        <f>ALL!AE155/AE$154</f>
        <v>644.05816050673195</v>
      </c>
      <c r="AF162" s="19">
        <f>ALL!AF155/AF$154</f>
        <v>494.63290701594337</v>
      </c>
      <c r="AG162" s="19">
        <f>ALL!AG155/AG$154</f>
        <v>688.76091896260846</v>
      </c>
      <c r="AH162" s="19">
        <f>ALL!AH155/AH$154</f>
        <v>719.05957414787906</v>
      </c>
      <c r="AI162" s="19">
        <f>ALL!AI155/AI$154</f>
        <v>452.84063629718901</v>
      </c>
      <c r="AJ162" s="19">
        <f>ALL!AJ155/AJ$154</f>
        <v>445.88412686834897</v>
      </c>
      <c r="AK162" s="19">
        <f>ALL!AK155/AK$154</f>
        <v>741.2848525156669</v>
      </c>
      <c r="AL162" s="19">
        <f>ALL!AL155/AL$154</f>
        <v>0</v>
      </c>
      <c r="AM162" s="19">
        <f>ALL!AM155/AM$154</f>
        <v>0</v>
      </c>
      <c r="AN162" s="19">
        <f>ALL!AN155/AN$154</f>
        <v>308.26229452635141</v>
      </c>
      <c r="AO162" s="19">
        <f>ALL!AO155/AO$154</f>
        <v>600.33261716444349</v>
      </c>
      <c r="AP162" s="19">
        <f>ALL!AP155/AP$154</f>
        <v>555.00373025869612</v>
      </c>
      <c r="AQ162" s="19">
        <f>ALL!AQ155/AQ$154</f>
        <v>0</v>
      </c>
      <c r="AR162" s="19">
        <f>ALL!AR155/AR$154</f>
        <v>0</v>
      </c>
      <c r="AS162" s="19">
        <f>ALL!AS155/AS$154</f>
        <v>735.18743189248084</v>
      </c>
      <c r="AT162" s="19">
        <f>ALL!AT155/AT$154</f>
        <v>231.35661947342274</v>
      </c>
      <c r="AU162" s="19">
        <f>ALL!AU155/AU$154</f>
        <v>525.05099115397002</v>
      </c>
      <c r="AV162" s="19">
        <f>ALL!AV155/AV$154</f>
        <v>1854.8647542013121</v>
      </c>
      <c r="AW162" s="19">
        <f>ALL!AW155/AW$154</f>
        <v>503.38817910447762</v>
      </c>
      <c r="AX162" s="19">
        <f>ALL!AX155/AX$154</f>
        <v>356.33729375467095</v>
      </c>
      <c r="AY162" s="19">
        <f>ALL!AY155/AY$154</f>
        <v>825.33050427114915</v>
      </c>
      <c r="AZ162" s="19">
        <f>ALL!AZ155/AZ$154</f>
        <v>490.26650493848558</v>
      </c>
      <c r="BA162" s="91">
        <f>ALL!BA155/BA$154</f>
        <v>792.59077009661394</v>
      </c>
      <c r="BB162" s="91">
        <f>ALL!BB155/BB$154</f>
        <v>962.10862666979119</v>
      </c>
      <c r="BC162" s="91">
        <f>ALL!BC155/BC$154</f>
        <v>1094.0678364082055</v>
      </c>
      <c r="BD162" s="19">
        <f>ALL!BD155/BD$154</f>
        <v>598.91330995033832</v>
      </c>
      <c r="BE162" s="19">
        <f>ALL!BE155/BE$154</f>
        <v>724.88764454298018</v>
      </c>
      <c r="BF162" s="19">
        <f>ALL!BF155/BF$154</f>
        <v>601.93090316594021</v>
      </c>
      <c r="BG162" s="19">
        <f>ALL!BG155/BG$154</f>
        <v>1120.3719828991702</v>
      </c>
      <c r="BH162" s="19">
        <f t="shared" si="162"/>
        <v>29038.205537626582</v>
      </c>
      <c r="BJ162" s="208">
        <f t="array" ref="BJ162">ROUND(MIN(IF($E$4:$BG$4=BJ$4,$E162:$BG162)),1)</f>
        <v>0</v>
      </c>
      <c r="BK162" s="208">
        <f t="array" ref="BK162">ROUND(MAX(IF($E$4:$BG$4=BK$4,$E162:$BG162)),1)</f>
        <v>1854.9</v>
      </c>
      <c r="BL162" s="276">
        <f t="array" ref="BL162">ROUND(SUM(IF($E$4:$BG$4=BL$4,ALL!$E155:$BG155)),1)/BL$3</f>
        <v>541.84365752127235</v>
      </c>
      <c r="BM162" s="208">
        <f t="array" ref="BM162">ROUND(MIN(IF($E$4:$BG$4=BM$4,$E162:$BG162)),1)</f>
        <v>598.9</v>
      </c>
      <c r="BN162" s="208">
        <f t="array" ref="BN162">ROUND(MAX(IF($E$4:$BG$4=BN$4,$E162:$BG162)),1)</f>
        <v>1120.4000000000001</v>
      </c>
      <c r="BO162" s="276">
        <f t="array" ref="BO162">ROUND(SUM(IF($E$4:$BG$4=BO$4,ALL!$E155:$BG155)),1)/BO$3</f>
        <v>687.57446896097497</v>
      </c>
      <c r="BP162" s="208">
        <f t="array" ref="BP162">ROUND(MIN(IF($E$4:$BG$4=BP$4,$E162:$BG162)),1)</f>
        <v>0</v>
      </c>
      <c r="BQ162" s="208">
        <f t="array" ref="BQ162">ROUND(MAX(IF($E$4:$BG$4=BQ$4,$E162:$BG162)),1)</f>
        <v>741.3</v>
      </c>
      <c r="BR162" s="276">
        <f t="array" ref="BR162">ROUND(SUM(IF($E$4:$BG$4=BR$4,ALL!$E155:$BG155)),1)/BR$3</f>
        <v>365.59948002617341</v>
      </c>
      <c r="BS162" s="208">
        <f t="array" ref="BS162">ROUND(MIN(IF($E$4:$BG$4=BS$4,$E162:$BG162)),1)</f>
        <v>-202.7</v>
      </c>
      <c r="BT162" s="208">
        <f t="array" ref="BT162">ROUND(MAX(IF($E$4:$BG$4=BT$4,$E162:$BG162)),1)</f>
        <v>761.9</v>
      </c>
      <c r="BU162" s="276">
        <f t="array" ref="BU162">ROUND(SUM(IF($E$4:$BG$4=BU$4,ALL!$E155:$BG155)),1)/BU$3</f>
        <v>539.18487903524169</v>
      </c>
      <c r="BV162" s="208">
        <f t="array" ref="BV162">ROUND(MIN(IF($E$4:$BG$4=BV$4,$E162:$BG162)),1)</f>
        <v>354.4</v>
      </c>
      <c r="BW162" s="208">
        <f t="array" ref="BW162">ROUND(MAX(IF($E$4:$BG$4=BW$4,$E162:$BG162)),1)</f>
        <v>551.29999999999995</v>
      </c>
      <c r="BX162" s="276">
        <f t="array" ref="BX162">ROUND(SUM(IF($E$4:$BG$4=BX$4,ALL!$E155:$BG155)),1)/BX$3</f>
        <v>488.50009653414918</v>
      </c>
      <c r="BY162" s="208">
        <f t="array" ref="BY162">ROUND(MIN(IF($E$4:$BG$4=BY$4,$E162:$BG162)),1)</f>
        <v>430.3</v>
      </c>
      <c r="BZ162" s="208">
        <f t="array" ref="BZ162">ROUND(MAX(IF($E$4:$BG$4=BZ$4,$E162:$BG162)),1)</f>
        <v>791.2</v>
      </c>
      <c r="CA162" s="276">
        <f t="array" ref="CA162">ROUND(SUM(IF($E$4:$BG$4=CA$4,ALL!$E155:$BG155)),1)/CA$3</f>
        <v>602.34320457433955</v>
      </c>
      <c r="CB162" s="233">
        <f t="shared" si="163"/>
        <v>-202.7</v>
      </c>
      <c r="CC162" s="233">
        <f t="shared" si="164"/>
        <v>1854.9</v>
      </c>
      <c r="CD162" s="274">
        <f>ALL!BH155/$BH$47</f>
        <v>549.6024357136755</v>
      </c>
      <c r="CE162" s="90"/>
    </row>
    <row r="163" spans="1:83" ht="12.75">
      <c r="A163" s="101">
        <f t="shared" si="165"/>
        <v>600</v>
      </c>
      <c r="B163" s="250" t="s">
        <v>138</v>
      </c>
      <c r="E163" s="19">
        <f>ALL!E156/E$154</f>
        <v>59.762245147806055</v>
      </c>
      <c r="F163" s="19">
        <f>ALL!F156/F$154</f>
        <v>13.815069267351303</v>
      </c>
      <c r="G163" s="19">
        <f>ALL!G156/G$154</f>
        <v>1085.5207363439927</v>
      </c>
      <c r="H163" s="19">
        <f>ALL!H156/H$154</f>
        <v>29.595453608195569</v>
      </c>
      <c r="I163" s="19">
        <f>ALL!I156/I$154</f>
        <v>241.83883619035274</v>
      </c>
      <c r="J163" s="19">
        <f>ALL!J156/J$154</f>
        <v>117.69058294069282</v>
      </c>
      <c r="K163" s="19">
        <f>ALL!K156/K$154</f>
        <v>42.037234098504868</v>
      </c>
      <c r="L163" s="19">
        <f>ALL!L156/L$154</f>
        <v>149.68162807820892</v>
      </c>
      <c r="M163" s="19">
        <f>ALL!M156/M$154</f>
        <v>0</v>
      </c>
      <c r="N163" s="19">
        <f>ALL!N156/N$154</f>
        <v>0</v>
      </c>
      <c r="O163" s="19">
        <f>ALL!O156/O$154</f>
        <v>86.157420324438419</v>
      </c>
      <c r="P163" s="19">
        <f>ALL!P156/P$154</f>
        <v>167.87967849369605</v>
      </c>
      <c r="Q163" s="19">
        <f>ALL!Q156/Q$154</f>
        <v>66.208178786502728</v>
      </c>
      <c r="R163" s="19">
        <f>ALL!R156/R$154</f>
        <v>0</v>
      </c>
      <c r="S163" s="19">
        <f>ALL!S156/S$154</f>
        <v>27.908796499523966</v>
      </c>
      <c r="T163" s="19">
        <f>ALL!T156/T$154</f>
        <v>41.117137833245508</v>
      </c>
      <c r="U163" s="19">
        <f>ALL!U156/U$154</f>
        <v>123.07045729894706</v>
      </c>
      <c r="V163" s="19">
        <f>ALL!V156/V$154</f>
        <v>677.15888433434316</v>
      </c>
      <c r="W163" s="19">
        <f>ALL!W156/W$154</f>
        <v>86.627888596184832</v>
      </c>
      <c r="X163" s="19">
        <f>ALL!X156/X$154</f>
        <v>113.42036724562453</v>
      </c>
      <c r="Y163" s="19">
        <f>ALL!Y156/Y$154</f>
        <v>26.69749220797851</v>
      </c>
      <c r="Z163" s="19">
        <f>ALL!Z156/Z$154</f>
        <v>578.74235627047665</v>
      </c>
      <c r="AA163" s="19">
        <f>ALL!AA156/AA$154</f>
        <v>3.0573645938001675</v>
      </c>
      <c r="AB163" s="19">
        <f>ALL!AB156/AB$154</f>
        <v>556.14932058505974</v>
      </c>
      <c r="AC163" s="19">
        <f>ALL!AC156/AC$154</f>
        <v>0</v>
      </c>
      <c r="AD163" s="19">
        <f>ALL!AD156/AD$154</f>
        <v>18.117940598086943</v>
      </c>
      <c r="AE163" s="19">
        <f>ALL!AE156/AE$154</f>
        <v>34.965087585561974</v>
      </c>
      <c r="AF163" s="19">
        <f>ALL!AF156/AF$154</f>
        <v>48.285109354005336</v>
      </c>
      <c r="AG163" s="19">
        <f>ALL!AG156/AG$154</f>
        <v>64.445485745886046</v>
      </c>
      <c r="AH163" s="19">
        <f>ALL!AH156/AH$154</f>
        <v>78.751595957251652</v>
      </c>
      <c r="AI163" s="19">
        <f>ALL!AI156/AI$154</f>
        <v>123.13759309377535</v>
      </c>
      <c r="AJ163" s="19">
        <f>ALL!AJ156/AJ$154</f>
        <v>180.63492487176359</v>
      </c>
      <c r="AK163" s="19">
        <f>ALL!AK156/AK$154</f>
        <v>0</v>
      </c>
      <c r="AL163" s="19">
        <f>ALL!AL156/AL$154</f>
        <v>0</v>
      </c>
      <c r="AM163" s="19">
        <f>ALL!AM156/AM$154</f>
        <v>3.0197082669499036</v>
      </c>
      <c r="AN163" s="19">
        <f>ALL!AN156/AN$154</f>
        <v>36.603965429588207</v>
      </c>
      <c r="AO163" s="19">
        <f>ALL!AO156/AO$154</f>
        <v>0</v>
      </c>
      <c r="AP163" s="19">
        <f>ALL!AP156/AP$154</f>
        <v>177.92881826696379</v>
      </c>
      <c r="AQ163" s="19">
        <f>ALL!AQ156/AQ$154</f>
        <v>0</v>
      </c>
      <c r="AR163" s="19">
        <f>ALL!AR156/AR$154</f>
        <v>36.065975337278914</v>
      </c>
      <c r="AS163" s="19">
        <f>ALL!AS156/AS$154</f>
        <v>0.32358639060418937</v>
      </c>
      <c r="AT163" s="19">
        <f>ALL!AT156/AT$154</f>
        <v>0</v>
      </c>
      <c r="AU163" s="19">
        <f>ALL!AU156/AU$154</f>
        <v>0</v>
      </c>
      <c r="AV163" s="19">
        <f>ALL!AV156/AV$154</f>
        <v>0</v>
      </c>
      <c r="AW163" s="19">
        <f>ALL!AW156/AW$154</f>
        <v>0</v>
      </c>
      <c r="AX163" s="19">
        <f>ALL!AX156/AX$154</f>
        <v>450.58689611559328</v>
      </c>
      <c r="AY163" s="19">
        <f>ALL!AY156/AY$154</f>
        <v>0</v>
      </c>
      <c r="AZ163" s="19">
        <f>ALL!AZ156/AZ$154</f>
        <v>1.1175417316467395</v>
      </c>
      <c r="BA163" s="91">
        <f>ALL!BA156/BA$154</f>
        <v>0</v>
      </c>
      <c r="BB163" s="91">
        <f>ALL!BB156/BB$154</f>
        <v>173.2979845324584</v>
      </c>
      <c r="BC163" s="91">
        <f>ALL!BC156/BC$154</f>
        <v>0</v>
      </c>
      <c r="BD163" s="19">
        <f>ALL!BD156/BD$154</f>
        <v>124.85296576139515</v>
      </c>
      <c r="BE163" s="19">
        <f>ALL!BE156/BE$154</f>
        <v>64.925284205127369</v>
      </c>
      <c r="BF163" s="19">
        <f>ALL!BF156/BF$154</f>
        <v>38.509765239692292</v>
      </c>
      <c r="BG163" s="19">
        <f>ALL!BG156/BG$154</f>
        <v>0</v>
      </c>
      <c r="BH163" s="19">
        <f t="shared" si="162"/>
        <v>5949.7073572285562</v>
      </c>
      <c r="BJ163" s="208">
        <f t="array" ref="BJ163">ROUND(MIN(IF($E$4:$BG$4=BJ$4,$E163:$BG163)),1)</f>
        <v>0</v>
      </c>
      <c r="BK163" s="208">
        <f t="array" ref="BK163">ROUND(MAX(IF($E$4:$BG$4=BK$4,$E163:$BG163)),1)</f>
        <v>450.6</v>
      </c>
      <c r="BL163" s="276">
        <f t="array" ref="BL163">ROUND(SUM(IF($E$4:$BG$4=BL$4,ALL!$E156:$BG156)),1)/BL$3</f>
        <v>80.45189936258609</v>
      </c>
      <c r="BM163" s="208">
        <f t="array" ref="BM163">ROUND(MIN(IF($E$4:$BG$4=BM$4,$E163:$BG163)),1)</f>
        <v>0</v>
      </c>
      <c r="BN163" s="208">
        <f t="array" ref="BN163">ROUND(MAX(IF($E$4:$BG$4=BN$4,$E163:$BG163)),1)</f>
        <v>124.9</v>
      </c>
      <c r="BO163" s="276">
        <f t="array" ref="BO163">ROUND(SUM(IF($E$4:$BG$4=BO$4,ALL!$E156:$BG156)),1)/BO$3</f>
        <v>68.33219784291127</v>
      </c>
      <c r="BP163" s="208">
        <f t="array" ref="BP163">ROUND(MIN(IF($E$4:$BG$4=BP$4,$E163:$BG163)),1)</f>
        <v>0</v>
      </c>
      <c r="BQ163" s="208">
        <f t="array" ref="BQ163">ROUND(MAX(IF($E$4:$BG$4=BQ$4,$E163:$BG163)),1)</f>
        <v>3</v>
      </c>
      <c r="BR163" s="276">
        <f t="array" ref="BR163">ROUND(SUM(IF($E$4:$BG$4=BR$4,ALL!$E156:$BG156)),1)/BR$3</f>
        <v>1.403159417152742</v>
      </c>
      <c r="BS163" s="208">
        <f t="array" ref="BS163">ROUND(MIN(IF($E$4:$BG$4=BS$4,$E163:$BG163)),1)</f>
        <v>0</v>
      </c>
      <c r="BT163" s="208">
        <f t="array" ref="BT163">ROUND(MAX(IF($E$4:$BG$4=BT$4,$E163:$BG163)),1)</f>
        <v>677.2</v>
      </c>
      <c r="BU163" s="276">
        <f t="array" ref="BU163">ROUND(SUM(IF($E$4:$BG$4=BU$4,ALL!$E156:$BG156)),1)/BU$3</f>
        <v>50.653907192700828</v>
      </c>
      <c r="BV163" s="208">
        <f t="array" ref="BV163">ROUND(MIN(IF($E$4:$BG$4=BV$4,$E163:$BG163)),1)</f>
        <v>180.6</v>
      </c>
      <c r="BW163" s="208">
        <f t="array" ref="BW163">ROUND(MAX(IF($E$4:$BG$4=BW$4,$E163:$BG163)),1)</f>
        <v>1085.5</v>
      </c>
      <c r="BX163" s="276">
        <f t="array" ref="BX163">ROUND(SUM(IF($E$4:$BG$4=BX$4,ALL!$E156:$BG156)),1)/BX$3</f>
        <v>544.37773909195016</v>
      </c>
      <c r="BY163" s="208">
        <f t="array" ref="BY163">ROUND(MIN(IF($E$4:$BG$4=BY$4,$E163:$BG163)),1)</f>
        <v>64.400000000000006</v>
      </c>
      <c r="BZ163" s="208">
        <f t="array" ref="BZ163">ROUND(MAX(IF($E$4:$BG$4=BZ$4,$E163:$BG163)),1)</f>
        <v>241.8</v>
      </c>
      <c r="CA163" s="276">
        <f t="array" ref="CA163">ROUND(SUM(IF($E$4:$BG$4=CA$4,ALL!$E156:$BG156)),1)/CA$3</f>
        <v>147.10765511708905</v>
      </c>
      <c r="CB163" s="233">
        <f t="shared" si="163"/>
        <v>0</v>
      </c>
      <c r="CC163" s="233">
        <f t="shared" si="164"/>
        <v>1085.5</v>
      </c>
      <c r="CD163" s="274">
        <f>ALL!BH156/$BH$47</f>
        <v>218.85513082183363</v>
      </c>
      <c r="CE163" s="90"/>
    </row>
    <row r="164" spans="1:83" ht="12.75">
      <c r="A164" s="101">
        <f t="shared" si="165"/>
        <v>700</v>
      </c>
      <c r="B164" s="250" t="s">
        <v>139</v>
      </c>
      <c r="E164" s="19">
        <f>ALL!E157/E$154</f>
        <v>316.40148626442272</v>
      </c>
      <c r="F164" s="19">
        <f>ALL!F157/F$154</f>
        <v>160.04325315321523</v>
      </c>
      <c r="G164" s="19">
        <f>ALL!G157/G$154</f>
        <v>72.547684838849349</v>
      </c>
      <c r="H164" s="19">
        <f>ALL!H157/H$154</f>
        <v>235.74450686233581</v>
      </c>
      <c r="I164" s="19">
        <f>ALL!I157/I$154</f>
        <v>279.91454363289256</v>
      </c>
      <c r="J164" s="19">
        <f>ALL!J157/J$154</f>
        <v>229.71280661008134</v>
      </c>
      <c r="K164" s="19">
        <f>ALL!K157/K$154</f>
        <v>412.38841102191282</v>
      </c>
      <c r="L164" s="19">
        <f>ALL!L157/L$154</f>
        <v>206.37597595972474</v>
      </c>
      <c r="M164" s="19">
        <f>ALL!M157/M$154</f>
        <v>0</v>
      </c>
      <c r="N164" s="19">
        <f>ALL!N157/N$154</f>
        <v>0</v>
      </c>
      <c r="O164" s="19">
        <f>ALL!O157/O$154</f>
        <v>198.13299577817037</v>
      </c>
      <c r="P164" s="19">
        <f>ALL!P157/P$154</f>
        <v>147.24885890397658</v>
      </c>
      <c r="Q164" s="19">
        <f>ALL!Q157/Q$154</f>
        <v>242.41721843714598</v>
      </c>
      <c r="R164" s="19">
        <f>ALL!R157/R$154</f>
        <v>265.87291638433391</v>
      </c>
      <c r="S164" s="19">
        <f>ALL!S157/S$154</f>
        <v>306.73325840607367</v>
      </c>
      <c r="T164" s="19">
        <f>ALL!T157/T$154</f>
        <v>394.91561865405231</v>
      </c>
      <c r="U164" s="19">
        <f>ALL!U157/U$154</f>
        <v>329.75767068229078</v>
      </c>
      <c r="V164" s="19">
        <f>ALL!V157/V$154</f>
        <v>540.07093209766538</v>
      </c>
      <c r="W164" s="19">
        <f>ALL!W157/W$154</f>
        <v>287.78986446841782</v>
      </c>
      <c r="X164" s="19">
        <f>ALL!X157/X$154</f>
        <v>197.49446668502858</v>
      </c>
      <c r="Y164" s="19">
        <f>ALL!Y157/Y$154</f>
        <v>156.02685019757172</v>
      </c>
      <c r="Z164" s="19">
        <f>ALL!Z157/Z$154</f>
        <v>141.2270895695807</v>
      </c>
      <c r="AA164" s="19">
        <f>ALL!AA157/AA$154</f>
        <v>291.08058581740227</v>
      </c>
      <c r="AB164" s="19">
        <f>ALL!AB157/AB$154</f>
        <v>228.73809571631702</v>
      </c>
      <c r="AC164" s="19">
        <f>ALL!AC157/AC$154</f>
        <v>246.47473703415483</v>
      </c>
      <c r="AD164" s="19">
        <f>ALL!AD157/AD$154</f>
        <v>296.02905365376046</v>
      </c>
      <c r="AE164" s="19">
        <f>ALL!AE157/AE$154</f>
        <v>263.88332436128184</v>
      </c>
      <c r="AF164" s="19">
        <f>ALL!AF157/AF$154</f>
        <v>280.31954983439914</v>
      </c>
      <c r="AG164" s="19">
        <f>ALL!AG157/AG$154</f>
        <v>304.05358587212777</v>
      </c>
      <c r="AH164" s="19">
        <f>ALL!AH157/AH$154</f>
        <v>298.2427095625435</v>
      </c>
      <c r="AI164" s="19">
        <f>ALL!AI157/AI$154</f>
        <v>213.91976156140734</v>
      </c>
      <c r="AJ164" s="19">
        <f>ALL!AJ157/AJ$154</f>
        <v>91.062129730752673</v>
      </c>
      <c r="AK164" s="19">
        <f>ALL!AK157/AK$154</f>
        <v>255.3087955788983</v>
      </c>
      <c r="AL164" s="19">
        <f>ALL!AL157/AL$154</f>
        <v>0</v>
      </c>
      <c r="AM164" s="19">
        <f>ALL!AM157/AM$154</f>
        <v>0</v>
      </c>
      <c r="AN164" s="19">
        <f>ALL!AN157/AN$154</f>
        <v>0</v>
      </c>
      <c r="AO164" s="19">
        <f>ALL!AO157/AO$154</f>
        <v>0</v>
      </c>
      <c r="AP164" s="19">
        <f>ALL!AP157/AP$154</f>
        <v>145.65405483964733</v>
      </c>
      <c r="AQ164" s="19">
        <f>ALL!AQ157/AQ$154</f>
        <v>0</v>
      </c>
      <c r="AR164" s="19">
        <f>ALL!AR157/AR$154</f>
        <v>0</v>
      </c>
      <c r="AS164" s="19">
        <f>ALL!AS157/AS$154</f>
        <v>466.11811357307187</v>
      </c>
      <c r="AT164" s="19">
        <f>ALL!AT157/AT$154</f>
        <v>83.022540983606575</v>
      </c>
      <c r="AU164" s="19">
        <f>ALL!AU157/AU$154</f>
        <v>165.23922608735646</v>
      </c>
      <c r="AV164" s="19">
        <f>ALL!AV157/AV$154</f>
        <v>436.75965233992338</v>
      </c>
      <c r="AW164" s="19">
        <f>ALL!AW157/AW$154</f>
        <v>402.95041791044775</v>
      </c>
      <c r="AX164" s="19">
        <f>ALL!AX157/AX$154</f>
        <v>0</v>
      </c>
      <c r="AY164" s="19">
        <f>ALL!AY157/AY$154</f>
        <v>0</v>
      </c>
      <c r="AZ164" s="19">
        <f>ALL!AZ157/AZ$154</f>
        <v>0</v>
      </c>
      <c r="BA164" s="91">
        <f>ALL!BA157/BA$154</f>
        <v>426.39832098302224</v>
      </c>
      <c r="BB164" s="91">
        <f>ALL!BB157/BB$154</f>
        <v>66.071010077337704</v>
      </c>
      <c r="BC164" s="91">
        <f>ALL!BC157/BC$154</f>
        <v>0</v>
      </c>
      <c r="BD164" s="19">
        <f>ALL!BD157/BD$154</f>
        <v>187.28845852523236</v>
      </c>
      <c r="BE164" s="19">
        <f>ALL!BE157/BE$154</f>
        <v>337.56507375021721</v>
      </c>
      <c r="BF164" s="19">
        <f>ALL!BF157/BF$154</f>
        <v>312.54505892754111</v>
      </c>
      <c r="BG164" s="19">
        <f>ALL!BG157/BG$154</f>
        <v>300.57371834353819</v>
      </c>
      <c r="BH164" s="19">
        <f t="shared" si="162"/>
        <v>11220.114383671729</v>
      </c>
      <c r="BJ164" s="208">
        <f t="array" ref="BJ164">ROUND(MIN(IF($E$4:$BG$4=BJ$4,$E164:$BG164)),1)</f>
        <v>0</v>
      </c>
      <c r="BK164" s="208">
        <f t="array" ref="BK164">ROUND(MAX(IF($E$4:$BG$4=BK$4,$E164:$BG164)),1)</f>
        <v>466.1</v>
      </c>
      <c r="BL164" s="276">
        <f t="array" ref="BL164">ROUND(SUM(IF($E$4:$BG$4=BL$4,ALL!$E157:$BG157)),1)/BL$3</f>
        <v>112.12193332979113</v>
      </c>
      <c r="BM164" s="208">
        <f t="array" ref="BM164">ROUND(MIN(IF($E$4:$BG$4=BM$4,$E164:$BG164)),1)</f>
        <v>187.3</v>
      </c>
      <c r="BN164" s="208">
        <f t="array" ref="BN164">ROUND(MAX(IF($E$4:$BG$4=BN$4,$E164:$BG164)),1)</f>
        <v>337.6</v>
      </c>
      <c r="BO164" s="276">
        <f t="array" ref="BO164">ROUND(SUM(IF($E$4:$BG$4=BO$4,ALL!$E157:$BG157)),1)/BO$3</f>
        <v>271.66222418903351</v>
      </c>
      <c r="BP164" s="208">
        <f t="array" ref="BP164">ROUND(MIN(IF($E$4:$BG$4=BP$4,$E164:$BG164)),1)</f>
        <v>0</v>
      </c>
      <c r="BQ164" s="208">
        <f t="array" ref="BQ164">ROUND(MAX(IF($E$4:$BG$4=BQ$4,$E164:$BG164)),1)</f>
        <v>255.3</v>
      </c>
      <c r="BR164" s="276">
        <f t="array" ref="BR164">ROUND(SUM(IF($E$4:$BG$4=BR$4,ALL!$E157:$BG157)),1)/BR$3</f>
        <v>125.91754905998128</v>
      </c>
      <c r="BS164" s="208">
        <f t="array" ref="BS164">ROUND(MIN(IF($E$4:$BG$4=BS$4,$E164:$BG164)),1)</f>
        <v>0</v>
      </c>
      <c r="BT164" s="208">
        <f t="array" ref="BT164">ROUND(MAX(IF($E$4:$BG$4=BT$4,$E164:$BG164)),1)</f>
        <v>540.1</v>
      </c>
      <c r="BU164" s="276">
        <f t="array" ref="BU164">ROUND(SUM(IF($E$4:$BG$4=BU$4,ALL!$E157:$BG157)),1)/BU$3</f>
        <v>267.04947526851919</v>
      </c>
      <c r="BV164" s="208">
        <f t="array" ref="BV164">ROUND(MIN(IF($E$4:$BG$4=BV$4,$E164:$BG164)),1)</f>
        <v>72.5</v>
      </c>
      <c r="BW164" s="208">
        <f t="array" ref="BW164">ROUND(MAX(IF($E$4:$BG$4=BW$4,$E164:$BG164)),1)</f>
        <v>228.7</v>
      </c>
      <c r="BX164" s="276">
        <f t="array" ref="BX164">ROUND(SUM(IF($E$4:$BG$4=BX$4,ALL!$E157:$BG157)),1)/BX$3</f>
        <v>178.682887169297</v>
      </c>
      <c r="BY164" s="208">
        <f t="array" ref="BY164">ROUND(MIN(IF($E$4:$BG$4=BY$4,$E164:$BG164)),1)</f>
        <v>147.19999999999999</v>
      </c>
      <c r="BZ164" s="208">
        <f t="array" ref="BZ164">ROUND(MAX(IF($E$4:$BG$4=BZ$4,$E164:$BG164)),1)</f>
        <v>329.8</v>
      </c>
      <c r="CA164" s="276">
        <f t="array" ref="CA164">ROUND(SUM(IF($E$4:$BG$4=CA$4,ALL!$E157:$BG157)),1)/CA$3</f>
        <v>253.97984260767208</v>
      </c>
      <c r="CB164" s="233">
        <f t="shared" si="163"/>
        <v>0</v>
      </c>
      <c r="CC164" s="233">
        <f t="shared" si="164"/>
        <v>540.1</v>
      </c>
      <c r="CD164" s="274">
        <f>ALL!BH157/$BH$47</f>
        <v>231.74095012845535</v>
      </c>
      <c r="CE164" s="90"/>
    </row>
    <row r="165" spans="1:83" ht="12.75">
      <c r="A165" s="101">
        <f t="shared" si="165"/>
        <v>800</v>
      </c>
      <c r="B165" s="250" t="s">
        <v>140</v>
      </c>
      <c r="E165" s="19">
        <f>ALL!E158/E$154</f>
        <v>322.26583838388922</v>
      </c>
      <c r="F165" s="19">
        <f>ALL!F158/F$154</f>
        <v>241.28656144462053</v>
      </c>
      <c r="G165" s="19">
        <f>ALL!G158/G$154</f>
        <v>418.60263699605883</v>
      </c>
      <c r="H165" s="19">
        <f>ALL!H158/H$154</f>
        <v>229.82412504589129</v>
      </c>
      <c r="I165" s="19">
        <f>ALL!I158/I$154</f>
        <v>316.34426992727424</v>
      </c>
      <c r="J165" s="19">
        <f>ALL!J158/J$154</f>
        <v>298.25878010175029</v>
      </c>
      <c r="K165" s="19">
        <f>ALL!K158/K$154</f>
        <v>297.64114570134871</v>
      </c>
      <c r="L165" s="19">
        <f>ALL!L158/L$154</f>
        <v>265.38744046519474</v>
      </c>
      <c r="M165" s="19">
        <f>ALL!M158/M$154</f>
        <v>0</v>
      </c>
      <c r="N165" s="19">
        <f>ALL!N158/N$154</f>
        <v>0</v>
      </c>
      <c r="O165" s="19">
        <f>ALL!O158/O$154</f>
        <v>0</v>
      </c>
      <c r="P165" s="19">
        <f>ALL!P158/P$154</f>
        <v>258.55628473987565</v>
      </c>
      <c r="Q165" s="19">
        <f>ALL!Q158/Q$154</f>
        <v>260.4021270365356</v>
      </c>
      <c r="R165" s="19">
        <f>ALL!R158/R$154</f>
        <v>336.91279306139046</v>
      </c>
      <c r="S165" s="19">
        <f>ALL!S158/S$154</f>
        <v>327.82865179184046</v>
      </c>
      <c r="T165" s="19">
        <f>ALL!T158/T$154</f>
        <v>304.33295008495804</v>
      </c>
      <c r="U165" s="19">
        <f>ALL!U158/U$154</f>
        <v>252.20706433857268</v>
      </c>
      <c r="V165" s="19">
        <f>ALL!V158/V$154</f>
        <v>324.95401889146325</v>
      </c>
      <c r="W165" s="19">
        <f>ALL!W158/W$154</f>
        <v>244.0194654147831</v>
      </c>
      <c r="X165" s="19">
        <f>ALL!X158/X$154</f>
        <v>160.52183827512542</v>
      </c>
      <c r="Y165" s="19">
        <f>ALL!Y158/Y$154</f>
        <v>278.48794095017018</v>
      </c>
      <c r="Z165" s="19">
        <f>ALL!Z158/Z$154</f>
        <v>178.41268708742044</v>
      </c>
      <c r="AA165" s="19">
        <f>ALL!AA158/AA$154</f>
        <v>400.02876454811695</v>
      </c>
      <c r="AB165" s="19">
        <f>ALL!AB158/AB$154</f>
        <v>320.85595358137169</v>
      </c>
      <c r="AC165" s="19">
        <f>ALL!AC158/AC$154</f>
        <v>281.33863075313417</v>
      </c>
      <c r="AD165" s="19">
        <f>ALL!AD158/AD$154</f>
        <v>340.53559964193784</v>
      </c>
      <c r="AE165" s="19">
        <f>ALL!AE158/AE$154</f>
        <v>320.64854083003968</v>
      </c>
      <c r="AF165" s="19">
        <f>ALL!AF158/AF$154</f>
        <v>537.49002001907638</v>
      </c>
      <c r="AG165" s="19">
        <f>ALL!AG158/AG$154</f>
        <v>402.8388604204078</v>
      </c>
      <c r="AH165" s="19">
        <f>ALL!AH158/AH$154</f>
        <v>260.41251533074893</v>
      </c>
      <c r="AI165" s="19">
        <f>ALL!AI158/AI$154</f>
        <v>311.93156199996042</v>
      </c>
      <c r="AJ165" s="19">
        <f>ALL!AJ158/AJ$154</f>
        <v>254.01168183950813</v>
      </c>
      <c r="AK165" s="19">
        <f>ALL!AK158/AK$154</f>
        <v>1329.4738587276988</v>
      </c>
      <c r="AL165" s="19">
        <f>ALL!AL158/AL$154</f>
        <v>743.18402426693649</v>
      </c>
      <c r="AM165" s="19">
        <f>ALL!AM158/AM$154</f>
        <v>811.95194618516496</v>
      </c>
      <c r="AN165" s="19">
        <f>ALL!AN158/AN$154</f>
        <v>0</v>
      </c>
      <c r="AO165" s="19">
        <f>ALL!AO158/AO$154</f>
        <v>152.73718063308434</v>
      </c>
      <c r="AP165" s="19">
        <f>ALL!AP158/AP$154</f>
        <v>0</v>
      </c>
      <c r="AQ165" s="19">
        <f>ALL!AQ158/AQ$154</f>
        <v>0</v>
      </c>
      <c r="AR165" s="19">
        <f>ALL!AR158/AR$154</f>
        <v>0</v>
      </c>
      <c r="AS165" s="19">
        <f>ALL!AS158/AS$154</f>
        <v>323.89823223150495</v>
      </c>
      <c r="AT165" s="19">
        <f>ALL!AT158/AT$154</f>
        <v>0</v>
      </c>
      <c r="AU165" s="19">
        <f>ALL!AU158/AU$154</f>
        <v>129.27545341652996</v>
      </c>
      <c r="AV165" s="19">
        <f>ALL!AV158/AV$154</f>
        <v>1726.8592026928591</v>
      </c>
      <c r="AW165" s="19">
        <f>ALL!AW158/AW$154</f>
        <v>203.2315970149254</v>
      </c>
      <c r="AX165" s="19">
        <f>ALL!AX158/AX$154</f>
        <v>0</v>
      </c>
      <c r="AY165" s="19">
        <f>ALL!AY158/AY$154</f>
        <v>1.2001653348029762</v>
      </c>
      <c r="AZ165" s="19">
        <f>ALL!AZ158/AZ$154</f>
        <v>0</v>
      </c>
      <c r="BA165" s="91">
        <f>ALL!BA158/BA$154</f>
        <v>626.1427727230091</v>
      </c>
      <c r="BB165" s="91">
        <f>ALL!BB158/BB$154</f>
        <v>0</v>
      </c>
      <c r="BC165" s="91">
        <f>ALL!BC158/BC$154</f>
        <v>0</v>
      </c>
      <c r="BD165" s="19">
        <f>ALL!BD158/BD$154</f>
        <v>261.32086276695134</v>
      </c>
      <c r="BE165" s="19">
        <f>ALL!BE158/BE$154</f>
        <v>325.22189922320285</v>
      </c>
      <c r="BF165" s="19">
        <f>ALL!BF158/BF$154</f>
        <v>359.20951024016733</v>
      </c>
      <c r="BG165" s="19">
        <f>ALL!BG158/BG$154</f>
        <v>567.17012155356656</v>
      </c>
      <c r="BH165" s="19">
        <f t="shared" si="162"/>
        <v>16307.215575712869</v>
      </c>
      <c r="BJ165" s="208">
        <f t="array" ref="BJ165">ROUND(MIN(IF($E$4:$BG$4=BJ$4,$E165:$BG165)),1)</f>
        <v>0</v>
      </c>
      <c r="BK165" s="208">
        <f t="array" ref="BK165">ROUND(MAX(IF($E$4:$BG$4=BK$4,$E165:$BG165)),1)</f>
        <v>1726.9</v>
      </c>
      <c r="BL165" s="276">
        <f t="array" ref="BL165">ROUND(SUM(IF($E$4:$BG$4=BL$4,ALL!$E158:$BG158)),1)/BL$3</f>
        <v>145.96256243206059</v>
      </c>
      <c r="BM165" s="208">
        <f t="array" ref="BM165">ROUND(MIN(IF($E$4:$BG$4=BM$4,$E165:$BG165)),1)</f>
        <v>261.3</v>
      </c>
      <c r="BN165" s="208">
        <f t="array" ref="BN165">ROUND(MAX(IF($E$4:$BG$4=BN$4,$E165:$BG165)),1)</f>
        <v>567.20000000000005</v>
      </c>
      <c r="BO165" s="276">
        <f t="array" ref="BO165">ROUND(SUM(IF($E$4:$BG$4=BO$4,ALL!$E158:$BG158)),1)/BO$3</f>
        <v>345.44378807837984</v>
      </c>
      <c r="BP165" s="208">
        <f t="array" ref="BP165">ROUND(MIN(IF($E$4:$BG$4=BP$4,$E165:$BG165)),1)</f>
        <v>743.2</v>
      </c>
      <c r="BQ165" s="208">
        <f t="array" ref="BQ165">ROUND(MAX(IF($E$4:$BG$4=BQ$4,$E165:$BG165)),1)</f>
        <v>1329.5</v>
      </c>
      <c r="BR165" s="276">
        <f t="array" ref="BR165">ROUND(SUM(IF($E$4:$BG$4=BR$4,ALL!$E158:$BG158)),1)/BR$3</f>
        <v>1064.2943483536924</v>
      </c>
      <c r="BS165" s="208">
        <f t="array" ref="BS165">ROUND(MIN(IF($E$4:$BG$4=BS$4,$E165:$BG165)),1)</f>
        <v>0</v>
      </c>
      <c r="BT165" s="208">
        <f t="array" ref="BT165">ROUND(MAX(IF($E$4:$BG$4=BT$4,$E165:$BG165)),1)</f>
        <v>537.5</v>
      </c>
      <c r="BU165" s="276">
        <f t="array" ref="BU165">ROUND(SUM(IF($E$4:$BG$4=BU$4,ALL!$E158:$BG158)),1)/BU$3</f>
        <v>290.25337816426054</v>
      </c>
      <c r="BV165" s="208">
        <f t="array" ref="BV165">ROUND(MIN(IF($E$4:$BG$4=BV$4,$E165:$BG165)),1)</f>
        <v>178.4</v>
      </c>
      <c r="BW165" s="208">
        <f t="array" ref="BW165">ROUND(MAX(IF($E$4:$BG$4=BW$4,$E165:$BG165)),1)</f>
        <v>418.6</v>
      </c>
      <c r="BX165" s="276">
        <f t="array" ref="BX165">ROUND(SUM(IF($E$4:$BG$4=BX$4,ALL!$E158:$BG158)),1)/BX$3</f>
        <v>285.66772714680923</v>
      </c>
      <c r="BY165" s="208">
        <f t="array" ref="BY165">ROUND(MIN(IF($E$4:$BG$4=BY$4,$E165:$BG165)),1)</f>
        <v>160.5</v>
      </c>
      <c r="BZ165" s="208">
        <f t="array" ref="BZ165">ROUND(MAX(IF($E$4:$BG$4=BZ$4,$E165:$BG165)),1)</f>
        <v>402.8</v>
      </c>
      <c r="CA165" s="276">
        <f t="array" ref="CA165">ROUND(SUM(IF($E$4:$BG$4=CA$4,ALL!$E158:$BG158)),1)/CA$3</f>
        <v>308.71954935193241</v>
      </c>
      <c r="CB165" s="233">
        <f t="shared" si="163"/>
        <v>0</v>
      </c>
      <c r="CC165" s="233">
        <f t="shared" si="164"/>
        <v>1726.9</v>
      </c>
      <c r="CD165" s="274">
        <f>ALL!BH158/$BH$47</f>
        <v>301.85674472684173</v>
      </c>
      <c r="CE165" s="90"/>
    </row>
    <row r="166" spans="1:83" ht="24">
      <c r="A166" s="101">
        <f t="shared" si="165"/>
        <v>900</v>
      </c>
      <c r="B166" s="250" t="s">
        <v>141</v>
      </c>
      <c r="E166" s="19">
        <f>ALL!E159/E$154</f>
        <v>0</v>
      </c>
      <c r="F166" s="19">
        <f>ALL!F159/F$154</f>
        <v>0</v>
      </c>
      <c r="G166" s="19">
        <f>ALL!G159/G$154</f>
        <v>0</v>
      </c>
      <c r="H166" s="19">
        <f>ALL!H159/H$154</f>
        <v>9.5166441191114406E-2</v>
      </c>
      <c r="I166" s="19">
        <f>ALL!I159/I$154</f>
        <v>1.9884735590702682</v>
      </c>
      <c r="J166" s="19">
        <f>ALL!J159/J$154</f>
        <v>0</v>
      </c>
      <c r="K166" s="19">
        <f>ALL!K159/K$154</f>
        <v>0</v>
      </c>
      <c r="L166" s="19">
        <f>ALL!L159/L$154</f>
        <v>0</v>
      </c>
      <c r="M166" s="19">
        <f>ALL!M159/M$154</f>
        <v>0</v>
      </c>
      <c r="N166" s="19">
        <f>ALL!N159/N$154</f>
        <v>0</v>
      </c>
      <c r="O166" s="19">
        <f>ALL!O159/O$154</f>
        <v>0</v>
      </c>
      <c r="P166" s="19">
        <f>ALL!P159/P$154</f>
        <v>0</v>
      </c>
      <c r="Q166" s="19">
        <f>ALL!Q159/Q$154</f>
        <v>0</v>
      </c>
      <c r="R166" s="19">
        <f>ALL!R159/R$154</f>
        <v>0</v>
      </c>
      <c r="S166" s="19">
        <f>ALL!S159/S$154</f>
        <v>0</v>
      </c>
      <c r="T166" s="19">
        <f>ALL!T159/T$154</f>
        <v>0</v>
      </c>
      <c r="U166" s="19">
        <f>ALL!U159/U$154</f>
        <v>0</v>
      </c>
      <c r="V166" s="19">
        <f>ALL!V159/V$154</f>
        <v>0</v>
      </c>
      <c r="W166" s="19">
        <f>ALL!W159/W$154</f>
        <v>0</v>
      </c>
      <c r="X166" s="19">
        <f>ALL!X159/X$154</f>
        <v>0</v>
      </c>
      <c r="Y166" s="19">
        <f>ALL!Y159/Y$154</f>
        <v>0</v>
      </c>
      <c r="Z166" s="19">
        <f>ALL!Z159/Z$154</f>
        <v>0</v>
      </c>
      <c r="AA166" s="19">
        <f>ALL!AA159/AA$154</f>
        <v>0</v>
      </c>
      <c r="AB166" s="19">
        <f>ALL!AB159/AB$154</f>
        <v>0</v>
      </c>
      <c r="AC166" s="19">
        <f>ALL!AC159/AC$154</f>
        <v>0</v>
      </c>
      <c r="AD166" s="19">
        <f>ALL!AD159/AD$154</f>
        <v>0</v>
      </c>
      <c r="AE166" s="19">
        <f>ALL!AE159/AE$154</f>
        <v>0</v>
      </c>
      <c r="AF166" s="19">
        <f>ALL!AF159/AF$154</f>
        <v>0</v>
      </c>
      <c r="AG166" s="19">
        <f>ALL!AG159/AG$154</f>
        <v>0</v>
      </c>
      <c r="AH166" s="19">
        <f>ALL!AH159/AH$154</f>
        <v>0</v>
      </c>
      <c r="AI166" s="19">
        <f>ALL!AI159/AI$154</f>
        <v>0</v>
      </c>
      <c r="AJ166" s="19">
        <f>ALL!AJ159/AJ$154</f>
        <v>0.31811712198333808</v>
      </c>
      <c r="AK166" s="19">
        <f>ALL!AK159/AK$154</f>
        <v>0</v>
      </c>
      <c r="AL166" s="19">
        <f>ALL!AL159/AL$154</f>
        <v>0</v>
      </c>
      <c r="AM166" s="19">
        <f>ALL!AM159/AM$154</f>
        <v>0</v>
      </c>
      <c r="AN166" s="19">
        <f>ALL!AN159/AN$154</f>
        <v>0</v>
      </c>
      <c r="AO166" s="19">
        <f>ALL!AO159/AO$154</f>
        <v>0</v>
      </c>
      <c r="AP166" s="19">
        <f>ALL!AP159/AP$154</f>
        <v>0</v>
      </c>
      <c r="AQ166" s="19">
        <f>ALL!AQ159/AQ$154</f>
        <v>0</v>
      </c>
      <c r="AR166" s="19">
        <f>ALL!AR159/AR$154</f>
        <v>0</v>
      </c>
      <c r="AS166" s="19">
        <f>ALL!AS159/AS$154</f>
        <v>0</v>
      </c>
      <c r="AT166" s="19">
        <f>ALL!AT159/AT$154</f>
        <v>0</v>
      </c>
      <c r="AU166" s="19">
        <f>ALL!AU159/AU$154</f>
        <v>0</v>
      </c>
      <c r="AV166" s="19">
        <f>ALL!AV159/AV$154</f>
        <v>545.1504534150572</v>
      </c>
      <c r="AW166" s="19">
        <f>ALL!AW159/AW$154</f>
        <v>0</v>
      </c>
      <c r="AX166" s="19">
        <f>ALL!AX159/AX$154</f>
        <v>0</v>
      </c>
      <c r="AY166" s="19">
        <f>ALL!AY159/AY$154</f>
        <v>0</v>
      </c>
      <c r="AZ166" s="19">
        <f>ALL!AZ159/AZ$154</f>
        <v>0</v>
      </c>
      <c r="BA166" s="91">
        <f>ALL!BA159/BA$154</f>
        <v>0</v>
      </c>
      <c r="BB166" s="91">
        <f>ALL!BB159/BB$154</f>
        <v>0</v>
      </c>
      <c r="BC166" s="91">
        <f>ALL!BC159/BC$154</f>
        <v>137.23078312475809</v>
      </c>
      <c r="BD166" s="19">
        <f>ALL!BD159/BD$154</f>
        <v>0</v>
      </c>
      <c r="BE166" s="19">
        <f>ALL!BE159/BE$154</f>
        <v>0</v>
      </c>
      <c r="BF166" s="19">
        <f>ALL!BF159/BF$154</f>
        <v>0</v>
      </c>
      <c r="BG166" s="19">
        <f>ALL!BG159/BG$154</f>
        <v>0</v>
      </c>
      <c r="BH166" s="19">
        <f t="shared" si="162"/>
        <v>684.78299366205999</v>
      </c>
      <c r="BJ166" s="208">
        <f t="array" ref="BJ166">ROUND(MIN(IF($E$4:$BG$4=BJ$4,$E166:$BG166)),1)</f>
        <v>0</v>
      </c>
      <c r="BK166" s="208">
        <f t="array" ref="BK166">ROUND(MAX(IF($E$4:$BG$4=BK$4,$E166:$BG166)),1)</f>
        <v>545.20000000000005</v>
      </c>
      <c r="BL166" s="276">
        <f t="array" ref="BL166">ROUND(SUM(IF($E$4:$BG$4=BL$4,ALL!$E159:$BG159)),1)/BL$3</f>
        <v>29.261045123515007</v>
      </c>
      <c r="BM166" s="208">
        <f t="array" ref="BM166">ROUND(MIN(IF($E$4:$BG$4=BM$4,$E166:$BG166)),1)</f>
        <v>0</v>
      </c>
      <c r="BN166" s="208">
        <f t="array" ref="BN166">ROUND(MAX(IF($E$4:$BG$4=BN$4,$E166:$BG166)),1)</f>
        <v>0</v>
      </c>
      <c r="BO166" s="276">
        <f t="array" ref="BO166">ROUND(SUM(IF($E$4:$BG$4=BO$4,ALL!$E159:$BG159)),1)/BO$3</f>
        <v>0</v>
      </c>
      <c r="BP166" s="208">
        <f t="array" ref="BP166">ROUND(MIN(IF($E$4:$BG$4=BP$4,$E166:$BG166)),1)</f>
        <v>0</v>
      </c>
      <c r="BQ166" s="208">
        <f t="array" ref="BQ166">ROUND(MAX(IF($E$4:$BG$4=BQ$4,$E166:$BG166)),1)</f>
        <v>0</v>
      </c>
      <c r="BR166" s="276">
        <f t="array" ref="BR166">ROUND(SUM(IF($E$4:$BG$4=BR$4,ALL!$E159:$BG159)),1)/BR$3</f>
        <v>0</v>
      </c>
      <c r="BS166" s="208">
        <f t="array" ref="BS166">ROUND(MIN(IF($E$4:$BG$4=BS$4,$E166:$BG166)),1)</f>
        <v>0</v>
      </c>
      <c r="BT166" s="208">
        <f t="array" ref="BT166">ROUND(MAX(IF($E$4:$BG$4=BT$4,$E166:$BG166)),1)</f>
        <v>0.1</v>
      </c>
      <c r="BU166" s="276">
        <f t="array" ref="BU166">ROUND(SUM(IF($E$4:$BG$4=BU$4,ALL!$E159:$BG159)),1)/BU$3</f>
        <v>1.0088800852755445E-2</v>
      </c>
      <c r="BV166" s="208">
        <f t="array" ref="BV166">ROUND(MIN(IF($E$4:$BG$4=BV$4,$E166:$BG166)),1)</f>
        <v>0</v>
      </c>
      <c r="BW166" s="208">
        <f t="array" ref="BW166">ROUND(MAX(IF($E$4:$BG$4=BW$4,$E166:$BG166)),1)</f>
        <v>0.3</v>
      </c>
      <c r="BX166" s="276">
        <f t="array" ref="BX166">ROUND(SUM(IF($E$4:$BG$4=BX$4,ALL!$E159:$BG159)),1)/BX$3</f>
        <v>4.4976157057234373E-2</v>
      </c>
      <c r="BY166" s="208">
        <f t="array" ref="BY166">ROUND(MIN(IF($E$4:$BG$4=BY$4,$E166:$BG166)),1)</f>
        <v>0</v>
      </c>
      <c r="BZ166" s="208">
        <f t="array" ref="BZ166">ROUND(MAX(IF($E$4:$BG$4=BZ$4,$E166:$BG166)),1)</f>
        <v>2</v>
      </c>
      <c r="CA166" s="276">
        <f t="array" ref="CA166">ROUND(SUM(IF($E$4:$BG$4=CA$4,ALL!$E159:$BG159)),1)/CA$3</f>
        <v>0.54712994998841491</v>
      </c>
      <c r="CB166" s="233">
        <f t="shared" si="163"/>
        <v>0</v>
      </c>
      <c r="CC166" s="233">
        <f t="shared" si="164"/>
        <v>545.20000000000005</v>
      </c>
      <c r="CD166" s="274">
        <f>ALL!BH159/$BH$47</f>
        <v>1.1522262935876875</v>
      </c>
      <c r="CE166" s="90"/>
    </row>
    <row r="167" spans="1:83" ht="12.75">
      <c r="A167" s="101">
        <f t="shared" si="165"/>
        <v>1000</v>
      </c>
      <c r="B167" s="250" t="s">
        <v>142</v>
      </c>
      <c r="E167" s="19">
        <f>ALL!E160/E$154</f>
        <v>0</v>
      </c>
      <c r="F167" s="19">
        <f>ALL!F160/F$154</f>
        <v>0</v>
      </c>
      <c r="G167" s="19">
        <f>ALL!G160/G$154</f>
        <v>0</v>
      </c>
      <c r="H167" s="19">
        <f>ALL!H160/H$154</f>
        <v>0</v>
      </c>
      <c r="I167" s="19">
        <f>ALL!I160/I$154</f>
        <v>0</v>
      </c>
      <c r="J167" s="19">
        <f>ALL!J160/J$154</f>
        <v>0</v>
      </c>
      <c r="K167" s="19">
        <f>ALL!K160/K$154</f>
        <v>0</v>
      </c>
      <c r="L167" s="19">
        <f>ALL!L160/L$154</f>
        <v>265.08327603387499</v>
      </c>
      <c r="M167" s="19">
        <f>ALL!M160/M$154</f>
        <v>0</v>
      </c>
      <c r="N167" s="19">
        <f>ALL!N160/N$154</f>
        <v>0</v>
      </c>
      <c r="O167" s="19">
        <f>ALL!O160/O$154</f>
        <v>0</v>
      </c>
      <c r="P167" s="19">
        <f>ALL!P160/P$154</f>
        <v>0</v>
      </c>
      <c r="Q167" s="19">
        <f>ALL!Q160/Q$154</f>
        <v>0</v>
      </c>
      <c r="R167" s="19">
        <f>ALL!R160/R$154</f>
        <v>0</v>
      </c>
      <c r="S167" s="19">
        <f>ALL!S160/S$154</f>
        <v>1.1555666442669468</v>
      </c>
      <c r="T167" s="19">
        <f>ALL!T160/T$154</f>
        <v>0</v>
      </c>
      <c r="U167" s="19">
        <f>ALL!U160/U$154</f>
        <v>0</v>
      </c>
      <c r="V167" s="19">
        <f>ALL!V160/V$154</f>
        <v>385.65585457137763</v>
      </c>
      <c r="W167" s="19">
        <f>ALL!W160/W$154</f>
        <v>0</v>
      </c>
      <c r="X167" s="19">
        <f>ALL!X160/X$154</f>
        <v>0</v>
      </c>
      <c r="Y167" s="19">
        <f>ALL!Y160/Y$154</f>
        <v>0</v>
      </c>
      <c r="Z167" s="19">
        <f>ALL!Z160/Z$154</f>
        <v>0</v>
      </c>
      <c r="AA167" s="19">
        <f>ALL!AA160/AA$154</f>
        <v>0</v>
      </c>
      <c r="AB167" s="19">
        <f>ALL!AB160/AB$154</f>
        <v>0</v>
      </c>
      <c r="AC167" s="19">
        <f>ALL!AC160/AC$154</f>
        <v>0</v>
      </c>
      <c r="AD167" s="19">
        <f>ALL!AD160/AD$154</f>
        <v>0</v>
      </c>
      <c r="AE167" s="19">
        <f>ALL!AE160/AE$154</f>
        <v>0</v>
      </c>
      <c r="AF167" s="19">
        <f>ALL!AF160/AF$154</f>
        <v>0</v>
      </c>
      <c r="AG167" s="19">
        <f>ALL!AG160/AG$154</f>
        <v>0</v>
      </c>
      <c r="AH167" s="19">
        <f>ALL!AH160/AH$154</f>
        <v>0</v>
      </c>
      <c r="AI167" s="19">
        <f>ALL!AI160/AI$154</f>
        <v>0</v>
      </c>
      <c r="AJ167" s="19">
        <f>ALL!AJ160/AJ$154</f>
        <v>13.455834414291516</v>
      </c>
      <c r="AK167" s="19">
        <f>ALL!AK160/AK$154</f>
        <v>0</v>
      </c>
      <c r="AL167" s="19">
        <f>ALL!AL160/AL$154</f>
        <v>0</v>
      </c>
      <c r="AM167" s="19">
        <f>ALL!AM160/AM$154</f>
        <v>0</v>
      </c>
      <c r="AN167" s="19">
        <f>ALL!AN160/AN$154</f>
        <v>0</v>
      </c>
      <c r="AO167" s="19">
        <f>ALL!AO160/AO$154</f>
        <v>0</v>
      </c>
      <c r="AP167" s="19">
        <f>ALL!AP160/AP$154</f>
        <v>0</v>
      </c>
      <c r="AQ167" s="19">
        <f>ALL!AQ160/AQ$154</f>
        <v>0</v>
      </c>
      <c r="AR167" s="19">
        <f>ALL!AR160/AR$154</f>
        <v>0</v>
      </c>
      <c r="AS167" s="19">
        <f>ALL!AS160/AS$154</f>
        <v>0</v>
      </c>
      <c r="AT167" s="19">
        <f>ALL!AT160/AT$154</f>
        <v>0</v>
      </c>
      <c r="AU167" s="19">
        <f>ALL!AU160/AU$154</f>
        <v>0</v>
      </c>
      <c r="AV167" s="19">
        <f>ALL!AV160/AV$154</f>
        <v>0</v>
      </c>
      <c r="AW167" s="19">
        <f>ALL!AW160/AW$154</f>
        <v>0</v>
      </c>
      <c r="AX167" s="19">
        <f>ALL!AX160/AX$154</f>
        <v>0</v>
      </c>
      <c r="AY167" s="19">
        <f>ALL!AY160/AY$154</f>
        <v>0</v>
      </c>
      <c r="AZ167" s="19">
        <f>ALL!AZ160/AZ$154</f>
        <v>0</v>
      </c>
      <c r="BA167" s="91">
        <f>ALL!BA160/BA$154</f>
        <v>0</v>
      </c>
      <c r="BB167" s="91">
        <f>ALL!BB160/BB$154</f>
        <v>0</v>
      </c>
      <c r="BC167" s="91">
        <f>ALL!BC160/BC$154</f>
        <v>0</v>
      </c>
      <c r="BD167" s="19">
        <f>ALL!BD160/BD$154</f>
        <v>0</v>
      </c>
      <c r="BE167" s="19">
        <f>ALL!BE160/BE$154</f>
        <v>0</v>
      </c>
      <c r="BF167" s="19">
        <f>ALL!BF160/BF$154</f>
        <v>0</v>
      </c>
      <c r="BG167" s="19">
        <f>ALL!BG160/BG$154</f>
        <v>4.8030868446795401</v>
      </c>
      <c r="BH167" s="19">
        <f t="shared" si="162"/>
        <v>670.15361850849069</v>
      </c>
      <c r="BJ167" s="208">
        <f t="array" ref="BJ167">ROUND(MIN(IF($E$4:$BG$4=BJ$4,$E167:$BG167)),1)</f>
        <v>0</v>
      </c>
      <c r="BK167" s="208">
        <f t="array" ref="BK167">ROUND(MAX(IF($E$4:$BG$4=BK$4,$E167:$BG167)),1)</f>
        <v>0</v>
      </c>
      <c r="BL167" s="276">
        <f t="array" ref="BL167">ROUND(SUM(IF($E$4:$BG$4=BL$4,ALL!$E160:$BG160)),1)/BL$3</f>
        <v>0</v>
      </c>
      <c r="BM167" s="208">
        <f t="array" ref="BM167">ROUND(MIN(IF($E$4:$BG$4=BM$4,$E167:$BG167)),1)</f>
        <v>0</v>
      </c>
      <c r="BN167" s="208">
        <f t="array" ref="BN167">ROUND(MAX(IF($E$4:$BG$4=BN$4,$E167:$BG167)),1)</f>
        <v>4.8</v>
      </c>
      <c r="BO167" s="276">
        <f t="array" ref="BO167">ROUND(SUM(IF($E$4:$BG$4=BO$4,ALL!$E160:$BG160)),1)/BO$3</f>
        <v>0.60637246830232194</v>
      </c>
      <c r="BP167" s="208">
        <f t="array" ref="BP167">ROUND(MIN(IF($E$4:$BG$4=BP$4,$E167:$BG167)),1)</f>
        <v>0</v>
      </c>
      <c r="BQ167" s="208">
        <f t="array" ref="BQ167">ROUND(MAX(IF($E$4:$BG$4=BQ$4,$E167:$BG167)),1)</f>
        <v>0</v>
      </c>
      <c r="BR167" s="276">
        <f t="array" ref="BR167">ROUND(SUM(IF($E$4:$BG$4=BR$4,ALL!$E160:$BG160)),1)/BR$3</f>
        <v>0</v>
      </c>
      <c r="BS167" s="208">
        <f t="array" ref="BS167">ROUND(MIN(IF($E$4:$BG$4=BS$4,$E167:$BG167)),1)</f>
        <v>0</v>
      </c>
      <c r="BT167" s="208">
        <f t="array" ref="BT167">ROUND(MAX(IF($E$4:$BG$4=BT$4,$E167:$BG167)),1)</f>
        <v>385.7</v>
      </c>
      <c r="BU167" s="276">
        <f t="array" ref="BU167">ROUND(SUM(IF($E$4:$BG$4=BU$4,ALL!$E160:$BG160)),1)/BU$3</f>
        <v>0.98106817643562971</v>
      </c>
      <c r="BV167" s="208">
        <f t="array" ref="BV167">ROUND(MIN(IF($E$4:$BG$4=BV$4,$E167:$BG167)),1)</f>
        <v>0</v>
      </c>
      <c r="BW167" s="208">
        <f t="array" ref="BW167">ROUND(MAX(IF($E$4:$BG$4=BW$4,$E167:$BG167)),1)</f>
        <v>13.5</v>
      </c>
      <c r="BX167" s="276">
        <f t="array" ref="BX167">ROUND(SUM(IF($E$4:$BG$4=BX$4,ALL!$E160:$BG160)),1)/BX$3</f>
        <v>1.9024186990394381</v>
      </c>
      <c r="BY167" s="208">
        <f t="array" ref="BY167">ROUND(MIN(IF($E$4:$BG$4=BY$4,$E167:$BG167)),1)</f>
        <v>0</v>
      </c>
      <c r="BZ167" s="208">
        <f t="array" ref="BZ167">ROUND(MAX(IF($E$4:$BG$4=BZ$4,$E167:$BG167)),1)</f>
        <v>265.10000000000002</v>
      </c>
      <c r="CA167" s="276">
        <f t="array" ref="CA167">ROUND(SUM(IF($E$4:$BG$4=CA$4,ALL!$E160:$BG160)),1)/CA$3</f>
        <v>38.816365691256998</v>
      </c>
      <c r="CB167" s="233">
        <f t="shared" si="163"/>
        <v>0</v>
      </c>
      <c r="CC167" s="233">
        <f t="shared" si="164"/>
        <v>385.7</v>
      </c>
      <c r="CD167" s="274">
        <f>ALL!BH160/$BH$47</f>
        <v>11.075472212458452</v>
      </c>
      <c r="CE167" s="90"/>
    </row>
    <row r="168" spans="1:83" ht="12.75">
      <c r="A168" s="101">
        <f t="shared" si="165"/>
        <v>1100</v>
      </c>
      <c r="B168" s="250" t="s">
        <v>143</v>
      </c>
      <c r="E168" s="19">
        <f>ALL!E161/E$154</f>
        <v>0</v>
      </c>
      <c r="F168" s="19">
        <f>ALL!F161/F$154</f>
        <v>0</v>
      </c>
      <c r="G168" s="19">
        <f>ALL!G161/G$154</f>
        <v>0</v>
      </c>
      <c r="H168" s="19">
        <f>ALL!H161/H$154</f>
        <v>42.628315370727066</v>
      </c>
      <c r="I168" s="19">
        <f>ALL!I161/I$154</f>
        <v>0</v>
      </c>
      <c r="J168" s="19">
        <f>ALL!J161/J$154</f>
        <v>2.0480922094617502</v>
      </c>
      <c r="K168" s="19">
        <f>ALL!K161/K$154</f>
        <v>0</v>
      </c>
      <c r="L168" s="19">
        <f>ALL!L161/L$154</f>
        <v>25.282161543364861</v>
      </c>
      <c r="M168" s="19">
        <f>ALL!M161/M$154</f>
        <v>0</v>
      </c>
      <c r="N168" s="19">
        <f>ALL!N161/N$154</f>
        <v>0</v>
      </c>
      <c r="O168" s="19">
        <f>ALL!O161/O$154</f>
        <v>0</v>
      </c>
      <c r="P168" s="19">
        <f>ALL!P161/P$154</f>
        <v>0</v>
      </c>
      <c r="Q168" s="19">
        <f>ALL!Q161/Q$154</f>
        <v>0</v>
      </c>
      <c r="R168" s="19">
        <f>ALL!R161/R$154</f>
        <v>0</v>
      </c>
      <c r="S168" s="19">
        <f>ALL!S161/S$154</f>
        <v>3.4480032669854421</v>
      </c>
      <c r="T168" s="19">
        <f>ALL!T161/T$154</f>
        <v>0</v>
      </c>
      <c r="U168" s="19">
        <f>ALL!U161/U$154</f>
        <v>0</v>
      </c>
      <c r="V168" s="19">
        <f>ALL!V161/V$154</f>
        <v>183.54009980395648</v>
      </c>
      <c r="W168" s="19">
        <f>ALL!W161/W$154</f>
        <v>64.52597344442465</v>
      </c>
      <c r="X168" s="19">
        <f>ALL!X161/X$154</f>
        <v>0</v>
      </c>
      <c r="Y168" s="19">
        <f>ALL!Y161/Y$154</f>
        <v>0</v>
      </c>
      <c r="Z168" s="19">
        <f>ALL!Z161/Z$154</f>
        <v>0</v>
      </c>
      <c r="AA168" s="19">
        <f>ALL!AA161/AA$154</f>
        <v>2.4570525324688557</v>
      </c>
      <c r="AB168" s="19">
        <f>ALL!AB161/AB$154</f>
        <v>3.5886096193312386E-2</v>
      </c>
      <c r="AC168" s="19">
        <f>ALL!AC161/AC$154</f>
        <v>0</v>
      </c>
      <c r="AD168" s="19">
        <f>ALL!AD161/AD$154</f>
        <v>0</v>
      </c>
      <c r="AE168" s="19">
        <f>ALL!AE161/AE$154</f>
        <v>0</v>
      </c>
      <c r="AF168" s="19">
        <f>ALL!AF161/AF$154</f>
        <v>0</v>
      </c>
      <c r="AG168" s="19">
        <f>ALL!AG161/AG$154</f>
        <v>105.36670980124154</v>
      </c>
      <c r="AH168" s="19">
        <f>ALL!AH161/AH$154</f>
        <v>109.13294288729404</v>
      </c>
      <c r="AI168" s="19">
        <f>ALL!AI161/AI$154</f>
        <v>2.0155370300863273</v>
      </c>
      <c r="AJ168" s="19">
        <f>ALL!AJ161/AJ$154</f>
        <v>15.269595241944067</v>
      </c>
      <c r="AK168" s="19">
        <f>ALL!AK161/AK$154</f>
        <v>158.2150336656473</v>
      </c>
      <c r="AL168" s="19">
        <f>ALL!AL161/AL$154</f>
        <v>0</v>
      </c>
      <c r="AM168" s="19">
        <f>ALL!AM161/AM$154</f>
        <v>0</v>
      </c>
      <c r="AN168" s="19">
        <f>ALL!AN161/AN$154</f>
        <v>0</v>
      </c>
      <c r="AO168" s="19">
        <f>ALL!AO161/AO$154</f>
        <v>0</v>
      </c>
      <c r="AP168" s="19">
        <f>ALL!AP161/AP$154</f>
        <v>0</v>
      </c>
      <c r="AQ168" s="19">
        <f>ALL!AQ161/AQ$154</f>
        <v>0</v>
      </c>
      <c r="AR168" s="19">
        <f>ALL!AR161/AR$154</f>
        <v>0</v>
      </c>
      <c r="AS168" s="19">
        <f>ALL!AS161/AS$154</f>
        <v>16.4724542922872</v>
      </c>
      <c r="AT168" s="19">
        <f>ALL!AT161/AT$154</f>
        <v>0</v>
      </c>
      <c r="AU168" s="19">
        <f>ALL!AU161/AU$154</f>
        <v>0</v>
      </c>
      <c r="AV168" s="19">
        <f>ALL!AV161/AV$154</f>
        <v>0</v>
      </c>
      <c r="AW168" s="19">
        <f>ALL!AW161/AW$154</f>
        <v>36.498761194029854</v>
      </c>
      <c r="AX168" s="19">
        <f>ALL!AX161/AX$154</f>
        <v>0</v>
      </c>
      <c r="AY168" s="19">
        <f>ALL!AY161/AY$154</f>
        <v>0</v>
      </c>
      <c r="AZ168" s="19">
        <f>ALL!AZ161/AZ$154</f>
        <v>0</v>
      </c>
      <c r="BA168" s="91">
        <f>ALL!BA161/BA$154</f>
        <v>0</v>
      </c>
      <c r="BB168" s="91">
        <f>ALL!BB161/BB$154</f>
        <v>38.756737754862897</v>
      </c>
      <c r="BC168" s="91">
        <f>ALL!BC161/BC$154</f>
        <v>0</v>
      </c>
      <c r="BD168" s="19">
        <f>ALL!BD161/BD$154</f>
        <v>0</v>
      </c>
      <c r="BE168" s="19">
        <f>ALL!BE161/BE$154</f>
        <v>0</v>
      </c>
      <c r="BF168" s="19">
        <f>ALL!BF161/BF$154</f>
        <v>0</v>
      </c>
      <c r="BG168" s="19">
        <f>ALL!BG161/BG$154</f>
        <v>4.3275062497735588</v>
      </c>
      <c r="BH168" s="19">
        <f t="shared" si="162"/>
        <v>810.02086238474931</v>
      </c>
      <c r="BJ168" s="208">
        <f t="array" ref="BJ168">ROUND(MIN(IF($E$4:$BG$4=BJ$4,$E168:$BG168)),1)</f>
        <v>0</v>
      </c>
      <c r="BK168" s="208">
        <f t="array" ref="BK168">ROUND(MAX(IF($E$4:$BG$4=BK$4,$E168:$BG168)),1)</f>
        <v>38.799999999999997</v>
      </c>
      <c r="BL168" s="276">
        <f t="array" ref="BL168">ROUND(SUM(IF($E$4:$BG$4=BL$4,ALL!$E161:$BG161)),1)/BL$3</f>
        <v>2.8558368717776554</v>
      </c>
      <c r="BM168" s="208">
        <f t="array" ref="BM168">ROUND(MIN(IF($E$4:$BG$4=BM$4,$E168:$BG168)),1)</f>
        <v>0</v>
      </c>
      <c r="BN168" s="208">
        <f t="array" ref="BN168">ROUND(MAX(IF($E$4:$BG$4=BN$4,$E168:$BG168)),1)</f>
        <v>4.3</v>
      </c>
      <c r="BO168" s="276">
        <f t="array" ref="BO168">ROUND(SUM(IF($E$4:$BG$4=BO$4,ALL!$E161:$BG161)),1)/BO$3</f>
        <v>0.5463321258027336</v>
      </c>
      <c r="BP168" s="208">
        <f t="array" ref="BP168">ROUND(MIN(IF($E$4:$BG$4=BP$4,$E168:$BG168)),1)</f>
        <v>0</v>
      </c>
      <c r="BQ168" s="208">
        <f t="array" ref="BQ168">ROUND(MAX(IF($E$4:$BG$4=BQ$4,$E168:$BG168)),1)</f>
        <v>158.19999999999999</v>
      </c>
      <c r="BR168" s="276">
        <f t="array" ref="BR168">ROUND(SUM(IF($E$4:$BG$4=BR$4,ALL!$E161:$BG161)),1)/BR$3</f>
        <v>78.031173094798248</v>
      </c>
      <c r="BS168" s="208">
        <f t="array" ref="BS168">ROUND(MIN(IF($E$4:$BG$4=BS$4,$E168:$BG168)),1)</f>
        <v>0</v>
      </c>
      <c r="BT168" s="208">
        <f t="array" ref="BT168">ROUND(MAX(IF($E$4:$BG$4=BT$4,$E168:$BG168)),1)</f>
        <v>183.5</v>
      </c>
      <c r="BU168" s="276">
        <f t="array" ref="BU168">ROUND(SUM(IF($E$4:$BG$4=BU$4,ALL!$E161:$BG161)),1)/BU$3</f>
        <v>18.566558181301151</v>
      </c>
      <c r="BV168" s="208">
        <f t="array" ref="BV168">ROUND(MIN(IF($E$4:$BG$4=BV$4,$E168:$BG168)),1)</f>
        <v>0</v>
      </c>
      <c r="BW168" s="208">
        <f t="array" ref="BW168">ROUND(MAX(IF($E$4:$BG$4=BW$4,$E168:$BG168)),1)</f>
        <v>15.3</v>
      </c>
      <c r="BX168" s="276">
        <f t="array" ref="BX168">ROUND(SUM(IF($E$4:$BG$4=BX$4,ALL!$E161:$BG161)),1)/BX$3</f>
        <v>2.1790458950302214</v>
      </c>
      <c r="BY168" s="208">
        <f t="array" ref="BY168">ROUND(MIN(IF($E$4:$BG$4=BY$4,$E168:$BG168)),1)</f>
        <v>0</v>
      </c>
      <c r="BZ168" s="208">
        <f t="array" ref="BZ168">ROUND(MAX(IF($E$4:$BG$4=BZ$4,$E168:$BG168)),1)</f>
        <v>105.4</v>
      </c>
      <c r="CA168" s="276">
        <f t="array" ref="CA168">ROUND(SUM(IF($E$4:$BG$4=CA$4,ALL!$E161:$BG161)),1)/CA$3</f>
        <v>31.310044292619931</v>
      </c>
      <c r="CB168" s="233">
        <f t="shared" si="163"/>
        <v>0</v>
      </c>
      <c r="CC168" s="233">
        <f t="shared" si="164"/>
        <v>183.5</v>
      </c>
      <c r="CD168" s="274">
        <f>ALL!BH161/$BH$47</f>
        <v>16.123059978852364</v>
      </c>
      <c r="CE168" s="90"/>
    </row>
    <row r="169" spans="1:83" ht="24">
      <c r="A169" s="101">
        <f t="shared" si="165"/>
        <v>1200</v>
      </c>
      <c r="B169" s="250" t="s">
        <v>144</v>
      </c>
      <c r="E169" s="19">
        <f>ALL!E162/E$154</f>
        <v>414.79486168502194</v>
      </c>
      <c r="F169" s="19">
        <f>ALL!F162/F$154</f>
        <v>255.6341787855813</v>
      </c>
      <c r="G169" s="19">
        <f>ALL!G162/G$154</f>
        <v>675.22285726453015</v>
      </c>
      <c r="H169" s="19">
        <f>ALL!H162/H$154</f>
        <v>377.48688738124827</v>
      </c>
      <c r="I169" s="19">
        <f>ALL!I162/I$154</f>
        <v>383.33893438741489</v>
      </c>
      <c r="J169" s="19">
        <f>ALL!J162/J$154</f>
        <v>288.52715433631232</v>
      </c>
      <c r="K169" s="19">
        <f>ALL!K162/K$154</f>
        <v>427.95981343265743</v>
      </c>
      <c r="L169" s="19">
        <f>ALL!L162/L$154</f>
        <v>100.97293824719333</v>
      </c>
      <c r="M169" s="19">
        <f>ALL!M162/M$154</f>
        <v>353.65701171588455</v>
      </c>
      <c r="N169" s="19">
        <f>ALL!N162/N$154</f>
        <v>279.00888733099657</v>
      </c>
      <c r="O169" s="19">
        <f>ALL!O162/O$154</f>
        <v>441.56962749237084</v>
      </c>
      <c r="P169" s="19">
        <f>ALL!P162/P$154</f>
        <v>401.11860657751174</v>
      </c>
      <c r="Q169" s="19">
        <f>ALL!Q162/Q$154</f>
        <v>385.75221042892969</v>
      </c>
      <c r="R169" s="19">
        <f>ALL!R162/R$154</f>
        <v>559.84703211817305</v>
      </c>
      <c r="S169" s="19">
        <f>ALL!S162/S$154</f>
        <v>342.89952019093511</v>
      </c>
      <c r="T169" s="19">
        <f>ALL!T162/T$154</f>
        <v>505.04149857613959</v>
      </c>
      <c r="U169" s="19">
        <f>ALL!U162/U$154</f>
        <v>455.87403541457172</v>
      </c>
      <c r="V169" s="19">
        <f>ALL!V162/V$154</f>
        <v>26.308412047763305</v>
      </c>
      <c r="W169" s="19">
        <f>ALL!W162/W$154</f>
        <v>358.29910270879986</v>
      </c>
      <c r="X169" s="19">
        <f>ALL!X162/X$154</f>
        <v>381.95666132171442</v>
      </c>
      <c r="Y169" s="19">
        <f>ALL!Y162/Y$154</f>
        <v>573.00542050833974</v>
      </c>
      <c r="Z169" s="19">
        <f>ALL!Z162/Z$154</f>
        <v>224.32736043588443</v>
      </c>
      <c r="AA169" s="19">
        <f>ALL!AA162/AA$154</f>
        <v>321.67558447157074</v>
      </c>
      <c r="AB169" s="19">
        <f>ALL!AB162/AB$154</f>
        <v>469.85859441665343</v>
      </c>
      <c r="AC169" s="19">
        <f>ALL!AC162/AC$154</f>
        <v>471.51633720692121</v>
      </c>
      <c r="AD169" s="19">
        <f>ALL!AD162/AD$154</f>
        <v>381.99697089739067</v>
      </c>
      <c r="AE169" s="19">
        <f>ALL!AE162/AE$154</f>
        <v>592.28364715867633</v>
      </c>
      <c r="AF169" s="19">
        <f>ALL!AF162/AF$154</f>
        <v>480.97109616026768</v>
      </c>
      <c r="AG169" s="19">
        <f>ALL!AG162/AG$154</f>
        <v>460.59317744495263</v>
      </c>
      <c r="AH169" s="19">
        <f>ALL!AH162/AH$154</f>
        <v>462.52202601603636</v>
      </c>
      <c r="AI169" s="19">
        <f>ALL!AI162/AI$154</f>
        <v>391.17793603445216</v>
      </c>
      <c r="AJ169" s="19">
        <f>ALL!AJ162/AJ$154</f>
        <v>290.06739757839068</v>
      </c>
      <c r="AK169" s="19">
        <f>ALL!AK162/AK$154</f>
        <v>526.10638344555218</v>
      </c>
      <c r="AL169" s="19">
        <f>ALL!AL162/AL$154</f>
        <v>0</v>
      </c>
      <c r="AM169" s="19">
        <f>ALL!AM162/AM$154</f>
        <v>0</v>
      </c>
      <c r="AN169" s="19">
        <f>ALL!AN162/AN$154</f>
        <v>361.09496695475337</v>
      </c>
      <c r="AO169" s="19">
        <f>ALL!AO162/AO$154</f>
        <v>489.51552017808666</v>
      </c>
      <c r="AP169" s="19">
        <f>ALL!AP162/AP$154</f>
        <v>290.88899654426262</v>
      </c>
      <c r="AQ169" s="19">
        <f>ALL!AQ162/AQ$154</f>
        <v>307.1390226949926</v>
      </c>
      <c r="AR169" s="19">
        <f>ALL!AR162/AR$154</f>
        <v>207.3801947775068</v>
      </c>
      <c r="AS169" s="19">
        <f>ALL!AS162/AS$154</f>
        <v>16.966884610727693</v>
      </c>
      <c r="AT169" s="19">
        <f>ALL!AT162/AT$154</f>
        <v>453.32966964729263</v>
      </c>
      <c r="AU169" s="19">
        <f>ALL!AU162/AU$154</f>
        <v>320.51101537706768</v>
      </c>
      <c r="AV169" s="19">
        <f>ALL!AV162/AV$154</f>
        <v>553.93658217990924</v>
      </c>
      <c r="AW169" s="19">
        <f>ALL!AW162/AW$154</f>
        <v>427.25986567164176</v>
      </c>
      <c r="AX169" s="19">
        <f>ALL!AX162/AX$154</f>
        <v>95.147979226951279</v>
      </c>
      <c r="AY169" s="19">
        <f>ALL!AY162/AY$154</f>
        <v>312.61281344723068</v>
      </c>
      <c r="AZ169" s="19">
        <f>ALL!AZ162/AZ$154</f>
        <v>335.15514353376074</v>
      </c>
      <c r="BA169" s="91">
        <f>ALL!BA162/BA$154</f>
        <v>181.61554263202328</v>
      </c>
      <c r="BB169" s="91">
        <f>ALL!BB162/BB$154</f>
        <v>0</v>
      </c>
      <c r="BC169" s="91">
        <f>ALL!BC162/BC$154</f>
        <v>11.982969939362663</v>
      </c>
      <c r="BD169" s="19">
        <f>ALL!BD162/BD$154</f>
        <v>413.28722501761928</v>
      </c>
      <c r="BE169" s="19">
        <f>ALL!BE162/BE$154</f>
        <v>685.19074196937493</v>
      </c>
      <c r="BF169" s="19">
        <f>ALL!BF162/BF$154</f>
        <v>502.47654369698171</v>
      </c>
      <c r="BG169" s="19">
        <f>ALL!BG162/BG$154</f>
        <v>491.77095123365103</v>
      </c>
      <c r="BH169" s="19">
        <f t="shared" si="162"/>
        <v>19518.634792552039</v>
      </c>
      <c r="BJ169" s="208">
        <f t="array" ref="BJ169">ROUND(MIN(IF($E$4:$BG$4=BJ$4,$E169:$BG169)),1)</f>
        <v>0</v>
      </c>
      <c r="BK169" s="208">
        <f t="array" ref="BK169">ROUND(MAX(IF($E$4:$BG$4=BK$4,$E169:$BG169)),1)</f>
        <v>553.9</v>
      </c>
      <c r="BL169" s="276">
        <f t="array" ref="BL169">ROUND(SUM(IF($E$4:$BG$4=BL$4,ALL!$E162:$BG162)),1)/BL$3</f>
        <v>292.41225882646137</v>
      </c>
      <c r="BM169" s="208">
        <f t="array" ref="BM169">ROUND(MIN(IF($E$4:$BG$4=BM$4,$E169:$BG169)),1)</f>
        <v>413.3</v>
      </c>
      <c r="BN169" s="208">
        <f t="array" ref="BN169">ROUND(MAX(IF($E$4:$BG$4=BN$4,$E169:$BG169)),1)</f>
        <v>685.2</v>
      </c>
      <c r="BO169" s="276">
        <f t="array" ref="BO169">ROUND(SUM(IF($E$4:$BG$4=BO$4,ALL!$E162:$BG162)),1)/BO$3</f>
        <v>501.58217726000345</v>
      </c>
      <c r="BP169" s="208">
        <f t="array" ref="BP169">ROUND(MIN(IF($E$4:$BG$4=BP$4,$E169:$BG169)),1)</f>
        <v>0</v>
      </c>
      <c r="BQ169" s="208">
        <f t="array" ref="BQ169">ROUND(MAX(IF($E$4:$BG$4=BQ$4,$E169:$BG169)),1)</f>
        <v>526.1</v>
      </c>
      <c r="BR169" s="276">
        <f t="array" ref="BR169">ROUND(SUM(IF($E$4:$BG$4=BR$4,ALL!$E162:$BG162)),1)/BR$3</f>
        <v>259.47407523838331</v>
      </c>
      <c r="BS169" s="208">
        <f t="array" ref="BS169">ROUND(MIN(IF($E$4:$BG$4=BS$4,$E169:$BG169)),1)</f>
        <v>26.3</v>
      </c>
      <c r="BT169" s="208">
        <f t="array" ref="BT169">ROUND(MAX(IF($E$4:$BG$4=BT$4,$E169:$BG169)),1)</f>
        <v>592.29999999999995</v>
      </c>
      <c r="BU169" s="276">
        <f t="array" ref="BU169">ROUND(SUM(IF($E$4:$BG$4=BU$4,ALL!$E162:$BG162)),1)/BU$3</f>
        <v>400.48955099564387</v>
      </c>
      <c r="BV169" s="208">
        <f t="array" ref="BV169">ROUND(MIN(IF($E$4:$BG$4=BV$4,$E169:$BG169)),1)</f>
        <v>224.3</v>
      </c>
      <c r="BW169" s="208">
        <f t="array" ref="BW169">ROUND(MAX(IF($E$4:$BG$4=BW$4,$E169:$BG169)),1)</f>
        <v>675.2</v>
      </c>
      <c r="BX169" s="276">
        <f t="array" ref="BX169">ROUND(SUM(IF($E$4:$BG$4=BX$4,ALL!$E162:$BG162)),1)/BX$3</f>
        <v>402.59523771439802</v>
      </c>
      <c r="BY169" s="208">
        <f t="array" ref="BY169">ROUND(MIN(IF($E$4:$BG$4=BY$4,$E169:$BG169)),1)</f>
        <v>101</v>
      </c>
      <c r="BZ169" s="208">
        <f t="array" ref="BZ169">ROUND(MAX(IF($E$4:$BG$4=BZ$4,$E169:$BG169)),1)</f>
        <v>460.6</v>
      </c>
      <c r="CA169" s="276">
        <f t="array" ref="CA169">ROUND(SUM(IF($E$4:$BG$4=CA$4,ALL!$E162:$BG162)),1)/CA$3</f>
        <v>368.11056974751557</v>
      </c>
      <c r="CB169" s="233">
        <f t="shared" si="163"/>
        <v>0</v>
      </c>
      <c r="CC169" s="233">
        <f t="shared" si="164"/>
        <v>685.2</v>
      </c>
      <c r="CD169" s="274">
        <f>ALL!BH162/$BH$47</f>
        <v>394.34006734683186</v>
      </c>
      <c r="CE169" s="90"/>
    </row>
    <row r="170" spans="1:83" ht="24">
      <c r="A170" s="101">
        <f t="shared" si="165"/>
        <v>1300</v>
      </c>
      <c r="B170" s="250" t="s">
        <v>145</v>
      </c>
      <c r="E170" s="19">
        <f>ALL!E163/E$154</f>
        <v>62.464752461751658</v>
      </c>
      <c r="F170" s="19">
        <f>ALL!F163/F$154</f>
        <v>41.974013371011097</v>
      </c>
      <c r="G170" s="19">
        <f>ALL!G163/G$154</f>
        <v>0</v>
      </c>
      <c r="H170" s="19">
        <f>ALL!H163/H$154</f>
        <v>87.633937004309971</v>
      </c>
      <c r="I170" s="19">
        <f>ALL!I163/I$154</f>
        <v>59.608430990394631</v>
      </c>
      <c r="J170" s="19">
        <f>ALL!J163/J$154</f>
        <v>0</v>
      </c>
      <c r="K170" s="19">
        <f>ALL!K163/K$154</f>
        <v>49.102148249795597</v>
      </c>
      <c r="L170" s="19">
        <f>ALL!L163/L$154</f>
        <v>0</v>
      </c>
      <c r="M170" s="19">
        <f>ALL!M163/M$154</f>
        <v>0</v>
      </c>
      <c r="N170" s="19">
        <f>ALL!N163/N$154</f>
        <v>0</v>
      </c>
      <c r="O170" s="19">
        <f>ALL!O163/O$154</f>
        <v>0</v>
      </c>
      <c r="P170" s="19">
        <f>ALL!P163/P$154</f>
        <v>0</v>
      </c>
      <c r="Q170" s="19">
        <f>ALL!Q163/Q$154</f>
        <v>59.252102685107772</v>
      </c>
      <c r="R170" s="19">
        <f>ALL!R163/R$154</f>
        <v>149.05007453584497</v>
      </c>
      <c r="S170" s="19">
        <f>ALL!S163/S$154</f>
        <v>62.537800881003335</v>
      </c>
      <c r="T170" s="19">
        <f>ALL!T163/T$154</f>
        <v>60.031117715666007</v>
      </c>
      <c r="U170" s="19">
        <f>ALL!U163/U$154</f>
        <v>0</v>
      </c>
      <c r="V170" s="19">
        <f>ALL!V163/V$154</f>
        <v>0</v>
      </c>
      <c r="W170" s="19">
        <f>ALL!W163/W$154</f>
        <v>56.69875003236865</v>
      </c>
      <c r="X170" s="19">
        <f>ALL!X163/X$154</f>
        <v>0</v>
      </c>
      <c r="Y170" s="19">
        <f>ALL!Y163/Y$154</f>
        <v>98.476297909521264</v>
      </c>
      <c r="Z170" s="19">
        <f>ALL!Z163/Z$154</f>
        <v>46.679776142639746</v>
      </c>
      <c r="AA170" s="19">
        <f>ALL!AA163/AA$154</f>
        <v>119.47924105826334</v>
      </c>
      <c r="AB170" s="19">
        <f>ALL!AB163/AB$154</f>
        <v>0</v>
      </c>
      <c r="AC170" s="19">
        <f>ALL!AC163/AC$154</f>
        <v>190.22336812239595</v>
      </c>
      <c r="AD170" s="19">
        <f>ALL!AD163/AD$154</f>
        <v>97.299797200539686</v>
      </c>
      <c r="AE170" s="19">
        <f>ALL!AE163/AE$154</f>
        <v>71.610055639818697</v>
      </c>
      <c r="AF170" s="19">
        <f>ALL!AF163/AF$154</f>
        <v>48.350299007993243</v>
      </c>
      <c r="AG170" s="19">
        <f>ALL!AG163/AG$154</f>
        <v>12.771347266743767</v>
      </c>
      <c r="AH170" s="19">
        <f>ALL!AH163/AH$154</f>
        <v>1.4600630274194661</v>
      </c>
      <c r="AI170" s="19">
        <f>ALL!AI163/AI$154</f>
        <v>31.2030046818514</v>
      </c>
      <c r="AJ170" s="19">
        <f>ALL!AJ163/AJ$154</f>
        <v>33.339875528815249</v>
      </c>
      <c r="AK170" s="19">
        <f>ALL!AK163/AK$154</f>
        <v>0</v>
      </c>
      <c r="AL170" s="19">
        <f>ALL!AL163/AL$154</f>
        <v>0</v>
      </c>
      <c r="AM170" s="19">
        <f>ALL!AM163/AM$154</f>
        <v>0</v>
      </c>
      <c r="AN170" s="19">
        <f>ALL!AN163/AN$154</f>
        <v>0</v>
      </c>
      <c r="AO170" s="19">
        <f>ALL!AO163/AO$154</f>
        <v>0</v>
      </c>
      <c r="AP170" s="19">
        <f>ALL!AP163/AP$154</f>
        <v>0</v>
      </c>
      <c r="AQ170" s="19">
        <f>ALL!AQ163/AQ$154</f>
        <v>0</v>
      </c>
      <c r="AR170" s="19">
        <f>ALL!AR163/AR$154</f>
        <v>0</v>
      </c>
      <c r="AS170" s="19">
        <f>ALL!AS163/AS$154</f>
        <v>0</v>
      </c>
      <c r="AT170" s="19">
        <f>ALL!AT163/AT$154</f>
        <v>0</v>
      </c>
      <c r="AU170" s="19">
        <f>ALL!AU163/AU$154</f>
        <v>0</v>
      </c>
      <c r="AV170" s="19">
        <f>ALL!AV163/AV$154</f>
        <v>0</v>
      </c>
      <c r="AW170" s="19">
        <f>ALL!AW163/AW$154</f>
        <v>0</v>
      </c>
      <c r="AX170" s="19">
        <f>ALL!AX163/AX$154</f>
        <v>0</v>
      </c>
      <c r="AY170" s="19">
        <f>ALL!AY163/AY$154</f>
        <v>0</v>
      </c>
      <c r="AZ170" s="19">
        <f>ALL!AZ163/AZ$154</f>
        <v>0</v>
      </c>
      <c r="BA170" s="91">
        <f>ALL!BA163/BA$154</f>
        <v>0</v>
      </c>
      <c r="BB170" s="91">
        <f>ALL!BB163/BB$154</f>
        <v>0</v>
      </c>
      <c r="BC170" s="91">
        <f>ALL!BC163/BC$154</f>
        <v>0</v>
      </c>
      <c r="BD170" s="19">
        <f>ALL!BD163/BD$154</f>
        <v>31.74415190205367</v>
      </c>
      <c r="BE170" s="19">
        <f>ALL!BE163/BE$154</f>
        <v>133.97259387331343</v>
      </c>
      <c r="BF170" s="19">
        <f>ALL!BF163/BF$154</f>
        <v>92.726142200594879</v>
      </c>
      <c r="BG170" s="19">
        <f>ALL!BG163/BG$154</f>
        <v>211.82039328285208</v>
      </c>
      <c r="BH170" s="19">
        <f t="shared" si="162"/>
        <v>1909.5095347720699</v>
      </c>
      <c r="BJ170" s="208">
        <f t="array" ref="BJ170">ROUND(MIN(IF($E$4:$BG$4=BJ$4,$E170:$BG170)),1)</f>
        <v>0</v>
      </c>
      <c r="BK170" s="208">
        <f t="array" ref="BK170">ROUND(MAX(IF($E$4:$BG$4=BK$4,$E170:$BG170)),1)</f>
        <v>0</v>
      </c>
      <c r="BL170" s="276">
        <f t="array" ref="BL170">ROUND(SUM(IF($E$4:$BG$4=BL$4,ALL!$E163:$BG163)),1)/BL$3</f>
        <v>0</v>
      </c>
      <c r="BM170" s="208">
        <f t="array" ref="BM170">ROUND(MIN(IF($E$4:$BG$4=BM$4,$E170:$BG170)),1)</f>
        <v>31.7</v>
      </c>
      <c r="BN170" s="208">
        <f t="array" ref="BN170">ROUND(MAX(IF($E$4:$BG$4=BN$4,$E170:$BG170)),1)</f>
        <v>211.8</v>
      </c>
      <c r="BO170" s="276">
        <f t="array" ref="BO170">ROUND(SUM(IF($E$4:$BG$4=BO$4,ALL!$E163:$BG163)),1)/BO$3</f>
        <v>93.61509962127451</v>
      </c>
      <c r="BP170" s="208">
        <f t="array" ref="BP170">ROUND(MIN(IF($E$4:$BG$4=BP$4,$E170:$BG170)),1)</f>
        <v>0</v>
      </c>
      <c r="BQ170" s="208">
        <f t="array" ref="BQ170">ROUND(MAX(IF($E$4:$BG$4=BQ$4,$E170:$BG170)),1)</f>
        <v>0</v>
      </c>
      <c r="BR170" s="276">
        <f t="array" ref="BR170">ROUND(SUM(IF($E$4:$BG$4=BR$4,ALL!$E163:$BG163)),1)/BR$3</f>
        <v>0</v>
      </c>
      <c r="BS170" s="208">
        <f t="array" ref="BS170">ROUND(MIN(IF($E$4:$BG$4=BS$4,$E170:$BG170)),1)</f>
        <v>0</v>
      </c>
      <c r="BT170" s="208">
        <f t="array" ref="BT170">ROUND(MAX(IF($E$4:$BG$4=BT$4,$E170:$BG170)),1)</f>
        <v>190.2</v>
      </c>
      <c r="BU170" s="276">
        <f t="array" ref="BU170">ROUND(SUM(IF($E$4:$BG$4=BU$4,ALL!$E163:$BG163)),1)/BU$3</f>
        <v>61.753854965503841</v>
      </c>
      <c r="BV170" s="208">
        <f t="array" ref="BV170">ROUND(MIN(IF($E$4:$BG$4=BV$4,$E170:$BG170)),1)</f>
        <v>0</v>
      </c>
      <c r="BW170" s="208">
        <f t="array" ref="BW170">ROUND(MAX(IF($E$4:$BG$4=BW$4,$E170:$BG170)),1)</f>
        <v>46.7</v>
      </c>
      <c r="BX170" s="276">
        <f t="array" ref="BX170">ROUND(SUM(IF($E$4:$BG$4=BX$4,ALL!$E163:$BG163)),1)/BX$3</f>
        <v>15.337213211481608</v>
      </c>
      <c r="BY170" s="208">
        <f t="array" ref="BY170">ROUND(MIN(IF($E$4:$BG$4=BY$4,$E170:$BG170)),1)</f>
        <v>0</v>
      </c>
      <c r="BZ170" s="208">
        <f t="array" ref="BZ170">ROUND(MAX(IF($E$4:$BG$4=BZ$4,$E170:$BG170)),1)</f>
        <v>59.6</v>
      </c>
      <c r="CA170" s="276">
        <f t="array" ref="CA170">ROUND(SUM(IF($E$4:$BG$4=CA$4,ALL!$E163:$BG163)),1)/CA$3</f>
        <v>22.613464744424689</v>
      </c>
      <c r="CB170" s="233">
        <f t="shared" si="163"/>
        <v>0</v>
      </c>
      <c r="CC170" s="233">
        <f t="shared" si="164"/>
        <v>211.8</v>
      </c>
      <c r="CD170" s="274">
        <f>ALL!BH163/$BH$47</f>
        <v>37.62587980564038</v>
      </c>
      <c r="CE170" s="90"/>
    </row>
    <row r="171" spans="1:83" ht="24">
      <c r="A171" s="101">
        <f t="shared" si="165"/>
        <v>1400</v>
      </c>
      <c r="B171" s="250" t="s">
        <v>146</v>
      </c>
      <c r="E171" s="19">
        <f>ALL!E164/E$154</f>
        <v>136.40026857767418</v>
      </c>
      <c r="F171" s="19">
        <f>ALL!F164/F$154</f>
        <v>117.45653594320768</v>
      </c>
      <c r="G171" s="19">
        <f>ALL!G164/G$154</f>
        <v>0</v>
      </c>
      <c r="H171" s="19">
        <f>ALL!H164/H$154</f>
        <v>465.03584709237145</v>
      </c>
      <c r="I171" s="19">
        <f>ALL!I164/I$154</f>
        <v>259.98691137839756</v>
      </c>
      <c r="J171" s="19">
        <f>ALL!J164/J$154</f>
        <v>33.087943690426613</v>
      </c>
      <c r="K171" s="19">
        <f>ALL!K164/K$154</f>
        <v>0</v>
      </c>
      <c r="L171" s="19">
        <f>ALL!L164/L$154</f>
        <v>249.24630136202211</v>
      </c>
      <c r="M171" s="19">
        <f>ALL!M164/M$154</f>
        <v>0</v>
      </c>
      <c r="N171" s="19">
        <f>ALL!N164/N$154</f>
        <v>0</v>
      </c>
      <c r="O171" s="19">
        <f>ALL!O164/O$154</f>
        <v>134.54210127802125</v>
      </c>
      <c r="P171" s="19">
        <f>ALL!P164/P$154</f>
        <v>223.77073538568757</v>
      </c>
      <c r="Q171" s="19">
        <f>ALL!Q164/Q$154</f>
        <v>192.6705867853824</v>
      </c>
      <c r="R171" s="19">
        <f>ALL!R164/R$154</f>
        <v>32.61959615124001</v>
      </c>
      <c r="S171" s="19">
        <f>ALL!S164/S$154</f>
        <v>193.30841637117476</v>
      </c>
      <c r="T171" s="19">
        <f>ALL!T164/T$154</f>
        <v>123.06419272143842</v>
      </c>
      <c r="U171" s="19">
        <f>ALL!U164/U$154</f>
        <v>493.72225758991317</v>
      </c>
      <c r="V171" s="19">
        <f>ALL!V164/V$154</f>
        <v>537.98342541436455</v>
      </c>
      <c r="W171" s="19">
        <f>ALL!W164/W$154</f>
        <v>182.90736445736516</v>
      </c>
      <c r="X171" s="19">
        <f>ALL!X164/X$154</f>
        <v>26.360658302801649</v>
      </c>
      <c r="Y171" s="19">
        <f>ALL!Y164/Y$154</f>
        <v>349.47527223171318</v>
      </c>
      <c r="Z171" s="19">
        <f>ALL!Z164/Z$154</f>
        <v>122.17376077977178</v>
      </c>
      <c r="AA171" s="19">
        <f>ALL!AA164/AA$154</f>
        <v>161.29925952457288</v>
      </c>
      <c r="AB171" s="19">
        <f>ALL!AB164/AB$154</f>
        <v>91.484843622435179</v>
      </c>
      <c r="AC171" s="19">
        <f>ALL!AC164/AC$154</f>
        <v>125.82807674693102</v>
      </c>
      <c r="AD171" s="19">
        <f>ALL!AD164/AD$154</f>
        <v>65.490002518733817</v>
      </c>
      <c r="AE171" s="19">
        <f>ALL!AE164/AE$154</f>
        <v>56.073072449645252</v>
      </c>
      <c r="AF171" s="19">
        <f>ALL!AF164/AF$154</f>
        <v>368.92895224978952</v>
      </c>
      <c r="AG171" s="19">
        <f>ALL!AG164/AG$154</f>
        <v>186.74629474314264</v>
      </c>
      <c r="AH171" s="19">
        <f>ALL!AH164/AH$154</f>
        <v>168.79677791356764</v>
      </c>
      <c r="AI171" s="19">
        <f>ALL!AI164/AI$154</f>
        <v>367.0792556448904</v>
      </c>
      <c r="AJ171" s="19">
        <f>ALL!AJ164/AJ$154</f>
        <v>364.97291046512072</v>
      </c>
      <c r="AK171" s="19">
        <f>ALL!AK164/AK$154</f>
        <v>3890.6508426696819</v>
      </c>
      <c r="AL171" s="19">
        <f>ALL!AL164/AL$154</f>
        <v>2.8848764986277629</v>
      </c>
      <c r="AM171" s="19">
        <f>ALL!AM164/AM$154</f>
        <v>6379.7751258629751</v>
      </c>
      <c r="AN171" s="19">
        <f>ALL!AN164/AN$154</f>
        <v>0</v>
      </c>
      <c r="AO171" s="19">
        <f>ALL!AO164/AO$154</f>
        <v>810.20751134121463</v>
      </c>
      <c r="AP171" s="19">
        <f>ALL!AP164/AP$154</f>
        <v>0</v>
      </c>
      <c r="AQ171" s="19">
        <f>ALL!AQ164/AQ$154</f>
        <v>0</v>
      </c>
      <c r="AR171" s="19">
        <f>ALL!AR164/AR$154</f>
        <v>0</v>
      </c>
      <c r="AS171" s="19">
        <f>ALL!AS164/AS$154</f>
        <v>0</v>
      </c>
      <c r="AT171" s="19">
        <f>ALL!AT164/AT$154</f>
        <v>0</v>
      </c>
      <c r="AU171" s="19">
        <f>ALL!AU164/AU$154</f>
        <v>0</v>
      </c>
      <c r="AV171" s="19">
        <f>ALL!AV164/AV$154</f>
        <v>328.80043708709098</v>
      </c>
      <c r="AW171" s="19">
        <f>ALL!AW164/AW$154</f>
        <v>603.73822388059705</v>
      </c>
      <c r="AX171" s="19">
        <f>ALL!AX164/AX$154</f>
        <v>0</v>
      </c>
      <c r="AY171" s="19">
        <f>ALL!AY164/AY$154</f>
        <v>0</v>
      </c>
      <c r="AZ171" s="19">
        <f>ALL!AZ164/AZ$154</f>
        <v>0</v>
      </c>
      <c r="BA171" s="91">
        <f>ALL!BA164/BA$154</f>
        <v>0</v>
      </c>
      <c r="BB171" s="91">
        <f>ALL!BB164/BB$154</f>
        <v>1393.0069228966486</v>
      </c>
      <c r="BC171" s="91">
        <f>ALL!BC164/BC$154</f>
        <v>0</v>
      </c>
      <c r="BD171" s="19">
        <f>ALL!BD164/BD$154</f>
        <v>124.277778834019</v>
      </c>
      <c r="BE171" s="19">
        <f>ALL!BE164/BE$154</f>
        <v>476.06663148054707</v>
      </c>
      <c r="BF171" s="19">
        <f>ALL!BF164/BF$154</f>
        <v>524.38213103614601</v>
      </c>
      <c r="BG171" s="19">
        <f>ALL!BG164/BG$154</f>
        <v>339.35317470381511</v>
      </c>
      <c r="BH171" s="19">
        <f t="shared" si="162"/>
        <v>20703.65527768316</v>
      </c>
      <c r="BJ171" s="208">
        <f t="array" ref="BJ171">ROUND(MIN(IF($E$4:$BG$4=BJ$4,$E171:$BG171)),1)</f>
        <v>0</v>
      </c>
      <c r="BK171" s="208">
        <f t="array" ref="BK171">ROUND(MAX(IF($E$4:$BG$4=BK$4,$E171:$BG171)),1)</f>
        <v>1393</v>
      </c>
      <c r="BL171" s="276">
        <f t="array" ref="BL171">ROUND(SUM(IF($E$4:$BG$4=BL$4,ALL!$E164:$BG164)),1)/BL$3</f>
        <v>120.35130869549727</v>
      </c>
      <c r="BM171" s="208">
        <f t="array" ref="BM171">ROUND(MIN(IF($E$4:$BG$4=BM$4,$E171:$BG171)),1)</f>
        <v>124.3</v>
      </c>
      <c r="BN171" s="208">
        <f t="array" ref="BN171">ROUND(MAX(IF($E$4:$BG$4=BN$4,$E171:$BG171)),1)</f>
        <v>524.4</v>
      </c>
      <c r="BO171" s="276">
        <f t="array" ref="BO171">ROUND(SUM(IF($E$4:$BG$4=BO$4,ALL!$E164:$BG164)),1)/BO$3</f>
        <v>353.10225588671176</v>
      </c>
      <c r="BP171" s="208">
        <f t="array" ref="BP171">ROUND(MIN(IF($E$4:$BG$4=BP$4,$E171:$BG171)),1)</f>
        <v>2.9</v>
      </c>
      <c r="BQ171" s="208">
        <f t="array" ref="BQ171">ROUND(MAX(IF($E$4:$BG$4=BQ$4,$E171:$BG171)),1)</f>
        <v>6379.8</v>
      </c>
      <c r="BR171" s="276">
        <f t="array" ref="BR171">ROUND(SUM(IF($E$4:$BG$4=BR$4,ALL!$E164:$BG164)),1)/BR$3</f>
        <v>4883.4254829545898</v>
      </c>
      <c r="BS171" s="208">
        <f t="array" ref="BS171">ROUND(MIN(IF($E$4:$BG$4=BS$4,$E171:$BG171)),1)</f>
        <v>0</v>
      </c>
      <c r="BT171" s="208">
        <f t="array" ref="BT171">ROUND(MAX(IF($E$4:$BG$4=BT$4,$E171:$BG171)),1)</f>
        <v>538</v>
      </c>
      <c r="BU171" s="276">
        <f t="array" ref="BU171">ROUND(SUM(IF($E$4:$BG$4=BU$4,ALL!$E164:$BG164)),1)/BU$3</f>
        <v>172.39842271130533</v>
      </c>
      <c r="BV171" s="208">
        <f t="array" ref="BV171">ROUND(MIN(IF($E$4:$BG$4=BV$4,$E171:$BG171)),1)</f>
        <v>0</v>
      </c>
      <c r="BW171" s="208">
        <f t="array" ref="BW171">ROUND(MAX(IF($E$4:$BG$4=BW$4,$E171:$BG171)),1)</f>
        <v>365</v>
      </c>
      <c r="BX171" s="276">
        <f t="array" ref="BX171">ROUND(SUM(IF($E$4:$BG$4=BX$4,ALL!$E164:$BG164)),1)/BX$3</f>
        <v>130.88336627626953</v>
      </c>
      <c r="BY171" s="208">
        <f t="array" ref="BY171">ROUND(MIN(IF($E$4:$BG$4=BY$4,$E171:$BG171)),1)</f>
        <v>26.4</v>
      </c>
      <c r="BZ171" s="208">
        <f t="array" ref="BZ171">ROUND(MAX(IF($E$4:$BG$4=BZ$4,$E171:$BG171)),1)</f>
        <v>493.7</v>
      </c>
      <c r="CA171" s="276">
        <f t="array" ref="CA171">ROUND(SUM(IF($E$4:$BG$4=CA$4,ALL!$E164:$BG164)),1)/CA$3</f>
        <v>238.06882604349263</v>
      </c>
      <c r="CB171" s="233">
        <f t="shared" si="163"/>
        <v>0</v>
      </c>
      <c r="CC171" s="233">
        <f t="shared" si="164"/>
        <v>6379.8</v>
      </c>
      <c r="CD171" s="274">
        <f>ALL!BH164/$BH$47</f>
        <v>244.10294288504178</v>
      </c>
      <c r="CE171" s="90"/>
    </row>
    <row r="172" spans="1:83" ht="12.75">
      <c r="A172" s="101">
        <f t="shared" si="165"/>
        <v>1500</v>
      </c>
      <c r="B172" s="250" t="s">
        <v>147</v>
      </c>
      <c r="E172" s="19">
        <f>ALL!E165/E$154</f>
        <v>597.79073154601258</v>
      </c>
      <c r="F172" s="19">
        <f>ALL!F165/F$154</f>
        <v>543.42911434282166</v>
      </c>
      <c r="G172" s="19">
        <f>ALL!G165/G$154</f>
        <v>576.82690842392071</v>
      </c>
      <c r="H172" s="19">
        <f>ALL!H165/H$154</f>
        <v>498.17880798032604</v>
      </c>
      <c r="I172" s="19">
        <f>ALL!I165/I$154</f>
        <v>516.09694193413316</v>
      </c>
      <c r="J172" s="19">
        <f>ALL!J165/J$154</f>
        <v>364.96375908856351</v>
      </c>
      <c r="K172" s="19">
        <f>ALL!K165/K$154</f>
        <v>515.19778289910914</v>
      </c>
      <c r="L172" s="19">
        <f>ALL!L165/L$154</f>
        <v>371.0406156808159</v>
      </c>
      <c r="M172" s="19">
        <f>ALL!M165/M$154</f>
        <v>0</v>
      </c>
      <c r="N172" s="19">
        <f>ALL!N165/N$154</f>
        <v>0</v>
      </c>
      <c r="O172" s="19">
        <f>ALL!O165/O$154</f>
        <v>194.60079010164509</v>
      </c>
      <c r="P172" s="19">
        <f>ALL!P165/P$154</f>
        <v>624.07029265756819</v>
      </c>
      <c r="Q172" s="19">
        <f>ALL!Q165/Q$154</f>
        <v>458.65609964648405</v>
      </c>
      <c r="R172" s="19">
        <f>ALL!R165/R$154</f>
        <v>213.19298007860147</v>
      </c>
      <c r="S172" s="19">
        <f>ALL!S165/S$154</f>
        <v>527.78610330782305</v>
      </c>
      <c r="T172" s="19">
        <f>ALL!T165/T$154</f>
        <v>672.98380292113393</v>
      </c>
      <c r="U172" s="19">
        <f>ALL!U165/U$154</f>
        <v>648.52933107939623</v>
      </c>
      <c r="V172" s="19">
        <f>ALL!V165/V$154</f>
        <v>522.87052218855808</v>
      </c>
      <c r="W172" s="19">
        <f>ALL!W165/W$154</f>
        <v>530.65310243469253</v>
      </c>
      <c r="X172" s="19">
        <f>ALL!X165/X$154</f>
        <v>440.87185429333874</v>
      </c>
      <c r="Y172" s="19">
        <f>ALL!Y165/Y$154</f>
        <v>470.44212190764341</v>
      </c>
      <c r="Z172" s="19">
        <f>ALL!Z165/Z$154</f>
        <v>340.40122528195724</v>
      </c>
      <c r="AA172" s="19">
        <f>ALL!AA165/AA$154</f>
        <v>810.31198669396235</v>
      </c>
      <c r="AB172" s="19">
        <f>ALL!AB165/AB$154</f>
        <v>501.02838872542577</v>
      </c>
      <c r="AC172" s="19">
        <f>ALL!AC165/AC$154</f>
        <v>762.4976091983126</v>
      </c>
      <c r="AD172" s="19">
        <f>ALL!AD165/AD$154</f>
        <v>612.53442990884048</v>
      </c>
      <c r="AE172" s="19">
        <f>ALL!AE165/AE$154</f>
        <v>718.44638184004441</v>
      </c>
      <c r="AF172" s="19">
        <f>ALL!AF165/AF$154</f>
        <v>348.52429146369315</v>
      </c>
      <c r="AG172" s="19">
        <f>ALL!AG165/AG$154</f>
        <v>591.8481215203974</v>
      </c>
      <c r="AH172" s="19">
        <f>ALL!AH165/AH$154</f>
        <v>735.62217937792093</v>
      </c>
      <c r="AI172" s="19">
        <f>ALL!AI165/AI$154</f>
        <v>548.1559392347051</v>
      </c>
      <c r="AJ172" s="19">
        <f>ALL!AJ165/AJ$154</f>
        <v>425.79806275208637</v>
      </c>
      <c r="AK172" s="19">
        <f>ALL!AK165/AK$154</f>
        <v>1227.9553076532779</v>
      </c>
      <c r="AL172" s="19">
        <f>ALL!AL165/AL$154</f>
        <v>0</v>
      </c>
      <c r="AM172" s="19">
        <f>ALL!AM165/AM$154</f>
        <v>929.36683837847409</v>
      </c>
      <c r="AN172" s="19">
        <f>ALL!AN165/AN$154</f>
        <v>526.15543128283343</v>
      </c>
      <c r="AO172" s="19">
        <f>ALL!AO165/AO$154</f>
        <v>606.03975580552151</v>
      </c>
      <c r="AP172" s="19">
        <f>ALL!AP165/AP$154</f>
        <v>794.48661305429073</v>
      </c>
      <c r="AQ172" s="19">
        <f>ALL!AQ165/AQ$154</f>
        <v>0</v>
      </c>
      <c r="AR172" s="19">
        <f>ALL!AR165/AR$154</f>
        <v>0</v>
      </c>
      <c r="AS172" s="19">
        <f>ALL!AS165/AS$154</f>
        <v>1173.0576340961372</v>
      </c>
      <c r="AT172" s="19">
        <f>ALL!AT165/AT$154</f>
        <v>279.63096125186291</v>
      </c>
      <c r="AU172" s="19">
        <f>ALL!AU165/AU$154</f>
        <v>625.54051236451164</v>
      </c>
      <c r="AV172" s="19">
        <f>ALL!AV165/AV$154</f>
        <v>964.30597101158094</v>
      </c>
      <c r="AW172" s="19">
        <f>ALL!AW165/AW$154</f>
        <v>912.85737313432833</v>
      </c>
      <c r="AX172" s="19">
        <f>ALL!AX165/AX$154</f>
        <v>255.9084759404403</v>
      </c>
      <c r="AY172" s="19">
        <f>ALL!AY165/AY$154</f>
        <v>1587.6159200881789</v>
      </c>
      <c r="AZ172" s="19">
        <f>ALL!AZ165/AZ$154</f>
        <v>397.9203873775005</v>
      </c>
      <c r="BA172" s="91">
        <f>ALL!BA165/BA$154</f>
        <v>1068.2558484194728</v>
      </c>
      <c r="BB172" s="91">
        <f>ALL!BB165/BB$154</f>
        <v>1072.0639278181391</v>
      </c>
      <c r="BC172" s="91">
        <f>ALL!BC165/BC$154</f>
        <v>850.28561475938568</v>
      </c>
      <c r="BD172" s="19">
        <f>ALL!BD165/BD$154</f>
        <v>617.20021306934586</v>
      </c>
      <c r="BE172" s="19">
        <f>ALL!BE165/BE$154</f>
        <v>728.17015742755268</v>
      </c>
      <c r="BF172" s="19">
        <f>ALL!BF165/BF$154</f>
        <v>539.58867480619347</v>
      </c>
      <c r="BG172" s="19">
        <f>ALL!BG165/BG$154</f>
        <v>1074.9055813195175</v>
      </c>
      <c r="BH172" s="19">
        <f t="shared" si="162"/>
        <v>31914.661477568487</v>
      </c>
      <c r="BJ172" s="208">
        <f t="array" ref="BJ172">ROUND(MIN(IF($E$4:$BG$4=BJ$4,$E172:$BG172)),1)</f>
        <v>0</v>
      </c>
      <c r="BK172" s="208">
        <f t="array" ref="BK172">ROUND(MAX(IF($E$4:$BG$4=BK$4,$E172:$BG172)),1)</f>
        <v>1587.6</v>
      </c>
      <c r="BL172" s="276">
        <f t="array" ref="BL172">ROUND(SUM(IF($E$4:$BG$4=BL$4,ALL!$E165:$BG165)),1)/BL$3</f>
        <v>608.28470562275936</v>
      </c>
      <c r="BM172" s="208">
        <f t="array" ref="BM172">ROUND(MIN(IF($E$4:$BG$4=BM$4,$E172:$BG172)),1)</f>
        <v>539.6</v>
      </c>
      <c r="BN172" s="208">
        <f t="array" ref="BN172">ROUND(MAX(IF($E$4:$BG$4=BN$4,$E172:$BG172)),1)</f>
        <v>1074.9000000000001</v>
      </c>
      <c r="BO172" s="276">
        <f t="array" ref="BO172">ROUND(SUM(IF($E$4:$BG$4=BO$4,ALL!$E165:$BG165)),1)/BO$3</f>
        <v>666.82830767330825</v>
      </c>
      <c r="BP172" s="208">
        <f t="array" ref="BP172">ROUND(MIN(IF($E$4:$BG$4=BP$4,$E172:$BG172)),1)</f>
        <v>0</v>
      </c>
      <c r="BQ172" s="208">
        <f t="array" ref="BQ172">ROUND(MAX(IF($E$4:$BG$4=BQ$4,$E172:$BG172)),1)</f>
        <v>1228</v>
      </c>
      <c r="BR172" s="276">
        <f t="array" ref="BR172">ROUND(SUM(IF($E$4:$BG$4=BR$4,ALL!$E165:$BG165)),1)/BR$3</f>
        <v>1037.4664418608761</v>
      </c>
      <c r="BS172" s="208">
        <f t="array" ref="BS172">ROUND(MIN(IF($E$4:$BG$4=BS$4,$E172:$BG172)),1)</f>
        <v>0</v>
      </c>
      <c r="BT172" s="208">
        <f t="array" ref="BT172">ROUND(MAX(IF($E$4:$BG$4=BT$4,$E172:$BG172)),1)</f>
        <v>810.3</v>
      </c>
      <c r="BU172" s="276">
        <f t="array" ref="BU172">ROUND(SUM(IF($E$4:$BG$4=BU$4,ALL!$E165:$BG165)),1)/BU$3</f>
        <v>545.26885244705852</v>
      </c>
      <c r="BV172" s="208">
        <f t="array" ref="BV172">ROUND(MIN(IF($E$4:$BG$4=BV$4,$E172:$BG172)),1)</f>
        <v>340.4</v>
      </c>
      <c r="BW172" s="208">
        <f t="array" ref="BW172">ROUND(MAX(IF($E$4:$BG$4=BW$4,$E172:$BG172)),1)</f>
        <v>576.79999999999995</v>
      </c>
      <c r="BX172" s="276">
        <f t="array" ref="BX172">ROUND(SUM(IF($E$4:$BG$4=BX$4,ALL!$E165:$BG165)),1)/BX$3</f>
        <v>459.01621131352147</v>
      </c>
      <c r="BY172" s="208">
        <f t="array" ref="BY172">ROUND(MIN(IF($E$4:$BG$4=BY$4,$E172:$BG172)),1)</f>
        <v>371</v>
      </c>
      <c r="BZ172" s="208">
        <f t="array" ref="BZ172">ROUND(MAX(IF($E$4:$BG$4=BZ$4,$E172:$BG172)),1)</f>
        <v>648.5</v>
      </c>
      <c r="CA172" s="276">
        <f t="array" ref="CA172">ROUND(SUM(IF($E$4:$BG$4=CA$4,ALL!$E165:$BG165)),1)/CA$3</f>
        <v>526.65149651879653</v>
      </c>
      <c r="CB172" s="233">
        <f t="shared" si="163"/>
        <v>0</v>
      </c>
      <c r="CC172" s="233">
        <f t="shared" si="164"/>
        <v>1587.6</v>
      </c>
      <c r="CD172" s="274">
        <f>ALL!BH165/$BH$47</f>
        <v>532.13459892684591</v>
      </c>
      <c r="CE172" s="90"/>
    </row>
    <row r="173" spans="1:83" ht="36">
      <c r="A173" s="101">
        <f t="shared" si="165"/>
        <v>1600</v>
      </c>
      <c r="B173" s="250" t="s">
        <v>148</v>
      </c>
      <c r="E173" s="19">
        <f>ALL!E166/E$154</f>
        <v>298.38010404860643</v>
      </c>
      <c r="F173" s="19">
        <f>ALL!F166/F$154</f>
        <v>201.57333517127304</v>
      </c>
      <c r="G173" s="19">
        <f>ALL!G166/G$154</f>
        <v>189.53791320870644</v>
      </c>
      <c r="H173" s="19">
        <f>ALL!H166/H$154</f>
        <v>215.32493323744319</v>
      </c>
      <c r="I173" s="19">
        <f>ALL!I166/I$154</f>
        <v>185.6445954231196</v>
      </c>
      <c r="J173" s="19">
        <f>ALL!J166/J$154</f>
        <v>122.16415240848799</v>
      </c>
      <c r="K173" s="19">
        <f>ALL!K166/K$154</f>
        <v>282.47185520232182</v>
      </c>
      <c r="L173" s="19">
        <f>ALL!L166/L$154</f>
        <v>167.94120872630774</v>
      </c>
      <c r="M173" s="19">
        <f>ALL!M166/M$154</f>
        <v>251.32184519942157</v>
      </c>
      <c r="N173" s="19">
        <f>ALL!N166/N$154</f>
        <v>219.04918377566352</v>
      </c>
      <c r="O173" s="19">
        <f>ALL!O166/O$154</f>
        <v>424.91545132276343</v>
      </c>
      <c r="P173" s="19">
        <f>ALL!P166/P$154</f>
        <v>212.00772460597199</v>
      </c>
      <c r="Q173" s="19">
        <f>ALL!Q166/Q$154</f>
        <v>236.7493056066001</v>
      </c>
      <c r="R173" s="19">
        <f>ALL!R166/R$154</f>
        <v>527.10695893752563</v>
      </c>
      <c r="S173" s="19">
        <f>ALL!S166/S$154</f>
        <v>259.04530447339295</v>
      </c>
      <c r="T173" s="19">
        <f>ALL!T166/T$154</f>
        <v>196.37039791127654</v>
      </c>
      <c r="U173" s="19">
        <f>ALL!U166/U$154</f>
        <v>305.87906085355513</v>
      </c>
      <c r="V173" s="19">
        <f>ALL!V166/V$154</f>
        <v>918.76546070219206</v>
      </c>
      <c r="W173" s="19">
        <f>ALL!W166/W$154</f>
        <v>251.36136033059628</v>
      </c>
      <c r="X173" s="19">
        <f>ALL!X166/X$154</f>
        <v>167.07144968575173</v>
      </c>
      <c r="Y173" s="19">
        <f>ALL!Y166/Y$154</f>
        <v>254.88668183774325</v>
      </c>
      <c r="Z173" s="19">
        <f>ALL!Z166/Z$154</f>
        <v>88.221622460685822</v>
      </c>
      <c r="AA173" s="19">
        <f>ALL!AA166/AA$154</f>
        <v>286.02148611970512</v>
      </c>
      <c r="AB173" s="19">
        <f>ALL!AB166/AB$154</f>
        <v>159.80577607645597</v>
      </c>
      <c r="AC173" s="19">
        <f>ALL!AC166/AC$154</f>
        <v>313.95548514173157</v>
      </c>
      <c r="AD173" s="19">
        <f>ALL!AD166/AD$154</f>
        <v>227.23586298561008</v>
      </c>
      <c r="AE173" s="19">
        <f>ALL!AE166/AE$154</f>
        <v>294.69056736111702</v>
      </c>
      <c r="AF173" s="19">
        <f>ALL!AF166/AF$154</f>
        <v>297.33639046305899</v>
      </c>
      <c r="AG173" s="19">
        <f>ALL!AG166/AG$154</f>
        <v>296.8833822347346</v>
      </c>
      <c r="AH173" s="19">
        <f>ALL!AH166/AH$154</f>
        <v>162.98405816074529</v>
      </c>
      <c r="AI173" s="19">
        <f>ALL!AI166/AI$154</f>
        <v>299.24228383477219</v>
      </c>
      <c r="AJ173" s="19">
        <f>ALL!AJ166/AJ$154</f>
        <v>161.11952703315421</v>
      </c>
      <c r="AK173" s="19">
        <f>ALL!AK166/AK$154</f>
        <v>0</v>
      </c>
      <c r="AL173" s="19">
        <f>ALL!AL166/AL$154</f>
        <v>0</v>
      </c>
      <c r="AM173" s="19">
        <f>ALL!AM166/AM$154</f>
        <v>13.099663657284474</v>
      </c>
      <c r="AN173" s="19">
        <f>ALL!AN166/AN$154</f>
        <v>63.464802575834604</v>
      </c>
      <c r="AO173" s="19">
        <f>ALL!AO166/AO$154</f>
        <v>0</v>
      </c>
      <c r="AP173" s="19">
        <f>ALL!AP166/AP$154</f>
        <v>199.22761037367181</v>
      </c>
      <c r="AQ173" s="19">
        <f>ALL!AQ166/AQ$154</f>
        <v>197.12487685473394</v>
      </c>
      <c r="AR173" s="19">
        <f>ALL!AR166/AR$154</f>
        <v>201.9195306237315</v>
      </c>
      <c r="AS173" s="19">
        <f>ALL!AS166/AS$154</f>
        <v>18.279271098195906</v>
      </c>
      <c r="AT173" s="19">
        <f>ALL!AT166/AT$154</f>
        <v>230.93684798807752</v>
      </c>
      <c r="AU173" s="19">
        <f>ALL!AU166/AU$154</f>
        <v>95.89510478789461</v>
      </c>
      <c r="AV173" s="19">
        <f>ALL!AV166/AV$154</f>
        <v>0</v>
      </c>
      <c r="AW173" s="19">
        <f>ALL!AW166/AW$154</f>
        <v>783.12532835820912</v>
      </c>
      <c r="AX173" s="19">
        <f>ALL!AX166/AX$154</f>
        <v>0</v>
      </c>
      <c r="AY173" s="19">
        <f>ALL!AY166/AY$154</f>
        <v>304.34780931386058</v>
      </c>
      <c r="AZ173" s="19">
        <f>ALL!AZ166/AZ$154</f>
        <v>173.23874160072396</v>
      </c>
      <c r="BA173" s="91">
        <f>ALL!BA166/BA$154</f>
        <v>349.87139105149612</v>
      </c>
      <c r="BB173" s="91">
        <f>ALL!BB166/BB$154</f>
        <v>9.5335669088352475</v>
      </c>
      <c r="BC173" s="91">
        <f>ALL!BC166/BC$154</f>
        <v>0</v>
      </c>
      <c r="BD173" s="19">
        <f>ALL!BD166/BD$154</f>
        <v>307.91876288659807</v>
      </c>
      <c r="BE173" s="19">
        <f>ALL!BE166/BE$154</f>
        <v>211.76879608871539</v>
      </c>
      <c r="BF173" s="19">
        <f>ALL!BF166/BF$154</f>
        <v>189.48088234219634</v>
      </c>
      <c r="BG173" s="19">
        <f>ALL!BG166/BG$154</f>
        <v>311.32284246947569</v>
      </c>
      <c r="BH173" s="19">
        <f t="shared" si="162"/>
        <v>12135.620553520022</v>
      </c>
      <c r="BJ173" s="208">
        <f t="array" ref="BJ173">ROUND(MIN(IF($E$4:$BG$4=BJ$4,$E173:$BG173)),1)</f>
        <v>0</v>
      </c>
      <c r="BK173" s="208">
        <f t="array" ref="BK173">ROUND(MAX(IF($E$4:$BG$4=BK$4,$E173:$BG173)),1)</f>
        <v>783.1</v>
      </c>
      <c r="BL173" s="276">
        <f t="array" ref="BL173">ROUND(SUM(IF($E$4:$BG$4=BL$4,ALL!$E166:$BG166)),1)/BL$3</f>
        <v>150.9048679291401</v>
      </c>
      <c r="BM173" s="208">
        <f t="array" ref="BM173">ROUND(MIN(IF($E$4:$BG$4=BM$4,$E173:$BG173)),1)</f>
        <v>189.5</v>
      </c>
      <c r="BN173" s="208">
        <f t="array" ref="BN173">ROUND(MAX(IF($E$4:$BG$4=BN$4,$E173:$BG173)),1)</f>
        <v>311.3</v>
      </c>
      <c r="BO173" s="276">
        <f t="array" ref="BO173">ROUND(SUM(IF($E$4:$BG$4=BO$4,ALL!$E166:$BG166)),1)/BO$3</f>
        <v>250.02987609089416</v>
      </c>
      <c r="BP173" s="208">
        <f t="array" ref="BP173">ROUND(MIN(IF($E$4:$BG$4=BP$4,$E173:$BG173)),1)</f>
        <v>0</v>
      </c>
      <c r="BQ173" s="208">
        <f t="array" ref="BQ173">ROUND(MAX(IF($E$4:$BG$4=BQ$4,$E173:$BG173)),1)</f>
        <v>13.1</v>
      </c>
      <c r="BR173" s="276">
        <f t="array" ref="BR173">ROUND(SUM(IF($E$4:$BG$4=BR$4,ALL!$E166:$BG166)),1)/BR$3</f>
        <v>6.0869313601975623</v>
      </c>
      <c r="BS173" s="208">
        <f t="array" ref="BS173">ROUND(MIN(IF($E$4:$BG$4=BS$4,$E173:$BG173)),1)</f>
        <v>122.2</v>
      </c>
      <c r="BT173" s="208">
        <f t="array" ref="BT173">ROUND(MAX(IF($E$4:$BG$4=BT$4,$E173:$BG173)),1)</f>
        <v>918.8</v>
      </c>
      <c r="BU173" s="276">
        <f t="array" ref="BU173">ROUND(SUM(IF($E$4:$BG$4=BU$4,ALL!$E166:$BG166)),1)/BU$3</f>
        <v>241.92475297541753</v>
      </c>
      <c r="BV173" s="208">
        <f t="array" ref="BV173">ROUND(MIN(IF($E$4:$BG$4=BV$4,$E173:$BG173)),1)</f>
        <v>88.2</v>
      </c>
      <c r="BW173" s="208">
        <f t="array" ref="BW173">ROUND(MAX(IF($E$4:$BG$4=BW$4,$E173:$BG173)),1)</f>
        <v>189.5</v>
      </c>
      <c r="BX173" s="276">
        <f t="array" ref="BX173">ROUND(SUM(IF($E$4:$BG$4=BX$4,ALL!$E166:$BG166)),1)/BX$3</f>
        <v>145.73207270123314</v>
      </c>
      <c r="BY173" s="208">
        <f t="array" ref="BY173">ROUND(MIN(IF($E$4:$BG$4=BY$4,$E173:$BG173)),1)</f>
        <v>167.1</v>
      </c>
      <c r="BZ173" s="208">
        <f t="array" ref="BZ173">ROUND(MAX(IF($E$4:$BG$4=BZ$4,$E173:$BG173)),1)</f>
        <v>305.89999999999998</v>
      </c>
      <c r="CA173" s="276">
        <f t="array" ref="CA173">ROUND(SUM(IF($E$4:$BG$4=CA$4,ALL!$E166:$BG166)),1)/CA$3</f>
        <v>229.55952221874986</v>
      </c>
      <c r="CB173" s="233">
        <f t="shared" si="163"/>
        <v>0</v>
      </c>
      <c r="CC173" s="233">
        <f t="shared" si="164"/>
        <v>918.8</v>
      </c>
      <c r="CD173" s="274">
        <f>ALL!BH166/$BH$47</f>
        <v>205.85582517039663</v>
      </c>
      <c r="CE173" s="90"/>
    </row>
    <row r="174" spans="1:83" ht="12.75">
      <c r="A174" s="101">
        <f t="shared" si="165"/>
        <v>1700</v>
      </c>
      <c r="B174" s="250" t="s">
        <v>149</v>
      </c>
      <c r="E174" s="19">
        <f>ALL!E167/E$154</f>
        <v>576.46880636912749</v>
      </c>
      <c r="F174" s="19">
        <f>ALL!F167/F$154</f>
        <v>505.54756082431595</v>
      </c>
      <c r="G174" s="19">
        <f>ALL!G167/G$154</f>
        <v>272.38574565703868</v>
      </c>
      <c r="H174" s="19">
        <f>ALL!H167/H$154</f>
        <v>482.24047193960951</v>
      </c>
      <c r="I174" s="19">
        <f>ALL!I167/I$154</f>
        <v>492.7704940259303</v>
      </c>
      <c r="J174" s="19">
        <f>ALL!J167/J$154</f>
        <v>403.61917638449904</v>
      </c>
      <c r="K174" s="19">
        <f>ALL!K167/K$154</f>
        <v>555.75819112872762</v>
      </c>
      <c r="L174" s="19">
        <f>ALL!L167/L$154</f>
        <v>347.40890270713282</v>
      </c>
      <c r="M174" s="19">
        <f>ALL!M167/M$154</f>
        <v>0</v>
      </c>
      <c r="N174" s="19">
        <f>ALL!N167/N$154</f>
        <v>0</v>
      </c>
      <c r="O174" s="19">
        <f>ALL!O167/O$154</f>
        <v>257.37051281462959</v>
      </c>
      <c r="P174" s="19">
        <f>ALL!P167/P$154</f>
        <v>519.64373925313203</v>
      </c>
      <c r="Q174" s="19">
        <f>ALL!Q167/Q$154</f>
        <v>509.37782426060852</v>
      </c>
      <c r="R174" s="19">
        <f>ALL!R167/R$154</f>
        <v>550.32179157067344</v>
      </c>
      <c r="S174" s="19">
        <f>ALL!S167/S$154</f>
        <v>494.16168988823262</v>
      </c>
      <c r="T174" s="19">
        <f>ALL!T167/T$154</f>
        <v>711.76989704393566</v>
      </c>
      <c r="U174" s="19">
        <f>ALL!U167/U$154</f>
        <v>584.76943415043127</v>
      </c>
      <c r="V174" s="19">
        <f>ALL!V167/V$154</f>
        <v>1067.1830333273924</v>
      </c>
      <c r="W174" s="19">
        <f>ALL!W167/W$154</f>
        <v>506.02992242255306</v>
      </c>
      <c r="X174" s="19">
        <f>ALL!X167/X$154</f>
        <v>404.26361449111585</v>
      </c>
      <c r="Y174" s="19">
        <f>ALL!Y167/Y$154</f>
        <v>428.85781679946797</v>
      </c>
      <c r="Z174" s="19">
        <f>ALL!Z167/Z$154</f>
        <v>271.70233106677591</v>
      </c>
      <c r="AA174" s="19">
        <f>ALL!AA167/AA$154</f>
        <v>646.44930869299913</v>
      </c>
      <c r="AB174" s="19">
        <f>ALL!AB167/AB$154</f>
        <v>386.74803926072667</v>
      </c>
      <c r="AC174" s="19">
        <f>ALL!AC167/AC$154</f>
        <v>855.97615304705289</v>
      </c>
      <c r="AD174" s="19">
        <f>ALL!AD167/AD$154</f>
        <v>602.0466649244438</v>
      </c>
      <c r="AE174" s="19">
        <f>ALL!AE167/AE$154</f>
        <v>703.85821374963746</v>
      </c>
      <c r="AF174" s="19">
        <f>ALL!AF167/AF$154</f>
        <v>362.35464409021847</v>
      </c>
      <c r="AG174" s="19">
        <f>ALL!AG167/AG$154</f>
        <v>550.75814022857253</v>
      </c>
      <c r="AH174" s="19">
        <f>ALL!AH167/AH$154</f>
        <v>591.43701845492194</v>
      </c>
      <c r="AI174" s="19">
        <f>ALL!AI167/AI$154</f>
        <v>440.55846289089499</v>
      </c>
      <c r="AJ174" s="19">
        <f>ALL!AJ167/AJ$154</f>
        <v>367.40871534855472</v>
      </c>
      <c r="AK174" s="19">
        <f>ALL!AK167/AK$154</f>
        <v>759.32627154670001</v>
      </c>
      <c r="AL174" s="19">
        <f>ALL!AL167/AL$154</f>
        <v>0</v>
      </c>
      <c r="AM174" s="19">
        <f>ALL!AM167/AM$154</f>
        <v>64.734332802265868</v>
      </c>
      <c r="AN174" s="19">
        <f>ALL!AN167/AN$154</f>
        <v>328.68479918657852</v>
      </c>
      <c r="AO174" s="19">
        <f>ALL!AO167/AO$154</f>
        <v>563.53593267787573</v>
      </c>
      <c r="AP174" s="19">
        <f>ALL!AP167/AP$154</f>
        <v>565.70690824532517</v>
      </c>
      <c r="AQ174" s="19">
        <f>ALL!AQ167/AQ$154</f>
        <v>0</v>
      </c>
      <c r="AR174" s="19">
        <f>ALL!AR167/AR$154</f>
        <v>0</v>
      </c>
      <c r="AS174" s="19">
        <f>ALL!AS167/AS$154</f>
        <v>846.06889453929045</v>
      </c>
      <c r="AT174" s="19">
        <f>ALL!AT167/AT$154</f>
        <v>216.70249627421762</v>
      </c>
      <c r="AU174" s="19">
        <f>ALL!AU167/AU$154</f>
        <v>590.49629754549505</v>
      </c>
      <c r="AV174" s="19">
        <f>ALL!AV167/AV$154</f>
        <v>951.75539199678508</v>
      </c>
      <c r="AW174" s="19">
        <f>ALL!AW167/AW$154</f>
        <v>429.64979104477612</v>
      </c>
      <c r="AX174" s="19">
        <f>ALL!AX167/AX$154</f>
        <v>117.36550217503785</v>
      </c>
      <c r="AY174" s="19">
        <f>ALL!AY167/AY$154</f>
        <v>792.69911821438416</v>
      </c>
      <c r="AZ174" s="19">
        <f>ALL!AZ167/AZ$154</f>
        <v>222.52684880340396</v>
      </c>
      <c r="BA174" s="91">
        <f>ALL!BA167/BA$154</f>
        <v>1152.1099146421536</v>
      </c>
      <c r="BB174" s="91">
        <f>ALL!BB167/BB$154</f>
        <v>875.86713381767049</v>
      </c>
      <c r="BC174" s="91">
        <f>ALL!BC167/BC$154</f>
        <v>1070.9466649464587</v>
      </c>
      <c r="BD174" s="19">
        <f>ALL!BD167/BD$154</f>
        <v>545.75953091963993</v>
      </c>
      <c r="BE174" s="19">
        <f>ALL!BE167/BE$154</f>
        <v>664.89045987376028</v>
      </c>
      <c r="BF174" s="19">
        <f>ALL!BF167/BF$154</f>
        <v>455.86278249052003</v>
      </c>
      <c r="BG174" s="19">
        <f>ALL!BG167/BG$154</f>
        <v>1006.8724403101339</v>
      </c>
      <c r="BH174" s="19">
        <f t="shared" si="162"/>
        <v>27670.807828865829</v>
      </c>
      <c r="BJ174" s="208">
        <f t="array" ref="BJ174">ROUND(MIN(IF($E$4:$BG$4=BJ$4,$E174:$BG174)),1)</f>
        <v>0</v>
      </c>
      <c r="BK174" s="208">
        <f t="array" ref="BK174">ROUND(MAX(IF($E$4:$BG$4=BK$4,$E174:$BG174)),1)</f>
        <v>1152.0999999999999</v>
      </c>
      <c r="BL174" s="276">
        <f t="array" ref="BL174">ROUND(SUM(IF($E$4:$BG$4=BL$4,ALL!$E167:$BG167)),1)/BL$3</f>
        <v>458.58433211546418</v>
      </c>
      <c r="BM174" s="208">
        <f t="array" ref="BM174">ROUND(MIN(IF($E$4:$BG$4=BM$4,$E174:$BG174)),1)</f>
        <v>455.9</v>
      </c>
      <c r="BN174" s="208">
        <f t="array" ref="BN174">ROUND(MAX(IF($E$4:$BG$4=BN$4,$E174:$BG174)),1)</f>
        <v>1006.9</v>
      </c>
      <c r="BO174" s="276">
        <f t="array" ref="BO174">ROUND(SUM(IF($E$4:$BG$4=BO$4,ALL!$E167:$BG167)),1)/BO$3</f>
        <v>592.90191215214895</v>
      </c>
      <c r="BP174" s="208">
        <f t="array" ref="BP174">ROUND(MIN(IF($E$4:$BG$4=BP$4,$E174:$BG174)),1)</f>
        <v>0</v>
      </c>
      <c r="BQ174" s="208">
        <f t="array" ref="BQ174">ROUND(MAX(IF($E$4:$BG$4=BQ$4,$E174:$BG174)),1)</f>
        <v>759.3</v>
      </c>
      <c r="BR174" s="276">
        <f t="array" ref="BR174">ROUND(SUM(IF($E$4:$BG$4=BR$4,ALL!$E167:$BG167)),1)/BR$3</f>
        <v>404.57708412188487</v>
      </c>
      <c r="BS174" s="208">
        <f t="array" ref="BS174">ROUND(MIN(IF($E$4:$BG$4=BS$4,$E174:$BG174)),1)</f>
        <v>0</v>
      </c>
      <c r="BT174" s="208">
        <f t="array" ref="BT174">ROUND(MAX(IF($E$4:$BG$4=BT$4,$E174:$BG174)),1)</f>
        <v>1067.2</v>
      </c>
      <c r="BU174" s="276">
        <f t="array" ref="BU174">ROUND(SUM(IF($E$4:$BG$4=BU$4,ALL!$E167:$BG167)),1)/BU$3</f>
        <v>532.57854841638948</v>
      </c>
      <c r="BV174" s="208">
        <f t="array" ref="BV174">ROUND(MIN(IF($E$4:$BG$4=BV$4,$E174:$BG174)),1)</f>
        <v>271.7</v>
      </c>
      <c r="BW174" s="208">
        <f t="array" ref="BW174">ROUND(MAX(IF($E$4:$BG$4=BW$4,$E174:$BG174)),1)</f>
        <v>386.7</v>
      </c>
      <c r="BX174" s="276">
        <f t="array" ref="BX174">ROUND(SUM(IF($E$4:$BG$4=BX$4,ALL!$E167:$BG167)),1)/BX$3</f>
        <v>350.01567944543422</v>
      </c>
      <c r="BY174" s="208">
        <f t="array" ref="BY174">ROUND(MIN(IF($E$4:$BG$4=BY$4,$E174:$BG174)),1)</f>
        <v>347.4</v>
      </c>
      <c r="BZ174" s="208">
        <f t="array" ref="BZ174">ROUND(MAX(IF($E$4:$BG$4=BZ$4,$E174:$BG174)),1)</f>
        <v>584.79999999999995</v>
      </c>
      <c r="CA174" s="276">
        <f t="array" ref="CA174">ROUND(SUM(IF($E$4:$BG$4=CA$4,ALL!$E167:$BG167)),1)/CA$3</f>
        <v>480.93902112148652</v>
      </c>
      <c r="CB174" s="233">
        <f t="shared" si="163"/>
        <v>0</v>
      </c>
      <c r="CC174" s="233">
        <f t="shared" si="164"/>
        <v>1152.0999999999999</v>
      </c>
      <c r="CD174" s="274">
        <f>ALL!BH167/$BH$47</f>
        <v>467.00547770030045</v>
      </c>
      <c r="CE174" s="90"/>
    </row>
    <row r="175" spans="1:83" ht="12.75">
      <c r="A175" s="101">
        <f t="shared" si="165"/>
        <v>1800</v>
      </c>
      <c r="B175" s="250" t="s">
        <v>150</v>
      </c>
      <c r="E175" s="19">
        <f>ALL!E168/E$154</f>
        <v>0</v>
      </c>
      <c r="F175" s="19">
        <f>ALL!F168/F$154</f>
        <v>0</v>
      </c>
      <c r="G175" s="19">
        <f>ALL!G168/G$154</f>
        <v>0</v>
      </c>
      <c r="H175" s="19">
        <f>ALL!H168/H$154</f>
        <v>0</v>
      </c>
      <c r="I175" s="19">
        <f>ALL!I168/I$154</f>
        <v>0</v>
      </c>
      <c r="J175" s="19">
        <f>ALL!J168/J$154</f>
        <v>0</v>
      </c>
      <c r="K175" s="19">
        <f>ALL!K168/K$154</f>
        <v>71.183718628524417</v>
      </c>
      <c r="L175" s="19">
        <f>ALL!L168/L$154</f>
        <v>0</v>
      </c>
      <c r="M175" s="19">
        <f>ALL!M168/M$154</f>
        <v>0</v>
      </c>
      <c r="N175" s="19">
        <f>ALL!N168/N$154</f>
        <v>0</v>
      </c>
      <c r="O175" s="19">
        <f>ALL!O168/O$154</f>
        <v>0</v>
      </c>
      <c r="P175" s="19">
        <f>ALL!P168/P$154</f>
        <v>0</v>
      </c>
      <c r="Q175" s="19">
        <f>ALL!Q168/Q$154</f>
        <v>0</v>
      </c>
      <c r="R175" s="19">
        <f>ALL!R168/R$154</f>
        <v>0</v>
      </c>
      <c r="S175" s="19">
        <f>ALL!S168/S$154</f>
        <v>0</v>
      </c>
      <c r="T175" s="19">
        <f>ALL!T168/T$154</f>
        <v>0</v>
      </c>
      <c r="U175" s="19">
        <f>ALL!U168/U$154</f>
        <v>0</v>
      </c>
      <c r="V175" s="19">
        <f>ALL!V168/V$154</f>
        <v>0</v>
      </c>
      <c r="W175" s="19">
        <f>ALL!W168/W$154</f>
        <v>0</v>
      </c>
      <c r="X175" s="19">
        <f>ALL!X168/X$154</f>
        <v>0</v>
      </c>
      <c r="Y175" s="19">
        <f>ALL!Y168/Y$154</f>
        <v>0</v>
      </c>
      <c r="Z175" s="19">
        <f>ALL!Z168/Z$154</f>
        <v>0</v>
      </c>
      <c r="AA175" s="19">
        <f>ALL!AA168/AA$154</f>
        <v>0</v>
      </c>
      <c r="AB175" s="19">
        <f>ALL!AB168/AB$154</f>
        <v>0</v>
      </c>
      <c r="AC175" s="19">
        <f>ALL!AC168/AC$154</f>
        <v>0</v>
      </c>
      <c r="AD175" s="19">
        <f>ALL!AD168/AD$154</f>
        <v>0</v>
      </c>
      <c r="AE175" s="19">
        <f>ALL!AE168/AE$154</f>
        <v>0</v>
      </c>
      <c r="AF175" s="19">
        <f>ALL!AF168/AF$154</f>
        <v>0</v>
      </c>
      <c r="AG175" s="19">
        <f>ALL!AG168/AG$154</f>
        <v>0</v>
      </c>
      <c r="AH175" s="19">
        <f>ALL!AH168/AH$154</f>
        <v>0</v>
      </c>
      <c r="AI175" s="19">
        <f>ALL!AI168/AI$154</f>
        <v>0</v>
      </c>
      <c r="AJ175" s="19">
        <f>ALL!AJ168/AJ$154</f>
        <v>0</v>
      </c>
      <c r="AK175" s="19">
        <f>ALL!AK168/AK$154</f>
        <v>0</v>
      </c>
      <c r="AL175" s="19">
        <f>ALL!AL168/AL$154</f>
        <v>0</v>
      </c>
      <c r="AM175" s="19">
        <f>ALL!AM168/AM$154</f>
        <v>0</v>
      </c>
      <c r="AN175" s="19">
        <f>ALL!AN168/AN$154</f>
        <v>0</v>
      </c>
      <c r="AO175" s="19">
        <f>ALL!AO168/AO$154</f>
        <v>0</v>
      </c>
      <c r="AP175" s="19">
        <f>ALL!AP168/AP$154</f>
        <v>0</v>
      </c>
      <c r="AQ175" s="19">
        <f>ALL!AQ168/AQ$154</f>
        <v>0</v>
      </c>
      <c r="AR175" s="19">
        <f>ALL!AR168/AR$154</f>
        <v>0</v>
      </c>
      <c r="AS175" s="19">
        <f>ALL!AS168/AS$154</f>
        <v>0</v>
      </c>
      <c r="AT175" s="19">
        <f>ALL!AT168/AT$154</f>
        <v>0</v>
      </c>
      <c r="AU175" s="19">
        <f>ALL!AU168/AU$154</f>
        <v>0</v>
      </c>
      <c r="AV175" s="19">
        <f>ALL!AV168/AV$154</f>
        <v>0</v>
      </c>
      <c r="AW175" s="19">
        <f>ALL!AW168/AW$154</f>
        <v>0</v>
      </c>
      <c r="AX175" s="19">
        <f>ALL!AX168/AX$154</f>
        <v>0</v>
      </c>
      <c r="AY175" s="19">
        <f>ALL!AY168/AY$154</f>
        <v>0</v>
      </c>
      <c r="AZ175" s="19">
        <f>ALL!AZ168/AZ$154</f>
        <v>0</v>
      </c>
      <c r="BA175" s="91">
        <f>ALL!BA168/BA$154</f>
        <v>0</v>
      </c>
      <c r="BB175" s="91">
        <f>ALL!BB168/BB$154</f>
        <v>0</v>
      </c>
      <c r="BC175" s="91">
        <f>ALL!BC168/BC$154</f>
        <v>0</v>
      </c>
      <c r="BD175" s="19">
        <f>ALL!BD168/BD$154</f>
        <v>0</v>
      </c>
      <c r="BE175" s="19">
        <f>ALL!BE168/BE$154</f>
        <v>0</v>
      </c>
      <c r="BF175" s="19">
        <f>ALL!BF168/BF$154</f>
        <v>0</v>
      </c>
      <c r="BG175" s="19">
        <f>ALL!BG168/BG$154</f>
        <v>0</v>
      </c>
      <c r="BH175" s="19">
        <f t="shared" si="162"/>
        <v>71.183718628524417</v>
      </c>
      <c r="BJ175" s="208">
        <f t="array" ref="BJ175">ROUND(MIN(IF($E$4:$BG$4=BJ$4,$E175:$BG175)),1)</f>
        <v>0</v>
      </c>
      <c r="BK175" s="208">
        <f t="array" ref="BK175">ROUND(MAX(IF($E$4:$BG$4=BK$4,$E175:$BG175)),1)</f>
        <v>0</v>
      </c>
      <c r="BL175" s="276">
        <f t="array" ref="BL175">ROUND(SUM(IF($E$4:$BG$4=BL$4,ALL!$E168:$BG168)),1)/BL$3</f>
        <v>0</v>
      </c>
      <c r="BM175" s="208">
        <f t="array" ref="BM175">ROUND(MIN(IF($E$4:$BG$4=BM$4,$E175:$BG175)),1)</f>
        <v>0</v>
      </c>
      <c r="BN175" s="208">
        <f t="array" ref="BN175">ROUND(MAX(IF($E$4:$BG$4=BN$4,$E175:$BG175)),1)</f>
        <v>0</v>
      </c>
      <c r="BO175" s="276">
        <f t="array" ref="BO175">ROUND(SUM(IF($E$4:$BG$4=BO$4,ALL!$E168:$BG168)),1)/BO$3</f>
        <v>0</v>
      </c>
      <c r="BP175" s="208">
        <f t="array" ref="BP175">ROUND(MIN(IF($E$4:$BG$4=BP$4,$E175:$BG175)),1)</f>
        <v>0</v>
      </c>
      <c r="BQ175" s="208">
        <f t="array" ref="BQ175">ROUND(MAX(IF($E$4:$BG$4=BQ$4,$E175:$BG175)),1)</f>
        <v>0</v>
      </c>
      <c r="BR175" s="276">
        <f t="array" ref="BR175">ROUND(SUM(IF($E$4:$BG$4=BR$4,ALL!$E168:$BG168)),1)/BR$3</f>
        <v>0</v>
      </c>
      <c r="BS175" s="208">
        <f t="array" ref="BS175">ROUND(MIN(IF($E$4:$BG$4=BS$4,$E175:$BG175)),1)</f>
        <v>0</v>
      </c>
      <c r="BT175" s="208">
        <f t="array" ref="BT175">ROUND(MAX(IF($E$4:$BG$4=BT$4,$E175:$BG175)),1)</f>
        <v>71.2</v>
      </c>
      <c r="BU175" s="276">
        <f t="array" ref="BU175">ROUND(SUM(IF($E$4:$BG$4=BU$4,ALL!$E168:$BG168)),1)/BU$3</f>
        <v>3.5275766206370798</v>
      </c>
      <c r="BV175" s="208">
        <f t="array" ref="BV175">ROUND(MIN(IF($E$4:$BG$4=BV$4,$E175:$BG175)),1)</f>
        <v>0</v>
      </c>
      <c r="BW175" s="208">
        <f t="array" ref="BW175">ROUND(MAX(IF($E$4:$BG$4=BW$4,$E175:$BG175)),1)</f>
        <v>0</v>
      </c>
      <c r="BX175" s="276">
        <f t="array" ref="BX175">ROUND(SUM(IF($E$4:$BG$4=BX$4,ALL!$E168:$BG168)),1)/BX$3</f>
        <v>0</v>
      </c>
      <c r="BY175" s="208">
        <f t="array" ref="BY175">ROUND(MIN(IF($E$4:$BG$4=BY$4,$E175:$BG175)),1)</f>
        <v>0</v>
      </c>
      <c r="BZ175" s="208">
        <f t="array" ref="BZ175">ROUND(MAX(IF($E$4:$BG$4=BZ$4,$E175:$BG175)),1)</f>
        <v>0</v>
      </c>
      <c r="CA175" s="276">
        <f t="array" ref="CA175">ROUND(SUM(IF($E$4:$BG$4=CA$4,ALL!$E168:$BG168)),1)/CA$3</f>
        <v>0</v>
      </c>
      <c r="CB175" s="233">
        <f t="shared" si="163"/>
        <v>0</v>
      </c>
      <c r="CC175" s="233">
        <f t="shared" si="164"/>
        <v>71.2</v>
      </c>
      <c r="CD175" s="274">
        <f>ALL!BH168/$BH$47</f>
        <v>1.1875061804428868</v>
      </c>
      <c r="CE175" s="90"/>
    </row>
    <row r="176" spans="1:83" ht="12.75">
      <c r="A176" s="101">
        <f t="shared" si="165"/>
        <v>1900</v>
      </c>
      <c r="B176" s="250" t="s">
        <v>151</v>
      </c>
      <c r="E176" s="19">
        <f>ALL!E169/E$154</f>
        <v>481.94860776300533</v>
      </c>
      <c r="F176" s="19">
        <f>ALL!F169/F$154</f>
        <v>494.32627059066789</v>
      </c>
      <c r="G176" s="19">
        <f>ALL!G169/G$154</f>
        <v>351.03799777135839</v>
      </c>
      <c r="H176" s="19">
        <f>ALL!H169/H$154</f>
        <v>490.11146907799764</v>
      </c>
      <c r="I176" s="19">
        <f>ALL!I169/I$154</f>
        <v>451.555798362053</v>
      </c>
      <c r="J176" s="19">
        <f>ALL!J169/J$154</f>
        <v>320.76318258058029</v>
      </c>
      <c r="K176" s="19">
        <f>ALL!K169/K$154</f>
        <v>495.85052188173864</v>
      </c>
      <c r="L176" s="19">
        <f>ALL!L169/L$154</f>
        <v>374.84975108948754</v>
      </c>
      <c r="M176" s="19">
        <f>ALL!M169/M$154</f>
        <v>0</v>
      </c>
      <c r="N176" s="19">
        <f>ALL!N169/N$154</f>
        <v>0</v>
      </c>
      <c r="O176" s="19">
        <f>ALL!O169/O$154</f>
        <v>213.09708969093452</v>
      </c>
      <c r="P176" s="19">
        <f>ALL!P169/P$154</f>
        <v>582.87971048437305</v>
      </c>
      <c r="Q176" s="19">
        <f>ALL!Q169/Q$154</f>
        <v>479.8964766395199</v>
      </c>
      <c r="R176" s="19">
        <f>ALL!R169/R$154</f>
        <v>341.75230383520812</v>
      </c>
      <c r="S176" s="19">
        <f>ALL!S169/S$154</f>
        <v>430.42464596869775</v>
      </c>
      <c r="T176" s="19">
        <f>ALL!T169/T$154</f>
        <v>624.7180661547477</v>
      </c>
      <c r="U176" s="19">
        <f>ALL!U169/U$154</f>
        <v>530.21281604203909</v>
      </c>
      <c r="V176" s="19">
        <f>ALL!V169/V$154</f>
        <v>746.65612190340403</v>
      </c>
      <c r="W176" s="19">
        <f>ALL!W169/W$154</f>
        <v>496.73892836638913</v>
      </c>
      <c r="X176" s="19">
        <f>ALL!X169/X$154</f>
        <v>427.29689449697395</v>
      </c>
      <c r="Y176" s="19">
        <f>ALL!Y169/Y$154</f>
        <v>435.92750746599552</v>
      </c>
      <c r="Z176" s="19">
        <f>ALL!Z169/Z$154</f>
        <v>258.39129847739895</v>
      </c>
      <c r="AA176" s="19">
        <f>ALL!AA169/AA$154</f>
        <v>542.6539484337419</v>
      </c>
      <c r="AB176" s="19">
        <f>ALL!AB169/AB$154</f>
        <v>394.08612450097826</v>
      </c>
      <c r="AC176" s="19">
        <f>ALL!AC169/AC$154</f>
        <v>668.62701706438895</v>
      </c>
      <c r="AD176" s="19">
        <f>ALL!AD169/AD$154</f>
        <v>532.41370569600406</v>
      </c>
      <c r="AE176" s="19">
        <f>ALL!AE169/AE$154</f>
        <v>650.69489752214304</v>
      </c>
      <c r="AF176" s="19">
        <f>ALL!AF169/AF$154</f>
        <v>377.64404516354756</v>
      </c>
      <c r="AG176" s="19">
        <f>ALL!AG169/AG$154</f>
        <v>561.58222910168467</v>
      </c>
      <c r="AH176" s="19">
        <f>ALL!AH169/AH$154</f>
        <v>591.9939389961304</v>
      </c>
      <c r="AI176" s="19">
        <f>ALL!AI169/AI$154</f>
        <v>434.22098437407396</v>
      </c>
      <c r="AJ176" s="19">
        <f>ALL!AJ169/AJ$154</f>
        <v>389.26425938265112</v>
      </c>
      <c r="AK176" s="19">
        <f>ALL!AK169/AK$154</f>
        <v>742.52063546480508</v>
      </c>
      <c r="AL176" s="19">
        <f>ALL!AL169/AL$154</f>
        <v>0</v>
      </c>
      <c r="AM176" s="19">
        <f>ALL!AM169/AM$154</f>
        <v>0</v>
      </c>
      <c r="AN176" s="19">
        <f>ALL!AN169/AN$154</f>
        <v>355.24084053550246</v>
      </c>
      <c r="AO176" s="19">
        <f>ALL!AO169/AO$154</f>
        <v>465.44262610250115</v>
      </c>
      <c r="AP176" s="19">
        <f>ALL!AP169/AP$154</f>
        <v>0</v>
      </c>
      <c r="AQ176" s="19">
        <f>ALL!AQ169/AQ$154</f>
        <v>0</v>
      </c>
      <c r="AR176" s="19">
        <f>ALL!AR169/AR$154</f>
        <v>0</v>
      </c>
      <c r="AS176" s="19">
        <f>ALL!AS169/AS$154</f>
        <v>967.29543528272188</v>
      </c>
      <c r="AT176" s="19">
        <f>ALL!AT169/AT$154</f>
        <v>277.94492051664184</v>
      </c>
      <c r="AU176" s="19">
        <f>ALL!AU169/AU$154</f>
        <v>431.62949392122891</v>
      </c>
      <c r="AV176" s="19">
        <f>ALL!AV169/AV$154</f>
        <v>583.04793890828739</v>
      </c>
      <c r="AW176" s="19">
        <f>ALL!AW169/AW$154</f>
        <v>645.10065671641814</v>
      </c>
      <c r="AX176" s="19">
        <f>ALL!AX169/AX$154</f>
        <v>242.56127474464861</v>
      </c>
      <c r="AY176" s="19">
        <f>ALL!AY169/AY$154</f>
        <v>526.5095067511711</v>
      </c>
      <c r="AZ176" s="19">
        <f>ALL!AZ169/AZ$154</f>
        <v>203.20851383353551</v>
      </c>
      <c r="BA176" s="91">
        <f>ALL!BA169/BA$154</f>
        <v>824.87291998874423</v>
      </c>
      <c r="BB176" s="91">
        <f>ALL!BB169/BB$154</f>
        <v>1143.5777126786968</v>
      </c>
      <c r="BC176" s="91">
        <f>ALL!BC169/BC$154</f>
        <v>950.54367178428595</v>
      </c>
      <c r="BD176" s="19">
        <f>ALL!BD169/BD$154</f>
        <v>491.64731155655363</v>
      </c>
      <c r="BE176" s="19">
        <f>ALL!BE169/BE$154</f>
        <v>651.45600714752527</v>
      </c>
      <c r="BF176" s="19">
        <f>ALL!BF169/BF$154</f>
        <v>388.27114705946866</v>
      </c>
      <c r="BG176" s="19">
        <f>ALL!BG169/BG$154</f>
        <v>906.13971776384915</v>
      </c>
      <c r="BH176" s="19">
        <f t="shared" si="162"/>
        <v>24968.626939634505</v>
      </c>
      <c r="BJ176" s="208">
        <f t="array" ref="BJ176">ROUND(MIN(IF($E$4:$BG$4=BJ$4,$E176:$BG176)),1)</f>
        <v>0</v>
      </c>
      <c r="BK176" s="208">
        <f t="array" ref="BK176">ROUND(MAX(IF($E$4:$BG$4=BK$4,$E176:$BG176)),1)</f>
        <v>1143.5999999999999</v>
      </c>
      <c r="BL176" s="276">
        <f t="array" ref="BL176">ROUND(SUM(IF($E$4:$BG$4=BL$4,ALL!$E169:$BG169)),1)/BL$3</f>
        <v>349.48274360850814</v>
      </c>
      <c r="BM176" s="208">
        <f t="array" ref="BM176">ROUND(MIN(IF($E$4:$BG$4=BM$4,$E176:$BG176)),1)</f>
        <v>388.3</v>
      </c>
      <c r="BN176" s="208">
        <f t="array" ref="BN176">ROUND(MAX(IF($E$4:$BG$4=BN$4,$E176:$BG176)),1)</f>
        <v>906.1</v>
      </c>
      <c r="BO176" s="276">
        <f t="array" ref="BO176">ROUND(SUM(IF($E$4:$BG$4=BO$4,ALL!$E169:$BG169)),1)/BO$3</f>
        <v>535.18596657335763</v>
      </c>
      <c r="BP176" s="208">
        <f t="array" ref="BP176">ROUND(MIN(IF($E$4:$BG$4=BP$4,$E176:$BG176)),1)</f>
        <v>0</v>
      </c>
      <c r="BQ176" s="208">
        <f t="array" ref="BQ176">ROUND(MAX(IF($E$4:$BG$4=BQ$4,$E176:$BG176)),1)</f>
        <v>742.5</v>
      </c>
      <c r="BR176" s="276">
        <f t="array" ref="BR176">ROUND(SUM(IF($E$4:$BG$4=BR$4,ALL!$E169:$BG169)),1)/BR$3</f>
        <v>366.20896446326998</v>
      </c>
      <c r="BS176" s="208">
        <f t="array" ref="BS176">ROUND(MIN(IF($E$4:$BG$4=BS$4,$E176:$BG176)),1)</f>
        <v>0</v>
      </c>
      <c r="BT176" s="208">
        <f t="array" ref="BT176">ROUND(MAX(IF($E$4:$BG$4=BT$4,$E176:$BG176)),1)</f>
        <v>746.7</v>
      </c>
      <c r="BU176" s="276">
        <f t="array" ref="BU176">ROUND(SUM(IF($E$4:$BG$4=BU$4,ALL!$E169:$BG169)),1)/BU$3</f>
        <v>485.88112089609342</v>
      </c>
      <c r="BV176" s="208">
        <f t="array" ref="BV176">ROUND(MIN(IF($E$4:$BG$4=BV$4,$E176:$BG176)),1)</f>
        <v>258.39999999999998</v>
      </c>
      <c r="BW176" s="208">
        <f t="array" ref="BW176">ROUND(MAX(IF($E$4:$BG$4=BW$4,$E176:$BG176)),1)</f>
        <v>394.1</v>
      </c>
      <c r="BX176" s="276">
        <f t="array" ref="BX176">ROUND(SUM(IF($E$4:$BG$4=BX$4,ALL!$E169:$BG169)),1)/BX$3</f>
        <v>359.58055784152128</v>
      </c>
      <c r="BY176" s="208">
        <f t="array" ref="BY176">ROUND(MIN(IF($E$4:$BG$4=BY$4,$E176:$BG176)),1)</f>
        <v>374.8</v>
      </c>
      <c r="BZ176" s="208">
        <f t="array" ref="BZ176">ROUND(MAX(IF($E$4:$BG$4=BZ$4,$E176:$BG176)),1)</f>
        <v>582.9</v>
      </c>
      <c r="CA176" s="276">
        <f t="array" ref="CA176">ROUND(SUM(IF($E$4:$BG$4=CA$4,ALL!$E169:$BG169)),1)/CA$3</f>
        <v>479.99271269128337</v>
      </c>
      <c r="CB176" s="233">
        <f t="shared" si="163"/>
        <v>0</v>
      </c>
      <c r="CC176" s="233">
        <f t="shared" si="164"/>
        <v>1143.5999999999999</v>
      </c>
      <c r="CD176" s="274">
        <f>ALL!BH169/$BH$47</f>
        <v>445.59510336364173</v>
      </c>
      <c r="CE176" s="90"/>
    </row>
    <row r="177" spans="1:83" ht="24">
      <c r="A177" s="101">
        <f t="shared" si="165"/>
        <v>2000</v>
      </c>
      <c r="B177" s="250" t="s">
        <v>152</v>
      </c>
      <c r="E177" s="19">
        <f>ALL!E170/E$154</f>
        <v>196.42831172174945</v>
      </c>
      <c r="F177" s="19">
        <f>ALL!F170/F$154</f>
        <v>134.74625818457511</v>
      </c>
      <c r="G177" s="19">
        <f>ALL!G170/G$154</f>
        <v>51.057202699921227</v>
      </c>
      <c r="H177" s="19">
        <f>ALL!H170/H$154</f>
        <v>42.635559422447272</v>
      </c>
      <c r="I177" s="19">
        <f>ALL!I170/I$154</f>
        <v>117.57029663488139</v>
      </c>
      <c r="J177" s="19">
        <f>ALL!J170/J$154</f>
        <v>9.0044337972771853</v>
      </c>
      <c r="K177" s="19">
        <f>ALL!K170/K$154</f>
        <v>202.49849818548674</v>
      </c>
      <c r="L177" s="19">
        <f>ALL!L170/L$154</f>
        <v>70.499382914232967</v>
      </c>
      <c r="M177" s="19">
        <f>ALL!M170/M$154</f>
        <v>0</v>
      </c>
      <c r="N177" s="19">
        <f>ALL!N170/N$154</f>
        <v>0</v>
      </c>
      <c r="O177" s="19">
        <f>ALL!O170/O$154</f>
        <v>249.41673748938805</v>
      </c>
      <c r="P177" s="19">
        <f>ALL!P170/P$154</f>
        <v>105.79963553478699</v>
      </c>
      <c r="Q177" s="19">
        <f>ALL!Q170/Q$154</f>
        <v>0</v>
      </c>
      <c r="R177" s="19">
        <f>ALL!R170/R$154</f>
        <v>310.12525409947153</v>
      </c>
      <c r="S177" s="19">
        <f>ALL!S170/S$154</f>
        <v>83.915699065449175</v>
      </c>
      <c r="T177" s="19">
        <f>ALL!T170/T$154</f>
        <v>319.35742153966385</v>
      </c>
      <c r="U177" s="19">
        <f>ALL!U170/U$154</f>
        <v>208.66258537881754</v>
      </c>
      <c r="V177" s="19">
        <f>ALL!V170/V$154</f>
        <v>14.771787560149706</v>
      </c>
      <c r="W177" s="19">
        <f>ALL!W170/W$154</f>
        <v>104.70066524728715</v>
      </c>
      <c r="X177" s="19">
        <f>ALL!X170/X$154</f>
        <v>54.828227503563539</v>
      </c>
      <c r="Y177" s="19">
        <f>ALL!Y170/Y$154</f>
        <v>9.8779697708689227</v>
      </c>
      <c r="Z177" s="19">
        <f>ALL!Z170/Z$154</f>
        <v>75.007148335352539</v>
      </c>
      <c r="AA177" s="19">
        <f>ALL!AA170/AA$154</f>
        <v>118.93714226886807</v>
      </c>
      <c r="AB177" s="19">
        <f>ALL!AB170/AB$154</f>
        <v>38.605597611853369</v>
      </c>
      <c r="AC177" s="19">
        <f>ALL!AC170/AC$154</f>
        <v>103.25230572176444</v>
      </c>
      <c r="AD177" s="19">
        <f>ALL!AD170/AD$154</f>
        <v>242.94185556184908</v>
      </c>
      <c r="AE177" s="19">
        <f>ALL!AE170/AE$154</f>
        <v>117.4353491634382</v>
      </c>
      <c r="AF177" s="19">
        <f>ALL!AF170/AF$154</f>
        <v>53.035573882854038</v>
      </c>
      <c r="AG177" s="19">
        <f>ALL!AG170/AG$154</f>
        <v>266.39058153561854</v>
      </c>
      <c r="AH177" s="19">
        <f>ALL!AH170/AH$154</f>
        <v>0</v>
      </c>
      <c r="AI177" s="19">
        <f>ALL!AI170/AI$154</f>
        <v>29.582633689575474</v>
      </c>
      <c r="AJ177" s="19">
        <f>ALL!AJ170/AJ$154</f>
        <v>30.772968422878709</v>
      </c>
      <c r="AK177" s="19">
        <f>ALL!AK170/AK$154</f>
        <v>0</v>
      </c>
      <c r="AL177" s="19">
        <f>ALL!AL170/AL$154</f>
        <v>158.89065434060382</v>
      </c>
      <c r="AM177" s="19">
        <f>ALL!AM170/AM$154</f>
        <v>54.794556912727913</v>
      </c>
      <c r="AN177" s="19">
        <f>ALL!AN170/AN$154</f>
        <v>33.796644636502286</v>
      </c>
      <c r="AO177" s="19">
        <f>ALL!AO170/AO$154</f>
        <v>251.78714606135222</v>
      </c>
      <c r="AP177" s="19">
        <f>ALL!AP170/AP$154</f>
        <v>0</v>
      </c>
      <c r="AQ177" s="19">
        <f>ALL!AQ170/AQ$154</f>
        <v>0</v>
      </c>
      <c r="AR177" s="19">
        <f>ALL!AR170/AR$154</f>
        <v>0</v>
      </c>
      <c r="AS177" s="19">
        <f>ALL!AS170/AS$154</f>
        <v>104.86541954231745</v>
      </c>
      <c r="AT177" s="19">
        <f>ALL!AT170/AT$154</f>
        <v>0</v>
      </c>
      <c r="AU177" s="19">
        <f>ALL!AU170/AU$154</f>
        <v>216.85121192144354</v>
      </c>
      <c r="AV177" s="19">
        <f>ALL!AV170/AV$154</f>
        <v>327.04289482277898</v>
      </c>
      <c r="AW177" s="19">
        <f>ALL!AW170/AW$154</f>
        <v>216.07177611940301</v>
      </c>
      <c r="AX177" s="19">
        <f>ALL!AX170/AX$154</f>
        <v>0</v>
      </c>
      <c r="AY177" s="19">
        <f>ALL!AY170/AY$154</f>
        <v>4.3417745935519427</v>
      </c>
      <c r="AZ177" s="19">
        <f>ALL!AZ170/AZ$154</f>
        <v>0</v>
      </c>
      <c r="BA177" s="91">
        <f>ALL!BA170/BA$154</f>
        <v>0</v>
      </c>
      <c r="BB177" s="91">
        <f>ALL!BB170/BB$154</f>
        <v>0</v>
      </c>
      <c r="BC177" s="91">
        <f>ALL!BC170/BC$154</f>
        <v>0</v>
      </c>
      <c r="BD177" s="19">
        <f>ALL!BD170/BD$154</f>
        <v>194.00923835903825</v>
      </c>
      <c r="BE177" s="19">
        <f>ALL!BE170/BE$154</f>
        <v>0</v>
      </c>
      <c r="BF177" s="19">
        <f>ALL!BF170/BF$154</f>
        <v>110.91953267135759</v>
      </c>
      <c r="BG177" s="19">
        <f>ALL!BG170/BG$154</f>
        <v>13.366455925509943</v>
      </c>
      <c r="BH177" s="19">
        <f t="shared" si="162"/>
        <v>5048.5943888506581</v>
      </c>
      <c r="BJ177" s="208">
        <f t="array" ref="BJ177">ROUND(MIN(IF($E$4:$BG$4=BJ$4,$E177:$BG177)),1)</f>
        <v>0</v>
      </c>
      <c r="BK177" s="208">
        <f t="array" ref="BK177">ROUND(MAX(IF($E$4:$BG$4=BK$4,$E177:$BG177)),1)</f>
        <v>327</v>
      </c>
      <c r="BL177" s="276">
        <f t="array" ref="BL177">ROUND(SUM(IF($E$4:$BG$4=BL$4,ALL!$E170:$BG170)),1)/BL$3</f>
        <v>78.949174770946343</v>
      </c>
      <c r="BM177" s="208">
        <f t="array" ref="BM177">ROUND(MIN(IF($E$4:$BG$4=BM$4,$E177:$BG177)),1)</f>
        <v>0</v>
      </c>
      <c r="BN177" s="208">
        <f t="array" ref="BN177">ROUND(MAX(IF($E$4:$BG$4=BN$4,$E177:$BG177)),1)</f>
        <v>194</v>
      </c>
      <c r="BO177" s="276">
        <f t="array" ref="BO177">ROUND(SUM(IF($E$4:$BG$4=BO$4,ALL!$E170:$BG170)),1)/BO$3</f>
        <v>108.4237814918492</v>
      </c>
      <c r="BP177" s="208">
        <f t="array" ref="BP177">ROUND(MIN(IF($E$4:$BG$4=BP$4,$E177:$BG177)),1)</f>
        <v>0</v>
      </c>
      <c r="BQ177" s="208">
        <f t="array" ref="BQ177">ROUND(MAX(IF($E$4:$BG$4=BQ$4,$E177:$BG177)),1)</f>
        <v>158.9</v>
      </c>
      <c r="BR177" s="276">
        <f t="array" ref="BR177">ROUND(SUM(IF($E$4:$BG$4=BR$4,ALL!$E170:$BG170)),1)/BR$3</f>
        <v>32.156649682787702</v>
      </c>
      <c r="BS177" s="208">
        <f t="array" ref="BS177">ROUND(MIN(IF($E$4:$BG$4=BS$4,$E177:$BG177)),1)</f>
        <v>0</v>
      </c>
      <c r="BT177" s="208">
        <f t="array" ref="BT177">ROUND(MAX(IF($E$4:$BG$4=BT$4,$E177:$BG177)),1)</f>
        <v>319.39999999999998</v>
      </c>
      <c r="BU177" s="276">
        <f t="array" ref="BU177">ROUND(SUM(IF($E$4:$BG$4=BU$4,ALL!$E170:$BG170)),1)/BU$3</f>
        <v>97.216233066574233</v>
      </c>
      <c r="BV177" s="208">
        <f t="array" ref="BV177">ROUND(MIN(IF($E$4:$BG$4=BV$4,$E177:$BG177)),1)</f>
        <v>30.8</v>
      </c>
      <c r="BW177" s="208">
        <f t="array" ref="BW177">ROUND(MAX(IF($E$4:$BG$4=BW$4,$E177:$BG177)),1)</f>
        <v>75</v>
      </c>
      <c r="BX177" s="276">
        <f t="array" ref="BX177">ROUND(SUM(IF($E$4:$BG$4=BX$4,ALL!$E170:$BG170)),1)/BX$3</f>
        <v>46.633544749591053</v>
      </c>
      <c r="BY177" s="208">
        <f t="array" ref="BY177">ROUND(MIN(IF($E$4:$BG$4=BY$4,$E177:$BG177)),1)</f>
        <v>29.6</v>
      </c>
      <c r="BZ177" s="208">
        <f t="array" ref="BZ177">ROUND(MAX(IF($E$4:$BG$4=BZ$4,$E177:$BG177)),1)</f>
        <v>266.39999999999998</v>
      </c>
      <c r="CA177" s="276">
        <f t="array" ref="CA177">ROUND(SUM(IF($E$4:$BG$4=CA$4,ALL!$E170:$BG170)),1)/CA$3</f>
        <v>139.64960028986192</v>
      </c>
      <c r="CB177" s="233">
        <f t="shared" si="163"/>
        <v>0</v>
      </c>
      <c r="CC177" s="233">
        <f t="shared" si="164"/>
        <v>327</v>
      </c>
      <c r="CD177" s="274">
        <f>ALL!BH170/$BH$47</f>
        <v>93.240101361572044</v>
      </c>
      <c r="CE177" s="90"/>
    </row>
    <row r="178" spans="1:83" ht="12.75">
      <c r="A178" s="101">
        <f t="shared" si="165"/>
        <v>2100</v>
      </c>
      <c r="B178" s="250" t="s">
        <v>153</v>
      </c>
      <c r="E178" s="19">
        <f>ALL!E171/E$154</f>
        <v>3330.4556874604004</v>
      </c>
      <c r="F178" s="19">
        <f>ALL!F171/F$154</f>
        <v>3133.8260941484605</v>
      </c>
      <c r="G178" s="19">
        <f>ALL!G171/G$154</f>
        <v>5128.8167788727269</v>
      </c>
      <c r="H178" s="19">
        <f>ALL!H171/H$154</f>
        <v>2974.3786219001308</v>
      </c>
      <c r="I178" s="19">
        <f>ALL!I171/I$154</f>
        <v>3474.9327075970627</v>
      </c>
      <c r="J178" s="19">
        <f>ALL!J171/J$154</f>
        <v>2787.3894240090194</v>
      </c>
      <c r="K178" s="19">
        <f>ALL!K171/K$154</f>
        <v>3587.3637542015908</v>
      </c>
      <c r="L178" s="19">
        <f>ALL!L171/L$154</f>
        <v>4961.5967028398236</v>
      </c>
      <c r="M178" s="19">
        <f>ALL!M171/M$154</f>
        <v>2966.3905686081375</v>
      </c>
      <c r="N178" s="19">
        <f>ALL!N171/N$154</f>
        <v>2898.2115112669017</v>
      </c>
      <c r="O178" s="19">
        <f>ALL!O171/O$154</f>
        <v>6237.6778121056395</v>
      </c>
      <c r="P178" s="19">
        <f>ALL!P171/P$154</f>
        <v>5233.226755631209</v>
      </c>
      <c r="Q178" s="19">
        <f>ALL!Q171/Q$154</f>
        <v>4006.9924209936676</v>
      </c>
      <c r="R178" s="19">
        <f>ALL!R171/R$154</f>
        <v>3261.4664588697742</v>
      </c>
      <c r="S178" s="19">
        <f>ALL!S171/S$154</f>
        <v>3620.3641474238971</v>
      </c>
      <c r="T178" s="19">
        <f>ALL!T171/T$154</f>
        <v>4309.1033077373886</v>
      </c>
      <c r="U178" s="19">
        <f>ALL!U171/U$154</f>
        <v>3907.3007014967488</v>
      </c>
      <c r="V178" s="19">
        <f>ALL!V171/V$154</f>
        <v>8556.9838709677388</v>
      </c>
      <c r="W178" s="19">
        <f>ALL!W171/W$154</f>
        <v>2832.6664326437899</v>
      </c>
      <c r="X178" s="19">
        <f>ALL!X171/X$154</f>
        <v>3858.1081747141907</v>
      </c>
      <c r="Y178" s="19">
        <f>ALL!Y171/Y$154</f>
        <v>3207.2029922666611</v>
      </c>
      <c r="Z178" s="19">
        <f>ALL!Z171/Z$154</f>
        <v>2987.1150965942797</v>
      </c>
      <c r="AA178" s="19">
        <f>ALL!AA171/AA$154</f>
        <v>3254.1569164479902</v>
      </c>
      <c r="AB178" s="19">
        <f>ALL!AB171/AB$154</f>
        <v>3569.0036345012272</v>
      </c>
      <c r="AC178" s="19">
        <f>ALL!AC171/AC$154</f>
        <v>2242.3737171921007</v>
      </c>
      <c r="AD178" s="19">
        <f>ALL!AD171/AD$154</f>
        <v>3298.9622405142445</v>
      </c>
      <c r="AE178" s="19">
        <f>ALL!AE171/AE$154</f>
        <v>3972.2246840789944</v>
      </c>
      <c r="AF178" s="19">
        <f>ALL!AF171/AF$154</f>
        <v>4266.720439429113</v>
      </c>
      <c r="AG178" s="19">
        <f>ALL!AG171/AG$154</f>
        <v>4225.6889903657884</v>
      </c>
      <c r="AH178" s="19">
        <f>ALL!AH171/AH$154</f>
        <v>4538.6913360507306</v>
      </c>
      <c r="AI178" s="19">
        <f>ALL!AI171/AI$154</f>
        <v>4057.4588234132102</v>
      </c>
      <c r="AJ178" s="19">
        <f>ALL!AJ171/AJ$154</f>
        <v>4068.5451973915024</v>
      </c>
      <c r="AK178" s="19">
        <f>ALL!AK171/AK$154</f>
        <v>2091.4757182233261</v>
      </c>
      <c r="AL178" s="19">
        <f>ALL!AL171/AL$154</f>
        <v>63864.395204391105</v>
      </c>
      <c r="AM178" s="19">
        <f>ALL!AM171/AM$154</f>
        <v>810.21524517613648</v>
      </c>
      <c r="AN178" s="19">
        <f>ALL!AN171/AN$154</f>
        <v>2159.1285544822913</v>
      </c>
      <c r="AO178" s="19">
        <f>ALL!AO171/AO$154</f>
        <v>241.85877869032163</v>
      </c>
      <c r="AP178" s="19">
        <f>ALL!AP171/AP$154</f>
        <v>1405.6071601588999</v>
      </c>
      <c r="AQ178" s="19">
        <f>ALL!AQ171/AQ$154</f>
        <v>1595.5675002266487</v>
      </c>
      <c r="AR178" s="19">
        <f>ALL!AR171/AR$154</f>
        <v>894.27135133291267</v>
      </c>
      <c r="AS178" s="19">
        <f>ALL!AS171/AS$154</f>
        <v>1859.4893449570154</v>
      </c>
      <c r="AT178" s="19">
        <f>ALL!AT171/AT$154</f>
        <v>1718.8515275707905</v>
      </c>
      <c r="AU178" s="19">
        <f>ALL!AU171/AU$154</f>
        <v>394.09920738344562</v>
      </c>
      <c r="AV178" s="19">
        <f>ALL!AV171/AV$154</f>
        <v>1353.8863975482939</v>
      </c>
      <c r="AW178" s="19">
        <f>ALL!AW171/AW$154</f>
        <v>1145.5770895522389</v>
      </c>
      <c r="AX178" s="19">
        <f>ALL!AX171/AX$154</f>
        <v>1513.9614242186153</v>
      </c>
      <c r="AY178" s="19">
        <f>ALL!AY171/AY$154</f>
        <v>1587.1821460457431</v>
      </c>
      <c r="AZ178" s="19">
        <f>ALL!AZ171/AZ$154</f>
        <v>958.71743776353014</v>
      </c>
      <c r="BA178" s="91">
        <f>ALL!BA171/BA$154</f>
        <v>1680.1921958540486</v>
      </c>
      <c r="BB178" s="91">
        <f>ALL!BB171/BB$154</f>
        <v>702.448818842278</v>
      </c>
      <c r="BC178" s="91">
        <f>ALL!BC171/BC$154</f>
        <v>47.380415430267064</v>
      </c>
      <c r="BD178" s="19">
        <f>ALL!BD171/BD$154</f>
        <v>3088.4254644092221</v>
      </c>
      <c r="BE178" s="19">
        <f>ALL!BE171/BE$154</f>
        <v>4805.3011328496605</v>
      </c>
      <c r="BF178" s="19">
        <f>ALL!BF171/BF$154</f>
        <v>3010.7647589195062</v>
      </c>
      <c r="BG178" s="19">
        <f>ALL!BG171/BG$154</f>
        <v>1822.397172203905</v>
      </c>
      <c r="BH178" s="19">
        <f t="shared" si="162"/>
        <v>223506.59004796427</v>
      </c>
      <c r="BJ178" s="208">
        <f t="array" ref="BJ178">ROUND(MIN(IF($E$4:$BG$4=BJ$4,$E178:$BG178)),1)</f>
        <v>47.4</v>
      </c>
      <c r="BK178" s="208">
        <f t="array" ref="BK178">ROUND(MAX(IF($E$4:$BG$4=BK$4,$E178:$BG178)),1)</f>
        <v>2159.1</v>
      </c>
      <c r="BL178" s="276">
        <f t="array" ref="BL178">ROUND(SUM(IF($E$4:$BG$4=BL$4,ALL!$E171:$BG171)),1)/BL$3</f>
        <v>1145.8616933888384</v>
      </c>
      <c r="BM178" s="208">
        <f t="array" ref="BM178">ROUND(MIN(IF($E$4:$BG$4=BM$4,$E178:$BG178)),1)</f>
        <v>1822.4</v>
      </c>
      <c r="BN178" s="208">
        <f t="array" ref="BN178">ROUND(MAX(IF($E$4:$BG$4=BN$4,$E178:$BG178)),1)</f>
        <v>4805.3</v>
      </c>
      <c r="BO178" s="276">
        <f t="array" ref="BO178">ROUND(SUM(IF($E$4:$BG$4=BO$4,ALL!$E171:$BG171)),1)/BO$3</f>
        <v>3197.8950889181633</v>
      </c>
      <c r="BP178" s="208">
        <f t="array" ref="BP178">ROUND(MIN(IF($E$4:$BG$4=BP$4,$E178:$BG178)),1)</f>
        <v>810.2</v>
      </c>
      <c r="BQ178" s="208">
        <f t="array" ref="BQ178">ROUND(MAX(IF($E$4:$BG$4=BQ$4,$E178:$BG178)),1)</f>
        <v>63864.4</v>
      </c>
      <c r="BR178" s="276">
        <f t="array" ref="BR178">ROUND(SUM(IF($E$4:$BG$4=BR$4,ALL!$E171:$BG171)),1)/BR$3</f>
        <v>4099.2212202710753</v>
      </c>
      <c r="BS178" s="208">
        <f t="array" ref="BS178">ROUND(MIN(IF($E$4:$BG$4=BS$4,$E178:$BG178)),1)</f>
        <v>2242.4</v>
      </c>
      <c r="BT178" s="208">
        <f t="array" ref="BT178">ROUND(MAX(IF($E$4:$BG$4=BT$4,$E178:$BG178)),1)</f>
        <v>8557</v>
      </c>
      <c r="BU178" s="276">
        <f t="array" ref="BU178">ROUND(SUM(IF($E$4:$BG$4=BU$4,ALL!$E171:$BG171)),1)/BU$3</f>
        <v>3436.6030863311007</v>
      </c>
      <c r="BV178" s="208">
        <f t="array" ref="BV178">ROUND(MIN(IF($E$4:$BG$4=BV$4,$E178:$BG178)),1)</f>
        <v>2987.1</v>
      </c>
      <c r="BW178" s="208">
        <f t="array" ref="BW178">ROUND(MAX(IF($E$4:$BG$4=BW$4,$E178:$BG178)),1)</f>
        <v>5128.8</v>
      </c>
      <c r="BX178" s="276">
        <f t="array" ref="BX178">ROUND(SUM(IF($E$4:$BG$4=BX$4,ALL!$E171:$BG171)),1)/BX$3</f>
        <v>3613.8009276605244</v>
      </c>
      <c r="BY178" s="208">
        <f t="array" ref="BY178">ROUND(MIN(IF($E$4:$BG$4=BY$4,$E178:$BG178)),1)</f>
        <v>3474.9</v>
      </c>
      <c r="BZ178" s="208">
        <f t="array" ref="BZ178">ROUND(MAX(IF($E$4:$BG$4=BZ$4,$E178:$BG178)),1)</f>
        <v>5233.2</v>
      </c>
      <c r="CA178" s="276">
        <f t="array" ref="CA178">ROUND(SUM(IF($E$4:$BG$4=CA$4,ALL!$E171:$BG171)),1)/CA$3</f>
        <v>4141.1328699377973</v>
      </c>
      <c r="CB178" s="233">
        <f t="shared" si="163"/>
        <v>47.4</v>
      </c>
      <c r="CC178" s="233">
        <f t="shared" si="164"/>
        <v>63864.4</v>
      </c>
      <c r="CD178" s="274">
        <f>ALL!BH171/$BH$47</f>
        <v>3585.1370665077461</v>
      </c>
      <c r="CE178" s="90"/>
    </row>
    <row r="179" spans="1:83" ht="24">
      <c r="A179" s="101">
        <f t="shared" si="165"/>
        <v>2200</v>
      </c>
      <c r="B179" s="250" t="s">
        <v>154</v>
      </c>
      <c r="E179" s="19">
        <f>ALL!E172/E$154</f>
        <v>176.65096463306574</v>
      </c>
      <c r="F179" s="19">
        <f>ALL!F172/F$154</f>
        <v>84.728957198979955</v>
      </c>
      <c r="G179" s="19">
        <f>ALL!G172/G$154</f>
        <v>80.604730398245479</v>
      </c>
      <c r="H179" s="19">
        <f>ALL!H172/H$154</f>
        <v>94.194100754882072</v>
      </c>
      <c r="I179" s="19">
        <f>ALL!I172/I$154</f>
        <v>69.519014839220958</v>
      </c>
      <c r="J179" s="19">
        <f>ALL!J172/J$154</f>
        <v>71.606669387560345</v>
      </c>
      <c r="K179" s="19">
        <f>ALL!K172/K$154</f>
        <v>210.29822134670826</v>
      </c>
      <c r="L179" s="19">
        <f>ALL!L172/L$154</f>
        <v>82.131286336850053</v>
      </c>
      <c r="M179" s="19">
        <f>ALL!M172/M$154</f>
        <v>0</v>
      </c>
      <c r="N179" s="19">
        <f>ALL!N172/N$154</f>
        <v>0</v>
      </c>
      <c r="O179" s="19">
        <f>ALL!O172/O$154</f>
        <v>46.066645022141664</v>
      </c>
      <c r="P179" s="19">
        <f>ALL!P172/P$154</f>
        <v>105.05941011476655</v>
      </c>
      <c r="Q179" s="19">
        <f>ALL!Q172/Q$154</f>
        <v>144.57121683295634</v>
      </c>
      <c r="R179" s="19">
        <f>ALL!R172/R$154</f>
        <v>80.356721778018709</v>
      </c>
      <c r="S179" s="19">
        <f>ALL!S172/S$154</f>
        <v>181.81158108679054</v>
      </c>
      <c r="T179" s="19">
        <f>ALL!T172/T$154</f>
        <v>244.33873314901101</v>
      </c>
      <c r="U179" s="19">
        <f>ALL!U172/U$154</f>
        <v>153.65163919110333</v>
      </c>
      <c r="V179" s="19">
        <f>ALL!V172/V$154</f>
        <v>780.14124042060246</v>
      </c>
      <c r="W179" s="19">
        <f>ALL!W172/W$154</f>
        <v>137.35004487403376</v>
      </c>
      <c r="X179" s="19">
        <f>ALL!X172/X$154</f>
        <v>119.05692325486766</v>
      </c>
      <c r="Y179" s="19">
        <f>ALL!Y172/Y$154</f>
        <v>156.07651504283987</v>
      </c>
      <c r="Z179" s="19">
        <f>ALL!Z172/Z$154</f>
        <v>60.361265659314697</v>
      </c>
      <c r="AA179" s="19">
        <f>ALL!AA172/AA$154</f>
        <v>111.71385541587264</v>
      </c>
      <c r="AB179" s="19">
        <f>ALL!AB172/AB$154</f>
        <v>59.213663563018805</v>
      </c>
      <c r="AC179" s="19">
        <f>ALL!AC172/AC$154</f>
        <v>130.4156033227712</v>
      </c>
      <c r="AD179" s="19">
        <f>ALL!AD172/AD$154</f>
        <v>117.62623030687163</v>
      </c>
      <c r="AE179" s="19">
        <f>ALL!AE172/AE$154</f>
        <v>194.35099746948873</v>
      </c>
      <c r="AF179" s="19">
        <f>ALL!AF172/AF$154</f>
        <v>107.03590748087163</v>
      </c>
      <c r="AG179" s="19">
        <f>ALL!AG172/AG$154</f>
        <v>121.72198418732007</v>
      </c>
      <c r="AH179" s="19">
        <f>ALL!AH172/AH$154</f>
        <v>136.2403483914953</v>
      </c>
      <c r="AI179" s="19">
        <f>ALL!AI172/AI$154</f>
        <v>107.19688765532094</v>
      </c>
      <c r="AJ179" s="19">
        <f>ALL!AJ172/AJ$154</f>
        <v>68.860207070846442</v>
      </c>
      <c r="AK179" s="19">
        <f>ALL!AK172/AK$154</f>
        <v>135.12694760226537</v>
      </c>
      <c r="AL179" s="19">
        <f>ALL!AL172/AL$154</f>
        <v>573.86869854109477</v>
      </c>
      <c r="AM179" s="19">
        <f>ALL!AM172/AM$154</f>
        <v>0</v>
      </c>
      <c r="AN179" s="19">
        <f>ALL!AN172/AN$154</f>
        <v>10.787832570750719</v>
      </c>
      <c r="AO179" s="19">
        <f>ALL!AO172/AO$154</f>
        <v>0</v>
      </c>
      <c r="AP179" s="19">
        <f>ALL!AP172/AP$154</f>
        <v>73.279979330168274</v>
      </c>
      <c r="AQ179" s="19">
        <f>ALL!AQ172/AQ$154</f>
        <v>0</v>
      </c>
      <c r="AR179" s="19">
        <f>ALL!AR172/AR$154</f>
        <v>0</v>
      </c>
      <c r="AS179" s="19">
        <f>ALL!AS172/AS$154</f>
        <v>0</v>
      </c>
      <c r="AT179" s="19">
        <f>ALL!AT172/AT$154</f>
        <v>0</v>
      </c>
      <c r="AU179" s="19">
        <f>ALL!AU172/AU$154</f>
        <v>0.76655372775077812</v>
      </c>
      <c r="AV179" s="19">
        <f>ALL!AV172/AV$154</f>
        <v>6.1638775151347716</v>
      </c>
      <c r="AW179" s="19">
        <f>ALL!AW172/AW$154</f>
        <v>0.55970149253731349</v>
      </c>
      <c r="AX179" s="19">
        <f>ALL!AX172/AX$154</f>
        <v>0</v>
      </c>
      <c r="AY179" s="19">
        <f>ALL!AY172/AY$154</f>
        <v>0</v>
      </c>
      <c r="AZ179" s="19">
        <f>ALL!AZ172/AZ$154</f>
        <v>0</v>
      </c>
      <c r="BA179" s="91">
        <f>ALL!BA172/BA$154</f>
        <v>8.3237970171653703</v>
      </c>
      <c r="BB179" s="91">
        <f>ALL!BB172/BB$154</f>
        <v>0</v>
      </c>
      <c r="BC179" s="91">
        <f>ALL!BC172/BC$154</f>
        <v>0</v>
      </c>
      <c r="BD179" s="19">
        <f>ALL!BD172/BD$154</f>
        <v>127.57661449199362</v>
      </c>
      <c r="BE179" s="19">
        <f>ALL!BE172/BE$154</f>
        <v>176.64860879708144</v>
      </c>
      <c r="BF179" s="19">
        <f>ALL!BF172/BF$154</f>
        <v>120.66260421004961</v>
      </c>
      <c r="BG179" s="19">
        <f>ALL!BG172/BG$154</f>
        <v>228.60467917829058</v>
      </c>
      <c r="BH179" s="19">
        <f t="shared" si="162"/>
        <v>5695.3214606601205</v>
      </c>
      <c r="BJ179" s="208">
        <f t="array" ref="BJ179">ROUND(MIN(IF($E$4:$BG$4=BJ$4,$E179:$BG179)),1)</f>
        <v>0</v>
      </c>
      <c r="BK179" s="208">
        <f t="array" ref="BK179">ROUND(MAX(IF($E$4:$BG$4=BK$4,$E179:$BG179)),1)</f>
        <v>73.3</v>
      </c>
      <c r="BL179" s="276">
        <f t="array" ref="BL179">ROUND(SUM(IF($E$4:$BG$4=BL$4,ALL!$E172:$BG172)),1)/BL$3</f>
        <v>10.904391022083612</v>
      </c>
      <c r="BM179" s="208">
        <f t="array" ref="BM179">ROUND(MIN(IF($E$4:$BG$4=BM$4,$E179:$BG179)),1)</f>
        <v>120.7</v>
      </c>
      <c r="BN179" s="208">
        <f t="array" ref="BN179">ROUND(MAX(IF($E$4:$BG$4=BN$4,$E179:$BG179)),1)</f>
        <v>228.6</v>
      </c>
      <c r="BO179" s="276">
        <f t="array" ref="BO179">ROUND(SUM(IF($E$4:$BG$4=BO$4,ALL!$E172:$BG172)),1)/BO$3</f>
        <v>146.37524699489549</v>
      </c>
      <c r="BP179" s="208">
        <f t="array" ref="BP179">ROUND(MIN(IF($E$4:$BG$4=BP$4,$E179:$BG179)),1)</f>
        <v>0</v>
      </c>
      <c r="BQ179" s="208">
        <f t="array" ref="BQ179">ROUND(MAX(IF($E$4:$BG$4=BQ$4,$E179:$BG179)),1)</f>
        <v>573.9</v>
      </c>
      <c r="BR179" s="276">
        <f t="array" ref="BR179">ROUND(SUM(IF($E$4:$BG$4=BR$4,ALL!$E172:$BG172)),1)/BR$3</f>
        <v>90.826937592264755</v>
      </c>
      <c r="BS179" s="208">
        <f t="array" ref="BS179">ROUND(MIN(IF($E$4:$BG$4=BS$4,$E179:$BG179)),1)</f>
        <v>0</v>
      </c>
      <c r="BT179" s="208">
        <f t="array" ref="BT179">ROUND(MAX(IF($E$4:$BG$4=BT$4,$E179:$BG179)),1)</f>
        <v>780.1</v>
      </c>
      <c r="BU179" s="276">
        <f t="array" ref="BU179">ROUND(SUM(IF($E$4:$BG$4=BU$4,ALL!$E172:$BG172)),1)/BU$3</f>
        <v>134.94982607008185</v>
      </c>
      <c r="BV179" s="208">
        <f t="array" ref="BV179">ROUND(MIN(IF($E$4:$BG$4=BV$4,$E179:$BG179)),1)</f>
        <v>59.2</v>
      </c>
      <c r="BW179" s="208">
        <f t="array" ref="BW179">ROUND(MAX(IF($E$4:$BG$4=BW$4,$E179:$BG179)),1)</f>
        <v>80.599999999999994</v>
      </c>
      <c r="BX179" s="276">
        <f t="array" ref="BX179">ROUND(SUM(IF($E$4:$BG$4=BX$4,ALL!$E172:$BG172)),1)/BX$3</f>
        <v>62.300576423677981</v>
      </c>
      <c r="BY179" s="208">
        <f t="array" ref="BY179">ROUND(MIN(IF($E$4:$BG$4=BY$4,$E179:$BG179)),1)</f>
        <v>69.5</v>
      </c>
      <c r="BZ179" s="208">
        <f t="array" ref="BZ179">ROUND(MAX(IF($E$4:$BG$4=BZ$4,$E179:$BG179)),1)</f>
        <v>153.69999999999999</v>
      </c>
      <c r="CA179" s="276">
        <f t="array" ref="CA179">ROUND(SUM(IF($E$4:$BG$4=CA$4,ALL!$E172:$BG172)),1)/CA$3</f>
        <v>100.3980399736634</v>
      </c>
      <c r="CB179" s="233">
        <f t="shared" si="163"/>
        <v>0</v>
      </c>
      <c r="CC179" s="233">
        <f t="shared" si="164"/>
        <v>780.1</v>
      </c>
      <c r="CD179" s="274">
        <f>ALL!BH172/$BH$47</f>
        <v>101.18440263984472</v>
      </c>
      <c r="CE179" s="90"/>
    </row>
    <row r="180" spans="1:83" ht="24">
      <c r="A180" s="101">
        <f t="shared" si="165"/>
        <v>2300</v>
      </c>
      <c r="B180" s="250" t="s">
        <v>155</v>
      </c>
      <c r="E180" s="19">
        <f>ALL!E173/E$154</f>
        <v>26.399772819636471</v>
      </c>
      <c r="F180" s="19">
        <f>ALL!F173/F$154</f>
        <v>7.5798456130677518</v>
      </c>
      <c r="G180" s="19">
        <f>ALL!G173/G$154</f>
        <v>114.8373206617788</v>
      </c>
      <c r="H180" s="19">
        <f>ALL!H173/H$154</f>
        <v>60.93505398840265</v>
      </c>
      <c r="I180" s="19">
        <f>ALL!I173/I$154</f>
        <v>55.613390689722209</v>
      </c>
      <c r="J180" s="19">
        <f>ALL!J173/J$154</f>
        <v>5.3136532520975912</v>
      </c>
      <c r="K180" s="19">
        <f>ALL!K173/K$154</f>
        <v>23.483464740111017</v>
      </c>
      <c r="L180" s="19">
        <f>ALL!L173/L$154</f>
        <v>13.100929713415981</v>
      </c>
      <c r="M180" s="19">
        <f>ALL!M173/M$154</f>
        <v>0</v>
      </c>
      <c r="N180" s="19">
        <f>ALL!N173/N$154</f>
        <v>0</v>
      </c>
      <c r="O180" s="19">
        <f>ALL!O173/O$154</f>
        <v>24.456097216804718</v>
      </c>
      <c r="P180" s="19">
        <f>ALL!P173/P$154</f>
        <v>15.828804177068397</v>
      </c>
      <c r="Q180" s="19">
        <f>ALL!Q173/Q$154</f>
        <v>19.416247809092951</v>
      </c>
      <c r="R180" s="19">
        <f>ALL!R173/R$154</f>
        <v>68.41546957582328</v>
      </c>
      <c r="S180" s="19">
        <f>ALL!S173/S$154</f>
        <v>32.633757045025796</v>
      </c>
      <c r="T180" s="19">
        <f>ALL!T173/T$154</f>
        <v>36.356397307394005</v>
      </c>
      <c r="U180" s="19">
        <f>ALL!U173/U$154</f>
        <v>112.7627802329372</v>
      </c>
      <c r="V180" s="19">
        <f>ALL!V173/V$154</f>
        <v>136.48235608625916</v>
      </c>
      <c r="W180" s="19">
        <f>ALL!W173/W$154</f>
        <v>18.266784814955386</v>
      </c>
      <c r="X180" s="19">
        <f>ALL!X173/X$154</f>
        <v>48.772508285784909</v>
      </c>
      <c r="Y180" s="19">
        <f>ALL!Y173/Y$154</f>
        <v>10.67857552718405</v>
      </c>
      <c r="Z180" s="19">
        <f>ALL!Z173/Z$154</f>
        <v>5.8893642035805085</v>
      </c>
      <c r="AA180" s="19">
        <f>ALL!AA173/AA$154</f>
        <v>33.119522063594019</v>
      </c>
      <c r="AB180" s="19">
        <f>ALL!AB173/AB$154</f>
        <v>3.3096788070560144</v>
      </c>
      <c r="AC180" s="19">
        <f>ALL!AC173/AC$154</f>
        <v>15.122637961656322</v>
      </c>
      <c r="AD180" s="19">
        <f>ALL!AD173/AD$154</f>
        <v>19.147210177103648</v>
      </c>
      <c r="AE180" s="19">
        <f>ALL!AE173/AE$154</f>
        <v>17.073040032377996</v>
      </c>
      <c r="AF180" s="19">
        <f>ALL!AF173/AF$154</f>
        <v>37.515006638408821</v>
      </c>
      <c r="AG180" s="19">
        <f>ALL!AG173/AG$154</f>
        <v>19.64898067118602</v>
      </c>
      <c r="AH180" s="19">
        <f>ALL!AH173/AH$154</f>
        <v>1.5712781728575935</v>
      </c>
      <c r="AI180" s="19">
        <f>ALL!AI173/AI$154</f>
        <v>32.912674581695342</v>
      </c>
      <c r="AJ180" s="19">
        <f>ALL!AJ173/AJ$154</f>
        <v>38.491117875039926</v>
      </c>
      <c r="AK180" s="19">
        <f>ALL!AK173/AK$154</f>
        <v>17.451074420964577</v>
      </c>
      <c r="AL180" s="19">
        <f>ALL!AL173/AL$154</f>
        <v>63.590206557850657</v>
      </c>
      <c r="AM180" s="19">
        <f>ALL!AM173/AM$154</f>
        <v>21.603729509647724</v>
      </c>
      <c r="AN180" s="19">
        <f>ALL!AN173/AN$154</f>
        <v>55.972004744958483</v>
      </c>
      <c r="AO180" s="19">
        <f>ALL!AO173/AO$154</f>
        <v>41.464839705212754</v>
      </c>
      <c r="AP180" s="19">
        <f>ALL!AP173/AP$154</f>
        <v>8.2137712753932117</v>
      </c>
      <c r="AQ180" s="19">
        <f>ALL!AQ173/AQ$154</f>
        <v>7.810912332658428</v>
      </c>
      <c r="AR180" s="19">
        <f>ALL!AR173/AR$154</f>
        <v>0</v>
      </c>
      <c r="AS180" s="19">
        <f>ALL!AS173/AS$154</f>
        <v>13.966581910642935</v>
      </c>
      <c r="AT180" s="19">
        <f>ALL!AT173/AT$154</f>
        <v>151.04315697963239</v>
      </c>
      <c r="AU180" s="19">
        <f>ALL!AU173/AU$154</f>
        <v>12.615481319085653</v>
      </c>
      <c r="AV180" s="19">
        <f>ALL!AV173/AV$154</f>
        <v>158.02244718530994</v>
      </c>
      <c r="AW180" s="19">
        <f>ALL!AW173/AW$154</f>
        <v>206.21037313432834</v>
      </c>
      <c r="AX180" s="19">
        <f>ALL!AX173/AX$154</f>
        <v>0</v>
      </c>
      <c r="AY180" s="19">
        <f>ALL!AY173/AY$154</f>
        <v>0</v>
      </c>
      <c r="AZ180" s="19">
        <f>ALL!AZ173/AZ$154</f>
        <v>13.269335181655405</v>
      </c>
      <c r="BA180" s="91">
        <f>ALL!BA173/BA$154</f>
        <v>34.722305599849925</v>
      </c>
      <c r="BB180" s="91">
        <f>ALL!BB173/BB$154</f>
        <v>0</v>
      </c>
      <c r="BC180" s="91">
        <f>ALL!BC173/BC$154</f>
        <v>0</v>
      </c>
      <c r="BD180" s="19">
        <f>ALL!BD173/BD$154</f>
        <v>36.200766394047186</v>
      </c>
      <c r="BE180" s="19">
        <f>ALL!BE173/BE$154</f>
        <v>58.418743061357851</v>
      </c>
      <c r="BF180" s="19">
        <f>ALL!BF173/BF$154</f>
        <v>11.572705552267609</v>
      </c>
      <c r="BG180" s="19">
        <f>ALL!BG173/BG$154</f>
        <v>36.574707438136294</v>
      </c>
      <c r="BH180" s="19">
        <f t="shared" si="162"/>
        <v>2003.8568630441177</v>
      </c>
      <c r="BJ180" s="208">
        <f t="array" ref="BJ180">ROUND(MIN(IF($E$4:$BG$4=BJ$4,$E180:$BG180)),1)</f>
        <v>0</v>
      </c>
      <c r="BK180" s="208">
        <f t="array" ref="BK180">ROUND(MAX(IF($E$4:$BG$4=BK$4,$E180:$BG180)),1)</f>
        <v>206.2</v>
      </c>
      <c r="BL180" s="276">
        <f t="array" ref="BL180">ROUND(SUM(IF($E$4:$BG$4=BL$4,ALL!$E173:$BG173)),1)/BL$3</f>
        <v>34.599481535024964</v>
      </c>
      <c r="BM180" s="208">
        <f t="array" ref="BM180">ROUND(MIN(IF($E$4:$BG$4=BM$4,$E180:$BG180)),1)</f>
        <v>11.6</v>
      </c>
      <c r="BN180" s="208">
        <f t="array" ref="BN180">ROUND(MAX(IF($E$4:$BG$4=BN$4,$E180:$BG180)),1)</f>
        <v>58.4</v>
      </c>
      <c r="BO180" s="276">
        <f t="array" ref="BO180">ROUND(SUM(IF($E$4:$BG$4=BO$4,ALL!$E173:$BG173)),1)/BO$3</f>
        <v>31.414601514902035</v>
      </c>
      <c r="BP180" s="208">
        <f t="array" ref="BP180">ROUND(MIN(IF($E$4:$BG$4=BP$4,$E180:$BG180)),1)</f>
        <v>17.5</v>
      </c>
      <c r="BQ180" s="208">
        <f t="array" ref="BQ180">ROUND(MAX(IF($E$4:$BG$4=BQ$4,$E180:$BG180)),1)</f>
        <v>63.6</v>
      </c>
      <c r="BR180" s="276">
        <f t="array" ref="BR180">ROUND(SUM(IF($E$4:$BG$4=BR$4,ALL!$E173:$BG173)),1)/BR$3</f>
        <v>21.32495532731614</v>
      </c>
      <c r="BS180" s="208">
        <f t="array" ref="BS180">ROUND(MIN(IF($E$4:$BG$4=BS$4,$E180:$BG180)),1)</f>
        <v>0</v>
      </c>
      <c r="BT180" s="208">
        <f t="array" ref="BT180">ROUND(MAX(IF($E$4:$BG$4=BT$4,$E180:$BG180)),1)</f>
        <v>136.5</v>
      </c>
      <c r="BU180" s="276">
        <f t="array" ref="BU180">ROUND(SUM(IF($E$4:$BG$4=BU$4,ALL!$E173:$BG173)),1)/BU$3</f>
        <v>23.560450628774301</v>
      </c>
      <c r="BV180" s="208">
        <f t="array" ref="BV180">ROUND(MIN(IF($E$4:$BG$4=BV$4,$E180:$BG180)),1)</f>
        <v>3.3</v>
      </c>
      <c r="BW180" s="208">
        <f t="array" ref="BW180">ROUND(MAX(IF($E$4:$BG$4=BW$4,$E180:$BG180)),1)</f>
        <v>114.8</v>
      </c>
      <c r="BX180" s="276">
        <f t="array" ref="BX180">ROUND(SUM(IF($E$4:$BG$4=BX$4,ALL!$E173:$BG173)),1)/BX$3</f>
        <v>16.492711641140662</v>
      </c>
      <c r="BY180" s="208">
        <f t="array" ref="BY180">ROUND(MIN(IF($E$4:$BG$4=BY$4,$E180:$BG180)),1)</f>
        <v>13.1</v>
      </c>
      <c r="BZ180" s="208">
        <f t="array" ref="BZ180">ROUND(MAX(IF($E$4:$BG$4=BZ$4,$E180:$BG180)),1)</f>
        <v>112.8</v>
      </c>
      <c r="CA180" s="276">
        <f t="array" ref="CA180">ROUND(SUM(IF($E$4:$BG$4=CA$4,ALL!$E173:$BG173)),1)/CA$3</f>
        <v>37.26757271848458</v>
      </c>
      <c r="CB180" s="233">
        <f t="shared" si="163"/>
        <v>0</v>
      </c>
      <c r="CC180" s="233">
        <f t="shared" si="164"/>
        <v>206.2</v>
      </c>
      <c r="CD180" s="274">
        <f>ALL!BH173/$BH$47</f>
        <v>26.021046046613531</v>
      </c>
      <c r="CE180" s="90"/>
    </row>
    <row r="181" spans="1:83" ht="12.75">
      <c r="A181" s="101">
        <f t="shared" si="165"/>
        <v>2400</v>
      </c>
      <c r="B181" s="250" t="s">
        <v>156</v>
      </c>
      <c r="E181" s="19">
        <f>ALL!E174/E$154</f>
        <v>47.965883567539457</v>
      </c>
      <c r="F181" s="19">
        <f>ALL!F174/F$154</f>
        <v>297.80568474739817</v>
      </c>
      <c r="G181" s="19">
        <f>ALL!G174/G$154</f>
        <v>419.74056563694234</v>
      </c>
      <c r="H181" s="19">
        <f>ALL!H174/H$154</f>
        <v>346.3785836782518</v>
      </c>
      <c r="I181" s="19">
        <f>ALL!I174/I$154</f>
        <v>130.09311474102398</v>
      </c>
      <c r="J181" s="19">
        <f>ALL!J174/J$154</f>
        <v>290.6844696295575</v>
      </c>
      <c r="K181" s="19">
        <f>ALL!K174/K$154</f>
        <v>325.65274902341412</v>
      </c>
      <c r="L181" s="19">
        <f>ALL!L174/L$154</f>
        <v>294.63443223062035</v>
      </c>
      <c r="M181" s="19">
        <f>ALL!M174/M$154</f>
        <v>0</v>
      </c>
      <c r="N181" s="19">
        <f>ALL!N174/N$154</f>
        <v>230.74438858287431</v>
      </c>
      <c r="O181" s="19">
        <f>ALL!O174/O$154</f>
        <v>49.269933460294148</v>
      </c>
      <c r="P181" s="19">
        <f>ALL!P174/P$154</f>
        <v>390.36820012453535</v>
      </c>
      <c r="Q181" s="19">
        <f>ALL!Q174/Q$154</f>
        <v>460.52478941404638</v>
      </c>
      <c r="R181" s="19">
        <f>ALL!R174/R$154</f>
        <v>910.61034693047827</v>
      </c>
      <c r="S181" s="19">
        <f>ALL!S174/S$154</f>
        <v>156.60097232830387</v>
      </c>
      <c r="T181" s="19">
        <f>ALL!T174/T$154</f>
        <v>568.35844814010056</v>
      </c>
      <c r="U181" s="19">
        <f>ALL!U174/U$154</f>
        <v>722.72789345490696</v>
      </c>
      <c r="V181" s="19">
        <f>ALL!V174/V$154</f>
        <v>2747.1148636606663</v>
      </c>
      <c r="W181" s="19">
        <f>ALL!W174/W$154</f>
        <v>376.60823067463843</v>
      </c>
      <c r="X181" s="19">
        <f>ALL!X174/X$154</f>
        <v>239.82461988571728</v>
      </c>
      <c r="Y181" s="19">
        <f>ALL!Y174/Y$154</f>
        <v>309.56219532869937</v>
      </c>
      <c r="Z181" s="19">
        <f>ALL!Z174/Z$154</f>
        <v>283.30821315497269</v>
      </c>
      <c r="AA181" s="19">
        <f>ALL!AA174/AA$154</f>
        <v>61.084434359346659</v>
      </c>
      <c r="AB181" s="19">
        <f>ALL!AB174/AB$154</f>
        <v>164.52540979556693</v>
      </c>
      <c r="AC181" s="19">
        <f>ALL!AC174/AC$154</f>
        <v>357.38560976427101</v>
      </c>
      <c r="AD181" s="19">
        <f>ALL!AD174/AD$154</f>
        <v>361.43072737012261</v>
      </c>
      <c r="AE181" s="19">
        <f>ALL!AE174/AE$154</f>
        <v>573.46029572406519</v>
      </c>
      <c r="AF181" s="19">
        <f>ALL!AF174/AF$154</f>
        <v>297.63733038505973</v>
      </c>
      <c r="AG181" s="19">
        <f>ALL!AG174/AG$154</f>
        <v>388.46652177087799</v>
      </c>
      <c r="AH181" s="19">
        <f>ALL!AH174/AH$154</f>
        <v>28.835360376859004</v>
      </c>
      <c r="AI181" s="19">
        <f>ALL!AI174/AI$154</f>
        <v>459.06721419964055</v>
      </c>
      <c r="AJ181" s="19">
        <f>ALL!AJ174/AJ$154</f>
        <v>400.83128358691482</v>
      </c>
      <c r="AK181" s="19">
        <f>ALL!AK174/AK$154</f>
        <v>422.77149184756502</v>
      </c>
      <c r="AL181" s="19">
        <f>ALL!AL174/AL$154</f>
        <v>0</v>
      </c>
      <c r="AM181" s="19">
        <f>ALL!AM174/AM$154</f>
        <v>661.83973021773772</v>
      </c>
      <c r="AN181" s="19">
        <f>ALL!AN174/AN$154</f>
        <v>480.53929842399577</v>
      </c>
      <c r="AO181" s="19">
        <f>ALL!AO174/AO$154</f>
        <v>5.7156382279036038</v>
      </c>
      <c r="AP181" s="19">
        <f>ALL!AP174/AP$154</f>
        <v>568.28606724154645</v>
      </c>
      <c r="AQ181" s="19">
        <f>ALL!AQ174/AQ$154</f>
        <v>0</v>
      </c>
      <c r="AR181" s="19">
        <f>ALL!AR174/AR$154</f>
        <v>318.39535058245639</v>
      </c>
      <c r="AS181" s="19">
        <f>ALL!AS174/AS$154</f>
        <v>207.68749243249792</v>
      </c>
      <c r="AT181" s="19">
        <f>ALL!AT174/AT$154</f>
        <v>0</v>
      </c>
      <c r="AU181" s="19">
        <f>ALL!AU174/AU$154</f>
        <v>0</v>
      </c>
      <c r="AV181" s="19">
        <f>ALL!AV174/AV$154</f>
        <v>0</v>
      </c>
      <c r="AW181" s="19">
        <f>ALL!AW174/AW$154</f>
        <v>379.35653731343291</v>
      </c>
      <c r="AX181" s="19">
        <f>ALL!AX174/AX$154</f>
        <v>524.6722495831973</v>
      </c>
      <c r="AY181" s="19">
        <f>ALL!AY174/AY$154</f>
        <v>525.44887324331773</v>
      </c>
      <c r="AZ181" s="19">
        <f>ALL!AZ174/AZ$154</f>
        <v>113.31569726024757</v>
      </c>
      <c r="BA181" s="91">
        <f>ALL!BA174/BA$154</f>
        <v>0</v>
      </c>
      <c r="BB181" s="91">
        <f>ALL!BB174/BB$154</f>
        <v>343.44700257792357</v>
      </c>
      <c r="BC181" s="91">
        <f>ALL!BC174/BC$154</f>
        <v>0</v>
      </c>
      <c r="BD181" s="19">
        <f>ALL!BD174/BD$154</f>
        <v>382.03847802927254</v>
      </c>
      <c r="BE181" s="19">
        <f>ALL!BE174/BE$154</f>
        <v>428.2408960878883</v>
      </c>
      <c r="BF181" s="19">
        <f>ALL!BF174/BF$154</f>
        <v>59.119060666505973</v>
      </c>
      <c r="BG181" s="19">
        <f>ALL!BG174/BG$154</f>
        <v>104.78193996594327</v>
      </c>
      <c r="BH181" s="19">
        <f t="shared" si="162"/>
        <v>18216.958569429142</v>
      </c>
      <c r="BJ181" s="208">
        <f t="array" ref="BJ181">ROUND(MIN(IF($E$4:$BG$4=BJ$4,$E181:$BG181)),1)</f>
        <v>0</v>
      </c>
      <c r="BK181" s="208">
        <f t="array" ref="BK181">ROUND(MAX(IF($E$4:$BG$4=BK$4,$E181:$BG181)),1)</f>
        <v>568.29999999999995</v>
      </c>
      <c r="BL181" s="276">
        <f t="array" ref="BL181">ROUND(SUM(IF($E$4:$BG$4=BL$4,ALL!$E174:$BG174)),1)/BL$3</f>
        <v>249.33861832627258</v>
      </c>
      <c r="BM181" s="208">
        <f t="array" ref="BM181">ROUND(MIN(IF($E$4:$BG$4=BM$4,$E181:$BG181)),1)</f>
        <v>59.1</v>
      </c>
      <c r="BN181" s="208">
        <f t="array" ref="BN181">ROUND(MAX(IF($E$4:$BG$4=BN$4,$E181:$BG181)),1)</f>
        <v>428.2</v>
      </c>
      <c r="BO181" s="276">
        <f t="array" ref="BO181">ROUND(SUM(IF($E$4:$BG$4=BO$4,ALL!$E174:$BG174)),1)/BO$3</f>
        <v>241.30929935781336</v>
      </c>
      <c r="BP181" s="208">
        <f t="array" ref="BP181">ROUND(MIN(IF($E$4:$BG$4=BP$4,$E181:$BG181)),1)</f>
        <v>0</v>
      </c>
      <c r="BQ181" s="208">
        <f t="array" ref="BQ181">ROUND(MAX(IF($E$4:$BG$4=BQ$4,$E181:$BG181)),1)</f>
        <v>661.8</v>
      </c>
      <c r="BR181" s="276">
        <f t="array" ref="BR181">ROUND(SUM(IF($E$4:$BG$4=BR$4,ALL!$E174:$BG174)),1)/BR$3</f>
        <v>516.04218857609465</v>
      </c>
      <c r="BS181" s="208">
        <f t="array" ref="BS181">ROUND(MIN(IF($E$4:$BG$4=BS$4,$E181:$BG181)),1)</f>
        <v>0</v>
      </c>
      <c r="BT181" s="208">
        <f t="array" ref="BT181">ROUND(MAX(IF($E$4:$BG$4=BT$4,$E181:$BG181)),1)</f>
        <v>2747.1</v>
      </c>
      <c r="BU181" s="276">
        <f t="array" ref="BU181">ROUND(SUM(IF($E$4:$BG$4=BU$4,ALL!$E174:$BG174)),1)/BU$3</f>
        <v>305.38579682028802</v>
      </c>
      <c r="BV181" s="208">
        <f t="array" ref="BV181">ROUND(MIN(IF($E$4:$BG$4=BV$4,$E181:$BG181)),1)</f>
        <v>164.5</v>
      </c>
      <c r="BW181" s="208">
        <f t="array" ref="BW181">ROUND(MAX(IF($E$4:$BG$4=BW$4,$E181:$BG181)),1)</f>
        <v>419.7</v>
      </c>
      <c r="BX181" s="276">
        <f t="array" ref="BX181">ROUND(SUM(IF($E$4:$BG$4=BX$4,ALL!$E174:$BG174)),1)/BX$3</f>
        <v>242.4095363760716</v>
      </c>
      <c r="BY181" s="208">
        <f t="array" ref="BY181">ROUND(MIN(IF($E$4:$BG$4=BY$4,$E181:$BG181)),1)</f>
        <v>130.1</v>
      </c>
      <c r="BZ181" s="208">
        <f t="array" ref="BZ181">ROUND(MAX(IF($E$4:$BG$4=BZ$4,$E181:$BG181)),1)</f>
        <v>722.7</v>
      </c>
      <c r="CA181" s="276">
        <f t="array" ref="CA181">ROUND(SUM(IF($E$4:$BG$4=CA$4,ALL!$E174:$BG174)),1)/CA$3</f>
        <v>315.24919409962979</v>
      </c>
      <c r="CB181" s="233">
        <f t="shared" si="163"/>
        <v>0</v>
      </c>
      <c r="CC181" s="233">
        <f t="shared" si="164"/>
        <v>2747.1</v>
      </c>
      <c r="CD181" s="274">
        <f>ALL!BH174/$BH$47</f>
        <v>286.0575988785929</v>
      </c>
      <c r="CE181" s="90"/>
    </row>
    <row r="182" spans="1:83" ht="12.75">
      <c r="A182" s="101">
        <f t="shared" si="165"/>
        <v>2500</v>
      </c>
      <c r="B182" s="250" t="s">
        <v>157</v>
      </c>
      <c r="E182" s="19">
        <f>ALL!E175/E$154</f>
        <v>1963.471286673851</v>
      </c>
      <c r="F182" s="19">
        <f>ALL!F175/F$154</f>
        <v>2885.6973161486007</v>
      </c>
      <c r="G182" s="19">
        <f>ALL!G175/G$154</f>
        <v>3063.9229142074369</v>
      </c>
      <c r="H182" s="19">
        <f>ALL!H175/H$154</f>
        <v>2308.936808171437</v>
      </c>
      <c r="I182" s="19">
        <f>ALL!I175/I$154</f>
        <v>2266.8297292851553</v>
      </c>
      <c r="J182" s="19">
        <f>ALL!J175/J$154</f>
        <v>2496.0861398970133</v>
      </c>
      <c r="K182" s="19">
        <f>ALL!K175/K$154</f>
        <v>2682.738531272264</v>
      </c>
      <c r="L182" s="19">
        <f>ALL!L175/L$154</f>
        <v>2799.4174868546033</v>
      </c>
      <c r="M182" s="19">
        <f>ALL!M175/M$154</f>
        <v>4667.5106490893486</v>
      </c>
      <c r="N182" s="19">
        <f>ALL!N175/N$154</f>
        <v>3423.7418908362533</v>
      </c>
      <c r="O182" s="19">
        <f>ALL!O175/O$154</f>
        <v>4444.6740912741197</v>
      </c>
      <c r="P182" s="19">
        <f>ALL!P175/P$154</f>
        <v>3739.3452536689279</v>
      </c>
      <c r="Q182" s="19">
        <f>ALL!Q175/Q$154</f>
        <v>2934.5276164883494</v>
      </c>
      <c r="R182" s="19">
        <f>ALL!R175/R$154</f>
        <v>4915.1718390025762</v>
      </c>
      <c r="S182" s="19">
        <f>ALL!S175/S$154</f>
        <v>3390.7132384699312</v>
      </c>
      <c r="T182" s="19">
        <f>ALL!T175/T$154</f>
        <v>3398.8019868921951</v>
      </c>
      <c r="U182" s="19">
        <f>ALL!U175/U$154</f>
        <v>5154.5118000169823</v>
      </c>
      <c r="V182" s="19">
        <f>ALL!V175/V$154</f>
        <v>8375.9626626269837</v>
      </c>
      <c r="W182" s="19">
        <f>ALL!W175/W$154</f>
        <v>2590.0572399406046</v>
      </c>
      <c r="X182" s="19">
        <f>ALL!X175/X$154</f>
        <v>2436.4489295922554</v>
      </c>
      <c r="Y182" s="19">
        <f>ALL!Y175/Y$154</f>
        <v>3041.6888479545137</v>
      </c>
      <c r="Z182" s="19">
        <f>ALL!Z175/Z$154</f>
        <v>2258.049902960237</v>
      </c>
      <c r="AA182" s="19">
        <f>ALL!AA175/AA$154</f>
        <v>2844.9006707710068</v>
      </c>
      <c r="AB182" s="19">
        <f>ALL!AB175/AB$154</f>
        <v>3789.8265813936414</v>
      </c>
      <c r="AC182" s="19">
        <f>ALL!AC175/AC$154</f>
        <v>2927.3365396859681</v>
      </c>
      <c r="AD182" s="19">
        <f>ALL!AD175/AD$154</f>
        <v>3069.8152587969439</v>
      </c>
      <c r="AE182" s="19">
        <f>ALL!AE175/AE$154</f>
        <v>3390.217119067644</v>
      </c>
      <c r="AF182" s="19">
        <f>ALL!AF175/AF$154</f>
        <v>3356.8629055939946</v>
      </c>
      <c r="AG182" s="19">
        <f>ALL!AG175/AG$154</f>
        <v>2831.538185224445</v>
      </c>
      <c r="AH182" s="19">
        <f>ALL!AH175/AH$154</f>
        <v>3360.4703862514671</v>
      </c>
      <c r="AI182" s="19">
        <f>ALL!AI175/AI$154</f>
        <v>3051.8689338416839</v>
      </c>
      <c r="AJ182" s="19">
        <f>ALL!AJ175/AJ$154</f>
        <v>2485.126340421004</v>
      </c>
      <c r="AK182" s="19">
        <f>ALL!AK175/AK$154</f>
        <v>4798.6683625193664</v>
      </c>
      <c r="AL182" s="19">
        <f>ALL!AL175/AL$154</f>
        <v>23023.882565361841</v>
      </c>
      <c r="AM182" s="19">
        <f>ALL!AM175/AM$154</f>
        <v>4421.6738587360569</v>
      </c>
      <c r="AN182" s="19">
        <f>ALL!AN175/AN$154</f>
        <v>3930.6769700050845</v>
      </c>
      <c r="AO182" s="19">
        <f>ALL!AO175/AO$154</f>
        <v>1488.6825674148774</v>
      </c>
      <c r="AP182" s="19">
        <f>ALL!AP175/AP$154</f>
        <v>2594.8862028873168</v>
      </c>
      <c r="AQ182" s="19">
        <f>ALL!AQ175/AQ$154</f>
        <v>3153.5478151158941</v>
      </c>
      <c r="AR182" s="19">
        <f>ALL!AR175/AR$154</f>
        <v>2658.0259009738875</v>
      </c>
      <c r="AS182" s="19">
        <f>ALL!AS175/AS$154</f>
        <v>2954.6883399927337</v>
      </c>
      <c r="AT182" s="19">
        <f>ALL!AT175/AT$154</f>
        <v>3245.187220566319</v>
      </c>
      <c r="AU182" s="19">
        <f>ALL!AU175/AU$154</f>
        <v>3072.7932757907006</v>
      </c>
      <c r="AV182" s="19">
        <f>ALL!AV175/AV$154</f>
        <v>2561.3689366726121</v>
      </c>
      <c r="AW182" s="19">
        <f>ALL!AW175/AW$154</f>
        <v>3144.2640895522391</v>
      </c>
      <c r="AX182" s="19">
        <f>ALL!AX175/AX$154</f>
        <v>3010.9834045570392</v>
      </c>
      <c r="AY182" s="19">
        <f>ALL!AY175/AY$154</f>
        <v>2103.0321171121523</v>
      </c>
      <c r="AZ182" s="19">
        <f>ALL!AZ175/AZ$154</f>
        <v>2912.7690560080086</v>
      </c>
      <c r="BA182" s="91">
        <f>ALL!BA175/BA$154</f>
        <v>3220.7632492261505</v>
      </c>
      <c r="BB182" s="91">
        <f>ALL!BB175/BB$154</f>
        <v>3610.3061706116719</v>
      </c>
      <c r="BC182" s="91">
        <f>ALL!BC175/BC$154</f>
        <v>5797.6033802090042</v>
      </c>
      <c r="BD182" s="19">
        <f>ALL!BD175/BD$154</f>
        <v>3601.5804231885013</v>
      </c>
      <c r="BE182" s="19">
        <f>ALL!BE175/BE$154</f>
        <v>3750.3219801292175</v>
      </c>
      <c r="BF182" s="19">
        <f>ALL!BF175/BF$154</f>
        <v>3159.6707276619736</v>
      </c>
      <c r="BG182" s="19">
        <f>ALL!BG175/BG$154</f>
        <v>4093.3985960653572</v>
      </c>
      <c r="BH182" s="19">
        <f t="shared" si="162"/>
        <v>202655.04429272952</v>
      </c>
      <c r="BJ182" s="208">
        <f t="array" ref="BJ182">ROUND(MIN(IF($E$4:$BG$4=BJ$4,$E182:$BG182)),1)</f>
        <v>1488.7</v>
      </c>
      <c r="BK182" s="208">
        <f t="array" ref="BK182">ROUND(MAX(IF($E$4:$BG$4=BK$4,$E182:$BG182)),1)</f>
        <v>5797.6</v>
      </c>
      <c r="BL182" s="276">
        <f t="array" ref="BL182">ROUND(SUM(IF($E$4:$BG$4=BL$4,ALL!$E175:$BG175)),1)/BL$3</f>
        <v>2929.7668930929062</v>
      </c>
      <c r="BM182" s="208">
        <f t="array" ref="BM182">ROUND(MIN(IF($E$4:$BG$4=BM$4,$E182:$BG182)),1)</f>
        <v>3159.7</v>
      </c>
      <c r="BN182" s="208">
        <f t="array" ref="BN182">ROUND(MAX(IF($E$4:$BG$4=BN$4,$E182:$BG182)),1)</f>
        <v>4093.4</v>
      </c>
      <c r="BO182" s="276">
        <f t="array" ref="BO182">ROUND(SUM(IF($E$4:$BG$4=BO$4,ALL!$E175:$BG175)),1)/BO$3</f>
        <v>3533.7612073933815</v>
      </c>
      <c r="BP182" s="208">
        <f t="array" ref="BP182">ROUND(MIN(IF($E$4:$BG$4=BP$4,$E182:$BG182)),1)</f>
        <v>4421.7</v>
      </c>
      <c r="BQ182" s="208">
        <f t="array" ref="BQ182">ROUND(MAX(IF($E$4:$BG$4=BQ$4,$E182:$BG182)),1)</f>
        <v>23023.9</v>
      </c>
      <c r="BR182" s="276">
        <f t="array" ref="BR182">ROUND(SUM(IF($E$4:$BG$4=BR$4,ALL!$E175:$BG175)),1)/BR$3</f>
        <v>5391.5002435960687</v>
      </c>
      <c r="BS182" s="208">
        <f t="array" ref="BS182">ROUND(MIN(IF($E$4:$BG$4=BS$4,$E182:$BG182)),1)</f>
        <v>1963.5</v>
      </c>
      <c r="BT182" s="208">
        <f t="array" ref="BT182">ROUND(MAX(IF($E$4:$BG$4=BT$4,$E182:$BG182)),1)</f>
        <v>8376</v>
      </c>
      <c r="BU182" s="276">
        <f t="array" ref="BU182">ROUND(SUM(IF($E$4:$BG$4=BU$4,ALL!$E175:$BG175)),1)/BU$3</f>
        <v>2885.8754739742371</v>
      </c>
      <c r="BV182" s="208">
        <f t="array" ref="BV182">ROUND(MIN(IF($E$4:$BG$4=BV$4,$E182:$BG182)),1)</f>
        <v>2258</v>
      </c>
      <c r="BW182" s="208">
        <f t="array" ref="BW182">ROUND(MAX(IF($E$4:$BG$4=BW$4,$E182:$BG182)),1)</f>
        <v>3789.8</v>
      </c>
      <c r="BX182" s="276">
        <f t="array" ref="BX182">ROUND(SUM(IF($E$4:$BG$4=BX$4,ALL!$E175:$BG175)),1)/BX$3</f>
        <v>3207.1490537961477</v>
      </c>
      <c r="BY182" s="208">
        <f t="array" ref="BY182">ROUND(MIN(IF($E$4:$BG$4=BY$4,$E182:$BG182)),1)</f>
        <v>2266.8000000000002</v>
      </c>
      <c r="BZ182" s="208">
        <f t="array" ref="BZ182">ROUND(MAX(IF($E$4:$BG$4=BZ$4,$E182:$BG182)),1)</f>
        <v>5154.5</v>
      </c>
      <c r="CA182" s="276">
        <f t="array" ref="CA182">ROUND(SUM(IF($E$4:$BG$4=CA$4,ALL!$E175:$BG175)),1)/CA$3</f>
        <v>2856.5087043732178</v>
      </c>
      <c r="CB182" s="233">
        <f t="shared" si="163"/>
        <v>1488.7</v>
      </c>
      <c r="CC182" s="233">
        <f t="shared" si="164"/>
        <v>23023.9</v>
      </c>
      <c r="CD182" s="274">
        <f>ALL!BH175/$BH$47</f>
        <v>3046.365313490192</v>
      </c>
      <c r="CE182" s="90"/>
    </row>
    <row r="183" spans="1:83" ht="12.75">
      <c r="A183" s="101">
        <f t="shared" si="165"/>
        <v>2600</v>
      </c>
      <c r="B183" s="250" t="s">
        <v>158</v>
      </c>
      <c r="E183" s="19">
        <f>ALL!E176/E$154</f>
        <v>231.83528312983861</v>
      </c>
      <c r="F183" s="19">
        <f>ALL!F176/F$154</f>
        <v>170.90396443586741</v>
      </c>
      <c r="G183" s="19">
        <f>ALL!G176/G$154</f>
        <v>217.97610151979566</v>
      </c>
      <c r="H183" s="19">
        <f>ALL!H176/H$154</f>
        <v>143.16776487509992</v>
      </c>
      <c r="I183" s="19">
        <f>ALL!I176/I$154</f>
        <v>164.23508276965575</v>
      </c>
      <c r="J183" s="19">
        <f>ALL!J176/J$154</f>
        <v>149.67654457112116</v>
      </c>
      <c r="K183" s="19">
        <f>ALL!K176/K$154</f>
        <v>216.40891526055836</v>
      </c>
      <c r="L183" s="19">
        <f>ALL!L176/L$154</f>
        <v>125.8784511194078</v>
      </c>
      <c r="M183" s="19">
        <f>ALL!M176/M$154</f>
        <v>363.41205122293701</v>
      </c>
      <c r="N183" s="19">
        <f>ALL!N176/N$154</f>
        <v>262.89325388082125</v>
      </c>
      <c r="O183" s="19">
        <f>ALL!O176/O$154</f>
        <v>338.17727611683455</v>
      </c>
      <c r="P183" s="19">
        <f>ALL!P176/P$154</f>
        <v>125.84071042153428</v>
      </c>
      <c r="Q183" s="19">
        <f>ALL!Q176/Q$154</f>
        <v>212.08175846337318</v>
      </c>
      <c r="R183" s="19">
        <f>ALL!R176/R$154</f>
        <v>186.80346252879789</v>
      </c>
      <c r="S183" s="19">
        <f>ALL!S176/S$154</f>
        <v>211.56891985882297</v>
      </c>
      <c r="T183" s="19">
        <f>ALL!T176/T$154</f>
        <v>365.84128544110058</v>
      </c>
      <c r="U183" s="19">
        <f>ALL!U176/U$154</f>
        <v>249.05572893578184</v>
      </c>
      <c r="V183" s="19">
        <f>ALL!V176/V$154</f>
        <v>994.63241846373251</v>
      </c>
      <c r="W183" s="19">
        <f>ALL!W176/W$154</f>
        <v>219.98673623352408</v>
      </c>
      <c r="X183" s="19">
        <f>ALL!X176/X$154</f>
        <v>141.75960201604815</v>
      </c>
      <c r="Y183" s="19">
        <f>ALL!Y176/Y$154</f>
        <v>119.25353868624562</v>
      </c>
      <c r="Z183" s="19">
        <f>ALL!Z176/Z$154</f>
        <v>160.71368320307451</v>
      </c>
      <c r="AA183" s="19">
        <f>ALL!AA176/AA$154</f>
        <v>184.69159439748037</v>
      </c>
      <c r="AB183" s="19">
        <f>ALL!AB176/AB$154</f>
        <v>187.36802538922737</v>
      </c>
      <c r="AC183" s="19">
        <f>ALL!AC176/AC$154</f>
        <v>178.61074725119241</v>
      </c>
      <c r="AD183" s="19">
        <f>ALL!AD176/AD$154</f>
        <v>207.55267334623832</v>
      </c>
      <c r="AE183" s="19">
        <f>ALL!AE176/AE$154</f>
        <v>185.22974215502148</v>
      </c>
      <c r="AF183" s="19">
        <f>ALL!AF176/AF$154</f>
        <v>180.25790577773233</v>
      </c>
      <c r="AG183" s="19">
        <f>ALL!AG176/AG$154</f>
        <v>234.62120357819251</v>
      </c>
      <c r="AH183" s="19">
        <f>ALL!AH176/AH$154</f>
        <v>252.49179319898604</v>
      </c>
      <c r="AI183" s="19">
        <f>ALL!AI176/AI$154</f>
        <v>199.63314533494005</v>
      </c>
      <c r="AJ183" s="19">
        <f>ALL!AJ176/AJ$154</f>
        <v>156.88594524371828</v>
      </c>
      <c r="AK183" s="19">
        <f>ALL!AK176/AK$154</f>
        <v>128.70454177694282</v>
      </c>
      <c r="AL183" s="19">
        <f>ALL!AL176/AL$154</f>
        <v>1214.2373248591653</v>
      </c>
      <c r="AM183" s="19">
        <f>ALL!AM176/AM$154</f>
        <v>140.93191927774825</v>
      </c>
      <c r="AN183" s="19">
        <f>ALL!AN176/AN$154</f>
        <v>11.000033892560584</v>
      </c>
      <c r="AO183" s="19">
        <f>ALL!AO176/AO$154</f>
        <v>0</v>
      </c>
      <c r="AP183" s="19">
        <f>ALL!AP176/AP$154</f>
        <v>380.49195814359069</v>
      </c>
      <c r="AQ183" s="19">
        <f>ALL!AQ176/AQ$154</f>
        <v>0.21803511528814484</v>
      </c>
      <c r="AR183" s="19">
        <f>ALL!AR176/AR$154</f>
        <v>208.84113864679097</v>
      </c>
      <c r="AS183" s="19">
        <f>ALL!AS176/AS$154</f>
        <v>0</v>
      </c>
      <c r="AT183" s="19">
        <f>ALL!AT176/AT$154</f>
        <v>23.192436661698956</v>
      </c>
      <c r="AU183" s="19">
        <f>ALL!AU176/AU$154</f>
        <v>0</v>
      </c>
      <c r="AV183" s="19">
        <f>ALL!AV176/AV$154</f>
        <v>0</v>
      </c>
      <c r="AW183" s="19">
        <f>ALL!AW176/AW$154</f>
        <v>11.422970149253732</v>
      </c>
      <c r="AX183" s="19">
        <f>ALL!AX176/AX$154</f>
        <v>106.78205545867428</v>
      </c>
      <c r="AY183" s="19">
        <f>ALL!AY176/AY$154</f>
        <v>22.843483053182695</v>
      </c>
      <c r="AZ183" s="19">
        <f>ALL!AZ176/AZ$154</f>
        <v>87.179287240801713</v>
      </c>
      <c r="BA183" s="91">
        <f>ALL!BA176/BA$154</f>
        <v>0</v>
      </c>
      <c r="BB183" s="91">
        <f>ALL!BB176/BB$154</f>
        <v>0</v>
      </c>
      <c r="BC183" s="91">
        <f>ALL!BC176/BC$154</f>
        <v>0</v>
      </c>
      <c r="BD183" s="19">
        <f>ALL!BD176/BD$154</f>
        <v>230.8193430908168</v>
      </c>
      <c r="BE183" s="19">
        <f>ALL!BE176/BE$154</f>
        <v>228.59965751441504</v>
      </c>
      <c r="BF183" s="19">
        <f>ALL!BF176/BF$154</f>
        <v>318.19359797753981</v>
      </c>
      <c r="BG183" s="19">
        <f>ALL!BG176/BG$154</f>
        <v>213.01293974855983</v>
      </c>
      <c r="BH183" s="19">
        <f t="shared" si="162"/>
        <v>10665.91603143373</v>
      </c>
      <c r="BJ183" s="208">
        <f t="array" ref="BJ183">ROUND(MIN(IF($E$4:$BG$4=BJ$4,$E183:$BG183)),1)</f>
        <v>0</v>
      </c>
      <c r="BK183" s="208">
        <f t="array" ref="BK183">ROUND(MAX(IF($E$4:$BG$4=BK$4,$E183:$BG183)),1)</f>
        <v>380.5</v>
      </c>
      <c r="BL183" s="276">
        <f t="array" ref="BL183">ROUND(SUM(IF($E$4:$BG$4=BL$4,ALL!$E176:$BG176)),1)/BL$3</f>
        <v>88.601866581627505</v>
      </c>
      <c r="BM183" s="208">
        <f t="array" ref="BM183">ROUND(MIN(IF($E$4:$BG$4=BM$4,$E183:$BG183)),1)</f>
        <v>213</v>
      </c>
      <c r="BN183" s="208">
        <f t="array" ref="BN183">ROUND(MAX(IF($E$4:$BG$4=BN$4,$E183:$BG183)),1)</f>
        <v>318.2</v>
      </c>
      <c r="BO183" s="276">
        <f t="array" ref="BO183">ROUND(SUM(IF($E$4:$BG$4=BO$4,ALL!$E176:$BG176)),1)/BO$3</f>
        <v>258.95490284867452</v>
      </c>
      <c r="BP183" s="208">
        <f t="array" ref="BP183">ROUND(MIN(IF($E$4:$BG$4=BP$4,$E183:$BG183)),1)</f>
        <v>128.69999999999999</v>
      </c>
      <c r="BQ183" s="208">
        <f t="array" ref="BQ183">ROUND(MAX(IF($E$4:$BG$4=BQ$4,$E183:$BG183)),1)</f>
        <v>1214.2</v>
      </c>
      <c r="BR183" s="276">
        <f t="array" ref="BR183">ROUND(SUM(IF($E$4:$BG$4=BR$4,ALL!$E176:$BG176)),1)/BR$3</f>
        <v>180.13031626507205</v>
      </c>
      <c r="BS183" s="208">
        <f t="array" ref="BS183">ROUND(MIN(IF($E$4:$BG$4=BS$4,$E183:$BG183)),1)</f>
        <v>119.3</v>
      </c>
      <c r="BT183" s="208">
        <f t="array" ref="BT183">ROUND(MAX(IF($E$4:$BG$4=BT$4,$E183:$BG183)),1)</f>
        <v>994.6</v>
      </c>
      <c r="BU183" s="276">
        <f t="array" ref="BU183">ROUND(SUM(IF($E$4:$BG$4=BU$4,ALL!$E176:$BG176)),1)/BU$3</f>
        <v>201.41549649688278</v>
      </c>
      <c r="BV183" s="208">
        <f t="array" ref="BV183">ROUND(MIN(IF($E$4:$BG$4=BV$4,$E183:$BG183)),1)</f>
        <v>156.9</v>
      </c>
      <c r="BW183" s="208">
        <f t="array" ref="BW183">ROUND(MAX(IF($E$4:$BG$4=BW$4,$E183:$BG183)),1)</f>
        <v>218</v>
      </c>
      <c r="BX183" s="276">
        <f t="array" ref="BX183">ROUND(SUM(IF($E$4:$BG$4=BX$4,ALL!$E176:$BG176)),1)/BX$3</f>
        <v>179.0840955610629</v>
      </c>
      <c r="BY183" s="208">
        <f t="array" ref="BY183">ROUND(MIN(IF($E$4:$BG$4=BY$4,$E183:$BG183)),1)</f>
        <v>125.8</v>
      </c>
      <c r="BZ183" s="208">
        <f t="array" ref="BZ183">ROUND(MAX(IF($E$4:$BG$4=BZ$4,$E183:$BG183)),1)</f>
        <v>249.1</v>
      </c>
      <c r="CA183" s="276">
        <f t="array" ref="CA183">ROUND(SUM(IF($E$4:$BG$4=CA$4,ALL!$E176:$BG176)),1)/CA$3</f>
        <v>179.77099850445148</v>
      </c>
      <c r="CB183" s="233">
        <f t="shared" si="163"/>
        <v>0</v>
      </c>
      <c r="CC183" s="233">
        <f t="shared" si="164"/>
        <v>1214.2</v>
      </c>
      <c r="CD183" s="274">
        <f>ALL!BH176/$BH$47</f>
        <v>189.29515653369472</v>
      </c>
      <c r="CE183" s="90"/>
    </row>
    <row r="184" spans="1:83" ht="24">
      <c r="A184" s="101">
        <f t="shared" si="165"/>
        <v>2700</v>
      </c>
      <c r="B184" s="250" t="s">
        <v>159</v>
      </c>
      <c r="E184" s="19">
        <f>ALL!E177/E$154</f>
        <v>23.112778895449075</v>
      </c>
      <c r="F184" s="19">
        <f>ALL!F177/F$154</f>
        <v>0</v>
      </c>
      <c r="G184" s="19">
        <f>ALL!G177/G$154</f>
        <v>283.53169692096645</v>
      </c>
      <c r="H184" s="19">
        <f>ALL!H177/H$154</f>
        <v>30.42173617851628</v>
      </c>
      <c r="I184" s="19">
        <f>ALL!I177/I$154</f>
        <v>60.610356051580908</v>
      </c>
      <c r="J184" s="19">
        <f>ALL!J177/J$154</f>
        <v>56.995081512472211</v>
      </c>
      <c r="K184" s="19">
        <f>ALL!K177/K$154</f>
        <v>0</v>
      </c>
      <c r="L184" s="19">
        <f>ALL!L177/L$154</f>
        <v>32.766722222944949</v>
      </c>
      <c r="M184" s="19">
        <f>ALL!M177/M$154</f>
        <v>0</v>
      </c>
      <c r="N184" s="19">
        <f>ALL!N177/N$154</f>
        <v>16.199747621432152</v>
      </c>
      <c r="O184" s="19">
        <f>ALL!O177/O$154</f>
        <v>74.377531835807545</v>
      </c>
      <c r="P184" s="19">
        <f>ALL!P177/P$154</f>
        <v>27.928145511879382</v>
      </c>
      <c r="Q184" s="19">
        <f>ALL!Q177/Q$154</f>
        <v>0</v>
      </c>
      <c r="R184" s="19">
        <f>ALL!R177/R$154</f>
        <v>33.393413741699419</v>
      </c>
      <c r="S184" s="19">
        <f>ALL!S177/S$154</f>
        <v>42.358870347988095</v>
      </c>
      <c r="T184" s="19">
        <f>ALL!T177/T$154</f>
        <v>24.745326126211467</v>
      </c>
      <c r="U184" s="19">
        <f>ALL!U177/U$154</f>
        <v>72.395236978446022</v>
      </c>
      <c r="V184" s="19">
        <f>ALL!V177/V$154</f>
        <v>6.4159686330422385</v>
      </c>
      <c r="W184" s="19">
        <f>ALL!W177/W$154</f>
        <v>28.632844255839448</v>
      </c>
      <c r="X184" s="19">
        <f>ALL!X177/X$154</f>
        <v>0</v>
      </c>
      <c r="Y184" s="19">
        <f>ALL!Y177/Y$154</f>
        <v>0</v>
      </c>
      <c r="Z184" s="19">
        <f>ALL!Z177/Z$154</f>
        <v>66.722341739771821</v>
      </c>
      <c r="AA184" s="19">
        <f>ALL!AA177/AA$154</f>
        <v>21.692178413291451</v>
      </c>
      <c r="AB184" s="19">
        <f>ALL!AB177/AB$154</f>
        <v>93.921536747152004</v>
      </c>
      <c r="AC184" s="19">
        <f>ALL!AC177/AC$154</f>
        <v>39.258123922538175</v>
      </c>
      <c r="AD184" s="19">
        <f>ALL!AD177/AD$154</f>
        <v>6.5356928232641147</v>
      </c>
      <c r="AE184" s="19">
        <f>ALL!AE177/AE$154</f>
        <v>6.611463335088458</v>
      </c>
      <c r="AF184" s="19">
        <f>ALL!AF177/AF$154</f>
        <v>0</v>
      </c>
      <c r="AG184" s="19">
        <f>ALL!AG177/AG$154</f>
        <v>10.200260798365761</v>
      </c>
      <c r="AH184" s="19">
        <f>ALL!AH177/AH$154</f>
        <v>7.6944076764350706</v>
      </c>
      <c r="AI184" s="19">
        <f>ALL!AI177/AI$154</f>
        <v>41.134121214515716</v>
      </c>
      <c r="AJ184" s="19">
        <f>ALL!AJ177/AJ$154</f>
        <v>174.51035235951161</v>
      </c>
      <c r="AK184" s="19">
        <f>ALL!AK177/AK$154</f>
        <v>220.29902637028096</v>
      </c>
      <c r="AL184" s="19">
        <f>ALL!AL177/AL$154</f>
        <v>387.17853531705919</v>
      </c>
      <c r="AM184" s="19">
        <f>ALL!AM177/AM$154</f>
        <v>0</v>
      </c>
      <c r="AN184" s="19">
        <f>ALL!AN177/AN$154</f>
        <v>825.87215726148099</v>
      </c>
      <c r="AO184" s="19">
        <f>ALL!AO177/AO$154</f>
        <v>0</v>
      </c>
      <c r="AP184" s="19">
        <f>ALL!AP177/AP$154</f>
        <v>569.63945677098457</v>
      </c>
      <c r="AQ184" s="19">
        <f>ALL!AQ177/AQ$154</f>
        <v>56.365487594814311</v>
      </c>
      <c r="AR184" s="19">
        <f>ALL!AR177/AR$154</f>
        <v>330.59609080520545</v>
      </c>
      <c r="AS184" s="19">
        <f>ALL!AS177/AS$154</f>
        <v>499.7641966339749</v>
      </c>
      <c r="AT184" s="19">
        <f>ALL!AT177/AT$154</f>
        <v>7.7309985096870344</v>
      </c>
      <c r="AU184" s="19">
        <f>ALL!AU177/AU$154</f>
        <v>99.168151225719413</v>
      </c>
      <c r="AV184" s="19">
        <f>ALL!AV177/AV$154</f>
        <v>153.03685096335005</v>
      </c>
      <c r="AW184" s="19">
        <f>ALL!AW177/AW$154</f>
        <v>0.89552238805970152</v>
      </c>
      <c r="AX184" s="19">
        <f>ALL!AX177/AX$154</f>
        <v>352.34835099553493</v>
      </c>
      <c r="AY184" s="19">
        <f>ALL!AY177/AY$154</f>
        <v>0</v>
      </c>
      <c r="AZ184" s="19">
        <f>ALL!AZ177/AZ$154</f>
        <v>0</v>
      </c>
      <c r="BA184" s="91">
        <f>ALL!BA177/BA$154</f>
        <v>0</v>
      </c>
      <c r="BB184" s="91">
        <f>ALL!BB177/BB$154</f>
        <v>0</v>
      </c>
      <c r="BC184" s="91">
        <f>ALL!BC177/BC$154</f>
        <v>0</v>
      </c>
      <c r="BD184" s="19">
        <f>ALL!BD177/BD$154</f>
        <v>65.45566813629884</v>
      </c>
      <c r="BE184" s="19">
        <f>ALL!BE177/BE$154</f>
        <v>5.9562710434228703E-6</v>
      </c>
      <c r="BF184" s="19">
        <f>ALL!BF177/BF$154</f>
        <v>46.697570563264037</v>
      </c>
      <c r="BG184" s="19">
        <f>ALL!BG177/BG$154</f>
        <v>15.558398246440344</v>
      </c>
      <c r="BH184" s="19">
        <f t="shared" si="162"/>
        <v>4912.7724036026348</v>
      </c>
      <c r="BJ184" s="208">
        <f t="array" ref="BJ184">ROUND(MIN(IF($E$4:$BG$4=BJ$4,$E184:$BG184)),1)</f>
        <v>0</v>
      </c>
      <c r="BK184" s="208">
        <f t="array" ref="BK184">ROUND(MAX(IF($E$4:$BG$4=BK$4,$E184:$BG184)),1)</f>
        <v>825.9</v>
      </c>
      <c r="BL184" s="276">
        <f t="array" ref="BL184">ROUND(SUM(IF($E$4:$BG$4=BL$4,ALL!$E177:$BG177)),1)/BL$3</f>
        <v>228.63689544805078</v>
      </c>
      <c r="BM184" s="208">
        <f t="array" ref="BM184">ROUND(MIN(IF($E$4:$BG$4=BM$4,$E184:$BG184)),1)</f>
        <v>0</v>
      </c>
      <c r="BN184" s="208">
        <f t="array" ref="BN184">ROUND(MAX(IF($E$4:$BG$4=BN$4,$E184:$BG184)),1)</f>
        <v>65.5</v>
      </c>
      <c r="BO184" s="276">
        <f t="array" ref="BO184">ROUND(SUM(IF($E$4:$BG$4=BO$4,ALL!$E177:$BG177)),1)/BO$3</f>
        <v>41.241375761567603</v>
      </c>
      <c r="BP184" s="208">
        <f t="array" ref="BP184">ROUND(MIN(IF($E$4:$BG$4=BP$4,$E184:$BG184)),1)</f>
        <v>0</v>
      </c>
      <c r="BQ184" s="208">
        <f t="array" ref="BQ184">ROUND(MAX(IF($E$4:$BG$4=BQ$4,$E184:$BG184)),1)</f>
        <v>387.2</v>
      </c>
      <c r="BR184" s="276">
        <f t="array" ref="BR184">ROUND(SUM(IF($E$4:$BG$4=BR$4,ALL!$E177:$BG177)),1)/BR$3</f>
        <v>124.96646603495041</v>
      </c>
      <c r="BS184" s="208">
        <f t="array" ref="BS184">ROUND(MIN(IF($E$4:$BG$4=BS$4,$E184:$BG184)),1)</f>
        <v>0</v>
      </c>
      <c r="BT184" s="208">
        <f t="array" ref="BT184">ROUND(MAX(IF($E$4:$BG$4=BT$4,$E184:$BG184)),1)</f>
        <v>74.400000000000006</v>
      </c>
      <c r="BU184" s="276">
        <f t="array" ref="BU184">ROUND(SUM(IF($E$4:$BG$4=BU$4,ALL!$E177:$BG177)),1)/BU$3</f>
        <v>20.776820178480666</v>
      </c>
      <c r="BV184" s="208">
        <f t="array" ref="BV184">ROUND(MIN(IF($E$4:$BG$4=BV$4,$E184:$BG184)),1)</f>
        <v>66.7</v>
      </c>
      <c r="BW184" s="208">
        <f t="array" ref="BW184">ROUND(MAX(IF($E$4:$BG$4=BW$4,$E184:$BG184)),1)</f>
        <v>283.5</v>
      </c>
      <c r="BX184" s="276">
        <f t="array" ref="BX184">ROUND(SUM(IF($E$4:$BG$4=BX$4,ALL!$E177:$BG177)),1)/BX$3</f>
        <v>112.08342543827033</v>
      </c>
      <c r="BY184" s="208">
        <f t="array" ref="BY184">ROUND(MIN(IF($E$4:$BG$4=BY$4,$E184:$BG184)),1)</f>
        <v>0</v>
      </c>
      <c r="BZ184" s="208">
        <f t="array" ref="BZ184">ROUND(MAX(IF($E$4:$BG$4=BZ$4,$E184:$BG184)),1)</f>
        <v>72.400000000000006</v>
      </c>
      <c r="CA184" s="276">
        <f t="array" ref="CA184">ROUND(SUM(IF($E$4:$BG$4=CA$4,ALL!$E177:$BG177)),1)/CA$3</f>
        <v>34.154943929247317</v>
      </c>
      <c r="CB184" s="233">
        <f t="shared" si="163"/>
        <v>0</v>
      </c>
      <c r="CC184" s="233">
        <f t="shared" si="164"/>
        <v>825.9</v>
      </c>
      <c r="CD184" s="274">
        <f>ALL!BH177/$BH$47</f>
        <v>60.116921817231727</v>
      </c>
      <c r="CE184" s="90"/>
    </row>
    <row r="185" spans="1:83" ht="12.75">
      <c r="A185" s="101">
        <f t="shared" si="165"/>
        <v>2800</v>
      </c>
      <c r="B185" s="250" t="s">
        <v>160</v>
      </c>
      <c r="E185" s="19">
        <f>ALL!E178/E$154</f>
        <v>0</v>
      </c>
      <c r="F185" s="19">
        <f>ALL!F178/F$154</f>
        <v>0</v>
      </c>
      <c r="G185" s="19">
        <f>ALL!G178/G$154</f>
        <v>0</v>
      </c>
      <c r="H185" s="19">
        <f>ALL!H178/H$154</f>
        <v>0.4692902297838954</v>
      </c>
      <c r="I185" s="19">
        <f>ALL!I178/I$154</f>
        <v>0.71379793337553643</v>
      </c>
      <c r="J185" s="19">
        <f>ALL!J178/J$154</f>
        <v>0</v>
      </c>
      <c r="K185" s="19">
        <f>ALL!K178/K$154</f>
        <v>0</v>
      </c>
      <c r="L185" s="19">
        <f>ALL!L178/L$154</f>
        <v>0</v>
      </c>
      <c r="M185" s="19">
        <f>ALL!M178/M$154</f>
        <v>0</v>
      </c>
      <c r="N185" s="19">
        <f>ALL!N178/N$154</f>
        <v>0</v>
      </c>
      <c r="O185" s="19">
        <f>ALL!O178/O$154</f>
        <v>0</v>
      </c>
      <c r="P185" s="19">
        <f>ALL!P178/P$154</f>
        <v>1.2304985404253617</v>
      </c>
      <c r="Q185" s="19">
        <f>ALL!Q178/Q$154</f>
        <v>0</v>
      </c>
      <c r="R185" s="19">
        <f>ALL!R178/R$154</f>
        <v>0</v>
      </c>
      <c r="S185" s="19">
        <f>ALL!S178/S$154</f>
        <v>0</v>
      </c>
      <c r="T185" s="19">
        <f>ALL!T178/T$154</f>
        <v>0</v>
      </c>
      <c r="U185" s="19">
        <f>ALL!U178/U$154</f>
        <v>0</v>
      </c>
      <c r="V185" s="19">
        <f>ALL!V178/V$154</f>
        <v>0.18552842630547139</v>
      </c>
      <c r="W185" s="19">
        <f>ALL!W178/W$154</f>
        <v>0</v>
      </c>
      <c r="X185" s="19">
        <f>ALL!X178/X$154</f>
        <v>5.2474152428485956</v>
      </c>
      <c r="Y185" s="19">
        <f>ALL!Y178/Y$154</f>
        <v>0</v>
      </c>
      <c r="Z185" s="19">
        <f>ALL!Z178/Z$154</f>
        <v>1.2833639959990049</v>
      </c>
      <c r="AA185" s="19">
        <f>ALL!AA178/AA$154</f>
        <v>0.52304310199687076</v>
      </c>
      <c r="AB185" s="19">
        <f>ALL!AB178/AB$154</f>
        <v>0</v>
      </c>
      <c r="AC185" s="19">
        <f>ALL!AC178/AC$154</f>
        <v>0</v>
      </c>
      <c r="AD185" s="19">
        <f>ALL!AD178/AD$154</f>
        <v>1.389915368178577</v>
      </c>
      <c r="AE185" s="19">
        <f>ALL!AE178/AE$154</f>
        <v>0</v>
      </c>
      <c r="AF185" s="19">
        <f>ALL!AF178/AF$154</f>
        <v>10.930960228661629</v>
      </c>
      <c r="AG185" s="19">
        <f>ALL!AG178/AG$154</f>
        <v>0</v>
      </c>
      <c r="AH185" s="19">
        <f>ALL!AH178/AH$154</f>
        <v>0</v>
      </c>
      <c r="AI185" s="19">
        <f>ALL!AI178/AI$154</f>
        <v>0</v>
      </c>
      <c r="AJ185" s="19">
        <f>ALL!AJ178/AJ$154</f>
        <v>0.13704052706075309</v>
      </c>
      <c r="AK185" s="19">
        <f>ALL!AK178/AK$154</f>
        <v>0</v>
      </c>
      <c r="AL185" s="19">
        <f>ALL!AL178/AL$154</f>
        <v>0</v>
      </c>
      <c r="AM185" s="19">
        <f>ALL!AM178/AM$154</f>
        <v>0</v>
      </c>
      <c r="AN185" s="19">
        <f>ALL!AN178/AN$154</f>
        <v>0</v>
      </c>
      <c r="AO185" s="19">
        <f>ALL!AO178/AO$154</f>
        <v>0</v>
      </c>
      <c r="AP185" s="19">
        <f>ALL!AP178/AP$154</f>
        <v>0</v>
      </c>
      <c r="AQ185" s="19">
        <f>ALL!AQ178/AQ$154</f>
        <v>0</v>
      </c>
      <c r="AR185" s="19">
        <f>ALL!AR178/AR$154</f>
        <v>0</v>
      </c>
      <c r="AS185" s="19">
        <f>ALL!AS178/AS$154</f>
        <v>0</v>
      </c>
      <c r="AT185" s="19">
        <f>ALL!AT178/AT$154</f>
        <v>0</v>
      </c>
      <c r="AU185" s="19">
        <f>ALL!AU178/AU$154</f>
        <v>0</v>
      </c>
      <c r="AV185" s="19">
        <f>ALL!AV178/AV$154</f>
        <v>0</v>
      </c>
      <c r="AW185" s="19">
        <f>ALL!AW178/AW$154</f>
        <v>0</v>
      </c>
      <c r="AX185" s="19">
        <f>ALL!AX178/AX$154</f>
        <v>0</v>
      </c>
      <c r="AY185" s="19">
        <f>ALL!AY178/AY$154</f>
        <v>0</v>
      </c>
      <c r="AZ185" s="19">
        <f>ALL!AZ178/AZ$154</f>
        <v>0</v>
      </c>
      <c r="BA185" s="91">
        <f>ALL!BA178/BA$154</f>
        <v>0</v>
      </c>
      <c r="BB185" s="91">
        <f>ALL!BB178/BB$154</f>
        <v>0</v>
      </c>
      <c r="BC185" s="91">
        <f>ALL!BC178/BC$154</f>
        <v>0</v>
      </c>
      <c r="BD185" s="19">
        <f>ALL!BD178/BD$154</f>
        <v>1.0266664481340042</v>
      </c>
      <c r="BE185" s="19">
        <f>ALL!BE178/BE$154</f>
        <v>0</v>
      </c>
      <c r="BF185" s="19">
        <f>ALL!BF178/BF$154</f>
        <v>0.34118790323169923</v>
      </c>
      <c r="BG185" s="19">
        <f>ALL!BG178/BG$154</f>
        <v>5.771530017028368E-2</v>
      </c>
      <c r="BH185" s="19">
        <f t="shared" si="162"/>
        <v>23.536423246171687</v>
      </c>
      <c r="BJ185" s="208">
        <f t="array" ref="BJ185">ROUND(MIN(IF($E$4:$BG$4=BJ$4,$E185:$BG185)),1)</f>
        <v>0</v>
      </c>
      <c r="BK185" s="208">
        <f t="array" ref="BK185">ROUND(MAX(IF($E$4:$BG$4=BK$4,$E185:$BG185)),1)</f>
        <v>0</v>
      </c>
      <c r="BL185" s="276">
        <f t="array" ref="BL185">ROUND(SUM(IF($E$4:$BG$4=BL$4,ALL!$E178:$BG178)),1)/BL$3</f>
        <v>0</v>
      </c>
      <c r="BM185" s="208">
        <f t="array" ref="BM185">ROUND(MIN(IF($E$4:$BG$4=BM$4,$E185:$BG185)),1)</f>
        <v>0</v>
      </c>
      <c r="BN185" s="208">
        <f t="array" ref="BN185">ROUND(MAX(IF($E$4:$BG$4=BN$4,$E185:$BG185)),1)</f>
        <v>1</v>
      </c>
      <c r="BO185" s="276">
        <f t="array" ref="BO185">ROUND(SUM(IF($E$4:$BG$4=BO$4,ALL!$E178:$BG178)),1)/BO$3</f>
        <v>0.48557138152478191</v>
      </c>
      <c r="BP185" s="208">
        <f t="array" ref="BP185">ROUND(MIN(IF($E$4:$BG$4=BP$4,$E185:$BG185)),1)</f>
        <v>0</v>
      </c>
      <c r="BQ185" s="208">
        <f t="array" ref="BQ185">ROUND(MAX(IF($E$4:$BG$4=BQ$4,$E185:$BG185)),1)</f>
        <v>0</v>
      </c>
      <c r="BR185" s="276">
        <f t="array" ref="BR185">ROUND(SUM(IF($E$4:$BG$4=BR$4,ALL!$E178:$BG178)),1)/BR$3</f>
        <v>0</v>
      </c>
      <c r="BS185" s="208">
        <f t="array" ref="BS185">ROUND(MIN(IF($E$4:$BG$4=BS$4,$E185:$BG185)),1)</f>
        <v>0</v>
      </c>
      <c r="BT185" s="208">
        <f t="array" ref="BT185">ROUND(MAX(IF($E$4:$BG$4=BT$4,$E185:$BG185)),1)</f>
        <v>10.9</v>
      </c>
      <c r="BU185" s="276">
        <f t="array" ref="BU185">ROUND(SUM(IF($E$4:$BG$4=BU$4,ALL!$E178:$BG178)),1)/BU$3</f>
        <v>0.55398413695442139</v>
      </c>
      <c r="BV185" s="208">
        <f t="array" ref="BV185">ROUND(MIN(IF($E$4:$BG$4=BV$4,$E185:$BG185)),1)</f>
        <v>0</v>
      </c>
      <c r="BW185" s="208">
        <f t="array" ref="BW185">ROUND(MAX(IF($E$4:$BG$4=BW$4,$E185:$BG185)),1)</f>
        <v>1.3</v>
      </c>
      <c r="BX185" s="276">
        <f t="array" ref="BX185">ROUND(SUM(IF($E$4:$BG$4=BX$4,ALL!$E178:$BG178)),1)/BX$3</f>
        <v>0.31144671836175236</v>
      </c>
      <c r="BY185" s="208">
        <f t="array" ref="BY185">ROUND(MIN(IF($E$4:$BG$4=BY$4,$E185:$BG185)),1)</f>
        <v>0</v>
      </c>
      <c r="BZ185" s="208">
        <f t="array" ref="BZ185">ROUND(MAX(IF($E$4:$BG$4=BZ$4,$E185:$BG185)),1)</f>
        <v>5.2</v>
      </c>
      <c r="CA185" s="276">
        <f t="array" ref="CA185">ROUND(SUM(IF($E$4:$BG$4=CA$4,ALL!$E178:$BG178)),1)/CA$3</f>
        <v>0.77009539614008526</v>
      </c>
      <c r="CB185" s="233">
        <f t="shared" si="163"/>
        <v>0</v>
      </c>
      <c r="CC185" s="233">
        <f t="shared" si="164"/>
        <v>10.9</v>
      </c>
      <c r="CD185" s="274">
        <f>ALL!BH178/$BH$47</f>
        <v>0.51103043747122667</v>
      </c>
      <c r="CE185" s="90"/>
    </row>
    <row r="186" spans="1:83" s="90" customFormat="1" ht="12.75">
      <c r="A186" s="101">
        <f t="shared" ref="A186" si="167">LEFT(B186,2)*100</f>
        <v>2900</v>
      </c>
      <c r="B186" s="250" t="s">
        <v>161</v>
      </c>
      <c r="E186" s="91">
        <f>ALL!E178/E$154</f>
        <v>0</v>
      </c>
      <c r="F186" s="91">
        <f>ALL!F178/F$154</f>
        <v>0</v>
      </c>
      <c r="G186" s="91">
        <f>ALL!G178/G$154</f>
        <v>0</v>
      </c>
      <c r="H186" s="91">
        <f>ALL!H178/H$154</f>
        <v>0.4692902297838954</v>
      </c>
      <c r="I186" s="91">
        <f>ALL!I178/I$154</f>
        <v>0.71379793337553643</v>
      </c>
      <c r="J186" s="91">
        <f>ALL!J178/J$154</f>
        <v>0</v>
      </c>
      <c r="K186" s="91">
        <f>ALL!K178/K$154</f>
        <v>0</v>
      </c>
      <c r="L186" s="91">
        <f>ALL!L178/L$154</f>
        <v>0</v>
      </c>
      <c r="M186" s="91">
        <f>ALL!M178/M$154</f>
        <v>0</v>
      </c>
      <c r="N186" s="91">
        <f>ALL!N178/N$154</f>
        <v>0</v>
      </c>
      <c r="O186" s="91">
        <f>ALL!O178/O$154</f>
        <v>0</v>
      </c>
      <c r="P186" s="91">
        <f>ALL!P178/P$154</f>
        <v>1.2304985404253617</v>
      </c>
      <c r="Q186" s="91">
        <f>ALL!Q178/Q$154</f>
        <v>0</v>
      </c>
      <c r="R186" s="91">
        <f>ALL!R178/R$154</f>
        <v>0</v>
      </c>
      <c r="S186" s="91">
        <f>ALL!S178/S$154</f>
        <v>0</v>
      </c>
      <c r="T186" s="91">
        <f>ALL!T178/T$154</f>
        <v>0</v>
      </c>
      <c r="U186" s="91">
        <f>ALL!U178/U$154</f>
        <v>0</v>
      </c>
      <c r="V186" s="91">
        <f>ALL!V178/V$154</f>
        <v>0.18552842630547139</v>
      </c>
      <c r="W186" s="91">
        <f>ALL!W178/W$154</f>
        <v>0</v>
      </c>
      <c r="X186" s="91">
        <f>ALL!X178/X$154</f>
        <v>5.2474152428485956</v>
      </c>
      <c r="Y186" s="91">
        <f>ALL!Y178/Y$154</f>
        <v>0</v>
      </c>
      <c r="Z186" s="91">
        <f>ALL!Z178/Z$154</f>
        <v>1.2833639959990049</v>
      </c>
      <c r="AA186" s="91">
        <f>ALL!AA178/AA$154</f>
        <v>0.52304310199687076</v>
      </c>
      <c r="AB186" s="91">
        <f>ALL!AB178/AB$154</f>
        <v>0</v>
      </c>
      <c r="AC186" s="91">
        <f>ALL!AC178/AC$154</f>
        <v>0</v>
      </c>
      <c r="AD186" s="91">
        <f>ALL!AD178/AD$154</f>
        <v>1.389915368178577</v>
      </c>
      <c r="AE186" s="91">
        <f>ALL!AE178/AE$154</f>
        <v>0</v>
      </c>
      <c r="AF186" s="91">
        <f>ALL!AF178/AF$154</f>
        <v>10.930960228661629</v>
      </c>
      <c r="AG186" s="91">
        <f>ALL!AG178/AG$154</f>
        <v>0</v>
      </c>
      <c r="AH186" s="91">
        <f>ALL!AH178/AH$154</f>
        <v>0</v>
      </c>
      <c r="AI186" s="91">
        <f>ALL!AI178/AI$154</f>
        <v>0</v>
      </c>
      <c r="AJ186" s="91">
        <f>ALL!AJ178/AJ$154</f>
        <v>0.13704052706075309</v>
      </c>
      <c r="AK186" s="91">
        <f>ALL!AK178/AK$154</f>
        <v>0</v>
      </c>
      <c r="AL186" s="91">
        <f>ALL!AL178/AL$154</f>
        <v>0</v>
      </c>
      <c r="AM186" s="91">
        <f>ALL!AM178/AM$154</f>
        <v>0</v>
      </c>
      <c r="AN186" s="91">
        <f>ALL!AN178/AN$154</f>
        <v>0</v>
      </c>
      <c r="AO186" s="91">
        <f>ALL!AO178/AO$154</f>
        <v>0</v>
      </c>
      <c r="AP186" s="91">
        <f>ALL!AP178/AP$154</f>
        <v>0</v>
      </c>
      <c r="AQ186" s="91">
        <f>ALL!AQ178/AQ$154</f>
        <v>0</v>
      </c>
      <c r="AR186" s="91">
        <f>ALL!AR178/AR$154</f>
        <v>0</v>
      </c>
      <c r="AS186" s="91">
        <f>ALL!AS178/AS$154</f>
        <v>0</v>
      </c>
      <c r="AT186" s="91">
        <f>ALL!AT178/AT$154</f>
        <v>0</v>
      </c>
      <c r="AU186" s="91">
        <f>ALL!AU178/AU$154</f>
        <v>0</v>
      </c>
      <c r="AV186" s="91">
        <f>ALL!AV178/AV$154</f>
        <v>0</v>
      </c>
      <c r="AW186" s="91">
        <f>ALL!AW178/AW$154</f>
        <v>0</v>
      </c>
      <c r="AX186" s="91">
        <f>ALL!AX178/AX$154</f>
        <v>0</v>
      </c>
      <c r="AY186" s="91">
        <f>ALL!AY178/AY$154</f>
        <v>0</v>
      </c>
      <c r="AZ186" s="91">
        <f>ALL!AZ178/AZ$154</f>
        <v>0</v>
      </c>
      <c r="BA186" s="91">
        <f>ALL!BA178/BA$154</f>
        <v>0</v>
      </c>
      <c r="BB186" s="91">
        <f>ALL!BB178/BB$154</f>
        <v>0</v>
      </c>
      <c r="BC186" s="91">
        <f>ALL!BC178/BC$154</f>
        <v>0</v>
      </c>
      <c r="BD186" s="91">
        <f>ALL!BD178/BD$154</f>
        <v>1.0266664481340042</v>
      </c>
      <c r="BE186" s="91">
        <f>ALL!BE178/BE$154</f>
        <v>0</v>
      </c>
      <c r="BF186" s="91">
        <f>ALL!BF178/BF$154</f>
        <v>0.34118790323169923</v>
      </c>
      <c r="BG186" s="91">
        <f>ALL!BG178/BG$154</f>
        <v>5.771530017028368E-2</v>
      </c>
      <c r="BH186" s="91">
        <f t="shared" ref="BH186" si="168">SUM(E186:BG186)</f>
        <v>23.536423246171687</v>
      </c>
      <c r="BJ186" s="208">
        <f t="array" ref="BJ186">ROUND(MIN(IF($E$4:$BG$4=BJ$4,$E186:$BG186)),1)</f>
        <v>0</v>
      </c>
      <c r="BK186" s="208">
        <f t="array" ref="BK186">ROUND(MAX(IF($E$4:$BG$4=BK$4,$E186:$BG186)),1)</f>
        <v>0</v>
      </c>
      <c r="BL186" s="276">
        <f t="array" ref="BL186">ROUND(SUM(IF($E$4:$BG$4=BL$4,ALL!$E178:$BG178)),1)/BL$3</f>
        <v>0</v>
      </c>
      <c r="BM186" s="208">
        <f t="array" ref="BM186">ROUND(MIN(IF($E$4:$BG$4=BM$4,$E186:$BG186)),1)</f>
        <v>0</v>
      </c>
      <c r="BN186" s="208">
        <f t="array" ref="BN186">ROUND(MAX(IF($E$4:$BG$4=BN$4,$E186:$BG186)),1)</f>
        <v>1</v>
      </c>
      <c r="BO186" s="276">
        <f t="array" ref="BO186">ROUND(SUM(IF($E$4:$BG$4=BO$4,ALL!$E178:$BG178)),1)/BO$3</f>
        <v>0.48557138152478191</v>
      </c>
      <c r="BP186" s="208">
        <f t="array" ref="BP186">ROUND(MIN(IF($E$4:$BG$4=BP$4,$E186:$BG186)),1)</f>
        <v>0</v>
      </c>
      <c r="BQ186" s="208">
        <f t="array" ref="BQ186">ROUND(MAX(IF($E$4:$BG$4=BQ$4,$E186:$BG186)),1)</f>
        <v>0</v>
      </c>
      <c r="BR186" s="276">
        <f t="array" ref="BR186">ROUND(SUM(IF($E$4:$BG$4=BR$4,ALL!$E178:$BG178)),1)/BR$3</f>
        <v>0</v>
      </c>
      <c r="BS186" s="208">
        <f t="array" ref="BS186">ROUND(MIN(IF($E$4:$BG$4=BS$4,$E186:$BG186)),1)</f>
        <v>0</v>
      </c>
      <c r="BT186" s="208">
        <f t="array" ref="BT186">ROUND(MAX(IF($E$4:$BG$4=BT$4,$E186:$BG186)),1)</f>
        <v>10.9</v>
      </c>
      <c r="BU186" s="276">
        <f t="array" ref="BU186">ROUND(SUM(IF($E$4:$BG$4=BU$4,ALL!$E178:$BG178)),1)/BU$3</f>
        <v>0.55398413695442139</v>
      </c>
      <c r="BV186" s="208">
        <f t="array" ref="BV186">ROUND(MIN(IF($E$4:$BG$4=BV$4,$E186:$BG186)),1)</f>
        <v>0</v>
      </c>
      <c r="BW186" s="208">
        <f t="array" ref="BW186">ROUND(MAX(IF($E$4:$BG$4=BW$4,$E186:$BG186)),1)</f>
        <v>1.3</v>
      </c>
      <c r="BX186" s="276">
        <f t="array" ref="BX186">ROUND(SUM(IF($E$4:$BG$4=BX$4,ALL!$E178:$BG178)),1)/BX$3</f>
        <v>0.31144671836175236</v>
      </c>
      <c r="BY186" s="208">
        <f t="array" ref="BY186">ROUND(MIN(IF($E$4:$BG$4=BY$4,$E186:$BG186)),1)</f>
        <v>0</v>
      </c>
      <c r="BZ186" s="208">
        <f t="array" ref="BZ186">ROUND(MAX(IF($E$4:$BG$4=BZ$4,$E186:$BG186)),1)</f>
        <v>5.2</v>
      </c>
      <c r="CA186" s="276">
        <f t="array" ref="CA186">ROUND(SUM(IF($E$4:$BG$4=CA$4,ALL!$E178:$BG178)),1)/CA$3</f>
        <v>0.77009539614008526</v>
      </c>
      <c r="CB186" s="233">
        <f t="shared" si="163"/>
        <v>0</v>
      </c>
      <c r="CC186" s="233">
        <f t="shared" si="164"/>
        <v>10.9</v>
      </c>
      <c r="CD186" s="274">
        <f>ALL!BH178/$BH$47</f>
        <v>0.51103043747122667</v>
      </c>
    </row>
    <row r="187" spans="1:83" ht="12.75">
      <c r="A187" s="101">
        <v>3000</v>
      </c>
      <c r="B187" s="250" t="s">
        <v>1495</v>
      </c>
      <c r="E187" s="19">
        <f>ALL!E179/E$154</f>
        <v>0</v>
      </c>
      <c r="F187" s="19">
        <f>ALL!F179/F$154</f>
        <v>0</v>
      </c>
      <c r="G187" s="19">
        <f>ALL!G179/G$154</f>
        <v>0</v>
      </c>
      <c r="H187" s="19">
        <f>ALL!H179/H$154</f>
        <v>0</v>
      </c>
      <c r="I187" s="19">
        <f>ALL!I179/I$154</f>
        <v>0</v>
      </c>
      <c r="J187" s="19">
        <f>ALL!J179/J$154</f>
        <v>0</v>
      </c>
      <c r="K187" s="19">
        <f>ALL!K179/K$154</f>
        <v>22.553600577584184</v>
      </c>
      <c r="L187" s="19">
        <f>ALL!L179/L$154</f>
        <v>5.6968352694774369</v>
      </c>
      <c r="M187" s="19">
        <f>ALL!M179/M$154</f>
        <v>0</v>
      </c>
      <c r="N187" s="19">
        <f>ALL!N179/N$154</f>
        <v>0</v>
      </c>
      <c r="O187" s="19">
        <f>ALL!O179/O$154</f>
        <v>0</v>
      </c>
      <c r="P187" s="19">
        <f>ALL!P179/P$154</f>
        <v>0</v>
      </c>
      <c r="Q187" s="19">
        <f>ALL!Q179/Q$154</f>
        <v>30.311756944061312</v>
      </c>
      <c r="R187" s="19">
        <f>ALL!R179/R$154</f>
        <v>0</v>
      </c>
      <c r="S187" s="19">
        <f>ALL!S179/S$154</f>
        <v>0</v>
      </c>
      <c r="T187" s="19">
        <f>ALL!T179/T$154</f>
        <v>82.092789523228745</v>
      </c>
      <c r="U187" s="19">
        <f>ALL!U179/U$154</f>
        <v>0.60471365047357317</v>
      </c>
      <c r="V187" s="19">
        <f>ALL!V179/V$154</f>
        <v>200.28060951702017</v>
      </c>
      <c r="W187" s="19">
        <f>ALL!W179/W$154</f>
        <v>49.140380504016534</v>
      </c>
      <c r="X187" s="19">
        <f>ALL!X179/X$154</f>
        <v>0</v>
      </c>
      <c r="Y187" s="19">
        <f>ALL!Y179/Y$154</f>
        <v>0</v>
      </c>
      <c r="Z187" s="19">
        <f>ALL!Z179/Z$154</f>
        <v>0</v>
      </c>
      <c r="AA187" s="19">
        <f>ALL!AA179/AA$154</f>
        <v>0</v>
      </c>
      <c r="AB187" s="19">
        <f>ALL!AB179/AB$154</f>
        <v>0</v>
      </c>
      <c r="AC187" s="19">
        <f>ALL!AC179/AC$154</f>
        <v>0.77074591076475119</v>
      </c>
      <c r="AD187" s="19">
        <f>ALL!AD179/AD$154</f>
        <v>0</v>
      </c>
      <c r="AE187" s="19">
        <f>ALL!AE179/AE$154</f>
        <v>0</v>
      </c>
      <c r="AF187" s="19">
        <f>ALL!AF179/AF$154</f>
        <v>0</v>
      </c>
      <c r="AG187" s="19">
        <f>ALL!AG179/AG$154</f>
        <v>0</v>
      </c>
      <c r="AH187" s="19">
        <f>ALL!AH179/AH$154</f>
        <v>0</v>
      </c>
      <c r="AI187" s="19">
        <f>ALL!AI179/AI$154</f>
        <v>0</v>
      </c>
      <c r="AJ187" s="19">
        <f>ALL!AJ179/AJ$154</f>
        <v>0</v>
      </c>
      <c r="AK187" s="19">
        <f>ALL!AK179/AK$154</f>
        <v>179.81104726903718</v>
      </c>
      <c r="AL187" s="19">
        <f>ALL!AL179/AL$154</f>
        <v>0</v>
      </c>
      <c r="AM187" s="19">
        <f>ALL!AM179/AM$154</f>
        <v>0</v>
      </c>
      <c r="AN187" s="19">
        <f>ALL!AN179/AN$154</f>
        <v>0</v>
      </c>
      <c r="AO187" s="19">
        <f>ALL!AO179/AO$154</f>
        <v>1.4523365431640725</v>
      </c>
      <c r="AP187" s="19">
        <f>ALL!AP179/AP$154</f>
        <v>0</v>
      </c>
      <c r="AQ187" s="19">
        <f>ALL!AQ179/AQ$154</f>
        <v>0</v>
      </c>
      <c r="AR187" s="19">
        <f>ALL!AR179/AR$154</f>
        <v>0</v>
      </c>
      <c r="AS187" s="19">
        <f>ALL!AS179/AS$154</f>
        <v>0</v>
      </c>
      <c r="AT187" s="19">
        <f>ALL!AT179/AT$154</f>
        <v>0</v>
      </c>
      <c r="AU187" s="19">
        <f>ALL!AU179/AU$154</f>
        <v>0</v>
      </c>
      <c r="AV187" s="19">
        <f>ALL!AV179/AV$154</f>
        <v>0</v>
      </c>
      <c r="AW187" s="19">
        <f>ALL!AW179/AW$154</f>
        <v>0</v>
      </c>
      <c r="AX187" s="19">
        <f>ALL!AX179/AX$154</f>
        <v>0</v>
      </c>
      <c r="AY187" s="19">
        <f>ALL!AY179/AY$154</f>
        <v>0</v>
      </c>
      <c r="AZ187" s="19">
        <f>ALL!AZ179/AZ$154</f>
        <v>0</v>
      </c>
      <c r="BA187" s="91">
        <f>ALL!BA179/BA$154</f>
        <v>0</v>
      </c>
      <c r="BB187" s="91">
        <f>ALL!BB179/BB$154</f>
        <v>0</v>
      </c>
      <c r="BC187" s="91">
        <f>ALL!BC179/BC$154</f>
        <v>0</v>
      </c>
      <c r="BD187" s="19">
        <f>ALL!BD179/BD$154</f>
        <v>30.992699916411262</v>
      </c>
      <c r="BE187" s="19">
        <f>ALL!BE179/BE$154</f>
        <v>77.971840735930371</v>
      </c>
      <c r="BF187" s="19">
        <f>ALL!BF179/BF$154</f>
        <v>0</v>
      </c>
      <c r="BG187" s="19">
        <f>ALL!BG179/BG$154</f>
        <v>2.5633582116589975</v>
      </c>
      <c r="BH187" s="19">
        <f t="shared" si="162"/>
        <v>684.24271457282862</v>
      </c>
      <c r="BJ187" s="208">
        <f t="array" ref="BJ187">ROUND(MIN(IF($E$4:$BG$4=BJ$4,$E187:$BG187)),1)</f>
        <v>0</v>
      </c>
      <c r="BK187" s="208">
        <f t="array" ref="BK187">ROUND(MAX(IF($E$4:$BG$4=BK$4,$E187:$BG187)),1)</f>
        <v>1.5</v>
      </c>
      <c r="BL187" s="276">
        <f t="array" ref="BL187">ROUND(SUM(IF($E$4:$BG$4=BL$4,ALL!$E179:$BG179)),1)/BL$3</f>
        <v>0.10122264152522581</v>
      </c>
      <c r="BM187" s="208">
        <f t="array" ref="BM187">ROUND(MIN(IF($E$4:$BG$4=BM$4,$E187:$BG187)),1)</f>
        <v>0</v>
      </c>
      <c r="BN187" s="208">
        <f t="array" ref="BN187">ROUND(MAX(IF($E$4:$BG$4=BN$4,$E187:$BG187)),1)</f>
        <v>78</v>
      </c>
      <c r="BO187" s="276">
        <f t="array" ref="BO187">ROUND(SUM(IF($E$4:$BG$4=BO$4,ALL!$E179:$BG179)),1)/BO$3</f>
        <v>24.607360447884083</v>
      </c>
      <c r="BP187" s="208">
        <f t="array" ref="BP187">ROUND(MIN(IF($E$4:$BG$4=BP$4,$E187:$BG187)),1)</f>
        <v>0</v>
      </c>
      <c r="BQ187" s="208">
        <f t="array" ref="BQ187">ROUND(MAX(IF($E$4:$BG$4=BQ$4,$E187:$BG187)),1)</f>
        <v>179.8</v>
      </c>
      <c r="BR187" s="276">
        <f t="array" ref="BR187">ROUND(SUM(IF($E$4:$BG$4=BR$4,ALL!$E179:$BG179)),1)/BR$3</f>
        <v>88.682268196812743</v>
      </c>
      <c r="BS187" s="208">
        <f t="array" ref="BS187">ROUND(MIN(IF($E$4:$BG$4=BS$4,$E187:$BG187)),1)</f>
        <v>0</v>
      </c>
      <c r="BT187" s="208">
        <f t="array" ref="BT187">ROUND(MAX(IF($E$4:$BG$4=BT$4,$E187:$BG187)),1)</f>
        <v>200.3</v>
      </c>
      <c r="BU187" s="276">
        <f t="array" ref="BU187">ROUND(SUM(IF($E$4:$BG$4=BU$4,ALL!$E179:$BG179)),1)/BU$3</f>
        <v>10.786610644648375</v>
      </c>
      <c r="BV187" s="208">
        <f t="array" ref="BV187">ROUND(MIN(IF($E$4:$BG$4=BV$4,$E187:$BG187)),1)</f>
        <v>0</v>
      </c>
      <c r="BW187" s="208">
        <f t="array" ref="BW187">ROUND(MAX(IF($E$4:$BG$4=BW$4,$E187:$BG187)),1)</f>
        <v>0</v>
      </c>
      <c r="BX187" s="276">
        <f t="array" ref="BX187">ROUND(SUM(IF($E$4:$BG$4=BX$4,ALL!$E179:$BG179)),1)/BX$3</f>
        <v>0</v>
      </c>
      <c r="BY187" s="208">
        <f t="array" ref="BY187">ROUND(MIN(IF($E$4:$BG$4=BY$4,$E187:$BG187)),1)</f>
        <v>0</v>
      </c>
      <c r="BZ187" s="208">
        <f t="array" ref="BZ187">ROUND(MAX(IF($E$4:$BG$4=BZ$4,$E187:$BG187)),1)</f>
        <v>5.7</v>
      </c>
      <c r="CA187" s="276">
        <f t="array" ref="CA187">ROUND(SUM(IF($E$4:$BG$4=CA$4,ALL!$E179:$BG179)),1)/CA$3</f>
        <v>0.86745693771908472</v>
      </c>
      <c r="CB187" s="233">
        <f t="shared" si="163"/>
        <v>0</v>
      </c>
      <c r="CC187" s="233">
        <f t="shared" si="164"/>
        <v>200.3</v>
      </c>
      <c r="CD187" s="274">
        <f>ALL!BH179/$BH$47</f>
        <v>6.6239548220996234</v>
      </c>
      <c r="CE187" s="90"/>
    </row>
    <row r="188" spans="1:83" ht="12.75">
      <c r="A188" s="22">
        <v>90000</v>
      </c>
      <c r="B188" s="221" t="s">
        <v>53</v>
      </c>
      <c r="E188" s="20">
        <f>SUM(E157:E187)</f>
        <v>13585.915145609986</v>
      </c>
      <c r="F188" s="20">
        <f t="shared" ref="F188:BG188" si="169">SUM(F157:F187)</f>
        <v>13101.587076986703</v>
      </c>
      <c r="G188" s="20">
        <f t="shared" si="169"/>
        <v>18910.004116883032</v>
      </c>
      <c r="H188" s="20">
        <f t="shared" si="169"/>
        <v>13603.462799551386</v>
      </c>
      <c r="I188" s="20">
        <f t="shared" si="169"/>
        <v>14022.622433791763</v>
      </c>
      <c r="J188" s="20">
        <f t="shared" si="169"/>
        <v>12417.506141149754</v>
      </c>
      <c r="K188" s="20">
        <f t="shared" si="169"/>
        <v>14190.190204019185</v>
      </c>
      <c r="L188" s="20">
        <f t="shared" si="169"/>
        <v>14469.67053853859</v>
      </c>
      <c r="M188" s="20">
        <f t="shared" si="169"/>
        <v>16943.806983421713</v>
      </c>
      <c r="N188" s="20">
        <f t="shared" si="169"/>
        <v>15805.989446169247</v>
      </c>
      <c r="O188" s="20">
        <f t="shared" si="169"/>
        <v>25021.247217951965</v>
      </c>
      <c r="P188" s="20">
        <f t="shared" si="169"/>
        <v>17294.089115743405</v>
      </c>
      <c r="Q188" s="20">
        <f t="shared" si="169"/>
        <v>15309.270824510997</v>
      </c>
      <c r="R188" s="20">
        <f t="shared" si="169"/>
        <v>23699.696944030362</v>
      </c>
      <c r="S188" s="20">
        <f t="shared" si="169"/>
        <v>15819.985365411623</v>
      </c>
      <c r="T188" s="20">
        <f t="shared" si="169"/>
        <v>19075.849301686718</v>
      </c>
      <c r="U188" s="20">
        <f t="shared" si="169"/>
        <v>19787.871236934603</v>
      </c>
      <c r="V188" s="20">
        <f t="shared" si="169"/>
        <v>39600.280787738382</v>
      </c>
      <c r="W188" s="20">
        <f t="shared" si="169"/>
        <v>14014.387818768273</v>
      </c>
      <c r="X188" s="20">
        <f t="shared" si="169"/>
        <v>14312.442856617439</v>
      </c>
      <c r="Y188" s="20">
        <f t="shared" si="169"/>
        <v>13789.792365123045</v>
      </c>
      <c r="Z188" s="20">
        <f t="shared" si="169"/>
        <v>12443.993732875657</v>
      </c>
      <c r="AA188" s="20">
        <f t="shared" si="169"/>
        <v>14126.735319873589</v>
      </c>
      <c r="AB188" s="20">
        <f t="shared" si="169"/>
        <v>16254.45243674395</v>
      </c>
      <c r="AC188" s="20">
        <f t="shared" si="169"/>
        <v>14966.505026976101</v>
      </c>
      <c r="AD188" s="20">
        <f t="shared" si="169"/>
        <v>14607.969384021766</v>
      </c>
      <c r="AE188" s="20">
        <f t="shared" si="169"/>
        <v>17667.540778957475</v>
      </c>
      <c r="AF188" s="20">
        <f t="shared" si="169"/>
        <v>16527.183382089555</v>
      </c>
      <c r="AG188" s="20">
        <f t="shared" si="169"/>
        <v>17151.876902445274</v>
      </c>
      <c r="AH188" s="20">
        <f t="shared" si="169"/>
        <v>18155.334666349921</v>
      </c>
      <c r="AI188" s="20">
        <f t="shared" si="169"/>
        <v>15977.187752118687</v>
      </c>
      <c r="AJ188" s="20">
        <f t="shared" si="169"/>
        <v>13665.597414965709</v>
      </c>
      <c r="AK188" s="20">
        <f t="shared" si="169"/>
        <v>18868.161859769905</v>
      </c>
      <c r="AL188" s="20">
        <f t="shared" si="169"/>
        <v>96433.007944532656</v>
      </c>
      <c r="AM188" s="20">
        <f t="shared" si="169"/>
        <v>17761.092315454047</v>
      </c>
      <c r="AN188" s="20">
        <f t="shared" si="169"/>
        <v>18283.23779020505</v>
      </c>
      <c r="AO188" s="20">
        <f t="shared" si="169"/>
        <v>8111.5134188913444</v>
      </c>
      <c r="AP188" s="20">
        <f t="shared" si="169"/>
        <v>14753.149662500406</v>
      </c>
      <c r="AQ188" s="20">
        <f t="shared" si="169"/>
        <v>13210.849776374245</v>
      </c>
      <c r="AR188" s="20">
        <f t="shared" si="169"/>
        <v>13167.218925141986</v>
      </c>
      <c r="AS188" s="20">
        <f t="shared" si="169"/>
        <v>13567.522520886301</v>
      </c>
      <c r="AT188" s="20">
        <f t="shared" si="169"/>
        <v>13061.437841530056</v>
      </c>
      <c r="AU188" s="20">
        <f t="shared" si="169"/>
        <v>11855.594539071246</v>
      </c>
      <c r="AV188" s="20">
        <f t="shared" si="169"/>
        <v>14511.688984902918</v>
      </c>
      <c r="AW188" s="20">
        <f t="shared" si="169"/>
        <v>13091.750955223881</v>
      </c>
      <c r="AX188" s="20">
        <f t="shared" si="169"/>
        <v>14100.457141214567</v>
      </c>
      <c r="AY188" s="20">
        <f t="shared" si="169"/>
        <v>13797.196550840456</v>
      </c>
      <c r="AZ188" s="20">
        <f t="shared" si="169"/>
        <v>11707.543541462104</v>
      </c>
      <c r="BA188" s="20">
        <f t="shared" ref="BA188:BB188" si="170">SUM(BA157:BA187)</f>
        <v>14739.106509708279</v>
      </c>
      <c r="BB188" s="20">
        <f t="shared" si="170"/>
        <v>16981.560822591982</v>
      </c>
      <c r="BC188" s="20">
        <f t="shared" ref="BC188" si="171">SUM(BC157:BC187)</f>
        <v>13396.800774093665</v>
      </c>
      <c r="BD188" s="20">
        <f t="shared" si="169"/>
        <v>15563.295944798649</v>
      </c>
      <c r="BE188" s="20">
        <f t="shared" si="169"/>
        <v>19257.544217536255</v>
      </c>
      <c r="BF188" s="20">
        <f t="shared" si="169"/>
        <v>16317.954912576808</v>
      </c>
      <c r="BG188" s="20">
        <f t="shared" si="169"/>
        <v>14891.673731929999</v>
      </c>
      <c r="BH188" s="20">
        <f t="shared" si="162"/>
        <v>953749.40619929286</v>
      </c>
      <c r="BJ188" s="208">
        <f t="array" ref="BJ188">ROUND(MIN(IF($E$4:$BG$4=BJ$4,$E188:$BG188)),1)</f>
        <v>8111.5</v>
      </c>
      <c r="BK188" s="208">
        <f t="array" ref="BK188">ROUND(MAX(IF($E$4:$BG$4=BK$4,$E188:$BG188)),1)</f>
        <v>18283.2</v>
      </c>
      <c r="BL188" s="276">
        <f t="array" ref="BL188">ROUND(SUM(IF($E$4:$BG$4=BL$4,ALL!$E181:$BG181)),1)/BL$3</f>
        <v>13301.771698099707</v>
      </c>
      <c r="BM188" s="208">
        <f t="array" ref="BM188">ROUND(MIN(IF($E$4:$BG$4=BM$4,$E188:$BG188)),1)</f>
        <v>14891.7</v>
      </c>
      <c r="BN188" s="208">
        <f t="array" ref="BN188">ROUND(MAX(IF($E$4:$BG$4=BN$4,$E188:$BG188)),1)</f>
        <v>19257.5</v>
      </c>
      <c r="BO188" s="276">
        <f t="array" ref="BO188">ROUND(SUM(IF($E$4:$BG$4=BO$4,ALL!$E181:$BG181)),1)/BO$3</f>
        <v>16382.063580602673</v>
      </c>
      <c r="BP188" s="208">
        <f t="array" ref="BP188">ROUND(MIN(IF($E$4:$BG$4=BP$4,$E188:$BG188)),1)</f>
        <v>17761.099999999999</v>
      </c>
      <c r="BQ188" s="208">
        <f t="array" ref="BQ188">ROUND(MAX(IF($E$4:$BG$4=BQ$4,$E188:$BG188)),1)</f>
        <v>96433</v>
      </c>
      <c r="BR188" s="276">
        <f t="array" ref="BR188">ROUND(SUM(IF($E$4:$BG$4=BR$4,ALL!$E181:$BG181)),1)/BR$3</f>
        <v>21622.316532897057</v>
      </c>
      <c r="BS188" s="208">
        <f t="array" ref="BS188">ROUND(MIN(IF($E$4:$BG$4=BS$4,$E188:$BG188)),1)</f>
        <v>12417.5</v>
      </c>
      <c r="BT188" s="208">
        <f t="array" ref="BT188">ROUND(MAX(IF($E$4:$BG$4=BT$4,$E188:$BG188)),1)</f>
        <v>39600.300000000003</v>
      </c>
      <c r="BU188" s="276">
        <f t="array" ref="BU188">ROUND(SUM(IF($E$4:$BG$4=BU$4,ALL!$E181:$BG181)),1)/BU$3</f>
        <v>15037.857052813028</v>
      </c>
      <c r="BV188" s="208">
        <f t="array" ref="BV188">ROUND(MIN(IF($E$4:$BG$4=BV$4,$E188:$BG188)),1)</f>
        <v>12444</v>
      </c>
      <c r="BW188" s="208">
        <f t="array" ref="BW188">ROUND(MAX(IF($E$4:$BG$4=BW$4,$E188:$BG188)),1)</f>
        <v>18910</v>
      </c>
      <c r="BX188" s="276">
        <f t="array" ref="BX188">ROUND(SUM(IF($E$4:$BG$4=BX$4,ALL!$E181:$BG181)),1)/BX$3</f>
        <v>15202.408205254154</v>
      </c>
      <c r="BY188" s="208">
        <f t="array" ref="BY188">ROUND(MIN(IF($E$4:$BG$4=BY$4,$E188:$BG188)),1)</f>
        <v>14022.6</v>
      </c>
      <c r="BZ188" s="208">
        <f t="array" ref="BZ188">ROUND(MAX(IF($E$4:$BG$4=BZ$4,$E188:$BG188)),1)</f>
        <v>19787.900000000001</v>
      </c>
      <c r="CA188" s="276">
        <f t="array" ref="CA188">ROUND(SUM(IF($E$4:$BG$4=CA$4,ALL!$E181:$BG181)),1)/CA$3</f>
        <v>15687.833685297861</v>
      </c>
      <c r="CB188" s="233">
        <f t="shared" si="163"/>
        <v>8111.5</v>
      </c>
      <c r="CC188" s="233">
        <f t="shared" si="164"/>
        <v>96433</v>
      </c>
      <c r="CD188" s="274">
        <f>ALL!BH181/$BH$47</f>
        <v>15367.568017683574</v>
      </c>
      <c r="CE188" s="90"/>
    </row>
    <row r="191" spans="1:83" ht="12" customHeight="1">
      <c r="A191" s="14"/>
      <c r="B191" s="363" t="s">
        <v>873</v>
      </c>
      <c r="C191" s="82"/>
      <c r="E191" s="27"/>
      <c r="F191" s="36"/>
      <c r="G191" s="36"/>
      <c r="H191" s="36"/>
      <c r="I191" s="36"/>
      <c r="J191" s="36"/>
      <c r="K191" s="36"/>
      <c r="L191" s="36"/>
      <c r="M191" s="36"/>
      <c r="N191" s="36"/>
      <c r="O191" s="36"/>
      <c r="P191" s="36"/>
      <c r="Q191" s="36"/>
      <c r="R191" s="36"/>
      <c r="S191" s="36"/>
      <c r="T191" s="15"/>
      <c r="U191" s="15"/>
      <c r="V191" s="15"/>
      <c r="W191" s="15"/>
      <c r="X191" s="15"/>
    </row>
    <row r="192" spans="1:83">
      <c r="A192" s="14"/>
      <c r="B192" s="364" t="s">
        <v>559</v>
      </c>
      <c r="C192" s="73">
        <f>C$2</f>
        <v>3</v>
      </c>
      <c r="D192" s="73">
        <f t="shared" ref="D192:BH192" si="172">D$2</f>
        <v>4</v>
      </c>
      <c r="E192" s="73">
        <f t="shared" si="172"/>
        <v>5</v>
      </c>
      <c r="F192" s="73">
        <f t="shared" si="172"/>
        <v>6</v>
      </c>
      <c r="G192" s="73">
        <f t="shared" si="172"/>
        <v>7</v>
      </c>
      <c r="H192" s="73">
        <f t="shared" si="172"/>
        <v>8</v>
      </c>
      <c r="I192" s="73">
        <f t="shared" si="172"/>
        <v>9</v>
      </c>
      <c r="J192" s="73">
        <f t="shared" si="172"/>
        <v>10</v>
      </c>
      <c r="K192" s="73">
        <f t="shared" si="172"/>
        <v>11</v>
      </c>
      <c r="L192" s="73">
        <f t="shared" si="172"/>
        <v>12</v>
      </c>
      <c r="M192" s="73">
        <f t="shared" si="172"/>
        <v>13</v>
      </c>
      <c r="N192" s="73">
        <f t="shared" si="172"/>
        <v>14</v>
      </c>
      <c r="O192" s="73">
        <f t="shared" si="172"/>
        <v>15</v>
      </c>
      <c r="P192" s="73">
        <f t="shared" si="172"/>
        <v>16</v>
      </c>
      <c r="Q192" s="73">
        <f t="shared" si="172"/>
        <v>17</v>
      </c>
      <c r="R192" s="73">
        <f t="shared" si="172"/>
        <v>18</v>
      </c>
      <c r="S192" s="73">
        <f t="shared" si="172"/>
        <v>19</v>
      </c>
      <c r="T192" s="73">
        <f t="shared" si="172"/>
        <v>20</v>
      </c>
      <c r="U192" s="73">
        <f t="shared" si="172"/>
        <v>21</v>
      </c>
      <c r="V192" s="73">
        <f t="shared" si="172"/>
        <v>22</v>
      </c>
      <c r="W192" s="73">
        <f t="shared" si="172"/>
        <v>23</v>
      </c>
      <c r="X192" s="73">
        <f t="shared" si="172"/>
        <v>24</v>
      </c>
      <c r="Y192" s="73">
        <f t="shared" si="172"/>
        <v>25</v>
      </c>
      <c r="Z192" s="73">
        <f t="shared" si="172"/>
        <v>26</v>
      </c>
      <c r="AA192" s="73">
        <f t="shared" si="172"/>
        <v>27</v>
      </c>
      <c r="AB192" s="73">
        <f t="shared" si="172"/>
        <v>28</v>
      </c>
      <c r="AC192" s="73">
        <f t="shared" si="172"/>
        <v>29</v>
      </c>
      <c r="AD192" s="73">
        <f t="shared" si="172"/>
        <v>30</v>
      </c>
      <c r="AE192" s="73">
        <f t="shared" si="172"/>
        <v>31</v>
      </c>
      <c r="AF192" s="73">
        <f t="shared" si="172"/>
        <v>32</v>
      </c>
      <c r="AG192" s="73">
        <f t="shared" si="172"/>
        <v>33</v>
      </c>
      <c r="AH192" s="73">
        <f t="shared" si="172"/>
        <v>34</v>
      </c>
      <c r="AI192" s="73">
        <f t="shared" si="172"/>
        <v>35</v>
      </c>
      <c r="AJ192" s="73">
        <f t="shared" si="172"/>
        <v>36</v>
      </c>
      <c r="AK192" s="73">
        <f t="shared" si="172"/>
        <v>37</v>
      </c>
      <c r="AL192" s="73">
        <f t="shared" si="172"/>
        <v>38</v>
      </c>
      <c r="AM192" s="73">
        <f t="shared" si="172"/>
        <v>39</v>
      </c>
      <c r="AN192" s="73">
        <f t="shared" si="172"/>
        <v>40</v>
      </c>
      <c r="AO192" s="73">
        <f t="shared" si="172"/>
        <v>41</v>
      </c>
      <c r="AP192" s="73">
        <f t="shared" si="172"/>
        <v>42</v>
      </c>
      <c r="AQ192" s="73">
        <f t="shared" si="172"/>
        <v>43</v>
      </c>
      <c r="AR192" s="73">
        <f t="shared" si="172"/>
        <v>44</v>
      </c>
      <c r="AS192" s="73">
        <f t="shared" si="172"/>
        <v>45</v>
      </c>
      <c r="AT192" s="73">
        <f t="shared" si="172"/>
        <v>46</v>
      </c>
      <c r="AU192" s="73">
        <f t="shared" si="172"/>
        <v>47</v>
      </c>
      <c r="AV192" s="73">
        <f t="shared" si="172"/>
        <v>48</v>
      </c>
      <c r="AW192" s="73">
        <f t="shared" si="172"/>
        <v>49</v>
      </c>
      <c r="AX192" s="73">
        <f t="shared" si="172"/>
        <v>50</v>
      </c>
      <c r="AY192" s="73">
        <f t="shared" si="172"/>
        <v>51</v>
      </c>
      <c r="AZ192" s="73">
        <f t="shared" si="172"/>
        <v>52</v>
      </c>
      <c r="BA192" s="73">
        <f t="shared" si="172"/>
        <v>53</v>
      </c>
      <c r="BB192" s="73">
        <f t="shared" si="172"/>
        <v>54</v>
      </c>
      <c r="BC192" s="73">
        <f t="shared" si="172"/>
        <v>55</v>
      </c>
      <c r="BD192" s="73">
        <f t="shared" si="172"/>
        <v>56</v>
      </c>
      <c r="BE192" s="73">
        <f t="shared" si="172"/>
        <v>57</v>
      </c>
      <c r="BF192" s="73">
        <f t="shared" si="172"/>
        <v>58</v>
      </c>
      <c r="BG192" s="73">
        <f t="shared" si="172"/>
        <v>59</v>
      </c>
      <c r="BH192" s="73">
        <f t="shared" si="172"/>
        <v>60</v>
      </c>
    </row>
    <row r="193" spans="1:82">
      <c r="A193" s="14"/>
      <c r="B193" s="355" t="s">
        <v>610</v>
      </c>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2"/>
      <c r="AI193" s="82"/>
      <c r="AJ193" s="82"/>
      <c r="AK193" s="82"/>
      <c r="AL193" s="82"/>
      <c r="AM193" s="82"/>
      <c r="AN193" s="82"/>
      <c r="AO193" s="82"/>
      <c r="AP193" s="82"/>
      <c r="AQ193" s="82"/>
      <c r="AR193" s="82"/>
      <c r="AS193" s="82"/>
      <c r="AT193" s="82"/>
      <c r="AU193" s="82"/>
      <c r="AV193" s="82"/>
      <c r="AW193" s="82"/>
      <c r="AX193" s="82"/>
      <c r="AY193" s="82"/>
      <c r="AZ193" s="82"/>
      <c r="BA193" s="82"/>
      <c r="BB193" s="82"/>
      <c r="BC193" s="82"/>
      <c r="BD193" s="82"/>
      <c r="BE193" s="82"/>
      <c r="BF193" s="82"/>
      <c r="BG193" s="82"/>
      <c r="BH193" s="82"/>
    </row>
    <row r="194" spans="1:82" s="39" customFormat="1" ht="12.75">
      <c r="B194" s="356" t="s">
        <v>604</v>
      </c>
      <c r="C194" s="72"/>
      <c r="D194" s="74"/>
      <c r="E194" s="87">
        <v>10</v>
      </c>
      <c r="F194" s="87">
        <v>30</v>
      </c>
      <c r="G194" s="87">
        <v>40</v>
      </c>
      <c r="H194" s="87">
        <v>60</v>
      </c>
      <c r="I194" s="87">
        <v>70</v>
      </c>
      <c r="J194" s="87">
        <v>80</v>
      </c>
      <c r="K194" s="87">
        <v>90</v>
      </c>
      <c r="L194" s="87">
        <v>100</v>
      </c>
      <c r="M194" s="87">
        <v>120</v>
      </c>
      <c r="N194" s="87">
        <v>130</v>
      </c>
      <c r="O194" s="87">
        <v>150</v>
      </c>
      <c r="P194" s="87">
        <v>160</v>
      </c>
      <c r="Q194" s="87">
        <v>170</v>
      </c>
      <c r="R194" s="87">
        <v>180</v>
      </c>
      <c r="S194" s="87">
        <v>190</v>
      </c>
      <c r="T194" s="87">
        <v>200</v>
      </c>
      <c r="U194" s="87">
        <v>210</v>
      </c>
      <c r="V194" s="87">
        <v>220</v>
      </c>
      <c r="W194" s="87">
        <v>230</v>
      </c>
      <c r="X194" s="87">
        <v>240</v>
      </c>
      <c r="Y194" s="87">
        <v>250</v>
      </c>
      <c r="Z194" s="87">
        <v>260</v>
      </c>
      <c r="AA194" s="87">
        <v>270</v>
      </c>
      <c r="AB194" s="87">
        <v>280</v>
      </c>
      <c r="AC194" s="87">
        <v>300</v>
      </c>
      <c r="AD194" s="87">
        <v>310</v>
      </c>
      <c r="AE194" s="87">
        <v>320</v>
      </c>
      <c r="AF194" s="87">
        <v>330</v>
      </c>
      <c r="AG194" s="87">
        <v>350</v>
      </c>
      <c r="AH194" s="87">
        <v>360</v>
      </c>
      <c r="AI194" s="87">
        <v>380</v>
      </c>
      <c r="AJ194" s="87">
        <v>390</v>
      </c>
      <c r="AK194" s="87">
        <v>400</v>
      </c>
      <c r="AL194" s="87">
        <v>410</v>
      </c>
      <c r="AM194" s="87">
        <v>420</v>
      </c>
      <c r="AN194" s="87">
        <v>480</v>
      </c>
      <c r="AO194" s="87">
        <v>500</v>
      </c>
      <c r="AP194" s="87">
        <v>510</v>
      </c>
      <c r="AQ194" s="87">
        <v>520</v>
      </c>
      <c r="AR194" s="87">
        <v>530</v>
      </c>
      <c r="AS194" s="87">
        <v>540</v>
      </c>
      <c r="AT194" s="87">
        <v>550</v>
      </c>
      <c r="AU194" s="87">
        <v>560</v>
      </c>
      <c r="AV194" s="87">
        <v>570</v>
      </c>
      <c r="AW194" s="87">
        <v>580</v>
      </c>
      <c r="AX194" s="87">
        <v>590</v>
      </c>
      <c r="AY194" s="87">
        <v>600</v>
      </c>
      <c r="AZ194" s="87">
        <v>610</v>
      </c>
      <c r="BA194" s="87">
        <v>620</v>
      </c>
      <c r="BB194" s="87">
        <v>630</v>
      </c>
      <c r="BC194" s="87">
        <v>640</v>
      </c>
      <c r="BD194" s="87">
        <v>960</v>
      </c>
      <c r="BE194" s="87">
        <v>970</v>
      </c>
      <c r="BF194" s="87">
        <v>980</v>
      </c>
      <c r="BG194" s="87">
        <v>990</v>
      </c>
      <c r="BH194" s="75" t="s">
        <v>497</v>
      </c>
    </row>
    <row r="195" spans="1:82" s="39" customFormat="1" ht="12.75">
      <c r="B195" s="357" t="s">
        <v>603</v>
      </c>
      <c r="C195" s="72"/>
      <c r="D195" s="74"/>
      <c r="E195" s="77">
        <f t="shared" ref="E195:AJ195" si="173">VLOOKUP(E194,num,5)</f>
        <v>3301.3416666666672</v>
      </c>
      <c r="F195" s="77">
        <f t="shared" si="173"/>
        <v>2418.1666666666665</v>
      </c>
      <c r="G195" s="77">
        <f t="shared" si="173"/>
        <v>2724.4502762430939</v>
      </c>
      <c r="H195" s="77">
        <f t="shared" si="173"/>
        <v>4970.9750000000013</v>
      </c>
      <c r="I195" s="77">
        <f t="shared" si="173"/>
        <v>10030.85</v>
      </c>
      <c r="J195" s="77">
        <f t="shared" si="173"/>
        <v>4470.2088888888884</v>
      </c>
      <c r="K195" s="77">
        <f t="shared" si="173"/>
        <v>2323.8555555555558</v>
      </c>
      <c r="L195" s="77">
        <f t="shared" si="173"/>
        <v>5338.2638888888887</v>
      </c>
      <c r="M195" s="77">
        <f t="shared" si="173"/>
        <v>265.07222222222219</v>
      </c>
      <c r="N195" s="77">
        <f t="shared" si="173"/>
        <v>554.72222222222217</v>
      </c>
      <c r="O195" s="77">
        <f t="shared" si="173"/>
        <v>481.58011049723757</v>
      </c>
      <c r="P195" s="77">
        <f t="shared" si="173"/>
        <v>2917.5166666666669</v>
      </c>
      <c r="Q195" s="77">
        <f t="shared" si="173"/>
        <v>3236.717032967033</v>
      </c>
      <c r="R195" s="77">
        <f t="shared" si="173"/>
        <v>295.15999999999997</v>
      </c>
      <c r="S195" s="77">
        <f t="shared" si="173"/>
        <v>2360.3138888888884</v>
      </c>
      <c r="T195" s="77">
        <f t="shared" si="173"/>
        <v>1407.5583333333334</v>
      </c>
      <c r="U195" s="77">
        <f t="shared" si="173"/>
        <v>2005.4450549450555</v>
      </c>
      <c r="V195" s="77">
        <f t="shared" si="173"/>
        <v>112.22</v>
      </c>
      <c r="W195" s="77">
        <f t="shared" si="173"/>
        <v>4398.1138888888918</v>
      </c>
      <c r="X195" s="77">
        <f t="shared" si="173"/>
        <v>3301.5302197802198</v>
      </c>
      <c r="Y195" s="77">
        <f t="shared" si="173"/>
        <v>1704.0222222222224</v>
      </c>
      <c r="Z195" s="77">
        <f t="shared" si="173"/>
        <v>9072.7416666666631</v>
      </c>
      <c r="AA195" s="77">
        <f t="shared" si="173"/>
        <v>2590.3027777777779</v>
      </c>
      <c r="AB195" s="77">
        <f t="shared" si="173"/>
        <v>22432.086111111108</v>
      </c>
      <c r="AC195" s="77">
        <f t="shared" si="173"/>
        <v>1492.0611111111111</v>
      </c>
      <c r="AD195" s="77">
        <f t="shared" si="173"/>
        <v>2349.0638888888889</v>
      </c>
      <c r="AE195" s="77">
        <f t="shared" si="173"/>
        <v>3393.253333333329</v>
      </c>
      <c r="AF195" s="77">
        <f t="shared" si="173"/>
        <v>1738.6194444444445</v>
      </c>
      <c r="AG195" s="77">
        <f t="shared" si="173"/>
        <v>9487.5338888888909</v>
      </c>
      <c r="AH195" s="77">
        <f t="shared" si="173"/>
        <v>3030.2527472527472</v>
      </c>
      <c r="AI195" s="77">
        <f t="shared" si="173"/>
        <v>3374.7333333333336</v>
      </c>
      <c r="AJ195" s="77">
        <f t="shared" si="173"/>
        <v>5636.2888888888901</v>
      </c>
      <c r="AK195" s="77">
        <f t="shared" ref="AK195:BG195" si="174">VLOOKUP(AK194,num,5)</f>
        <v>810.25555555555559</v>
      </c>
      <c r="AL195" s="77">
        <f t="shared" si="174"/>
        <v>69.22999999999999</v>
      </c>
      <c r="AM195" s="77">
        <f t="shared" si="174"/>
        <v>763.37837837837844</v>
      </c>
      <c r="AN195" s="77">
        <f t="shared" si="174"/>
        <v>295.05</v>
      </c>
      <c r="AO195" s="77">
        <f t="shared" si="174"/>
        <v>329.42777777777775</v>
      </c>
      <c r="AP195" s="77">
        <f t="shared" si="174"/>
        <v>619.26</v>
      </c>
      <c r="AQ195" s="77">
        <f t="shared" si="174"/>
        <v>178.87027027027025</v>
      </c>
      <c r="AR195" s="77">
        <f t="shared" si="174"/>
        <v>325.72777777777776</v>
      </c>
      <c r="AS195" s="77">
        <f t="shared" si="174"/>
        <v>165.18</v>
      </c>
      <c r="AT195" s="77">
        <f t="shared" si="174"/>
        <v>161.04</v>
      </c>
      <c r="AU195" s="77">
        <f t="shared" si="174"/>
        <v>652.27</v>
      </c>
      <c r="AV195" s="77">
        <f t="shared" si="174"/>
        <v>221.16111111111101</v>
      </c>
      <c r="AW195" s="77">
        <f t="shared" si="174"/>
        <v>223.33333333333331</v>
      </c>
      <c r="AX195" s="77">
        <f t="shared" si="174"/>
        <v>521.83000000000004</v>
      </c>
      <c r="AY195" s="77">
        <f t="shared" si="174"/>
        <v>198.30601092896174</v>
      </c>
      <c r="AZ195" s="77">
        <f t="shared" si="174"/>
        <v>519.39</v>
      </c>
      <c r="BA195" s="77">
        <f t="shared" ref="BA195:BB195" si="175">VLOOKUP(BA194,num,5)</f>
        <v>118.45555555555555</v>
      </c>
      <c r="BB195" s="77">
        <f t="shared" si="175"/>
        <v>67.730158730158735</v>
      </c>
      <c r="BC195" s="77">
        <f t="shared" ref="BC195" si="176">VLOOKUP(BC194,num,5)</f>
        <v>129.18333333333334</v>
      </c>
      <c r="BD195" s="77">
        <f t="shared" si="174"/>
        <v>3389.6111111111109</v>
      </c>
      <c r="BE195" s="77">
        <f t="shared" si="174"/>
        <v>1678.9027777777778</v>
      </c>
      <c r="BF195" s="77">
        <f t="shared" si="174"/>
        <v>3421.5749999999966</v>
      </c>
      <c r="BG195" s="77">
        <f t="shared" si="174"/>
        <v>1226.7111111111112</v>
      </c>
      <c r="BH195" s="75"/>
    </row>
    <row r="196" spans="1:82" s="39" customFormat="1" ht="12.75">
      <c r="B196" s="365" t="s">
        <v>602</v>
      </c>
      <c r="C196" s="72"/>
      <c r="D196" s="74"/>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c r="AC196" s="75"/>
      <c r="AD196" s="75"/>
      <c r="AE196" s="75"/>
      <c r="AF196" s="75"/>
      <c r="AG196" s="75"/>
      <c r="AH196" s="75"/>
      <c r="AI196" s="75"/>
      <c r="AJ196" s="75"/>
      <c r="AK196" s="75"/>
      <c r="AL196" s="75"/>
      <c r="AM196" s="75"/>
      <c r="AN196" s="75"/>
      <c r="AO196" s="75"/>
      <c r="AP196" s="75"/>
      <c r="AQ196" s="75"/>
      <c r="AR196" s="75"/>
      <c r="AS196" s="75"/>
      <c r="AT196" s="75"/>
      <c r="AU196" s="75"/>
      <c r="AV196" s="75"/>
      <c r="AW196" s="75"/>
      <c r="AX196" s="75"/>
      <c r="AY196" s="75"/>
      <c r="AZ196" s="75"/>
      <c r="BA196" s="75"/>
      <c r="BB196" s="75"/>
      <c r="BC196" s="75"/>
      <c r="BD196" s="75"/>
      <c r="BE196" s="75"/>
      <c r="BF196" s="75"/>
      <c r="BG196" s="75"/>
      <c r="BH196" s="75"/>
    </row>
    <row r="197" spans="1:82" s="29" customFormat="1" ht="22.9" customHeight="1">
      <c r="A197" s="28"/>
      <c r="B197" s="78"/>
      <c r="C197" s="71"/>
      <c r="D197" s="76"/>
      <c r="E197" s="77" t="str">
        <f t="shared" ref="E197:AJ197" si="177">VLOOKUP(E194,num,15)</f>
        <v>Barrington</v>
      </c>
      <c r="F197" s="77" t="str">
        <f t="shared" si="177"/>
        <v>Burrillville</v>
      </c>
      <c r="G197" s="77" t="str">
        <f t="shared" si="177"/>
        <v>Central Falls</v>
      </c>
      <c r="H197" s="77" t="str">
        <f t="shared" si="177"/>
        <v>Coventry</v>
      </c>
      <c r="I197" s="77" t="str">
        <f t="shared" si="177"/>
        <v>Cranston</v>
      </c>
      <c r="J197" s="77" t="str">
        <f t="shared" si="177"/>
        <v>Cumberland</v>
      </c>
      <c r="K197" s="77" t="str">
        <f t="shared" si="177"/>
        <v>East Greenwich</v>
      </c>
      <c r="L197" s="77" t="str">
        <f t="shared" si="177"/>
        <v>E Providence</v>
      </c>
      <c r="M197" s="77" t="str">
        <f t="shared" si="177"/>
        <v>Foster</v>
      </c>
      <c r="N197" s="77" t="str">
        <f t="shared" si="177"/>
        <v>Glocester</v>
      </c>
      <c r="O197" s="77" t="str">
        <f t="shared" si="177"/>
        <v>Jamestown</v>
      </c>
      <c r="P197" s="77" t="str">
        <f t="shared" si="177"/>
        <v>Johnston</v>
      </c>
      <c r="Q197" s="77" t="str">
        <f t="shared" si="177"/>
        <v>Lincoln</v>
      </c>
      <c r="R197" s="77" t="str">
        <f t="shared" si="177"/>
        <v>Little Compton</v>
      </c>
      <c r="S197" s="77" t="str">
        <f t="shared" si="177"/>
        <v>Middletown</v>
      </c>
      <c r="T197" s="77" t="str">
        <f t="shared" si="177"/>
        <v>Narragansett</v>
      </c>
      <c r="U197" s="77" t="str">
        <f t="shared" si="177"/>
        <v>Newport</v>
      </c>
      <c r="V197" s="77" t="str">
        <f t="shared" si="177"/>
        <v>New Shoreham</v>
      </c>
      <c r="W197" s="77" t="str">
        <f t="shared" si="177"/>
        <v>North Kingstown</v>
      </c>
      <c r="X197" s="77" t="str">
        <f t="shared" si="177"/>
        <v>North Providence</v>
      </c>
      <c r="Y197" s="77" t="str">
        <f t="shared" si="177"/>
        <v>North Smithfield</v>
      </c>
      <c r="Z197" s="77" t="str">
        <f t="shared" si="177"/>
        <v>Pawtucket</v>
      </c>
      <c r="AA197" s="77" t="str">
        <f t="shared" si="177"/>
        <v>Portsmouth</v>
      </c>
      <c r="AB197" s="77" t="str">
        <f t="shared" si="177"/>
        <v>Providence</v>
      </c>
      <c r="AC197" s="77" t="str">
        <f t="shared" si="177"/>
        <v>Scituate</v>
      </c>
      <c r="AD197" s="77" t="str">
        <f t="shared" si="177"/>
        <v>Smithfield</v>
      </c>
      <c r="AE197" s="77" t="str">
        <f t="shared" si="177"/>
        <v>South Kingstown</v>
      </c>
      <c r="AF197" s="77" t="str">
        <f t="shared" si="177"/>
        <v>Tiverton</v>
      </c>
      <c r="AG197" s="77" t="str">
        <f t="shared" si="177"/>
        <v>Warwick</v>
      </c>
      <c r="AH197" s="77" t="str">
        <f t="shared" si="177"/>
        <v>Westerly</v>
      </c>
      <c r="AI197" s="77" t="str">
        <f t="shared" si="177"/>
        <v>W Warwick</v>
      </c>
      <c r="AJ197" s="77" t="str">
        <f t="shared" si="177"/>
        <v>Woonsocket</v>
      </c>
      <c r="AK197" s="77" t="str">
        <f t="shared" ref="AK197:BG197" si="178">VLOOKUP(AK194,num,15)</f>
        <v>Davies</v>
      </c>
      <c r="AL197" s="77" t="str">
        <f t="shared" si="178"/>
        <v>Deaf</v>
      </c>
      <c r="AM197" s="77" t="str">
        <f t="shared" si="178"/>
        <v>Metropolitan C&amp;TC</v>
      </c>
      <c r="AN197" s="77" t="str">
        <f t="shared" si="178"/>
        <v>Highlander</v>
      </c>
      <c r="AO197" s="77" t="str">
        <f t="shared" si="178"/>
        <v>New England Laborers</v>
      </c>
      <c r="AP197" s="77" t="str">
        <f t="shared" si="178"/>
        <v>Cuffee</v>
      </c>
      <c r="AQ197" s="77" t="str">
        <f t="shared" si="178"/>
        <v>Kingston Hill</v>
      </c>
      <c r="AR197" s="77" t="str">
        <f t="shared" si="178"/>
        <v>International</v>
      </c>
      <c r="AS197" s="77" t="str">
        <f t="shared" si="178"/>
        <v>Blackstone</v>
      </c>
      <c r="AT197" s="77" t="str">
        <f t="shared" si="178"/>
        <v>Compass</v>
      </c>
      <c r="AU197" s="77" t="str">
        <f t="shared" si="178"/>
        <v>Times 2</v>
      </c>
      <c r="AV197" s="77" t="str">
        <f t="shared" si="178"/>
        <v>ACES</v>
      </c>
      <c r="AW197" s="77" t="str">
        <f t="shared" si="178"/>
        <v>Beacon</v>
      </c>
      <c r="AX197" s="77" t="str">
        <f t="shared" si="178"/>
        <v>Learning Community</v>
      </c>
      <c r="AY197" s="77" t="str">
        <f t="shared" si="178"/>
        <v>Segue</v>
      </c>
      <c r="AZ197" s="77" t="str">
        <f t="shared" si="178"/>
        <v>RIMA-BV</v>
      </c>
      <c r="BA197" s="77" t="str">
        <f t="shared" ref="BA197:BB197" si="179">VLOOKUP(BA194,num,15)</f>
        <v>Greene</v>
      </c>
      <c r="BB197" s="77" t="str">
        <f t="shared" si="179"/>
        <v>Trinity</v>
      </c>
      <c r="BC197" s="77" t="str">
        <f t="shared" ref="BC197" si="180">VLOOKUP(BC194,num,15)</f>
        <v>RINI</v>
      </c>
      <c r="BD197" s="77" t="str">
        <f t="shared" si="178"/>
        <v>Bristol-Warren</v>
      </c>
      <c r="BE197" s="77" t="str">
        <f t="shared" si="178"/>
        <v>Exeter-W. Greenwich</v>
      </c>
      <c r="BF197" s="77" t="str">
        <f t="shared" si="178"/>
        <v>Chariho</v>
      </c>
      <c r="BG197" s="77" t="str">
        <f t="shared" si="178"/>
        <v>Foster-Glocester</v>
      </c>
      <c r="BH197" s="78"/>
    </row>
    <row r="198" spans="1:82" ht="24">
      <c r="A198" s="17">
        <f>LEFT(B198,2)*1000</f>
        <v>51000</v>
      </c>
      <c r="B198" s="248" t="s">
        <v>162</v>
      </c>
      <c r="E198" s="19">
        <f>ALL!E191/E$195</f>
        <v>8617.9039016965344</v>
      </c>
      <c r="F198" s="19">
        <f>ALL!F191/F$195</f>
        <v>7396.8963167689071</v>
      </c>
      <c r="G198" s="19">
        <f>ALL!G191/G$195</f>
        <v>10236.121232667958</v>
      </c>
      <c r="H198" s="19">
        <f>ALL!H191/H$195</f>
        <v>8629.6980612455227</v>
      </c>
      <c r="I198" s="19">
        <f>ALL!I191/I$195</f>
        <v>8699.9525523759166</v>
      </c>
      <c r="J198" s="19">
        <f>ALL!J191/J$195</f>
        <v>7036.7834147944377</v>
      </c>
      <c r="K198" s="19">
        <f>ALL!K191/K$195</f>
        <v>8725.3334147752448</v>
      </c>
      <c r="L198" s="19">
        <f>ALL!L191/L$195</f>
        <v>7819.3167683001475</v>
      </c>
      <c r="M198" s="19">
        <f>ALL!M191/M$195</f>
        <v>9237.2746547062652</v>
      </c>
      <c r="N198" s="19">
        <f>ALL!N191/N$195</f>
        <v>9294.353504256389</v>
      </c>
      <c r="O198" s="19">
        <f>ALL!O191/O$195</f>
        <v>11267.284282977311</v>
      </c>
      <c r="P198" s="19">
        <f>ALL!P191/P$195</f>
        <v>9037.3905079091182</v>
      </c>
      <c r="Q198" s="19">
        <f>ALL!Q191/Q$195</f>
        <v>9180.1320249370783</v>
      </c>
      <c r="R198" s="19">
        <f>ALL!R191/R$195</f>
        <v>11263.215002032804</v>
      </c>
      <c r="S198" s="19">
        <f>ALL!S191/S$195</f>
        <v>9045.0820039236787</v>
      </c>
      <c r="T198" s="19">
        <f>ALL!T191/T$195</f>
        <v>11485.007539059949</v>
      </c>
      <c r="U198" s="19">
        <f>ALL!U191/U$195</f>
        <v>10241.399952272795</v>
      </c>
      <c r="V198" s="19">
        <f>ALL!V191/V$195</f>
        <v>23514.630547139568</v>
      </c>
      <c r="W198" s="19">
        <f>ALL!W191/W$195</f>
        <v>8271.3310066625745</v>
      </c>
      <c r="X198" s="19">
        <f>ALL!X191/X$195</f>
        <v>8204.0988259689784</v>
      </c>
      <c r="Y198" s="19">
        <f>ALL!Y191/Y$195</f>
        <v>7947.382471537926</v>
      </c>
      <c r="Z198" s="19">
        <f>ALL!Z191/Z$195</f>
        <v>6835.0169263425605</v>
      </c>
      <c r="AA198" s="19">
        <f>ALL!AA191/AA$195</f>
        <v>7825.697966239466</v>
      </c>
      <c r="AB198" s="19">
        <f>ALL!AB191/AB$195</f>
        <v>8053.3385573318783</v>
      </c>
      <c r="AC198" s="19">
        <f>ALL!AC191/AC$195</f>
        <v>9432.0395158077317</v>
      </c>
      <c r="AD198" s="19">
        <f>ALL!AD191/AD$195</f>
        <v>8681.9089836022249</v>
      </c>
      <c r="AE198" s="19">
        <f>ALL!AE191/AE$195</f>
        <v>10125.391400190196</v>
      </c>
      <c r="AF198" s="19">
        <f>ALL!AF191/AF$195</f>
        <v>9024.7125040141964</v>
      </c>
      <c r="AG198" s="19">
        <f>ALL!AG191/AG$195</f>
        <v>10608.196491173423</v>
      </c>
      <c r="AH198" s="19">
        <f>ALL!AH191/AH$195</f>
        <v>10541.147067339249</v>
      </c>
      <c r="AI198" s="19">
        <f>ALL!AI191/AI$195</f>
        <v>9074.283027794796</v>
      </c>
      <c r="AJ198" s="19">
        <f>ALL!AJ191/AJ$195</f>
        <v>7534.8029789104548</v>
      </c>
      <c r="AK198" s="19">
        <f>ALL!AK191/AK$195</f>
        <v>9976.3853201321726</v>
      </c>
      <c r="AL198" s="19">
        <f>ALL!AL191/AL$195</f>
        <v>52007.361837353747</v>
      </c>
      <c r="AM198" s="19">
        <f>ALL!AM191/AM$195</f>
        <v>9448.4896144450304</v>
      </c>
      <c r="AN198" s="19">
        <f>ALL!AN191/AN$195</f>
        <v>10018.736248093543</v>
      </c>
      <c r="AO198" s="19">
        <f>ALL!AO191/AO$195</f>
        <v>4663.1645041064457</v>
      </c>
      <c r="AP198" s="19">
        <f>ALL!AP191/AP$195</f>
        <v>9178.7440654975253</v>
      </c>
      <c r="AQ198" s="19">
        <f>ALL!AQ191/AQ$195</f>
        <v>7036.1858798464855</v>
      </c>
      <c r="AR198" s="19">
        <f>ALL!AR191/AR$195</f>
        <v>7496.4991216250792</v>
      </c>
      <c r="AS198" s="19">
        <f>ALL!AS191/AS$195</f>
        <v>8073.0455866327638</v>
      </c>
      <c r="AT198" s="19">
        <f>ALL!AT191/AT$195</f>
        <v>6581.2468330849479</v>
      </c>
      <c r="AU198" s="19">
        <f>ALL!AU191/AU$195</f>
        <v>6285.7520505312223</v>
      </c>
      <c r="AV198" s="19">
        <f>ALL!AV191/AV$195</f>
        <v>8814.2701047501869</v>
      </c>
      <c r="AW198" s="19">
        <f>ALL!AW191/AW$195</f>
        <v>8065.4269701492522</v>
      </c>
      <c r="AX198" s="19">
        <f>ALL!AX191/AX$195</f>
        <v>7671.6846865837497</v>
      </c>
      <c r="AY198" s="19">
        <f>ALL!AY191/AY$195</f>
        <v>9323.2423532653629</v>
      </c>
      <c r="AZ198" s="19">
        <f>ALL!AZ191/AZ$195</f>
        <v>6933.6337819365035</v>
      </c>
      <c r="BA198" s="91">
        <f>ALL!BA191/BA$195</f>
        <v>7563.0304192852454</v>
      </c>
      <c r="BB198" s="91">
        <f>ALL!BB191/BB$195</f>
        <v>7824.1620857745484</v>
      </c>
      <c r="BC198" s="91">
        <f>ALL!BC191/BC$195</f>
        <v>6386.1090181912014</v>
      </c>
      <c r="BD198" s="19">
        <f>ALL!BD191/BD$195</f>
        <v>8530.7789336698734</v>
      </c>
      <c r="BE198" s="19">
        <f>ALL!BE191/BE$195</f>
        <v>10283.988691026712</v>
      </c>
      <c r="BF198" s="19">
        <f>ALL!BF191/BF$195</f>
        <v>9534.3924596129036</v>
      </c>
      <c r="BG198" s="19">
        <f>ALL!BG191/BG$195</f>
        <v>8621.5538965979486</v>
      </c>
      <c r="BH198" s="19">
        <f t="shared" ref="BH198:BH207" si="181">SUM(E198:BG198)</f>
        <v>533205.00786694768</v>
      </c>
      <c r="BJ198" s="208">
        <f t="array" ref="BJ198">ROUND(MIN(IF($E$4:$BG$4=BJ$4,$E198:$BG198)),1)</f>
        <v>4663.2</v>
      </c>
      <c r="BK198" s="208">
        <f t="array" ref="BK198">ROUND(MAX(IF($E$4:$BG$4=BK$4,$E198:$BG198)),1)</f>
        <v>10018.700000000001</v>
      </c>
      <c r="BL198" s="276">
        <f t="array" ref="BL198">ROUND(SUM(IF($E$4:$BG$4=BL$4,ALL!$E191:$BG191)),1)/BL$3</f>
        <v>7580.0289465350015</v>
      </c>
      <c r="BM198" s="208">
        <f t="array" ref="BM198">ROUND(MIN(IF($E$4:$BG$4=BM$4,$E198:$BG198)),1)</f>
        <v>8530.7999999999993</v>
      </c>
      <c r="BN198" s="208">
        <f t="array" ref="BN198">ROUND(MAX(IF($E$4:$BG$4=BN$4,$E198:$BG198)),1)</f>
        <v>10284</v>
      </c>
      <c r="BO198" s="276">
        <f t="array" ref="BO198">ROUND(SUM(IF($E$4:$BG$4=BO$4,ALL!$E191:$BG191)),1)/BO$3</f>
        <v>9198.5669253252127</v>
      </c>
      <c r="BP198" s="208">
        <f t="array" ref="BP198">ROUND(MIN(IF($E$4:$BG$4=BP$4,$E198:$BG198)),1)</f>
        <v>9448.5</v>
      </c>
      <c r="BQ198" s="208">
        <f t="array" ref="BQ198">ROUND(MAX(IF($E$4:$BG$4=BQ$4,$E198:$BG198)),1)</f>
        <v>52007.4</v>
      </c>
      <c r="BR198" s="276">
        <f t="array" ref="BR198">ROUND(SUM(IF($E$4:$BG$4=BR$4,ALL!$E191:$BG191)),1)/BR$3</f>
        <v>11502.269670471631</v>
      </c>
      <c r="BS198" s="208">
        <f t="array" ref="BS198">ROUND(MIN(IF($E$4:$BG$4=BS$4,$E198:$BG198)),1)</f>
        <v>7036.8</v>
      </c>
      <c r="BT198" s="208">
        <f t="array" ref="BT198">ROUND(MAX(IF($E$4:$BG$4=BT$4,$E198:$BG198)),1)</f>
        <v>23514.6</v>
      </c>
      <c r="BU198" s="276">
        <f t="array" ref="BU198">ROUND(SUM(IF($E$4:$BG$4=BU$4,ALL!$E191:$BG191)),1)/BU$3</f>
        <v>8825.094020519924</v>
      </c>
      <c r="BV198" s="208">
        <f t="array" ref="BV198">ROUND(MIN(IF($E$4:$BG$4=BV$4,$E198:$BG198)),1)</f>
        <v>6835</v>
      </c>
      <c r="BW198" s="208">
        <f t="array" ref="BW198">ROUND(MAX(IF($E$4:$BG$4=BW$4,$E198:$BG198)),1)</f>
        <v>10236.1</v>
      </c>
      <c r="BX198" s="276">
        <f t="array" ref="BX198">ROUND(SUM(IF($E$4:$BG$4=BX$4,ALL!$E191:$BG191)),1)/BX$3</f>
        <v>7851.9303876517961</v>
      </c>
      <c r="BY198" s="208">
        <f t="array" ref="BY198">ROUND(MIN(IF($E$4:$BG$4=BY$4,$E198:$BG198)),1)</f>
        <v>7819.3</v>
      </c>
      <c r="BZ198" s="208">
        <f t="array" ref="BZ198">ROUND(MAX(IF($E$4:$BG$4=BZ$4,$E198:$BG198)),1)</f>
        <v>10608.2</v>
      </c>
      <c r="CA198" s="276">
        <f t="array" ref="CA198">ROUND(SUM(IF($E$4:$BG$4=CA$4,ALL!$E191:$BG191)),1)/CA$3</f>
        <v>9169.1614823924538</v>
      </c>
      <c r="CB198" s="233">
        <f t="shared" ref="CB198:CB207" si="182">ROUND(MIN($E198:$BG198),1)</f>
        <v>4663.2</v>
      </c>
      <c r="CC198" s="233">
        <f t="shared" ref="CC198:CC207" si="183">ROUND(MAX($E198:$BG198),1)</f>
        <v>52007.4</v>
      </c>
      <c r="CD198" s="274">
        <f>ALL!BH191/$BH$47</f>
        <v>8652.0176871831791</v>
      </c>
    </row>
    <row r="199" spans="1:82" ht="24">
      <c r="A199" s="17">
        <f t="shared" ref="A199:A206" si="184">LEFT(B199,2)*1000</f>
        <v>52000</v>
      </c>
      <c r="B199" s="248" t="s">
        <v>163</v>
      </c>
      <c r="E199" s="19">
        <f>ALL!E192/E$195</f>
        <v>2828.0107370488249</v>
      </c>
      <c r="F199" s="19">
        <f>ALL!F192/F$195</f>
        <v>2643.2021035219527</v>
      </c>
      <c r="G199" s="19">
        <f>ALL!G192/G$195</f>
        <v>3962.1422912828543</v>
      </c>
      <c r="H199" s="19">
        <f>ALL!H192/H$195</f>
        <v>2866.2521457058242</v>
      </c>
      <c r="I199" s="19">
        <f>ALL!I192/I$195</f>
        <v>3063.6673920954013</v>
      </c>
      <c r="J199" s="19">
        <f>ALL!J192/J$195</f>
        <v>2745.4183003627918</v>
      </c>
      <c r="K199" s="19">
        <f>ALL!K192/K$195</f>
        <v>2613.9910225821986</v>
      </c>
      <c r="L199" s="19">
        <f>ALL!L192/L$195</f>
        <v>2790.4817689895995</v>
      </c>
      <c r="M199" s="19">
        <f>ALL!M192/M$195</f>
        <v>3079.0496761888821</v>
      </c>
      <c r="N199" s="19">
        <f>ALL!N192/N$195</f>
        <v>3373.670433650479</v>
      </c>
      <c r="O199" s="19">
        <f>ALL!O192/O$195</f>
        <v>4760.911279397933</v>
      </c>
      <c r="P199" s="19">
        <f>ALL!P192/P$195</f>
        <v>4232.0221992448005</v>
      </c>
      <c r="Q199" s="19">
        <f>ALL!Q192/Q$195</f>
        <v>2800.7538742705829</v>
      </c>
      <c r="R199" s="19">
        <f>ALL!R192/R$195</f>
        <v>3924.8569928174556</v>
      </c>
      <c r="S199" s="19">
        <f>ALL!S192/S$195</f>
        <v>3108.1519684881878</v>
      </c>
      <c r="T199" s="19">
        <f>ALL!T192/T$195</f>
        <v>4538.6399971581895</v>
      </c>
      <c r="U199" s="19">
        <f>ALL!U192/U$195</f>
        <v>5727.4390747717125</v>
      </c>
      <c r="V199" s="19">
        <f>ALL!V192/V$195</f>
        <v>8535.7753519871658</v>
      </c>
      <c r="W199" s="19">
        <f>ALL!W192/W$195</f>
        <v>3571.8864465260094</v>
      </c>
      <c r="X199" s="19">
        <f>ALL!X192/X$195</f>
        <v>3109.465755755949</v>
      </c>
      <c r="Y199" s="19">
        <f>ALL!Y192/Y$195</f>
        <v>2596.1057621835917</v>
      </c>
      <c r="Z199" s="19">
        <f>ALL!Z192/Z$195</f>
        <v>3159.497814791363</v>
      </c>
      <c r="AA199" s="19">
        <f>ALL!AA192/AA$195</f>
        <v>2879.8012664757102</v>
      </c>
      <c r="AB199" s="19">
        <f>ALL!AB192/AB$195</f>
        <v>3936.4597796484682</v>
      </c>
      <c r="AC199" s="19">
        <f>ALL!AC192/AC$195</f>
        <v>2606.7492082168205</v>
      </c>
      <c r="AD199" s="19">
        <f>ALL!AD192/AD$195</f>
        <v>3132.8264866737668</v>
      </c>
      <c r="AE199" s="19">
        <f>ALL!AE192/AE$195</f>
        <v>4149.9605796207334</v>
      </c>
      <c r="AF199" s="19">
        <f>ALL!AF192/AF$195</f>
        <v>3334.9846158270502</v>
      </c>
      <c r="AG199" s="19">
        <f>ALL!AG192/AG$195</f>
        <v>4079.8669615643753</v>
      </c>
      <c r="AH199" s="19">
        <f>ALL!AH192/AH$195</f>
        <v>4066.6841540436444</v>
      </c>
      <c r="AI199" s="19">
        <f>ALL!AI192/AI$195</f>
        <v>4118.9014440647125</v>
      </c>
      <c r="AJ199" s="19">
        <f>ALL!AJ192/AJ$195</f>
        <v>3430.684416854273</v>
      </c>
      <c r="AK199" s="19">
        <f>ALL!AK192/AK$195</f>
        <v>5567.8587564965774</v>
      </c>
      <c r="AL199" s="19">
        <f>ALL!AL192/AL$195</f>
        <v>29498.359381770904</v>
      </c>
      <c r="AM199" s="19">
        <f>ALL!AM192/AM$195</f>
        <v>3038.0936579925619</v>
      </c>
      <c r="AN199" s="19">
        <f>ALL!AN192/AN$195</f>
        <v>3644.9728859515303</v>
      </c>
      <c r="AO199" s="19">
        <f>ALL!AO192/AO$195</f>
        <v>1378.0726478573963</v>
      </c>
      <c r="AP199" s="19">
        <f>ALL!AP192/AP$195</f>
        <v>2807.0167942382877</v>
      </c>
      <c r="AQ199" s="19">
        <f>ALL!AQ192/AQ$195</f>
        <v>2261.9873575896781</v>
      </c>
      <c r="AR199" s="19">
        <f>ALL!AR192/AR$195</f>
        <v>2614.7998976650583</v>
      </c>
      <c r="AS199" s="19">
        <f>ALL!AS192/AS$195</f>
        <v>2378.0028453807936</v>
      </c>
      <c r="AT199" s="19">
        <f>ALL!AT192/AT$195</f>
        <v>3178.9049925484314</v>
      </c>
      <c r="AU199" s="19">
        <f>ALL!AU192/AU$195</f>
        <v>2382.8405721557037</v>
      </c>
      <c r="AV199" s="19">
        <f>ALL!AV192/AV$195</f>
        <v>2880.18949986184</v>
      </c>
      <c r="AW199" s="19">
        <f>ALL!AW192/AW$195</f>
        <v>2496.0906268656713</v>
      </c>
      <c r="AX199" s="19">
        <f>ALL!AX192/AX$195</f>
        <v>2873.9265661230634</v>
      </c>
      <c r="AY199" s="19">
        <f>ALL!AY192/AY$195</f>
        <v>2465.0438365941031</v>
      </c>
      <c r="AZ199" s="19">
        <f>ALL!AZ192/AZ$195</f>
        <v>1601.9162479061993</v>
      </c>
      <c r="BA199" s="91">
        <f>ALL!BA192/BA$195</f>
        <v>2137.9255604539912</v>
      </c>
      <c r="BB199" s="91">
        <f>ALL!BB192/BB$195</f>
        <v>2127.5867752519334</v>
      </c>
      <c r="BC199" s="91">
        <f>ALL!BC192/BC$195</f>
        <v>1542.8346277899623</v>
      </c>
      <c r="BD199" s="19">
        <f>ALL!BD192/BD$195</f>
        <v>3933.5022405061241</v>
      </c>
      <c r="BE199" s="19">
        <f>ALL!BE192/BE$195</f>
        <v>4291.8507821741978</v>
      </c>
      <c r="BF199" s="19">
        <f>ALL!BF192/BF$195</f>
        <v>3323.8509253779403</v>
      </c>
      <c r="BG199" s="19">
        <f>ALL!BG192/BG$195</f>
        <v>2871.6156054128469</v>
      </c>
      <c r="BH199" s="19">
        <f t="shared" si="181"/>
        <v>207065.55438577614</v>
      </c>
      <c r="BJ199" s="208">
        <f t="array" ref="BJ199">ROUND(MIN(IF($E$4:$BG$4=BJ$4,$E199:$BG199)),1)</f>
        <v>1378.1</v>
      </c>
      <c r="BK199" s="208">
        <f t="array" ref="BK199">ROUND(MAX(IF($E$4:$BG$4=BK$4,$E199:$BG199)),1)</f>
        <v>3645</v>
      </c>
      <c r="BL199" s="276">
        <f t="array" ref="BL199">ROUND(SUM(IF($E$4:$BG$4=BL$4,ALL!$E192:$BG192)),1)/BL$3</f>
        <v>2453.2646300097954</v>
      </c>
      <c r="BM199" s="208">
        <f t="array" ref="BM199">ROUND(MIN(IF($E$4:$BG$4=BM$4,$E199:$BG199)),1)</f>
        <v>2871.6</v>
      </c>
      <c r="BN199" s="208">
        <f t="array" ref="BN199">ROUND(MAX(IF($E$4:$BG$4=BN$4,$E199:$BG199)),1)</f>
        <v>4291.8999999999996</v>
      </c>
      <c r="BO199" s="276">
        <f t="array" ref="BO199">ROUND(SUM(IF($E$4:$BG$4=BO$4,ALL!$E192:$BG192)),1)/BO$3</f>
        <v>3646.6831775893311</v>
      </c>
      <c r="BP199" s="208">
        <f t="array" ref="BP199">ROUND(MIN(IF($E$4:$BG$4=BP$4,$E199:$BG199)),1)</f>
        <v>3038.1</v>
      </c>
      <c r="BQ199" s="208">
        <f t="array" ref="BQ199">ROUND(MAX(IF($E$4:$BG$4=BQ$4,$E199:$BG199)),1)</f>
        <v>29498.400000000001</v>
      </c>
      <c r="BR199" s="276">
        <f t="array" ref="BR199">ROUND(SUM(IF($E$4:$BG$4=BR$4,ALL!$E192:$BG192)),1)/BR$3</f>
        <v>5400.7971790783795</v>
      </c>
      <c r="BS199" s="208">
        <f t="array" ref="BS199">ROUND(MIN(IF($E$4:$BG$4=BS$4,$E199:$BG199)),1)</f>
        <v>2596.1</v>
      </c>
      <c r="BT199" s="208">
        <f t="array" ref="BT199">ROUND(MAX(IF($E$4:$BG$4=BT$4,$E199:$BG199)),1)</f>
        <v>8535.7999999999993</v>
      </c>
      <c r="BU199" s="276">
        <f t="array" ref="BU199">ROUND(SUM(IF($E$4:$BG$4=BU$4,ALL!$E192:$BG192)),1)/BU$3</f>
        <v>3182.8347464908129</v>
      </c>
      <c r="BV199" s="208">
        <f t="array" ref="BV199">ROUND(MIN(IF($E$4:$BG$4=BV$4,$E199:$BG199)),1)</f>
        <v>3159.5</v>
      </c>
      <c r="BW199" s="208">
        <f t="array" ref="BW199">ROUND(MAX(IF($E$4:$BG$4=BW$4,$E199:$BG199)),1)</f>
        <v>3962.1</v>
      </c>
      <c r="BX199" s="276">
        <f t="array" ref="BX199">ROUND(SUM(IF($E$4:$BG$4=BX$4,ALL!$E192:$BG192)),1)/BX$3</f>
        <v>3689.8835657011068</v>
      </c>
      <c r="BY199" s="208">
        <f t="array" ref="BY199">ROUND(MIN(IF($E$4:$BG$4=BY$4,$E199:$BG199)),1)</f>
        <v>2790.5</v>
      </c>
      <c r="BZ199" s="208">
        <f t="array" ref="BZ199">ROUND(MAX(IF($E$4:$BG$4=BZ$4,$E199:$BG199)),1)</f>
        <v>5727.4</v>
      </c>
      <c r="CA199" s="276">
        <f t="array" ref="CA199">ROUND(SUM(IF($E$4:$BG$4=CA$4,ALL!$E192:$BG192)),1)/CA$3</f>
        <v>3629.9951124312443</v>
      </c>
      <c r="CB199" s="233">
        <f t="shared" si="182"/>
        <v>1378.1</v>
      </c>
      <c r="CC199" s="233">
        <f t="shared" si="183"/>
        <v>29498.400000000001</v>
      </c>
      <c r="CD199" s="274">
        <f>ALL!BH192/$BH$47</f>
        <v>3478.7282951908765</v>
      </c>
    </row>
    <row r="200" spans="1:82" ht="24">
      <c r="A200" s="17">
        <f t="shared" si="184"/>
        <v>53000</v>
      </c>
      <c r="B200" s="248" t="s">
        <v>164</v>
      </c>
      <c r="E200" s="19">
        <f>ALL!E193/E$195</f>
        <v>313.32607904362089</v>
      </c>
      <c r="F200" s="19">
        <f>ALL!F193/F$195</f>
        <v>332.91015921152388</v>
      </c>
      <c r="G200" s="19">
        <f>ALL!G193/G$195</f>
        <v>1421.828122090624</v>
      </c>
      <c r="H200" s="19">
        <f>ALL!H193/H$195</f>
        <v>233.79443469339506</v>
      </c>
      <c r="I200" s="19">
        <f>ALL!I193/I$195</f>
        <v>252.6055877617548</v>
      </c>
      <c r="J200" s="19">
        <f>ALL!J193/J$195</f>
        <v>350.35803447415344</v>
      </c>
      <c r="K200" s="19">
        <f>ALL!K193/K$195</f>
        <v>434.37599965574464</v>
      </c>
      <c r="L200" s="19">
        <f>ALL!L193/L$195</f>
        <v>361.03496569577607</v>
      </c>
      <c r="M200" s="19">
        <f>ALL!M193/M$195</f>
        <v>318.81039548969886</v>
      </c>
      <c r="N200" s="19">
        <f>ALL!N193/N$195</f>
        <v>547.7163485227843</v>
      </c>
      <c r="O200" s="19">
        <f>ALL!O193/O$195</f>
        <v>643.89613117499948</v>
      </c>
      <c r="P200" s="19">
        <f>ALL!P193/P$195</f>
        <v>399.26827952996547</v>
      </c>
      <c r="Q200" s="19">
        <f>ALL!Q193/Q$195</f>
        <v>397.06044022696335</v>
      </c>
      <c r="R200" s="19">
        <f>ALL!R193/R$195</f>
        <v>1210.7946537471205</v>
      </c>
      <c r="S200" s="19">
        <f>ALL!S193/S$195</f>
        <v>606.07339419309869</v>
      </c>
      <c r="T200" s="19">
        <f>ALL!T193/T$195</f>
        <v>276.38934798439379</v>
      </c>
      <c r="U200" s="19">
        <f>ALL!U193/U$195</f>
        <v>630.32245480025529</v>
      </c>
      <c r="V200" s="19">
        <f>ALL!V193/V$195</f>
        <v>983.15843878096632</v>
      </c>
      <c r="W200" s="19">
        <f>ALL!W193/W$195</f>
        <v>235.52394871286342</v>
      </c>
      <c r="X200" s="19">
        <f>ALL!X193/X$195</f>
        <v>271.26046723256025</v>
      </c>
      <c r="Y200" s="19">
        <f>ALL!Y193/Y$195</f>
        <v>249.0058371695726</v>
      </c>
      <c r="Z200" s="19">
        <f>ALL!Z193/Z$195</f>
        <v>293.36469369328825</v>
      </c>
      <c r="AA200" s="19">
        <f>ALL!AA193/AA$195</f>
        <v>974.41057147973902</v>
      </c>
      <c r="AB200" s="19">
        <f>ALL!AB193/AB$195</f>
        <v>575.55828450591184</v>
      </c>
      <c r="AC200" s="19">
        <f>ALL!AC193/AC$195</f>
        <v>333.41260374351651</v>
      </c>
      <c r="AD200" s="19">
        <f>ALL!AD193/AD$195</f>
        <v>481.58425377484872</v>
      </c>
      <c r="AE200" s="19">
        <f>ALL!AE193/AE$195</f>
        <v>448.91543612030216</v>
      </c>
      <c r="AF200" s="19">
        <f>ALL!AF193/AF$195</f>
        <v>846.59809523200943</v>
      </c>
      <c r="AG200" s="19">
        <f>ALL!AG193/AG$195</f>
        <v>222.08059488120111</v>
      </c>
      <c r="AH200" s="19">
        <f>ALL!AH193/AH$195</f>
        <v>625.37651742682749</v>
      </c>
      <c r="AI200" s="19">
        <f>ALL!AI193/AI$195</f>
        <v>368.46522293119449</v>
      </c>
      <c r="AJ200" s="19">
        <f>ALL!AJ193/AJ$195</f>
        <v>401.92931460022947</v>
      </c>
      <c r="AK200" s="19">
        <f>ALL!AK193/AK$195</f>
        <v>279.78440684009217</v>
      </c>
      <c r="AL200" s="19">
        <f>ALL!AL193/AL$195</f>
        <v>6384.588328759216</v>
      </c>
      <c r="AM200" s="19">
        <f>ALL!AM193/AM$195</f>
        <v>1718.8250377057884</v>
      </c>
      <c r="AN200" s="19">
        <f>ALL!AN193/AN$195</f>
        <v>1871.8921877647856</v>
      </c>
      <c r="AO200" s="19">
        <f>ALL!AO193/AO$195</f>
        <v>1250.7763697994837</v>
      </c>
      <c r="AP200" s="19">
        <f>ALL!AP193/AP$195</f>
        <v>896.68279882440322</v>
      </c>
      <c r="AQ200" s="19">
        <f>ALL!AQ193/AQ$195</f>
        <v>2057.6088437943854</v>
      </c>
      <c r="AR200" s="19">
        <f>ALL!AR193/AR$195</f>
        <v>1094.3985263768313</v>
      </c>
      <c r="AS200" s="19">
        <f>ALL!AS193/AS$195</f>
        <v>832.79482988255222</v>
      </c>
      <c r="AT200" s="19">
        <f>ALL!AT193/AT$195</f>
        <v>1574.4716840536512</v>
      </c>
      <c r="AU200" s="19">
        <f>ALL!AU193/AU$195</f>
        <v>501.86179036288655</v>
      </c>
      <c r="AV200" s="19">
        <f>ALL!AV193/AV$195</f>
        <v>1125.7142304504014</v>
      </c>
      <c r="AW200" s="19">
        <f>ALL!AW193/AW$195</f>
        <v>554.06207462686552</v>
      </c>
      <c r="AX200" s="19">
        <f>ALL!AX193/AX$195</f>
        <v>1339.8502002567884</v>
      </c>
      <c r="AY200" s="19">
        <f>ALL!AY193/AY$195</f>
        <v>697.98691099476446</v>
      </c>
      <c r="AZ200" s="19">
        <f>ALL!AZ193/AZ$195</f>
        <v>917.58154758466685</v>
      </c>
      <c r="BA200" s="91">
        <f>ALL!BA193/BA$195</f>
        <v>2024.4208798424165</v>
      </c>
      <c r="BB200" s="91">
        <f>ALL!BB193/BB$195</f>
        <v>3410.9299953128657</v>
      </c>
      <c r="BC200" s="91">
        <f>ALL!BC193/BC$195</f>
        <v>1379.2053928525349</v>
      </c>
      <c r="BD200" s="19">
        <f>ALL!BD193/BD$195</f>
        <v>423.16490977332694</v>
      </c>
      <c r="BE200" s="19">
        <f>ALL!BE193/BE$195</f>
        <v>463.67900530273579</v>
      </c>
      <c r="BF200" s="19">
        <f>ALL!BF193/BF$195</f>
        <v>406.58373702169354</v>
      </c>
      <c r="BG200" s="19">
        <f>ALL!BG193/BG$195</f>
        <v>436.76919948552586</v>
      </c>
      <c r="BH200" s="19">
        <f t="shared" si="181"/>
        <v>47684.841996249561</v>
      </c>
      <c r="BJ200" s="208">
        <f t="array" ref="BJ200">ROUND(MIN(IF($E$4:$BG$4=BJ$4,$E200:$BG200)),1)</f>
        <v>501.9</v>
      </c>
      <c r="BK200" s="208">
        <f t="array" ref="BK200">ROUND(MAX(IF($E$4:$BG$4=BK$4,$E200:$BG200)),1)</f>
        <v>3410.9</v>
      </c>
      <c r="BL200" s="276">
        <f t="array" ref="BL200">ROUND(SUM(IF($E$4:$BG$4=BL$4,ALL!$E193:$BG193)),1)/BL$3</f>
        <v>1121.0830720497042</v>
      </c>
      <c r="BM200" s="208">
        <f t="array" ref="BM200">ROUND(MIN(IF($E$4:$BG$4=BM$4,$E200:$BG200)),1)</f>
        <v>406.6</v>
      </c>
      <c r="BN200" s="208">
        <f t="array" ref="BN200">ROUND(MAX(IF($E$4:$BG$4=BN$4,$E200:$BG200)),1)</f>
        <v>463.7</v>
      </c>
      <c r="BO200" s="276">
        <f t="array" ref="BO200">ROUND(SUM(IF($E$4:$BG$4=BO$4,ALL!$E193:$BG193)),1)/BO$3</f>
        <v>426.0438415939405</v>
      </c>
      <c r="BP200" s="208">
        <f t="array" ref="BP200">ROUND(MIN(IF($E$4:$BG$4=BP$4,$E200:$BG200)),1)</f>
        <v>279.8</v>
      </c>
      <c r="BQ200" s="208">
        <f t="array" ref="BQ200">ROUND(MAX(IF($E$4:$BG$4=BQ$4,$E200:$BG200)),1)</f>
        <v>6384.6</v>
      </c>
      <c r="BR200" s="276">
        <f t="array" ref="BR200">ROUND(SUM(IF($E$4:$BG$4=BR$4,ALL!$E193:$BG193)),1)/BR$3</f>
        <v>1205.7089811794824</v>
      </c>
      <c r="BS200" s="208">
        <f t="array" ref="BS200">ROUND(MIN(IF($E$4:$BG$4=BS$4,$E200:$BG200)),1)</f>
        <v>233.8</v>
      </c>
      <c r="BT200" s="208">
        <f t="array" ref="BT200">ROUND(MAX(IF($E$4:$BG$4=BT$4,$E200:$BG200)),1)</f>
        <v>1210.8</v>
      </c>
      <c r="BU200" s="276">
        <f t="array" ref="BU200">ROUND(SUM(IF($E$4:$BG$4=BU$4,ALL!$E193:$BG193)),1)/BU$3</f>
        <v>433.98816778796697</v>
      </c>
      <c r="BV200" s="208">
        <f t="array" ref="BV200">ROUND(MIN(IF($E$4:$BG$4=BV$4,$E200:$BG200)),1)</f>
        <v>293.39999999999998</v>
      </c>
      <c r="BW200" s="208">
        <f t="array" ref="BW200">ROUND(MAX(IF($E$4:$BG$4=BW$4,$E200:$BG200)),1)</f>
        <v>1421.8</v>
      </c>
      <c r="BX200" s="276">
        <f t="array" ref="BX200">ROUND(SUM(IF($E$4:$BG$4=BX$4,ALL!$E193:$BG193)),1)/BX$3</f>
        <v>544.62250169658023</v>
      </c>
      <c r="BY200" s="208">
        <f t="array" ref="BY200">ROUND(MIN(IF($E$4:$BG$4=BY$4,$E200:$BG200)),1)</f>
        <v>222.1</v>
      </c>
      <c r="BZ200" s="208">
        <f t="array" ref="BZ200">ROUND(MAX(IF($E$4:$BG$4=BZ$4,$E200:$BG200)),1)</f>
        <v>630.29999999999995</v>
      </c>
      <c r="CA200" s="276">
        <f t="array" ref="CA200">ROUND(SUM(IF($E$4:$BG$4=CA$4,ALL!$E193:$BG193)),1)/CA$3</f>
        <v>305.46906074535485</v>
      </c>
      <c r="CB200" s="233">
        <f t="shared" si="182"/>
        <v>222.1</v>
      </c>
      <c r="CC200" s="233">
        <f t="shared" si="183"/>
        <v>6384.6</v>
      </c>
      <c r="CD200" s="274">
        <f>ALL!BH193/$BH$47</f>
        <v>463.87470511242753</v>
      </c>
    </row>
    <row r="201" spans="1:82" ht="24">
      <c r="A201" s="17">
        <f t="shared" si="184"/>
        <v>54000</v>
      </c>
      <c r="B201" s="248" t="s">
        <v>165</v>
      </c>
      <c r="E201" s="19">
        <f>ALL!E194/E$195</f>
        <v>203.42455213915554</v>
      </c>
      <c r="F201" s="19">
        <f>ALL!F194/F$195</f>
        <v>144.9995134054725</v>
      </c>
      <c r="G201" s="19">
        <f>ALL!G194/G$195</f>
        <v>385.10975558960149</v>
      </c>
      <c r="H201" s="19">
        <f>ALL!H194/H$195</f>
        <v>112.17947183399635</v>
      </c>
      <c r="I201" s="19">
        <f>ALL!I194/I$195</f>
        <v>159.83800076763183</v>
      </c>
      <c r="J201" s="19">
        <f>ALL!J194/J$195</f>
        <v>209.75404803354948</v>
      </c>
      <c r="K201" s="19">
        <f>ALL!K194/K$195</f>
        <v>291.80613587572373</v>
      </c>
      <c r="L201" s="19">
        <f>ALL!L194/L$195</f>
        <v>83.168106568146655</v>
      </c>
      <c r="M201" s="19">
        <f>ALL!M194/M$195</f>
        <v>288.18911826965405</v>
      </c>
      <c r="N201" s="19">
        <f>ALL!N194/N$195</f>
        <v>220.30368552829245</v>
      </c>
      <c r="O201" s="19">
        <f>ALL!O194/O$195</f>
        <v>251.25404343436657</v>
      </c>
      <c r="P201" s="19">
        <f>ALL!P194/P$195</f>
        <v>159.72060256725175</v>
      </c>
      <c r="Q201" s="19">
        <f>ALL!Q194/Q$195</f>
        <v>164.85630488089527</v>
      </c>
      <c r="R201" s="19">
        <f>ALL!R194/R$195</f>
        <v>444.16794281067894</v>
      </c>
      <c r="S201" s="19">
        <f>ALL!S194/S$195</f>
        <v>344.90925712564143</v>
      </c>
      <c r="T201" s="19">
        <f>ALL!T194/T$195</f>
        <v>269.46795810712399</v>
      </c>
      <c r="U201" s="19">
        <f>ALL!U194/U$195</f>
        <v>246.55098816135185</v>
      </c>
      <c r="V201" s="19">
        <f>ALL!V194/V$195</f>
        <v>959.99465335947264</v>
      </c>
      <c r="W201" s="19">
        <f>ALL!W194/W$195</f>
        <v>212.81471186196592</v>
      </c>
      <c r="X201" s="19">
        <f>ALL!X194/X$195</f>
        <v>188.03831819577496</v>
      </c>
      <c r="Y201" s="19">
        <f>ALL!Y194/Y$195</f>
        <v>391.05491190777371</v>
      </c>
      <c r="Z201" s="19">
        <f>ALL!Z194/Z$195</f>
        <v>141.55517011120318</v>
      </c>
      <c r="AA201" s="19">
        <f>ALL!AA194/AA$195</f>
        <v>209.33450508252466</v>
      </c>
      <c r="AB201" s="19">
        <f>ALL!AB194/AB$195</f>
        <v>1025.0117570924883</v>
      </c>
      <c r="AC201" s="19">
        <f>ALL!AC194/AC$195</f>
        <v>197.2661158501848</v>
      </c>
      <c r="AD201" s="19">
        <f>ALL!AD194/AD$195</f>
        <v>132.90961624193088</v>
      </c>
      <c r="AE201" s="19">
        <f>ALL!AE194/AE$195</f>
        <v>195.26857705879138</v>
      </c>
      <c r="AF201" s="19">
        <f>ALL!AF194/AF$195</f>
        <v>133.03478270594647</v>
      </c>
      <c r="AG201" s="19">
        <f>ALL!AG194/AG$195</f>
        <v>127.96104490565126</v>
      </c>
      <c r="AH201" s="19">
        <f>ALL!AH194/AH$195</f>
        <v>539.69214993127912</v>
      </c>
      <c r="AI201" s="19">
        <f>ALL!AI194/AI$195</f>
        <v>204.76561308547846</v>
      </c>
      <c r="AJ201" s="19">
        <f>ALL!AJ194/AJ$195</f>
        <v>131.66042135684222</v>
      </c>
      <c r="AK201" s="19">
        <f>ALL!AK194/AK$195</f>
        <v>677.33497936179174</v>
      </c>
      <c r="AL201" s="19">
        <f>ALL!AL194/AL$195</f>
        <v>2531.6049400548864</v>
      </c>
      <c r="AM201" s="19">
        <f>ALL!AM194/AM$195</f>
        <v>1200.3761777305717</v>
      </c>
      <c r="AN201" s="19">
        <f>ALL!AN194/AN$195</f>
        <v>1074.5344517878325</v>
      </c>
      <c r="AO201" s="19">
        <f>ALL!AO194/AO$195</f>
        <v>33.593159856316511</v>
      </c>
      <c r="AP201" s="19">
        <f>ALL!AP194/AP$195</f>
        <v>476.47458256628892</v>
      </c>
      <c r="AQ201" s="19">
        <f>ALL!AQ194/AQ$195</f>
        <v>574.60018282916815</v>
      </c>
      <c r="AR201" s="19">
        <f>ALL!AR194/AR$195</f>
        <v>327.4820487455442</v>
      </c>
      <c r="AS201" s="19">
        <f>ALL!AS194/AS$195</f>
        <v>997.0254873471365</v>
      </c>
      <c r="AT201" s="19">
        <f>ALL!AT194/AT$195</f>
        <v>369.96261798310985</v>
      </c>
      <c r="AU201" s="19">
        <f>ALL!AU194/AU$195</f>
        <v>329.64272463856986</v>
      </c>
      <c r="AV201" s="19">
        <f>ALL!AV194/AV$195</f>
        <v>685.74578612876508</v>
      </c>
      <c r="AW201" s="19">
        <f>ALL!AW194/AW$195</f>
        <v>420.55379104477606</v>
      </c>
      <c r="AX201" s="19">
        <f>ALL!AX194/AX$195</f>
        <v>339.34310024337418</v>
      </c>
      <c r="AY201" s="19">
        <f>ALL!AY194/AY$195</f>
        <v>296.6375034444751</v>
      </c>
      <c r="AZ201" s="19">
        <f>ALL!AZ194/AZ$195</f>
        <v>845.79140915304481</v>
      </c>
      <c r="BA201" s="91">
        <f>ALL!BA194/BA$195</f>
        <v>521.86577244160958</v>
      </c>
      <c r="BB201" s="91">
        <f>ALL!BB194/BB$195</f>
        <v>1218.5397398640728</v>
      </c>
      <c r="BC201" s="91">
        <f>ALL!BC194/BC$195</f>
        <v>625.54841955876657</v>
      </c>
      <c r="BD201" s="19">
        <f>ALL!BD194/BD$195</f>
        <v>205.36934981069612</v>
      </c>
      <c r="BE201" s="19">
        <f>ALL!BE194/BE$195</f>
        <v>199.31482896402247</v>
      </c>
      <c r="BF201" s="19">
        <f>ALL!BF194/BF$195</f>
        <v>208.68656978146061</v>
      </c>
      <c r="BG201" s="19">
        <f>ALL!BG194/BG$195</f>
        <v>365.96437085612831</v>
      </c>
      <c r="BH201" s="19">
        <f t="shared" si="181"/>
        <v>23296.05382803825</v>
      </c>
      <c r="BJ201" s="208">
        <f t="array" ref="BJ201">ROUND(MIN(IF($E$4:$BG$4=BJ$4,$E201:$BG201)),1)</f>
        <v>33.6</v>
      </c>
      <c r="BK201" s="208">
        <f t="array" ref="BK201">ROUND(MAX(IF($E$4:$BG$4=BK$4,$E201:$BG201)),1)</f>
        <v>1218.5</v>
      </c>
      <c r="BL201" s="276">
        <f t="array" ref="BL201">ROUND(SUM(IF($E$4:$BG$4=BL$4,ALL!$E194:$BG194)),1)/BL$3</f>
        <v>511.58189624943446</v>
      </c>
      <c r="BM201" s="208">
        <f t="array" ref="BM201">ROUND(MIN(IF($E$4:$BG$4=BM$4,$E201:$BG201)),1)</f>
        <v>199.3</v>
      </c>
      <c r="BN201" s="208">
        <f t="array" ref="BN201">ROUND(MAX(IF($E$4:$BG$4=BN$4,$E201:$BG201)),1)</f>
        <v>366</v>
      </c>
      <c r="BO201" s="276">
        <f t="array" ref="BO201">ROUND(SUM(IF($E$4:$BG$4=BO$4,ALL!$E194:$BG194)),1)/BO$3</f>
        <v>225.76586942203198</v>
      </c>
      <c r="BP201" s="208">
        <f t="array" ref="BP201">ROUND(MIN(IF($E$4:$BG$4=BP$4,$E201:$BG201)),1)</f>
        <v>677.3</v>
      </c>
      <c r="BQ201" s="208">
        <f t="array" ref="BQ201">ROUND(MAX(IF($E$4:$BG$4=BQ$4,$E201:$BG201)),1)</f>
        <v>2531.6</v>
      </c>
      <c r="BR201" s="276">
        <f t="array" ref="BR201">ROUND(SUM(IF($E$4:$BG$4=BR$4,ALL!$E194:$BG194)),1)/BR$3</f>
        <v>998.51160288845176</v>
      </c>
      <c r="BS201" s="208">
        <f t="array" ref="BS201">ROUND(MIN(IF($E$4:$BG$4=BS$4,$E201:$BG201)),1)</f>
        <v>112.2</v>
      </c>
      <c r="BT201" s="208">
        <f t="array" ref="BT201">ROUND(MAX(IF($E$4:$BG$4=BT$4,$E201:$BG201)),1)</f>
        <v>960</v>
      </c>
      <c r="BU201" s="276">
        <f t="array" ref="BU201">ROUND(SUM(IF($E$4:$BG$4=BU$4,ALL!$E194:$BG194)),1)/BU$3</f>
        <v>229.48657940157037</v>
      </c>
      <c r="BV201" s="208">
        <f t="array" ref="BV201">ROUND(MIN(IF($E$4:$BG$4=BV$4,$E201:$BG201)),1)</f>
        <v>131.69999999999999</v>
      </c>
      <c r="BW201" s="208">
        <f t="array" ref="BW201">ROUND(MAX(IF($E$4:$BG$4=BW$4,$E201:$BG201)),1)</f>
        <v>1025</v>
      </c>
      <c r="BX201" s="276">
        <f t="array" ref="BX201">ROUND(SUM(IF($E$4:$BG$4=BX$4,ALL!$E194:$BG194)),1)/BX$3</f>
        <v>653.91604833645602</v>
      </c>
      <c r="BY201" s="208">
        <f t="array" ref="BY201">ROUND(MIN(IF($E$4:$BG$4=BY$4,$E201:$BG201)),1)</f>
        <v>83.2</v>
      </c>
      <c r="BZ201" s="208">
        <f t="array" ref="BZ201">ROUND(MAX(IF($E$4:$BG$4=BZ$4,$E201:$BG201)),1)</f>
        <v>246.6</v>
      </c>
      <c r="CA201" s="276">
        <f t="array" ref="CA201">ROUND(SUM(IF($E$4:$BG$4=CA$4,ALL!$E194:$BG194)),1)/CA$3</f>
        <v>151.7888377554591</v>
      </c>
      <c r="CB201" s="233">
        <f t="shared" si="182"/>
        <v>33.6</v>
      </c>
      <c r="CC201" s="233">
        <f t="shared" si="183"/>
        <v>2531.6</v>
      </c>
      <c r="CD201" s="274">
        <f>ALL!BH194/$BH$47</f>
        <v>348.99819462230948</v>
      </c>
    </row>
    <row r="202" spans="1:82" ht="12.75">
      <c r="A202" s="17">
        <f t="shared" si="184"/>
        <v>55000</v>
      </c>
      <c r="B202" s="248" t="s">
        <v>166</v>
      </c>
      <c r="E202" s="19">
        <f>ALL!E195/E$195</f>
        <v>1098.3306685918099</v>
      </c>
      <c r="F202" s="19">
        <f>ALL!F195/F$195</f>
        <v>1698.9704583362054</v>
      </c>
      <c r="G202" s="19">
        <f>ALL!G195/G$195</f>
        <v>1340.2715556384733</v>
      </c>
      <c r="H202" s="19">
        <f>ALL!H195/H$195</f>
        <v>1118.3005164982726</v>
      </c>
      <c r="I202" s="19">
        <f>ALL!I195/I$195</f>
        <v>1198.7077605586771</v>
      </c>
      <c r="J202" s="19">
        <f>ALL!J195/J$195</f>
        <v>1694.7567660273394</v>
      </c>
      <c r="K202" s="19">
        <f>ALL!K195/K$195</f>
        <v>1369.2105399551513</v>
      </c>
      <c r="L202" s="19">
        <f>ALL!L195/L$195</f>
        <v>2918.2545213669669</v>
      </c>
      <c r="M202" s="19">
        <f>ALL!M195/M$195</f>
        <v>3255.4554482007006</v>
      </c>
      <c r="N202" s="19">
        <f>ALL!N195/N$195</f>
        <v>1325.088270405608</v>
      </c>
      <c r="O202" s="19">
        <f>ALL!O195/O$195</f>
        <v>6870.4187483651895</v>
      </c>
      <c r="P202" s="19">
        <f>ALL!P195/P$195</f>
        <v>2938.3961051350743</v>
      </c>
      <c r="Q202" s="19">
        <f>ALL!Q195/Q$195</f>
        <v>2178.7051009323823</v>
      </c>
      <c r="R202" s="19">
        <f>ALL!R195/R$195</f>
        <v>5640.2425464155049</v>
      </c>
      <c r="S202" s="19">
        <f>ALL!S195/S$195</f>
        <v>1948.7505757826477</v>
      </c>
      <c r="T202" s="19">
        <f>ALL!T195/T$195</f>
        <v>1419.7538692890168</v>
      </c>
      <c r="U202" s="19">
        <f>ALL!U195/U$195</f>
        <v>2037.6300412338926</v>
      </c>
      <c r="V202" s="19">
        <f>ALL!V195/V$195</f>
        <v>2837.3985920513278</v>
      </c>
      <c r="W202" s="19">
        <f>ALL!W195/W$195</f>
        <v>990.7948338965997</v>
      </c>
      <c r="X202" s="19">
        <f>ALL!X195/X$195</f>
        <v>2038.2678643020179</v>
      </c>
      <c r="Y202" s="19">
        <f>ALL!Y195/Y$195</f>
        <v>1947.4150728342095</v>
      </c>
      <c r="Z202" s="19">
        <f>ALL!Z195/Z$195</f>
        <v>1509.5547446609769</v>
      </c>
      <c r="AA202" s="19">
        <f>ALL!AA195/AA$195</f>
        <v>1578.3119159171656</v>
      </c>
      <c r="AB202" s="19">
        <f>ALL!AB195/AB$195</f>
        <v>2093.6075123542655</v>
      </c>
      <c r="AC202" s="19">
        <f>ALL!AC195/AC$195</f>
        <v>1710.0020307479215</v>
      </c>
      <c r="AD202" s="19">
        <f>ALL!AD195/AD$195</f>
        <v>1385.7175300326489</v>
      </c>
      <c r="AE202" s="19">
        <f>ALL!AE195/AE$195</f>
        <v>2122.8786955684641</v>
      </c>
      <c r="AF202" s="19">
        <f>ALL!AF195/AF$195</f>
        <v>2549.6462461435726</v>
      </c>
      <c r="AG202" s="19">
        <f>ALL!AG195/AG$195</f>
        <v>1360.4081441137873</v>
      </c>
      <c r="AH202" s="19">
        <f>ALL!AH195/AH$195</f>
        <v>1454.7670566412689</v>
      </c>
      <c r="AI202" s="19">
        <f>ALL!AI195/AI$195</f>
        <v>1739.5764761660184</v>
      </c>
      <c r="AJ202" s="19">
        <f>ALL!AJ195/AJ$195</f>
        <v>1587.1948504334998</v>
      </c>
      <c r="AK202" s="19">
        <f>ALL!AK195/AK$195</f>
        <v>806.1222357829497</v>
      </c>
      <c r="AL202" s="19">
        <f>ALL!AL195/AL$195</f>
        <v>630.79300881120935</v>
      </c>
      <c r="AM202" s="19">
        <f>ALL!AM195/AM$195</f>
        <v>707.52085112409304</v>
      </c>
      <c r="AN202" s="19">
        <f>ALL!AN195/AN$195</f>
        <v>312.91892899508554</v>
      </c>
      <c r="AO202" s="19">
        <f>ALL!AO195/AO$195</f>
        <v>71.785992545997274</v>
      </c>
      <c r="AP202" s="19">
        <f>ALL!AP195/AP$195</f>
        <v>272.4207279656365</v>
      </c>
      <c r="AQ202" s="19">
        <f>ALL!AQ195/AQ$195</f>
        <v>355.09433682874499</v>
      </c>
      <c r="AR202" s="19">
        <f>ALL!AR195/AR$195</f>
        <v>1109.3558015384353</v>
      </c>
      <c r="AS202" s="19">
        <f>ALL!AS195/AS$195</f>
        <v>566.80161036445088</v>
      </c>
      <c r="AT202" s="19">
        <f>ALL!AT195/AT$195</f>
        <v>466.32998012916045</v>
      </c>
      <c r="AU202" s="19">
        <f>ALL!AU195/AU$195</f>
        <v>887.30409186379893</v>
      </c>
      <c r="AV202" s="19">
        <f>ALL!AV195/AV$195</f>
        <v>490.24943605717323</v>
      </c>
      <c r="AW202" s="19">
        <f>ALL!AW195/AW$195</f>
        <v>469.26358208955236</v>
      </c>
      <c r="AX202" s="19">
        <f>ALL!AX195/AX$195</f>
        <v>638.34996071517537</v>
      </c>
      <c r="AY202" s="19">
        <f>ALL!AY195/AY$195</f>
        <v>120.21319922843759</v>
      </c>
      <c r="AZ202" s="19">
        <f>ALL!AZ195/AZ$195</f>
        <v>600.95641040451312</v>
      </c>
      <c r="BA202" s="91">
        <f>ALL!BA195/BA$195</f>
        <v>663.38889409999081</v>
      </c>
      <c r="BB202" s="91">
        <f>ALL!BB195/BB$195</f>
        <v>153.98708928989922</v>
      </c>
      <c r="BC202" s="91">
        <f>ALL!BC195/BC$195</f>
        <v>805.50383176364335</v>
      </c>
      <c r="BD202" s="19">
        <f>ALL!BD195/BD$195</f>
        <v>1784.0944349564854</v>
      </c>
      <c r="BE202" s="19">
        <f>ALL!BE195/BE$195</f>
        <v>3004.0769225932936</v>
      </c>
      <c r="BF202" s="19">
        <f>ALL!BF195/BF$195</f>
        <v>1985.908407677754</v>
      </c>
      <c r="BG202" s="19">
        <f>ALL!BG195/BG$195</f>
        <v>1529.7787417122563</v>
      </c>
      <c r="BH202" s="19">
        <f t="shared" si="181"/>
        <v>85389.003535134383</v>
      </c>
      <c r="BJ202" s="208">
        <f t="array" ref="BJ202">ROUND(MIN(IF($E$4:$BG$4=BJ$4,$E202:$BG202)),1)</f>
        <v>71.8</v>
      </c>
      <c r="BK202" s="208">
        <f t="array" ref="BK202">ROUND(MAX(IF($E$4:$BG$4=BK$4,$E202:$BG202)),1)</f>
        <v>1109.4000000000001</v>
      </c>
      <c r="BL202" s="276">
        <f t="array" ref="BL202">ROUND(SUM(IF($E$4:$BG$4=BL$4,ALL!$E195:$BG195)),1)/BL$3</f>
        <v>535.81934461568187</v>
      </c>
      <c r="BM202" s="208">
        <f t="array" ref="BM202">ROUND(MIN(IF($E$4:$BG$4=BM$4,$E202:$BG202)),1)</f>
        <v>1529.8</v>
      </c>
      <c r="BN202" s="208">
        <f t="array" ref="BN202">ROUND(MAX(IF($E$4:$BG$4=BN$4,$E202:$BG202)),1)</f>
        <v>3004.1</v>
      </c>
      <c r="BO202" s="276">
        <f t="array" ref="BO202">ROUND(SUM(IF($E$4:$BG$4=BO$4,ALL!$E195:$BG195)),1)/BO$3</f>
        <v>2033.8455664416276</v>
      </c>
      <c r="BP202" s="208">
        <f t="array" ref="BP202">ROUND(MIN(IF($E$4:$BG$4=BP$4,$E202:$BG202)),1)</f>
        <v>630.79999999999995</v>
      </c>
      <c r="BQ202" s="208">
        <f t="array" ref="BQ202">ROUND(MAX(IF($E$4:$BG$4=BQ$4,$E202:$BG202)),1)</f>
        <v>806.1</v>
      </c>
      <c r="BR202" s="276">
        <f t="array" ref="BR202">ROUND(SUM(IF($E$4:$BG$4=BR$4,ALL!$E195:$BG195)),1)/BR$3</f>
        <v>752.91743549209968</v>
      </c>
      <c r="BS202" s="208">
        <f t="array" ref="BS202">ROUND(MIN(IF($E$4:$BG$4=BS$4,$E202:$BG202)),1)</f>
        <v>990.8</v>
      </c>
      <c r="BT202" s="208">
        <f t="array" ref="BT202">ROUND(MAX(IF($E$4:$BG$4=BT$4,$E202:$BG202)),1)</f>
        <v>6870.4</v>
      </c>
      <c r="BU202" s="276">
        <f t="array" ref="BU202">ROUND(SUM(IF($E$4:$BG$4=BU$4,ALL!$E195:$BG195)),1)/BU$3</f>
        <v>1667.743815447815</v>
      </c>
      <c r="BV202" s="208">
        <f t="array" ref="BV202">ROUND(MIN(IF($E$4:$BG$4=BV$4,$E202:$BG202)),1)</f>
        <v>1340.3</v>
      </c>
      <c r="BW202" s="208">
        <f t="array" ref="BW202">ROUND(MAX(IF($E$4:$BG$4=BW$4,$E202:$BG202)),1)</f>
        <v>2093.6</v>
      </c>
      <c r="BX202" s="276">
        <f t="array" ref="BX202">ROUND(SUM(IF($E$4:$BG$4=BX$4,ALL!$E195:$BG195)),1)/BX$3</f>
        <v>1837.6052748706504</v>
      </c>
      <c r="BY202" s="208">
        <f t="array" ref="BY202">ROUND(MIN(IF($E$4:$BG$4=BY$4,$E202:$BG202)),1)</f>
        <v>1198.7</v>
      </c>
      <c r="BZ202" s="208">
        <f t="array" ref="BZ202">ROUND(MAX(IF($E$4:$BG$4=BZ$4,$E202:$BG202)),1)</f>
        <v>2938.4</v>
      </c>
      <c r="CA202" s="276">
        <f t="array" ref="CA202">ROUND(SUM(IF($E$4:$BG$4=CA$4,ALL!$E195:$BG195)),1)/CA$3</f>
        <v>1804.0597493106627</v>
      </c>
      <c r="CB202" s="233">
        <f t="shared" si="182"/>
        <v>71.8</v>
      </c>
      <c r="CC202" s="233">
        <f t="shared" si="183"/>
        <v>6870.4</v>
      </c>
      <c r="CD202" s="274">
        <f>ALL!BH195/$BH$47</f>
        <v>1728.3738843082472</v>
      </c>
    </row>
    <row r="203" spans="1:82" ht="12.75">
      <c r="A203" s="17">
        <f t="shared" si="184"/>
        <v>56000</v>
      </c>
      <c r="B203" s="248" t="s">
        <v>167</v>
      </c>
      <c r="E203" s="19">
        <f>ALL!E196/E$195</f>
        <v>440.41102884938181</v>
      </c>
      <c r="F203" s="19">
        <f>ALL!F196/F$195</f>
        <v>742.2022082845134</v>
      </c>
      <c r="G203" s="19">
        <f>ALL!G196/G$195</f>
        <v>1265.3036944956202</v>
      </c>
      <c r="H203" s="19">
        <f>ALL!H196/H$195</f>
        <v>461.36439028560795</v>
      </c>
      <c r="I203" s="19">
        <f>ALL!I196/I$195</f>
        <v>485.33800026916947</v>
      </c>
      <c r="J203" s="19">
        <f>ALL!J196/J$195</f>
        <v>304.51156396370249</v>
      </c>
      <c r="K203" s="19">
        <f>ALL!K196/K$195</f>
        <v>550.6607271440663</v>
      </c>
      <c r="L203" s="19">
        <f>ALL!L196/L$195</f>
        <v>339.36248894901831</v>
      </c>
      <c r="M203" s="19">
        <f>ALL!M196/M$195</f>
        <v>536.91020057426704</v>
      </c>
      <c r="N203" s="19">
        <f>ALL!N196/N$195</f>
        <v>826.40118177265913</v>
      </c>
      <c r="O203" s="19">
        <f>ALL!O196/O$195</f>
        <v>915.99117236078303</v>
      </c>
      <c r="P203" s="19">
        <f>ALL!P196/P$195</f>
        <v>353.95700795768113</v>
      </c>
      <c r="Q203" s="19">
        <f>ALL!Q196/Q$195</f>
        <v>452.58182753689027</v>
      </c>
      <c r="R203" s="19">
        <f>ALL!R196/R$195</f>
        <v>916.17197452229289</v>
      </c>
      <c r="S203" s="19">
        <f>ALL!S196/S$195</f>
        <v>443.84112847514427</v>
      </c>
      <c r="T203" s="19">
        <f>ALL!T196/T$195</f>
        <v>719.03667935609508</v>
      </c>
      <c r="U203" s="19">
        <f>ALL!U196/U$195</f>
        <v>770.01655876446239</v>
      </c>
      <c r="V203" s="19">
        <f>ALL!V196/V$195</f>
        <v>2356.8150062377476</v>
      </c>
      <c r="W203" s="19">
        <f>ALL!W196/W$195</f>
        <v>571.9519261097397</v>
      </c>
      <c r="X203" s="19">
        <f>ALL!X196/X$195</f>
        <v>409.66132064968218</v>
      </c>
      <c r="Y203" s="19">
        <f>ALL!Y196/Y$195</f>
        <v>507.16171346226582</v>
      </c>
      <c r="Z203" s="19">
        <f>ALL!Z196/Z$195</f>
        <v>339.17905337324521</v>
      </c>
      <c r="AA203" s="19">
        <f>ALL!AA196/AA$195</f>
        <v>474.52030339653538</v>
      </c>
      <c r="AB203" s="19">
        <f>ALL!AB196/AB$195</f>
        <v>431.80451216269955</v>
      </c>
      <c r="AC203" s="19">
        <f>ALL!AC196/AC$195</f>
        <v>523.13680330340947</v>
      </c>
      <c r="AD203" s="19">
        <f>ALL!AD196/AD$195</f>
        <v>590.11397116818375</v>
      </c>
      <c r="AE203" s="19">
        <f>ALL!AE196/AE$195</f>
        <v>477.43757711380294</v>
      </c>
      <c r="AF203" s="19">
        <f>ALL!AF196/AF$195</f>
        <v>567.06191406655671</v>
      </c>
      <c r="AG203" s="19">
        <f>ALL!AG196/AG$195</f>
        <v>560.87798708492471</v>
      </c>
      <c r="AH203" s="19">
        <f>ALL!AH196/AH$195</f>
        <v>712.56193462990359</v>
      </c>
      <c r="AI203" s="19">
        <f>ALL!AI196/AI$195</f>
        <v>356.05750775369899</v>
      </c>
      <c r="AJ203" s="19">
        <f>ALL!AJ196/AJ$195</f>
        <v>437.72123974404013</v>
      </c>
      <c r="AK203" s="19">
        <f>ALL!AK196/AK$195</f>
        <v>922.03090108744755</v>
      </c>
      <c r="AL203" s="19">
        <f>ALL!AL196/AL$195</f>
        <v>4106.9627329192617</v>
      </c>
      <c r="AM203" s="19">
        <f>ALL!AM196/AM$195</f>
        <v>1426.1441256859623</v>
      </c>
      <c r="AN203" s="19">
        <f>ALL!AN196/AN$195</f>
        <v>728.13950177935942</v>
      </c>
      <c r="AO203" s="19">
        <f>ALL!AO196/AO$195</f>
        <v>262.11669393055303</v>
      </c>
      <c r="AP203" s="19">
        <f>ALL!AP196/AP$195</f>
        <v>725.84714013500002</v>
      </c>
      <c r="AQ203" s="19">
        <f>ALL!AQ196/AQ$195</f>
        <v>712.49861593786829</v>
      </c>
      <c r="AR203" s="19">
        <f>ALL!AR196/AR$195</f>
        <v>377.38568334157702</v>
      </c>
      <c r="AS203" s="19">
        <f>ALL!AS196/AS$195</f>
        <v>557.58554304395216</v>
      </c>
      <c r="AT203" s="19">
        <f>ALL!AT196/AT$195</f>
        <v>505.10904123199185</v>
      </c>
      <c r="AU203" s="19">
        <f>ALL!AU196/AU$195</f>
        <v>812.57951461817947</v>
      </c>
      <c r="AV203" s="19">
        <f>ALL!AV196/AV$195</f>
        <v>295.8677937149892</v>
      </c>
      <c r="AW203" s="19">
        <f>ALL!AW196/AW$195</f>
        <v>864.85876119402997</v>
      </c>
      <c r="AX203" s="19">
        <f>ALL!AX196/AX$195</f>
        <v>844.3849529540272</v>
      </c>
      <c r="AY203" s="19">
        <f>ALL!AY196/AY$195</f>
        <v>689.89840176357131</v>
      </c>
      <c r="AZ203" s="19">
        <f>ALL!AZ196/AZ$195</f>
        <v>626.80434740753583</v>
      </c>
      <c r="BA203" s="91">
        <f>ALL!BA196/BA$195</f>
        <v>837.4179626676671</v>
      </c>
      <c r="BB203" s="91">
        <f>ALL!BB196/BB$195</f>
        <v>940.85915631591274</v>
      </c>
      <c r="BC203" s="91">
        <f>ALL!BC196/BC$195</f>
        <v>838.47782221648822</v>
      </c>
      <c r="BD203" s="19">
        <f>ALL!BD196/BD$195</f>
        <v>514.53972825463427</v>
      </c>
      <c r="BE203" s="19">
        <f>ALL!BE196/BE$195</f>
        <v>804.01458492236179</v>
      </c>
      <c r="BF203" s="19">
        <f>ALL!BF196/BF$195</f>
        <v>536.05431124555264</v>
      </c>
      <c r="BG203" s="19">
        <f>ALL!BG196/BG$195</f>
        <v>673.15284138255834</v>
      </c>
      <c r="BH203" s="19">
        <f t="shared" si="181"/>
        <v>39442.854761568284</v>
      </c>
      <c r="BJ203" s="208">
        <f t="array" ref="BJ203">ROUND(MIN(IF($E$4:$BG$4=BJ$4,$E203:$BG203)),1)</f>
        <v>262.10000000000002</v>
      </c>
      <c r="BK203" s="208">
        <f t="array" ref="BK203">ROUND(MAX(IF($E$4:$BG$4=BK$4,$E203:$BG203)),1)</f>
        <v>940.9</v>
      </c>
      <c r="BL203" s="276">
        <f t="array" ref="BL203">ROUND(SUM(IF($E$4:$BG$4=BL$4,ALL!$E196:$BG196)),1)/BL$3</f>
        <v>663.81385140664815</v>
      </c>
      <c r="BM203" s="208">
        <f t="array" ref="BM203">ROUND(MIN(IF($E$4:$BG$4=BM$4,$E203:$BG203)),1)</f>
        <v>514.5</v>
      </c>
      <c r="BN203" s="208">
        <f t="array" ref="BN203">ROUND(MAX(IF($E$4:$BG$4=BN$4,$E203:$BG203)),1)</f>
        <v>804</v>
      </c>
      <c r="BO203" s="276">
        <f t="array" ref="BO203">ROUND(SUM(IF($E$4:$BG$4=BO$4,ALL!$E196:$BG196)),1)/BO$3</f>
        <v>592.15647126626061</v>
      </c>
      <c r="BP203" s="208">
        <f t="array" ref="BP203">ROUND(MIN(IF($E$4:$BG$4=BP$4,$E203:$BG203)),1)</f>
        <v>922</v>
      </c>
      <c r="BQ203" s="208">
        <f t="array" ref="BQ203">ROUND(MAX(IF($E$4:$BG$4=BQ$4,$E203:$BG203)),1)</f>
        <v>4107</v>
      </c>
      <c r="BR203" s="276">
        <f t="array" ref="BR203">ROUND(SUM(IF($E$4:$BG$4=BR$4,ALL!$E196:$BG196)),1)/BR$3</f>
        <v>1290.4862394314739</v>
      </c>
      <c r="BS203" s="208">
        <f t="array" ref="BS203">ROUND(MIN(IF($E$4:$BG$4=BS$4,$E203:$BG203)),1)</f>
        <v>304.5</v>
      </c>
      <c r="BT203" s="208">
        <f t="array" ref="BT203">ROUND(MAX(IF($E$4:$BG$4=BT$4,$E203:$BG203)),1)</f>
        <v>2356.8000000000002</v>
      </c>
      <c r="BU203" s="276">
        <f t="array" ref="BU203">ROUND(SUM(IF($E$4:$BG$4=BU$4,ALL!$E196:$BG196)),1)/BU$3</f>
        <v>529.39496557177415</v>
      </c>
      <c r="BV203" s="208">
        <f t="array" ref="BV203">ROUND(MIN(IF($E$4:$BG$4=BV$4,$E203:$BG203)),1)</f>
        <v>339.2</v>
      </c>
      <c r="BW203" s="208">
        <f t="array" ref="BW203">ROUND(MAX(IF($E$4:$BG$4=BW$4,$E203:$BG203)),1)</f>
        <v>1265.3</v>
      </c>
      <c r="BX203" s="276">
        <f t="array" ref="BX203">ROUND(SUM(IF($E$4:$BG$4=BX$4,ALL!$E196:$BG196)),1)/BX$3</f>
        <v>468.52313242523559</v>
      </c>
      <c r="BY203" s="208">
        <f t="array" ref="BY203">ROUND(MIN(IF($E$4:$BG$4=BY$4,$E203:$BG203)),1)</f>
        <v>339.4</v>
      </c>
      <c r="BZ203" s="208">
        <f t="array" ref="BZ203">ROUND(MAX(IF($E$4:$BG$4=BZ$4,$E203:$BG203)),1)</f>
        <v>770</v>
      </c>
      <c r="CA203" s="276">
        <f t="array" ref="CA203">ROUND(SUM(IF($E$4:$BG$4=CA$4,ALL!$E196:$BG196)),1)/CA$3</f>
        <v>469.94671819616991</v>
      </c>
      <c r="CB203" s="233">
        <f t="shared" si="182"/>
        <v>262.10000000000002</v>
      </c>
      <c r="CC203" s="233">
        <f t="shared" si="183"/>
        <v>4107</v>
      </c>
      <c r="CD203" s="274">
        <f>ALL!BH196/$BH$47</f>
        <v>514.33099309679631</v>
      </c>
    </row>
    <row r="204" spans="1:82" ht="12.75">
      <c r="A204" s="17">
        <f t="shared" si="184"/>
        <v>57000</v>
      </c>
      <c r="B204" s="248" t="s">
        <v>168</v>
      </c>
      <c r="E204" s="19">
        <f>ALL!E197/E$195</f>
        <v>72.054935240975269</v>
      </c>
      <c r="F204" s="19">
        <f>ALL!F197/F$195</f>
        <v>128.35453994072643</v>
      </c>
      <c r="G204" s="19">
        <f>ALL!G197/G$195</f>
        <v>286.79798886895929</v>
      </c>
      <c r="H204" s="19">
        <f>ALL!H197/H$195</f>
        <v>170.1156272159887</v>
      </c>
      <c r="I204" s="19">
        <f>ALL!I197/I$195</f>
        <v>156.62634771729211</v>
      </c>
      <c r="J204" s="19">
        <f>ALL!J197/J$195</f>
        <v>67.451451933143574</v>
      </c>
      <c r="K204" s="19">
        <f>ALL!K197/K$195</f>
        <v>150.46475206433749</v>
      </c>
      <c r="L204" s="19">
        <f>ALL!L197/L$195</f>
        <v>134.24193800002604</v>
      </c>
      <c r="M204" s="19">
        <f>ALL!M197/M$195</f>
        <v>219.12748726762101</v>
      </c>
      <c r="N204" s="19">
        <f>ALL!N197/N$195</f>
        <v>151.53910665999001</v>
      </c>
      <c r="O204" s="19">
        <f>ALL!O197/O$195</f>
        <v>269.32692437418262</v>
      </c>
      <c r="P204" s="19">
        <f>ALL!P197/P$195</f>
        <v>140.45270235531356</v>
      </c>
      <c r="Q204" s="19">
        <f>ALL!Q197/Q$195</f>
        <v>125.92591068313862</v>
      </c>
      <c r="R204" s="19">
        <f>ALL!R197/R$195</f>
        <v>255.57040249356285</v>
      </c>
      <c r="S204" s="19">
        <f>ALL!S197/S$195</f>
        <v>290.336070649737</v>
      </c>
      <c r="T204" s="19">
        <f>ALL!T197/T$195</f>
        <v>344.95210500452907</v>
      </c>
      <c r="U204" s="19">
        <f>ALL!U197/U$195</f>
        <v>109.7948355438901</v>
      </c>
      <c r="V204" s="19">
        <f>ALL!V197/V$195</f>
        <v>333.95874175726249</v>
      </c>
      <c r="W204" s="19">
        <f>ALL!W197/W$195</f>
        <v>134.19445810419981</v>
      </c>
      <c r="X204" s="19">
        <f>ALL!X197/X$195</f>
        <v>78.957217607220088</v>
      </c>
      <c r="Y204" s="19">
        <f>ALL!Y197/Y$195</f>
        <v>139.32696821898514</v>
      </c>
      <c r="Z204" s="19">
        <f>ALL!Z197/Z$195</f>
        <v>155.72433029707113</v>
      </c>
      <c r="AA204" s="19">
        <f>ALL!AA197/AA$195</f>
        <v>137.44271637056588</v>
      </c>
      <c r="AB204" s="19">
        <f>ALL!AB197/AB$195</f>
        <v>93.32391065327927</v>
      </c>
      <c r="AC204" s="19">
        <f>ALL!AC197/AC$195</f>
        <v>124.25638508997621</v>
      </c>
      <c r="AD204" s="19">
        <f>ALL!AD197/AD$195</f>
        <v>186.60279189227865</v>
      </c>
      <c r="AE204" s="19">
        <f>ALL!AE197/AE$195</f>
        <v>127.8690381698588</v>
      </c>
      <c r="AF204" s="19">
        <f>ALL!AF197/AF$195</f>
        <v>41.652496313326502</v>
      </c>
      <c r="AG204" s="19">
        <f>ALL!AG197/AG$195</f>
        <v>180.69492768903001</v>
      </c>
      <c r="AH204" s="19">
        <f>ALL!AH197/AH$195</f>
        <v>198.27051738331045</v>
      </c>
      <c r="AI204" s="19">
        <f>ALL!AI197/AI$195</f>
        <v>103.7953774125363</v>
      </c>
      <c r="AJ204" s="19">
        <f>ALL!AJ197/AJ$195</f>
        <v>132.39923018692355</v>
      </c>
      <c r="AK204" s="19">
        <f>ALL!AK197/AK$195</f>
        <v>626.76086145660474</v>
      </c>
      <c r="AL204" s="19">
        <f>ALL!AL197/AL$195</f>
        <v>173.55120612451253</v>
      </c>
      <c r="AM204" s="19">
        <f>ALL!AM197/AM$195</f>
        <v>173.76926535670026</v>
      </c>
      <c r="AN204" s="19">
        <f>ALL!AN197/AN$195</f>
        <v>401.48334180647345</v>
      </c>
      <c r="AO204" s="19">
        <f>ALL!AO197/AO$195</f>
        <v>11.739690034909017</v>
      </c>
      <c r="AP204" s="19">
        <f>ALL!AP197/AP$195</f>
        <v>327.05685818557629</v>
      </c>
      <c r="AQ204" s="19">
        <f>ALL!AQ197/AQ$195</f>
        <v>81.057069898159625</v>
      </c>
      <c r="AR204" s="19">
        <f>ALL!AR197/AR$195</f>
        <v>1.4030120584673638</v>
      </c>
      <c r="AS204" s="19">
        <f>ALL!AS197/AS$195</f>
        <v>85.067623198934498</v>
      </c>
      <c r="AT204" s="19">
        <f>ALL!AT197/AT$195</f>
        <v>164.26204669647294</v>
      </c>
      <c r="AU204" s="19">
        <f>ALL!AU197/AU$195</f>
        <v>568.43374676131043</v>
      </c>
      <c r="AV204" s="19">
        <f>ALL!AV197/AV$195</f>
        <v>104.9553417568892</v>
      </c>
      <c r="AW204" s="19">
        <f>ALL!AW197/AW$195</f>
        <v>86.548522388059695</v>
      </c>
      <c r="AX204" s="19">
        <f>ALL!AX197/AX$195</f>
        <v>313.13103884406797</v>
      </c>
      <c r="AY204" s="19">
        <f>ALL!AY197/AY$195</f>
        <v>102.59396527969137</v>
      </c>
      <c r="AZ204" s="19">
        <f>ALL!AZ197/AZ$195</f>
        <v>27.658869057933344</v>
      </c>
      <c r="BA204" s="91">
        <f>ALL!BA197/BA$195</f>
        <v>773.0333927398932</v>
      </c>
      <c r="BB204" s="91">
        <f>ALL!BB197/BB$195</f>
        <v>948.14069838293881</v>
      </c>
      <c r="BC204" s="91">
        <f>ALL!BC197/BC$195</f>
        <v>1610.3917171977807</v>
      </c>
      <c r="BD204" s="19">
        <f>ALL!BD197/BD$195</f>
        <v>149.9931329388819</v>
      </c>
      <c r="BE204" s="19">
        <f>ALL!BE197/BE$195</f>
        <v>181.3327394710501</v>
      </c>
      <c r="BF204" s="19">
        <f>ALL!BF197/BF$195</f>
        <v>302.56650226869237</v>
      </c>
      <c r="BG204" s="19">
        <f>ALL!BG197/BG$195</f>
        <v>369.18329498931189</v>
      </c>
      <c r="BH204" s="19">
        <f t="shared" si="181"/>
        <v>12825.71617005255</v>
      </c>
      <c r="BJ204" s="208">
        <f t="array" ref="BJ204">ROUND(MIN(IF($E$4:$BG$4=BJ$4,$E204:$BG204)),1)</f>
        <v>1.4</v>
      </c>
      <c r="BK204" s="208">
        <f t="array" ref="BK204">ROUND(MAX(IF($E$4:$BG$4=BK$4,$E204:$BG204)),1)</f>
        <v>1610.4</v>
      </c>
      <c r="BL204" s="276">
        <f t="array" ref="BL204">ROUND(SUM(IF($E$4:$BG$4=BL$4,ALL!$E197:$BG197)),1)/BL$3</f>
        <v>286.81875574614151</v>
      </c>
      <c r="BM204" s="208">
        <f t="array" ref="BM204">ROUND(MIN(IF($E$4:$BG$4=BM$4,$E204:$BG204)),1)</f>
        <v>150</v>
      </c>
      <c r="BN204" s="208">
        <f t="array" ref="BN204">ROUND(MAX(IF($E$4:$BG$4=BN$4,$E204:$BG204)),1)</f>
        <v>369.2</v>
      </c>
      <c r="BO204" s="276">
        <f t="array" ref="BO204">ROUND(SUM(IF($E$4:$BG$4=BO$4,ALL!$E197:$BG197)),1)/BO$3</f>
        <v>236.80570764037552</v>
      </c>
      <c r="BP204" s="208">
        <f t="array" ref="BP204">ROUND(MIN(IF($E$4:$BG$4=BP$4,$E204:$BG204)),1)</f>
        <v>173.6</v>
      </c>
      <c r="BQ204" s="208">
        <f t="array" ref="BQ204">ROUND(MAX(IF($E$4:$BG$4=BQ$4,$E204:$BG204)),1)</f>
        <v>626.79999999999995</v>
      </c>
      <c r="BR204" s="276">
        <f t="array" ref="BR204">ROUND(SUM(IF($E$4:$BG$4=BR$4,ALL!$E197:$BG197)),1)/BR$3</f>
        <v>397.17415820161261</v>
      </c>
      <c r="BS204" s="208">
        <f t="array" ref="BS204">ROUND(MIN(IF($E$4:$BG$4=BS$4,$E204:$BG204)),1)</f>
        <v>41.7</v>
      </c>
      <c r="BT204" s="208">
        <f t="array" ref="BT204">ROUND(MAX(IF($E$4:$BG$4=BT$4,$E204:$BG204)),1)</f>
        <v>345</v>
      </c>
      <c r="BU204" s="276">
        <f t="array" ref="BU204">ROUND(SUM(IF($E$4:$BG$4=BU$4,ALL!$E197:$BG197)),1)/BU$3</f>
        <v>147.62680418307403</v>
      </c>
      <c r="BV204" s="208">
        <f t="array" ref="BV204">ROUND(MIN(IF($E$4:$BG$4=BV$4,$E204:$BG204)),1)</f>
        <v>93.3</v>
      </c>
      <c r="BW204" s="208">
        <f t="array" ref="BW204">ROUND(MAX(IF($E$4:$BG$4=BW$4,$E204:$BG204)),1)</f>
        <v>286.8</v>
      </c>
      <c r="BX204" s="276">
        <f t="array" ref="BX204">ROUND(SUM(IF($E$4:$BG$4=BX$4,ALL!$E197:$BG197)),1)/BX$3</f>
        <v>126.27197318450024</v>
      </c>
      <c r="BY204" s="208">
        <f t="array" ref="BY204">ROUND(MIN(IF($E$4:$BG$4=BY$4,$E204:$BG204)),1)</f>
        <v>79</v>
      </c>
      <c r="BZ204" s="208">
        <f t="array" ref="BZ204">ROUND(MAX(IF($E$4:$BG$4=BZ$4,$E204:$BG204)),1)</f>
        <v>180.7</v>
      </c>
      <c r="CA204" s="276">
        <f t="array" ref="CA204">ROUND(SUM(IF($E$4:$BG$4=CA$4,ALL!$E197:$BG197)),1)/CA$3</f>
        <v>143.81730736359413</v>
      </c>
      <c r="CB204" s="233">
        <f t="shared" si="182"/>
        <v>1.4</v>
      </c>
      <c r="CC204" s="233">
        <f t="shared" si="183"/>
        <v>1610.4</v>
      </c>
      <c r="CD204" s="274">
        <f>ALL!BH197/$BH$47</f>
        <v>154.40462136178485</v>
      </c>
    </row>
    <row r="205" spans="1:82" s="90" customFormat="1" ht="24">
      <c r="A205" s="17">
        <f t="shared" si="184"/>
        <v>58000</v>
      </c>
      <c r="B205" s="248" t="s">
        <v>169</v>
      </c>
      <c r="E205" s="91">
        <f>ALL!E198/E$195</f>
        <v>12.45324299968952</v>
      </c>
      <c r="F205" s="91">
        <f>ALL!F198/F$195</f>
        <v>14.051777517402989</v>
      </c>
      <c r="G205" s="91">
        <f>ALL!G198/G$195</f>
        <v>12.429476248946768</v>
      </c>
      <c r="H205" s="91">
        <f>ALL!H198/H$195</f>
        <v>11.288861842998605</v>
      </c>
      <c r="I205" s="91">
        <f>ALL!I198/I$195</f>
        <v>5.1729943125457956</v>
      </c>
      <c r="J205" s="91">
        <f>ALL!J198/J$195</f>
        <v>8.4725615606330127</v>
      </c>
      <c r="K205" s="91">
        <f>ALL!K198/K$195</f>
        <v>54.347611966702836</v>
      </c>
      <c r="L205" s="91">
        <f>ALL!L198/L$195</f>
        <v>23.809980668912853</v>
      </c>
      <c r="M205" s="91">
        <f>ALL!M198/M$195</f>
        <v>8.9900027246243166</v>
      </c>
      <c r="N205" s="91">
        <f>ALL!N198/N$195</f>
        <v>66.916915373059595</v>
      </c>
      <c r="O205" s="91">
        <f>ALL!O198/O$195</f>
        <v>42.164635867195919</v>
      </c>
      <c r="P205" s="91">
        <f>ALL!P198/P$195</f>
        <v>31.651212503784606</v>
      </c>
      <c r="Q205" s="91">
        <f>ALL!Q198/Q$195</f>
        <v>9.2553410430627281</v>
      </c>
      <c r="R205" s="91">
        <f>ALL!R198/R$195</f>
        <v>44.677429190947286</v>
      </c>
      <c r="S205" s="91">
        <f>ALL!S198/S$195</f>
        <v>32.840966773487054</v>
      </c>
      <c r="T205" s="91">
        <f>ALL!T198/T$195</f>
        <v>22.601805727412124</v>
      </c>
      <c r="U205" s="91">
        <f>ALL!U198/U$195</f>
        <v>24.717331386253353</v>
      </c>
      <c r="V205" s="91">
        <f>ALL!V198/V$195</f>
        <v>78.363927998574226</v>
      </c>
      <c r="W205" s="91">
        <f>ALL!W198/W$195</f>
        <v>25.890486894318947</v>
      </c>
      <c r="X205" s="91">
        <f>ALL!X198/X$195</f>
        <v>7.4456716624076247</v>
      </c>
      <c r="Y205" s="91">
        <f>ALL!Y198/Y$195</f>
        <v>12.339627808714022</v>
      </c>
      <c r="Z205" s="91">
        <f>ALL!Z198/Z$195</f>
        <v>8.8176356099635491</v>
      </c>
      <c r="AA205" s="91">
        <f>ALL!AA198/AA$195</f>
        <v>46.693031809880644</v>
      </c>
      <c r="AB205" s="91">
        <f>ALL!AB198/AB$195</f>
        <v>45.348122994951062</v>
      </c>
      <c r="AC205" s="91">
        <f>ALL!AC198/AC$195</f>
        <v>39.64236421653866</v>
      </c>
      <c r="AD205" s="91">
        <f>ALL!AD198/AD$195</f>
        <v>14.915835267713025</v>
      </c>
      <c r="AE205" s="91">
        <f>ALL!AE198/AE$195</f>
        <v>19.81947511532691</v>
      </c>
      <c r="AF205" s="91">
        <f>ALL!AF198/AF$195</f>
        <v>18.561767558231868</v>
      </c>
      <c r="AG205" s="91">
        <f>ALL!AG198/AG$195</f>
        <v>11.790751032890467</v>
      </c>
      <c r="AH205" s="91">
        <f>ALL!AH198/AH$195</f>
        <v>16.835268954462872</v>
      </c>
      <c r="AI205" s="91">
        <f>ALL!AI198/AI$195</f>
        <v>11.343082910254635</v>
      </c>
      <c r="AJ205" s="91">
        <f>ALL!AJ198/AJ$195</f>
        <v>9.0679223523752803</v>
      </c>
      <c r="AK205" s="91">
        <f>ALL!AK198/AK$195</f>
        <v>11.884398612234824</v>
      </c>
      <c r="AL205" s="91">
        <f>ALL!AL198/AL$195</f>
        <v>1099.786508738986</v>
      </c>
      <c r="AM205" s="91">
        <f>ALL!AM198/AM$195</f>
        <v>47.873585413347485</v>
      </c>
      <c r="AN205" s="91">
        <f>ALL!AN198/AN$195</f>
        <v>230.56024402643621</v>
      </c>
      <c r="AO205" s="91">
        <f>ALL!AO198/AO$195</f>
        <v>440.26436076024083</v>
      </c>
      <c r="AP205" s="91">
        <f>ALL!AP198/AP$195</f>
        <v>68.906695087685293</v>
      </c>
      <c r="AQ205" s="91">
        <f>ALL!AQ198/AQ$195</f>
        <v>131.81748964975372</v>
      </c>
      <c r="AR205" s="91">
        <f>ALL!AR198/AR$195</f>
        <v>145.89483379099795</v>
      </c>
      <c r="AS205" s="91">
        <f>ALL!AS198/AS$195</f>
        <v>77.198995035718596</v>
      </c>
      <c r="AT205" s="91">
        <f>ALL!AT198/AT$195</f>
        <v>221.1506458022852</v>
      </c>
      <c r="AU205" s="91">
        <f>ALL!AU198/AU$195</f>
        <v>87.180048139574097</v>
      </c>
      <c r="AV205" s="91">
        <f>ALL!AV198/AV$195</f>
        <v>114.69679218267231</v>
      </c>
      <c r="AW205" s="91">
        <f>ALL!AW198/AW$195</f>
        <v>134.94662686567167</v>
      </c>
      <c r="AX205" s="91">
        <f>ALL!AX198/AX$195</f>
        <v>79.786635494318062</v>
      </c>
      <c r="AY205" s="91">
        <f>ALL!AY198/AY$195</f>
        <v>101.58038027004685</v>
      </c>
      <c r="AZ205" s="91">
        <f>ALL!AZ198/AZ$195</f>
        <v>153.20092801170608</v>
      </c>
      <c r="BA205" s="91">
        <f>ALL!BA198/BA$195</f>
        <v>218.02362817746931</v>
      </c>
      <c r="BB205" s="91">
        <f>ALL!BB198/BB$195</f>
        <v>357.35528239981249</v>
      </c>
      <c r="BC205" s="91">
        <f>ALL!BC198/BC$195</f>
        <v>208.72994452328732</v>
      </c>
      <c r="BD205" s="91">
        <f>ALL!BD198/BD$195</f>
        <v>20.826548440496293</v>
      </c>
      <c r="BE205" s="91">
        <f>ALL!BE198/BE$195</f>
        <v>29.286663081873908</v>
      </c>
      <c r="BF205" s="91">
        <f>ALL!BF198/BF$195</f>
        <v>19.570811687600028</v>
      </c>
      <c r="BG205" s="91">
        <f>ALL!BG198/BG$195</f>
        <v>23.598066193253864</v>
      </c>
      <c r="BH205" s="91">
        <f t="shared" ref="BH205" si="185">SUM(E205:BG205)</f>
        <v>4816.8372322797313</v>
      </c>
      <c r="BJ205" s="208">
        <f t="array" ref="BJ205">ROUND(MIN(IF($E$4:$BG$4=BJ$4,$E205:$BG205)),1)</f>
        <v>68.900000000000006</v>
      </c>
      <c r="BK205" s="208">
        <f t="array" ref="BK205">ROUND(MAX(IF($E$4:$BG$4=BK$4,$E205:$BG205)),1)</f>
        <v>440.3</v>
      </c>
      <c r="BL205" s="276">
        <f t="array" ref="BL205">ROUND(SUM(IF($E$4:$BG$4=BL$4,ALL!$E198:$BG198)),1)/BL$3</f>
        <v>149.36120148730149</v>
      </c>
      <c r="BM205" s="208">
        <f t="array" ref="BM205">ROUND(MIN(IF($E$4:$BG$4=BM$4,$E205:$BG205)),1)</f>
        <v>19.600000000000001</v>
      </c>
      <c r="BN205" s="208">
        <f t="array" ref="BN205">ROUND(MAX(IF($E$4:$BG$4=BN$4,$E205:$BG205)),1)</f>
        <v>29.3</v>
      </c>
      <c r="BO205" s="276">
        <f t="array" ref="BO205">ROUND(SUM(IF($E$4:$BG$4=BO$4,ALL!$E198:$BG198)),1)/BO$3</f>
        <v>22.196031615346623</v>
      </c>
      <c r="BP205" s="208">
        <f t="array" ref="BP205">ROUND(MIN(IF($E$4:$BG$4=BP$4,$E205:$BG205)),1)</f>
        <v>11.9</v>
      </c>
      <c r="BQ205" s="208">
        <f t="array" ref="BQ205">ROUND(MAX(IF($E$4:$BG$4=BQ$4,$E205:$BG205)),1)</f>
        <v>1099.8</v>
      </c>
      <c r="BR205" s="276">
        <f t="array" ref="BR205">ROUND(SUM(IF($E$4:$BG$4=BR$4,ALL!$E198:$BG198)),1)/BR$3</f>
        <v>74.45126615392526</v>
      </c>
      <c r="BS205" s="208">
        <f t="array" ref="BS205">ROUND(MIN(IF($E$4:$BG$4=BS$4,$E205:$BG205)),1)</f>
        <v>8.5</v>
      </c>
      <c r="BT205" s="208">
        <f t="array" ref="BT205">ROUND(MAX(IF($E$4:$BG$4=BT$4,$E205:$BG205)),1)</f>
        <v>78.400000000000006</v>
      </c>
      <c r="BU205" s="276">
        <f t="array" ref="BU205">ROUND(SUM(IF($E$4:$BG$4=BU$4,ALL!$E198:$BG198)),1)/BU$3</f>
        <v>21.687955542579523</v>
      </c>
      <c r="BV205" s="208">
        <f t="array" ref="BV205">ROUND(MIN(IF($E$4:$BG$4=BV$4,$E205:$BG205)),1)</f>
        <v>8.8000000000000007</v>
      </c>
      <c r="BW205" s="208">
        <f t="array" ref="BW205">ROUND(MAX(IF($E$4:$BG$4=BW$4,$E205:$BG205)),1)</f>
        <v>45.3</v>
      </c>
      <c r="BX205" s="276">
        <f t="array" ref="BX205">ROUND(SUM(IF($E$4:$BG$4=BX$4,ALL!$E198:$BG198)),1)/BX$3</f>
        <v>29.655318879398592</v>
      </c>
      <c r="BY205" s="208">
        <f t="array" ref="BY205">ROUND(MIN(IF($E$4:$BG$4=BY$4,$E205:$BG205)),1)</f>
        <v>5.2</v>
      </c>
      <c r="BZ205" s="208">
        <f t="array" ref="BZ205">ROUND(MAX(IF($E$4:$BG$4=BZ$4,$E205:$BG205)),1)</f>
        <v>31.7</v>
      </c>
      <c r="CA205" s="276">
        <f t="array" ref="CA205">ROUND(SUM(IF($E$4:$BG$4=CA$4,ALL!$E198:$BG198)),1)/CA$3</f>
        <v>13.59541710292328</v>
      </c>
      <c r="CB205" s="233">
        <f t="shared" si="182"/>
        <v>5.2</v>
      </c>
      <c r="CC205" s="233">
        <f t="shared" si="183"/>
        <v>1099.8</v>
      </c>
      <c r="CD205" s="274">
        <f>ALL!BH198/$BH$47</f>
        <v>26.839636807959458</v>
      </c>
    </row>
    <row r="206" spans="1:82" ht="12.75">
      <c r="A206" s="17">
        <f t="shared" si="184"/>
        <v>59000</v>
      </c>
      <c r="B206" s="248" t="s">
        <v>891</v>
      </c>
      <c r="E206" s="19">
        <f>ALL!E199/E$195</f>
        <v>0</v>
      </c>
      <c r="F206" s="19">
        <f>ALL!F199/F$195</f>
        <v>0</v>
      </c>
      <c r="G206" s="19">
        <f>ALL!G199/G$195</f>
        <v>0</v>
      </c>
      <c r="H206" s="19">
        <f>ALL!H199/H$195</f>
        <v>0</v>
      </c>
      <c r="I206" s="19">
        <f>ALL!I199/I$195</f>
        <v>0</v>
      </c>
      <c r="J206" s="19">
        <f>ALL!J199/J$195</f>
        <v>0</v>
      </c>
      <c r="K206" s="19">
        <f>ALL!K199/K$195</f>
        <v>0</v>
      </c>
      <c r="L206" s="19">
        <f>ALL!L199/L$195</f>
        <v>0</v>
      </c>
      <c r="M206" s="19">
        <f>ALL!M199/M$195</f>
        <v>0</v>
      </c>
      <c r="N206" s="19">
        <f>ALL!N199/N$195</f>
        <v>0</v>
      </c>
      <c r="O206" s="19">
        <f>ALL!O199/O$195</f>
        <v>0</v>
      </c>
      <c r="P206" s="19">
        <f>ALL!P199/P$195</f>
        <v>0</v>
      </c>
      <c r="Q206" s="19">
        <f>ALL!Q199/Q$195</f>
        <v>0</v>
      </c>
      <c r="R206" s="19">
        <f>ALL!R199/R$195</f>
        <v>0</v>
      </c>
      <c r="S206" s="19">
        <f>ALL!S199/S$195</f>
        <v>0</v>
      </c>
      <c r="T206" s="19">
        <f>ALL!T199/T$195</f>
        <v>0</v>
      </c>
      <c r="U206" s="19">
        <f>ALL!U199/U$195</f>
        <v>0</v>
      </c>
      <c r="V206" s="19">
        <f>ALL!V199/V$195</f>
        <v>0</v>
      </c>
      <c r="W206" s="19">
        <f>ALL!W199/W$195</f>
        <v>0</v>
      </c>
      <c r="X206" s="19">
        <f>ALL!X199/X$195</f>
        <v>0</v>
      </c>
      <c r="Y206" s="19">
        <f>ALL!Y199/Y$195</f>
        <v>0</v>
      </c>
      <c r="Z206" s="19">
        <f>ALL!Z199/Z$195</f>
        <v>0</v>
      </c>
      <c r="AA206" s="19">
        <f>ALL!AA199/AA$195</f>
        <v>0</v>
      </c>
      <c r="AB206" s="19">
        <f>ALL!AB199/AB$195</f>
        <v>0</v>
      </c>
      <c r="AC206" s="19">
        <f>ALL!AC199/AC$195</f>
        <v>0</v>
      </c>
      <c r="AD206" s="19">
        <f>ALL!AD199/AD$195</f>
        <v>0</v>
      </c>
      <c r="AE206" s="19">
        <f>ALL!AE199/AE$195</f>
        <v>0</v>
      </c>
      <c r="AF206" s="19">
        <f>ALL!AF199/AF$195</f>
        <v>0</v>
      </c>
      <c r="AG206" s="19">
        <f>ALL!AG199/AG$195</f>
        <v>0</v>
      </c>
      <c r="AH206" s="19">
        <f>ALL!AH199/AH$195</f>
        <v>0</v>
      </c>
      <c r="AI206" s="19">
        <f>ALL!AI199/AI$195</f>
        <v>0</v>
      </c>
      <c r="AJ206" s="19">
        <f>ALL!AJ199/AJ$195</f>
        <v>0</v>
      </c>
      <c r="AK206" s="19">
        <f>ALL!AK199/AK$195</f>
        <v>0</v>
      </c>
      <c r="AL206" s="19">
        <f>ALL!AL199/AL$195</f>
        <v>0</v>
      </c>
      <c r="AM206" s="19">
        <f>ALL!AM199/AM$195</f>
        <v>0</v>
      </c>
      <c r="AN206" s="19">
        <f>ALL!AN199/AN$195</f>
        <v>0</v>
      </c>
      <c r="AO206" s="19">
        <f>ALL!AO199/AO$195</f>
        <v>0</v>
      </c>
      <c r="AP206" s="19">
        <f>ALL!AP199/AP$195</f>
        <v>0</v>
      </c>
      <c r="AQ206" s="19">
        <f>ALL!AQ199/AQ$195</f>
        <v>0</v>
      </c>
      <c r="AR206" s="19">
        <f>ALL!AR199/AR$195</f>
        <v>0</v>
      </c>
      <c r="AS206" s="19">
        <f>ALL!AS199/AS$195</f>
        <v>0</v>
      </c>
      <c r="AT206" s="19">
        <f>ALL!AT199/AT$195</f>
        <v>0</v>
      </c>
      <c r="AU206" s="19">
        <f>ALL!AU199/AU$195</f>
        <v>0</v>
      </c>
      <c r="AV206" s="19">
        <f>ALL!AV199/AV$195</f>
        <v>0</v>
      </c>
      <c r="AW206" s="19">
        <f>ALL!AW199/AW$195</f>
        <v>0</v>
      </c>
      <c r="AX206" s="19">
        <f>ALL!AX199/AX$195</f>
        <v>0</v>
      </c>
      <c r="AY206" s="19">
        <f>ALL!AY199/AY$195</f>
        <v>0</v>
      </c>
      <c r="AZ206" s="19">
        <f>ALL!AZ199/AZ$195</f>
        <v>0</v>
      </c>
      <c r="BA206" s="91">
        <f>ALL!BA199/BA$195</f>
        <v>0</v>
      </c>
      <c r="BB206" s="91">
        <f>ALL!BB199/BB$195</f>
        <v>0</v>
      </c>
      <c r="BC206" s="91">
        <f>ALL!BC199/BC$195</f>
        <v>0</v>
      </c>
      <c r="BD206" s="19">
        <f>ALL!BD199/BD$195</f>
        <v>0</v>
      </c>
      <c r="BE206" s="19">
        <f>ALL!BE199/BE$195</f>
        <v>0</v>
      </c>
      <c r="BF206" s="19">
        <f>ALL!BF199/BF$195</f>
        <v>0</v>
      </c>
      <c r="BG206" s="19">
        <f>ALL!BG199/BG$195</f>
        <v>0</v>
      </c>
      <c r="BH206" s="19">
        <f t="shared" si="181"/>
        <v>0</v>
      </c>
      <c r="BJ206" s="208">
        <f t="array" ref="BJ206">ROUND(MIN(IF($E$4:$BG$4=BJ$4,$E206:$BG206)),1)</f>
        <v>0</v>
      </c>
      <c r="BK206" s="208">
        <f t="array" ref="BK206">ROUND(MAX(IF($E$4:$BG$4=BK$4,$E206:$BG206)),1)</f>
        <v>0</v>
      </c>
      <c r="BL206" s="276">
        <f t="array" ref="BL206">ROUND(SUM(IF($E$4:$BG$4=BL$4,ALL!$E199:$BG199)),1)/BL$3</f>
        <v>0</v>
      </c>
      <c r="BM206" s="208">
        <f t="array" ref="BM206">ROUND(MIN(IF($E$4:$BG$4=BM$4,$E206:$BG206)),1)</f>
        <v>0</v>
      </c>
      <c r="BN206" s="208">
        <f t="array" ref="BN206">ROUND(MAX(IF($E$4:$BG$4=BN$4,$E206:$BG206)),1)</f>
        <v>0</v>
      </c>
      <c r="BO206" s="276">
        <f t="array" ref="BO206">ROUND(SUM(IF($E$4:$BG$4=BO$4,ALL!$E199:$BG199)),1)/BO$3</f>
        <v>0</v>
      </c>
      <c r="BP206" s="208">
        <f t="array" ref="BP206">ROUND(MIN(IF($E$4:$BG$4=BP$4,$E206:$BG206)),1)</f>
        <v>0</v>
      </c>
      <c r="BQ206" s="208">
        <f t="array" ref="BQ206">ROUND(MAX(IF($E$4:$BG$4=BQ$4,$E206:$BG206)),1)</f>
        <v>0</v>
      </c>
      <c r="BR206" s="276">
        <f t="array" ref="BR206">ROUND(SUM(IF($E$4:$BG$4=BR$4,ALL!$E199:$BG199)),1)/BR$3</f>
        <v>0</v>
      </c>
      <c r="BS206" s="208">
        <f t="array" ref="BS206">ROUND(MIN(IF($E$4:$BG$4=BS$4,$E206:$BG206)),1)</f>
        <v>0</v>
      </c>
      <c r="BT206" s="208">
        <f t="array" ref="BT206">ROUND(MAX(IF($E$4:$BG$4=BT$4,$E206:$BG206)),1)</f>
        <v>0</v>
      </c>
      <c r="BU206" s="276">
        <f t="array" ref="BU206">ROUND(SUM(IF($E$4:$BG$4=BU$4,ALL!$E199:$BG199)),1)/BU$3</f>
        <v>0</v>
      </c>
      <c r="BV206" s="208">
        <f t="array" ref="BV206">ROUND(MIN(IF($E$4:$BG$4=BV$4,$E206:$BG206)),1)</f>
        <v>0</v>
      </c>
      <c r="BW206" s="208">
        <f t="array" ref="BW206">ROUND(MAX(IF($E$4:$BG$4=BW$4,$E206:$BG206)),1)</f>
        <v>0</v>
      </c>
      <c r="BX206" s="276">
        <f t="array" ref="BX206">ROUND(SUM(IF($E$4:$BG$4=BX$4,ALL!$E199:$BG199)),1)/BX$3</f>
        <v>0</v>
      </c>
      <c r="BY206" s="208">
        <f t="array" ref="BY206">ROUND(MIN(IF($E$4:$BG$4=BY$4,$E206:$BG206)),1)</f>
        <v>0</v>
      </c>
      <c r="BZ206" s="208">
        <f t="array" ref="BZ206">ROUND(MAX(IF($E$4:$BG$4=BZ$4,$E206:$BG206)),1)</f>
        <v>0</v>
      </c>
      <c r="CA206" s="276">
        <f t="array" ref="CA206">ROUND(SUM(IF($E$4:$BG$4=CA$4,ALL!$E199:$BG199)),1)/CA$3</f>
        <v>0</v>
      </c>
      <c r="CB206" s="233">
        <f t="shared" si="182"/>
        <v>0</v>
      </c>
      <c r="CC206" s="233">
        <f t="shared" si="183"/>
        <v>0</v>
      </c>
      <c r="CD206" s="274">
        <f>ALL!BH199/$BH$47</f>
        <v>0</v>
      </c>
    </row>
    <row r="207" spans="1:82" ht="12.75">
      <c r="A207" s="22">
        <v>90000</v>
      </c>
      <c r="B207" s="221" t="s">
        <v>53</v>
      </c>
      <c r="E207" s="20">
        <f>SUM(E198:E206)</f>
        <v>13585.91514560999</v>
      </c>
      <c r="F207" s="20">
        <f t="shared" ref="F207:BG207" si="186">SUM(F198:F206)</f>
        <v>13101.587076986707</v>
      </c>
      <c r="G207" s="20">
        <f t="shared" si="186"/>
        <v>18910.004116883039</v>
      </c>
      <c r="H207" s="20">
        <f t="shared" si="186"/>
        <v>13602.993509321606</v>
      </c>
      <c r="I207" s="20">
        <f t="shared" si="186"/>
        <v>14021.90863585839</v>
      </c>
      <c r="J207" s="20">
        <f t="shared" si="186"/>
        <v>12417.506141149752</v>
      </c>
      <c r="K207" s="20">
        <f t="shared" si="186"/>
        <v>14190.190204019169</v>
      </c>
      <c r="L207" s="20">
        <f t="shared" si="186"/>
        <v>14469.670538538596</v>
      </c>
      <c r="M207" s="20">
        <f t="shared" si="186"/>
        <v>16943.806983421717</v>
      </c>
      <c r="N207" s="20">
        <f t="shared" si="186"/>
        <v>15805.98944616926</v>
      </c>
      <c r="O207" s="20">
        <f t="shared" si="186"/>
        <v>25021.247217951961</v>
      </c>
      <c r="P207" s="20">
        <f t="shared" si="186"/>
        <v>17292.858617202986</v>
      </c>
      <c r="Q207" s="20">
        <f t="shared" si="186"/>
        <v>15309.270824510993</v>
      </c>
      <c r="R207" s="20">
        <f t="shared" si="186"/>
        <v>23699.696944030369</v>
      </c>
      <c r="S207" s="20">
        <f t="shared" si="186"/>
        <v>15819.985365411621</v>
      </c>
      <c r="T207" s="20">
        <f t="shared" si="186"/>
        <v>19075.849301686707</v>
      </c>
      <c r="U207" s="20">
        <f t="shared" si="186"/>
        <v>19787.871236934614</v>
      </c>
      <c r="V207" s="20">
        <f t="shared" si="186"/>
        <v>39600.095259312082</v>
      </c>
      <c r="W207" s="20">
        <f t="shared" si="186"/>
        <v>14014.387818768269</v>
      </c>
      <c r="X207" s="20">
        <f t="shared" si="186"/>
        <v>14307.19544137459</v>
      </c>
      <c r="Y207" s="20">
        <f t="shared" si="186"/>
        <v>13789.792365123039</v>
      </c>
      <c r="Z207" s="20">
        <f t="shared" si="186"/>
        <v>12442.710368879672</v>
      </c>
      <c r="AA207" s="20">
        <f t="shared" si="186"/>
        <v>14126.212276771586</v>
      </c>
      <c r="AB207" s="20">
        <f t="shared" si="186"/>
        <v>16254.452436743943</v>
      </c>
      <c r="AC207" s="20">
        <f t="shared" si="186"/>
        <v>14966.5050269761</v>
      </c>
      <c r="AD207" s="20">
        <f t="shared" si="186"/>
        <v>14606.579468653596</v>
      </c>
      <c r="AE207" s="20">
        <f t="shared" si="186"/>
        <v>17667.540778957475</v>
      </c>
      <c r="AF207" s="20">
        <f t="shared" si="186"/>
        <v>16516.252421860892</v>
      </c>
      <c r="AG207" s="20">
        <f t="shared" si="186"/>
        <v>17151.876902445285</v>
      </c>
      <c r="AH207" s="20">
        <f t="shared" si="186"/>
        <v>18155.334666349943</v>
      </c>
      <c r="AI207" s="20">
        <f t="shared" si="186"/>
        <v>15977.187752118693</v>
      </c>
      <c r="AJ207" s="20">
        <f t="shared" si="186"/>
        <v>13665.460374438639</v>
      </c>
      <c r="AK207" s="20">
        <f t="shared" si="186"/>
        <v>18868.161859769873</v>
      </c>
      <c r="AL207" s="20">
        <f t="shared" si="186"/>
        <v>96433.007944532699</v>
      </c>
      <c r="AM207" s="20">
        <f t="shared" si="186"/>
        <v>17761.092315454054</v>
      </c>
      <c r="AN207" s="20">
        <f t="shared" si="186"/>
        <v>18283.237790205047</v>
      </c>
      <c r="AO207" s="20">
        <f t="shared" si="186"/>
        <v>8111.5134188913416</v>
      </c>
      <c r="AP207" s="20">
        <f t="shared" si="186"/>
        <v>14753.149662500404</v>
      </c>
      <c r="AQ207" s="20">
        <f t="shared" si="186"/>
        <v>13210.849776374242</v>
      </c>
      <c r="AR207" s="20">
        <f t="shared" si="186"/>
        <v>13167.218925141991</v>
      </c>
      <c r="AS207" s="20">
        <f t="shared" si="186"/>
        <v>13567.522520886303</v>
      </c>
      <c r="AT207" s="20">
        <f t="shared" si="186"/>
        <v>13061.437841530051</v>
      </c>
      <c r="AU207" s="20">
        <f t="shared" si="186"/>
        <v>11855.594539071246</v>
      </c>
      <c r="AV207" s="20">
        <f t="shared" si="186"/>
        <v>14511.688984902919</v>
      </c>
      <c r="AW207" s="20">
        <f t="shared" si="186"/>
        <v>13091.750955223879</v>
      </c>
      <c r="AX207" s="20">
        <f t="shared" si="186"/>
        <v>14100.457141214565</v>
      </c>
      <c r="AY207" s="20">
        <f t="shared" si="186"/>
        <v>13797.196550840454</v>
      </c>
      <c r="AZ207" s="20">
        <f t="shared" si="186"/>
        <v>11707.543541462104</v>
      </c>
      <c r="BA207" s="20">
        <f t="shared" ref="BA207:BB207" si="187">SUM(BA198:BA206)</f>
        <v>14739.106509708283</v>
      </c>
      <c r="BB207" s="20">
        <f t="shared" si="187"/>
        <v>16981.560822591986</v>
      </c>
      <c r="BC207" s="20">
        <f t="shared" ref="BC207" si="188">SUM(BC198:BC206)</f>
        <v>13396.800774093665</v>
      </c>
      <c r="BD207" s="20">
        <f t="shared" si="186"/>
        <v>15562.269278350519</v>
      </c>
      <c r="BE207" s="20">
        <f t="shared" si="186"/>
        <v>19257.544217536251</v>
      </c>
      <c r="BF207" s="20">
        <f t="shared" si="186"/>
        <v>16317.613724673598</v>
      </c>
      <c r="BG207" s="20">
        <f t="shared" si="186"/>
        <v>14891.61601662983</v>
      </c>
      <c r="BH207" s="20">
        <f t="shared" si="181"/>
        <v>953725.86977604672</v>
      </c>
      <c r="BJ207" s="208">
        <f t="array" ref="BJ207">ROUND(MIN(IF($E$4:$BG$4=BJ$4,$E207:$BG207)),1)</f>
        <v>8111.5</v>
      </c>
      <c r="BK207" s="208">
        <f t="array" ref="BK207">ROUND(MAX(IF($E$4:$BG$4=BK$4,$E207:$BG207)),1)</f>
        <v>18283.2</v>
      </c>
      <c r="BL207" s="276">
        <f t="array" ref="BL207">ROUND(SUM(IF($E$4:$BG$4=BL$4,ALL!$E200:$BG200)),1)/BL$3</f>
        <v>13301.771698099707</v>
      </c>
      <c r="BM207" s="208">
        <f t="array" ref="BM207">ROUND(MIN(IF($E$4:$BG$4=BM$4,$E207:$BG207)),1)</f>
        <v>14891.6</v>
      </c>
      <c r="BN207" s="208">
        <f t="array" ref="BN207">ROUND(MAX(IF($E$4:$BG$4=BN$4,$E207:$BG207)),1)</f>
        <v>19257.5</v>
      </c>
      <c r="BO207" s="276">
        <f t="array" ref="BO207">ROUND(SUM(IF($E$4:$BG$4=BO$4,ALL!$E200:$BG200)),1)/BO$3</f>
        <v>16382.063580602673</v>
      </c>
      <c r="BP207" s="208">
        <f t="array" ref="BP207">ROUND(MIN(IF($E$4:$BG$4=BP$4,$E207:$BG207)),1)</f>
        <v>17761.099999999999</v>
      </c>
      <c r="BQ207" s="208">
        <f t="array" ref="BQ207">ROUND(MAX(IF($E$4:$BG$4=BQ$4,$E207:$BG207)),1)</f>
        <v>96433</v>
      </c>
      <c r="BR207" s="276">
        <f t="array" ref="BR207">ROUND(SUM(IF($E$4:$BG$4=BR$4,ALL!$E200:$BG200)),1)/BR$3</f>
        <v>21622.316532897057</v>
      </c>
      <c r="BS207" s="208">
        <f t="array" ref="BS207">ROUND(MIN(IF($E$4:$BG$4=BS$4,$E207:$BG207)),1)</f>
        <v>12417.5</v>
      </c>
      <c r="BT207" s="208">
        <f t="array" ref="BT207">ROUND(MAX(IF($E$4:$BG$4=BT$4,$E207:$BG207)),1)</f>
        <v>39600.1</v>
      </c>
      <c r="BU207" s="276">
        <f t="array" ref="BU207">ROUND(SUM(IF($E$4:$BG$4=BU$4,ALL!$E200:$BG200)),1)/BU$3</f>
        <v>15037.857052813028</v>
      </c>
      <c r="BV207" s="208">
        <f t="array" ref="BV207">ROUND(MIN(IF($E$4:$BG$4=BV$4,$E207:$BG207)),1)</f>
        <v>12442.7</v>
      </c>
      <c r="BW207" s="208">
        <f t="array" ref="BW207">ROUND(MAX(IF($E$4:$BG$4=BW$4,$E207:$BG207)),1)</f>
        <v>18910</v>
      </c>
      <c r="BX207" s="276">
        <f t="array" ref="BX207">ROUND(SUM(IF($E$4:$BG$4=BX$4,ALL!$E200:$BG200)),1)/BX$3</f>
        <v>15202.408205254154</v>
      </c>
      <c r="BY207" s="208">
        <f t="array" ref="BY207">ROUND(MIN(IF($E$4:$BG$4=BY$4,$E207:$BG207)),1)</f>
        <v>14021.9</v>
      </c>
      <c r="BZ207" s="208">
        <f t="array" ref="BZ207">ROUND(MAX(IF($E$4:$BG$4=BZ$4,$E207:$BG207)),1)</f>
        <v>19787.900000000001</v>
      </c>
      <c r="CA207" s="276">
        <f t="array" ref="CA207">ROUND(SUM(IF($E$4:$BG$4=CA$4,ALL!$E200:$BG200)),1)/CA$3</f>
        <v>15687.833685297861</v>
      </c>
      <c r="CB207" s="233">
        <f t="shared" si="182"/>
        <v>8111.5</v>
      </c>
      <c r="CC207" s="233">
        <f t="shared" si="183"/>
        <v>96433</v>
      </c>
      <c r="CD207" s="274">
        <f>ALL!BH200/$BH$47</f>
        <v>15367.568017683579</v>
      </c>
    </row>
    <row r="210" spans="1:82" ht="12" customHeight="1">
      <c r="A210" s="14"/>
      <c r="B210" s="363" t="s">
        <v>875</v>
      </c>
      <c r="C210" s="82"/>
      <c r="E210" s="27"/>
      <c r="F210" s="36"/>
      <c r="G210" s="36"/>
      <c r="H210" s="36"/>
      <c r="I210" s="36"/>
      <c r="J210" s="36"/>
      <c r="K210" s="36"/>
      <c r="L210" s="36"/>
      <c r="M210" s="36"/>
      <c r="N210" s="36"/>
      <c r="O210" s="36"/>
      <c r="P210" s="36"/>
      <c r="Q210" s="36"/>
      <c r="R210" s="36"/>
      <c r="S210" s="36"/>
      <c r="T210" s="15"/>
      <c r="U210" s="15"/>
      <c r="V210" s="15"/>
      <c r="W210" s="15"/>
      <c r="X210" s="15"/>
    </row>
    <row r="211" spans="1:82">
      <c r="A211" s="14"/>
      <c r="B211" s="364" t="s">
        <v>559</v>
      </c>
      <c r="C211" s="73">
        <f>C$2</f>
        <v>3</v>
      </c>
      <c r="D211" s="73">
        <f t="shared" ref="D211:BH211" si="189">D$2</f>
        <v>4</v>
      </c>
      <c r="E211" s="73">
        <f t="shared" si="189"/>
        <v>5</v>
      </c>
      <c r="F211" s="73">
        <f t="shared" si="189"/>
        <v>6</v>
      </c>
      <c r="G211" s="73">
        <f t="shared" si="189"/>
        <v>7</v>
      </c>
      <c r="H211" s="73">
        <f t="shared" si="189"/>
        <v>8</v>
      </c>
      <c r="I211" s="73">
        <f t="shared" si="189"/>
        <v>9</v>
      </c>
      <c r="J211" s="73">
        <f t="shared" si="189"/>
        <v>10</v>
      </c>
      <c r="K211" s="73">
        <f t="shared" si="189"/>
        <v>11</v>
      </c>
      <c r="L211" s="73">
        <f t="shared" si="189"/>
        <v>12</v>
      </c>
      <c r="M211" s="73">
        <f t="shared" si="189"/>
        <v>13</v>
      </c>
      <c r="N211" s="73">
        <f t="shared" si="189"/>
        <v>14</v>
      </c>
      <c r="O211" s="73">
        <f t="shared" si="189"/>
        <v>15</v>
      </c>
      <c r="P211" s="73">
        <f t="shared" si="189"/>
        <v>16</v>
      </c>
      <c r="Q211" s="73">
        <f t="shared" si="189"/>
        <v>17</v>
      </c>
      <c r="R211" s="73">
        <f t="shared" si="189"/>
        <v>18</v>
      </c>
      <c r="S211" s="73">
        <f t="shared" si="189"/>
        <v>19</v>
      </c>
      <c r="T211" s="73">
        <f t="shared" si="189"/>
        <v>20</v>
      </c>
      <c r="U211" s="73">
        <f t="shared" si="189"/>
        <v>21</v>
      </c>
      <c r="V211" s="73">
        <f t="shared" si="189"/>
        <v>22</v>
      </c>
      <c r="W211" s="73">
        <f t="shared" si="189"/>
        <v>23</v>
      </c>
      <c r="X211" s="73">
        <f t="shared" si="189"/>
        <v>24</v>
      </c>
      <c r="Y211" s="73">
        <f t="shared" si="189"/>
        <v>25</v>
      </c>
      <c r="Z211" s="73">
        <f t="shared" si="189"/>
        <v>26</v>
      </c>
      <c r="AA211" s="73">
        <f t="shared" si="189"/>
        <v>27</v>
      </c>
      <c r="AB211" s="73">
        <f t="shared" si="189"/>
        <v>28</v>
      </c>
      <c r="AC211" s="73">
        <f t="shared" si="189"/>
        <v>29</v>
      </c>
      <c r="AD211" s="73">
        <f t="shared" si="189"/>
        <v>30</v>
      </c>
      <c r="AE211" s="73">
        <f t="shared" si="189"/>
        <v>31</v>
      </c>
      <c r="AF211" s="73">
        <f t="shared" si="189"/>
        <v>32</v>
      </c>
      <c r="AG211" s="73">
        <f t="shared" si="189"/>
        <v>33</v>
      </c>
      <c r="AH211" s="73">
        <f t="shared" si="189"/>
        <v>34</v>
      </c>
      <c r="AI211" s="73">
        <f t="shared" si="189"/>
        <v>35</v>
      </c>
      <c r="AJ211" s="73">
        <f t="shared" si="189"/>
        <v>36</v>
      </c>
      <c r="AK211" s="73">
        <f t="shared" si="189"/>
        <v>37</v>
      </c>
      <c r="AL211" s="73">
        <f t="shared" si="189"/>
        <v>38</v>
      </c>
      <c r="AM211" s="73">
        <f t="shared" si="189"/>
        <v>39</v>
      </c>
      <c r="AN211" s="73">
        <f t="shared" si="189"/>
        <v>40</v>
      </c>
      <c r="AO211" s="73">
        <f t="shared" si="189"/>
        <v>41</v>
      </c>
      <c r="AP211" s="73">
        <f t="shared" si="189"/>
        <v>42</v>
      </c>
      <c r="AQ211" s="73">
        <f t="shared" si="189"/>
        <v>43</v>
      </c>
      <c r="AR211" s="73">
        <f t="shared" si="189"/>
        <v>44</v>
      </c>
      <c r="AS211" s="73">
        <f t="shared" si="189"/>
        <v>45</v>
      </c>
      <c r="AT211" s="73">
        <f t="shared" si="189"/>
        <v>46</v>
      </c>
      <c r="AU211" s="73">
        <f t="shared" si="189"/>
        <v>47</v>
      </c>
      <c r="AV211" s="73">
        <f t="shared" si="189"/>
        <v>48</v>
      </c>
      <c r="AW211" s="73">
        <f t="shared" si="189"/>
        <v>49</v>
      </c>
      <c r="AX211" s="73">
        <f t="shared" si="189"/>
        <v>50</v>
      </c>
      <c r="AY211" s="73">
        <f t="shared" si="189"/>
        <v>51</v>
      </c>
      <c r="AZ211" s="73">
        <f t="shared" si="189"/>
        <v>52</v>
      </c>
      <c r="BA211" s="73">
        <f t="shared" si="189"/>
        <v>53</v>
      </c>
      <c r="BB211" s="73">
        <f t="shared" si="189"/>
        <v>54</v>
      </c>
      <c r="BC211" s="73">
        <f t="shared" si="189"/>
        <v>55</v>
      </c>
      <c r="BD211" s="73">
        <f t="shared" si="189"/>
        <v>56</v>
      </c>
      <c r="BE211" s="73">
        <f t="shared" si="189"/>
        <v>57</v>
      </c>
      <c r="BF211" s="73">
        <f t="shared" si="189"/>
        <v>58</v>
      </c>
      <c r="BG211" s="73">
        <f t="shared" si="189"/>
        <v>59</v>
      </c>
      <c r="BH211" s="73">
        <f t="shared" si="189"/>
        <v>60</v>
      </c>
    </row>
    <row r="212" spans="1:82">
      <c r="A212" s="14"/>
      <c r="B212" s="355" t="s">
        <v>611</v>
      </c>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2"/>
      <c r="AI212" s="82"/>
      <c r="AJ212" s="82"/>
      <c r="AK212" s="82"/>
      <c r="AL212" s="82"/>
      <c r="AM212" s="82"/>
      <c r="AN212" s="82"/>
      <c r="AO212" s="82"/>
      <c r="AP212" s="82"/>
      <c r="AQ212" s="82"/>
      <c r="AR212" s="82"/>
      <c r="AS212" s="82"/>
      <c r="AT212" s="82"/>
      <c r="AU212" s="82"/>
      <c r="AV212" s="82"/>
      <c r="AW212" s="82"/>
      <c r="AX212" s="82"/>
      <c r="AY212" s="82"/>
      <c r="AZ212" s="82"/>
      <c r="BA212" s="82"/>
      <c r="BB212" s="82"/>
      <c r="BC212" s="82"/>
      <c r="BD212" s="82"/>
      <c r="BE212" s="82"/>
      <c r="BF212" s="82"/>
      <c r="BG212" s="82"/>
      <c r="BH212" s="82"/>
    </row>
    <row r="213" spans="1:82" s="39" customFormat="1" ht="12.75">
      <c r="B213" s="356" t="s">
        <v>604</v>
      </c>
      <c r="C213" s="72"/>
      <c r="D213" s="74"/>
      <c r="E213" s="87">
        <v>10</v>
      </c>
      <c r="F213" s="87">
        <v>30</v>
      </c>
      <c r="G213" s="87">
        <v>40</v>
      </c>
      <c r="H213" s="87">
        <v>60</v>
      </c>
      <c r="I213" s="87">
        <v>70</v>
      </c>
      <c r="J213" s="87">
        <v>80</v>
      </c>
      <c r="K213" s="87">
        <v>90</v>
      </c>
      <c r="L213" s="87">
        <v>100</v>
      </c>
      <c r="M213" s="87">
        <v>120</v>
      </c>
      <c r="N213" s="87">
        <v>130</v>
      </c>
      <c r="O213" s="87">
        <v>150</v>
      </c>
      <c r="P213" s="87">
        <v>160</v>
      </c>
      <c r="Q213" s="87">
        <v>170</v>
      </c>
      <c r="R213" s="87">
        <v>180</v>
      </c>
      <c r="S213" s="87">
        <v>190</v>
      </c>
      <c r="T213" s="87">
        <v>200</v>
      </c>
      <c r="U213" s="87">
        <v>210</v>
      </c>
      <c r="V213" s="87">
        <v>220</v>
      </c>
      <c r="W213" s="87">
        <v>230</v>
      </c>
      <c r="X213" s="87">
        <v>240</v>
      </c>
      <c r="Y213" s="87">
        <v>250</v>
      </c>
      <c r="Z213" s="87">
        <v>260</v>
      </c>
      <c r="AA213" s="87">
        <v>270</v>
      </c>
      <c r="AB213" s="87">
        <v>280</v>
      </c>
      <c r="AC213" s="87">
        <v>300</v>
      </c>
      <c r="AD213" s="87">
        <v>310</v>
      </c>
      <c r="AE213" s="87">
        <v>320</v>
      </c>
      <c r="AF213" s="87">
        <v>330</v>
      </c>
      <c r="AG213" s="87">
        <v>350</v>
      </c>
      <c r="AH213" s="87">
        <v>360</v>
      </c>
      <c r="AI213" s="87">
        <v>380</v>
      </c>
      <c r="AJ213" s="87">
        <v>390</v>
      </c>
      <c r="AK213" s="87">
        <v>400</v>
      </c>
      <c r="AL213" s="87">
        <v>410</v>
      </c>
      <c r="AM213" s="87">
        <v>420</v>
      </c>
      <c r="AN213" s="87">
        <v>480</v>
      </c>
      <c r="AO213" s="87">
        <v>500</v>
      </c>
      <c r="AP213" s="87">
        <v>510</v>
      </c>
      <c r="AQ213" s="87">
        <v>520</v>
      </c>
      <c r="AR213" s="87">
        <v>530</v>
      </c>
      <c r="AS213" s="87">
        <v>540</v>
      </c>
      <c r="AT213" s="87">
        <v>550</v>
      </c>
      <c r="AU213" s="87">
        <v>560</v>
      </c>
      <c r="AV213" s="87">
        <v>570</v>
      </c>
      <c r="AW213" s="87">
        <v>580</v>
      </c>
      <c r="AX213" s="87">
        <v>590</v>
      </c>
      <c r="AY213" s="87">
        <v>600</v>
      </c>
      <c r="AZ213" s="87">
        <v>610</v>
      </c>
      <c r="BA213" s="87">
        <v>620</v>
      </c>
      <c r="BB213" s="87">
        <v>630</v>
      </c>
      <c r="BC213" s="87">
        <v>640</v>
      </c>
      <c r="BD213" s="87">
        <v>960</v>
      </c>
      <c r="BE213" s="87">
        <v>970</v>
      </c>
      <c r="BF213" s="87">
        <v>980</v>
      </c>
      <c r="BG213" s="87">
        <v>990</v>
      </c>
      <c r="BH213" s="75" t="s">
        <v>497</v>
      </c>
    </row>
    <row r="214" spans="1:82" s="39" customFormat="1" ht="12.75">
      <c r="B214" s="357" t="s">
        <v>603</v>
      </c>
      <c r="C214" s="72"/>
      <c r="D214" s="74"/>
      <c r="E214" s="77">
        <f t="shared" ref="E214:AJ214" si="190">VLOOKUP(E213,num,5)</f>
        <v>3301.3416666666672</v>
      </c>
      <c r="F214" s="77">
        <f t="shared" si="190"/>
        <v>2418.1666666666665</v>
      </c>
      <c r="G214" s="77">
        <f t="shared" si="190"/>
        <v>2724.4502762430939</v>
      </c>
      <c r="H214" s="77">
        <f t="shared" si="190"/>
        <v>4970.9750000000013</v>
      </c>
      <c r="I214" s="77">
        <f t="shared" si="190"/>
        <v>10030.85</v>
      </c>
      <c r="J214" s="77">
        <f t="shared" si="190"/>
        <v>4470.2088888888884</v>
      </c>
      <c r="K214" s="77">
        <f t="shared" si="190"/>
        <v>2323.8555555555558</v>
      </c>
      <c r="L214" s="77">
        <f t="shared" si="190"/>
        <v>5338.2638888888887</v>
      </c>
      <c r="M214" s="77">
        <f t="shared" si="190"/>
        <v>265.07222222222219</v>
      </c>
      <c r="N214" s="77">
        <f t="shared" si="190"/>
        <v>554.72222222222217</v>
      </c>
      <c r="O214" s="77">
        <f t="shared" si="190"/>
        <v>481.58011049723757</v>
      </c>
      <c r="P214" s="77">
        <f t="shared" si="190"/>
        <v>2917.5166666666669</v>
      </c>
      <c r="Q214" s="77">
        <f t="shared" si="190"/>
        <v>3236.717032967033</v>
      </c>
      <c r="R214" s="77">
        <f t="shared" si="190"/>
        <v>295.15999999999997</v>
      </c>
      <c r="S214" s="77">
        <f t="shared" si="190"/>
        <v>2360.3138888888884</v>
      </c>
      <c r="T214" s="77">
        <f t="shared" si="190"/>
        <v>1407.5583333333334</v>
      </c>
      <c r="U214" s="77">
        <f t="shared" si="190"/>
        <v>2005.4450549450555</v>
      </c>
      <c r="V214" s="77">
        <f t="shared" si="190"/>
        <v>112.22</v>
      </c>
      <c r="W214" s="77">
        <f t="shared" si="190"/>
        <v>4398.1138888888918</v>
      </c>
      <c r="X214" s="77">
        <f t="shared" si="190"/>
        <v>3301.5302197802198</v>
      </c>
      <c r="Y214" s="77">
        <f t="shared" si="190"/>
        <v>1704.0222222222224</v>
      </c>
      <c r="Z214" s="77">
        <f t="shared" si="190"/>
        <v>9072.7416666666631</v>
      </c>
      <c r="AA214" s="77">
        <f t="shared" si="190"/>
        <v>2590.3027777777779</v>
      </c>
      <c r="AB214" s="77">
        <f t="shared" si="190"/>
        <v>22432.086111111108</v>
      </c>
      <c r="AC214" s="77">
        <f t="shared" si="190"/>
        <v>1492.0611111111111</v>
      </c>
      <c r="AD214" s="77">
        <f t="shared" si="190"/>
        <v>2349.0638888888889</v>
      </c>
      <c r="AE214" s="77">
        <f t="shared" si="190"/>
        <v>3393.253333333329</v>
      </c>
      <c r="AF214" s="77">
        <f t="shared" si="190"/>
        <v>1738.6194444444445</v>
      </c>
      <c r="AG214" s="77">
        <f t="shared" si="190"/>
        <v>9487.5338888888909</v>
      </c>
      <c r="AH214" s="77">
        <f t="shared" si="190"/>
        <v>3030.2527472527472</v>
      </c>
      <c r="AI214" s="77">
        <f t="shared" si="190"/>
        <v>3374.7333333333336</v>
      </c>
      <c r="AJ214" s="77">
        <f t="shared" si="190"/>
        <v>5636.2888888888901</v>
      </c>
      <c r="AK214" s="77">
        <f t="shared" ref="AK214:BG214" si="191">VLOOKUP(AK213,num,5)</f>
        <v>810.25555555555559</v>
      </c>
      <c r="AL214" s="77">
        <f t="shared" si="191"/>
        <v>69.22999999999999</v>
      </c>
      <c r="AM214" s="77">
        <f t="shared" si="191"/>
        <v>763.37837837837844</v>
      </c>
      <c r="AN214" s="77">
        <f t="shared" si="191"/>
        <v>295.05</v>
      </c>
      <c r="AO214" s="77">
        <f t="shared" si="191"/>
        <v>329.42777777777775</v>
      </c>
      <c r="AP214" s="77">
        <f t="shared" si="191"/>
        <v>619.26</v>
      </c>
      <c r="AQ214" s="77">
        <f t="shared" si="191"/>
        <v>178.87027027027025</v>
      </c>
      <c r="AR214" s="77">
        <f t="shared" si="191"/>
        <v>325.72777777777776</v>
      </c>
      <c r="AS214" s="77">
        <f t="shared" si="191"/>
        <v>165.18</v>
      </c>
      <c r="AT214" s="77">
        <f t="shared" si="191"/>
        <v>161.04</v>
      </c>
      <c r="AU214" s="77">
        <f t="shared" si="191"/>
        <v>652.27</v>
      </c>
      <c r="AV214" s="77">
        <f t="shared" si="191"/>
        <v>221.16111111111101</v>
      </c>
      <c r="AW214" s="77">
        <f t="shared" si="191"/>
        <v>223.33333333333331</v>
      </c>
      <c r="AX214" s="77">
        <f t="shared" si="191"/>
        <v>521.83000000000004</v>
      </c>
      <c r="AY214" s="77">
        <f t="shared" si="191"/>
        <v>198.30601092896174</v>
      </c>
      <c r="AZ214" s="77">
        <f t="shared" si="191"/>
        <v>519.39</v>
      </c>
      <c r="BA214" s="77">
        <f t="shared" ref="BA214:BB214" si="192">VLOOKUP(BA213,num,5)</f>
        <v>118.45555555555555</v>
      </c>
      <c r="BB214" s="77">
        <f t="shared" si="192"/>
        <v>67.730158730158735</v>
      </c>
      <c r="BC214" s="77">
        <f t="shared" ref="BC214" si="193">VLOOKUP(BC213,num,5)</f>
        <v>129.18333333333334</v>
      </c>
      <c r="BD214" s="77">
        <f t="shared" si="191"/>
        <v>3389.6111111111109</v>
      </c>
      <c r="BE214" s="77">
        <f t="shared" si="191"/>
        <v>1678.9027777777778</v>
      </c>
      <c r="BF214" s="77">
        <f t="shared" si="191"/>
        <v>3421.5749999999966</v>
      </c>
      <c r="BG214" s="77">
        <f t="shared" si="191"/>
        <v>1226.7111111111112</v>
      </c>
      <c r="BH214" s="75"/>
    </row>
    <row r="215" spans="1:82" s="39" customFormat="1" ht="12.75">
      <c r="B215" s="365" t="s">
        <v>602</v>
      </c>
      <c r="C215" s="72"/>
      <c r="D215" s="74"/>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c r="AC215" s="75"/>
      <c r="AD215" s="75"/>
      <c r="AE215" s="75"/>
      <c r="AF215" s="75"/>
      <c r="AG215" s="75"/>
      <c r="AH215" s="75"/>
      <c r="AI215" s="75"/>
      <c r="AJ215" s="75"/>
      <c r="AK215" s="75"/>
      <c r="AL215" s="75"/>
      <c r="AM215" s="75"/>
      <c r="AN215" s="75"/>
      <c r="AO215" s="75"/>
      <c r="AP215" s="75"/>
      <c r="AQ215" s="75"/>
      <c r="AR215" s="75"/>
      <c r="AS215" s="75"/>
      <c r="AT215" s="75"/>
      <c r="AU215" s="75"/>
      <c r="AV215" s="75"/>
      <c r="AW215" s="75"/>
      <c r="AX215" s="75"/>
      <c r="AY215" s="75"/>
      <c r="AZ215" s="75"/>
      <c r="BA215" s="75"/>
      <c r="BB215" s="75"/>
      <c r="BC215" s="75"/>
      <c r="BD215" s="75"/>
      <c r="BE215" s="75"/>
      <c r="BF215" s="75"/>
      <c r="BG215" s="75"/>
      <c r="BH215" s="75"/>
    </row>
    <row r="216" spans="1:82" s="29" customFormat="1" ht="22.9" customHeight="1">
      <c r="A216" s="28"/>
      <c r="B216" s="78"/>
      <c r="C216" s="71"/>
      <c r="D216" s="76"/>
      <c r="E216" s="77" t="str">
        <f t="shared" ref="E216:AJ216" si="194">VLOOKUP(E213,num,15)</f>
        <v>Barrington</v>
      </c>
      <c r="F216" s="77" t="str">
        <f t="shared" si="194"/>
        <v>Burrillville</v>
      </c>
      <c r="G216" s="77" t="str">
        <f t="shared" si="194"/>
        <v>Central Falls</v>
      </c>
      <c r="H216" s="77" t="str">
        <f t="shared" si="194"/>
        <v>Coventry</v>
      </c>
      <c r="I216" s="77" t="str">
        <f t="shared" si="194"/>
        <v>Cranston</v>
      </c>
      <c r="J216" s="77" t="str">
        <f t="shared" si="194"/>
        <v>Cumberland</v>
      </c>
      <c r="K216" s="77" t="str">
        <f t="shared" si="194"/>
        <v>East Greenwich</v>
      </c>
      <c r="L216" s="77" t="str">
        <f t="shared" si="194"/>
        <v>E Providence</v>
      </c>
      <c r="M216" s="77" t="str">
        <f t="shared" si="194"/>
        <v>Foster</v>
      </c>
      <c r="N216" s="77" t="str">
        <f t="shared" si="194"/>
        <v>Glocester</v>
      </c>
      <c r="O216" s="77" t="str">
        <f t="shared" si="194"/>
        <v>Jamestown</v>
      </c>
      <c r="P216" s="77" t="str">
        <f t="shared" si="194"/>
        <v>Johnston</v>
      </c>
      <c r="Q216" s="77" t="str">
        <f t="shared" si="194"/>
        <v>Lincoln</v>
      </c>
      <c r="R216" s="77" t="str">
        <f t="shared" si="194"/>
        <v>Little Compton</v>
      </c>
      <c r="S216" s="77" t="str">
        <f t="shared" si="194"/>
        <v>Middletown</v>
      </c>
      <c r="T216" s="77" t="str">
        <f t="shared" si="194"/>
        <v>Narragansett</v>
      </c>
      <c r="U216" s="77" t="str">
        <f t="shared" si="194"/>
        <v>Newport</v>
      </c>
      <c r="V216" s="77" t="str">
        <f t="shared" si="194"/>
        <v>New Shoreham</v>
      </c>
      <c r="W216" s="77" t="str">
        <f t="shared" si="194"/>
        <v>North Kingstown</v>
      </c>
      <c r="X216" s="77" t="str">
        <f t="shared" si="194"/>
        <v>North Providence</v>
      </c>
      <c r="Y216" s="77" t="str">
        <f t="shared" si="194"/>
        <v>North Smithfield</v>
      </c>
      <c r="Z216" s="77" t="str">
        <f t="shared" si="194"/>
        <v>Pawtucket</v>
      </c>
      <c r="AA216" s="77" t="str">
        <f t="shared" si="194"/>
        <v>Portsmouth</v>
      </c>
      <c r="AB216" s="77" t="str">
        <f t="shared" si="194"/>
        <v>Providence</v>
      </c>
      <c r="AC216" s="77" t="str">
        <f t="shared" si="194"/>
        <v>Scituate</v>
      </c>
      <c r="AD216" s="77" t="str">
        <f t="shared" si="194"/>
        <v>Smithfield</v>
      </c>
      <c r="AE216" s="77" t="str">
        <f t="shared" si="194"/>
        <v>South Kingstown</v>
      </c>
      <c r="AF216" s="77" t="str">
        <f t="shared" si="194"/>
        <v>Tiverton</v>
      </c>
      <c r="AG216" s="77" t="str">
        <f t="shared" si="194"/>
        <v>Warwick</v>
      </c>
      <c r="AH216" s="77" t="str">
        <f t="shared" si="194"/>
        <v>Westerly</v>
      </c>
      <c r="AI216" s="77" t="str">
        <f t="shared" si="194"/>
        <v>W Warwick</v>
      </c>
      <c r="AJ216" s="77" t="str">
        <f t="shared" si="194"/>
        <v>Woonsocket</v>
      </c>
      <c r="AK216" s="77" t="str">
        <f t="shared" ref="AK216:BG216" si="195">VLOOKUP(AK213,num,15)</f>
        <v>Davies</v>
      </c>
      <c r="AL216" s="77" t="str">
        <f t="shared" si="195"/>
        <v>Deaf</v>
      </c>
      <c r="AM216" s="77" t="str">
        <f t="shared" si="195"/>
        <v>Metropolitan C&amp;TC</v>
      </c>
      <c r="AN216" s="77" t="str">
        <f t="shared" si="195"/>
        <v>Highlander</v>
      </c>
      <c r="AO216" s="77" t="str">
        <f t="shared" si="195"/>
        <v>New England Laborers</v>
      </c>
      <c r="AP216" s="77" t="str">
        <f t="shared" si="195"/>
        <v>Cuffee</v>
      </c>
      <c r="AQ216" s="77" t="str">
        <f t="shared" si="195"/>
        <v>Kingston Hill</v>
      </c>
      <c r="AR216" s="77" t="str">
        <f t="shared" si="195"/>
        <v>International</v>
      </c>
      <c r="AS216" s="77" t="str">
        <f t="shared" si="195"/>
        <v>Blackstone</v>
      </c>
      <c r="AT216" s="77" t="str">
        <f t="shared" si="195"/>
        <v>Compass</v>
      </c>
      <c r="AU216" s="77" t="str">
        <f t="shared" si="195"/>
        <v>Times 2</v>
      </c>
      <c r="AV216" s="77" t="str">
        <f t="shared" si="195"/>
        <v>ACES</v>
      </c>
      <c r="AW216" s="77" t="str">
        <f t="shared" si="195"/>
        <v>Beacon</v>
      </c>
      <c r="AX216" s="77" t="str">
        <f t="shared" si="195"/>
        <v>Learning Community</v>
      </c>
      <c r="AY216" s="77" t="str">
        <f t="shared" si="195"/>
        <v>Segue</v>
      </c>
      <c r="AZ216" s="77" t="str">
        <f t="shared" si="195"/>
        <v>RIMA-BV</v>
      </c>
      <c r="BA216" s="77" t="str">
        <f t="shared" ref="BA216:BB216" si="196">VLOOKUP(BA213,num,15)</f>
        <v>Greene</v>
      </c>
      <c r="BB216" s="77" t="str">
        <f t="shared" si="196"/>
        <v>Trinity</v>
      </c>
      <c r="BC216" s="77" t="str">
        <f t="shared" ref="BC216" si="197">VLOOKUP(BC213,num,15)</f>
        <v>RINI</v>
      </c>
      <c r="BD216" s="77" t="str">
        <f t="shared" si="195"/>
        <v>Bristol-Warren</v>
      </c>
      <c r="BE216" s="77" t="str">
        <f t="shared" si="195"/>
        <v>Exeter-W. Greenwich</v>
      </c>
      <c r="BF216" s="77" t="str">
        <f t="shared" si="195"/>
        <v>Chariho</v>
      </c>
      <c r="BG216" s="77" t="str">
        <f t="shared" si="195"/>
        <v>Foster-Glocester</v>
      </c>
      <c r="BH216" s="78"/>
    </row>
    <row r="217" spans="1:82" ht="12.75">
      <c r="A217" s="17">
        <f>LEFT(B217,3)*100</f>
        <v>51100</v>
      </c>
      <c r="B217" s="248" t="s">
        <v>170</v>
      </c>
      <c r="E217" s="19">
        <f>ALL!E210/E$214</f>
        <v>8340.5985384729938</v>
      </c>
      <c r="F217" s="19">
        <f>ALL!F210/F$214</f>
        <v>7185.3386615204399</v>
      </c>
      <c r="G217" s="19">
        <f>ALL!G210/G$214</f>
        <v>9742.9913518566809</v>
      </c>
      <c r="H217" s="19">
        <f>ALL!H210/H$214</f>
        <v>8404.1543459783934</v>
      </c>
      <c r="I217" s="19">
        <f>ALL!I210/I$214</f>
        <v>8485.6961882592186</v>
      </c>
      <c r="J217" s="19">
        <f>ALL!J210/J$214</f>
        <v>6902.1336266165044</v>
      </c>
      <c r="K217" s="19">
        <f>ALL!K210/K$214</f>
        <v>8551.6702802335112</v>
      </c>
      <c r="L217" s="19">
        <f>ALL!L210/L$214</f>
        <v>7602.2900206319746</v>
      </c>
      <c r="M217" s="19">
        <f>ALL!M210/M$214</f>
        <v>9214.620941881667</v>
      </c>
      <c r="N217" s="19">
        <f>ALL!N210/N$214</f>
        <v>9138.1280160240422</v>
      </c>
      <c r="O217" s="19">
        <f>ALL!O210/O$214</f>
        <v>11067.93790652319</v>
      </c>
      <c r="P217" s="19">
        <f>ALL!P210/P$214</f>
        <v>8783.1399329338255</v>
      </c>
      <c r="Q217" s="19">
        <f>ALL!Q210/Q$214</f>
        <v>8960.7236729660071</v>
      </c>
      <c r="R217" s="19">
        <f>ALL!R210/R$214</f>
        <v>10829.192166960305</v>
      </c>
      <c r="S217" s="19">
        <f>ALL!S210/S$214</f>
        <v>8762.8652982830681</v>
      </c>
      <c r="T217" s="19">
        <f>ALL!T210/T$214</f>
        <v>11292.935755178882</v>
      </c>
      <c r="U217" s="19">
        <f>ALL!U210/U$214</f>
        <v>10019.418707310593</v>
      </c>
      <c r="V217" s="19">
        <f>ALL!V210/V$214</f>
        <v>22985.17733024418</v>
      </c>
      <c r="W217" s="19">
        <f>ALL!W210/W$214</f>
        <v>8023.1762754362417</v>
      </c>
      <c r="X217" s="19">
        <f>ALL!X210/X$214</f>
        <v>7921.5318773429235</v>
      </c>
      <c r="Y217" s="19">
        <f>ALL!Y210/Y$214</f>
        <v>7838.0224423259942</v>
      </c>
      <c r="Z217" s="19">
        <f>ALL!Z210/Z$214</f>
        <v>6595.149703186019</v>
      </c>
      <c r="AA217" s="19">
        <f>ALL!AA210/AA$214</f>
        <v>7634.5326846175203</v>
      </c>
      <c r="AB217" s="19">
        <f>ALL!AB210/AB$214</f>
        <v>7512.0372294101053</v>
      </c>
      <c r="AC217" s="19">
        <f>ALL!AC210/AC$214</f>
        <v>9210.2101768247503</v>
      </c>
      <c r="AD217" s="19">
        <f>ALL!AD210/AD$214</f>
        <v>8563.0724030731035</v>
      </c>
      <c r="AE217" s="19">
        <f>ALL!AE210/AE$214</f>
        <v>9985.2601328518685</v>
      </c>
      <c r="AF217" s="19">
        <f>ALL!AF210/AF$214</f>
        <v>8843.8020575073097</v>
      </c>
      <c r="AG217" s="19">
        <f>ALL!AG210/AG$214</f>
        <v>10382.417069978554</v>
      </c>
      <c r="AH217" s="19">
        <f>ALL!AH210/AH$214</f>
        <v>10370.482633334901</v>
      </c>
      <c r="AI217" s="19">
        <f>ALL!AI210/AI$214</f>
        <v>8695.3082337369906</v>
      </c>
      <c r="AJ217" s="19">
        <f>ALL!AJ210/AJ$214</f>
        <v>7356.1204610598807</v>
      </c>
      <c r="AK217" s="19">
        <f>ALL!AK210/AK$214</f>
        <v>9560.9174252293342</v>
      </c>
      <c r="AL217" s="19">
        <f>ALL!AL210/AL$214</f>
        <v>51196.396215513516</v>
      </c>
      <c r="AM217" s="19">
        <f>ALL!AM210/AM$214</f>
        <v>9406.5440067268501</v>
      </c>
      <c r="AN217" s="19">
        <f>ALL!AN210/AN$214</f>
        <v>9462.1343840027112</v>
      </c>
      <c r="AO217" s="19">
        <f>ALL!AO210/AO$214</f>
        <v>4606.982811946641</v>
      </c>
      <c r="AP217" s="19">
        <f>ALL!AP210/AP$214</f>
        <v>8979.7430804508567</v>
      </c>
      <c r="AQ217" s="19">
        <f>ALL!AQ210/AQ$214</f>
        <v>6813.3705962346276</v>
      </c>
      <c r="AR217" s="19">
        <f>ALL!AR210/AR$214</f>
        <v>7220.5324828162584</v>
      </c>
      <c r="AS217" s="19">
        <f>ALL!AS210/AS$214</f>
        <v>7515.9669451507443</v>
      </c>
      <c r="AT217" s="19">
        <f>ALL!AT210/AT$214</f>
        <v>6549.4224416294091</v>
      </c>
      <c r="AU217" s="19">
        <f>ALL!AU210/AU$214</f>
        <v>5971.748248424733</v>
      </c>
      <c r="AV217" s="19">
        <f>ALL!AV210/AV$214</f>
        <v>8282.791946544754</v>
      </c>
      <c r="AW217" s="19">
        <f>ALL!AW210/AW$214</f>
        <v>7571.6455970149236</v>
      </c>
      <c r="AX217" s="19">
        <f>ALL!AX210/AX$214</f>
        <v>7517.8020044842151</v>
      </c>
      <c r="AY217" s="19">
        <f>ALL!AY210/AY$214</f>
        <v>9291.2211352989816</v>
      </c>
      <c r="AZ217" s="19">
        <f>ALL!AZ210/AZ$214</f>
        <v>5990.0801132097295</v>
      </c>
      <c r="BA217" s="91">
        <f>ALL!BA210/BA$214</f>
        <v>7277.351543007223</v>
      </c>
      <c r="BB217" s="91">
        <f>ALL!BB210/BB$214</f>
        <v>7824.1620857745484</v>
      </c>
      <c r="BC217" s="91">
        <f>ALL!BC210/BC$214</f>
        <v>6351.2748032511936</v>
      </c>
      <c r="BD217" s="19">
        <f>ALL!BD210/BD$214</f>
        <v>8141.2460147837364</v>
      </c>
      <c r="BE217" s="19">
        <f>ALL!BE210/BE$214</f>
        <v>10082.112016280473</v>
      </c>
      <c r="BF217" s="19">
        <f>ALL!BF210/BF$214</f>
        <v>9255.0741398332739</v>
      </c>
      <c r="BG217" s="19">
        <f>ALL!BG210/BG$214</f>
        <v>8376.2168915981347</v>
      </c>
      <c r="BH217" s="19">
        <f t="shared" ref="BH217:BH261" si="198">SUM(E217:BG217)</f>
        <v>518444.87305176858</v>
      </c>
      <c r="BJ217" s="208">
        <f t="array" ref="BJ217">ROUND(MIN(IF($E$4:$BG$4=BJ$4,$E217:$BG217)),1)</f>
        <v>4607</v>
      </c>
      <c r="BK217" s="208">
        <f t="array" ref="BK217">ROUND(MAX(IF($E$4:$BG$4=BK$4,$E217:$BG217)),1)</f>
        <v>9462.1</v>
      </c>
      <c r="BL217" s="276">
        <f t="array" ref="BL217">ROUND(SUM(IF($E$4:$BG$4=BL$4,ALL!$E210:$BG210)),1)/BL$3</f>
        <v>7245.6063081159446</v>
      </c>
      <c r="BM217" s="208">
        <f t="array" ref="BM217">ROUND(MIN(IF($E$4:$BG$4=BM$4,$E217:$BG217)),1)</f>
        <v>8141.2</v>
      </c>
      <c r="BN217" s="208">
        <f t="array" ref="BN217">ROUND(MAX(IF($E$4:$BG$4=BN$4,$E217:$BG217)),1)</f>
        <v>10082.1</v>
      </c>
      <c r="BO217" s="276">
        <f t="array" ref="BO217">ROUND(SUM(IF($E$4:$BG$4=BO$4,ALL!$E210:$BG210)),1)/BO$3</f>
        <v>8898.4719763708235</v>
      </c>
      <c r="BP217" s="208">
        <f t="array" ref="BP217">ROUND(MIN(IF($E$4:$BG$4=BP$4,$E217:$BG217)),1)</f>
        <v>9406.5</v>
      </c>
      <c r="BQ217" s="208">
        <f t="array" ref="BQ217">ROUND(MAX(IF($E$4:$BG$4=BQ$4,$E217:$BG217)),1)</f>
        <v>51196.4</v>
      </c>
      <c r="BR217" s="276">
        <f t="array" ref="BR217">ROUND(SUM(IF($E$4:$BG$4=BR$4,ALL!$E210:$BG210)),1)/BR$3</f>
        <v>11243.697617591517</v>
      </c>
      <c r="BS217" s="208">
        <f t="array" ref="BS217">ROUND(MIN(IF($E$4:$BG$4=BS$4,$E217:$BG217)),1)</f>
        <v>6902.1</v>
      </c>
      <c r="BT217" s="208">
        <f t="array" ref="BT217">ROUND(MAX(IF($E$4:$BG$4=BT$4,$E217:$BG217)),1)</f>
        <v>22985.200000000001</v>
      </c>
      <c r="BU217" s="276">
        <f t="array" ref="BU217">ROUND(SUM(IF($E$4:$BG$4=BU$4,ALL!$E210:$BG210)),1)/BU$3</f>
        <v>8627.4804366983171</v>
      </c>
      <c r="BV217" s="208">
        <f t="array" ref="BV217">ROUND(MIN(IF($E$4:$BG$4=BV$4,$E217:$BG217)),1)</f>
        <v>6595.1</v>
      </c>
      <c r="BW217" s="208">
        <f t="array" ref="BW217">ROUND(MAX(IF($E$4:$BG$4=BW$4,$E217:$BG217)),1)</f>
        <v>9743</v>
      </c>
      <c r="BX217" s="276">
        <f t="array" ref="BX217">ROUND(SUM(IF($E$4:$BG$4=BX$4,ALL!$E210:$BG210)),1)/BX$3</f>
        <v>7433.7904544138783</v>
      </c>
      <c r="BY217" s="208">
        <f t="array" ref="BY217">ROUND(MIN(IF($E$4:$BG$4=BY$4,$E217:$BG217)),1)</f>
        <v>7602.3</v>
      </c>
      <c r="BZ217" s="208">
        <f t="array" ref="BZ217">ROUND(MAX(IF($E$4:$BG$4=BZ$4,$E217:$BG217)),1)</f>
        <v>10382.4</v>
      </c>
      <c r="CA217" s="276">
        <f t="array" ref="CA217">ROUND(SUM(IF($E$4:$BG$4=CA$4,ALL!$E210:$BG210)),1)/CA$3</f>
        <v>8926.4405636736392</v>
      </c>
      <c r="CB217" s="233">
        <f t="shared" ref="CB217:CB261" si="199">ROUND(MIN($E217:$BG217),1)</f>
        <v>4607</v>
      </c>
      <c r="CC217" s="233">
        <f t="shared" ref="CC217:CC261" si="200">ROUND(MAX($E217:$BG217),1)</f>
        <v>51196.4</v>
      </c>
      <c r="CD217" s="274">
        <f>ALL!BH210/$BH$47</f>
        <v>8366.9792430963698</v>
      </c>
    </row>
    <row r="218" spans="1:82" ht="12.75">
      <c r="A218" s="17">
        <f t="shared" ref="A218:A260" si="201">LEFT(B218,3)*100</f>
        <v>51200</v>
      </c>
      <c r="B218" s="248" t="s">
        <v>171</v>
      </c>
      <c r="E218" s="19">
        <f>ALL!E211/E$214</f>
        <v>63.726151741337482</v>
      </c>
      <c r="F218" s="19">
        <f>ALL!F211/F$214</f>
        <v>14.396236818526432</v>
      </c>
      <c r="G218" s="19">
        <f>ALL!G211/G$214</f>
        <v>0</v>
      </c>
      <c r="H218" s="19">
        <f>ALL!H211/H$214</f>
        <v>16.425825919462476</v>
      </c>
      <c r="I218" s="19">
        <f>ALL!I211/I$214</f>
        <v>27.307590084589037</v>
      </c>
      <c r="J218" s="19">
        <f>ALL!J211/J$214</f>
        <v>11.159465080925875</v>
      </c>
      <c r="K218" s="19">
        <f>ALL!K211/K$214</f>
        <v>8.138470549422177</v>
      </c>
      <c r="L218" s="19">
        <f>ALL!L211/L$214</f>
        <v>27.812669641347199</v>
      </c>
      <c r="M218" s="19">
        <f>ALL!M211/M$214</f>
        <v>24.397049022279045</v>
      </c>
      <c r="N218" s="19">
        <f>ALL!N211/N$214</f>
        <v>7.1114692038057088</v>
      </c>
      <c r="O218" s="19">
        <f>ALL!O211/O$214</f>
        <v>11.557599408026064</v>
      </c>
      <c r="P218" s="19">
        <f>ALL!P211/P$214</f>
        <v>6.8709221883908098</v>
      </c>
      <c r="Q218" s="19">
        <f>ALL!Q211/Q$214</f>
        <v>9.5162999070588583</v>
      </c>
      <c r="R218" s="19">
        <f>ALL!R211/R$214</f>
        <v>14.602961105840901</v>
      </c>
      <c r="S218" s="19">
        <f>ALL!S211/S$214</f>
        <v>74.197245893613513</v>
      </c>
      <c r="T218" s="19">
        <f>ALL!T211/T$214</f>
        <v>0.73029300147418408</v>
      </c>
      <c r="U218" s="19">
        <f>ALL!U211/U$214</f>
        <v>32.61833069856516</v>
      </c>
      <c r="V218" s="19">
        <f>ALL!V211/V$214</f>
        <v>0</v>
      </c>
      <c r="W218" s="19">
        <f>ALL!W211/W$214</f>
        <v>33.497781940617188</v>
      </c>
      <c r="X218" s="19">
        <f>ALL!X211/X$214</f>
        <v>18.735157906298859</v>
      </c>
      <c r="Y218" s="19">
        <f>ALL!Y211/Y$214</f>
        <v>16.742205370300336</v>
      </c>
      <c r="Z218" s="19">
        <f>ALL!Z211/Z$214</f>
        <v>43.613987319158426</v>
      </c>
      <c r="AA218" s="19">
        <f>ALL!AA211/AA$214</f>
        <v>27.631978243641615</v>
      </c>
      <c r="AB218" s="19">
        <f>ALL!AB211/AB$214</f>
        <v>21.317009823849794</v>
      </c>
      <c r="AC218" s="19">
        <f>ALL!AC211/AC$214</f>
        <v>23.107418150135342</v>
      </c>
      <c r="AD218" s="19">
        <f>ALL!AD211/AD$214</f>
        <v>0</v>
      </c>
      <c r="AE218" s="19">
        <f>ALL!AE211/AE$214</f>
        <v>10.046806604477917</v>
      </c>
      <c r="AF218" s="19">
        <f>ALL!AF211/AF$214</f>
        <v>7.8669487125001796</v>
      </c>
      <c r="AG218" s="19">
        <f>ALL!AG211/AG$214</f>
        <v>16.009563894984769</v>
      </c>
      <c r="AH218" s="19">
        <f>ALL!AH211/AH$214</f>
        <v>21.806728847918247</v>
      </c>
      <c r="AI218" s="19">
        <f>ALL!AI211/AI$214</f>
        <v>56.272872918354025</v>
      </c>
      <c r="AJ218" s="19">
        <f>ALL!AJ211/AJ$214</f>
        <v>7.5978096304502944</v>
      </c>
      <c r="AK218" s="19">
        <f>ALL!AK211/AK$214</f>
        <v>10.035771978662424</v>
      </c>
      <c r="AL218" s="19">
        <f>ALL!AL211/AL$214</f>
        <v>131.88877654196162</v>
      </c>
      <c r="AM218" s="19">
        <f>ALL!AM211/AM$214</f>
        <v>0</v>
      </c>
      <c r="AN218" s="19">
        <f>ALL!AN211/AN$214</f>
        <v>1.1649550923572276</v>
      </c>
      <c r="AO218" s="19">
        <f>ALL!AO211/AO$214</f>
        <v>1.2230601885424222</v>
      </c>
      <c r="AP218" s="19">
        <f>ALL!AP211/AP$214</f>
        <v>40.312259793947618</v>
      </c>
      <c r="AQ218" s="19">
        <f>ALL!AQ211/AQ$214</f>
        <v>0</v>
      </c>
      <c r="AR218" s="19">
        <f>ALL!AR211/AR$214</f>
        <v>0</v>
      </c>
      <c r="AS218" s="19">
        <f>ALL!AS211/AS$214</f>
        <v>0</v>
      </c>
      <c r="AT218" s="19">
        <f>ALL!AT211/AT$214</f>
        <v>0</v>
      </c>
      <c r="AU218" s="19">
        <f>ALL!AU211/AU$214</f>
        <v>0</v>
      </c>
      <c r="AV218" s="19">
        <f>ALL!AV211/AV$214</f>
        <v>0</v>
      </c>
      <c r="AW218" s="19">
        <f>ALL!AW211/AW$214</f>
        <v>30.584820895522387</v>
      </c>
      <c r="AX218" s="19">
        <f>ALL!AX211/AX$214</f>
        <v>0</v>
      </c>
      <c r="AY218" s="19">
        <f>ALL!AY211/AY$214</f>
        <v>0</v>
      </c>
      <c r="AZ218" s="19">
        <f>ALL!AZ211/AZ$214</f>
        <v>3.6130268199233715</v>
      </c>
      <c r="BA218" s="91">
        <f>ALL!BA211/BA$214</f>
        <v>0</v>
      </c>
      <c r="BB218" s="91">
        <f>ALL!BB211/BB$214</f>
        <v>0</v>
      </c>
      <c r="BC218" s="91">
        <f>ALL!BC211/BC$214</f>
        <v>0</v>
      </c>
      <c r="BD218" s="19">
        <f>ALL!BD211/BD$214</f>
        <v>12.216253913100488</v>
      </c>
      <c r="BE218" s="19">
        <f>ALL!BE211/BE$214</f>
        <v>25.275823330382774</v>
      </c>
      <c r="BF218" s="19">
        <f>ALL!BF211/BF$214</f>
        <v>7.9307161175774397</v>
      </c>
      <c r="BG218" s="19">
        <f>ALL!BG211/BG$214</f>
        <v>21.537670736567513</v>
      </c>
      <c r="BH218" s="19">
        <f t="shared" si="198"/>
        <v>940.59798503589718</v>
      </c>
      <c r="BJ218" s="208">
        <f t="array" ref="BJ218">ROUND(MIN(IF($E$4:$BG$4=BJ$4,$E218:$BG218)),1)</f>
        <v>0</v>
      </c>
      <c r="BK218" s="208">
        <f t="array" ref="BK218">ROUND(MAX(IF($E$4:$BG$4=BK$4,$E218:$BG218)),1)</f>
        <v>40.299999999999997</v>
      </c>
      <c r="BL218" s="276">
        <f t="array" ref="BL218">ROUND(SUM(IF($E$4:$BG$4=BL$4,ALL!$E211:$BG211)),1)/BL$3</f>
        <v>7.2822750563516134</v>
      </c>
      <c r="BM218" s="208">
        <f t="array" ref="BM218">ROUND(MIN(IF($E$4:$BG$4=BM$4,$E218:$BG218)),1)</f>
        <v>7.9</v>
      </c>
      <c r="BN218" s="208">
        <f t="array" ref="BN218">ROUND(MAX(IF($E$4:$BG$4=BN$4,$E218:$BG218)),1)</f>
        <v>25.3</v>
      </c>
      <c r="BO218" s="276">
        <f t="array" ref="BO218">ROUND(SUM(IF($E$4:$BG$4=BO$4,ALL!$E211:$BG211)),1)/BO$3</f>
        <v>14.140457763872883</v>
      </c>
      <c r="BP218" s="208">
        <f t="array" ref="BP218">ROUND(MIN(IF($E$4:$BG$4=BP$4,$E218:$BG218)),1)</f>
        <v>0</v>
      </c>
      <c r="BQ218" s="208">
        <f t="array" ref="BQ218">ROUND(MAX(IF($E$4:$BG$4=BQ$4,$E218:$BG218)),1)</f>
        <v>131.9</v>
      </c>
      <c r="BR218" s="276">
        <f t="array" ref="BR218">ROUND(SUM(IF($E$4:$BG$4=BR$4,ALL!$E211:$BG211)),1)/BR$3</f>
        <v>10.507382652600237</v>
      </c>
      <c r="BS218" s="208">
        <f t="array" ref="BS218">ROUND(MIN(IF($E$4:$BG$4=BS$4,$E218:$BG218)),1)</f>
        <v>0</v>
      </c>
      <c r="BT218" s="208">
        <f t="array" ref="BT218">ROUND(MAX(IF($E$4:$BG$4=BT$4,$E218:$BG218)),1)</f>
        <v>74.2</v>
      </c>
      <c r="BU218" s="276">
        <f t="array" ref="BU218">ROUND(SUM(IF($E$4:$BG$4=BU$4,ALL!$E211:$BG211)),1)/BU$3</f>
        <v>21.722559425783427</v>
      </c>
      <c r="BV218" s="208">
        <f t="array" ref="BV218">ROUND(MIN(IF($E$4:$BG$4=BV$4,$E218:$BG218)),1)</f>
        <v>0</v>
      </c>
      <c r="BW218" s="208">
        <f t="array" ref="BW218">ROUND(MAX(IF($E$4:$BG$4=BW$4,$E218:$BG218)),1)</f>
        <v>43.6</v>
      </c>
      <c r="BX218" s="276">
        <f t="array" ref="BX218">ROUND(SUM(IF($E$4:$BG$4=BX$4,ALL!$E211:$BG211)),1)/BX$3</f>
        <v>22.994954550948382</v>
      </c>
      <c r="BY218" s="208">
        <f t="array" ref="BY218">ROUND(MIN(IF($E$4:$BG$4=BY$4,$E218:$BG218)),1)</f>
        <v>6.9</v>
      </c>
      <c r="BZ218" s="208">
        <f t="array" ref="BZ218">ROUND(MAX(IF($E$4:$BG$4=BZ$4,$E218:$BG218)),1)</f>
        <v>56.3</v>
      </c>
      <c r="CA218" s="276">
        <f t="array" ref="CA218">ROUND(SUM(IF($E$4:$BG$4=CA$4,ALL!$E211:$BG211)),1)/CA$3</f>
        <v>25.002882215638405</v>
      </c>
      <c r="CB218" s="233">
        <f t="shared" si="199"/>
        <v>0</v>
      </c>
      <c r="CC218" s="233">
        <f t="shared" si="200"/>
        <v>131.9</v>
      </c>
      <c r="CD218" s="274">
        <f>ALL!BH211/$BH$47</f>
        <v>21.794096479876909</v>
      </c>
    </row>
    <row r="219" spans="1:82" ht="24">
      <c r="A219" s="17">
        <f t="shared" si="201"/>
        <v>51300</v>
      </c>
      <c r="B219" s="248" t="s">
        <v>172</v>
      </c>
      <c r="E219" s="19">
        <f>ALL!E212/E$214</f>
        <v>89.765783103334243</v>
      </c>
      <c r="F219" s="19">
        <f>ALL!F212/F$214</f>
        <v>145.6222372320629</v>
      </c>
      <c r="G219" s="19">
        <f>ALL!G212/G$214</f>
        <v>423.65523425578289</v>
      </c>
      <c r="H219" s="19">
        <f>ALL!H212/H$214</f>
        <v>73.848389903389162</v>
      </c>
      <c r="I219" s="19">
        <f>ALL!I212/I$214</f>
        <v>89.578293963123812</v>
      </c>
      <c r="J219" s="19">
        <f>ALL!J212/J$214</f>
        <v>71.720804993452973</v>
      </c>
      <c r="K219" s="19">
        <f>ALL!K212/K$214</f>
        <v>34.858220772949167</v>
      </c>
      <c r="L219" s="19">
        <f>ALL!L212/L$214</f>
        <v>120.92124208088879</v>
      </c>
      <c r="M219" s="19">
        <f>ALL!M212/M$214</f>
        <v>-1.7433361976819737</v>
      </c>
      <c r="N219" s="19">
        <f>ALL!N212/N$214</f>
        <v>148.05402904356535</v>
      </c>
      <c r="O219" s="19">
        <f>ALL!O212/O$214</f>
        <v>167.22625840350594</v>
      </c>
      <c r="P219" s="19">
        <f>ALL!P212/P$214</f>
        <v>182.92670478889013</v>
      </c>
      <c r="Q219" s="19">
        <f>ALL!Q212/Q$214</f>
        <v>159.6482746983657</v>
      </c>
      <c r="R219" s="19">
        <f>ALL!R212/R$214</f>
        <v>290.99630708768132</v>
      </c>
      <c r="S219" s="19">
        <f>ALL!S212/S$214</f>
        <v>131.37041707023431</v>
      </c>
      <c r="T219" s="19">
        <f>ALL!T212/T$214</f>
        <v>117.43296607008593</v>
      </c>
      <c r="U219" s="19">
        <f>ALL!U212/U$214</f>
        <v>115.30789109868459</v>
      </c>
      <c r="V219" s="19">
        <f>ALL!V212/V$214</f>
        <v>242.55596150418819</v>
      </c>
      <c r="W219" s="19">
        <f>ALL!W212/W$214</f>
        <v>146.43081017683716</v>
      </c>
      <c r="X219" s="19">
        <f>ALL!X212/X$214</f>
        <v>131.85621848676564</v>
      </c>
      <c r="Y219" s="19">
        <f>ALL!Y212/Y$214</f>
        <v>38.076205318136175</v>
      </c>
      <c r="Z219" s="19">
        <f>ALL!Z212/Z$214</f>
        <v>146.78569267466938</v>
      </c>
      <c r="AA219" s="19">
        <f>ALL!AA212/AA$214</f>
        <v>133.63504180656699</v>
      </c>
      <c r="AB219" s="19">
        <f>ALL!AB212/AB$214</f>
        <v>453.73938694709506</v>
      </c>
      <c r="AC219" s="19">
        <f>ALL!AC212/AC$214</f>
        <v>95.967543777995388</v>
      </c>
      <c r="AD219" s="19">
        <f>ALL!AD212/AD$214</f>
        <v>89.375542739838451</v>
      </c>
      <c r="AE219" s="19">
        <f>ALL!AE212/AE$214</f>
        <v>102.93321060614407</v>
      </c>
      <c r="AF219" s="19">
        <f>ALL!AF212/AF$214</f>
        <v>67.735564776011614</v>
      </c>
      <c r="AG219" s="19">
        <f>ALL!AG212/AG$214</f>
        <v>117.7576473595966</v>
      </c>
      <c r="AH219" s="19">
        <f>ALL!AH212/AH$214</f>
        <v>92.808641211519017</v>
      </c>
      <c r="AI219" s="19">
        <f>ALL!AI212/AI$214</f>
        <v>174.9500424724917</v>
      </c>
      <c r="AJ219" s="19">
        <f>ALL!AJ212/AJ$214</f>
        <v>137.68914711413731</v>
      </c>
      <c r="AK219" s="19">
        <f>ALL!AK212/AK$214</f>
        <v>206.56233561427814</v>
      </c>
      <c r="AL219" s="19">
        <f>ALL!AL212/AL$214</f>
        <v>38.964321825798073</v>
      </c>
      <c r="AM219" s="19">
        <f>ALL!AM212/AM$214</f>
        <v>0</v>
      </c>
      <c r="AN219" s="19">
        <f>ALL!AN212/AN$214</f>
        <v>420.84422979156085</v>
      </c>
      <c r="AO219" s="19">
        <f>ALL!AO212/AO$214</f>
        <v>11.929473666458675</v>
      </c>
      <c r="AP219" s="19">
        <f>ALL!AP212/AP$214</f>
        <v>120.58477860672416</v>
      </c>
      <c r="AQ219" s="19">
        <f>ALL!AQ212/AQ$214</f>
        <v>222.81528361185823</v>
      </c>
      <c r="AR219" s="19">
        <f>ALL!AR212/AR$214</f>
        <v>275.9666388088213</v>
      </c>
      <c r="AS219" s="19">
        <f>ALL!AS212/AS$214</f>
        <v>547.91893691730229</v>
      </c>
      <c r="AT219" s="19">
        <f>ALL!AT212/AT$214</f>
        <v>0</v>
      </c>
      <c r="AU219" s="19">
        <f>ALL!AU212/AU$214</f>
        <v>263.42181918530667</v>
      </c>
      <c r="AV219" s="19">
        <f>ALL!AV212/AV$214</f>
        <v>531.4781582054311</v>
      </c>
      <c r="AW219" s="19">
        <f>ALL!AW212/AW$214</f>
        <v>442.59953731343285</v>
      </c>
      <c r="AX219" s="19">
        <f>ALL!AX212/AX$214</f>
        <v>153.88268209953429</v>
      </c>
      <c r="AY219" s="19">
        <f>ALL!AY212/AY$214</f>
        <v>0</v>
      </c>
      <c r="AZ219" s="19">
        <f>ALL!AZ212/AZ$214</f>
        <v>862.73620978455551</v>
      </c>
      <c r="BA219" s="91">
        <f>ALL!BA212/BA$214</f>
        <v>285.6788762780227</v>
      </c>
      <c r="BB219" s="91">
        <f>ALL!BB212/BB$214</f>
        <v>0</v>
      </c>
      <c r="BC219" s="91">
        <f>ALL!BC212/BC$214</f>
        <v>34.83421494000774</v>
      </c>
      <c r="BD219" s="19">
        <f>ALL!BD212/BD$214</f>
        <v>258.22833396161474</v>
      </c>
      <c r="BE219" s="19">
        <f>ALL!BE212/BE$214</f>
        <v>61.616224220514376</v>
      </c>
      <c r="BF219" s="19">
        <f>ALL!BF212/BF$214</f>
        <v>170.95335043072288</v>
      </c>
      <c r="BG219" s="19">
        <f>ALL!BG212/BG$214</f>
        <v>97.81834444404187</v>
      </c>
      <c r="BH219" s="19">
        <f t="shared" si="198"/>
        <v>9542.3201250462953</v>
      </c>
      <c r="BJ219" s="208">
        <f t="array" ref="BJ219">ROUND(MIN(IF($E$4:$BG$4=BJ$4,$E219:$BG219)),1)</f>
        <v>0</v>
      </c>
      <c r="BK219" s="208">
        <f t="array" ref="BK219">ROUND(MAX(IF($E$4:$BG$4=BK$4,$E219:$BG219)),1)</f>
        <v>862.7</v>
      </c>
      <c r="BL219" s="276">
        <f t="array" ref="BL219">ROUND(SUM(IF($E$4:$BG$4=BL$4,ALL!$E212:$BG212)),1)/BL$3</f>
        <v>291.55944114474818</v>
      </c>
      <c r="BM219" s="208">
        <f t="array" ref="BM219">ROUND(MIN(IF($E$4:$BG$4=BM$4,$E219:$BG219)),1)</f>
        <v>61.6</v>
      </c>
      <c r="BN219" s="208">
        <f t="array" ref="BN219">ROUND(MAX(IF($E$4:$BG$4=BN$4,$E219:$BG219)),1)</f>
        <v>258.2</v>
      </c>
      <c r="BO219" s="276">
        <f t="array" ref="BO219">ROUND(SUM(IF($E$4:$BG$4=BO$4,ALL!$E212:$BG212)),1)/BO$3</f>
        <v>173.27369092705422</v>
      </c>
      <c r="BP219" s="208">
        <f t="array" ref="BP219">ROUND(MIN(IF($E$4:$BG$4=BP$4,$E219:$BG219)),1)</f>
        <v>0</v>
      </c>
      <c r="BQ219" s="208">
        <f t="array" ref="BQ219">ROUND(MAX(IF($E$4:$BG$4=BQ$4,$E219:$BG219)),1)</f>
        <v>206.6</v>
      </c>
      <c r="BR219" s="276">
        <f t="array" ref="BR219">ROUND(SUM(IF($E$4:$BG$4=BR$4,ALL!$E212:$BG212)),1)/BR$3</f>
        <v>103.51788513170865</v>
      </c>
      <c r="BS219" s="208">
        <f t="array" ref="BS219">ROUND(MIN(IF($E$4:$BG$4=BS$4,$E219:$BG219)),1)</f>
        <v>-1.7</v>
      </c>
      <c r="BT219" s="208">
        <f t="array" ref="BT219">ROUND(MAX(IF($E$4:$BG$4=BT$4,$E219:$BG219)),1)</f>
        <v>291</v>
      </c>
      <c r="BU219" s="276">
        <f t="array" ref="BU219">ROUND(SUM(IF($E$4:$BG$4=BU$4,ALL!$E212:$BG212)),1)/BU$3</f>
        <v>103.23558995870401</v>
      </c>
      <c r="BV219" s="208">
        <f t="array" ref="BV219">ROUND(MIN(IF($E$4:$BG$4=BV$4,$E219:$BG219)),1)</f>
        <v>137.69999999999999</v>
      </c>
      <c r="BW219" s="208">
        <f t="array" ref="BW219">ROUND(MAX(IF($E$4:$BG$4=BW$4,$E219:$BG219)),1)</f>
        <v>453.7</v>
      </c>
      <c r="BX219" s="276">
        <f t="array" ref="BX219">ROUND(SUM(IF($E$4:$BG$4=BX$4,ALL!$E212:$BG212)),1)/BX$3</f>
        <v>337.14190291705904</v>
      </c>
      <c r="BY219" s="208">
        <f t="array" ref="BY219">ROUND(MIN(IF($E$4:$BG$4=BY$4,$E219:$BG219)),1)</f>
        <v>89.6</v>
      </c>
      <c r="BZ219" s="208">
        <f t="array" ref="BZ219">ROUND(MAX(IF($E$4:$BG$4=BZ$4,$E219:$BG219)),1)</f>
        <v>182.9</v>
      </c>
      <c r="CA219" s="276">
        <f t="array" ref="CA219">ROUND(SUM(IF($E$4:$BG$4=CA$4,ALL!$E212:$BG212)),1)/CA$3</f>
        <v>122.11908883894715</v>
      </c>
      <c r="CB219" s="233">
        <f t="shared" si="199"/>
        <v>-1.7</v>
      </c>
      <c r="CC219" s="233">
        <f t="shared" si="200"/>
        <v>862.7</v>
      </c>
      <c r="CD219" s="274">
        <f>ALL!BH212/$BH$47</f>
        <v>186.39579407985426</v>
      </c>
    </row>
    <row r="220" spans="1:82" ht="12.75">
      <c r="A220" s="17">
        <f t="shared" si="201"/>
        <v>51400</v>
      </c>
      <c r="B220" s="248" t="s">
        <v>173</v>
      </c>
      <c r="E220" s="19">
        <f>ALL!E213/E$214</f>
        <v>123.81342837886616</v>
      </c>
      <c r="F220" s="19">
        <f>ALL!F213/F$214</f>
        <v>51.539181197877177</v>
      </c>
      <c r="G220" s="19">
        <f>ALL!G213/G$214</f>
        <v>69.474646555491461</v>
      </c>
      <c r="H220" s="19">
        <f>ALL!H213/H$214</f>
        <v>135.26949944427395</v>
      </c>
      <c r="I220" s="19">
        <f>ALL!I213/I$214</f>
        <v>97.370480068987177</v>
      </c>
      <c r="J220" s="19">
        <f>ALL!J213/J$214</f>
        <v>51.769518103553708</v>
      </c>
      <c r="K220" s="19">
        <f>ALL!K213/K$214</f>
        <v>130.66644321936244</v>
      </c>
      <c r="L220" s="19">
        <f>ALL!L213/L$214</f>
        <v>68.292835945935394</v>
      </c>
      <c r="M220" s="19">
        <f>ALL!M213/M$214</f>
        <v>0</v>
      </c>
      <c r="N220" s="19">
        <f>ALL!N213/N$214</f>
        <v>1.0599899849774663</v>
      </c>
      <c r="O220" s="19">
        <f>ALL!O213/O$214</f>
        <v>20.56251864259</v>
      </c>
      <c r="P220" s="19">
        <f>ALL!P213/P$214</f>
        <v>64.452947998012007</v>
      </c>
      <c r="Q220" s="19">
        <f>ALL!Q213/Q$214</f>
        <v>50.243777365649116</v>
      </c>
      <c r="R220" s="19">
        <f>ALL!R213/R$214</f>
        <v>128.42356687898089</v>
      </c>
      <c r="S220" s="19">
        <f>ALL!S213/S$214</f>
        <v>76.649042676762676</v>
      </c>
      <c r="T220" s="19">
        <f>ALL!T213/T$214</f>
        <v>73.908524809510553</v>
      </c>
      <c r="U220" s="19">
        <f>ALL!U213/U$214</f>
        <v>74.055023164954733</v>
      </c>
      <c r="V220" s="19">
        <f>ALL!V213/V$214</f>
        <v>286.89725539119587</v>
      </c>
      <c r="W220" s="19">
        <f>ALL!W213/W$214</f>
        <v>68.226139108873014</v>
      </c>
      <c r="X220" s="19">
        <f>ALL!X213/X$214</f>
        <v>131.97557223298887</v>
      </c>
      <c r="Y220" s="19">
        <f>ALL!Y213/Y$214</f>
        <v>54.541618523493433</v>
      </c>
      <c r="Z220" s="19">
        <f>ALL!Z213/Z$214</f>
        <v>49.467543162715437</v>
      </c>
      <c r="AA220" s="19">
        <f>ALL!AA213/AA$214</f>
        <v>29.898261571738182</v>
      </c>
      <c r="AB220" s="19">
        <f>ALL!AB213/AB$214</f>
        <v>66.244931150827981</v>
      </c>
      <c r="AC220" s="19">
        <f>ALL!AC213/AC$214</f>
        <v>102.754377054857</v>
      </c>
      <c r="AD220" s="19">
        <f>ALL!AD213/AD$214</f>
        <v>29.461037789284859</v>
      </c>
      <c r="AE220" s="19">
        <f>ALL!AE213/AE$214</f>
        <v>27.151250127704422</v>
      </c>
      <c r="AF220" s="19">
        <f>ALL!AF213/AF$214</f>
        <v>105.30793301837507</v>
      </c>
      <c r="AG220" s="19">
        <f>ALL!AG213/AG$214</f>
        <v>92.012209940283597</v>
      </c>
      <c r="AH220" s="19">
        <f>ALL!AH213/AH$214</f>
        <v>56.049063944907218</v>
      </c>
      <c r="AI220" s="19">
        <f>ALL!AI213/AI$214</f>
        <v>147.75187866695637</v>
      </c>
      <c r="AJ220" s="19">
        <f>ALL!AJ213/AJ$214</f>
        <v>33.395561106007499</v>
      </c>
      <c r="AK220" s="19">
        <f>ALL!AK213/AK$214</f>
        <v>198.86978730990222</v>
      </c>
      <c r="AL220" s="19">
        <f>ALL!AL213/AL$214</f>
        <v>640.11252347248308</v>
      </c>
      <c r="AM220" s="19">
        <f>ALL!AM213/AM$214</f>
        <v>41.945607718180206</v>
      </c>
      <c r="AN220" s="19">
        <f>ALL!AN213/AN$214</f>
        <v>134.59267920691408</v>
      </c>
      <c r="AO220" s="19">
        <f>ALL!AO213/AO$214</f>
        <v>43.029158304804632</v>
      </c>
      <c r="AP220" s="19">
        <f>ALL!AP213/AP$214</f>
        <v>38.103946645996835</v>
      </c>
      <c r="AQ220" s="19">
        <f>ALL!AQ213/AQ$214</f>
        <v>0</v>
      </c>
      <c r="AR220" s="19">
        <f>ALL!AR213/AR$214</f>
        <v>0</v>
      </c>
      <c r="AS220" s="19">
        <f>ALL!AS213/AS$214</f>
        <v>9.159704564717277</v>
      </c>
      <c r="AT220" s="19">
        <f>ALL!AT213/AT$214</f>
        <v>31.824391455538997</v>
      </c>
      <c r="AU220" s="19">
        <f>ALL!AU213/AU$214</f>
        <v>50.581982921182949</v>
      </c>
      <c r="AV220" s="19">
        <f>ALL!AV213/AV$214</f>
        <v>0</v>
      </c>
      <c r="AW220" s="19">
        <f>ALL!AW213/AW$214</f>
        <v>20.597014925373138</v>
      </c>
      <c r="AX220" s="19">
        <f>ALL!AX213/AX$214</f>
        <v>0</v>
      </c>
      <c r="AY220" s="19">
        <f>ALL!AY213/AY$214</f>
        <v>32.021217966381926</v>
      </c>
      <c r="AZ220" s="19">
        <f>ALL!AZ213/AZ$214</f>
        <v>77.204432122297305</v>
      </c>
      <c r="BA220" s="91">
        <f>ALL!BA213/BA$214</f>
        <v>0</v>
      </c>
      <c r="BB220" s="91">
        <f>ALL!BB213/BB$214</f>
        <v>0</v>
      </c>
      <c r="BC220" s="91">
        <f>ALL!BC213/BC$214</f>
        <v>0</v>
      </c>
      <c r="BD220" s="19">
        <f>ALL!BD213/BD$214</f>
        <v>119.0883310114238</v>
      </c>
      <c r="BE220" s="19">
        <f>ALL!BE213/BE$214</f>
        <v>114.98462719534086</v>
      </c>
      <c r="BF220" s="19">
        <f>ALL!BF213/BF$214</f>
        <v>100.43425323133364</v>
      </c>
      <c r="BG220" s="19">
        <f>ALL!BG213/BG$214</f>
        <v>125.98098981920944</v>
      </c>
      <c r="BH220" s="19">
        <f t="shared" si="198"/>
        <v>4277.2167050970747</v>
      </c>
      <c r="BJ220" s="208">
        <f t="array" ref="BJ220">ROUND(MIN(IF($E$4:$BG$4=BJ$4,$E220:$BG220)),1)</f>
        <v>0</v>
      </c>
      <c r="BK220" s="208">
        <f t="array" ref="BK220">ROUND(MAX(IF($E$4:$BG$4=BK$4,$E220:$BG220)),1)</f>
        <v>134.6</v>
      </c>
      <c r="BL220" s="276">
        <f t="array" ref="BL220">ROUND(SUM(IF($E$4:$BG$4=BL$4,ALL!$E213:$BG213)),1)/BL$3</f>
        <v>35.580922217957152</v>
      </c>
      <c r="BM220" s="208">
        <f t="array" ref="BM220">ROUND(MIN(IF($E$4:$BG$4=BM$4,$E220:$BG220)),1)</f>
        <v>100.4</v>
      </c>
      <c r="BN220" s="208">
        <f t="array" ref="BN220">ROUND(MAX(IF($E$4:$BG$4=BN$4,$E220:$BG220)),1)</f>
        <v>126</v>
      </c>
      <c r="BO220" s="276">
        <f t="array" ref="BO220">ROUND(SUM(IF($E$4:$BG$4=BO$4,ALL!$E213:$BG213)),1)/BO$3</f>
        <v>112.68080026346125</v>
      </c>
      <c r="BP220" s="208">
        <f t="array" ref="BP220">ROUND(MIN(IF($E$4:$BG$4=BP$4,$E220:$BG220)),1)</f>
        <v>41.9</v>
      </c>
      <c r="BQ220" s="208">
        <f t="array" ref="BQ220">ROUND(MAX(IF($E$4:$BG$4=BQ$4,$E220:$BG220)),1)</f>
        <v>640.1</v>
      </c>
      <c r="BR220" s="276">
        <f t="array" ref="BR220">ROUND(SUM(IF($E$4:$BG$4=BR$4,ALL!$E213:$BG213)),1)/BR$3</f>
        <v>144.54678509580674</v>
      </c>
      <c r="BS220" s="208">
        <f t="array" ref="BS220">ROUND(MIN(IF($E$4:$BG$4=BS$4,$E220:$BG220)),1)</f>
        <v>0</v>
      </c>
      <c r="BT220" s="208">
        <f t="array" ref="BT220">ROUND(MAX(IF($E$4:$BG$4=BT$4,$E220:$BG220)),1)</f>
        <v>286.89999999999998</v>
      </c>
      <c r="BU220" s="276">
        <f t="array" ref="BU220">ROUND(SUM(IF($E$4:$BG$4=BU$4,ALL!$E213:$BG213)),1)/BU$3</f>
        <v>72.655432304629869</v>
      </c>
      <c r="BV220" s="208">
        <f t="array" ref="BV220">ROUND(MIN(IF($E$4:$BG$4=BV$4,$E220:$BG220)),1)</f>
        <v>33.4</v>
      </c>
      <c r="BW220" s="208">
        <f t="array" ref="BW220">ROUND(MAX(IF($E$4:$BG$4=BW$4,$E220:$BG220)),1)</f>
        <v>69.5</v>
      </c>
      <c r="BX220" s="276">
        <f t="array" ref="BX220">ROUND(SUM(IF($E$4:$BG$4=BX$4,ALL!$E213:$BG213)),1)/BX$3</f>
        <v>58.00307576990965</v>
      </c>
      <c r="BY220" s="208">
        <f t="array" ref="BY220">ROUND(MIN(IF($E$4:$BG$4=BY$4,$E220:$BG220)),1)</f>
        <v>64.5</v>
      </c>
      <c r="BZ220" s="208">
        <f t="array" ref="BZ220">ROUND(MAX(IF($E$4:$BG$4=BZ$4,$E220:$BG220)),1)</f>
        <v>147.80000000000001</v>
      </c>
      <c r="CA220" s="276">
        <f t="array" ref="CA220">ROUND(SUM(IF($E$4:$BG$4=CA$4,ALL!$E213:$BG213)),1)/CA$3</f>
        <v>95.59895040727082</v>
      </c>
      <c r="CB220" s="233">
        <f t="shared" si="199"/>
        <v>0</v>
      </c>
      <c r="CC220" s="233">
        <f t="shared" si="200"/>
        <v>640.1</v>
      </c>
      <c r="CD220" s="274">
        <f>ALL!BH213/$BH$47</f>
        <v>76.848553527076305</v>
      </c>
    </row>
    <row r="221" spans="1:82" ht="24">
      <c r="A221" s="17">
        <f t="shared" si="201"/>
        <v>52100</v>
      </c>
      <c r="B221" s="248" t="s">
        <v>174</v>
      </c>
      <c r="E221" s="19">
        <f>ALL!E214/E$214</f>
        <v>1588.4104856358888</v>
      </c>
      <c r="F221" s="19">
        <f>ALL!F214/F$214</f>
        <v>1571.9551974636433</v>
      </c>
      <c r="G221" s="19">
        <f>ALL!G214/G$214</f>
        <v>2236.1883838089871</v>
      </c>
      <c r="H221" s="19">
        <f>ALL!H214/H$214</f>
        <v>1508.1066611680812</v>
      </c>
      <c r="I221" s="19">
        <f>ALL!I214/I$214</f>
        <v>1737.445809677145</v>
      </c>
      <c r="J221" s="19">
        <f>ALL!J214/J$214</f>
        <v>1641.4471879017328</v>
      </c>
      <c r="K221" s="19">
        <f>ALL!K214/K$214</f>
        <v>1387.3420154245575</v>
      </c>
      <c r="L221" s="19">
        <f>ALL!L214/L$214</f>
        <v>1488.8550464024133</v>
      </c>
      <c r="M221" s="19">
        <f>ALL!M214/M$214</f>
        <v>1613.0329553790375</v>
      </c>
      <c r="N221" s="19">
        <f>ALL!N214/N$214</f>
        <v>1926.9309163745622</v>
      </c>
      <c r="O221" s="19">
        <f>ALL!O214/O$214</f>
        <v>2553.8509028749741</v>
      </c>
      <c r="P221" s="19">
        <f>ALL!P214/P$214</f>
        <v>2774.8336187739624</v>
      </c>
      <c r="Q221" s="19">
        <f>ALL!Q214/Q$214</f>
        <v>1446.3908498385201</v>
      </c>
      <c r="R221" s="19">
        <f>ALL!R214/R$214</f>
        <v>2561.1480214121198</v>
      </c>
      <c r="S221" s="19">
        <f>ALL!S214/S$214</f>
        <v>1668.5705356985256</v>
      </c>
      <c r="T221" s="19">
        <f>ALL!T214/T$214</f>
        <v>2076.6650523660983</v>
      </c>
      <c r="U221" s="19">
        <f>ALL!U214/U$214</f>
        <v>1981.7694183144222</v>
      </c>
      <c r="V221" s="19">
        <f>ALL!V214/V$214</f>
        <v>4327.412136873998</v>
      </c>
      <c r="W221" s="19">
        <f>ALL!W214/W$214</f>
        <v>1852.8047581002213</v>
      </c>
      <c r="X221" s="19">
        <f>ALL!X214/X$214</f>
        <v>1412.1564091908779</v>
      </c>
      <c r="Y221" s="19">
        <f>ALL!Y214/Y$214</f>
        <v>1451.5368859300213</v>
      </c>
      <c r="Z221" s="19">
        <f>ALL!Z214/Z$214</f>
        <v>1696.1420985387554</v>
      </c>
      <c r="AA221" s="19">
        <f>ALL!AA214/AA$214</f>
        <v>1590.3966537588371</v>
      </c>
      <c r="AB221" s="19">
        <f>ALL!AB214/AB$214</f>
        <v>1851.9463501623607</v>
      </c>
      <c r="AC221" s="19">
        <f>ALL!AC214/AC$214</f>
        <v>1181.5934259469573</v>
      </c>
      <c r="AD221" s="19">
        <f>ALL!AD214/AD$214</f>
        <v>1797.2122639869517</v>
      </c>
      <c r="AE221" s="19">
        <f>ALL!AE214/AE$214</f>
        <v>2059.803879462781</v>
      </c>
      <c r="AF221" s="19">
        <f>ALL!AF214/AF$214</f>
        <v>1967.5818713123272</v>
      </c>
      <c r="AG221" s="19">
        <f>ALL!AG214/AG$214</f>
        <v>1770.3086710098655</v>
      </c>
      <c r="AH221" s="19">
        <f>ALL!AH214/AH$214</f>
        <v>2387.0068615753962</v>
      </c>
      <c r="AI221" s="19">
        <f>ALL!AI214/AI$214</f>
        <v>2293.5343345647061</v>
      </c>
      <c r="AJ221" s="19">
        <f>ALL!AJ214/AJ$214</f>
        <v>1841.2213008559579</v>
      </c>
      <c r="AK221" s="19">
        <f>ALL!AK214/AK$214</f>
        <v>2337.1208343046696</v>
      </c>
      <c r="AL221" s="19">
        <f>ALL!AL214/AL$214</f>
        <v>12993.017189079877</v>
      </c>
      <c r="AM221" s="19">
        <f>ALL!AM214/AM$214</f>
        <v>1452.8797270313312</v>
      </c>
      <c r="AN221" s="19">
        <f>ALL!AN214/AN$214</f>
        <v>1695.6512116590407</v>
      </c>
      <c r="AO221" s="19">
        <f>ALL!AO214/AO$214</f>
        <v>758.17118909894305</v>
      </c>
      <c r="AP221" s="19">
        <f>ALL!AP214/AP$214</f>
        <v>1030.2896037205708</v>
      </c>
      <c r="AQ221" s="19">
        <f>ALL!AQ214/AQ$214</f>
        <v>961.80248254812545</v>
      </c>
      <c r="AR221" s="19">
        <f>ALL!AR214/AR$214</f>
        <v>1230.3064931520869</v>
      </c>
      <c r="AS221" s="19">
        <f>ALL!AS214/AS$214</f>
        <v>1001.4328611212011</v>
      </c>
      <c r="AT221" s="19">
        <f>ALL!AT214/AT$214</f>
        <v>1868.6638723298554</v>
      </c>
      <c r="AU221" s="19">
        <f>ALL!AU214/AU$214</f>
        <v>1173.536618271575</v>
      </c>
      <c r="AV221" s="19">
        <f>ALL!AV214/AV$214</f>
        <v>1317.2935265894657</v>
      </c>
      <c r="AW221" s="19">
        <f>ALL!AW214/AW$214</f>
        <v>846.55965671641786</v>
      </c>
      <c r="AX221" s="19">
        <f>ALL!AX214/AX$214</f>
        <v>1224.0929804725679</v>
      </c>
      <c r="AY221" s="19">
        <f>ALL!AY214/AY$214</f>
        <v>786.72350509782314</v>
      </c>
      <c r="AZ221" s="19">
        <f>ALL!AZ214/AZ$214</f>
        <v>688.13005641233053</v>
      </c>
      <c r="BA221" s="91">
        <f>ALL!BA214/BA$214</f>
        <v>677.12552293405849</v>
      </c>
      <c r="BB221" s="91">
        <f>ALL!BB214/BB$214</f>
        <v>659.33006561987349</v>
      </c>
      <c r="BC221" s="91">
        <f>ALL!BC214/BC$214</f>
        <v>322.92462908011862</v>
      </c>
      <c r="BD221" s="19">
        <f>ALL!BD214/BD$214</f>
        <v>2518.1665684362342</v>
      </c>
      <c r="BE221" s="19">
        <f>ALL!BE214/BE$214</f>
        <v>2142.0010185223482</v>
      </c>
      <c r="BF221" s="19">
        <f>ALL!BF214/BF$214</f>
        <v>1347.0513287009624</v>
      </c>
      <c r="BG221" s="19">
        <f>ALL!BG214/BG$214</f>
        <v>1450.1158046809908</v>
      </c>
      <c r="BH221" s="19">
        <f t="shared" si="198"/>
        <v>101725.98770536519</v>
      </c>
      <c r="BJ221" s="208">
        <f t="array" ref="BJ221">ROUND(MIN(IF($E$4:$BG$4=BJ$4,$E221:$BG221)),1)</f>
        <v>322.89999999999998</v>
      </c>
      <c r="BK221" s="208">
        <f t="array" ref="BK221">ROUND(MAX(IF($E$4:$BG$4=BK$4,$E221:$BG221)),1)</f>
        <v>1868.7</v>
      </c>
      <c r="BL221" s="276">
        <f t="array" ref="BL221">ROUND(SUM(IF($E$4:$BG$4=BL$4,ALL!$E214:$BG214)),1)/BL$3</f>
        <v>1056.2031039005021</v>
      </c>
      <c r="BM221" s="208">
        <f t="array" ref="BM221">ROUND(MIN(IF($E$4:$BG$4=BM$4,$E221:$BG221)),1)</f>
        <v>1347.1</v>
      </c>
      <c r="BN221" s="208">
        <f t="array" ref="BN221">ROUND(MAX(IF($E$4:$BG$4=BN$4,$E221:$BG221)),1)</f>
        <v>2518.1999999999998</v>
      </c>
      <c r="BO221" s="276">
        <f t="array" ref="BO221">ROUND(SUM(IF($E$4:$BG$4=BO$4,ALL!$E214:$BG214)),1)/BO$3</f>
        <v>1905.9492013831718</v>
      </c>
      <c r="BP221" s="208">
        <f t="array" ref="BP221">ROUND(MIN(IF($E$4:$BG$4=BP$4,$E221:$BG221)),1)</f>
        <v>1452.9</v>
      </c>
      <c r="BQ221" s="208">
        <f t="array" ref="BQ221">ROUND(MAX(IF($E$4:$BG$4=BQ$4,$E221:$BG221)),1)</f>
        <v>12993</v>
      </c>
      <c r="BR221" s="276">
        <f t="array" ref="BR221">ROUND(SUM(IF($E$4:$BG$4=BR$4,ALL!$E214:$BG214)),1)/BR$3</f>
        <v>2375.2841725947378</v>
      </c>
      <c r="BS221" s="208">
        <f t="array" ref="BS221">ROUND(MIN(IF($E$4:$BG$4=BS$4,$E221:$BG221)),1)</f>
        <v>1181.5999999999999</v>
      </c>
      <c r="BT221" s="208">
        <f t="array" ref="BT221">ROUND(MAX(IF($E$4:$BG$4=BT$4,$E221:$BG221)),1)</f>
        <v>4327.3999999999996</v>
      </c>
      <c r="BU221" s="276">
        <f t="array" ref="BU221">ROUND(SUM(IF($E$4:$BG$4=BU$4,ALL!$E214:$BG214)),1)/BU$3</f>
        <v>1726.9866956171008</v>
      </c>
      <c r="BV221" s="208">
        <f t="array" ref="BV221">ROUND(MIN(IF($E$4:$BG$4=BV$4,$E221:$BG221)),1)</f>
        <v>1696.1</v>
      </c>
      <c r="BW221" s="208">
        <f t="array" ref="BW221">ROUND(MAX(IF($E$4:$BG$4=BW$4,$E221:$BG221)),1)</f>
        <v>2236.1999999999998</v>
      </c>
      <c r="BX221" s="276">
        <f t="array" ref="BX221">ROUND(SUM(IF($E$4:$BG$4=BX$4,ALL!$E214:$BG214)),1)/BX$3</f>
        <v>1841.2310153550889</v>
      </c>
      <c r="BY221" s="208">
        <f t="array" ref="BY221">ROUND(MIN(IF($E$4:$BG$4=BY$4,$E221:$BG221)),1)</f>
        <v>1412.2</v>
      </c>
      <c r="BZ221" s="208">
        <f t="array" ref="BZ221">ROUND(MAX(IF($E$4:$BG$4=BZ$4,$E221:$BG221)),1)</f>
        <v>2774.8</v>
      </c>
      <c r="CA221" s="276">
        <f t="array" ref="CA221">ROUND(SUM(IF($E$4:$BG$4=CA$4,ALL!$E214:$BG214)),1)/CA$3</f>
        <v>1828.0763624566171</v>
      </c>
      <c r="CB221" s="233">
        <f t="shared" si="199"/>
        <v>322.89999999999998</v>
      </c>
      <c r="CC221" s="233">
        <f t="shared" si="200"/>
        <v>12993</v>
      </c>
      <c r="CD221" s="274">
        <f>ALL!BH214/$BH$47</f>
        <v>1783.5079831953715</v>
      </c>
    </row>
    <row r="222" spans="1:82" ht="24">
      <c r="A222" s="17">
        <f t="shared" si="201"/>
        <v>52200</v>
      </c>
      <c r="B222" s="248" t="s">
        <v>175</v>
      </c>
      <c r="E222" s="19">
        <f>ALL!E215/E$214</f>
        <v>971.8188706106863</v>
      </c>
      <c r="F222" s="19">
        <f>ALL!F215/F$214</f>
        <v>808.38724929354191</v>
      </c>
      <c r="G222" s="19">
        <f>ALL!G215/G$214</f>
        <v>1268.6030022783241</v>
      </c>
      <c r="H222" s="19">
        <f>ALL!H215/H$214</f>
        <v>1120.1929762269951</v>
      </c>
      <c r="I222" s="19">
        <f>ALL!I215/I$214</f>
        <v>1042.2822542456527</v>
      </c>
      <c r="J222" s="19">
        <f>ALL!J215/J$214</f>
        <v>882.10952508309424</v>
      </c>
      <c r="K222" s="19">
        <f>ALL!K215/K$214</f>
        <v>945.55624799782004</v>
      </c>
      <c r="L222" s="19">
        <f>ALL!L215/L$214</f>
        <v>1056.9634168412028</v>
      </c>
      <c r="M222" s="19">
        <f>ALL!M215/M$214</f>
        <v>1055.1721627229476</v>
      </c>
      <c r="N222" s="19">
        <f>ALL!N215/N$214</f>
        <v>1100.4269804707064</v>
      </c>
      <c r="O222" s="19">
        <f>ALL!O215/O$214</f>
        <v>1308.976962003534</v>
      </c>
      <c r="P222" s="19">
        <f>ALL!P215/P$214</f>
        <v>1134.0217787958918</v>
      </c>
      <c r="Q222" s="19">
        <f>ALL!Q215/Q$214</f>
        <v>1055.0218617256503</v>
      </c>
      <c r="R222" s="19">
        <f>ALL!R215/R$214</f>
        <v>1029.8539775037291</v>
      </c>
      <c r="S222" s="19">
        <f>ALL!S215/S$214</f>
        <v>1154.2143029469946</v>
      </c>
      <c r="T222" s="19">
        <f>ALL!T215/T$214</f>
        <v>1486.6203982072977</v>
      </c>
      <c r="U222" s="19">
        <f>ALL!U215/U$214</f>
        <v>3371.9951106739609</v>
      </c>
      <c r="V222" s="19">
        <f>ALL!V215/V$214</f>
        <v>2309.2143111744786</v>
      </c>
      <c r="W222" s="19">
        <f>ALL!W215/W$214</f>
        <v>1036.7880539701043</v>
      </c>
      <c r="X222" s="19">
        <f>ALL!X215/X$214</f>
        <v>985.50218335320699</v>
      </c>
      <c r="Y222" s="19">
        <f>ALL!Y215/Y$214</f>
        <v>848.64696665405972</v>
      </c>
      <c r="Z222" s="19">
        <f>ALL!Z215/Z$214</f>
        <v>890.56669492591993</v>
      </c>
      <c r="AA222" s="19">
        <f>ALL!AA215/AA$214</f>
        <v>1026.9271232770941</v>
      </c>
      <c r="AB222" s="19">
        <f>ALL!AB215/AB$214</f>
        <v>1140.2238683156111</v>
      </c>
      <c r="AC222" s="19">
        <f>ALL!AC215/AC$214</f>
        <v>1184.3222015779813</v>
      </c>
      <c r="AD222" s="19">
        <f>ALL!AD215/AD$214</f>
        <v>1033.5134993490319</v>
      </c>
      <c r="AE222" s="19">
        <f>ALL!AE215/AE$214</f>
        <v>1260.1306445338619</v>
      </c>
      <c r="AF222" s="19">
        <f>ALL!AF215/AF$214</f>
        <v>1079.1860035820239</v>
      </c>
      <c r="AG222" s="19">
        <f>ALL!AG215/AG$214</f>
        <v>1396.8571912581656</v>
      </c>
      <c r="AH222" s="19">
        <f>ALL!AH215/AH$214</f>
        <v>1289.5881881611397</v>
      </c>
      <c r="AI222" s="19">
        <f>ALL!AI215/AI$214</f>
        <v>1048.6755220165542</v>
      </c>
      <c r="AJ222" s="19">
        <f>ALL!AJ215/AJ$214</f>
        <v>887.45158536152621</v>
      </c>
      <c r="AK222" s="19">
        <f>ALL!AK215/AK$214</f>
        <v>2142.0448747308769</v>
      </c>
      <c r="AL222" s="19">
        <f>ALL!AL215/AL$214</f>
        <v>10963.54051711686</v>
      </c>
      <c r="AM222" s="19">
        <f>ALL!AM215/AM$214</f>
        <v>627.80001841033811</v>
      </c>
      <c r="AN222" s="19">
        <f>ALL!AN215/AN$214</f>
        <v>830.06104050160991</v>
      </c>
      <c r="AO222" s="19">
        <f>ALL!AO215/AO$214</f>
        <v>420.66218864360764</v>
      </c>
      <c r="AP222" s="19">
        <f>ALL!AP215/AP$214</f>
        <v>841.31976875625742</v>
      </c>
      <c r="AQ222" s="19">
        <f>ALL!AQ215/AQ$214</f>
        <v>643.69674080565733</v>
      </c>
      <c r="AR222" s="19">
        <f>ALL!AR215/AR$214</f>
        <v>758.6611178386861</v>
      </c>
      <c r="AS222" s="19">
        <f>ALL!AS215/AS$214</f>
        <v>566.57858094200265</v>
      </c>
      <c r="AT222" s="19">
        <f>ALL!AT215/AT$214</f>
        <v>640.29899403874822</v>
      </c>
      <c r="AU222" s="19">
        <f>ALL!AU215/AU$214</f>
        <v>682.07674735922228</v>
      </c>
      <c r="AV222" s="19">
        <f>ALL!AV215/AV$214</f>
        <v>874.87116983596718</v>
      </c>
      <c r="AW222" s="19">
        <f>ALL!AW215/AW$214</f>
        <v>695.37716417910462</v>
      </c>
      <c r="AX222" s="19">
        <f>ALL!AX215/AX$214</f>
        <v>740.40221911350409</v>
      </c>
      <c r="AY222" s="19">
        <f>ALL!AY215/AY$214</f>
        <v>696.70101956461838</v>
      </c>
      <c r="AZ222" s="19">
        <f>ALL!AZ215/AZ$214</f>
        <v>0</v>
      </c>
      <c r="BA222" s="91">
        <f>ALL!BA215/BA$214</f>
        <v>478.019960604071</v>
      </c>
      <c r="BB222" s="91">
        <f>ALL!BB215/BB$214</f>
        <v>687.43881415514409</v>
      </c>
      <c r="BC222" s="91">
        <f>ALL!BC215/BC$214</f>
        <v>581.80547026190163</v>
      </c>
      <c r="BD222" s="19">
        <f>ALL!BD215/BD$214</f>
        <v>1082.8453116548935</v>
      </c>
      <c r="BE222" s="19">
        <f>ALL!BE215/BE$214</f>
        <v>1307.3620992546387</v>
      </c>
      <c r="BF222" s="19">
        <f>ALL!BF215/BF$214</f>
        <v>1202.3014576620428</v>
      </c>
      <c r="BG222" s="19">
        <f>ALL!BG215/BG$214</f>
        <v>1096.7940192384335</v>
      </c>
      <c r="BH222" s="19">
        <f t="shared" si="198"/>
        <v>66770.470409806978</v>
      </c>
      <c r="BJ222" s="208">
        <f t="array" ref="BJ222">ROUND(MIN(IF($E$4:$BG$4=BJ$4,$E222:$BG222)),1)</f>
        <v>0</v>
      </c>
      <c r="BK222" s="208">
        <f t="array" ref="BK222">ROUND(MAX(IF($E$4:$BG$4=BK$4,$E222:$BG222)),1)</f>
        <v>874.9</v>
      </c>
      <c r="BL222" s="276">
        <f t="array" ref="BL222">ROUND(SUM(IF($E$4:$BG$4=BL$4,ALL!$E215:$BG215)),1)/BL$3</f>
        <v>626.2926875022647</v>
      </c>
      <c r="BM222" s="208">
        <f t="array" ref="BM222">ROUND(MIN(IF($E$4:$BG$4=BM$4,$E222:$BG222)),1)</f>
        <v>1082.8</v>
      </c>
      <c r="BN222" s="208">
        <f t="array" ref="BN222">ROUND(MAX(IF($E$4:$BG$4=BN$4,$E222:$BG222)),1)</f>
        <v>1307.4000000000001</v>
      </c>
      <c r="BO222" s="276">
        <f t="array" ref="BO222">ROUND(SUM(IF($E$4:$BG$4=BO$4,ALL!$E215:$BG215)),1)/BO$3</f>
        <v>1165.4631565947641</v>
      </c>
      <c r="BP222" s="208">
        <f t="array" ref="BP222">ROUND(MIN(IF($E$4:$BG$4=BP$4,$E222:$BG222)),1)</f>
        <v>627.79999999999995</v>
      </c>
      <c r="BQ222" s="208">
        <f t="array" ref="BQ222">ROUND(MAX(IF($E$4:$BG$4=BQ$4,$E222:$BG222)),1)</f>
        <v>10963.5</v>
      </c>
      <c r="BR222" s="276">
        <f t="array" ref="BR222">ROUND(SUM(IF($E$4:$BG$4=BR$4,ALL!$E215:$BG215)),1)/BR$3</f>
        <v>1810.167317313322</v>
      </c>
      <c r="BS222" s="208">
        <f t="array" ref="BS222">ROUND(MIN(IF($E$4:$BG$4=BS$4,$E222:$BG222)),1)</f>
        <v>808.4</v>
      </c>
      <c r="BT222" s="208">
        <f t="array" ref="BT222">ROUND(MAX(IF($E$4:$BG$4=BT$4,$E222:$BG222)),1)</f>
        <v>2309.1999999999998</v>
      </c>
      <c r="BU222" s="276">
        <f t="array" ref="BU222">ROUND(SUM(IF($E$4:$BG$4=BU$4,ALL!$E215:$BG215)),1)/BU$3</f>
        <v>1068.5539668648157</v>
      </c>
      <c r="BV222" s="208">
        <f t="array" ref="BV222">ROUND(MIN(IF($E$4:$BG$4=BV$4,$E222:$BG222)),1)</f>
        <v>887.5</v>
      </c>
      <c r="BW222" s="208">
        <f t="array" ref="BW222">ROUND(MAX(IF($E$4:$BG$4=BW$4,$E222:$BG222)),1)</f>
        <v>1268.5999999999999</v>
      </c>
      <c r="BX222" s="276">
        <f t="array" ref="BX222">ROUND(SUM(IF($E$4:$BG$4=BX$4,ALL!$E215:$BG215)),1)/BX$3</f>
        <v>1056.4420408296849</v>
      </c>
      <c r="BY222" s="208">
        <f t="array" ref="BY222">ROUND(MIN(IF($E$4:$BG$4=BY$4,$E222:$BG222)),1)</f>
        <v>985.5</v>
      </c>
      <c r="BZ222" s="208">
        <f t="array" ref="BZ222">ROUND(MAX(IF($E$4:$BG$4=BZ$4,$E222:$BG222)),1)</f>
        <v>3372</v>
      </c>
      <c r="CA222" s="276">
        <f t="array" ref="CA222">ROUND(SUM(IF($E$4:$BG$4=CA$4,ALL!$E215:$BG215)),1)/CA$3</f>
        <v>1267.6585836648062</v>
      </c>
      <c r="CB222" s="233">
        <f t="shared" si="199"/>
        <v>0</v>
      </c>
      <c r="CC222" s="233">
        <f t="shared" si="200"/>
        <v>10963.5</v>
      </c>
      <c r="CD222" s="274">
        <f>ALL!BH215/$BH$47</f>
        <v>1117.695636420201</v>
      </c>
    </row>
    <row r="223" spans="1:82" ht="12.75">
      <c r="A223" s="17">
        <f t="shared" si="201"/>
        <v>52300</v>
      </c>
      <c r="B223" s="248" t="s">
        <v>176</v>
      </c>
      <c r="E223" s="19">
        <f>ALL!E216/E$214</f>
        <v>215.92080189619912</v>
      </c>
      <c r="F223" s="19">
        <f>ALL!F216/F$214</f>
        <v>192.99278103246272</v>
      </c>
      <c r="G223" s="19">
        <f>ALL!G216/G$214</f>
        <v>261.29954222606625</v>
      </c>
      <c r="H223" s="19">
        <f>ALL!H216/H$214</f>
        <v>196.08978117974749</v>
      </c>
      <c r="I223" s="19">
        <f>ALL!I216/I$214</f>
        <v>205.85150211597227</v>
      </c>
      <c r="J223" s="19">
        <f>ALL!J216/J$214</f>
        <v>169.9018656349142</v>
      </c>
      <c r="K223" s="19">
        <f>ALL!K216/K$214</f>
        <v>232.30701611785054</v>
      </c>
      <c r="L223" s="19">
        <f>ALL!L216/L$214</f>
        <v>210.94629142329413</v>
      </c>
      <c r="M223" s="19">
        <f>ALL!M216/M$214</f>
        <v>242.02260599836529</v>
      </c>
      <c r="N223" s="19">
        <f>ALL!N216/N$214</f>
        <v>250.44419429143733</v>
      </c>
      <c r="O223" s="19">
        <f>ALL!O216/O$214</f>
        <v>824.11439207948047</v>
      </c>
      <c r="P223" s="19">
        <f>ALL!P216/P$214</f>
        <v>229.05473947592418</v>
      </c>
      <c r="Q223" s="19">
        <f>ALL!Q216/Q$214</f>
        <v>211.23816293982637</v>
      </c>
      <c r="R223" s="19">
        <f>ALL!R216/R$214</f>
        <v>278.13240276460215</v>
      </c>
      <c r="S223" s="19">
        <f>ALL!S216/S$214</f>
        <v>233.8934675590468</v>
      </c>
      <c r="T223" s="19">
        <f>ALL!T216/T$214</f>
        <v>870.55708525993759</v>
      </c>
      <c r="U223" s="19">
        <f>ALL!U216/U$214</f>
        <v>276.88564123498924</v>
      </c>
      <c r="V223" s="19">
        <f>ALL!V216/V$214</f>
        <v>1798.8714132953137</v>
      </c>
      <c r="W223" s="19">
        <f>ALL!W216/W$214</f>
        <v>619.18934998019813</v>
      </c>
      <c r="X223" s="19">
        <f>ALL!X216/X$214</f>
        <v>604.62925889343728</v>
      </c>
      <c r="Y223" s="19">
        <f>ALL!Y216/Y$214</f>
        <v>205.32751007420347</v>
      </c>
      <c r="Z223" s="19">
        <f>ALL!Z216/Z$214</f>
        <v>520.52581055524411</v>
      </c>
      <c r="AA223" s="19">
        <f>ALL!AA216/AA$214</f>
        <v>197.75715580224988</v>
      </c>
      <c r="AB223" s="19">
        <f>ALL!AB216/AB$214</f>
        <v>602.76190689650787</v>
      </c>
      <c r="AC223" s="19">
        <f>ALL!AC216/AC$214</f>
        <v>228.35425939509489</v>
      </c>
      <c r="AD223" s="19">
        <f>ALL!AD216/AD$214</f>
        <v>220.53788849695459</v>
      </c>
      <c r="AE223" s="19">
        <f>ALL!AE216/AE$214</f>
        <v>749.53398410178693</v>
      </c>
      <c r="AF223" s="19">
        <f>ALL!AF216/AF$214</f>
        <v>223.83478526225343</v>
      </c>
      <c r="AG223" s="19">
        <f>ALL!AG216/AG$214</f>
        <v>785.09680673955484</v>
      </c>
      <c r="AH223" s="19">
        <f>ALL!AH216/AH$214</f>
        <v>307.31499900273161</v>
      </c>
      <c r="AI223" s="19">
        <f>ALL!AI216/AI$214</f>
        <v>684.42729005748515</v>
      </c>
      <c r="AJ223" s="19">
        <f>ALL!AJ216/AJ$214</f>
        <v>556.32717055745923</v>
      </c>
      <c r="AK223" s="19">
        <f>ALL!AK216/AK$214</f>
        <v>734.74463200910623</v>
      </c>
      <c r="AL223" s="19">
        <f>ALL!AL216/AL$214</f>
        <v>3723.7986422071335</v>
      </c>
      <c r="AM223" s="19">
        <f>ALL!AM216/AM$214</f>
        <v>703.39394618516451</v>
      </c>
      <c r="AN223" s="19">
        <f>ALL!AN216/AN$214</f>
        <v>762.56563294356874</v>
      </c>
      <c r="AO223" s="19">
        <f>ALL!AO216/AO$214</f>
        <v>152.49776548560638</v>
      </c>
      <c r="AP223" s="19">
        <f>ALL!AP216/AP$214</f>
        <v>681.70069114749856</v>
      </c>
      <c r="AQ223" s="19">
        <f>ALL!AQ216/AQ$214</f>
        <v>512.63488259647647</v>
      </c>
      <c r="AR223" s="19">
        <f>ALL!AR216/AR$214</f>
        <v>564.54810595077697</v>
      </c>
      <c r="AS223" s="19">
        <f>ALL!AS216/AS$214</f>
        <v>587.32994309238438</v>
      </c>
      <c r="AT223" s="19">
        <f>ALL!AT216/AT$214</f>
        <v>498.56743666169899</v>
      </c>
      <c r="AU223" s="19">
        <f>ALL!AU216/AU$214</f>
        <v>474.81325218084538</v>
      </c>
      <c r="AV223" s="19">
        <f>ALL!AV216/AV$214</f>
        <v>673.06598005476155</v>
      </c>
      <c r="AW223" s="19">
        <f>ALL!AW216/AW$214</f>
        <v>599.5505373134331</v>
      </c>
      <c r="AX223" s="19">
        <f>ALL!AX216/AX$214</f>
        <v>579.61916716171925</v>
      </c>
      <c r="AY223" s="19">
        <f>ALL!AY216/AY$214</f>
        <v>712.04599063102785</v>
      </c>
      <c r="AZ223" s="19">
        <f>ALL!AZ216/AZ$214</f>
        <v>519.40961512543538</v>
      </c>
      <c r="BA223" s="91">
        <f>ALL!BA216/BA$214</f>
        <v>548.7664102804614</v>
      </c>
      <c r="BB223" s="91">
        <f>ALL!BB216/BB$214</f>
        <v>625.81692992734952</v>
      </c>
      <c r="BC223" s="91">
        <f>ALL!BC216/BC$214</f>
        <v>492.57445490904394</v>
      </c>
      <c r="BD223" s="19">
        <f>ALL!BD216/BD$214</f>
        <v>269.42732663530768</v>
      </c>
      <c r="BE223" s="19">
        <f>ALL!BE216/BE$214</f>
        <v>774.24013897965881</v>
      </c>
      <c r="BF223" s="19">
        <f>ALL!BF216/BF$214</f>
        <v>718.97488437342599</v>
      </c>
      <c r="BG223" s="19">
        <f>ALL!BG216/BG$214</f>
        <v>229.0821020977501</v>
      </c>
      <c r="BH223" s="19">
        <f t="shared" si="198"/>
        <v>29545.310330290227</v>
      </c>
      <c r="BJ223" s="208">
        <f t="array" ref="BJ223">ROUND(MIN(IF($E$4:$BG$4=BJ$4,$E223:$BG223)),1)</f>
        <v>152.5</v>
      </c>
      <c r="BK223" s="208">
        <f t="array" ref="BK223">ROUND(MAX(IF($E$4:$BG$4=BK$4,$E223:$BG223)),1)</f>
        <v>762.6</v>
      </c>
      <c r="BL223" s="276">
        <f t="array" ref="BL223">ROUND(SUM(IF($E$4:$BG$4=BL$4,ALL!$E216:$BG216)),1)/BL$3</f>
        <v>555.87776206059823</v>
      </c>
      <c r="BM223" s="208">
        <f t="array" ref="BM223">ROUND(MIN(IF($E$4:$BG$4=BM$4,$E223:$BG223)),1)</f>
        <v>229.1</v>
      </c>
      <c r="BN223" s="208">
        <f t="array" ref="BN223">ROUND(MAX(IF($E$4:$BG$4=BN$4,$E223:$BG223)),1)</f>
        <v>774.2</v>
      </c>
      <c r="BO223" s="276">
        <f t="array" ref="BO223">ROUND(SUM(IF($E$4:$BG$4=BO$4,ALL!$E216:$BG216)),1)/BO$3</f>
        <v>509.85631071957857</v>
      </c>
      <c r="BP223" s="208">
        <f t="array" ref="BP223">ROUND(MIN(IF($E$4:$BG$4=BP$4,$E223:$BG223)),1)</f>
        <v>703.4</v>
      </c>
      <c r="BQ223" s="208">
        <f t="array" ref="BQ223">ROUND(MAX(IF($E$4:$BG$4=BQ$4,$E223:$BG223)),1)</f>
        <v>3723.8</v>
      </c>
      <c r="BR223" s="276">
        <f t="array" ref="BR223">ROUND(SUM(IF($E$4:$BG$4=BR$4,ALL!$E216:$BG216)),1)/BR$3</f>
        <v>846.13531972265002</v>
      </c>
      <c r="BS223" s="208">
        <f t="array" ref="BS223">ROUND(MIN(IF($E$4:$BG$4=BS$4,$E223:$BG223)),1)</f>
        <v>169.9</v>
      </c>
      <c r="BT223" s="208">
        <f t="array" ref="BT223">ROUND(MAX(IF($E$4:$BG$4=BT$4,$E223:$BG223)),1)</f>
        <v>1798.9</v>
      </c>
      <c r="BU223" s="276">
        <f t="array" ref="BU223">ROUND(SUM(IF($E$4:$BG$4=BU$4,ALL!$E216:$BG216)),1)/BU$3</f>
        <v>322.14684136430265</v>
      </c>
      <c r="BV223" s="208">
        <f t="array" ref="BV223">ROUND(MIN(IF($E$4:$BG$4=BV$4,$E223:$BG223)),1)</f>
        <v>261.3</v>
      </c>
      <c r="BW223" s="208">
        <f t="array" ref="BW223">ROUND(MAX(IF($E$4:$BG$4=BW$4,$E223:$BG223)),1)</f>
        <v>602.79999999999995</v>
      </c>
      <c r="BX223" s="276">
        <f t="array" ref="BX223">ROUND(SUM(IF($E$4:$BG$4=BX$4,ALL!$E216:$BG216)),1)/BX$3</f>
        <v>554.14542408581065</v>
      </c>
      <c r="BY223" s="208">
        <f t="array" ref="BY223">ROUND(MIN(IF($E$4:$BG$4=BY$4,$E223:$BG223)),1)</f>
        <v>205.9</v>
      </c>
      <c r="BZ223" s="208">
        <f t="array" ref="BZ223">ROUND(MAX(IF($E$4:$BG$4=BZ$4,$E223:$BG223)),1)</f>
        <v>785.1</v>
      </c>
      <c r="CA223" s="276">
        <f t="array" ref="CA223">ROUND(SUM(IF($E$4:$BG$4=CA$4,ALL!$E216:$BG216)),1)/CA$3</f>
        <v>443.52514550161987</v>
      </c>
      <c r="CB223" s="233">
        <f t="shared" si="199"/>
        <v>152.5</v>
      </c>
      <c r="CC223" s="233">
        <f t="shared" si="200"/>
        <v>3723.8</v>
      </c>
      <c r="CD223" s="274">
        <f>ALL!BH216/$BH$47</f>
        <v>447.50961231155406</v>
      </c>
    </row>
    <row r="224" spans="1:82" ht="24">
      <c r="A224" s="17">
        <f t="shared" si="201"/>
        <v>52400</v>
      </c>
      <c r="B224" s="248" t="s">
        <v>177</v>
      </c>
      <c r="E224" s="19">
        <f>ALL!E217/E$214</f>
        <v>0</v>
      </c>
      <c r="F224" s="19">
        <f>ALL!F217/F$214</f>
        <v>0</v>
      </c>
      <c r="G224" s="19">
        <f>ALL!G217/G$214</f>
        <v>0</v>
      </c>
      <c r="H224" s="19">
        <f>ALL!H217/H$214</f>
        <v>0</v>
      </c>
      <c r="I224" s="19">
        <f>ALL!I217/I$214</f>
        <v>0</v>
      </c>
      <c r="J224" s="19">
        <f>ALL!J217/J$214</f>
        <v>0</v>
      </c>
      <c r="K224" s="19">
        <f>ALL!K217/K$214</f>
        <v>0</v>
      </c>
      <c r="L224" s="19">
        <f>ALL!L217/L$214</f>
        <v>0</v>
      </c>
      <c r="M224" s="19">
        <f>ALL!M217/M$214</f>
        <v>0</v>
      </c>
      <c r="N224" s="19">
        <f>ALL!N217/N$214</f>
        <v>0</v>
      </c>
      <c r="O224" s="19">
        <f>ALL!O217/O$214</f>
        <v>0</v>
      </c>
      <c r="P224" s="19">
        <f>ALL!P217/P$214</f>
        <v>0</v>
      </c>
      <c r="Q224" s="19">
        <f>ALL!Q217/Q$214</f>
        <v>0</v>
      </c>
      <c r="R224" s="19">
        <f>ALL!R217/R$214</f>
        <v>0</v>
      </c>
      <c r="S224" s="19">
        <f>ALL!S217/S$214</f>
        <v>0</v>
      </c>
      <c r="T224" s="19">
        <f>ALL!T217/T$214</f>
        <v>0</v>
      </c>
      <c r="U224" s="19">
        <f>ALL!U217/U$214</f>
        <v>0</v>
      </c>
      <c r="V224" s="19">
        <f>ALL!V217/V$214</f>
        <v>0</v>
      </c>
      <c r="W224" s="19">
        <f>ALL!W217/W$214</f>
        <v>0</v>
      </c>
      <c r="X224" s="19">
        <f>ALL!X217/X$214</f>
        <v>13.296864507550195</v>
      </c>
      <c r="Y224" s="19">
        <f>ALL!Y217/Y$214</f>
        <v>0</v>
      </c>
      <c r="Z224" s="19">
        <f>ALL!Z217/Z$214</f>
        <v>0</v>
      </c>
      <c r="AA224" s="19">
        <f>ALL!AA217/AA$214</f>
        <v>0</v>
      </c>
      <c r="AB224" s="19">
        <f>ALL!AB217/AB$214</f>
        <v>0</v>
      </c>
      <c r="AC224" s="19">
        <f>ALL!AC217/AC$214</f>
        <v>0</v>
      </c>
      <c r="AD224" s="19">
        <f>ALL!AD217/AD$214</f>
        <v>9.5094689019148273</v>
      </c>
      <c r="AE224" s="19">
        <f>ALL!AE217/AE$214</f>
        <v>0</v>
      </c>
      <c r="AF224" s="19">
        <f>ALL!AF217/AF$214</f>
        <v>0</v>
      </c>
      <c r="AG224" s="19">
        <f>ALL!AG217/AG$214</f>
        <v>0</v>
      </c>
      <c r="AH224" s="19">
        <f>ALL!AH217/AH$214</f>
        <v>0</v>
      </c>
      <c r="AI224" s="19">
        <f>ALL!AI217/AI$214</f>
        <v>0</v>
      </c>
      <c r="AJ224" s="19">
        <f>ALL!AJ217/AJ$214</f>
        <v>0</v>
      </c>
      <c r="AK224" s="19">
        <f>ALL!AK217/AK$214</f>
        <v>0</v>
      </c>
      <c r="AL224" s="19">
        <f>ALL!AL217/AL$214</f>
        <v>0</v>
      </c>
      <c r="AM224" s="19">
        <f>ALL!AM217/AM$214</f>
        <v>0</v>
      </c>
      <c r="AN224" s="19">
        <f>ALL!AN217/AN$214</f>
        <v>124.23036773428234</v>
      </c>
      <c r="AO224" s="19">
        <f>ALL!AO217/AO$214</f>
        <v>0</v>
      </c>
      <c r="AP224" s="19">
        <f>ALL!AP217/AP$214</f>
        <v>75.410037787036131</v>
      </c>
      <c r="AQ224" s="19">
        <f>ALL!AQ217/AQ$214</f>
        <v>0</v>
      </c>
      <c r="AR224" s="19">
        <f>ALL!AR217/AR$214</f>
        <v>33.506506796745754</v>
      </c>
      <c r="AS224" s="19">
        <f>ALL!AS217/AS$214</f>
        <v>60.540016951204741</v>
      </c>
      <c r="AT224" s="19">
        <f>ALL!AT217/AT$214</f>
        <v>41.573832588176856</v>
      </c>
      <c r="AU224" s="19">
        <f>ALL!AU217/AU$214</f>
        <v>0</v>
      </c>
      <c r="AV224" s="19">
        <f>ALL!AV217/AV$214</f>
        <v>-13.70041950312744</v>
      </c>
      <c r="AW224" s="19">
        <f>ALL!AW217/AW$214</f>
        <v>120.83144776119403</v>
      </c>
      <c r="AX224" s="19">
        <f>ALL!AX217/AX$214</f>
        <v>143.33273288235634</v>
      </c>
      <c r="AY224" s="19">
        <f>ALL!AY217/AY$214</f>
        <v>23.620060622761091</v>
      </c>
      <c r="AZ224" s="19">
        <f>ALL!AZ217/AZ$214</f>
        <v>193.32869327480313</v>
      </c>
      <c r="BA224" s="91">
        <f>ALL!BA217/BA$214</f>
        <v>214.69394053090704</v>
      </c>
      <c r="BB224" s="91">
        <f>ALL!BB217/BB$214</f>
        <v>0</v>
      </c>
      <c r="BC224" s="91">
        <f>ALL!BC217/BC$214</f>
        <v>0</v>
      </c>
      <c r="BD224" s="19">
        <f>ALL!BD217/BD$214</f>
        <v>0</v>
      </c>
      <c r="BE224" s="19">
        <f>ALL!BE217/BE$214</f>
        <v>1.5277835226379661</v>
      </c>
      <c r="BF224" s="19">
        <f>ALL!BF217/BF$214</f>
        <v>0</v>
      </c>
      <c r="BG224" s="19">
        <f>ALL!BG217/BG$214</f>
        <v>0</v>
      </c>
      <c r="BH224" s="19">
        <f t="shared" si="198"/>
        <v>1041.7013343584431</v>
      </c>
      <c r="BJ224" s="208">
        <f t="array" ref="BJ224">ROUND(MIN(IF($E$4:$BG$4=BJ$4,$E224:$BG224)),1)</f>
        <v>-13.7</v>
      </c>
      <c r="BK224" s="208">
        <f t="array" ref="BK224">ROUND(MAX(IF($E$4:$BG$4=BK$4,$E224:$BG224)),1)</f>
        <v>214.7</v>
      </c>
      <c r="BL224" s="276">
        <f t="array" ref="BL224">ROUND(SUM(IF($E$4:$BG$4=BL$4,ALL!$E217:$BG217)),1)/BL$3</f>
        <v>71.99022395898163</v>
      </c>
      <c r="BM224" s="208">
        <f t="array" ref="BM224">ROUND(MIN(IF($E$4:$BG$4=BM$4,$E224:$BG224)),1)</f>
        <v>0</v>
      </c>
      <c r="BN224" s="208">
        <f t="array" ref="BN224">ROUND(MAX(IF($E$4:$BG$4=BN$4,$E224:$BG224)),1)</f>
        <v>1.5</v>
      </c>
      <c r="BO224" s="276">
        <f t="array" ref="BO224">ROUND(SUM(IF($E$4:$BG$4=BO$4,ALL!$E217:$BG217)),1)/BO$3</f>
        <v>0.26397579450024705</v>
      </c>
      <c r="BP224" s="208">
        <f t="array" ref="BP224">ROUND(MIN(IF($E$4:$BG$4=BP$4,$E224:$BG224)),1)</f>
        <v>0</v>
      </c>
      <c r="BQ224" s="208">
        <f t="array" ref="BQ224">ROUND(MAX(IF($E$4:$BG$4=BQ$4,$E224:$BG224)),1)</f>
        <v>0</v>
      </c>
      <c r="BR224" s="276">
        <f t="array" ref="BR224">ROUND(SUM(IF($E$4:$BG$4=BR$4,ALL!$E217:$BG217)),1)/BR$3</f>
        <v>0</v>
      </c>
      <c r="BS224" s="208">
        <f t="array" ref="BS224">ROUND(MIN(IF($E$4:$BG$4=BS$4,$E224:$BG224)),1)</f>
        <v>0</v>
      </c>
      <c r="BT224" s="208">
        <f t="array" ref="BT224">ROUND(MAX(IF($E$4:$BG$4=BT$4,$E224:$BG224)),1)</f>
        <v>9.5</v>
      </c>
      <c r="BU224" s="276">
        <f t="array" ref="BU224">ROUND(SUM(IF($E$4:$BG$4=BU$4,ALL!$E217:$BG217)),1)/BU$3</f>
        <v>0.47636370528258765</v>
      </c>
      <c r="BV224" s="208">
        <f t="array" ref="BV224">ROUND(MIN(IF($E$4:$BG$4=BV$4,$E224:$BG224)),1)</f>
        <v>0</v>
      </c>
      <c r="BW224" s="208">
        <f t="array" ref="BW224">ROUND(MAX(IF($E$4:$BG$4=BW$4,$E224:$BG224)),1)</f>
        <v>0</v>
      </c>
      <c r="BX224" s="276">
        <f t="array" ref="BX224">ROUND(SUM(IF($E$4:$BG$4=BX$4,ALL!$E217:$BG217)),1)/BX$3</f>
        <v>0</v>
      </c>
      <c r="BY224" s="208">
        <f t="array" ref="BY224">ROUND(MIN(IF($E$4:$BG$4=BY$4,$E224:$BG224)),1)</f>
        <v>0</v>
      </c>
      <c r="BZ224" s="208">
        <f t="array" ref="BZ224">ROUND(MAX(IF($E$4:$BG$4=BZ$4,$E224:$BG224)),1)</f>
        <v>13.3</v>
      </c>
      <c r="CA224" s="276">
        <f t="array" ref="CA224">ROUND(SUM(IF($E$4:$BG$4=CA$4,ALL!$E217:$BG217)),1)/CA$3</f>
        <v>1.2041955472243404</v>
      </c>
      <c r="CB224" s="233">
        <f t="shared" si="199"/>
        <v>-13.7</v>
      </c>
      <c r="CC224" s="233">
        <f t="shared" si="200"/>
        <v>214.7</v>
      </c>
      <c r="CD224" s="274">
        <f>ALL!BH217/$BH$47</f>
        <v>2.9364108863370828</v>
      </c>
    </row>
    <row r="225" spans="1:82" ht="24">
      <c r="A225" s="17">
        <f t="shared" si="201"/>
        <v>52500</v>
      </c>
      <c r="B225" s="248" t="s">
        <v>178</v>
      </c>
      <c r="E225" s="19">
        <f>ALL!E218/E$214</f>
        <v>6.4158854607091556</v>
      </c>
      <c r="F225" s="19">
        <f>ALL!F218/F$214</f>
        <v>14.791259218416151</v>
      </c>
      <c r="G225" s="19">
        <f>ALL!G218/G$214</f>
        <v>112.39726511810893</v>
      </c>
      <c r="H225" s="19">
        <f>ALL!H218/H$214</f>
        <v>5.501856275680324</v>
      </c>
      <c r="I225" s="19">
        <f>ALL!I218/I$214</f>
        <v>19.255399093795649</v>
      </c>
      <c r="J225" s="19">
        <f>ALL!J218/J$214</f>
        <v>26.327915076302684</v>
      </c>
      <c r="K225" s="19">
        <f>ALL!K218/K$214</f>
        <v>10.714529971742367</v>
      </c>
      <c r="L225" s="19">
        <f>ALL!L218/L$214</f>
        <v>32.027405081239969</v>
      </c>
      <c r="M225" s="19">
        <f>ALL!M218/M$214</f>
        <v>109.90966822459289</v>
      </c>
      <c r="N225" s="19">
        <f>ALL!N218/N$214</f>
        <v>20.255759639459185</v>
      </c>
      <c r="O225" s="19">
        <f>ALL!O218/O$214</f>
        <v>1.8783583048436319</v>
      </c>
      <c r="P225" s="19">
        <f>ALL!P218/P$214</f>
        <v>30.778415433216612</v>
      </c>
      <c r="Q225" s="19">
        <f>ALL!Q218/Q$214</f>
        <v>37.855799179232108</v>
      </c>
      <c r="R225" s="19">
        <f>ALL!R218/R$214</f>
        <v>3.3988345304241765</v>
      </c>
      <c r="S225" s="19">
        <f>ALL!S218/S$214</f>
        <v>10.170715053200317</v>
      </c>
      <c r="T225" s="19">
        <f>ALL!T218/T$214</f>
        <v>38.559119515473007</v>
      </c>
      <c r="U225" s="19">
        <f>ALL!U218/U$214</f>
        <v>23.186085245937555</v>
      </c>
      <c r="V225" s="19">
        <f>ALL!V218/V$214</f>
        <v>-0.30351096061308147</v>
      </c>
      <c r="W225" s="19">
        <f>ALL!W218/W$214</f>
        <v>14.670529602020048</v>
      </c>
      <c r="X225" s="19">
        <f>ALL!X218/X$214</f>
        <v>24.41501504879939</v>
      </c>
      <c r="Y225" s="19">
        <f>ALL!Y218/Y$214</f>
        <v>43.579748568745835</v>
      </c>
      <c r="Z225" s="19">
        <f>ALL!Z218/Z$214</f>
        <v>15.084531779717462</v>
      </c>
      <c r="AA225" s="19">
        <f>ALL!AA218/AA$214</f>
        <v>24.210088696194894</v>
      </c>
      <c r="AB225" s="19">
        <f>ALL!AB218/AB$214</f>
        <v>34.230041120413965</v>
      </c>
      <c r="AC225" s="19">
        <f>ALL!AC218/AC$214</f>
        <v>2.8704186230084421</v>
      </c>
      <c r="AD225" s="19">
        <f>ALL!AD218/AD$214</f>
        <v>39.132801127635958</v>
      </c>
      <c r="AE225" s="19">
        <f>ALL!AE218/AE$214</f>
        <v>27.822853387506218</v>
      </c>
      <c r="AF225" s="19">
        <f>ALL!AF218/AF$214</f>
        <v>17.100999356130266</v>
      </c>
      <c r="AG225" s="19">
        <f>ALL!AG218/AG$214</f>
        <v>36.315214684345158</v>
      </c>
      <c r="AH225" s="19">
        <f>ALL!AH218/AH$214</f>
        <v>19.500327176857564</v>
      </c>
      <c r="AI225" s="19">
        <f>ALL!AI218/AI$214</f>
        <v>17.828010114379406</v>
      </c>
      <c r="AJ225" s="19">
        <f>ALL!AJ218/AJ$214</f>
        <v>91.222172982222332</v>
      </c>
      <c r="AK225" s="19">
        <f>ALL!AK218/AK$214</f>
        <v>322.04625838212894</v>
      </c>
      <c r="AL225" s="19">
        <f>ALL!AL218/AL$214</f>
        <v>0</v>
      </c>
      <c r="AM225" s="19">
        <f>ALL!AM218/AM$214</f>
        <v>210.97352841210835</v>
      </c>
      <c r="AN225" s="19">
        <f>ALL!AN218/AN$214</f>
        <v>189.25578715471946</v>
      </c>
      <c r="AO225" s="19">
        <f>ALL!AO218/AO$214</f>
        <v>24.053739649560686</v>
      </c>
      <c r="AP225" s="19">
        <f>ALL!AP218/AP$214</f>
        <v>153.90104318057035</v>
      </c>
      <c r="AQ225" s="19">
        <f>ALL!AQ218/AQ$214</f>
        <v>131.18071530023272</v>
      </c>
      <c r="AR225" s="19">
        <f>ALL!AR218/AR$214</f>
        <v>10.204779041803826</v>
      </c>
      <c r="AS225" s="19">
        <f>ALL!AS218/AS$214</f>
        <v>140.42595955926868</v>
      </c>
      <c r="AT225" s="19">
        <f>ALL!AT218/AT$214</f>
        <v>104.04477148534528</v>
      </c>
      <c r="AU225" s="19">
        <f>ALL!AU218/AU$214</f>
        <v>44.132322504484343</v>
      </c>
      <c r="AV225" s="19">
        <f>ALL!AV218/AV$214</f>
        <v>23.512316310382083</v>
      </c>
      <c r="AW225" s="19">
        <f>ALL!AW218/AW$214</f>
        <v>202.46270149253732</v>
      </c>
      <c r="AX225" s="19">
        <f>ALL!AX218/AX$214</f>
        <v>140.20937853323883</v>
      </c>
      <c r="AY225" s="19">
        <f>ALL!AY218/AY$214</f>
        <v>177.28161559658304</v>
      </c>
      <c r="AZ225" s="19">
        <f>ALL!AZ218/AZ$214</f>
        <v>117.2024875334527</v>
      </c>
      <c r="BA225" s="91">
        <f>ALL!BA218/BA$214</f>
        <v>146.40638776850184</v>
      </c>
      <c r="BB225" s="91">
        <f>ALL!BB218/BB$214</f>
        <v>121.95276306538553</v>
      </c>
      <c r="BC225" s="91">
        <f>ALL!BC218/BC$214</f>
        <v>131.87769320087727</v>
      </c>
      <c r="BD225" s="19">
        <f>ALL!BD218/BD$214</f>
        <v>17.183977185190038</v>
      </c>
      <c r="BE225" s="19">
        <f>ALL!BE218/BE$214</f>
        <v>27.413713652269582</v>
      </c>
      <c r="BF225" s="19">
        <f>ALL!BF218/BF$214</f>
        <v>16.054840241701569</v>
      </c>
      <c r="BG225" s="19">
        <f>ALL!BG218/BG$214</f>
        <v>33.583840259410884</v>
      </c>
      <c r="BH225" s="19">
        <f t="shared" si="198"/>
        <v>3396.464131239492</v>
      </c>
      <c r="BJ225" s="208">
        <f t="array" ref="BJ225">ROUND(MIN(IF($E$4:$BG$4=BJ$4,$E225:$BG225)),1)</f>
        <v>10.199999999999999</v>
      </c>
      <c r="BK225" s="208">
        <f t="array" ref="BK225">ROUND(MAX(IF($E$4:$BG$4=BK$4,$E225:$BG225)),1)</f>
        <v>202.5</v>
      </c>
      <c r="BL225" s="276">
        <f t="array" ref="BL225">ROUND(SUM(IF($E$4:$BG$4=BL$4,ALL!$E218:$BG218)),1)/BL$3</f>
        <v>109.35705718876534</v>
      </c>
      <c r="BM225" s="208">
        <f t="array" ref="BM225">ROUND(MIN(IF($E$4:$BG$4=BM$4,$E225:$BG225)),1)</f>
        <v>16.100000000000001</v>
      </c>
      <c r="BN225" s="208">
        <f t="array" ref="BN225">ROUND(MAX(IF($E$4:$BG$4=BN$4,$E225:$BG225)),1)</f>
        <v>33.6</v>
      </c>
      <c r="BO225" s="276">
        <f t="array" ref="BO225">ROUND(SUM(IF($E$4:$BG$4=BO$4,ALL!$E218:$BG218)),1)/BO$3</f>
        <v>20.624331055491524</v>
      </c>
      <c r="BP225" s="208">
        <f t="array" ref="BP225">ROUND(MIN(IF($E$4:$BG$4=BP$4,$E225:$BG225)),1)</f>
        <v>0</v>
      </c>
      <c r="BQ225" s="208">
        <f t="array" ref="BQ225">ROUND(MAX(IF($E$4:$BG$4=BQ$4,$E225:$BG225)),1)</f>
        <v>322</v>
      </c>
      <c r="BR225" s="276">
        <f t="array" ref="BR225">ROUND(SUM(IF($E$4:$BG$4=BR$4,ALL!$E218:$BG218)),1)/BR$3</f>
        <v>256.86387733250342</v>
      </c>
      <c r="BS225" s="208">
        <f t="array" ref="BS225">ROUND(MIN(IF($E$4:$BG$4=BS$4,$E225:$BG225)),1)</f>
        <v>-0.3</v>
      </c>
      <c r="BT225" s="208">
        <f t="array" ref="BT225">ROUND(MAX(IF($E$4:$BG$4=BT$4,$E225:$BG225)),1)</f>
        <v>109.9</v>
      </c>
      <c r="BU225" s="276">
        <f t="array" ref="BU225">ROUND(SUM(IF($E$4:$BG$4=BU$4,ALL!$E218:$BG218)),1)/BU$3</f>
        <v>20.277355230408414</v>
      </c>
      <c r="BV225" s="208">
        <f t="array" ref="BV225">ROUND(MIN(IF($E$4:$BG$4=BV$4,$E225:$BG225)),1)</f>
        <v>15.1</v>
      </c>
      <c r="BW225" s="208">
        <f t="array" ref="BW225">ROUND(MAX(IF($E$4:$BG$4=BW$4,$E225:$BG225)),1)</f>
        <v>112.4</v>
      </c>
      <c r="BX225" s="276">
        <f t="array" ref="BX225">ROUND(SUM(IF($E$4:$BG$4=BX$4,ALL!$E218:$BG218)),1)/BX$3</f>
        <v>43.272546517912069</v>
      </c>
      <c r="BY225" s="208">
        <f t="array" ref="BY225">ROUND(MIN(IF($E$4:$BG$4=BY$4,$E225:$BG225)),1)</f>
        <v>17.8</v>
      </c>
      <c r="BZ225" s="208">
        <f t="array" ref="BZ225">ROUND(MAX(IF($E$4:$BG$4=BZ$4,$E225:$BG225)),1)</f>
        <v>36.299999999999997</v>
      </c>
      <c r="CA225" s="276">
        <f t="array" ref="CA225">ROUND(SUM(IF($E$4:$BG$4=CA$4,ALL!$E218:$BG218)),1)/CA$3</f>
        <v>27.03891355393888</v>
      </c>
      <c r="CB225" s="233">
        <f t="shared" si="199"/>
        <v>-0.3</v>
      </c>
      <c r="CC225" s="233">
        <f t="shared" si="200"/>
        <v>322</v>
      </c>
      <c r="CD225" s="274">
        <f>ALL!BH218/$BH$47</f>
        <v>34.464453790603493</v>
      </c>
    </row>
    <row r="226" spans="1:82" ht="12.75">
      <c r="A226" s="17">
        <f t="shared" si="201"/>
        <v>52700</v>
      </c>
      <c r="B226" s="248" t="s">
        <v>179</v>
      </c>
      <c r="E226" s="19">
        <f>ALL!E219/E$214</f>
        <v>36.948147848980589</v>
      </c>
      <c r="F226" s="19">
        <f>ALL!F219/F$214</f>
        <v>55.075616513887944</v>
      </c>
      <c r="G226" s="19">
        <f>ALL!G219/G$214</f>
        <v>83.654097851358287</v>
      </c>
      <c r="H226" s="19">
        <f>ALL!H219/H$214</f>
        <v>35.864008569747376</v>
      </c>
      <c r="I226" s="19">
        <f>ALL!I219/I$214</f>
        <v>57.128484624932092</v>
      </c>
      <c r="J226" s="19">
        <f>ALL!J219/J$214</f>
        <v>24.166550755271707</v>
      </c>
      <c r="K226" s="19">
        <f>ALL!K219/K$214</f>
        <v>37.856053397849358</v>
      </c>
      <c r="L226" s="19">
        <f>ALL!L219/L$214</f>
        <v>0</v>
      </c>
      <c r="M226" s="19">
        <f>ALL!M219/M$214</f>
        <v>58.912283863936459</v>
      </c>
      <c r="N226" s="19">
        <f>ALL!N219/N$214</f>
        <v>75.612582874311471</v>
      </c>
      <c r="O226" s="19">
        <f>ALL!O219/O$214</f>
        <v>48.743707408852053</v>
      </c>
      <c r="P226" s="19">
        <f>ALL!P219/P$214</f>
        <v>62.942903496695251</v>
      </c>
      <c r="Q226" s="19">
        <f>ALL!Q219/Q$214</f>
        <v>48.949589471763275</v>
      </c>
      <c r="R226" s="19">
        <f>ALL!R219/R$214</f>
        <v>52.323756606586265</v>
      </c>
      <c r="S226" s="19">
        <f>ALL!S219/S$214</f>
        <v>36.261215257386908</v>
      </c>
      <c r="T226" s="19">
        <f>ALL!T219/T$214</f>
        <v>63.136516544607375</v>
      </c>
      <c r="U226" s="19">
        <f>ALL!U219/U$214</f>
        <v>62.894273612226044</v>
      </c>
      <c r="V226" s="19">
        <f>ALL!V219/V$214</f>
        <v>100.58100160399214</v>
      </c>
      <c r="W226" s="19">
        <f>ALL!W219/W$214</f>
        <v>41.49617418072517</v>
      </c>
      <c r="X226" s="19">
        <f>ALL!X219/X$214</f>
        <v>63.717175369063803</v>
      </c>
      <c r="Y226" s="19">
        <f>ALL!Y219/Y$214</f>
        <v>47.014650956560288</v>
      </c>
      <c r="Z226" s="19">
        <f>ALL!Z219/Z$214</f>
        <v>34.214397522248419</v>
      </c>
      <c r="AA226" s="19">
        <f>ALL!AA219/AA$214</f>
        <v>36.328189433024221</v>
      </c>
      <c r="AB226" s="19">
        <f>ALL!AB219/AB$214</f>
        <v>103.2576853765148</v>
      </c>
      <c r="AC226" s="19">
        <f>ALL!AC219/AC$214</f>
        <v>9.6089026737808663</v>
      </c>
      <c r="AD226" s="19">
        <f>ALL!AD219/AD$214</f>
        <v>28.001882073591961</v>
      </c>
      <c r="AE226" s="19">
        <f>ALL!AE219/AE$214</f>
        <v>52.669218134808752</v>
      </c>
      <c r="AF226" s="19">
        <f>ALL!AF219/AF$214</f>
        <v>47.280956314317073</v>
      </c>
      <c r="AG226" s="19">
        <f>ALL!AG219/AG$214</f>
        <v>88.477832051075708</v>
      </c>
      <c r="AH226" s="19">
        <f>ALL!AH219/AH$214</f>
        <v>57.602485521463031</v>
      </c>
      <c r="AI226" s="19">
        <f>ALL!AI219/AI$214</f>
        <v>66.109703482744308</v>
      </c>
      <c r="AJ226" s="19">
        <f>ALL!AJ219/AJ$214</f>
        <v>49.783503921019772</v>
      </c>
      <c r="AK226" s="19">
        <f>ALL!AK219/AK$214</f>
        <v>25.528649397309479</v>
      </c>
      <c r="AL226" s="19">
        <f>ALL!AL219/AL$214</f>
        <v>1818.0030333670377</v>
      </c>
      <c r="AM226" s="19">
        <f>ALL!AM219/AM$214</f>
        <v>43.046437953620121</v>
      </c>
      <c r="AN226" s="19">
        <f>ALL!AN219/AN$214</f>
        <v>34.635960006778504</v>
      </c>
      <c r="AO226" s="19">
        <f>ALL!AO219/AO$214</f>
        <v>22.202195726596624</v>
      </c>
      <c r="AP226" s="19">
        <f>ALL!AP219/AP$214</f>
        <v>24.395649646352098</v>
      </c>
      <c r="AQ226" s="19">
        <f>ALL!AQ219/AQ$214</f>
        <v>12.672536339185903</v>
      </c>
      <c r="AR226" s="19">
        <f>ALL!AR219/AR$214</f>
        <v>17.572894884958465</v>
      </c>
      <c r="AS226" s="19">
        <f>ALL!AS219/AS$214</f>
        <v>21.695483714735438</v>
      </c>
      <c r="AT226" s="19">
        <f>ALL!AT219/AT$214</f>
        <v>23.644870839542971</v>
      </c>
      <c r="AU226" s="19">
        <f>ALL!AU219/AU$214</f>
        <v>8.2816318395756348</v>
      </c>
      <c r="AV226" s="19">
        <f>ALL!AV219/AV$214</f>
        <v>0</v>
      </c>
      <c r="AW226" s="19">
        <f>ALL!AW219/AW$214</f>
        <v>31.309119402985083</v>
      </c>
      <c r="AX226" s="19">
        <f>ALL!AX219/AX$214</f>
        <v>46.270087959680353</v>
      </c>
      <c r="AY226" s="19">
        <f>ALL!AY219/AY$214</f>
        <v>27.210471204188487</v>
      </c>
      <c r="AZ226" s="19">
        <f>ALL!AZ219/AZ$214</f>
        <v>27.481199098942987</v>
      </c>
      <c r="BA226" s="91">
        <f>ALL!BA219/BA$214</f>
        <v>72.913338335991</v>
      </c>
      <c r="BB226" s="91">
        <f>ALL!BB219/BB$214</f>
        <v>33.048202484180926</v>
      </c>
      <c r="BC226" s="91">
        <f>ALL!BC219/BC$214</f>
        <v>13.652380338020899</v>
      </c>
      <c r="BD226" s="19">
        <f>ALL!BD219/BD$214</f>
        <v>40.635927097503817</v>
      </c>
      <c r="BE226" s="19">
        <f>ALL!BE219/BE$214</f>
        <v>32.344934274203553</v>
      </c>
      <c r="BF226" s="19">
        <f>ALL!BF219/BF$214</f>
        <v>38.907561576174722</v>
      </c>
      <c r="BG226" s="19">
        <f>ALL!BG219/BG$214</f>
        <v>53.072772725625896</v>
      </c>
      <c r="BH226" s="19">
        <f t="shared" si="198"/>
        <v>4135.1388855265141</v>
      </c>
      <c r="BJ226" s="208">
        <f t="array" ref="BJ226">ROUND(MIN(IF($E$4:$BG$4=BJ$4,$E226:$BG226)),1)</f>
        <v>0</v>
      </c>
      <c r="BK226" s="208">
        <f t="array" ref="BK226">ROUND(MAX(IF($E$4:$BG$4=BK$4,$E226:$BG226)),1)</f>
        <v>72.900000000000006</v>
      </c>
      <c r="BL226" s="276">
        <f t="array" ref="BL226">ROUND(SUM(IF($E$4:$BG$4=BL$4,ALL!$E219:$BG219)),1)/BL$3</f>
        <v>24.728158128424031</v>
      </c>
      <c r="BM226" s="208">
        <f t="array" ref="BM226">ROUND(MIN(IF($E$4:$BG$4=BM$4,$E226:$BG226)),1)</f>
        <v>32.299999999999997</v>
      </c>
      <c r="BN226" s="208">
        <f t="array" ref="BN226">ROUND(MAX(IF($E$4:$BG$4=BN$4,$E226:$BG226)),1)</f>
        <v>53.1</v>
      </c>
      <c r="BO226" s="276">
        <f t="array" ref="BO226">ROUND(SUM(IF($E$4:$BG$4=BO$4,ALL!$E219:$BG219)),1)/BO$3</f>
        <v>40.164879384159406</v>
      </c>
      <c r="BP226" s="208">
        <f t="array" ref="BP226">ROUND(MIN(IF($E$4:$BG$4=BP$4,$E226:$BG226)),1)</f>
        <v>25.5</v>
      </c>
      <c r="BQ226" s="208">
        <f t="array" ref="BQ226">ROUND(MAX(IF($E$4:$BG$4=BQ$4,$E226:$BG226)),1)</f>
        <v>1818</v>
      </c>
      <c r="BR226" s="276">
        <f t="array" ref="BR226">ROUND(SUM(IF($E$4:$BG$4=BR$4,ALL!$E219:$BG219)),1)/BR$3</f>
        <v>109.20307902213318</v>
      </c>
      <c r="BS226" s="208">
        <f t="array" ref="BS226">ROUND(MIN(IF($E$4:$BG$4=BS$4,$E226:$BG226)),1)</f>
        <v>9.6</v>
      </c>
      <c r="BT226" s="208">
        <f t="array" ref="BT226">ROUND(MAX(IF($E$4:$BG$4=BT$4,$E226:$BG226)),1)</f>
        <v>100.6</v>
      </c>
      <c r="BU226" s="276">
        <f t="array" ref="BU226">ROUND(SUM(IF($E$4:$BG$4=BU$4,ALL!$E219:$BG219)),1)/BU$3</f>
        <v>41.421600963344567</v>
      </c>
      <c r="BV226" s="208">
        <f t="array" ref="BV226">ROUND(MIN(IF($E$4:$BG$4=BV$4,$E226:$BG226)),1)</f>
        <v>34.200000000000003</v>
      </c>
      <c r="BW226" s="208">
        <f t="array" ref="BW226">ROUND(MAX(IF($E$4:$BG$4=BW$4,$E226:$BG226)),1)</f>
        <v>103.3</v>
      </c>
      <c r="BX226" s="276">
        <f t="array" ref="BX226">ROUND(SUM(IF($E$4:$BG$4=BX$4,ALL!$E219:$BG219)),1)/BX$3</f>
        <v>78.644543159008279</v>
      </c>
      <c r="BY226" s="208">
        <f t="array" ref="BY226">ROUND(MIN(IF($E$4:$BG$4=BY$4,$E226:$BG226)),1)</f>
        <v>0</v>
      </c>
      <c r="BZ226" s="208">
        <f t="array" ref="BZ226">ROUND(MAX(IF($E$4:$BG$4=BZ$4,$E226:$BG226)),1)</f>
        <v>88.5</v>
      </c>
      <c r="CA226" s="276">
        <f t="array" ref="CA226">ROUND(SUM(IF($E$4:$BG$4=CA$4,ALL!$E219:$BG219)),1)/CA$3</f>
        <v>59.132269220253626</v>
      </c>
      <c r="CB226" s="233">
        <f t="shared" si="199"/>
        <v>0</v>
      </c>
      <c r="CC226" s="233">
        <f t="shared" si="200"/>
        <v>1818</v>
      </c>
      <c r="CD226" s="274">
        <f>ALL!BH219/$BH$47</f>
        <v>56.854517416744727</v>
      </c>
    </row>
    <row r="227" spans="1:82" ht="24">
      <c r="A227" s="17">
        <f t="shared" si="201"/>
        <v>52900</v>
      </c>
      <c r="B227" s="248" t="s">
        <v>180</v>
      </c>
      <c r="E227" s="19">
        <f>ALL!E220/E$214</f>
        <v>8.4965455963610736</v>
      </c>
      <c r="F227" s="19">
        <f>ALL!F220/F$214</f>
        <v>0</v>
      </c>
      <c r="G227" s="19">
        <f>ALL!G220/G$214</f>
        <v>0</v>
      </c>
      <c r="H227" s="19">
        <f>ALL!H220/H$214</f>
        <v>0.49686228556772044</v>
      </c>
      <c r="I227" s="19">
        <f>ALL!I220/I$214</f>
        <v>1.7039423378876168</v>
      </c>
      <c r="J227" s="19">
        <f>ALL!J220/J$214</f>
        <v>1.4652559114811439</v>
      </c>
      <c r="K227" s="19">
        <f>ALL!K220/K$214</f>
        <v>0.21515967238353884</v>
      </c>
      <c r="L227" s="19">
        <f>ALL!L220/L$214</f>
        <v>1.6896092414564661</v>
      </c>
      <c r="M227" s="19">
        <f>ALL!M220/M$214</f>
        <v>0</v>
      </c>
      <c r="N227" s="19">
        <f>ALL!N220/N$214</f>
        <v>0</v>
      </c>
      <c r="O227" s="19">
        <f>ALL!O220/O$214</f>
        <v>23.346956726246471</v>
      </c>
      <c r="P227" s="19">
        <f>ALL!P220/P$214</f>
        <v>0.39074326910443241</v>
      </c>
      <c r="Q227" s="19">
        <f>ALL!Q220/Q$214</f>
        <v>1.2976111155907704</v>
      </c>
      <c r="R227" s="19">
        <f>ALL!R220/R$214</f>
        <v>0</v>
      </c>
      <c r="S227" s="19">
        <f>ALL!S220/S$214</f>
        <v>5.0417319730308945</v>
      </c>
      <c r="T227" s="19">
        <f>ALL!T220/T$214</f>
        <v>3.1018252647906834</v>
      </c>
      <c r="U227" s="19">
        <f>ALL!U220/U$214</f>
        <v>10.708545690167705</v>
      </c>
      <c r="V227" s="19">
        <f>ALL!V220/V$214</f>
        <v>0</v>
      </c>
      <c r="W227" s="19">
        <f>ALL!W220/W$214</f>
        <v>6.9375806927338131</v>
      </c>
      <c r="X227" s="19">
        <f>ALL!X220/X$214</f>
        <v>5.748849393013729</v>
      </c>
      <c r="Y227" s="19">
        <f>ALL!Y220/Y$214</f>
        <v>0</v>
      </c>
      <c r="Z227" s="19">
        <f>ALL!Z220/Z$214</f>
        <v>2.9642814694933275</v>
      </c>
      <c r="AA227" s="19">
        <f>ALL!AA220/AA$214</f>
        <v>4.1820555083114481</v>
      </c>
      <c r="AB227" s="19">
        <f>ALL!AB220/AB$214</f>
        <v>204.03992777706443</v>
      </c>
      <c r="AC227" s="19">
        <f>ALL!AC220/AC$214</f>
        <v>0</v>
      </c>
      <c r="AD227" s="19">
        <f>ALL!AD220/AD$214</f>
        <v>4.9186827376862885</v>
      </c>
      <c r="AE227" s="19">
        <f>ALL!AE220/AE$214</f>
        <v>0</v>
      </c>
      <c r="AF227" s="19">
        <f>ALL!AF220/AF$214</f>
        <v>0</v>
      </c>
      <c r="AG227" s="19">
        <f>ALL!AG220/AG$214</f>
        <v>2.8112458213441589</v>
      </c>
      <c r="AH227" s="19">
        <f>ALL!AH220/AH$214</f>
        <v>5.671292606064128</v>
      </c>
      <c r="AI227" s="19">
        <f>ALL!AI220/AI$214</f>
        <v>8.3265838288457346</v>
      </c>
      <c r="AJ227" s="19">
        <f>ALL!AJ220/AJ$214</f>
        <v>4.6786831760851317</v>
      </c>
      <c r="AK227" s="19">
        <f>ALL!AK220/AK$214</f>
        <v>6.3735076724764479</v>
      </c>
      <c r="AL227" s="19">
        <f>ALL!AL220/AL$214</f>
        <v>0</v>
      </c>
      <c r="AM227" s="19">
        <f>ALL!AM220/AM$214</f>
        <v>0</v>
      </c>
      <c r="AN227" s="19">
        <f>ALL!AN220/AN$214</f>
        <v>8.5728859515336371</v>
      </c>
      <c r="AO227" s="19">
        <f>ALL!AO220/AO$214</f>
        <v>0.48556925308194349</v>
      </c>
      <c r="AP227" s="19">
        <f>ALL!AP220/AP$214</f>
        <v>0</v>
      </c>
      <c r="AQ227" s="19">
        <f>ALL!AQ220/AQ$214</f>
        <v>0</v>
      </c>
      <c r="AR227" s="19">
        <f>ALL!AR220/AR$214</f>
        <v>0</v>
      </c>
      <c r="AS227" s="19">
        <f>ALL!AS220/AS$214</f>
        <v>0</v>
      </c>
      <c r="AT227" s="19">
        <f>ALL!AT220/AT$214</f>
        <v>2.1112146050670644</v>
      </c>
      <c r="AU227" s="19">
        <f>ALL!AU220/AU$214</f>
        <v>0</v>
      </c>
      <c r="AV227" s="19">
        <f>ALL!AV220/AV$214</f>
        <v>5.1469265743927277</v>
      </c>
      <c r="AW227" s="19">
        <f>ALL!AW220/AW$214</f>
        <v>0</v>
      </c>
      <c r="AX227" s="19">
        <f>ALL!AX220/AX$214</f>
        <v>0</v>
      </c>
      <c r="AY227" s="19">
        <f>ALL!AY220/AY$214</f>
        <v>41.461173877101132</v>
      </c>
      <c r="AZ227" s="19">
        <f>ALL!AZ220/AZ$214</f>
        <v>56.364196461233369</v>
      </c>
      <c r="BA227" s="91">
        <f>ALL!BA220/BA$214</f>
        <v>0</v>
      </c>
      <c r="BB227" s="91">
        <f>ALL!BB220/BB$214</f>
        <v>0</v>
      </c>
      <c r="BC227" s="91">
        <f>ALL!BC220/BC$214</f>
        <v>0</v>
      </c>
      <c r="BD227" s="19">
        <f>ALL!BD220/BD$214</f>
        <v>5.2431294969924442</v>
      </c>
      <c r="BE227" s="19">
        <f>ALL!BE220/BE$214</f>
        <v>6.9610939684483082</v>
      </c>
      <c r="BF227" s="19">
        <f>ALL!BF220/BF$214</f>
        <v>0.56085282362654676</v>
      </c>
      <c r="BG227" s="19">
        <f>ALL!BG220/BG$214</f>
        <v>8.9670664106372957</v>
      </c>
      <c r="BH227" s="19">
        <f t="shared" si="198"/>
        <v>450.4815891893017</v>
      </c>
      <c r="BJ227" s="208">
        <f t="array" ref="BJ227">ROUND(MIN(IF($E$4:$BG$4=BJ$4,$E227:$BG227)),1)</f>
        <v>0</v>
      </c>
      <c r="BK227" s="208">
        <f t="array" ref="BK227">ROUND(MAX(IF($E$4:$BG$4=BK$4,$E227:$BG227)),1)</f>
        <v>56.4</v>
      </c>
      <c r="BL227" s="276">
        <f t="array" ref="BL227">ROUND(SUM(IF($E$4:$BG$4=BL$4,ALL!$E220:$BG220)),1)/BL$3</f>
        <v>8.8156584288379509</v>
      </c>
      <c r="BM227" s="208">
        <f t="array" ref="BM227">ROUND(MIN(IF($E$4:$BG$4=BM$4,$E227:$BG227)),1)</f>
        <v>0.6</v>
      </c>
      <c r="BN227" s="208">
        <f t="array" ref="BN227">ROUND(MAX(IF($E$4:$BG$4=BN$4,$E227:$BG227)),1)</f>
        <v>9</v>
      </c>
      <c r="BO227" s="276">
        <f t="array" ref="BO227">ROUND(SUM(IF($E$4:$BG$4=BO$4,ALL!$E220:$BG220)),1)/BO$3</f>
        <v>4.3613329491190527</v>
      </c>
      <c r="BP227" s="208">
        <f t="array" ref="BP227">ROUND(MIN(IF($E$4:$BG$4=BP$4,$E227:$BG227)),1)</f>
        <v>0</v>
      </c>
      <c r="BQ227" s="208">
        <f t="array" ref="BQ227">ROUND(MAX(IF($E$4:$BG$4=BQ$4,$E227:$BG227)),1)</f>
        <v>6.4</v>
      </c>
      <c r="BR227" s="276">
        <f t="array" ref="BR227">ROUND(SUM(IF($E$4:$BG$4=BR$4,ALL!$E220:$BG220)),1)/BR$3</f>
        <v>3.1434130930332254</v>
      </c>
      <c r="BS227" s="208">
        <f t="array" ref="BS227">ROUND(MIN(IF($E$4:$BG$4=BS$4,$E227:$BG227)),1)</f>
        <v>0</v>
      </c>
      <c r="BT227" s="208">
        <f t="array" ref="BT227">ROUND(MAX(IF($E$4:$BG$4=BT$4,$E227:$BG227)),1)</f>
        <v>23.3</v>
      </c>
      <c r="BU227" s="276">
        <f t="array" ref="BU227">ROUND(SUM(IF($E$4:$BG$4=BU$4,ALL!$E220:$BG220)),1)/BU$3</f>
        <v>2.9719248780460377</v>
      </c>
      <c r="BV227" s="208">
        <f t="array" ref="BV227">ROUND(MIN(IF($E$4:$BG$4=BV$4,$E227:$BG227)),1)</f>
        <v>0</v>
      </c>
      <c r="BW227" s="208">
        <f t="array" ref="BW227">ROUND(MAX(IF($E$4:$BG$4=BW$4,$E227:$BG227)),1)</f>
        <v>204</v>
      </c>
      <c r="BX227" s="276">
        <f t="array" ref="BX227">ROUND(SUM(IF($E$4:$BG$4=BX$4,ALL!$E220:$BG220)),1)/BX$3</f>
        <v>116.14799826203193</v>
      </c>
      <c r="BY227" s="208">
        <f t="array" ref="BY227">ROUND(MIN(IF($E$4:$BG$4=BY$4,$E227:$BG227)),1)</f>
        <v>0.4</v>
      </c>
      <c r="BZ227" s="208">
        <f t="array" ref="BZ227">ROUND(MAX(IF($E$4:$BG$4=BZ$4,$E227:$BG227)),1)</f>
        <v>10.7</v>
      </c>
      <c r="CA227" s="276">
        <f t="array" ref="CA227">ROUND(SUM(IF($E$4:$BG$4=CA$4,ALL!$E220:$BG220)),1)/CA$3</f>
        <v>3.3596452298264361</v>
      </c>
      <c r="CB227" s="233">
        <f t="shared" si="199"/>
        <v>0</v>
      </c>
      <c r="CC227" s="233">
        <f t="shared" si="200"/>
        <v>204</v>
      </c>
      <c r="CD227" s="274">
        <f>ALL!BH220/$BH$47</f>
        <v>35.759681170062279</v>
      </c>
    </row>
    <row r="228" spans="1:82" ht="24">
      <c r="A228" s="17">
        <f t="shared" si="201"/>
        <v>53100</v>
      </c>
      <c r="B228" s="248" t="s">
        <v>181</v>
      </c>
      <c r="E228" s="19">
        <f>ALL!E221/E$214</f>
        <v>0</v>
      </c>
      <c r="F228" s="19">
        <f>ALL!F221/F$214</f>
        <v>0</v>
      </c>
      <c r="G228" s="19">
        <f>ALL!G221/G$214</f>
        <v>30.812336981153884</v>
      </c>
      <c r="H228" s="19">
        <f>ALL!H221/H$214</f>
        <v>0</v>
      </c>
      <c r="I228" s="19">
        <f>ALL!I221/I$214</f>
        <v>0.11963093855455918</v>
      </c>
      <c r="J228" s="19">
        <f>ALL!J221/J$214</f>
        <v>0.21050246719765522</v>
      </c>
      <c r="K228" s="19">
        <f>ALL!K221/K$214</f>
        <v>3.1363093900462351</v>
      </c>
      <c r="L228" s="19">
        <f>ALL!L221/L$214</f>
        <v>0</v>
      </c>
      <c r="M228" s="19">
        <f>ALL!M221/M$214</f>
        <v>0</v>
      </c>
      <c r="N228" s="19">
        <f>ALL!N221/N$214</f>
        <v>9.2703875813720593</v>
      </c>
      <c r="O228" s="19">
        <f>ALL!O221/O$214</f>
        <v>0</v>
      </c>
      <c r="P228" s="19">
        <f>ALL!P221/P$214</f>
        <v>0</v>
      </c>
      <c r="Q228" s="19">
        <f>ALL!Q221/Q$214</f>
        <v>0</v>
      </c>
      <c r="R228" s="19">
        <f>ALL!R221/R$214</f>
        <v>0</v>
      </c>
      <c r="S228" s="19">
        <f>ALL!S221/S$214</f>
        <v>0</v>
      </c>
      <c r="T228" s="19">
        <f>ALL!T221/T$214</f>
        <v>0</v>
      </c>
      <c r="U228" s="19">
        <f>ALL!U221/U$214</f>
        <v>0</v>
      </c>
      <c r="V228" s="19">
        <f>ALL!V221/V$214</f>
        <v>0</v>
      </c>
      <c r="W228" s="19">
        <f>ALL!W221/W$214</f>
        <v>0</v>
      </c>
      <c r="X228" s="19">
        <f>ALL!X221/X$214</f>
        <v>0.15915044389173519</v>
      </c>
      <c r="Y228" s="19">
        <f>ALL!Y221/Y$214</f>
        <v>0</v>
      </c>
      <c r="Z228" s="19">
        <f>ALL!Z221/Z$214</f>
        <v>0</v>
      </c>
      <c r="AA228" s="19">
        <f>ALL!AA221/AA$214</f>
        <v>0</v>
      </c>
      <c r="AB228" s="19">
        <f>ALL!AB221/AB$214</f>
        <v>0.52928648460024597</v>
      </c>
      <c r="AC228" s="19">
        <f>ALL!AC221/AC$214</f>
        <v>9.9552892903552497</v>
      </c>
      <c r="AD228" s="19">
        <f>ALL!AD221/AD$214</f>
        <v>0</v>
      </c>
      <c r="AE228" s="19">
        <f>ALL!AE221/AE$214</f>
        <v>0.71040967567015423</v>
      </c>
      <c r="AF228" s="19">
        <f>ALL!AF221/AF$214</f>
        <v>0</v>
      </c>
      <c r="AG228" s="19">
        <f>ALL!AG221/AG$214</f>
        <v>0.15810220206503725</v>
      </c>
      <c r="AH228" s="19">
        <f>ALL!AH221/AH$214</f>
        <v>12.788170899319319</v>
      </c>
      <c r="AI228" s="19">
        <f>ALL!AI221/AI$214</f>
        <v>0</v>
      </c>
      <c r="AJ228" s="19">
        <f>ALL!AJ221/AJ$214</f>
        <v>21.661238876644596</v>
      </c>
      <c r="AK228" s="19">
        <f>ALL!AK221/AK$214</f>
        <v>0</v>
      </c>
      <c r="AL228" s="19">
        <f>ALL!AL221/AL$214</f>
        <v>120.97356637295972</v>
      </c>
      <c r="AM228" s="19">
        <f>ALL!AM221/AM$214</f>
        <v>67.561659408744902</v>
      </c>
      <c r="AN228" s="19">
        <f>ALL!AN221/AN$214</f>
        <v>846.74123029994917</v>
      </c>
      <c r="AO228" s="19">
        <f>ALL!AO221/AO$214</f>
        <v>0</v>
      </c>
      <c r="AP228" s="19">
        <f>ALL!AP221/AP$214</f>
        <v>47.735119335981665</v>
      </c>
      <c r="AQ228" s="19">
        <f>ALL!AQ221/AQ$214</f>
        <v>304.11532289746464</v>
      </c>
      <c r="AR228" s="19">
        <f>ALL!AR221/AR$214</f>
        <v>0</v>
      </c>
      <c r="AS228" s="19">
        <f>ALL!AS221/AS$214</f>
        <v>0</v>
      </c>
      <c r="AT228" s="19">
        <f>ALL!AT221/AT$214</f>
        <v>0</v>
      </c>
      <c r="AU228" s="19">
        <f>ALL!AU221/AU$214</f>
        <v>125.82672819537922</v>
      </c>
      <c r="AV228" s="19">
        <f>ALL!AV221/AV$214</f>
        <v>0</v>
      </c>
      <c r="AW228" s="19">
        <f>ALL!AW221/AW$214</f>
        <v>0</v>
      </c>
      <c r="AX228" s="19">
        <f>ALL!AX221/AX$214</f>
        <v>98.758446237280324</v>
      </c>
      <c r="AY228" s="19">
        <f>ALL!AY221/AY$214</f>
        <v>0</v>
      </c>
      <c r="AZ228" s="19">
        <f>ALL!AZ221/AZ$214</f>
        <v>15.787751015614472</v>
      </c>
      <c r="BA228" s="91">
        <f>ALL!BA221/BA$214</f>
        <v>0</v>
      </c>
      <c r="BB228" s="91">
        <f>ALL!BB221/BB$214</f>
        <v>0</v>
      </c>
      <c r="BC228" s="91">
        <f>ALL!BC221/BC$214</f>
        <v>0</v>
      </c>
      <c r="BD228" s="19">
        <f>ALL!BD221/BD$214</f>
        <v>0</v>
      </c>
      <c r="BE228" s="19">
        <f>ALL!BE221/BE$214</f>
        <v>0</v>
      </c>
      <c r="BF228" s="19">
        <f>ALL!BF221/BF$214</f>
        <v>0</v>
      </c>
      <c r="BG228" s="19">
        <f>ALL!BG221/BG$214</f>
        <v>67.459387341038365</v>
      </c>
      <c r="BH228" s="19">
        <f t="shared" si="198"/>
        <v>1784.4700263352834</v>
      </c>
      <c r="BJ228" s="208">
        <f t="array" ref="BJ228">ROUND(MIN(IF($E$4:$BG$4=BJ$4,$E228:$BG228)),1)</f>
        <v>0</v>
      </c>
      <c r="BK228" s="208">
        <f t="array" ref="BK228">ROUND(MAX(IF($E$4:$BG$4=BK$4,$E228:$BG228)),1)</f>
        <v>846.7</v>
      </c>
      <c r="BL228" s="276">
        <f t="array" ref="BL228">ROUND(SUM(IF($E$4:$BG$4=BL$4,ALL!$E221:$BG221)),1)/BL$3</f>
        <v>100.62952424110476</v>
      </c>
      <c r="BM228" s="208">
        <f t="array" ref="BM228">ROUND(MIN(IF($E$4:$BG$4=BM$4,$E228:$BG228)),1)</f>
        <v>0</v>
      </c>
      <c r="BN228" s="208">
        <f t="array" ref="BN228">ROUND(MAX(IF($E$4:$BG$4=BN$4,$E228:$BG228)),1)</f>
        <v>67.5</v>
      </c>
      <c r="BO228" s="276">
        <f t="array" ref="BO228">ROUND(SUM(IF($E$4:$BG$4=BO$4,ALL!$E221:$BG221)),1)/BO$3</f>
        <v>8.5165074921784978</v>
      </c>
      <c r="BP228" s="208">
        <f t="array" ref="BP228">ROUND(MIN(IF($E$4:$BG$4=BP$4,$E228:$BG228)),1)</f>
        <v>0</v>
      </c>
      <c r="BQ228" s="208">
        <f t="array" ref="BQ228">ROUND(MAX(IF($E$4:$BG$4=BQ$4,$E228:$BG228)),1)</f>
        <v>121</v>
      </c>
      <c r="BR228" s="276">
        <f t="array" ref="BR228">ROUND(SUM(IF($E$4:$BG$4=BR$4,ALL!$E221:$BG221)),1)/BR$3</f>
        <v>36.491214373697993</v>
      </c>
      <c r="BS228" s="208">
        <f t="array" ref="BS228">ROUND(MIN(IF($E$4:$BG$4=BS$4,$E228:$BG228)),1)</f>
        <v>0</v>
      </c>
      <c r="BT228" s="208">
        <f t="array" ref="BT228">ROUND(MAX(IF($E$4:$BG$4=BT$4,$E228:$BG228)),1)</f>
        <v>12.8</v>
      </c>
      <c r="BU228" s="276">
        <f t="array" ref="BU228">ROUND(SUM(IF($E$4:$BG$4=BU$4,ALL!$E221:$BG221)),1)/BU$3</f>
        <v>1.4796843942733859</v>
      </c>
      <c r="BV228" s="208">
        <f t="array" ref="BV228">ROUND(MIN(IF($E$4:$BG$4=BV$4,$E228:$BG228)),1)</f>
        <v>0</v>
      </c>
      <c r="BW228" s="208">
        <f t="array" ref="BW228">ROUND(MAX(IF($E$4:$BG$4=BW$4,$E228:$BG228)),1)</f>
        <v>30.8</v>
      </c>
      <c r="BX228" s="276">
        <f t="array" ref="BX228">ROUND(SUM(IF($E$4:$BG$4=BX$4,ALL!$E221:$BG221)),1)/BX$3</f>
        <v>5.4660880732502894</v>
      </c>
      <c r="BY228" s="208">
        <f t="array" ref="BY228">ROUND(MIN(IF($E$4:$BG$4=BY$4,$E228:$BG228)),1)</f>
        <v>0</v>
      </c>
      <c r="BZ228" s="208">
        <f t="array" ref="BZ228">ROUND(MAX(IF($E$4:$BG$4=BZ$4,$E228:$BG228)),1)</f>
        <v>0.2</v>
      </c>
      <c r="CA228" s="276">
        <f t="array" ref="CA228">ROUND(SUM(IF($E$4:$BG$4=CA$4,ALL!$E221:$BG221)),1)/CA$3</f>
        <v>8.8474084692878985E-2</v>
      </c>
      <c r="CB228" s="233">
        <f t="shared" si="199"/>
        <v>0</v>
      </c>
      <c r="CC228" s="233">
        <f t="shared" si="200"/>
        <v>846.7</v>
      </c>
      <c r="CD228" s="274">
        <f>ALL!BH221/$BH$47</f>
        <v>6.5241636508002623</v>
      </c>
    </row>
    <row r="229" spans="1:82" ht="24">
      <c r="A229" s="17">
        <f t="shared" si="201"/>
        <v>53200</v>
      </c>
      <c r="B229" s="248" t="s">
        <v>182</v>
      </c>
      <c r="E229" s="19">
        <f>ALL!E222/E$214</f>
        <v>74.024949452369086</v>
      </c>
      <c r="F229" s="19">
        <f>ALL!F222/F$214</f>
        <v>146.61569232889926</v>
      </c>
      <c r="G229" s="19">
        <f>ALL!G222/G$214</f>
        <v>457.73423390191743</v>
      </c>
      <c r="H229" s="19">
        <f>ALL!H222/H$214</f>
        <v>136.56736958041429</v>
      </c>
      <c r="I229" s="19">
        <f>ALL!I222/I$214</f>
        <v>85.778046725850757</v>
      </c>
      <c r="J229" s="19">
        <f>ALL!J222/J$214</f>
        <v>210.67957525226268</v>
      </c>
      <c r="K229" s="19">
        <f>ALL!K222/K$214</f>
        <v>265.71565884282359</v>
      </c>
      <c r="L229" s="19">
        <f>ALL!L222/L$214</f>
        <v>84.616629938468336</v>
      </c>
      <c r="M229" s="19">
        <f>ALL!M222/M$214</f>
        <v>0</v>
      </c>
      <c r="N229" s="19">
        <f>ALL!N222/N$214</f>
        <v>153.67545518277419</v>
      </c>
      <c r="O229" s="19">
        <f>ALL!O222/O$214</f>
        <v>162.69930649565197</v>
      </c>
      <c r="P229" s="19">
        <f>ALL!P222/P$214</f>
        <v>175.0845422191247</v>
      </c>
      <c r="Q229" s="19">
        <f>ALL!Q222/Q$214</f>
        <v>103.74444122852064</v>
      </c>
      <c r="R229" s="19">
        <f>ALL!R222/R$214</f>
        <v>631.47980756200013</v>
      </c>
      <c r="S229" s="19">
        <f>ALL!S222/S$214</f>
        <v>339.34150189534591</v>
      </c>
      <c r="T229" s="19">
        <f>ALL!T222/T$214</f>
        <v>54.737312248752261</v>
      </c>
      <c r="U229" s="19">
        <f>ALL!U222/U$214</f>
        <v>414.31530021288182</v>
      </c>
      <c r="V229" s="19">
        <f>ALL!V222/V$214</f>
        <v>252.44430582783815</v>
      </c>
      <c r="W229" s="19">
        <f>ALL!W222/W$214</f>
        <v>91.335190526747184</v>
      </c>
      <c r="X229" s="19">
        <f>ALL!X222/X$214</f>
        <v>117.58604167065388</v>
      </c>
      <c r="Y229" s="19">
        <f>ALL!Y222/Y$214</f>
        <v>34.550018909508218</v>
      </c>
      <c r="Z229" s="19">
        <f>ALL!Z222/Z$214</f>
        <v>126.05225653032119</v>
      </c>
      <c r="AA229" s="19">
        <f>ALL!AA222/AA$214</f>
        <v>752.25416376678379</v>
      </c>
      <c r="AB229" s="19">
        <f>ALL!AB222/AB$214</f>
        <v>140.50757403426715</v>
      </c>
      <c r="AC229" s="19">
        <f>ALL!AC222/AC$214</f>
        <v>197.42726206477988</v>
      </c>
      <c r="AD229" s="19">
        <f>ALL!AD222/AD$214</f>
        <v>270.90029479828252</v>
      </c>
      <c r="AE229" s="19">
        <f>ALL!AE222/AE$214</f>
        <v>134.52975512192836</v>
      </c>
      <c r="AF229" s="19">
        <f>ALL!AF222/AF$214</f>
        <v>605.04591925585919</v>
      </c>
      <c r="AG229" s="19">
        <f>ALL!AG222/AG$214</f>
        <v>90.811948614910463</v>
      </c>
      <c r="AH229" s="19">
        <f>ALL!AH222/AH$214</f>
        <v>219.09007775074068</v>
      </c>
      <c r="AI229" s="19">
        <f>ALL!AI222/AI$214</f>
        <v>32.044843049327348</v>
      </c>
      <c r="AJ229" s="19">
        <f>ALL!AJ222/AJ$214</f>
        <v>266.14738342408117</v>
      </c>
      <c r="AK229" s="19">
        <f>ALL!AK222/AK$214</f>
        <v>162.51576320228176</v>
      </c>
      <c r="AL229" s="19">
        <f>ALL!AL222/AL$214</f>
        <v>3900.8223313592384</v>
      </c>
      <c r="AM229" s="19">
        <f>ALL!AM222/AM$214</f>
        <v>166.56372986369269</v>
      </c>
      <c r="AN229" s="19">
        <f>ALL!AN222/AN$214</f>
        <v>461.75963396034564</v>
      </c>
      <c r="AO229" s="19">
        <f>ALL!AO222/AO$214</f>
        <v>1095.1713375044269</v>
      </c>
      <c r="AP229" s="19">
        <f>ALL!AP222/AP$214</f>
        <v>264.31028970061044</v>
      </c>
      <c r="AQ229" s="19">
        <f>ALL!AQ222/AQ$214</f>
        <v>1043.8078933849083</v>
      </c>
      <c r="AR229" s="19">
        <f>ALL!AR222/AR$214</f>
        <v>184.00641298971536</v>
      </c>
      <c r="AS229" s="19">
        <f>ALL!AS222/AS$214</f>
        <v>447.69481777454894</v>
      </c>
      <c r="AT229" s="19">
        <f>ALL!AT222/AT$214</f>
        <v>807.57861400894183</v>
      </c>
      <c r="AU229" s="19">
        <f>ALL!AU222/AU$214</f>
        <v>67.889064344519909</v>
      </c>
      <c r="AV229" s="19">
        <f>ALL!AV222/AV$214</f>
        <v>53.725539450877967</v>
      </c>
      <c r="AW229" s="19">
        <f>ALL!AW222/AW$214</f>
        <v>143.02665671641793</v>
      </c>
      <c r="AX229" s="19">
        <f>ALL!AX222/AX$214</f>
        <v>701.56949581281242</v>
      </c>
      <c r="AY229" s="19">
        <f>ALL!AY222/AY$214</f>
        <v>355.78850923119319</v>
      </c>
      <c r="AZ229" s="19">
        <f>ALL!AZ222/AZ$214</f>
        <v>296.96239819788599</v>
      </c>
      <c r="BA229" s="91">
        <f>ALL!BA222/BA$214</f>
        <v>46.853015664571807</v>
      </c>
      <c r="BB229" s="91">
        <f>ALL!BB222/BB$214</f>
        <v>2360.1728239981248</v>
      </c>
      <c r="BC229" s="91">
        <f>ALL!BC222/BC$214</f>
        <v>145.01096632692554</v>
      </c>
      <c r="BD229" s="19">
        <f>ALL!BD222/BD$214</f>
        <v>199.51042695818924</v>
      </c>
      <c r="BE229" s="19">
        <f>ALL!BE222/BE$214</f>
        <v>200.93819276809424</v>
      </c>
      <c r="BF229" s="19">
        <f>ALL!BF222/BF$214</f>
        <v>170.42304786538384</v>
      </c>
      <c r="BG229" s="19">
        <f>ALL!BG222/BG$214</f>
        <v>142.99743306401936</v>
      </c>
      <c r="BH229" s="19">
        <f t="shared" si="198"/>
        <v>20246.635252561809</v>
      </c>
      <c r="BJ229" s="208">
        <f t="array" ref="BJ229">ROUND(MIN(IF($E$4:$BG$4=BJ$4,$E229:$BG229)),1)</f>
        <v>46.9</v>
      </c>
      <c r="BK229" s="208">
        <f t="array" ref="BK229">ROUND(MAX(IF($E$4:$BG$4=BK$4,$E229:$BG229)),1)</f>
        <v>2360.1999999999998</v>
      </c>
      <c r="BL229" s="276">
        <f t="array" ref="BL229">ROUND(SUM(IF($E$4:$BG$4=BL$4,ALL!$E222:$BG222)),1)/BL$3</f>
        <v>417.77243790830204</v>
      </c>
      <c r="BM229" s="208">
        <f t="array" ref="BM229">ROUND(MIN(IF($E$4:$BG$4=BM$4,$E229:$BG229)),1)</f>
        <v>143</v>
      </c>
      <c r="BN229" s="208">
        <f t="array" ref="BN229">ROUND(MAX(IF($E$4:$BG$4=BN$4,$E229:$BG229)),1)</f>
        <v>200.9</v>
      </c>
      <c r="BO229" s="276">
        <f t="array" ref="BO229">ROUND(SUM(IF($E$4:$BG$4=BO$4,ALL!$E222:$BG222)),1)/BO$3</f>
        <v>182.38002222954063</v>
      </c>
      <c r="BP229" s="208">
        <f t="array" ref="BP229">ROUND(MIN(IF($E$4:$BG$4=BP$4,$E229:$BG229)),1)</f>
        <v>162.5</v>
      </c>
      <c r="BQ229" s="208">
        <f t="array" ref="BQ229">ROUND(MAX(IF($E$4:$BG$4=BQ$4,$E229:$BG229)),1)</f>
        <v>3900.8</v>
      </c>
      <c r="BR229" s="276">
        <f t="array" ref="BR229">ROUND(SUM(IF($E$4:$BG$4=BR$4,ALL!$E222:$BG222)),1)/BR$3</f>
        <v>321.9283040279272</v>
      </c>
      <c r="BS229" s="208">
        <f t="array" ref="BS229">ROUND(MIN(IF($E$4:$BG$4=BS$4,$E229:$BG229)),1)</f>
        <v>0</v>
      </c>
      <c r="BT229" s="208">
        <f t="array" ref="BT229">ROUND(MAX(IF($E$4:$BG$4=BT$4,$E229:$BG229)),1)</f>
        <v>752.3</v>
      </c>
      <c r="BU229" s="276">
        <f t="array" ref="BU229">ROUND(SUM(IF($E$4:$BG$4=BU$4,ALL!$E222:$BG222)),1)/BU$3</f>
        <v>212.00308203403003</v>
      </c>
      <c r="BV229" s="208">
        <f t="array" ref="BV229">ROUND(MIN(IF($E$4:$BG$4=BV$4,$E229:$BG229)),1)</f>
        <v>126.1</v>
      </c>
      <c r="BW229" s="208">
        <f t="array" ref="BW229">ROUND(MAX(IF($E$4:$BG$4=BW$4,$E229:$BG229)),1)</f>
        <v>457.7</v>
      </c>
      <c r="BX229" s="276">
        <f t="array" ref="BX229">ROUND(SUM(IF($E$4:$BG$4=BX$4,ALL!$E222:$BG222)),1)/BX$3</f>
        <v>176.66060814049371</v>
      </c>
      <c r="BY229" s="208">
        <f t="array" ref="BY229">ROUND(MIN(IF($E$4:$BG$4=BY$4,$E229:$BG229)),1)</f>
        <v>32</v>
      </c>
      <c r="BZ229" s="208">
        <f t="array" ref="BZ229">ROUND(MAX(IF($E$4:$BG$4=BZ$4,$E229:$BG229)),1)</f>
        <v>414.3</v>
      </c>
      <c r="CA229" s="276">
        <f t="array" ref="CA229">ROUND(SUM(IF($E$4:$BG$4=CA$4,ALL!$E222:$BG222)),1)/CA$3</f>
        <v>110.04452956653448</v>
      </c>
      <c r="CB229" s="233">
        <f t="shared" si="199"/>
        <v>0</v>
      </c>
      <c r="CC229" s="233">
        <f t="shared" si="200"/>
        <v>3900.8</v>
      </c>
      <c r="CD229" s="274">
        <f>ALL!BH222/$BH$47</f>
        <v>181.41695712542304</v>
      </c>
    </row>
    <row r="230" spans="1:82" ht="24">
      <c r="A230" s="17">
        <f t="shared" si="201"/>
        <v>53300</v>
      </c>
      <c r="B230" s="248" t="s">
        <v>183</v>
      </c>
      <c r="E230" s="19">
        <f>ALL!E223/E$214</f>
        <v>44.988306269420754</v>
      </c>
      <c r="F230" s="19">
        <f>ALL!F223/F$214</f>
        <v>62.655180922186204</v>
      </c>
      <c r="G230" s="19">
        <f>ALL!G223/G$214</f>
        <v>457.04807713249477</v>
      </c>
      <c r="H230" s="19">
        <f>ALL!H223/H$214</f>
        <v>5.6013196606299545</v>
      </c>
      <c r="I230" s="19">
        <f>ALL!I223/I$214</f>
        <v>35.445799707901124</v>
      </c>
      <c r="J230" s="19">
        <f>ALL!J223/J$214</f>
        <v>44.373461046314517</v>
      </c>
      <c r="K230" s="19">
        <f>ALL!K223/K$214</f>
        <v>35.155795206242502</v>
      </c>
      <c r="L230" s="19">
        <f>ALL!L223/L$214</f>
        <v>40.910757606899864</v>
      </c>
      <c r="M230" s="19">
        <f>ALL!M223/M$214</f>
        <v>16.196831052333746</v>
      </c>
      <c r="N230" s="19">
        <f>ALL!N223/N$214</f>
        <v>30.537157736604907</v>
      </c>
      <c r="O230" s="19">
        <f>ALL!O223/O$214</f>
        <v>150.26037916159964</v>
      </c>
      <c r="P230" s="19">
        <f>ALL!P223/P$214</f>
        <v>22.878357735745581</v>
      </c>
      <c r="Q230" s="19">
        <f>ALL!Q223/Q$214</f>
        <v>40.253830864097985</v>
      </c>
      <c r="R230" s="19">
        <f>ALL!R223/R$214</f>
        <v>100.90100284591409</v>
      </c>
      <c r="S230" s="19">
        <f>ALL!S223/S$214</f>
        <v>31.431832159799853</v>
      </c>
      <c r="T230" s="19">
        <f>ALL!T223/T$214</f>
        <v>47.091135358510897</v>
      </c>
      <c r="U230" s="19">
        <f>ALL!U223/U$214</f>
        <v>58.260394475480197</v>
      </c>
      <c r="V230" s="19">
        <f>ALL!V223/V$214</f>
        <v>117.19773658884334</v>
      </c>
      <c r="W230" s="19">
        <f>ALL!W223/W$214</f>
        <v>28.780223340687066</v>
      </c>
      <c r="X230" s="19">
        <f>ALL!X223/X$214</f>
        <v>18.16929302679327</v>
      </c>
      <c r="Y230" s="19">
        <f>ALL!Y223/Y$214</f>
        <v>41.486554035549872</v>
      </c>
      <c r="Z230" s="19">
        <f>ALL!Z223/Z$214</f>
        <v>74.819334104262921</v>
      </c>
      <c r="AA230" s="19">
        <f>ALL!AA223/AA$214</f>
        <v>22.26167168359769</v>
      </c>
      <c r="AB230" s="19">
        <f>ALL!AB223/AB$214</f>
        <v>175.03106846826924</v>
      </c>
      <c r="AC230" s="19">
        <f>ALL!AC223/AC$214</f>
        <v>35.195307758469831</v>
      </c>
      <c r="AD230" s="19">
        <f>ALL!AD223/AD$214</f>
        <v>30.167510698706216</v>
      </c>
      <c r="AE230" s="19">
        <f>ALL!AE223/AE$214</f>
        <v>95.639876578622818</v>
      </c>
      <c r="AF230" s="19">
        <f>ALL!AF223/AF$214</f>
        <v>13.403456446126636</v>
      </c>
      <c r="AG230" s="19">
        <f>ALL!AG223/AG$214</f>
        <v>29.789062501372406</v>
      </c>
      <c r="AH230" s="19">
        <f>ALL!AH223/AH$214</f>
        <v>48.04307169822269</v>
      </c>
      <c r="AI230" s="19">
        <f>ALL!AI223/AI$214</f>
        <v>159.29290314296435</v>
      </c>
      <c r="AJ230" s="19">
        <f>ALL!AJ223/AJ$214</f>
        <v>11.398170190787473</v>
      </c>
      <c r="AK230" s="19">
        <f>ALL!AK223/AK$214</f>
        <v>19.871878556833916</v>
      </c>
      <c r="AL230" s="19">
        <f>ALL!AL223/AL$214</f>
        <v>215.86017622418029</v>
      </c>
      <c r="AM230" s="19">
        <f>ALL!AM223/AM$214</f>
        <v>102.78039334395466</v>
      </c>
      <c r="AN230" s="19">
        <f>ALL!AN223/AN$214</f>
        <v>278.17959667852904</v>
      </c>
      <c r="AO230" s="19">
        <f>ALL!AO223/AO$214</f>
        <v>0.7831762146482959</v>
      </c>
      <c r="AP230" s="19">
        <f>ALL!AP223/AP$214</f>
        <v>196.9511836708329</v>
      </c>
      <c r="AQ230" s="19">
        <f>ALL!AQ223/AQ$214</f>
        <v>86.593205101084905</v>
      </c>
      <c r="AR230" s="19">
        <f>ALL!AR223/AR$214</f>
        <v>431.17599904487389</v>
      </c>
      <c r="AS230" s="19">
        <f>ALL!AS223/AS$214</f>
        <v>48.791984501755678</v>
      </c>
      <c r="AT230" s="19">
        <f>ALL!AT223/AT$214</f>
        <v>77.601775956284172</v>
      </c>
      <c r="AU230" s="19">
        <f>ALL!AU223/AU$214</f>
        <v>26.255875634323207</v>
      </c>
      <c r="AV230" s="19">
        <f>ALL!AV223/AV$214</f>
        <v>161.76763545931831</v>
      </c>
      <c r="AW230" s="19">
        <f>ALL!AW223/AW$214</f>
        <v>7.1785970149253737</v>
      </c>
      <c r="AX230" s="19">
        <f>ALL!AX223/AX$214</f>
        <v>272.52087844700378</v>
      </c>
      <c r="AY230" s="19">
        <f>ALL!AY223/AY$214</f>
        <v>73.835381647836869</v>
      </c>
      <c r="AZ230" s="19">
        <f>ALL!AZ223/AZ$214</f>
        <v>274.81499451279387</v>
      </c>
      <c r="BA230" s="91">
        <f>ALL!BA223/BA$214</f>
        <v>795.59138917549967</v>
      </c>
      <c r="BB230" s="91">
        <f>ALL!BB223/BB$214</f>
        <v>269.02712678696975</v>
      </c>
      <c r="BC230" s="91">
        <f>ALL!BC223/BC$214</f>
        <v>111.77912527415818</v>
      </c>
      <c r="BD230" s="19">
        <f>ALL!BD223/BD$214</f>
        <v>47.524838313146375</v>
      </c>
      <c r="BE230" s="19">
        <f>ALL!BE223/BE$214</f>
        <v>61.643944705950481</v>
      </c>
      <c r="BF230" s="19">
        <f>ALL!BF223/BF$214</f>
        <v>69.992684655458433</v>
      </c>
      <c r="BG230" s="19">
        <f>ALL!BG223/BG$214</f>
        <v>28.010669903264372</v>
      </c>
      <c r="BH230" s="19">
        <f t="shared" si="198"/>
        <v>5783.1973700290764</v>
      </c>
      <c r="BJ230" s="208">
        <f t="array" ref="BJ230">ROUND(MIN(IF($E$4:$BG$4=BJ$4,$E230:$BG230)),1)</f>
        <v>0.8</v>
      </c>
      <c r="BK230" s="208">
        <f t="array" ref="BK230">ROUND(MAX(IF($E$4:$BG$4=BK$4,$E230:$BG230)),1)</f>
        <v>795.6</v>
      </c>
      <c r="BL230" s="276">
        <f t="array" ref="BL230">ROUND(SUM(IF($E$4:$BG$4=BL$4,ALL!$E223:$BG223)),1)/BL$3</f>
        <v>182.3419459425005</v>
      </c>
      <c r="BM230" s="208">
        <f t="array" ref="BM230">ROUND(MIN(IF($E$4:$BG$4=BM$4,$E230:$BG230)),1)</f>
        <v>28</v>
      </c>
      <c r="BN230" s="208">
        <f t="array" ref="BN230">ROUND(MAX(IF($E$4:$BG$4=BN$4,$E230:$BG230)),1)</f>
        <v>70</v>
      </c>
      <c r="BO230" s="276">
        <f t="array" ref="BO230">ROUND(SUM(IF($E$4:$BG$4=BO$4,ALL!$E223:$BG223)),1)/BO$3</f>
        <v>55.412388852297063</v>
      </c>
      <c r="BP230" s="208">
        <f t="array" ref="BP230">ROUND(MIN(IF($E$4:$BG$4=BP$4,$E230:$BG230)),1)</f>
        <v>19.899999999999999</v>
      </c>
      <c r="BQ230" s="208">
        <f t="array" ref="BQ230">ROUND(MAX(IF($E$4:$BG$4=BQ$4,$E230:$BG230)),1)</f>
        <v>215.9</v>
      </c>
      <c r="BR230" s="276">
        <f t="array" ref="BR230">ROUND(SUM(IF($E$4:$BG$4=BR$4,ALL!$E223:$BG223)),1)/BR$3</f>
        <v>66.65530707572502</v>
      </c>
      <c r="BS230" s="208">
        <f t="array" ref="BS230">ROUND(MIN(IF($E$4:$BG$4=BS$4,$E230:$BG230)),1)</f>
        <v>5.6</v>
      </c>
      <c r="BT230" s="208">
        <f t="array" ref="BT230">ROUND(MAX(IF($E$4:$BG$4=BT$4,$E230:$BG230)),1)</f>
        <v>150.30000000000001</v>
      </c>
      <c r="BU230" s="276">
        <f t="array" ref="BU230">ROUND(SUM(IF($E$4:$BG$4=BU$4,ALL!$E223:$BG223)),1)/BU$3</f>
        <v>40.239125690282386</v>
      </c>
      <c r="BV230" s="208">
        <f t="array" ref="BV230">ROUND(MIN(IF($E$4:$BG$4=BV$4,$E230:$BG230)),1)</f>
        <v>11.4</v>
      </c>
      <c r="BW230" s="208">
        <f t="array" ref="BW230">ROUND(MAX(IF($E$4:$BG$4=BW$4,$E230:$BG230)),1)</f>
        <v>457</v>
      </c>
      <c r="BX230" s="276">
        <f t="array" ref="BX230">ROUND(SUM(IF($E$4:$BG$4=BX$4,ALL!$E223:$BG223)),1)/BX$3</f>
        <v>148.36303741697895</v>
      </c>
      <c r="BY230" s="208">
        <f t="array" ref="BY230">ROUND(MIN(IF($E$4:$BG$4=BY$4,$E230:$BG230)),1)</f>
        <v>18.2</v>
      </c>
      <c r="BZ230" s="208">
        <f t="array" ref="BZ230">ROUND(MAX(IF($E$4:$BG$4=BZ$4,$E230:$BG230)),1)</f>
        <v>159.30000000000001</v>
      </c>
      <c r="CA230" s="276">
        <f t="array" ref="CA230">ROUND(SUM(IF($E$4:$BG$4=CA$4,ALL!$E223:$BG223)),1)/CA$3</f>
        <v>44.923137559794498</v>
      </c>
      <c r="CB230" s="233">
        <f t="shared" si="199"/>
        <v>0.8</v>
      </c>
      <c r="CC230" s="233">
        <f t="shared" si="200"/>
        <v>795.6</v>
      </c>
      <c r="CD230" s="274">
        <f>ALL!BH223/$BH$47</f>
        <v>78.599417875725848</v>
      </c>
    </row>
    <row r="231" spans="1:82" ht="24">
      <c r="A231" s="17">
        <f t="shared" si="201"/>
        <v>53400</v>
      </c>
      <c r="B231" s="248" t="s">
        <v>184</v>
      </c>
      <c r="E231" s="19">
        <f>ALL!E224/E$214</f>
        <v>153.39455928271579</v>
      </c>
      <c r="F231" s="19">
        <f>ALL!F224/F$214</f>
        <v>73.070426631745818</v>
      </c>
      <c r="G231" s="19">
        <f>ALL!G224/G$214</f>
        <v>440.67925939745572</v>
      </c>
      <c r="H231" s="19">
        <f>ALL!H224/H$214</f>
        <v>67.689471381368833</v>
      </c>
      <c r="I231" s="19">
        <f>ALL!I224/I$214</f>
        <v>104.72955532183221</v>
      </c>
      <c r="J231" s="19">
        <f>ALL!J224/J$214</f>
        <v>58.256058379573616</v>
      </c>
      <c r="K231" s="19">
        <f>ALL!K224/K$214</f>
        <v>86.357768459504541</v>
      </c>
      <c r="L231" s="19">
        <f>ALL!L224/L$214</f>
        <v>204.45320102509393</v>
      </c>
      <c r="M231" s="19">
        <f>ALL!M224/M$214</f>
        <v>274.60463186133762</v>
      </c>
      <c r="N231" s="19">
        <f>ALL!N224/N$214</f>
        <v>232.93196995493244</v>
      </c>
      <c r="O231" s="19">
        <f>ALL!O224/O$214</f>
        <v>146.21259986692056</v>
      </c>
      <c r="P231" s="19">
        <f>ALL!P224/P$214</f>
        <v>128.65192315382373</v>
      </c>
      <c r="Q231" s="19">
        <f>ALL!Q224/Q$214</f>
        <v>189.98830102744517</v>
      </c>
      <c r="R231" s="19">
        <f>ALL!R224/R$214</f>
        <v>161.94379319691021</v>
      </c>
      <c r="S231" s="19">
        <f>ALL!S224/S$214</f>
        <v>137.66871072938747</v>
      </c>
      <c r="T231" s="19">
        <f>ALL!T224/T$214</f>
        <v>98.711162947657584</v>
      </c>
      <c r="U231" s="19">
        <f>ALL!U224/U$214</f>
        <v>119.19258989947693</v>
      </c>
      <c r="V231" s="19">
        <f>ALL!V224/V$214</f>
        <v>321.22776688647298</v>
      </c>
      <c r="W231" s="19">
        <f>ALL!W224/W$214</f>
        <v>67.219371182470212</v>
      </c>
      <c r="X231" s="19">
        <f>ALL!X224/X$214</f>
        <v>105.62340090384326</v>
      </c>
      <c r="Y231" s="19">
        <f>ALL!Y224/Y$214</f>
        <v>160.17691931508458</v>
      </c>
      <c r="Z231" s="19">
        <f>ALL!Z224/Z$214</f>
        <v>78.407428111127757</v>
      </c>
      <c r="AA231" s="19">
        <f>ALL!AA224/AA$214</f>
        <v>159.20512595588889</v>
      </c>
      <c r="AB231" s="19">
        <f>ALL!AB224/AB$214</f>
        <v>193.66861282901937</v>
      </c>
      <c r="AC231" s="19">
        <f>ALL!AC224/AC$214</f>
        <v>59.757740038946871</v>
      </c>
      <c r="AD231" s="19">
        <f>ALL!AD224/AD$214</f>
        <v>100.69111832964197</v>
      </c>
      <c r="AE231" s="19">
        <f>ALL!AE224/AE$214</f>
        <v>160.51250422406835</v>
      </c>
      <c r="AF231" s="19">
        <f>ALL!AF224/AF$214</f>
        <v>146.70452514207474</v>
      </c>
      <c r="AG231" s="19">
        <f>ALL!AG224/AG$214</f>
        <v>85.442145397694659</v>
      </c>
      <c r="AH231" s="19">
        <f>ALL!AH224/AH$214</f>
        <v>308.00671028057729</v>
      </c>
      <c r="AI231" s="19">
        <f>ALL!AI224/AI$214</f>
        <v>149.70805100649929</v>
      </c>
      <c r="AJ231" s="19">
        <f>ALL!AJ224/AJ$214</f>
        <v>87.874970528282972</v>
      </c>
      <c r="AK231" s="19">
        <f>ALL!AK224/AK$214</f>
        <v>65.340113544423801</v>
      </c>
      <c r="AL231" s="19">
        <f>ALL!AL224/AL$214</f>
        <v>1824.7404304492275</v>
      </c>
      <c r="AM231" s="19">
        <f>ALL!AM224/AM$214</f>
        <v>381.16024535315978</v>
      </c>
      <c r="AN231" s="19">
        <f>ALL!AN224/AN$214</f>
        <v>196.63762074224707</v>
      </c>
      <c r="AO231" s="19">
        <f>ALL!AO224/AO$214</f>
        <v>129.37870718586103</v>
      </c>
      <c r="AP231" s="19">
        <f>ALL!AP224/AP$214</f>
        <v>248.80643025546615</v>
      </c>
      <c r="AQ231" s="19">
        <f>ALL!AQ224/AQ$214</f>
        <v>425.24333353479796</v>
      </c>
      <c r="AR231" s="19">
        <f>ALL!AR224/AR$214</f>
        <v>329.77537480172606</v>
      </c>
      <c r="AS231" s="19">
        <f>ALL!AS224/AS$214</f>
        <v>208.66363966581909</v>
      </c>
      <c r="AT231" s="19">
        <f>ALL!AT224/AT$214</f>
        <v>664.80178837555889</v>
      </c>
      <c r="AU231" s="19">
        <f>ALL!AU224/AU$214</f>
        <v>233.25949376791817</v>
      </c>
      <c r="AV231" s="19">
        <f>ALL!AV224/AV$214</f>
        <v>542.08137858273278</v>
      </c>
      <c r="AW231" s="19">
        <f>ALL!AW224/AW$214</f>
        <v>210.30492537313438</v>
      </c>
      <c r="AX231" s="19">
        <f>ALL!AX224/AX$214</f>
        <v>172.94956211793112</v>
      </c>
      <c r="AY231" s="19">
        <f>ALL!AY224/AY$214</f>
        <v>151.55365114356573</v>
      </c>
      <c r="AZ231" s="19">
        <f>ALL!AZ224/AZ$214</f>
        <v>246.0066424074395</v>
      </c>
      <c r="BA231" s="91">
        <f>ALL!BA224/BA$214</f>
        <v>1089.4501266297721</v>
      </c>
      <c r="BB231" s="91">
        <f>ALL!BB224/BB$214</f>
        <v>620.97994141082722</v>
      </c>
      <c r="BC231" s="91">
        <f>ALL!BC224/BC$214</f>
        <v>890.43336343697592</v>
      </c>
      <c r="BD231" s="19">
        <f>ALL!BD224/BD$214</f>
        <v>81.16269417992892</v>
      </c>
      <c r="BE231" s="19">
        <f>ALL!BE224/BE$214</f>
        <v>153.14169670998749</v>
      </c>
      <c r="BF231" s="19">
        <f>ALL!BF224/BF$214</f>
        <v>108.54033595639449</v>
      </c>
      <c r="BG231" s="19">
        <f>ALL!BG224/BG$214</f>
        <v>108.67782870185863</v>
      </c>
      <c r="BH231" s="19">
        <f t="shared" si="198"/>
        <v>13945.851696975627</v>
      </c>
      <c r="BJ231" s="208">
        <f t="array" ref="BJ231">ROUND(MIN(IF($E$4:$BG$4=BJ$4,$E231:$BG231)),1)</f>
        <v>129.4</v>
      </c>
      <c r="BK231" s="208">
        <f t="array" ref="BK231">ROUND(MAX(IF($E$4:$BG$4=BK$4,$E231:$BG231)),1)</f>
        <v>1089.5</v>
      </c>
      <c r="BL231" s="276">
        <f t="array" ref="BL231">ROUND(SUM(IF($E$4:$BG$4=BL$4,ALL!$E224:$BG224)),1)/BL$3</f>
        <v>303.19033313242761</v>
      </c>
      <c r="BM231" s="208">
        <f t="array" ref="BM231">ROUND(MIN(IF($E$4:$BG$4=BM$4,$E231:$BG231)),1)</f>
        <v>81.2</v>
      </c>
      <c r="BN231" s="208">
        <f t="array" ref="BN231">ROUND(MAX(IF($E$4:$BG$4=BN$4,$E231:$BG231)),1)</f>
        <v>153.1</v>
      </c>
      <c r="BO231" s="276">
        <f t="array" ref="BO231">ROUND(SUM(IF($E$4:$BG$4=BO$4,ALL!$E224:$BG224)),1)/BO$3</f>
        <v>106.71365058455461</v>
      </c>
      <c r="BP231" s="208">
        <f t="array" ref="BP231">ROUND(MIN(IF($E$4:$BG$4=BP$4,$E231:$BG231)),1)</f>
        <v>65.3</v>
      </c>
      <c r="BQ231" s="208">
        <f t="array" ref="BQ231">ROUND(MAX(IF($E$4:$BG$4=BQ$4,$E231:$BG231)),1)</f>
        <v>1824.7</v>
      </c>
      <c r="BR231" s="276">
        <f t="array" ref="BR231">ROUND(SUM(IF($E$4:$BG$4=BR$4,ALL!$E224:$BG224)),1)/BR$3</f>
        <v>286.23094724222614</v>
      </c>
      <c r="BS231" s="208">
        <f t="array" ref="BS231">ROUND(MIN(IF($E$4:$BG$4=BS$4,$E231:$BG231)),1)</f>
        <v>58.3</v>
      </c>
      <c r="BT231" s="208">
        <f t="array" ref="BT231">ROUND(MAX(IF($E$4:$BG$4=BT$4,$E231:$BG231)),1)</f>
        <v>321.2</v>
      </c>
      <c r="BU231" s="276">
        <f t="array" ref="BU231">ROUND(SUM(IF($E$4:$BG$4=BU$4,ALL!$E224:$BG224)),1)/BU$3</f>
        <v>127.00027109825177</v>
      </c>
      <c r="BV231" s="208">
        <f t="array" ref="BV231">ROUND(MIN(IF($E$4:$BG$4=BV$4,$E231:$BG231)),1)</f>
        <v>78.400000000000006</v>
      </c>
      <c r="BW231" s="208">
        <f t="array" ref="BW231">ROUND(MAX(IF($E$4:$BG$4=BW$4,$E231:$BG231)),1)</f>
        <v>440.7</v>
      </c>
      <c r="BX231" s="276">
        <f t="array" ref="BX231">ROUND(SUM(IF($E$4:$BG$4=BX$4,ALL!$E224:$BG224)),1)/BX$3</f>
        <v>169.36066178787428</v>
      </c>
      <c r="BY231" s="208">
        <f t="array" ref="BY231">ROUND(MIN(IF($E$4:$BG$4=BY$4,$E231:$BG231)),1)</f>
        <v>85.4</v>
      </c>
      <c r="BZ231" s="208">
        <f t="array" ref="BZ231">ROUND(MAX(IF($E$4:$BG$4=BZ$4,$E231:$BG231)),1)</f>
        <v>204.5</v>
      </c>
      <c r="CA231" s="276">
        <f t="array" ref="CA231">ROUND(SUM(IF($E$4:$BG$4=CA$4,ALL!$E224:$BG224)),1)/CA$3</f>
        <v>121.26739616503193</v>
      </c>
      <c r="CB231" s="233">
        <f t="shared" si="199"/>
        <v>58.3</v>
      </c>
      <c r="CC231" s="233">
        <f t="shared" si="200"/>
        <v>1824.7</v>
      </c>
      <c r="CD231" s="274">
        <f>ALL!BH224/$BH$47</f>
        <v>144.06340118796442</v>
      </c>
    </row>
    <row r="232" spans="1:82" ht="12.75">
      <c r="A232" s="17">
        <f t="shared" si="201"/>
        <v>53500</v>
      </c>
      <c r="B232" s="248" t="s">
        <v>185</v>
      </c>
      <c r="E232" s="19">
        <f>ALL!E225/E$214</f>
        <v>23.192531319337334</v>
      </c>
      <c r="F232" s="19">
        <f>ALL!F225/F$214</f>
        <v>45.801607278241093</v>
      </c>
      <c r="G232" s="19">
        <f>ALL!G225/G$214</f>
        <v>28.190079543645584</v>
      </c>
      <c r="H232" s="19">
        <f>ALL!H225/H$214</f>
        <v>11.758775692897267</v>
      </c>
      <c r="I232" s="19">
        <f>ALL!I225/I$214</f>
        <v>16.944502210680049</v>
      </c>
      <c r="J232" s="19">
        <f>ALL!J225/J$214</f>
        <v>27.229615667972762</v>
      </c>
      <c r="K232" s="19">
        <f>ALL!K225/K$214</f>
        <v>39.997120207318289</v>
      </c>
      <c r="L232" s="19">
        <f>ALL!L225/L$214</f>
        <v>28.078023702046284</v>
      </c>
      <c r="M232" s="19">
        <f>ALL!M225/M$214</f>
        <v>23.674378052103204</v>
      </c>
      <c r="N232" s="19">
        <f>ALL!N225/N$214</f>
        <v>114.63324787180771</v>
      </c>
      <c r="O232" s="19">
        <f>ALL!O225/O$214</f>
        <v>172.66676548195397</v>
      </c>
      <c r="P232" s="19">
        <f>ALL!P225/P$214</f>
        <v>69.335405110510635</v>
      </c>
      <c r="Q232" s="19">
        <f>ALL!Q225/Q$214</f>
        <v>53.976238336735499</v>
      </c>
      <c r="R232" s="19">
        <f>ALL!R225/R$214</f>
        <v>301.61139720829385</v>
      </c>
      <c r="S232" s="19">
        <f>ALL!S225/S$214</f>
        <v>88.776976226090483</v>
      </c>
      <c r="T232" s="19">
        <f>ALL!T225/T$214</f>
        <v>63.562701368208543</v>
      </c>
      <c r="U232" s="19">
        <f>ALL!U225/U$214</f>
        <v>25.564056154809293</v>
      </c>
      <c r="V232" s="19">
        <f>ALL!V225/V$214</f>
        <v>253.25209410087325</v>
      </c>
      <c r="W232" s="19">
        <f>ALL!W225/W$214</f>
        <v>42.653597596444399</v>
      </c>
      <c r="X232" s="19">
        <f>ALL!X225/X$214</f>
        <v>20.323260892177039</v>
      </c>
      <c r="Y232" s="19">
        <f>ALL!Y225/Y$214</f>
        <v>5.9388896858413425</v>
      </c>
      <c r="Z232" s="19">
        <f>ALL!Z225/Z$214</f>
        <v>8.9891140954268778</v>
      </c>
      <c r="AA232" s="19">
        <f>ALL!AA225/AA$214</f>
        <v>23.674031671544185</v>
      </c>
      <c r="AB232" s="19">
        <f>ALL!AB225/AB$214</f>
        <v>53.377202372940253</v>
      </c>
      <c r="AC232" s="19">
        <f>ALL!AC225/AC$214</f>
        <v>22.129422015035129</v>
      </c>
      <c r="AD232" s="19">
        <f>ALL!AD225/AD$214</f>
        <v>68.605243459865207</v>
      </c>
      <c r="AE232" s="19">
        <f>ALL!AE225/AE$214</f>
        <v>48.207782894685209</v>
      </c>
      <c r="AF232" s="19">
        <f>ALL!AF225/AF$214</f>
        <v>68.255017151219889</v>
      </c>
      <c r="AG232" s="19">
        <f>ALL!AG225/AG$214</f>
        <v>10.720718491358337</v>
      </c>
      <c r="AH232" s="19">
        <f>ALL!AH225/AH$214</f>
        <v>25.500232635728349</v>
      </c>
      <c r="AI232" s="19">
        <f>ALL!AI225/AI$214</f>
        <v>25.065953853143956</v>
      </c>
      <c r="AJ232" s="19">
        <f>ALL!AJ225/AJ$214</f>
        <v>10.483712095823496</v>
      </c>
      <c r="AK232" s="19">
        <f>ALL!AK225/AK$214</f>
        <v>13.020632722186424</v>
      </c>
      <c r="AL232" s="19">
        <f>ALL!AL225/AL$214</f>
        <v>225.34161490683232</v>
      </c>
      <c r="AM232" s="19">
        <f>ALL!AM225/AM$214</f>
        <v>937.2136810054875</v>
      </c>
      <c r="AN232" s="19">
        <f>ALL!AN225/AN$214</f>
        <v>32.864056939501779</v>
      </c>
      <c r="AO232" s="19">
        <f>ALL!AO225/AO$214</f>
        <v>6.1281717456195093</v>
      </c>
      <c r="AP232" s="19">
        <f>ALL!AP225/AP$214</f>
        <v>69.612650582953847</v>
      </c>
      <c r="AQ232" s="19">
        <f>ALL!AQ225/AQ$214</f>
        <v>170.56669033876284</v>
      </c>
      <c r="AR232" s="19">
        <f>ALL!AR225/AR$214</f>
        <v>102.74223533625558</v>
      </c>
      <c r="AS232" s="19">
        <f>ALL!AS225/AS$214</f>
        <v>50.953384186947567</v>
      </c>
      <c r="AT232" s="19">
        <f>ALL!AT225/AT$214</f>
        <v>23.014095876800795</v>
      </c>
      <c r="AU232" s="19">
        <f>ALL!AU225/AU$214</f>
        <v>27.425851257914669</v>
      </c>
      <c r="AV232" s="19">
        <f>ALL!AV225/AV$214</f>
        <v>259.26144841618742</v>
      </c>
      <c r="AW232" s="19">
        <f>ALL!AW225/AW$214</f>
        <v>176.364223880597</v>
      </c>
      <c r="AX232" s="19">
        <f>ALL!AX225/AX$214</f>
        <v>30.123890922331025</v>
      </c>
      <c r="AY232" s="19">
        <f>ALL!AY225/AY$214</f>
        <v>54.718462386332327</v>
      </c>
      <c r="AZ232" s="19">
        <f>ALL!AZ225/AZ$214</f>
        <v>30.457960299582204</v>
      </c>
      <c r="BA232" s="91">
        <f>ALL!BA225/BA$214</f>
        <v>61.272347809773947</v>
      </c>
      <c r="BB232" s="91">
        <f>ALL!BB225/BB$214</f>
        <v>149.88049917975158</v>
      </c>
      <c r="BC232" s="91">
        <f>ALL!BC225/BC$214</f>
        <v>189.43117017159074</v>
      </c>
      <c r="BD232" s="19">
        <f>ALL!BD225/BD$214</f>
        <v>87.132915935948091</v>
      </c>
      <c r="BE232" s="19">
        <f>ALL!BE225/BE$214</f>
        <v>43.205801407996297</v>
      </c>
      <c r="BF232" s="19">
        <f>ALL!BF225/BF$214</f>
        <v>46.501391902851793</v>
      </c>
      <c r="BG232" s="19">
        <f>ALL!BG225/BG$214</f>
        <v>70.10222636860982</v>
      </c>
      <c r="BH232" s="19">
        <f t="shared" si="198"/>
        <v>4679.5050980255737</v>
      </c>
      <c r="BJ232" s="208">
        <f t="array" ref="BJ232">ROUND(MIN(IF($E$4:$BG$4=BJ$4,$E232:$BG232)),1)</f>
        <v>6.1</v>
      </c>
      <c r="BK232" s="208">
        <f t="array" ref="BK232">ROUND(MAX(IF($E$4:$BG$4=BK$4,$E232:$BG232)),1)</f>
        <v>259.3</v>
      </c>
      <c r="BL232" s="276">
        <f t="array" ref="BL232">ROUND(SUM(IF($E$4:$BG$4=BL$4,ALL!$E225:$BG225)),1)/BL$3</f>
        <v>69.782728262290931</v>
      </c>
      <c r="BM232" s="208">
        <f t="array" ref="BM232">ROUND(MIN(IF($E$4:$BG$4=BM$4,$E232:$BG232)),1)</f>
        <v>43.2</v>
      </c>
      <c r="BN232" s="208">
        <f t="array" ref="BN232">ROUND(MAX(IF($E$4:$BG$4=BN$4,$E232:$BG232)),1)</f>
        <v>87.1</v>
      </c>
      <c r="BO232" s="276">
        <f t="array" ref="BO232">ROUND(SUM(IF($E$4:$BG$4=BO$4,ALL!$E225:$BG225)),1)/BO$3</f>
        <v>63.08539848509799</v>
      </c>
      <c r="BP232" s="208">
        <f t="array" ref="BP232">ROUND(MIN(IF($E$4:$BG$4=BP$4,$E232:$BG232)),1)</f>
        <v>13</v>
      </c>
      <c r="BQ232" s="208">
        <f t="array" ref="BQ232">ROUND(MAX(IF($E$4:$BG$4=BQ$4,$E232:$BG232)),1)</f>
        <v>937.2</v>
      </c>
      <c r="BR232" s="276">
        <f t="array" ref="BR232">ROUND(SUM(IF($E$4:$BG$4=BR$4,ALL!$E225:$BG225)),1)/BR$3</f>
        <v>451.40628184842882</v>
      </c>
      <c r="BS232" s="208">
        <f t="array" ref="BS232">ROUND(MIN(IF($E$4:$BG$4=BS$4,$E232:$BG232)),1)</f>
        <v>5.9</v>
      </c>
      <c r="BT232" s="208">
        <f t="array" ref="BT232">ROUND(MAX(IF($E$4:$BG$4=BT$4,$E232:$BG232)),1)</f>
        <v>301.60000000000002</v>
      </c>
      <c r="BU232" s="276">
        <f t="array" ref="BU232">ROUND(SUM(IF($E$4:$BG$4=BU$4,ALL!$E225:$BG225)),1)/BU$3</f>
        <v>43.019945521357272</v>
      </c>
      <c r="BV232" s="208">
        <f t="array" ref="BV232">ROUND(MIN(IF($E$4:$BG$4=BV$4,$E232:$BG232)),1)</f>
        <v>9</v>
      </c>
      <c r="BW232" s="208">
        <f t="array" ref="BW232">ROUND(MAX(IF($E$4:$BG$4=BW$4,$E232:$BG232)),1)</f>
        <v>53.4</v>
      </c>
      <c r="BX232" s="276">
        <f t="array" ref="BX232">ROUND(SUM(IF($E$4:$BG$4=BX$4,ALL!$E225:$BG225)),1)/BX$3</f>
        <v>35.489514096867232</v>
      </c>
      <c r="BY232" s="208">
        <f t="array" ref="BY232">ROUND(MIN(IF($E$4:$BG$4=BY$4,$E232:$BG232)),1)</f>
        <v>10.7</v>
      </c>
      <c r="BZ232" s="208">
        <f t="array" ref="BZ232">ROUND(MAX(IF($E$4:$BG$4=BZ$4,$E232:$BG232)),1)</f>
        <v>69.3</v>
      </c>
      <c r="CA232" s="276">
        <f t="array" ref="CA232">ROUND(SUM(IF($E$4:$BG$4=CA$4,ALL!$E225:$BG225)),1)/CA$3</f>
        <v>22.679805221211982</v>
      </c>
      <c r="CB232" s="233">
        <f t="shared" si="199"/>
        <v>5.9</v>
      </c>
      <c r="CC232" s="233">
        <f t="shared" si="200"/>
        <v>937.2</v>
      </c>
      <c r="CD232" s="274">
        <f>ALL!BH225/$BH$47</f>
        <v>42.665744075646316</v>
      </c>
    </row>
    <row r="233" spans="1:82" ht="24">
      <c r="A233" s="17">
        <f t="shared" si="201"/>
        <v>53700</v>
      </c>
      <c r="B233" s="248" t="s">
        <v>186</v>
      </c>
      <c r="E233" s="19">
        <f>ALL!E226/E$214</f>
        <v>17.725732719778069</v>
      </c>
      <c r="F233" s="19">
        <f>ALL!F226/F$214</f>
        <v>4.767252050451444</v>
      </c>
      <c r="G233" s="19">
        <f>ALL!G226/G$214</f>
        <v>7.364135133956772</v>
      </c>
      <c r="H233" s="19">
        <f>ALL!H226/H$214</f>
        <v>12.177498378084779</v>
      </c>
      <c r="I233" s="19">
        <f>ALL!I226/I$214</f>
        <v>9.5880528569363523</v>
      </c>
      <c r="J233" s="19">
        <f>ALL!J226/J$214</f>
        <v>9.6088216608321577</v>
      </c>
      <c r="K233" s="19">
        <f>ALL!K226/K$214</f>
        <v>4.0133475498094642</v>
      </c>
      <c r="L233" s="19">
        <f>ALL!L226/L$214</f>
        <v>2.9763534232675517</v>
      </c>
      <c r="M233" s="19">
        <f>ALL!M226/M$214</f>
        <v>4.3345545239242975</v>
      </c>
      <c r="N233" s="19">
        <f>ALL!N226/N$214</f>
        <v>6.6681301952929388</v>
      </c>
      <c r="O233" s="19">
        <f>ALL!O226/O$214</f>
        <v>12.057080168873185</v>
      </c>
      <c r="P233" s="19">
        <f>ALL!P226/P$214</f>
        <v>3.3180513107608633</v>
      </c>
      <c r="Q233" s="19">
        <f>ALL!Q226/Q$214</f>
        <v>9.0976287701637748</v>
      </c>
      <c r="R233" s="19">
        <f>ALL!R226/R$214</f>
        <v>14.858652934001897</v>
      </c>
      <c r="S233" s="19">
        <f>ALL!S226/S$214</f>
        <v>8.8543731824745535</v>
      </c>
      <c r="T233" s="19">
        <f>ALL!T226/T$214</f>
        <v>12.287036061264484</v>
      </c>
      <c r="U233" s="19">
        <f>ALL!U226/U$214</f>
        <v>12.990114057606895</v>
      </c>
      <c r="V233" s="19">
        <f>ALL!V226/V$214</f>
        <v>39.036535376938168</v>
      </c>
      <c r="W233" s="19">
        <f>ALL!W226/W$214</f>
        <v>5.5355660665146198</v>
      </c>
      <c r="X233" s="19">
        <f>ALL!X226/X$214</f>
        <v>9.3993202952011092</v>
      </c>
      <c r="Y233" s="19">
        <f>ALL!Y226/Y$214</f>
        <v>6.8534552235886324</v>
      </c>
      <c r="Z233" s="19">
        <f>ALL!Z226/Z$214</f>
        <v>5.0965608521496133</v>
      </c>
      <c r="AA233" s="19">
        <f>ALL!AA226/AA$214</f>
        <v>17.01557840192427</v>
      </c>
      <c r="AB233" s="19">
        <f>ALL!AB226/AB$214</f>
        <v>12.444540316815536</v>
      </c>
      <c r="AC233" s="19">
        <f>ALL!AC226/AC$214</f>
        <v>8.9475825759296423</v>
      </c>
      <c r="AD233" s="19">
        <f>ALL!AD226/AD$214</f>
        <v>11.220086488352926</v>
      </c>
      <c r="AE233" s="19">
        <f>ALL!AE226/AE$214</f>
        <v>9.3151076253271317</v>
      </c>
      <c r="AF233" s="19">
        <f>ALL!AF226/AF$214</f>
        <v>13.189177236728375</v>
      </c>
      <c r="AG233" s="19">
        <f>ALL!AG226/AG$214</f>
        <v>5.1586176738001388</v>
      </c>
      <c r="AH233" s="19">
        <f>ALL!AH226/AH$214</f>
        <v>11.948254162239397</v>
      </c>
      <c r="AI233" s="19">
        <f>ALL!AI226/AI$214</f>
        <v>2.3534718792595952</v>
      </c>
      <c r="AJ233" s="19">
        <f>ALL!AJ226/AJ$214</f>
        <v>4.3638394846096515</v>
      </c>
      <c r="AK233" s="19">
        <f>ALL!AK226/AK$214</f>
        <v>19.036018814365839</v>
      </c>
      <c r="AL233" s="19">
        <f>ALL!AL226/AL$214</f>
        <v>96.850209446771629</v>
      </c>
      <c r="AM233" s="19">
        <f>ALL!AM226/AM$214</f>
        <v>63.545328730748786</v>
      </c>
      <c r="AN233" s="19">
        <f>ALL!AN226/AN$214</f>
        <v>55.710049144212846</v>
      </c>
      <c r="AO233" s="19">
        <f>ALL!AO226/AO$214</f>
        <v>19.314977148928275</v>
      </c>
      <c r="AP233" s="19">
        <f>ALL!AP226/AP$214</f>
        <v>69.267125278558282</v>
      </c>
      <c r="AQ233" s="19">
        <f>ALL!AQ226/AQ$214</f>
        <v>27.28239853736666</v>
      </c>
      <c r="AR233" s="19">
        <f>ALL!AR226/AR$214</f>
        <v>46.698504204260544</v>
      </c>
      <c r="AS233" s="19">
        <f>ALL!AS226/AS$214</f>
        <v>76.691003753481041</v>
      </c>
      <c r="AT233" s="19">
        <f>ALL!AT226/AT$214</f>
        <v>1.4754098360655739</v>
      </c>
      <c r="AU233" s="19">
        <f>ALL!AU226/AU$214</f>
        <v>21.204777162831345</v>
      </c>
      <c r="AV233" s="19">
        <f>ALL!AV226/AV$214</f>
        <v>108.87822854128468</v>
      </c>
      <c r="AW233" s="19">
        <f>ALL!AW226/AW$214</f>
        <v>17.187671641791042</v>
      </c>
      <c r="AX233" s="19">
        <f>ALL!AX226/AX$214</f>
        <v>63.927926719429699</v>
      </c>
      <c r="AY233" s="19">
        <f>ALL!AY226/AY$214</f>
        <v>62.090906585836322</v>
      </c>
      <c r="AZ233" s="19">
        <f>ALL!AZ226/AZ$214</f>
        <v>53.551801151350631</v>
      </c>
      <c r="BA233" s="91">
        <f>ALL!BA226/BA$214</f>
        <v>31.254000562798993</v>
      </c>
      <c r="BB233" s="91">
        <f>ALL!BB226/BB$214</f>
        <v>10.869603937192407</v>
      </c>
      <c r="BC233" s="91">
        <f>ALL!BC226/BC$214</f>
        <v>42.550767642884786</v>
      </c>
      <c r="BD233" s="19">
        <f>ALL!BD226/BD$214</f>
        <v>7.8340343861144346</v>
      </c>
      <c r="BE233" s="19">
        <f>ALL!BE226/BE$214</f>
        <v>4.7493697107072244</v>
      </c>
      <c r="BF233" s="19">
        <f>ALL!BF226/BF$214</f>
        <v>11.126276641605122</v>
      </c>
      <c r="BG233" s="19">
        <f>ALL!BG226/BG$214</f>
        <v>19.521654106735259</v>
      </c>
      <c r="BH233" s="19">
        <f t="shared" si="198"/>
        <v>1245.1825523221794</v>
      </c>
      <c r="BJ233" s="208">
        <f t="array" ref="BJ233">ROUND(MIN(IF($E$4:$BG$4=BJ$4,$E233:$BG233)),1)</f>
        <v>1.5</v>
      </c>
      <c r="BK233" s="208">
        <f t="array" ref="BK233">ROUND(MAX(IF($E$4:$BG$4=BK$4,$E233:$BG233)),1)</f>
        <v>108.9</v>
      </c>
      <c r="BL233" s="276">
        <f t="array" ref="BL233">ROUND(SUM(IF($E$4:$BG$4=BL$4,ALL!$E226:$BG226)),1)/BL$3</f>
        <v>47.366102563078407</v>
      </c>
      <c r="BM233" s="208">
        <f t="array" ref="BM233">ROUND(MIN(IF($E$4:$BG$4=BM$4,$E233:$BG233)),1)</f>
        <v>4.7</v>
      </c>
      <c r="BN233" s="208">
        <f t="array" ref="BN233">ROUND(MAX(IF($E$4:$BG$4=BN$4,$E233:$BG233)),1)</f>
        <v>19.5</v>
      </c>
      <c r="BO233" s="276">
        <f t="array" ref="BO233">ROUND(SUM(IF($E$4:$BG$4=BO$4,ALL!$E226:$BG226)),1)/BO$3</f>
        <v>9.9358739502716968</v>
      </c>
      <c r="BP233" s="208">
        <f t="array" ref="BP233">ROUND(MIN(IF($E$4:$BG$4=BP$4,$E233:$BG233)),1)</f>
        <v>19</v>
      </c>
      <c r="BQ233" s="208">
        <f t="array" ref="BQ233">ROUND(MAX(IF($E$4:$BG$4=BQ$4,$E233:$BG233)),1)</f>
        <v>96.9</v>
      </c>
      <c r="BR233" s="276">
        <f t="array" ref="BR233">ROUND(SUM(IF($E$4:$BG$4=BR$4,ALL!$E226:$BG226)),1)/BR$3</f>
        <v>42.99692661147715</v>
      </c>
      <c r="BS233" s="208">
        <f t="array" ref="BS233">ROUND(MIN(IF($E$4:$BG$4=BS$4,$E233:$BG233)),1)</f>
        <v>4</v>
      </c>
      <c r="BT233" s="208">
        <f t="array" ref="BT233">ROUND(MAX(IF($E$4:$BG$4=BT$4,$E233:$BG233)),1)</f>
        <v>39</v>
      </c>
      <c r="BU233" s="276">
        <f t="array" ref="BU233">ROUND(SUM(IF($E$4:$BG$4=BU$4,ALL!$E226:$BG226)),1)/BU$3</f>
        <v>10.246059049772057</v>
      </c>
      <c r="BV233" s="208">
        <f t="array" ref="BV233">ROUND(MIN(IF($E$4:$BG$4=BV$4,$E233:$BG233)),1)</f>
        <v>4.4000000000000004</v>
      </c>
      <c r="BW233" s="208">
        <f t="array" ref="BW233">ROUND(MAX(IF($E$4:$BG$4=BW$4,$E233:$BG233)),1)</f>
        <v>12.4</v>
      </c>
      <c r="BX233" s="276">
        <f t="array" ref="BX233">ROUND(SUM(IF($E$4:$BG$4=BX$4,ALL!$E226:$BG226)),1)/BX$3</f>
        <v>9.2825946895461353</v>
      </c>
      <c r="BY233" s="208">
        <f t="array" ref="BY233">ROUND(MIN(IF($E$4:$BG$4=BY$4,$E233:$BG233)),1)</f>
        <v>2.4</v>
      </c>
      <c r="BZ233" s="208">
        <f t="array" ref="BZ233">ROUND(MAX(IF($E$4:$BG$4=BZ$4,$E233:$BG233)),1)</f>
        <v>13</v>
      </c>
      <c r="CA233" s="276">
        <f t="array" ref="CA233">ROUND(SUM(IF($E$4:$BG$4=CA$4,ALL!$E226:$BG226)),1)/CA$3</f>
        <v>6.4657181480890618</v>
      </c>
      <c r="CB233" s="233">
        <f t="shared" si="199"/>
        <v>1.5</v>
      </c>
      <c r="CC233" s="233">
        <f t="shared" si="200"/>
        <v>108.9</v>
      </c>
      <c r="CD233" s="274">
        <f>ALL!BH226/$BH$47</f>
        <v>10.605021196867838</v>
      </c>
    </row>
    <row r="234" spans="1:82" ht="24">
      <c r="A234" s="17">
        <f t="shared" si="201"/>
        <v>54200</v>
      </c>
      <c r="B234" s="248" t="s">
        <v>187</v>
      </c>
      <c r="E234" s="19">
        <f>ALL!E227/E$214</f>
        <v>63.188088681117009</v>
      </c>
      <c r="F234" s="19">
        <f>ALL!F227/F$214</f>
        <v>23.578589840788474</v>
      </c>
      <c r="G234" s="19">
        <f>ALL!G227/G$214</f>
        <v>100.26886979075306</v>
      </c>
      <c r="H234" s="19">
        <f>ALL!H227/H$214</f>
        <v>9.7258485508376111</v>
      </c>
      <c r="I234" s="19">
        <f>ALL!I227/I$214</f>
        <v>6.8107687783188844</v>
      </c>
      <c r="J234" s="19">
        <f>ALL!J227/J$214</f>
        <v>7.7389000961426619</v>
      </c>
      <c r="K234" s="19">
        <f>ALL!K227/K$214</f>
        <v>17.686434899855126</v>
      </c>
      <c r="L234" s="19">
        <f>ALL!L227/L$214</f>
        <v>8.2929733189369212</v>
      </c>
      <c r="M234" s="19">
        <f>ALL!M227/M$214</f>
        <v>63.640693312095244</v>
      </c>
      <c r="N234" s="19">
        <f>ALL!N227/N$214</f>
        <v>8.9054661992989477</v>
      </c>
      <c r="O234" s="19">
        <f>ALL!O227/O$214</f>
        <v>12.76007847096345</v>
      </c>
      <c r="P234" s="19">
        <f>ALL!P227/P$214</f>
        <v>3.4646554432708188</v>
      </c>
      <c r="Q234" s="19">
        <f>ALL!Q227/Q$214</f>
        <v>11.561956024835231</v>
      </c>
      <c r="R234" s="19">
        <f>ALL!R227/R$214</f>
        <v>66.429326467000962</v>
      </c>
      <c r="S234" s="19">
        <f>ALL!S227/S$214</f>
        <v>18.37693715407438</v>
      </c>
      <c r="T234" s="19">
        <f>ALL!T227/T$214</f>
        <v>15.110755622916752</v>
      </c>
      <c r="U234" s="19">
        <f>ALL!U227/U$214</f>
        <v>27.317841426226941</v>
      </c>
      <c r="V234" s="19">
        <f>ALL!V227/V$214</f>
        <v>101.3117091427553</v>
      </c>
      <c r="W234" s="19">
        <f>ALL!W227/W$214</f>
        <v>18.989251326799796</v>
      </c>
      <c r="X234" s="19">
        <f>ALL!X227/X$214</f>
        <v>16.107664161723211</v>
      </c>
      <c r="Y234" s="19">
        <f>ALL!Y227/Y$214</f>
        <v>2.7951513412709796</v>
      </c>
      <c r="Z234" s="19">
        <f>ALL!Z227/Z$214</f>
        <v>15.308531324140358</v>
      </c>
      <c r="AA234" s="19">
        <f>ALL!AA227/AA$214</f>
        <v>49.417516399305519</v>
      </c>
      <c r="AB234" s="19">
        <f>ALL!AB227/AB$214</f>
        <v>794.3928581467693</v>
      </c>
      <c r="AC234" s="19">
        <f>ALL!AC227/AC$214</f>
        <v>17.281530768400163</v>
      </c>
      <c r="AD234" s="19">
        <f>ALL!AD227/AD$214</f>
        <v>10.429614160723599</v>
      </c>
      <c r="AE234" s="19">
        <f>ALL!AE227/AE$214</f>
        <v>41.471580862417241</v>
      </c>
      <c r="AF234" s="19">
        <f>ALL!AF227/AF$214</f>
        <v>21.781632617194678</v>
      </c>
      <c r="AG234" s="19">
        <f>ALL!AG227/AG$214</f>
        <v>3.892138930143477</v>
      </c>
      <c r="AH234" s="19">
        <f>ALL!AH227/AH$214</f>
        <v>103.44644692895454</v>
      </c>
      <c r="AI234" s="19">
        <f>ALL!AI227/AI$214</f>
        <v>19.786535232413424</v>
      </c>
      <c r="AJ234" s="19">
        <f>ALL!AJ227/AJ$214</f>
        <v>1.9520841136602882</v>
      </c>
      <c r="AK234" s="19">
        <f>ALL!AK227/AK$214</f>
        <v>54.504396418139677</v>
      </c>
      <c r="AL234" s="19">
        <f>ALL!AL227/AL$214</f>
        <v>696.77711974577551</v>
      </c>
      <c r="AM234" s="19">
        <f>ALL!AM227/AM$214</f>
        <v>35.160191538325364</v>
      </c>
      <c r="AN234" s="19">
        <f>ALL!AN227/AN$214</f>
        <v>388.88754448398578</v>
      </c>
      <c r="AO234" s="19">
        <f>ALL!AO227/AO$214</f>
        <v>0</v>
      </c>
      <c r="AP234" s="19">
        <f>ALL!AP227/AP$214</f>
        <v>54.178406485159712</v>
      </c>
      <c r="AQ234" s="19">
        <f>ALL!AQ227/AQ$214</f>
        <v>187.88890937112811</v>
      </c>
      <c r="AR234" s="19">
        <f>ALL!AR227/AR$214</f>
        <v>190.07282836724602</v>
      </c>
      <c r="AS234" s="19">
        <f>ALL!AS227/AS$214</f>
        <v>145.58554304395204</v>
      </c>
      <c r="AT234" s="19">
        <f>ALL!AT227/AT$214</f>
        <v>186.93840039741681</v>
      </c>
      <c r="AU234" s="19">
        <f>ALL!AU227/AU$214</f>
        <v>80.377895656706571</v>
      </c>
      <c r="AV234" s="19">
        <f>ALL!AV227/AV$214</f>
        <v>394.29174307317459</v>
      </c>
      <c r="AW234" s="19">
        <f>ALL!AW227/AW$214</f>
        <v>47.592402985074635</v>
      </c>
      <c r="AX234" s="19">
        <f>ALL!AX227/AX$214</f>
        <v>148.20853534676044</v>
      </c>
      <c r="AY234" s="19">
        <f>ALL!AY227/AY$214</f>
        <v>94.878616698815108</v>
      </c>
      <c r="AZ234" s="19">
        <f>ALL!AZ227/AZ$214</f>
        <v>142.54960626889235</v>
      </c>
      <c r="BA234" s="91">
        <f>ALL!BA227/BA$214</f>
        <v>147.13045680517774</v>
      </c>
      <c r="BB234" s="91">
        <f>ALL!BB227/BB$214</f>
        <v>198.96483712209982</v>
      </c>
      <c r="BC234" s="91">
        <f>ALL!BC227/BC$214</f>
        <v>0</v>
      </c>
      <c r="BD234" s="19">
        <f>ALL!BD227/BD$214</f>
        <v>37.280689689082656</v>
      </c>
      <c r="BE234" s="19">
        <f>ALL!BE227/BE$214</f>
        <v>23.348201288870872</v>
      </c>
      <c r="BF234" s="19">
        <f>ALL!BF227/BF$214</f>
        <v>32.079857960149965</v>
      </c>
      <c r="BG234" s="19">
        <f>ALL!BG227/BG$214</f>
        <v>13.9154849461976</v>
      </c>
      <c r="BH234" s="19">
        <f t="shared" si="198"/>
        <v>4983.8340972262349</v>
      </c>
      <c r="BJ234" s="208">
        <f t="array" ref="BJ234">ROUND(MIN(IF($E$4:$BG$4=BJ$4,$E234:$BG234)),1)</f>
        <v>0</v>
      </c>
      <c r="BK234" s="208">
        <f t="array" ref="BK234">ROUND(MAX(IF($E$4:$BG$4=BK$4,$E234:$BG234)),1)</f>
        <v>394.3</v>
      </c>
      <c r="BL234" s="276">
        <f t="array" ref="BL234">ROUND(SUM(IF($E$4:$BG$4=BL$4,ALL!$E227:$BG227)),1)/BL$3</f>
        <v>137.38705387389811</v>
      </c>
      <c r="BM234" s="208">
        <f t="array" ref="BM234">ROUND(MIN(IF($E$4:$BG$4=BM$4,$E234:$BG234)),1)</f>
        <v>13.9</v>
      </c>
      <c r="BN234" s="208">
        <f t="array" ref="BN234">ROUND(MAX(IF($E$4:$BG$4=BN$4,$E234:$BG234)),1)</f>
        <v>37.299999999999997</v>
      </c>
      <c r="BO234" s="276">
        <f t="array" ref="BO234">ROUND(SUM(IF($E$4:$BG$4=BO$4,ALL!$E227:$BG227)),1)/BO$3</f>
        <v>30.092242301992432</v>
      </c>
      <c r="BP234" s="208">
        <f t="array" ref="BP234">ROUND(MIN(IF($E$4:$BG$4=BP$4,$E234:$BG234)),1)</f>
        <v>35.200000000000003</v>
      </c>
      <c r="BQ234" s="208">
        <f t="array" ref="BQ234">ROUND(MAX(IF($E$4:$BG$4=BQ$4,$E234:$BG234)),1)</f>
        <v>696.8</v>
      </c>
      <c r="BR234" s="276">
        <f t="array" ref="BR234">ROUND(SUM(IF($E$4:$BG$4=BR$4,ALL!$E227:$BG227)),1)/BR$3</f>
        <v>72.581117362818148</v>
      </c>
      <c r="BS234" s="208">
        <f t="array" ref="BS234">ROUND(MIN(IF($E$4:$BG$4=BS$4,$E234:$BG234)),1)</f>
        <v>2.8</v>
      </c>
      <c r="BT234" s="208">
        <f t="array" ref="BT234">ROUND(MAX(IF($E$4:$BG$4=BT$4,$E234:$BG234)),1)</f>
        <v>103.4</v>
      </c>
      <c r="BU234" s="276">
        <f t="array" ref="BU234">ROUND(SUM(IF($E$4:$BG$4=BU$4,ALL!$E227:$BG227)),1)/BU$3</f>
        <v>27.920591092178647</v>
      </c>
      <c r="BV234" s="208">
        <f t="array" ref="BV234">ROUND(MIN(IF($E$4:$BG$4=BV$4,$E234:$BG234)),1)</f>
        <v>2</v>
      </c>
      <c r="BW234" s="208">
        <f t="array" ref="BW234">ROUND(MAX(IF($E$4:$BG$4=BW$4,$E234:$BG234)),1)</f>
        <v>794.4</v>
      </c>
      <c r="BX234" s="276">
        <f t="array" ref="BX234">ROUND(SUM(IF($E$4:$BG$4=BX$4,ALL!$E227:$BG227)),1)/BX$3</f>
        <v>457.61193929902407</v>
      </c>
      <c r="BY234" s="208">
        <f t="array" ref="BY234">ROUND(MIN(IF($E$4:$BG$4=BY$4,$E234:$BG234)),1)</f>
        <v>3.5</v>
      </c>
      <c r="BZ234" s="208">
        <f t="array" ref="BZ234">ROUND(MAX(IF($E$4:$BG$4=BZ$4,$E234:$BG234)),1)</f>
        <v>27.3</v>
      </c>
      <c r="CA234" s="276">
        <f t="array" ref="CA234">ROUND(SUM(IF($E$4:$BG$4=CA$4,ALL!$E227:$BG227)),1)/CA$3</f>
        <v>9.1716772087300971</v>
      </c>
      <c r="CB234" s="233">
        <f t="shared" si="199"/>
        <v>0</v>
      </c>
      <c r="CC234" s="233">
        <f t="shared" si="200"/>
        <v>794.4</v>
      </c>
      <c r="CD234" s="274">
        <f>ALL!BH227/$BH$47</f>
        <v>150.37648292942222</v>
      </c>
    </row>
    <row r="235" spans="1:82" ht="24">
      <c r="A235" s="17">
        <f t="shared" si="201"/>
        <v>54300</v>
      </c>
      <c r="B235" s="248" t="s">
        <v>188</v>
      </c>
      <c r="E235" s="19">
        <f>ALL!E228/E$214</f>
        <v>90.572149201965871</v>
      </c>
      <c r="F235" s="19">
        <f>ALL!F228/F$214</f>
        <v>60.144758425804646</v>
      </c>
      <c r="G235" s="19">
        <f>ALL!G228/G$214</f>
        <v>131.17840803203237</v>
      </c>
      <c r="H235" s="19">
        <f>ALL!H228/H$214</f>
        <v>50.903762340385939</v>
      </c>
      <c r="I235" s="19">
        <f>ALL!I228/I$214</f>
        <v>107.1433208551618</v>
      </c>
      <c r="J235" s="19">
        <f>ALL!J228/J$214</f>
        <v>29.416916137152931</v>
      </c>
      <c r="K235" s="19">
        <f>ALL!K228/K$214</f>
        <v>135.69836956781592</v>
      </c>
      <c r="L235" s="19">
        <f>ALL!L228/L$214</f>
        <v>42.172695971172473</v>
      </c>
      <c r="M235" s="19">
        <f>ALL!M228/M$214</f>
        <v>120.0769727327982</v>
      </c>
      <c r="N235" s="19">
        <f>ALL!N228/N$214</f>
        <v>130.87880220330499</v>
      </c>
      <c r="O235" s="19">
        <f>ALL!O228/O$214</f>
        <v>119.86059793956358</v>
      </c>
      <c r="P235" s="19">
        <f>ALL!P228/P$214</f>
        <v>57.830661921382891</v>
      </c>
      <c r="Q235" s="19">
        <f>ALL!Q228/Q$214</f>
        <v>38.656239864535081</v>
      </c>
      <c r="R235" s="19">
        <f>ALL!R228/R$214</f>
        <v>236.71764466729911</v>
      </c>
      <c r="S235" s="19">
        <f>ALL!S228/S$214</f>
        <v>201.09864719028664</v>
      </c>
      <c r="T235" s="19">
        <f>ALL!T228/T$214</f>
        <v>90.496306251369091</v>
      </c>
      <c r="U235" s="19">
        <f>ALL!U228/U$214</f>
        <v>135.09192851330576</v>
      </c>
      <c r="V235" s="19">
        <f>ALL!V228/V$214</f>
        <v>626.20326145072181</v>
      </c>
      <c r="W235" s="19">
        <f>ALL!W228/W$214</f>
        <v>91.882027207369731</v>
      </c>
      <c r="X235" s="19">
        <f>ALL!X228/X$214</f>
        <v>56.589247277111767</v>
      </c>
      <c r="Y235" s="19">
        <f>ALL!Y228/Y$214</f>
        <v>170.24027986072167</v>
      </c>
      <c r="Z235" s="19">
        <f>ALL!Z228/Z$214</f>
        <v>32.505093921444193</v>
      </c>
      <c r="AA235" s="19">
        <f>ALL!AA228/AA$214</f>
        <v>112.87124907105456</v>
      </c>
      <c r="AB235" s="19">
        <f>ALL!AB228/AB$214</f>
        <v>121.71761406744879</v>
      </c>
      <c r="AC235" s="19">
        <f>ALL!AC228/AC$214</f>
        <v>148.98476231611005</v>
      </c>
      <c r="AD235" s="19">
        <f>ALL!AD228/AD$214</f>
        <v>52.754984905334638</v>
      </c>
      <c r="AE235" s="19">
        <f>ALL!AE228/AE$214</f>
        <v>52.177713423499213</v>
      </c>
      <c r="AF235" s="19">
        <f>ALL!AF228/AF$214</f>
        <v>41.511832983705126</v>
      </c>
      <c r="AG235" s="19">
        <f>ALL!AG228/AG$214</f>
        <v>48.828558129583001</v>
      </c>
      <c r="AH235" s="19">
        <f>ALL!AH228/AH$214</f>
        <v>336.43700543602415</v>
      </c>
      <c r="AI235" s="19">
        <f>ALL!AI228/AI$214</f>
        <v>94.088148199363872</v>
      </c>
      <c r="AJ235" s="19">
        <f>ALL!AJ228/AJ$214</f>
        <v>28.908534181277677</v>
      </c>
      <c r="AK235" s="19">
        <f>ALL!AK228/AK$214</f>
        <v>472.73820879557826</v>
      </c>
      <c r="AL235" s="19">
        <f>ALL!AL228/AL$214</f>
        <v>421.3861042900478</v>
      </c>
      <c r="AM235" s="19">
        <f>ALL!AM228/AM$214</f>
        <v>908.99983501504687</v>
      </c>
      <c r="AN235" s="19">
        <f>ALL!AN228/AN$214</f>
        <v>205.32574139976273</v>
      </c>
      <c r="AO235" s="19">
        <f>ALL!AO228/AO$214</f>
        <v>3.6562490513853994</v>
      </c>
      <c r="AP235" s="19">
        <f>ALL!AP228/AP$214</f>
        <v>341.14929108936468</v>
      </c>
      <c r="AQ235" s="19">
        <f>ALL!AQ228/AQ$214</f>
        <v>237.69053367985256</v>
      </c>
      <c r="AR235" s="19">
        <f>ALL!AR228/AR$214</f>
        <v>33.868772492367519</v>
      </c>
      <c r="AS235" s="19">
        <f>ALL!AS228/AS$214</f>
        <v>307.50157404044074</v>
      </c>
      <c r="AT235" s="19">
        <f>ALL!AT228/AT$214</f>
        <v>115.72528564331847</v>
      </c>
      <c r="AU235" s="19">
        <f>ALL!AU228/AU$214</f>
        <v>172.15764943964922</v>
      </c>
      <c r="AV235" s="19">
        <f>ALL!AV228/AV$214</f>
        <v>109.53186967771111</v>
      </c>
      <c r="AW235" s="19">
        <f>ALL!AW228/AW$214</f>
        <v>126.15734328358211</v>
      </c>
      <c r="AX235" s="19">
        <f>ALL!AX228/AX$214</f>
        <v>87.248816664430947</v>
      </c>
      <c r="AY235" s="19">
        <f>ALL!AY228/AY$214</f>
        <v>75.66588591898595</v>
      </c>
      <c r="AZ235" s="19">
        <f>ALL!AZ228/AZ$214</f>
        <v>187.81971158474363</v>
      </c>
      <c r="BA235" s="91">
        <f>ALL!BA228/BA$214</f>
        <v>230.70095675827787</v>
      </c>
      <c r="BB235" s="91">
        <f>ALL!BB228/BB$214</f>
        <v>106.74565268338409</v>
      </c>
      <c r="BC235" s="91">
        <f>ALL!BC228/BC$214</f>
        <v>15.804438137014577</v>
      </c>
      <c r="BD235" s="19">
        <f>ALL!BD228/BD$214</f>
        <v>104.86874108796488</v>
      </c>
      <c r="BE235" s="19">
        <f>ALL!BE228/BE$214</f>
        <v>47.140371108776392</v>
      </c>
      <c r="BF235" s="19">
        <f>ALL!BF228/BF$214</f>
        <v>118.96925830940435</v>
      </c>
      <c r="BG235" s="19">
        <f>ALL!BG228/BG$214</f>
        <v>85.433660012318398</v>
      </c>
      <c r="BH235" s="19">
        <f t="shared" si="198"/>
        <v>8309.9244444095166</v>
      </c>
      <c r="BJ235" s="208">
        <f t="array" ref="BJ235">ROUND(MIN(IF($E$4:$BG$4=BJ$4,$E235:$BG235)),1)</f>
        <v>3.7</v>
      </c>
      <c r="BK235" s="208">
        <f t="array" ref="BK235">ROUND(MAX(IF($E$4:$BG$4=BK$4,$E235:$BG235)),1)</f>
        <v>341.1</v>
      </c>
      <c r="BL235" s="276">
        <f t="array" ref="BL235">ROUND(SUM(IF($E$4:$BG$4=BL$4,ALL!$E228:$BG228)),1)/BL$3</f>
        <v>159.83209554459231</v>
      </c>
      <c r="BM235" s="208">
        <f t="array" ref="BM235">ROUND(MIN(IF($E$4:$BG$4=BM$4,$E235:$BG235)),1)</f>
        <v>47.1</v>
      </c>
      <c r="BN235" s="208">
        <f t="array" ref="BN235">ROUND(MAX(IF($E$4:$BG$4=BN$4,$E235:$BG235)),1)</f>
        <v>119</v>
      </c>
      <c r="BO235" s="276">
        <f t="array" ref="BO235">ROUND(SUM(IF($E$4:$BG$4=BO$4,ALL!$E228:$BG228)),1)/BO$3</f>
        <v>97.405833196113974</v>
      </c>
      <c r="BP235" s="208">
        <f t="array" ref="BP235">ROUND(MIN(IF($E$4:$BG$4=BP$4,$E235:$BG235)),1)</f>
        <v>421.4</v>
      </c>
      <c r="BQ235" s="208">
        <f t="array" ref="BQ235">ROUND(MAX(IF($E$4:$BG$4=BQ$4,$E235:$BG235)),1)</f>
        <v>909</v>
      </c>
      <c r="BR235" s="276">
        <f t="array" ref="BR235">ROUND(SUM(IF($E$4:$BG$4=BR$4,ALL!$E228:$BG228)),1)/BR$3</f>
        <v>673.28892986975848</v>
      </c>
      <c r="BS235" s="208">
        <f t="array" ref="BS235">ROUND(MIN(IF($E$4:$BG$4=BS$4,$E235:$BG235)),1)</f>
        <v>29.4</v>
      </c>
      <c r="BT235" s="208">
        <f t="array" ref="BT235">ROUND(MAX(IF($E$4:$BG$4=BT$4,$E235:$BG235)),1)</f>
        <v>626.20000000000005</v>
      </c>
      <c r="BU235" s="276">
        <f t="array" ref="BU235">ROUND(SUM(IF($E$4:$BG$4=BU$4,ALL!$E228:$BG228)),1)/BU$3</f>
        <v>101.83245975208928</v>
      </c>
      <c r="BV235" s="208">
        <f t="array" ref="BV235">ROUND(MIN(IF($E$4:$BG$4=BV$4,$E235:$BG235)),1)</f>
        <v>28.9</v>
      </c>
      <c r="BW235" s="208">
        <f t="array" ref="BW235">ROUND(MAX(IF($E$4:$BG$4=BW$4,$E235:$BG235)),1)</f>
        <v>131.19999999999999</v>
      </c>
      <c r="BX235" s="276">
        <f t="array" ref="BX235">ROUND(SUM(IF($E$4:$BG$4=BX$4,ALL!$E228:$BG228)),1)/BX$3</f>
        <v>88.939314598926117</v>
      </c>
      <c r="BY235" s="208">
        <f t="array" ref="BY235">ROUND(MIN(IF($E$4:$BG$4=BY$4,$E235:$BG235)),1)</f>
        <v>42.2</v>
      </c>
      <c r="BZ235" s="208">
        <f t="array" ref="BZ235">ROUND(MAX(IF($E$4:$BG$4=BZ$4,$E235:$BG235)),1)</f>
        <v>135.1</v>
      </c>
      <c r="CA235" s="276">
        <f t="array" ref="CA235">ROUND(SUM(IF($E$4:$BG$4=CA$4,ALL!$E228:$BG228)),1)/CA$3</f>
        <v>74.257582477897316</v>
      </c>
      <c r="CB235" s="233">
        <f t="shared" si="199"/>
        <v>3.7</v>
      </c>
      <c r="CC235" s="233">
        <f t="shared" si="200"/>
        <v>909</v>
      </c>
      <c r="CD235" s="274">
        <f>ALL!BH228/$BH$47</f>
        <v>99.324742152967033</v>
      </c>
    </row>
    <row r="236" spans="1:82" ht="12.75">
      <c r="A236" s="17">
        <f t="shared" si="201"/>
        <v>54400</v>
      </c>
      <c r="B236" s="248" t="s">
        <v>189</v>
      </c>
      <c r="E236" s="19">
        <f>ALL!E229/E$214</f>
        <v>26.831245882355908</v>
      </c>
      <c r="F236" s="19">
        <f>ALL!F229/F$214</f>
        <v>38.382428837273423</v>
      </c>
      <c r="G236" s="19">
        <f>ALL!G229/G$214</f>
        <v>52.475921930624146</v>
      </c>
      <c r="H236" s="19">
        <f>ALL!H229/H$214</f>
        <v>22.800782542660134</v>
      </c>
      <c r="I236" s="19">
        <f>ALL!I229/I$214</f>
        <v>35.10840457189569</v>
      </c>
      <c r="J236" s="19">
        <f>ALL!J229/J$214</f>
        <v>35.557978150660631</v>
      </c>
      <c r="K236" s="19">
        <f>ALL!K229/K$214</f>
        <v>87.267695926788321</v>
      </c>
      <c r="L236" s="19">
        <f>ALL!L229/L$214</f>
        <v>24.304012072172867</v>
      </c>
      <c r="M236" s="19">
        <f>ALL!M229/M$214</f>
        <v>19.707346006329512</v>
      </c>
      <c r="N236" s="19">
        <f>ALL!N229/N$214</f>
        <v>23.481590385578372</v>
      </c>
      <c r="O236" s="19">
        <f>ALL!O229/O$214</f>
        <v>68.530716449074177</v>
      </c>
      <c r="P236" s="19">
        <f>ALL!P229/P$214</f>
        <v>43.629039537049195</v>
      </c>
      <c r="Q236" s="19">
        <f>ALL!Q229/Q$214</f>
        <v>49.01697256326576</v>
      </c>
      <c r="R236" s="19">
        <f>ALL!R229/R$214</f>
        <v>56.119087952297065</v>
      </c>
      <c r="S236" s="19">
        <f>ALL!S229/S$214</f>
        <v>70.364395507659665</v>
      </c>
      <c r="T236" s="19">
        <f>ALL!T229/T$214</f>
        <v>40.452419378711362</v>
      </c>
      <c r="U236" s="19">
        <f>ALL!U229/U$214</f>
        <v>77.605322377812058</v>
      </c>
      <c r="V236" s="19">
        <f>ALL!V229/V$214</f>
        <v>107.26260916057744</v>
      </c>
      <c r="W236" s="19">
        <f>ALL!W229/W$214</f>
        <v>49.064584376762468</v>
      </c>
      <c r="X236" s="19">
        <f>ALL!X229/X$214</f>
        <v>54.137914270522231</v>
      </c>
      <c r="Y236" s="19">
        <f>ALL!Y229/Y$214</f>
        <v>45.38610411966458</v>
      </c>
      <c r="Z236" s="19">
        <f>ALL!Z229/Z$214</f>
        <v>38.050087028085052</v>
      </c>
      <c r="AA236" s="19">
        <f>ALL!AA229/AA$214</f>
        <v>33.313248451221376</v>
      </c>
      <c r="AB236" s="19">
        <f>ALL!AB229/AB$214</f>
        <v>81.206803102351785</v>
      </c>
      <c r="AC236" s="19">
        <f>ALL!AC229/AC$214</f>
        <v>20.217047261245632</v>
      </c>
      <c r="AD236" s="19">
        <f>ALL!AD229/AD$214</f>
        <v>26.900034647371356</v>
      </c>
      <c r="AE236" s="19">
        <f>ALL!AE229/AE$214</f>
        <v>38.038209152278689</v>
      </c>
      <c r="AF236" s="19">
        <f>ALL!AF229/AF$214</f>
        <v>33.913465185499987</v>
      </c>
      <c r="AG236" s="19">
        <f>ALL!AG229/AG$214</f>
        <v>36.909326923206386</v>
      </c>
      <c r="AH236" s="19">
        <f>ALL!AH229/AH$214</f>
        <v>60.388942858282597</v>
      </c>
      <c r="AI236" s="19">
        <f>ALL!AI229/AI$214</f>
        <v>35.530546611090259</v>
      </c>
      <c r="AJ236" s="19">
        <f>ALL!AJ229/AJ$214</f>
        <v>37.995112426222143</v>
      </c>
      <c r="AK236" s="19">
        <f>ALL!AK229/AK$214</f>
        <v>72.914341154368287</v>
      </c>
      <c r="AL236" s="19">
        <f>ALL!AL229/AL$214</f>
        <v>703.14473494149991</v>
      </c>
      <c r="AM236" s="19">
        <f>ALL!AM229/AM$214</f>
        <v>171.69459302531422</v>
      </c>
      <c r="AN236" s="19">
        <f>ALL!AN229/AN$214</f>
        <v>86.296051516692074</v>
      </c>
      <c r="AO236" s="19">
        <f>ALL!AO229/AO$214</f>
        <v>21.97200870195794</v>
      </c>
      <c r="AP236" s="19">
        <f>ALL!AP229/AP$214</f>
        <v>64.546022672221696</v>
      </c>
      <c r="AQ236" s="19">
        <f>ALL!AQ229/AQ$214</f>
        <v>26.544209906016746</v>
      </c>
      <c r="AR236" s="19">
        <f>ALL!AR229/AR$214</f>
        <v>39.655813477511899</v>
      </c>
      <c r="AS236" s="19">
        <f>ALL!AS229/AS$214</f>
        <v>48.502118900593288</v>
      </c>
      <c r="AT236" s="19">
        <f>ALL!AT229/AT$214</f>
        <v>49.8175608544461</v>
      </c>
      <c r="AU236" s="19">
        <f>ALL!AU229/AU$214</f>
        <v>41.307173409784291</v>
      </c>
      <c r="AV236" s="19">
        <f>ALL!AV229/AV$214</f>
        <v>39.609088397096151</v>
      </c>
      <c r="AW236" s="19">
        <f>ALL!AW229/AW$214</f>
        <v>33.955432835820901</v>
      </c>
      <c r="AX236" s="19">
        <f>ALL!AX229/AX$214</f>
        <v>49.101738113945153</v>
      </c>
      <c r="AY236" s="19">
        <f>ALL!AY229/AY$214</f>
        <v>72.625130890052361</v>
      </c>
      <c r="AZ236" s="19">
        <f>ALL!AZ229/AZ$214</f>
        <v>129.25755212845843</v>
      </c>
      <c r="BA236" s="91">
        <f>ALL!BA229/BA$214</f>
        <v>56.918647406434673</v>
      </c>
      <c r="BB236" s="91">
        <f>ALL!BB229/BB$214</f>
        <v>83.933363018514171</v>
      </c>
      <c r="BC236" s="91">
        <f>ALL!BC229/BC$214</f>
        <v>62.531982969939364</v>
      </c>
      <c r="BD236" s="19">
        <f>ALL!BD229/BD$214</f>
        <v>40.744237457591012</v>
      </c>
      <c r="BE236" s="19">
        <f>ALL!BE229/BE$214</f>
        <v>21.683673695618005</v>
      </c>
      <c r="BF236" s="19">
        <f>ALL!BF229/BF$214</f>
        <v>12.949001556300841</v>
      </c>
      <c r="BG236" s="19">
        <f>ALL!BG229/BG$214</f>
        <v>48.153114017608054</v>
      </c>
      <c r="BH236" s="19">
        <f t="shared" si="198"/>
        <v>3447.8069866943756</v>
      </c>
      <c r="BJ236" s="208">
        <f t="array" ref="BJ236">ROUND(MIN(IF($E$4:$BG$4=BJ$4,$E236:$BG236)),1)</f>
        <v>22</v>
      </c>
      <c r="BK236" s="208">
        <f t="array" ref="BK236">ROUND(MAX(IF($E$4:$BG$4=BK$4,$E236:$BG236)),1)</f>
        <v>129.30000000000001</v>
      </c>
      <c r="BL236" s="276">
        <f t="array" ref="BL236">ROUND(SUM(IF($E$4:$BG$4=BL$4,ALL!$E229:$BG229)),1)/BL$3</f>
        <v>58.677330740523033</v>
      </c>
      <c r="BM236" s="208">
        <f t="array" ref="BM236">ROUND(MIN(IF($E$4:$BG$4=BM$4,$E236:$BG236)),1)</f>
        <v>12.9</v>
      </c>
      <c r="BN236" s="208">
        <f t="array" ref="BN236">ROUND(MAX(IF($E$4:$BG$4=BN$4,$E236:$BG236)),1)</f>
        <v>48.2</v>
      </c>
      <c r="BO236" s="276">
        <f t="array" ref="BO236">ROUND(SUM(IF($E$4:$BG$4=BO$4,ALL!$E229:$BG229)),1)/BO$3</f>
        <v>28.598695043635772</v>
      </c>
      <c r="BP236" s="208">
        <f t="array" ref="BP236">ROUND(MIN(IF($E$4:$BG$4=BP$4,$E236:$BG236)),1)</f>
        <v>72.900000000000006</v>
      </c>
      <c r="BQ236" s="208">
        <f t="array" ref="BQ236">ROUND(MAX(IF($E$4:$BG$4=BQ$4,$E236:$BG236)),1)</f>
        <v>703.1</v>
      </c>
      <c r="BR236" s="276">
        <f t="array" ref="BR236">ROUND(SUM(IF($E$4:$BG$4=BR$4,ALL!$E229:$BG229)),1)/BR$3</f>
        <v>145.3716860337407</v>
      </c>
      <c r="BS236" s="208">
        <f t="array" ref="BS236">ROUND(MIN(IF($E$4:$BG$4=BS$4,$E236:$BG236)),1)</f>
        <v>19.7</v>
      </c>
      <c r="BT236" s="208">
        <f t="array" ref="BT236">ROUND(MAX(IF($E$4:$BG$4=BT$4,$E236:$BG236)),1)</f>
        <v>107.3</v>
      </c>
      <c r="BU236" s="276">
        <f t="array" ref="BU236">ROUND(SUM(IF($E$4:$BG$4=BU$4,ALL!$E229:$BG229)),1)/BU$3</f>
        <v>41.835600056295974</v>
      </c>
      <c r="BV236" s="208">
        <f t="array" ref="BV236">ROUND(MIN(IF($E$4:$BG$4=BV$4,$E236:$BG236)),1)</f>
        <v>38</v>
      </c>
      <c r="BW236" s="208">
        <f t="array" ref="BW236">ROUND(MAX(IF($E$4:$BG$4=BW$4,$E236:$BG236)),1)</f>
        <v>81.2</v>
      </c>
      <c r="BX236" s="276">
        <f t="array" ref="BX236">ROUND(SUM(IF($E$4:$BG$4=BX$4,ALL!$E229:$BG229)),1)/BX$3</f>
        <v>63.312183760349079</v>
      </c>
      <c r="BY236" s="208">
        <f t="array" ref="BY236">ROUND(MIN(IF($E$4:$BG$4=BY$4,$E236:$BG236)),1)</f>
        <v>24.3</v>
      </c>
      <c r="BZ236" s="208">
        <f t="array" ref="BZ236">ROUND(MAX(IF($E$4:$BG$4=BZ$4,$E236:$BG236)),1)</f>
        <v>77.599999999999994</v>
      </c>
      <c r="CA236" s="276">
        <f t="array" ref="CA236">ROUND(SUM(IF($E$4:$BG$4=CA$4,ALL!$E229:$BG229)),1)/CA$3</f>
        <v>38.77708806929639</v>
      </c>
      <c r="CB236" s="233">
        <f t="shared" si="199"/>
        <v>12.9</v>
      </c>
      <c r="CC236" s="233">
        <f t="shared" si="200"/>
        <v>703.1</v>
      </c>
      <c r="CD236" s="274">
        <f>ALL!BH229/$BH$47</f>
        <v>48.050552060375679</v>
      </c>
    </row>
    <row r="237" spans="1:82" ht="12.75">
      <c r="A237" s="17">
        <f t="shared" si="201"/>
        <v>54500</v>
      </c>
      <c r="B237" s="248" t="s">
        <v>190</v>
      </c>
      <c r="E237" s="19">
        <f>ALL!E230/E$214</f>
        <v>0</v>
      </c>
      <c r="F237" s="19">
        <f>ALL!F230/F$214</f>
        <v>0</v>
      </c>
      <c r="G237" s="19">
        <f>ALL!G230/G$214</f>
        <v>0</v>
      </c>
      <c r="H237" s="19">
        <f>ALL!H230/H$214</f>
        <v>0</v>
      </c>
      <c r="I237" s="19">
        <f>ALL!I230/I$214</f>
        <v>0</v>
      </c>
      <c r="J237" s="19">
        <f>ALL!J230/J$214</f>
        <v>0</v>
      </c>
      <c r="K237" s="19">
        <f>ALL!K230/K$214</f>
        <v>0</v>
      </c>
      <c r="L237" s="19">
        <f>ALL!L230/L$214</f>
        <v>0</v>
      </c>
      <c r="M237" s="19">
        <f>ALL!M230/M$214</f>
        <v>0</v>
      </c>
      <c r="N237" s="19">
        <f>ALL!N230/N$214</f>
        <v>0</v>
      </c>
      <c r="O237" s="19">
        <f>ALL!O230/O$214</f>
        <v>0</v>
      </c>
      <c r="P237" s="19">
        <f>ALL!P230/P$214</f>
        <v>0</v>
      </c>
      <c r="Q237" s="19">
        <f>ALL!Q230/Q$214</f>
        <v>0</v>
      </c>
      <c r="R237" s="19">
        <f>ALL!R230/R$214</f>
        <v>0</v>
      </c>
      <c r="S237" s="19">
        <f>ALL!S230/S$214</f>
        <v>0</v>
      </c>
      <c r="T237" s="19">
        <f>ALL!T230/T$214</f>
        <v>0</v>
      </c>
      <c r="U237" s="19">
        <f>ALL!U230/U$214</f>
        <v>0</v>
      </c>
      <c r="V237" s="19">
        <f>ALL!V230/V$214</f>
        <v>0</v>
      </c>
      <c r="W237" s="19">
        <f>ALL!W230/W$214</f>
        <v>0</v>
      </c>
      <c r="X237" s="19">
        <f>ALL!X230/X$214</f>
        <v>0</v>
      </c>
      <c r="Y237" s="19">
        <f>ALL!Y230/Y$214</f>
        <v>0</v>
      </c>
      <c r="Z237" s="19">
        <f>ALL!Z230/Z$214</f>
        <v>0</v>
      </c>
      <c r="AA237" s="19">
        <f>ALL!AA230/AA$214</f>
        <v>0</v>
      </c>
      <c r="AB237" s="19">
        <f>ALL!AB230/AB$214</f>
        <v>0</v>
      </c>
      <c r="AC237" s="19">
        <f>ALL!AC230/AC$214</f>
        <v>0</v>
      </c>
      <c r="AD237" s="19">
        <f>ALL!AD230/AD$214</f>
        <v>0</v>
      </c>
      <c r="AE237" s="19">
        <f>ALL!AE230/AE$214</f>
        <v>0</v>
      </c>
      <c r="AF237" s="19">
        <f>ALL!AF230/AF$214</f>
        <v>0</v>
      </c>
      <c r="AG237" s="19">
        <f>ALL!AG230/AG$214</f>
        <v>0</v>
      </c>
      <c r="AH237" s="19">
        <f>ALL!AH230/AH$214</f>
        <v>0</v>
      </c>
      <c r="AI237" s="19">
        <f>ALL!AI230/AI$214</f>
        <v>0</v>
      </c>
      <c r="AJ237" s="19">
        <f>ALL!AJ230/AJ$214</f>
        <v>0</v>
      </c>
      <c r="AK237" s="19">
        <f>ALL!AK230/AK$214</f>
        <v>0</v>
      </c>
      <c r="AL237" s="19">
        <f>ALL!AL230/AL$214</f>
        <v>0</v>
      </c>
      <c r="AM237" s="19">
        <f>ALL!AM230/AM$214</f>
        <v>0</v>
      </c>
      <c r="AN237" s="19">
        <f>ALL!AN230/AN$214</f>
        <v>0</v>
      </c>
      <c r="AO237" s="19">
        <f>ALL!AO230/AO$214</f>
        <v>0</v>
      </c>
      <c r="AP237" s="19">
        <f>ALL!AP230/AP$214</f>
        <v>0</v>
      </c>
      <c r="AQ237" s="19">
        <f>ALL!AQ230/AQ$214</f>
        <v>0</v>
      </c>
      <c r="AR237" s="19">
        <f>ALL!AR230/AR$214</f>
        <v>0</v>
      </c>
      <c r="AS237" s="19">
        <f>ALL!AS230/AS$214</f>
        <v>0</v>
      </c>
      <c r="AT237" s="19">
        <f>ALL!AT230/AT$214</f>
        <v>0</v>
      </c>
      <c r="AU237" s="19">
        <f>ALL!AU230/AU$214</f>
        <v>0</v>
      </c>
      <c r="AV237" s="19">
        <f>ALL!AV230/AV$214</f>
        <v>0</v>
      </c>
      <c r="AW237" s="19">
        <f>ALL!AW230/AW$214</f>
        <v>0</v>
      </c>
      <c r="AX237" s="19">
        <f>ALL!AX230/AX$214</f>
        <v>0</v>
      </c>
      <c r="AY237" s="19">
        <f>ALL!AY230/AY$214</f>
        <v>0</v>
      </c>
      <c r="AZ237" s="19">
        <f>ALL!AZ230/AZ$214</f>
        <v>0</v>
      </c>
      <c r="BA237" s="91">
        <f>ALL!BA230/BA$214</f>
        <v>0</v>
      </c>
      <c r="BB237" s="91">
        <f>ALL!BB230/BB$214</f>
        <v>0</v>
      </c>
      <c r="BC237" s="91">
        <f>ALL!BC230/BC$214</f>
        <v>0</v>
      </c>
      <c r="BD237" s="19">
        <f>ALL!BD230/BD$214</f>
        <v>0</v>
      </c>
      <c r="BE237" s="19">
        <f>ALL!BE230/BE$214</f>
        <v>0</v>
      </c>
      <c r="BF237" s="19">
        <f>ALL!BF230/BF$214</f>
        <v>0</v>
      </c>
      <c r="BG237" s="19">
        <f>ALL!BG230/BG$214</f>
        <v>0</v>
      </c>
      <c r="BH237" s="19">
        <f t="shared" si="198"/>
        <v>0</v>
      </c>
      <c r="BJ237" s="208">
        <f t="array" ref="BJ237">ROUND(MIN(IF($E$4:$BG$4=BJ$4,$E237:$BG237)),1)</f>
        <v>0</v>
      </c>
      <c r="BK237" s="208">
        <f t="array" ref="BK237">ROUND(MAX(IF($E$4:$BG$4=BK$4,$E237:$BG237)),1)</f>
        <v>0</v>
      </c>
      <c r="BL237" s="276">
        <f t="array" ref="BL237">ROUND(SUM(IF($E$4:$BG$4=BL$4,ALL!$E230:$BG230)),1)/BL$3</f>
        <v>0</v>
      </c>
      <c r="BM237" s="208">
        <f t="array" ref="BM237">ROUND(MIN(IF($E$4:$BG$4=BM$4,$E237:$BG237)),1)</f>
        <v>0</v>
      </c>
      <c r="BN237" s="208">
        <f t="array" ref="BN237">ROUND(MAX(IF($E$4:$BG$4=BN$4,$E237:$BG237)),1)</f>
        <v>0</v>
      </c>
      <c r="BO237" s="276">
        <f t="array" ref="BO237">ROUND(SUM(IF($E$4:$BG$4=BO$4,ALL!$E230:$BG230)),1)/BO$3</f>
        <v>0</v>
      </c>
      <c r="BP237" s="208">
        <f t="array" ref="BP237">ROUND(MIN(IF($E$4:$BG$4=BP$4,$E237:$BG237)),1)</f>
        <v>0</v>
      </c>
      <c r="BQ237" s="208">
        <f t="array" ref="BQ237">ROUND(MAX(IF($E$4:$BG$4=BQ$4,$E237:$BG237)),1)</f>
        <v>0</v>
      </c>
      <c r="BR237" s="276">
        <f t="array" ref="BR237">ROUND(SUM(IF($E$4:$BG$4=BR$4,ALL!$E230:$BG230)),1)/BR$3</f>
        <v>0</v>
      </c>
      <c r="BS237" s="208">
        <f t="array" ref="BS237">ROUND(MIN(IF($E$4:$BG$4=BS$4,$E237:$BG237)),1)</f>
        <v>0</v>
      </c>
      <c r="BT237" s="208">
        <f t="array" ref="BT237">ROUND(MAX(IF($E$4:$BG$4=BT$4,$E237:$BG237)),1)</f>
        <v>0</v>
      </c>
      <c r="BU237" s="276">
        <f t="array" ref="BU237">ROUND(SUM(IF($E$4:$BG$4=BU$4,ALL!$E230:$BG230)),1)/BU$3</f>
        <v>0</v>
      </c>
      <c r="BV237" s="208">
        <f t="array" ref="BV237">ROUND(MIN(IF($E$4:$BG$4=BV$4,$E237:$BG237)),1)</f>
        <v>0</v>
      </c>
      <c r="BW237" s="208">
        <f t="array" ref="BW237">ROUND(MAX(IF($E$4:$BG$4=BW$4,$E237:$BG237)),1)</f>
        <v>0</v>
      </c>
      <c r="BX237" s="276">
        <f t="array" ref="BX237">ROUND(SUM(IF($E$4:$BG$4=BX$4,ALL!$E230:$BG230)),1)/BX$3</f>
        <v>0</v>
      </c>
      <c r="BY237" s="208">
        <f t="array" ref="BY237">ROUND(MIN(IF($E$4:$BG$4=BY$4,$E237:$BG237)),1)</f>
        <v>0</v>
      </c>
      <c r="BZ237" s="208">
        <f t="array" ref="BZ237">ROUND(MAX(IF($E$4:$BG$4=BZ$4,$E237:$BG237)),1)</f>
        <v>0</v>
      </c>
      <c r="CA237" s="276">
        <f t="array" ref="CA237">ROUND(SUM(IF($E$4:$BG$4=CA$4,ALL!$E230:$BG230)),1)/CA$3</f>
        <v>0</v>
      </c>
      <c r="CB237" s="233">
        <f t="shared" si="199"/>
        <v>0</v>
      </c>
      <c r="CC237" s="233">
        <f t="shared" si="200"/>
        <v>0</v>
      </c>
      <c r="CD237" s="274">
        <f>ALL!BH230/$BH$47</f>
        <v>0</v>
      </c>
    </row>
    <row r="238" spans="1:82" ht="12.75">
      <c r="A238" s="17">
        <f t="shared" si="201"/>
        <v>54600</v>
      </c>
      <c r="B238" s="248" t="s">
        <v>191</v>
      </c>
      <c r="E238" s="19">
        <f>ALL!E231/E$214</f>
        <v>21.015025709244469</v>
      </c>
      <c r="F238" s="19">
        <f>ALL!F231/F$214</f>
        <v>5.6291281273692197</v>
      </c>
      <c r="G238" s="19">
        <f>ALL!G231/G$214</f>
        <v>67.051908266759696</v>
      </c>
      <c r="H238" s="19">
        <f>ALL!H231/H$214</f>
        <v>16.42114273356836</v>
      </c>
      <c r="I238" s="19">
        <f>ALL!I231/I$214</f>
        <v>1.3378676782127139</v>
      </c>
      <c r="J238" s="19">
        <f>ALL!J231/J$214</f>
        <v>3.6425590849843461</v>
      </c>
      <c r="K238" s="19">
        <f>ALL!K231/K$214</f>
        <v>29.068106164563677</v>
      </c>
      <c r="L238" s="19">
        <f>ALL!L231/L$214</f>
        <v>1.0718634595621237</v>
      </c>
      <c r="M238" s="19">
        <f>ALL!M231/M$214</f>
        <v>84.764106218431039</v>
      </c>
      <c r="N238" s="19">
        <f>ALL!N231/N$214</f>
        <v>24.177632448673013</v>
      </c>
      <c r="O238" s="19">
        <f>ALL!O231/O$214</f>
        <v>43.705999357547668</v>
      </c>
      <c r="P238" s="19">
        <f>ALL!P231/P$214</f>
        <v>37.808233029231474</v>
      </c>
      <c r="Q238" s="19">
        <f>ALL!Q231/Q$214</f>
        <v>51.126171461552495</v>
      </c>
      <c r="R238" s="19">
        <f>ALL!R231/R$214</f>
        <v>45.501185797533552</v>
      </c>
      <c r="S238" s="19">
        <f>ALL!S231/S$214</f>
        <v>31.987927688525428</v>
      </c>
      <c r="T238" s="19">
        <f>ALL!T231/T$214</f>
        <v>114.16414239788759</v>
      </c>
      <c r="U238" s="19">
        <f>ALL!U231/U$214</f>
        <v>0.633250956872909</v>
      </c>
      <c r="V238" s="19">
        <f>ALL!V231/V$214</f>
        <v>73.679914453751564</v>
      </c>
      <c r="W238" s="19">
        <f>ALL!W231/W$214</f>
        <v>42.478392947481886</v>
      </c>
      <c r="X238" s="19">
        <f>ALL!X231/X$214</f>
        <v>51.312742492866697</v>
      </c>
      <c r="Y238" s="19">
        <f>ALL!Y231/Y$214</f>
        <v>130.12048030150885</v>
      </c>
      <c r="Z238" s="19">
        <f>ALL!Z231/Z$214</f>
        <v>51.343876759046587</v>
      </c>
      <c r="AA238" s="19">
        <f>ALL!AA231/AA$214</f>
        <v>6.8393549016685089</v>
      </c>
      <c r="AB238" s="19">
        <f>ALL!AB231/AB$214</f>
        <v>2.127176213734518</v>
      </c>
      <c r="AC238" s="19">
        <f>ALL!AC231/AC$214</f>
        <v>0</v>
      </c>
      <c r="AD238" s="19">
        <f>ALL!AD231/AD$214</f>
        <v>42.532734197901526</v>
      </c>
      <c r="AE238" s="19">
        <f>ALL!AE231/AE$214</f>
        <v>57.282861285531354</v>
      </c>
      <c r="AF238" s="19">
        <f>ALL!AF231/AF$214</f>
        <v>34.748834883360516</v>
      </c>
      <c r="AG238" s="19">
        <f>ALL!AG231/AG$214</f>
        <v>35.5005951962344</v>
      </c>
      <c r="AH238" s="19">
        <f>ALL!AH231/AH$214</f>
        <v>2.7297260954549905</v>
      </c>
      <c r="AI238" s="19">
        <f>ALL!AI231/AI$214</f>
        <v>52.94132672211137</v>
      </c>
      <c r="AJ238" s="19">
        <f>ALL!AJ231/AJ$214</f>
        <v>39.933714264311021</v>
      </c>
      <c r="AK238" s="19">
        <f>ALL!AK231/AK$214</f>
        <v>23.883094496935122</v>
      </c>
      <c r="AL238" s="19">
        <f>ALL!AL231/AL$214</f>
        <v>121.37223746930489</v>
      </c>
      <c r="AM238" s="19">
        <f>ALL!AM231/AM$214</f>
        <v>81.662163568773224</v>
      </c>
      <c r="AN238" s="19">
        <f>ALL!AN231/AN$214</f>
        <v>344.85670225385525</v>
      </c>
      <c r="AO238" s="19">
        <f>ALL!AO231/AO$214</f>
        <v>4.4679292375668256</v>
      </c>
      <c r="AP238" s="19">
        <f>ALL!AP231/AP$214</f>
        <v>3.6723670186997386</v>
      </c>
      <c r="AQ238" s="19">
        <f>ALL!AQ231/AQ$214</f>
        <v>85.979799643407574</v>
      </c>
      <c r="AR238" s="19">
        <f>ALL!AR231/AR$214</f>
        <v>52.531595913424638</v>
      </c>
      <c r="AS238" s="19">
        <f>ALL!AS231/AS$214</f>
        <v>492.59934616781692</v>
      </c>
      <c r="AT238" s="19">
        <f>ALL!AT231/AT$214</f>
        <v>3.1048186785891705</v>
      </c>
      <c r="AU238" s="19">
        <f>ALL!AU231/AU$214</f>
        <v>17.909592653349073</v>
      </c>
      <c r="AV238" s="19">
        <f>ALL!AV231/AV$214</f>
        <v>142.31308498078332</v>
      </c>
      <c r="AW238" s="19">
        <f>ALL!AW231/AW$214</f>
        <v>203.8500447761194</v>
      </c>
      <c r="AX238" s="19">
        <f>ALL!AX231/AX$214</f>
        <v>48.74514688691719</v>
      </c>
      <c r="AY238" s="19">
        <f>ALL!AY231/AY$214</f>
        <v>20.483494075502893</v>
      </c>
      <c r="AZ238" s="19">
        <f>ALL!AZ231/AZ$214</f>
        <v>375.11600146325497</v>
      </c>
      <c r="BA238" s="91">
        <f>ALL!BA231/BA$214</f>
        <v>86.733711659319013</v>
      </c>
      <c r="BB238" s="91">
        <f>ALL!BB231/BB$214</f>
        <v>593.71867354112965</v>
      </c>
      <c r="BC238" s="91">
        <f>ALL!BC231/BC$214</f>
        <v>547.21199845181263</v>
      </c>
      <c r="BD238" s="19">
        <f>ALL!BD231/BD$214</f>
        <v>11.538757314015047</v>
      </c>
      <c r="BE238" s="19">
        <f>ALL!BE231/BE$214</f>
        <v>103.52245067463041</v>
      </c>
      <c r="BF238" s="19">
        <f>ALL!BF231/BF$214</f>
        <v>18.473211898029433</v>
      </c>
      <c r="BG238" s="19">
        <f>ALL!BG231/BG$214</f>
        <v>144.65804409260534</v>
      </c>
      <c r="BH238" s="19">
        <f t="shared" si="198"/>
        <v>4731.0822482113253</v>
      </c>
      <c r="BJ238" s="208">
        <f t="array" ref="BJ238">ROUND(MIN(IF($E$4:$BG$4=BJ$4,$E238:$BG238)),1)</f>
        <v>3.1</v>
      </c>
      <c r="BK238" s="208">
        <f t="array" ref="BK238">ROUND(MAX(IF($E$4:$BG$4=BK$4,$E238:$BG238)),1)</f>
        <v>593.70000000000005</v>
      </c>
      <c r="BL238" s="276">
        <f t="array" ref="BL238">ROUND(SUM(IF($E$4:$BG$4=BL$4,ALL!$E231:$BG231)),1)/BL$3</f>
        <v>138.38639471459163</v>
      </c>
      <c r="BM238" s="208">
        <f t="array" ref="BM238">ROUND(MIN(IF($E$4:$BG$4=BM$4,$E238:$BG238)),1)</f>
        <v>11.5</v>
      </c>
      <c r="BN238" s="208">
        <f t="array" ref="BN238">ROUND(MAX(IF($E$4:$BG$4=BN$4,$E238:$BG238)),1)</f>
        <v>144.69999999999999</v>
      </c>
      <c r="BO238" s="276">
        <f t="array" ref="BO238">ROUND(SUM(IF($E$4:$BG$4=BO$4,ALL!$E231:$BG231)),1)/BO$3</f>
        <v>46.679678494977779</v>
      </c>
      <c r="BP238" s="208">
        <f t="array" ref="BP238">ROUND(MIN(IF($E$4:$BG$4=BP$4,$E238:$BG238)),1)</f>
        <v>23.9</v>
      </c>
      <c r="BQ238" s="208">
        <f t="array" ref="BQ238">ROUND(MAX(IF($E$4:$BG$4=BQ$4,$E238:$BG238)),1)</f>
        <v>121.4</v>
      </c>
      <c r="BR238" s="276">
        <f t="array" ref="BR238">ROUND(SUM(IF($E$4:$BG$4=BR$4,ALL!$E231:$BG231)),1)/BR$3</f>
        <v>54.839051572741511</v>
      </c>
      <c r="BS238" s="208">
        <f t="array" ref="BS238">ROUND(MIN(IF($E$4:$BG$4=BS$4,$E238:$BG238)),1)</f>
        <v>0</v>
      </c>
      <c r="BT238" s="208">
        <f t="array" ref="BT238">ROUND(MAX(IF($E$4:$BG$4=BT$4,$E238:$BG238)),1)</f>
        <v>130.1</v>
      </c>
      <c r="BU238" s="276">
        <f t="array" ref="BU238">ROUND(SUM(IF($E$4:$BG$4=BU$4,ALL!$E231:$BG231)),1)/BU$3</f>
        <v>32.371112795604617</v>
      </c>
      <c r="BV238" s="208">
        <f t="array" ref="BV238">ROUND(MIN(IF($E$4:$BG$4=BV$4,$E238:$BG238)),1)</f>
        <v>2.1</v>
      </c>
      <c r="BW238" s="208">
        <f t="array" ref="BW238">ROUND(MAX(IF($E$4:$BG$4=BW$4,$E238:$BG238)),1)</f>
        <v>67.099999999999994</v>
      </c>
      <c r="BX238" s="276">
        <f t="array" ref="BX238">ROUND(SUM(IF($E$4:$BG$4=BX$4,ALL!$E231:$BG231)),1)/BX$3</f>
        <v>23.110277130120121</v>
      </c>
      <c r="BY238" s="208">
        <f t="array" ref="BY238">ROUND(MIN(IF($E$4:$BG$4=BY$4,$E238:$BG238)),1)</f>
        <v>0.6</v>
      </c>
      <c r="BZ238" s="208">
        <f t="array" ref="BZ238">ROUND(MAX(IF($E$4:$BG$4=BZ$4,$E238:$BG238)),1)</f>
        <v>52.9</v>
      </c>
      <c r="CA238" s="276">
        <f t="array" ref="CA238">ROUND(SUM(IF($E$4:$BG$4=CA$4,ALL!$E231:$BG231)),1)/CA$3</f>
        <v>22.372376018135181</v>
      </c>
      <c r="CB238" s="233">
        <f t="shared" si="199"/>
        <v>0</v>
      </c>
      <c r="CC238" s="233">
        <f t="shared" si="200"/>
        <v>593.70000000000005</v>
      </c>
      <c r="CD238" s="274">
        <f>ALL!BH231/$BH$47</f>
        <v>31.964045111622163</v>
      </c>
    </row>
    <row r="239" spans="1:82" ht="24">
      <c r="A239" s="17">
        <f t="shared" si="201"/>
        <v>54900</v>
      </c>
      <c r="B239" s="248" t="s">
        <v>192</v>
      </c>
      <c r="E239" s="19">
        <f>ALL!E232/E$214</f>
        <v>1.8180426644722723</v>
      </c>
      <c r="F239" s="19">
        <f>ALL!F232/F$214</f>
        <v>17.264608174236677</v>
      </c>
      <c r="G239" s="19">
        <f>ALL!G232/G$214</f>
        <v>34.134647569432119</v>
      </c>
      <c r="H239" s="19">
        <f>ALL!H232/H$214</f>
        <v>12.327935666544287</v>
      </c>
      <c r="I239" s="19">
        <f>ALL!I232/I$214</f>
        <v>9.4376388840427268</v>
      </c>
      <c r="J239" s="19">
        <f>ALL!J232/J$214</f>
        <v>133.39769456460897</v>
      </c>
      <c r="K239" s="19">
        <f>ALL!K232/K$214</f>
        <v>22.08552931670069</v>
      </c>
      <c r="L239" s="19">
        <f>ALL!L232/L$214</f>
        <v>7.3265617463022483</v>
      </c>
      <c r="M239" s="19">
        <f>ALL!M232/M$214</f>
        <v>0</v>
      </c>
      <c r="N239" s="19">
        <f>ALL!N232/N$214</f>
        <v>32.860194291437153</v>
      </c>
      <c r="O239" s="19">
        <f>ALL!O232/O$214</f>
        <v>6.3966512172177223</v>
      </c>
      <c r="P239" s="19">
        <f>ALL!P232/P$214</f>
        <v>16.988012636317414</v>
      </c>
      <c r="Q239" s="19">
        <f>ALL!Q232/Q$214</f>
        <v>14.4949649667067</v>
      </c>
      <c r="R239" s="19">
        <f>ALL!R232/R$214</f>
        <v>39.400697926548318</v>
      </c>
      <c r="S239" s="19">
        <f>ALL!S232/S$214</f>
        <v>23.081349585095207</v>
      </c>
      <c r="T239" s="19">
        <f>ALL!T232/T$214</f>
        <v>9.2443344562392316</v>
      </c>
      <c r="U239" s="19">
        <f>ALL!U232/U$214</f>
        <v>5.9026448871342021</v>
      </c>
      <c r="V239" s="19">
        <f>ALL!V232/V$214</f>
        <v>51.537159151666373</v>
      </c>
      <c r="W239" s="19">
        <f>ALL!W232/W$214</f>
        <v>10.400456003552021</v>
      </c>
      <c r="X239" s="19">
        <f>ALL!X232/X$214</f>
        <v>9.8907499935511094</v>
      </c>
      <c r="Y239" s="19">
        <f>ALL!Y232/Y$214</f>
        <v>42.512896284607656</v>
      </c>
      <c r="Z239" s="19">
        <f>ALL!Z232/Z$214</f>
        <v>4.347581078486936</v>
      </c>
      <c r="AA239" s="19">
        <f>ALL!AA232/AA$214</f>
        <v>6.8931362592747085</v>
      </c>
      <c r="AB239" s="19">
        <f>ALL!AB232/AB$214</f>
        <v>25.567305562183932</v>
      </c>
      <c r="AC239" s="19">
        <f>ALL!AC232/AC$214</f>
        <v>10.782775504428997</v>
      </c>
      <c r="AD239" s="19">
        <f>ALL!AD232/AD$214</f>
        <v>0.29224833059977789</v>
      </c>
      <c r="AE239" s="19">
        <f>ALL!AE232/AE$214</f>
        <v>6.2982123350648829</v>
      </c>
      <c r="AF239" s="19">
        <f>ALL!AF232/AF$214</f>
        <v>1.0790170361861182</v>
      </c>
      <c r="AG239" s="19">
        <f>ALL!AG232/AG$214</f>
        <v>2.8304257264840098</v>
      </c>
      <c r="AH239" s="19">
        <f>ALL!AH232/AH$214</f>
        <v>36.690028612562699</v>
      </c>
      <c r="AI239" s="19">
        <f>ALL!AI232/AI$214</f>
        <v>2.4190563204993971</v>
      </c>
      <c r="AJ239" s="19">
        <f>ALL!AJ232/AJ$214</f>
        <v>22.870976371371238</v>
      </c>
      <c r="AK239" s="19">
        <f>ALL!AK232/AK$214</f>
        <v>53.29493849677057</v>
      </c>
      <c r="AL239" s="19">
        <f>ALL!AL232/AL$214</f>
        <v>588.92474360826259</v>
      </c>
      <c r="AM239" s="19">
        <f>ALL!AM232/AM$214</f>
        <v>2.8593945831120551</v>
      </c>
      <c r="AN239" s="19">
        <f>ALL!AN232/AN$214</f>
        <v>49.168412133536684</v>
      </c>
      <c r="AO239" s="19">
        <f>ALL!AO232/AO$214</f>
        <v>3.4969728654063448</v>
      </c>
      <c r="AP239" s="19">
        <f>ALL!AP232/AP$214</f>
        <v>12.928495300842942</v>
      </c>
      <c r="AQ239" s="19">
        <f>ALL!AQ232/AQ$214</f>
        <v>36.496730228763113</v>
      </c>
      <c r="AR239" s="19">
        <f>ALL!AR232/AR$214</f>
        <v>11.353038494994117</v>
      </c>
      <c r="AS239" s="19">
        <f>ALL!AS232/AS$214</f>
        <v>2.8369051943334544</v>
      </c>
      <c r="AT239" s="19">
        <f>ALL!AT232/AT$214</f>
        <v>14.376552409339297</v>
      </c>
      <c r="AU239" s="19">
        <f>ALL!AU232/AU$214</f>
        <v>17.890413479080749</v>
      </c>
      <c r="AV239" s="19">
        <f>ALL!AV232/AV$214</f>
        <v>0</v>
      </c>
      <c r="AW239" s="19">
        <f>ALL!AW232/AW$214</f>
        <v>8.9985671641791054</v>
      </c>
      <c r="AX239" s="19">
        <f>ALL!AX232/AX$214</f>
        <v>6.038863231320545</v>
      </c>
      <c r="AY239" s="19">
        <f>ALL!AY232/AY$214</f>
        <v>32.984375861118764</v>
      </c>
      <c r="AZ239" s="19">
        <f>ALL!AZ232/AZ$214</f>
        <v>11.048537707695566</v>
      </c>
      <c r="BA239" s="91">
        <f>ALL!BA232/BA$214</f>
        <v>0.3819998124003377</v>
      </c>
      <c r="BB239" s="91">
        <f>ALL!BB232/BB$214</f>
        <v>235.17721349894538</v>
      </c>
      <c r="BC239" s="91">
        <f>ALL!BC232/BC$214</f>
        <v>0</v>
      </c>
      <c r="BD239" s="19">
        <f>ALL!BD232/BD$214</f>
        <v>10.936924262042515</v>
      </c>
      <c r="BE239" s="19">
        <f>ALL!BE232/BE$214</f>
        <v>3.6201321961267694</v>
      </c>
      <c r="BF239" s="19">
        <f>ALL!BF232/BF$214</f>
        <v>26.215240057575851</v>
      </c>
      <c r="BG239" s="19">
        <f>ALL!BG232/BG$214</f>
        <v>73.804067787399006</v>
      </c>
      <c r="BH239" s="19">
        <f t="shared" si="198"/>
        <v>1823.4060514968019</v>
      </c>
      <c r="BJ239" s="208">
        <f t="array" ref="BJ239">ROUND(MIN(IF($E$4:$BG$4=BJ$4,$E239:$BG239)),1)</f>
        <v>0</v>
      </c>
      <c r="BK239" s="208">
        <f t="array" ref="BK239">ROUND(MAX(IF($E$4:$BG$4=BK$4,$E239:$BG239)),1)</f>
        <v>235.2</v>
      </c>
      <c r="BL239" s="276">
        <f t="array" ref="BL239">ROUND(SUM(IF($E$4:$BG$4=BL$4,ALL!$E232:$BG232)),1)/BL$3</f>
        <v>17.299021375829398</v>
      </c>
      <c r="BM239" s="208">
        <f t="array" ref="BM239">ROUND(MIN(IF($E$4:$BG$4=BM$4,$E239:$BG239)),1)</f>
        <v>3.6</v>
      </c>
      <c r="BN239" s="208">
        <f t="array" ref="BN239">ROUND(MAX(IF($E$4:$BG$4=BN$4,$E239:$BG239)),1)</f>
        <v>73.8</v>
      </c>
      <c r="BO239" s="276">
        <f t="array" ref="BO239">ROUND(SUM(IF($E$4:$BG$4=BO$4,ALL!$E232:$BG232)),1)/BO$3</f>
        <v>22.989410093858066</v>
      </c>
      <c r="BP239" s="208">
        <f t="array" ref="BP239">ROUND(MIN(IF($E$4:$BG$4=BP$4,$E239:$BG239)),1)</f>
        <v>2.9</v>
      </c>
      <c r="BQ239" s="208">
        <f t="array" ref="BQ239">ROUND(MAX(IF($E$4:$BG$4=BQ$4,$E239:$BG239)),1)</f>
        <v>588.9</v>
      </c>
      <c r="BR239" s="276">
        <f t="array" ref="BR239">ROUND(SUM(IF($E$4:$BG$4=BR$4,ALL!$E232:$BG232)),1)/BR$3</f>
        <v>52.43075718007934</v>
      </c>
      <c r="BS239" s="208">
        <f t="array" ref="BS239">ROUND(MIN(IF($E$4:$BG$4=BS$4,$E239:$BG239)),1)</f>
        <v>0</v>
      </c>
      <c r="BT239" s="208">
        <f t="array" ref="BT239">ROUND(MAX(IF($E$4:$BG$4=BT$4,$E239:$BG239)),1)</f>
        <v>133.4</v>
      </c>
      <c r="BU239" s="276">
        <f t="array" ref="BU239">ROUND(SUM(IF($E$4:$BG$4=BU$4,ALL!$E232:$BG232)),1)/BU$3</f>
        <v>25.526817837889876</v>
      </c>
      <c r="BV239" s="208">
        <f t="array" ref="BV239">ROUND(MIN(IF($E$4:$BG$4=BV$4,$E239:$BG239)),1)</f>
        <v>4.3</v>
      </c>
      <c r="BW239" s="208">
        <f t="array" ref="BW239">ROUND(MAX(IF($E$4:$BG$4=BW$4,$E239:$BG239)),1)</f>
        <v>34.1</v>
      </c>
      <c r="BX239" s="276">
        <f t="array" ref="BX239">ROUND(SUM(IF($E$4:$BG$4=BX$4,ALL!$E232:$BG232)),1)/BX$3</f>
        <v>20.942336056467052</v>
      </c>
      <c r="BY239" s="208">
        <f t="array" ref="BY239">ROUND(MIN(IF($E$4:$BG$4=BY$4,$E239:$BG239)),1)</f>
        <v>2.4</v>
      </c>
      <c r="BZ239" s="208">
        <f t="array" ref="BZ239">ROUND(MAX(IF($E$4:$BG$4=BZ$4,$E239:$BG239)),1)</f>
        <v>17</v>
      </c>
      <c r="CA239" s="276">
        <f t="array" ref="CA239">ROUND(SUM(IF($E$4:$BG$4=CA$4,ALL!$E232:$BG232)),1)/CA$3</f>
        <v>7.210111238357868</v>
      </c>
      <c r="CB239" s="233">
        <f t="shared" si="199"/>
        <v>0</v>
      </c>
      <c r="CC239" s="233">
        <f t="shared" si="200"/>
        <v>588.9</v>
      </c>
      <c r="CD239" s="274">
        <f>ALL!BH232/$BH$47</f>
        <v>19.28237236792236</v>
      </c>
    </row>
    <row r="240" spans="1:82" ht="24">
      <c r="A240" s="17">
        <f t="shared" si="201"/>
        <v>55100</v>
      </c>
      <c r="B240" s="248" t="s">
        <v>193</v>
      </c>
      <c r="E240" s="19">
        <f>ALL!E233/E$214</f>
        <v>324.02366310666622</v>
      </c>
      <c r="F240" s="19">
        <f>ALL!F233/F$214</f>
        <v>922.43914397959884</v>
      </c>
      <c r="G240" s="19">
        <f>ALL!G233/G$214</f>
        <v>247.85050616932205</v>
      </c>
      <c r="H240" s="19">
        <f>ALL!H233/H$214</f>
        <v>505.29065827126453</v>
      </c>
      <c r="I240" s="19">
        <f>ALL!I233/I$214</f>
        <v>187.6763963173608</v>
      </c>
      <c r="J240" s="19">
        <f>ALL!J233/J$214</f>
        <v>558.65565392420137</v>
      </c>
      <c r="K240" s="19">
        <f>ALL!K233/K$214</f>
        <v>654.76374224827521</v>
      </c>
      <c r="L240" s="19">
        <f>ALL!L233/L$214</f>
        <v>718.74044255961257</v>
      </c>
      <c r="M240" s="19">
        <f>ALL!M233/M$214</f>
        <v>2566.5309035273408</v>
      </c>
      <c r="N240" s="19">
        <f>ALL!N233/N$214</f>
        <v>974.25891437155735</v>
      </c>
      <c r="O240" s="19">
        <f>ALL!O233/O$214</f>
        <v>968.58555790101639</v>
      </c>
      <c r="P240" s="19">
        <f>ALL!P233/P$214</f>
        <v>1117.8031910700308</v>
      </c>
      <c r="Q240" s="19">
        <f>ALL!Q233/Q$214</f>
        <v>926.32352147619395</v>
      </c>
      <c r="R240" s="19">
        <f>ALL!R233/R$214</f>
        <v>1534.9530762976015</v>
      </c>
      <c r="S240" s="19">
        <f>ALL!S233/S$214</f>
        <v>578.1139137567626</v>
      </c>
      <c r="T240" s="19">
        <f>ALL!T233/T$214</f>
        <v>0</v>
      </c>
      <c r="U240" s="19">
        <f>ALL!U233/U$214</f>
        <v>598.32871862593856</v>
      </c>
      <c r="V240" s="19">
        <f>ALL!V233/V$214</f>
        <v>605.24630190696848</v>
      </c>
      <c r="W240" s="19">
        <f>ALL!W233/W$214</f>
        <v>302.02518251194778</v>
      </c>
      <c r="X240" s="19">
        <f>ALL!X233/X$214</f>
        <v>622.21573126680357</v>
      </c>
      <c r="Y240" s="19">
        <f>ALL!Y233/Y$214</f>
        <v>716.05011606525738</v>
      </c>
      <c r="Z240" s="19">
        <f>ALL!Z233/Z$214</f>
        <v>274.55475329489713</v>
      </c>
      <c r="AA240" s="19">
        <f>ALL!AA233/AA$214</f>
        <v>676.87373655374904</v>
      </c>
      <c r="AB240" s="19">
        <f>ALL!AB233/AB$214</f>
        <v>544.45230548355164</v>
      </c>
      <c r="AC240" s="19">
        <f>ALL!AC233/AC$214</f>
        <v>828.63508792833193</v>
      </c>
      <c r="AD240" s="19">
        <f>ALL!AD233/AD$214</f>
        <v>777.53267105218026</v>
      </c>
      <c r="AE240" s="19">
        <f>ALL!AE233/AE$214</f>
        <v>997.34327724818786</v>
      </c>
      <c r="AF240" s="19">
        <f>ALL!AF233/AF$214</f>
        <v>801.01809769245381</v>
      </c>
      <c r="AG240" s="19">
        <f>ALL!AG233/AG$214</f>
        <v>488.71008360034546</v>
      </c>
      <c r="AH240" s="19">
        <f>ALL!AH233/AH$214</f>
        <v>13.974844190271728</v>
      </c>
      <c r="AI240" s="19">
        <f>ALL!AI233/AI$214</f>
        <v>586.82240177001643</v>
      </c>
      <c r="AJ240" s="19">
        <f>ALL!AJ233/AJ$214</f>
        <v>362.93501989094466</v>
      </c>
      <c r="AK240" s="19">
        <f>ALL!AK233/AK$214</f>
        <v>344.29986698298188</v>
      </c>
      <c r="AL240" s="19">
        <f>ALL!AL233/AL$214</f>
        <v>20.973133034811504</v>
      </c>
      <c r="AM240" s="19">
        <f>ALL!AM233/AM$214</f>
        <v>240.07622588068682</v>
      </c>
      <c r="AN240" s="19">
        <f>ALL!AN233/AN$214</f>
        <v>165.46907303846805</v>
      </c>
      <c r="AO240" s="19">
        <f>ALL!AO233/AO$214</f>
        <v>24.288601446953475</v>
      </c>
      <c r="AP240" s="19">
        <f>ALL!AP233/AP$214</f>
        <v>154.7889093434099</v>
      </c>
      <c r="AQ240" s="19">
        <f>ALL!AQ233/AQ$214</f>
        <v>220.02974524795263</v>
      </c>
      <c r="AR240" s="19">
        <f>ALL!AR233/AR$214</f>
        <v>568.50232811993658</v>
      </c>
      <c r="AS240" s="19">
        <f>ALL!AS233/AS$214</f>
        <v>14.066472938612423</v>
      </c>
      <c r="AT240" s="19">
        <f>ALL!AT233/AT$214</f>
        <v>297.99726775956282</v>
      </c>
      <c r="AU240" s="19">
        <f>ALL!AU233/AU$214</f>
        <v>742.9788584481887</v>
      </c>
      <c r="AV240" s="19">
        <f>ALL!AV233/AV$214</f>
        <v>327.11257253384929</v>
      </c>
      <c r="AW240" s="19">
        <f>ALL!AW233/AW$214</f>
        <v>61.32465671641792</v>
      </c>
      <c r="AX240" s="19">
        <f>ALL!AX233/AX$214</f>
        <v>514.70438648602033</v>
      </c>
      <c r="AY240" s="19">
        <f>ALL!AY233/AY$214</f>
        <v>27.52311931661615</v>
      </c>
      <c r="AZ240" s="19">
        <f>ALL!AZ233/AZ$214</f>
        <v>455.18981882593039</v>
      </c>
      <c r="BA240" s="91">
        <f>ALL!BA233/BA$214</f>
        <v>372.41368539536626</v>
      </c>
      <c r="BB240" s="91">
        <f>ALL!BB233/BB$214</f>
        <v>22.161471760018745</v>
      </c>
      <c r="BC240" s="91">
        <f>ALL!BC233/BC$214</f>
        <v>587.10901819120113</v>
      </c>
      <c r="BD240" s="19">
        <f>ALL!BD233/BD$214</f>
        <v>605.5968524740631</v>
      </c>
      <c r="BE240" s="19">
        <f>ALL!BE233/BE$214</f>
        <v>1578.2963522803418</v>
      </c>
      <c r="BF240" s="19">
        <f>ALL!BF233/BF$214</f>
        <v>1145.2954911115505</v>
      </c>
      <c r="BG240" s="19">
        <f>ALL!BG233/BG$214</f>
        <v>798.36790514836423</v>
      </c>
      <c r="BH240" s="19">
        <f t="shared" si="198"/>
        <v>31271.293426539953</v>
      </c>
      <c r="BJ240" s="208">
        <f t="array" ref="BJ240">ROUND(MIN(IF($E$4:$BG$4=BJ$4,$E240:$BG240)),1)</f>
        <v>14.1</v>
      </c>
      <c r="BK240" s="208">
        <f t="array" ref="BK240">ROUND(MAX(IF($E$4:$BG$4=BK$4,$E240:$BG240)),1)</f>
        <v>743</v>
      </c>
      <c r="BL240" s="276">
        <f t="array" ref="BL240">ROUND(SUM(IF($E$4:$BG$4=BL$4,ALL!$E233:$BG233)),1)/BL$3</f>
        <v>344.90916866616533</v>
      </c>
      <c r="BM240" s="208">
        <f t="array" ref="BM240">ROUND(MIN(IF($E$4:$BG$4=BM$4,$E240:$BG240)),1)</f>
        <v>605.6</v>
      </c>
      <c r="BN240" s="208">
        <f t="array" ref="BN240">ROUND(MAX(IF($E$4:$BG$4=BN$4,$E240:$BG240)),1)</f>
        <v>1578.3</v>
      </c>
      <c r="BO240" s="276">
        <f t="array" ref="BO240">ROUND(SUM(IF($E$4:$BG$4=BO$4,ALL!$E233:$BG233)),1)/BO$3</f>
        <v>988.04392392557236</v>
      </c>
      <c r="BP240" s="208">
        <f t="array" ref="BP240">ROUND(MIN(IF($E$4:$BG$4=BP$4,$E240:$BG240)),1)</f>
        <v>21</v>
      </c>
      <c r="BQ240" s="208">
        <f t="array" ref="BQ240">ROUND(MAX(IF($E$4:$BG$4=BQ$4,$E240:$BG240)),1)</f>
        <v>344.3</v>
      </c>
      <c r="BR240" s="276">
        <f t="array" ref="BR240">ROUND(SUM(IF($E$4:$BG$4=BR$4,ALL!$E233:$BG233)),1)/BR$3</f>
        <v>282.24607675795926</v>
      </c>
      <c r="BS240" s="208">
        <f t="array" ref="BS240">ROUND(MIN(IF($E$4:$BG$4=BS$4,$E240:$BG240)),1)</f>
        <v>0</v>
      </c>
      <c r="BT240" s="208">
        <f t="array" ref="BT240">ROUND(MAX(IF($E$4:$BG$4=BT$4,$E240:$BG240)),1)</f>
        <v>2566.5</v>
      </c>
      <c r="BU240" s="276">
        <f t="array" ref="BU240">ROUND(SUM(IF($E$4:$BG$4=BU$4,ALL!$E233:$BG233)),1)/BU$3</f>
        <v>609.59035947554514</v>
      </c>
      <c r="BV240" s="208">
        <f t="array" ref="BV240">ROUND(MIN(IF($E$4:$BG$4=BV$4,$E240:$BG240)),1)</f>
        <v>247.9</v>
      </c>
      <c r="BW240" s="208">
        <f t="array" ref="BW240">ROUND(MAX(IF($E$4:$BG$4=BW$4,$E240:$BG240)),1)</f>
        <v>544.5</v>
      </c>
      <c r="BX240" s="276">
        <f t="array" ref="BX240">ROUND(SUM(IF($E$4:$BG$4=BX$4,ALL!$E233:$BG233)),1)/BX$3</f>
        <v>437.09470945073582</v>
      </c>
      <c r="BY240" s="208">
        <f t="array" ref="BY240">ROUND(MIN(IF($E$4:$BG$4=BY$4,$E240:$BG240)),1)</f>
        <v>187.7</v>
      </c>
      <c r="BZ240" s="208">
        <f t="array" ref="BZ240">ROUND(MAX(IF($E$4:$BG$4=BZ$4,$E240:$BG240)),1)</f>
        <v>1117.8</v>
      </c>
      <c r="CA240" s="276">
        <f t="array" ref="CA240">ROUND(SUM(IF($E$4:$BG$4=CA$4,ALL!$E233:$BG233)),1)/CA$3</f>
        <v>517.1126027581347</v>
      </c>
      <c r="CB240" s="233">
        <f t="shared" si="199"/>
        <v>0</v>
      </c>
      <c r="CC240" s="233">
        <f t="shared" si="200"/>
        <v>2566.5</v>
      </c>
      <c r="CD240" s="274">
        <f>ALL!BH233/$BH$47</f>
        <v>549.5809893339723</v>
      </c>
    </row>
    <row r="241" spans="1:82" ht="24">
      <c r="A241" s="17">
        <f t="shared" si="201"/>
        <v>55200</v>
      </c>
      <c r="B241" s="248" t="s">
        <v>194</v>
      </c>
      <c r="E241" s="19">
        <f>ALL!E234/E$214</f>
        <v>46.087323083291885</v>
      </c>
      <c r="F241" s="19">
        <f>ALL!F234/F$214</f>
        <v>37.238128058446485</v>
      </c>
      <c r="G241" s="19">
        <f>ALL!G234/G$214</f>
        <v>56.224186337960624</v>
      </c>
      <c r="H241" s="19">
        <f>ALL!H234/H$214</f>
        <v>27.655942747650101</v>
      </c>
      <c r="I241" s="19">
        <f>ALL!I234/I$214</f>
        <v>76.736038321777315</v>
      </c>
      <c r="J241" s="19">
        <f>ALL!J234/J$214</f>
        <v>38.688124939724425</v>
      </c>
      <c r="K241" s="19">
        <f>ALL!K234/K$214</f>
        <v>44.971383763572987</v>
      </c>
      <c r="L241" s="19">
        <f>ALL!L234/L$214</f>
        <v>39.041222827854469</v>
      </c>
      <c r="M241" s="19">
        <f>ALL!M234/M$214</f>
        <v>50.888017940603198</v>
      </c>
      <c r="N241" s="19">
        <f>ALL!N234/N$214</f>
        <v>52.246095142714076</v>
      </c>
      <c r="O241" s="19">
        <f>ALL!O234/O$214</f>
        <v>50.442282541357869</v>
      </c>
      <c r="P241" s="19">
        <f>ALL!P234/P$214</f>
        <v>65.98077131807301</v>
      </c>
      <c r="Q241" s="19">
        <f>ALL!Q234/Q$214</f>
        <v>58.703908332024803</v>
      </c>
      <c r="R241" s="19">
        <f>ALL!R234/R$214</f>
        <v>48.090696571351138</v>
      </c>
      <c r="S241" s="19">
        <f>ALL!S234/S$214</f>
        <v>69.613834318175677</v>
      </c>
      <c r="T241" s="19">
        <f>ALL!T234/T$214</f>
        <v>78.773289443303113</v>
      </c>
      <c r="U241" s="19">
        <f>ALL!U234/U$214</f>
        <v>53.894271365595301</v>
      </c>
      <c r="V241" s="19">
        <f>ALL!V234/V$214</f>
        <v>77.508465514168591</v>
      </c>
      <c r="W241" s="19">
        <f>ALL!W234/W$214</f>
        <v>79.140133428407694</v>
      </c>
      <c r="X241" s="19">
        <f>ALL!X234/X$214</f>
        <v>67.888825810875247</v>
      </c>
      <c r="Y241" s="19">
        <f>ALL!Y234/Y$214</f>
        <v>42.909798385519224</v>
      </c>
      <c r="Z241" s="19">
        <f>ALL!Z234/Z$214</f>
        <v>13.89039880447752</v>
      </c>
      <c r="AA241" s="19">
        <f>ALL!AA234/AA$214</f>
        <v>38.957607915848534</v>
      </c>
      <c r="AB241" s="19">
        <f>ALL!AB234/AB$214</f>
        <v>8.7992707866001965</v>
      </c>
      <c r="AC241" s="19">
        <f>ALL!AC234/AC$214</f>
        <v>53.570835272609479</v>
      </c>
      <c r="AD241" s="19">
        <f>ALL!AD234/AD$214</f>
        <v>41.900942101049701</v>
      </c>
      <c r="AE241" s="19">
        <f>ALL!AE234/AE$214</f>
        <v>42.534546001084557</v>
      </c>
      <c r="AF241" s="19">
        <f>ALL!AF234/AF$214</f>
        <v>62.958653976734411</v>
      </c>
      <c r="AG241" s="19">
        <f>ALL!AG234/AG$214</f>
        <v>35.044199461503894</v>
      </c>
      <c r="AH241" s="19">
        <f>ALL!AH234/AH$214</f>
        <v>106.66106987050003</v>
      </c>
      <c r="AI241" s="19">
        <f>ALL!AI234/AI$214</f>
        <v>37.073744098299123</v>
      </c>
      <c r="AJ241" s="19">
        <f>ALL!AJ234/AJ$214</f>
        <v>26.454128406003942</v>
      </c>
      <c r="AK241" s="19">
        <f>ALL!AK234/AK$214</f>
        <v>108.84401766246589</v>
      </c>
      <c r="AL241" s="19">
        <f>ALL!AL234/AL$214</f>
        <v>517.65737397082205</v>
      </c>
      <c r="AM241" s="19">
        <f>ALL!AM234/AM$214</f>
        <v>151.34319136130287</v>
      </c>
      <c r="AN241" s="19">
        <f>ALL!AN234/AN$214</f>
        <v>83.066056600576175</v>
      </c>
      <c r="AO241" s="19">
        <f>ALL!AO234/AO$214</f>
        <v>29.451068350844057</v>
      </c>
      <c r="AP241" s="19">
        <f>ALL!AP234/AP$214</f>
        <v>69.086231954267987</v>
      </c>
      <c r="AQ241" s="19">
        <f>ALL!AQ234/AQ$214</f>
        <v>59.668943217188968</v>
      </c>
      <c r="AR241" s="19">
        <f>ALL!AR234/AR$214</f>
        <v>36.539714485511077</v>
      </c>
      <c r="AS241" s="19">
        <f>ALL!AS234/AS$214</f>
        <v>146.79246882189128</v>
      </c>
      <c r="AT241" s="19">
        <f>ALL!AT234/AT$214</f>
        <v>98.954918032786892</v>
      </c>
      <c r="AU241" s="19">
        <f>ALL!AU234/AU$214</f>
        <v>93.194735308997807</v>
      </c>
      <c r="AV241" s="19">
        <f>ALL!AV234/AV$214</f>
        <v>64.367419427767615</v>
      </c>
      <c r="AW241" s="19">
        <f>ALL!AW234/AW$214</f>
        <v>86.999955223880605</v>
      </c>
      <c r="AX241" s="19">
        <f>ALL!AX234/AX$214</f>
        <v>44.552862043194139</v>
      </c>
      <c r="AY241" s="19">
        <f>ALL!AY234/AY$214</f>
        <v>52.096252411132546</v>
      </c>
      <c r="AZ241" s="19">
        <f>ALL!AZ234/AZ$214</f>
        <v>26.013207801459405</v>
      </c>
      <c r="BA241" s="91">
        <f>ALL!BA234/BA$214</f>
        <v>59.71817840727887</v>
      </c>
      <c r="BB241" s="91">
        <f>ALL!BB234/BB$214</f>
        <v>94.662852120928036</v>
      </c>
      <c r="BC241" s="91">
        <f>ALL!BC234/BC$214</f>
        <v>93.627944781318533</v>
      </c>
      <c r="BD241" s="19">
        <f>ALL!BD234/BD$214</f>
        <v>58.684602297870953</v>
      </c>
      <c r="BE241" s="19">
        <f>ALL!BE234/BE$214</f>
        <v>41.886880485766994</v>
      </c>
      <c r="BF241" s="19">
        <f>ALL!BF234/BF$214</f>
        <v>44.354427420120892</v>
      </c>
      <c r="BG241" s="19">
        <f>ALL!BG234/BG$214</f>
        <v>56.632820368827225</v>
      </c>
      <c r="BH241" s="19">
        <f t="shared" si="198"/>
        <v>3748.7642594433605</v>
      </c>
      <c r="BJ241" s="208">
        <f t="array" ref="BJ241">ROUND(MIN(IF($E$4:$BG$4=BJ$4,$E241:$BG241)),1)</f>
        <v>26</v>
      </c>
      <c r="BK241" s="208">
        <f t="array" ref="BK241">ROUND(MAX(IF($E$4:$BG$4=BK$4,$E241:$BG241)),1)</f>
        <v>146.80000000000001</v>
      </c>
      <c r="BL241" s="276">
        <f t="array" ref="BL241">ROUND(SUM(IF($E$4:$BG$4=BL$4,ALL!$E234:$BG234)),1)/BL$3</f>
        <v>64.930642945701308</v>
      </c>
      <c r="BM241" s="208">
        <f t="array" ref="BM241">ROUND(MIN(IF($E$4:$BG$4=BM$4,$E241:$BG241)),1)</f>
        <v>41.9</v>
      </c>
      <c r="BN241" s="208">
        <f t="array" ref="BN241">ROUND(MAX(IF($E$4:$BG$4=BN$4,$E241:$BG241)),1)</f>
        <v>58.7</v>
      </c>
      <c r="BO241" s="276">
        <f t="array" ref="BO241">ROUND(SUM(IF($E$4:$BG$4=BO$4,ALL!$E234:$BG234)),1)/BO$3</f>
        <v>50.477122097809989</v>
      </c>
      <c r="BP241" s="208">
        <f t="array" ref="BP241">ROUND(MIN(IF($E$4:$BG$4=BP$4,$E241:$BG241)),1)</f>
        <v>108.8</v>
      </c>
      <c r="BQ241" s="208">
        <f t="array" ref="BQ241">ROUND(MAX(IF($E$4:$BG$4=BQ$4,$E241:$BG241)),1)</f>
        <v>517.70000000000005</v>
      </c>
      <c r="BR241" s="276">
        <f t="array" ref="BR241">ROUND(SUM(IF($E$4:$BG$4=BR$4,ALL!$E234:$BG234)),1)/BR$3</f>
        <v>145.81913635802883</v>
      </c>
      <c r="BS241" s="208">
        <f t="array" ref="BS241">ROUND(MIN(IF($E$4:$BG$4=BS$4,$E241:$BG241)),1)</f>
        <v>27.7</v>
      </c>
      <c r="BT241" s="208">
        <f t="array" ref="BT241">ROUND(MAX(IF($E$4:$BG$4=BT$4,$E241:$BG241)),1)</f>
        <v>106.7</v>
      </c>
      <c r="BU241" s="276">
        <f t="array" ref="BU241">ROUND(SUM(IF($E$4:$BG$4=BU$4,ALL!$E234:$BG234)),1)/BU$3</f>
        <v>53.086948081507167</v>
      </c>
      <c r="BV241" s="208">
        <f t="array" ref="BV241">ROUND(MIN(IF($E$4:$BG$4=BV$4,$E241:$BG241)),1)</f>
        <v>8.8000000000000007</v>
      </c>
      <c r="BW241" s="208">
        <f t="array" ref="BW241">ROUND(MAX(IF($E$4:$BG$4=BW$4,$E241:$BG241)),1)</f>
        <v>56.2</v>
      </c>
      <c r="BX241" s="276">
        <f t="array" ref="BX241">ROUND(SUM(IF($E$4:$BG$4=BX$4,ALL!$E234:$BG234)),1)/BX$3</f>
        <v>15.695075925949723</v>
      </c>
      <c r="BY241" s="208">
        <f t="array" ref="BY241">ROUND(MIN(IF($E$4:$BG$4=BY$4,$E241:$BG241)),1)</f>
        <v>35</v>
      </c>
      <c r="BZ241" s="208">
        <f t="array" ref="BZ241">ROUND(MAX(IF($E$4:$BG$4=BZ$4,$E241:$BG241)),1)</f>
        <v>76.7</v>
      </c>
      <c r="CA241" s="276">
        <f t="array" ref="CA241">ROUND(SUM(IF($E$4:$BG$4=CA$4,ALL!$E234:$BG234)),1)/CA$3</f>
        <v>53.776139092227702</v>
      </c>
      <c r="CB241" s="233">
        <f t="shared" si="199"/>
        <v>8.8000000000000007</v>
      </c>
      <c r="CC241" s="233">
        <f t="shared" si="200"/>
        <v>517.70000000000005</v>
      </c>
      <c r="CD241" s="274">
        <f>ALL!BH234/$BH$47</f>
        <v>43.879828548067856</v>
      </c>
    </row>
    <row r="242" spans="1:82" ht="12.75">
      <c r="A242" s="17">
        <f t="shared" si="201"/>
        <v>55400</v>
      </c>
      <c r="B242" s="248" t="s">
        <v>195</v>
      </c>
      <c r="E242" s="19">
        <f>ALL!E235/E$214</f>
        <v>2.4513336749452868</v>
      </c>
      <c r="F242" s="19">
        <f>ALL!F235/F$214</f>
        <v>1.9482445378730446</v>
      </c>
      <c r="G242" s="19">
        <f>ALL!G235/G$214</f>
        <v>0.78590533241537897</v>
      </c>
      <c r="H242" s="19">
        <f>ALL!H235/H$214</f>
        <v>1.1441739296616857</v>
      </c>
      <c r="I242" s="19">
        <f>ALL!I235/I$214</f>
        <v>1.3271168445346107</v>
      </c>
      <c r="J242" s="19">
        <f>ALL!J235/J$214</f>
        <v>3.617634075265685</v>
      </c>
      <c r="K242" s="19">
        <f>ALL!K235/K$214</f>
        <v>1.8761493112499816</v>
      </c>
      <c r="L242" s="19">
        <f>ALL!L235/L$214</f>
        <v>-0.44454715042083492</v>
      </c>
      <c r="M242" s="19">
        <f>ALL!M235/M$214</f>
        <v>9.3491124012323699</v>
      </c>
      <c r="N242" s="19">
        <f>ALL!N235/N$214</f>
        <v>2.27849173760641</v>
      </c>
      <c r="O242" s="19">
        <f>ALL!O235/O$214</f>
        <v>4.9726306128536351</v>
      </c>
      <c r="P242" s="19">
        <f>ALL!P235/P$214</f>
        <v>0.69195834356844566</v>
      </c>
      <c r="Q242" s="19">
        <f>ALL!Q235/Q$214</f>
        <v>4.6941236584009882</v>
      </c>
      <c r="R242" s="19">
        <f>ALL!R235/R$214</f>
        <v>7.6174278357501031</v>
      </c>
      <c r="S242" s="19">
        <f>ALL!S235/S$214</f>
        <v>3.1780391732267255</v>
      </c>
      <c r="T242" s="19">
        <f>ALL!T235/T$214</f>
        <v>2.2402766019170315</v>
      </c>
      <c r="U242" s="19">
        <f>ALL!U235/U$214</f>
        <v>10.943186873100977</v>
      </c>
      <c r="V242" s="19">
        <f>ALL!V235/V$214</f>
        <v>13.785421493494921</v>
      </c>
      <c r="W242" s="19">
        <f>ALL!W235/W$214</f>
        <v>0.30376430300614959</v>
      </c>
      <c r="X242" s="19">
        <f>ALL!X235/X$214</f>
        <v>1.0023533875816824</v>
      </c>
      <c r="Y242" s="19">
        <f>ALL!Y235/Y$214</f>
        <v>4.9884502027881741</v>
      </c>
      <c r="Z242" s="19">
        <f>ALL!Z235/Z$214</f>
        <v>1.2567061224602272</v>
      </c>
      <c r="AA242" s="19">
        <f>ALL!AA235/AA$214</f>
        <v>1.3349983753508008</v>
      </c>
      <c r="AB242" s="19">
        <f>ALL!AB235/AB$214</f>
        <v>1.1528575573357163</v>
      </c>
      <c r="AC242" s="19">
        <f>ALL!AC235/AC$214</f>
        <v>0.647848799758723</v>
      </c>
      <c r="AD242" s="19">
        <f>ALL!AD235/AD$214</f>
        <v>1.0413807864362046</v>
      </c>
      <c r="AE242" s="19">
        <f>ALL!AE235/AE$214</f>
        <v>4.2082180719388331</v>
      </c>
      <c r="AF242" s="19">
        <f>ALL!AF235/AF$214</f>
        <v>2.5016515338638734</v>
      </c>
      <c r="AG242" s="19">
        <f>ALL!AG235/AG$214</f>
        <v>0.84948523972480594</v>
      </c>
      <c r="AH242" s="19">
        <f>ALL!AH235/AH$214</f>
        <v>7.5680221792691285</v>
      </c>
      <c r="AI242" s="19">
        <f>ALL!AI235/AI$214</f>
        <v>2.6104166255111512</v>
      </c>
      <c r="AJ242" s="19">
        <f>ALL!AJ235/AJ$214</f>
        <v>0.29236968375566269</v>
      </c>
      <c r="AK242" s="19">
        <f>ALL!AK235/AK$214</f>
        <v>5.6710502859180227</v>
      </c>
      <c r="AL242" s="19">
        <f>ALL!AL235/AL$214</f>
        <v>36.889065434060385</v>
      </c>
      <c r="AM242" s="19">
        <f>ALL!AM235/AM$214</f>
        <v>4.1235252257036636</v>
      </c>
      <c r="AN242" s="19">
        <f>ALL!AN235/AN$214</f>
        <v>12.336790374512793</v>
      </c>
      <c r="AO242" s="19">
        <f>ALL!AO235/AO$214</f>
        <v>14.281886098790835</v>
      </c>
      <c r="AP242" s="19">
        <f>ALL!AP235/AP$214</f>
        <v>11.533959887607791</v>
      </c>
      <c r="AQ242" s="19">
        <f>ALL!AQ235/AQ$214</f>
        <v>7.3845698226103789</v>
      </c>
      <c r="AR242" s="19">
        <f>ALL!AR235/AR$214</f>
        <v>1.0867970868653103</v>
      </c>
      <c r="AS242" s="19">
        <f>ALL!AS235/AS$214</f>
        <v>0.90961375469185124</v>
      </c>
      <c r="AT242" s="19">
        <f>ALL!AT235/AT$214</f>
        <v>6.0452061599602587</v>
      </c>
      <c r="AU242" s="19">
        <f>ALL!AU235/AU$214</f>
        <v>12.824213899152193</v>
      </c>
      <c r="AV242" s="19">
        <f>ALL!AV235/AV$214</f>
        <v>0</v>
      </c>
      <c r="AW242" s="19">
        <f>ALL!AW235/AW$214</f>
        <v>19.93902985074627</v>
      </c>
      <c r="AX242" s="19">
        <f>ALL!AX235/AX$214</f>
        <v>34.492478393346488</v>
      </c>
      <c r="AY242" s="19">
        <f>ALL!AY235/AY$214</f>
        <v>1.2606778726922017</v>
      </c>
      <c r="AZ242" s="19">
        <f>ALL!AZ235/AZ$214</f>
        <v>28.538747376730395</v>
      </c>
      <c r="BA242" s="91">
        <f>ALL!BA235/BA$214</f>
        <v>41.201022418159646</v>
      </c>
      <c r="BB242" s="91">
        <f>ALL!BB235/BB$214</f>
        <v>24.362116240918677</v>
      </c>
      <c r="BC242" s="91">
        <f>ALL!BC235/BC$214</f>
        <v>115.73474390401238</v>
      </c>
      <c r="BD242" s="19">
        <f>ALL!BD235/BD$214</f>
        <v>2.9654729319980992</v>
      </c>
      <c r="BE242" s="19">
        <f>ALL!BE235/BE$214</f>
        <v>0.99224923685277255</v>
      </c>
      <c r="BF242" s="19">
        <f>ALL!BF235/BF$214</f>
        <v>6.0855366315220394</v>
      </c>
      <c r="BG242" s="19">
        <f>ALL!BG235/BG$214</f>
        <v>6.422359697112423</v>
      </c>
      <c r="BH242" s="19">
        <f t="shared" si="198"/>
        <v>497.29631473942243</v>
      </c>
      <c r="BJ242" s="208">
        <f t="array" ref="BJ242">ROUND(MIN(IF($E$4:$BG$4=BJ$4,$E242:$BG242)),1)</f>
        <v>0</v>
      </c>
      <c r="BK242" s="208">
        <f t="array" ref="BK242">ROUND(MAX(IF($E$4:$BG$4=BK$4,$E242:$BG242)),1)</f>
        <v>115.7</v>
      </c>
      <c r="BL242" s="276">
        <f t="array" ref="BL242">ROUND(SUM(IF($E$4:$BG$4=BL$4,ALL!$E235:$BG235)),1)/BL$3</f>
        <v>18.123888574796982</v>
      </c>
      <c r="BM242" s="208">
        <f t="array" ref="BM242">ROUND(MIN(IF($E$4:$BG$4=BM$4,$E242:$BG242)),1)</f>
        <v>1</v>
      </c>
      <c r="BN242" s="208">
        <f t="array" ref="BN242">ROUND(MAX(IF($E$4:$BG$4=BN$4,$E242:$BG242)),1)</f>
        <v>6.4</v>
      </c>
      <c r="BO242" s="276">
        <f t="array" ref="BO242">ROUND(SUM(IF($E$4:$BG$4=BO$4,ALL!$E235:$BG235)),1)/BO$3</f>
        <v>4.1596204511773429</v>
      </c>
      <c r="BP242" s="208">
        <f t="array" ref="BP242">ROUND(MIN(IF($E$4:$BG$4=BP$4,$E242:$BG242)),1)</f>
        <v>4.0999999999999996</v>
      </c>
      <c r="BQ242" s="208">
        <f t="array" ref="BQ242">ROUND(MAX(IF($E$4:$BG$4=BQ$4,$E242:$BG242)),1)</f>
        <v>36.9</v>
      </c>
      <c r="BR242" s="276">
        <f t="array" ref="BR242">ROUND(SUM(IF($E$4:$BG$4=BR$4,ALL!$E235:$BG235)),1)/BR$3</f>
        <v>6.2674697443410228</v>
      </c>
      <c r="BS242" s="208">
        <f t="array" ref="BS242">ROUND(MIN(IF($E$4:$BG$4=BS$4,$E242:$BG242)),1)</f>
        <v>0.3</v>
      </c>
      <c r="BT242" s="208">
        <f t="array" ref="BT242">ROUND(MAX(IF($E$4:$BG$4=BT$4,$E242:$BG242)),1)</f>
        <v>13.8</v>
      </c>
      <c r="BU242" s="276">
        <f t="array" ref="BU242">ROUND(SUM(IF($E$4:$BG$4=BU$4,ALL!$E235:$BG235)),1)/BU$3</f>
        <v>2.8377572613789561</v>
      </c>
      <c r="BV242" s="208">
        <f t="array" ref="BV242">ROUND(MIN(IF($E$4:$BG$4=BV$4,$E242:$BG242)),1)</f>
        <v>0.3</v>
      </c>
      <c r="BW242" s="208">
        <f t="array" ref="BW242">ROUND(MAX(IF($E$4:$BG$4=BW$4,$E242:$BG242)),1)</f>
        <v>1.3</v>
      </c>
      <c r="BX242" s="276">
        <f t="array" ref="BX242">ROUND(SUM(IF($E$4:$BG$4=BX$4,ALL!$E235:$BG235)),1)/BX$3</f>
        <v>1.0297558306091323</v>
      </c>
      <c r="BY242" s="208">
        <f t="array" ref="BY242">ROUND(MIN(IF($E$4:$BG$4=BY$4,$E242:$BG242)),1)</f>
        <v>-0.4</v>
      </c>
      <c r="BZ242" s="208">
        <f t="array" ref="BZ242">ROUND(MAX(IF($E$4:$BG$4=BZ$4,$E242:$BG242)),1)</f>
        <v>10.9</v>
      </c>
      <c r="CA242" s="276">
        <f t="array" ref="CA242">ROUND(SUM(IF($E$4:$BG$4=CA$4,ALL!$E235:$BG235)),1)/CA$3</f>
        <v>1.5109225314854469</v>
      </c>
      <c r="CB242" s="233">
        <f t="shared" si="199"/>
        <v>-0.4</v>
      </c>
      <c r="CC242" s="233">
        <f t="shared" si="200"/>
        <v>115.7</v>
      </c>
      <c r="CD242" s="274">
        <f>ALL!BH235/$BH$47</f>
        <v>2.6243812446127688</v>
      </c>
    </row>
    <row r="243" spans="1:82" ht="12.75">
      <c r="A243" s="17">
        <f t="shared" si="201"/>
        <v>55500</v>
      </c>
      <c r="B243" s="248" t="s">
        <v>196</v>
      </c>
      <c r="E243" s="19">
        <f>ALL!E236/E$214</f>
        <v>0</v>
      </c>
      <c r="F243" s="19">
        <f>ALL!F236/F$214</f>
        <v>4.5485822592873388</v>
      </c>
      <c r="G243" s="19">
        <f>ALL!G236/G$214</f>
        <v>3.0231823541877274</v>
      </c>
      <c r="H243" s="19">
        <f>ALL!H236/H$214</f>
        <v>1.505020644843315</v>
      </c>
      <c r="I243" s="19">
        <f>ALL!I236/I$214</f>
        <v>6.900678407114051</v>
      </c>
      <c r="J243" s="19">
        <f>ALL!J236/J$214</f>
        <v>2.9528821422215419E-2</v>
      </c>
      <c r="K243" s="19">
        <f>ALL!K236/K$214</f>
        <v>4.9793800532639718</v>
      </c>
      <c r="L243" s="19">
        <f>ALL!L236/L$214</f>
        <v>0.85768708615732858</v>
      </c>
      <c r="M243" s="19">
        <f>ALL!M236/M$214</f>
        <v>0</v>
      </c>
      <c r="N243" s="19">
        <f>ALL!N236/N$214</f>
        <v>5.5459649474211314</v>
      </c>
      <c r="O243" s="19">
        <f>ALL!O236/O$214</f>
        <v>0</v>
      </c>
      <c r="P243" s="19">
        <f>ALL!P236/P$214</f>
        <v>0</v>
      </c>
      <c r="Q243" s="19">
        <f>ALL!Q236/Q$214</f>
        <v>20.321300666714766</v>
      </c>
      <c r="R243" s="19">
        <f>ALL!R236/R$214</f>
        <v>11.371967746307089</v>
      </c>
      <c r="S243" s="19">
        <f>ALL!S236/S$214</f>
        <v>0.19339376942567671</v>
      </c>
      <c r="T243" s="19">
        <f>ALL!T236/T$214</f>
        <v>2.7422522453184297</v>
      </c>
      <c r="U243" s="19">
        <f>ALL!U236/U$214</f>
        <v>4.6794999328750553</v>
      </c>
      <c r="V243" s="19">
        <f>ALL!V236/V$214</f>
        <v>13.948404918909285</v>
      </c>
      <c r="W243" s="19">
        <f>ALL!W236/W$214</f>
        <v>4.1303887209226655</v>
      </c>
      <c r="X243" s="19">
        <f>ALL!X236/X$214</f>
        <v>1.1421279676340559</v>
      </c>
      <c r="Y243" s="19">
        <f>ALL!Y236/Y$214</f>
        <v>2.379986567728642</v>
      </c>
      <c r="Z243" s="19">
        <f>ALL!Z236/Z$214</f>
        <v>0</v>
      </c>
      <c r="AA243" s="19">
        <f>ALL!AA236/AA$214</f>
        <v>2.4443667567819722</v>
      </c>
      <c r="AB243" s="19">
        <f>ALL!AB236/AB$214</f>
        <v>8.1706177076957367</v>
      </c>
      <c r="AC243" s="19">
        <f>ALL!AC236/AC$214</f>
        <v>0.26695957493549188</v>
      </c>
      <c r="AD243" s="19">
        <f>ALL!AD236/AD$214</f>
        <v>5.3881676270571139</v>
      </c>
      <c r="AE243" s="19">
        <f>ALL!AE236/AE$214</f>
        <v>4.9500165033360375</v>
      </c>
      <c r="AF243" s="19">
        <f>ALL!AF236/AF$214</f>
        <v>5.7292583675106201E-2</v>
      </c>
      <c r="AG243" s="19">
        <f>ALL!AG236/AG$214</f>
        <v>2.2702042756573948</v>
      </c>
      <c r="AH243" s="19">
        <f>ALL!AH236/AH$214</f>
        <v>3.8223874264287239</v>
      </c>
      <c r="AI243" s="19">
        <f>ALL!AI236/AI$214</f>
        <v>0</v>
      </c>
      <c r="AJ243" s="19">
        <f>ALL!AJ236/AJ$214</f>
        <v>1.8793589556564008</v>
      </c>
      <c r="AK243" s="19">
        <f>ALL!AK236/AK$214</f>
        <v>0</v>
      </c>
      <c r="AL243" s="19">
        <f>ALL!AL236/AL$214</f>
        <v>0</v>
      </c>
      <c r="AM243" s="19">
        <f>ALL!AM236/AM$214</f>
        <v>13.079935563816607</v>
      </c>
      <c r="AN243" s="19">
        <f>ALL!AN236/AN$214</f>
        <v>37.437891882731741</v>
      </c>
      <c r="AO243" s="19">
        <f>ALL!AO236/AO$214</f>
        <v>1.5560922137713544</v>
      </c>
      <c r="AP243" s="19">
        <f>ALL!AP236/AP$214</f>
        <v>32.086861738203666</v>
      </c>
      <c r="AQ243" s="19">
        <f>ALL!AQ236/AQ$214</f>
        <v>34.375248557009463</v>
      </c>
      <c r="AR243" s="19">
        <f>ALL!AR236/AR$214</f>
        <v>26.804591427743006</v>
      </c>
      <c r="AS243" s="19">
        <f>ALL!AS236/AS$214</f>
        <v>36.028272187916208</v>
      </c>
      <c r="AT243" s="19">
        <f>ALL!AT236/AT$214</f>
        <v>2.5530923994038752</v>
      </c>
      <c r="AU243" s="19">
        <f>ALL!AU236/AU$214</f>
        <v>15.797691140172017</v>
      </c>
      <c r="AV243" s="19">
        <f>ALL!AV236/AV$214</f>
        <v>64.682122133185999</v>
      </c>
      <c r="AW243" s="19">
        <f>ALL!AW236/AW$214</f>
        <v>36.102358208955231</v>
      </c>
      <c r="AX243" s="19">
        <f>ALL!AX236/AX$214</f>
        <v>23.91748270509553</v>
      </c>
      <c r="AY243" s="19">
        <f>ALL!AY236/AY$214</f>
        <v>34.08368696610637</v>
      </c>
      <c r="AZ243" s="19">
        <f>ALL!AZ236/AZ$214</f>
        <v>32.338396965671265</v>
      </c>
      <c r="BA243" s="91">
        <f>ALL!BA236/BA$214</f>
        <v>3.5118656786417786</v>
      </c>
      <c r="BB243" s="91">
        <f>ALL!BB236/BB$214</f>
        <v>12.800649168033747</v>
      </c>
      <c r="BC243" s="91">
        <f>ALL!BC236/BC$214</f>
        <v>9.0321248871113404</v>
      </c>
      <c r="BD243" s="19">
        <f>ALL!BD236/BD$214</f>
        <v>10.971813220133413</v>
      </c>
      <c r="BE243" s="19">
        <f>ALL!BE236/BE$214</f>
        <v>5.74004053573349</v>
      </c>
      <c r="BF243" s="19">
        <f>ALL!BF236/BF$214</f>
        <v>4.6082403571454718</v>
      </c>
      <c r="BG243" s="19">
        <f>ALL!BG236/BG$214</f>
        <v>23.693377957320386</v>
      </c>
      <c r="BH243" s="19">
        <f t="shared" si="198"/>
        <v>578.75055441465872</v>
      </c>
      <c r="BJ243" s="208">
        <f t="array" ref="BJ243">ROUND(MIN(IF($E$4:$BG$4=BJ$4,$E243:$BG243)),1)</f>
        <v>1.6</v>
      </c>
      <c r="BK243" s="208">
        <f t="array" ref="BK243">ROUND(MAX(IF($E$4:$BG$4=BK$4,$E243:$BG243)),1)</f>
        <v>64.7</v>
      </c>
      <c r="BL243" s="276">
        <f t="array" ref="BL243">ROUND(SUM(IF($E$4:$BG$4=BL$4,ALL!$E236:$BG236)),1)/BL$3</f>
        <v>26.200477842164172</v>
      </c>
      <c r="BM243" s="208">
        <f t="array" ref="BM243">ROUND(MIN(IF($E$4:$BG$4=BM$4,$E243:$BG243)),1)</f>
        <v>4.5999999999999996</v>
      </c>
      <c r="BN243" s="208">
        <f t="array" ref="BN243">ROUND(MAX(IF($E$4:$BG$4=BN$4,$E243:$BG243)),1)</f>
        <v>23.7</v>
      </c>
      <c r="BO243" s="276">
        <f t="array" ref="BO243">ROUND(SUM(IF($E$4:$BG$4=BO$4,ALL!$E236:$BG236)),1)/BO$3</f>
        <v>9.4330952576980103</v>
      </c>
      <c r="BP243" s="208">
        <f t="array" ref="BP243">ROUND(MIN(IF($E$4:$BG$4=BP$4,$E243:$BG243)),1)</f>
        <v>0</v>
      </c>
      <c r="BQ243" s="208">
        <f t="array" ref="BQ243">ROUND(MAX(IF($E$4:$BG$4=BQ$4,$E243:$BG243)),1)</f>
        <v>13.1</v>
      </c>
      <c r="BR243" s="276">
        <f t="array" ref="BR243">ROUND(SUM(IF($E$4:$BG$4=BR$4,ALL!$E236:$BG236)),1)/BR$3</f>
        <v>6.0777400938436639</v>
      </c>
      <c r="BS243" s="208">
        <f t="array" ref="BS243">ROUND(MIN(IF($E$4:$BG$4=BS$4,$E243:$BG243)),1)</f>
        <v>0</v>
      </c>
      <c r="BT243" s="208">
        <f t="array" ref="BT243">ROUND(MAX(IF($E$4:$BG$4=BT$4,$E243:$BG243)),1)</f>
        <v>20.3</v>
      </c>
      <c r="BU243" s="276">
        <f t="array" ref="BU243">ROUND(SUM(IF($E$4:$BG$4=BU$4,ALL!$E236:$BG236)),1)/BU$3</f>
        <v>3.8035184387613032</v>
      </c>
      <c r="BV243" s="208">
        <f t="array" ref="BV243">ROUND(MIN(IF($E$4:$BG$4=BV$4,$E243:$BG243)),1)</f>
        <v>0</v>
      </c>
      <c r="BW243" s="208">
        <f t="array" ref="BW243">ROUND(MAX(IF($E$4:$BG$4=BW$4,$E243:$BG243)),1)</f>
        <v>8.1999999999999993</v>
      </c>
      <c r="BX243" s="276">
        <f t="array" ref="BX243">ROUND(SUM(IF($E$4:$BG$4=BX$4,ALL!$E236:$BG236)),1)/BX$3</f>
        <v>5.0698664411179681</v>
      </c>
      <c r="BY243" s="208">
        <f t="array" ref="BY243">ROUND(MIN(IF($E$4:$BG$4=BY$4,$E243:$BG243)),1)</f>
        <v>0</v>
      </c>
      <c r="BZ243" s="208">
        <f t="array" ref="BZ243">ROUND(MAX(IF($E$4:$BG$4=BZ$4,$E243:$BG243)),1)</f>
        <v>6.9</v>
      </c>
      <c r="CA243" s="276">
        <f t="array" ref="CA243">ROUND(SUM(IF($E$4:$BG$4=CA$4,ALL!$E236:$BG236)),1)/CA$3</f>
        <v>2.9759841396131632</v>
      </c>
      <c r="CB243" s="233">
        <f t="shared" si="199"/>
        <v>0</v>
      </c>
      <c r="CC243" s="233">
        <f t="shared" si="200"/>
        <v>64.7</v>
      </c>
      <c r="CD243" s="274">
        <f>ALL!BH236/$BH$47</f>
        <v>5.1287493380628586</v>
      </c>
    </row>
    <row r="244" spans="1:82" ht="12.75">
      <c r="A244" s="17">
        <f t="shared" si="201"/>
        <v>55600</v>
      </c>
      <c r="B244" s="248" t="s">
        <v>197</v>
      </c>
      <c r="E244" s="19">
        <f>ALL!E237/E$214</f>
        <v>497.19390651780452</v>
      </c>
      <c r="F244" s="19">
        <f>ALL!F237/F$214</f>
        <v>599.73429871114479</v>
      </c>
      <c r="G244" s="19">
        <f>ALL!G237/G$214</f>
        <v>1025.2421504464887</v>
      </c>
      <c r="H244" s="19">
        <f>ALL!H237/H$214</f>
        <v>268.87210657868917</v>
      </c>
      <c r="I244" s="19">
        <f>ALL!I237/I$214</f>
        <v>656.87456097937866</v>
      </c>
      <c r="J244" s="19">
        <f>ALL!J237/J$214</f>
        <v>765.73382029375716</v>
      </c>
      <c r="K244" s="19">
        <f>ALL!K237/K$214</f>
        <v>400.16102023935309</v>
      </c>
      <c r="L244" s="19">
        <f>ALL!L237/L$214</f>
        <v>1822.3165307072891</v>
      </c>
      <c r="M244" s="19">
        <f>ALL!M237/M$214</f>
        <v>380.24561440278336</v>
      </c>
      <c r="N244" s="19">
        <f>ALL!N237/N$214</f>
        <v>80.820973460190302</v>
      </c>
      <c r="O244" s="19">
        <f>ALL!O237/O$214</f>
        <v>5577.0391497831733</v>
      </c>
      <c r="P244" s="19">
        <f>ALL!P237/P$214</f>
        <v>1405.4752237919236</v>
      </c>
      <c r="Q244" s="19">
        <f>ALL!Q237/Q$214</f>
        <v>881.25869544588409</v>
      </c>
      <c r="R244" s="19">
        <f>ALL!R237/R$214</f>
        <v>3752.8995798888745</v>
      </c>
      <c r="S244" s="19">
        <f>ALL!S237/S$214</f>
        <v>935.0850115274219</v>
      </c>
      <c r="T244" s="19">
        <f>ALL!T237/T$214</f>
        <v>1050.4008572764894</v>
      </c>
      <c r="U244" s="19">
        <f>ALL!U237/U$214</f>
        <v>968.08354595044796</v>
      </c>
      <c r="V244" s="19">
        <f>ALL!V237/V$214</f>
        <v>1257.8821956870433</v>
      </c>
      <c r="W244" s="19">
        <f>ALL!W237/W$214</f>
        <v>590.48399054897857</v>
      </c>
      <c r="X244" s="19">
        <f>ALL!X237/X$214</f>
        <v>1024.7908438727629</v>
      </c>
      <c r="Y244" s="19">
        <f>ALL!Y237/Y$214</f>
        <v>911.96611155305732</v>
      </c>
      <c r="Z244" s="19">
        <f>ALL!Z237/Z$214</f>
        <v>768.27683252673569</v>
      </c>
      <c r="AA244" s="19">
        <f>ALL!AA237/AA$214</f>
        <v>621.28032051165178</v>
      </c>
      <c r="AB244" s="19">
        <f>ALL!AB237/AB$214</f>
        <v>936.59786682048082</v>
      </c>
      <c r="AC244" s="19">
        <f>ALL!AC237/AC$214</f>
        <v>560.46167531118408</v>
      </c>
      <c r="AD244" s="19">
        <f>ALL!AD237/AD$214</f>
        <v>273.0879279334676</v>
      </c>
      <c r="AE244" s="19">
        <f>ALL!AE237/AE$214</f>
        <v>778.6461635637786</v>
      </c>
      <c r="AF244" s="19">
        <f>ALL!AF237/AF$214</f>
        <v>1213.0194141903778</v>
      </c>
      <c r="AG244" s="19">
        <f>ALL!AG237/AG$214</f>
        <v>563.30397367633464</v>
      </c>
      <c r="AH244" s="19">
        <f>ALL!AH237/AH$214</f>
        <v>994.34870333232993</v>
      </c>
      <c r="AI244" s="19">
        <f>ALL!AI237/AI$214</f>
        <v>784.8921495031708</v>
      </c>
      <c r="AJ244" s="19">
        <f>ALL!AJ237/AJ$214</f>
        <v>761.02384291476244</v>
      </c>
      <c r="AK244" s="19">
        <f>ALL!AK237/AK$214</f>
        <v>0</v>
      </c>
      <c r="AL244" s="19">
        <f>ALL!AL237/AL$214</f>
        <v>0</v>
      </c>
      <c r="AM244" s="19">
        <f>ALL!AM237/AM$214</f>
        <v>0</v>
      </c>
      <c r="AN244" s="19">
        <f>ALL!AN237/AN$214</f>
        <v>12.879173021521776</v>
      </c>
      <c r="AO244" s="19">
        <f>ALL!AO237/AO$214</f>
        <v>0</v>
      </c>
      <c r="AP244" s="19">
        <f>ALL!AP237/AP$214</f>
        <v>0</v>
      </c>
      <c r="AQ244" s="19">
        <f>ALL!AQ237/AQ$214</f>
        <v>0</v>
      </c>
      <c r="AR244" s="19">
        <f>ALL!AR237/AR$214</f>
        <v>0</v>
      </c>
      <c r="AS244" s="19">
        <f>ALL!AS237/AS$214</f>
        <v>0</v>
      </c>
      <c r="AT244" s="19">
        <f>ALL!AT237/AT$214</f>
        <v>0</v>
      </c>
      <c r="AU244" s="19">
        <f>ALL!AU237/AU$214</f>
        <v>0</v>
      </c>
      <c r="AV244" s="19">
        <f>ALL!AV237/AV$214</f>
        <v>0</v>
      </c>
      <c r="AW244" s="19">
        <f>ALL!AW237/AW$214</f>
        <v>0</v>
      </c>
      <c r="AX244" s="19">
        <f>ALL!AX237/AX$214</f>
        <v>0</v>
      </c>
      <c r="AY244" s="19">
        <f>ALL!AY237/AY$214</f>
        <v>0</v>
      </c>
      <c r="AZ244" s="19">
        <f>ALL!AZ237/AZ$214</f>
        <v>0</v>
      </c>
      <c r="BA244" s="91">
        <f>ALL!BA237/BA$214</f>
        <v>0</v>
      </c>
      <c r="BB244" s="91">
        <f>ALL!BB237/BB$214</f>
        <v>0</v>
      </c>
      <c r="BC244" s="91">
        <f>ALL!BC237/BC$214</f>
        <v>0</v>
      </c>
      <c r="BD244" s="19">
        <f>ALL!BD237/BD$214</f>
        <v>761.59224034222234</v>
      </c>
      <c r="BE244" s="19">
        <f>ALL!BE237/BE$214</f>
        <v>1371.200268694005</v>
      </c>
      <c r="BF244" s="19">
        <f>ALL!BF237/BF$214</f>
        <v>509.17629162008768</v>
      </c>
      <c r="BG244" s="19">
        <f>ALL!BG237/BG$214</f>
        <v>336.50588656208106</v>
      </c>
      <c r="BH244" s="19">
        <f t="shared" si="198"/>
        <v>36098.852918187127</v>
      </c>
      <c r="BJ244" s="208">
        <f t="array" ref="BJ244">ROUND(MIN(IF($E$4:$BG$4=BJ$4,$E244:$BG244)),1)</f>
        <v>0</v>
      </c>
      <c r="BK244" s="208">
        <f t="array" ref="BK244">ROUND(MAX(IF($E$4:$BG$4=BK$4,$E244:$BG244)),1)</f>
        <v>12.9</v>
      </c>
      <c r="BL244" s="276">
        <f t="array" ref="BL244">ROUND(SUM(IF($E$4:$BG$4=BL$4,ALL!$E237:$BG237)),1)/BL$3</f>
        <v>0.80402599873716163</v>
      </c>
      <c r="BM244" s="208">
        <f t="array" ref="BM244">ROUND(MIN(IF($E$4:$BG$4=BM$4,$E244:$BG244)),1)</f>
        <v>336.5</v>
      </c>
      <c r="BN244" s="208">
        <f t="array" ref="BN244">ROUND(MAX(IF($E$4:$BG$4=BN$4,$E244:$BG244)),1)</f>
        <v>1371.2</v>
      </c>
      <c r="BO244" s="276">
        <f t="array" ref="BO244">ROUND(SUM(IF($E$4:$BG$4=BO$4,ALL!$E237:$BG237)),1)/BO$3</f>
        <v>724.37364152807527</v>
      </c>
      <c r="BP244" s="208">
        <f t="array" ref="BP244">ROUND(MIN(IF($E$4:$BG$4=BP$4,$E244:$BG244)),1)</f>
        <v>0</v>
      </c>
      <c r="BQ244" s="208">
        <f t="array" ref="BQ244">ROUND(MAX(IF($E$4:$BG$4=BQ$4,$E244:$BG244)),1)</f>
        <v>0</v>
      </c>
      <c r="BR244" s="276">
        <f t="array" ref="BR244">ROUND(SUM(IF($E$4:$BG$4=BR$4,ALL!$E237:$BG237)),1)/BR$3</f>
        <v>0</v>
      </c>
      <c r="BS244" s="208">
        <f t="array" ref="BS244">ROUND(MIN(IF($E$4:$BG$4=BS$4,$E244:$BG244)),1)</f>
        <v>80.8</v>
      </c>
      <c r="BT244" s="208">
        <f t="array" ref="BT244">ROUND(MAX(IF($E$4:$BG$4=BT$4,$E244:$BG244)),1)</f>
        <v>5577</v>
      </c>
      <c r="BU244" s="276">
        <f t="array" ref="BU244">ROUND(SUM(IF($E$4:$BG$4=BU$4,ALL!$E237:$BG237)),1)/BU$3</f>
        <v>733.61244684339363</v>
      </c>
      <c r="BV244" s="208">
        <f t="array" ref="BV244">ROUND(MIN(IF($E$4:$BG$4=BV$4,$E244:$BG244)),1)</f>
        <v>761</v>
      </c>
      <c r="BW244" s="208">
        <f t="array" ref="BW244">ROUND(MAX(IF($E$4:$BG$4=BW$4,$E244:$BG244)),1)</f>
        <v>1025.2</v>
      </c>
      <c r="BX244" s="276">
        <f t="array" ref="BX244">ROUND(SUM(IF($E$4:$BG$4=BX$4,ALL!$E237:$BG237)),1)/BX$3</f>
        <v>879.5257508870335</v>
      </c>
      <c r="BY244" s="208">
        <f t="array" ref="BY244">ROUND(MIN(IF($E$4:$BG$4=BY$4,$E244:$BG244)),1)</f>
        <v>563.29999999999995</v>
      </c>
      <c r="BZ244" s="208">
        <f t="array" ref="BZ244">ROUND(MAX(IF($E$4:$BG$4=BZ$4,$E244:$BG244)),1)</f>
        <v>1822.3</v>
      </c>
      <c r="CA244" s="276">
        <f t="array" ref="CA244">ROUND(SUM(IF($E$4:$BG$4=CA$4,ALL!$E237:$BG237)),1)/CA$3</f>
        <v>925.37895475482867</v>
      </c>
      <c r="CB244" s="233">
        <f t="shared" si="199"/>
        <v>0</v>
      </c>
      <c r="CC244" s="233">
        <f t="shared" si="200"/>
        <v>5577</v>
      </c>
      <c r="CD244" s="274">
        <f>ALL!BH237/$BH$47</f>
        <v>791.39760542998681</v>
      </c>
    </row>
    <row r="245" spans="1:82" ht="24">
      <c r="A245" s="17">
        <f t="shared" si="201"/>
        <v>55700</v>
      </c>
      <c r="B245" s="248" t="s">
        <v>198</v>
      </c>
      <c r="E245" s="19">
        <f>ALL!E238/E$214</f>
        <v>223.21394584524978</v>
      </c>
      <c r="F245" s="19">
        <f>ALL!F238/F$214</f>
        <v>130.65407953683919</v>
      </c>
      <c r="G245" s="19">
        <f>ALL!G238/G$214</f>
        <v>0</v>
      </c>
      <c r="H245" s="19">
        <f>ALL!H238/H$214</f>
        <v>310.05340199860177</v>
      </c>
      <c r="I245" s="19">
        <f>ALL!I238/I$214</f>
        <v>261.63189659899211</v>
      </c>
      <c r="J245" s="19">
        <f>ALL!J238/J$214</f>
        <v>316.03217100468589</v>
      </c>
      <c r="K245" s="19">
        <f>ALL!K238/K$214</f>
        <v>255.27202350499886</v>
      </c>
      <c r="L245" s="19">
        <f>ALL!L238/L$214</f>
        <v>335.8764286141718</v>
      </c>
      <c r="M245" s="19">
        <f>ALL!M238/M$214</f>
        <v>248.01851906189094</v>
      </c>
      <c r="N245" s="19">
        <f>ALL!N238/N$214</f>
        <v>201.74365748622935</v>
      </c>
      <c r="O245" s="19">
        <f>ALL!O238/O$214</f>
        <v>266.7275022371108</v>
      </c>
      <c r="P245" s="19">
        <f>ALL!P238/P$214</f>
        <v>346.77532833288581</v>
      </c>
      <c r="Q245" s="19">
        <f>ALL!Q238/Q$214</f>
        <v>279.56829428815149</v>
      </c>
      <c r="R245" s="19">
        <f>ALL!R238/R$214</f>
        <v>267.18298549939016</v>
      </c>
      <c r="S245" s="19">
        <f>ALL!S238/S$214</f>
        <v>351.21163498734285</v>
      </c>
      <c r="T245" s="19">
        <f>ALL!T238/T$214</f>
        <v>267.20264524264832</v>
      </c>
      <c r="U245" s="19">
        <f>ALL!U238/U$214</f>
        <v>395.54022088215868</v>
      </c>
      <c r="V245" s="19">
        <f>ALL!V238/V$214</f>
        <v>686.32944216717158</v>
      </c>
      <c r="W245" s="19">
        <f>ALL!W238/W$214</f>
        <v>1.3677453908588331</v>
      </c>
      <c r="X245" s="19">
        <f>ALL!X238/X$214</f>
        <v>320.94504046991199</v>
      </c>
      <c r="Y245" s="19">
        <f>ALL!Y238/Y$214</f>
        <v>264.33104223992905</v>
      </c>
      <c r="Z245" s="19">
        <f>ALL!Z238/Z$214</f>
        <v>438.79400695673593</v>
      </c>
      <c r="AA245" s="19">
        <f>ALL!AA238/AA$214</f>
        <v>234.17167105089601</v>
      </c>
      <c r="AB245" s="19">
        <f>ALL!AB238/AB$214</f>
        <v>592.90513303674277</v>
      </c>
      <c r="AC245" s="19">
        <f>ALL!AC238/AC$214</f>
        <v>254.28004736177766</v>
      </c>
      <c r="AD245" s="19">
        <f>ALL!AD238/AD$214</f>
        <v>273.60466994535648</v>
      </c>
      <c r="AE245" s="19">
        <f>ALL!AE238/AE$214</f>
        <v>286.2159923220197</v>
      </c>
      <c r="AF245" s="19">
        <f>ALL!AF238/AF$214</f>
        <v>458.44438387417853</v>
      </c>
      <c r="AG245" s="19">
        <f>ALL!AG238/AG$214</f>
        <v>265.13734964846566</v>
      </c>
      <c r="AH245" s="19">
        <f>ALL!AH238/AH$214</f>
        <v>315.86660910307415</v>
      </c>
      <c r="AI245" s="19">
        <f>ALL!AI238/AI$214</f>
        <v>325.87382509235294</v>
      </c>
      <c r="AJ245" s="19">
        <f>ALL!AJ238/AJ$214</f>
        <v>419.11993806011037</v>
      </c>
      <c r="AK245" s="19">
        <f>ALL!AK238/AK$214</f>
        <v>317.19100009599163</v>
      </c>
      <c r="AL245" s="19">
        <f>ALL!AL238/AL$214</f>
        <v>16.466849631662576</v>
      </c>
      <c r="AM245" s="19">
        <f>ALL!AM238/AM$214</f>
        <v>2.0959461851655159</v>
      </c>
      <c r="AN245" s="19">
        <f>ALL!AN238/AN$214</f>
        <v>0</v>
      </c>
      <c r="AO245" s="19">
        <f>ALL!AO238/AO$214</f>
        <v>0</v>
      </c>
      <c r="AP245" s="19">
        <f>ALL!AP238/AP$214</f>
        <v>0</v>
      </c>
      <c r="AQ245" s="19">
        <f>ALL!AQ238/AQ$214</f>
        <v>0</v>
      </c>
      <c r="AR245" s="19">
        <f>ALL!AR238/AR$214</f>
        <v>451.57339973734037</v>
      </c>
      <c r="AS245" s="19">
        <f>ALL!AS238/AS$214</f>
        <v>359.42789683981113</v>
      </c>
      <c r="AT245" s="19">
        <f>ALL!AT238/AT$214</f>
        <v>44.631768504719325</v>
      </c>
      <c r="AU245" s="19">
        <f>ALL!AU238/AU$214</f>
        <v>0</v>
      </c>
      <c r="AV245" s="19">
        <f>ALL!AV238/AV$214</f>
        <v>0</v>
      </c>
      <c r="AW245" s="19">
        <f>ALL!AW238/AW$214</f>
        <v>263.84982089552238</v>
      </c>
      <c r="AX245" s="19">
        <f>ALL!AX238/AX$214</f>
        <v>0</v>
      </c>
      <c r="AY245" s="19">
        <f>ALL!AY238/AY$214</f>
        <v>0</v>
      </c>
      <c r="AZ245" s="19">
        <f>ALL!AZ238/AZ$214</f>
        <v>1.2322147134138124</v>
      </c>
      <c r="BA245" s="91">
        <f>ALL!BA238/BA$214</f>
        <v>91.300065659881824</v>
      </c>
      <c r="BB245" s="91">
        <f>ALL!BB238/BB$214</f>
        <v>0</v>
      </c>
      <c r="BC245" s="91">
        <f>ALL!BC238/BC$214</f>
        <v>0</v>
      </c>
      <c r="BD245" s="19">
        <f>ALL!BD238/BD$214</f>
        <v>331.79885335912024</v>
      </c>
      <c r="BE245" s="19">
        <f>ALL!BE238/BE$214</f>
        <v>0</v>
      </c>
      <c r="BF245" s="19">
        <f>ALL!BF238/BF$214</f>
        <v>267.70851143113941</v>
      </c>
      <c r="BG245" s="19">
        <f>ALL!BG238/BG$214</f>
        <v>305.10023640447804</v>
      </c>
      <c r="BH245" s="19">
        <f t="shared" si="198"/>
        <v>12046.468195299174</v>
      </c>
      <c r="BJ245" s="208">
        <f t="array" ref="BJ245">ROUND(MIN(IF($E$4:$BG$4=BJ$4,$E245:$BG245)),1)</f>
        <v>0</v>
      </c>
      <c r="BK245" s="208">
        <f t="array" ref="BK245">ROUND(MAX(IF($E$4:$BG$4=BK$4,$E245:$BG245)),1)</f>
        <v>451.6</v>
      </c>
      <c r="BL245" s="276">
        <f t="array" ref="BL245">ROUND(SUM(IF($E$4:$BG$4=BL$4,ALL!$E238:$BG238)),1)/BL$3</f>
        <v>60.096563579767597</v>
      </c>
      <c r="BM245" s="208">
        <f t="array" ref="BM245">ROUND(MIN(IF($E$4:$BG$4=BM$4,$E245:$BG245)),1)</f>
        <v>0</v>
      </c>
      <c r="BN245" s="208">
        <f t="array" ref="BN245">ROUND(MAX(IF($E$4:$BG$4=BN$4,$E245:$BG245)),1)</f>
        <v>331.8</v>
      </c>
      <c r="BO245" s="276">
        <f t="array" ref="BO245">ROUND(SUM(IF($E$4:$BG$4=BO$4,ALL!$E238:$BG238)),1)/BO$3</f>
        <v>248.5307611559362</v>
      </c>
      <c r="BP245" s="208">
        <f t="array" ref="BP245">ROUND(MIN(IF($E$4:$BG$4=BP$4,$E245:$BG245)),1)</f>
        <v>2.1</v>
      </c>
      <c r="BQ245" s="208">
        <f t="array" ref="BQ245">ROUND(MAX(IF($E$4:$BG$4=BQ$4,$E245:$BG245)),1)</f>
        <v>317.2</v>
      </c>
      <c r="BR245" s="276">
        <f t="array" ref="BR245">ROUND(SUM(IF($E$4:$BG$4=BR$4,ALL!$E238:$BG238)),1)/BR$3</f>
        <v>158.10548556996039</v>
      </c>
      <c r="BS245" s="208">
        <f t="array" ref="BS245">ROUND(MIN(IF($E$4:$BG$4=BS$4,$E245:$BG245)),1)</f>
        <v>1.4</v>
      </c>
      <c r="BT245" s="208">
        <f t="array" ref="BT245">ROUND(MAX(IF($E$4:$BG$4=BT$4,$E245:$BG245)),1)</f>
        <v>686.3</v>
      </c>
      <c r="BU245" s="276">
        <f t="array" ref="BU245">ROUND(SUM(IF($E$4:$BG$4=BU$4,ALL!$E238:$BG238)),1)/BU$3</f>
        <v>255.52660394037443</v>
      </c>
      <c r="BV245" s="208">
        <f t="array" ref="BV245">ROUND(MIN(IF($E$4:$BG$4=BV$4,$E245:$BG245)),1)</f>
        <v>0</v>
      </c>
      <c r="BW245" s="208">
        <f t="array" ref="BW245">ROUND(MAX(IF($E$4:$BG$4=BW$4,$E245:$BG245)),1)</f>
        <v>592.9</v>
      </c>
      <c r="BX245" s="276">
        <f t="array" ref="BX245">ROUND(SUM(IF($E$4:$BG$4=BX$4,ALL!$E238:$BG238)),1)/BX$3</f>
        <v>492.74213830022205</v>
      </c>
      <c r="BY245" s="208">
        <f t="array" ref="BY245">ROUND(MIN(IF($E$4:$BG$4=BY$4,$E245:$BG245)),1)</f>
        <v>261.60000000000002</v>
      </c>
      <c r="BZ245" s="208">
        <f t="array" ref="BZ245">ROUND(MAX(IF($E$4:$BG$4=BZ$4,$E245:$BG245)),1)</f>
        <v>395.5</v>
      </c>
      <c r="CA245" s="276">
        <f t="array" ref="CA245">ROUND(SUM(IF($E$4:$BG$4=CA$4,ALL!$E238:$BG238)),1)/CA$3</f>
        <v>298.91455031967206</v>
      </c>
      <c r="CB245" s="233">
        <f t="shared" si="199"/>
        <v>0</v>
      </c>
      <c r="CC245" s="233">
        <f t="shared" si="200"/>
        <v>686.3</v>
      </c>
      <c r="CD245" s="274">
        <f>ALL!BH238/$BH$47</f>
        <v>326.50106176709534</v>
      </c>
    </row>
    <row r="246" spans="1:82" ht="12.75">
      <c r="A246" s="17">
        <f t="shared" si="201"/>
        <v>55800</v>
      </c>
      <c r="B246" s="248" t="s">
        <v>199</v>
      </c>
      <c r="E246" s="19">
        <f>ALL!E239/E$214</f>
        <v>5.3604963638520697</v>
      </c>
      <c r="F246" s="19">
        <f>ALL!F239/F$214</f>
        <v>2.4079812530153704</v>
      </c>
      <c r="G246" s="19">
        <f>ALL!G239/G$214</f>
        <v>7.145624998098862</v>
      </c>
      <c r="H246" s="19">
        <f>ALL!H239/H$214</f>
        <v>3.7792123275614942</v>
      </c>
      <c r="I246" s="19">
        <f>ALL!I239/I$214</f>
        <v>7.5610730895188336</v>
      </c>
      <c r="J246" s="19">
        <f>ALL!J239/J$214</f>
        <v>11.999832968282867</v>
      </c>
      <c r="K246" s="19">
        <f>ALL!K239/K$214</f>
        <v>7.1868408344370218</v>
      </c>
      <c r="L246" s="19">
        <f>ALL!L239/L$214</f>
        <v>1.8667567223009971</v>
      </c>
      <c r="M246" s="19">
        <f>ALL!M239/M$214</f>
        <v>0.42328086684970556</v>
      </c>
      <c r="N246" s="19">
        <f>ALL!N239/N$214</f>
        <v>8.1941732598898351</v>
      </c>
      <c r="O246" s="19">
        <f>ALL!O239/O$214</f>
        <v>2.6516252896771677</v>
      </c>
      <c r="P246" s="19">
        <f>ALL!P239/P$214</f>
        <v>1.6696322785930957</v>
      </c>
      <c r="Q246" s="19">
        <f>ALL!Q239/Q$214</f>
        <v>7.8352570650121169</v>
      </c>
      <c r="R246" s="19">
        <f>ALL!R239/R$214</f>
        <v>18.126812576229842</v>
      </c>
      <c r="S246" s="19">
        <f>ALL!S239/S$214</f>
        <v>11.354748250291571</v>
      </c>
      <c r="T246" s="19">
        <f>ALL!T239/T$214</f>
        <v>18.394548479340703</v>
      </c>
      <c r="U246" s="19">
        <f>ALL!U239/U$214</f>
        <v>6.1605976037765293</v>
      </c>
      <c r="V246" s="19">
        <f>ALL!V239/V$214</f>
        <v>182.6983603635716</v>
      </c>
      <c r="W246" s="19">
        <f>ALL!W239/W$214</f>
        <v>13.343628992478456</v>
      </c>
      <c r="X246" s="19">
        <f>ALL!X239/X$214</f>
        <v>0.28294152644835852</v>
      </c>
      <c r="Y246" s="19">
        <f>ALL!Y239/Y$214</f>
        <v>4.7895678199293172</v>
      </c>
      <c r="Z246" s="19">
        <f>ALL!Z239/Z$214</f>
        <v>12.782046955670333</v>
      </c>
      <c r="AA246" s="19">
        <f>ALL!AA239/AA$214</f>
        <v>3.2492147528871036</v>
      </c>
      <c r="AB246" s="19">
        <f>ALL!AB239/AB$214</f>
        <v>1.5294609618588257</v>
      </c>
      <c r="AC246" s="19">
        <f>ALL!AC239/AC$214</f>
        <v>12.1395764993242</v>
      </c>
      <c r="AD246" s="19">
        <f>ALL!AD239/AD$214</f>
        <v>13.161770587101481</v>
      </c>
      <c r="AE246" s="19">
        <f>ALL!AE239/AE$214</f>
        <v>8.9804818581184733</v>
      </c>
      <c r="AF246" s="19">
        <f>ALL!AF239/AF$214</f>
        <v>11.646752292288097</v>
      </c>
      <c r="AG246" s="19">
        <f>ALL!AG239/AG$214</f>
        <v>5.0928482117557623</v>
      </c>
      <c r="AH246" s="19">
        <f>ALL!AH239/AH$214</f>
        <v>12.52542053939576</v>
      </c>
      <c r="AI246" s="19">
        <f>ALL!AI239/AI$214</f>
        <v>2.3039390766677861</v>
      </c>
      <c r="AJ246" s="19">
        <f>ALL!AJ239/AJ$214</f>
        <v>15.490192522266421</v>
      </c>
      <c r="AK246" s="19">
        <f>ALL!AK239/AK$214</f>
        <v>30.116300755591521</v>
      </c>
      <c r="AL246" s="19">
        <f>ALL!AL239/AL$214</f>
        <v>38.806586739852669</v>
      </c>
      <c r="AM246" s="19">
        <f>ALL!AM239/AM$214</f>
        <v>296.8020269074172</v>
      </c>
      <c r="AN246" s="19">
        <f>ALL!AN239/AN$214</f>
        <v>1.7299440772750383</v>
      </c>
      <c r="AO246" s="19">
        <f>ALL!AO239/AO$214</f>
        <v>2.2083444356375534</v>
      </c>
      <c r="AP246" s="19">
        <f>ALL!AP239/AP$214</f>
        <v>4.9247650421470786</v>
      </c>
      <c r="AQ246" s="19">
        <f>ALL!AQ239/AQ$214</f>
        <v>33.635829983983555</v>
      </c>
      <c r="AR246" s="19">
        <f>ALL!AR239/AR$214</f>
        <v>24.848970681039042</v>
      </c>
      <c r="AS246" s="19">
        <f>ALL!AS239/AS$214</f>
        <v>9.576885821528025</v>
      </c>
      <c r="AT246" s="19">
        <f>ALL!AT239/AT$214</f>
        <v>16.147727272727277</v>
      </c>
      <c r="AU246" s="19">
        <f>ALL!AU239/AU$214</f>
        <v>22.508593067288086</v>
      </c>
      <c r="AV246" s="19">
        <f>ALL!AV239/AV$214</f>
        <v>34.087321962370332</v>
      </c>
      <c r="AW246" s="19">
        <f>ALL!AW239/AW$214</f>
        <v>1.0477611940298508</v>
      </c>
      <c r="AX246" s="19">
        <f>ALL!AX239/AX$214</f>
        <v>20.682751087518923</v>
      </c>
      <c r="AY246" s="19">
        <f>ALL!AY239/AY$214</f>
        <v>5.2494626618903277</v>
      </c>
      <c r="AZ246" s="19">
        <f>ALL!AZ239/AZ$214</f>
        <v>57.644024721307687</v>
      </c>
      <c r="BA246" s="91">
        <f>ALL!BA239/BA$214</f>
        <v>95.244076540662235</v>
      </c>
      <c r="BB246" s="91">
        <f>ALL!BB239/BB$214</f>
        <v>0</v>
      </c>
      <c r="BC246" s="91">
        <f>ALL!BC239/BC$214</f>
        <v>0</v>
      </c>
      <c r="BD246" s="19">
        <f>ALL!BD239/BD$214</f>
        <v>12.484600331076983</v>
      </c>
      <c r="BE246" s="19">
        <f>ALL!BE239/BE$214</f>
        <v>5.9611313605943019</v>
      </c>
      <c r="BF246" s="19">
        <f>ALL!BF239/BF$214</f>
        <v>8.6799091061864893</v>
      </c>
      <c r="BG246" s="19">
        <f>ALL!BG239/BG$214</f>
        <v>3.056155574073403</v>
      </c>
      <c r="BH246" s="19">
        <f t="shared" si="198"/>
        <v>1147.5778665106875</v>
      </c>
      <c r="BJ246" s="208">
        <f t="array" ref="BJ246">ROUND(MIN(IF($E$4:$BG$4=BJ$4,$E246:$BG246)),1)</f>
        <v>0</v>
      </c>
      <c r="BK246" s="208">
        <f t="array" ref="BK246">ROUND(MAX(IF($E$4:$BG$4=BK$4,$E246:$BG246)),1)</f>
        <v>95.2</v>
      </c>
      <c r="BL246" s="276">
        <f t="array" ref="BL246">ROUND(SUM(IF($E$4:$BG$4=BL$4,ALL!$E239:$BG239)),1)/BL$3</f>
        <v>20.754598166928236</v>
      </c>
      <c r="BM246" s="208">
        <f t="array" ref="BM246">ROUND(MIN(IF($E$4:$BG$4=BM$4,$E246:$BG246)),1)</f>
        <v>3.1</v>
      </c>
      <c r="BN246" s="208">
        <f t="array" ref="BN246">ROUND(MAX(IF($E$4:$BG$4=BN$4,$E246:$BG246)),1)</f>
        <v>12.5</v>
      </c>
      <c r="BO246" s="276">
        <f t="array" ref="BO246">ROUND(SUM(IF($E$4:$BG$4=BO$4,ALL!$E239:$BG239)),1)/BO$3</f>
        <v>8.8274020253581451</v>
      </c>
      <c r="BP246" s="208">
        <f t="array" ref="BP246">ROUND(MIN(IF($E$4:$BG$4=BP$4,$E246:$BG246)),1)</f>
        <v>30.1</v>
      </c>
      <c r="BQ246" s="208">
        <f t="array" ref="BQ246">ROUND(MAX(IF($E$4:$BG$4=BQ$4,$E246:$BG246)),1)</f>
        <v>296.8</v>
      </c>
      <c r="BR246" s="276">
        <f t="array" ref="BR246">ROUND(SUM(IF($E$4:$BG$4=BR$4,ALL!$E239:$BG239)),1)/BR$3</f>
        <v>154.40152696796659</v>
      </c>
      <c r="BS246" s="208">
        <f t="array" ref="BS246">ROUND(MIN(IF($E$4:$BG$4=BS$4,$E246:$BG246)),1)</f>
        <v>0.4</v>
      </c>
      <c r="BT246" s="208">
        <f t="array" ref="BT246">ROUND(MAX(IF($E$4:$BG$4=BT$4,$E246:$BG246)),1)</f>
        <v>182.7</v>
      </c>
      <c r="BU246" s="276">
        <f t="array" ref="BU246">ROUND(SUM(IF($E$4:$BG$4=BU$4,ALL!$E239:$BG239)),1)/BU$3</f>
        <v>9.2861792743664378</v>
      </c>
      <c r="BV246" s="208">
        <f t="array" ref="BV246">ROUND(MIN(IF($E$4:$BG$4=BV$4,$E246:$BG246)),1)</f>
        <v>1.5</v>
      </c>
      <c r="BW246" s="208">
        <f t="array" ref="BW246">ROUND(MAX(IF($E$4:$BG$4=BW$4,$E246:$BG246)),1)</f>
        <v>15.5</v>
      </c>
      <c r="BX246" s="276">
        <f t="array" ref="BX246">ROUND(SUM(IF($E$4:$BG$4=BX$4,ALL!$E239:$BG239)),1)/BX$3</f>
        <v>6.4479780349823352</v>
      </c>
      <c r="BY246" s="208">
        <f t="array" ref="BY246">ROUND(MIN(IF($E$4:$BG$4=BY$4,$E246:$BG246)),1)</f>
        <v>0.3</v>
      </c>
      <c r="BZ246" s="208">
        <f t="array" ref="BZ246">ROUND(MAX(IF($E$4:$BG$4=BZ$4,$E246:$BG246)),1)</f>
        <v>7.6</v>
      </c>
      <c r="CA246" s="276">
        <f t="array" ref="CA246">ROUND(SUM(IF($E$4:$BG$4=CA$4,ALL!$E239:$BG239)),1)/CA$3</f>
        <v>4.3905957147009023</v>
      </c>
      <c r="CB246" s="233">
        <f t="shared" si="199"/>
        <v>0</v>
      </c>
      <c r="CC246" s="233">
        <f t="shared" si="200"/>
        <v>296.8</v>
      </c>
      <c r="CD246" s="274">
        <f>ALL!BH239/$BH$47</f>
        <v>9.2612686464490412</v>
      </c>
    </row>
    <row r="247" spans="1:82" ht="12.75">
      <c r="A247" s="17">
        <f t="shared" si="201"/>
        <v>56100</v>
      </c>
      <c r="B247" s="248" t="s">
        <v>200</v>
      </c>
      <c r="E247" s="19">
        <f>ALL!E240/E$214</f>
        <v>137.85768513306454</v>
      </c>
      <c r="F247" s="19">
        <f>ALL!F240/F$214</f>
        <v>105.2823792129023</v>
      </c>
      <c r="G247" s="19">
        <f>ALL!G240/G$214</f>
        <v>163.99129538018212</v>
      </c>
      <c r="H247" s="19">
        <f>ALL!H240/H$214</f>
        <v>99.77387936974138</v>
      </c>
      <c r="I247" s="19">
        <f>ALL!I240/I$214</f>
        <v>96.743962874532215</v>
      </c>
      <c r="J247" s="19">
        <f>ALL!J240/J$214</f>
        <v>90.200514119648432</v>
      </c>
      <c r="K247" s="19">
        <f>ALL!K240/K$214</f>
        <v>138.92896622949408</v>
      </c>
      <c r="L247" s="19">
        <f>ALL!L240/L$214</f>
        <v>85.784994809486051</v>
      </c>
      <c r="M247" s="19">
        <f>ALL!M240/M$214</f>
        <v>154.63898727810033</v>
      </c>
      <c r="N247" s="19">
        <f>ALL!N240/N$214</f>
        <v>164.11148923385082</v>
      </c>
      <c r="O247" s="19">
        <f>ALL!O240/O$214</f>
        <v>382.15074914530891</v>
      </c>
      <c r="P247" s="19">
        <f>ALL!P240/P$214</f>
        <v>57.129901571541993</v>
      </c>
      <c r="Q247" s="19">
        <f>ALL!Q240/Q$214</f>
        <v>152.21705048104462</v>
      </c>
      <c r="R247" s="19">
        <f>ALL!R240/R$214</f>
        <v>199.70192437999737</v>
      </c>
      <c r="S247" s="19">
        <f>ALL!S240/S$214</f>
        <v>77.397943070189584</v>
      </c>
      <c r="T247" s="19">
        <f>ALL!T240/T$214</f>
        <v>141.34743497901215</v>
      </c>
      <c r="U247" s="19">
        <f>ALL!U240/U$214</f>
        <v>182.64361274661562</v>
      </c>
      <c r="V247" s="19">
        <f>ALL!V240/V$214</f>
        <v>301.02584209588309</v>
      </c>
      <c r="W247" s="19">
        <f>ALL!W240/W$214</f>
        <v>108.88898561946688</v>
      </c>
      <c r="X247" s="19">
        <f>ALL!X240/X$214</f>
        <v>110.66395449329607</v>
      </c>
      <c r="Y247" s="19">
        <f>ALL!Y240/Y$214</f>
        <v>103.56702377381615</v>
      </c>
      <c r="Z247" s="19">
        <f>ALL!Z240/Z$214</f>
        <v>105.38045445652703</v>
      </c>
      <c r="AA247" s="19">
        <f>ALL!AA240/AA$214</f>
        <v>118.50103494979678</v>
      </c>
      <c r="AB247" s="19">
        <f>ALL!AB240/AB$214</f>
        <v>136.90715097954308</v>
      </c>
      <c r="AC247" s="19">
        <f>ALL!AC240/AC$214</f>
        <v>150.0225549296089</v>
      </c>
      <c r="AD247" s="19">
        <f>ALL!AD240/AD$214</f>
        <v>155.13036564210572</v>
      </c>
      <c r="AE247" s="19">
        <f>ALL!AE240/AE$214</f>
        <v>135.56127845843136</v>
      </c>
      <c r="AF247" s="19">
        <f>ALL!AF240/AF$214</f>
        <v>142.61708092148459</v>
      </c>
      <c r="AG247" s="19">
        <f>ALL!AG240/AG$214</f>
        <v>86.563472617664843</v>
      </c>
      <c r="AH247" s="19">
        <f>ALL!AH240/AH$214</f>
        <v>161.28358284406701</v>
      </c>
      <c r="AI247" s="19">
        <f>ALL!AI240/AI$214</f>
        <v>116.76946030303625</v>
      </c>
      <c r="AJ247" s="19">
        <f>ALL!AJ240/AJ$214</f>
        <v>73.248403007495014</v>
      </c>
      <c r="AK247" s="19">
        <f>ALL!AK240/AK$214</f>
        <v>398.53576786473417</v>
      </c>
      <c r="AL247" s="19">
        <f>ALL!AL240/AL$214</f>
        <v>689.28484760941819</v>
      </c>
      <c r="AM247" s="19">
        <f>ALL!AM240/AM$214</f>
        <v>406.75552097716411</v>
      </c>
      <c r="AN247" s="19">
        <f>ALL!AN240/AN$214</f>
        <v>462.63762074224712</v>
      </c>
      <c r="AO247" s="19">
        <f>ALL!AO240/AO$214</f>
        <v>64.948621346779774</v>
      </c>
      <c r="AP247" s="19">
        <f>ALL!AP240/AP$214</f>
        <v>269.99394438523399</v>
      </c>
      <c r="AQ247" s="19">
        <f>ALL!AQ240/AQ$214</f>
        <v>215.49204315372768</v>
      </c>
      <c r="AR247" s="19">
        <f>ALL!AR240/AR$214</f>
        <v>130.56915283723629</v>
      </c>
      <c r="AS247" s="19">
        <f>ALL!AS240/AS$214</f>
        <v>217.5033902409493</v>
      </c>
      <c r="AT247" s="19">
        <f>ALL!AT240/AT$214</f>
        <v>308.69603825136613</v>
      </c>
      <c r="AU247" s="19">
        <f>ALL!AU240/AU$214</f>
        <v>402.91000659236204</v>
      </c>
      <c r="AV247" s="19">
        <f>ALL!AV240/AV$214</f>
        <v>188.76763545931831</v>
      </c>
      <c r="AW247" s="19">
        <f>ALL!AW240/AW$214</f>
        <v>557.7744626865674</v>
      </c>
      <c r="AX247" s="19">
        <f>ALL!AX240/AX$214</f>
        <v>261.98143073414712</v>
      </c>
      <c r="AY247" s="19">
        <f>ALL!AY240/AY$214</f>
        <v>319.6373105538716</v>
      </c>
      <c r="AZ247" s="19">
        <f>ALL!AZ240/AZ$214</f>
        <v>363.18783573037609</v>
      </c>
      <c r="BA247" s="91">
        <f>ALL!BA240/BA$214</f>
        <v>573.06573492167706</v>
      </c>
      <c r="BB247" s="91">
        <f>ALL!BB240/BB$214</f>
        <v>295.9006796344035</v>
      </c>
      <c r="BC247" s="91">
        <f>ALL!BC240/BC$214</f>
        <v>655.71810089020778</v>
      </c>
      <c r="BD247" s="19">
        <f>ALL!BD240/BD$214</f>
        <v>177.29558946454043</v>
      </c>
      <c r="BE247" s="19">
        <f>ALL!BE240/BE$214</f>
        <v>142.31544742349914</v>
      </c>
      <c r="BF247" s="19">
        <f>ALL!BF240/BF$214</f>
        <v>122.99848461600297</v>
      </c>
      <c r="BG247" s="19">
        <f>ALL!BG240/BG$214</f>
        <v>154.27922539038448</v>
      </c>
      <c r="BH247" s="19">
        <f t="shared" si="198"/>
        <v>11816.282306613148</v>
      </c>
      <c r="BJ247" s="208">
        <f t="array" ref="BJ247">ROUND(MIN(IF($E$4:$BG$4=BJ$4,$E247:$BG247)),1)</f>
        <v>64.900000000000006</v>
      </c>
      <c r="BK247" s="208">
        <f t="array" ref="BK247">ROUND(MAX(IF($E$4:$BG$4=BK$4,$E247:$BG247)),1)</f>
        <v>655.7</v>
      </c>
      <c r="BL247" s="276">
        <f t="array" ref="BL247">ROUND(SUM(IF($E$4:$BG$4=BL$4,ALL!$E240:$BG240)),1)/BL$3</f>
        <v>313.63279005965779</v>
      </c>
      <c r="BM247" s="208">
        <f t="array" ref="BM247">ROUND(MIN(IF($E$4:$BG$4=BM$4,$E247:$BG247)),1)</f>
        <v>123</v>
      </c>
      <c r="BN247" s="208">
        <f t="array" ref="BN247">ROUND(MAX(IF($E$4:$BG$4=BN$4,$E247:$BG247)),1)</f>
        <v>177.3</v>
      </c>
      <c r="BO247" s="276">
        <f t="array" ref="BO247">ROUND(SUM(IF($E$4:$BG$4=BO$4,ALL!$E240:$BG240)),1)/BO$3</f>
        <v>149.22623703276804</v>
      </c>
      <c r="BP247" s="208">
        <f t="array" ref="BP247">ROUND(MIN(IF($E$4:$BG$4=BP$4,$E247:$BG247)),1)</f>
        <v>398.5</v>
      </c>
      <c r="BQ247" s="208">
        <f t="array" ref="BQ247">ROUND(MAX(IF($E$4:$BG$4=BQ$4,$E247:$BG247)),1)</f>
        <v>689.3</v>
      </c>
      <c r="BR247" s="276">
        <f t="array" ref="BR247">ROUND(SUM(IF($E$4:$BG$4=BR$4,ALL!$E240:$BG240)),1)/BR$3</f>
        <v>414.60731222515926</v>
      </c>
      <c r="BS247" s="208">
        <f t="array" ref="BS247">ROUND(MIN(IF($E$4:$BG$4=BS$4,$E247:$BG247)),1)</f>
        <v>77.400000000000006</v>
      </c>
      <c r="BT247" s="208">
        <f t="array" ref="BT247">ROUND(MAX(IF($E$4:$BG$4=BT$4,$E247:$BG247)),1)</f>
        <v>382.2</v>
      </c>
      <c r="BU247" s="276">
        <f t="array" ref="BU247">ROUND(SUM(IF($E$4:$BG$4=BU$4,ALL!$E240:$BG240)),1)/BU$3</f>
        <v>127.1417041016247</v>
      </c>
      <c r="BV247" s="208">
        <f t="array" ref="BV247">ROUND(MIN(IF($E$4:$BG$4=BV$4,$E247:$BG247)),1)</f>
        <v>73.2</v>
      </c>
      <c r="BW247" s="208">
        <f t="array" ref="BW247">ROUND(MAX(IF($E$4:$BG$4=BW$4,$E247:$BG247)),1)</f>
        <v>164</v>
      </c>
      <c r="BX247" s="276">
        <f t="array" ref="BX247">ROUND(SUM(IF($E$4:$BG$4=BX$4,ALL!$E240:$BG240)),1)/BX$3</f>
        <v>122.58292744207776</v>
      </c>
      <c r="BY247" s="208">
        <f t="array" ref="BY247">ROUND(MIN(IF($E$4:$BG$4=BY$4,$E247:$BG247)),1)</f>
        <v>57.1</v>
      </c>
      <c r="BZ247" s="208">
        <f t="array" ref="BZ247">ROUND(MAX(IF($E$4:$BG$4=BZ$4,$E247:$BG247)),1)</f>
        <v>182.6</v>
      </c>
      <c r="CA247" s="276">
        <f t="array" ref="CA247">ROUND(SUM(IF($E$4:$BG$4=CA$4,ALL!$E240:$BG240)),1)/CA$3</f>
        <v>97.159280615741693</v>
      </c>
      <c r="CB247" s="233">
        <f t="shared" si="199"/>
        <v>57.1</v>
      </c>
      <c r="CC247" s="233">
        <f t="shared" si="200"/>
        <v>689.3</v>
      </c>
      <c r="CD247" s="274">
        <f>ALL!BH240/$BH$47</f>
        <v>129.2485183971983</v>
      </c>
    </row>
    <row r="248" spans="1:82" ht="36">
      <c r="A248" s="17">
        <f t="shared" si="201"/>
        <v>56200</v>
      </c>
      <c r="B248" s="248" t="s">
        <v>201</v>
      </c>
      <c r="E248" s="19">
        <f>ALL!E241/E$214</f>
        <v>249.91919446891538</v>
      </c>
      <c r="F248" s="19">
        <f>ALL!F241/F$214</f>
        <v>420.7423764559926</v>
      </c>
      <c r="G248" s="19">
        <f>ALL!G241/G$214</f>
        <v>233.0492303480554</v>
      </c>
      <c r="H248" s="19">
        <f>ALL!H241/H$214</f>
        <v>307.67381851648815</v>
      </c>
      <c r="I248" s="19">
        <f>ALL!I241/I$214</f>
        <v>348.555422521521</v>
      </c>
      <c r="J248" s="19">
        <f>ALL!J241/J$214</f>
        <v>194.08505095958728</v>
      </c>
      <c r="K248" s="19">
        <f>ALL!K241/K$214</f>
        <v>364.37985914213442</v>
      </c>
      <c r="L248" s="19">
        <f>ALL!L241/L$214</f>
        <v>234.58066069128787</v>
      </c>
      <c r="M248" s="19">
        <f>ALL!M241/M$214</f>
        <v>350.45486555026935</v>
      </c>
      <c r="N248" s="19">
        <f>ALL!N241/N$214</f>
        <v>608.97785678517766</v>
      </c>
      <c r="O248" s="19">
        <f>ALL!O241/O$214</f>
        <v>508.52739692081764</v>
      </c>
      <c r="P248" s="19">
        <f>ALL!P241/P$214</f>
        <v>256.58576986135478</v>
      </c>
      <c r="Q248" s="19">
        <f>ALL!Q241/Q$214</f>
        <v>249.56547383431027</v>
      </c>
      <c r="R248" s="19">
        <f>ALL!R241/R$214</f>
        <v>324.18481501558483</v>
      </c>
      <c r="S248" s="19">
        <f>ALL!S241/S$214</f>
        <v>332.87708202651964</v>
      </c>
      <c r="T248" s="19">
        <f>ALL!T241/T$214</f>
        <v>513.85187588436224</v>
      </c>
      <c r="U248" s="19">
        <f>ALL!U241/U$214</f>
        <v>420.47013849656554</v>
      </c>
      <c r="V248" s="19">
        <f>ALL!V241/V$214</f>
        <v>1873.8579575833182</v>
      </c>
      <c r="W248" s="19">
        <f>ALL!W241/W$214</f>
        <v>340.46712018598845</v>
      </c>
      <c r="X248" s="19">
        <f>ALL!X241/X$214</f>
        <v>258.43320012282015</v>
      </c>
      <c r="Y248" s="19">
        <f>ALL!Y241/Y$214</f>
        <v>379.05232782566731</v>
      </c>
      <c r="Z248" s="19">
        <f>ALL!Z241/Z$214</f>
        <v>152.19200554040543</v>
      </c>
      <c r="AA248" s="19">
        <f>ALL!AA241/AA$214</f>
        <v>269.36023309158406</v>
      </c>
      <c r="AB248" s="19">
        <f>ALL!AB241/AB$214</f>
        <v>242.1816220342117</v>
      </c>
      <c r="AC248" s="19">
        <f>ALL!AC241/AC$214</f>
        <v>313.53264053080926</v>
      </c>
      <c r="AD248" s="19">
        <f>ALL!AD241/AD$214</f>
        <v>366.9920107655177</v>
      </c>
      <c r="AE248" s="19">
        <f>ALL!AE241/AE$214</f>
        <v>278.31247986200106</v>
      </c>
      <c r="AF248" s="19">
        <f>ALL!AF241/AF$214</f>
        <v>379.9293066177986</v>
      </c>
      <c r="AG248" s="19">
        <f>ALL!AG241/AG$214</f>
        <v>421.10324419277441</v>
      </c>
      <c r="AH248" s="19">
        <f>ALL!AH241/AH$214</f>
        <v>495.32256718875203</v>
      </c>
      <c r="AI248" s="19">
        <f>ALL!AI241/AI$214</f>
        <v>228.12144366962318</v>
      </c>
      <c r="AJ248" s="19">
        <f>ALL!AJ241/AJ$214</f>
        <v>349.86737707632682</v>
      </c>
      <c r="AK248" s="19">
        <f>ALL!AK241/AK$214</f>
        <v>451.63782894285788</v>
      </c>
      <c r="AL248" s="19">
        <f>ALL!AL241/AL$214</f>
        <v>3267.3407482305356</v>
      </c>
      <c r="AM248" s="19">
        <f>ALL!AM241/AM$214</f>
        <v>399.67897787218971</v>
      </c>
      <c r="AN248" s="19">
        <f>ALL!AN241/AN$214</f>
        <v>247.58644297576683</v>
      </c>
      <c r="AO248" s="19">
        <f>ALL!AO241/AO$214</f>
        <v>162.205750712515</v>
      </c>
      <c r="AP248" s="19">
        <f>ALL!AP241/AP$214</f>
        <v>302.49727093627877</v>
      </c>
      <c r="AQ248" s="19">
        <f>ALL!AQ241/AQ$214</f>
        <v>203.67649663050378</v>
      </c>
      <c r="AR248" s="19">
        <f>ALL!AR241/AR$214</f>
        <v>131.69586055158535</v>
      </c>
      <c r="AS248" s="19">
        <f>ALL!AS241/AS$214</f>
        <v>245.04679743310328</v>
      </c>
      <c r="AT248" s="19">
        <f>ALL!AT241/AT$214</f>
        <v>140.89406358668654</v>
      </c>
      <c r="AU248" s="19">
        <f>ALL!AU241/AU$214</f>
        <v>291.81340549159097</v>
      </c>
      <c r="AV248" s="19">
        <f>ALL!AV241/AV$214</f>
        <v>0.27599788992438906</v>
      </c>
      <c r="AW248" s="19">
        <f>ALL!AW241/AW$214</f>
        <v>248.80826865671645</v>
      </c>
      <c r="AX248" s="19">
        <f>ALL!AX241/AX$214</f>
        <v>326.63124005902301</v>
      </c>
      <c r="AY248" s="19">
        <f>ALL!AY241/AY$214</f>
        <v>159.39506751171123</v>
      </c>
      <c r="AZ248" s="19">
        <f>ALL!AZ241/AZ$214</f>
        <v>151.35978744296196</v>
      </c>
      <c r="BA248" s="91">
        <f>ALL!BA241/BA$214</f>
        <v>129.06224556795797</v>
      </c>
      <c r="BB248" s="91">
        <f>ALL!BB241/BB$214</f>
        <v>548.44283102882582</v>
      </c>
      <c r="BC248" s="91">
        <f>ALL!BC241/BC$214</f>
        <v>28.970919881305637</v>
      </c>
      <c r="BD248" s="19">
        <f>ALL!BD241/BD$214</f>
        <v>284.76248111058294</v>
      </c>
      <c r="BE248" s="19">
        <f>ALL!BE241/BE$214</f>
        <v>381.11175850629968</v>
      </c>
      <c r="BF248" s="19">
        <f>ALL!BF241/BF$214</f>
        <v>309.86517027976919</v>
      </c>
      <c r="BG248" s="19">
        <f>ALL!BG241/BG$214</f>
        <v>471.86011014093702</v>
      </c>
      <c r="BH248" s="19">
        <f t="shared" si="198"/>
        <v>21151.825945206172</v>
      </c>
      <c r="BJ248" s="208">
        <f t="array" ref="BJ248">ROUND(MIN(IF($E$4:$BG$4=BJ$4,$E248:$BG248)),1)</f>
        <v>0.3</v>
      </c>
      <c r="BK248" s="208">
        <f t="array" ref="BK248">ROUND(MAX(IF($E$4:$BG$4=BK$4,$E248:$BG248)),1)</f>
        <v>548.4</v>
      </c>
      <c r="BL248" s="276">
        <f t="array" ref="BL248">ROUND(SUM(IF($E$4:$BG$4=BL$4,ALL!$E241:$BG241)),1)/BL$3</f>
        <v>219.86321563977847</v>
      </c>
      <c r="BM248" s="208">
        <f t="array" ref="BM248">ROUND(MIN(IF($E$4:$BG$4=BM$4,$E248:$BG248)),1)</f>
        <v>284.8</v>
      </c>
      <c r="BN248" s="208">
        <f t="array" ref="BN248">ROUND(MAX(IF($E$4:$BG$4=BN$4,$E248:$BG248)),1)</f>
        <v>471.9</v>
      </c>
      <c r="BO248" s="276">
        <f t="array" ref="BO248">ROUND(SUM(IF($E$4:$BG$4=BO$4,ALL!$E241:$BG241)),1)/BO$3</f>
        <v>333.86985427301181</v>
      </c>
      <c r="BP248" s="208">
        <f t="array" ref="BP248">ROUND(MIN(IF($E$4:$BG$4=BP$4,$E248:$BG248)),1)</f>
        <v>399.7</v>
      </c>
      <c r="BQ248" s="208">
        <f t="array" ref="BQ248">ROUND(MAX(IF($E$4:$BG$4=BQ$4,$E248:$BG248)),1)</f>
        <v>3267.3</v>
      </c>
      <c r="BR248" s="276">
        <f t="array" ref="BR248">ROUND(SUM(IF($E$4:$BG$4=BR$4,ALL!$E241:$BG241)),1)/BR$3</f>
        <v>546.14772499843662</v>
      </c>
      <c r="BS248" s="208">
        <f t="array" ref="BS248">ROUND(MIN(IF($E$4:$BG$4=BS$4,$E248:$BG248)),1)</f>
        <v>194.1</v>
      </c>
      <c r="BT248" s="208">
        <f t="array" ref="BT248">ROUND(MAX(IF($E$4:$BG$4=BT$4,$E248:$BG248)),1)</f>
        <v>1873.9</v>
      </c>
      <c r="BU248" s="276">
        <f t="array" ref="BU248">ROUND(SUM(IF($E$4:$BG$4=BU$4,ALL!$E241:$BG241)),1)/BU$3</f>
        <v>333.97873366483674</v>
      </c>
      <c r="BV248" s="208">
        <f t="array" ref="BV248">ROUND(MIN(IF($E$4:$BG$4=BV$4,$E248:$BG248)),1)</f>
        <v>152.19999999999999</v>
      </c>
      <c r="BW248" s="208">
        <f t="array" ref="BW248">ROUND(MAX(IF($E$4:$BG$4=BW$4,$E248:$BG248)),1)</f>
        <v>349.9</v>
      </c>
      <c r="BX248" s="276">
        <f t="array" ref="BX248">ROUND(SUM(IF($E$4:$BG$4=BX$4,ALL!$E241:$BG241)),1)/BX$3</f>
        <v>236.30223078203184</v>
      </c>
      <c r="BY248" s="208">
        <f t="array" ref="BY248">ROUND(MIN(IF($E$4:$BG$4=BY$4,$E248:$BG248)),1)</f>
        <v>228.1</v>
      </c>
      <c r="BZ248" s="208">
        <f t="array" ref="BZ248">ROUND(MAX(IF($E$4:$BG$4=BZ$4,$E248:$BG248)),1)</f>
        <v>421.1</v>
      </c>
      <c r="CA248" s="276">
        <f t="array" ref="CA248">ROUND(SUM(IF($E$4:$BG$4=CA$4,ALL!$E241:$BG241)),1)/CA$3</f>
        <v>328.0318916729089</v>
      </c>
      <c r="CB248" s="233">
        <f t="shared" si="199"/>
        <v>0.3</v>
      </c>
      <c r="CC248" s="233">
        <f t="shared" si="200"/>
        <v>3267.3</v>
      </c>
      <c r="CD248" s="274">
        <f>ALL!BH241/$BH$47</f>
        <v>303.09196833041403</v>
      </c>
    </row>
    <row r="249" spans="1:82" ht="12.75">
      <c r="A249" s="17">
        <f t="shared" si="201"/>
        <v>56300</v>
      </c>
      <c r="B249" s="248" t="s">
        <v>202</v>
      </c>
      <c r="E249" s="19">
        <f>ALL!E242/E$214</f>
        <v>0</v>
      </c>
      <c r="F249" s="19">
        <f>ALL!F242/F$214</f>
        <v>186.24275001723069</v>
      </c>
      <c r="G249" s="19">
        <f>ALL!G242/G$214</f>
        <v>709.86410244450963</v>
      </c>
      <c r="H249" s="19">
        <f>ALL!H242/H$214</f>
        <v>0.89909524791414142</v>
      </c>
      <c r="I249" s="19">
        <f>ALL!I242/I$214</f>
        <v>0</v>
      </c>
      <c r="J249" s="19">
        <f>ALL!J242/J$214</f>
        <v>0</v>
      </c>
      <c r="K249" s="19">
        <f>ALL!K242/K$214</f>
        <v>0</v>
      </c>
      <c r="L249" s="19">
        <f>ALL!L242/L$214</f>
        <v>0.28396310702345484</v>
      </c>
      <c r="M249" s="19">
        <f>ALL!M242/M$214</f>
        <v>0</v>
      </c>
      <c r="N249" s="19">
        <f>ALL!N242/N$214</f>
        <v>0</v>
      </c>
      <c r="O249" s="19">
        <f>ALL!O242/O$214</f>
        <v>0</v>
      </c>
      <c r="P249" s="19">
        <f>ALL!P242/P$214</f>
        <v>0</v>
      </c>
      <c r="Q249" s="19">
        <f>ALL!Q242/Q$214</f>
        <v>0</v>
      </c>
      <c r="R249" s="19">
        <f>ALL!R242/R$214</f>
        <v>0</v>
      </c>
      <c r="S249" s="19">
        <f>ALL!S242/S$214</f>
        <v>0</v>
      </c>
      <c r="T249" s="19">
        <f>ALL!T242/T$214</f>
        <v>0</v>
      </c>
      <c r="U249" s="19">
        <f>ALL!U242/U$214</f>
        <v>21.746195385639641</v>
      </c>
      <c r="V249" s="19">
        <f>ALL!V242/V$214</f>
        <v>4.3129566922117268</v>
      </c>
      <c r="W249" s="19">
        <f>ALL!W242/W$214</f>
        <v>92.103183372165162</v>
      </c>
      <c r="X249" s="19">
        <f>ALL!X242/X$214</f>
        <v>1.8173391126492293E-2</v>
      </c>
      <c r="Y249" s="19">
        <f>ALL!Y242/Y$214</f>
        <v>0.51349095603865358</v>
      </c>
      <c r="Z249" s="19">
        <f>ALL!Z242/Z$214</f>
        <v>63.47975079197856</v>
      </c>
      <c r="AA249" s="19">
        <f>ALL!AA242/AA$214</f>
        <v>0</v>
      </c>
      <c r="AB249" s="19">
        <f>ALL!AB242/AB$214</f>
        <v>26.610587933875969</v>
      </c>
      <c r="AC249" s="19">
        <f>ALL!AC242/AC$214</f>
        <v>0</v>
      </c>
      <c r="AD249" s="19">
        <f>ALL!AD242/AD$214</f>
        <v>0</v>
      </c>
      <c r="AE249" s="19">
        <f>ALL!AE242/AE$214</f>
        <v>0</v>
      </c>
      <c r="AF249" s="19">
        <f>ALL!AF242/AF$214</f>
        <v>1.8889355059809587</v>
      </c>
      <c r="AG249" s="19">
        <f>ALL!AG242/AG$214</f>
        <v>0</v>
      </c>
      <c r="AH249" s="19">
        <f>ALL!AH242/AH$214</f>
        <v>15.366404681000752</v>
      </c>
      <c r="AI249" s="19">
        <f>ALL!AI242/AI$214</f>
        <v>0</v>
      </c>
      <c r="AJ249" s="19">
        <f>ALL!AJ242/AJ$214</f>
        <v>0</v>
      </c>
      <c r="AK249" s="19">
        <f>ALL!AK242/AK$214</f>
        <v>0</v>
      </c>
      <c r="AL249" s="19">
        <f>ALL!AL242/AL$214</f>
        <v>0</v>
      </c>
      <c r="AM249" s="19">
        <f>ALL!AM242/AM$214</f>
        <v>441.13603363427148</v>
      </c>
      <c r="AN249" s="19">
        <f>ALL!AN242/AN$214</f>
        <v>0</v>
      </c>
      <c r="AO249" s="19">
        <f>ALL!AO242/AO$214</f>
        <v>0</v>
      </c>
      <c r="AP249" s="19">
        <f>ALL!AP242/AP$214</f>
        <v>0</v>
      </c>
      <c r="AQ249" s="19">
        <f>ALL!AQ242/AQ$214</f>
        <v>257.75138557311658</v>
      </c>
      <c r="AR249" s="19">
        <f>ALL!AR242/AR$214</f>
        <v>0</v>
      </c>
      <c r="AS249" s="19">
        <f>ALL!AS242/AS$214</f>
        <v>0</v>
      </c>
      <c r="AT249" s="19">
        <f>ALL!AT242/AT$214</f>
        <v>0</v>
      </c>
      <c r="AU249" s="19">
        <f>ALL!AU242/AU$214</f>
        <v>8.7908381498459232</v>
      </c>
      <c r="AV249" s="19">
        <f>ALL!AV242/AV$214</f>
        <v>14.717822602928994</v>
      </c>
      <c r="AW249" s="19">
        <f>ALL!AW242/AW$214</f>
        <v>0</v>
      </c>
      <c r="AX249" s="19">
        <f>ALL!AX242/AX$214</f>
        <v>0</v>
      </c>
      <c r="AY249" s="19">
        <f>ALL!AY242/AY$214</f>
        <v>0</v>
      </c>
      <c r="AZ249" s="19">
        <f>ALL!AZ242/AZ$214</f>
        <v>0</v>
      </c>
      <c r="BA249" s="91">
        <f>ALL!BA242/BA$214</f>
        <v>37.865931901322583</v>
      </c>
      <c r="BB249" s="91">
        <f>ALL!BB242/BB$214</f>
        <v>0</v>
      </c>
      <c r="BC249" s="91">
        <f>ALL!BC242/BC$214</f>
        <v>0</v>
      </c>
      <c r="BD249" s="19">
        <f>ALL!BD242/BD$214</f>
        <v>0</v>
      </c>
      <c r="BE249" s="19">
        <f>ALL!BE242/BE$214</f>
        <v>216.24749497439632</v>
      </c>
      <c r="BF249" s="19">
        <f>ALL!BF242/BF$214</f>
        <v>0.13184571432746628</v>
      </c>
      <c r="BG249" s="19">
        <f>ALL!BG242/BG$214</f>
        <v>0</v>
      </c>
      <c r="BH249" s="19">
        <f t="shared" si="198"/>
        <v>2099.970942076905</v>
      </c>
      <c r="BJ249" s="208">
        <f t="array" ref="BJ249">ROUND(MIN(IF($E$4:$BG$4=BJ$4,$E249:$BG249)),1)</f>
        <v>0</v>
      </c>
      <c r="BK249" s="208">
        <f t="array" ref="BK249">ROUND(MAX(IF($E$4:$BG$4=BK$4,$E249:$BG249)),1)</f>
        <v>257.8</v>
      </c>
      <c r="BL249" s="276">
        <f t="array" ref="BL249">ROUND(SUM(IF($E$4:$BG$4=BL$4,ALL!$E242:$BG242)),1)/BL$3</f>
        <v>12.605963938358416</v>
      </c>
      <c r="BM249" s="208">
        <f t="array" ref="BM249">ROUND(MIN(IF($E$4:$BG$4=BM$4,$E249:$BG249)),1)</f>
        <v>0</v>
      </c>
      <c r="BN249" s="208">
        <f t="array" ref="BN249">ROUND(MAX(IF($E$4:$BG$4=BN$4,$E249:$BG249)),1)</f>
        <v>216.2</v>
      </c>
      <c r="BO249" s="276">
        <f t="array" ref="BO249">ROUND(SUM(IF($E$4:$BG$4=BO$4,ALL!$E242:$BG242)),1)/BO$3</f>
        <v>37.410423184587529</v>
      </c>
      <c r="BP249" s="208">
        <f t="array" ref="BP249">ROUND(MIN(IF($E$4:$BG$4=BP$4,$E249:$BG249)),1)</f>
        <v>0</v>
      </c>
      <c r="BQ249" s="208">
        <f t="array" ref="BQ249">ROUND(MAX(IF($E$4:$BG$4=BQ$4,$E249:$BG249)),1)</f>
        <v>441.1</v>
      </c>
      <c r="BR249" s="276">
        <f t="array" ref="BR249">ROUND(SUM(IF($E$4:$BG$4=BR$4,ALL!$E242:$BG242)),1)/BR$3</f>
        <v>204.97966571925622</v>
      </c>
      <c r="BS249" s="208">
        <f t="array" ref="BS249">ROUND(MIN(IF($E$4:$BG$4=BS$4,$E249:$BG249)),1)</f>
        <v>0</v>
      </c>
      <c r="BT249" s="208">
        <f t="array" ref="BT249">ROUND(MAX(IF($E$4:$BG$4=BT$4,$E249:$BG249)),1)</f>
        <v>186.2</v>
      </c>
      <c r="BU249" s="276">
        <f t="array" ref="BU249">ROUND(SUM(IF($E$4:$BG$4=BU$4,ALL!$E242:$BG242)),1)/BU$3</f>
        <v>19.429586748013133</v>
      </c>
      <c r="BV249" s="208">
        <f t="array" ref="BV249">ROUND(MIN(IF($E$4:$BG$4=BV$4,$E249:$BG249)),1)</f>
        <v>0</v>
      </c>
      <c r="BW249" s="208">
        <f t="array" ref="BW249">ROUND(MAX(IF($E$4:$BG$4=BW$4,$E249:$BG249)),1)</f>
        <v>709.9</v>
      </c>
      <c r="BX249" s="276">
        <f t="array" ref="BX249">ROUND(SUM(IF($E$4:$BG$4=BX$4,ALL!$E242:$BG242)),1)/BX$3</f>
        <v>77.933315345777771</v>
      </c>
      <c r="BY249" s="208">
        <f t="array" ref="BY249">ROUND(MIN(IF($E$4:$BG$4=BY$4,$E249:$BG249)),1)</f>
        <v>0</v>
      </c>
      <c r="BZ249" s="208">
        <f t="array" ref="BZ249">ROUND(MAX(IF($E$4:$BG$4=BZ$4,$E249:$BG249)),1)</f>
        <v>21.7</v>
      </c>
      <c r="CA249" s="276">
        <f t="array" ref="CA249">ROUND(SUM(IF($E$4:$BG$4=CA$4,ALL!$E242:$BG242)),1)/CA$3</f>
        <v>1.2394902718396834</v>
      </c>
      <c r="CB249" s="233">
        <f t="shared" si="199"/>
        <v>0</v>
      </c>
      <c r="CC249" s="233">
        <f t="shared" si="200"/>
        <v>709.9</v>
      </c>
      <c r="CD249" s="274">
        <f>ALL!BH242/$BH$47</f>
        <v>34.622943936458931</v>
      </c>
    </row>
    <row r="250" spans="1:82" ht="12.75">
      <c r="A250" s="17">
        <f t="shared" si="201"/>
        <v>56400</v>
      </c>
      <c r="B250" s="248" t="s">
        <v>203</v>
      </c>
      <c r="E250" s="19">
        <f>ALL!E243/E$214</f>
        <v>41.50709130883655</v>
      </c>
      <c r="F250" s="19">
        <f>ALL!F243/F$214</f>
        <v>21.52059273554346</v>
      </c>
      <c r="G250" s="19">
        <f>ALL!G243/G$214</f>
        <v>151.17556139360065</v>
      </c>
      <c r="H250" s="19">
        <f>ALL!H243/H$214</f>
        <v>50.464222813431959</v>
      </c>
      <c r="I250" s="19">
        <f>ALL!I243/I$214</f>
        <v>32.503975236395718</v>
      </c>
      <c r="J250" s="19">
        <f>ALL!J243/J$214</f>
        <v>18.626377887386816</v>
      </c>
      <c r="K250" s="19">
        <f>ALL!K243/K$214</f>
        <v>39.114737481293048</v>
      </c>
      <c r="L250" s="19">
        <f>ALL!L243/L$214</f>
        <v>14.035400189928582</v>
      </c>
      <c r="M250" s="19">
        <f>ALL!M243/M$214</f>
        <v>6.338461216020792</v>
      </c>
      <c r="N250" s="19">
        <f>ALL!N243/N$214</f>
        <v>50.849396094141206</v>
      </c>
      <c r="O250" s="19">
        <f>ALL!O243/O$214</f>
        <v>18.342078103847832</v>
      </c>
      <c r="P250" s="19">
        <f>ALL!P243/P$214</f>
        <v>30.751508988808975</v>
      </c>
      <c r="Q250" s="19">
        <f>ALL!Q243/Q$214</f>
        <v>28.037353613458219</v>
      </c>
      <c r="R250" s="19">
        <f>ALL!R243/R$214</f>
        <v>364.18207074129293</v>
      </c>
      <c r="S250" s="19">
        <f>ALL!S243/S$214</f>
        <v>10.751747943129036</v>
      </c>
      <c r="T250" s="19">
        <f>ALL!T243/T$214</f>
        <v>48.375487102369945</v>
      </c>
      <c r="U250" s="19">
        <f>ALL!U243/U$214</f>
        <v>138.31938168338397</v>
      </c>
      <c r="V250" s="19">
        <f>ALL!V243/V$214</f>
        <v>150.49946533594724</v>
      </c>
      <c r="W250" s="19">
        <f>ALL!W243/W$214</f>
        <v>24.407814966137614</v>
      </c>
      <c r="X250" s="19">
        <f>ALL!X243/X$214</f>
        <v>33.289472663774795</v>
      </c>
      <c r="Y250" s="19">
        <f>ALL!Y243/Y$214</f>
        <v>20.065354520676571</v>
      </c>
      <c r="Z250" s="19">
        <f>ALL!Z243/Z$214</f>
        <v>18.017173419648053</v>
      </c>
      <c r="AA250" s="19">
        <f>ALL!AA243/AA$214</f>
        <v>51.920212244600322</v>
      </c>
      <c r="AB250" s="19">
        <f>ALL!AB243/AB$214</f>
        <v>25.006992092551954</v>
      </c>
      <c r="AC250" s="19">
        <f>ALL!AC243/AC$214</f>
        <v>54.099486541733839</v>
      </c>
      <c r="AD250" s="19">
        <f>ALL!AD243/AD$214</f>
        <v>39.690657389527502</v>
      </c>
      <c r="AE250" s="19">
        <f>ALL!AE243/AE$214</f>
        <v>63.56381879337048</v>
      </c>
      <c r="AF250" s="19">
        <f>ALL!AF243/AF$214</f>
        <v>32.226028633829841</v>
      </c>
      <c r="AG250" s="19">
        <f>ALL!AG243/AG$214</f>
        <v>42.042587111824673</v>
      </c>
      <c r="AH250" s="19">
        <f>ALL!AH243/AH$214</f>
        <v>33.382776433982571</v>
      </c>
      <c r="AI250" s="19">
        <f>ALL!AI243/AI$214</f>
        <v>10.97497086189526</v>
      </c>
      <c r="AJ250" s="19">
        <f>ALL!AJ243/AJ$214</f>
        <v>12.858725205316338</v>
      </c>
      <c r="AK250" s="19">
        <f>ALL!AK243/AK$214</f>
        <v>61.440652469042668</v>
      </c>
      <c r="AL250" s="19">
        <f>ALL!AL243/AL$214</f>
        <v>10.108478983099552</v>
      </c>
      <c r="AM250" s="19">
        <f>ALL!AM243/AM$214</f>
        <v>65.192493538679415</v>
      </c>
      <c r="AN250" s="19">
        <f>ALL!AN243/AN$214</f>
        <v>14.145975258430775</v>
      </c>
      <c r="AO250" s="19">
        <f>ALL!AO243/AO$214</f>
        <v>31.315938411724037</v>
      </c>
      <c r="AP250" s="19">
        <f>ALL!AP243/AP$214</f>
        <v>125.92363466072409</v>
      </c>
      <c r="AQ250" s="19">
        <f>ALL!AQ243/AQ$214</f>
        <v>21.386840832854858</v>
      </c>
      <c r="AR250" s="19">
        <f>ALL!AR243/AR$214</f>
        <v>115.12066995275538</v>
      </c>
      <c r="AS250" s="19">
        <f>ALL!AS243/AS$214</f>
        <v>36.112786051580095</v>
      </c>
      <c r="AT250" s="19">
        <f>ALL!AT243/AT$214</f>
        <v>51.365561351217089</v>
      </c>
      <c r="AU250" s="19">
        <f>ALL!AU243/AU$214</f>
        <v>0</v>
      </c>
      <c r="AV250" s="19">
        <f>ALL!AV243/AV$214</f>
        <v>65.825768042402501</v>
      </c>
      <c r="AW250" s="19">
        <f>ALL!AW243/AW$214</f>
        <v>51.879402985074627</v>
      </c>
      <c r="AX250" s="19">
        <f>ALL!AX243/AX$214</f>
        <v>240.18712990820765</v>
      </c>
      <c r="AY250" s="19">
        <f>ALL!AY243/AY$214</f>
        <v>80.350564893910175</v>
      </c>
      <c r="AZ250" s="19">
        <f>ALL!AZ243/AZ$214</f>
        <v>111.73495831648665</v>
      </c>
      <c r="BA250" s="91">
        <f>ALL!BA243/BA$214</f>
        <v>93.087233842979103</v>
      </c>
      <c r="BB250" s="91">
        <f>ALL!BB243/BB$214</f>
        <v>96.515645652683375</v>
      </c>
      <c r="BC250" s="91">
        <f>ALL!BC243/BC$214</f>
        <v>153.78880144497484</v>
      </c>
      <c r="BD250" s="19">
        <f>ALL!BD243/BD$214</f>
        <v>47.934693589890685</v>
      </c>
      <c r="BE250" s="19">
        <f>ALL!BE243/BE$214</f>
        <v>59.18602394090054</v>
      </c>
      <c r="BF250" s="19">
        <f>ALL!BF243/BF$214</f>
        <v>91.328554832204631</v>
      </c>
      <c r="BG250" s="19">
        <f>ALL!BG243/BG$214</f>
        <v>39.881386543965803</v>
      </c>
      <c r="BH250" s="19">
        <f t="shared" si="198"/>
        <v>3340.7541762514757</v>
      </c>
      <c r="BJ250" s="208">
        <f t="array" ref="BJ250">ROUND(MIN(IF($E$4:$BG$4=BJ$4,$E250:$BG250)),1)</f>
        <v>0</v>
      </c>
      <c r="BK250" s="208">
        <f t="array" ref="BK250">ROUND(MAX(IF($E$4:$BG$4=BK$4,$E250:$BG250)),1)</f>
        <v>240.2</v>
      </c>
      <c r="BL250" s="276">
        <f t="array" ref="BL250">ROUND(SUM(IF($E$4:$BG$4=BL$4,ALL!$E243:$BG243)),1)/BL$3</f>
        <v>86.942737774654447</v>
      </c>
      <c r="BM250" s="208">
        <f t="array" ref="BM250">ROUND(MIN(IF($E$4:$BG$4=BM$4,$E250:$BG250)),1)</f>
        <v>39.9</v>
      </c>
      <c r="BN250" s="208">
        <f t="array" ref="BN250">ROUND(MAX(IF($E$4:$BG$4=BN$4,$E250:$BG250)),1)</f>
        <v>91.3</v>
      </c>
      <c r="BO250" s="276">
        <f t="array" ref="BO250">ROUND(SUM(IF($E$4:$BG$4=BO$4,ALL!$E243:$BG243)),1)/BO$3</f>
        <v>64.142310225588687</v>
      </c>
      <c r="BP250" s="208">
        <f t="array" ref="BP250">ROUND(MIN(IF($E$4:$BG$4=BP$4,$E250:$BG250)),1)</f>
        <v>10.1</v>
      </c>
      <c r="BQ250" s="208">
        <f t="array" ref="BQ250">ROUND(MAX(IF($E$4:$BG$4=BQ$4,$E250:$BG250)),1)</f>
        <v>65.2</v>
      </c>
      <c r="BR250" s="276">
        <f t="array" ref="BR250">ROUND(SUM(IF($E$4:$BG$4=BR$4,ALL!$E243:$BG243)),1)/BR$3</f>
        <v>61.020878192844549</v>
      </c>
      <c r="BS250" s="208">
        <f t="array" ref="BS250">ROUND(MIN(IF($E$4:$BG$4=BS$4,$E250:$BG250)),1)</f>
        <v>6.3</v>
      </c>
      <c r="BT250" s="208">
        <f t="array" ref="BT250">ROUND(MAX(IF($E$4:$BG$4=BT$4,$E250:$BG250)),1)</f>
        <v>364.2</v>
      </c>
      <c r="BU250" s="276">
        <f t="array" ref="BU250">ROUND(SUM(IF($E$4:$BG$4=BU$4,ALL!$E243:$BG243)),1)/BU$3</f>
        <v>38.049263073563125</v>
      </c>
      <c r="BV250" s="208">
        <f t="array" ref="BV250">ROUND(MIN(IF($E$4:$BG$4=BV$4,$E250:$BG250)),1)</f>
        <v>12.9</v>
      </c>
      <c r="BW250" s="208">
        <f t="array" ref="BW250">ROUND(MAX(IF($E$4:$BG$4=BW$4,$E250:$BG250)),1)</f>
        <v>151.19999999999999</v>
      </c>
      <c r="BX250" s="276">
        <f t="array" ref="BX250">ROUND(SUM(IF($E$4:$BG$4=BX$4,ALL!$E243:$BG243)),1)/BX$3</f>
        <v>30.321154136125596</v>
      </c>
      <c r="BY250" s="208">
        <f t="array" ref="BY250">ROUND(MIN(IF($E$4:$BG$4=BY$4,$E250:$BG250)),1)</f>
        <v>11</v>
      </c>
      <c r="BZ250" s="208">
        <f t="array" ref="BZ250">ROUND(MAX(IF($E$4:$BG$4=BZ$4,$E250:$BG250)),1)</f>
        <v>138.30000000000001</v>
      </c>
      <c r="CA250" s="276">
        <f t="array" ref="CA250">ROUND(SUM(IF($E$4:$BG$4=CA$4,ALL!$E243:$BG243)),1)/CA$3</f>
        <v>36.040870509608808</v>
      </c>
      <c r="CB250" s="233">
        <f t="shared" si="199"/>
        <v>0</v>
      </c>
      <c r="CC250" s="233">
        <f t="shared" si="200"/>
        <v>364.2</v>
      </c>
      <c r="CD250" s="274">
        <f>ALL!BH243/$BH$47</f>
        <v>39.061876698888383</v>
      </c>
    </row>
    <row r="251" spans="1:82" ht="24">
      <c r="A251" s="17">
        <f t="shared" si="201"/>
        <v>56500</v>
      </c>
      <c r="B251" s="248" t="s">
        <v>204</v>
      </c>
      <c r="E251" s="19">
        <f>ALL!E244/E$214</f>
        <v>11.127057938565382</v>
      </c>
      <c r="F251" s="19">
        <f>ALL!F244/F$214</f>
        <v>8.4141098628437518</v>
      </c>
      <c r="G251" s="19">
        <f>ALL!G244/G$214</f>
        <v>7.2235049292725684</v>
      </c>
      <c r="H251" s="19">
        <f>ALL!H244/H$214</f>
        <v>2.5533743380322771</v>
      </c>
      <c r="I251" s="19">
        <f>ALL!I244/I$214</f>
        <v>7.5346396367207156</v>
      </c>
      <c r="J251" s="19">
        <f>ALL!J244/J$214</f>
        <v>1.599620997079928</v>
      </c>
      <c r="K251" s="19">
        <f>ALL!K244/K$214</f>
        <v>8.237164291144504</v>
      </c>
      <c r="L251" s="19">
        <f>ALL!L244/L$214</f>
        <v>4.6774701512924262</v>
      </c>
      <c r="M251" s="19">
        <f>ALL!M244/M$214</f>
        <v>25.477886529876553</v>
      </c>
      <c r="N251" s="19">
        <f>ALL!N244/N$214</f>
        <v>2.4624396594892342</v>
      </c>
      <c r="O251" s="19">
        <f>ALL!O244/O$214</f>
        <v>6.9709481908083424</v>
      </c>
      <c r="P251" s="19">
        <f>ALL!P244/P$214</f>
        <v>9.4898275359752287</v>
      </c>
      <c r="Q251" s="19">
        <f>ALL!Q244/Q$214</f>
        <v>22.761949608076971</v>
      </c>
      <c r="R251" s="19">
        <f>ALL!R244/R$214</f>
        <v>28.103164385418083</v>
      </c>
      <c r="S251" s="19">
        <f>ALL!S244/S$214</f>
        <v>22.814355435305806</v>
      </c>
      <c r="T251" s="19">
        <f>ALL!T244/T$214</f>
        <v>15.461881390350902</v>
      </c>
      <c r="U251" s="19">
        <f>ALL!U244/U$214</f>
        <v>6.8372304522577254</v>
      </c>
      <c r="V251" s="19">
        <f>ALL!V244/V$214</f>
        <v>27.118784530386741</v>
      </c>
      <c r="W251" s="19">
        <f>ALL!W244/W$214</f>
        <v>6.0848219659816261</v>
      </c>
      <c r="X251" s="19">
        <f>ALL!X244/X$214</f>
        <v>7.2565199786645715</v>
      </c>
      <c r="Y251" s="19">
        <f>ALL!Y244/Y$214</f>
        <v>3.9635163860669524</v>
      </c>
      <c r="Z251" s="19">
        <f>ALL!Z244/Z$214</f>
        <v>0.10966916468652901</v>
      </c>
      <c r="AA251" s="19">
        <f>ALL!AA244/AA$214</f>
        <v>34.738823110554428</v>
      </c>
      <c r="AB251" s="19">
        <f>ALL!AB244/AB$214</f>
        <v>1.0981591225168414</v>
      </c>
      <c r="AC251" s="19">
        <f>ALL!AC244/AC$214</f>
        <v>5.4821213012573953</v>
      </c>
      <c r="AD251" s="19">
        <f>ALL!AD244/AD$214</f>
        <v>28.30093737103314</v>
      </c>
      <c r="AE251" s="19">
        <f>ALL!AE244/AE$214</f>
        <v>0</v>
      </c>
      <c r="AF251" s="19">
        <f>ALL!AF244/AF$214</f>
        <v>10.400562387462593</v>
      </c>
      <c r="AG251" s="19">
        <f>ALL!AG244/AG$214</f>
        <v>11.168683162660049</v>
      </c>
      <c r="AH251" s="19">
        <f>ALL!AH244/AH$214</f>
        <v>7.2066034821017357</v>
      </c>
      <c r="AI251" s="19">
        <f>ALL!AI244/AI$214</f>
        <v>0.19163291914422867</v>
      </c>
      <c r="AJ251" s="19">
        <f>ALL!AJ244/AJ$214</f>
        <v>1.7467344549013726</v>
      </c>
      <c r="AK251" s="19">
        <f>ALL!AK244/AK$214</f>
        <v>10.416651810814146</v>
      </c>
      <c r="AL251" s="19">
        <f>ALL!AL244/AL$214</f>
        <v>140.22865809620106</v>
      </c>
      <c r="AM251" s="19">
        <f>ALL!AM244/AM$214</f>
        <v>113.38109966365728</v>
      </c>
      <c r="AN251" s="19">
        <f>ALL!AN244/AN$214</f>
        <v>3.7694628029147603</v>
      </c>
      <c r="AO251" s="19">
        <f>ALL!AO244/AO$214</f>
        <v>3.6463834595342095</v>
      </c>
      <c r="AP251" s="19">
        <f>ALL!AP244/AP$214</f>
        <v>27.43229015276297</v>
      </c>
      <c r="AQ251" s="19">
        <f>ALL!AQ244/AQ$214</f>
        <v>14.191849747665529</v>
      </c>
      <c r="AR251" s="19">
        <f>ALL!AR244/AR$214</f>
        <v>0</v>
      </c>
      <c r="AS251" s="19">
        <f>ALL!AS244/AS$214</f>
        <v>58.922569318319404</v>
      </c>
      <c r="AT251" s="19">
        <f>ALL!AT244/AT$214</f>
        <v>4.1533780427223057</v>
      </c>
      <c r="AU251" s="19">
        <f>ALL!AU244/AU$214</f>
        <v>109.06526438438071</v>
      </c>
      <c r="AV251" s="19">
        <f>ALL!AV244/AV$214</f>
        <v>26.280569720414992</v>
      </c>
      <c r="AW251" s="19">
        <f>ALL!AW244/AW$214</f>
        <v>6.3966268656716423</v>
      </c>
      <c r="AX251" s="19">
        <f>ALL!AX244/AX$214</f>
        <v>15.58515225264933</v>
      </c>
      <c r="AY251" s="19">
        <f>ALL!AY244/AY$214</f>
        <v>130.51545880407826</v>
      </c>
      <c r="AZ251" s="19">
        <f>ALL!AZ244/AZ$214</f>
        <v>0.52176591771116121</v>
      </c>
      <c r="BA251" s="91">
        <f>ALL!BA244/BA$214</f>
        <v>4.3368164337304194</v>
      </c>
      <c r="BB251" s="91">
        <f>ALL!BB244/BB$214</f>
        <v>0</v>
      </c>
      <c r="BC251" s="91">
        <f>ALL!BC244/BC$214</f>
        <v>0</v>
      </c>
      <c r="BD251" s="19">
        <f>ALL!BD244/BD$214</f>
        <v>4.5469640896202455</v>
      </c>
      <c r="BE251" s="19">
        <f>ALL!BE244/BE$214</f>
        <v>5.1538600772660725</v>
      </c>
      <c r="BF251" s="19">
        <f>ALL!BF244/BF$214</f>
        <v>11.730255803248514</v>
      </c>
      <c r="BG251" s="19">
        <f>ALL!BG244/BG$214</f>
        <v>7.1321193072714744</v>
      </c>
      <c r="BH251" s="19">
        <f t="shared" si="198"/>
        <v>1034.0213914205631</v>
      </c>
      <c r="BJ251" s="208">
        <f t="array" ref="BJ251">ROUND(MIN(IF($E$4:$BG$4=BJ$4,$E251:$BG251)),1)</f>
        <v>0</v>
      </c>
      <c r="BK251" s="208">
        <f t="array" ref="BK251">ROUND(MAX(IF($E$4:$BG$4=BK$4,$E251:$BG251)),1)</f>
        <v>130.5</v>
      </c>
      <c r="BL251" s="276">
        <f t="array" ref="BL251">ROUND(SUM(IF($E$4:$BG$4=BL$4,ALL!$E244:$BG244)),1)/BL$3</f>
        <v>30.76916515277787</v>
      </c>
      <c r="BM251" s="208">
        <f t="array" ref="BM251">ROUND(MIN(IF($E$4:$BG$4=BM$4,$E251:$BG251)),1)</f>
        <v>4.5</v>
      </c>
      <c r="BN251" s="208">
        <f t="array" ref="BN251">ROUND(MAX(IF($E$4:$BG$4=BN$4,$E251:$BG251)),1)</f>
        <v>11.7</v>
      </c>
      <c r="BO251" s="276">
        <f t="array" ref="BO251">ROUND(SUM(IF($E$4:$BG$4=BO$4,ALL!$E244:$BG244)),1)/BO$3</f>
        <v>7.5076465503046297</v>
      </c>
      <c r="BP251" s="208">
        <f t="array" ref="BP251">ROUND(MIN(IF($E$4:$BG$4=BP$4,$E251:$BG251)),1)</f>
        <v>10.4</v>
      </c>
      <c r="BQ251" s="208">
        <f t="array" ref="BQ251">ROUND(MAX(IF($E$4:$BG$4=BQ$4,$E251:$BG251)),1)</f>
        <v>140.19999999999999</v>
      </c>
      <c r="BR251" s="276">
        <f t="array" ref="BR251">ROUND(SUM(IF($E$4:$BG$4=BR$4,ALL!$E244:$BG244)),1)/BR$3</f>
        <v>63.730719165090896</v>
      </c>
      <c r="BS251" s="208">
        <f t="array" ref="BS251">ROUND(MIN(IF($E$4:$BG$4=BS$4,$E251:$BG251)),1)</f>
        <v>0</v>
      </c>
      <c r="BT251" s="208">
        <f t="array" ref="BT251">ROUND(MAX(IF($E$4:$BG$4=BT$4,$E251:$BG251)),1)</f>
        <v>34.700000000000003</v>
      </c>
      <c r="BU251" s="276">
        <f t="array" ref="BU251">ROUND(SUM(IF($E$4:$BG$4=BU$4,ALL!$E244:$BG244)),1)/BU$3</f>
        <v>10.795680116224526</v>
      </c>
      <c r="BV251" s="208">
        <f t="array" ref="BV251">ROUND(MIN(IF($E$4:$BG$4=BV$4,$E251:$BG251)),1)</f>
        <v>0.1</v>
      </c>
      <c r="BW251" s="208">
        <f t="array" ref="BW251">ROUND(MAX(IF($E$4:$BG$4=BW$4,$E251:$BG251)),1)</f>
        <v>7.2</v>
      </c>
      <c r="BX251" s="276">
        <f t="array" ref="BX251">ROUND(SUM(IF($E$4:$BG$4=BX$4,ALL!$E244:$BG244)),1)/BX$3</f>
        <v>1.3835047192225969</v>
      </c>
      <c r="BY251" s="208">
        <f t="array" ref="BY251">ROUND(MIN(IF($E$4:$BG$4=BY$4,$E251:$BG251)),1)</f>
        <v>0.2</v>
      </c>
      <c r="BZ251" s="208">
        <f t="array" ref="BZ251">ROUND(MAX(IF($E$4:$BG$4=BZ$4,$E251:$BG251)),1)</f>
        <v>11.2</v>
      </c>
      <c r="CA251" s="276">
        <f t="array" ref="CA251">ROUND(SUM(IF($E$4:$BG$4=CA$4,ALL!$E244:$BG244)),1)/CA$3</f>
        <v>7.4751851260709063</v>
      </c>
      <c r="CB251" s="233">
        <f t="shared" si="199"/>
        <v>0</v>
      </c>
      <c r="CC251" s="233">
        <f t="shared" si="200"/>
        <v>140.19999999999999</v>
      </c>
      <c r="CD251" s="274">
        <f>ALL!BH244/$BH$47</f>
        <v>8.3056857338364551</v>
      </c>
    </row>
    <row r="252" spans="1:82" ht="24">
      <c r="A252" s="17">
        <f t="shared" si="201"/>
        <v>57100</v>
      </c>
      <c r="B252" s="248" t="s">
        <v>205</v>
      </c>
      <c r="E252" s="19">
        <f>ALL!E245/E$214</f>
        <v>0</v>
      </c>
      <c r="F252" s="19">
        <f>ALL!F245/F$214</f>
        <v>0</v>
      </c>
      <c r="G252" s="19">
        <f>ALL!G245/G$214</f>
        <v>0</v>
      </c>
      <c r="H252" s="19">
        <f>ALL!H245/H$214</f>
        <v>0</v>
      </c>
      <c r="I252" s="19">
        <f>ALL!I245/I$214</f>
        <v>0</v>
      </c>
      <c r="J252" s="19">
        <f>ALL!J245/J$214</f>
        <v>0</v>
      </c>
      <c r="K252" s="19">
        <f>ALL!K245/K$214</f>
        <v>0</v>
      </c>
      <c r="L252" s="19">
        <f>ALL!L245/L$214</f>
        <v>0</v>
      </c>
      <c r="M252" s="19">
        <f>ALL!M245/M$214</f>
        <v>0</v>
      </c>
      <c r="N252" s="19">
        <f>ALL!N245/N$214</f>
        <v>0</v>
      </c>
      <c r="O252" s="19">
        <f>ALL!O245/O$214</f>
        <v>0</v>
      </c>
      <c r="P252" s="19">
        <f>ALL!P245/P$214</f>
        <v>0</v>
      </c>
      <c r="Q252" s="19">
        <f>ALL!Q245/Q$214</f>
        <v>0</v>
      </c>
      <c r="R252" s="19">
        <f>ALL!R245/R$214</f>
        <v>0</v>
      </c>
      <c r="S252" s="19">
        <f>ALL!S245/S$214</f>
        <v>0</v>
      </c>
      <c r="T252" s="19">
        <f>ALL!T245/T$214</f>
        <v>0</v>
      </c>
      <c r="U252" s="19">
        <f>ALL!U245/U$214</f>
        <v>0</v>
      </c>
      <c r="V252" s="19">
        <f>ALL!V245/V$214</f>
        <v>0</v>
      </c>
      <c r="W252" s="19">
        <f>ALL!W245/W$214</f>
        <v>0</v>
      </c>
      <c r="X252" s="19">
        <f>ALL!X245/X$214</f>
        <v>0</v>
      </c>
      <c r="Y252" s="19">
        <f>ALL!Y245/Y$214</f>
        <v>0</v>
      </c>
      <c r="Z252" s="19">
        <f>ALL!Z245/Z$214</f>
        <v>0</v>
      </c>
      <c r="AA252" s="19">
        <f>ALL!AA245/AA$214</f>
        <v>0</v>
      </c>
      <c r="AB252" s="19">
        <f>ALL!AB245/AB$214</f>
        <v>0</v>
      </c>
      <c r="AC252" s="19">
        <f>ALL!AC245/AC$214</f>
        <v>0</v>
      </c>
      <c r="AD252" s="19">
        <f>ALL!AD245/AD$214</f>
        <v>0</v>
      </c>
      <c r="AE252" s="19">
        <f>ALL!AE245/AE$214</f>
        <v>0</v>
      </c>
      <c r="AF252" s="19">
        <f>ALL!AF245/AF$214</f>
        <v>0</v>
      </c>
      <c r="AG252" s="19">
        <f>ALL!AG245/AG$214</f>
        <v>0</v>
      </c>
      <c r="AH252" s="19">
        <f>ALL!AH245/AH$214</f>
        <v>0</v>
      </c>
      <c r="AI252" s="19">
        <f>ALL!AI245/AI$214</f>
        <v>0</v>
      </c>
      <c r="AJ252" s="19">
        <f>ALL!AJ245/AJ$214</f>
        <v>0</v>
      </c>
      <c r="AK252" s="19">
        <f>ALL!AK245/AK$214</f>
        <v>0</v>
      </c>
      <c r="AL252" s="19">
        <f>ALL!AL245/AL$214</f>
        <v>0</v>
      </c>
      <c r="AM252" s="19">
        <f>ALL!AM245/AM$214</f>
        <v>0</v>
      </c>
      <c r="AN252" s="19">
        <f>ALL!AN245/AN$214</f>
        <v>0</v>
      </c>
      <c r="AO252" s="19">
        <f>ALL!AO245/AO$214</f>
        <v>0</v>
      </c>
      <c r="AP252" s="19">
        <f>ALL!AP245/AP$214</f>
        <v>0</v>
      </c>
      <c r="AQ252" s="19">
        <f>ALL!AQ245/AQ$214</f>
        <v>0</v>
      </c>
      <c r="AR252" s="19">
        <f>ALL!AR245/AR$214</f>
        <v>0</v>
      </c>
      <c r="AS252" s="19">
        <f>ALL!AS245/AS$214</f>
        <v>0</v>
      </c>
      <c r="AT252" s="19">
        <f>ALL!AT245/AT$214</f>
        <v>0</v>
      </c>
      <c r="AU252" s="19">
        <f>ALL!AU245/AU$214</f>
        <v>0</v>
      </c>
      <c r="AV252" s="19">
        <f>ALL!AV245/AV$214</f>
        <v>0</v>
      </c>
      <c r="AW252" s="19">
        <f>ALL!AW245/AW$214</f>
        <v>0</v>
      </c>
      <c r="AX252" s="19">
        <f>ALL!AX245/AX$214</f>
        <v>0</v>
      </c>
      <c r="AY252" s="19">
        <f>ALL!AY245/AY$214</f>
        <v>0</v>
      </c>
      <c r="AZ252" s="19">
        <f>ALL!AZ245/AZ$214</f>
        <v>0</v>
      </c>
      <c r="BA252" s="91">
        <f>ALL!BA245/BA$214</f>
        <v>0</v>
      </c>
      <c r="BB252" s="91">
        <f>ALL!BB245/BB$214</f>
        <v>0</v>
      </c>
      <c r="BC252" s="91">
        <f>ALL!BC245/BC$214</f>
        <v>0</v>
      </c>
      <c r="BD252" s="19">
        <f>ALL!BD245/BD$214</f>
        <v>0</v>
      </c>
      <c r="BE252" s="19">
        <f>ALL!BE245/BE$214</f>
        <v>0</v>
      </c>
      <c r="BF252" s="19">
        <f>ALL!BF245/BF$214</f>
        <v>0</v>
      </c>
      <c r="BG252" s="19">
        <f>ALL!BG245/BG$214</f>
        <v>0</v>
      </c>
      <c r="BH252" s="19">
        <f t="shared" si="198"/>
        <v>0</v>
      </c>
      <c r="BJ252" s="208">
        <f t="array" ref="BJ252">ROUND(MIN(IF($E$4:$BG$4=BJ$4,$E252:$BG252)),1)</f>
        <v>0</v>
      </c>
      <c r="BK252" s="208">
        <f t="array" ref="BK252">ROUND(MAX(IF($E$4:$BG$4=BK$4,$E252:$BG252)),1)</f>
        <v>0</v>
      </c>
      <c r="BL252" s="276">
        <f t="array" ref="BL252">ROUND(SUM(IF($E$4:$BG$4=BL$4,ALL!$E245:$BG245)),1)/BL$3</f>
        <v>0</v>
      </c>
      <c r="BM252" s="208">
        <f t="array" ref="BM252">ROUND(MIN(IF($E$4:$BG$4=BM$4,$E252:$BG252)),1)</f>
        <v>0</v>
      </c>
      <c r="BN252" s="208">
        <f t="array" ref="BN252">ROUND(MAX(IF($E$4:$BG$4=BN$4,$E252:$BG252)),1)</f>
        <v>0</v>
      </c>
      <c r="BO252" s="276">
        <f t="array" ref="BO252">ROUND(SUM(IF($E$4:$BG$4=BO$4,ALL!$E245:$BG245)),1)/BO$3</f>
        <v>0</v>
      </c>
      <c r="BP252" s="208">
        <f t="array" ref="BP252">ROUND(MIN(IF($E$4:$BG$4=BP$4,$E252:$BG252)),1)</f>
        <v>0</v>
      </c>
      <c r="BQ252" s="208">
        <f t="array" ref="BQ252">ROUND(MAX(IF($E$4:$BG$4=BQ$4,$E252:$BG252)),1)</f>
        <v>0</v>
      </c>
      <c r="BR252" s="276">
        <f t="array" ref="BR252">ROUND(SUM(IF($E$4:$BG$4=BR$4,ALL!$E245:$BG245)),1)/BR$3</f>
        <v>0</v>
      </c>
      <c r="BS252" s="208">
        <f t="array" ref="BS252">ROUND(MIN(IF($E$4:$BG$4=BS$4,$E252:$BG252)),1)</f>
        <v>0</v>
      </c>
      <c r="BT252" s="208">
        <f t="array" ref="BT252">ROUND(MAX(IF($E$4:$BG$4=BT$4,$E252:$BG252)),1)</f>
        <v>0</v>
      </c>
      <c r="BU252" s="276">
        <f t="array" ref="BU252">ROUND(SUM(IF($E$4:$BG$4=BU$4,ALL!$E245:$BG245)),1)/BU$3</f>
        <v>0</v>
      </c>
      <c r="BV252" s="208">
        <f t="array" ref="BV252">ROUND(MIN(IF($E$4:$BG$4=BV$4,$E252:$BG252)),1)</f>
        <v>0</v>
      </c>
      <c r="BW252" s="208">
        <f t="array" ref="BW252">ROUND(MAX(IF($E$4:$BG$4=BW$4,$E252:$BG252)),1)</f>
        <v>0</v>
      </c>
      <c r="BX252" s="276">
        <f t="array" ref="BX252">ROUND(SUM(IF($E$4:$BG$4=BX$4,ALL!$E245:$BG245)),1)/BX$3</f>
        <v>0</v>
      </c>
      <c r="BY252" s="208">
        <f t="array" ref="BY252">ROUND(MIN(IF($E$4:$BG$4=BY$4,$E252:$BG252)),1)</f>
        <v>0</v>
      </c>
      <c r="BZ252" s="208">
        <f t="array" ref="BZ252">ROUND(MAX(IF($E$4:$BG$4=BZ$4,$E252:$BG252)),1)</f>
        <v>0</v>
      </c>
      <c r="CA252" s="276">
        <f t="array" ref="CA252">ROUND(SUM(IF($E$4:$BG$4=CA$4,ALL!$E245:$BG245)),1)/CA$3</f>
        <v>0</v>
      </c>
      <c r="CB252" s="233">
        <f t="shared" si="199"/>
        <v>0</v>
      </c>
      <c r="CC252" s="233">
        <f t="shared" si="200"/>
        <v>0</v>
      </c>
      <c r="CD252" s="274">
        <f>ALL!BH245/$BH$47</f>
        <v>0</v>
      </c>
    </row>
    <row r="253" spans="1:82" ht="12.75">
      <c r="A253" s="17">
        <f t="shared" si="201"/>
        <v>57200</v>
      </c>
      <c r="B253" s="248" t="s">
        <v>206</v>
      </c>
      <c r="E253" s="19">
        <f>ALL!E246/E$214</f>
        <v>0</v>
      </c>
      <c r="F253" s="19">
        <f>ALL!F246/F$214</f>
        <v>0</v>
      </c>
      <c r="G253" s="19">
        <f>ALL!G246/G$214</f>
        <v>0</v>
      </c>
      <c r="H253" s="19">
        <f>ALL!H246/H$214</f>
        <v>0</v>
      </c>
      <c r="I253" s="19">
        <f>ALL!I246/I$214</f>
        <v>0</v>
      </c>
      <c r="J253" s="19">
        <f>ALL!J246/J$214</f>
        <v>0</v>
      </c>
      <c r="K253" s="19">
        <f>ALL!K246/K$214</f>
        <v>0</v>
      </c>
      <c r="L253" s="19">
        <f>ALL!L246/L$214</f>
        <v>0</v>
      </c>
      <c r="M253" s="19">
        <f>ALL!M246/M$214</f>
        <v>0</v>
      </c>
      <c r="N253" s="19">
        <f>ALL!N246/N$214</f>
        <v>0</v>
      </c>
      <c r="O253" s="19">
        <f>ALL!O246/O$214</f>
        <v>0</v>
      </c>
      <c r="P253" s="19">
        <f>ALL!P246/P$214</f>
        <v>0</v>
      </c>
      <c r="Q253" s="19">
        <f>ALL!Q246/Q$214</f>
        <v>0</v>
      </c>
      <c r="R253" s="19">
        <f>ALL!R246/R$214</f>
        <v>0</v>
      </c>
      <c r="S253" s="19">
        <f>ALL!S246/S$214</f>
        <v>0</v>
      </c>
      <c r="T253" s="19">
        <f>ALL!T246/T$214</f>
        <v>0</v>
      </c>
      <c r="U253" s="19">
        <f>ALL!U246/U$214</f>
        <v>0</v>
      </c>
      <c r="V253" s="19">
        <f>ALL!V246/V$214</f>
        <v>0</v>
      </c>
      <c r="W253" s="19">
        <f>ALL!W246/W$214</f>
        <v>0</v>
      </c>
      <c r="X253" s="19">
        <f>ALL!X246/X$214</f>
        <v>0</v>
      </c>
      <c r="Y253" s="19">
        <f>ALL!Y246/Y$214</f>
        <v>0</v>
      </c>
      <c r="Z253" s="19">
        <f>ALL!Z246/Z$214</f>
        <v>0</v>
      </c>
      <c r="AA253" s="19">
        <f>ALL!AA246/AA$214</f>
        <v>0</v>
      </c>
      <c r="AB253" s="19">
        <f>ALL!AB246/AB$214</f>
        <v>0</v>
      </c>
      <c r="AC253" s="19">
        <f>ALL!AC246/AC$214</f>
        <v>0</v>
      </c>
      <c r="AD253" s="19">
        <f>ALL!AD246/AD$214</f>
        <v>0</v>
      </c>
      <c r="AE253" s="19">
        <f>ALL!AE246/AE$214</f>
        <v>0</v>
      </c>
      <c r="AF253" s="19">
        <f>ALL!AF246/AF$214</f>
        <v>0</v>
      </c>
      <c r="AG253" s="19">
        <f>ALL!AG246/AG$214</f>
        <v>0</v>
      </c>
      <c r="AH253" s="19">
        <f>ALL!AH246/AH$214</f>
        <v>0</v>
      </c>
      <c r="AI253" s="19">
        <f>ALL!AI246/AI$214</f>
        <v>0</v>
      </c>
      <c r="AJ253" s="19">
        <f>ALL!AJ246/AJ$214</f>
        <v>0</v>
      </c>
      <c r="AK253" s="19">
        <f>ALL!AK246/AK$214</f>
        <v>0</v>
      </c>
      <c r="AL253" s="19">
        <f>ALL!AL246/AL$214</f>
        <v>0</v>
      </c>
      <c r="AM253" s="19">
        <f>ALL!AM246/AM$214</f>
        <v>0</v>
      </c>
      <c r="AN253" s="19">
        <f>ALL!AN246/AN$214</f>
        <v>0</v>
      </c>
      <c r="AO253" s="19">
        <f>ALL!AO246/AO$214</f>
        <v>0</v>
      </c>
      <c r="AP253" s="19">
        <f>ALL!AP246/AP$214</f>
        <v>0</v>
      </c>
      <c r="AQ253" s="19">
        <f>ALL!AQ246/AQ$214</f>
        <v>0</v>
      </c>
      <c r="AR253" s="19">
        <f>ALL!AR246/AR$214</f>
        <v>0</v>
      </c>
      <c r="AS253" s="19">
        <f>ALL!AS246/AS$214</f>
        <v>0</v>
      </c>
      <c r="AT253" s="19">
        <f>ALL!AT246/AT$214</f>
        <v>0</v>
      </c>
      <c r="AU253" s="19">
        <f>ALL!AU246/AU$214</f>
        <v>0</v>
      </c>
      <c r="AV253" s="19">
        <f>ALL!AV246/AV$214</f>
        <v>0</v>
      </c>
      <c r="AW253" s="19">
        <f>ALL!AW246/AW$214</f>
        <v>0</v>
      </c>
      <c r="AX253" s="19">
        <f>ALL!AX246/AX$214</f>
        <v>0</v>
      </c>
      <c r="AY253" s="19">
        <f>ALL!AY246/AY$214</f>
        <v>0</v>
      </c>
      <c r="AZ253" s="19">
        <f>ALL!AZ246/AZ$214</f>
        <v>0</v>
      </c>
      <c r="BA253" s="91">
        <f>ALL!BA246/BA$214</f>
        <v>0</v>
      </c>
      <c r="BB253" s="91">
        <f>ALL!BB246/BB$214</f>
        <v>0</v>
      </c>
      <c r="BC253" s="91">
        <f>ALL!BC246/BC$214</f>
        <v>0</v>
      </c>
      <c r="BD253" s="19">
        <f>ALL!BD246/BD$214</f>
        <v>0</v>
      </c>
      <c r="BE253" s="19">
        <f>ALL!BE246/BE$214</f>
        <v>0</v>
      </c>
      <c r="BF253" s="19">
        <f>ALL!BF246/BF$214</f>
        <v>0</v>
      </c>
      <c r="BG253" s="19">
        <f>ALL!BG246/BG$214</f>
        <v>0</v>
      </c>
      <c r="BH253" s="19">
        <f t="shared" si="198"/>
        <v>0</v>
      </c>
      <c r="BJ253" s="208">
        <f t="array" ref="BJ253">ROUND(MIN(IF($E$4:$BG$4=BJ$4,$E253:$BG253)),1)</f>
        <v>0</v>
      </c>
      <c r="BK253" s="208">
        <f t="array" ref="BK253">ROUND(MAX(IF($E$4:$BG$4=BK$4,$E253:$BG253)),1)</f>
        <v>0</v>
      </c>
      <c r="BL253" s="276">
        <f t="array" ref="BL253">ROUND(SUM(IF($E$4:$BG$4=BL$4,ALL!$E246:$BG246)),1)/BL$3</f>
        <v>0</v>
      </c>
      <c r="BM253" s="208">
        <f t="array" ref="BM253">ROUND(MIN(IF($E$4:$BG$4=BM$4,$E253:$BG253)),1)</f>
        <v>0</v>
      </c>
      <c r="BN253" s="208">
        <f t="array" ref="BN253">ROUND(MAX(IF($E$4:$BG$4=BN$4,$E253:$BG253)),1)</f>
        <v>0</v>
      </c>
      <c r="BO253" s="276">
        <f t="array" ref="BO253">ROUND(SUM(IF($E$4:$BG$4=BO$4,ALL!$E246:$BG246)),1)/BO$3</f>
        <v>0</v>
      </c>
      <c r="BP253" s="208">
        <f t="array" ref="BP253">ROUND(MIN(IF($E$4:$BG$4=BP$4,$E253:$BG253)),1)</f>
        <v>0</v>
      </c>
      <c r="BQ253" s="208">
        <f t="array" ref="BQ253">ROUND(MAX(IF($E$4:$BG$4=BQ$4,$E253:$BG253)),1)</f>
        <v>0</v>
      </c>
      <c r="BR253" s="276">
        <f t="array" ref="BR253">ROUND(SUM(IF($E$4:$BG$4=BR$4,ALL!$E246:$BG246)),1)/BR$3</f>
        <v>0</v>
      </c>
      <c r="BS253" s="208">
        <f t="array" ref="BS253">ROUND(MIN(IF($E$4:$BG$4=BS$4,$E253:$BG253)),1)</f>
        <v>0</v>
      </c>
      <c r="BT253" s="208">
        <f t="array" ref="BT253">ROUND(MAX(IF($E$4:$BG$4=BT$4,$E253:$BG253)),1)</f>
        <v>0</v>
      </c>
      <c r="BU253" s="276">
        <f t="array" ref="BU253">ROUND(SUM(IF($E$4:$BG$4=BU$4,ALL!$E246:$BG246)),1)/BU$3</f>
        <v>0</v>
      </c>
      <c r="BV253" s="208">
        <f t="array" ref="BV253">ROUND(MIN(IF($E$4:$BG$4=BV$4,$E253:$BG253)),1)</f>
        <v>0</v>
      </c>
      <c r="BW253" s="208">
        <f t="array" ref="BW253">ROUND(MAX(IF($E$4:$BG$4=BW$4,$E253:$BG253)),1)</f>
        <v>0</v>
      </c>
      <c r="BX253" s="276">
        <f t="array" ref="BX253">ROUND(SUM(IF($E$4:$BG$4=BX$4,ALL!$E246:$BG246)),1)/BX$3</f>
        <v>0</v>
      </c>
      <c r="BY253" s="208">
        <f t="array" ref="BY253">ROUND(MIN(IF($E$4:$BG$4=BY$4,$E253:$BG253)),1)</f>
        <v>0</v>
      </c>
      <c r="BZ253" s="208">
        <f t="array" ref="BZ253">ROUND(MAX(IF($E$4:$BG$4=BZ$4,$E253:$BG253)),1)</f>
        <v>0</v>
      </c>
      <c r="CA253" s="276">
        <f t="array" ref="CA253">ROUND(SUM(IF($E$4:$BG$4=CA$4,ALL!$E246:$BG246)),1)/CA$3</f>
        <v>0</v>
      </c>
      <c r="CB253" s="233">
        <f t="shared" si="199"/>
        <v>0</v>
      </c>
      <c r="CC253" s="233">
        <f t="shared" si="200"/>
        <v>0</v>
      </c>
      <c r="CD253" s="274">
        <f>ALL!BH246/$BH$47</f>
        <v>0</v>
      </c>
    </row>
    <row r="254" spans="1:82" ht="36">
      <c r="A254" s="17">
        <f t="shared" si="201"/>
        <v>57300</v>
      </c>
      <c r="B254" s="248" t="s">
        <v>207</v>
      </c>
      <c r="E254" s="19">
        <f>ALL!E247/E$214</f>
        <v>72.054935240975269</v>
      </c>
      <c r="F254" s="19">
        <f>ALL!F247/F$214</f>
        <v>128.35453994072643</v>
      </c>
      <c r="G254" s="19">
        <f>ALL!G247/G$214</f>
        <v>286.79798886895929</v>
      </c>
      <c r="H254" s="19">
        <f>ALL!H247/H$214</f>
        <v>170.1156272159887</v>
      </c>
      <c r="I254" s="19">
        <f>ALL!I247/I$214</f>
        <v>156.62634771729211</v>
      </c>
      <c r="J254" s="19">
        <f>ALL!J247/J$214</f>
        <v>67.451451933143574</v>
      </c>
      <c r="K254" s="19">
        <f>ALL!K247/K$214</f>
        <v>150.46475206433749</v>
      </c>
      <c r="L254" s="19">
        <f>ALL!L247/L$214</f>
        <v>134.24193800002604</v>
      </c>
      <c r="M254" s="19">
        <f>ALL!M247/M$214</f>
        <v>219.12748726762101</v>
      </c>
      <c r="N254" s="19">
        <f>ALL!N247/N$214</f>
        <v>151.53910665999001</v>
      </c>
      <c r="O254" s="19">
        <f>ALL!O247/O$214</f>
        <v>269.32692437418262</v>
      </c>
      <c r="P254" s="19">
        <f>ALL!P247/P$214</f>
        <v>140.45270235531356</v>
      </c>
      <c r="Q254" s="19">
        <f>ALL!Q247/Q$214</f>
        <v>125.92591068313862</v>
      </c>
      <c r="R254" s="19">
        <f>ALL!R247/R$214</f>
        <v>255.57040249356285</v>
      </c>
      <c r="S254" s="19">
        <f>ALL!S247/S$214</f>
        <v>290.336070649737</v>
      </c>
      <c r="T254" s="19">
        <f>ALL!T247/T$214</f>
        <v>344.95210500452907</v>
      </c>
      <c r="U254" s="19">
        <f>ALL!U247/U$214</f>
        <v>109.7948355438901</v>
      </c>
      <c r="V254" s="19">
        <f>ALL!V247/V$214</f>
        <v>333.95874175726249</v>
      </c>
      <c r="W254" s="19">
        <f>ALL!W247/W$214</f>
        <v>134.19445810419981</v>
      </c>
      <c r="X254" s="19">
        <f>ALL!X247/X$214</f>
        <v>78.957217607220088</v>
      </c>
      <c r="Y254" s="19">
        <f>ALL!Y247/Y$214</f>
        <v>139.32696821898514</v>
      </c>
      <c r="Z254" s="19">
        <f>ALL!Z247/Z$214</f>
        <v>155.72433029707113</v>
      </c>
      <c r="AA254" s="19">
        <f>ALL!AA247/AA$214</f>
        <v>137.44271637056588</v>
      </c>
      <c r="AB254" s="19">
        <f>ALL!AB247/AB$214</f>
        <v>93.32391065327927</v>
      </c>
      <c r="AC254" s="19">
        <f>ALL!AC247/AC$214</f>
        <v>124.25638508997621</v>
      </c>
      <c r="AD254" s="19">
        <f>ALL!AD247/AD$214</f>
        <v>186.60279189227865</v>
      </c>
      <c r="AE254" s="19">
        <f>ALL!AE247/AE$214</f>
        <v>127.8690381698588</v>
      </c>
      <c r="AF254" s="19">
        <f>ALL!AF247/AF$214</f>
        <v>41.652496313326502</v>
      </c>
      <c r="AG254" s="19">
        <f>ALL!AG247/AG$214</f>
        <v>180.69492768903001</v>
      </c>
      <c r="AH254" s="19">
        <f>ALL!AH247/AH$214</f>
        <v>198.27051738331045</v>
      </c>
      <c r="AI254" s="19">
        <f>ALL!AI247/AI$214</f>
        <v>103.7953774125363</v>
      </c>
      <c r="AJ254" s="19">
        <f>ALL!AJ247/AJ$214</f>
        <v>132.39923018692355</v>
      </c>
      <c r="AK254" s="19">
        <f>ALL!AK247/AK$214</f>
        <v>626.76086145660474</v>
      </c>
      <c r="AL254" s="19">
        <f>ALL!AL247/AL$214</f>
        <v>173.55120612451253</v>
      </c>
      <c r="AM254" s="19">
        <f>ALL!AM247/AM$214</f>
        <v>173.76926535670026</v>
      </c>
      <c r="AN254" s="19">
        <f>ALL!AN247/AN$214</f>
        <v>401.48334180647345</v>
      </c>
      <c r="AO254" s="19">
        <f>ALL!AO247/AO$214</f>
        <v>11.739690034909017</v>
      </c>
      <c r="AP254" s="19">
        <f>ALL!AP247/AP$214</f>
        <v>327.05685818557629</v>
      </c>
      <c r="AQ254" s="19">
        <f>ALL!AQ247/AQ$214</f>
        <v>81.057069898159625</v>
      </c>
      <c r="AR254" s="19">
        <f>ALL!AR247/AR$214</f>
        <v>1.4030120584673638</v>
      </c>
      <c r="AS254" s="19">
        <f>ALL!AS247/AS$214</f>
        <v>85.067623198934498</v>
      </c>
      <c r="AT254" s="19">
        <f>ALL!AT247/AT$214</f>
        <v>164.26204669647294</v>
      </c>
      <c r="AU254" s="19">
        <f>ALL!AU247/AU$214</f>
        <v>568.43374676131043</v>
      </c>
      <c r="AV254" s="19">
        <f>ALL!AV247/AV$214</f>
        <v>104.9553417568892</v>
      </c>
      <c r="AW254" s="19">
        <f>ALL!AW247/AW$214</f>
        <v>86.548522388059695</v>
      </c>
      <c r="AX254" s="19">
        <f>ALL!AX247/AX$214</f>
        <v>313.13103884406797</v>
      </c>
      <c r="AY254" s="19">
        <f>ALL!AY247/AY$214</f>
        <v>102.59396527969137</v>
      </c>
      <c r="AZ254" s="19">
        <f>ALL!AZ247/AZ$214</f>
        <v>27.658869057933344</v>
      </c>
      <c r="BA254" s="91">
        <f>ALL!BA247/BA$214</f>
        <v>773.0333927398932</v>
      </c>
      <c r="BB254" s="91">
        <f>ALL!BB247/BB$214</f>
        <v>948.14069838293881</v>
      </c>
      <c r="BC254" s="91">
        <f>ALL!BC247/BC$214</f>
        <v>1610.3917171977807</v>
      </c>
      <c r="BD254" s="19">
        <f>ALL!BD247/BD$214</f>
        <v>149.9931329388819</v>
      </c>
      <c r="BE254" s="19">
        <f>ALL!BE247/BE$214</f>
        <v>181.3327394710501</v>
      </c>
      <c r="BF254" s="19">
        <f>ALL!BF247/BF$214</f>
        <v>302.56650226869237</v>
      </c>
      <c r="BG254" s="19">
        <f>ALL!BG247/BG$214</f>
        <v>369.18329498931189</v>
      </c>
      <c r="BH254" s="19">
        <f t="shared" si="198"/>
        <v>12825.71617005255</v>
      </c>
      <c r="BJ254" s="208">
        <f t="array" ref="BJ254">ROUND(MIN(IF($E$4:$BG$4=BJ$4,$E254:$BG254)),1)</f>
        <v>1.4</v>
      </c>
      <c r="BK254" s="208">
        <f t="array" ref="BK254">ROUND(MAX(IF($E$4:$BG$4=BK$4,$E254:$BG254)),1)</f>
        <v>1610.4</v>
      </c>
      <c r="BL254" s="276">
        <f t="array" ref="BL254">ROUND(SUM(IF($E$4:$BG$4=BL$4,ALL!$E247:$BG247)),1)/BL$3</f>
        <v>286.81875574614151</v>
      </c>
      <c r="BM254" s="208">
        <f t="array" ref="BM254">ROUND(MIN(IF($E$4:$BG$4=BM$4,$E254:$BG254)),1)</f>
        <v>150</v>
      </c>
      <c r="BN254" s="208">
        <f t="array" ref="BN254">ROUND(MAX(IF($E$4:$BG$4=BN$4,$E254:$BG254)),1)</f>
        <v>369.2</v>
      </c>
      <c r="BO254" s="276">
        <f t="array" ref="BO254">ROUND(SUM(IF($E$4:$BG$4=BO$4,ALL!$E247:$BG247)),1)/BO$3</f>
        <v>236.80570764037552</v>
      </c>
      <c r="BP254" s="208">
        <f t="array" ref="BP254">ROUND(MIN(IF($E$4:$BG$4=BP$4,$E254:$BG254)),1)</f>
        <v>173.6</v>
      </c>
      <c r="BQ254" s="208">
        <f t="array" ref="BQ254">ROUND(MAX(IF($E$4:$BG$4=BQ$4,$E254:$BG254)),1)</f>
        <v>626.79999999999995</v>
      </c>
      <c r="BR254" s="276">
        <f t="array" ref="BR254">ROUND(SUM(IF($E$4:$BG$4=BR$4,ALL!$E247:$BG247)),1)/BR$3</f>
        <v>397.17415820161261</v>
      </c>
      <c r="BS254" s="208">
        <f t="array" ref="BS254">ROUND(MIN(IF($E$4:$BG$4=BS$4,$E254:$BG254)),1)</f>
        <v>41.7</v>
      </c>
      <c r="BT254" s="208">
        <f t="array" ref="BT254">ROUND(MAX(IF($E$4:$BG$4=BT$4,$E254:$BG254)),1)</f>
        <v>345</v>
      </c>
      <c r="BU254" s="276">
        <f t="array" ref="BU254">ROUND(SUM(IF($E$4:$BG$4=BU$4,ALL!$E247:$BG247)),1)/BU$3</f>
        <v>147.62680418307403</v>
      </c>
      <c r="BV254" s="208">
        <f t="array" ref="BV254">ROUND(MIN(IF($E$4:$BG$4=BV$4,$E254:$BG254)),1)</f>
        <v>93.3</v>
      </c>
      <c r="BW254" s="208">
        <f t="array" ref="BW254">ROUND(MAX(IF($E$4:$BG$4=BW$4,$E254:$BG254)),1)</f>
        <v>286.8</v>
      </c>
      <c r="BX254" s="276">
        <f t="array" ref="BX254">ROUND(SUM(IF($E$4:$BG$4=BX$4,ALL!$E247:$BG247)),1)/BX$3</f>
        <v>126.27197318450024</v>
      </c>
      <c r="BY254" s="208">
        <f t="array" ref="BY254">ROUND(MIN(IF($E$4:$BG$4=BY$4,$E254:$BG254)),1)</f>
        <v>79</v>
      </c>
      <c r="BZ254" s="208">
        <f t="array" ref="BZ254">ROUND(MAX(IF($E$4:$BG$4=BZ$4,$E254:$BG254)),1)</f>
        <v>180.7</v>
      </c>
      <c r="CA254" s="276">
        <f t="array" ref="CA254">ROUND(SUM(IF($E$4:$BG$4=CA$4,ALL!$E247:$BG247)),1)/CA$3</f>
        <v>143.81730736359413</v>
      </c>
      <c r="CB254" s="233">
        <f t="shared" si="199"/>
        <v>1.4</v>
      </c>
      <c r="CC254" s="233">
        <f t="shared" si="200"/>
        <v>1610.4</v>
      </c>
      <c r="CD254" s="274">
        <f>ALL!BH247/$BH$47</f>
        <v>154.40462136178485</v>
      </c>
    </row>
    <row r="255" spans="1:82" ht="12.75">
      <c r="A255" s="17">
        <f t="shared" si="201"/>
        <v>57400</v>
      </c>
      <c r="B255" s="248" t="s">
        <v>208</v>
      </c>
      <c r="E255" s="19">
        <f>ALL!E248/E$214</f>
        <v>0</v>
      </c>
      <c r="F255" s="19">
        <f>ALL!F248/F$214</f>
        <v>0</v>
      </c>
      <c r="G255" s="19">
        <f>ALL!G248/G$214</f>
        <v>0</v>
      </c>
      <c r="H255" s="19">
        <f>ALL!H248/H$214</f>
        <v>0</v>
      </c>
      <c r="I255" s="19">
        <f>ALL!I248/I$214</f>
        <v>0</v>
      </c>
      <c r="J255" s="19">
        <f>ALL!J248/J$214</f>
        <v>0</v>
      </c>
      <c r="K255" s="19">
        <f>ALL!K248/K$214</f>
        <v>0</v>
      </c>
      <c r="L255" s="19">
        <f>ALL!L248/L$214</f>
        <v>0</v>
      </c>
      <c r="M255" s="19">
        <f>ALL!M248/M$214</f>
        <v>0</v>
      </c>
      <c r="N255" s="19">
        <f>ALL!N248/N$214</f>
        <v>0</v>
      </c>
      <c r="O255" s="19">
        <f>ALL!O248/O$214</f>
        <v>0</v>
      </c>
      <c r="P255" s="19">
        <f>ALL!P248/P$214</f>
        <v>0</v>
      </c>
      <c r="Q255" s="19">
        <f>ALL!Q248/Q$214</f>
        <v>0</v>
      </c>
      <c r="R255" s="19">
        <f>ALL!R248/R$214</f>
        <v>0</v>
      </c>
      <c r="S255" s="19">
        <f>ALL!S248/S$214</f>
        <v>0</v>
      </c>
      <c r="T255" s="19">
        <f>ALL!T248/T$214</f>
        <v>0</v>
      </c>
      <c r="U255" s="19">
        <f>ALL!U248/U$214</f>
        <v>0</v>
      </c>
      <c r="V255" s="19">
        <f>ALL!V248/V$214</f>
        <v>0</v>
      </c>
      <c r="W255" s="19">
        <f>ALL!W248/W$214</f>
        <v>0</v>
      </c>
      <c r="X255" s="19">
        <f>ALL!X248/X$214</f>
        <v>0</v>
      </c>
      <c r="Y255" s="19">
        <f>ALL!Y248/Y$214</f>
        <v>0</v>
      </c>
      <c r="Z255" s="19">
        <f>ALL!Z248/Z$214</f>
        <v>0</v>
      </c>
      <c r="AA255" s="19">
        <f>ALL!AA248/AA$214</f>
        <v>0</v>
      </c>
      <c r="AB255" s="19">
        <f>ALL!AB248/AB$214</f>
        <v>0</v>
      </c>
      <c r="AC255" s="19">
        <f>ALL!AC248/AC$214</f>
        <v>0</v>
      </c>
      <c r="AD255" s="19">
        <f>ALL!AD248/AD$214</f>
        <v>0</v>
      </c>
      <c r="AE255" s="19">
        <f>ALL!AE248/AE$214</f>
        <v>0</v>
      </c>
      <c r="AF255" s="19">
        <f>ALL!AF248/AF$214</f>
        <v>0</v>
      </c>
      <c r="AG255" s="19">
        <f>ALL!AG248/AG$214</f>
        <v>0</v>
      </c>
      <c r="AH255" s="19">
        <f>ALL!AH248/AH$214</f>
        <v>0</v>
      </c>
      <c r="AI255" s="19">
        <f>ALL!AI248/AI$214</f>
        <v>0</v>
      </c>
      <c r="AJ255" s="19">
        <f>ALL!AJ248/AJ$214</f>
        <v>0</v>
      </c>
      <c r="AK255" s="19">
        <f>ALL!AK248/AK$214</f>
        <v>0</v>
      </c>
      <c r="AL255" s="19">
        <f>ALL!AL248/AL$214</f>
        <v>0</v>
      </c>
      <c r="AM255" s="19">
        <f>ALL!AM248/AM$214</f>
        <v>0</v>
      </c>
      <c r="AN255" s="19">
        <f>ALL!AN248/AN$214</f>
        <v>0</v>
      </c>
      <c r="AO255" s="19">
        <f>ALL!AO248/AO$214</f>
        <v>0</v>
      </c>
      <c r="AP255" s="19">
        <f>ALL!AP248/AP$214</f>
        <v>0</v>
      </c>
      <c r="AQ255" s="19">
        <f>ALL!AQ248/AQ$214</f>
        <v>0</v>
      </c>
      <c r="AR255" s="19">
        <f>ALL!AR248/AR$214</f>
        <v>0</v>
      </c>
      <c r="AS255" s="19">
        <f>ALL!AS248/AS$214</f>
        <v>0</v>
      </c>
      <c r="AT255" s="19">
        <f>ALL!AT248/AT$214</f>
        <v>0</v>
      </c>
      <c r="AU255" s="19">
        <f>ALL!AU248/AU$214</f>
        <v>0</v>
      </c>
      <c r="AV255" s="19">
        <f>ALL!AV248/AV$214</f>
        <v>0</v>
      </c>
      <c r="AW255" s="19">
        <f>ALL!AW248/AW$214</f>
        <v>0</v>
      </c>
      <c r="AX255" s="19">
        <f>ALL!AX248/AX$214</f>
        <v>0</v>
      </c>
      <c r="AY255" s="19">
        <f>ALL!AY248/AY$214</f>
        <v>0</v>
      </c>
      <c r="AZ255" s="19">
        <f>ALL!AZ248/AZ$214</f>
        <v>0</v>
      </c>
      <c r="BA255" s="91">
        <f>ALL!BA248/BA$214</f>
        <v>0</v>
      </c>
      <c r="BB255" s="91">
        <f>ALL!BB248/BB$214</f>
        <v>0</v>
      </c>
      <c r="BC255" s="91">
        <f>ALL!BC248/BC$214</f>
        <v>0</v>
      </c>
      <c r="BD255" s="19">
        <f>ALL!BD248/BD$214</f>
        <v>0</v>
      </c>
      <c r="BE255" s="19">
        <f>ALL!BE248/BE$214</f>
        <v>0</v>
      </c>
      <c r="BF255" s="19">
        <f>ALL!BF248/BF$214</f>
        <v>0</v>
      </c>
      <c r="BG255" s="19">
        <f>ALL!BG248/BG$214</f>
        <v>0</v>
      </c>
      <c r="BH255" s="19">
        <f t="shared" si="198"/>
        <v>0</v>
      </c>
      <c r="BJ255" s="208">
        <f t="array" ref="BJ255">ROUND(MIN(IF($E$4:$BG$4=BJ$4,$E255:$BG255)),1)</f>
        <v>0</v>
      </c>
      <c r="BK255" s="208">
        <f t="array" ref="BK255">ROUND(MAX(IF($E$4:$BG$4=BK$4,$E255:$BG255)),1)</f>
        <v>0</v>
      </c>
      <c r="BL255" s="276">
        <f t="array" ref="BL255">ROUND(SUM(IF($E$4:$BG$4=BL$4,ALL!$E248:$BG248)),1)/BL$3</f>
        <v>0</v>
      </c>
      <c r="BM255" s="208">
        <f t="array" ref="BM255">ROUND(MIN(IF($E$4:$BG$4=BM$4,$E255:$BG255)),1)</f>
        <v>0</v>
      </c>
      <c r="BN255" s="208">
        <f t="array" ref="BN255">ROUND(MAX(IF($E$4:$BG$4=BN$4,$E255:$BG255)),1)</f>
        <v>0</v>
      </c>
      <c r="BO255" s="276">
        <f t="array" ref="BO255">ROUND(SUM(IF($E$4:$BG$4=BO$4,ALL!$E248:$BG248)),1)/BO$3</f>
        <v>0</v>
      </c>
      <c r="BP255" s="208">
        <f t="array" ref="BP255">ROUND(MIN(IF($E$4:$BG$4=BP$4,$E255:$BG255)),1)</f>
        <v>0</v>
      </c>
      <c r="BQ255" s="208">
        <f t="array" ref="BQ255">ROUND(MAX(IF($E$4:$BG$4=BQ$4,$E255:$BG255)),1)</f>
        <v>0</v>
      </c>
      <c r="BR255" s="276">
        <f t="array" ref="BR255">ROUND(SUM(IF($E$4:$BG$4=BR$4,ALL!$E248:$BG248)),1)/BR$3</f>
        <v>0</v>
      </c>
      <c r="BS255" s="208">
        <f t="array" ref="BS255">ROUND(MIN(IF($E$4:$BG$4=BS$4,$E255:$BG255)),1)</f>
        <v>0</v>
      </c>
      <c r="BT255" s="208">
        <f t="array" ref="BT255">ROUND(MAX(IF($E$4:$BG$4=BT$4,$E255:$BG255)),1)</f>
        <v>0</v>
      </c>
      <c r="BU255" s="276">
        <f t="array" ref="BU255">ROUND(SUM(IF($E$4:$BG$4=BU$4,ALL!$E248:$BG248)),1)/BU$3</f>
        <v>0</v>
      </c>
      <c r="BV255" s="208">
        <f t="array" ref="BV255">ROUND(MIN(IF($E$4:$BG$4=BV$4,$E255:$BG255)),1)</f>
        <v>0</v>
      </c>
      <c r="BW255" s="208">
        <f t="array" ref="BW255">ROUND(MAX(IF($E$4:$BG$4=BW$4,$E255:$BG255)),1)</f>
        <v>0</v>
      </c>
      <c r="BX255" s="276">
        <f t="array" ref="BX255">ROUND(SUM(IF($E$4:$BG$4=BX$4,ALL!$E248:$BG248)),1)/BX$3</f>
        <v>0</v>
      </c>
      <c r="BY255" s="208">
        <f t="array" ref="BY255">ROUND(MIN(IF($E$4:$BG$4=BY$4,$E255:$BG255)),1)</f>
        <v>0</v>
      </c>
      <c r="BZ255" s="208">
        <f t="array" ref="BZ255">ROUND(MAX(IF($E$4:$BG$4=BZ$4,$E255:$BG255)),1)</f>
        <v>0</v>
      </c>
      <c r="CA255" s="276">
        <f t="array" ref="CA255">ROUND(SUM(IF($E$4:$BG$4=CA$4,ALL!$E248:$BG248)),1)/CA$3</f>
        <v>0</v>
      </c>
      <c r="CB255" s="233">
        <f t="shared" si="199"/>
        <v>0</v>
      </c>
      <c r="CC255" s="233">
        <f t="shared" si="200"/>
        <v>0</v>
      </c>
      <c r="CD255" s="274">
        <f>ALL!BH248/$BH$47</f>
        <v>0</v>
      </c>
    </row>
    <row r="256" spans="1:82" ht="12.75">
      <c r="A256" s="17">
        <f t="shared" si="201"/>
        <v>58100</v>
      </c>
      <c r="B256" s="248" t="s">
        <v>209</v>
      </c>
      <c r="E256" s="19">
        <f>ALL!E249/E$214</f>
        <v>12.45324299968952</v>
      </c>
      <c r="F256" s="19">
        <f>ALL!F249/F$214</f>
        <v>13.54120476945344</v>
      </c>
      <c r="G256" s="19">
        <f>ALL!G249/G$214</f>
        <v>12.429476248946768</v>
      </c>
      <c r="H256" s="19">
        <f>ALL!H249/H$214</f>
        <v>11.288861842998605</v>
      </c>
      <c r="I256" s="19">
        <f>ALL!I249/I$214</f>
        <v>5.1396970346481101</v>
      </c>
      <c r="J256" s="19">
        <f>ALL!J249/J$214</f>
        <v>8.3698549508499234</v>
      </c>
      <c r="K256" s="19">
        <f>ALL!K249/K$214</f>
        <v>13.068527399388945</v>
      </c>
      <c r="L256" s="19">
        <f>ALL!L249/L$214</f>
        <v>6.4786362607485266</v>
      </c>
      <c r="M256" s="19">
        <f>ALL!M249/M$214</f>
        <v>8.9900027246243166</v>
      </c>
      <c r="N256" s="19">
        <f>ALL!N249/N$214</f>
        <v>14.779036554832251</v>
      </c>
      <c r="O256" s="19">
        <f>ALL!O249/O$214</f>
        <v>42.164635867195919</v>
      </c>
      <c r="P256" s="19">
        <f>ALL!P249/P$214</f>
        <v>9.1497335062353251</v>
      </c>
      <c r="Q256" s="19">
        <f>ALL!Q249/Q$214</f>
        <v>15.184021185487598</v>
      </c>
      <c r="R256" s="19">
        <f>ALL!R249/R$214</f>
        <v>44.65540723675295</v>
      </c>
      <c r="S256" s="19">
        <f>ALL!S249/S$214</f>
        <v>28.132334564729515</v>
      </c>
      <c r="T256" s="19">
        <f>ALL!T249/T$214</f>
        <v>22.125946230766043</v>
      </c>
      <c r="U256" s="19">
        <f>ALL!U249/U$214</f>
        <v>24.717331386253353</v>
      </c>
      <c r="V256" s="19">
        <f>ALL!V249/V$214</f>
        <v>78.363927998574226</v>
      </c>
      <c r="W256" s="19">
        <f>ALL!W249/W$214</f>
        <v>10.696519278150161</v>
      </c>
      <c r="X256" s="19">
        <f>ALL!X249/X$214</f>
        <v>5.8144250459951552</v>
      </c>
      <c r="Y256" s="19">
        <f>ALL!Y249/Y$214</f>
        <v>12.339627808714022</v>
      </c>
      <c r="Z256" s="19">
        <f>ALL!Z249/Z$214</f>
        <v>7.7281303244425414</v>
      </c>
      <c r="AA256" s="19">
        <f>ALL!AA249/AA$214</f>
        <v>16.031508114130801</v>
      </c>
      <c r="AB256" s="19">
        <f>ALL!AB249/AB$214</f>
        <v>37.937978473543176</v>
      </c>
      <c r="AC256" s="19">
        <f>ALL!AC249/AC$214</f>
        <v>39.64236421653866</v>
      </c>
      <c r="AD256" s="19">
        <f>ALL!AD249/AD$214</f>
        <v>13.979291987470186</v>
      </c>
      <c r="AE256" s="19">
        <f>ALL!AE249/AE$214</f>
        <v>19.81947511532691</v>
      </c>
      <c r="AF256" s="19">
        <f>ALL!AF249/AF$214</f>
        <v>10.809242965763065</v>
      </c>
      <c r="AG256" s="19">
        <f>ALL!AG249/AG$214</f>
        <v>11.790751032890467</v>
      </c>
      <c r="AH256" s="19">
        <f>ALL!AH249/AH$214</f>
        <v>13.043994444303417</v>
      </c>
      <c r="AI256" s="19">
        <f>ALL!AI249/AI$214</f>
        <v>11.343082910254635</v>
      </c>
      <c r="AJ256" s="19">
        <f>ALL!AJ249/AJ$214</f>
        <v>9.0679223523752803</v>
      </c>
      <c r="AK256" s="19">
        <f>ALL!AK249/AK$214</f>
        <v>11.884398612234824</v>
      </c>
      <c r="AL256" s="19">
        <f>ALL!AL249/AL$214</f>
        <v>69.68106312292359</v>
      </c>
      <c r="AM256" s="19">
        <f>ALL!AM249/AM$214</f>
        <v>31.034858559036994</v>
      </c>
      <c r="AN256" s="19">
        <f>ALL!AN249/AN$214</f>
        <v>153.75346551431963</v>
      </c>
      <c r="AO256" s="19">
        <f>ALL!AO249/AO$214</f>
        <v>6.1895205491002923</v>
      </c>
      <c r="AP256" s="19">
        <f>ALL!AP249/AP$214</f>
        <v>68.906695087685293</v>
      </c>
      <c r="AQ256" s="19">
        <f>ALL!AQ249/AQ$214</f>
        <v>98.905368529207351</v>
      </c>
      <c r="AR256" s="19">
        <f>ALL!AR249/AR$214</f>
        <v>59.215090992819505</v>
      </c>
      <c r="AS256" s="19">
        <f>ALL!AS249/AS$214</f>
        <v>77.198995035718596</v>
      </c>
      <c r="AT256" s="19">
        <f>ALL!AT249/AT$214</f>
        <v>82.180141579731753</v>
      </c>
      <c r="AU256" s="19">
        <f>ALL!AU249/AU$214</f>
        <v>76.514403544544436</v>
      </c>
      <c r="AV256" s="19">
        <f>ALL!AV249/AV$214</f>
        <v>93.417192092240484</v>
      </c>
      <c r="AW256" s="19">
        <f>ALL!AW249/AW$214</f>
        <v>68.279238805970152</v>
      </c>
      <c r="AX256" s="19">
        <f>ALL!AX249/AX$214</f>
        <v>69.401165130406454</v>
      </c>
      <c r="AY256" s="19">
        <f>ALL!AY249/AY$214</f>
        <v>101.58038027004685</v>
      </c>
      <c r="AZ256" s="19">
        <f>ALL!AZ249/AZ$214</f>
        <v>132.20982306166852</v>
      </c>
      <c r="BA256" s="91">
        <f>ALL!BA249/BA$214</f>
        <v>216.83752931244726</v>
      </c>
      <c r="BB256" s="91">
        <f>ALL!BB249/BB$214</f>
        <v>334.8508319662526</v>
      </c>
      <c r="BC256" s="91">
        <f>ALL!BC249/BC$214</f>
        <v>208.72994452328732</v>
      </c>
      <c r="BD256" s="19">
        <f>ALL!BD249/BD$214</f>
        <v>20.153005097274356</v>
      </c>
      <c r="BE256" s="19">
        <f>ALL!BE249/BE$214</f>
        <v>26.039625747636105</v>
      </c>
      <c r="BF256" s="19">
        <f>ALL!BF249/BF$214</f>
        <v>5.1374001738965296</v>
      </c>
      <c r="BG256" s="19">
        <f>ALL!BG249/BG$214</f>
        <v>23.598066193253864</v>
      </c>
      <c r="BH256" s="19">
        <f t="shared" si="198"/>
        <v>2626.7743963337762</v>
      </c>
      <c r="BJ256" s="208">
        <f t="array" ref="BJ256">ROUND(MIN(IF($E$4:$BG$4=BJ$4,$E256:$BG256)),1)</f>
        <v>6.2</v>
      </c>
      <c r="BK256" s="208">
        <f t="array" ref="BK256">ROUND(MAX(IF($E$4:$BG$4=BK$4,$E256:$BG256)),1)</f>
        <v>334.9</v>
      </c>
      <c r="BL256" s="276">
        <f t="array" ref="BL256">ROUND(SUM(IF($E$4:$BG$4=BL$4,ALL!$E249:$BG249)),1)/BL$3</f>
        <v>92.931715853458428</v>
      </c>
      <c r="BM256" s="208">
        <f t="array" ref="BM256">ROUND(MIN(IF($E$4:$BG$4=BM$4,$E256:$BG256)),1)</f>
        <v>5.0999999999999996</v>
      </c>
      <c r="BN256" s="208">
        <f t="array" ref="BN256">ROUND(MAX(IF($E$4:$BG$4=BN$4,$E256:$BG256)),1)</f>
        <v>26</v>
      </c>
      <c r="BO256" s="276">
        <f t="array" ref="BO256">ROUND(SUM(IF($E$4:$BG$4=BO$4,ALL!$E249:$BG249)),1)/BO$3</f>
        <v>16.317604561172406</v>
      </c>
      <c r="BP256" s="208">
        <f t="array" ref="BP256">ROUND(MIN(IF($E$4:$BG$4=BP$4,$E256:$BG256)),1)</f>
        <v>11.9</v>
      </c>
      <c r="BQ256" s="208">
        <f t="array" ref="BQ256">ROUND(MAX(IF($E$4:$BG$4=BQ$4,$E256:$BG256)),1)</f>
        <v>69.7</v>
      </c>
      <c r="BR256" s="276">
        <f t="array" ref="BR256">ROUND(SUM(IF($E$4:$BG$4=BR$4,ALL!$E249:$BG249)),1)/BR$3</f>
        <v>23.218477934846401</v>
      </c>
      <c r="BS256" s="208">
        <f t="array" ref="BS256">ROUND(MIN(IF($E$4:$BG$4=BS$4,$E256:$BG256)),1)</f>
        <v>8.4</v>
      </c>
      <c r="BT256" s="208">
        <f t="array" ref="BT256">ROUND(MAX(IF($E$4:$BG$4=BT$4,$E256:$BG256)),1)</f>
        <v>78.400000000000006</v>
      </c>
      <c r="BU256" s="276">
        <f t="array" ref="BU256">ROUND(SUM(IF($E$4:$BG$4=BU$4,ALL!$E249:$BG249)),1)/BU$3</f>
        <v>15.449195487368666</v>
      </c>
      <c r="BV256" s="208">
        <f t="array" ref="BV256">ROUND(MIN(IF($E$4:$BG$4=BV$4,$E256:$BG256)),1)</f>
        <v>7.7</v>
      </c>
      <c r="BW256" s="208">
        <f t="array" ref="BW256">ROUND(MAX(IF($E$4:$BG$4=BW$4,$E256:$BG256)),1)</f>
        <v>37.9</v>
      </c>
      <c r="BX256" s="276">
        <f t="array" ref="BX256">ROUND(SUM(IF($E$4:$BG$4=BX$4,ALL!$E249:$BG249)),1)/BX$3</f>
        <v>25.237727120269682</v>
      </c>
      <c r="BY256" s="208">
        <f t="array" ref="BY256">ROUND(MIN(IF($E$4:$BG$4=BY$4,$E256:$BG256)),1)</f>
        <v>5.0999999999999996</v>
      </c>
      <c r="BZ256" s="208">
        <f t="array" ref="BZ256">ROUND(MAX(IF($E$4:$BG$4=BZ$4,$E256:$BG256)),1)</f>
        <v>24.7</v>
      </c>
      <c r="CA256" s="276">
        <f t="array" ref="CA256">ROUND(SUM(IF($E$4:$BG$4=CA$4,ALL!$E249:$BG249)),1)/CA$3</f>
        <v>9.0999192235014217</v>
      </c>
      <c r="CB256" s="233">
        <f t="shared" si="199"/>
        <v>5.0999999999999996</v>
      </c>
      <c r="CC256" s="233">
        <f t="shared" si="200"/>
        <v>334.9</v>
      </c>
      <c r="CD256" s="274">
        <f>ALL!BH249/$BH$47</f>
        <v>19.369901881207934</v>
      </c>
    </row>
    <row r="257" spans="1:82" ht="24">
      <c r="A257" s="17">
        <f t="shared" si="201"/>
        <v>58200</v>
      </c>
      <c r="B257" s="248" t="s">
        <v>210</v>
      </c>
      <c r="E257" s="19">
        <f>ALL!E250/E$214</f>
        <v>0</v>
      </c>
      <c r="F257" s="19">
        <f>ALL!F250/F$214</f>
        <v>0</v>
      </c>
      <c r="G257" s="19">
        <f>ALL!G250/G$214</f>
        <v>0</v>
      </c>
      <c r="H257" s="19">
        <f>ALL!H250/H$214</f>
        <v>0</v>
      </c>
      <c r="I257" s="19">
        <f>ALL!I250/I$214</f>
        <v>0</v>
      </c>
      <c r="J257" s="19">
        <f>ALL!J250/J$214</f>
        <v>0</v>
      </c>
      <c r="K257" s="19">
        <f>ALL!K250/K$214</f>
        <v>0</v>
      </c>
      <c r="L257" s="19">
        <f>ALL!L250/L$214</f>
        <v>16.728285048978158</v>
      </c>
      <c r="M257" s="19">
        <f>ALL!M250/M$214</f>
        <v>0</v>
      </c>
      <c r="N257" s="19">
        <f>ALL!N250/N$214</f>
        <v>0</v>
      </c>
      <c r="O257" s="19">
        <f>ALL!O250/O$214</f>
        <v>0</v>
      </c>
      <c r="P257" s="19">
        <f>ALL!P250/P$214</f>
        <v>22.104528394582147</v>
      </c>
      <c r="Q257" s="19">
        <f>ALL!Q250/Q$214</f>
        <v>1.4063787330297539</v>
      </c>
      <c r="R257" s="19">
        <f>ALL!R250/R$214</f>
        <v>2.2021954194335277E-2</v>
      </c>
      <c r="S257" s="19">
        <f>ALL!S250/S$214</f>
        <v>4.7086322087575461</v>
      </c>
      <c r="T257" s="19">
        <f>ALL!T250/T$214</f>
        <v>0</v>
      </c>
      <c r="U257" s="19">
        <f>ALL!U250/U$214</f>
        <v>0</v>
      </c>
      <c r="V257" s="19">
        <f>ALL!V250/V$214</f>
        <v>0</v>
      </c>
      <c r="W257" s="19">
        <f>ALL!W250/W$214</f>
        <v>15.17949777714057</v>
      </c>
      <c r="X257" s="19">
        <f>ALL!X250/X$214</f>
        <v>0.85244108417924758</v>
      </c>
      <c r="Y257" s="19">
        <f>ALL!Y250/Y$214</f>
        <v>0</v>
      </c>
      <c r="Z257" s="19">
        <f>ALL!Z250/Z$214</f>
        <v>0</v>
      </c>
      <c r="AA257" s="19">
        <f>ALL!AA250/AA$214</f>
        <v>28.50122025631924</v>
      </c>
      <c r="AB257" s="19">
        <f>ALL!AB250/AB$214</f>
        <v>7.41014452140789</v>
      </c>
      <c r="AC257" s="19">
        <f>ALL!AC250/AC$214</f>
        <v>0</v>
      </c>
      <c r="AD257" s="19">
        <f>ALL!AD250/AD$214</f>
        <v>0</v>
      </c>
      <c r="AE257" s="19">
        <f>ALL!AE250/AE$214</f>
        <v>0</v>
      </c>
      <c r="AF257" s="19">
        <f>ALL!AF250/AF$214</f>
        <v>7.7525245924688013</v>
      </c>
      <c r="AG257" s="19">
        <f>ALL!AG250/AG$214</f>
        <v>0</v>
      </c>
      <c r="AH257" s="19">
        <f>ALL!AH250/AH$214</f>
        <v>0</v>
      </c>
      <c r="AI257" s="19">
        <f>ALL!AI250/AI$214</f>
        <v>0</v>
      </c>
      <c r="AJ257" s="19">
        <f>ALL!AJ250/AJ$214</f>
        <v>0</v>
      </c>
      <c r="AK257" s="19">
        <f>ALL!AK250/AK$214</f>
        <v>0</v>
      </c>
      <c r="AL257" s="19">
        <f>ALL!AL250/AL$214</f>
        <v>1083.3453705041168</v>
      </c>
      <c r="AM257" s="19">
        <f>ALL!AM250/AM$214</f>
        <v>0</v>
      </c>
      <c r="AN257" s="19">
        <f>ALL!AN250/AN$214</f>
        <v>0</v>
      </c>
      <c r="AO257" s="19">
        <f>ALL!AO250/AO$214</f>
        <v>0</v>
      </c>
      <c r="AP257" s="19">
        <f>ALL!AP250/AP$214</f>
        <v>0</v>
      </c>
      <c r="AQ257" s="19">
        <f>ALL!AQ250/AQ$214</f>
        <v>0</v>
      </c>
      <c r="AR257" s="19">
        <f>ALL!AR250/AR$214</f>
        <v>0</v>
      </c>
      <c r="AS257" s="19">
        <f>ALL!AS250/AS$214</f>
        <v>0</v>
      </c>
      <c r="AT257" s="19">
        <f>ALL!AT250/AT$214</f>
        <v>0</v>
      </c>
      <c r="AU257" s="19">
        <f>ALL!AU250/AU$214</f>
        <v>0</v>
      </c>
      <c r="AV257" s="19">
        <f>ALL!AV250/AV$214</f>
        <v>0</v>
      </c>
      <c r="AW257" s="19">
        <f>ALL!AW250/AW$214</f>
        <v>0</v>
      </c>
      <c r="AX257" s="19">
        <f>ALL!AX250/AX$214</f>
        <v>0</v>
      </c>
      <c r="AY257" s="19">
        <f>ALL!AY250/AY$214</f>
        <v>0</v>
      </c>
      <c r="AZ257" s="19">
        <f>ALL!AZ250/AZ$214</f>
        <v>0</v>
      </c>
      <c r="BA257" s="91">
        <f>ALL!BA250/BA$214</f>
        <v>0</v>
      </c>
      <c r="BB257" s="91">
        <f>ALL!BB250/BB$214</f>
        <v>0</v>
      </c>
      <c r="BC257" s="91">
        <f>ALL!BC250/BC$214</f>
        <v>0</v>
      </c>
      <c r="BD257" s="19">
        <f>ALL!BD250/BD$214</f>
        <v>0</v>
      </c>
      <c r="BE257" s="19">
        <f>ALL!BE250/BE$214</f>
        <v>0</v>
      </c>
      <c r="BF257" s="19">
        <f>ALL!BF250/BF$214</f>
        <v>0</v>
      </c>
      <c r="BG257" s="19">
        <f>ALL!BG250/BG$214</f>
        <v>0</v>
      </c>
      <c r="BH257" s="19">
        <f t="shared" si="198"/>
        <v>1188.0110450751745</v>
      </c>
      <c r="BJ257" s="208">
        <f t="array" ref="BJ257">ROUND(MIN(IF($E$4:$BG$4=BJ$4,$E257:$BG257)),1)</f>
        <v>0</v>
      </c>
      <c r="BK257" s="208">
        <f t="array" ref="BK257">ROUND(MAX(IF($E$4:$BG$4=BK$4,$E257:$BG257)),1)</f>
        <v>0</v>
      </c>
      <c r="BL257" s="276">
        <f t="array" ref="BL257">ROUND(SUM(IF($E$4:$BG$4=BL$4,ALL!$E250:$BG250)),1)/BL$3</f>
        <v>0</v>
      </c>
      <c r="BM257" s="208">
        <f t="array" ref="BM257">ROUND(MIN(IF($E$4:$BG$4=BM$4,$E257:$BG257)),1)</f>
        <v>0</v>
      </c>
      <c r="BN257" s="208">
        <f t="array" ref="BN257">ROUND(MAX(IF($E$4:$BG$4=BN$4,$E257:$BG257)),1)</f>
        <v>0</v>
      </c>
      <c r="BO257" s="276">
        <f t="array" ref="BO257">ROUND(SUM(IF($E$4:$BG$4=BO$4,ALL!$E250:$BG250)),1)/BO$3</f>
        <v>0</v>
      </c>
      <c r="BP257" s="208">
        <f t="array" ref="BP257">ROUND(MIN(IF($E$4:$BG$4=BP$4,$E257:$BG257)),1)</f>
        <v>0</v>
      </c>
      <c r="BQ257" s="208">
        <f t="array" ref="BQ257">ROUND(MAX(IF($E$4:$BG$4=BQ$4,$E257:$BG257)),1)</f>
        <v>1083.3</v>
      </c>
      <c r="BR257" s="276">
        <f t="array" ref="BR257">ROUND(SUM(IF($E$4:$BG$4=BR$4,ALL!$E250:$BG250)),1)/BR$3</f>
        <v>45.651985201481722</v>
      </c>
      <c r="BS257" s="208">
        <f t="array" ref="BS257">ROUND(MIN(IF($E$4:$BG$4=BS$4,$E257:$BG257)),1)</f>
        <v>0</v>
      </c>
      <c r="BT257" s="208">
        <f t="array" ref="BT257">ROUND(MAX(IF($E$4:$BG$4=BT$4,$E257:$BG257)),1)</f>
        <v>28.5</v>
      </c>
      <c r="BU257" s="276">
        <f t="array" ref="BU257">ROUND(SUM(IF($E$4:$BG$4=BU$4,ALL!$E250:$BG250)),1)/BU$3</f>
        <v>3.6196638510798063</v>
      </c>
      <c r="BV257" s="208">
        <f t="array" ref="BV257">ROUND(MIN(IF($E$4:$BG$4=BV$4,$E257:$BG257)),1)</f>
        <v>0</v>
      </c>
      <c r="BW257" s="208">
        <f t="array" ref="BW257">ROUND(MAX(IF($E$4:$BG$4=BW$4,$E257:$BG257)),1)</f>
        <v>7.4</v>
      </c>
      <c r="BX257" s="276">
        <f t="array" ref="BX257">ROUND(SUM(IF($E$4:$BG$4=BX$4,ALL!$E250:$BG250)),1)/BX$3</f>
        <v>4.1696384310311121</v>
      </c>
      <c r="BY257" s="208">
        <f t="array" ref="BY257">ROUND(MIN(IF($E$4:$BG$4=BY$4,$E257:$BG257)),1)</f>
        <v>0</v>
      </c>
      <c r="BZ257" s="208">
        <f t="array" ref="BZ257">ROUND(MAX(IF($E$4:$BG$4=BZ$4,$E257:$BG257)),1)</f>
        <v>22.1</v>
      </c>
      <c r="CA257" s="276">
        <f t="array" ref="CA257">ROUND(SUM(IF($E$4:$BG$4=CA$4,ALL!$E250:$BG250)),1)/CA$3</f>
        <v>4.2957330846105624</v>
      </c>
      <c r="CB257" s="233">
        <f t="shared" si="199"/>
        <v>0</v>
      </c>
      <c r="CC257" s="233">
        <f t="shared" si="200"/>
        <v>1083.3</v>
      </c>
      <c r="CD257" s="274">
        <f>ALL!BH250/$BH$47</f>
        <v>4.0744081979418789</v>
      </c>
    </row>
    <row r="258" spans="1:82" ht="24">
      <c r="A258" s="17">
        <f t="shared" si="201"/>
        <v>58300</v>
      </c>
      <c r="B258" s="248" t="s">
        <v>211</v>
      </c>
      <c r="E258" s="19">
        <f>ALL!E251/E$214</f>
        <v>0</v>
      </c>
      <c r="F258" s="19">
        <f>ALL!F251/F$214</f>
        <v>0</v>
      </c>
      <c r="G258" s="19">
        <f>ALL!G251/G$214</f>
        <v>0</v>
      </c>
      <c r="H258" s="19">
        <f>ALL!H251/H$214</f>
        <v>0</v>
      </c>
      <c r="I258" s="19">
        <f>ALL!I251/I$214</f>
        <v>0</v>
      </c>
      <c r="J258" s="19">
        <f>ALL!J251/J$214</f>
        <v>0</v>
      </c>
      <c r="K258" s="19">
        <f>ALL!K251/K$214</f>
        <v>0</v>
      </c>
      <c r="L258" s="19">
        <f>ALL!L251/L$214</f>
        <v>0</v>
      </c>
      <c r="M258" s="19">
        <f>ALL!M251/M$214</f>
        <v>0</v>
      </c>
      <c r="N258" s="19">
        <f>ALL!N251/N$214</f>
        <v>0</v>
      </c>
      <c r="O258" s="19">
        <f>ALL!O251/O$214</f>
        <v>0</v>
      </c>
      <c r="P258" s="19">
        <f>ALL!P251/P$214</f>
        <v>0</v>
      </c>
      <c r="Q258" s="19">
        <f>ALL!Q251/Q$214</f>
        <v>0</v>
      </c>
      <c r="R258" s="19">
        <f>ALL!R251/R$214</f>
        <v>0</v>
      </c>
      <c r="S258" s="19">
        <f>ALL!S251/S$214</f>
        <v>0</v>
      </c>
      <c r="T258" s="19">
        <f>ALL!T251/T$214</f>
        <v>0</v>
      </c>
      <c r="U258" s="19">
        <f>ALL!U251/U$214</f>
        <v>0</v>
      </c>
      <c r="V258" s="19">
        <f>ALL!V251/V$214</f>
        <v>0</v>
      </c>
      <c r="W258" s="19">
        <f>ALL!W251/W$214</f>
        <v>0</v>
      </c>
      <c r="X258" s="19">
        <f>ALL!X251/X$214</f>
        <v>0</v>
      </c>
      <c r="Y258" s="19">
        <f>ALL!Y251/Y$214</f>
        <v>0</v>
      </c>
      <c r="Z258" s="19">
        <f>ALL!Z251/Z$214</f>
        <v>0</v>
      </c>
      <c r="AA258" s="19">
        <f>ALL!AA251/AA$214</f>
        <v>0</v>
      </c>
      <c r="AB258" s="19">
        <f>ALL!AB251/AB$214</f>
        <v>0</v>
      </c>
      <c r="AC258" s="19">
        <f>ALL!AC251/AC$214</f>
        <v>0</v>
      </c>
      <c r="AD258" s="19">
        <f>ALL!AD251/AD$214</f>
        <v>0</v>
      </c>
      <c r="AE258" s="19">
        <f>ALL!AE251/AE$214</f>
        <v>0</v>
      </c>
      <c r="AF258" s="19">
        <f>ALL!AF251/AF$214</f>
        <v>0</v>
      </c>
      <c r="AG258" s="19">
        <f>ALL!AG251/AG$214</f>
        <v>0</v>
      </c>
      <c r="AH258" s="19">
        <f>ALL!AH251/AH$214</f>
        <v>0</v>
      </c>
      <c r="AI258" s="19">
        <f>ALL!AI251/AI$214</f>
        <v>0</v>
      </c>
      <c r="AJ258" s="19">
        <f>ALL!AJ251/AJ$214</f>
        <v>0</v>
      </c>
      <c r="AK258" s="19">
        <f>ALL!AK251/AK$214</f>
        <v>0</v>
      </c>
      <c r="AL258" s="19">
        <f>ALL!AL251/AL$214</f>
        <v>0</v>
      </c>
      <c r="AM258" s="19">
        <f>ALL!AM251/AM$214</f>
        <v>0</v>
      </c>
      <c r="AN258" s="19">
        <f>ALL!AN251/AN$214</f>
        <v>0</v>
      </c>
      <c r="AO258" s="19">
        <f>ALL!AO251/AO$214</f>
        <v>0</v>
      </c>
      <c r="AP258" s="19">
        <f>ALL!AP251/AP$214</f>
        <v>0</v>
      </c>
      <c r="AQ258" s="19">
        <f>ALL!AQ251/AQ$214</f>
        <v>0</v>
      </c>
      <c r="AR258" s="19">
        <f>ALL!AR251/AR$214</f>
        <v>0</v>
      </c>
      <c r="AS258" s="19">
        <f>ALL!AS251/AS$214</f>
        <v>0</v>
      </c>
      <c r="AT258" s="19">
        <f>ALL!AT251/AT$214</f>
        <v>0</v>
      </c>
      <c r="AU258" s="19">
        <f>ALL!AU251/AU$214</f>
        <v>0</v>
      </c>
      <c r="AV258" s="19">
        <f>ALL!AV251/AV$214</f>
        <v>0</v>
      </c>
      <c r="AW258" s="19">
        <f>ALL!AW251/AW$214</f>
        <v>0</v>
      </c>
      <c r="AX258" s="19">
        <f>ALL!AX251/AX$214</f>
        <v>0</v>
      </c>
      <c r="AY258" s="19">
        <f>ALL!AY251/AY$214</f>
        <v>0</v>
      </c>
      <c r="AZ258" s="19">
        <f>ALL!AZ251/AZ$214</f>
        <v>20.564508365582704</v>
      </c>
      <c r="BA258" s="91">
        <f>ALL!BA251/BA$214</f>
        <v>0</v>
      </c>
      <c r="BB258" s="91">
        <f>ALL!BB251/BB$214</f>
        <v>0</v>
      </c>
      <c r="BC258" s="91">
        <f>ALL!BC251/BC$214</f>
        <v>0</v>
      </c>
      <c r="BD258" s="19">
        <f>ALL!BD251/BD$214</f>
        <v>0</v>
      </c>
      <c r="BE258" s="19">
        <f>ALL!BE251/BE$214</f>
        <v>0</v>
      </c>
      <c r="BF258" s="19">
        <f>ALL!BF251/BF$214</f>
        <v>0</v>
      </c>
      <c r="BG258" s="19">
        <f>ALL!BG251/BG$214</f>
        <v>0</v>
      </c>
      <c r="BH258" s="19">
        <f t="shared" si="198"/>
        <v>20.564508365582704</v>
      </c>
      <c r="BJ258" s="208">
        <f t="array" ref="BJ258">ROUND(MIN(IF($E$4:$BG$4=BJ$4,$E258:$BG258)),1)</f>
        <v>0</v>
      </c>
      <c r="BK258" s="208">
        <f t="array" ref="BK258">ROUND(MAX(IF($E$4:$BG$4=BK$4,$E258:$BG258)),1)</f>
        <v>20.6</v>
      </c>
      <c r="BL258" s="276">
        <f t="array" ref="BL258">ROUND(SUM(IF($E$4:$BG$4=BL$4,ALL!$E251:$BG251)),1)/BL$3</f>
        <v>2.2599478138188482</v>
      </c>
      <c r="BM258" s="208">
        <f t="array" ref="BM258">ROUND(MIN(IF($E$4:$BG$4=BM$4,$E258:$BG258)),1)</f>
        <v>0</v>
      </c>
      <c r="BN258" s="208">
        <f t="array" ref="BN258">ROUND(MAX(IF($E$4:$BG$4=BN$4,$E258:$BG258)),1)</f>
        <v>0</v>
      </c>
      <c r="BO258" s="276">
        <f t="array" ref="BO258">ROUND(SUM(IF($E$4:$BG$4=BO$4,ALL!$E251:$BG251)),1)/BO$3</f>
        <v>0</v>
      </c>
      <c r="BP258" s="208">
        <f t="array" ref="BP258">ROUND(MIN(IF($E$4:$BG$4=BP$4,$E258:$BG258)),1)</f>
        <v>0</v>
      </c>
      <c r="BQ258" s="208">
        <f t="array" ref="BQ258">ROUND(MAX(IF($E$4:$BG$4=BQ$4,$E258:$BG258)),1)</f>
        <v>0</v>
      </c>
      <c r="BR258" s="276">
        <f t="array" ref="BR258">ROUND(SUM(IF($E$4:$BG$4=BR$4,ALL!$E251:$BG251)),1)/BR$3</f>
        <v>0</v>
      </c>
      <c r="BS258" s="208">
        <f t="array" ref="BS258">ROUND(MIN(IF($E$4:$BG$4=BS$4,$E258:$BG258)),1)</f>
        <v>0</v>
      </c>
      <c r="BT258" s="208">
        <f t="array" ref="BT258">ROUND(MAX(IF($E$4:$BG$4=BT$4,$E258:$BG258)),1)</f>
        <v>0</v>
      </c>
      <c r="BU258" s="276">
        <f t="array" ref="BU258">ROUND(SUM(IF($E$4:$BG$4=BU$4,ALL!$E251:$BG251)),1)/BU$3</f>
        <v>0</v>
      </c>
      <c r="BV258" s="208">
        <f t="array" ref="BV258">ROUND(MIN(IF($E$4:$BG$4=BV$4,$E258:$BG258)),1)</f>
        <v>0</v>
      </c>
      <c r="BW258" s="208">
        <f t="array" ref="BW258">ROUND(MAX(IF($E$4:$BG$4=BW$4,$E258:$BG258)),1)</f>
        <v>0</v>
      </c>
      <c r="BX258" s="276">
        <f t="array" ref="BX258">ROUND(SUM(IF($E$4:$BG$4=BX$4,ALL!$E251:$BG251)),1)/BX$3</f>
        <v>0</v>
      </c>
      <c r="BY258" s="208">
        <f t="array" ref="BY258">ROUND(MIN(IF($E$4:$BG$4=BY$4,$E258:$BG258)),1)</f>
        <v>0</v>
      </c>
      <c r="BZ258" s="208">
        <f t="array" ref="BZ258">ROUND(MAX(IF($E$4:$BG$4=BZ$4,$E258:$BG258)),1)</f>
        <v>0</v>
      </c>
      <c r="CA258" s="276">
        <f t="array" ref="CA258">ROUND(SUM(IF($E$4:$BG$4=CA$4,ALL!$E251:$BG251)),1)/CA$3</f>
        <v>0</v>
      </c>
      <c r="CB258" s="233">
        <f t="shared" si="199"/>
        <v>0</v>
      </c>
      <c r="CC258" s="233">
        <f t="shared" si="200"/>
        <v>20.6</v>
      </c>
      <c r="CD258" s="274">
        <f>ALL!BH251/$BH$47</f>
        <v>7.6675742798968521E-2</v>
      </c>
    </row>
    <row r="259" spans="1:82" ht="12.75">
      <c r="A259" s="17">
        <f t="shared" si="201"/>
        <v>58400</v>
      </c>
      <c r="B259" s="248" t="s">
        <v>212</v>
      </c>
      <c r="E259" s="19">
        <f>ALL!E252/E$214</f>
        <v>0</v>
      </c>
      <c r="F259" s="19">
        <f>ALL!F252/F$214</f>
        <v>0</v>
      </c>
      <c r="G259" s="19">
        <f>ALL!G252/G$214</f>
        <v>0</v>
      </c>
      <c r="H259" s="19">
        <f>ALL!H252/H$214</f>
        <v>0</v>
      </c>
      <c r="I259" s="19">
        <f>ALL!I252/I$214</f>
        <v>0</v>
      </c>
      <c r="J259" s="19">
        <f>ALL!J252/J$214</f>
        <v>0</v>
      </c>
      <c r="K259" s="19">
        <f>ALL!K252/K$214</f>
        <v>0</v>
      </c>
      <c r="L259" s="19">
        <f>ALL!L252/L$214</f>
        <v>0</v>
      </c>
      <c r="M259" s="19">
        <f>ALL!M252/M$214</f>
        <v>0</v>
      </c>
      <c r="N259" s="19">
        <f>ALL!N252/N$214</f>
        <v>0</v>
      </c>
      <c r="O259" s="19">
        <f>ALL!O252/O$214</f>
        <v>0</v>
      </c>
      <c r="P259" s="19">
        <f>ALL!P252/P$214</f>
        <v>0</v>
      </c>
      <c r="Q259" s="19">
        <f>ALL!Q252/Q$214</f>
        <v>0</v>
      </c>
      <c r="R259" s="19">
        <f>ALL!R252/R$214</f>
        <v>0</v>
      </c>
      <c r="S259" s="19">
        <f>ALL!S252/S$214</f>
        <v>0</v>
      </c>
      <c r="T259" s="19">
        <f>ALL!T252/T$214</f>
        <v>0</v>
      </c>
      <c r="U259" s="19">
        <f>ALL!U252/U$214</f>
        <v>0</v>
      </c>
      <c r="V259" s="19">
        <f>ALL!V252/V$214</f>
        <v>0</v>
      </c>
      <c r="W259" s="19">
        <f>ALL!W252/W$214</f>
        <v>0</v>
      </c>
      <c r="X259" s="19">
        <f>ALL!X252/X$214</f>
        <v>0</v>
      </c>
      <c r="Y259" s="19">
        <f>ALL!Y252/Y$214</f>
        <v>0</v>
      </c>
      <c r="Z259" s="19">
        <f>ALL!Z252/Z$214</f>
        <v>0</v>
      </c>
      <c r="AA259" s="19">
        <f>ALL!AA252/AA$214</f>
        <v>0</v>
      </c>
      <c r="AB259" s="19">
        <f>ALL!AB252/AB$214</f>
        <v>0</v>
      </c>
      <c r="AC259" s="19">
        <f>ALL!AC252/AC$214</f>
        <v>0</v>
      </c>
      <c r="AD259" s="19">
        <f>ALL!AD252/AD$214</f>
        <v>0</v>
      </c>
      <c r="AE259" s="19">
        <f>ALL!AE252/AE$214</f>
        <v>0</v>
      </c>
      <c r="AF259" s="19">
        <f>ALL!AF252/AF$214</f>
        <v>0</v>
      </c>
      <c r="AG259" s="19">
        <f>ALL!AG252/AG$214</f>
        <v>0</v>
      </c>
      <c r="AH259" s="19">
        <f>ALL!AH252/AH$214</f>
        <v>0</v>
      </c>
      <c r="AI259" s="19">
        <f>ALL!AI252/AI$214</f>
        <v>0</v>
      </c>
      <c r="AJ259" s="19">
        <f>ALL!AJ252/AJ$214</f>
        <v>0</v>
      </c>
      <c r="AK259" s="19">
        <f>ALL!AK252/AK$214</f>
        <v>0</v>
      </c>
      <c r="AL259" s="19">
        <f>ALL!AL252/AL$214</f>
        <v>0</v>
      </c>
      <c r="AM259" s="19">
        <f>ALL!AM252/AM$214</f>
        <v>8.8242347318109395</v>
      </c>
      <c r="AN259" s="19">
        <f>ALL!AN252/AN$214</f>
        <v>24.983290967632602</v>
      </c>
      <c r="AO259" s="19">
        <f>ALL!AO252/AO$214</f>
        <v>191.44806313978785</v>
      </c>
      <c r="AP259" s="19">
        <f>ALL!AP252/AP$214</f>
        <v>0</v>
      </c>
      <c r="AQ259" s="19">
        <f>ALL!AQ252/AQ$214</f>
        <v>23.053299990934093</v>
      </c>
      <c r="AR259" s="19">
        <f>ALL!AR252/AR$214</f>
        <v>77.758182531425362</v>
      </c>
      <c r="AS259" s="19">
        <f>ALL!AS252/AS$214</f>
        <v>0</v>
      </c>
      <c r="AT259" s="19">
        <f>ALL!AT252/AT$214</f>
        <v>138.97050422255342</v>
      </c>
      <c r="AU259" s="19">
        <f>ALL!AU252/AU$214</f>
        <v>0</v>
      </c>
      <c r="AV259" s="19">
        <f>ALL!AV252/AV$214</f>
        <v>3.3062774749428536</v>
      </c>
      <c r="AW259" s="19">
        <f>ALL!AW252/AW$214</f>
        <v>58.768656716417915</v>
      </c>
      <c r="AX259" s="19">
        <f>ALL!AX252/AX$214</f>
        <v>0</v>
      </c>
      <c r="AY259" s="19">
        <f>ALL!AY252/AY$214</f>
        <v>0</v>
      </c>
      <c r="AZ259" s="19">
        <f>ALL!AZ252/AZ$214</f>
        <v>0.42659658445484128</v>
      </c>
      <c r="BA259" s="91">
        <f>ALL!BA252/BA$214</f>
        <v>1.186098865022043</v>
      </c>
      <c r="BB259" s="91">
        <f>ALL!BB252/BB$214</f>
        <v>0</v>
      </c>
      <c r="BC259" s="91">
        <f>ALL!BC252/BC$214</f>
        <v>0</v>
      </c>
      <c r="BD259" s="19">
        <f>ALL!BD252/BD$214</f>
        <v>0</v>
      </c>
      <c r="BE259" s="19">
        <f>ALL!BE252/BE$214</f>
        <v>3.2470373342378038</v>
      </c>
      <c r="BF259" s="19">
        <f>ALL!BF252/BF$214</f>
        <v>0</v>
      </c>
      <c r="BG259" s="19">
        <f>ALL!BG252/BG$214</f>
        <v>0</v>
      </c>
      <c r="BH259" s="19">
        <f t="shared" si="198"/>
        <v>531.97224255921969</v>
      </c>
      <c r="BJ259" s="208">
        <f t="array" ref="BJ259">ROUND(MIN(IF($E$4:$BG$4=BJ$4,$E259:$BG259)),1)</f>
        <v>0</v>
      </c>
      <c r="BK259" s="208">
        <f t="array" ref="BK259">ROUND(MAX(IF($E$4:$BG$4=BK$4,$E259:$BG259)),1)</f>
        <v>191.4</v>
      </c>
      <c r="BL259" s="276">
        <f t="array" ref="BL259">ROUND(SUM(IF($E$4:$BG$4=BL$4,ALL!$E252:$BG252)),1)/BL$3</f>
        <v>28.879196249851596</v>
      </c>
      <c r="BM259" s="208">
        <f t="array" ref="BM259">ROUND(MIN(IF($E$4:$BG$4=BM$4,$E259:$BG259)),1)</f>
        <v>0</v>
      </c>
      <c r="BN259" s="208">
        <f t="array" ref="BN259">ROUND(MAX(IF($E$4:$BG$4=BN$4,$E259:$BG259)),1)</f>
        <v>3.2</v>
      </c>
      <c r="BO259" s="276">
        <f t="array" ref="BO259">ROUND(SUM(IF($E$4:$BG$4=BO$4,ALL!$E252:$BG252)),1)/BO$3</f>
        <v>0.56103861353532036</v>
      </c>
      <c r="BP259" s="208">
        <f t="array" ref="BP259">ROUND(MIN(IF($E$4:$BG$4=BP$4,$E259:$BG259)),1)</f>
        <v>0</v>
      </c>
      <c r="BQ259" s="208">
        <f t="array" ref="BQ259">ROUND(MAX(IF($E$4:$BG$4=BQ$4,$E259:$BG259)),1)</f>
        <v>8.8000000000000007</v>
      </c>
      <c r="BR259" s="276">
        <f t="array" ref="BR259">ROUND(SUM(IF($E$4:$BG$4=BR$4,ALL!$E252:$BG252)),1)/BR$3</f>
        <v>4.1002787028562819</v>
      </c>
      <c r="BS259" s="208">
        <f t="array" ref="BS259">ROUND(MIN(IF($E$4:$BG$4=BS$4,$E259:$BG259)),1)</f>
        <v>0</v>
      </c>
      <c r="BT259" s="208">
        <f t="array" ref="BT259">ROUND(MAX(IF($E$4:$BG$4=BT$4,$E259:$BG259)),1)</f>
        <v>0</v>
      </c>
      <c r="BU259" s="276">
        <f t="array" ref="BU259">ROUND(SUM(IF($E$4:$BG$4=BU$4,ALL!$E252:$BG252)),1)/BU$3</f>
        <v>0</v>
      </c>
      <c r="BV259" s="208">
        <f t="array" ref="BV259">ROUND(MIN(IF($E$4:$BG$4=BV$4,$E259:$BG259)),1)</f>
        <v>0</v>
      </c>
      <c r="BW259" s="208">
        <f t="array" ref="BW259">ROUND(MAX(IF($E$4:$BG$4=BW$4,$E259:$BG259)),1)</f>
        <v>0</v>
      </c>
      <c r="BX259" s="276">
        <f t="array" ref="BX259">ROUND(SUM(IF($E$4:$BG$4=BX$4,ALL!$E252:$BG252)),1)/BX$3</f>
        <v>0</v>
      </c>
      <c r="BY259" s="208">
        <f t="array" ref="BY259">ROUND(MIN(IF($E$4:$BG$4=BY$4,$E259:$BG259)),1)</f>
        <v>0</v>
      </c>
      <c r="BZ259" s="208">
        <f t="array" ref="BZ259">ROUND(MAX(IF($E$4:$BG$4=BZ$4,$E259:$BG259)),1)</f>
        <v>0</v>
      </c>
      <c r="CA259" s="276">
        <f t="array" ref="CA259">ROUND(SUM(IF($E$4:$BG$4=CA$4,ALL!$E252:$BG252)),1)/CA$3</f>
        <v>0</v>
      </c>
      <c r="CB259" s="233">
        <f t="shared" si="199"/>
        <v>0</v>
      </c>
      <c r="CC259" s="233">
        <f t="shared" si="200"/>
        <v>191.4</v>
      </c>
      <c r="CD259" s="274">
        <f>ALL!BH252/$BH$47</f>
        <v>1.0673080340651586</v>
      </c>
    </row>
    <row r="260" spans="1:82" ht="24">
      <c r="A260" s="17">
        <f t="shared" si="201"/>
        <v>58900</v>
      </c>
      <c r="B260" s="248" t="s">
        <v>213</v>
      </c>
      <c r="E260" s="19">
        <f>ALL!E253/E$214</f>
        <v>0</v>
      </c>
      <c r="F260" s="19">
        <f>ALL!F253/F$214</f>
        <v>0.51057274794954866</v>
      </c>
      <c r="G260" s="19">
        <f>ALL!G253/G$214</f>
        <v>0</v>
      </c>
      <c r="H260" s="19">
        <f>ALL!H253/H$214</f>
        <v>0</v>
      </c>
      <c r="I260" s="19">
        <f>ALL!I253/I$214</f>
        <v>3.3297277897685641E-2</v>
      </c>
      <c r="J260" s="19">
        <f>ALL!J253/J$214</f>
        <v>0.10270660978308746</v>
      </c>
      <c r="K260" s="19">
        <f>ALL!K253/K$214</f>
        <v>41.279084567313895</v>
      </c>
      <c r="L260" s="19">
        <f>ALL!L253/L$214</f>
        <v>0.60305935918616915</v>
      </c>
      <c r="M260" s="19">
        <f>ALL!M253/M$214</f>
        <v>0</v>
      </c>
      <c r="N260" s="19">
        <f>ALL!N253/N$214</f>
        <v>52.13787881822735</v>
      </c>
      <c r="O260" s="19">
        <f>ALL!O253/O$214</f>
        <v>0</v>
      </c>
      <c r="P260" s="19">
        <f>ALL!P253/P$214</f>
        <v>0.39695060296713525</v>
      </c>
      <c r="Q260" s="19">
        <f>ALL!Q253/Q$214</f>
        <v>-7.3350588754546262</v>
      </c>
      <c r="R260" s="19">
        <f>ALL!R253/R$214</f>
        <v>0</v>
      </c>
      <c r="S260" s="19">
        <f>ALL!S253/S$214</f>
        <v>0</v>
      </c>
      <c r="T260" s="19">
        <f>ALL!T253/T$214</f>
        <v>0.47585949664608329</v>
      </c>
      <c r="U260" s="19">
        <f>ALL!U253/U$214</f>
        <v>0</v>
      </c>
      <c r="V260" s="19">
        <f>ALL!V253/V$214</f>
        <v>0</v>
      </c>
      <c r="W260" s="19">
        <f>ALL!W253/W$214</f>
        <v>1.4469839028219789E-2</v>
      </c>
      <c r="X260" s="19">
        <f>ALL!X253/X$214</f>
        <v>0.77880553223322191</v>
      </c>
      <c r="Y260" s="19">
        <f>ALL!Y253/Y$214</f>
        <v>0</v>
      </c>
      <c r="Z260" s="19">
        <f>ALL!Z253/Z$214</f>
        <v>1.089505285521007</v>
      </c>
      <c r="AA260" s="19">
        <f>ALL!AA253/AA$214</f>
        <v>2.1603034394306113</v>
      </c>
      <c r="AB260" s="19">
        <f>ALL!AB253/AB$214</f>
        <v>0</v>
      </c>
      <c r="AC260" s="19">
        <f>ALL!AC253/AC$214</f>
        <v>0</v>
      </c>
      <c r="AD260" s="19">
        <f>ALL!AD253/AD$214</f>
        <v>0.93654328024283906</v>
      </c>
      <c r="AE260" s="19">
        <f>ALL!AE253/AE$214</f>
        <v>0</v>
      </c>
      <c r="AF260" s="19">
        <f>ALL!AF253/AF$214</f>
        <v>0</v>
      </c>
      <c r="AG260" s="19">
        <f>ALL!AG253/AG$214</f>
        <v>0</v>
      </c>
      <c r="AH260" s="19">
        <f>ALL!AH253/AH$214</f>
        <v>3.7912745101594552</v>
      </c>
      <c r="AI260" s="19">
        <f>ALL!AI253/AI$214</f>
        <v>0</v>
      </c>
      <c r="AJ260" s="19">
        <f>ALL!AJ253/AJ$214</f>
        <v>0</v>
      </c>
      <c r="AK260" s="19">
        <f>ALL!AK253/AK$214</f>
        <v>0</v>
      </c>
      <c r="AL260" s="19">
        <f>ALL!AL253/AL$214</f>
        <v>-53.239924888054318</v>
      </c>
      <c r="AM260" s="19">
        <f>ALL!AM253/AM$214</f>
        <v>8.0144921224995578</v>
      </c>
      <c r="AN260" s="19">
        <f>ALL!AN253/AN$214</f>
        <v>51.823487544483982</v>
      </c>
      <c r="AO260" s="19">
        <f>ALL!AO253/AO$214</f>
        <v>242.62677707135271</v>
      </c>
      <c r="AP260" s="19">
        <f>ALL!AP253/AP$214</f>
        <v>0</v>
      </c>
      <c r="AQ260" s="19">
        <f>ALL!AQ253/AQ$214</f>
        <v>9.8588211296122825</v>
      </c>
      <c r="AR260" s="19">
        <f>ALL!AR253/AR$214</f>
        <v>8.9215602667530831</v>
      </c>
      <c r="AS260" s="19">
        <f>ALL!AS253/AS$214</f>
        <v>0</v>
      </c>
      <c r="AT260" s="19">
        <f>ALL!AT253/AT$214</f>
        <v>0</v>
      </c>
      <c r="AU260" s="19">
        <f>ALL!AU253/AU$214</f>
        <v>10.665644595029667</v>
      </c>
      <c r="AV260" s="19">
        <f>ALL!AV253/AV$214</f>
        <v>17.973322615488968</v>
      </c>
      <c r="AW260" s="19">
        <f>ALL!AW253/AW$214</f>
        <v>7.8987313432835826</v>
      </c>
      <c r="AX260" s="19">
        <f>ALL!AX253/AX$214</f>
        <v>10.385470363911617</v>
      </c>
      <c r="AY260" s="19">
        <f>ALL!AY253/AY$214</f>
        <v>0</v>
      </c>
      <c r="AZ260" s="19">
        <f>ALL!AZ253/AZ$214</f>
        <v>0</v>
      </c>
      <c r="BA260" s="91">
        <f>ALL!BA253/BA$214</f>
        <v>0</v>
      </c>
      <c r="BB260" s="91">
        <f>ALL!BB253/BB$214</f>
        <v>22.504450433559878</v>
      </c>
      <c r="BC260" s="91">
        <f>ALL!BC253/BC$214</f>
        <v>0</v>
      </c>
      <c r="BD260" s="19">
        <f>ALL!BD253/BD$214</f>
        <v>0.67354334322193643</v>
      </c>
      <c r="BE260" s="19">
        <f>ALL!BE253/BE$214</f>
        <v>0</v>
      </c>
      <c r="BF260" s="19">
        <f>ALL!BF253/BF$214</f>
        <v>14.433411513703499</v>
      </c>
      <c r="BG260" s="19">
        <f>ALL!BG253/BG$214</f>
        <v>0</v>
      </c>
      <c r="BH260" s="19">
        <f t="shared" si="198"/>
        <v>449.51503994597823</v>
      </c>
      <c r="BJ260" s="208">
        <f t="array" ref="BJ260">ROUND(MIN(IF($E$4:$BG$4=BJ$4,$E260:$BG260)),1)</f>
        <v>0</v>
      </c>
      <c r="BK260" s="208">
        <f t="array" ref="BK260">ROUND(MAX(IF($E$4:$BG$4=BK$4,$E260:$BG260)),1)</f>
        <v>242.6</v>
      </c>
      <c r="BL260" s="276">
        <f t="array" ref="BL260">ROUND(SUM(IF($E$4:$BG$4=BL$4,ALL!$E253:$BG253)),1)/BL$3</f>
        <v>25.290341570172622</v>
      </c>
      <c r="BM260" s="208">
        <f t="array" ref="BM260">ROUND(MIN(IF($E$4:$BG$4=BM$4,$E260:$BG260)),1)</f>
        <v>0</v>
      </c>
      <c r="BN260" s="208">
        <f t="array" ref="BN260">ROUND(MAX(IF($E$4:$BG$4=BN$4,$E260:$BG260)),1)</f>
        <v>14.4</v>
      </c>
      <c r="BO260" s="276">
        <f t="array" ref="BO260">ROUND(SUM(IF($E$4:$BG$4=BO$4,ALL!$E253:$BG253)),1)/BO$3</f>
        <v>5.3173987320928715</v>
      </c>
      <c r="BP260" s="208">
        <f t="array" ref="BP260">ROUND(MIN(IF($E$4:$BG$4=BP$4,$E260:$BG260)),1)</f>
        <v>-53.2</v>
      </c>
      <c r="BQ260" s="208">
        <f t="array" ref="BQ260">ROUND(MAX(IF($E$4:$BG$4=BQ$4,$E260:$BG260)),1)</f>
        <v>8</v>
      </c>
      <c r="BR260" s="276">
        <f t="array" ref="BR260">ROUND(SUM(IF($E$4:$BG$4=BR$4,ALL!$E253:$BG253)),1)/BR$3</f>
        <v>1.4805243147408533</v>
      </c>
      <c r="BS260" s="208">
        <f t="array" ref="BS260">ROUND(MIN(IF($E$4:$BG$4=BS$4,$E260:$BG260)),1)</f>
        <v>-7.3</v>
      </c>
      <c r="BT260" s="208">
        <f t="array" ref="BT260">ROUND(MAX(IF($E$4:$BG$4=BT$4,$E260:$BG260)),1)</f>
        <v>52.1</v>
      </c>
      <c r="BU260" s="276">
        <f t="array" ref="BU260">ROUND(SUM(IF($E$4:$BG$4=BU$4,ALL!$E253:$BG253)),1)/BU$3</f>
        <v>2.6190940716430249</v>
      </c>
      <c r="BV260" s="208">
        <f t="array" ref="BV260">ROUND(MIN(IF($E$4:$BG$4=BV$4,$E260:$BG260)),1)</f>
        <v>0</v>
      </c>
      <c r="BW260" s="208">
        <f t="array" ref="BW260">ROUND(MAX(IF($E$4:$BG$4=BW$4,$E260:$BG260)),1)</f>
        <v>1.1000000000000001</v>
      </c>
      <c r="BX260" s="276">
        <f t="array" ref="BX260">ROUND(SUM(IF($E$4:$BG$4=BX$4,ALL!$E253:$BG253)),1)/BX$3</f>
        <v>0.24795332809779716</v>
      </c>
      <c r="BY260" s="208">
        <f t="array" ref="BY260">ROUND(MIN(IF($E$4:$BG$4=BY$4,$E260:$BG260)),1)</f>
        <v>0</v>
      </c>
      <c r="BZ260" s="208">
        <f t="array" ref="BZ260">ROUND(MAX(IF($E$4:$BG$4=BZ$4,$E260:$BG260)),1)</f>
        <v>0.8</v>
      </c>
      <c r="CA260" s="276">
        <f t="array" ref="CA260">ROUND(SUM(IF($E$4:$BG$4=CA$4,ALL!$E253:$BG253)),1)/CA$3</f>
        <v>0.19976753785354678</v>
      </c>
      <c r="CB260" s="233">
        <f t="shared" si="199"/>
        <v>-53.2</v>
      </c>
      <c r="CC260" s="233">
        <f t="shared" si="200"/>
        <v>242.6</v>
      </c>
      <c r="CD260" s="274">
        <f>ALL!BH253/$BH$47</f>
        <v>2.2513429519455102</v>
      </c>
    </row>
    <row r="261" spans="1:82" ht="12.75">
      <c r="A261" s="22">
        <v>90000</v>
      </c>
      <c r="B261" s="255" t="s">
        <v>53</v>
      </c>
      <c r="E261" s="20">
        <f>SUM(E217:E260)</f>
        <v>13585.915145609986</v>
      </c>
      <c r="F261" s="20">
        <f t="shared" ref="F261:BG261" si="202">SUM(F217:F260)</f>
        <v>13101.587076986702</v>
      </c>
      <c r="G261" s="20">
        <f t="shared" si="202"/>
        <v>18910.004116883021</v>
      </c>
      <c r="H261" s="20">
        <f t="shared" si="202"/>
        <v>13602.993509321597</v>
      </c>
      <c r="I261" s="20">
        <f t="shared" si="202"/>
        <v>14021.908635858375</v>
      </c>
      <c r="J261" s="20">
        <f t="shared" si="202"/>
        <v>12417.506141149759</v>
      </c>
      <c r="K261" s="20">
        <f t="shared" si="202"/>
        <v>14190.190204019173</v>
      </c>
      <c r="L261" s="20">
        <f t="shared" si="202"/>
        <v>14469.670538538599</v>
      </c>
      <c r="M261" s="20">
        <f t="shared" si="202"/>
        <v>16943.806983421709</v>
      </c>
      <c r="N261" s="20">
        <f t="shared" si="202"/>
        <v>15805.98944616926</v>
      </c>
      <c r="O261" s="20">
        <f t="shared" si="202"/>
        <v>25021.247217951961</v>
      </c>
      <c r="P261" s="20">
        <f t="shared" si="202"/>
        <v>17292.858617202979</v>
      </c>
      <c r="Q261" s="20">
        <f t="shared" si="202"/>
        <v>15309.270824510993</v>
      </c>
      <c r="R261" s="20">
        <f t="shared" si="202"/>
        <v>23699.696944030384</v>
      </c>
      <c r="S261" s="20">
        <f t="shared" si="202"/>
        <v>15819.985365411621</v>
      </c>
      <c r="T261" s="20">
        <f t="shared" si="202"/>
        <v>19075.849301686729</v>
      </c>
      <c r="U261" s="20">
        <f t="shared" si="202"/>
        <v>19787.87123693461</v>
      </c>
      <c r="V261" s="20">
        <f t="shared" si="202"/>
        <v>39600.095259312089</v>
      </c>
      <c r="W261" s="20">
        <f t="shared" si="202"/>
        <v>14014.387818768264</v>
      </c>
      <c r="X261" s="20">
        <f t="shared" si="202"/>
        <v>14307.195441374588</v>
      </c>
      <c r="Y261" s="20">
        <f t="shared" si="202"/>
        <v>13789.792365123036</v>
      </c>
      <c r="Z261" s="20">
        <f t="shared" si="202"/>
        <v>12442.710368879685</v>
      </c>
      <c r="AA261" s="20">
        <f t="shared" si="202"/>
        <v>14126.212276771586</v>
      </c>
      <c r="AB261" s="20">
        <f t="shared" si="202"/>
        <v>16254.45243674395</v>
      </c>
      <c r="AC261" s="20">
        <f t="shared" si="202"/>
        <v>14966.50502697611</v>
      </c>
      <c r="AD261" s="20">
        <f t="shared" si="202"/>
        <v>14606.579468653599</v>
      </c>
      <c r="AE261" s="20">
        <f t="shared" si="202"/>
        <v>17667.540778957486</v>
      </c>
      <c r="AF261" s="20">
        <f t="shared" si="202"/>
        <v>16516.252421860896</v>
      </c>
      <c r="AG261" s="20">
        <f t="shared" si="202"/>
        <v>17151.876902445252</v>
      </c>
      <c r="AH261" s="20">
        <f t="shared" si="202"/>
        <v>18155.334666349954</v>
      </c>
      <c r="AI261" s="20">
        <f t="shared" si="202"/>
        <v>15977.187752118685</v>
      </c>
      <c r="AJ261" s="20">
        <f t="shared" si="202"/>
        <v>13665.460374438657</v>
      </c>
      <c r="AK261" s="20">
        <f t="shared" si="202"/>
        <v>18868.161859769862</v>
      </c>
      <c r="AL261" s="20">
        <f t="shared" si="202"/>
        <v>96433.007944532728</v>
      </c>
      <c r="AM261" s="20">
        <f t="shared" si="202"/>
        <v>17761.092315454054</v>
      </c>
      <c r="AN261" s="20">
        <f t="shared" si="202"/>
        <v>18283.237790205054</v>
      </c>
      <c r="AO261" s="20">
        <f t="shared" si="202"/>
        <v>8111.5134188913444</v>
      </c>
      <c r="AP261" s="20">
        <f t="shared" si="202"/>
        <v>14753.149662500406</v>
      </c>
      <c r="AQ261" s="20">
        <f t="shared" si="202"/>
        <v>13210.84977637424</v>
      </c>
      <c r="AR261" s="20">
        <f t="shared" si="202"/>
        <v>13167.21892514199</v>
      </c>
      <c r="AS261" s="20">
        <f t="shared" si="202"/>
        <v>13567.522520886307</v>
      </c>
      <c r="AT261" s="20">
        <f t="shared" si="202"/>
        <v>13061.437841530056</v>
      </c>
      <c r="AU261" s="20">
        <f t="shared" si="202"/>
        <v>11855.594539071242</v>
      </c>
      <c r="AV261" s="20">
        <f t="shared" si="202"/>
        <v>14511.688984902918</v>
      </c>
      <c r="AW261" s="20">
        <f t="shared" si="202"/>
        <v>13091.750955223881</v>
      </c>
      <c r="AX261" s="20">
        <f t="shared" si="202"/>
        <v>14100.457141214565</v>
      </c>
      <c r="AY261" s="20">
        <f t="shared" si="202"/>
        <v>13797.196550840456</v>
      </c>
      <c r="AZ261" s="20">
        <f t="shared" si="202"/>
        <v>11707.543541462101</v>
      </c>
      <c r="BA261" s="20">
        <f t="shared" ref="BA261:BB261" si="203">SUM(BA217:BA260)</f>
        <v>14739.106509708283</v>
      </c>
      <c r="BB261" s="20">
        <f t="shared" si="203"/>
        <v>16981.560822591982</v>
      </c>
      <c r="BC261" s="20">
        <f t="shared" ref="BC261" si="204">SUM(BC217:BC260)</f>
        <v>13396.800774093665</v>
      </c>
      <c r="BD261" s="20">
        <f t="shared" si="202"/>
        <v>15562.269278350523</v>
      </c>
      <c r="BE261" s="20">
        <f t="shared" si="202"/>
        <v>19257.544217536248</v>
      </c>
      <c r="BF261" s="20">
        <f t="shared" si="202"/>
        <v>16317.613724673591</v>
      </c>
      <c r="BG261" s="20">
        <f t="shared" si="202"/>
        <v>14891.61601662984</v>
      </c>
      <c r="BH261" s="20">
        <f t="shared" si="198"/>
        <v>953725.8697760466</v>
      </c>
      <c r="BJ261" s="208">
        <f t="array" ref="BJ261">ROUND(MIN(IF($E$4:$BG$4=BJ$4,$E261:$BG261)),1)</f>
        <v>8111.5</v>
      </c>
      <c r="BK261" s="208">
        <f t="array" ref="BK261">ROUND(MAX(IF($E$4:$BG$4=BK$4,$E261:$BG261)),1)</f>
        <v>18283.2</v>
      </c>
      <c r="BL261" s="276">
        <f t="array" ref="BL261">ROUND(SUM(IF($E$4:$BG$4=BL$4,ALL!$E254:$BG254)),1)/BL$3</f>
        <v>13301.771698099707</v>
      </c>
      <c r="BM261" s="208">
        <f t="array" ref="BM261">ROUND(MIN(IF($E$4:$BG$4=BM$4,$E261:$BG261)),1)</f>
        <v>14891.6</v>
      </c>
      <c r="BN261" s="208">
        <f t="array" ref="BN261">ROUND(MAX(IF($E$4:$BG$4=BN$4,$E261:$BG261)),1)</f>
        <v>19257.5</v>
      </c>
      <c r="BO261" s="276">
        <f t="array" ref="BO261">ROUND(SUM(IF($E$4:$BG$4=BO$4,ALL!$E254:$BG254)),1)/BO$3</f>
        <v>16382.063580602673</v>
      </c>
      <c r="BP261" s="208">
        <f t="array" ref="BP261">ROUND(MIN(IF($E$4:$BG$4=BP$4,$E261:$BG261)),1)</f>
        <v>17761.099999999999</v>
      </c>
      <c r="BQ261" s="208">
        <f t="array" ref="BQ261">ROUND(MAX(IF($E$4:$BG$4=BQ$4,$E261:$BG261)),1)</f>
        <v>96433</v>
      </c>
      <c r="BR261" s="276">
        <f t="array" ref="BR261">ROUND(SUM(IF($E$4:$BG$4=BR$4,ALL!$E254:$BG254)),1)/BR$3</f>
        <v>21622.316532897057</v>
      </c>
      <c r="BS261" s="208">
        <f t="array" ref="BS261">ROUND(MIN(IF($E$4:$BG$4=BS$4,$E261:$BG261)),1)</f>
        <v>12417.5</v>
      </c>
      <c r="BT261" s="208">
        <f t="array" ref="BT261">ROUND(MAX(IF($E$4:$BG$4=BT$4,$E261:$BG261)),1)</f>
        <v>39600.1</v>
      </c>
      <c r="BU261" s="276">
        <f t="array" ref="BU261">ROUND(SUM(IF($E$4:$BG$4=BU$4,ALL!$E254:$BG254)),1)/BU$3</f>
        <v>15037.857052813028</v>
      </c>
      <c r="BV261" s="208">
        <f t="array" ref="BV261">ROUND(MIN(IF($E$4:$BG$4=BV$4,$E261:$BG261)),1)</f>
        <v>12442.7</v>
      </c>
      <c r="BW261" s="208">
        <f t="array" ref="BW261">ROUND(MAX(IF($E$4:$BG$4=BW$4,$E261:$BG261)),1)</f>
        <v>18910</v>
      </c>
      <c r="BX261" s="276">
        <f t="array" ref="BX261">ROUND(SUM(IF($E$4:$BG$4=BX$4,ALL!$E254:$BG254)),1)/BX$3</f>
        <v>15202.408205254154</v>
      </c>
      <c r="BY261" s="208">
        <f t="array" ref="BY261">ROUND(MIN(IF($E$4:$BG$4=BY$4,$E261:$BG261)),1)</f>
        <v>14021.9</v>
      </c>
      <c r="BZ261" s="208">
        <f t="array" ref="BZ261">ROUND(MAX(IF($E$4:$BG$4=BZ$4,$E261:$BG261)),1)</f>
        <v>19787.900000000001</v>
      </c>
      <c r="CA261" s="276">
        <f t="array" ref="CA261">ROUND(SUM(IF($E$4:$BG$4=CA$4,ALL!$E254:$BG254)),1)/CA$3</f>
        <v>15687.833685297861</v>
      </c>
      <c r="CB261" s="233">
        <f t="shared" si="199"/>
        <v>8111.5</v>
      </c>
      <c r="CC261" s="233">
        <f t="shared" si="200"/>
        <v>96433</v>
      </c>
      <c r="CD261" s="274">
        <f>ALL!BH254/$BH$47</f>
        <v>15367.568017683574</v>
      </c>
    </row>
    <row r="264" spans="1:82" s="90" customFormat="1" ht="12" customHeight="1">
      <c r="A264" s="14"/>
      <c r="B264" s="363" t="s">
        <v>1455</v>
      </c>
      <c r="C264" s="82"/>
      <c r="E264" s="27"/>
      <c r="F264" s="36"/>
      <c r="G264" s="36"/>
      <c r="H264" s="36"/>
      <c r="I264" s="36"/>
      <c r="J264" s="36"/>
      <c r="K264" s="36"/>
      <c r="L264" s="36"/>
      <c r="M264" s="36"/>
      <c r="N264" s="36"/>
      <c r="O264" s="36"/>
      <c r="P264" s="36"/>
      <c r="Q264" s="36"/>
      <c r="R264" s="36"/>
      <c r="S264" s="36"/>
      <c r="T264" s="92"/>
      <c r="U264" s="92"/>
      <c r="V264" s="92"/>
      <c r="W264" s="92"/>
      <c r="X264" s="92"/>
    </row>
    <row r="265" spans="1:82" s="90" customFormat="1">
      <c r="A265" s="14"/>
      <c r="B265" s="364" t="s">
        <v>559</v>
      </c>
      <c r="C265" s="73">
        <f>C$2</f>
        <v>3</v>
      </c>
      <c r="D265" s="73">
        <f t="shared" ref="D265:BH265" si="205">D$2</f>
        <v>4</v>
      </c>
      <c r="E265" s="73">
        <f t="shared" si="205"/>
        <v>5</v>
      </c>
      <c r="F265" s="73">
        <f t="shared" si="205"/>
        <v>6</v>
      </c>
      <c r="G265" s="73">
        <f t="shared" si="205"/>
        <v>7</v>
      </c>
      <c r="H265" s="73">
        <f t="shared" si="205"/>
        <v>8</v>
      </c>
      <c r="I265" s="73">
        <f t="shared" si="205"/>
        <v>9</v>
      </c>
      <c r="J265" s="73">
        <f t="shared" si="205"/>
        <v>10</v>
      </c>
      <c r="K265" s="73">
        <f t="shared" si="205"/>
        <v>11</v>
      </c>
      <c r="L265" s="73">
        <f t="shared" si="205"/>
        <v>12</v>
      </c>
      <c r="M265" s="73">
        <f t="shared" si="205"/>
        <v>13</v>
      </c>
      <c r="N265" s="73">
        <f t="shared" si="205"/>
        <v>14</v>
      </c>
      <c r="O265" s="73">
        <f t="shared" si="205"/>
        <v>15</v>
      </c>
      <c r="P265" s="73">
        <f t="shared" si="205"/>
        <v>16</v>
      </c>
      <c r="Q265" s="73">
        <f t="shared" si="205"/>
        <v>17</v>
      </c>
      <c r="R265" s="73">
        <f t="shared" si="205"/>
        <v>18</v>
      </c>
      <c r="S265" s="73">
        <f t="shared" si="205"/>
        <v>19</v>
      </c>
      <c r="T265" s="73">
        <f t="shared" si="205"/>
        <v>20</v>
      </c>
      <c r="U265" s="73">
        <f t="shared" si="205"/>
        <v>21</v>
      </c>
      <c r="V265" s="73">
        <f t="shared" si="205"/>
        <v>22</v>
      </c>
      <c r="W265" s="73">
        <f t="shared" si="205"/>
        <v>23</v>
      </c>
      <c r="X265" s="73">
        <f t="shared" si="205"/>
        <v>24</v>
      </c>
      <c r="Y265" s="73">
        <f t="shared" si="205"/>
        <v>25</v>
      </c>
      <c r="Z265" s="73">
        <f t="shared" si="205"/>
        <v>26</v>
      </c>
      <c r="AA265" s="73">
        <f t="shared" si="205"/>
        <v>27</v>
      </c>
      <c r="AB265" s="73">
        <f t="shared" si="205"/>
        <v>28</v>
      </c>
      <c r="AC265" s="73">
        <f t="shared" si="205"/>
        <v>29</v>
      </c>
      <c r="AD265" s="73">
        <f t="shared" si="205"/>
        <v>30</v>
      </c>
      <c r="AE265" s="73">
        <f t="shared" si="205"/>
        <v>31</v>
      </c>
      <c r="AF265" s="73">
        <f t="shared" si="205"/>
        <v>32</v>
      </c>
      <c r="AG265" s="73">
        <f t="shared" si="205"/>
        <v>33</v>
      </c>
      <c r="AH265" s="73">
        <f t="shared" si="205"/>
        <v>34</v>
      </c>
      <c r="AI265" s="73">
        <f t="shared" si="205"/>
        <v>35</v>
      </c>
      <c r="AJ265" s="73">
        <f t="shared" si="205"/>
        <v>36</v>
      </c>
      <c r="AK265" s="73">
        <f t="shared" si="205"/>
        <v>37</v>
      </c>
      <c r="AL265" s="73">
        <f t="shared" si="205"/>
        <v>38</v>
      </c>
      <c r="AM265" s="73">
        <f t="shared" si="205"/>
        <v>39</v>
      </c>
      <c r="AN265" s="73">
        <f t="shared" si="205"/>
        <v>40</v>
      </c>
      <c r="AO265" s="73">
        <f t="shared" si="205"/>
        <v>41</v>
      </c>
      <c r="AP265" s="73">
        <f t="shared" si="205"/>
        <v>42</v>
      </c>
      <c r="AQ265" s="73">
        <f t="shared" si="205"/>
        <v>43</v>
      </c>
      <c r="AR265" s="73">
        <f t="shared" si="205"/>
        <v>44</v>
      </c>
      <c r="AS265" s="73">
        <f t="shared" si="205"/>
        <v>45</v>
      </c>
      <c r="AT265" s="73">
        <f t="shared" si="205"/>
        <v>46</v>
      </c>
      <c r="AU265" s="73">
        <f t="shared" si="205"/>
        <v>47</v>
      </c>
      <c r="AV265" s="73">
        <f t="shared" si="205"/>
        <v>48</v>
      </c>
      <c r="AW265" s="73">
        <f t="shared" si="205"/>
        <v>49</v>
      </c>
      <c r="AX265" s="73">
        <f t="shared" si="205"/>
        <v>50</v>
      </c>
      <c r="AY265" s="73">
        <f t="shared" si="205"/>
        <v>51</v>
      </c>
      <c r="AZ265" s="73">
        <f t="shared" si="205"/>
        <v>52</v>
      </c>
      <c r="BA265" s="73">
        <f t="shared" si="205"/>
        <v>53</v>
      </c>
      <c r="BB265" s="73">
        <f t="shared" si="205"/>
        <v>54</v>
      </c>
      <c r="BC265" s="73">
        <f t="shared" si="205"/>
        <v>55</v>
      </c>
      <c r="BD265" s="73">
        <f t="shared" si="205"/>
        <v>56</v>
      </c>
      <c r="BE265" s="73">
        <f t="shared" si="205"/>
        <v>57</v>
      </c>
      <c r="BF265" s="73">
        <f t="shared" si="205"/>
        <v>58</v>
      </c>
      <c r="BG265" s="73">
        <f t="shared" si="205"/>
        <v>59</v>
      </c>
      <c r="BH265" s="73">
        <f t="shared" si="205"/>
        <v>60</v>
      </c>
    </row>
    <row r="266" spans="1:82" s="90" customFormat="1">
      <c r="A266" s="14"/>
      <c r="B266" s="355" t="s">
        <v>1456</v>
      </c>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row>
    <row r="267" spans="1:82" s="39" customFormat="1" ht="12.75">
      <c r="B267" s="356" t="s">
        <v>604</v>
      </c>
      <c r="C267" s="72"/>
      <c r="D267" s="74"/>
      <c r="E267" s="87">
        <v>10</v>
      </c>
      <c r="F267" s="87">
        <v>30</v>
      </c>
      <c r="G267" s="87">
        <v>40</v>
      </c>
      <c r="H267" s="87">
        <v>60</v>
      </c>
      <c r="I267" s="87">
        <v>70</v>
      </c>
      <c r="J267" s="87">
        <v>80</v>
      </c>
      <c r="K267" s="87">
        <v>90</v>
      </c>
      <c r="L267" s="87">
        <v>100</v>
      </c>
      <c r="M267" s="87">
        <v>120</v>
      </c>
      <c r="N267" s="87">
        <v>130</v>
      </c>
      <c r="O267" s="87">
        <v>150</v>
      </c>
      <c r="P267" s="87">
        <v>160</v>
      </c>
      <c r="Q267" s="87">
        <v>170</v>
      </c>
      <c r="R267" s="87">
        <v>180</v>
      </c>
      <c r="S267" s="87">
        <v>190</v>
      </c>
      <c r="T267" s="87">
        <v>200</v>
      </c>
      <c r="U267" s="87">
        <v>210</v>
      </c>
      <c r="V267" s="87">
        <v>220</v>
      </c>
      <c r="W267" s="87">
        <v>230</v>
      </c>
      <c r="X267" s="87">
        <v>240</v>
      </c>
      <c r="Y267" s="87">
        <v>250</v>
      </c>
      <c r="Z267" s="87">
        <v>260</v>
      </c>
      <c r="AA267" s="87">
        <v>270</v>
      </c>
      <c r="AB267" s="87">
        <v>280</v>
      </c>
      <c r="AC267" s="87">
        <v>300</v>
      </c>
      <c r="AD267" s="87">
        <v>310</v>
      </c>
      <c r="AE267" s="87">
        <v>320</v>
      </c>
      <c r="AF267" s="87">
        <v>330</v>
      </c>
      <c r="AG267" s="87">
        <v>350</v>
      </c>
      <c r="AH267" s="87">
        <v>360</v>
      </c>
      <c r="AI267" s="87">
        <v>380</v>
      </c>
      <c r="AJ267" s="87">
        <v>390</v>
      </c>
      <c r="AK267" s="87">
        <v>400</v>
      </c>
      <c r="AL267" s="87">
        <v>410</v>
      </c>
      <c r="AM267" s="87">
        <v>420</v>
      </c>
      <c r="AN267" s="87">
        <v>480</v>
      </c>
      <c r="AO267" s="87">
        <v>500</v>
      </c>
      <c r="AP267" s="87">
        <v>510</v>
      </c>
      <c r="AQ267" s="87">
        <v>520</v>
      </c>
      <c r="AR267" s="87">
        <v>530</v>
      </c>
      <c r="AS267" s="87">
        <v>540</v>
      </c>
      <c r="AT267" s="87">
        <v>550</v>
      </c>
      <c r="AU267" s="87">
        <v>560</v>
      </c>
      <c r="AV267" s="87">
        <v>570</v>
      </c>
      <c r="AW267" s="87">
        <v>580</v>
      </c>
      <c r="AX267" s="87">
        <v>590</v>
      </c>
      <c r="AY267" s="87">
        <v>600</v>
      </c>
      <c r="AZ267" s="87">
        <v>610</v>
      </c>
      <c r="BA267" s="87">
        <v>620</v>
      </c>
      <c r="BB267" s="87">
        <v>630</v>
      </c>
      <c r="BC267" s="87">
        <v>640</v>
      </c>
      <c r="BD267" s="87">
        <v>960</v>
      </c>
      <c r="BE267" s="87">
        <v>970</v>
      </c>
      <c r="BF267" s="87">
        <v>980</v>
      </c>
      <c r="BG267" s="87">
        <v>990</v>
      </c>
      <c r="BH267" s="75" t="s">
        <v>497</v>
      </c>
    </row>
    <row r="268" spans="1:82" s="39" customFormat="1" ht="12.75">
      <c r="B268" s="357" t="s">
        <v>603</v>
      </c>
      <c r="C268" s="72"/>
      <c r="D268" s="74"/>
      <c r="E268" s="77">
        <f t="shared" ref="E268:BG268" si="206">VLOOKUP(E267,num,5)</f>
        <v>3301.3416666666672</v>
      </c>
      <c r="F268" s="77">
        <f t="shared" si="206"/>
        <v>2418.1666666666665</v>
      </c>
      <c r="G268" s="77">
        <f t="shared" si="206"/>
        <v>2724.4502762430939</v>
      </c>
      <c r="H268" s="77">
        <f t="shared" si="206"/>
        <v>4970.9750000000013</v>
      </c>
      <c r="I268" s="77">
        <f t="shared" si="206"/>
        <v>10030.85</v>
      </c>
      <c r="J268" s="77">
        <f t="shared" si="206"/>
        <v>4470.2088888888884</v>
      </c>
      <c r="K268" s="77">
        <f t="shared" si="206"/>
        <v>2323.8555555555558</v>
      </c>
      <c r="L268" s="77">
        <f t="shared" si="206"/>
        <v>5338.2638888888887</v>
      </c>
      <c r="M268" s="77">
        <f t="shared" si="206"/>
        <v>265.07222222222219</v>
      </c>
      <c r="N268" s="77">
        <f t="shared" si="206"/>
        <v>554.72222222222217</v>
      </c>
      <c r="O268" s="77">
        <f t="shared" si="206"/>
        <v>481.58011049723757</v>
      </c>
      <c r="P268" s="77">
        <f t="shared" si="206"/>
        <v>2917.5166666666669</v>
      </c>
      <c r="Q268" s="77">
        <f t="shared" si="206"/>
        <v>3236.717032967033</v>
      </c>
      <c r="R268" s="77">
        <f t="shared" si="206"/>
        <v>295.15999999999997</v>
      </c>
      <c r="S268" s="77">
        <f t="shared" si="206"/>
        <v>2360.3138888888884</v>
      </c>
      <c r="T268" s="77">
        <f t="shared" si="206"/>
        <v>1407.5583333333334</v>
      </c>
      <c r="U268" s="77">
        <f t="shared" si="206"/>
        <v>2005.4450549450555</v>
      </c>
      <c r="V268" s="77">
        <f t="shared" si="206"/>
        <v>112.22</v>
      </c>
      <c r="W268" s="77">
        <f t="shared" si="206"/>
        <v>4398.1138888888918</v>
      </c>
      <c r="X268" s="77">
        <f t="shared" si="206"/>
        <v>3301.5302197802198</v>
      </c>
      <c r="Y268" s="77">
        <f t="shared" si="206"/>
        <v>1704.0222222222224</v>
      </c>
      <c r="Z268" s="77">
        <f t="shared" si="206"/>
        <v>9072.7416666666631</v>
      </c>
      <c r="AA268" s="77">
        <f t="shared" si="206"/>
        <v>2590.3027777777779</v>
      </c>
      <c r="AB268" s="77">
        <f t="shared" si="206"/>
        <v>22432.086111111108</v>
      </c>
      <c r="AC268" s="77">
        <f t="shared" si="206"/>
        <v>1492.0611111111111</v>
      </c>
      <c r="AD268" s="77">
        <f t="shared" si="206"/>
        <v>2349.0638888888889</v>
      </c>
      <c r="AE268" s="77">
        <f t="shared" si="206"/>
        <v>3393.253333333329</v>
      </c>
      <c r="AF268" s="77">
        <f t="shared" si="206"/>
        <v>1738.6194444444445</v>
      </c>
      <c r="AG268" s="77">
        <f t="shared" si="206"/>
        <v>9487.5338888888909</v>
      </c>
      <c r="AH268" s="77">
        <f t="shared" si="206"/>
        <v>3030.2527472527472</v>
      </c>
      <c r="AI268" s="77">
        <f t="shared" si="206"/>
        <v>3374.7333333333336</v>
      </c>
      <c r="AJ268" s="77">
        <f t="shared" si="206"/>
        <v>5636.2888888888901</v>
      </c>
      <c r="AK268" s="77">
        <f t="shared" si="206"/>
        <v>810.25555555555559</v>
      </c>
      <c r="AL268" s="77">
        <f t="shared" si="206"/>
        <v>69.22999999999999</v>
      </c>
      <c r="AM268" s="77">
        <f t="shared" si="206"/>
        <v>763.37837837837844</v>
      </c>
      <c r="AN268" s="77">
        <f t="shared" si="206"/>
        <v>295.05</v>
      </c>
      <c r="AO268" s="77">
        <f t="shared" si="206"/>
        <v>329.42777777777775</v>
      </c>
      <c r="AP268" s="77">
        <f t="shared" si="206"/>
        <v>619.26</v>
      </c>
      <c r="AQ268" s="77">
        <f t="shared" si="206"/>
        <v>178.87027027027025</v>
      </c>
      <c r="AR268" s="77">
        <f t="shared" si="206"/>
        <v>325.72777777777776</v>
      </c>
      <c r="AS268" s="77">
        <f t="shared" si="206"/>
        <v>165.18</v>
      </c>
      <c r="AT268" s="77">
        <f t="shared" si="206"/>
        <v>161.04</v>
      </c>
      <c r="AU268" s="77">
        <f t="shared" si="206"/>
        <v>652.27</v>
      </c>
      <c r="AV268" s="77">
        <f t="shared" si="206"/>
        <v>221.16111111111101</v>
      </c>
      <c r="AW268" s="77">
        <f t="shared" si="206"/>
        <v>223.33333333333331</v>
      </c>
      <c r="AX268" s="77">
        <f t="shared" si="206"/>
        <v>521.83000000000004</v>
      </c>
      <c r="AY268" s="77">
        <f t="shared" si="206"/>
        <v>198.30601092896174</v>
      </c>
      <c r="AZ268" s="77">
        <f t="shared" si="206"/>
        <v>519.39</v>
      </c>
      <c r="BA268" s="77">
        <f t="shared" ref="BA268:BB268" si="207">VLOOKUP(BA267,num,5)</f>
        <v>118.45555555555555</v>
      </c>
      <c r="BB268" s="77">
        <f t="shared" si="207"/>
        <v>67.730158730158735</v>
      </c>
      <c r="BC268" s="77">
        <f t="shared" ref="BC268" si="208">VLOOKUP(BC267,num,5)</f>
        <v>129.18333333333334</v>
      </c>
      <c r="BD268" s="77">
        <f t="shared" si="206"/>
        <v>3389.6111111111109</v>
      </c>
      <c r="BE268" s="77">
        <f t="shared" si="206"/>
        <v>1678.9027777777778</v>
      </c>
      <c r="BF268" s="77">
        <f t="shared" si="206"/>
        <v>3421.5749999999966</v>
      </c>
      <c r="BG268" s="77">
        <f t="shared" si="206"/>
        <v>1226.7111111111112</v>
      </c>
      <c r="BH268" s="75"/>
    </row>
    <row r="269" spans="1:82" s="39" customFormat="1" ht="12.75">
      <c r="B269" s="365" t="s">
        <v>602</v>
      </c>
      <c r="C269" s="72"/>
      <c r="D269" s="74"/>
      <c r="E269" s="75"/>
      <c r="F269" s="75"/>
      <c r="G269" s="75"/>
      <c r="H269" s="75"/>
      <c r="I269" s="75"/>
      <c r="J269" s="75"/>
      <c r="K269" s="75"/>
      <c r="L269" s="75"/>
      <c r="M269" s="75"/>
      <c r="N269" s="75"/>
      <c r="O269" s="75"/>
      <c r="P269" s="75"/>
      <c r="Q269" s="75"/>
      <c r="R269" s="75"/>
      <c r="S269" s="75"/>
      <c r="T269" s="75"/>
      <c r="U269" s="75"/>
      <c r="V269" s="75"/>
      <c r="W269" s="75"/>
      <c r="X269" s="75"/>
      <c r="Y269" s="75"/>
      <c r="Z269" s="75"/>
      <c r="AA269" s="75"/>
      <c r="AB269" s="75"/>
      <c r="AC269" s="75"/>
      <c r="AD269" s="75"/>
      <c r="AE269" s="75"/>
      <c r="AF269" s="75"/>
      <c r="AG269" s="75"/>
      <c r="AH269" s="75"/>
      <c r="AI269" s="75"/>
      <c r="AJ269" s="75"/>
      <c r="AK269" s="75"/>
      <c r="AL269" s="75"/>
      <c r="AM269" s="75"/>
      <c r="AN269" s="75"/>
      <c r="AO269" s="75"/>
      <c r="AP269" s="75"/>
      <c r="AQ269" s="75"/>
      <c r="AR269" s="75"/>
      <c r="AS269" s="75"/>
      <c r="AT269" s="75"/>
      <c r="AU269" s="75"/>
      <c r="AV269" s="75"/>
      <c r="AW269" s="75"/>
      <c r="AX269" s="75"/>
      <c r="AY269" s="75"/>
      <c r="AZ269" s="75"/>
      <c r="BA269" s="75"/>
      <c r="BB269" s="75"/>
      <c r="BC269" s="75"/>
      <c r="BD269" s="75"/>
      <c r="BE269" s="75"/>
      <c r="BF269" s="75"/>
      <c r="BG269" s="75"/>
      <c r="BH269" s="75"/>
    </row>
    <row r="270" spans="1:82" s="29" customFormat="1" ht="22.9" customHeight="1">
      <c r="A270" s="28"/>
      <c r="B270" s="78"/>
      <c r="C270" s="71"/>
      <c r="D270" s="76"/>
      <c r="E270" s="77" t="str">
        <f t="shared" ref="E270:BG270" si="209">VLOOKUP(E267,num,15)</f>
        <v>Barrington</v>
      </c>
      <c r="F270" s="77" t="str">
        <f t="shared" si="209"/>
        <v>Burrillville</v>
      </c>
      <c r="G270" s="77" t="str">
        <f t="shared" si="209"/>
        <v>Central Falls</v>
      </c>
      <c r="H270" s="77" t="str">
        <f t="shared" si="209"/>
        <v>Coventry</v>
      </c>
      <c r="I270" s="77" t="str">
        <f t="shared" si="209"/>
        <v>Cranston</v>
      </c>
      <c r="J270" s="77" t="str">
        <f t="shared" si="209"/>
        <v>Cumberland</v>
      </c>
      <c r="K270" s="77" t="str">
        <f t="shared" si="209"/>
        <v>East Greenwich</v>
      </c>
      <c r="L270" s="77" t="str">
        <f t="shared" si="209"/>
        <v>E Providence</v>
      </c>
      <c r="M270" s="77" t="str">
        <f t="shared" si="209"/>
        <v>Foster</v>
      </c>
      <c r="N270" s="77" t="str">
        <f t="shared" si="209"/>
        <v>Glocester</v>
      </c>
      <c r="O270" s="77" t="str">
        <f t="shared" si="209"/>
        <v>Jamestown</v>
      </c>
      <c r="P270" s="77" t="str">
        <f t="shared" si="209"/>
        <v>Johnston</v>
      </c>
      <c r="Q270" s="77" t="str">
        <f t="shared" si="209"/>
        <v>Lincoln</v>
      </c>
      <c r="R270" s="77" t="str">
        <f t="shared" si="209"/>
        <v>Little Compton</v>
      </c>
      <c r="S270" s="77" t="str">
        <f t="shared" si="209"/>
        <v>Middletown</v>
      </c>
      <c r="T270" s="77" t="str">
        <f t="shared" si="209"/>
        <v>Narragansett</v>
      </c>
      <c r="U270" s="77" t="str">
        <f t="shared" si="209"/>
        <v>Newport</v>
      </c>
      <c r="V270" s="77" t="str">
        <f t="shared" si="209"/>
        <v>New Shoreham</v>
      </c>
      <c r="W270" s="77" t="str">
        <f t="shared" si="209"/>
        <v>North Kingstown</v>
      </c>
      <c r="X270" s="77" t="str">
        <f t="shared" si="209"/>
        <v>North Providence</v>
      </c>
      <c r="Y270" s="77" t="str">
        <f t="shared" si="209"/>
        <v>North Smithfield</v>
      </c>
      <c r="Z270" s="77" t="str">
        <f t="shared" si="209"/>
        <v>Pawtucket</v>
      </c>
      <c r="AA270" s="77" t="str">
        <f t="shared" si="209"/>
        <v>Portsmouth</v>
      </c>
      <c r="AB270" s="77" t="str">
        <f t="shared" si="209"/>
        <v>Providence</v>
      </c>
      <c r="AC270" s="77" t="str">
        <f t="shared" si="209"/>
        <v>Scituate</v>
      </c>
      <c r="AD270" s="77" t="str">
        <f t="shared" si="209"/>
        <v>Smithfield</v>
      </c>
      <c r="AE270" s="77" t="str">
        <f t="shared" si="209"/>
        <v>South Kingstown</v>
      </c>
      <c r="AF270" s="77" t="str">
        <f t="shared" si="209"/>
        <v>Tiverton</v>
      </c>
      <c r="AG270" s="77" t="str">
        <f t="shared" si="209"/>
        <v>Warwick</v>
      </c>
      <c r="AH270" s="77" t="str">
        <f t="shared" si="209"/>
        <v>Westerly</v>
      </c>
      <c r="AI270" s="77" t="str">
        <f t="shared" si="209"/>
        <v>W Warwick</v>
      </c>
      <c r="AJ270" s="77" t="str">
        <f t="shared" si="209"/>
        <v>Woonsocket</v>
      </c>
      <c r="AK270" s="77" t="str">
        <f t="shared" si="209"/>
        <v>Davies</v>
      </c>
      <c r="AL270" s="77" t="str">
        <f t="shared" si="209"/>
        <v>Deaf</v>
      </c>
      <c r="AM270" s="77" t="str">
        <f t="shared" si="209"/>
        <v>Metropolitan C&amp;TC</v>
      </c>
      <c r="AN270" s="77" t="str">
        <f t="shared" si="209"/>
        <v>Highlander</v>
      </c>
      <c r="AO270" s="77" t="str">
        <f t="shared" si="209"/>
        <v>New England Laborers</v>
      </c>
      <c r="AP270" s="77" t="str">
        <f t="shared" si="209"/>
        <v>Cuffee</v>
      </c>
      <c r="AQ270" s="77" t="str">
        <f t="shared" si="209"/>
        <v>Kingston Hill</v>
      </c>
      <c r="AR270" s="77" t="str">
        <f t="shared" si="209"/>
        <v>International</v>
      </c>
      <c r="AS270" s="77" t="str">
        <f t="shared" si="209"/>
        <v>Blackstone</v>
      </c>
      <c r="AT270" s="77" t="str">
        <f t="shared" si="209"/>
        <v>Compass</v>
      </c>
      <c r="AU270" s="77" t="str">
        <f t="shared" si="209"/>
        <v>Times 2</v>
      </c>
      <c r="AV270" s="77" t="str">
        <f t="shared" si="209"/>
        <v>ACES</v>
      </c>
      <c r="AW270" s="77" t="str">
        <f t="shared" si="209"/>
        <v>Beacon</v>
      </c>
      <c r="AX270" s="77" t="str">
        <f t="shared" si="209"/>
        <v>Learning Community</v>
      </c>
      <c r="AY270" s="77" t="str">
        <f t="shared" si="209"/>
        <v>Segue</v>
      </c>
      <c r="AZ270" s="77" t="str">
        <f t="shared" si="209"/>
        <v>RIMA-BV</v>
      </c>
      <c r="BA270" s="77" t="str">
        <f t="shared" ref="BA270:BB270" si="210">VLOOKUP(BA267,num,15)</f>
        <v>Greene</v>
      </c>
      <c r="BB270" s="77" t="str">
        <f t="shared" si="210"/>
        <v>Trinity</v>
      </c>
      <c r="BC270" s="77" t="str">
        <f t="shared" ref="BC270" si="211">VLOOKUP(BC267,num,15)</f>
        <v>RINI</v>
      </c>
      <c r="BD270" s="77" t="str">
        <f t="shared" si="209"/>
        <v>Bristol-Warren</v>
      </c>
      <c r="BE270" s="77" t="str">
        <f t="shared" si="209"/>
        <v>Exeter-W. Greenwich</v>
      </c>
      <c r="BF270" s="77" t="str">
        <f t="shared" si="209"/>
        <v>Chariho</v>
      </c>
      <c r="BG270" s="77" t="str">
        <f t="shared" si="209"/>
        <v>Foster-Glocester</v>
      </c>
      <c r="BH270" s="78"/>
    </row>
    <row r="271" spans="1:82" s="90" customFormat="1">
      <c r="A271" s="253">
        <f t="shared" ref="A271:A361" si="212">LEFT(B271,5)*1</f>
        <v>51110</v>
      </c>
      <c r="B271" s="251" t="s">
        <v>214</v>
      </c>
      <c r="C271" s="50"/>
      <c r="D271" s="50"/>
      <c r="E271" s="91">
        <f>ALL!E264/E$268</f>
        <v>7896.5874520712514</v>
      </c>
      <c r="F271" s="91">
        <f>ALL!F264/F$268</f>
        <v>6951.1266992900946</v>
      </c>
      <c r="G271" s="91">
        <f>ALL!G264/G$268</f>
        <v>9635.4862039176678</v>
      </c>
      <c r="H271" s="91">
        <f>ALL!H264/H$268</f>
        <v>7953.47484950135</v>
      </c>
      <c r="I271" s="91">
        <f>ALL!I264/I$268</f>
        <v>8261.9345040549906</v>
      </c>
      <c r="J271" s="91">
        <f>ALL!J264/J$268</f>
        <v>6693.7337076964841</v>
      </c>
      <c r="K271" s="91">
        <f>ALL!K264/K$268</f>
        <v>8296.1973320200541</v>
      </c>
      <c r="L271" s="91">
        <f>ALL!L264/L$268</f>
        <v>7328.2065750673319</v>
      </c>
      <c r="M271" s="91">
        <f>ALL!M264/M$268</f>
        <v>9066.971106407058</v>
      </c>
      <c r="N271" s="91">
        <f>ALL!N264/N$268</f>
        <v>8967.5192749123744</v>
      </c>
      <c r="O271" s="91">
        <f>ALL!O264/O$268</f>
        <v>10814.682493059225</v>
      </c>
      <c r="P271" s="91">
        <f>ALL!P264/P$268</f>
        <v>8446.5524607114457</v>
      </c>
      <c r="Q271" s="91">
        <f>ALL!Q264/Q$268</f>
        <v>8823.8993922243499</v>
      </c>
      <c r="R271" s="91">
        <f>ALL!R264/R$268</f>
        <v>10295.697689388808</v>
      </c>
      <c r="S271" s="91">
        <f>ALL!S264/S$268</f>
        <v>8585.8088771149778</v>
      </c>
      <c r="T271" s="91">
        <f>ALL!T264/T$268</f>
        <v>11050.969811789917</v>
      </c>
      <c r="U271" s="91">
        <f>ALL!U264/U$268</f>
        <v>9727.50346457858</v>
      </c>
      <c r="V271" s="91">
        <f>ALL!V264/V$268</f>
        <v>22208.713330957053</v>
      </c>
      <c r="W271" s="91">
        <f>ALL!W264/W$268</f>
        <v>7653.4770200104676</v>
      </c>
      <c r="X271" s="91">
        <f>ALL!X264/X$268</f>
        <v>7804.5094228200878</v>
      </c>
      <c r="Y271" s="91">
        <f>ALL!Y264/Y$268</f>
        <v>7491.8647794108028</v>
      </c>
      <c r="Z271" s="91">
        <f>ALL!Z264/Z$268</f>
        <v>6348.3040679544838</v>
      </c>
      <c r="AA271" s="91">
        <f>ALL!AA264/AA$268</f>
        <v>7338.1336394608506</v>
      </c>
      <c r="AB271" s="91">
        <f>ALL!AB264/AB$268</f>
        <v>6759.7188798634306</v>
      </c>
      <c r="AC271" s="91">
        <f>ALL!AC264/AC$268</f>
        <v>8939.1822497589055</v>
      </c>
      <c r="AD271" s="91">
        <f>ALL!AD264/AD$268</f>
        <v>8323.8128952076659</v>
      </c>
      <c r="AE271" s="91">
        <f>ALL!AE264/AE$268</f>
        <v>9703.4520902261083</v>
      </c>
      <c r="AF271" s="91">
        <f>ALL!AF264/AF$268</f>
        <v>8613.7791728111206</v>
      </c>
      <c r="AG271" s="91">
        <f>ALL!AG264/AG$268</f>
        <v>9832.0410785826061</v>
      </c>
      <c r="AH271" s="91">
        <f>ALL!AH264/AH$268</f>
        <v>10037.58781757587</v>
      </c>
      <c r="AI271" s="91">
        <f>ALL!AI264/AI$268</f>
        <v>8354.1992108018421</v>
      </c>
      <c r="AJ271" s="91">
        <f>ALL!AJ264/AJ$268</f>
        <v>7131.3537989930355</v>
      </c>
      <c r="AK271" s="91">
        <f>ALL!AK264/AK$268</f>
        <v>9243.5163926333098</v>
      </c>
      <c r="AL271" s="91">
        <f>ALL!AL264/AL$268</f>
        <v>49815.96576628631</v>
      </c>
      <c r="AM271" s="91">
        <f>ALL!AM264/AM$268</f>
        <v>9292.9044244999077</v>
      </c>
      <c r="AN271" s="91">
        <f>ALL!AN264/AN$268</f>
        <v>8188.2264023046964</v>
      </c>
      <c r="AO271" s="91">
        <f>ALL!AO264/AO$268</f>
        <v>4553.0869318852547</v>
      </c>
      <c r="AP271" s="91">
        <f>ALL!AP264/AP$268</f>
        <v>8515.8816813616195</v>
      </c>
      <c r="AQ271" s="91">
        <f>ALL!AQ264/AQ$268</f>
        <v>6411.5516137318309</v>
      </c>
      <c r="AR271" s="91">
        <f>ALL!AR264/AR$268</f>
        <v>7076.6638808821272</v>
      </c>
      <c r="AS271" s="91">
        <f>ALL!AS264/AS$268</f>
        <v>7355.6963312749731</v>
      </c>
      <c r="AT271" s="91">
        <f>ALL!AT264/AT$268</f>
        <v>6364.9447342275207</v>
      </c>
      <c r="AU271" s="91">
        <f>ALL!AU264/AU$268</f>
        <v>5849.3633464669547</v>
      </c>
      <c r="AV271" s="91">
        <f>ALL!AV264/AV$268</f>
        <v>8144.0356803737886</v>
      </c>
      <c r="AW271" s="91">
        <f>ALL!AW264/AW$268</f>
        <v>7281.2479253731326</v>
      </c>
      <c r="AX271" s="91">
        <f>ALL!AX264/AX$268</f>
        <v>7055.8549719257217</v>
      </c>
      <c r="AY271" s="91">
        <f>ALL!AY264/AY$268</f>
        <v>8576.0032791402591</v>
      </c>
      <c r="AZ271" s="91">
        <f>ALL!AZ264/AZ$268</f>
        <v>5885.9579891796166</v>
      </c>
      <c r="BA271" s="91">
        <f>ALL!BA264/BA$268</f>
        <v>7134.1045680517773</v>
      </c>
      <c r="BB271" s="91">
        <f>ALL!BB264/BB$268</f>
        <v>6681.9410803843448</v>
      </c>
      <c r="BC271" s="91">
        <f>ALL!BC264/BC$268</f>
        <v>6099.9652948006715</v>
      </c>
      <c r="BD271" s="91">
        <f>ALL!BD264/BD$268</f>
        <v>7891.3956124104725</v>
      </c>
      <c r="BE271" s="91">
        <f>ALL!BE264/BE$268</f>
        <v>9728.299783754268</v>
      </c>
      <c r="BF271" s="91">
        <f>ALL!BF264/BF$268</f>
        <v>8984.3859246107477</v>
      </c>
      <c r="BG271" s="91">
        <f>ALL!BG264/BG$268</f>
        <v>7963.316571863339</v>
      </c>
      <c r="BH271" s="91">
        <f t="shared" ref="BH271:BH334" si="213">SUM(E271:BG271)</f>
        <v>499430.79153566319</v>
      </c>
      <c r="BJ271" s="208">
        <f t="array" ref="BJ271">ROUND(MIN(IF($E$4:$BG$4=BJ$4,$E271:$BG271)),1)</f>
        <v>4553.1000000000004</v>
      </c>
      <c r="BK271" s="208">
        <f t="array" ref="BK271">ROUND(MAX(IF($E$4:$BG$4=BK$4,$E271:$BG271)),1)</f>
        <v>8576</v>
      </c>
      <c r="BL271" s="276">
        <f t="array" ref="BL271">ROUND(SUM(IF($E$4:$BG$4=BL$4,ALL!$E264:$BG264)),1)/BL$3</f>
        <v>6908.1425471495586</v>
      </c>
      <c r="BM271" s="208">
        <f t="array" ref="BM271">ROUND(MIN(IF($E$4:$BG$4=BM$4,$E271:$BG271)),1)</f>
        <v>7891.4</v>
      </c>
      <c r="BN271" s="208">
        <f t="array" ref="BN271">ROUND(MAX(IF($E$4:$BG$4=BN$4,$E271:$BG271)),1)</f>
        <v>9728.2999999999993</v>
      </c>
      <c r="BO271" s="276">
        <f t="array" ref="BO271">ROUND(SUM(IF($E$4:$BG$4=BO$4,ALL!$E264:$BG264)),1)/BO$3</f>
        <v>8602.736600526925</v>
      </c>
      <c r="BP271" s="208">
        <f t="array" ref="BP271">ROUND(MIN(IF($E$4:$BG$4=BP$4,$E271:$BG271)),1)</f>
        <v>9243.5</v>
      </c>
      <c r="BQ271" s="208">
        <f t="array" ref="BQ271">ROUND(MAX(IF($E$4:$BG$4=BQ$4,$E271:$BG271)),1)</f>
        <v>49816</v>
      </c>
      <c r="BR271" s="276">
        <f t="array" ref="BR271">ROUND(SUM(IF($E$4:$BG$4=BR$4,ALL!$E264:$BG264)),1)/BR$3</f>
        <v>10976.18112342416</v>
      </c>
      <c r="BS271" s="208">
        <f t="array" ref="BS271">ROUND(MIN(IF($E$4:$BG$4=BS$4,$E271:$BG271)),1)</f>
        <v>6693.7</v>
      </c>
      <c r="BT271" s="208">
        <f t="array" ref="BT271">ROUND(MAX(IF($E$4:$BG$4=BT$4,$E271:$BG271)),1)</f>
        <v>22208.7</v>
      </c>
      <c r="BU271" s="276">
        <f t="array" ref="BU271">ROUND(SUM(IF($E$4:$BG$4=BU$4,ALL!$E264:$BG264)),1)/BU$3</f>
        <v>8332.8893241223468</v>
      </c>
      <c r="BV271" s="208">
        <f t="array" ref="BV271">ROUND(MIN(IF($E$4:$BG$4=BV$4,$E271:$BG271)),1)</f>
        <v>6348.3</v>
      </c>
      <c r="BW271" s="208">
        <f t="array" ref="BW271">ROUND(MAX(IF($E$4:$BG$4=BW$4,$E271:$BG271)),1)</f>
        <v>9635.5</v>
      </c>
      <c r="BX271" s="276">
        <f t="array" ref="BX271">ROUND(SUM(IF($E$4:$BG$4=BX$4,ALL!$E264:$BG264)),1)/BX$3</f>
        <v>6915.162964941358</v>
      </c>
      <c r="BY271" s="208">
        <f t="array" ref="BY271">ROUND(MIN(IF($E$4:$BG$4=BY$4,$E271:$BG271)),1)</f>
        <v>7328.2</v>
      </c>
      <c r="BZ271" s="208">
        <f t="array" ref="BZ271">ROUND(MAX(IF($E$4:$BG$4=BZ$4,$E271:$BG271)),1)</f>
        <v>9832</v>
      </c>
      <c r="CA271" s="276">
        <f t="array" ref="CA271">ROUND(SUM(IF($E$4:$BG$4=CA$4,ALL!$E264:$BG264)),1)/CA$3</f>
        <v>8596.3350335531977</v>
      </c>
      <c r="CB271" s="233">
        <f t="shared" ref="CB271:CB529" si="214">ROUND(MIN($E271:$BG271),1)</f>
        <v>4553.1000000000004</v>
      </c>
      <c r="CC271" s="233">
        <f t="shared" ref="CC271:CC529" si="215">ROUND(MAX($E271:$BG271),1)</f>
        <v>49816</v>
      </c>
      <c r="CD271" s="274">
        <f>ALL!BH264/$BH$47</f>
        <v>7997.7632702346982</v>
      </c>
    </row>
    <row r="272" spans="1:82" s="90" customFormat="1">
      <c r="A272" s="253">
        <f t="shared" si="212"/>
        <v>51111</v>
      </c>
      <c r="B272" s="251" t="s">
        <v>215</v>
      </c>
      <c r="C272" s="50"/>
      <c r="D272" s="50"/>
      <c r="E272" s="91">
        <f>ALL!E265/E$268</f>
        <v>0</v>
      </c>
      <c r="F272" s="91">
        <f>ALL!F265/F$268</f>
        <v>0</v>
      </c>
      <c r="G272" s="91">
        <f>ALL!G265/G$268</f>
        <v>0</v>
      </c>
      <c r="H272" s="91">
        <f>ALL!H265/H$268</f>
        <v>59.920440155100358</v>
      </c>
      <c r="I272" s="91">
        <f>ALL!I265/I$268</f>
        <v>0</v>
      </c>
      <c r="J272" s="91">
        <f>ALL!J265/J$268</f>
        <v>0</v>
      </c>
      <c r="K272" s="91">
        <f>ALL!K265/K$268</f>
        <v>0</v>
      </c>
      <c r="L272" s="91">
        <f>ALL!L265/L$268</f>
        <v>0</v>
      </c>
      <c r="M272" s="91">
        <f>ALL!M265/M$268</f>
        <v>0</v>
      </c>
      <c r="N272" s="91">
        <f>ALL!N265/N$268</f>
        <v>0</v>
      </c>
      <c r="O272" s="91">
        <f>ALL!O265/O$268</f>
        <v>0</v>
      </c>
      <c r="P272" s="91">
        <f>ALL!P265/P$268</f>
        <v>0</v>
      </c>
      <c r="Q272" s="91">
        <f>ALL!Q265/Q$268</f>
        <v>0</v>
      </c>
      <c r="R272" s="91">
        <f>ALL!R265/R$268</f>
        <v>0</v>
      </c>
      <c r="S272" s="91">
        <f>ALL!S265/S$268</f>
        <v>0</v>
      </c>
      <c r="T272" s="91">
        <f>ALL!T265/T$268</f>
        <v>0</v>
      </c>
      <c r="U272" s="91">
        <f>ALL!U265/U$268</f>
        <v>0</v>
      </c>
      <c r="V272" s="91">
        <f>ALL!V265/V$268</f>
        <v>475.4600784173943</v>
      </c>
      <c r="W272" s="91">
        <f>ALL!W265/W$268</f>
        <v>0</v>
      </c>
      <c r="X272" s="91">
        <f>ALL!X265/X$268</f>
        <v>0</v>
      </c>
      <c r="Y272" s="91">
        <f>ALL!Y265/Y$268</f>
        <v>0</v>
      </c>
      <c r="Z272" s="91">
        <f>ALL!Z265/Z$268</f>
        <v>0</v>
      </c>
      <c r="AA272" s="91">
        <f>ALL!AA265/AA$268</f>
        <v>0</v>
      </c>
      <c r="AB272" s="91">
        <f>ALL!AB265/AB$268</f>
        <v>377.45459597741387</v>
      </c>
      <c r="AC272" s="91">
        <f>ALL!AC265/AC$268</f>
        <v>47.267005000539889</v>
      </c>
      <c r="AD272" s="91">
        <f>ALL!AD265/AD$268</f>
        <v>0</v>
      </c>
      <c r="AE272" s="91">
        <f>ALL!AE265/AE$268</f>
        <v>0</v>
      </c>
      <c r="AF272" s="91">
        <f>ALL!AF265/AF$268</f>
        <v>0</v>
      </c>
      <c r="AG272" s="91">
        <f>ALL!AG265/AG$268</f>
        <v>0</v>
      </c>
      <c r="AH272" s="91">
        <f>ALL!AH265/AH$268</f>
        <v>0</v>
      </c>
      <c r="AI272" s="91">
        <f>ALL!AI265/AI$268</f>
        <v>0</v>
      </c>
      <c r="AJ272" s="91">
        <f>ALL!AJ265/AJ$268</f>
        <v>0</v>
      </c>
      <c r="AK272" s="91">
        <f>ALL!AK265/AK$268</f>
        <v>0</v>
      </c>
      <c r="AL272" s="91">
        <f>ALL!AL265/AL$268</f>
        <v>0</v>
      </c>
      <c r="AM272" s="91">
        <f>ALL!AM265/AM$268</f>
        <v>0</v>
      </c>
      <c r="AN272" s="91">
        <f>ALL!AN265/AN$268</f>
        <v>0</v>
      </c>
      <c r="AO272" s="91">
        <f>ALL!AO265/AO$268</f>
        <v>0</v>
      </c>
      <c r="AP272" s="91">
        <f>ALL!AP265/AP$268</f>
        <v>0</v>
      </c>
      <c r="AQ272" s="91">
        <f>ALL!AQ265/AQ$268</f>
        <v>0</v>
      </c>
      <c r="AR272" s="91">
        <f>ALL!AR265/AR$268</f>
        <v>0</v>
      </c>
      <c r="AS272" s="91">
        <f>ALL!AS265/AS$268</f>
        <v>0</v>
      </c>
      <c r="AT272" s="91">
        <f>ALL!AT265/AT$268</f>
        <v>0</v>
      </c>
      <c r="AU272" s="91">
        <f>ALL!AU265/AU$268</f>
        <v>0</v>
      </c>
      <c r="AV272" s="91">
        <f>ALL!AV265/AV$268</f>
        <v>0</v>
      </c>
      <c r="AW272" s="91">
        <f>ALL!AW265/AW$268</f>
        <v>0</v>
      </c>
      <c r="AX272" s="91">
        <f>ALL!AX265/AX$268</f>
        <v>0</v>
      </c>
      <c r="AY272" s="91">
        <f>ALL!AY265/AY$268</f>
        <v>0</v>
      </c>
      <c r="AZ272" s="91">
        <f>ALL!AZ265/AZ$268</f>
        <v>0</v>
      </c>
      <c r="BA272" s="91">
        <f>ALL!BA265/BA$268</f>
        <v>0</v>
      </c>
      <c r="BB272" s="91">
        <f>ALL!BB265/BB$268</f>
        <v>0</v>
      </c>
      <c r="BC272" s="91">
        <f>ALL!BC265/BC$268</f>
        <v>0</v>
      </c>
      <c r="BD272" s="91">
        <f>ALL!BD265/BD$268</f>
        <v>0</v>
      </c>
      <c r="BE272" s="91">
        <f>ALL!BE265/BE$268</f>
        <v>0</v>
      </c>
      <c r="BF272" s="91">
        <f>ALL!BF265/BF$268</f>
        <v>0</v>
      </c>
      <c r="BG272" s="91">
        <f>ALL!BG265/BG$268</f>
        <v>77.155680047824362</v>
      </c>
      <c r="BH272" s="91">
        <f t="shared" si="213"/>
        <v>1037.2577995982729</v>
      </c>
      <c r="BJ272" s="208">
        <f t="array" ref="BJ272">ROUND(MIN(IF($E$4:$BG$4=BJ$4,$E272:$BG272)),1)</f>
        <v>0</v>
      </c>
      <c r="BK272" s="208">
        <f t="array" ref="BK272">ROUND(MAX(IF($E$4:$BG$4=BK$4,$E272:$BG272)),1)</f>
        <v>0</v>
      </c>
      <c r="BL272" s="276">
        <f t="array" ref="BL272">ROUND(SUM(IF($E$4:$BG$4=BL$4,ALL!$E265:$BG265)),1)/BL$3</f>
        <v>0</v>
      </c>
      <c r="BM272" s="208">
        <f t="array" ref="BM272">ROUND(MIN(IF($E$4:$BG$4=BM$4,$E272:$BG272)),1)</f>
        <v>0</v>
      </c>
      <c r="BN272" s="208">
        <f t="array" ref="BN272">ROUND(MAX(IF($E$4:$BG$4=BN$4,$E272:$BG272)),1)</f>
        <v>77.2</v>
      </c>
      <c r="BO272" s="276">
        <f t="array" ref="BO272">ROUND(SUM(IF($E$4:$BG$4=BO$4,ALL!$E265:$BG265)),1)/BO$3</f>
        <v>9.7406244854273041</v>
      </c>
      <c r="BP272" s="208">
        <f t="array" ref="BP272">ROUND(MIN(IF($E$4:$BG$4=BP$4,$E272:$BG272)),1)</f>
        <v>0</v>
      </c>
      <c r="BQ272" s="208">
        <f t="array" ref="BQ272">ROUND(MAX(IF($E$4:$BG$4=BQ$4,$E272:$BG272)),1)</f>
        <v>0</v>
      </c>
      <c r="BR272" s="276">
        <f t="array" ref="BR272">ROUND(SUM(IF($E$4:$BG$4=BR$4,ALL!$E265:$BG265)),1)/BR$3</f>
        <v>0</v>
      </c>
      <c r="BS272" s="208">
        <f t="array" ref="BS272">ROUND(MIN(IF($E$4:$BG$4=BS$4,$E272:$BG272)),1)</f>
        <v>0</v>
      </c>
      <c r="BT272" s="208">
        <f t="array" ref="BT272">ROUND(MAX(IF($E$4:$BG$4=BT$4,$E272:$BG272)),1)</f>
        <v>475.5</v>
      </c>
      <c r="BU272" s="276">
        <f t="array" ref="BU272">ROUND(SUM(IF($E$4:$BG$4=BU$4,ALL!$E265:$BG265)),1)/BU$3</f>
        <v>8.9936488318850838</v>
      </c>
      <c r="BV272" s="208">
        <f t="array" ref="BV272">ROUND(MIN(IF($E$4:$BG$4=BV$4,$E272:$BG272)),1)</f>
        <v>0</v>
      </c>
      <c r="BW272" s="208">
        <f t="array" ref="BW272">ROUND(MAX(IF($E$4:$BG$4=BW$4,$E272:$BG272)),1)</f>
        <v>377.5</v>
      </c>
      <c r="BX272" s="276">
        <f t="array" ref="BX272">ROUND(SUM(IF($E$4:$BG$4=BX$4,ALL!$E265:$BG265)),1)/BX$3</f>
        <v>212.39115982284821</v>
      </c>
      <c r="BY272" s="208">
        <f t="array" ref="BY272">ROUND(MIN(IF($E$4:$BG$4=BY$4,$E272:$BG272)),1)</f>
        <v>0</v>
      </c>
      <c r="BZ272" s="208">
        <f t="array" ref="BZ272">ROUND(MAX(IF($E$4:$BG$4=BZ$4,$E272:$BG272)),1)</f>
        <v>0</v>
      </c>
      <c r="CA272" s="276">
        <f t="array" ref="CA272">ROUND(SUM(IF($E$4:$BG$4=CA$4,ALL!$E265:$BG265)),1)/CA$3</f>
        <v>0</v>
      </c>
      <c r="CB272" s="233">
        <f t="shared" si="214"/>
        <v>0</v>
      </c>
      <c r="CC272" s="233">
        <f t="shared" si="215"/>
        <v>475.5</v>
      </c>
      <c r="CD272" s="274">
        <f>ALL!BH265/$BH$47</f>
        <v>64.48979233610909</v>
      </c>
    </row>
    <row r="273" spans="1:82" s="90" customFormat="1">
      <c r="A273" s="253">
        <f t="shared" si="212"/>
        <v>51112</v>
      </c>
      <c r="B273" s="251" t="s">
        <v>216</v>
      </c>
      <c r="C273" s="50"/>
      <c r="D273" s="50"/>
      <c r="E273" s="91">
        <f>ALL!E266/E$268</f>
        <v>0</v>
      </c>
      <c r="F273" s="91">
        <f>ALL!F266/F$268</f>
        <v>0</v>
      </c>
      <c r="G273" s="91">
        <f>ALL!G266/G$268</f>
        <v>0</v>
      </c>
      <c r="H273" s="91">
        <f>ALL!H266/H$268</f>
        <v>27.373054581847622</v>
      </c>
      <c r="I273" s="91">
        <f>ALL!I266/I$268</f>
        <v>0</v>
      </c>
      <c r="J273" s="91">
        <f>ALL!J266/J$268</f>
        <v>0</v>
      </c>
      <c r="K273" s="91">
        <f>ALL!K266/K$268</f>
        <v>0</v>
      </c>
      <c r="L273" s="91">
        <f>ALL!L266/L$268</f>
        <v>0</v>
      </c>
      <c r="M273" s="91">
        <f>ALL!M266/M$268</f>
        <v>0</v>
      </c>
      <c r="N273" s="91">
        <f>ALL!N266/N$268</f>
        <v>0</v>
      </c>
      <c r="O273" s="91">
        <f>ALL!O266/O$268</f>
        <v>0</v>
      </c>
      <c r="P273" s="91">
        <f>ALL!P266/P$268</f>
        <v>0</v>
      </c>
      <c r="Q273" s="91">
        <f>ALL!Q266/Q$268</f>
        <v>0</v>
      </c>
      <c r="R273" s="91">
        <f>ALL!R266/R$268</f>
        <v>0</v>
      </c>
      <c r="S273" s="91">
        <f>ALL!S266/S$268</f>
        <v>0</v>
      </c>
      <c r="T273" s="91">
        <f>ALL!T266/T$268</f>
        <v>0</v>
      </c>
      <c r="U273" s="91">
        <f>ALL!U266/U$268</f>
        <v>0</v>
      </c>
      <c r="V273" s="91">
        <f>ALL!V266/V$268</f>
        <v>0</v>
      </c>
      <c r="W273" s="91">
        <f>ALL!W266/W$268</f>
        <v>0</v>
      </c>
      <c r="X273" s="91">
        <f>ALL!X266/X$268</f>
        <v>0</v>
      </c>
      <c r="Y273" s="91">
        <f>ALL!Y266/Y$268</f>
        <v>0</v>
      </c>
      <c r="Z273" s="91">
        <f>ALL!Z266/Z$268</f>
        <v>0</v>
      </c>
      <c r="AA273" s="91">
        <f>ALL!AA266/AA$268</f>
        <v>0</v>
      </c>
      <c r="AB273" s="91">
        <f>ALL!AB266/AB$268</f>
        <v>63.506933458781951</v>
      </c>
      <c r="AC273" s="91">
        <f>ALL!AC266/AC$268</f>
        <v>0</v>
      </c>
      <c r="AD273" s="91">
        <f>ALL!AD266/AD$268</f>
        <v>0</v>
      </c>
      <c r="AE273" s="91">
        <f>ALL!AE266/AE$268</f>
        <v>0</v>
      </c>
      <c r="AF273" s="91">
        <f>ALL!AF266/AF$268</f>
        <v>0</v>
      </c>
      <c r="AG273" s="91">
        <f>ALL!AG266/AG$268</f>
        <v>74.253793267083111</v>
      </c>
      <c r="AH273" s="91">
        <f>ALL!AH266/AH$268</f>
        <v>0</v>
      </c>
      <c r="AI273" s="91">
        <f>ALL!AI266/AI$268</f>
        <v>0</v>
      </c>
      <c r="AJ273" s="91">
        <f>ALL!AJ266/AJ$268</f>
        <v>0</v>
      </c>
      <c r="AK273" s="91">
        <f>ALL!AK266/AK$268</f>
        <v>0</v>
      </c>
      <c r="AL273" s="91">
        <f>ALL!AL266/AL$268</f>
        <v>0</v>
      </c>
      <c r="AM273" s="91">
        <f>ALL!AM266/AM$268</f>
        <v>0</v>
      </c>
      <c r="AN273" s="91">
        <f>ALL!AN266/AN$268</f>
        <v>898.40938823928127</v>
      </c>
      <c r="AO273" s="91">
        <f>ALL!AO266/AO$268</f>
        <v>0</v>
      </c>
      <c r="AP273" s="91">
        <f>ALL!AP266/AP$268</f>
        <v>0</v>
      </c>
      <c r="AQ273" s="91">
        <f>ALL!AQ266/AQ$268</f>
        <v>0</v>
      </c>
      <c r="AR273" s="91">
        <f>ALL!AR266/AR$268</f>
        <v>0</v>
      </c>
      <c r="AS273" s="91">
        <f>ALL!AS266/AS$268</f>
        <v>0</v>
      </c>
      <c r="AT273" s="91">
        <f>ALL!AT266/AT$268</f>
        <v>0</v>
      </c>
      <c r="AU273" s="91">
        <f>ALL!AU266/AU$268</f>
        <v>0</v>
      </c>
      <c r="AV273" s="91">
        <f>ALL!AV266/AV$268</f>
        <v>0</v>
      </c>
      <c r="AW273" s="91">
        <f>ALL!AW266/AW$268</f>
        <v>0</v>
      </c>
      <c r="AX273" s="91">
        <f>ALL!AX266/AX$268</f>
        <v>0</v>
      </c>
      <c r="AY273" s="91">
        <f>ALL!AY266/AY$268</f>
        <v>0</v>
      </c>
      <c r="AZ273" s="91">
        <f>ALL!AZ266/AZ$268</f>
        <v>0</v>
      </c>
      <c r="BA273" s="91">
        <f>ALL!BA266/BA$268</f>
        <v>0</v>
      </c>
      <c r="BB273" s="91">
        <f>ALL!BB266/BB$268</f>
        <v>0</v>
      </c>
      <c r="BC273" s="91">
        <f>ALL!BC266/BC$268</f>
        <v>0</v>
      </c>
      <c r="BD273" s="91">
        <f>ALL!BD266/BD$268</f>
        <v>0</v>
      </c>
      <c r="BE273" s="91">
        <f>ALL!BE266/BE$268</f>
        <v>0</v>
      </c>
      <c r="BF273" s="91">
        <f>ALL!BF266/BF$268</f>
        <v>0</v>
      </c>
      <c r="BG273" s="91">
        <f>ALL!BG266/BG$268</f>
        <v>45.602415673345163</v>
      </c>
      <c r="BH273" s="91">
        <f t="shared" si="213"/>
        <v>1109.1455852203392</v>
      </c>
      <c r="BJ273" s="208">
        <f t="array" ref="BJ273">ROUND(MIN(IF($E$4:$BG$4=BJ$4,$E273:$BG273)),1)</f>
        <v>0</v>
      </c>
      <c r="BK273" s="208">
        <f t="array" ref="BK273">ROUND(MAX(IF($E$4:$BG$4=BK$4,$E273:$BG273)),1)</f>
        <v>898.4</v>
      </c>
      <c r="BL273" s="276">
        <f t="array" ref="BL273">ROUND(SUM(IF($E$4:$BG$4=BL$4,ALL!$E266:$BG266)),1)/BL$3</f>
        <v>56.086251166697956</v>
      </c>
      <c r="BM273" s="208">
        <f t="array" ref="BM273">ROUND(MIN(IF($E$4:$BG$4=BM$4,$E273:$BG273)),1)</f>
        <v>0</v>
      </c>
      <c r="BN273" s="208">
        <f t="array" ref="BN273">ROUND(MAX(IF($E$4:$BG$4=BN$4,$E273:$BG273)),1)</f>
        <v>45.6</v>
      </c>
      <c r="BO273" s="276">
        <f t="array" ref="BO273">ROUND(SUM(IF($E$4:$BG$4=BO$4,ALL!$E266:$BG266)),1)/BO$3</f>
        <v>5.7571422690597744</v>
      </c>
      <c r="BP273" s="208">
        <f t="array" ref="BP273">ROUND(MIN(IF($E$4:$BG$4=BP$4,$E273:$BG273)),1)</f>
        <v>0</v>
      </c>
      <c r="BQ273" s="208">
        <f t="array" ref="BQ273">ROUND(MAX(IF($E$4:$BG$4=BQ$4,$E273:$BG273)),1)</f>
        <v>0</v>
      </c>
      <c r="BR273" s="276">
        <f t="array" ref="BR273">ROUND(SUM(IF($E$4:$BG$4=BR$4,ALL!$E266:$BG266)),1)/BR$3</f>
        <v>0</v>
      </c>
      <c r="BS273" s="208">
        <f t="array" ref="BS273">ROUND(MIN(IF($E$4:$BG$4=BS$4,$E273:$BG273)),1)</f>
        <v>0</v>
      </c>
      <c r="BT273" s="208">
        <f t="array" ref="BT273">ROUND(MAX(IF($E$4:$BG$4=BT$4,$E273:$BG273)),1)</f>
        <v>27.4</v>
      </c>
      <c r="BU273" s="276">
        <f t="array" ref="BU273">ROUND(SUM(IF($E$4:$BG$4=BU$4,ALL!$E266:$BG266)),1)/BU$3</f>
        <v>2.9016935173855747</v>
      </c>
      <c r="BV273" s="208">
        <f t="array" ref="BV273">ROUND(MIN(IF($E$4:$BG$4=BV$4,$E273:$BG273)),1)</f>
        <v>0</v>
      </c>
      <c r="BW273" s="208">
        <f t="array" ref="BW273">ROUND(MAX(IF($E$4:$BG$4=BW$4,$E273:$BG273)),1)</f>
        <v>63.5</v>
      </c>
      <c r="BX273" s="276">
        <f t="array" ref="BX273">ROUND(SUM(IF($E$4:$BG$4=BX$4,ALL!$E266:$BG266)),1)/BX$3</f>
        <v>35.734923876540265</v>
      </c>
      <c r="BY273" s="208">
        <f t="array" ref="BY273">ROUND(MIN(IF($E$4:$BG$4=BY$4,$E273:$BG273)),1)</f>
        <v>0</v>
      </c>
      <c r="BZ273" s="208">
        <f t="array" ref="BZ273">ROUND(MAX(IF($E$4:$BG$4=BZ$4,$E273:$BG273)),1)</f>
        <v>74.3</v>
      </c>
      <c r="CA273" s="276">
        <f t="array" ref="CA273">ROUND(SUM(IF($E$4:$BG$4=CA$4,ALL!$E266:$BG266)),1)/CA$3</f>
        <v>19.324332158645976</v>
      </c>
      <c r="CB273" s="233">
        <f t="shared" si="214"/>
        <v>0</v>
      </c>
      <c r="CC273" s="233">
        <f t="shared" si="215"/>
        <v>898.4</v>
      </c>
      <c r="CD273" s="274">
        <f>ALL!BH266/$BH$47</f>
        <v>18.565320289913021</v>
      </c>
    </row>
    <row r="274" spans="1:82" s="90" customFormat="1">
      <c r="A274" s="253">
        <f t="shared" si="212"/>
        <v>51113</v>
      </c>
      <c r="B274" s="251" t="s">
        <v>217</v>
      </c>
      <c r="C274" s="50"/>
      <c r="D274" s="50"/>
      <c r="E274" s="91">
        <f>ALL!E267/E$268</f>
        <v>235.07890377901916</v>
      </c>
      <c r="F274" s="91">
        <f>ALL!F267/F$268</f>
        <v>102.31338203873453</v>
      </c>
      <c r="G274" s="91">
        <f>ALL!G267/G$268</f>
        <v>0</v>
      </c>
      <c r="H274" s="91">
        <f>ALL!H267/H$268</f>
        <v>28.183028480328318</v>
      </c>
      <c r="I274" s="91">
        <f>ALL!I267/I$268</f>
        <v>0</v>
      </c>
      <c r="J274" s="91">
        <f>ALL!J267/J$268</f>
        <v>24.642074394733736</v>
      </c>
      <c r="K274" s="91">
        <f>ALL!K267/K$268</f>
        <v>0</v>
      </c>
      <c r="L274" s="91">
        <f>ALL!L267/L$268</f>
        <v>48.239683417673746</v>
      </c>
      <c r="M274" s="91">
        <f>ALL!M267/M$268</f>
        <v>0</v>
      </c>
      <c r="N274" s="91">
        <f>ALL!N267/N$268</f>
        <v>17.590714071106667</v>
      </c>
      <c r="O274" s="91">
        <f>ALL!O267/O$268</f>
        <v>20.349677626597526</v>
      </c>
      <c r="P274" s="91">
        <f>ALL!P267/P$268</f>
        <v>106.84796545006881</v>
      </c>
      <c r="Q274" s="91">
        <f>ALL!Q267/Q$268</f>
        <v>4.0782063632852784E-2</v>
      </c>
      <c r="R274" s="91">
        <f>ALL!R267/R$268</f>
        <v>67.627761214256665</v>
      </c>
      <c r="S274" s="91">
        <f>ALL!S267/S$268</f>
        <v>21.14662386005628</v>
      </c>
      <c r="T274" s="91">
        <f>ALL!T267/T$268</f>
        <v>82.846747618511955</v>
      </c>
      <c r="U274" s="91">
        <f>ALL!U267/U$268</f>
        <v>0</v>
      </c>
      <c r="V274" s="91">
        <f>ALL!V267/V$268</f>
        <v>55.815897344501884</v>
      </c>
      <c r="W274" s="91">
        <f>ALL!W267/W$268</f>
        <v>119.17775738463641</v>
      </c>
      <c r="X274" s="91">
        <f>ALL!X267/X$268</f>
        <v>0</v>
      </c>
      <c r="Y274" s="91">
        <f>ALL!Y267/Y$268</f>
        <v>158.80551701203692</v>
      </c>
      <c r="Z274" s="91">
        <f>ALL!Z267/Z$268</f>
        <v>112.23171202383701</v>
      </c>
      <c r="AA274" s="91">
        <f>ALL!AA267/AA$268</f>
        <v>60.929684110287418</v>
      </c>
      <c r="AB274" s="91">
        <f>ALL!AB267/AB$268</f>
        <v>14.720967027513048</v>
      </c>
      <c r="AC274" s="91">
        <f>ALL!AC267/AC$268</f>
        <v>90.795577333368072</v>
      </c>
      <c r="AD274" s="91">
        <f>ALL!AD267/AD$268</f>
        <v>68.005813190360698</v>
      </c>
      <c r="AE274" s="91">
        <f>ALL!AE267/AE$268</f>
        <v>0</v>
      </c>
      <c r="AF274" s="91">
        <f>ALL!AF267/AF$268</f>
        <v>0</v>
      </c>
      <c r="AG274" s="91">
        <f>ALL!AG267/AG$268</f>
        <v>0</v>
      </c>
      <c r="AH274" s="91">
        <f>ALL!AH267/AH$268</f>
        <v>49.030038875370352</v>
      </c>
      <c r="AI274" s="91">
        <f>ALL!AI267/AI$268</f>
        <v>0</v>
      </c>
      <c r="AJ274" s="91">
        <f>ALL!AJ267/AJ$268</f>
        <v>109.21386787208282</v>
      </c>
      <c r="AK274" s="91">
        <f>ALL!AK267/AK$268</f>
        <v>131.23914951387079</v>
      </c>
      <c r="AL274" s="91">
        <f>ALL!AL267/AL$268</f>
        <v>0</v>
      </c>
      <c r="AM274" s="91">
        <f>ALL!AM267/AM$268</f>
        <v>113.63958222694281</v>
      </c>
      <c r="AN274" s="91">
        <f>ALL!AN267/AN$268</f>
        <v>33.137536010845622</v>
      </c>
      <c r="AO274" s="91">
        <f>ALL!AO267/AO$268</f>
        <v>0</v>
      </c>
      <c r="AP274" s="91">
        <f>ALL!AP267/AP$268</f>
        <v>278.05398378710078</v>
      </c>
      <c r="AQ274" s="91">
        <f>ALL!AQ267/AQ$268</f>
        <v>74.456196548910583</v>
      </c>
      <c r="AR274" s="91">
        <f>ALL!AR267/AR$268</f>
        <v>45.433644317852334</v>
      </c>
      <c r="AS274" s="91">
        <f>ALL!AS267/AS$268</f>
        <v>83.737437946482615</v>
      </c>
      <c r="AT274" s="91">
        <f>ALL!AT267/AT$268</f>
        <v>0</v>
      </c>
      <c r="AU274" s="91">
        <f>ALL!AU267/AU$268</f>
        <v>0</v>
      </c>
      <c r="AV274" s="91">
        <f>ALL!AV267/AV$268</f>
        <v>0</v>
      </c>
      <c r="AW274" s="91">
        <f>ALL!AW267/AW$268</f>
        <v>0</v>
      </c>
      <c r="AX274" s="91">
        <f>ALL!AX267/AX$268</f>
        <v>226.08897533679536</v>
      </c>
      <c r="AY274" s="91">
        <f>ALL!AY267/AY$268</f>
        <v>675.82419399283549</v>
      </c>
      <c r="AZ274" s="91">
        <f>ALL!AZ267/AZ$268</f>
        <v>0</v>
      </c>
      <c r="BA274" s="91">
        <f>ALL!BA267/BA$268</f>
        <v>0</v>
      </c>
      <c r="BB274" s="91">
        <f>ALL!BB267/BB$268</f>
        <v>36.911178814155143</v>
      </c>
      <c r="BC274" s="91">
        <f>ALL!BC267/BC$268</f>
        <v>0</v>
      </c>
      <c r="BD274" s="91">
        <f>ALL!BD267/BD$268</f>
        <v>0</v>
      </c>
      <c r="BE274" s="91">
        <f>ALL!BE267/BE$268</f>
        <v>56.977944921038038</v>
      </c>
      <c r="BF274" s="91">
        <f>ALL!BF267/BF$268</f>
        <v>75.125054981989436</v>
      </c>
      <c r="BG274" s="91">
        <f>ALL!BG267/BG$268</f>
        <v>0</v>
      </c>
      <c r="BH274" s="91">
        <f t="shared" si="213"/>
        <v>3424.2590545875337</v>
      </c>
      <c r="BJ274" s="208">
        <f t="array" ref="BJ274">ROUND(MIN(IF($E$4:$BG$4=BJ$4,$E274:$BG274)),1)</f>
        <v>0</v>
      </c>
      <c r="BK274" s="208">
        <f t="array" ref="BK274">ROUND(MAX(IF($E$4:$BG$4=BK$4,$E274:$BG274)),1)</f>
        <v>675.8</v>
      </c>
      <c r="BL274" s="276">
        <f t="array" ref="BL274">ROUND(SUM(IF($E$4:$BG$4=BL$4,ALL!$E267:$BG267)),1)/BL$3</f>
        <v>101.22554025053705</v>
      </c>
      <c r="BM274" s="208">
        <f t="array" ref="BM274">ROUND(MIN(IF($E$4:$BG$4=BM$4,$E274:$BG274)),1)</f>
        <v>0</v>
      </c>
      <c r="BN274" s="208">
        <f t="array" ref="BN274">ROUND(MAX(IF($E$4:$BG$4=BN$4,$E274:$BG274)),1)</f>
        <v>75.099999999999994</v>
      </c>
      <c r="BO274" s="276">
        <f t="array" ref="BO274">ROUND(SUM(IF($E$4:$BG$4=BO$4,ALL!$E267:$BG267)),1)/BO$3</f>
        <v>36.298616828585551</v>
      </c>
      <c r="BP274" s="208">
        <f t="array" ref="BP274">ROUND(MIN(IF($E$4:$BG$4=BP$4,$E274:$BG274)),1)</f>
        <v>0</v>
      </c>
      <c r="BQ274" s="208">
        <f t="array" ref="BQ274">ROUND(MAX(IF($E$4:$BG$4=BQ$4,$E274:$BG274)),1)</f>
        <v>131.19999999999999</v>
      </c>
      <c r="BR274" s="276">
        <f t="array" ref="BR274">ROUND(SUM(IF($E$4:$BG$4=BR$4,ALL!$E267:$BG267)),1)/BR$3</f>
        <v>117.53091416258748</v>
      </c>
      <c r="BS274" s="208">
        <f t="array" ref="BS274">ROUND(MIN(IF($E$4:$BG$4=BS$4,$E274:$BG274)),1)</f>
        <v>0</v>
      </c>
      <c r="BT274" s="208">
        <f t="array" ref="BT274">ROUND(MAX(IF($E$4:$BG$4=BT$4,$E274:$BG274)),1)</f>
        <v>235.1</v>
      </c>
      <c r="BU274" s="276">
        <f t="array" ref="BU274">ROUND(SUM(IF($E$4:$BG$4=BU$4,ALL!$E267:$BG267)),1)/BU$3</f>
        <v>61.470366272254296</v>
      </c>
      <c r="BV274" s="208">
        <f t="array" ref="BV274">ROUND(MIN(IF($E$4:$BG$4=BV$4,$E274:$BG274)),1)</f>
        <v>0</v>
      </c>
      <c r="BW274" s="208">
        <f t="array" ref="BW274">ROUND(MAX(IF($E$4:$BG$4=BW$4,$E274:$BG274)),1)</f>
        <v>112.2</v>
      </c>
      <c r="BX274" s="276">
        <f t="array" ref="BX274">ROUND(SUM(IF($E$4:$BG$4=BX$4,ALL!$E267:$BG267)),1)/BX$3</f>
        <v>49.266380754414698</v>
      </c>
      <c r="BY274" s="208">
        <f t="array" ref="BY274">ROUND(MIN(IF($E$4:$BG$4=BY$4,$E274:$BG274)),1)</f>
        <v>0</v>
      </c>
      <c r="BZ274" s="208">
        <f t="array" ref="BZ274">ROUND(MAX(IF($E$4:$BG$4=BZ$4,$E274:$BG274)),1)</f>
        <v>106.8</v>
      </c>
      <c r="CA274" s="276">
        <f t="array" ref="CA274">ROUND(SUM(IF($E$4:$BG$4=CA$4,ALL!$E267:$BG267)),1)/CA$3</f>
        <v>15.614682966999075</v>
      </c>
      <c r="CB274" s="233">
        <f t="shared" si="214"/>
        <v>0</v>
      </c>
      <c r="CC274" s="233">
        <f t="shared" si="215"/>
        <v>675.8</v>
      </c>
      <c r="CD274" s="274">
        <f>ALL!BH267/$BH$47</f>
        <v>46.231231370222282</v>
      </c>
    </row>
    <row r="275" spans="1:82" s="90" customFormat="1">
      <c r="A275" s="253">
        <f t="shared" si="212"/>
        <v>51114</v>
      </c>
      <c r="B275" s="251" t="s">
        <v>218</v>
      </c>
      <c r="C275" s="50"/>
      <c r="D275" s="50"/>
      <c r="E275" s="91">
        <f>ALL!E268/E$268</f>
        <v>0</v>
      </c>
      <c r="F275" s="91">
        <f>ALL!F268/F$268</f>
        <v>0</v>
      </c>
      <c r="G275" s="91">
        <f>ALL!G268/G$268</f>
        <v>0</v>
      </c>
      <c r="H275" s="91">
        <f>ALL!H268/H$268</f>
        <v>52.382788084832441</v>
      </c>
      <c r="I275" s="91">
        <f>ALL!I268/I$268</f>
        <v>0</v>
      </c>
      <c r="J275" s="91">
        <f>ALL!J268/J$268</f>
        <v>0</v>
      </c>
      <c r="K275" s="91">
        <f>ALL!K268/K$268</f>
        <v>0</v>
      </c>
      <c r="L275" s="91">
        <f>ALL!L268/L$268</f>
        <v>0</v>
      </c>
      <c r="M275" s="91">
        <f>ALL!M268/M$268</f>
        <v>0</v>
      </c>
      <c r="N275" s="91">
        <f>ALL!N268/N$268</f>
        <v>0</v>
      </c>
      <c r="O275" s="91">
        <f>ALL!O268/O$268</f>
        <v>0</v>
      </c>
      <c r="P275" s="91">
        <f>ALL!P268/P$268</f>
        <v>0</v>
      </c>
      <c r="Q275" s="91">
        <f>ALL!Q268/Q$268</f>
        <v>0</v>
      </c>
      <c r="R275" s="91">
        <f>ALL!R268/R$268</f>
        <v>0</v>
      </c>
      <c r="S275" s="91">
        <f>ALL!S268/S$268</f>
        <v>0</v>
      </c>
      <c r="T275" s="91">
        <f>ALL!T268/T$268</f>
        <v>0</v>
      </c>
      <c r="U275" s="91">
        <f>ALL!U268/U$268</f>
        <v>0</v>
      </c>
      <c r="V275" s="91">
        <f>ALL!V268/V$268</f>
        <v>0</v>
      </c>
      <c r="W275" s="91">
        <f>ALL!W268/W$268</f>
        <v>0</v>
      </c>
      <c r="X275" s="91">
        <f>ALL!X268/X$268</f>
        <v>0</v>
      </c>
      <c r="Y275" s="91">
        <f>ALL!Y268/Y$268</f>
        <v>0</v>
      </c>
      <c r="Z275" s="91">
        <f>ALL!Z268/Z$268</f>
        <v>0</v>
      </c>
      <c r="AA275" s="91">
        <f>ALL!AA268/AA$268</f>
        <v>0</v>
      </c>
      <c r="AB275" s="91">
        <f>ALL!AB268/AB$268</f>
        <v>0</v>
      </c>
      <c r="AC275" s="91">
        <f>ALL!AC268/AC$268</f>
        <v>0</v>
      </c>
      <c r="AD275" s="91">
        <f>ALL!AD268/AD$268</f>
        <v>0</v>
      </c>
      <c r="AE275" s="91">
        <f>ALL!AE268/AE$268</f>
        <v>0</v>
      </c>
      <c r="AF275" s="91">
        <f>ALL!AF268/AF$268</f>
        <v>0</v>
      </c>
      <c r="AG275" s="91">
        <f>ALL!AG268/AG$268</f>
        <v>0</v>
      </c>
      <c r="AH275" s="91">
        <f>ALL!AH268/AH$268</f>
        <v>0</v>
      </c>
      <c r="AI275" s="91">
        <f>ALL!AI268/AI$268</f>
        <v>0</v>
      </c>
      <c r="AJ275" s="91">
        <f>ALL!AJ268/AJ$268</f>
        <v>0</v>
      </c>
      <c r="AK275" s="91">
        <f>ALL!AK268/AK$268</f>
        <v>0</v>
      </c>
      <c r="AL275" s="91">
        <f>ALL!AL268/AL$268</f>
        <v>0</v>
      </c>
      <c r="AM275" s="91">
        <f>ALL!AM268/AM$268</f>
        <v>0</v>
      </c>
      <c r="AN275" s="91">
        <f>ALL!AN268/AN$268</f>
        <v>0</v>
      </c>
      <c r="AO275" s="91">
        <f>ALL!AO268/AO$268</f>
        <v>0</v>
      </c>
      <c r="AP275" s="91">
        <f>ALL!AP268/AP$268</f>
        <v>0</v>
      </c>
      <c r="AQ275" s="91">
        <f>ALL!AQ268/AQ$268</f>
        <v>0</v>
      </c>
      <c r="AR275" s="91">
        <f>ALL!AR268/AR$268</f>
        <v>0</v>
      </c>
      <c r="AS275" s="91">
        <f>ALL!AS268/AS$268</f>
        <v>0</v>
      </c>
      <c r="AT275" s="91">
        <f>ALL!AT268/AT$268</f>
        <v>0</v>
      </c>
      <c r="AU275" s="91">
        <f>ALL!AU268/AU$268</f>
        <v>0</v>
      </c>
      <c r="AV275" s="91">
        <f>ALL!AV268/AV$268</f>
        <v>0</v>
      </c>
      <c r="AW275" s="91">
        <f>ALL!AW268/AW$268</f>
        <v>0</v>
      </c>
      <c r="AX275" s="91">
        <f>ALL!AX268/AX$268</f>
        <v>0</v>
      </c>
      <c r="AY275" s="91">
        <f>ALL!AY268/AY$268</f>
        <v>0</v>
      </c>
      <c r="AZ275" s="91">
        <f>ALL!AZ268/AZ$268</f>
        <v>0</v>
      </c>
      <c r="BA275" s="91">
        <f>ALL!BA268/BA$268</f>
        <v>0</v>
      </c>
      <c r="BB275" s="91">
        <f>ALL!BB268/BB$268</f>
        <v>0</v>
      </c>
      <c r="BC275" s="91">
        <f>ALL!BC268/BC$268</f>
        <v>0</v>
      </c>
      <c r="BD275" s="91">
        <f>ALL!BD268/BD$268</f>
        <v>0</v>
      </c>
      <c r="BE275" s="91">
        <f>ALL!BE268/BE$268</f>
        <v>0</v>
      </c>
      <c r="BF275" s="91">
        <f>ALL!BF268/BF$268</f>
        <v>0</v>
      </c>
      <c r="BG275" s="91">
        <f>ALL!BG268/BG$268</f>
        <v>53.773826129488057</v>
      </c>
      <c r="BH275" s="91">
        <f t="shared" si="213"/>
        <v>106.1566142143205</v>
      </c>
      <c r="BJ275" s="208">
        <f t="array" ref="BJ275">ROUND(MIN(IF($E$4:$BG$4=BJ$4,$E275:$BG275)),1)</f>
        <v>0</v>
      </c>
      <c r="BK275" s="208">
        <f t="array" ref="BK275">ROUND(MAX(IF($E$4:$BG$4=BK$4,$E275:$BG275)),1)</f>
        <v>0</v>
      </c>
      <c r="BL275" s="276">
        <f t="array" ref="BL275">ROUND(SUM(IF($E$4:$BG$4=BL$4,ALL!$E268:$BG268)),1)/BL$3</f>
        <v>0</v>
      </c>
      <c r="BM275" s="208">
        <f t="array" ref="BM275">ROUND(MIN(IF($E$4:$BG$4=BM$4,$E275:$BG275)),1)</f>
        <v>0</v>
      </c>
      <c r="BN275" s="208">
        <f t="array" ref="BN275">ROUND(MAX(IF($E$4:$BG$4=BN$4,$E275:$BG275)),1)</f>
        <v>53.8</v>
      </c>
      <c r="BO275" s="276">
        <f t="array" ref="BO275">ROUND(SUM(IF($E$4:$BG$4=BO$4,ALL!$E268:$BG268)),1)/BO$3</f>
        <v>6.7887576156759444</v>
      </c>
      <c r="BP275" s="208">
        <f t="array" ref="BP275">ROUND(MIN(IF($E$4:$BG$4=BP$4,$E275:$BG275)),1)</f>
        <v>0</v>
      </c>
      <c r="BQ275" s="208">
        <f t="array" ref="BQ275">ROUND(MAX(IF($E$4:$BG$4=BQ$4,$E275:$BG275)),1)</f>
        <v>0</v>
      </c>
      <c r="BR275" s="276">
        <f t="array" ref="BR275">ROUND(SUM(IF($E$4:$BG$4=BR$4,ALL!$E268:$BG268)),1)/BR$3</f>
        <v>0</v>
      </c>
      <c r="BS275" s="208">
        <f t="array" ref="BS275">ROUND(MIN(IF($E$4:$BG$4=BS$4,$E275:$BG275)),1)</f>
        <v>0</v>
      </c>
      <c r="BT275" s="208">
        <f t="array" ref="BT275">ROUND(MAX(IF($E$4:$BG$4=BT$4,$E275:$BG275)),1)</f>
        <v>52.4</v>
      </c>
      <c r="BU275" s="276">
        <f t="array" ref="BU275">ROUND(SUM(IF($E$4:$BG$4=BU$4,ALL!$E268:$BG268)),1)/BU$3</f>
        <v>5.5528602089452015</v>
      </c>
      <c r="BV275" s="208">
        <f t="array" ref="BV275">ROUND(MIN(IF($E$4:$BG$4=BV$4,$E275:$BG275)),1)</f>
        <v>0</v>
      </c>
      <c r="BW275" s="208">
        <f t="array" ref="BW275">ROUND(MAX(IF($E$4:$BG$4=BW$4,$E275:$BG275)),1)</f>
        <v>0</v>
      </c>
      <c r="BX275" s="276">
        <f t="array" ref="BX275">ROUND(SUM(IF($E$4:$BG$4=BX$4,ALL!$E268:$BG268)),1)/BX$3</f>
        <v>0</v>
      </c>
      <c r="BY275" s="208">
        <f t="array" ref="BY275">ROUND(MIN(IF($E$4:$BG$4=BY$4,$E275:$BG275)),1)</f>
        <v>0</v>
      </c>
      <c r="BZ275" s="208">
        <f t="array" ref="BZ275">ROUND(MAX(IF($E$4:$BG$4=BZ$4,$E275:$BG275)),1)</f>
        <v>0</v>
      </c>
      <c r="CA275" s="276">
        <f t="array" ref="CA275">ROUND(SUM(IF($E$4:$BG$4=CA$4,ALL!$E268:$BG268)),1)/CA$3</f>
        <v>0</v>
      </c>
      <c r="CB275" s="233">
        <f t="shared" si="214"/>
        <v>0</v>
      </c>
      <c r="CC275" s="233">
        <f t="shared" si="215"/>
        <v>53.8</v>
      </c>
      <c r="CD275" s="274">
        <f>ALL!BH268/$BH$47</f>
        <v>2.3428310900423477</v>
      </c>
    </row>
    <row r="276" spans="1:82" s="90" customFormat="1">
      <c r="A276" s="253">
        <f t="shared" si="212"/>
        <v>51115</v>
      </c>
      <c r="B276" s="251" t="s">
        <v>219</v>
      </c>
      <c r="C276" s="50"/>
      <c r="D276" s="50"/>
      <c r="E276" s="91">
        <f>ALL!E269/E$268</f>
        <v>208.93218262272151</v>
      </c>
      <c r="F276" s="91">
        <f>ALL!F269/F$268</f>
        <v>113.93042249638157</v>
      </c>
      <c r="G276" s="91">
        <f>ALL!G269/G$268</f>
        <v>107.5051479390135</v>
      </c>
      <c r="H276" s="91">
        <f>ALL!H269/H$268</f>
        <v>133.68716599862199</v>
      </c>
      <c r="I276" s="91">
        <f>ALL!I269/I$268</f>
        <v>156.16811735795073</v>
      </c>
      <c r="J276" s="91">
        <f>ALL!J269/J$268</f>
        <v>140.75267524162433</v>
      </c>
      <c r="K276" s="91">
        <f>ALL!K269/K$268</f>
        <v>128.36488020387574</v>
      </c>
      <c r="L276" s="91">
        <f>ALL!L269/L$268</f>
        <v>157.87206806207806</v>
      </c>
      <c r="M276" s="91">
        <f>ALL!M269/M$268</f>
        <v>147.64983547460864</v>
      </c>
      <c r="N276" s="91">
        <f>ALL!N269/N$268</f>
        <v>153.01802704056087</v>
      </c>
      <c r="O276" s="91">
        <f>ALL!O269/O$268</f>
        <v>232.90573583736776</v>
      </c>
      <c r="P276" s="91">
        <f>ALL!P269/P$268</f>
        <v>228.86450920017595</v>
      </c>
      <c r="Q276" s="91">
        <f>ALL!Q269/Q$268</f>
        <v>118.43211998319418</v>
      </c>
      <c r="R276" s="91">
        <f>ALL!R269/R$268</f>
        <v>465.86671635723002</v>
      </c>
      <c r="S276" s="91">
        <f>ALL!S269/S$268</f>
        <v>147.80015558194361</v>
      </c>
      <c r="T276" s="91">
        <f>ALL!T269/T$268</f>
        <v>117.1315931252109</v>
      </c>
      <c r="U276" s="91">
        <f>ALL!U269/U$268</f>
        <v>242.54512423593999</v>
      </c>
      <c r="V276" s="91">
        <f>ALL!V269/V$268</f>
        <v>245.18802352521831</v>
      </c>
      <c r="W276" s="91">
        <f>ALL!W269/W$268</f>
        <v>189.05771906012731</v>
      </c>
      <c r="X276" s="91">
        <f>ALL!X269/X$268</f>
        <v>117.02245452283613</v>
      </c>
      <c r="Y276" s="91">
        <f>ALL!Y269/Y$268</f>
        <v>141.02967488686895</v>
      </c>
      <c r="Z276" s="91">
        <f>ALL!Z269/Z$268</f>
        <v>118.99778475635357</v>
      </c>
      <c r="AA276" s="91">
        <f>ALL!AA269/AA$268</f>
        <v>143.76097774927641</v>
      </c>
      <c r="AB276" s="91">
        <f>ALL!AB269/AB$268</f>
        <v>270.57643992341826</v>
      </c>
      <c r="AC276" s="91">
        <f>ALL!AC269/AC$268</f>
        <v>35.201936173302407</v>
      </c>
      <c r="AD276" s="91">
        <f>ALL!AD269/AD$268</f>
        <v>140.69760791237169</v>
      </c>
      <c r="AE276" s="91">
        <f>ALL!AE269/AE$268</f>
        <v>281.80804262575975</v>
      </c>
      <c r="AF276" s="91">
        <f>ALL!AF269/AF$268</f>
        <v>147.77210781862365</v>
      </c>
      <c r="AG276" s="91">
        <f>ALL!AG269/AG$268</f>
        <v>284.17070247911886</v>
      </c>
      <c r="AH276" s="91">
        <f>ALL!AH269/AH$268</f>
        <v>283.8647768836604</v>
      </c>
      <c r="AI276" s="91">
        <f>ALL!AI269/AI$268</f>
        <v>245.13738369451417</v>
      </c>
      <c r="AJ276" s="91">
        <f>ALL!AJ269/AJ$268</f>
        <v>115.36926918027224</v>
      </c>
      <c r="AK276" s="91">
        <f>ALL!AK269/AK$268</f>
        <v>166.90005896630694</v>
      </c>
      <c r="AL276" s="91">
        <f>ALL!AL269/AL$268</f>
        <v>838.7577639751554</v>
      </c>
      <c r="AM276" s="91">
        <f>ALL!AM269/AM$268</f>
        <v>0</v>
      </c>
      <c r="AN276" s="91">
        <f>ALL!AN269/AN$268</f>
        <v>246.27564819522115</v>
      </c>
      <c r="AO276" s="91">
        <f>ALL!AO269/AO$268</f>
        <v>53.89588006138591</v>
      </c>
      <c r="AP276" s="91">
        <f>ALL!AP269/AP$268</f>
        <v>177.73326228078676</v>
      </c>
      <c r="AQ276" s="91">
        <f>ALL!AQ269/AQ$268</f>
        <v>273.13353933093595</v>
      </c>
      <c r="AR276" s="91">
        <f>ALL!AR269/AR$268</f>
        <v>98.434957616278083</v>
      </c>
      <c r="AS276" s="91">
        <f>ALL!AS269/AS$268</f>
        <v>76.533175929289257</v>
      </c>
      <c r="AT276" s="91">
        <f>ALL!AT269/AT$268</f>
        <v>184.47770740188776</v>
      </c>
      <c r="AU276" s="91">
        <f>ALL!AU269/AU$268</f>
        <v>122.38490195777823</v>
      </c>
      <c r="AV276" s="91">
        <f>ALL!AV269/AV$268</f>
        <v>138.75626617096643</v>
      </c>
      <c r="AW276" s="91">
        <f>ALL!AW269/AW$268</f>
        <v>290.39767164179108</v>
      </c>
      <c r="AX276" s="91">
        <f>ALL!AX269/AX$268</f>
        <v>235.85805722170053</v>
      </c>
      <c r="AY276" s="91">
        <f>ALL!AY269/AY$268</f>
        <v>39.393662165885921</v>
      </c>
      <c r="AZ276" s="91">
        <f>ALL!AZ269/AZ$268</f>
        <v>104.12212403011225</v>
      </c>
      <c r="BA276" s="91">
        <f>ALL!BA269/BA$268</f>
        <v>143.2469749554451</v>
      </c>
      <c r="BB276" s="91">
        <f>ALL!BB269/BB$268</f>
        <v>0</v>
      </c>
      <c r="BC276" s="91">
        <f>ALL!BC269/BC$268</f>
        <v>251.30950845052251</v>
      </c>
      <c r="BD276" s="91">
        <f>ALL!BD269/BD$268</f>
        <v>226.91963024273514</v>
      </c>
      <c r="BE276" s="91">
        <f>ALL!BE269/BE$268</f>
        <v>273.22464175511453</v>
      </c>
      <c r="BF276" s="91">
        <f>ALL!BF269/BF$268</f>
        <v>101.2388563746229</v>
      </c>
      <c r="BG276" s="91">
        <f>ALL!BG269/BG$268</f>
        <v>218.54857070395994</v>
      </c>
      <c r="BH276" s="91">
        <f t="shared" si="213"/>
        <v>10022.624237378104</v>
      </c>
      <c r="BJ276" s="208">
        <f t="array" ref="BJ276">ROUND(MIN(IF($E$4:$BG$4=BJ$4,$E276:$BG276)),1)</f>
        <v>0</v>
      </c>
      <c r="BK276" s="208">
        <f t="array" ref="BK276">ROUND(MAX(IF($E$4:$BG$4=BK$4,$E276:$BG276)),1)</f>
        <v>290.39999999999998</v>
      </c>
      <c r="BL276" s="276">
        <f t="array" ref="BL276">ROUND(SUM(IF($E$4:$BG$4=BL$4,ALL!$E269:$BG269)),1)/BL$3</f>
        <v>155.20329671128354</v>
      </c>
      <c r="BM276" s="208">
        <f t="array" ref="BM276">ROUND(MIN(IF($E$4:$BG$4=BM$4,$E276:$BG276)),1)</f>
        <v>101.2</v>
      </c>
      <c r="BN276" s="208">
        <f t="array" ref="BN276">ROUND(MAX(IF($E$4:$BG$4=BN$4,$E276:$BG276)),1)</f>
        <v>273.2</v>
      </c>
      <c r="BO276" s="276">
        <f t="array" ref="BO276">ROUND(SUM(IF($E$4:$BG$4=BO$4,ALL!$E269:$BG269)),1)/BO$3</f>
        <v>189.60760744277957</v>
      </c>
      <c r="BP276" s="208">
        <f t="array" ref="BP276">ROUND(MIN(IF($E$4:$BG$4=BP$4,$E276:$BG276)),1)</f>
        <v>0</v>
      </c>
      <c r="BQ276" s="208">
        <f t="array" ref="BQ276">ROUND(MAX(IF($E$4:$BG$4=BQ$4,$E276:$BG276)),1)</f>
        <v>838.8</v>
      </c>
      <c r="BR276" s="276">
        <f t="array" ref="BR276">ROUND(SUM(IF($E$4:$BG$4=BR$4,ALL!$E269:$BG269)),1)/BR$3</f>
        <v>117.65971363016926</v>
      </c>
      <c r="BS276" s="208">
        <f t="array" ref="BS276">ROUND(MIN(IF($E$4:$BG$4=BS$4,$E276:$BG276)),1)</f>
        <v>35.200000000000003</v>
      </c>
      <c r="BT276" s="208">
        <f t="array" ref="BT276">ROUND(MAX(IF($E$4:$BG$4=BT$4,$E276:$BG276)),1)</f>
        <v>465.9</v>
      </c>
      <c r="BU276" s="276">
        <f t="array" ref="BU276">ROUND(SUM(IF($E$4:$BG$4=BU$4,ALL!$E269:$BG269)),1)/BU$3</f>
        <v>165.39891248010321</v>
      </c>
      <c r="BV276" s="208">
        <f t="array" ref="BV276">ROUND(MIN(IF($E$4:$BG$4=BV$4,$E276:$BG276)),1)</f>
        <v>107.5</v>
      </c>
      <c r="BW276" s="208">
        <f t="array" ref="BW276">ROUND(MAX(IF($E$4:$BG$4=BW$4,$E276:$BG276)),1)</f>
        <v>270.60000000000002</v>
      </c>
      <c r="BX276" s="276">
        <f t="array" ref="BX276">ROUND(SUM(IF($E$4:$BG$4=BX$4,ALL!$E269:$BG269)),1)/BX$3</f>
        <v>202.99164719239644</v>
      </c>
      <c r="BY276" s="208">
        <f t="array" ref="BY276">ROUND(MIN(IF($E$4:$BG$4=BY$4,$E276:$BG276)),1)</f>
        <v>117</v>
      </c>
      <c r="BZ276" s="208">
        <f t="array" ref="BZ276">ROUND(MAX(IF($E$4:$BG$4=BZ$4,$E276:$BG276)),1)</f>
        <v>284.2</v>
      </c>
      <c r="CA276" s="276">
        <f t="array" ref="CA276">ROUND(SUM(IF($E$4:$BG$4=CA$4,ALL!$E269:$BG269)),1)/CA$3</f>
        <v>204.99013394185874</v>
      </c>
      <c r="CB276" s="233">
        <f t="shared" si="214"/>
        <v>0</v>
      </c>
      <c r="CC276" s="233">
        <f t="shared" si="215"/>
        <v>838.8</v>
      </c>
      <c r="CD276" s="274">
        <f>ALL!BH269/$BH$47</f>
        <v>187.29829427737889</v>
      </c>
    </row>
    <row r="277" spans="1:82" s="90" customFormat="1">
      <c r="A277" s="253">
        <f t="shared" si="212"/>
        <v>51131</v>
      </c>
      <c r="B277" s="251" t="s">
        <v>220</v>
      </c>
      <c r="C277" s="50"/>
      <c r="D277" s="50"/>
      <c r="E277" s="91">
        <f>ALL!E270/E$268</f>
        <v>0</v>
      </c>
      <c r="F277" s="91">
        <f>ALL!F270/F$268</f>
        <v>0</v>
      </c>
      <c r="G277" s="91">
        <f>ALL!G270/G$268</f>
        <v>0</v>
      </c>
      <c r="H277" s="91">
        <f>ALL!H270/H$268</f>
        <v>0</v>
      </c>
      <c r="I277" s="91">
        <f>ALL!I270/I$268</f>
        <v>0</v>
      </c>
      <c r="J277" s="91">
        <f>ALL!J270/J$268</f>
        <v>0</v>
      </c>
      <c r="K277" s="91">
        <f>ALL!K270/K$268</f>
        <v>0</v>
      </c>
      <c r="L277" s="91">
        <f>ALL!L270/L$268</f>
        <v>4.9207009145191298</v>
      </c>
      <c r="M277" s="91">
        <f>ALL!M270/M$268</f>
        <v>0</v>
      </c>
      <c r="N277" s="91">
        <f>ALL!N270/N$268</f>
        <v>0</v>
      </c>
      <c r="O277" s="91">
        <f>ALL!O270/O$268</f>
        <v>0</v>
      </c>
      <c r="P277" s="91">
        <f>ALL!P270/P$268</f>
        <v>0</v>
      </c>
      <c r="Q277" s="91">
        <f>ALL!Q270/Q$268</f>
        <v>0</v>
      </c>
      <c r="R277" s="91">
        <f>ALL!R270/R$268</f>
        <v>0</v>
      </c>
      <c r="S277" s="91">
        <f>ALL!S270/S$268</f>
        <v>0</v>
      </c>
      <c r="T277" s="91">
        <f>ALL!T270/T$268</f>
        <v>0</v>
      </c>
      <c r="U277" s="91">
        <f>ALL!U270/U$268</f>
        <v>0</v>
      </c>
      <c r="V277" s="91">
        <f>ALL!V270/V$268</f>
        <v>0</v>
      </c>
      <c r="W277" s="91">
        <f>ALL!W270/W$268</f>
        <v>0</v>
      </c>
      <c r="X277" s="91">
        <f>ALL!X270/X$268</f>
        <v>0</v>
      </c>
      <c r="Y277" s="91">
        <f>ALL!Y270/Y$268</f>
        <v>0</v>
      </c>
      <c r="Z277" s="91">
        <f>ALL!Z270/Z$268</f>
        <v>0</v>
      </c>
      <c r="AA277" s="91">
        <f>ALL!AA270/AA$268</f>
        <v>0</v>
      </c>
      <c r="AB277" s="91">
        <f>ALL!AB270/AB$268</f>
        <v>0</v>
      </c>
      <c r="AC277" s="91">
        <f>ALL!AC270/AC$268</f>
        <v>0</v>
      </c>
      <c r="AD277" s="91">
        <f>ALL!AD270/AD$268</f>
        <v>0</v>
      </c>
      <c r="AE277" s="91">
        <f>ALL!AE270/AE$268</f>
        <v>0</v>
      </c>
      <c r="AF277" s="91">
        <f>ALL!AF270/AF$268</f>
        <v>0</v>
      </c>
      <c r="AG277" s="91">
        <f>ALL!AG270/AG$268</f>
        <v>0</v>
      </c>
      <c r="AH277" s="91">
        <f>ALL!AH270/AH$268</f>
        <v>0</v>
      </c>
      <c r="AI277" s="91">
        <f>ALL!AI270/AI$268</f>
        <v>0</v>
      </c>
      <c r="AJ277" s="91">
        <f>ALL!AJ270/AJ$268</f>
        <v>0</v>
      </c>
      <c r="AK277" s="91">
        <f>ALL!AK270/AK$268</f>
        <v>0</v>
      </c>
      <c r="AL277" s="91">
        <f>ALL!AL270/AL$268</f>
        <v>0</v>
      </c>
      <c r="AM277" s="91">
        <f>ALL!AM270/AM$268</f>
        <v>0</v>
      </c>
      <c r="AN277" s="91">
        <f>ALL!AN270/AN$268</f>
        <v>0</v>
      </c>
      <c r="AO277" s="91">
        <f>ALL!AO270/AO$268</f>
        <v>0</v>
      </c>
      <c r="AP277" s="91">
        <f>ALL!AP270/AP$268</f>
        <v>0</v>
      </c>
      <c r="AQ277" s="91">
        <f>ALL!AQ270/AQ$268</f>
        <v>0</v>
      </c>
      <c r="AR277" s="91">
        <f>ALL!AR270/AR$268</f>
        <v>0</v>
      </c>
      <c r="AS277" s="91">
        <f>ALL!AS270/AS$268</f>
        <v>0</v>
      </c>
      <c r="AT277" s="91">
        <f>ALL!AT270/AT$268</f>
        <v>0</v>
      </c>
      <c r="AU277" s="91">
        <f>ALL!AU270/AU$268</f>
        <v>0</v>
      </c>
      <c r="AV277" s="91">
        <f>ALL!AV270/AV$268</f>
        <v>0</v>
      </c>
      <c r="AW277" s="91">
        <f>ALL!AW270/AW$268</f>
        <v>0</v>
      </c>
      <c r="AX277" s="91">
        <f>ALL!AX270/AX$268</f>
        <v>0</v>
      </c>
      <c r="AY277" s="91">
        <f>ALL!AY270/AY$268</f>
        <v>0</v>
      </c>
      <c r="AZ277" s="91">
        <f>ALL!AZ270/AZ$268</f>
        <v>0</v>
      </c>
      <c r="BA277" s="91">
        <f>ALL!BA270/BA$268</f>
        <v>0</v>
      </c>
      <c r="BB277" s="91">
        <f>ALL!BB270/BB$268</f>
        <v>0</v>
      </c>
      <c r="BC277" s="91">
        <f>ALL!BC270/BC$268</f>
        <v>0</v>
      </c>
      <c r="BD277" s="91">
        <f>ALL!BD270/BD$268</f>
        <v>3.8496451575893667</v>
      </c>
      <c r="BE277" s="91">
        <f>ALL!BE270/BE$268</f>
        <v>0</v>
      </c>
      <c r="BF277" s="91">
        <f>ALL!BF270/BF$268</f>
        <v>0</v>
      </c>
      <c r="BG277" s="91">
        <f>ALL!BG270/BG$268</f>
        <v>0</v>
      </c>
      <c r="BH277" s="91">
        <f t="shared" si="213"/>
        <v>8.7703460721084969</v>
      </c>
      <c r="BJ277" s="208">
        <f t="array" ref="BJ277">ROUND(MIN(IF($E$4:$BG$4=BJ$4,$E277:$BG277)),1)</f>
        <v>0</v>
      </c>
      <c r="BK277" s="208">
        <f t="array" ref="BK277">ROUND(MAX(IF($E$4:$BG$4=BK$4,$E277:$BG277)),1)</f>
        <v>0</v>
      </c>
      <c r="BL277" s="276">
        <f t="array" ref="BL277">ROUND(SUM(IF($E$4:$BG$4=BL$4,ALL!$E270:$BG270)),1)/BL$3</f>
        <v>0</v>
      </c>
      <c r="BM277" s="208">
        <f t="array" ref="BM277">ROUND(MIN(IF($E$4:$BG$4=BM$4,$E277:$BG277)),1)</f>
        <v>0</v>
      </c>
      <c r="BN277" s="208">
        <f t="array" ref="BN277">ROUND(MAX(IF($E$4:$BG$4=BN$4,$E277:$BG277)),1)</f>
        <v>3.8</v>
      </c>
      <c r="BO277" s="276">
        <f t="array" ref="BO277">ROUND(SUM(IF($E$4:$BG$4=BO$4,ALL!$E270:$BG270)),1)/BO$3</f>
        <v>1.3429112465009059</v>
      </c>
      <c r="BP277" s="208">
        <f t="array" ref="BP277">ROUND(MIN(IF($E$4:$BG$4=BP$4,$E277:$BG277)),1)</f>
        <v>0</v>
      </c>
      <c r="BQ277" s="208">
        <f t="array" ref="BQ277">ROUND(MAX(IF($E$4:$BG$4=BQ$4,$E277:$BG277)),1)</f>
        <v>0</v>
      </c>
      <c r="BR277" s="276">
        <f t="array" ref="BR277">ROUND(SUM(IF($E$4:$BG$4=BR$4,ALL!$E270:$BG270)),1)/BR$3</f>
        <v>0</v>
      </c>
      <c r="BS277" s="208">
        <f t="array" ref="BS277">ROUND(MIN(IF($E$4:$BG$4=BS$4,$E277:$BG277)),1)</f>
        <v>0</v>
      </c>
      <c r="BT277" s="208">
        <f t="array" ref="BT277">ROUND(MAX(IF($E$4:$BG$4=BT$4,$E277:$BG277)),1)</f>
        <v>0</v>
      </c>
      <c r="BU277" s="276">
        <f t="array" ref="BU277">ROUND(SUM(IF($E$4:$BG$4=BU$4,ALL!$E270:$BG270)),1)/BU$3</f>
        <v>0</v>
      </c>
      <c r="BV277" s="208">
        <f t="array" ref="BV277">ROUND(MIN(IF($E$4:$BG$4=BV$4,$E277:$BG277)),1)</f>
        <v>0</v>
      </c>
      <c r="BW277" s="208">
        <f t="array" ref="BW277">ROUND(MAX(IF($E$4:$BG$4=BW$4,$E277:$BG277)),1)</f>
        <v>0</v>
      </c>
      <c r="BX277" s="276">
        <f t="array" ref="BX277">ROUND(SUM(IF($E$4:$BG$4=BX$4,ALL!$E270:$BG270)),1)/BX$3</f>
        <v>0</v>
      </c>
      <c r="BY277" s="208">
        <f t="array" ref="BY277">ROUND(MIN(IF($E$4:$BG$4=BY$4,$E277:$BG277)),1)</f>
        <v>0</v>
      </c>
      <c r="BZ277" s="208">
        <f t="array" ref="BZ277">ROUND(MAX(IF($E$4:$BG$4=BZ$4,$E277:$BG277)),1)</f>
        <v>4.9000000000000004</v>
      </c>
      <c r="CA277" s="276">
        <f t="array" ref="CA277">ROUND(SUM(IF($E$4:$BG$4=CA$4,ALL!$E270:$BG270)),1)/CA$3</f>
        <v>0.7205423379154664</v>
      </c>
      <c r="CB277" s="233">
        <f t="shared" si="214"/>
        <v>0</v>
      </c>
      <c r="CC277" s="233">
        <f t="shared" si="215"/>
        <v>4.9000000000000004</v>
      </c>
      <c r="CD277" s="274">
        <f>ALL!BH270/$BH$47</f>
        <v>0.28224368921247878</v>
      </c>
    </row>
    <row r="278" spans="1:82" s="90" customFormat="1" ht="36">
      <c r="A278" s="253">
        <f t="shared" si="212"/>
        <v>51132</v>
      </c>
      <c r="B278" s="251" t="s">
        <v>221</v>
      </c>
      <c r="C278" s="50"/>
      <c r="D278" s="50"/>
      <c r="E278" s="91">
        <f>ALL!E271/E$268</f>
        <v>0</v>
      </c>
      <c r="F278" s="91">
        <f>ALL!F271/F$268</f>
        <v>0</v>
      </c>
      <c r="G278" s="91">
        <f>ALL!G271/G$268</f>
        <v>0</v>
      </c>
      <c r="H278" s="91">
        <f>ALL!H271/H$268</f>
        <v>122.07777347502248</v>
      </c>
      <c r="I278" s="91">
        <f>ALL!I271/I$268</f>
        <v>67.593566846279231</v>
      </c>
      <c r="J278" s="91">
        <f>ALL!J271/J$268</f>
        <v>29.030509138523982</v>
      </c>
      <c r="K278" s="91">
        <f>ALL!K271/K$268</f>
        <v>127.10806800958176</v>
      </c>
      <c r="L278" s="91">
        <f>ALL!L271/L$268</f>
        <v>16.14345633593943</v>
      </c>
      <c r="M278" s="91">
        <f>ALL!M271/M$268</f>
        <v>0</v>
      </c>
      <c r="N278" s="91">
        <f>ALL!N271/N$268</f>
        <v>0</v>
      </c>
      <c r="O278" s="91">
        <f>ALL!O271/O$268</f>
        <v>0</v>
      </c>
      <c r="P278" s="91">
        <f>ALL!P271/P$268</f>
        <v>0.87499757213612028</v>
      </c>
      <c r="Q278" s="91">
        <f>ALL!Q271/Q$268</f>
        <v>18.351378694834761</v>
      </c>
      <c r="R278" s="91">
        <f>ALL!R271/R$268</f>
        <v>0</v>
      </c>
      <c r="S278" s="91">
        <f>ALL!S271/S$268</f>
        <v>0</v>
      </c>
      <c r="T278" s="91">
        <f>ALL!T271/T$268</f>
        <v>41.987602645242646</v>
      </c>
      <c r="U278" s="91">
        <f>ALL!U271/U$268</f>
        <v>49.370118496072486</v>
      </c>
      <c r="V278" s="91">
        <f>ALL!V271/V$268</f>
        <v>0</v>
      </c>
      <c r="W278" s="91">
        <f>ALL!W271/W$268</f>
        <v>61.463778981015182</v>
      </c>
      <c r="X278" s="91">
        <f>ALL!X271/X$268</f>
        <v>0</v>
      </c>
      <c r="Y278" s="91">
        <f>ALL!Y271/Y$268</f>
        <v>46.322471016288247</v>
      </c>
      <c r="Z278" s="91">
        <f>ALL!Z271/Z$268</f>
        <v>15.616138451350155</v>
      </c>
      <c r="AA278" s="91">
        <f>ALL!AA271/AA$268</f>
        <v>91.708383297104916</v>
      </c>
      <c r="AB278" s="91">
        <f>ALL!AB271/AB$268</f>
        <v>0</v>
      </c>
      <c r="AC278" s="91">
        <f>ALL!AC271/AC$268</f>
        <v>97.763408558630658</v>
      </c>
      <c r="AD278" s="91">
        <f>ALL!AD271/AD$268</f>
        <v>12.770704169391353</v>
      </c>
      <c r="AE278" s="91">
        <f>ALL!AE271/AE$268</f>
        <v>0</v>
      </c>
      <c r="AF278" s="91">
        <f>ALL!AF271/AF$268</f>
        <v>76.412811569843882</v>
      </c>
      <c r="AG278" s="91">
        <f>ALL!AG271/AG$268</f>
        <v>181.09646406767337</v>
      </c>
      <c r="AH278" s="91">
        <f>ALL!AH271/AH$268</f>
        <v>0</v>
      </c>
      <c r="AI278" s="91">
        <f>ALL!AI271/AI$268</f>
        <v>67.987727425376832</v>
      </c>
      <c r="AJ278" s="91">
        <f>ALL!AJ271/AJ$268</f>
        <v>0</v>
      </c>
      <c r="AK278" s="91">
        <f>ALL!AK271/AK$268</f>
        <v>19.261824115848224</v>
      </c>
      <c r="AL278" s="91">
        <f>ALL!AL271/AL$268</f>
        <v>0</v>
      </c>
      <c r="AM278" s="91">
        <f>ALL!AM271/AM$268</f>
        <v>0</v>
      </c>
      <c r="AN278" s="91">
        <f>ALL!AN271/AN$268</f>
        <v>96.085409252669038</v>
      </c>
      <c r="AO278" s="91">
        <f>ALL!AO271/AO$268</f>
        <v>0</v>
      </c>
      <c r="AP278" s="91">
        <f>ALL!AP271/AP$268</f>
        <v>8.0741530213480601</v>
      </c>
      <c r="AQ278" s="91">
        <f>ALL!AQ271/AQ$268</f>
        <v>54.229246622948843</v>
      </c>
      <c r="AR278" s="91">
        <f>ALL!AR271/AR$268</f>
        <v>0</v>
      </c>
      <c r="AS278" s="91">
        <f>ALL!AS271/AS$268</f>
        <v>0</v>
      </c>
      <c r="AT278" s="91">
        <f>ALL!AT271/AT$268</f>
        <v>0</v>
      </c>
      <c r="AU278" s="91">
        <f>ALL!AU271/AU$268</f>
        <v>0</v>
      </c>
      <c r="AV278" s="91">
        <f>ALL!AV271/AV$268</f>
        <v>0</v>
      </c>
      <c r="AW278" s="91">
        <f>ALL!AW271/AW$268</f>
        <v>0</v>
      </c>
      <c r="AX278" s="91">
        <f>ALL!AX271/AX$268</f>
        <v>0</v>
      </c>
      <c r="AY278" s="91">
        <f>ALL!AY271/AY$268</f>
        <v>0</v>
      </c>
      <c r="AZ278" s="91">
        <f>ALL!AZ271/AZ$268</f>
        <v>0</v>
      </c>
      <c r="BA278" s="91">
        <f>ALL!BA271/BA$268</f>
        <v>0</v>
      </c>
      <c r="BB278" s="91">
        <f>ALL!BB271/BB$268</f>
        <v>1105.3098265760486</v>
      </c>
      <c r="BC278" s="91">
        <f>ALL!BC271/BC$268</f>
        <v>0</v>
      </c>
      <c r="BD278" s="91">
        <f>ALL!BD271/BD$268</f>
        <v>19.081126972940197</v>
      </c>
      <c r="BE278" s="91">
        <f>ALL!BE271/BE$268</f>
        <v>0</v>
      </c>
      <c r="BF278" s="91">
        <f>ALL!BF271/BF$268</f>
        <v>82.657162271760896</v>
      </c>
      <c r="BG278" s="91">
        <f>ALL!BG271/BG$268</f>
        <v>0</v>
      </c>
      <c r="BH278" s="91">
        <f t="shared" si="213"/>
        <v>2508.3781075838715</v>
      </c>
      <c r="BJ278" s="208">
        <f t="array" ref="BJ278">ROUND(MIN(IF($E$4:$BG$4=BJ$4,$E278:$BG278)),1)</f>
        <v>0</v>
      </c>
      <c r="BK278" s="208">
        <f t="array" ref="BK278">ROUND(MAX(IF($E$4:$BG$4=BK$4,$E278:$BG278)),1)</f>
        <v>1105.3</v>
      </c>
      <c r="BL278" s="276">
        <f t="array" ref="BL278">ROUND(SUM(IF($E$4:$BG$4=BL$4,ALL!$E271:$BG271)),1)/BL$3</f>
        <v>24.948672837867154</v>
      </c>
      <c r="BM278" s="208">
        <f t="array" ref="BM278">ROUND(MIN(IF($E$4:$BG$4=BM$4,$E278:$BG278)),1)</f>
        <v>0</v>
      </c>
      <c r="BN278" s="208">
        <f t="array" ref="BN278">ROUND(MAX(IF($E$4:$BG$4=BN$4,$E278:$BG278)),1)</f>
        <v>82.7</v>
      </c>
      <c r="BO278" s="276">
        <f t="array" ref="BO278">ROUND(SUM(IF($E$4:$BG$4=BO$4,ALL!$E271:$BG271)),1)/BO$3</f>
        <v>35.76231887041002</v>
      </c>
      <c r="BP278" s="208">
        <f t="array" ref="BP278">ROUND(MIN(IF($E$4:$BG$4=BP$4,$E278:$BG278)),1)</f>
        <v>0</v>
      </c>
      <c r="BQ278" s="208">
        <f t="array" ref="BQ278">ROUND(MAX(IF($E$4:$BG$4=BQ$4,$E278:$BG278)),1)</f>
        <v>19.3</v>
      </c>
      <c r="BR278" s="276">
        <f t="array" ref="BR278">ROUND(SUM(IF($E$4:$BG$4=BR$4,ALL!$E271:$BG271)),1)/BR$3</f>
        <v>9.4998737738603367</v>
      </c>
      <c r="BS278" s="208">
        <f t="array" ref="BS278">ROUND(MIN(IF($E$4:$BG$4=BS$4,$E278:$BG278)),1)</f>
        <v>0</v>
      </c>
      <c r="BT278" s="208">
        <f t="array" ref="BT278">ROUND(MAX(IF($E$4:$BG$4=BT$4,$E278:$BG278)),1)</f>
        <v>127.1</v>
      </c>
      <c r="BU278" s="276">
        <f t="array" ref="BU278">ROUND(SUM(IF($E$4:$BG$4=BU$4,ALL!$E271:$BG271)),1)/BU$3</f>
        <v>43.631338368469592</v>
      </c>
      <c r="BV278" s="208">
        <f t="array" ref="BV278">ROUND(MIN(IF($E$4:$BG$4=BV$4,$E278:$BG278)),1)</f>
        <v>0</v>
      </c>
      <c r="BW278" s="208">
        <f t="array" ref="BW278">ROUND(MAX(IF($E$4:$BG$4=BW$4,$E278:$BG278)),1)</f>
        <v>15.6</v>
      </c>
      <c r="BX278" s="276">
        <f t="array" ref="BX278">ROUND(SUM(IF($E$4:$BG$4=BX$4,ALL!$E271:$BG271)),1)/BX$3</f>
        <v>3.5539742907180343</v>
      </c>
      <c r="BY278" s="208">
        <f t="array" ref="BY278">ROUND(MIN(IF($E$4:$BG$4=BY$4,$E278:$BG278)),1)</f>
        <v>0</v>
      </c>
      <c r="BZ278" s="208">
        <f t="array" ref="BZ278">ROUND(MAX(IF($E$4:$BG$4=BZ$4,$E278:$BG278)),1)</f>
        <v>181.1</v>
      </c>
      <c r="CA278" s="276">
        <f t="array" ref="CA278">ROUND(SUM(IF($E$4:$BG$4=CA$4,ALL!$E271:$BG271)),1)/CA$3</f>
        <v>77.171656153955013</v>
      </c>
      <c r="CB278" s="233">
        <f t="shared" si="214"/>
        <v>0</v>
      </c>
      <c r="CC278" s="233">
        <f t="shared" si="215"/>
        <v>1105.3</v>
      </c>
      <c r="CD278" s="274">
        <f>ALL!BH271/$BH$47</f>
        <v>39.354276173148619</v>
      </c>
    </row>
    <row r="279" spans="1:82" s="90" customFormat="1" ht="24">
      <c r="A279" s="253">
        <f t="shared" si="212"/>
        <v>51133</v>
      </c>
      <c r="B279" s="251" t="s">
        <v>222</v>
      </c>
      <c r="C279" s="50"/>
      <c r="D279" s="50"/>
      <c r="E279" s="91">
        <f>ALL!E272/E$268</f>
        <v>0</v>
      </c>
      <c r="F279" s="91">
        <f>ALL!F272/F$268</f>
        <v>17.968157695223656</v>
      </c>
      <c r="G279" s="91">
        <f>ALL!G272/G$268</f>
        <v>0</v>
      </c>
      <c r="H279" s="91">
        <f>ALL!H272/H$268</f>
        <v>27.05524570129602</v>
      </c>
      <c r="I279" s="91">
        <f>ALL!I272/I$268</f>
        <v>0</v>
      </c>
      <c r="J279" s="91">
        <f>ALL!J272/J$268</f>
        <v>13.974660145138634</v>
      </c>
      <c r="K279" s="91">
        <f>ALL!K272/K$268</f>
        <v>0</v>
      </c>
      <c r="L279" s="91">
        <f>ALL!L272/L$268</f>
        <v>43.240033614757188</v>
      </c>
      <c r="M279" s="91">
        <f>ALL!M272/M$268</f>
        <v>0</v>
      </c>
      <c r="N279" s="91">
        <f>ALL!N272/N$268</f>
        <v>0</v>
      </c>
      <c r="O279" s="91">
        <f>ALL!O272/O$268</f>
        <v>0</v>
      </c>
      <c r="P279" s="91">
        <f>ALL!P272/P$268</f>
        <v>0</v>
      </c>
      <c r="Q279" s="91">
        <f>ALL!Q272/Q$268</f>
        <v>0</v>
      </c>
      <c r="R279" s="91">
        <f>ALL!R272/R$268</f>
        <v>0</v>
      </c>
      <c r="S279" s="91">
        <f>ALL!S272/S$268</f>
        <v>8.1096417260886948</v>
      </c>
      <c r="T279" s="91">
        <f>ALL!T272/T$268</f>
        <v>0</v>
      </c>
      <c r="U279" s="91">
        <f>ALL!U272/U$268</f>
        <v>0</v>
      </c>
      <c r="V279" s="91">
        <f>ALL!V272/V$268</f>
        <v>0</v>
      </c>
      <c r="W279" s="91">
        <f>ALL!W272/W$268</f>
        <v>0</v>
      </c>
      <c r="X279" s="91">
        <f>ALL!X272/X$268</f>
        <v>0</v>
      </c>
      <c r="Y279" s="91">
        <f>ALL!Y272/Y$268</f>
        <v>0</v>
      </c>
      <c r="Z279" s="91">
        <f>ALL!Z272/Z$268</f>
        <v>0</v>
      </c>
      <c r="AA279" s="91">
        <f>ALL!AA272/AA$268</f>
        <v>0</v>
      </c>
      <c r="AB279" s="91">
        <f>ALL!AB272/AB$268</f>
        <v>26.05941315954788</v>
      </c>
      <c r="AC279" s="91">
        <f>ALL!AC272/AC$268</f>
        <v>0</v>
      </c>
      <c r="AD279" s="91">
        <f>ALL!AD272/AD$268</f>
        <v>17.785382593302533</v>
      </c>
      <c r="AE279" s="91">
        <f>ALL!AE272/AE$268</f>
        <v>0</v>
      </c>
      <c r="AF279" s="91">
        <f>ALL!AF272/AF$268</f>
        <v>5.8379653077234011</v>
      </c>
      <c r="AG279" s="91">
        <f>ALL!AG272/AG$268</f>
        <v>0</v>
      </c>
      <c r="AH279" s="91">
        <f>ALL!AH272/AH$268</f>
        <v>0</v>
      </c>
      <c r="AI279" s="91">
        <f>ALL!AI272/AI$268</f>
        <v>27.983911815254537</v>
      </c>
      <c r="AJ279" s="91">
        <f>ALL!AJ272/AJ$268</f>
        <v>0.18352501448943945</v>
      </c>
      <c r="AK279" s="91">
        <f>ALL!AK272/AK$268</f>
        <v>0</v>
      </c>
      <c r="AL279" s="91">
        <f>ALL!AL272/AL$268</f>
        <v>0</v>
      </c>
      <c r="AM279" s="91">
        <f>ALL!AM272/AM$268</f>
        <v>0</v>
      </c>
      <c r="AN279" s="91">
        <f>ALL!AN272/AN$268</f>
        <v>0</v>
      </c>
      <c r="AO279" s="91">
        <f>ALL!AO272/AO$268</f>
        <v>0</v>
      </c>
      <c r="AP279" s="91">
        <f>ALL!AP272/AP$268</f>
        <v>0</v>
      </c>
      <c r="AQ279" s="91">
        <f>ALL!AQ272/AQ$268</f>
        <v>0</v>
      </c>
      <c r="AR279" s="91">
        <f>ALL!AR272/AR$268</f>
        <v>0</v>
      </c>
      <c r="AS279" s="91">
        <f>ALL!AS272/AS$268</f>
        <v>0</v>
      </c>
      <c r="AT279" s="91">
        <f>ALL!AT272/AT$268</f>
        <v>0</v>
      </c>
      <c r="AU279" s="91">
        <f>ALL!AU272/AU$268</f>
        <v>0</v>
      </c>
      <c r="AV279" s="91">
        <f>ALL!AV272/AV$268</f>
        <v>0</v>
      </c>
      <c r="AW279" s="91">
        <f>ALL!AW272/AW$268</f>
        <v>0</v>
      </c>
      <c r="AX279" s="91">
        <f>ALL!AX272/AX$268</f>
        <v>0</v>
      </c>
      <c r="AY279" s="91">
        <f>ALL!AY272/AY$268</f>
        <v>0</v>
      </c>
      <c r="AZ279" s="91">
        <f>ALL!AZ272/AZ$268</f>
        <v>0</v>
      </c>
      <c r="BA279" s="91">
        <f>ALL!BA272/BA$268</f>
        <v>0</v>
      </c>
      <c r="BB279" s="91">
        <f>ALL!BB272/BB$268</f>
        <v>0</v>
      </c>
      <c r="BC279" s="91">
        <f>ALL!BC272/BC$268</f>
        <v>0</v>
      </c>
      <c r="BD279" s="91">
        <f>ALL!BD272/BD$268</f>
        <v>0</v>
      </c>
      <c r="BE279" s="91">
        <f>ALL!BE272/BE$268</f>
        <v>0</v>
      </c>
      <c r="BF279" s="91">
        <f>ALL!BF272/BF$268</f>
        <v>0</v>
      </c>
      <c r="BG279" s="91">
        <f>ALL!BG272/BG$268</f>
        <v>17.819827180174627</v>
      </c>
      <c r="BH279" s="91">
        <f t="shared" si="213"/>
        <v>206.01776395299663</v>
      </c>
      <c r="BJ279" s="208">
        <f t="array" ref="BJ279">ROUND(MIN(IF($E$4:$BG$4=BJ$4,$E279:$BG279)),1)</f>
        <v>0</v>
      </c>
      <c r="BK279" s="208">
        <f t="array" ref="BK279">ROUND(MAX(IF($E$4:$BG$4=BK$4,$E279:$BG279)),1)</f>
        <v>0</v>
      </c>
      <c r="BL279" s="276">
        <f t="array" ref="BL279">ROUND(SUM(IF($E$4:$BG$4=BL$4,ALL!$E272:$BG272)),1)/BL$3</f>
        <v>0</v>
      </c>
      <c r="BM279" s="208">
        <f t="array" ref="BM279">ROUND(MIN(IF($E$4:$BG$4=BM$4,$E279:$BG279)),1)</f>
        <v>0</v>
      </c>
      <c r="BN279" s="208">
        <f t="array" ref="BN279">ROUND(MAX(IF($E$4:$BG$4=BN$4,$E279:$BG279)),1)</f>
        <v>17.8</v>
      </c>
      <c r="BO279" s="276">
        <f t="array" ref="BO279">ROUND(SUM(IF($E$4:$BG$4=BO$4,ALL!$E272:$BG272)),1)/BO$3</f>
        <v>2.2496912563807019</v>
      </c>
      <c r="BP279" s="208">
        <f t="array" ref="BP279">ROUND(MIN(IF($E$4:$BG$4=BP$4,$E279:$BG279)),1)</f>
        <v>0</v>
      </c>
      <c r="BQ279" s="208">
        <f t="array" ref="BQ279">ROUND(MAX(IF($E$4:$BG$4=BQ$4,$E279:$BG279)),1)</f>
        <v>0</v>
      </c>
      <c r="BR279" s="276">
        <f t="array" ref="BR279">ROUND(SUM(IF($E$4:$BG$4=BR$4,ALL!$E272:$BG272)),1)/BR$3</f>
        <v>0</v>
      </c>
      <c r="BS279" s="208">
        <f t="array" ref="BS279">ROUND(MIN(IF($E$4:$BG$4=BS$4,$E279:$BG279)),1)</f>
        <v>0</v>
      </c>
      <c r="BT279" s="208">
        <f t="array" ref="BT279">ROUND(MAX(IF($E$4:$BG$4=BT$4,$E279:$BG279)),1)</f>
        <v>27.1</v>
      </c>
      <c r="BU279" s="276">
        <f t="array" ref="BU279">ROUND(SUM(IF($E$4:$BG$4=BU$4,ALL!$E272:$BG272)),1)/BU$3</f>
        <v>6.6422928969288382</v>
      </c>
      <c r="BV279" s="208">
        <f t="array" ref="BV279">ROUND(MIN(IF($E$4:$BG$4=BV$4,$E279:$BG279)),1)</f>
        <v>0</v>
      </c>
      <c r="BW279" s="208">
        <f t="array" ref="BW279">ROUND(MAX(IF($E$4:$BG$4=BW$4,$E279:$BG279)),1)</f>
        <v>26.1</v>
      </c>
      <c r="BX279" s="276">
        <f t="array" ref="BX279">ROUND(SUM(IF($E$4:$BG$4=BX$4,ALL!$E272:$BG272)),1)/BX$3</f>
        <v>14.689403535603086</v>
      </c>
      <c r="BY279" s="208">
        <f t="array" ref="BY279">ROUND(MIN(IF($E$4:$BG$4=BY$4,$E279:$BG279)),1)</f>
        <v>0</v>
      </c>
      <c r="BZ279" s="208">
        <f t="array" ref="BZ279">ROUND(MAX(IF($E$4:$BG$4=BZ$4,$E279:$BG279)),1)</f>
        <v>43.2</v>
      </c>
      <c r="CA279" s="276">
        <f t="array" ref="CA279">ROUND(SUM(IF($E$4:$BG$4=CA$4,ALL!$E272:$BG272)),1)/CA$3</f>
        <v>8.9221563705677696</v>
      </c>
      <c r="CB279" s="233">
        <f t="shared" si="214"/>
        <v>0</v>
      </c>
      <c r="CC279" s="233">
        <f t="shared" si="215"/>
        <v>43.2</v>
      </c>
      <c r="CD279" s="274">
        <f>ALL!BH272/$BH$47</f>
        <v>8.9317946092078007</v>
      </c>
    </row>
    <row r="280" spans="1:82" s="90" customFormat="1">
      <c r="A280" s="253">
        <f t="shared" si="212"/>
        <v>51134</v>
      </c>
      <c r="B280" s="251" t="s">
        <v>223</v>
      </c>
      <c r="C280" s="50"/>
      <c r="D280" s="50"/>
      <c r="E280" s="91">
        <f>ALL!E273/E$268</f>
        <v>0</v>
      </c>
      <c r="F280" s="91">
        <f>ALL!F273/F$268</f>
        <v>0</v>
      </c>
      <c r="G280" s="91">
        <f>ALL!G273/G$268</f>
        <v>0</v>
      </c>
      <c r="H280" s="91">
        <f>ALL!H273/H$268</f>
        <v>0</v>
      </c>
      <c r="I280" s="91">
        <f>ALL!I273/I$268</f>
        <v>0</v>
      </c>
      <c r="J280" s="91">
        <f>ALL!J273/J$268</f>
        <v>0</v>
      </c>
      <c r="K280" s="91">
        <f>ALL!K273/K$268</f>
        <v>0</v>
      </c>
      <c r="L280" s="91">
        <f>ALL!L273/L$268</f>
        <v>0</v>
      </c>
      <c r="M280" s="91">
        <f>ALL!M273/M$268</f>
        <v>0</v>
      </c>
      <c r="N280" s="91">
        <f>ALL!N273/N$268</f>
        <v>0</v>
      </c>
      <c r="O280" s="91">
        <f>ALL!O273/O$268</f>
        <v>0</v>
      </c>
      <c r="P280" s="91">
        <f>ALL!P273/P$268</f>
        <v>0</v>
      </c>
      <c r="Q280" s="91">
        <f>ALL!Q273/Q$268</f>
        <v>0</v>
      </c>
      <c r="R280" s="91">
        <f>ALL!R273/R$268</f>
        <v>0</v>
      </c>
      <c r="S280" s="91">
        <f>ALL!S273/S$268</f>
        <v>0</v>
      </c>
      <c r="T280" s="91">
        <f>ALL!T273/T$268</f>
        <v>0</v>
      </c>
      <c r="U280" s="91">
        <f>ALL!U273/U$268</f>
        <v>0</v>
      </c>
      <c r="V280" s="91">
        <f>ALL!V273/V$268</f>
        <v>0</v>
      </c>
      <c r="W280" s="91">
        <f>ALL!W273/W$268</f>
        <v>0</v>
      </c>
      <c r="X280" s="91">
        <f>ALL!X273/X$268</f>
        <v>0</v>
      </c>
      <c r="Y280" s="91">
        <f>ALL!Y273/Y$268</f>
        <v>0</v>
      </c>
      <c r="Z280" s="91">
        <f>ALL!Z273/Z$268</f>
        <v>0</v>
      </c>
      <c r="AA280" s="91">
        <f>ALL!AA273/AA$268</f>
        <v>0</v>
      </c>
      <c r="AB280" s="91">
        <f>ALL!AB273/AB$268</f>
        <v>0</v>
      </c>
      <c r="AC280" s="91">
        <f>ALL!AC273/AC$268</f>
        <v>0</v>
      </c>
      <c r="AD280" s="91">
        <f>ALL!AD273/AD$268</f>
        <v>0</v>
      </c>
      <c r="AE280" s="91">
        <f>ALL!AE273/AE$268</f>
        <v>0</v>
      </c>
      <c r="AF280" s="91">
        <f>ALL!AF273/AF$268</f>
        <v>0</v>
      </c>
      <c r="AG280" s="91">
        <f>ALL!AG273/AG$268</f>
        <v>1.9335235283305381</v>
      </c>
      <c r="AH280" s="91">
        <f>ALL!AH273/AH$268</f>
        <v>0</v>
      </c>
      <c r="AI280" s="91">
        <f>ALL!AI273/AI$268</f>
        <v>0</v>
      </c>
      <c r="AJ280" s="91">
        <f>ALL!AJ273/AJ$268</f>
        <v>0</v>
      </c>
      <c r="AK280" s="91">
        <f>ALL!AK273/AK$268</f>
        <v>0</v>
      </c>
      <c r="AL280" s="91">
        <f>ALL!AL273/AL$268</f>
        <v>0</v>
      </c>
      <c r="AM280" s="91">
        <f>ALL!AM273/AM$268</f>
        <v>0</v>
      </c>
      <c r="AN280" s="91">
        <f>ALL!AN273/AN$268</f>
        <v>0</v>
      </c>
      <c r="AO280" s="91">
        <f>ALL!AO273/AO$268</f>
        <v>0</v>
      </c>
      <c r="AP280" s="91">
        <f>ALL!AP273/AP$268</f>
        <v>0</v>
      </c>
      <c r="AQ280" s="91">
        <f>ALL!AQ273/AQ$268</f>
        <v>0</v>
      </c>
      <c r="AR280" s="91">
        <f>ALL!AR273/AR$268</f>
        <v>0</v>
      </c>
      <c r="AS280" s="91">
        <f>ALL!AS273/AS$268</f>
        <v>0</v>
      </c>
      <c r="AT280" s="91">
        <f>ALL!AT273/AT$268</f>
        <v>0</v>
      </c>
      <c r="AU280" s="91">
        <f>ALL!AU273/AU$268</f>
        <v>0</v>
      </c>
      <c r="AV280" s="91">
        <f>ALL!AV273/AV$268</f>
        <v>0</v>
      </c>
      <c r="AW280" s="91">
        <f>ALL!AW273/AW$268</f>
        <v>0</v>
      </c>
      <c r="AX280" s="91">
        <f>ALL!AX273/AX$268</f>
        <v>0</v>
      </c>
      <c r="AY280" s="91">
        <f>ALL!AY273/AY$268</f>
        <v>0</v>
      </c>
      <c r="AZ280" s="91">
        <f>ALL!AZ273/AZ$268</f>
        <v>0</v>
      </c>
      <c r="BA280" s="91">
        <f>ALL!BA273/BA$268</f>
        <v>0</v>
      </c>
      <c r="BB280" s="91">
        <f>ALL!BB273/BB$268</f>
        <v>0</v>
      </c>
      <c r="BC280" s="91">
        <f>ALL!BC273/BC$268</f>
        <v>0</v>
      </c>
      <c r="BD280" s="91">
        <f>ALL!BD273/BD$268</f>
        <v>0</v>
      </c>
      <c r="BE280" s="91">
        <f>ALL!BE273/BE$268</f>
        <v>23.609645850050878</v>
      </c>
      <c r="BF280" s="91">
        <f>ALL!BF273/BF$268</f>
        <v>0</v>
      </c>
      <c r="BG280" s="91">
        <f>ALL!BG273/BG$268</f>
        <v>0</v>
      </c>
      <c r="BH280" s="91">
        <f t="shared" si="213"/>
        <v>25.543169378381418</v>
      </c>
      <c r="BJ280" s="208">
        <f t="array" ref="BJ280">ROUND(MIN(IF($E$4:$BG$4=BJ$4,$E280:$BG280)),1)</f>
        <v>0</v>
      </c>
      <c r="BK280" s="208">
        <f t="array" ref="BK280">ROUND(MAX(IF($E$4:$BG$4=BK$4,$E280:$BG280)),1)</f>
        <v>0</v>
      </c>
      <c r="BL280" s="276">
        <f t="array" ref="BL280">ROUND(SUM(IF($E$4:$BG$4=BL$4,ALL!$E273:$BG273)),1)/BL$3</f>
        <v>0</v>
      </c>
      <c r="BM280" s="208">
        <f t="array" ref="BM280">ROUND(MIN(IF($E$4:$BG$4=BM$4,$E280:$BG280)),1)</f>
        <v>0</v>
      </c>
      <c r="BN280" s="208">
        <f t="array" ref="BN280">ROUND(MAX(IF($E$4:$BG$4=BN$4,$E280:$BG280)),1)</f>
        <v>23.6</v>
      </c>
      <c r="BO280" s="276">
        <f t="array" ref="BO280">ROUND(SUM(IF($E$4:$BG$4=BO$4,ALL!$E273:$BG273)),1)/BO$3</f>
        <v>4.0793574016137013</v>
      </c>
      <c r="BP280" s="208">
        <f t="array" ref="BP280">ROUND(MIN(IF($E$4:$BG$4=BP$4,$E280:$BG280)),1)</f>
        <v>0</v>
      </c>
      <c r="BQ280" s="208">
        <f t="array" ref="BQ280">ROUND(MAX(IF($E$4:$BG$4=BQ$4,$E280:$BG280)),1)</f>
        <v>0</v>
      </c>
      <c r="BR280" s="276">
        <f t="array" ref="BR280">ROUND(SUM(IF($E$4:$BG$4=BR$4,ALL!$E273:$BG273)),1)/BR$3</f>
        <v>0</v>
      </c>
      <c r="BS280" s="208">
        <f t="array" ref="BS280">ROUND(MIN(IF($E$4:$BG$4=BS$4,$E280:$BG280)),1)</f>
        <v>0</v>
      </c>
      <c r="BT280" s="208">
        <f t="array" ref="BT280">ROUND(MAX(IF($E$4:$BG$4=BT$4,$E280:$BG280)),1)</f>
        <v>0</v>
      </c>
      <c r="BU280" s="276">
        <f t="array" ref="BU280">ROUND(SUM(IF($E$4:$BG$4=BU$4,ALL!$E273:$BG273)),1)/BU$3</f>
        <v>0</v>
      </c>
      <c r="BV280" s="208">
        <f t="array" ref="BV280">ROUND(MIN(IF($E$4:$BG$4=BV$4,$E280:$BG280)),1)</f>
        <v>0</v>
      </c>
      <c r="BW280" s="208">
        <f t="array" ref="BW280">ROUND(MAX(IF($E$4:$BG$4=BW$4,$E280:$BG280)),1)</f>
        <v>0</v>
      </c>
      <c r="BX280" s="276">
        <f t="array" ref="BX280">ROUND(SUM(IF($E$4:$BG$4=BX$4,ALL!$E273:$BG273)),1)/BX$3</f>
        <v>0</v>
      </c>
      <c r="BY280" s="208">
        <f t="array" ref="BY280">ROUND(MIN(IF($E$4:$BG$4=BY$4,$E280:$BG280)),1)</f>
        <v>0</v>
      </c>
      <c r="BZ280" s="208">
        <f t="array" ref="BZ280">ROUND(MAX(IF($E$4:$BG$4=BZ$4,$E280:$BG280)),1)</f>
        <v>1.9</v>
      </c>
      <c r="CA280" s="276">
        <f t="array" ref="CA280">ROUND(SUM(IF($E$4:$BG$4=CA$4,ALL!$E273:$BG273)),1)/CA$3</f>
        <v>0.50319464228934374</v>
      </c>
      <c r="CB280" s="233">
        <f t="shared" si="214"/>
        <v>0</v>
      </c>
      <c r="CC280" s="233">
        <f t="shared" si="215"/>
        <v>23.6</v>
      </c>
      <c r="CD280" s="274">
        <f>ALL!BH273/$BH$47</f>
        <v>0.41624045423813011</v>
      </c>
    </row>
    <row r="281" spans="1:82" s="90" customFormat="1">
      <c r="A281" s="253">
        <f t="shared" si="212"/>
        <v>51135</v>
      </c>
      <c r="B281" s="251" t="s">
        <v>224</v>
      </c>
      <c r="C281" s="50"/>
      <c r="D281" s="50"/>
      <c r="E281" s="91">
        <f>ALL!E274/E$268</f>
        <v>0</v>
      </c>
      <c r="F281" s="91">
        <f>ALL!F274/F$268</f>
        <v>0</v>
      </c>
      <c r="G281" s="91">
        <f>ALL!G274/G$268</f>
        <v>0</v>
      </c>
      <c r="H281" s="91">
        <f>ALL!H274/H$268</f>
        <v>0</v>
      </c>
      <c r="I281" s="91">
        <f>ALL!I274/I$268</f>
        <v>0</v>
      </c>
      <c r="J281" s="91">
        <f>ALL!J274/J$268</f>
        <v>0</v>
      </c>
      <c r="K281" s="91">
        <f>ALL!K274/K$268</f>
        <v>0</v>
      </c>
      <c r="L281" s="91">
        <f>ALL!L274/L$268</f>
        <v>3.6675032196797233</v>
      </c>
      <c r="M281" s="91">
        <f>ALL!M274/M$268</f>
        <v>0</v>
      </c>
      <c r="N281" s="91">
        <f>ALL!N274/N$268</f>
        <v>0</v>
      </c>
      <c r="O281" s="91">
        <f>ALL!O274/O$268</f>
        <v>0</v>
      </c>
      <c r="P281" s="91">
        <f>ALL!P274/P$268</f>
        <v>0</v>
      </c>
      <c r="Q281" s="91">
        <f>ALL!Q274/Q$268</f>
        <v>0</v>
      </c>
      <c r="R281" s="91">
        <f>ALL!R274/R$268</f>
        <v>0</v>
      </c>
      <c r="S281" s="91">
        <f>ALL!S274/S$268</f>
        <v>0</v>
      </c>
      <c r="T281" s="91">
        <f>ALL!T274/T$268</f>
        <v>0</v>
      </c>
      <c r="U281" s="91">
        <f>ALL!U274/U$268</f>
        <v>0</v>
      </c>
      <c r="V281" s="91">
        <f>ALL!V274/V$268</f>
        <v>0</v>
      </c>
      <c r="W281" s="91">
        <f>ALL!W274/W$268</f>
        <v>0</v>
      </c>
      <c r="X281" s="91">
        <f>ALL!X274/X$268</f>
        <v>0</v>
      </c>
      <c r="Y281" s="91">
        <f>ALL!Y274/Y$268</f>
        <v>0</v>
      </c>
      <c r="Z281" s="91">
        <f>ALL!Z274/Z$268</f>
        <v>0</v>
      </c>
      <c r="AA281" s="91">
        <f>ALL!AA274/AA$268</f>
        <v>0</v>
      </c>
      <c r="AB281" s="91">
        <f>ALL!AB274/AB$268</f>
        <v>0</v>
      </c>
      <c r="AC281" s="91">
        <f>ALL!AC274/AC$268</f>
        <v>0</v>
      </c>
      <c r="AD281" s="91">
        <f>ALL!AD274/AD$268</f>
        <v>0</v>
      </c>
      <c r="AE281" s="91">
        <f>ALL!AE274/AE$268</f>
        <v>0</v>
      </c>
      <c r="AF281" s="91">
        <f>ALL!AF274/AF$268</f>
        <v>0</v>
      </c>
      <c r="AG281" s="91">
        <f>ALL!AG274/AG$268</f>
        <v>8.921508053755451</v>
      </c>
      <c r="AH281" s="91">
        <f>ALL!AH274/AH$268</f>
        <v>0</v>
      </c>
      <c r="AI281" s="91">
        <f>ALL!AI274/AI$268</f>
        <v>0</v>
      </c>
      <c r="AJ281" s="91">
        <f>ALL!AJ274/AJ$268</f>
        <v>0</v>
      </c>
      <c r="AK281" s="91">
        <f>ALL!AK274/AK$268</f>
        <v>0</v>
      </c>
      <c r="AL281" s="91">
        <f>ALL!AL274/AL$268</f>
        <v>541.67268525205839</v>
      </c>
      <c r="AM281" s="91">
        <f>ALL!AM274/AM$268</f>
        <v>0</v>
      </c>
      <c r="AN281" s="91">
        <f>ALL!AN274/AN$268</f>
        <v>0</v>
      </c>
      <c r="AO281" s="91">
        <f>ALL!AO274/AO$268</f>
        <v>0</v>
      </c>
      <c r="AP281" s="91">
        <f>ALL!AP274/AP$268</f>
        <v>0</v>
      </c>
      <c r="AQ281" s="91">
        <f>ALL!AQ274/AQ$268</f>
        <v>0</v>
      </c>
      <c r="AR281" s="91">
        <f>ALL!AR274/AR$268</f>
        <v>0</v>
      </c>
      <c r="AS281" s="91">
        <f>ALL!AS274/AS$268</f>
        <v>0</v>
      </c>
      <c r="AT281" s="91">
        <f>ALL!AT274/AT$268</f>
        <v>0</v>
      </c>
      <c r="AU281" s="91">
        <f>ALL!AU274/AU$268</f>
        <v>0</v>
      </c>
      <c r="AV281" s="91">
        <f>ALL!AV274/AV$268</f>
        <v>0</v>
      </c>
      <c r="AW281" s="91">
        <f>ALL!AW274/AW$268</f>
        <v>0</v>
      </c>
      <c r="AX281" s="91">
        <f>ALL!AX274/AX$268</f>
        <v>0</v>
      </c>
      <c r="AY281" s="91">
        <f>ALL!AY274/AY$268</f>
        <v>0</v>
      </c>
      <c r="AZ281" s="91">
        <f>ALL!AZ274/AZ$268</f>
        <v>0</v>
      </c>
      <c r="BA281" s="91">
        <f>ALL!BA274/BA$268</f>
        <v>0</v>
      </c>
      <c r="BB281" s="91">
        <f>ALL!BB274/BB$268</f>
        <v>0</v>
      </c>
      <c r="BC281" s="91">
        <f>ALL!BC274/BC$268</f>
        <v>0</v>
      </c>
      <c r="BD281" s="91">
        <f>ALL!BD274/BD$268</f>
        <v>0</v>
      </c>
      <c r="BE281" s="91">
        <f>ALL!BE274/BE$268</f>
        <v>0</v>
      </c>
      <c r="BF281" s="91">
        <f>ALL!BF274/BF$268</f>
        <v>0</v>
      </c>
      <c r="BG281" s="91">
        <f>ALL!BG274/BG$268</f>
        <v>0</v>
      </c>
      <c r="BH281" s="91">
        <f t="shared" si="213"/>
        <v>554.26169652549356</v>
      </c>
      <c r="BJ281" s="208">
        <f t="array" ref="BJ281">ROUND(MIN(IF($E$4:$BG$4=BJ$4,$E281:$BG281)),1)</f>
        <v>0</v>
      </c>
      <c r="BK281" s="208">
        <f t="array" ref="BK281">ROUND(MAX(IF($E$4:$BG$4=BK$4,$E281:$BG281)),1)</f>
        <v>0</v>
      </c>
      <c r="BL281" s="276">
        <f t="array" ref="BL281">ROUND(SUM(IF($E$4:$BG$4=BL$4,ALL!$E274:$BG274)),1)/BL$3</f>
        <v>0</v>
      </c>
      <c r="BM281" s="208">
        <f t="array" ref="BM281">ROUND(MIN(IF($E$4:$BG$4=BM$4,$E281:$BG281)),1)</f>
        <v>0</v>
      </c>
      <c r="BN281" s="208">
        <f t="array" ref="BN281">ROUND(MAX(IF($E$4:$BG$4=BN$4,$E281:$BG281)),1)</f>
        <v>0</v>
      </c>
      <c r="BO281" s="276">
        <f t="array" ref="BO281">ROUND(SUM(IF($E$4:$BG$4=BO$4,ALL!$E274:$BG274)),1)/BO$3</f>
        <v>0</v>
      </c>
      <c r="BP281" s="208">
        <f t="array" ref="BP281">ROUND(MIN(IF($E$4:$BG$4=BP$4,$E281:$BG281)),1)</f>
        <v>0</v>
      </c>
      <c r="BQ281" s="208">
        <f t="array" ref="BQ281">ROUND(MAX(IF($E$4:$BG$4=BQ$4,$E281:$BG281)),1)</f>
        <v>541.70000000000005</v>
      </c>
      <c r="BR281" s="276">
        <f t="array" ref="BR281">ROUND(SUM(IF($E$4:$BG$4=BR$4,ALL!$E274:$BG274)),1)/BR$3</f>
        <v>22.825992600740861</v>
      </c>
      <c r="BS281" s="208">
        <f t="array" ref="BS281">ROUND(MIN(IF($E$4:$BG$4=BS$4,$E281:$BG281)),1)</f>
        <v>0</v>
      </c>
      <c r="BT281" s="208">
        <f t="array" ref="BT281">ROUND(MAX(IF($E$4:$BG$4=BT$4,$E281:$BG281)),1)</f>
        <v>0</v>
      </c>
      <c r="BU281" s="276">
        <f t="array" ref="BU281">ROUND(SUM(IF($E$4:$BG$4=BU$4,ALL!$E274:$BG274)),1)/BU$3</f>
        <v>0</v>
      </c>
      <c r="BV281" s="208">
        <f t="array" ref="BV281">ROUND(MIN(IF($E$4:$BG$4=BV$4,$E281:$BG281)),1)</f>
        <v>0</v>
      </c>
      <c r="BW281" s="208">
        <f t="array" ref="BW281">ROUND(MAX(IF($E$4:$BG$4=BW$4,$E281:$BG281)),1)</f>
        <v>0</v>
      </c>
      <c r="BX281" s="276">
        <f t="array" ref="BX281">ROUND(SUM(IF($E$4:$BG$4=BX$4,ALL!$E274:$BG274)),1)/BX$3</f>
        <v>0</v>
      </c>
      <c r="BY281" s="208">
        <f t="array" ref="BY281">ROUND(MIN(IF($E$4:$BG$4=BY$4,$E281:$BG281)),1)</f>
        <v>0</v>
      </c>
      <c r="BZ281" s="208">
        <f t="array" ref="BZ281">ROUND(MAX(IF($E$4:$BG$4=BZ$4,$E281:$BG281)),1)</f>
        <v>8.9</v>
      </c>
      <c r="CA281" s="276">
        <f t="array" ref="CA281">ROUND(SUM(IF($E$4:$BG$4=CA$4,ALL!$E274:$BG274)),1)/CA$3</f>
        <v>2.8588315482090527</v>
      </c>
      <c r="CB281" s="233">
        <f t="shared" si="214"/>
        <v>0</v>
      </c>
      <c r="CC281" s="233">
        <f t="shared" si="215"/>
        <v>541.70000000000005</v>
      </c>
      <c r="CD281" s="274">
        <f>ALL!BH274/$BH$47</f>
        <v>1.0173746884297918</v>
      </c>
    </row>
    <row r="282" spans="1:82" s="90" customFormat="1" ht="24">
      <c r="A282" s="253">
        <f t="shared" si="212"/>
        <v>51136</v>
      </c>
      <c r="B282" s="251" t="s">
        <v>225</v>
      </c>
      <c r="C282" s="50"/>
      <c r="D282" s="50"/>
      <c r="E282" s="91" t="e">
        <f>ALL!#REF!/E$268</f>
        <v>#REF!</v>
      </c>
      <c r="F282" s="91" t="e">
        <f>ALL!#REF!/F$268</f>
        <v>#REF!</v>
      </c>
      <c r="G282" s="91" t="e">
        <f>ALL!#REF!/G$268</f>
        <v>#REF!</v>
      </c>
      <c r="H282" s="91" t="e">
        <f>ALL!#REF!/H$268</f>
        <v>#REF!</v>
      </c>
      <c r="I282" s="91" t="e">
        <f>ALL!#REF!/I$268</f>
        <v>#REF!</v>
      </c>
      <c r="J282" s="91" t="e">
        <f>ALL!#REF!/J$268</f>
        <v>#REF!</v>
      </c>
      <c r="K282" s="91" t="e">
        <f>ALL!#REF!/K$268</f>
        <v>#REF!</v>
      </c>
      <c r="L282" s="91" t="e">
        <f>ALL!#REF!/L$268</f>
        <v>#REF!</v>
      </c>
      <c r="M282" s="91" t="e">
        <f>ALL!#REF!/M$268</f>
        <v>#REF!</v>
      </c>
      <c r="N282" s="91" t="e">
        <f>ALL!#REF!/N$268</f>
        <v>#REF!</v>
      </c>
      <c r="O282" s="91" t="e">
        <f>ALL!#REF!/O$268</f>
        <v>#REF!</v>
      </c>
      <c r="P282" s="91" t="e">
        <f>ALL!#REF!/P$268</f>
        <v>#REF!</v>
      </c>
      <c r="Q282" s="91" t="e">
        <f>ALL!#REF!/Q$268</f>
        <v>#REF!</v>
      </c>
      <c r="R282" s="91" t="e">
        <f>ALL!#REF!/R$268</f>
        <v>#REF!</v>
      </c>
      <c r="S282" s="91" t="e">
        <f>ALL!#REF!/S$268</f>
        <v>#REF!</v>
      </c>
      <c r="T282" s="91" t="e">
        <f>ALL!#REF!/T$268</f>
        <v>#REF!</v>
      </c>
      <c r="U282" s="91" t="e">
        <f>ALL!#REF!/U$268</f>
        <v>#REF!</v>
      </c>
      <c r="V282" s="91" t="e">
        <f>ALL!#REF!/V$268</f>
        <v>#REF!</v>
      </c>
      <c r="W282" s="91" t="e">
        <f>ALL!#REF!/W$268</f>
        <v>#REF!</v>
      </c>
      <c r="X282" s="91" t="e">
        <f>ALL!#REF!/X$268</f>
        <v>#REF!</v>
      </c>
      <c r="Y282" s="91" t="e">
        <f>ALL!#REF!/Y$268</f>
        <v>#REF!</v>
      </c>
      <c r="Z282" s="91" t="e">
        <f>ALL!#REF!/Z$268</f>
        <v>#REF!</v>
      </c>
      <c r="AA282" s="91" t="e">
        <f>ALL!#REF!/AA$268</f>
        <v>#REF!</v>
      </c>
      <c r="AB282" s="91" t="e">
        <f>ALL!#REF!/AB$268</f>
        <v>#REF!</v>
      </c>
      <c r="AC282" s="91" t="e">
        <f>ALL!#REF!/AC$268</f>
        <v>#REF!</v>
      </c>
      <c r="AD282" s="91" t="e">
        <f>ALL!#REF!/AD$268</f>
        <v>#REF!</v>
      </c>
      <c r="AE282" s="91" t="e">
        <f>ALL!#REF!/AE$268</f>
        <v>#REF!</v>
      </c>
      <c r="AF282" s="91" t="e">
        <f>ALL!#REF!/AF$268</f>
        <v>#REF!</v>
      </c>
      <c r="AG282" s="91" t="e">
        <f>ALL!#REF!/AG$268</f>
        <v>#REF!</v>
      </c>
      <c r="AH282" s="91" t="e">
        <f>ALL!#REF!/AH$268</f>
        <v>#REF!</v>
      </c>
      <c r="AI282" s="91" t="e">
        <f>ALL!#REF!/AI$268</f>
        <v>#REF!</v>
      </c>
      <c r="AJ282" s="91" t="e">
        <f>ALL!#REF!/AJ$268</f>
        <v>#REF!</v>
      </c>
      <c r="AK282" s="91" t="e">
        <f>ALL!#REF!/AK$268</f>
        <v>#REF!</v>
      </c>
      <c r="AL282" s="91" t="e">
        <f>ALL!#REF!/AL$268</f>
        <v>#REF!</v>
      </c>
      <c r="AM282" s="91" t="e">
        <f>ALL!#REF!/AM$268</f>
        <v>#REF!</v>
      </c>
      <c r="AN282" s="91" t="e">
        <f>ALL!#REF!/AN$268</f>
        <v>#REF!</v>
      </c>
      <c r="AO282" s="91" t="e">
        <f>ALL!#REF!/AO$268</f>
        <v>#REF!</v>
      </c>
      <c r="AP282" s="91" t="e">
        <f>ALL!#REF!/AP$268</f>
        <v>#REF!</v>
      </c>
      <c r="AQ282" s="91" t="e">
        <f>ALL!#REF!/AQ$268</f>
        <v>#REF!</v>
      </c>
      <c r="AR282" s="91" t="e">
        <f>ALL!#REF!/AR$268</f>
        <v>#REF!</v>
      </c>
      <c r="AS282" s="91" t="e">
        <f>ALL!#REF!/AS$268</f>
        <v>#REF!</v>
      </c>
      <c r="AT282" s="91" t="e">
        <f>ALL!#REF!/AT$268</f>
        <v>#REF!</v>
      </c>
      <c r="AU282" s="91" t="e">
        <f>ALL!#REF!/AU$268</f>
        <v>#REF!</v>
      </c>
      <c r="AV282" s="91" t="e">
        <f>ALL!#REF!/AV$268</f>
        <v>#REF!</v>
      </c>
      <c r="AW282" s="91" t="e">
        <f>ALL!#REF!/AW$268</f>
        <v>#REF!</v>
      </c>
      <c r="AX282" s="91" t="e">
        <f>ALL!#REF!/AX$268</f>
        <v>#REF!</v>
      </c>
      <c r="AY282" s="91" t="e">
        <f>ALL!#REF!/AY$268</f>
        <v>#REF!</v>
      </c>
      <c r="AZ282" s="91" t="e">
        <f>ALL!#REF!/AZ$268</f>
        <v>#REF!</v>
      </c>
      <c r="BA282" s="91" t="e">
        <f>ALL!#REF!/BA$268</f>
        <v>#REF!</v>
      </c>
      <c r="BB282" s="91" t="e">
        <f>ALL!#REF!/BB$268</f>
        <v>#REF!</v>
      </c>
      <c r="BC282" s="91" t="e">
        <f>ALL!#REF!/BC$268</f>
        <v>#REF!</v>
      </c>
      <c r="BD282" s="91" t="e">
        <f>ALL!#REF!/BD$268</f>
        <v>#REF!</v>
      </c>
      <c r="BE282" s="91" t="e">
        <f>ALL!#REF!/BE$268</f>
        <v>#REF!</v>
      </c>
      <c r="BF282" s="91" t="e">
        <f>ALL!#REF!/BF$268</f>
        <v>#REF!</v>
      </c>
      <c r="BG282" s="91" t="e">
        <f>ALL!#REF!/BG$268</f>
        <v>#REF!</v>
      </c>
      <c r="BH282" s="91" t="e">
        <f t="shared" si="213"/>
        <v>#REF!</v>
      </c>
      <c r="BJ282" s="208" t="e">
        <f t="array" ref="BJ282">ROUND(MIN(IF($E$4:$BG$4=BJ$4,$E282:$BG282)),1)</f>
        <v>#REF!</v>
      </c>
      <c r="BK282" s="208" t="e">
        <f t="array" ref="BK282">ROUND(MAX(IF($E$4:$BG$4=BK$4,$E282:$BG282)),1)</f>
        <v>#REF!</v>
      </c>
      <c r="BL282" s="276" t="e">
        <f t="array" ref="BL282">ROUND(SUM(IF($E$4:$BG$4=BL$4,ALL!#REF!)),1)/BL$3</f>
        <v>#REF!</v>
      </c>
      <c r="BM282" s="208" t="e">
        <f t="array" ref="BM282">ROUND(MIN(IF($E$4:$BG$4=BM$4,$E282:$BG282)),1)</f>
        <v>#REF!</v>
      </c>
      <c r="BN282" s="208" t="e">
        <f t="array" ref="BN282">ROUND(MAX(IF($E$4:$BG$4=BN$4,$E282:$BG282)),1)</f>
        <v>#REF!</v>
      </c>
      <c r="BO282" s="276" t="e">
        <f t="array" ref="BO282">ROUND(SUM(IF($E$4:$BG$4=BO$4,ALL!#REF!)),1)/BO$3</f>
        <v>#REF!</v>
      </c>
      <c r="BP282" s="208" t="e">
        <f t="array" ref="BP282">ROUND(MIN(IF($E$4:$BG$4=BP$4,$E282:$BG282)),1)</f>
        <v>#REF!</v>
      </c>
      <c r="BQ282" s="208" t="e">
        <f t="array" ref="BQ282">ROUND(MAX(IF($E$4:$BG$4=BQ$4,$E282:$BG282)),1)</f>
        <v>#REF!</v>
      </c>
      <c r="BR282" s="276" t="e">
        <f t="array" ref="BR282">ROUND(SUM(IF($E$4:$BG$4=BR$4,ALL!#REF!)),1)/BR$3</f>
        <v>#REF!</v>
      </c>
      <c r="BS282" s="208" t="e">
        <f t="array" ref="BS282">ROUND(MIN(IF($E$4:$BG$4=BS$4,$E282:$BG282)),1)</f>
        <v>#REF!</v>
      </c>
      <c r="BT282" s="208" t="e">
        <f t="array" ref="BT282">ROUND(MAX(IF($E$4:$BG$4=BT$4,$E282:$BG282)),1)</f>
        <v>#REF!</v>
      </c>
      <c r="BU282" s="276" t="e">
        <f t="array" ref="BU282">ROUND(SUM(IF($E$4:$BG$4=BU$4,ALL!#REF!)),1)/BU$3</f>
        <v>#REF!</v>
      </c>
      <c r="BV282" s="208" t="e">
        <f t="array" ref="BV282">ROUND(MIN(IF($E$4:$BG$4=BV$4,$E282:$BG282)),1)</f>
        <v>#REF!</v>
      </c>
      <c r="BW282" s="208" t="e">
        <f t="array" ref="BW282">ROUND(MAX(IF($E$4:$BG$4=BW$4,$E282:$BG282)),1)</f>
        <v>#REF!</v>
      </c>
      <c r="BX282" s="276" t="e">
        <f t="array" ref="BX282">ROUND(SUM(IF($E$4:$BG$4=BX$4,ALL!#REF!)),1)/BX$3</f>
        <v>#REF!</v>
      </c>
      <c r="BY282" s="208" t="e">
        <f t="array" ref="BY282">ROUND(MIN(IF($E$4:$BG$4=BY$4,$E282:$BG282)),1)</f>
        <v>#REF!</v>
      </c>
      <c r="BZ282" s="208" t="e">
        <f t="array" ref="BZ282">ROUND(MAX(IF($E$4:$BG$4=BZ$4,$E282:$BG282)),1)</f>
        <v>#REF!</v>
      </c>
      <c r="CA282" s="276" t="e">
        <f t="array" ref="CA282">ROUND(SUM(IF($E$4:$BG$4=CA$4,ALL!#REF!)),1)/CA$3</f>
        <v>#REF!</v>
      </c>
      <c r="CB282" s="233" t="e">
        <f t="shared" si="214"/>
        <v>#REF!</v>
      </c>
      <c r="CC282" s="233" t="e">
        <f t="shared" si="215"/>
        <v>#REF!</v>
      </c>
      <c r="CD282" s="274" t="e">
        <f>ALL!#REF!/$BH$47</f>
        <v>#REF!</v>
      </c>
    </row>
    <row r="283" spans="1:82" s="90" customFormat="1" ht="24">
      <c r="A283" s="253">
        <f t="shared" si="212"/>
        <v>51138</v>
      </c>
      <c r="B283" s="251" t="s">
        <v>226</v>
      </c>
      <c r="C283" s="50"/>
      <c r="D283" s="50"/>
      <c r="E283" s="91" t="e">
        <f>ALL!#REF!/E$268</f>
        <v>#REF!</v>
      </c>
      <c r="F283" s="91" t="e">
        <f>ALL!#REF!/F$268</f>
        <v>#REF!</v>
      </c>
      <c r="G283" s="91" t="e">
        <f>ALL!#REF!/G$268</f>
        <v>#REF!</v>
      </c>
      <c r="H283" s="91" t="e">
        <f>ALL!#REF!/H$268</f>
        <v>#REF!</v>
      </c>
      <c r="I283" s="91" t="e">
        <f>ALL!#REF!/I$268</f>
        <v>#REF!</v>
      </c>
      <c r="J283" s="91" t="e">
        <f>ALL!#REF!/J$268</f>
        <v>#REF!</v>
      </c>
      <c r="K283" s="91" t="e">
        <f>ALL!#REF!/K$268</f>
        <v>#REF!</v>
      </c>
      <c r="L283" s="91" t="e">
        <f>ALL!#REF!/L$268</f>
        <v>#REF!</v>
      </c>
      <c r="M283" s="91" t="e">
        <f>ALL!#REF!/M$268</f>
        <v>#REF!</v>
      </c>
      <c r="N283" s="91" t="e">
        <f>ALL!#REF!/N$268</f>
        <v>#REF!</v>
      </c>
      <c r="O283" s="91" t="e">
        <f>ALL!#REF!/O$268</f>
        <v>#REF!</v>
      </c>
      <c r="P283" s="91" t="e">
        <f>ALL!#REF!/P$268</f>
        <v>#REF!</v>
      </c>
      <c r="Q283" s="91" t="e">
        <f>ALL!#REF!/Q$268</f>
        <v>#REF!</v>
      </c>
      <c r="R283" s="91" t="e">
        <f>ALL!#REF!/R$268</f>
        <v>#REF!</v>
      </c>
      <c r="S283" s="91" t="e">
        <f>ALL!#REF!/S$268</f>
        <v>#REF!</v>
      </c>
      <c r="T283" s="91" t="e">
        <f>ALL!#REF!/T$268</f>
        <v>#REF!</v>
      </c>
      <c r="U283" s="91" t="e">
        <f>ALL!#REF!/U$268</f>
        <v>#REF!</v>
      </c>
      <c r="V283" s="91" t="e">
        <f>ALL!#REF!/V$268</f>
        <v>#REF!</v>
      </c>
      <c r="W283" s="91" t="e">
        <f>ALL!#REF!/W$268</f>
        <v>#REF!</v>
      </c>
      <c r="X283" s="91" t="e">
        <f>ALL!#REF!/X$268</f>
        <v>#REF!</v>
      </c>
      <c r="Y283" s="91" t="e">
        <f>ALL!#REF!/Y$268</f>
        <v>#REF!</v>
      </c>
      <c r="Z283" s="91" t="e">
        <f>ALL!#REF!/Z$268</f>
        <v>#REF!</v>
      </c>
      <c r="AA283" s="91" t="e">
        <f>ALL!#REF!/AA$268</f>
        <v>#REF!</v>
      </c>
      <c r="AB283" s="91" t="e">
        <f>ALL!#REF!/AB$268</f>
        <v>#REF!</v>
      </c>
      <c r="AC283" s="91" t="e">
        <f>ALL!#REF!/AC$268</f>
        <v>#REF!</v>
      </c>
      <c r="AD283" s="91" t="e">
        <f>ALL!#REF!/AD$268</f>
        <v>#REF!</v>
      </c>
      <c r="AE283" s="91" t="e">
        <f>ALL!#REF!/AE$268</f>
        <v>#REF!</v>
      </c>
      <c r="AF283" s="91" t="e">
        <f>ALL!#REF!/AF$268</f>
        <v>#REF!</v>
      </c>
      <c r="AG283" s="91" t="e">
        <f>ALL!#REF!/AG$268</f>
        <v>#REF!</v>
      </c>
      <c r="AH283" s="91" t="e">
        <f>ALL!#REF!/AH$268</f>
        <v>#REF!</v>
      </c>
      <c r="AI283" s="91" t="e">
        <f>ALL!#REF!/AI$268</f>
        <v>#REF!</v>
      </c>
      <c r="AJ283" s="91" t="e">
        <f>ALL!#REF!/AJ$268</f>
        <v>#REF!</v>
      </c>
      <c r="AK283" s="91" t="e">
        <f>ALL!#REF!/AK$268</f>
        <v>#REF!</v>
      </c>
      <c r="AL283" s="91" t="e">
        <f>ALL!#REF!/AL$268</f>
        <v>#REF!</v>
      </c>
      <c r="AM283" s="91" t="e">
        <f>ALL!#REF!/AM$268</f>
        <v>#REF!</v>
      </c>
      <c r="AN283" s="91" t="e">
        <f>ALL!#REF!/AN$268</f>
        <v>#REF!</v>
      </c>
      <c r="AO283" s="91" t="e">
        <f>ALL!#REF!/AO$268</f>
        <v>#REF!</v>
      </c>
      <c r="AP283" s="91" t="e">
        <f>ALL!#REF!/AP$268</f>
        <v>#REF!</v>
      </c>
      <c r="AQ283" s="91" t="e">
        <f>ALL!#REF!/AQ$268</f>
        <v>#REF!</v>
      </c>
      <c r="AR283" s="91" t="e">
        <f>ALL!#REF!/AR$268</f>
        <v>#REF!</v>
      </c>
      <c r="AS283" s="91" t="e">
        <f>ALL!#REF!/AS$268</f>
        <v>#REF!</v>
      </c>
      <c r="AT283" s="91" t="e">
        <f>ALL!#REF!/AT$268</f>
        <v>#REF!</v>
      </c>
      <c r="AU283" s="91" t="e">
        <f>ALL!#REF!/AU$268</f>
        <v>#REF!</v>
      </c>
      <c r="AV283" s="91" t="e">
        <f>ALL!#REF!/AV$268</f>
        <v>#REF!</v>
      </c>
      <c r="AW283" s="91" t="e">
        <f>ALL!#REF!/AW$268</f>
        <v>#REF!</v>
      </c>
      <c r="AX283" s="91" t="e">
        <f>ALL!#REF!/AX$268</f>
        <v>#REF!</v>
      </c>
      <c r="AY283" s="91" t="e">
        <f>ALL!#REF!/AY$268</f>
        <v>#REF!</v>
      </c>
      <c r="AZ283" s="91" t="e">
        <f>ALL!#REF!/AZ$268</f>
        <v>#REF!</v>
      </c>
      <c r="BA283" s="91" t="e">
        <f>ALL!#REF!/BA$268</f>
        <v>#REF!</v>
      </c>
      <c r="BB283" s="91" t="e">
        <f>ALL!#REF!/BB$268</f>
        <v>#REF!</v>
      </c>
      <c r="BC283" s="91" t="e">
        <f>ALL!#REF!/BC$268</f>
        <v>#REF!</v>
      </c>
      <c r="BD283" s="91" t="e">
        <f>ALL!#REF!/BD$268</f>
        <v>#REF!</v>
      </c>
      <c r="BE283" s="91" t="e">
        <f>ALL!#REF!/BE$268</f>
        <v>#REF!</v>
      </c>
      <c r="BF283" s="91" t="e">
        <f>ALL!#REF!/BF$268</f>
        <v>#REF!</v>
      </c>
      <c r="BG283" s="91" t="e">
        <f>ALL!#REF!/BG$268</f>
        <v>#REF!</v>
      </c>
      <c r="BH283" s="91" t="e">
        <f t="shared" si="213"/>
        <v>#REF!</v>
      </c>
      <c r="BJ283" s="208" t="e">
        <f t="array" ref="BJ283">ROUND(MIN(IF($E$4:$BG$4=BJ$4,$E283:$BG283)),1)</f>
        <v>#REF!</v>
      </c>
      <c r="BK283" s="208" t="e">
        <f t="array" ref="BK283">ROUND(MAX(IF($E$4:$BG$4=BK$4,$E283:$BG283)),1)</f>
        <v>#REF!</v>
      </c>
      <c r="BL283" s="276" t="e">
        <f t="array" ref="BL283">ROUND(SUM(IF($E$4:$BG$4=BL$4,ALL!#REF!)),1)/BL$3</f>
        <v>#REF!</v>
      </c>
      <c r="BM283" s="208" t="e">
        <f t="array" ref="BM283">ROUND(MIN(IF($E$4:$BG$4=BM$4,$E283:$BG283)),1)</f>
        <v>#REF!</v>
      </c>
      <c r="BN283" s="208" t="e">
        <f t="array" ref="BN283">ROUND(MAX(IF($E$4:$BG$4=BN$4,$E283:$BG283)),1)</f>
        <v>#REF!</v>
      </c>
      <c r="BO283" s="276" t="e">
        <f t="array" ref="BO283">ROUND(SUM(IF($E$4:$BG$4=BO$4,ALL!#REF!)),1)/BO$3</f>
        <v>#REF!</v>
      </c>
      <c r="BP283" s="208" t="e">
        <f t="array" ref="BP283">ROUND(MIN(IF($E$4:$BG$4=BP$4,$E283:$BG283)),1)</f>
        <v>#REF!</v>
      </c>
      <c r="BQ283" s="208" t="e">
        <f t="array" ref="BQ283">ROUND(MAX(IF($E$4:$BG$4=BQ$4,$E283:$BG283)),1)</f>
        <v>#REF!</v>
      </c>
      <c r="BR283" s="276" t="e">
        <f t="array" ref="BR283">ROUND(SUM(IF($E$4:$BG$4=BR$4,ALL!#REF!)),1)/BR$3</f>
        <v>#REF!</v>
      </c>
      <c r="BS283" s="208" t="e">
        <f t="array" ref="BS283">ROUND(MIN(IF($E$4:$BG$4=BS$4,$E283:$BG283)),1)</f>
        <v>#REF!</v>
      </c>
      <c r="BT283" s="208" t="e">
        <f t="array" ref="BT283">ROUND(MAX(IF($E$4:$BG$4=BT$4,$E283:$BG283)),1)</f>
        <v>#REF!</v>
      </c>
      <c r="BU283" s="276" t="e">
        <f t="array" ref="BU283">ROUND(SUM(IF($E$4:$BG$4=BU$4,ALL!#REF!)),1)/BU$3</f>
        <v>#REF!</v>
      </c>
      <c r="BV283" s="208" t="e">
        <f t="array" ref="BV283">ROUND(MIN(IF($E$4:$BG$4=BV$4,$E283:$BG283)),1)</f>
        <v>#REF!</v>
      </c>
      <c r="BW283" s="208" t="e">
        <f t="array" ref="BW283">ROUND(MAX(IF($E$4:$BG$4=BW$4,$E283:$BG283)),1)</f>
        <v>#REF!</v>
      </c>
      <c r="BX283" s="276" t="e">
        <f t="array" ref="BX283">ROUND(SUM(IF($E$4:$BG$4=BX$4,ALL!#REF!)),1)/BX$3</f>
        <v>#REF!</v>
      </c>
      <c r="BY283" s="208" t="e">
        <f t="array" ref="BY283">ROUND(MIN(IF($E$4:$BG$4=BY$4,$E283:$BG283)),1)</f>
        <v>#REF!</v>
      </c>
      <c r="BZ283" s="208" t="e">
        <f t="array" ref="BZ283">ROUND(MAX(IF($E$4:$BG$4=BZ$4,$E283:$BG283)),1)</f>
        <v>#REF!</v>
      </c>
      <c r="CA283" s="276" t="e">
        <f t="array" ref="CA283">ROUND(SUM(IF($E$4:$BG$4=CA$4,ALL!#REF!)),1)/CA$3</f>
        <v>#REF!</v>
      </c>
      <c r="CB283" s="233" t="e">
        <f t="shared" si="214"/>
        <v>#REF!</v>
      </c>
      <c r="CC283" s="233" t="e">
        <f t="shared" si="215"/>
        <v>#REF!</v>
      </c>
      <c r="CD283" s="274" t="e">
        <f>ALL!#REF!/$BH$47</f>
        <v>#REF!</v>
      </c>
    </row>
    <row r="284" spans="1:82" s="90" customFormat="1">
      <c r="A284" s="253">
        <f t="shared" si="212"/>
        <v>51139</v>
      </c>
      <c r="B284" s="251" t="s">
        <v>227</v>
      </c>
      <c r="C284" s="50"/>
      <c r="D284" s="50"/>
      <c r="E284" s="91" t="e">
        <f>ALL!#REF!/E$268</f>
        <v>#REF!</v>
      </c>
      <c r="F284" s="91" t="e">
        <f>ALL!#REF!/F$268</f>
        <v>#REF!</v>
      </c>
      <c r="G284" s="91" t="e">
        <f>ALL!#REF!/G$268</f>
        <v>#REF!</v>
      </c>
      <c r="H284" s="91" t="e">
        <f>ALL!#REF!/H$268</f>
        <v>#REF!</v>
      </c>
      <c r="I284" s="91" t="e">
        <f>ALL!#REF!/I$268</f>
        <v>#REF!</v>
      </c>
      <c r="J284" s="91" t="e">
        <f>ALL!#REF!/J$268</f>
        <v>#REF!</v>
      </c>
      <c r="K284" s="91" t="e">
        <f>ALL!#REF!/K$268</f>
        <v>#REF!</v>
      </c>
      <c r="L284" s="91" t="e">
        <f>ALL!#REF!/L$268</f>
        <v>#REF!</v>
      </c>
      <c r="M284" s="91" t="e">
        <f>ALL!#REF!/M$268</f>
        <v>#REF!</v>
      </c>
      <c r="N284" s="91" t="e">
        <f>ALL!#REF!/N$268</f>
        <v>#REF!</v>
      </c>
      <c r="O284" s="91" t="e">
        <f>ALL!#REF!/O$268</f>
        <v>#REF!</v>
      </c>
      <c r="P284" s="91" t="e">
        <f>ALL!#REF!/P$268</f>
        <v>#REF!</v>
      </c>
      <c r="Q284" s="91" t="e">
        <f>ALL!#REF!/Q$268</f>
        <v>#REF!</v>
      </c>
      <c r="R284" s="91" t="e">
        <f>ALL!#REF!/R$268</f>
        <v>#REF!</v>
      </c>
      <c r="S284" s="91" t="e">
        <f>ALL!#REF!/S$268</f>
        <v>#REF!</v>
      </c>
      <c r="T284" s="91" t="e">
        <f>ALL!#REF!/T$268</f>
        <v>#REF!</v>
      </c>
      <c r="U284" s="91" t="e">
        <f>ALL!#REF!/U$268</f>
        <v>#REF!</v>
      </c>
      <c r="V284" s="91" t="e">
        <f>ALL!#REF!/V$268</f>
        <v>#REF!</v>
      </c>
      <c r="W284" s="91" t="e">
        <f>ALL!#REF!/W$268</f>
        <v>#REF!</v>
      </c>
      <c r="X284" s="91" t="e">
        <f>ALL!#REF!/X$268</f>
        <v>#REF!</v>
      </c>
      <c r="Y284" s="91" t="e">
        <f>ALL!#REF!/Y$268</f>
        <v>#REF!</v>
      </c>
      <c r="Z284" s="91" t="e">
        <f>ALL!#REF!/Z$268</f>
        <v>#REF!</v>
      </c>
      <c r="AA284" s="91" t="e">
        <f>ALL!#REF!/AA$268</f>
        <v>#REF!</v>
      </c>
      <c r="AB284" s="91" t="e">
        <f>ALL!#REF!/AB$268</f>
        <v>#REF!</v>
      </c>
      <c r="AC284" s="91" t="e">
        <f>ALL!#REF!/AC$268</f>
        <v>#REF!</v>
      </c>
      <c r="AD284" s="91" t="e">
        <f>ALL!#REF!/AD$268</f>
        <v>#REF!</v>
      </c>
      <c r="AE284" s="91" t="e">
        <f>ALL!#REF!/AE$268</f>
        <v>#REF!</v>
      </c>
      <c r="AF284" s="91" t="e">
        <f>ALL!#REF!/AF$268</f>
        <v>#REF!</v>
      </c>
      <c r="AG284" s="91" t="e">
        <f>ALL!#REF!/AG$268</f>
        <v>#REF!</v>
      </c>
      <c r="AH284" s="91" t="e">
        <f>ALL!#REF!/AH$268</f>
        <v>#REF!</v>
      </c>
      <c r="AI284" s="91" t="e">
        <f>ALL!#REF!/AI$268</f>
        <v>#REF!</v>
      </c>
      <c r="AJ284" s="91" t="e">
        <f>ALL!#REF!/AJ$268</f>
        <v>#REF!</v>
      </c>
      <c r="AK284" s="91" t="e">
        <f>ALL!#REF!/AK$268</f>
        <v>#REF!</v>
      </c>
      <c r="AL284" s="91" t="e">
        <f>ALL!#REF!/AL$268</f>
        <v>#REF!</v>
      </c>
      <c r="AM284" s="91" t="e">
        <f>ALL!#REF!/AM$268</f>
        <v>#REF!</v>
      </c>
      <c r="AN284" s="91" t="e">
        <f>ALL!#REF!/AN$268</f>
        <v>#REF!</v>
      </c>
      <c r="AO284" s="91" t="e">
        <f>ALL!#REF!/AO$268</f>
        <v>#REF!</v>
      </c>
      <c r="AP284" s="91" t="e">
        <f>ALL!#REF!/AP$268</f>
        <v>#REF!</v>
      </c>
      <c r="AQ284" s="91" t="e">
        <f>ALL!#REF!/AQ$268</f>
        <v>#REF!</v>
      </c>
      <c r="AR284" s="91" t="e">
        <f>ALL!#REF!/AR$268</f>
        <v>#REF!</v>
      </c>
      <c r="AS284" s="91" t="e">
        <f>ALL!#REF!/AS$268</f>
        <v>#REF!</v>
      </c>
      <c r="AT284" s="91" t="e">
        <f>ALL!#REF!/AT$268</f>
        <v>#REF!</v>
      </c>
      <c r="AU284" s="91" t="e">
        <f>ALL!#REF!/AU$268</f>
        <v>#REF!</v>
      </c>
      <c r="AV284" s="91" t="e">
        <f>ALL!#REF!/AV$268</f>
        <v>#REF!</v>
      </c>
      <c r="AW284" s="91" t="e">
        <f>ALL!#REF!/AW$268</f>
        <v>#REF!</v>
      </c>
      <c r="AX284" s="91" t="e">
        <f>ALL!#REF!/AX$268</f>
        <v>#REF!</v>
      </c>
      <c r="AY284" s="91" t="e">
        <f>ALL!#REF!/AY$268</f>
        <v>#REF!</v>
      </c>
      <c r="AZ284" s="91" t="e">
        <f>ALL!#REF!/AZ$268</f>
        <v>#REF!</v>
      </c>
      <c r="BA284" s="91" t="e">
        <f>ALL!#REF!/BA$268</f>
        <v>#REF!</v>
      </c>
      <c r="BB284" s="91" t="e">
        <f>ALL!#REF!/BB$268</f>
        <v>#REF!</v>
      </c>
      <c r="BC284" s="91" t="e">
        <f>ALL!#REF!/BC$268</f>
        <v>#REF!</v>
      </c>
      <c r="BD284" s="91" t="e">
        <f>ALL!#REF!/BD$268</f>
        <v>#REF!</v>
      </c>
      <c r="BE284" s="91" t="e">
        <f>ALL!#REF!/BE$268</f>
        <v>#REF!</v>
      </c>
      <c r="BF284" s="91" t="e">
        <f>ALL!#REF!/BF$268</f>
        <v>#REF!</v>
      </c>
      <c r="BG284" s="91" t="e">
        <f>ALL!#REF!/BG$268</f>
        <v>#REF!</v>
      </c>
      <c r="BH284" s="91" t="e">
        <f t="shared" si="213"/>
        <v>#REF!</v>
      </c>
      <c r="BJ284" s="208" t="e">
        <f t="array" ref="BJ284">ROUND(MIN(IF($E$4:$BG$4=BJ$4,$E284:$BG284)),1)</f>
        <v>#REF!</v>
      </c>
      <c r="BK284" s="208" t="e">
        <f t="array" ref="BK284">ROUND(MAX(IF($E$4:$BG$4=BK$4,$E284:$BG284)),1)</f>
        <v>#REF!</v>
      </c>
      <c r="BL284" s="276" t="e">
        <f t="array" ref="BL284">ROUND(SUM(IF($E$4:$BG$4=BL$4,ALL!#REF!)),1)/BL$3</f>
        <v>#REF!</v>
      </c>
      <c r="BM284" s="208" t="e">
        <f t="array" ref="BM284">ROUND(MIN(IF($E$4:$BG$4=BM$4,$E284:$BG284)),1)</f>
        <v>#REF!</v>
      </c>
      <c r="BN284" s="208" t="e">
        <f t="array" ref="BN284">ROUND(MAX(IF($E$4:$BG$4=BN$4,$E284:$BG284)),1)</f>
        <v>#REF!</v>
      </c>
      <c r="BO284" s="276" t="e">
        <f t="array" ref="BO284">ROUND(SUM(IF($E$4:$BG$4=BO$4,ALL!#REF!)),1)/BO$3</f>
        <v>#REF!</v>
      </c>
      <c r="BP284" s="208" t="e">
        <f t="array" ref="BP284">ROUND(MIN(IF($E$4:$BG$4=BP$4,$E284:$BG284)),1)</f>
        <v>#REF!</v>
      </c>
      <c r="BQ284" s="208" t="e">
        <f t="array" ref="BQ284">ROUND(MAX(IF($E$4:$BG$4=BQ$4,$E284:$BG284)),1)</f>
        <v>#REF!</v>
      </c>
      <c r="BR284" s="276" t="e">
        <f t="array" ref="BR284">ROUND(SUM(IF($E$4:$BG$4=BR$4,ALL!#REF!)),1)/BR$3</f>
        <v>#REF!</v>
      </c>
      <c r="BS284" s="208" t="e">
        <f t="array" ref="BS284">ROUND(MIN(IF($E$4:$BG$4=BS$4,$E284:$BG284)),1)</f>
        <v>#REF!</v>
      </c>
      <c r="BT284" s="208" t="e">
        <f t="array" ref="BT284">ROUND(MAX(IF($E$4:$BG$4=BT$4,$E284:$BG284)),1)</f>
        <v>#REF!</v>
      </c>
      <c r="BU284" s="276" t="e">
        <f t="array" ref="BU284">ROUND(SUM(IF($E$4:$BG$4=BU$4,ALL!#REF!)),1)/BU$3</f>
        <v>#REF!</v>
      </c>
      <c r="BV284" s="208" t="e">
        <f t="array" ref="BV284">ROUND(MIN(IF($E$4:$BG$4=BV$4,$E284:$BG284)),1)</f>
        <v>#REF!</v>
      </c>
      <c r="BW284" s="208" t="e">
        <f t="array" ref="BW284">ROUND(MAX(IF($E$4:$BG$4=BW$4,$E284:$BG284)),1)</f>
        <v>#REF!</v>
      </c>
      <c r="BX284" s="276" t="e">
        <f t="array" ref="BX284">ROUND(SUM(IF($E$4:$BG$4=BX$4,ALL!#REF!)),1)/BX$3</f>
        <v>#REF!</v>
      </c>
      <c r="BY284" s="208" t="e">
        <f t="array" ref="BY284">ROUND(MIN(IF($E$4:$BG$4=BY$4,$E284:$BG284)),1)</f>
        <v>#REF!</v>
      </c>
      <c r="BZ284" s="208" t="e">
        <f t="array" ref="BZ284">ROUND(MAX(IF($E$4:$BG$4=BZ$4,$E284:$BG284)),1)</f>
        <v>#REF!</v>
      </c>
      <c r="CA284" s="276" t="e">
        <f t="array" ref="CA284">ROUND(SUM(IF($E$4:$BG$4=CA$4,ALL!#REF!)),1)/CA$3</f>
        <v>#REF!</v>
      </c>
      <c r="CB284" s="233" t="e">
        <f t="shared" si="214"/>
        <v>#REF!</v>
      </c>
      <c r="CC284" s="233" t="e">
        <f t="shared" si="215"/>
        <v>#REF!</v>
      </c>
      <c r="CD284" s="274" t="e">
        <f>ALL!#REF!/$BH$47</f>
        <v>#REF!</v>
      </c>
    </row>
    <row r="285" spans="1:82" s="90" customFormat="1" ht="24">
      <c r="A285" s="253">
        <f t="shared" si="212"/>
        <v>51140</v>
      </c>
      <c r="B285" s="251" t="s">
        <v>901</v>
      </c>
      <c r="C285" s="50"/>
      <c r="D285" s="50"/>
      <c r="E285" s="91">
        <f>ALL!E275/E$268</f>
        <v>0</v>
      </c>
      <c r="F285" s="91">
        <f>ALL!F275/F$268</f>
        <v>0</v>
      </c>
      <c r="G285" s="91">
        <f>ALL!G275/G$268</f>
        <v>0</v>
      </c>
      <c r="H285" s="91">
        <f>ALL!H275/H$268</f>
        <v>0</v>
      </c>
      <c r="I285" s="91">
        <f>ALL!I275/I$268</f>
        <v>0</v>
      </c>
      <c r="J285" s="91">
        <f>ALL!J275/J$268</f>
        <v>0</v>
      </c>
      <c r="K285" s="91">
        <f>ALL!K275/K$268</f>
        <v>0</v>
      </c>
      <c r="L285" s="91">
        <f>ALL!L275/L$268</f>
        <v>0</v>
      </c>
      <c r="M285" s="91">
        <f>ALL!M275/M$268</f>
        <v>0</v>
      </c>
      <c r="N285" s="91">
        <f>ALL!N275/N$268</f>
        <v>0</v>
      </c>
      <c r="O285" s="91">
        <f>ALL!O275/O$268</f>
        <v>0</v>
      </c>
      <c r="P285" s="91">
        <f>ALL!P275/P$268</f>
        <v>0</v>
      </c>
      <c r="Q285" s="91">
        <f>ALL!Q275/Q$268</f>
        <v>0</v>
      </c>
      <c r="R285" s="91">
        <f>ALL!R275/R$268</f>
        <v>0</v>
      </c>
      <c r="S285" s="91">
        <f>ALL!S275/S$268</f>
        <v>0</v>
      </c>
      <c r="T285" s="91">
        <f>ALL!T275/T$268</f>
        <v>0</v>
      </c>
      <c r="U285" s="91">
        <f>ALL!U275/U$268</f>
        <v>0</v>
      </c>
      <c r="V285" s="91">
        <f>ALL!V275/V$268</f>
        <v>0</v>
      </c>
      <c r="W285" s="91">
        <f>ALL!W275/W$268</f>
        <v>0</v>
      </c>
      <c r="X285" s="91">
        <f>ALL!X275/X$268</f>
        <v>0</v>
      </c>
      <c r="Y285" s="91">
        <f>ALL!Y275/Y$268</f>
        <v>0</v>
      </c>
      <c r="Z285" s="91">
        <f>ALL!Z275/Z$268</f>
        <v>0</v>
      </c>
      <c r="AA285" s="91">
        <f>ALL!AA275/AA$268</f>
        <v>0</v>
      </c>
      <c r="AB285" s="91">
        <f>ALL!AB275/AB$268</f>
        <v>0</v>
      </c>
      <c r="AC285" s="91">
        <f>ALL!AC275/AC$268</f>
        <v>0</v>
      </c>
      <c r="AD285" s="91">
        <f>ALL!AD275/AD$268</f>
        <v>0</v>
      </c>
      <c r="AE285" s="91">
        <f>ALL!AE275/AE$268</f>
        <v>0</v>
      </c>
      <c r="AF285" s="91">
        <f>ALL!AF275/AF$268</f>
        <v>0</v>
      </c>
      <c r="AG285" s="91">
        <f>ALL!AG275/AG$268</f>
        <v>0</v>
      </c>
      <c r="AH285" s="91">
        <f>ALL!AH275/AH$268</f>
        <v>0</v>
      </c>
      <c r="AI285" s="91">
        <f>ALL!AI275/AI$268</f>
        <v>0</v>
      </c>
      <c r="AJ285" s="91">
        <f>ALL!AJ275/AJ$268</f>
        <v>0</v>
      </c>
      <c r="AK285" s="91">
        <f>ALL!AK275/AK$268</f>
        <v>0</v>
      </c>
      <c r="AL285" s="91">
        <f>ALL!AL275/AL$268</f>
        <v>0</v>
      </c>
      <c r="AM285" s="91">
        <f>ALL!AM275/AM$268</f>
        <v>0</v>
      </c>
      <c r="AN285" s="91">
        <f>ALL!AN275/AN$268</f>
        <v>0</v>
      </c>
      <c r="AO285" s="91">
        <f>ALL!AO275/AO$268</f>
        <v>0</v>
      </c>
      <c r="AP285" s="91">
        <f>ALL!AP275/AP$268</f>
        <v>0</v>
      </c>
      <c r="AQ285" s="91">
        <f>ALL!AQ275/AQ$268</f>
        <v>0</v>
      </c>
      <c r="AR285" s="91">
        <f>ALL!AR275/AR$268</f>
        <v>0</v>
      </c>
      <c r="AS285" s="91">
        <f>ALL!AS275/AS$268</f>
        <v>0</v>
      </c>
      <c r="AT285" s="91">
        <f>ALL!AT275/AT$268</f>
        <v>0</v>
      </c>
      <c r="AU285" s="91">
        <f>ALL!AU275/AU$268</f>
        <v>0</v>
      </c>
      <c r="AV285" s="91">
        <f>ALL!AV275/AV$268</f>
        <v>0</v>
      </c>
      <c r="AW285" s="91">
        <f>ALL!AW275/AW$268</f>
        <v>0</v>
      </c>
      <c r="AX285" s="91">
        <f>ALL!AX275/AX$268</f>
        <v>0</v>
      </c>
      <c r="AY285" s="91">
        <f>ALL!AY275/AY$268</f>
        <v>0</v>
      </c>
      <c r="AZ285" s="91">
        <f>ALL!AZ275/AZ$268</f>
        <v>0</v>
      </c>
      <c r="BA285" s="91">
        <f>ALL!BA275/BA$268</f>
        <v>0</v>
      </c>
      <c r="BB285" s="91">
        <f>ALL!BB275/BB$268</f>
        <v>0</v>
      </c>
      <c r="BC285" s="91">
        <f>ALL!BC275/BC$268</f>
        <v>0</v>
      </c>
      <c r="BD285" s="91">
        <f>ALL!BD275/BD$268</f>
        <v>0</v>
      </c>
      <c r="BE285" s="91">
        <f>ALL!BE275/BE$268</f>
        <v>0</v>
      </c>
      <c r="BF285" s="91">
        <f>ALL!BF275/BF$268</f>
        <v>11.667141594148905</v>
      </c>
      <c r="BG285" s="91">
        <f>ALL!BG275/BG$268</f>
        <v>0</v>
      </c>
      <c r="BH285" s="91">
        <f t="shared" si="213"/>
        <v>11.667141594148905</v>
      </c>
      <c r="BJ285" s="208">
        <f t="array" ref="BJ285">ROUND(MIN(IF($E$4:$BG$4=BJ$4,$E285:$BG285)),1)</f>
        <v>0</v>
      </c>
      <c r="BK285" s="208">
        <f t="array" ref="BK285">ROUND(MAX(IF($E$4:$BG$4=BK$4,$E285:$BG285)),1)</f>
        <v>0</v>
      </c>
      <c r="BL285" s="276">
        <f t="array" ref="BL285">ROUND(SUM(IF($E$4:$BG$4=BL$4,ALL!$E275:$BG275)),1)/BL$3</f>
        <v>0</v>
      </c>
      <c r="BM285" s="208">
        <f t="array" ref="BM285">ROUND(MIN(IF($E$4:$BG$4=BM$4,$E285:$BG285)),1)</f>
        <v>0</v>
      </c>
      <c r="BN285" s="208">
        <f t="array" ref="BN285">ROUND(MAX(IF($E$4:$BG$4=BN$4,$E285:$BG285)),1)</f>
        <v>11.7</v>
      </c>
      <c r="BO285" s="276">
        <f t="array" ref="BO285">ROUND(SUM(IF($E$4:$BG$4=BO$4,ALL!$E275:$BG275)),1)/BO$3</f>
        <v>4.1083484274658337</v>
      </c>
      <c r="BP285" s="208">
        <f t="array" ref="BP285">ROUND(MIN(IF($E$4:$BG$4=BP$4,$E285:$BG285)),1)</f>
        <v>0</v>
      </c>
      <c r="BQ285" s="208">
        <f t="array" ref="BQ285">ROUND(MAX(IF($E$4:$BG$4=BQ$4,$E285:$BG285)),1)</f>
        <v>0</v>
      </c>
      <c r="BR285" s="276">
        <f t="array" ref="BR285">ROUND(SUM(IF($E$4:$BG$4=BR$4,ALL!$E275:$BG275)),1)/BR$3</f>
        <v>0</v>
      </c>
      <c r="BS285" s="208">
        <f t="array" ref="BS285">ROUND(MIN(IF($E$4:$BG$4=BS$4,$E285:$BG285)),1)</f>
        <v>0</v>
      </c>
      <c r="BT285" s="208">
        <f t="array" ref="BT285">ROUND(MAX(IF($E$4:$BG$4=BT$4,$E285:$BG285)),1)</f>
        <v>0</v>
      </c>
      <c r="BU285" s="276">
        <f t="array" ref="BU285">ROUND(SUM(IF($E$4:$BG$4=BU$4,ALL!$E275:$BG275)),1)/BU$3</f>
        <v>0</v>
      </c>
      <c r="BV285" s="208">
        <f t="array" ref="BV285">ROUND(MIN(IF($E$4:$BG$4=BV$4,$E285:$BG285)),1)</f>
        <v>0</v>
      </c>
      <c r="BW285" s="208">
        <f t="array" ref="BW285">ROUND(MAX(IF($E$4:$BG$4=BW$4,$E285:$BG285)),1)</f>
        <v>0</v>
      </c>
      <c r="BX285" s="276">
        <f t="array" ref="BX285">ROUND(SUM(IF($E$4:$BG$4=BX$4,ALL!$E275:$BG275)),1)/BX$3</f>
        <v>0</v>
      </c>
      <c r="BY285" s="208">
        <f t="array" ref="BY285">ROUND(MIN(IF($E$4:$BG$4=BY$4,$E285:$BG285)),1)</f>
        <v>0</v>
      </c>
      <c r="BZ285" s="208">
        <f t="array" ref="BZ285">ROUND(MAX(IF($E$4:$BG$4=BZ$4,$E285:$BG285)),1)</f>
        <v>0</v>
      </c>
      <c r="CA285" s="276">
        <f t="array" ref="CA285">ROUND(SUM(IF($E$4:$BG$4=CA$4,ALL!$E275:$BG275)),1)/CA$3</f>
        <v>0</v>
      </c>
      <c r="CB285" s="233">
        <f t="shared" si="214"/>
        <v>0</v>
      </c>
      <c r="CC285" s="233">
        <f t="shared" si="215"/>
        <v>11.7</v>
      </c>
      <c r="CD285" s="274">
        <f>ALL!BH275/$BH$47</f>
        <v>0.28657388376882531</v>
      </c>
    </row>
    <row r="286" spans="1:82" s="90" customFormat="1">
      <c r="A286" s="253">
        <f t="shared" si="212"/>
        <v>51201</v>
      </c>
      <c r="B286" s="251" t="s">
        <v>228</v>
      </c>
      <c r="C286" s="50"/>
      <c r="D286" s="50"/>
      <c r="E286" s="91">
        <f>ALL!E276/E$268</f>
        <v>63.726151741337482</v>
      </c>
      <c r="F286" s="91">
        <f>ALL!F276/F$268</f>
        <v>16.22177269281136</v>
      </c>
      <c r="G286" s="91">
        <f>ALL!G276/G$268</f>
        <v>0</v>
      </c>
      <c r="H286" s="91">
        <f>ALL!H276/H$268</f>
        <v>10.329514833609098</v>
      </c>
      <c r="I286" s="91">
        <f>ALL!I276/I$268</f>
        <v>20.166138462842127</v>
      </c>
      <c r="J286" s="91">
        <f>ALL!J276/J$268</f>
        <v>11.159465080925875</v>
      </c>
      <c r="K286" s="91">
        <f>ALL!K276/K$268</f>
        <v>8.138470549422177</v>
      </c>
      <c r="L286" s="91">
        <f>ALL!L276/L$268</f>
        <v>27.812669641347199</v>
      </c>
      <c r="M286" s="91">
        <f>ALL!M276/M$268</f>
        <v>24.397049022279045</v>
      </c>
      <c r="N286" s="91">
        <f>ALL!N276/N$268</f>
        <v>7.1114692038057088</v>
      </c>
      <c r="O286" s="91">
        <f>ALL!O276/O$268</f>
        <v>11.557599408026064</v>
      </c>
      <c r="P286" s="91">
        <f>ALL!P276/P$268</f>
        <v>6.8709221883908098</v>
      </c>
      <c r="Q286" s="91">
        <f>ALL!Q276/Q$268</f>
        <v>9.5162999070588583</v>
      </c>
      <c r="R286" s="91">
        <f>ALL!R276/R$268</f>
        <v>17.676920992004341</v>
      </c>
      <c r="S286" s="91">
        <f>ALL!S276/S$268</f>
        <v>74.197245893613513</v>
      </c>
      <c r="T286" s="91">
        <f>ALL!T276/T$268</f>
        <v>0</v>
      </c>
      <c r="U286" s="91">
        <f>ALL!U276/U$268</f>
        <v>32.61833069856516</v>
      </c>
      <c r="V286" s="91">
        <f>ALL!V276/V$268</f>
        <v>0</v>
      </c>
      <c r="W286" s="91">
        <f>ALL!W276/W$268</f>
        <v>22.44651286757389</v>
      </c>
      <c r="X286" s="91">
        <f>ALL!X276/X$268</f>
        <v>18.735157906298859</v>
      </c>
      <c r="Y286" s="91">
        <f>ALL!Y276/Y$268</f>
        <v>15.005526140764987</v>
      </c>
      <c r="Z286" s="91">
        <f>ALL!Z276/Z$268</f>
        <v>40.45843841764114</v>
      </c>
      <c r="AA286" s="91">
        <f>ALL!AA276/AA$268</f>
        <v>27.631978243641615</v>
      </c>
      <c r="AB286" s="91">
        <f>ALL!AB276/AB$268</f>
        <v>21.317411034863134</v>
      </c>
      <c r="AC286" s="91">
        <f>ALL!AC276/AC$268</f>
        <v>23.107418150135342</v>
      </c>
      <c r="AD286" s="91">
        <f>ALL!AD276/AD$268</f>
        <v>0</v>
      </c>
      <c r="AE286" s="91">
        <f>ALL!AE276/AE$268</f>
        <v>10.046806604477917</v>
      </c>
      <c r="AF286" s="91">
        <f>ALL!AF276/AF$268</f>
        <v>7.8669487125001796</v>
      </c>
      <c r="AG286" s="91">
        <f>ALL!AG276/AG$268</f>
        <v>9.8956242053534424</v>
      </c>
      <c r="AH286" s="91">
        <f>ALL!AH276/AH$268</f>
        <v>21.806728847918247</v>
      </c>
      <c r="AI286" s="91">
        <f>ALL!AI276/AI$268</f>
        <v>52.770581379269466</v>
      </c>
      <c r="AJ286" s="91">
        <f>ALL!AJ276/AJ$268</f>
        <v>7.5978096304502944</v>
      </c>
      <c r="AK286" s="91">
        <f>ALL!AK276/AK$268</f>
        <v>10.035771978662424</v>
      </c>
      <c r="AL286" s="91">
        <f>ALL!AL276/AL$268</f>
        <v>131.88877654196162</v>
      </c>
      <c r="AM286" s="91">
        <f>ALL!AM276/AM$268</f>
        <v>0</v>
      </c>
      <c r="AN286" s="91">
        <f>ALL!AN276/AN$268</f>
        <v>1.1649550923572276</v>
      </c>
      <c r="AO286" s="91">
        <f>ALL!AO276/AO$268</f>
        <v>1.2230601885424222</v>
      </c>
      <c r="AP286" s="91">
        <f>ALL!AP276/AP$268</f>
        <v>40.312259793947618</v>
      </c>
      <c r="AQ286" s="91">
        <f>ALL!AQ276/AQ$268</f>
        <v>0</v>
      </c>
      <c r="AR286" s="91">
        <f>ALL!AR276/AR$268</f>
        <v>0</v>
      </c>
      <c r="AS286" s="91">
        <f>ALL!AS276/AS$268</f>
        <v>0</v>
      </c>
      <c r="AT286" s="91">
        <f>ALL!AT276/AT$268</f>
        <v>0</v>
      </c>
      <c r="AU286" s="91">
        <f>ALL!AU276/AU$268</f>
        <v>0</v>
      </c>
      <c r="AV286" s="91">
        <f>ALL!AV276/AV$268</f>
        <v>0</v>
      </c>
      <c r="AW286" s="91">
        <f>ALL!AW276/AW$268</f>
        <v>30.584820895522387</v>
      </c>
      <c r="AX286" s="91">
        <f>ALL!AX276/AX$268</f>
        <v>0</v>
      </c>
      <c r="AY286" s="91">
        <f>ALL!AY276/AY$268</f>
        <v>0</v>
      </c>
      <c r="AZ286" s="91">
        <f>ALL!AZ276/AZ$268</f>
        <v>3.6130268199233715</v>
      </c>
      <c r="BA286" s="91">
        <f>ALL!BA276/BA$268</f>
        <v>0</v>
      </c>
      <c r="BB286" s="91">
        <f>ALL!BB276/BB$268</f>
        <v>0</v>
      </c>
      <c r="BC286" s="91">
        <f>ALL!BC276/BC$268</f>
        <v>0</v>
      </c>
      <c r="BD286" s="91">
        <f>ALL!BD276/BD$268</f>
        <v>3.6631989903790996</v>
      </c>
      <c r="BE286" s="91">
        <f>ALL!BE276/BE$268</f>
        <v>25.275823330382774</v>
      </c>
      <c r="BF286" s="91">
        <f>ALL!BF276/BF$268</f>
        <v>8.7580865537070007</v>
      </c>
      <c r="BG286" s="91">
        <f>ALL!BG276/BG$268</f>
        <v>21.537670736567513</v>
      </c>
      <c r="BH286" s="91">
        <f t="shared" si="213"/>
        <v>898.24441337888095</v>
      </c>
      <c r="BJ286" s="208">
        <f t="array" ref="BJ286">ROUND(MIN(IF($E$4:$BG$4=BJ$4,$E286:$BG286)),1)</f>
        <v>0</v>
      </c>
      <c r="BK286" s="208">
        <f t="array" ref="BK286">ROUND(MAX(IF($E$4:$BG$4=BK$4,$E286:$BG286)),1)</f>
        <v>40.299999999999997</v>
      </c>
      <c r="BL286" s="276">
        <f t="array" ref="BL286">ROUND(SUM(IF($E$4:$BG$4=BL$4,ALL!$E276:$BG276)),1)/BL$3</f>
        <v>7.2822750563516134</v>
      </c>
      <c r="BM286" s="208">
        <f t="array" ref="BM286">ROUND(MIN(IF($E$4:$BG$4=BM$4,$E286:$BG286)),1)</f>
        <v>3.7</v>
      </c>
      <c r="BN286" s="208">
        <f t="array" ref="BN286">ROUND(MAX(IF($E$4:$BG$4=BN$4,$E286:$BG286)),1)</f>
        <v>25.3</v>
      </c>
      <c r="BO286" s="276">
        <f t="array" ref="BO286">ROUND(SUM(IF($E$4:$BG$4=BO$4,ALL!$E276:$BG276)),1)/BO$3</f>
        <v>11.448151654865802</v>
      </c>
      <c r="BP286" s="208">
        <f t="array" ref="BP286">ROUND(MIN(IF($E$4:$BG$4=BP$4,$E286:$BG286)),1)</f>
        <v>0</v>
      </c>
      <c r="BQ286" s="208">
        <f t="array" ref="BQ286">ROUND(MAX(IF($E$4:$BG$4=BQ$4,$E286:$BG286)),1)</f>
        <v>131.9</v>
      </c>
      <c r="BR286" s="276">
        <f t="array" ref="BR286">ROUND(SUM(IF($E$4:$BG$4=BR$4,ALL!$E276:$BG276)),1)/BR$3</f>
        <v>10.507382652600237</v>
      </c>
      <c r="BS286" s="208">
        <f t="array" ref="BS286">ROUND(MIN(IF($E$4:$BG$4=BS$4,$E286:$BG286)),1)</f>
        <v>0</v>
      </c>
      <c r="BT286" s="208">
        <f t="array" ref="BT286">ROUND(MAX(IF($E$4:$BG$4=BT$4,$E286:$BG286)),1)</f>
        <v>74.2</v>
      </c>
      <c r="BU286" s="276">
        <f t="array" ref="BU286">ROUND(SUM(IF($E$4:$BG$4=BU$4,ALL!$E276:$BG276)),1)/BU$3</f>
        <v>20.06828610430312</v>
      </c>
      <c r="BV286" s="208">
        <f t="array" ref="BV286">ROUND(MIN(IF($E$4:$BG$4=BV$4,$E286:$BG286)),1)</f>
        <v>0</v>
      </c>
      <c r="BW286" s="208">
        <f t="array" ref="BW286">ROUND(MAX(IF($E$4:$BG$4=BW$4,$E286:$BG286)),1)</f>
        <v>40.5</v>
      </c>
      <c r="BX286" s="276">
        <f t="array" ref="BX286">ROUND(SUM(IF($E$4:$BG$4=BX$4,ALL!$E276:$BG276)),1)/BX$3</f>
        <v>22.277029228552077</v>
      </c>
      <c r="BY286" s="208">
        <f t="array" ref="BY286">ROUND(MIN(IF($E$4:$BG$4=BY$4,$E286:$BG286)),1)</f>
        <v>6.9</v>
      </c>
      <c r="BZ286" s="208">
        <f t="array" ref="BZ286">ROUND(MAX(IF($E$4:$BG$4=BZ$4,$E286:$BG286)),1)</f>
        <v>52.8</v>
      </c>
      <c r="CA286" s="276">
        <f t="array" ref="CA286">ROUND(SUM(IF($E$4:$BG$4=CA$4,ALL!$E276:$BG276)),1)/CA$3</f>
        <v>21.122566421355504</v>
      </c>
      <c r="CB286" s="233">
        <f t="shared" si="214"/>
        <v>0</v>
      </c>
      <c r="CC286" s="233">
        <f t="shared" si="215"/>
        <v>131.9</v>
      </c>
      <c r="CD286" s="274">
        <f>ALL!BH276/$BH$47</f>
        <v>19.82845017400993</v>
      </c>
    </row>
    <row r="287" spans="1:82" s="90" customFormat="1" ht="24">
      <c r="A287" s="253">
        <f t="shared" si="212"/>
        <v>51202</v>
      </c>
      <c r="B287" s="251" t="s">
        <v>229</v>
      </c>
      <c r="C287" s="50"/>
      <c r="D287" s="50"/>
      <c r="E287" s="91">
        <f>ALL!E277/E$268</f>
        <v>0</v>
      </c>
      <c r="F287" s="91">
        <f>ALL!F277/F$268</f>
        <v>0</v>
      </c>
      <c r="G287" s="91">
        <f>ALL!G277/G$268</f>
        <v>0</v>
      </c>
      <c r="H287" s="91">
        <f>ALL!H277/H$268</f>
        <v>0.85112880269967128</v>
      </c>
      <c r="I287" s="91">
        <f>ALL!I277/I$268</f>
        <v>0.84737783936555722</v>
      </c>
      <c r="J287" s="91">
        <f>ALL!J277/J$268</f>
        <v>0</v>
      </c>
      <c r="K287" s="91">
        <f>ALL!K277/K$268</f>
        <v>0</v>
      </c>
      <c r="L287" s="91">
        <f>ALL!L277/L$268</f>
        <v>0</v>
      </c>
      <c r="M287" s="91">
        <f>ALL!M277/M$268</f>
        <v>0</v>
      </c>
      <c r="N287" s="91">
        <f>ALL!N277/N$268</f>
        <v>0</v>
      </c>
      <c r="O287" s="91">
        <f>ALL!O277/O$268</f>
        <v>0</v>
      </c>
      <c r="P287" s="91">
        <f>ALL!P277/P$268</f>
        <v>0</v>
      </c>
      <c r="Q287" s="91">
        <f>ALL!Q277/Q$268</f>
        <v>0</v>
      </c>
      <c r="R287" s="91">
        <f>ALL!R277/R$268</f>
        <v>0</v>
      </c>
      <c r="S287" s="91">
        <f>ALL!S277/S$268</f>
        <v>0</v>
      </c>
      <c r="T287" s="91">
        <f>ALL!T277/T$268</f>
        <v>0.73029300147418408</v>
      </c>
      <c r="U287" s="91">
        <f>ALL!U277/U$268</f>
        <v>0</v>
      </c>
      <c r="V287" s="91">
        <f>ALL!V277/V$268</f>
        <v>0</v>
      </c>
      <c r="W287" s="91">
        <f>ALL!W277/W$268</f>
        <v>0</v>
      </c>
      <c r="X287" s="91">
        <f>ALL!X277/X$268</f>
        <v>0</v>
      </c>
      <c r="Y287" s="91">
        <f>ALL!Y277/Y$268</f>
        <v>1.7366792295353477</v>
      </c>
      <c r="Z287" s="91">
        <f>ALL!Z277/Z$268</f>
        <v>0</v>
      </c>
      <c r="AA287" s="91">
        <f>ALL!AA277/AA$268</f>
        <v>0</v>
      </c>
      <c r="AB287" s="91">
        <f>ALL!AB277/AB$268</f>
        <v>-4.0121101334138074E-4</v>
      </c>
      <c r="AC287" s="91">
        <f>ALL!AC277/AC$268</f>
        <v>0</v>
      </c>
      <c r="AD287" s="91">
        <f>ALL!AD277/AD$268</f>
        <v>0</v>
      </c>
      <c r="AE287" s="91">
        <f>ALL!AE277/AE$268</f>
        <v>0</v>
      </c>
      <c r="AF287" s="91">
        <f>ALL!AF277/AF$268</f>
        <v>0</v>
      </c>
      <c r="AG287" s="91">
        <f>ALL!AG277/AG$268</f>
        <v>0</v>
      </c>
      <c r="AH287" s="91">
        <f>ALL!AH277/AH$268</f>
        <v>0</v>
      </c>
      <c r="AI287" s="91">
        <f>ALL!AI277/AI$268</f>
        <v>0</v>
      </c>
      <c r="AJ287" s="91">
        <f>ALL!AJ277/AJ$268</f>
        <v>0</v>
      </c>
      <c r="AK287" s="91">
        <f>ALL!AK277/AK$268</f>
        <v>0</v>
      </c>
      <c r="AL287" s="91">
        <f>ALL!AL277/AL$268</f>
        <v>0</v>
      </c>
      <c r="AM287" s="91">
        <f>ALL!AM277/AM$268</f>
        <v>0</v>
      </c>
      <c r="AN287" s="91">
        <f>ALL!AN277/AN$268</f>
        <v>0</v>
      </c>
      <c r="AO287" s="91">
        <f>ALL!AO277/AO$268</f>
        <v>0</v>
      </c>
      <c r="AP287" s="91">
        <f>ALL!AP277/AP$268</f>
        <v>0</v>
      </c>
      <c r="AQ287" s="91">
        <f>ALL!AQ277/AQ$268</f>
        <v>0</v>
      </c>
      <c r="AR287" s="91">
        <f>ALL!AR277/AR$268</f>
        <v>0</v>
      </c>
      <c r="AS287" s="91">
        <f>ALL!AS277/AS$268</f>
        <v>0</v>
      </c>
      <c r="AT287" s="91">
        <f>ALL!AT277/AT$268</f>
        <v>0</v>
      </c>
      <c r="AU287" s="91">
        <f>ALL!AU277/AU$268</f>
        <v>0</v>
      </c>
      <c r="AV287" s="91">
        <f>ALL!AV277/AV$268</f>
        <v>0</v>
      </c>
      <c r="AW287" s="91">
        <f>ALL!AW277/AW$268</f>
        <v>0</v>
      </c>
      <c r="AX287" s="91">
        <f>ALL!AX277/AX$268</f>
        <v>0</v>
      </c>
      <c r="AY287" s="91">
        <f>ALL!AY277/AY$268</f>
        <v>0</v>
      </c>
      <c r="AZ287" s="91">
        <f>ALL!AZ277/AZ$268</f>
        <v>0</v>
      </c>
      <c r="BA287" s="91">
        <f>ALL!BA277/BA$268</f>
        <v>0</v>
      </c>
      <c r="BB287" s="91">
        <f>ALL!BB277/BB$268</f>
        <v>0</v>
      </c>
      <c r="BC287" s="91">
        <f>ALL!BC277/BC$268</f>
        <v>0</v>
      </c>
      <c r="BD287" s="91">
        <f>ALL!BD277/BD$268</f>
        <v>0</v>
      </c>
      <c r="BE287" s="91">
        <f>ALL!BE277/BE$268</f>
        <v>0</v>
      </c>
      <c r="BF287" s="91">
        <f>ALL!BF277/BF$268</f>
        <v>0</v>
      </c>
      <c r="BG287" s="91">
        <f>ALL!BG277/BG$268</f>
        <v>0</v>
      </c>
      <c r="BH287" s="91">
        <f t="shared" si="213"/>
        <v>4.1650776620614192</v>
      </c>
      <c r="BJ287" s="208">
        <f t="array" ref="BJ287">ROUND(MIN(IF($E$4:$BG$4=BJ$4,$E287:$BG287)),1)</f>
        <v>0</v>
      </c>
      <c r="BK287" s="208">
        <f t="array" ref="BK287">ROUND(MAX(IF($E$4:$BG$4=BK$4,$E287:$BG287)),1)</f>
        <v>0</v>
      </c>
      <c r="BL287" s="276">
        <f t="array" ref="BL287">ROUND(SUM(IF($E$4:$BG$4=BL$4,ALL!$E277:$BG277)),1)/BL$3</f>
        <v>0</v>
      </c>
      <c r="BM287" s="208">
        <f t="array" ref="BM287">ROUND(MIN(IF($E$4:$BG$4=BM$4,$E287:$BG287)),1)</f>
        <v>0</v>
      </c>
      <c r="BN287" s="208">
        <f t="array" ref="BN287">ROUND(MAX(IF($E$4:$BG$4=BN$4,$E287:$BG287)),1)</f>
        <v>0</v>
      </c>
      <c r="BO287" s="276">
        <f t="array" ref="BO287">ROUND(SUM(IF($E$4:$BG$4=BO$4,ALL!$E277:$BG277)),1)/BO$3</f>
        <v>0</v>
      </c>
      <c r="BP287" s="208">
        <f t="array" ref="BP287">ROUND(MIN(IF($E$4:$BG$4=BP$4,$E287:$BG287)),1)</f>
        <v>0</v>
      </c>
      <c r="BQ287" s="208">
        <f t="array" ref="BQ287">ROUND(MAX(IF($E$4:$BG$4=BQ$4,$E287:$BG287)),1)</f>
        <v>0</v>
      </c>
      <c r="BR287" s="276">
        <f t="array" ref="BR287">ROUND(SUM(IF($E$4:$BG$4=BR$4,ALL!$E277:$BG277)),1)/BR$3</f>
        <v>0</v>
      </c>
      <c r="BS287" s="208">
        <f t="array" ref="BS287">ROUND(MIN(IF($E$4:$BG$4=BS$4,$E287:$BG287)),1)</f>
        <v>0</v>
      </c>
      <c r="BT287" s="208">
        <f t="array" ref="BT287">ROUND(MAX(IF($E$4:$BG$4=BT$4,$E287:$BG287)),1)</f>
        <v>1.7</v>
      </c>
      <c r="BU287" s="276">
        <f t="array" ref="BU287">ROUND(SUM(IF($E$4:$BG$4=BU$4,ALL!$E277:$BG277)),1)/BU$3</f>
        <v>0.17525213098312153</v>
      </c>
      <c r="BV287" s="208">
        <f t="array" ref="BV287">ROUND(MIN(IF($E$4:$BG$4=BV$4,$E287:$BG287)),1)</f>
        <v>0</v>
      </c>
      <c r="BW287" s="208">
        <f t="array" ref="BW287">ROUND(MAX(IF($E$4:$BG$4=BW$4,$E287:$BG287)),1)</f>
        <v>0</v>
      </c>
      <c r="BX287" s="276">
        <f t="array" ref="BX287">ROUND(SUM(IF($E$4:$BG$4=BX$4,ALL!$E277:$BG277)),1)/BX$3</f>
        <v>-2.2575873592588366E-4</v>
      </c>
      <c r="BY287" s="208">
        <f t="array" ref="BY287">ROUND(MIN(IF($E$4:$BG$4=BY$4,$E287:$BG287)),1)</f>
        <v>0</v>
      </c>
      <c r="BZ287" s="208">
        <f t="array" ref="BZ287">ROUND(MAX(IF($E$4:$BG$4=BZ$4,$E287:$BG287)),1)</f>
        <v>0.8</v>
      </c>
      <c r="CA287" s="276">
        <f t="array" ref="CA287">ROUND(SUM(IF($E$4:$BG$4=CA$4,ALL!$E277:$BG277)),1)/CA$3</f>
        <v>0.23315584810597198</v>
      </c>
      <c r="CB287" s="233">
        <f t="shared" si="214"/>
        <v>0</v>
      </c>
      <c r="CC287" s="233">
        <f t="shared" si="215"/>
        <v>1.7</v>
      </c>
      <c r="CD287" s="274">
        <f>ALL!BH277/$BH$47</f>
        <v>0.11994990677600681</v>
      </c>
    </row>
    <row r="288" spans="1:82" s="90" customFormat="1" ht="24">
      <c r="A288" s="253">
        <f t="shared" si="212"/>
        <v>51203</v>
      </c>
      <c r="B288" s="251" t="s">
        <v>230</v>
      </c>
      <c r="C288" s="50"/>
      <c r="D288" s="50"/>
      <c r="E288" s="91">
        <f>ALL!E278/E$268</f>
        <v>0</v>
      </c>
      <c r="F288" s="91">
        <f>ALL!F278/F$268</f>
        <v>-1.8255358742849266</v>
      </c>
      <c r="G288" s="91">
        <f>ALL!G278/G$268</f>
        <v>0</v>
      </c>
      <c r="H288" s="91">
        <f>ALL!H278/H$268</f>
        <v>5.2451822831537056</v>
      </c>
      <c r="I288" s="91">
        <f>ALL!I278/I$268</f>
        <v>6.2940737823813535</v>
      </c>
      <c r="J288" s="91">
        <f>ALL!J278/J$268</f>
        <v>0</v>
      </c>
      <c r="K288" s="91">
        <f>ALL!K278/K$268</f>
        <v>0</v>
      </c>
      <c r="L288" s="91">
        <f>ALL!L278/L$268</f>
        <v>0</v>
      </c>
      <c r="M288" s="91">
        <f>ALL!M278/M$268</f>
        <v>0</v>
      </c>
      <c r="N288" s="91">
        <f>ALL!N278/N$268</f>
        <v>0</v>
      </c>
      <c r="O288" s="91">
        <f>ALL!O278/O$268</f>
        <v>0</v>
      </c>
      <c r="P288" s="91">
        <f>ALL!P278/P$268</f>
        <v>0</v>
      </c>
      <c r="Q288" s="91">
        <f>ALL!Q278/Q$268</f>
        <v>0</v>
      </c>
      <c r="R288" s="91">
        <f>ALL!R278/R$268</f>
        <v>-3.0739598861634367</v>
      </c>
      <c r="S288" s="91">
        <f>ALL!S278/S$268</f>
        <v>0</v>
      </c>
      <c r="T288" s="91">
        <f>ALL!T278/T$268</f>
        <v>0</v>
      </c>
      <c r="U288" s="91">
        <f>ALL!U278/U$268</f>
        <v>0</v>
      </c>
      <c r="V288" s="91">
        <f>ALL!V278/V$268</f>
        <v>0</v>
      </c>
      <c r="W288" s="91">
        <f>ALL!W278/W$268</f>
        <v>11.051269073043299</v>
      </c>
      <c r="X288" s="91">
        <f>ALL!X278/X$268</f>
        <v>0</v>
      </c>
      <c r="Y288" s="91">
        <f>ALL!Y278/Y$268</f>
        <v>0</v>
      </c>
      <c r="Z288" s="91">
        <f>ALL!Z278/Z$268</f>
        <v>3.1555489015172751</v>
      </c>
      <c r="AA288" s="91">
        <f>ALL!AA278/AA$268</f>
        <v>0</v>
      </c>
      <c r="AB288" s="91">
        <f>ALL!AB278/AB$268</f>
        <v>0</v>
      </c>
      <c r="AC288" s="91">
        <f>ALL!AC278/AC$268</f>
        <v>0</v>
      </c>
      <c r="AD288" s="91">
        <f>ALL!AD278/AD$268</f>
        <v>0</v>
      </c>
      <c r="AE288" s="91">
        <f>ALL!AE278/AE$268</f>
        <v>0</v>
      </c>
      <c r="AF288" s="91">
        <f>ALL!AF278/AF$268</f>
        <v>0</v>
      </c>
      <c r="AG288" s="91">
        <f>ALL!AG278/AG$268</f>
        <v>6.1139396896313221</v>
      </c>
      <c r="AH288" s="91">
        <f>ALL!AH278/AH$268</f>
        <v>0</v>
      </c>
      <c r="AI288" s="91">
        <f>ALL!AI278/AI$268</f>
        <v>3.5022915390845704</v>
      </c>
      <c r="AJ288" s="91">
        <f>ALL!AJ278/AJ$268</f>
        <v>0</v>
      </c>
      <c r="AK288" s="91">
        <f>ALL!AK278/AK$268</f>
        <v>0</v>
      </c>
      <c r="AL288" s="91">
        <f>ALL!AL278/AL$268</f>
        <v>0</v>
      </c>
      <c r="AM288" s="91">
        <f>ALL!AM278/AM$268</f>
        <v>0</v>
      </c>
      <c r="AN288" s="91">
        <f>ALL!AN278/AN$268</f>
        <v>0</v>
      </c>
      <c r="AO288" s="91">
        <f>ALL!AO278/AO$268</f>
        <v>0</v>
      </c>
      <c r="AP288" s="91">
        <f>ALL!AP278/AP$268</f>
        <v>0</v>
      </c>
      <c r="AQ288" s="91">
        <f>ALL!AQ278/AQ$268</f>
        <v>0</v>
      </c>
      <c r="AR288" s="91">
        <f>ALL!AR278/AR$268</f>
        <v>0</v>
      </c>
      <c r="AS288" s="91">
        <f>ALL!AS278/AS$268</f>
        <v>0</v>
      </c>
      <c r="AT288" s="91">
        <f>ALL!AT278/AT$268</f>
        <v>0</v>
      </c>
      <c r="AU288" s="91">
        <f>ALL!AU278/AU$268</f>
        <v>0</v>
      </c>
      <c r="AV288" s="91">
        <f>ALL!AV278/AV$268</f>
        <v>0</v>
      </c>
      <c r="AW288" s="91">
        <f>ALL!AW278/AW$268</f>
        <v>0</v>
      </c>
      <c r="AX288" s="91">
        <f>ALL!AX278/AX$268</f>
        <v>0</v>
      </c>
      <c r="AY288" s="91">
        <f>ALL!AY278/AY$268</f>
        <v>0</v>
      </c>
      <c r="AZ288" s="91">
        <f>ALL!AZ278/AZ$268</f>
        <v>0</v>
      </c>
      <c r="BA288" s="91">
        <f>ALL!BA278/BA$268</f>
        <v>0</v>
      </c>
      <c r="BB288" s="91">
        <f>ALL!BB278/BB$268</f>
        <v>0</v>
      </c>
      <c r="BC288" s="91">
        <f>ALL!BC278/BC$268</f>
        <v>0</v>
      </c>
      <c r="BD288" s="91">
        <f>ALL!BD278/BD$268</f>
        <v>8.5530549227213868</v>
      </c>
      <c r="BE288" s="91">
        <f>ALL!BE278/BE$268</f>
        <v>0</v>
      </c>
      <c r="BF288" s="91">
        <f>ALL!BF278/BF$268</f>
        <v>-0.82737043612956107</v>
      </c>
      <c r="BG288" s="91">
        <f>ALL!BG278/BG$268</f>
        <v>0</v>
      </c>
      <c r="BH288" s="91">
        <f t="shared" si="213"/>
        <v>38.188493994954989</v>
      </c>
      <c r="BJ288" s="208">
        <f t="array" ref="BJ288">ROUND(MIN(IF($E$4:$BG$4=BJ$4,$E288:$BG288)),1)</f>
        <v>0</v>
      </c>
      <c r="BK288" s="208">
        <f t="array" ref="BK288">ROUND(MAX(IF($E$4:$BG$4=BK$4,$E288:$BG288)),1)</f>
        <v>0</v>
      </c>
      <c r="BL288" s="276">
        <f t="array" ref="BL288">ROUND(SUM(IF($E$4:$BG$4=BL$4,ALL!$E278:$BG278)),1)/BL$3</f>
        <v>0</v>
      </c>
      <c r="BM288" s="208">
        <f t="array" ref="BM288">ROUND(MIN(IF($E$4:$BG$4=BM$4,$E288:$BG288)),1)</f>
        <v>-0.8</v>
      </c>
      <c r="BN288" s="208">
        <f t="array" ref="BN288">ROUND(MAX(IF($E$4:$BG$4=BN$4,$E288:$BG288)),1)</f>
        <v>8.6</v>
      </c>
      <c r="BO288" s="276">
        <f t="array" ref="BO288">ROUND(SUM(IF($E$4:$BG$4=BO$4,ALL!$E278:$BG278)),1)/BO$3</f>
        <v>2.692306109007081</v>
      </c>
      <c r="BP288" s="208">
        <f t="array" ref="BP288">ROUND(MIN(IF($E$4:$BG$4=BP$4,$E288:$BG288)),1)</f>
        <v>0</v>
      </c>
      <c r="BQ288" s="208">
        <f t="array" ref="BQ288">ROUND(MAX(IF($E$4:$BG$4=BQ$4,$E288:$BG288)),1)</f>
        <v>0</v>
      </c>
      <c r="BR288" s="276">
        <f t="array" ref="BR288">ROUND(SUM(IF($E$4:$BG$4=BR$4,ALL!$E278:$BG278)),1)/BR$3</f>
        <v>0</v>
      </c>
      <c r="BS288" s="208">
        <f t="array" ref="BS288">ROUND(MIN(IF($E$4:$BG$4=BS$4,$E288:$BG288)),1)</f>
        <v>-3.1</v>
      </c>
      <c r="BT288" s="208">
        <f t="array" ref="BT288">ROUND(MAX(IF($E$4:$BG$4=BT$4,$E288:$BG288)),1)</f>
        <v>11.1</v>
      </c>
      <c r="BU288" s="276">
        <f t="array" ref="BU288">ROUND(SUM(IF($E$4:$BG$4=BU$4,ALL!$E278:$BG278)),1)/BU$3</f>
        <v>1.4790233229852112</v>
      </c>
      <c r="BV288" s="208">
        <f t="array" ref="BV288">ROUND(MIN(IF($E$4:$BG$4=BV$4,$E288:$BG288)),1)</f>
        <v>0</v>
      </c>
      <c r="BW288" s="208">
        <f t="array" ref="BW288">ROUND(MAX(IF($E$4:$BG$4=BW$4,$E288:$BG288)),1)</f>
        <v>3.2</v>
      </c>
      <c r="BX288" s="276">
        <f t="array" ref="BX288">ROUND(SUM(IF($E$4:$BG$4=BX$4,ALL!$E278:$BG278)),1)/BX$3</f>
        <v>0.71815108113223181</v>
      </c>
      <c r="BY288" s="208">
        <f t="array" ref="BY288">ROUND(MIN(IF($E$4:$BG$4=BY$4,$E288:$BG288)),1)</f>
        <v>0</v>
      </c>
      <c r="BZ288" s="208">
        <f t="array" ref="BZ288">ROUND(MAX(IF($E$4:$BG$4=BZ$4,$E288:$BG288)),1)</f>
        <v>6.3</v>
      </c>
      <c r="CA288" s="276">
        <f t="array" ref="CA288">ROUND(SUM(IF($E$4:$BG$4=CA$4,ALL!$E278:$BG278)),1)/CA$3</f>
        <v>3.6471599461769291</v>
      </c>
      <c r="CB288" s="233">
        <f t="shared" si="214"/>
        <v>-3.1</v>
      </c>
      <c r="CC288" s="233">
        <f t="shared" si="215"/>
        <v>11.1</v>
      </c>
      <c r="CD288" s="274">
        <f>ALL!BH278/$BH$47</f>
        <v>1.8456963990909725</v>
      </c>
    </row>
    <row r="289" spans="1:82" s="90" customFormat="1" ht="24">
      <c r="A289" s="253">
        <f t="shared" si="212"/>
        <v>51302</v>
      </c>
      <c r="B289" s="251" t="s">
        <v>231</v>
      </c>
      <c r="C289" s="50"/>
      <c r="D289" s="50"/>
      <c r="E289" s="91">
        <f>ALL!E279/E$268</f>
        <v>7.01351218317805E-2</v>
      </c>
      <c r="F289" s="91">
        <f>ALL!F279/F$268</f>
        <v>0</v>
      </c>
      <c r="G289" s="91">
        <f>ALL!G279/G$268</f>
        <v>50.615590676207177</v>
      </c>
      <c r="H289" s="91">
        <f>ALL!H279/H$268</f>
        <v>0.20579463787285185</v>
      </c>
      <c r="I289" s="91">
        <f>ALL!I279/I$268</f>
        <v>4.1870828494095715E-2</v>
      </c>
      <c r="J289" s="91">
        <f>ALL!J279/J$268</f>
        <v>0.2258283729221702</v>
      </c>
      <c r="K289" s="91">
        <f>ALL!K279/K$268</f>
        <v>0</v>
      </c>
      <c r="L289" s="91">
        <f>ALL!L279/L$268</f>
        <v>2.4704286401894082</v>
      </c>
      <c r="M289" s="91">
        <f>ALL!M279/M$268</f>
        <v>-1.7433361976819737</v>
      </c>
      <c r="N289" s="91">
        <f>ALL!N279/N$268</f>
        <v>58.413019529293948</v>
      </c>
      <c r="O289" s="91">
        <f>ALL!O279/O$268</f>
        <v>13.144230548608402</v>
      </c>
      <c r="P289" s="91">
        <f>ALL!P279/P$268</f>
        <v>0</v>
      </c>
      <c r="Q289" s="91">
        <f>ALL!Q279/Q$268</f>
        <v>5.8148425729842597</v>
      </c>
      <c r="R289" s="91">
        <f>ALL!R279/R$268</f>
        <v>189.36576771920315</v>
      </c>
      <c r="S289" s="91">
        <f>ALL!S279/S$268</f>
        <v>0</v>
      </c>
      <c r="T289" s="91">
        <f>ALL!T279/T$268</f>
        <v>6.0743486060376419</v>
      </c>
      <c r="U289" s="91">
        <f>ALL!U279/U$268</f>
        <v>0</v>
      </c>
      <c r="V289" s="91">
        <f>ALL!V279/V$268</f>
        <v>0</v>
      </c>
      <c r="W289" s="91">
        <f>ALL!W279/W$268</f>
        <v>6.7367855286451652</v>
      </c>
      <c r="X289" s="91">
        <f>ALL!X279/X$268</f>
        <v>42.016880284450181</v>
      </c>
      <c r="Y289" s="91">
        <f>ALL!Y279/Y$268</f>
        <v>0</v>
      </c>
      <c r="Z289" s="91">
        <f>ALL!Z279/Z$268</f>
        <v>10.130895750916899</v>
      </c>
      <c r="AA289" s="91">
        <f>ALL!AA279/AA$268</f>
        <v>13.327785576332239</v>
      </c>
      <c r="AB289" s="91">
        <f>ALL!AB279/AB$268</f>
        <v>6.0750034270107394</v>
      </c>
      <c r="AC289" s="91">
        <f>ALL!AC279/AC$268</f>
        <v>25.414414810236398</v>
      </c>
      <c r="AD289" s="91">
        <f>ALL!AD279/AD$268</f>
        <v>0.22349328278522296</v>
      </c>
      <c r="AE289" s="91">
        <f>ALL!AE279/AE$268</f>
        <v>0</v>
      </c>
      <c r="AF289" s="91">
        <f>ALL!AF279/AF$268</f>
        <v>0</v>
      </c>
      <c r="AG289" s="91">
        <f>ALL!AG279/AG$268</f>
        <v>5.2906235263923218</v>
      </c>
      <c r="AH289" s="91">
        <f>ALL!AH279/AH$268</f>
        <v>7.6396267674331737</v>
      </c>
      <c r="AI289" s="91">
        <f>ALL!AI279/AI$268</f>
        <v>20.691412654827047</v>
      </c>
      <c r="AJ289" s="91">
        <f>ALL!AJ279/AJ$268</f>
        <v>4.1320770562190248</v>
      </c>
      <c r="AK289" s="91">
        <f>ALL!AK279/AK$268</f>
        <v>8.3671502818040935</v>
      </c>
      <c r="AL289" s="91">
        <f>ALL!AL279/AL$268</f>
        <v>0</v>
      </c>
      <c r="AM289" s="91">
        <f>ALL!AM279/AM$268</f>
        <v>0</v>
      </c>
      <c r="AN289" s="91">
        <f>ALL!AN279/AN$268</f>
        <v>0</v>
      </c>
      <c r="AO289" s="91">
        <f>ALL!AO279/AO$268</f>
        <v>0</v>
      </c>
      <c r="AP289" s="91">
        <f>ALL!AP279/AP$268</f>
        <v>0</v>
      </c>
      <c r="AQ289" s="91">
        <f>ALL!AQ279/AQ$268</f>
        <v>25.523134689190417</v>
      </c>
      <c r="AR289" s="91">
        <f>ALL!AR279/AR$268</f>
        <v>0</v>
      </c>
      <c r="AS289" s="91">
        <f>ALL!AS279/AS$268</f>
        <v>0</v>
      </c>
      <c r="AT289" s="91">
        <f>ALL!AT279/AT$268</f>
        <v>0</v>
      </c>
      <c r="AU289" s="91">
        <f>ALL!AU279/AU$268</f>
        <v>57.529811274472223</v>
      </c>
      <c r="AV289" s="91">
        <f>ALL!AV279/AV$268</f>
        <v>129.6113944082997</v>
      </c>
      <c r="AW289" s="91">
        <f>ALL!AW279/AW$268</f>
        <v>125.00932835820896</v>
      </c>
      <c r="AX289" s="91">
        <f>ALL!AX279/AX$268</f>
        <v>0</v>
      </c>
      <c r="AY289" s="91">
        <f>ALL!AY279/AY$268</f>
        <v>0</v>
      </c>
      <c r="AZ289" s="91">
        <f>ALL!AZ279/AZ$268</f>
        <v>85.596565201486357</v>
      </c>
      <c r="BA289" s="91">
        <f>ALL!BA279/BA$268</f>
        <v>36.05571709970922</v>
      </c>
      <c r="BB289" s="91">
        <f>ALL!BB279/BB$268</f>
        <v>0</v>
      </c>
      <c r="BC289" s="91">
        <f>ALL!BC279/BC$268</f>
        <v>0</v>
      </c>
      <c r="BD289" s="91">
        <f>ALL!BD279/BD$268</f>
        <v>5.2522249356694477</v>
      </c>
      <c r="BE289" s="91">
        <f>ALL!BE279/BE$268</f>
        <v>3.9920834539753969</v>
      </c>
      <c r="BF289" s="91">
        <f>ALL!BF279/BF$268</f>
        <v>4.2798038914827279</v>
      </c>
      <c r="BG289" s="91">
        <f>ALL!BG279/BG$268</f>
        <v>3.5460671714792937</v>
      </c>
      <c r="BH289" s="91">
        <f t="shared" si="213"/>
        <v>951.14080048698929</v>
      </c>
      <c r="BJ289" s="208">
        <f t="array" ref="BJ289">ROUND(MIN(IF($E$4:$BG$4=BJ$4,$E289:$BG289)),1)</f>
        <v>0</v>
      </c>
      <c r="BK289" s="208">
        <f t="array" ref="BK289">ROUND(MAX(IF($E$4:$BG$4=BK$4,$E289:$BG289)),1)</f>
        <v>129.6</v>
      </c>
      <c r="BL289" s="276">
        <f t="array" ref="BL289">ROUND(SUM(IF($E$4:$BG$4=BL$4,ALL!$E279:$BG279)),1)/BL$3</f>
        <v>31.188401235382553</v>
      </c>
      <c r="BM289" s="208">
        <f t="array" ref="BM289">ROUND(MIN(IF($E$4:$BG$4=BM$4,$E289:$BG289)),1)</f>
        <v>3.5</v>
      </c>
      <c r="BN289" s="208">
        <f t="array" ref="BN289">ROUND(MAX(IF($E$4:$BG$4=BN$4,$E289:$BG289)),1)</f>
        <v>5.3</v>
      </c>
      <c r="BO289" s="276">
        <f t="array" ref="BO289">ROUND(SUM(IF($E$4:$BG$4=BO$4,ALL!$E279:$BG279)),1)/BO$3</f>
        <v>4.4766795652889853</v>
      </c>
      <c r="BP289" s="208">
        <f t="array" ref="BP289">ROUND(MIN(IF($E$4:$BG$4=BP$4,$E289:$BG289)),1)</f>
        <v>0</v>
      </c>
      <c r="BQ289" s="208">
        <f t="array" ref="BQ289">ROUND(MAX(IF($E$4:$BG$4=BQ$4,$E289:$BG289)),1)</f>
        <v>8.4</v>
      </c>
      <c r="BR289" s="276">
        <f t="array" ref="BR289">ROUND(SUM(IF($E$4:$BG$4=BR$4,ALL!$E279:$BG279)),1)/BR$3</f>
        <v>4.1266351156459375</v>
      </c>
      <c r="BS289" s="208">
        <f t="array" ref="BS289">ROUND(MIN(IF($E$4:$BG$4=BS$4,$E289:$BG289)),1)</f>
        <v>-1.7</v>
      </c>
      <c r="BT289" s="208">
        <f t="array" ref="BT289">ROUND(MAX(IF($E$4:$BG$4=BT$4,$E289:$BG289)),1)</f>
        <v>189.4</v>
      </c>
      <c r="BU289" s="276">
        <f t="array" ref="BU289">ROUND(SUM(IF($E$4:$BG$4=BU$4,ALL!$E279:$BG279)),1)/BU$3</f>
        <v>5.321540702772765</v>
      </c>
      <c r="BV289" s="208">
        <f t="array" ref="BV289">ROUND(MIN(IF($E$4:$BG$4=BV$4,$E289:$BG289)),1)</f>
        <v>4.0999999999999996</v>
      </c>
      <c r="BW289" s="208">
        <f t="array" ref="BW289">ROUND(MAX(IF($E$4:$BG$4=BW$4,$E289:$BG289)),1)</f>
        <v>50.6</v>
      </c>
      <c r="BX289" s="276">
        <f t="array" ref="BX289">ROUND(SUM(IF($E$4:$BG$4=BX$4,ALL!$E279:$BG279)),1)/BX$3</f>
        <v>9.7673062208702035</v>
      </c>
      <c r="BY289" s="208">
        <f t="array" ref="BY289">ROUND(MIN(IF($E$4:$BG$4=BY$4,$E289:$BG289)),1)</f>
        <v>0</v>
      </c>
      <c r="BZ289" s="208">
        <f t="array" ref="BZ289">ROUND(MAX(IF($E$4:$BG$4=BZ$4,$E289:$BG289)),1)</f>
        <v>42</v>
      </c>
      <c r="CA289" s="276">
        <f t="array" ref="CA289">ROUND(SUM(IF($E$4:$BG$4=CA$4,ALL!$E279:$BG279)),1)/CA$3</f>
        <v>7.470697508951865</v>
      </c>
      <c r="CB289" s="233">
        <f t="shared" si="214"/>
        <v>-1.7</v>
      </c>
      <c r="CC289" s="233">
        <f t="shared" si="215"/>
        <v>189.4</v>
      </c>
      <c r="CD289" s="274">
        <f>ALL!BH279/$BH$47</f>
        <v>7.9608797784524432</v>
      </c>
    </row>
    <row r="290" spans="1:82" s="90" customFormat="1" ht="24">
      <c r="A290" s="253">
        <f t="shared" si="212"/>
        <v>51303</v>
      </c>
      <c r="B290" s="251" t="s">
        <v>232</v>
      </c>
      <c r="C290" s="50"/>
      <c r="D290" s="50"/>
      <c r="E290" s="91">
        <f>ALL!E280/E$268</f>
        <v>0.96978753587556543</v>
      </c>
      <c r="F290" s="91">
        <f>ALL!F280/F$268</f>
        <v>0</v>
      </c>
      <c r="G290" s="91">
        <f>ALL!G280/G$268</f>
        <v>13.561436713372153</v>
      </c>
      <c r="H290" s="91">
        <f>ALL!H280/H$268</f>
        <v>1.1623615085571741</v>
      </c>
      <c r="I290" s="91">
        <f>ALL!I280/I$268</f>
        <v>40.406051331641898</v>
      </c>
      <c r="J290" s="91">
        <f>ALL!J280/J$268</f>
        <v>4.9924960006840351</v>
      </c>
      <c r="K290" s="91">
        <f>ALL!K280/K$268</f>
        <v>0</v>
      </c>
      <c r="L290" s="91">
        <f>ALL!L280/L$268</f>
        <v>0</v>
      </c>
      <c r="M290" s="91">
        <f>ALL!M280/M$268</f>
        <v>0</v>
      </c>
      <c r="N290" s="91">
        <f>ALL!N280/N$268</f>
        <v>0</v>
      </c>
      <c r="O290" s="91">
        <f>ALL!O280/O$268</f>
        <v>0</v>
      </c>
      <c r="P290" s="91">
        <f>ALL!P280/P$268</f>
        <v>77.581657916835653</v>
      </c>
      <c r="Q290" s="91">
        <f>ALL!Q280/Q$268</f>
        <v>8.4084644171232377</v>
      </c>
      <c r="R290" s="91">
        <f>ALL!R280/R$268</f>
        <v>0</v>
      </c>
      <c r="S290" s="91">
        <f>ALL!S280/S$268</f>
        <v>0</v>
      </c>
      <c r="T290" s="91">
        <f>ALL!T280/T$268</f>
        <v>1.699751934496498</v>
      </c>
      <c r="U290" s="91">
        <f>ALL!U280/U$268</f>
        <v>5.5399174226213779</v>
      </c>
      <c r="V290" s="91">
        <f>ALL!V280/V$268</f>
        <v>0</v>
      </c>
      <c r="W290" s="91">
        <f>ALL!W280/W$268</f>
        <v>9.0453933220111349</v>
      </c>
      <c r="X290" s="91">
        <f>ALL!X280/X$268</f>
        <v>2.0909667761452608</v>
      </c>
      <c r="Y290" s="91">
        <f>ALL!Y280/Y$268</f>
        <v>0</v>
      </c>
      <c r="Z290" s="91">
        <f>ALL!Z280/Z$268</f>
        <v>0</v>
      </c>
      <c r="AA290" s="91">
        <f>ALL!AA280/AA$268</f>
        <v>0</v>
      </c>
      <c r="AB290" s="91">
        <f>ALL!AB280/AB$268</f>
        <v>114.19241114321488</v>
      </c>
      <c r="AC290" s="91">
        <f>ALL!AC280/AC$268</f>
        <v>1.4921305725487859</v>
      </c>
      <c r="AD290" s="91">
        <f>ALL!AD280/AD$268</f>
        <v>0.38166692878841807</v>
      </c>
      <c r="AE290" s="91">
        <f>ALL!AE280/AE$268</f>
        <v>0</v>
      </c>
      <c r="AF290" s="91">
        <f>ALL!AF280/AF$268</f>
        <v>0</v>
      </c>
      <c r="AG290" s="91">
        <f>ALL!AG280/AG$268</f>
        <v>5.6330233573752118</v>
      </c>
      <c r="AH290" s="91">
        <f>ALL!AH280/AH$268</f>
        <v>3.910564889593223</v>
      </c>
      <c r="AI290" s="91">
        <f>ALL!AI280/AI$268</f>
        <v>1.412787183184844</v>
      </c>
      <c r="AJ290" s="91">
        <f>ALL!AJ280/AJ$268</f>
        <v>0</v>
      </c>
      <c r="AK290" s="91">
        <f>ALL!AK280/AK$268</f>
        <v>0</v>
      </c>
      <c r="AL290" s="91">
        <f>ALL!AL280/AL$268</f>
        <v>0</v>
      </c>
      <c r="AM290" s="91">
        <f>ALL!AM280/AM$268</f>
        <v>0</v>
      </c>
      <c r="AN290" s="91">
        <f>ALL!AN280/AN$268</f>
        <v>0</v>
      </c>
      <c r="AO290" s="91">
        <f>ALL!AO280/AO$268</f>
        <v>0</v>
      </c>
      <c r="AP290" s="91">
        <f>ALL!AP280/AP$268</f>
        <v>0</v>
      </c>
      <c r="AQ290" s="91">
        <f>ALL!AQ280/AQ$268</f>
        <v>0</v>
      </c>
      <c r="AR290" s="91">
        <f>ALL!AR280/AR$268</f>
        <v>0</v>
      </c>
      <c r="AS290" s="91">
        <f>ALL!AS280/AS$268</f>
        <v>0</v>
      </c>
      <c r="AT290" s="91">
        <f>ALL!AT280/AT$268</f>
        <v>0</v>
      </c>
      <c r="AU290" s="91">
        <f>ALL!AU280/AU$268</f>
        <v>0</v>
      </c>
      <c r="AV290" s="91">
        <f>ALL!AV280/AV$268</f>
        <v>0</v>
      </c>
      <c r="AW290" s="91">
        <f>ALL!AW280/AW$268</f>
        <v>0</v>
      </c>
      <c r="AX290" s="91">
        <f>ALL!AX280/AX$268</f>
        <v>0</v>
      </c>
      <c r="AY290" s="91">
        <f>ALL!AY280/AY$268</f>
        <v>0</v>
      </c>
      <c r="AZ290" s="91">
        <f>ALL!AZ280/AZ$268</f>
        <v>0</v>
      </c>
      <c r="BA290" s="91">
        <f>ALL!BA280/BA$268</f>
        <v>0</v>
      </c>
      <c r="BB290" s="91">
        <f>ALL!BB280/BB$268</f>
        <v>0</v>
      </c>
      <c r="BC290" s="91">
        <f>ALL!BC280/BC$268</f>
        <v>0</v>
      </c>
      <c r="BD290" s="91">
        <f>ALL!BD280/BD$268</f>
        <v>46.508137610017542</v>
      </c>
      <c r="BE290" s="91">
        <f>ALL!BE280/BE$268</f>
        <v>0</v>
      </c>
      <c r="BF290" s="91">
        <f>ALL!BF280/BF$268</f>
        <v>0.75754586703491888</v>
      </c>
      <c r="BG290" s="91">
        <f>ALL!BG280/BG$268</f>
        <v>5.9476105938190638E-2</v>
      </c>
      <c r="BH290" s="91">
        <f t="shared" si="213"/>
        <v>339.80602853706006</v>
      </c>
      <c r="BJ290" s="208">
        <f t="array" ref="BJ290">ROUND(MIN(IF($E$4:$BG$4=BJ$4,$E290:$BG290)),1)</f>
        <v>0</v>
      </c>
      <c r="BK290" s="208">
        <f t="array" ref="BK290">ROUND(MAX(IF($E$4:$BG$4=BK$4,$E290:$BG290)),1)</f>
        <v>0</v>
      </c>
      <c r="BL290" s="276">
        <f t="array" ref="BL290">ROUND(SUM(IF($E$4:$BG$4=BL$4,ALL!$E280:$BG280)),1)/BL$3</f>
        <v>0</v>
      </c>
      <c r="BM290" s="208">
        <f t="array" ref="BM290">ROUND(MIN(IF($E$4:$BG$4=BM$4,$E290:$BG290)),1)</f>
        <v>0</v>
      </c>
      <c r="BN290" s="208">
        <f t="array" ref="BN290">ROUND(MAX(IF($E$4:$BG$4=BN$4,$E290:$BG290)),1)</f>
        <v>46.5</v>
      </c>
      <c r="BO290" s="276">
        <f t="array" ref="BO290">ROUND(SUM(IF($E$4:$BG$4=BO$4,ALL!$E280:$BG280)),1)/BO$3</f>
        <v>16.498178412646144</v>
      </c>
      <c r="BP290" s="208">
        <f t="array" ref="BP290">ROUND(MIN(IF($E$4:$BG$4=BP$4,$E290:$BG290)),1)</f>
        <v>0</v>
      </c>
      <c r="BQ290" s="208">
        <f t="array" ref="BQ290">ROUND(MAX(IF($E$4:$BG$4=BQ$4,$E290:$BG290)),1)</f>
        <v>0</v>
      </c>
      <c r="BR290" s="276">
        <f t="array" ref="BR290">ROUND(SUM(IF($E$4:$BG$4=BR$4,ALL!$E280:$BG280)),1)/BR$3</f>
        <v>0</v>
      </c>
      <c r="BS290" s="208">
        <f t="array" ref="BS290">ROUND(MIN(IF($E$4:$BG$4=BS$4,$E290:$BG290)),1)</f>
        <v>0</v>
      </c>
      <c r="BT290" s="208">
        <f t="array" ref="BT290">ROUND(MAX(IF($E$4:$BG$4=BT$4,$E290:$BG290)),1)</f>
        <v>9</v>
      </c>
      <c r="BU290" s="276">
        <f t="array" ref="BU290">ROUND(SUM(IF($E$4:$BG$4=BU$4,ALL!$E280:$BG280)),1)/BU$3</f>
        <v>2.4664591086675811</v>
      </c>
      <c r="BV290" s="208">
        <f t="array" ref="BV290">ROUND(MIN(IF($E$4:$BG$4=BV$4,$E290:$BG290)),1)</f>
        <v>0</v>
      </c>
      <c r="BW290" s="208">
        <f t="array" ref="BW290">ROUND(MAX(IF($E$4:$BG$4=BW$4,$E290:$BG290)),1)</f>
        <v>114.2</v>
      </c>
      <c r="BX290" s="276">
        <f t="array" ref="BX290">ROUND(SUM(IF($E$4:$BG$4=BX$4,ALL!$E280:$BG280)),1)/BX$3</f>
        <v>65.182103235136779</v>
      </c>
      <c r="BY290" s="208">
        <f t="array" ref="BY290">ROUND(MIN(IF($E$4:$BG$4=BY$4,$E290:$BG290)),1)</f>
        <v>0</v>
      </c>
      <c r="BZ290" s="208">
        <f t="array" ref="BZ290">ROUND(MAX(IF($E$4:$BG$4=BZ$4,$E290:$BG290)),1)</f>
        <v>77.599999999999994</v>
      </c>
      <c r="CA290" s="276">
        <f t="array" ref="CA290">ROUND(SUM(IF($E$4:$BG$4=CA$4,ALL!$E280:$BG280)),1)/CA$3</f>
        <v>19.417378894767609</v>
      </c>
      <c r="CB290" s="233">
        <f t="shared" si="214"/>
        <v>0</v>
      </c>
      <c r="CC290" s="233">
        <f t="shared" si="215"/>
        <v>114.2</v>
      </c>
      <c r="CD290" s="274">
        <f>ALL!BH280/$BH$47</f>
        <v>25.71677191829928</v>
      </c>
    </row>
    <row r="291" spans="1:82" s="90" customFormat="1">
      <c r="A291" s="253">
        <f t="shared" si="212"/>
        <v>51304</v>
      </c>
      <c r="B291" s="251" t="s">
        <v>233</v>
      </c>
      <c r="C291" s="50"/>
      <c r="D291" s="50"/>
      <c r="E291" s="91">
        <f>ALL!E281/E$268</f>
        <v>0</v>
      </c>
      <c r="F291" s="91">
        <f>ALL!F281/F$268</f>
        <v>0</v>
      </c>
      <c r="G291" s="91">
        <f>ALL!G281/G$268</f>
        <v>0</v>
      </c>
      <c r="H291" s="91">
        <f>ALL!H281/H$268</f>
        <v>0.42647569138851021</v>
      </c>
      <c r="I291" s="91">
        <f>ALL!I281/I$268</f>
        <v>0.47254220729050878</v>
      </c>
      <c r="J291" s="91">
        <f>ALL!J281/J$268</f>
        <v>0</v>
      </c>
      <c r="K291" s="91">
        <f>ALL!K281/K$268</f>
        <v>0</v>
      </c>
      <c r="L291" s="91">
        <f>ALL!L281/L$268</f>
        <v>0</v>
      </c>
      <c r="M291" s="91">
        <f>ALL!M281/M$268</f>
        <v>0</v>
      </c>
      <c r="N291" s="91">
        <f>ALL!N281/N$268</f>
        <v>6.9277916875312977</v>
      </c>
      <c r="O291" s="91">
        <f>ALL!O281/O$268</f>
        <v>0</v>
      </c>
      <c r="P291" s="91">
        <f>ALL!P281/P$268</f>
        <v>0.41076029271469455</v>
      </c>
      <c r="Q291" s="91">
        <f>ALL!Q281/Q$268</f>
        <v>0</v>
      </c>
      <c r="R291" s="91">
        <f>ALL!R281/R$268</f>
        <v>0</v>
      </c>
      <c r="S291" s="91">
        <f>ALL!S281/S$268</f>
        <v>0</v>
      </c>
      <c r="T291" s="91">
        <f>ALL!T281/T$268</f>
        <v>0.99463018110557877</v>
      </c>
      <c r="U291" s="91">
        <f>ALL!U281/U$268</f>
        <v>0</v>
      </c>
      <c r="V291" s="91">
        <f>ALL!V281/V$268</f>
        <v>0</v>
      </c>
      <c r="W291" s="91">
        <f>ALL!W281/W$268</f>
        <v>0</v>
      </c>
      <c r="X291" s="91">
        <f>ALL!X281/X$268</f>
        <v>0</v>
      </c>
      <c r="Y291" s="91">
        <f>ALL!Y281/Y$268</f>
        <v>0</v>
      </c>
      <c r="Z291" s="91">
        <f>ALL!Z281/Z$268</f>
        <v>0</v>
      </c>
      <c r="AA291" s="91">
        <f>ALL!AA281/AA$268</f>
        <v>0.23935425824308396</v>
      </c>
      <c r="AB291" s="91">
        <f>ALL!AB281/AB$268</f>
        <v>0</v>
      </c>
      <c r="AC291" s="91">
        <f>ALL!AC281/AC$268</f>
        <v>0</v>
      </c>
      <c r="AD291" s="91">
        <f>ALL!AD281/AD$268</f>
        <v>0.68537940054135038</v>
      </c>
      <c r="AE291" s="91">
        <f>ALL!AE281/AE$268</f>
        <v>0</v>
      </c>
      <c r="AF291" s="91">
        <f>ALL!AF281/AF$268</f>
        <v>0</v>
      </c>
      <c r="AG291" s="91">
        <f>ALL!AG281/AG$268</f>
        <v>0</v>
      </c>
      <c r="AH291" s="91">
        <f>ALL!AH281/AH$268</f>
        <v>0.21450355934477594</v>
      </c>
      <c r="AI291" s="91">
        <f>ALL!AI281/AI$268</f>
        <v>0.15023409257027714</v>
      </c>
      <c r="AJ291" s="91">
        <f>ALL!AJ281/AJ$268</f>
        <v>5.5887837939069429E-2</v>
      </c>
      <c r="AK291" s="91">
        <f>ALL!AK281/AK$268</f>
        <v>0</v>
      </c>
      <c r="AL291" s="91">
        <f>ALL!AL281/AL$268</f>
        <v>0</v>
      </c>
      <c r="AM291" s="91">
        <f>ALL!AM281/AM$268</f>
        <v>0</v>
      </c>
      <c r="AN291" s="91">
        <f>ALL!AN281/AN$268</f>
        <v>0</v>
      </c>
      <c r="AO291" s="91">
        <f>ALL!AO281/AO$268</f>
        <v>0</v>
      </c>
      <c r="AP291" s="91">
        <f>ALL!AP281/AP$268</f>
        <v>0</v>
      </c>
      <c r="AQ291" s="91">
        <f>ALL!AQ281/AQ$268</f>
        <v>0</v>
      </c>
      <c r="AR291" s="91">
        <f>ALL!AR281/AR$268</f>
        <v>0</v>
      </c>
      <c r="AS291" s="91">
        <f>ALL!AS281/AS$268</f>
        <v>0</v>
      </c>
      <c r="AT291" s="91">
        <f>ALL!AT281/AT$268</f>
        <v>0</v>
      </c>
      <c r="AU291" s="91">
        <f>ALL!AU281/AU$268</f>
        <v>0</v>
      </c>
      <c r="AV291" s="91">
        <f>ALL!AV281/AV$268</f>
        <v>0</v>
      </c>
      <c r="AW291" s="91">
        <f>ALL!AW281/AW$268</f>
        <v>0</v>
      </c>
      <c r="AX291" s="91">
        <f>ALL!AX281/AX$268</f>
        <v>29.319874288561405</v>
      </c>
      <c r="AY291" s="91">
        <f>ALL!AY281/AY$268</f>
        <v>0</v>
      </c>
      <c r="AZ291" s="91">
        <f>ALL!AZ281/AZ$268</f>
        <v>0</v>
      </c>
      <c r="BA291" s="91">
        <f>ALL!BA281/BA$268</f>
        <v>0</v>
      </c>
      <c r="BB291" s="91">
        <f>ALL!BB281/BB$268</f>
        <v>0</v>
      </c>
      <c r="BC291" s="91">
        <f>ALL!BC281/BC$268</f>
        <v>0</v>
      </c>
      <c r="BD291" s="91">
        <f>ALL!BD281/BD$268</f>
        <v>0.27658040089816927</v>
      </c>
      <c r="BE291" s="91">
        <f>ALL!BE281/BE$268</f>
        <v>3.0480800125743497</v>
      </c>
      <c r="BF291" s="91">
        <f>ALL!BF281/BF$268</f>
        <v>1.2380263475153999</v>
      </c>
      <c r="BG291" s="91">
        <f>ALL!BG281/BG$268</f>
        <v>0</v>
      </c>
      <c r="BH291" s="91">
        <f t="shared" si="213"/>
        <v>44.460120258218474</v>
      </c>
      <c r="BJ291" s="208">
        <f t="array" ref="BJ291">ROUND(MIN(IF($E$4:$BG$4=BJ$4,$E291:$BG291)),1)</f>
        <v>0</v>
      </c>
      <c r="BK291" s="208">
        <f t="array" ref="BK291">ROUND(MAX(IF($E$4:$BG$4=BK$4,$E291:$BG291)),1)</f>
        <v>29.3</v>
      </c>
      <c r="BL291" s="276">
        <f t="array" ref="BL291">ROUND(SUM(IF($E$4:$BG$4=BL$4,ALL!$E281:$BG281)),1)/BL$3</f>
        <v>3.237262573862782</v>
      </c>
      <c r="BM291" s="208">
        <f t="array" ref="BM291">ROUND(MIN(IF($E$4:$BG$4=BM$4,$E291:$BG291)),1)</f>
        <v>0</v>
      </c>
      <c r="BN291" s="208">
        <f t="array" ref="BN291">ROUND(MAX(IF($E$4:$BG$4=BN$4,$E291:$BG291)),1)</f>
        <v>3</v>
      </c>
      <c r="BO291" s="276">
        <f t="array" ref="BO291">ROUND(SUM(IF($E$4:$BG$4=BO$4,ALL!$E281:$BG281)),1)/BO$3</f>
        <v>1.0590832372797632</v>
      </c>
      <c r="BP291" s="208">
        <f t="array" ref="BP291">ROUND(MIN(IF($E$4:$BG$4=BP$4,$E291:$BG291)),1)</f>
        <v>0</v>
      </c>
      <c r="BQ291" s="208">
        <f t="array" ref="BQ291">ROUND(MAX(IF($E$4:$BG$4=BQ$4,$E291:$BG291)),1)</f>
        <v>0</v>
      </c>
      <c r="BR291" s="276">
        <f t="array" ref="BR291">ROUND(SUM(IF($E$4:$BG$4=BR$4,ALL!$E281:$BG281)),1)/BR$3</f>
        <v>0</v>
      </c>
      <c r="BS291" s="208">
        <f t="array" ref="BS291">ROUND(MIN(IF($E$4:$BG$4=BS$4,$E291:$BG291)),1)</f>
        <v>0</v>
      </c>
      <c r="BT291" s="208">
        <f t="array" ref="BT291">ROUND(MAX(IF($E$4:$BG$4=BT$4,$E291:$BG291)),1)</f>
        <v>6.9</v>
      </c>
      <c r="BU291" s="276">
        <f t="array" ref="BU291">ROUND(SUM(IF($E$4:$BG$4=BU$4,ALL!$E281:$BG281)),1)/BU$3</f>
        <v>0.21843074854105687</v>
      </c>
      <c r="BV291" s="208">
        <f t="array" ref="BV291">ROUND(MIN(IF($E$4:$BG$4=BV$4,$E291:$BG291)),1)</f>
        <v>0</v>
      </c>
      <c r="BW291" s="208">
        <f t="array" ref="BW291">ROUND(MAX(IF($E$4:$BG$4=BW$4,$E291:$BG291)),1)</f>
        <v>0.1</v>
      </c>
      <c r="BX291" s="276">
        <f t="array" ref="BX291">ROUND(SUM(IF($E$4:$BG$4=BX$4,ALL!$E281:$BG281)),1)/BX$3</f>
        <v>7.9015557574059272E-3</v>
      </c>
      <c r="BY291" s="208">
        <f t="array" ref="BY291">ROUND(MIN(IF($E$4:$BG$4=BY$4,$E291:$BG291)),1)</f>
        <v>0</v>
      </c>
      <c r="BZ291" s="208">
        <f t="array" ref="BZ291">ROUND(MAX(IF($E$4:$BG$4=BZ$4,$E291:$BG291)),1)</f>
        <v>0.5</v>
      </c>
      <c r="CA291" s="276">
        <f t="array" ref="CA291">ROUND(SUM(IF($E$4:$BG$4=CA$4,ALL!$E281:$BG281)),1)/CA$3</f>
        <v>0.17680004510432262</v>
      </c>
      <c r="CB291" s="233">
        <f t="shared" si="214"/>
        <v>0</v>
      </c>
      <c r="CC291" s="233">
        <f t="shared" si="215"/>
        <v>29.3</v>
      </c>
      <c r="CD291" s="274">
        <f>ALL!BH281/$BH$47</f>
        <v>0.3057720367958956</v>
      </c>
    </row>
    <row r="292" spans="1:82" s="90" customFormat="1">
      <c r="A292" s="253">
        <f t="shared" si="212"/>
        <v>51306</v>
      </c>
      <c r="B292" s="251" t="s">
        <v>234</v>
      </c>
      <c r="C292" s="50"/>
      <c r="D292" s="50"/>
      <c r="E292" s="91">
        <f>ALL!E282/E$268</f>
        <v>0</v>
      </c>
      <c r="F292" s="91">
        <f>ALL!F282/F$268</f>
        <v>0</v>
      </c>
      <c r="G292" s="91">
        <f>ALL!G282/G$268</f>
        <v>42.273078354293176</v>
      </c>
      <c r="H292" s="91">
        <f>ALL!H282/H$268</f>
        <v>0</v>
      </c>
      <c r="I292" s="91">
        <f>ALL!I282/I$268</f>
        <v>0</v>
      </c>
      <c r="J292" s="91">
        <f>ALL!J282/J$268</f>
        <v>11.283718782219475</v>
      </c>
      <c r="K292" s="91">
        <f>ALL!K282/K$268</f>
        <v>0</v>
      </c>
      <c r="L292" s="91">
        <f>ALL!L282/L$268</f>
        <v>14.528354463972111</v>
      </c>
      <c r="M292" s="91">
        <f>ALL!M282/M$268</f>
        <v>0</v>
      </c>
      <c r="N292" s="91">
        <f>ALL!N282/N$268</f>
        <v>0</v>
      </c>
      <c r="O292" s="91">
        <f>ALL!O282/O$268</f>
        <v>0</v>
      </c>
      <c r="P292" s="91">
        <f>ALL!P282/P$268</f>
        <v>3.3946678396581564</v>
      </c>
      <c r="Q292" s="91">
        <f>ALL!Q282/Q$268</f>
        <v>0</v>
      </c>
      <c r="R292" s="91">
        <f>ALL!R282/R$268</f>
        <v>0</v>
      </c>
      <c r="S292" s="91">
        <f>ALL!S282/S$268</f>
        <v>17.747232771535806</v>
      </c>
      <c r="T292" s="91">
        <f>ALL!T282/T$268</f>
        <v>0</v>
      </c>
      <c r="U292" s="91">
        <f>ALL!U282/U$268</f>
        <v>11.342479787172827</v>
      </c>
      <c r="V292" s="91">
        <f>ALL!V282/V$268</f>
        <v>0</v>
      </c>
      <c r="W292" s="91">
        <f>ALL!W282/W$268</f>
        <v>33.10342880565593</v>
      </c>
      <c r="X292" s="91">
        <f>ALL!X282/X$268</f>
        <v>0</v>
      </c>
      <c r="Y292" s="91">
        <f>ALL!Y282/Y$268</f>
        <v>0</v>
      </c>
      <c r="Z292" s="91">
        <f>ALL!Z282/Z$268</f>
        <v>0</v>
      </c>
      <c r="AA292" s="91">
        <f>ALL!AA282/AA$268</f>
        <v>10.391646193227089</v>
      </c>
      <c r="AB292" s="91">
        <f>ALL!AB282/AB$268</f>
        <v>6.3325808975759061</v>
      </c>
      <c r="AC292" s="91">
        <f>ALL!AC282/AC$268</f>
        <v>0</v>
      </c>
      <c r="AD292" s="91">
        <f>ALL!AD282/AD$268</f>
        <v>4.1584650150237152</v>
      </c>
      <c r="AE292" s="91">
        <f>ALL!AE282/AE$268</f>
        <v>0</v>
      </c>
      <c r="AF292" s="91">
        <f>ALL!AF282/AF$268</f>
        <v>0</v>
      </c>
      <c r="AG292" s="91">
        <f>ALL!AG282/AG$268</f>
        <v>0</v>
      </c>
      <c r="AH292" s="91">
        <f>ALL!AH282/AH$268</f>
        <v>0</v>
      </c>
      <c r="AI292" s="91">
        <f>ALL!AI282/AI$268</f>
        <v>3.7189130993066115</v>
      </c>
      <c r="AJ292" s="91">
        <f>ALL!AJ282/AJ$268</f>
        <v>0</v>
      </c>
      <c r="AK292" s="91">
        <f>ALL!AK282/AK$268</f>
        <v>0</v>
      </c>
      <c r="AL292" s="91">
        <f>ALL!AL282/AL$268</f>
        <v>0</v>
      </c>
      <c r="AM292" s="91">
        <f>ALL!AM282/AM$268</f>
        <v>0</v>
      </c>
      <c r="AN292" s="91">
        <f>ALL!AN282/AN$268</f>
        <v>0</v>
      </c>
      <c r="AO292" s="91">
        <f>ALL!AO282/AO$268</f>
        <v>0</v>
      </c>
      <c r="AP292" s="91">
        <f>ALL!AP282/AP$268</f>
        <v>0</v>
      </c>
      <c r="AQ292" s="91">
        <f>ALL!AQ282/AQ$268</f>
        <v>0</v>
      </c>
      <c r="AR292" s="91">
        <f>ALL!AR282/AR$268</f>
        <v>0</v>
      </c>
      <c r="AS292" s="91">
        <f>ALL!AS282/AS$268</f>
        <v>0</v>
      </c>
      <c r="AT292" s="91">
        <f>ALL!AT282/AT$268</f>
        <v>0</v>
      </c>
      <c r="AU292" s="91">
        <f>ALL!AU282/AU$268</f>
        <v>0</v>
      </c>
      <c r="AV292" s="91">
        <f>ALL!AV282/AV$268</f>
        <v>0</v>
      </c>
      <c r="AW292" s="91">
        <f>ALL!AW282/AW$268</f>
        <v>0</v>
      </c>
      <c r="AX292" s="91">
        <f>ALL!AX282/AX$268</f>
        <v>0</v>
      </c>
      <c r="AY292" s="91">
        <f>ALL!AY282/AY$268</f>
        <v>0</v>
      </c>
      <c r="AZ292" s="91">
        <f>ALL!AZ282/AZ$268</f>
        <v>5.7760064691272452</v>
      </c>
      <c r="BA292" s="91">
        <f>ALL!BA282/BA$268</f>
        <v>0</v>
      </c>
      <c r="BB292" s="91">
        <f>ALL!BB282/BB$268</f>
        <v>0</v>
      </c>
      <c r="BC292" s="91">
        <f>ALL!BC282/BC$268</f>
        <v>0</v>
      </c>
      <c r="BD292" s="91">
        <f>ALL!BD282/BD$268</f>
        <v>6.2350987494468386</v>
      </c>
      <c r="BE292" s="91">
        <f>ALL!BE282/BE$268</f>
        <v>0</v>
      </c>
      <c r="BF292" s="91">
        <f>ALL!BF282/BF$268</f>
        <v>0.84312049275553014</v>
      </c>
      <c r="BG292" s="91">
        <f>ALL!BG282/BG$268</f>
        <v>6.099365965001267</v>
      </c>
      <c r="BH292" s="91">
        <f t="shared" si="213"/>
        <v>177.22815768597169</v>
      </c>
      <c r="BJ292" s="208">
        <f t="array" ref="BJ292">ROUND(MIN(IF($E$4:$BG$4=BJ$4,$E292:$BG292)),1)</f>
        <v>0</v>
      </c>
      <c r="BK292" s="208">
        <f t="array" ref="BK292">ROUND(MAX(IF($E$4:$BG$4=BK$4,$E292:$BG292)),1)</f>
        <v>5.8</v>
      </c>
      <c r="BL292" s="276">
        <f t="array" ref="BL292">ROUND(SUM(IF($E$4:$BG$4=BL$4,ALL!$E282:$BG282)),1)/BL$3</f>
        <v>0.63475736742407496</v>
      </c>
      <c r="BM292" s="208">
        <f t="array" ref="BM292">ROUND(MIN(IF($E$4:$BG$4=BM$4,$E292:$BG292)),1)</f>
        <v>0</v>
      </c>
      <c r="BN292" s="208">
        <f t="array" ref="BN292">ROUND(MAX(IF($E$4:$BG$4=BN$4,$E292:$BG292)),1)</f>
        <v>6.2</v>
      </c>
      <c r="BO292" s="276">
        <f t="array" ref="BO292">ROUND(SUM(IF($E$4:$BG$4=BO$4,ALL!$E282:$BG282)),1)/BO$3</f>
        <v>3.2419623744442623</v>
      </c>
      <c r="BP292" s="208">
        <f t="array" ref="BP292">ROUND(MIN(IF($E$4:$BG$4=BP$4,$E292:$BG292)),1)</f>
        <v>0</v>
      </c>
      <c r="BQ292" s="208">
        <f t="array" ref="BQ292">ROUND(MAX(IF($E$4:$BG$4=BQ$4,$E292:$BG292)),1)</f>
        <v>0</v>
      </c>
      <c r="BR292" s="276">
        <f t="array" ref="BR292">ROUND(SUM(IF($E$4:$BG$4=BR$4,ALL!$E282:$BG282)),1)/BR$3</f>
        <v>0</v>
      </c>
      <c r="BS292" s="208">
        <f t="array" ref="BS292">ROUND(MIN(IF($E$4:$BG$4=BS$4,$E292:$BG292)),1)</f>
        <v>0</v>
      </c>
      <c r="BT292" s="208">
        <f t="array" ref="BT292">ROUND(MAX(IF($E$4:$BG$4=BT$4,$E292:$BG292)),1)</f>
        <v>33.1</v>
      </c>
      <c r="BU292" s="276">
        <f t="array" ref="BU292">ROUND(SUM(IF($E$4:$BG$4=BU$4,ALL!$E282:$BG282)),1)/BU$3</f>
        <v>5.8559891169176126</v>
      </c>
      <c r="BV292" s="208">
        <f t="array" ref="BV292">ROUND(MIN(IF($E$4:$BG$4=BV$4,$E292:$BG292)),1)</f>
        <v>0</v>
      </c>
      <c r="BW292" s="208">
        <f t="array" ref="BW292">ROUND(MAX(IF($E$4:$BG$4=BW$4,$E292:$BG292)),1)</f>
        <v>42.3</v>
      </c>
      <c r="BX292" s="276">
        <f t="array" ref="BX292">ROUND(SUM(IF($E$4:$BG$4=BX$4,ALL!$E282:$BG282)),1)/BX$3</f>
        <v>6.4522825015473222</v>
      </c>
      <c r="BY292" s="208">
        <f t="array" ref="BY292">ROUND(MIN(IF($E$4:$BG$4=BY$4,$E292:$BG292)),1)</f>
        <v>0</v>
      </c>
      <c r="BZ292" s="208">
        <f t="array" ref="BZ292">ROUND(MAX(IF($E$4:$BG$4=BZ$4,$E292:$BG292)),1)</f>
        <v>14.5</v>
      </c>
      <c r="CA292" s="276">
        <f t="array" ref="CA292">ROUND(SUM(IF($E$4:$BG$4=CA$4,ALL!$E282:$BG282)),1)/CA$3</f>
        <v>3.3672846024893515</v>
      </c>
      <c r="CB292" s="233">
        <f t="shared" si="214"/>
        <v>0</v>
      </c>
      <c r="CC292" s="233">
        <f t="shared" si="215"/>
        <v>42.3</v>
      </c>
      <c r="CD292" s="274">
        <f>ALL!BH282/$BH$47</f>
        <v>4.9467803058980317</v>
      </c>
    </row>
    <row r="293" spans="1:82" s="90" customFormat="1">
      <c r="A293" s="253">
        <f t="shared" si="212"/>
        <v>51307</v>
      </c>
      <c r="B293" s="251" t="s">
        <v>235</v>
      </c>
      <c r="C293" s="50"/>
      <c r="D293" s="50"/>
      <c r="E293" s="91">
        <f>ALL!E283/E$268</f>
        <v>0</v>
      </c>
      <c r="F293" s="91">
        <f>ALL!F283/F$268</f>
        <v>0</v>
      </c>
      <c r="G293" s="91">
        <f>ALL!G283/G$268</f>
        <v>0</v>
      </c>
      <c r="H293" s="91">
        <f>ALL!H283/H$268</f>
        <v>0</v>
      </c>
      <c r="I293" s="91">
        <f>ALL!I283/I$268</f>
        <v>0</v>
      </c>
      <c r="J293" s="91">
        <f>ALL!J283/J$268</f>
        <v>0</v>
      </c>
      <c r="K293" s="91">
        <f>ALL!K283/K$268</f>
        <v>0</v>
      </c>
      <c r="L293" s="91">
        <f>ALL!L283/L$268</f>
        <v>0</v>
      </c>
      <c r="M293" s="91">
        <f>ALL!M283/M$268</f>
        <v>0</v>
      </c>
      <c r="N293" s="91">
        <f>ALL!N283/N$268</f>
        <v>0.44562844266399604</v>
      </c>
      <c r="O293" s="91">
        <f>ALL!O283/O$268</f>
        <v>0</v>
      </c>
      <c r="P293" s="91">
        <f>ALL!P283/P$268</f>
        <v>0</v>
      </c>
      <c r="Q293" s="91">
        <f>ALL!Q283/Q$268</f>
        <v>0</v>
      </c>
      <c r="R293" s="91">
        <f>ALL!R283/R$268</f>
        <v>0</v>
      </c>
      <c r="S293" s="91">
        <f>ALL!S283/S$268</f>
        <v>0</v>
      </c>
      <c r="T293" s="91">
        <f>ALL!T283/T$268</f>
        <v>0</v>
      </c>
      <c r="U293" s="91">
        <f>ALL!U283/U$268</f>
        <v>0</v>
      </c>
      <c r="V293" s="91">
        <f>ALL!V283/V$268</f>
        <v>0</v>
      </c>
      <c r="W293" s="91">
        <f>ALL!W283/W$268</f>
        <v>0</v>
      </c>
      <c r="X293" s="91">
        <f>ALL!X283/X$268</f>
        <v>0</v>
      </c>
      <c r="Y293" s="91">
        <f>ALL!Y283/Y$268</f>
        <v>0</v>
      </c>
      <c r="Z293" s="91">
        <f>ALL!Z283/Z$268</f>
        <v>0</v>
      </c>
      <c r="AA293" s="91">
        <f>ALL!AA283/AA$268</f>
        <v>0</v>
      </c>
      <c r="AB293" s="91">
        <f>ALL!AB283/AB$268</f>
        <v>4.7638904144125895</v>
      </c>
      <c r="AC293" s="91">
        <f>ALL!AC283/AC$268</f>
        <v>0</v>
      </c>
      <c r="AD293" s="91">
        <f>ALL!AD283/AD$268</f>
        <v>0</v>
      </c>
      <c r="AE293" s="91">
        <f>ALL!AE283/AE$268</f>
        <v>0</v>
      </c>
      <c r="AF293" s="91">
        <f>ALL!AF283/AF$268</f>
        <v>0</v>
      </c>
      <c r="AG293" s="91">
        <f>ALL!AG283/AG$268</f>
        <v>0</v>
      </c>
      <c r="AH293" s="91">
        <f>ALL!AH283/AH$268</f>
        <v>0</v>
      </c>
      <c r="AI293" s="91">
        <f>ALL!AI283/AI$268</f>
        <v>0</v>
      </c>
      <c r="AJ293" s="91">
        <f>ALL!AJ283/AJ$268</f>
        <v>0</v>
      </c>
      <c r="AK293" s="91">
        <f>ALL!AK283/AK$268</f>
        <v>0</v>
      </c>
      <c r="AL293" s="91">
        <f>ALL!AL283/AL$268</f>
        <v>0</v>
      </c>
      <c r="AM293" s="91">
        <f>ALL!AM283/AM$268</f>
        <v>0</v>
      </c>
      <c r="AN293" s="91">
        <f>ALL!AN283/AN$268</f>
        <v>0</v>
      </c>
      <c r="AO293" s="91">
        <f>ALL!AO283/AO$268</f>
        <v>0</v>
      </c>
      <c r="AP293" s="91">
        <f>ALL!AP283/AP$268</f>
        <v>0</v>
      </c>
      <c r="AQ293" s="91">
        <f>ALL!AQ283/AQ$268</f>
        <v>0</v>
      </c>
      <c r="AR293" s="91">
        <f>ALL!AR283/AR$268</f>
        <v>0</v>
      </c>
      <c r="AS293" s="91">
        <f>ALL!AS283/AS$268</f>
        <v>0</v>
      </c>
      <c r="AT293" s="91">
        <f>ALL!AT283/AT$268</f>
        <v>0</v>
      </c>
      <c r="AU293" s="91">
        <f>ALL!AU283/AU$268</f>
        <v>0</v>
      </c>
      <c r="AV293" s="91">
        <f>ALL!AV283/AV$268</f>
        <v>0</v>
      </c>
      <c r="AW293" s="91">
        <f>ALL!AW283/AW$268</f>
        <v>0</v>
      </c>
      <c r="AX293" s="91">
        <f>ALL!AX283/AX$268</f>
        <v>0</v>
      </c>
      <c r="AY293" s="91">
        <f>ALL!AY283/AY$268</f>
        <v>0</v>
      </c>
      <c r="AZ293" s="91">
        <f>ALL!AZ283/AZ$268</f>
        <v>0</v>
      </c>
      <c r="BA293" s="91">
        <f>ALL!BA283/BA$268</f>
        <v>0</v>
      </c>
      <c r="BB293" s="91">
        <f>ALL!BB283/BB$268</f>
        <v>0</v>
      </c>
      <c r="BC293" s="91">
        <f>ALL!BC283/BC$268</f>
        <v>0</v>
      </c>
      <c r="BD293" s="91">
        <f>ALL!BD283/BD$268</f>
        <v>0</v>
      </c>
      <c r="BE293" s="91">
        <f>ALL!BE283/BE$268</f>
        <v>0</v>
      </c>
      <c r="BF293" s="91">
        <f>ALL!BF283/BF$268</f>
        <v>0</v>
      </c>
      <c r="BG293" s="91">
        <f>ALL!BG283/BG$268</f>
        <v>0</v>
      </c>
      <c r="BH293" s="91">
        <f t="shared" si="213"/>
        <v>5.2095188570765858</v>
      </c>
      <c r="BJ293" s="208">
        <f t="array" ref="BJ293">ROUND(MIN(IF($E$4:$BG$4=BJ$4,$E293:$BG293)),1)</f>
        <v>0</v>
      </c>
      <c r="BK293" s="208">
        <f t="array" ref="BK293">ROUND(MAX(IF($E$4:$BG$4=BK$4,$E293:$BG293)),1)</f>
        <v>0</v>
      </c>
      <c r="BL293" s="276">
        <f t="array" ref="BL293">ROUND(SUM(IF($E$4:$BG$4=BL$4,ALL!$E283:$BG283)),1)/BL$3</f>
        <v>0</v>
      </c>
      <c r="BM293" s="208">
        <f t="array" ref="BM293">ROUND(MIN(IF($E$4:$BG$4=BM$4,$E293:$BG293)),1)</f>
        <v>0</v>
      </c>
      <c r="BN293" s="208">
        <f t="array" ref="BN293">ROUND(MAX(IF($E$4:$BG$4=BN$4,$E293:$BG293)),1)</f>
        <v>0</v>
      </c>
      <c r="BO293" s="276">
        <f t="array" ref="BO293">ROUND(SUM(IF($E$4:$BG$4=BO$4,ALL!$E283:$BG283)),1)/BO$3</f>
        <v>0</v>
      </c>
      <c r="BP293" s="208">
        <f t="array" ref="BP293">ROUND(MIN(IF($E$4:$BG$4=BP$4,$E293:$BG293)),1)</f>
        <v>0</v>
      </c>
      <c r="BQ293" s="208">
        <f t="array" ref="BQ293">ROUND(MAX(IF($E$4:$BG$4=BQ$4,$E293:$BG293)),1)</f>
        <v>0</v>
      </c>
      <c r="BR293" s="276">
        <f t="array" ref="BR293">ROUND(SUM(IF($E$4:$BG$4=BR$4,ALL!$E283:$BG283)),1)/BR$3</f>
        <v>0</v>
      </c>
      <c r="BS293" s="208">
        <f t="array" ref="BS293">ROUND(MIN(IF($E$4:$BG$4=BS$4,$E293:$BG293)),1)</f>
        <v>0</v>
      </c>
      <c r="BT293" s="208">
        <f t="array" ref="BT293">ROUND(MAX(IF($E$4:$BG$4=BT$4,$E293:$BG293)),1)</f>
        <v>0.4</v>
      </c>
      <c r="BU293" s="276">
        <f t="array" ref="BU293">ROUND(SUM(IF($E$4:$BG$4=BU$4,ALL!$E283:$BG283)),1)/BU$3</f>
        <v>5.2715104011861035E-3</v>
      </c>
      <c r="BV293" s="208">
        <f t="array" ref="BV293">ROUND(MIN(IF($E$4:$BG$4=BV$4,$E293:$BG293)),1)</f>
        <v>0</v>
      </c>
      <c r="BW293" s="208">
        <f t="array" ref="BW293">ROUND(MAX(IF($E$4:$BG$4=BW$4,$E293:$BG293)),1)</f>
        <v>4.8</v>
      </c>
      <c r="BX293" s="276">
        <f t="array" ref="BX293">ROUND(SUM(IF($E$4:$BG$4=BX$4,ALL!$E283:$BG283)),1)/BX$3</f>
        <v>2.680609061775959</v>
      </c>
      <c r="BY293" s="208">
        <f t="array" ref="BY293">ROUND(MIN(IF($E$4:$BG$4=BY$4,$E293:$BG293)),1)</f>
        <v>0</v>
      </c>
      <c r="BZ293" s="208">
        <f t="array" ref="BZ293">ROUND(MAX(IF($E$4:$BG$4=BZ$4,$E293:$BG293)),1)</f>
        <v>0</v>
      </c>
      <c r="CA293" s="276">
        <f t="array" ref="CA293">ROUND(SUM(IF($E$4:$BG$4=CA$4,ALL!$E283:$BG283)),1)/CA$3</f>
        <v>0</v>
      </c>
      <c r="CB293" s="233">
        <f t="shared" si="214"/>
        <v>0</v>
      </c>
      <c r="CC293" s="233">
        <f t="shared" si="215"/>
        <v>4.8</v>
      </c>
      <c r="CD293" s="274">
        <f>ALL!BH283/$BH$47</f>
        <v>0.7689196537860572</v>
      </c>
    </row>
    <row r="294" spans="1:82" s="90" customFormat="1">
      <c r="A294" s="253">
        <f t="shared" si="212"/>
        <v>51308</v>
      </c>
      <c r="B294" s="251" t="s">
        <v>236</v>
      </c>
      <c r="C294" s="50"/>
      <c r="D294" s="50"/>
      <c r="E294" s="91">
        <f>ALL!E284/E$268</f>
        <v>5.4326397600975351</v>
      </c>
      <c r="F294" s="91">
        <f>ALL!F284/F$268</f>
        <v>0</v>
      </c>
      <c r="G294" s="91">
        <f>ALL!G284/G$268</f>
        <v>85.261879075407776</v>
      </c>
      <c r="H294" s="91">
        <f>ALL!H284/H$268</f>
        <v>4.4955144614487086</v>
      </c>
      <c r="I294" s="91">
        <f>ALL!I284/I$268</f>
        <v>21.142784509787305</v>
      </c>
      <c r="J294" s="91">
        <f>ALL!J284/J$268</f>
        <v>11.319381545182578</v>
      </c>
      <c r="K294" s="91">
        <f>ALL!K284/K$268</f>
        <v>0</v>
      </c>
      <c r="L294" s="91">
        <f>ALL!L284/L$268</f>
        <v>7.1585558142862729</v>
      </c>
      <c r="M294" s="91">
        <f>ALL!M284/M$268</f>
        <v>0</v>
      </c>
      <c r="N294" s="91">
        <f>ALL!N284/N$268</f>
        <v>14.789384076114173</v>
      </c>
      <c r="O294" s="91">
        <f>ALL!O284/O$268</f>
        <v>30.646656035610214</v>
      </c>
      <c r="P294" s="91">
        <f>ALL!P284/P$268</f>
        <v>8.689969208973384</v>
      </c>
      <c r="Q294" s="91">
        <f>ALL!Q284/Q$268</f>
        <v>4.1861243543985776</v>
      </c>
      <c r="R294" s="91">
        <f>ALL!R284/R$268</f>
        <v>5.4857026697384477</v>
      </c>
      <c r="S294" s="91">
        <f>ALL!S284/S$268</f>
        <v>14.910309245592339</v>
      </c>
      <c r="T294" s="91">
        <f>ALL!T284/T$268</f>
        <v>52.226034444990439</v>
      </c>
      <c r="U294" s="91">
        <f>ALL!U284/U$268</f>
        <v>3.2542651736618153</v>
      </c>
      <c r="V294" s="91">
        <f>ALL!V284/V$268</f>
        <v>0</v>
      </c>
      <c r="W294" s="91">
        <f>ALL!W284/W$268</f>
        <v>15.355182177208528</v>
      </c>
      <c r="X294" s="91">
        <f>ALL!X284/X$268</f>
        <v>0</v>
      </c>
      <c r="Y294" s="91">
        <f>ALL!Y284/Y$268</f>
        <v>0</v>
      </c>
      <c r="Z294" s="91">
        <f>ALL!Z284/Z$268</f>
        <v>6.2163546667719913</v>
      </c>
      <c r="AA294" s="91">
        <f>ALL!AA284/AA$268</f>
        <v>0</v>
      </c>
      <c r="AB294" s="91">
        <f>ALL!AB284/AB$268</f>
        <v>33.150149135334544</v>
      </c>
      <c r="AC294" s="91">
        <f>ALL!AC284/AC$268</f>
        <v>8.1162895472705543</v>
      </c>
      <c r="AD294" s="91">
        <f>ALL!AD284/AD$268</f>
        <v>5.6771550842356824</v>
      </c>
      <c r="AE294" s="91">
        <f>ALL!AE284/AE$268</f>
        <v>0</v>
      </c>
      <c r="AF294" s="91">
        <f>ALL!AF284/AF$268</f>
        <v>0.57516899583481784</v>
      </c>
      <c r="AG294" s="91">
        <f>ALL!AG284/AG$268</f>
        <v>2.567716783444661</v>
      </c>
      <c r="AH294" s="91">
        <f>ALL!AH284/AH$268</f>
        <v>9.6646822700025012</v>
      </c>
      <c r="AI294" s="91">
        <f>ALL!AI284/AI$268</f>
        <v>14.783612532348235</v>
      </c>
      <c r="AJ294" s="91">
        <f>ALL!AJ284/AJ$268</f>
        <v>52.370307097262568</v>
      </c>
      <c r="AK294" s="91">
        <f>ALL!AK284/AK$268</f>
        <v>141.52358378015163</v>
      </c>
      <c r="AL294" s="91">
        <f>ALL!AL284/AL$268</f>
        <v>0</v>
      </c>
      <c r="AM294" s="91">
        <f>ALL!AM284/AM$268</f>
        <v>0</v>
      </c>
      <c r="AN294" s="91">
        <f>ALL!AN284/AN$268</f>
        <v>260.51062531774278</v>
      </c>
      <c r="AO294" s="91">
        <f>ALL!AO284/AO$268</f>
        <v>0</v>
      </c>
      <c r="AP294" s="91">
        <f>ALL!AP284/AP$268</f>
        <v>0</v>
      </c>
      <c r="AQ294" s="91">
        <f>ALL!AQ284/AQ$268</f>
        <v>9.3084222296092598</v>
      </c>
      <c r="AR294" s="91">
        <f>ALL!AR284/AR$268</f>
        <v>174.05024645665264</v>
      </c>
      <c r="AS294" s="91">
        <f>ALL!AS284/AS$268</f>
        <v>463.73804334665209</v>
      </c>
      <c r="AT294" s="91">
        <f>ALL!AT284/AT$268</f>
        <v>0</v>
      </c>
      <c r="AU294" s="91">
        <f>ALL!AU284/AU$268</f>
        <v>40.190411945973295</v>
      </c>
      <c r="AV294" s="91">
        <f>ALL!AV284/AV$268</f>
        <v>0.19741264538169767</v>
      </c>
      <c r="AW294" s="91">
        <f>ALL!AW284/AW$268</f>
        <v>144.25065671641792</v>
      </c>
      <c r="AX294" s="91">
        <f>ALL!AX284/AX$268</f>
        <v>71.848283923883244</v>
      </c>
      <c r="AY294" s="91">
        <f>ALL!AY284/AY$268</f>
        <v>0</v>
      </c>
      <c r="AZ294" s="91">
        <f>ALL!AZ284/AZ$268</f>
        <v>0</v>
      </c>
      <c r="BA294" s="91">
        <f>ALL!BA284/BA$268</f>
        <v>3.3767939217709411</v>
      </c>
      <c r="BB294" s="91">
        <f>ALL!BB284/BB$268</f>
        <v>0</v>
      </c>
      <c r="BC294" s="91">
        <f>ALL!BC284/BC$268</f>
        <v>0</v>
      </c>
      <c r="BD294" s="91">
        <f>ALL!BD284/BD$268</f>
        <v>25.63509416026093</v>
      </c>
      <c r="BE294" s="91">
        <f>ALL!BE284/BE$268</f>
        <v>0.73334204713726725</v>
      </c>
      <c r="BF294" s="91">
        <f>ALL!BF284/BF$268</f>
        <v>0</v>
      </c>
      <c r="BG294" s="91">
        <f>ALL!BG284/BG$268</f>
        <v>0</v>
      </c>
      <c r="BH294" s="91">
        <f t="shared" si="213"/>
        <v>1752.8387351566373</v>
      </c>
      <c r="BJ294" s="208">
        <f t="array" ref="BJ294">ROUND(MIN(IF($E$4:$BG$4=BJ$4,$E294:$BG294)),1)</f>
        <v>0</v>
      </c>
      <c r="BK294" s="208">
        <f t="array" ref="BK294">ROUND(MAX(IF($E$4:$BG$4=BK$4,$E294:$BG294)),1)</f>
        <v>463.7</v>
      </c>
      <c r="BL294" s="276">
        <f t="array" ref="BL294">ROUND(SUM(IF($E$4:$BG$4=BL$4,ALL!$E284:$BG284)),1)/BL$3</f>
        <v>65.208433928264981</v>
      </c>
      <c r="BM294" s="208">
        <f t="array" ref="BM294">ROUND(MIN(IF($E$4:$BG$4=BM$4,$E294:$BG294)),1)</f>
        <v>0</v>
      </c>
      <c r="BN294" s="208">
        <f t="array" ref="BN294">ROUND(MAX(IF($E$4:$BG$4=BN$4,$E294:$BG294)),1)</f>
        <v>25.6</v>
      </c>
      <c r="BO294" s="276">
        <f t="array" ref="BO294">ROUND(SUM(IF($E$4:$BG$4=BO$4,ALL!$E284:$BG284)),1)/BO$3</f>
        <v>9.0692614852626399</v>
      </c>
      <c r="BP294" s="208">
        <f t="array" ref="BP294">ROUND(MIN(IF($E$4:$BG$4=BP$4,$E294:$BG294)),1)</f>
        <v>0</v>
      </c>
      <c r="BQ294" s="208">
        <f t="array" ref="BQ294">ROUND(MAX(IF($E$4:$BG$4=BQ$4,$E294:$BG294)),1)</f>
        <v>141.5</v>
      </c>
      <c r="BR294" s="276">
        <f t="array" ref="BR294">ROUND(SUM(IF($E$4:$BG$4=BR$4,ALL!$E284:$BG284)),1)/BR$3</f>
        <v>69.799024515326266</v>
      </c>
      <c r="BS294" s="208">
        <f t="array" ref="BS294">ROUND(MIN(IF($E$4:$BG$4=BS$4,$E294:$BG294)),1)</f>
        <v>0</v>
      </c>
      <c r="BT294" s="208">
        <f t="array" ref="BT294">ROUND(MAX(IF($E$4:$BG$4=BT$4,$E294:$BG294)),1)</f>
        <v>52.2</v>
      </c>
      <c r="BU294" s="276">
        <f t="array" ref="BU294">ROUND(SUM(IF($E$4:$BG$4=BU$4,ALL!$E284:$BG284)),1)/BU$3</f>
        <v>7.6979363121346447</v>
      </c>
      <c r="BV294" s="208">
        <f t="array" ref="BV294">ROUND(MIN(IF($E$4:$BG$4=BV$4,$E294:$BG294)),1)</f>
        <v>6.2</v>
      </c>
      <c r="BW294" s="208">
        <f t="array" ref="BW294">ROUND(MAX(IF($E$4:$BG$4=BW$4,$E294:$BG294)),1)</f>
        <v>85.3</v>
      </c>
      <c r="BX294" s="276">
        <f t="array" ref="BX294">ROUND(SUM(IF($E$4:$BG$4=BX$4,ALL!$E284:$BG284)),1)/BX$3</f>
        <v>33.299220399927101</v>
      </c>
      <c r="BY294" s="208">
        <f t="array" ref="BY294">ROUND(MIN(IF($E$4:$BG$4=BY$4,$E294:$BG294)),1)</f>
        <v>0</v>
      </c>
      <c r="BZ294" s="208">
        <f t="array" ref="BZ294">ROUND(MAX(IF($E$4:$BG$4=BZ$4,$E294:$BG294)),1)</f>
        <v>21.1</v>
      </c>
      <c r="CA294" s="276">
        <f t="array" ref="CA294">ROUND(SUM(IF($E$4:$BG$4=CA$4,ALL!$E284:$BG284)),1)/CA$3</f>
        <v>9.7769102796326486</v>
      </c>
      <c r="CB294" s="233">
        <f t="shared" si="214"/>
        <v>0</v>
      </c>
      <c r="CC294" s="233">
        <f t="shared" si="215"/>
        <v>463.7</v>
      </c>
      <c r="CD294" s="274">
        <f>ALL!BH284/$BH$47</f>
        <v>18.347947179305088</v>
      </c>
    </row>
    <row r="295" spans="1:82" s="90" customFormat="1">
      <c r="A295" s="253">
        <f t="shared" si="212"/>
        <v>51309</v>
      </c>
      <c r="B295" s="251" t="s">
        <v>237</v>
      </c>
      <c r="C295" s="50"/>
      <c r="D295" s="50"/>
      <c r="E295" s="91">
        <f>ALL!E285/E$268</f>
        <v>6.9559416499857374</v>
      </c>
      <c r="F295" s="91">
        <f>ALL!F285/F$268</f>
        <v>0</v>
      </c>
      <c r="G295" s="91">
        <f>ALL!G285/G$268</f>
        <v>29.084333339078999</v>
      </c>
      <c r="H295" s="91">
        <f>ALL!H285/H$268</f>
        <v>2.5069528613601952</v>
      </c>
      <c r="I295" s="91">
        <f>ALL!I285/I$268</f>
        <v>6.0498362551528535</v>
      </c>
      <c r="J295" s="91">
        <f>ALL!J285/J$268</f>
        <v>9.0599792999979126E-2</v>
      </c>
      <c r="K295" s="91">
        <f>ALL!K285/K$268</f>
        <v>0</v>
      </c>
      <c r="L295" s="91">
        <f>ALL!L285/L$268</f>
        <v>2.159574768118016</v>
      </c>
      <c r="M295" s="91">
        <f>ALL!M285/M$268</f>
        <v>0</v>
      </c>
      <c r="N295" s="91">
        <f>ALL!N285/N$268</f>
        <v>0</v>
      </c>
      <c r="O295" s="91">
        <f>ALL!O285/O$268</f>
        <v>18.158972535162793</v>
      </c>
      <c r="P295" s="91">
        <f>ALL!P285/P$268</f>
        <v>28.383796722098129</v>
      </c>
      <c r="Q295" s="91">
        <f>ALL!Q285/Q$268</f>
        <v>1.5963706272041691</v>
      </c>
      <c r="R295" s="91">
        <f>ALL!R285/R$268</f>
        <v>0</v>
      </c>
      <c r="S295" s="91">
        <f>ALL!S285/S$268</f>
        <v>8.2060356849901108</v>
      </c>
      <c r="T295" s="91">
        <f>ALL!T285/T$268</f>
        <v>7.7961031810404551</v>
      </c>
      <c r="U295" s="91">
        <f>ALL!U285/U$268</f>
        <v>28.7367135080043</v>
      </c>
      <c r="V295" s="91">
        <f>ALL!V285/V$268</f>
        <v>0</v>
      </c>
      <c r="W295" s="91">
        <f>ALL!W285/W$268</f>
        <v>0</v>
      </c>
      <c r="X295" s="91">
        <f>ALL!X285/X$268</f>
        <v>23.223909792079432</v>
      </c>
      <c r="Y295" s="91">
        <f>ALL!Y285/Y$268</f>
        <v>15.609831640171619</v>
      </c>
      <c r="Z295" s="91">
        <f>ALL!Z285/Z$268</f>
        <v>0</v>
      </c>
      <c r="AA295" s="91">
        <f>ALL!AA285/AA$268</f>
        <v>16.19748485001217</v>
      </c>
      <c r="AB295" s="91">
        <f>ALL!AB285/AB$268</f>
        <v>0</v>
      </c>
      <c r="AC295" s="91">
        <f>ALL!AC285/AC$268</f>
        <v>0</v>
      </c>
      <c r="AD295" s="91">
        <f>ALL!AD285/AD$268</f>
        <v>8.3147419243835898</v>
      </c>
      <c r="AE295" s="91">
        <f>ALL!AE285/AE$268</f>
        <v>0</v>
      </c>
      <c r="AF295" s="91">
        <f>ALL!AF285/AF$268</f>
        <v>5.4856742977745752</v>
      </c>
      <c r="AG295" s="91">
        <f>ALL!AG285/AG$268</f>
        <v>0</v>
      </c>
      <c r="AH295" s="91">
        <f>ALL!AH285/AH$268</f>
        <v>0</v>
      </c>
      <c r="AI295" s="91">
        <f>ALL!AI285/AI$268</f>
        <v>13.280711562395053</v>
      </c>
      <c r="AJ295" s="91">
        <f>ALL!AJ285/AJ$268</f>
        <v>1.8767668245062743</v>
      </c>
      <c r="AK295" s="91">
        <f>ALL!AK285/AK$268</f>
        <v>9.8828572603979534</v>
      </c>
      <c r="AL295" s="91">
        <f>ALL!AL285/AL$268</f>
        <v>38.964321825798073</v>
      </c>
      <c r="AM295" s="91">
        <f>ALL!AM285/AM$268</f>
        <v>0</v>
      </c>
      <c r="AN295" s="91">
        <f>ALL!AN285/AN$268</f>
        <v>0</v>
      </c>
      <c r="AO295" s="91">
        <f>ALL!AO285/AO$268</f>
        <v>0</v>
      </c>
      <c r="AP295" s="91">
        <f>ALL!AP285/AP$268</f>
        <v>54.742886671188195</v>
      </c>
      <c r="AQ295" s="91">
        <f>ALL!AQ285/AQ$268</f>
        <v>113.36260614668643</v>
      </c>
      <c r="AR295" s="91">
        <f>ALL!AR285/AR$268</f>
        <v>0</v>
      </c>
      <c r="AS295" s="91">
        <f>ALL!AS285/AS$268</f>
        <v>80.094442426443877</v>
      </c>
      <c r="AT295" s="91">
        <f>ALL!AT285/AT$268</f>
        <v>0</v>
      </c>
      <c r="AU295" s="91">
        <f>ALL!AU285/AU$268</f>
        <v>-0.11498305916261671</v>
      </c>
      <c r="AV295" s="91">
        <f>ALL!AV285/AV$268</f>
        <v>120.90778467180793</v>
      </c>
      <c r="AW295" s="91">
        <f>ALL!AW285/AW$268</f>
        <v>27.179104477611943</v>
      </c>
      <c r="AX295" s="91">
        <f>ALL!AX285/AX$268</f>
        <v>0</v>
      </c>
      <c r="AY295" s="91">
        <f>ALL!AY285/AY$268</f>
        <v>0</v>
      </c>
      <c r="AZ295" s="91">
        <f>ALL!AZ285/AZ$268</f>
        <v>72.82966556922544</v>
      </c>
      <c r="BA295" s="91">
        <f>ALL!BA285/BA$268</f>
        <v>0.75977863239846177</v>
      </c>
      <c r="BB295" s="91">
        <f>ALL!BB285/BB$268</f>
        <v>0</v>
      </c>
      <c r="BC295" s="91">
        <f>ALL!BC285/BC$268</f>
        <v>0</v>
      </c>
      <c r="BD295" s="91">
        <f>ALL!BD285/BD$268</f>
        <v>11.567551177617885</v>
      </c>
      <c r="BE295" s="91">
        <f>ALL!BE285/BE$268</f>
        <v>0.29769442675027508</v>
      </c>
      <c r="BF295" s="91">
        <f>ALL!BF285/BF$268</f>
        <v>4.3786852545976673</v>
      </c>
      <c r="BG295" s="91">
        <f>ALL!BG285/BG$268</f>
        <v>16.061458823955654</v>
      </c>
      <c r="BH295" s="91">
        <f t="shared" si="213"/>
        <v>774.62820612183566</v>
      </c>
      <c r="BJ295" s="208">
        <f t="array" ref="BJ295">ROUND(MIN(IF($E$4:$BG$4=BJ$4,$E295:$BG295)),1)</f>
        <v>-0.1</v>
      </c>
      <c r="BK295" s="208">
        <f t="array" ref="BK295">ROUND(MAX(IF($E$4:$BG$4=BK$4,$E295:$BG295)),1)</f>
        <v>120.9</v>
      </c>
      <c r="BL295" s="276">
        <f t="array" ref="BL295">ROUND(SUM(IF($E$4:$BG$4=BL$4,ALL!$E285:$BG285)),1)/BL$3</f>
        <v>29.211407097382441</v>
      </c>
      <c r="BM295" s="208">
        <f t="array" ref="BM295">ROUND(MIN(IF($E$4:$BG$4=BM$4,$E295:$BG295)),1)</f>
        <v>0.3</v>
      </c>
      <c r="BN295" s="208">
        <f t="array" ref="BN295">ROUND(MAX(IF($E$4:$BG$4=BN$4,$E295:$BG295)),1)</f>
        <v>16.100000000000001</v>
      </c>
      <c r="BO295" s="276">
        <f t="array" ref="BO295">ROUND(SUM(IF($E$4:$BG$4=BO$4,ALL!$E285:$BG285)),1)/BO$3</f>
        <v>7.656234562819038</v>
      </c>
      <c r="BP295" s="208">
        <f t="array" ref="BP295">ROUND(MIN(IF($E$4:$BG$4=BP$4,$E295:$BG295)),1)</f>
        <v>0</v>
      </c>
      <c r="BQ295" s="208">
        <f t="array" ref="BQ295">ROUND(MAX(IF($E$4:$BG$4=BQ$4,$E295:$BG295)),1)</f>
        <v>39</v>
      </c>
      <c r="BR295" s="276">
        <f t="array" ref="BR295">ROUND(SUM(IF($E$4:$BG$4=BR$4,ALL!$E285:$BG285)),1)/BR$3</f>
        <v>6.5161208904050927</v>
      </c>
      <c r="BS295" s="208">
        <f t="array" ref="BS295">ROUND(MIN(IF($E$4:$BG$4=BS$4,$E295:$BG295)),1)</f>
        <v>0</v>
      </c>
      <c r="BT295" s="208">
        <f t="array" ref="BT295">ROUND(MAX(IF($E$4:$BG$4=BT$4,$E295:$BG295)),1)</f>
        <v>18.2</v>
      </c>
      <c r="BU295" s="276">
        <f t="array" ref="BU295">ROUND(SUM(IF($E$4:$BG$4=BU$4,ALL!$E285:$BG285)),1)/BU$3</f>
        <v>3.7896551341018734</v>
      </c>
      <c r="BV295" s="208">
        <f t="array" ref="BV295">ROUND(MIN(IF($E$4:$BG$4=BV$4,$E295:$BG295)),1)</f>
        <v>0</v>
      </c>
      <c r="BW295" s="208">
        <f t="array" ref="BW295">ROUND(MAX(IF($E$4:$BG$4=BW$4,$E295:$BG295)),1)</f>
        <v>29.1</v>
      </c>
      <c r="BX295" s="276">
        <f t="array" ref="BX295">ROUND(SUM(IF($E$4:$BG$4=BX$4,ALL!$E285:$BG285)),1)/BX$3</f>
        <v>2.2529919147675455</v>
      </c>
      <c r="BY295" s="208">
        <f t="array" ref="BY295">ROUND(MIN(IF($E$4:$BG$4=BY$4,$E295:$BG295)),1)</f>
        <v>0</v>
      </c>
      <c r="BZ295" s="208">
        <f t="array" ref="BZ295">ROUND(MAX(IF($E$4:$BG$4=BZ$4,$E295:$BG295)),1)</f>
        <v>28.7</v>
      </c>
      <c r="CA295" s="276">
        <f t="array" ref="CA295">ROUND(SUM(IF($E$4:$BG$4=CA$4,ALL!$E285:$BG285)),1)/CA$3</f>
        <v>9.165787897021918</v>
      </c>
      <c r="CB295" s="233">
        <f t="shared" si="214"/>
        <v>-0.1</v>
      </c>
      <c r="CC295" s="233">
        <f t="shared" si="215"/>
        <v>120.9</v>
      </c>
      <c r="CD295" s="274">
        <f>ALL!BH285/$BH$47</f>
        <v>5.9212300025378219</v>
      </c>
    </row>
    <row r="296" spans="1:82" s="90" customFormat="1">
      <c r="A296" s="253">
        <f t="shared" si="212"/>
        <v>51311</v>
      </c>
      <c r="B296" s="251" t="s">
        <v>238</v>
      </c>
      <c r="C296" s="50"/>
      <c r="D296" s="50"/>
      <c r="E296" s="91">
        <f>ALL!E286/E$268</f>
        <v>1.7921865100300127</v>
      </c>
      <c r="F296" s="91">
        <f>ALL!F286/F$268</f>
        <v>58.486456682059412</v>
      </c>
      <c r="G296" s="91">
        <f>ALL!G286/G$268</f>
        <v>0</v>
      </c>
      <c r="H296" s="91">
        <f>ALL!H286/H$268</f>
        <v>3.2740056025226432</v>
      </c>
      <c r="I296" s="91">
        <f>ALL!I286/I$268</f>
        <v>4.0203472287991548</v>
      </c>
      <c r="J296" s="91">
        <f>ALL!J286/J$268</f>
        <v>3.3555478888881163E-2</v>
      </c>
      <c r="K296" s="91">
        <f>ALL!K286/K$268</f>
        <v>2.7110118720325893</v>
      </c>
      <c r="L296" s="91">
        <f>ALL!L286/L$268</f>
        <v>1.606571008572804</v>
      </c>
      <c r="M296" s="91">
        <f>ALL!M286/M$268</f>
        <v>0</v>
      </c>
      <c r="N296" s="91">
        <f>ALL!N286/N$268</f>
        <v>0</v>
      </c>
      <c r="O296" s="91">
        <f>ALL!O286/O$268</f>
        <v>38.513841406052819</v>
      </c>
      <c r="P296" s="91">
        <f>ALL!P286/P$268</f>
        <v>0</v>
      </c>
      <c r="Q296" s="91">
        <f>ALL!Q286/Q$268</f>
        <v>35.173701883861767</v>
      </c>
      <c r="R296" s="91">
        <f>ALL!R286/R$268</f>
        <v>0</v>
      </c>
      <c r="S296" s="91">
        <f>ALL!S286/S$268</f>
        <v>6.2971582169509013</v>
      </c>
      <c r="T296" s="91">
        <f>ALL!T286/T$268</f>
        <v>4.5557614545282314</v>
      </c>
      <c r="U296" s="91">
        <f>ALL!U286/U$268</f>
        <v>7.2490143592581715</v>
      </c>
      <c r="V296" s="91">
        <f>ALL!V286/V$268</f>
        <v>0</v>
      </c>
      <c r="W296" s="91">
        <f>ALL!W286/W$268</f>
        <v>11.240918550312911</v>
      </c>
      <c r="X296" s="91">
        <f>ALL!X286/X$268</f>
        <v>7.1057959304584868</v>
      </c>
      <c r="Y296" s="91">
        <f>ALL!Y286/Y$268</f>
        <v>0</v>
      </c>
      <c r="Z296" s="91">
        <f>ALL!Z286/Z$268</f>
        <v>1.0744271531299345</v>
      </c>
      <c r="AA296" s="91">
        <f>ALL!AA286/AA$268</f>
        <v>11.539527446920083</v>
      </c>
      <c r="AB296" s="91">
        <f>ALL!AB286/AB$268</f>
        <v>2.7527533415366956</v>
      </c>
      <c r="AC296" s="91">
        <f>ALL!AC286/AC$268</f>
        <v>0</v>
      </c>
      <c r="AD296" s="91">
        <f>ALL!AD286/AD$268</f>
        <v>7.9074051956866978</v>
      </c>
      <c r="AE296" s="91">
        <f>ALL!AE286/AE$268</f>
        <v>6.7969460969610376</v>
      </c>
      <c r="AF296" s="91">
        <f>ALL!AF286/AF$268</f>
        <v>0</v>
      </c>
      <c r="AG296" s="91">
        <f>ALL!AG286/AG$268</f>
        <v>0</v>
      </c>
      <c r="AH296" s="91">
        <f>ALL!AH286/AH$268</f>
        <v>43.196046969570595</v>
      </c>
      <c r="AI296" s="91">
        <f>ALL!AI286/AI$268</f>
        <v>0</v>
      </c>
      <c r="AJ296" s="91">
        <f>ALL!AJ286/AJ$268</f>
        <v>0.26613256161461635</v>
      </c>
      <c r="AK296" s="91">
        <f>ALL!AK286/AK$268</f>
        <v>0</v>
      </c>
      <c r="AL296" s="91">
        <f>ALL!AL286/AL$268</f>
        <v>0</v>
      </c>
      <c r="AM296" s="91">
        <f>ALL!AM286/AM$268</f>
        <v>0</v>
      </c>
      <c r="AN296" s="91">
        <f>ALL!AN286/AN$268</f>
        <v>0</v>
      </c>
      <c r="AO296" s="91">
        <f>ALL!AO286/AO$268</f>
        <v>0</v>
      </c>
      <c r="AP296" s="91">
        <f>ALL!AP286/AP$268</f>
        <v>17.827729871136519</v>
      </c>
      <c r="AQ296" s="91">
        <f>ALL!AQ286/AQ$268</f>
        <v>0</v>
      </c>
      <c r="AR296" s="91">
        <f>ALL!AR286/AR$268</f>
        <v>0</v>
      </c>
      <c r="AS296" s="91">
        <f>ALL!AS286/AS$268</f>
        <v>0</v>
      </c>
      <c r="AT296" s="91">
        <f>ALL!AT286/AT$268</f>
        <v>0</v>
      </c>
      <c r="AU296" s="91">
        <f>ALL!AU286/AU$268</f>
        <v>0</v>
      </c>
      <c r="AV296" s="91">
        <f>ALL!AV286/AV$268</f>
        <v>0</v>
      </c>
      <c r="AW296" s="91">
        <f>ALL!AW286/AW$268</f>
        <v>91.673507462686572</v>
      </c>
      <c r="AX296" s="91">
        <f>ALL!AX286/AX$268</f>
        <v>0</v>
      </c>
      <c r="AY296" s="91">
        <f>ALL!AY286/AY$268</f>
        <v>0</v>
      </c>
      <c r="AZ296" s="91">
        <f>ALL!AZ286/AZ$268</f>
        <v>0</v>
      </c>
      <c r="BA296" s="91">
        <f>ALL!BA286/BA$268</f>
        <v>136.02781164993903</v>
      </c>
      <c r="BB296" s="91">
        <f>ALL!BB286/BB$268</f>
        <v>0</v>
      </c>
      <c r="BC296" s="91">
        <f>ALL!BC286/BC$268</f>
        <v>0</v>
      </c>
      <c r="BD296" s="91">
        <f>ALL!BD286/BD$268</f>
        <v>2.8914821431498208</v>
      </c>
      <c r="BE296" s="91">
        <f>ALL!BE286/BE$268</f>
        <v>39.206248790132442</v>
      </c>
      <c r="BF296" s="91">
        <f>ALL!BF286/BF$268</f>
        <v>2.4532561758839155</v>
      </c>
      <c r="BG296" s="91">
        <f>ALL!BG286/BG$268</f>
        <v>0.56859352921995576</v>
      </c>
      <c r="BH296" s="91">
        <f t="shared" si="213"/>
        <v>546.24219457189668</v>
      </c>
      <c r="BJ296" s="208">
        <f t="array" ref="BJ296">ROUND(MIN(IF($E$4:$BG$4=BJ$4,$E296:$BG296)),1)</f>
        <v>0</v>
      </c>
      <c r="BK296" s="208">
        <f t="array" ref="BK296">ROUND(MAX(IF($E$4:$BG$4=BK$4,$E296:$BG296)),1)</f>
        <v>136</v>
      </c>
      <c r="BL296" s="276">
        <f t="array" ref="BL296">ROUND(SUM(IF($E$4:$BG$4=BL$4,ALL!$E286:$BG286)),1)/BL$3</f>
        <v>10.077196379435472</v>
      </c>
      <c r="BM296" s="208">
        <f t="array" ref="BM296">ROUND(MIN(IF($E$4:$BG$4=BM$4,$E296:$BG296)),1)</f>
        <v>0.6</v>
      </c>
      <c r="BN296" s="208">
        <f t="array" ref="BN296">ROUND(MAX(IF($E$4:$BG$4=BN$4,$E296:$BG296)),1)</f>
        <v>39.200000000000003</v>
      </c>
      <c r="BO296" s="276">
        <f t="array" ref="BO296">ROUND(SUM(IF($E$4:$BG$4=BO$4,ALL!$E286:$BG286)),1)/BO$3</f>
        <v>8.7185081508315516</v>
      </c>
      <c r="BP296" s="208">
        <f t="array" ref="BP296">ROUND(MIN(IF($E$4:$BG$4=BP$4,$E296:$BG296)),1)</f>
        <v>0</v>
      </c>
      <c r="BQ296" s="208">
        <f t="array" ref="BQ296">ROUND(MAX(IF($E$4:$BG$4=BQ$4,$E296:$BG296)),1)</f>
        <v>0</v>
      </c>
      <c r="BR296" s="276">
        <f t="array" ref="BR296">ROUND(SUM(IF($E$4:$BG$4=BR$4,ALL!$E286:$BG286)),1)/BR$3</f>
        <v>0</v>
      </c>
      <c r="BS296" s="208">
        <f t="array" ref="BS296">ROUND(MIN(IF($E$4:$BG$4=BS$4,$E296:$BG296)),1)</f>
        <v>0</v>
      </c>
      <c r="BT296" s="208">
        <f t="array" ref="BT296">ROUND(MAX(IF($E$4:$BG$4=BT$4,$E296:$BG296)),1)</f>
        <v>58.5</v>
      </c>
      <c r="BU296" s="276">
        <f t="array" ref="BU296">ROUND(SUM(IF($E$4:$BG$4=BU$4,ALL!$E286:$BG286)),1)/BU$3</f>
        <v>12.274720499113947</v>
      </c>
      <c r="BV296" s="208">
        <f t="array" ref="BV296">ROUND(MIN(IF($E$4:$BG$4=BV$4,$E296:$BG296)),1)</f>
        <v>0</v>
      </c>
      <c r="BW296" s="208">
        <f t="array" ref="BW296">ROUND(MAX(IF($E$4:$BG$4=BW$4,$E296:$BG296)),1)</f>
        <v>2.8</v>
      </c>
      <c r="BX296" s="276">
        <f t="array" ref="BX296">ROUND(SUM(IF($E$4:$BG$4=BX$4,ALL!$E286:$BG286)),1)/BX$3</f>
        <v>1.8311040227908506</v>
      </c>
      <c r="BY296" s="208">
        <f t="array" ref="BY296">ROUND(MIN(IF($E$4:$BG$4=BY$4,$E296:$BG296)),1)</f>
        <v>0</v>
      </c>
      <c r="BZ296" s="208">
        <f t="array" ref="BZ296">ROUND(MAX(IF($E$4:$BG$4=BZ$4,$E296:$BG296)),1)</f>
        <v>7.2</v>
      </c>
      <c r="CA296" s="276">
        <f t="array" ref="CA296">ROUND(SUM(IF($E$4:$BG$4=CA$4,ALL!$E286:$BG286)),1)/CA$3</f>
        <v>2.3837393737586918</v>
      </c>
      <c r="CB296" s="233">
        <f t="shared" si="214"/>
        <v>0</v>
      </c>
      <c r="CC296" s="233">
        <f t="shared" si="215"/>
        <v>136</v>
      </c>
      <c r="CD296" s="274">
        <f>ALL!BH286/$BH$47</f>
        <v>6.2300236278461716</v>
      </c>
    </row>
    <row r="297" spans="1:82" s="90" customFormat="1">
      <c r="A297" s="253">
        <f t="shared" si="212"/>
        <v>51322</v>
      </c>
      <c r="B297" s="251" t="s">
        <v>239</v>
      </c>
      <c r="C297" s="50"/>
      <c r="D297" s="50"/>
      <c r="E297" s="91">
        <f>ALL!E287/E$268</f>
        <v>0</v>
      </c>
      <c r="F297" s="91">
        <f>ALL!F287/F$268</f>
        <v>0</v>
      </c>
      <c r="G297" s="91">
        <f>ALL!G287/G$268</f>
        <v>0</v>
      </c>
      <c r="H297" s="91">
        <f>ALL!H287/H$268</f>
        <v>17.164157936823255</v>
      </c>
      <c r="I297" s="91">
        <f>ALL!I287/I$268</f>
        <v>0</v>
      </c>
      <c r="J297" s="91">
        <f>ALL!J287/J$268</f>
        <v>0</v>
      </c>
      <c r="K297" s="91">
        <f>ALL!K287/K$268</f>
        <v>0</v>
      </c>
      <c r="L297" s="91">
        <f>ALL!L287/L$268</f>
        <v>6.1757906102431352</v>
      </c>
      <c r="M297" s="91">
        <f>ALL!M287/M$268</f>
        <v>0</v>
      </c>
      <c r="N297" s="91">
        <f>ALL!N287/N$268</f>
        <v>21.632448673009517</v>
      </c>
      <c r="O297" s="91">
        <f>ALL!O287/O$268</f>
        <v>0</v>
      </c>
      <c r="P297" s="91">
        <f>ALL!P287/P$268</f>
        <v>2.6729136080342299</v>
      </c>
      <c r="Q297" s="91">
        <f>ALL!Q287/Q$268</f>
        <v>2.5821287171151743</v>
      </c>
      <c r="R297" s="91">
        <f>ALL!R287/R$268</f>
        <v>0</v>
      </c>
      <c r="S297" s="91">
        <f>ALL!S287/S$268</f>
        <v>6.4610050687702802</v>
      </c>
      <c r="T297" s="91">
        <f>ALL!T287/T$268</f>
        <v>0</v>
      </c>
      <c r="U297" s="91">
        <f>ALL!U287/U$268</f>
        <v>32.91327769725828</v>
      </c>
      <c r="V297" s="91">
        <f>ALL!V287/V$268</f>
        <v>0</v>
      </c>
      <c r="W297" s="91">
        <f>ALL!W287/W$268</f>
        <v>13.588374814709073</v>
      </c>
      <c r="X297" s="91">
        <f>ALL!X287/X$268</f>
        <v>0</v>
      </c>
      <c r="Y297" s="91">
        <f>ALL!Y287/Y$268</f>
        <v>0</v>
      </c>
      <c r="Z297" s="91">
        <f>ALL!Z287/Z$268</f>
        <v>18.616617358406</v>
      </c>
      <c r="AA297" s="91">
        <f>ALL!AA287/AA$268</f>
        <v>25.271597807635096</v>
      </c>
      <c r="AB297" s="91">
        <f>ALL!AB287/AB$268</f>
        <v>14.710178909154312</v>
      </c>
      <c r="AC297" s="91">
        <f>ALL!AC287/AC$268</f>
        <v>3.6881867364681966</v>
      </c>
      <c r="AD297" s="91">
        <f>ALL!AD287/AD$268</f>
        <v>0</v>
      </c>
      <c r="AE297" s="91">
        <f>ALL!AE287/AE$268</f>
        <v>0</v>
      </c>
      <c r="AF297" s="91">
        <f>ALL!AF287/AF$268</f>
        <v>5.0902456131381379</v>
      </c>
      <c r="AG297" s="91">
        <f>ALL!AG287/AG$268</f>
        <v>27.12111419189192</v>
      </c>
      <c r="AH297" s="91">
        <f>ALL!AH287/AH$268</f>
        <v>0</v>
      </c>
      <c r="AI297" s="91">
        <f>ALL!AI287/AI$268</f>
        <v>0.79280930838979868</v>
      </c>
      <c r="AJ297" s="91">
        <f>ALL!AJ287/AJ$268</f>
        <v>0</v>
      </c>
      <c r="AK297" s="91">
        <f>ALL!AK287/AK$268</f>
        <v>0</v>
      </c>
      <c r="AL297" s="91">
        <f>ALL!AL287/AL$268</f>
        <v>0</v>
      </c>
      <c r="AM297" s="91">
        <f>ALL!AM287/AM$268</f>
        <v>0</v>
      </c>
      <c r="AN297" s="91">
        <f>ALL!AN287/AN$268</f>
        <v>0</v>
      </c>
      <c r="AO297" s="91">
        <f>ALL!AO287/AO$268</f>
        <v>0</v>
      </c>
      <c r="AP297" s="91">
        <f>ALL!AP287/AP$268</f>
        <v>0</v>
      </c>
      <c r="AQ297" s="91">
        <f>ALL!AQ287/AQ$268</f>
        <v>0</v>
      </c>
      <c r="AR297" s="91">
        <f>ALL!AR287/AR$268</f>
        <v>0</v>
      </c>
      <c r="AS297" s="91">
        <f>ALL!AS287/AS$268</f>
        <v>0</v>
      </c>
      <c r="AT297" s="91">
        <f>ALL!AT287/AT$268</f>
        <v>0</v>
      </c>
      <c r="AU297" s="91">
        <f>ALL!AU287/AU$268</f>
        <v>0</v>
      </c>
      <c r="AV297" s="91">
        <f>ALL!AV287/AV$268</f>
        <v>0</v>
      </c>
      <c r="AW297" s="91">
        <f>ALL!AW287/AW$268</f>
        <v>0</v>
      </c>
      <c r="AX297" s="91">
        <f>ALL!AX287/AX$268</f>
        <v>0</v>
      </c>
      <c r="AY297" s="91">
        <f>ALL!AY287/AY$268</f>
        <v>0</v>
      </c>
      <c r="AZ297" s="91">
        <f>ALL!AZ287/AZ$268</f>
        <v>0</v>
      </c>
      <c r="BA297" s="91">
        <f>ALL!BA287/BA$268</f>
        <v>0</v>
      </c>
      <c r="BB297" s="91">
        <f>ALL!BB287/BB$268</f>
        <v>0</v>
      </c>
      <c r="BC297" s="91">
        <f>ALL!BC287/BC$268</f>
        <v>0</v>
      </c>
      <c r="BD297" s="91">
        <f>ALL!BD287/BD$268</f>
        <v>0</v>
      </c>
      <c r="BE297" s="91">
        <f>ALL!BE287/BE$268</f>
        <v>0</v>
      </c>
      <c r="BF297" s="91">
        <f>ALL!BF287/BF$268</f>
        <v>5.6260640202246099</v>
      </c>
      <c r="BG297" s="91">
        <f>ALL!BG287/BG$268</f>
        <v>0</v>
      </c>
      <c r="BH297" s="91">
        <f t="shared" si="213"/>
        <v>204.10691107127101</v>
      </c>
      <c r="BJ297" s="208">
        <f t="array" ref="BJ297">ROUND(MIN(IF($E$4:$BG$4=BJ$4,$E297:$BG297)),1)</f>
        <v>0</v>
      </c>
      <c r="BK297" s="208">
        <f t="array" ref="BK297">ROUND(MAX(IF($E$4:$BG$4=BK$4,$E297:$BG297)),1)</f>
        <v>0</v>
      </c>
      <c r="BL297" s="276">
        <f t="array" ref="BL297">ROUND(SUM(IF($E$4:$BG$4=BL$4,ALL!$E287:$BG287)),1)/BL$3</f>
        <v>0</v>
      </c>
      <c r="BM297" s="208">
        <f t="array" ref="BM297">ROUND(MIN(IF($E$4:$BG$4=BM$4,$E297:$BG297)),1)</f>
        <v>0</v>
      </c>
      <c r="BN297" s="208">
        <f t="array" ref="BN297">ROUND(MAX(IF($E$4:$BG$4=BN$4,$E297:$BG297)),1)</f>
        <v>5.6</v>
      </c>
      <c r="BO297" s="276">
        <f t="array" ref="BO297">ROUND(SUM(IF($E$4:$BG$4=BO$4,ALL!$E287:$BG287)),1)/BO$3</f>
        <v>1.9811048904989301</v>
      </c>
      <c r="BP297" s="208">
        <f t="array" ref="BP297">ROUND(MIN(IF($E$4:$BG$4=BP$4,$E297:$BG297)),1)</f>
        <v>0</v>
      </c>
      <c r="BQ297" s="208">
        <f t="array" ref="BQ297">ROUND(MAX(IF($E$4:$BG$4=BQ$4,$E297:$BG297)),1)</f>
        <v>0</v>
      </c>
      <c r="BR297" s="276">
        <f t="array" ref="BR297">ROUND(SUM(IF($E$4:$BG$4=BR$4,ALL!$E287:$BG287)),1)/BR$3</f>
        <v>0</v>
      </c>
      <c r="BS297" s="208">
        <f t="array" ref="BS297">ROUND(MIN(IF($E$4:$BG$4=BS$4,$E297:$BG297)),1)</f>
        <v>0</v>
      </c>
      <c r="BT297" s="208">
        <f t="array" ref="BT297">ROUND(MAX(IF($E$4:$BG$4=BT$4,$E297:$BG297)),1)</f>
        <v>25.3</v>
      </c>
      <c r="BU297" s="276">
        <f t="array" ref="BU297">ROUND(SUM(IF($E$4:$BG$4=BU$4,ALL!$E287:$BG287)),1)/BU$3</f>
        <v>5.5552912452952627</v>
      </c>
      <c r="BV297" s="208">
        <f t="array" ref="BV297">ROUND(MIN(IF($E$4:$BG$4=BV$4,$E297:$BG297)),1)</f>
        <v>0</v>
      </c>
      <c r="BW297" s="208">
        <f t="array" ref="BW297">ROUND(MAX(IF($E$4:$BG$4=BW$4,$E297:$BG297)),1)</f>
        <v>18.600000000000001</v>
      </c>
      <c r="BX297" s="276">
        <f t="array" ref="BX297">ROUND(SUM(IF($E$4:$BG$4=BX$4,ALL!$E287:$BG287)),1)/BX$3</f>
        <v>12.514152895766816</v>
      </c>
      <c r="BY297" s="208">
        <f t="array" ref="BY297">ROUND(MIN(IF($E$4:$BG$4=BY$4,$E297:$BG297)),1)</f>
        <v>0</v>
      </c>
      <c r="BZ297" s="208">
        <f t="array" ref="BZ297">ROUND(MAX(IF($E$4:$BG$4=BZ$4,$E297:$BG297)),1)</f>
        <v>32.9</v>
      </c>
      <c r="CA297" s="276">
        <f t="array" ref="CA297">ROUND(SUM(IF($E$4:$BG$4=CA$4,ALL!$E287:$BG287)),1)/CA$3</f>
        <v>10.060384494750656</v>
      </c>
      <c r="CB297" s="233">
        <f t="shared" si="214"/>
        <v>0</v>
      </c>
      <c r="CC297" s="233">
        <f t="shared" si="215"/>
        <v>32.9</v>
      </c>
      <c r="CD297" s="274">
        <f>ALL!BH287/$BH$47</f>
        <v>8.2224977574603404</v>
      </c>
    </row>
    <row r="298" spans="1:82" s="90" customFormat="1">
      <c r="A298" s="253">
        <f t="shared" si="212"/>
        <v>51323</v>
      </c>
      <c r="B298" s="251" t="s">
        <v>240</v>
      </c>
      <c r="C298" s="50"/>
      <c r="D298" s="50"/>
      <c r="E298" s="91">
        <f>ALL!E288/E$268</f>
        <v>0</v>
      </c>
      <c r="F298" s="91">
        <f>ALL!F288/F$268</f>
        <v>0</v>
      </c>
      <c r="G298" s="91">
        <f>ALL!G288/G$268</f>
        <v>0</v>
      </c>
      <c r="H298" s="91">
        <f>ALL!H288/H$268</f>
        <v>2.4624766771106263</v>
      </c>
      <c r="I298" s="91">
        <f>ALL!I288/I$268</f>
        <v>0.42468983186868509</v>
      </c>
      <c r="J298" s="91">
        <f>ALL!J288/J$268</f>
        <v>4.4466602107582354</v>
      </c>
      <c r="K298" s="91">
        <f>ALL!K288/K$268</f>
        <v>7.218572582920145</v>
      </c>
      <c r="L298" s="91">
        <f>ALL!L288/L$268</f>
        <v>0.28099023038597132</v>
      </c>
      <c r="M298" s="91">
        <f>ALL!M288/M$268</f>
        <v>0</v>
      </c>
      <c r="N298" s="91">
        <f>ALL!N288/N$268</f>
        <v>0</v>
      </c>
      <c r="O298" s="91">
        <f>ALL!O288/O$268</f>
        <v>0</v>
      </c>
      <c r="P298" s="91">
        <f>ALL!P288/P$268</f>
        <v>0</v>
      </c>
      <c r="Q298" s="91">
        <f>ALL!Q288/Q$268</f>
        <v>3.0790458042803852</v>
      </c>
      <c r="R298" s="91">
        <f>ALL!R288/R$268</f>
        <v>4.8787098522835075</v>
      </c>
      <c r="S298" s="91">
        <f>ALL!S288/S$268</f>
        <v>0</v>
      </c>
      <c r="T298" s="91">
        <f>ALL!T288/T$268</f>
        <v>0</v>
      </c>
      <c r="U298" s="91">
        <f>ALL!U288/U$268</f>
        <v>0</v>
      </c>
      <c r="V298" s="91">
        <f>ALL!V288/V$268</f>
        <v>0</v>
      </c>
      <c r="W298" s="91">
        <f>ALL!W288/W$268</f>
        <v>0</v>
      </c>
      <c r="X298" s="91">
        <f>ALL!X288/X$268</f>
        <v>0</v>
      </c>
      <c r="Y298" s="91">
        <f>ALL!Y288/Y$268</f>
        <v>2.7282508052842291</v>
      </c>
      <c r="Z298" s="91">
        <f>ALL!Z288/Z$268</f>
        <v>0</v>
      </c>
      <c r="AA298" s="91">
        <f>ALL!AA288/AA$268</f>
        <v>0</v>
      </c>
      <c r="AB298" s="91">
        <f>ALL!AB288/AB$268</f>
        <v>1.8988425681417902</v>
      </c>
      <c r="AC298" s="91">
        <f>ALL!AC288/AC$268</f>
        <v>0</v>
      </c>
      <c r="AD298" s="91">
        <f>ALL!AD288/AD$268</f>
        <v>0.28351719301896855</v>
      </c>
      <c r="AE298" s="91">
        <f>ALL!AE288/AE$268</f>
        <v>0</v>
      </c>
      <c r="AF298" s="91">
        <f>ALL!AF288/AF$268</f>
        <v>1.6651142429417976</v>
      </c>
      <c r="AG298" s="91">
        <f>ALL!AG288/AG$268</f>
        <v>3.1620440413007449</v>
      </c>
      <c r="AH298" s="91">
        <f>ALL!AH288/AH$268</f>
        <v>0</v>
      </c>
      <c r="AI298" s="91">
        <f>ALL!AI288/AI$268</f>
        <v>1.1821378479287252</v>
      </c>
      <c r="AJ298" s="91">
        <f>ALL!AJ288/AJ$268</f>
        <v>0</v>
      </c>
      <c r="AK298" s="91">
        <f>ALL!AK288/AK$268</f>
        <v>0</v>
      </c>
      <c r="AL298" s="91">
        <f>ALL!AL288/AL$268</f>
        <v>0</v>
      </c>
      <c r="AM298" s="91">
        <f>ALL!AM288/AM$268</f>
        <v>0</v>
      </c>
      <c r="AN298" s="91">
        <f>ALL!AN288/AN$268</f>
        <v>0</v>
      </c>
      <c r="AO298" s="91">
        <f>ALL!AO288/AO$268</f>
        <v>3.9382835556604894</v>
      </c>
      <c r="AP298" s="91">
        <f>ALL!AP288/AP$268</f>
        <v>0</v>
      </c>
      <c r="AQ298" s="91">
        <f>ALL!AQ288/AQ$268</f>
        <v>0</v>
      </c>
      <c r="AR298" s="91">
        <f>ALL!AR288/AR$268</f>
        <v>0</v>
      </c>
      <c r="AS298" s="91">
        <f>ALL!AS288/AS$268</f>
        <v>0.45405012713403559</v>
      </c>
      <c r="AT298" s="91">
        <f>ALL!AT288/AT$268</f>
        <v>0</v>
      </c>
      <c r="AU298" s="91">
        <f>ALL!AU288/AU$268</f>
        <v>4.1034234289481351</v>
      </c>
      <c r="AV298" s="91">
        <f>ALL!AV288/AV$268</f>
        <v>0</v>
      </c>
      <c r="AW298" s="91">
        <f>ALL!AW288/AW$268</f>
        <v>0</v>
      </c>
      <c r="AX298" s="91">
        <f>ALL!AX288/AX$268</f>
        <v>0</v>
      </c>
      <c r="AY298" s="91">
        <f>ALL!AY288/AY$268</f>
        <v>0</v>
      </c>
      <c r="AZ298" s="91">
        <f>ALL!AZ288/AZ$268</f>
        <v>0</v>
      </c>
      <c r="BA298" s="91">
        <f>ALL!BA288/BA$268</f>
        <v>109.45877497420506</v>
      </c>
      <c r="BB298" s="91">
        <f>ALL!BB288/BB$268</f>
        <v>0</v>
      </c>
      <c r="BC298" s="91">
        <f>ALL!BC288/BC$268</f>
        <v>0</v>
      </c>
      <c r="BD298" s="91">
        <f>ALL!BD288/BD$268</f>
        <v>0.95822201825840403</v>
      </c>
      <c r="BE298" s="91">
        <f>ALL!BE288/BE$268</f>
        <v>0</v>
      </c>
      <c r="BF298" s="91">
        <f>ALL!BF288/BF$268</f>
        <v>7.2070903019808199</v>
      </c>
      <c r="BG298" s="91">
        <f>ALL!BG288/BG$268</f>
        <v>5.9704358537734139</v>
      </c>
      <c r="BH298" s="91">
        <f t="shared" si="213"/>
        <v>165.80133214818414</v>
      </c>
      <c r="BJ298" s="208">
        <f t="array" ref="BJ298">ROUND(MIN(IF($E$4:$BG$4=BJ$4,$E298:$BG298)),1)</f>
        <v>0</v>
      </c>
      <c r="BK298" s="208">
        <f t="array" ref="BK298">ROUND(MAX(IF($E$4:$BG$4=BK$4,$E298:$BG298)),1)</f>
        <v>109.5</v>
      </c>
      <c r="BL298" s="276">
        <f t="array" ref="BL298">ROUND(SUM(IF($E$4:$BG$4=BL$4,ALL!$E288:$BG288)),1)/BL$3</f>
        <v>3.6001110436612977</v>
      </c>
      <c r="BM298" s="208">
        <f t="array" ref="BM298">ROUND(MIN(IF($E$4:$BG$4=BM$4,$E298:$BG298)),1)</f>
        <v>0</v>
      </c>
      <c r="BN298" s="208">
        <f t="array" ref="BN298">ROUND(MAX(IF($E$4:$BG$4=BN$4,$E298:$BG298)),1)</f>
        <v>7.2</v>
      </c>
      <c r="BO298" s="276">
        <f t="array" ref="BO298">ROUND(SUM(IF($E$4:$BG$4=BO$4,ALL!$E288:$BG288)),1)/BO$3</f>
        <v>3.6258438992260835</v>
      </c>
      <c r="BP298" s="208">
        <f t="array" ref="BP298">ROUND(MIN(IF($E$4:$BG$4=BP$4,$E298:$BG298)),1)</f>
        <v>0</v>
      </c>
      <c r="BQ298" s="208">
        <f t="array" ref="BQ298">ROUND(MAX(IF($E$4:$BG$4=BQ$4,$E298:$BG298)),1)</f>
        <v>0</v>
      </c>
      <c r="BR298" s="276">
        <f t="array" ref="BR298">ROUND(SUM(IF($E$4:$BG$4=BR$4,ALL!$E288:$BG288)),1)/BR$3</f>
        <v>0</v>
      </c>
      <c r="BS298" s="208">
        <f t="array" ref="BS298">ROUND(MIN(IF($E$4:$BG$4=BS$4,$E298:$BG298)),1)</f>
        <v>0</v>
      </c>
      <c r="BT298" s="208">
        <f t="array" ref="BT298">ROUND(MAX(IF($E$4:$BG$4=BT$4,$E298:$BG298)),1)</f>
        <v>7.2</v>
      </c>
      <c r="BU298" s="276">
        <f t="array" ref="BU298">ROUND(SUM(IF($E$4:$BG$4=BU$4,ALL!$E288:$BG288)),1)/BU$3</f>
        <v>1.4609526194497537</v>
      </c>
      <c r="BV298" s="208">
        <f t="array" ref="BV298">ROUND(MIN(IF($E$4:$BG$4=BV$4,$E298:$BG298)),1)</f>
        <v>0</v>
      </c>
      <c r="BW298" s="208">
        <f t="array" ref="BW298">ROUND(MAX(IF($E$4:$BG$4=BW$4,$E298:$BG298)),1)</f>
        <v>1.9</v>
      </c>
      <c r="BX298" s="276">
        <f t="array" ref="BX298">ROUND(SUM(IF($E$4:$BG$4=BX$4,ALL!$E288:$BG288)),1)/BX$3</f>
        <v>1.0684659285292237</v>
      </c>
      <c r="BY298" s="208">
        <f t="array" ref="BY298">ROUND(MIN(IF($E$4:$BG$4=BY$4,$E298:$BG298)),1)</f>
        <v>0</v>
      </c>
      <c r="BZ298" s="208">
        <f t="array" ref="BZ298">ROUND(MAX(IF($E$4:$BG$4=BZ$4,$E298:$BG298)),1)</f>
        <v>3.2</v>
      </c>
      <c r="CA298" s="276">
        <f t="array" ref="CA298">ROUND(SUM(IF($E$4:$BG$4=CA$4,ALL!$E288:$BG288)),1)/CA$3</f>
        <v>1.0903428356455398</v>
      </c>
      <c r="CB298" s="233">
        <f t="shared" si="214"/>
        <v>0</v>
      </c>
      <c r="CC298" s="233">
        <f t="shared" si="215"/>
        <v>109.5</v>
      </c>
      <c r="CD298" s="274">
        <f>ALL!BH288/$BH$47</f>
        <v>1.4579966792815473</v>
      </c>
    </row>
    <row r="299" spans="1:82" s="90" customFormat="1">
      <c r="A299" s="253">
        <f t="shared" si="212"/>
        <v>51324</v>
      </c>
      <c r="B299" s="251" t="s">
        <v>241</v>
      </c>
      <c r="C299" s="50"/>
      <c r="D299" s="50"/>
      <c r="E299" s="91">
        <f>ALL!E289/E$268</f>
        <v>0</v>
      </c>
      <c r="F299" s="91">
        <f>ALL!F289/F$268</f>
        <v>0</v>
      </c>
      <c r="G299" s="91">
        <f>ALL!G289/G$268</f>
        <v>0</v>
      </c>
      <c r="H299" s="91">
        <f>ALL!H289/H$268</f>
        <v>0</v>
      </c>
      <c r="I299" s="91">
        <f>ALL!I289/I$268</f>
        <v>0</v>
      </c>
      <c r="J299" s="91">
        <f>ALL!J289/J$268</f>
        <v>0</v>
      </c>
      <c r="K299" s="91">
        <f>ALL!K289/K$268</f>
        <v>0</v>
      </c>
      <c r="L299" s="91">
        <f>ALL!L289/L$268</f>
        <v>0</v>
      </c>
      <c r="M299" s="91">
        <f>ALL!M289/M$268</f>
        <v>0</v>
      </c>
      <c r="N299" s="91">
        <f>ALL!N289/N$268</f>
        <v>0</v>
      </c>
      <c r="O299" s="91">
        <f>ALL!O289/O$268</f>
        <v>0</v>
      </c>
      <c r="P299" s="91">
        <f>ALL!P289/P$268</f>
        <v>0</v>
      </c>
      <c r="Q299" s="91">
        <f>ALL!Q289/Q$268</f>
        <v>0</v>
      </c>
      <c r="R299" s="91">
        <f>ALL!R289/R$268</f>
        <v>0</v>
      </c>
      <c r="S299" s="91">
        <f>ALL!S289/S$268</f>
        <v>0</v>
      </c>
      <c r="T299" s="91">
        <f>ALL!T289/T$268</f>
        <v>0</v>
      </c>
      <c r="U299" s="91">
        <f>ALL!U289/U$268</f>
        <v>0</v>
      </c>
      <c r="V299" s="91">
        <f>ALL!V289/V$268</f>
        <v>0</v>
      </c>
      <c r="W299" s="91">
        <f>ALL!W289/W$268</f>
        <v>0</v>
      </c>
      <c r="X299" s="91">
        <f>ALL!X289/X$268</f>
        <v>0</v>
      </c>
      <c r="Y299" s="91">
        <f>ALL!Y289/Y$268</f>
        <v>0</v>
      </c>
      <c r="Z299" s="91">
        <f>ALL!Z289/Z$268</f>
        <v>0</v>
      </c>
      <c r="AA299" s="91">
        <f>ALL!AA289/AA$268</f>
        <v>0</v>
      </c>
      <c r="AB299" s="91">
        <f>ALL!AB289/AB$268</f>
        <v>0</v>
      </c>
      <c r="AC299" s="91">
        <f>ALL!AC289/AC$268</f>
        <v>0</v>
      </c>
      <c r="AD299" s="91">
        <f>ALL!AD289/AD$268</f>
        <v>0</v>
      </c>
      <c r="AE299" s="91">
        <f>ALL!AE289/AE$268</f>
        <v>0</v>
      </c>
      <c r="AF299" s="91">
        <f>ALL!AF289/AF$268</f>
        <v>0</v>
      </c>
      <c r="AG299" s="91">
        <f>ALL!AG289/AG$268</f>
        <v>3.0680343639235126</v>
      </c>
      <c r="AH299" s="91">
        <f>ALL!AH289/AH$268</f>
        <v>0</v>
      </c>
      <c r="AI299" s="91">
        <f>ALL!AI289/AI$268</f>
        <v>0</v>
      </c>
      <c r="AJ299" s="91">
        <f>ALL!AJ289/AJ$268</f>
        <v>0</v>
      </c>
      <c r="AK299" s="91">
        <f>ALL!AK289/AK$268</f>
        <v>45.304718675863583</v>
      </c>
      <c r="AL299" s="91">
        <f>ALL!AL289/AL$268</f>
        <v>0</v>
      </c>
      <c r="AM299" s="91">
        <f>ALL!AM289/AM$268</f>
        <v>0</v>
      </c>
      <c r="AN299" s="91">
        <f>ALL!AN289/AN$268</f>
        <v>0</v>
      </c>
      <c r="AO299" s="91">
        <f>ALL!AO289/AO$268</f>
        <v>0</v>
      </c>
      <c r="AP299" s="91">
        <f>ALL!AP289/AP$268</f>
        <v>0</v>
      </c>
      <c r="AQ299" s="91">
        <f>ALL!AQ289/AQ$268</f>
        <v>0</v>
      </c>
      <c r="AR299" s="91">
        <f>ALL!AR289/AR$268</f>
        <v>0</v>
      </c>
      <c r="AS299" s="91">
        <f>ALL!AS289/AS$268</f>
        <v>0</v>
      </c>
      <c r="AT299" s="91">
        <f>ALL!AT289/AT$268</f>
        <v>0</v>
      </c>
      <c r="AU299" s="91">
        <f>ALL!AU289/AU$268</f>
        <v>6.8972051451086207</v>
      </c>
      <c r="AV299" s="91">
        <f>ALL!AV289/AV$268</f>
        <v>0</v>
      </c>
      <c r="AW299" s="91">
        <f>ALL!AW289/AW$268</f>
        <v>0</v>
      </c>
      <c r="AX299" s="91">
        <f>ALL!AX289/AX$268</f>
        <v>0</v>
      </c>
      <c r="AY299" s="91">
        <f>ALL!AY289/AY$268</f>
        <v>0</v>
      </c>
      <c r="AZ299" s="91">
        <f>ALL!AZ289/AZ$268</f>
        <v>0</v>
      </c>
      <c r="BA299" s="91">
        <f>ALL!BA289/BA$268</f>
        <v>0</v>
      </c>
      <c r="BB299" s="91">
        <f>ALL!BB289/BB$268</f>
        <v>0</v>
      </c>
      <c r="BC299" s="91">
        <f>ALL!BC289/BC$268</f>
        <v>0</v>
      </c>
      <c r="BD299" s="91">
        <f>ALL!BD289/BD$268</f>
        <v>0.1121072558307246</v>
      </c>
      <c r="BE299" s="91">
        <f>ALL!BE289/BE$268</f>
        <v>0</v>
      </c>
      <c r="BF299" s="91">
        <f>ALL!BF289/BF$268</f>
        <v>4.0110183175876646</v>
      </c>
      <c r="BG299" s="91">
        <f>ALL!BG289/BG$268</f>
        <v>0</v>
      </c>
      <c r="BH299" s="91">
        <f t="shared" si="213"/>
        <v>59.393083758314106</v>
      </c>
      <c r="BJ299" s="208">
        <f t="array" ref="BJ299">ROUND(MIN(IF($E$4:$BG$4=BJ$4,$E299:$BG299)),1)</f>
        <v>0</v>
      </c>
      <c r="BK299" s="208">
        <f t="array" ref="BK299">ROUND(MAX(IF($E$4:$BG$4=BK$4,$E299:$BG299)),1)</f>
        <v>6.9</v>
      </c>
      <c r="BL299" s="276">
        <f t="array" ref="BL299">ROUND(SUM(IF($E$4:$BG$4=BL$4,ALL!$E289:$BG289)),1)/BL$3</f>
        <v>0.95188214818914285</v>
      </c>
      <c r="BM299" s="208">
        <f t="array" ref="BM299">ROUND(MIN(IF($E$4:$BG$4=BM$4,$E299:$BG299)),1)</f>
        <v>0</v>
      </c>
      <c r="BN299" s="208">
        <f t="array" ref="BN299">ROUND(MAX(IF($E$4:$BG$4=BN$4,$E299:$BG299)),1)</f>
        <v>4</v>
      </c>
      <c r="BO299" s="276">
        <f t="array" ref="BO299">ROUND(SUM(IF($E$4:$BG$4=BO$4,ALL!$E289:$BG289)),1)/BO$3</f>
        <v>1.4515066688621772</v>
      </c>
      <c r="BP299" s="208">
        <f t="array" ref="BP299">ROUND(MIN(IF($E$4:$BG$4=BP$4,$E299:$BG299)),1)</f>
        <v>0</v>
      </c>
      <c r="BQ299" s="208">
        <f t="array" ref="BQ299">ROUND(MAX(IF($E$4:$BG$4=BQ$4,$E299:$BG299)),1)</f>
        <v>45.3</v>
      </c>
      <c r="BR299" s="276">
        <f t="array" ref="BR299">ROUND(SUM(IF($E$4:$BG$4=BR$4,ALL!$E289:$BG289)),1)/BR$3</f>
        <v>22.344151114267621</v>
      </c>
      <c r="BS299" s="208">
        <f t="array" ref="BS299">ROUND(MIN(IF($E$4:$BG$4=BS$4,$E299:$BG299)),1)</f>
        <v>0</v>
      </c>
      <c r="BT299" s="208">
        <f t="array" ref="BT299">ROUND(MAX(IF($E$4:$BG$4=BT$4,$E299:$BG299)),1)</f>
        <v>0</v>
      </c>
      <c r="BU299" s="276">
        <f t="array" ref="BU299">ROUND(SUM(IF($E$4:$BG$4=BU$4,ALL!$E289:$BG289)),1)/BU$3</f>
        <v>0</v>
      </c>
      <c r="BV299" s="208">
        <f t="array" ref="BV299">ROUND(MIN(IF($E$4:$BG$4=BV$4,$E299:$BG299)),1)</f>
        <v>0</v>
      </c>
      <c r="BW299" s="208">
        <f t="array" ref="BW299">ROUND(MAX(IF($E$4:$BG$4=BW$4,$E299:$BG299)),1)</f>
        <v>0</v>
      </c>
      <c r="BX299" s="276">
        <f t="array" ref="BX299">ROUND(SUM(IF($E$4:$BG$4=BX$4,ALL!$E289:$BG289)),1)/BX$3</f>
        <v>0</v>
      </c>
      <c r="BY299" s="208">
        <f t="array" ref="BY299">ROUND(MIN(IF($E$4:$BG$4=BY$4,$E299:$BG299)),1)</f>
        <v>0</v>
      </c>
      <c r="BZ299" s="208">
        <f t="array" ref="BZ299">ROUND(MAX(IF($E$4:$BG$4=BZ$4,$E299:$BG299)),1)</f>
        <v>3.1</v>
      </c>
      <c r="CA299" s="276">
        <f t="array" ref="CA299">ROUND(SUM(IF($E$4:$BG$4=CA$4,ALL!$E289:$BG289)),1)/CA$3</f>
        <v>0.79844748082370887</v>
      </c>
      <c r="CB299" s="233">
        <f t="shared" si="214"/>
        <v>0</v>
      </c>
      <c r="CC299" s="233">
        <f t="shared" si="215"/>
        <v>45.3</v>
      </c>
      <c r="CD299" s="274">
        <f>ALL!BH289/$BH$47</f>
        <v>0.60602135264336854</v>
      </c>
    </row>
    <row r="300" spans="1:82" s="90" customFormat="1" ht="24">
      <c r="A300" s="253">
        <f t="shared" si="212"/>
        <v>51325</v>
      </c>
      <c r="B300" s="251" t="s">
        <v>242</v>
      </c>
      <c r="C300" s="50"/>
      <c r="D300" s="50"/>
      <c r="E300" s="91">
        <f>ALL!E290/E$268</f>
        <v>0</v>
      </c>
      <c r="F300" s="91">
        <f>ALL!F290/F$268</f>
        <v>0</v>
      </c>
      <c r="G300" s="91">
        <f>ALL!G290/G$268</f>
        <v>1.8884543589816385</v>
      </c>
      <c r="H300" s="91">
        <f>ALL!H290/H$268</f>
        <v>0</v>
      </c>
      <c r="I300" s="91">
        <f>ALL!I290/I$268</f>
        <v>0</v>
      </c>
      <c r="J300" s="91">
        <f>ALL!J290/J$268</f>
        <v>0</v>
      </c>
      <c r="K300" s="91">
        <f>ALL!K290/K$268</f>
        <v>0</v>
      </c>
      <c r="L300" s="91">
        <f>ALL!L290/L$268</f>
        <v>2.7591648345930193</v>
      </c>
      <c r="M300" s="91">
        <f>ALL!M290/M$268</f>
        <v>0</v>
      </c>
      <c r="N300" s="91">
        <f>ALL!N290/N$268</f>
        <v>0</v>
      </c>
      <c r="O300" s="91">
        <f>ALL!O290/O$268</f>
        <v>0</v>
      </c>
      <c r="P300" s="91">
        <f>ALL!P290/P$268</f>
        <v>0</v>
      </c>
      <c r="Q300" s="91">
        <f>ALL!Q290/Q$268</f>
        <v>0</v>
      </c>
      <c r="R300" s="91">
        <f>ALL!R290/R$268</f>
        <v>0</v>
      </c>
      <c r="S300" s="91">
        <f>ALL!S290/S$268</f>
        <v>0</v>
      </c>
      <c r="T300" s="91">
        <f>ALL!T290/T$268</f>
        <v>0</v>
      </c>
      <c r="U300" s="91">
        <f>ALL!U290/U$268</f>
        <v>0</v>
      </c>
      <c r="V300" s="91">
        <f>ALL!V290/V$268</f>
        <v>0</v>
      </c>
      <c r="W300" s="91">
        <f>ALL!W290/W$268</f>
        <v>0</v>
      </c>
      <c r="X300" s="91">
        <f>ALL!X290/X$268</f>
        <v>0</v>
      </c>
      <c r="Y300" s="91">
        <f>ALL!Y290/Y$268</f>
        <v>0</v>
      </c>
      <c r="Z300" s="91">
        <f>ALL!Z290/Z$268</f>
        <v>0</v>
      </c>
      <c r="AA300" s="91">
        <f>ALL!AA290/AA$268</f>
        <v>0</v>
      </c>
      <c r="AB300" s="91">
        <f>ALL!AB290/AB$268</f>
        <v>6.5933234772463214</v>
      </c>
      <c r="AC300" s="91">
        <f>ALL!AC290/AC$268</f>
        <v>0</v>
      </c>
      <c r="AD300" s="91">
        <f>ALL!AD290/AD$268</f>
        <v>0</v>
      </c>
      <c r="AE300" s="91">
        <f>ALL!AE290/AE$268</f>
        <v>0</v>
      </c>
      <c r="AF300" s="91">
        <f>ALL!AF290/AF$268</f>
        <v>0</v>
      </c>
      <c r="AG300" s="91">
        <f>ALL!AG290/AG$268</f>
        <v>0</v>
      </c>
      <c r="AH300" s="91">
        <f>ALL!AH290/AH$268</f>
        <v>0</v>
      </c>
      <c r="AI300" s="91">
        <f>ALL!AI290/AI$268</f>
        <v>0</v>
      </c>
      <c r="AJ300" s="91">
        <f>ALL!AJ290/AJ$268</f>
        <v>0</v>
      </c>
      <c r="AK300" s="91">
        <f>ALL!AK290/AK$268</f>
        <v>0</v>
      </c>
      <c r="AL300" s="91">
        <f>ALL!AL290/AL$268</f>
        <v>0</v>
      </c>
      <c r="AM300" s="91">
        <f>ALL!AM290/AM$268</f>
        <v>0</v>
      </c>
      <c r="AN300" s="91">
        <f>ALL!AN290/AN$268</f>
        <v>0</v>
      </c>
      <c r="AO300" s="91">
        <f>ALL!AO290/AO$268</f>
        <v>0</v>
      </c>
      <c r="AP300" s="91">
        <f>ALL!AP290/AP$268</f>
        <v>0</v>
      </c>
      <c r="AQ300" s="91">
        <f>ALL!AQ290/AQ$268</f>
        <v>0</v>
      </c>
      <c r="AR300" s="91">
        <f>ALL!AR290/AR$268</f>
        <v>0</v>
      </c>
      <c r="AS300" s="91">
        <f>ALL!AS290/AS$268</f>
        <v>0</v>
      </c>
      <c r="AT300" s="91">
        <f>ALL!AT290/AT$268</f>
        <v>0</v>
      </c>
      <c r="AU300" s="91">
        <f>ALL!AU290/AU$268</f>
        <v>0</v>
      </c>
      <c r="AV300" s="91">
        <f>ALL!AV290/AV$268</f>
        <v>0</v>
      </c>
      <c r="AW300" s="91">
        <f>ALL!AW290/AW$268</f>
        <v>0</v>
      </c>
      <c r="AX300" s="91">
        <f>ALL!AX290/AX$268</f>
        <v>0</v>
      </c>
      <c r="AY300" s="91">
        <f>ALL!AY290/AY$268</f>
        <v>0</v>
      </c>
      <c r="AZ300" s="91">
        <f>ALL!AZ290/AZ$268</f>
        <v>0</v>
      </c>
      <c r="BA300" s="91">
        <f>ALL!BA290/BA$268</f>
        <v>0</v>
      </c>
      <c r="BB300" s="91">
        <f>ALL!BB290/BB$268</f>
        <v>0</v>
      </c>
      <c r="BC300" s="91">
        <f>ALL!BC290/BC$268</f>
        <v>0</v>
      </c>
      <c r="BD300" s="91">
        <f>ALL!BD290/BD$268</f>
        <v>0</v>
      </c>
      <c r="BE300" s="91">
        <f>ALL!BE290/BE$268</f>
        <v>0</v>
      </c>
      <c r="BF300" s="91">
        <f>ALL!BF290/BF$268</f>
        <v>0</v>
      </c>
      <c r="BG300" s="91">
        <f>ALL!BG290/BG$268</f>
        <v>0</v>
      </c>
      <c r="BH300" s="91">
        <f t="shared" si="213"/>
        <v>11.240942670820978</v>
      </c>
      <c r="BJ300" s="208">
        <f t="array" ref="BJ300">ROUND(MIN(IF($E$4:$BG$4=BJ$4,$E300:$BG300)),1)</f>
        <v>0</v>
      </c>
      <c r="BK300" s="208">
        <f t="array" ref="BK300">ROUND(MAX(IF($E$4:$BG$4=BK$4,$E300:$BG300)),1)</f>
        <v>0</v>
      </c>
      <c r="BL300" s="276">
        <f t="array" ref="BL300">ROUND(SUM(IF($E$4:$BG$4=BL$4,ALL!$E290:$BG290)),1)/BL$3</f>
        <v>0</v>
      </c>
      <c r="BM300" s="208">
        <f t="array" ref="BM300">ROUND(MIN(IF($E$4:$BG$4=BM$4,$E300:$BG300)),1)</f>
        <v>0</v>
      </c>
      <c r="BN300" s="208">
        <f t="array" ref="BN300">ROUND(MAX(IF($E$4:$BG$4=BN$4,$E300:$BG300)),1)</f>
        <v>0</v>
      </c>
      <c r="BO300" s="276">
        <f t="array" ref="BO300">ROUND(SUM(IF($E$4:$BG$4=BO$4,ALL!$E290:$BG290)),1)/BO$3</f>
        <v>0</v>
      </c>
      <c r="BP300" s="208">
        <f t="array" ref="BP300">ROUND(MIN(IF($E$4:$BG$4=BP$4,$E300:$BG300)),1)</f>
        <v>0</v>
      </c>
      <c r="BQ300" s="208">
        <f t="array" ref="BQ300">ROUND(MAX(IF($E$4:$BG$4=BQ$4,$E300:$BG300)),1)</f>
        <v>0</v>
      </c>
      <c r="BR300" s="276">
        <f t="array" ref="BR300">ROUND(SUM(IF($E$4:$BG$4=BR$4,ALL!$E290:$BG290)),1)/BR$3</f>
        <v>0</v>
      </c>
      <c r="BS300" s="208">
        <f t="array" ref="BS300">ROUND(MIN(IF($E$4:$BG$4=BS$4,$E300:$BG300)),1)</f>
        <v>0</v>
      </c>
      <c r="BT300" s="208">
        <f t="array" ref="BT300">ROUND(MAX(IF($E$4:$BG$4=BT$4,$E300:$BG300)),1)</f>
        <v>0</v>
      </c>
      <c r="BU300" s="276">
        <f t="array" ref="BU300">ROUND(SUM(IF($E$4:$BG$4=BU$4,ALL!$E290:$BG290)),1)/BU$3</f>
        <v>0</v>
      </c>
      <c r="BV300" s="208">
        <f t="array" ref="BV300">ROUND(MIN(IF($E$4:$BG$4=BV$4,$E300:$BG300)),1)</f>
        <v>0</v>
      </c>
      <c r="BW300" s="208">
        <f t="array" ref="BW300">ROUND(MAX(IF($E$4:$BG$4=BW$4,$E300:$BG300)),1)</f>
        <v>6.6</v>
      </c>
      <c r="BX300" s="276">
        <f t="array" ref="BX300">ROUND(SUM(IF($E$4:$BG$4=BX$4,ALL!$E290:$BG290)),1)/BX$3</f>
        <v>3.8390774730276349</v>
      </c>
      <c r="BY300" s="208">
        <f t="array" ref="BY300">ROUND(MIN(IF($E$4:$BG$4=BY$4,$E300:$BG300)),1)</f>
        <v>0</v>
      </c>
      <c r="BZ300" s="208">
        <f t="array" ref="BZ300">ROUND(MAX(IF($E$4:$BG$4=BZ$4,$E300:$BG300)),1)</f>
        <v>2.8</v>
      </c>
      <c r="CA300" s="276">
        <f t="array" ref="CA300">ROUND(SUM(IF($E$4:$BG$4=CA$4,ALL!$E290:$BG290)),1)/CA$3</f>
        <v>0.40402817891063225</v>
      </c>
      <c r="CB300" s="233">
        <f t="shared" si="214"/>
        <v>0</v>
      </c>
      <c r="CC300" s="233">
        <f t="shared" si="215"/>
        <v>6.6</v>
      </c>
      <c r="CD300" s="274">
        <f>ALL!BH290/$BH$47</f>
        <v>1.2044154035391033</v>
      </c>
    </row>
    <row r="301" spans="1:82" s="90" customFormat="1" ht="24">
      <c r="A301" s="253">
        <f t="shared" si="212"/>
        <v>51326</v>
      </c>
      <c r="B301" s="251" t="s">
        <v>243</v>
      </c>
      <c r="C301" s="50"/>
      <c r="D301" s="50"/>
      <c r="E301" s="91">
        <f>ALL!E291/E$268</f>
        <v>0</v>
      </c>
      <c r="F301" s="91">
        <f>ALL!F291/F$268</f>
        <v>1.2437108001929837</v>
      </c>
      <c r="G301" s="91">
        <f>ALL!G291/G$268</f>
        <v>0</v>
      </c>
      <c r="H301" s="91">
        <f>ALL!H291/H$268</f>
        <v>8.3572538586494574</v>
      </c>
      <c r="I301" s="91">
        <f>ALL!I291/I$268</f>
        <v>0.87729354940010063</v>
      </c>
      <c r="J301" s="91">
        <f>ALL!J291/J$268</f>
        <v>0</v>
      </c>
      <c r="K301" s="91">
        <f>ALL!K291/K$268</f>
        <v>2.2849957207131824</v>
      </c>
      <c r="L301" s="91">
        <f>ALL!L291/L$268</f>
        <v>0</v>
      </c>
      <c r="M301" s="91">
        <f>ALL!M291/M$268</f>
        <v>0</v>
      </c>
      <c r="N301" s="91">
        <f>ALL!N291/N$268</f>
        <v>0</v>
      </c>
      <c r="O301" s="91">
        <f>ALL!O291/O$268</f>
        <v>0</v>
      </c>
      <c r="P301" s="91">
        <f>ALL!P291/P$268</f>
        <v>0</v>
      </c>
      <c r="Q301" s="91">
        <f>ALL!Q291/Q$268</f>
        <v>0</v>
      </c>
      <c r="R301" s="91">
        <f>ALL!R291/R$268</f>
        <v>0</v>
      </c>
      <c r="S301" s="91">
        <f>ALL!S291/S$268</f>
        <v>0</v>
      </c>
      <c r="T301" s="91">
        <f>ALL!T291/T$268</f>
        <v>0</v>
      </c>
      <c r="U301" s="91">
        <f>ALL!U291/U$268</f>
        <v>0</v>
      </c>
      <c r="V301" s="91">
        <f>ALL!V291/V$268</f>
        <v>0</v>
      </c>
      <c r="W301" s="91">
        <f>ALL!W291/W$268</f>
        <v>0</v>
      </c>
      <c r="X301" s="91">
        <f>ALL!X291/X$268</f>
        <v>0</v>
      </c>
      <c r="Y301" s="91">
        <f>ALL!Y291/Y$268</f>
        <v>2.3025403946218748</v>
      </c>
      <c r="Z301" s="91">
        <f>ALL!Z291/Z$268</f>
        <v>0</v>
      </c>
      <c r="AA301" s="91">
        <f>ALL!AA291/AA$268</f>
        <v>8.0516301719339953</v>
      </c>
      <c r="AB301" s="91">
        <f>ALL!AB291/AB$268</f>
        <v>3.2116941617977526</v>
      </c>
      <c r="AC301" s="91">
        <f>ALL!AC291/AC$268</f>
        <v>0</v>
      </c>
      <c r="AD301" s="91">
        <f>ALL!AD291/AD$268</f>
        <v>2.5329238715658602</v>
      </c>
      <c r="AE301" s="91">
        <f>ALL!AE291/AE$268</f>
        <v>9.2831265177175215</v>
      </c>
      <c r="AF301" s="91">
        <f>ALL!AF291/AF$268</f>
        <v>5.2124690247530365</v>
      </c>
      <c r="AG301" s="91">
        <f>ALL!AG291/AG$268</f>
        <v>0</v>
      </c>
      <c r="AH301" s="91">
        <f>ALL!AH291/AH$268</f>
        <v>0</v>
      </c>
      <c r="AI301" s="91">
        <f>ALL!AI291/AI$268</f>
        <v>0</v>
      </c>
      <c r="AJ301" s="91">
        <f>ALL!AJ291/AJ$268</f>
        <v>0</v>
      </c>
      <c r="AK301" s="91">
        <f>ALL!AK291/AK$268</f>
        <v>0</v>
      </c>
      <c r="AL301" s="91">
        <f>ALL!AL291/AL$268</f>
        <v>0</v>
      </c>
      <c r="AM301" s="91">
        <f>ALL!AM291/AM$268</f>
        <v>0</v>
      </c>
      <c r="AN301" s="91">
        <f>ALL!AN291/AN$268</f>
        <v>0</v>
      </c>
      <c r="AO301" s="91">
        <f>ALL!AO291/AO$268</f>
        <v>0</v>
      </c>
      <c r="AP301" s="91">
        <f>ALL!AP291/AP$268</f>
        <v>0</v>
      </c>
      <c r="AQ301" s="91">
        <f>ALL!AQ291/AQ$268</f>
        <v>0</v>
      </c>
      <c r="AR301" s="91">
        <f>ALL!AR291/AR$268</f>
        <v>0</v>
      </c>
      <c r="AS301" s="91">
        <f>ALL!AS291/AS$268</f>
        <v>0</v>
      </c>
      <c r="AT301" s="91">
        <f>ALL!AT291/AT$268</f>
        <v>0</v>
      </c>
      <c r="AU301" s="91">
        <f>ALL!AU291/AU$268</f>
        <v>14.964278596286814</v>
      </c>
      <c r="AV301" s="91">
        <f>ALL!AV291/AV$268</f>
        <v>0</v>
      </c>
      <c r="AW301" s="91">
        <f>ALL!AW291/AW$268</f>
        <v>0</v>
      </c>
      <c r="AX301" s="91">
        <f>ALL!AX291/AX$268</f>
        <v>0</v>
      </c>
      <c r="AY301" s="91">
        <f>ALL!AY291/AY$268</f>
        <v>0</v>
      </c>
      <c r="AZ301" s="91">
        <f>ALL!AZ291/AZ$268</f>
        <v>0</v>
      </c>
      <c r="BA301" s="91">
        <f>ALL!BA291/BA$268</f>
        <v>0</v>
      </c>
      <c r="BB301" s="91">
        <f>ALL!BB291/BB$268</f>
        <v>0</v>
      </c>
      <c r="BC301" s="91">
        <f>ALL!BC291/BC$268</f>
        <v>0</v>
      </c>
      <c r="BD301" s="91">
        <f>ALL!BD291/BD$268</f>
        <v>0.44252864143707082</v>
      </c>
      <c r="BE301" s="91">
        <f>ALL!BE291/BE$268</f>
        <v>0.65073452403603538</v>
      </c>
      <c r="BF301" s="91">
        <f>ALL!BF291/BF$268</f>
        <v>0</v>
      </c>
      <c r="BG301" s="91">
        <f>ALL!BG291/BG$268</f>
        <v>0</v>
      </c>
      <c r="BH301" s="91">
        <f t="shared" si="213"/>
        <v>59.415179833105682</v>
      </c>
      <c r="BJ301" s="208">
        <f t="array" ref="BJ301">ROUND(MIN(IF($E$4:$BG$4=BJ$4,$E301:$BG301)),1)</f>
        <v>0</v>
      </c>
      <c r="BK301" s="208">
        <f t="array" ref="BK301">ROUND(MAX(IF($E$4:$BG$4=BK$4,$E301:$BG301)),1)</f>
        <v>15</v>
      </c>
      <c r="BL301" s="276">
        <f t="array" ref="BL301">ROUND(SUM(IF($E$4:$BG$4=BL$4,ALL!$E291:$BG291)),1)/BL$3</f>
        <v>2.0652465706509702</v>
      </c>
      <c r="BM301" s="208">
        <f t="array" ref="BM301">ROUND(MIN(IF($E$4:$BG$4=BM$4,$E301:$BG301)),1)</f>
        <v>0</v>
      </c>
      <c r="BN301" s="208">
        <f t="array" ref="BN301">ROUND(MAX(IF($E$4:$BG$4=BN$4,$E301:$BG301)),1)</f>
        <v>0.7</v>
      </c>
      <c r="BO301" s="276">
        <f t="array" ref="BO301">ROUND(SUM(IF($E$4:$BG$4=BO$4,ALL!$E291:$BG291)),1)/BO$3</f>
        <v>0.26680594434381699</v>
      </c>
      <c r="BP301" s="208">
        <f t="array" ref="BP301">ROUND(MIN(IF($E$4:$BG$4=BP$4,$E301:$BG301)),1)</f>
        <v>0</v>
      </c>
      <c r="BQ301" s="208">
        <f t="array" ref="BQ301">ROUND(MAX(IF($E$4:$BG$4=BQ$4,$E301:$BG301)),1)</f>
        <v>0</v>
      </c>
      <c r="BR301" s="276">
        <f t="array" ref="BR301">ROUND(SUM(IF($E$4:$BG$4=BR$4,ALL!$E291:$BG291)),1)/BR$3</f>
        <v>0</v>
      </c>
      <c r="BS301" s="208">
        <f t="array" ref="BS301">ROUND(MIN(IF($E$4:$BG$4=BS$4,$E301:$BG301)),1)</f>
        <v>0</v>
      </c>
      <c r="BT301" s="208">
        <f t="array" ref="BT301">ROUND(MAX(IF($E$4:$BG$4=BT$4,$E301:$BG301)),1)</f>
        <v>9.3000000000000007</v>
      </c>
      <c r="BU301" s="276">
        <f t="array" ref="BU301">ROUND(SUM(IF($E$4:$BG$4=BU$4,ALL!$E291:$BG291)),1)/BU$3</f>
        <v>2.5835817485398884</v>
      </c>
      <c r="BV301" s="208">
        <f t="array" ref="BV301">ROUND(MIN(IF($E$4:$BG$4=BV$4,$E301:$BG301)),1)</f>
        <v>0</v>
      </c>
      <c r="BW301" s="208">
        <f t="array" ref="BW301">ROUND(MAX(IF($E$4:$BG$4=BW$4,$E301:$BG301)),1)</f>
        <v>3.2</v>
      </c>
      <c r="BX301" s="276">
        <f t="array" ref="BX301">ROUND(SUM(IF($E$4:$BG$4=BX$4,ALL!$E291:$BG291)),1)/BX$3</f>
        <v>1.8071986810866987</v>
      </c>
      <c r="BY301" s="208">
        <f t="array" ref="BY301">ROUND(MIN(IF($E$4:$BG$4=BY$4,$E301:$BG301)),1)</f>
        <v>0</v>
      </c>
      <c r="BZ301" s="208">
        <f t="array" ref="BZ301">ROUND(MAX(IF($E$4:$BG$4=BZ$4,$E301:$BG301)),1)</f>
        <v>0.9</v>
      </c>
      <c r="CA301" s="276">
        <f t="array" ref="CA301">ROUND(SUM(IF($E$4:$BG$4=CA$4,ALL!$E291:$BG291)),1)/CA$3</f>
        <v>0.2413877178946286</v>
      </c>
      <c r="CB301" s="233">
        <f t="shared" si="214"/>
        <v>0</v>
      </c>
      <c r="CC301" s="233">
        <f t="shared" si="215"/>
        <v>15</v>
      </c>
      <c r="CD301" s="274">
        <f>ALL!BH291/$BH$47</f>
        <v>1.5387675858514267</v>
      </c>
    </row>
    <row r="302" spans="1:82" s="90" customFormat="1" ht="24">
      <c r="A302" s="253">
        <f t="shared" si="212"/>
        <v>51327</v>
      </c>
      <c r="B302" s="251" t="s">
        <v>244</v>
      </c>
      <c r="C302" s="50"/>
      <c r="D302" s="50"/>
      <c r="E302" s="91">
        <f>ALL!E292/E$268</f>
        <v>0</v>
      </c>
      <c r="F302" s="91">
        <f>ALL!F292/F$268</f>
        <v>25.924478599489973</v>
      </c>
      <c r="G302" s="91">
        <f>ALL!G292/G$268</f>
        <v>0</v>
      </c>
      <c r="H302" s="91">
        <f>ALL!H292/H$268</f>
        <v>1.1205045287896236</v>
      </c>
      <c r="I302" s="91">
        <f>ALL!I292/I$268</f>
        <v>7.0744782346461159</v>
      </c>
      <c r="J302" s="91">
        <f>ALL!J292/J$268</f>
        <v>0</v>
      </c>
      <c r="K302" s="91">
        <f>ALL!K292/K$268</f>
        <v>14.610439069171443</v>
      </c>
      <c r="L302" s="91">
        <f>ALL!L292/L$268</f>
        <v>15.577444601995554</v>
      </c>
      <c r="M302" s="91">
        <f>ALL!M292/M$268</f>
        <v>0</v>
      </c>
      <c r="N302" s="91">
        <f>ALL!N292/N$268</f>
        <v>0</v>
      </c>
      <c r="O302" s="91">
        <f>ALL!O292/O$268</f>
        <v>0</v>
      </c>
      <c r="P302" s="91">
        <f>ALL!P292/P$268</f>
        <v>0.71598562704583235</v>
      </c>
      <c r="Q302" s="91">
        <f>ALL!Q292/Q$268</f>
        <v>14.615880695827833</v>
      </c>
      <c r="R302" s="91">
        <f>ALL!R292/R$268</f>
        <v>0</v>
      </c>
      <c r="S302" s="91">
        <f>ALL!S292/S$268</f>
        <v>0</v>
      </c>
      <c r="T302" s="91">
        <f>ALL!T292/T$268</f>
        <v>0</v>
      </c>
      <c r="U302" s="91">
        <f>ALL!U292/U$268</f>
        <v>0</v>
      </c>
      <c r="V302" s="91">
        <f>ALL!V292/V$268</f>
        <v>0</v>
      </c>
      <c r="W302" s="91">
        <f>ALL!W292/W$268</f>
        <v>0</v>
      </c>
      <c r="X302" s="91">
        <f>ALL!X292/X$268</f>
        <v>0</v>
      </c>
      <c r="Y302" s="91">
        <f>ALL!Y292/Y$268</f>
        <v>0</v>
      </c>
      <c r="Z302" s="91">
        <f>ALL!Z292/Z$268</f>
        <v>41.242911321366478</v>
      </c>
      <c r="AA302" s="91">
        <f>ALL!AA292/AA$268</f>
        <v>15.241924742817494</v>
      </c>
      <c r="AB302" s="91">
        <f>ALL!AB292/AB$268</f>
        <v>63.942871514278103</v>
      </c>
      <c r="AC302" s="91">
        <f>ALL!AC292/AC$268</f>
        <v>2.3457484240666342</v>
      </c>
      <c r="AD302" s="91">
        <f>ALL!AD292/AD$268</f>
        <v>0.53702668793597452</v>
      </c>
      <c r="AE302" s="91">
        <f>ALL!AE292/AE$268</f>
        <v>0</v>
      </c>
      <c r="AF302" s="91">
        <f>ALL!AF292/AF$268</f>
        <v>0</v>
      </c>
      <c r="AG302" s="91">
        <f>ALL!AG292/AG$268</f>
        <v>0</v>
      </c>
      <c r="AH302" s="91">
        <f>ALL!AH292/AH$268</f>
        <v>21.484105594499425</v>
      </c>
      <c r="AI302" s="91">
        <f>ALL!AI292/AI$268</f>
        <v>2.6001313684044169</v>
      </c>
      <c r="AJ302" s="91">
        <f>ALL!AJ292/AJ$268</f>
        <v>0.25198318042210588</v>
      </c>
      <c r="AK302" s="91">
        <f>ALL!AK292/AK$268</f>
        <v>0</v>
      </c>
      <c r="AL302" s="91">
        <f>ALL!AL292/AL$268</f>
        <v>0</v>
      </c>
      <c r="AM302" s="91">
        <f>ALL!AM292/AM$268</f>
        <v>0</v>
      </c>
      <c r="AN302" s="91">
        <f>ALL!AN292/AN$268</f>
        <v>0</v>
      </c>
      <c r="AO302" s="91">
        <f>ALL!AO292/AO$268</f>
        <v>7.9911901107981862</v>
      </c>
      <c r="AP302" s="91">
        <f>ALL!AP292/AP$268</f>
        <v>0.40370765106740303</v>
      </c>
      <c r="AQ302" s="91">
        <f>ALL!AQ292/AQ$268</f>
        <v>0</v>
      </c>
      <c r="AR302" s="91">
        <f>ALL!AR292/AR$268</f>
        <v>0</v>
      </c>
      <c r="AS302" s="91">
        <f>ALL!AS292/AS$268</f>
        <v>0</v>
      </c>
      <c r="AT302" s="91">
        <f>ALL!AT292/AT$268</f>
        <v>0</v>
      </c>
      <c r="AU302" s="91">
        <f>ALL!AU292/AU$268</f>
        <v>0</v>
      </c>
      <c r="AV302" s="91">
        <f>ALL!AV292/AV$268</f>
        <v>0</v>
      </c>
      <c r="AW302" s="91">
        <f>ALL!AW292/AW$268</f>
        <v>15.223880597014926</v>
      </c>
      <c r="AX302" s="91">
        <f>ALL!AX292/AX$268</f>
        <v>0</v>
      </c>
      <c r="AY302" s="91">
        <f>ALL!AY292/AY$268</f>
        <v>0</v>
      </c>
      <c r="AZ302" s="91">
        <f>ALL!AZ292/AZ$268</f>
        <v>9.2554727661295022</v>
      </c>
      <c r="BA302" s="91">
        <f>ALL!BA292/BA$268</f>
        <v>0</v>
      </c>
      <c r="BB302" s="91">
        <f>ALL!BB292/BB$268</f>
        <v>0</v>
      </c>
      <c r="BC302" s="91">
        <f>ALL!BC292/BC$268</f>
        <v>0</v>
      </c>
      <c r="BD302" s="91">
        <f>ALL!BD292/BD$268</f>
        <v>0.24781603920475967</v>
      </c>
      <c r="BE302" s="91">
        <f>ALL!BE292/BE$268</f>
        <v>0</v>
      </c>
      <c r="BF302" s="91">
        <f>ALL!BF292/BF$268</f>
        <v>1.3527249877614853</v>
      </c>
      <c r="BG302" s="91">
        <f>ALL!BG292/BG$268</f>
        <v>0</v>
      </c>
      <c r="BH302" s="91">
        <f t="shared" si="213"/>
        <v>261.76070634273322</v>
      </c>
      <c r="BJ302" s="208">
        <f t="array" ref="BJ302">ROUND(MIN(IF($E$4:$BG$4=BJ$4,$E302:$BG302)),1)</f>
        <v>0</v>
      </c>
      <c r="BK302" s="208">
        <f t="array" ref="BK302">ROUND(MAX(IF($E$4:$BG$4=BK$4,$E302:$BG302)),1)</f>
        <v>15.2</v>
      </c>
      <c r="BL302" s="276">
        <f t="array" ref="BL302">ROUND(SUM(IF($E$4:$BG$4=BL$4,ALL!$E292:$BG292)),1)/BL$3</f>
        <v>2.3464229258409213</v>
      </c>
      <c r="BM302" s="208">
        <f t="array" ref="BM302">ROUND(MIN(IF($E$4:$BG$4=BM$4,$E302:$BG302)),1)</f>
        <v>0</v>
      </c>
      <c r="BN302" s="208">
        <f t="array" ref="BN302">ROUND(MAX(IF($E$4:$BG$4=BN$4,$E302:$BG302)),1)</f>
        <v>1.4</v>
      </c>
      <c r="BO302" s="276">
        <f t="array" ref="BO302">ROUND(SUM(IF($E$4:$BG$4=BO$4,ALL!$E292:$BG292)),1)/BO$3</f>
        <v>0.56278816071134541</v>
      </c>
      <c r="BP302" s="208">
        <f t="array" ref="BP302">ROUND(MIN(IF($E$4:$BG$4=BP$4,$E302:$BG302)),1)</f>
        <v>0</v>
      </c>
      <c r="BQ302" s="208">
        <f t="array" ref="BQ302">ROUND(MAX(IF($E$4:$BG$4=BQ$4,$E302:$BG302)),1)</f>
        <v>0</v>
      </c>
      <c r="BR302" s="276">
        <f t="array" ref="BR302">ROUND(SUM(IF($E$4:$BG$4=BR$4,ALL!$E292:$BG292)),1)/BR$3</f>
        <v>0</v>
      </c>
      <c r="BS302" s="208">
        <f t="array" ref="BS302">ROUND(MIN(IF($E$4:$BG$4=BS$4,$E302:$BG302)),1)</f>
        <v>0</v>
      </c>
      <c r="BT302" s="208">
        <f t="array" ref="BT302">ROUND(MAX(IF($E$4:$BG$4=BT$4,$E302:$BG302)),1)</f>
        <v>25.9</v>
      </c>
      <c r="BU302" s="276">
        <f t="array" ref="BU302">ROUND(SUM(IF($E$4:$BG$4=BU$4,ALL!$E292:$BG292)),1)/BU$3</f>
        <v>5.5202587319980605</v>
      </c>
      <c r="BV302" s="208">
        <f t="array" ref="BV302">ROUND(MIN(IF($E$4:$BG$4=BV$4,$E302:$BG302)),1)</f>
        <v>0</v>
      </c>
      <c r="BW302" s="208">
        <f t="array" ref="BW302">ROUND(MAX(IF($E$4:$BG$4=BW$4,$E302:$BG302)),1)</f>
        <v>63.9</v>
      </c>
      <c r="BX302" s="276">
        <f t="array" ref="BX302">ROUND(SUM(IF($E$4:$BG$4=BX$4,ALL!$E292:$BG292)),1)/BX$3</f>
        <v>45.402050912558558</v>
      </c>
      <c r="BY302" s="208">
        <f t="array" ref="BY302">ROUND(MIN(IF($E$4:$BG$4=BY$4,$E302:$BG302)),1)</f>
        <v>0</v>
      </c>
      <c r="BZ302" s="208">
        <f t="array" ref="BZ302">ROUND(MAX(IF($E$4:$BG$4=BZ$4,$E302:$BG302)),1)</f>
        <v>15.6</v>
      </c>
      <c r="CA302" s="276">
        <f t="array" ref="CA302">ROUND(SUM(IF($E$4:$BG$4=CA$4,ALL!$E292:$BG292)),1)/CA$3</f>
        <v>4.5255588794264874</v>
      </c>
      <c r="CB302" s="233">
        <f t="shared" si="214"/>
        <v>0</v>
      </c>
      <c r="CC302" s="233">
        <f t="shared" si="215"/>
        <v>63.9</v>
      </c>
      <c r="CD302" s="274">
        <f>ALL!BH292/$BH$47</f>
        <v>16.15484606201289</v>
      </c>
    </row>
    <row r="303" spans="1:82" s="90" customFormat="1">
      <c r="A303" s="253">
        <f t="shared" si="212"/>
        <v>51331</v>
      </c>
      <c r="B303" s="251" t="s">
        <v>245</v>
      </c>
      <c r="C303" s="50"/>
      <c r="D303" s="50"/>
      <c r="E303" s="91">
        <f>ALL!E293/E$268</f>
        <v>15.959390247904254</v>
      </c>
      <c r="F303" s="91">
        <f>ALL!F293/F$268</f>
        <v>0</v>
      </c>
      <c r="G303" s="91">
        <f>ALL!G293/G$268</f>
        <v>0</v>
      </c>
      <c r="H303" s="91">
        <f>ALL!H293/H$268</f>
        <v>0</v>
      </c>
      <c r="I303" s="91">
        <f>ALL!I293/I$268</f>
        <v>0</v>
      </c>
      <c r="J303" s="91">
        <f>ALL!J293/J$268</f>
        <v>0</v>
      </c>
      <c r="K303" s="91">
        <f>ALL!K293/K$268</f>
        <v>0</v>
      </c>
      <c r="L303" s="91">
        <f>ALL!L293/L$268</f>
        <v>10.300431215933193</v>
      </c>
      <c r="M303" s="91">
        <f>ALL!M293/M$268</f>
        <v>0</v>
      </c>
      <c r="N303" s="91">
        <f>ALL!N293/N$268</f>
        <v>44.773147721582376</v>
      </c>
      <c r="O303" s="91">
        <f>ALL!O293/O$268</f>
        <v>0</v>
      </c>
      <c r="P303" s="91">
        <f>ALL!P293/P$268</f>
        <v>0</v>
      </c>
      <c r="Q303" s="91">
        <f>ALL!Q293/Q$268</f>
        <v>0</v>
      </c>
      <c r="R303" s="91">
        <f>ALL!R293/R$268</f>
        <v>0</v>
      </c>
      <c r="S303" s="91">
        <f>ALL!S293/S$268</f>
        <v>0</v>
      </c>
      <c r="T303" s="91">
        <f>ALL!T293/T$268</f>
        <v>0</v>
      </c>
      <c r="U303" s="91">
        <f>ALL!U293/U$268</f>
        <v>0</v>
      </c>
      <c r="V303" s="91">
        <f>ALL!V293/V$268</f>
        <v>0</v>
      </c>
      <c r="W303" s="91">
        <f>ALL!W293/W$268</f>
        <v>1.7856540777264989</v>
      </c>
      <c r="X303" s="91">
        <f>ALL!X293/X$268</f>
        <v>0</v>
      </c>
      <c r="Y303" s="91">
        <f>ALL!Y293/Y$268</f>
        <v>0</v>
      </c>
      <c r="Z303" s="91">
        <f>ALL!Z293/Z$268</f>
        <v>0</v>
      </c>
      <c r="AA303" s="91">
        <f>ALL!AA293/AA$268</f>
        <v>0</v>
      </c>
      <c r="AB303" s="91">
        <f>ALL!AB293/AB$268</f>
        <v>81.917615280988272</v>
      </c>
      <c r="AC303" s="91">
        <f>ALL!AC293/AC$268</f>
        <v>0.53084957050463377</v>
      </c>
      <c r="AD303" s="91">
        <f>ALL!AD293/AD$268</f>
        <v>0</v>
      </c>
      <c r="AE303" s="91">
        <f>ALL!AE293/AE$268</f>
        <v>0</v>
      </c>
      <c r="AF303" s="91">
        <f>ALL!AF293/AF$268</f>
        <v>0</v>
      </c>
      <c r="AG303" s="91">
        <f>ALL!AG293/AG$268</f>
        <v>0</v>
      </c>
      <c r="AH303" s="91">
        <f>ALL!AH293/AH$268</f>
        <v>0</v>
      </c>
      <c r="AI303" s="91">
        <f>ALL!AI293/AI$268</f>
        <v>4.0496888643053275</v>
      </c>
      <c r="AJ303" s="91">
        <f>ALL!AJ293/AJ$268</f>
        <v>0</v>
      </c>
      <c r="AK303" s="91">
        <f>ALL!AK293/AK$268</f>
        <v>0</v>
      </c>
      <c r="AL303" s="91">
        <f>ALL!AL293/AL$268</f>
        <v>0</v>
      </c>
      <c r="AM303" s="91">
        <f>ALL!AM293/AM$268</f>
        <v>0</v>
      </c>
      <c r="AN303" s="91">
        <f>ALL!AN293/AN$268</f>
        <v>0</v>
      </c>
      <c r="AO303" s="91">
        <f>ALL!AO293/AO$268</f>
        <v>0</v>
      </c>
      <c r="AP303" s="91">
        <f>ALL!AP293/AP$268</f>
        <v>0</v>
      </c>
      <c r="AQ303" s="91">
        <f>ALL!AQ293/AQ$268</f>
        <v>0</v>
      </c>
      <c r="AR303" s="91">
        <f>ALL!AR293/AR$268</f>
        <v>0</v>
      </c>
      <c r="AS303" s="91">
        <f>ALL!AS293/AS$268</f>
        <v>0</v>
      </c>
      <c r="AT303" s="91">
        <f>ALL!AT293/AT$268</f>
        <v>0</v>
      </c>
      <c r="AU303" s="91">
        <f>ALL!AU293/AU$268</f>
        <v>78.517975684915754</v>
      </c>
      <c r="AV303" s="91">
        <f>ALL!AV293/AV$268</f>
        <v>103.11071365771564</v>
      </c>
      <c r="AW303" s="91">
        <f>ALL!AW293/AW$268</f>
        <v>0</v>
      </c>
      <c r="AX303" s="91">
        <f>ALL!AX293/AX$268</f>
        <v>0</v>
      </c>
      <c r="AY303" s="91">
        <f>ALL!AY293/AY$268</f>
        <v>0</v>
      </c>
      <c r="AZ303" s="91">
        <f>ALL!AZ293/AZ$268</f>
        <v>80.286489920868718</v>
      </c>
      <c r="BA303" s="91">
        <f>ALL!BA293/BA$268</f>
        <v>0</v>
      </c>
      <c r="BB303" s="91">
        <f>ALL!BB293/BB$268</f>
        <v>0</v>
      </c>
      <c r="BC303" s="91">
        <f>ALL!BC293/BC$268</f>
        <v>0</v>
      </c>
      <c r="BD303" s="91">
        <f>ALL!BD293/BD$268</f>
        <v>4.2213190631504753</v>
      </c>
      <c r="BE303" s="91">
        <f>ALL!BE293/BE$268</f>
        <v>0</v>
      </c>
      <c r="BF303" s="91">
        <f>ALL!BF293/BF$268</f>
        <v>0</v>
      </c>
      <c r="BG303" s="91">
        <f>ALL!BG293/BG$268</f>
        <v>16.870141480381143</v>
      </c>
      <c r="BH303" s="91">
        <f t="shared" si="213"/>
        <v>442.32341678597629</v>
      </c>
      <c r="BJ303" s="208">
        <f t="array" ref="BJ303">ROUND(MIN(IF($E$4:$BG$4=BJ$4,$E303:$BG303)),1)</f>
        <v>0</v>
      </c>
      <c r="BK303" s="208">
        <f t="array" ref="BK303">ROUND(MAX(IF($E$4:$BG$4=BK$4,$E303:$BG303)),1)</f>
        <v>103.1</v>
      </c>
      <c r="BL303" s="276">
        <f t="array" ref="BL303">ROUND(SUM(IF($E$4:$BG$4=BL$4,ALL!$E293:$BG293)),1)/BL$3</f>
        <v>24.484495933648841</v>
      </c>
      <c r="BM303" s="208">
        <f t="array" ref="BM303">ROUND(MIN(IF($E$4:$BG$4=BM$4,$E303:$BG303)),1)</f>
        <v>0</v>
      </c>
      <c r="BN303" s="208">
        <f t="array" ref="BN303">ROUND(MAX(IF($E$4:$BG$4=BN$4,$E303:$BG303)),1)</f>
        <v>16.899999999999999</v>
      </c>
      <c r="BO303" s="276">
        <f t="array" ref="BO303">ROUND(SUM(IF($E$4:$BG$4=BO$4,ALL!$E293:$BG293)),1)/BO$3</f>
        <v>3.6023588012514418</v>
      </c>
      <c r="BP303" s="208">
        <f t="array" ref="BP303">ROUND(MIN(IF($E$4:$BG$4=BP$4,$E303:$BG303)),1)</f>
        <v>0</v>
      </c>
      <c r="BQ303" s="208">
        <f t="array" ref="BQ303">ROUND(MAX(IF($E$4:$BG$4=BQ$4,$E303:$BG303)),1)</f>
        <v>0</v>
      </c>
      <c r="BR303" s="276">
        <f t="array" ref="BR303">ROUND(SUM(IF($E$4:$BG$4=BR$4,ALL!$E293:$BG293)),1)/BR$3</f>
        <v>0</v>
      </c>
      <c r="BS303" s="208">
        <f t="array" ref="BS303">ROUND(MIN(IF($E$4:$BG$4=BS$4,$E303:$BG303)),1)</f>
        <v>0</v>
      </c>
      <c r="BT303" s="208">
        <f t="array" ref="BT303">ROUND(MAX(IF($E$4:$BG$4=BT$4,$E303:$BG303)),1)</f>
        <v>44.8</v>
      </c>
      <c r="BU303" s="276">
        <f t="array" ref="BU303">ROUND(SUM(IF($E$4:$BG$4=BU$4,ALL!$E293:$BG293)),1)/BU$3</f>
        <v>1.8375564023707367</v>
      </c>
      <c r="BV303" s="208">
        <f t="array" ref="BV303">ROUND(MIN(IF($E$4:$BG$4=BV$4,$E303:$BG303)),1)</f>
        <v>0</v>
      </c>
      <c r="BW303" s="208">
        <f t="array" ref="BW303">ROUND(MAX(IF($E$4:$BG$4=BW$4,$E303:$BG303)),1)</f>
        <v>81.900000000000006</v>
      </c>
      <c r="BX303" s="276">
        <f t="array" ref="BX303">ROUND(SUM(IF($E$4:$BG$4=BX$4,ALL!$E293:$BG293)),1)/BX$3</f>
        <v>46.094490582099226</v>
      </c>
      <c r="BY303" s="208">
        <f t="array" ref="BY303">ROUND(MIN(IF($E$4:$BG$4=BY$4,$E303:$BG303)),1)</f>
        <v>0</v>
      </c>
      <c r="BZ303" s="208">
        <f t="array" ref="BZ303">ROUND(MAX(IF($E$4:$BG$4=BZ$4,$E303:$BG303)),1)</f>
        <v>10.3</v>
      </c>
      <c r="CA303" s="276">
        <f t="array" ref="CA303">ROUND(SUM(IF($E$4:$BG$4=CA$4,ALL!$E293:$BG293)),1)/CA$3</f>
        <v>1.8831807950704473</v>
      </c>
      <c r="CB303" s="233">
        <f t="shared" si="214"/>
        <v>0</v>
      </c>
      <c r="CC303" s="233">
        <f t="shared" si="215"/>
        <v>103.1</v>
      </c>
      <c r="CD303" s="274">
        <f>ALL!BH293/$BH$47</f>
        <v>15.384883270675468</v>
      </c>
    </row>
    <row r="304" spans="1:82" s="90" customFormat="1" ht="24">
      <c r="A304" s="253">
        <f t="shared" si="212"/>
        <v>51332</v>
      </c>
      <c r="B304" s="251" t="s">
        <v>246</v>
      </c>
      <c r="C304" s="50"/>
      <c r="D304" s="50"/>
      <c r="E304" s="91">
        <f>ALL!E294/E$268</f>
        <v>0</v>
      </c>
      <c r="F304" s="91">
        <f>ALL!F294/F$268</f>
        <v>49.592818250740919</v>
      </c>
      <c r="G304" s="91">
        <f>ALL!G294/G$268</f>
        <v>63.901691111086329</v>
      </c>
      <c r="H304" s="91">
        <f>ALL!H294/H$268</f>
        <v>3.9450852197003594</v>
      </c>
      <c r="I304" s="91">
        <f>ALL!I294/I$268</f>
        <v>0</v>
      </c>
      <c r="J304" s="91">
        <f>ALL!J294/J$268</f>
        <v>0</v>
      </c>
      <c r="K304" s="91">
        <f>ALL!K294/K$268</f>
        <v>0</v>
      </c>
      <c r="L304" s="91">
        <f>ALL!L294/L$268</f>
        <v>12.541504390472351</v>
      </c>
      <c r="M304" s="91">
        <f>ALL!M294/M$268</f>
        <v>0</v>
      </c>
      <c r="N304" s="91">
        <f>ALL!N294/N$268</f>
        <v>0</v>
      </c>
      <c r="O304" s="91">
        <f>ALL!O294/O$268</f>
        <v>44.399425005162563</v>
      </c>
      <c r="P304" s="91">
        <f>ALL!P294/P$268</f>
        <v>11.076570827930146</v>
      </c>
      <c r="Q304" s="91">
        <f>ALL!Q294/Q$268</f>
        <v>17.304571091485489</v>
      </c>
      <c r="R304" s="91">
        <f>ALL!R294/R$268</f>
        <v>2.7337037538961924</v>
      </c>
      <c r="S304" s="91">
        <f>ALL!S294/S$268</f>
        <v>30.674581182116793</v>
      </c>
      <c r="T304" s="91">
        <f>ALL!T294/T$268</f>
        <v>0</v>
      </c>
      <c r="U304" s="91">
        <f>ALL!U294/U$268</f>
        <v>0</v>
      </c>
      <c r="V304" s="91">
        <f>ALL!V294/V$268</f>
        <v>0</v>
      </c>
      <c r="W304" s="91">
        <f>ALL!W294/W$268</f>
        <v>2.2737019214675973</v>
      </c>
      <c r="X304" s="91">
        <f>ALL!X294/X$268</f>
        <v>17.941722794208811</v>
      </c>
      <c r="Y304" s="91">
        <f>ALL!Y294/Y$268</f>
        <v>0</v>
      </c>
      <c r="Z304" s="91">
        <f>ALL!Z294/Z$268</f>
        <v>0</v>
      </c>
      <c r="AA304" s="91">
        <f>ALL!AA294/AA$268</f>
        <v>17.7923215754486</v>
      </c>
      <c r="AB304" s="91">
        <f>ALL!AB294/AB$268</f>
        <v>5.6007274302397452</v>
      </c>
      <c r="AC304" s="91">
        <f>ALL!AC294/AC$268</f>
        <v>0</v>
      </c>
      <c r="AD304" s="91">
        <f>ALL!AD294/AD$268</f>
        <v>4.9275841558635056</v>
      </c>
      <c r="AE304" s="91">
        <f>ALL!AE294/AE$268</f>
        <v>25.134848955181688</v>
      </c>
      <c r="AF304" s="91">
        <f>ALL!AF294/AF$268</f>
        <v>4.5307614758197357</v>
      </c>
      <c r="AG304" s="91">
        <f>ALL!AG294/AG$268</f>
        <v>0.57232997147543485</v>
      </c>
      <c r="AH304" s="91">
        <f>ALL!AH294/AH$268</f>
        <v>0</v>
      </c>
      <c r="AI304" s="91">
        <f>ALL!AI294/AI$268</f>
        <v>0.42373718417257655</v>
      </c>
      <c r="AJ304" s="91">
        <f>ALL!AJ294/AJ$268</f>
        <v>0</v>
      </c>
      <c r="AK304" s="91">
        <f>ALL!AK294/AK$268</f>
        <v>0</v>
      </c>
      <c r="AL304" s="91">
        <f>ALL!AL294/AL$268</f>
        <v>0</v>
      </c>
      <c r="AM304" s="91">
        <f>ALL!AM294/AM$268</f>
        <v>0</v>
      </c>
      <c r="AN304" s="91">
        <f>ALL!AN294/AN$268</f>
        <v>0</v>
      </c>
      <c r="AO304" s="91">
        <f>ALL!AO294/AO$268</f>
        <v>0</v>
      </c>
      <c r="AP304" s="91">
        <f>ALL!AP294/AP$268</f>
        <v>0</v>
      </c>
      <c r="AQ304" s="91">
        <f>ALL!AQ294/AQ$268</f>
        <v>0</v>
      </c>
      <c r="AR304" s="91">
        <f>ALL!AR294/AR$268</f>
        <v>0</v>
      </c>
      <c r="AS304" s="91">
        <f>ALL!AS294/AS$268</f>
        <v>0</v>
      </c>
      <c r="AT304" s="91">
        <f>ALL!AT294/AT$268</f>
        <v>0</v>
      </c>
      <c r="AU304" s="91">
        <f>ALL!AU294/AU$268</f>
        <v>0</v>
      </c>
      <c r="AV304" s="91">
        <f>ALL!AV294/AV$268</f>
        <v>0</v>
      </c>
      <c r="AW304" s="91">
        <f>ALL!AW294/AW$268</f>
        <v>0</v>
      </c>
      <c r="AX304" s="91">
        <f>ALL!AX294/AX$268</f>
        <v>0</v>
      </c>
      <c r="AY304" s="91">
        <f>ALL!AY294/AY$268</f>
        <v>0</v>
      </c>
      <c r="AZ304" s="91">
        <f>ALL!AZ294/AZ$268</f>
        <v>0</v>
      </c>
      <c r="BA304" s="91">
        <f>ALL!BA294/BA$268</f>
        <v>0</v>
      </c>
      <c r="BB304" s="91">
        <f>ALL!BB294/BB$268</f>
        <v>0</v>
      </c>
      <c r="BC304" s="91">
        <f>ALL!BC294/BC$268</f>
        <v>0</v>
      </c>
      <c r="BD304" s="91">
        <f>ALL!BD294/BD$268</f>
        <v>60.107438086965075</v>
      </c>
      <c r="BE304" s="91">
        <f>ALL!BE294/BE$268</f>
        <v>0</v>
      </c>
      <c r="BF304" s="91">
        <f>ALL!BF294/BF$268</f>
        <v>52.45731278723985</v>
      </c>
      <c r="BG304" s="91">
        <f>ALL!BG294/BG$268</f>
        <v>31.934984239701457</v>
      </c>
      <c r="BH304" s="91">
        <f t="shared" si="213"/>
        <v>459.86742141037524</v>
      </c>
      <c r="BJ304" s="208">
        <f t="array" ref="BJ304">ROUND(MIN(IF($E$4:$BG$4=BJ$4,$E304:$BG304)),1)</f>
        <v>0</v>
      </c>
      <c r="BK304" s="208">
        <f t="array" ref="BK304">ROUND(MAX(IF($E$4:$BG$4=BK$4,$E304:$BG304)),1)</f>
        <v>0</v>
      </c>
      <c r="BL304" s="276">
        <f t="array" ref="BL304">ROUND(SUM(IF($E$4:$BG$4=BL$4,ALL!$E294:$BG294)),1)/BL$3</f>
        <v>0</v>
      </c>
      <c r="BM304" s="208">
        <f t="array" ref="BM304">ROUND(MIN(IF($E$4:$BG$4=BM$4,$E304:$BG304)),1)</f>
        <v>0</v>
      </c>
      <c r="BN304" s="208">
        <f t="array" ref="BN304">ROUND(MAX(IF($E$4:$BG$4=BN$4,$E304:$BG304)),1)</f>
        <v>60.1</v>
      </c>
      <c r="BO304" s="276">
        <f t="array" ref="BO304">ROUND(SUM(IF($E$4:$BG$4=BO$4,ALL!$E294:$BG294)),1)/BO$3</f>
        <v>43.471358883583086</v>
      </c>
      <c r="BP304" s="208">
        <f t="array" ref="BP304">ROUND(MIN(IF($E$4:$BG$4=BP$4,$E304:$BG304)),1)</f>
        <v>0</v>
      </c>
      <c r="BQ304" s="208">
        <f t="array" ref="BQ304">ROUND(MAX(IF($E$4:$BG$4=BQ$4,$E304:$BG304)),1)</f>
        <v>0</v>
      </c>
      <c r="BR304" s="276">
        <f t="array" ref="BR304">ROUND(SUM(IF($E$4:$BG$4=BR$4,ALL!$E294:$BG294)),1)/BR$3</f>
        <v>0</v>
      </c>
      <c r="BS304" s="208">
        <f t="array" ref="BS304">ROUND(MIN(IF($E$4:$BG$4=BS$4,$E304:$BG304)),1)</f>
        <v>0</v>
      </c>
      <c r="BT304" s="208">
        <f t="array" ref="BT304">ROUND(MAX(IF($E$4:$BG$4=BT$4,$E304:$BG304)),1)</f>
        <v>49.6</v>
      </c>
      <c r="BU304" s="276">
        <f t="array" ref="BU304">ROUND(SUM(IF($E$4:$BG$4=BU$4,ALL!$E294:$BG294)),1)/BU$3</f>
        <v>9.6167511707502022</v>
      </c>
      <c r="BV304" s="208">
        <f t="array" ref="BV304">ROUND(MIN(IF($E$4:$BG$4=BV$4,$E304:$BG304)),1)</f>
        <v>0</v>
      </c>
      <c r="BW304" s="208">
        <f t="array" ref="BW304">ROUND(MAX(IF($E$4:$BG$4=BW$4,$E304:$BG304)),1)</f>
        <v>63.9</v>
      </c>
      <c r="BX304" s="276">
        <f t="array" ref="BX304">ROUND(SUM(IF($E$4:$BG$4=BX$4,ALL!$E294:$BG294)),1)/BX$3</f>
        <v>7.5185936883636542</v>
      </c>
      <c r="BY304" s="208">
        <f t="array" ref="BY304">ROUND(MIN(IF($E$4:$BG$4=BY$4,$E304:$BG304)),1)</f>
        <v>0</v>
      </c>
      <c r="BZ304" s="208">
        <f t="array" ref="BZ304">ROUND(MAX(IF($E$4:$BG$4=BZ$4,$E304:$BG304)),1)</f>
        <v>17.899999999999999</v>
      </c>
      <c r="CA304" s="276">
        <f t="array" ref="CA304">ROUND(SUM(IF($E$4:$BG$4=CA$4,ALL!$E294:$BG294)),1)/CA$3</f>
        <v>4.5359248360847122</v>
      </c>
      <c r="CB304" s="233">
        <f t="shared" si="214"/>
        <v>0</v>
      </c>
      <c r="CC304" s="233">
        <f t="shared" si="215"/>
        <v>63.9</v>
      </c>
      <c r="CD304" s="274">
        <f>ALL!BH294/$BH$47</f>
        <v>9.6084119880193075</v>
      </c>
    </row>
    <row r="305" spans="1:82" s="90" customFormat="1" ht="24">
      <c r="A305" s="253">
        <f t="shared" si="212"/>
        <v>51335</v>
      </c>
      <c r="B305" s="251" t="s">
        <v>247</v>
      </c>
      <c r="C305" s="50"/>
      <c r="D305" s="50"/>
      <c r="E305" s="91">
        <f>ALL!E295/E$268</f>
        <v>0</v>
      </c>
      <c r="F305" s="91">
        <f>ALL!F295/F$268</f>
        <v>0</v>
      </c>
      <c r="G305" s="91">
        <f>ALL!G295/G$268</f>
        <v>0</v>
      </c>
      <c r="H305" s="91">
        <f>ALL!H295/H$268</f>
        <v>0</v>
      </c>
      <c r="I305" s="91">
        <f>ALL!I295/I$268</f>
        <v>0</v>
      </c>
      <c r="J305" s="91">
        <f>ALL!J295/J$268</f>
        <v>0</v>
      </c>
      <c r="K305" s="91">
        <f>ALL!K295/K$268</f>
        <v>0</v>
      </c>
      <c r="L305" s="91">
        <f>ALL!L295/L$268</f>
        <v>0</v>
      </c>
      <c r="M305" s="91">
        <f>ALL!M295/M$268</f>
        <v>0</v>
      </c>
      <c r="N305" s="91">
        <f>ALL!N295/N$268</f>
        <v>0</v>
      </c>
      <c r="O305" s="91">
        <f>ALL!O295/O$268</f>
        <v>0</v>
      </c>
      <c r="P305" s="91">
        <f>ALL!P295/P$268</f>
        <v>0</v>
      </c>
      <c r="Q305" s="91">
        <f>ALL!Q295/Q$268</f>
        <v>0</v>
      </c>
      <c r="R305" s="91">
        <f>ALL!R295/R$268</f>
        <v>0</v>
      </c>
      <c r="S305" s="91">
        <f>ALL!S295/S$268</f>
        <v>6.0252664134831422</v>
      </c>
      <c r="T305" s="91">
        <f>ALL!T295/T$268</f>
        <v>0</v>
      </c>
      <c r="U305" s="91">
        <f>ALL!U295/U$268</f>
        <v>0</v>
      </c>
      <c r="V305" s="91">
        <f>ALL!V295/V$268</f>
        <v>0</v>
      </c>
      <c r="W305" s="91">
        <f>ALL!W295/W$268</f>
        <v>7.9556989391285713</v>
      </c>
      <c r="X305" s="91">
        <f>ALL!X295/X$268</f>
        <v>0</v>
      </c>
      <c r="Y305" s="91">
        <f>ALL!Y295/Y$268</f>
        <v>0</v>
      </c>
      <c r="Z305" s="91">
        <f>ALL!Z295/Z$268</f>
        <v>0</v>
      </c>
      <c r="AA305" s="91">
        <f>ALL!AA295/AA$268</f>
        <v>0</v>
      </c>
      <c r="AB305" s="91">
        <f>ALL!AB295/AB$268</f>
        <v>0</v>
      </c>
      <c r="AC305" s="91">
        <f>ALL!AC295/AC$268</f>
        <v>0</v>
      </c>
      <c r="AD305" s="91">
        <f>ALL!AD295/AD$268</f>
        <v>0</v>
      </c>
      <c r="AE305" s="91">
        <f>ALL!AE295/AE$268</f>
        <v>0</v>
      </c>
      <c r="AF305" s="91">
        <f>ALL!AF295/AF$268</f>
        <v>0</v>
      </c>
      <c r="AG305" s="91">
        <f>ALL!AG295/AG$268</f>
        <v>0</v>
      </c>
      <c r="AH305" s="91">
        <f>ALL!AH295/AH$268</f>
        <v>0</v>
      </c>
      <c r="AI305" s="91">
        <f>ALL!AI295/AI$268</f>
        <v>0</v>
      </c>
      <c r="AJ305" s="91">
        <f>ALL!AJ295/AJ$268</f>
        <v>0</v>
      </c>
      <c r="AK305" s="91">
        <f>ALL!AK295/AK$268</f>
        <v>0</v>
      </c>
      <c r="AL305" s="91">
        <f>ALL!AL295/AL$268</f>
        <v>0</v>
      </c>
      <c r="AM305" s="91">
        <f>ALL!AM295/AM$268</f>
        <v>0</v>
      </c>
      <c r="AN305" s="91">
        <f>ALL!AN295/AN$268</f>
        <v>0</v>
      </c>
      <c r="AO305" s="91">
        <f>ALL!AO295/AO$268</f>
        <v>0</v>
      </c>
      <c r="AP305" s="91">
        <f>ALL!AP295/AP$268</f>
        <v>0</v>
      </c>
      <c r="AQ305" s="91">
        <f>ALL!AQ295/AQ$268</f>
        <v>0</v>
      </c>
      <c r="AR305" s="91">
        <f>ALL!AR295/AR$268</f>
        <v>0</v>
      </c>
      <c r="AS305" s="91">
        <f>ALL!AS295/AS$268</f>
        <v>0</v>
      </c>
      <c r="AT305" s="91">
        <f>ALL!AT295/AT$268</f>
        <v>0</v>
      </c>
      <c r="AU305" s="91">
        <f>ALL!AU295/AU$268</f>
        <v>0</v>
      </c>
      <c r="AV305" s="91">
        <f>ALL!AV295/AV$268</f>
        <v>0</v>
      </c>
      <c r="AW305" s="91">
        <f>ALL!AW295/AW$268</f>
        <v>0</v>
      </c>
      <c r="AX305" s="91">
        <f>ALL!AX295/AX$268</f>
        <v>0</v>
      </c>
      <c r="AY305" s="91">
        <f>ALL!AY295/AY$268</f>
        <v>0</v>
      </c>
      <c r="AZ305" s="91">
        <f>ALL!AZ295/AZ$268</f>
        <v>554.6012822734366</v>
      </c>
      <c r="BA305" s="91">
        <f>ALL!BA295/BA$268</f>
        <v>0</v>
      </c>
      <c r="BB305" s="91">
        <f>ALL!BB295/BB$268</f>
        <v>0</v>
      </c>
      <c r="BC305" s="91">
        <f>ALL!BC295/BC$268</f>
        <v>34.83421494000774</v>
      </c>
      <c r="BD305" s="91">
        <f>ALL!BD295/BD$268</f>
        <v>1.4750954714569027</v>
      </c>
      <c r="BE305" s="91">
        <f>ALL!BE295/BE$268</f>
        <v>0</v>
      </c>
      <c r="BF305" s="91">
        <f>ALL!BF295/BF$268</f>
        <v>27.915825314365474</v>
      </c>
      <c r="BG305" s="91">
        <f>ALL!BG295/BG$268</f>
        <v>0</v>
      </c>
      <c r="BH305" s="91">
        <f t="shared" si="213"/>
        <v>632.80738335187857</v>
      </c>
      <c r="BJ305" s="208">
        <f t="array" ref="BJ305">ROUND(MIN(IF($E$4:$BG$4=BJ$4,$E305:$BG305)),1)</f>
        <v>0</v>
      </c>
      <c r="BK305" s="208">
        <f t="array" ref="BK305">ROUND(MAX(IF($E$4:$BG$4=BK$4,$E305:$BG305)),1)</f>
        <v>554.6</v>
      </c>
      <c r="BL305" s="276">
        <f t="array" ref="BL305">ROUND(SUM(IF($E$4:$BG$4=BL$4,ALL!$E295:$BG295)),1)/BL$3</f>
        <v>61.900353590776604</v>
      </c>
      <c r="BM305" s="208">
        <f t="array" ref="BM305">ROUND(MIN(IF($E$4:$BG$4=BM$4,$E305:$BG305)),1)</f>
        <v>0</v>
      </c>
      <c r="BN305" s="208">
        <f t="array" ref="BN305">ROUND(MAX(IF($E$4:$BG$4=BN$4,$E305:$BG305)),1)</f>
        <v>27.9</v>
      </c>
      <c r="BO305" s="276">
        <f t="array" ref="BO305">ROUND(SUM(IF($E$4:$BG$4=BO$4,ALL!$E295:$BG295)),1)/BO$3</f>
        <v>10.344568170591144</v>
      </c>
      <c r="BP305" s="208">
        <f t="array" ref="BP305">ROUND(MIN(IF($E$4:$BG$4=BP$4,$E305:$BG305)),1)</f>
        <v>0</v>
      </c>
      <c r="BQ305" s="208">
        <f t="array" ref="BQ305">ROUND(MAX(IF($E$4:$BG$4=BQ$4,$E305:$BG305)),1)</f>
        <v>0</v>
      </c>
      <c r="BR305" s="276">
        <f t="array" ref="BR305">ROUND(SUM(IF($E$4:$BG$4=BR$4,ALL!$E295:$BG295)),1)/BR$3</f>
        <v>0</v>
      </c>
      <c r="BS305" s="208">
        <f t="array" ref="BS305">ROUND(MIN(IF($E$4:$BG$4=BS$4,$E305:$BG305)),1)</f>
        <v>0</v>
      </c>
      <c r="BT305" s="208">
        <f t="array" ref="BT305">ROUND(MAX(IF($E$4:$BG$4=BT$4,$E305:$BG305)),1)</f>
        <v>8</v>
      </c>
      <c r="BU305" s="276">
        <f t="array" ref="BU305">ROUND(SUM(IF($E$4:$BG$4=BU$4,ALL!$E295:$BG295)),1)/BU$3</f>
        <v>1.0494314775849922</v>
      </c>
      <c r="BV305" s="208">
        <f t="array" ref="BV305">ROUND(MIN(IF($E$4:$BG$4=BV$4,$E305:$BG305)),1)</f>
        <v>0</v>
      </c>
      <c r="BW305" s="208">
        <f t="array" ref="BW305">ROUND(MAX(IF($E$4:$BG$4=BW$4,$E305:$BG305)),1)</f>
        <v>0</v>
      </c>
      <c r="BX305" s="276">
        <f t="array" ref="BX305">ROUND(SUM(IF($E$4:$BG$4=BX$4,ALL!$E295:$BG295)),1)/BX$3</f>
        <v>0</v>
      </c>
      <c r="BY305" s="208">
        <f t="array" ref="BY305">ROUND(MIN(IF($E$4:$BG$4=BY$4,$E305:$BG305)),1)</f>
        <v>0</v>
      </c>
      <c r="BZ305" s="208">
        <f t="array" ref="BZ305">ROUND(MAX(IF($E$4:$BG$4=BZ$4,$E305:$BG305)),1)</f>
        <v>0</v>
      </c>
      <c r="CA305" s="276">
        <f t="array" ref="CA305">ROUND(SUM(IF($E$4:$BG$4=CA$4,ALL!$E295:$BG295)),1)/CA$3</f>
        <v>0</v>
      </c>
      <c r="CB305" s="233">
        <f t="shared" si="214"/>
        <v>0</v>
      </c>
      <c r="CC305" s="233">
        <f t="shared" si="215"/>
        <v>554.6</v>
      </c>
      <c r="CD305" s="274">
        <f>ALL!BH295/$BH$47</f>
        <v>3.1750120722444639</v>
      </c>
    </row>
    <row r="306" spans="1:82" s="90" customFormat="1">
      <c r="A306" s="253">
        <f t="shared" si="212"/>
        <v>51338</v>
      </c>
      <c r="B306" s="251" t="s">
        <v>248</v>
      </c>
      <c r="C306" s="50"/>
      <c r="D306" s="50"/>
      <c r="E306" s="91">
        <f>ALL!E297/E$268</f>
        <v>58.58570227760935</v>
      </c>
      <c r="F306" s="91">
        <f>ALL!F297/F$268</f>
        <v>10.374772899579572</v>
      </c>
      <c r="G306" s="91">
        <f>ALL!G297/G$268</f>
        <v>101.50542016180465</v>
      </c>
      <c r="H306" s="91">
        <f>ALL!H297/H$268</f>
        <v>25.123958579554309</v>
      </c>
      <c r="I306" s="91">
        <f>ALL!I297/I$268</f>
        <v>8.4272549185761925</v>
      </c>
      <c r="J306" s="91">
        <f>ALL!J297/J$268</f>
        <v>25.278442866701734</v>
      </c>
      <c r="K306" s="91">
        <f>ALL!K297/K$268</f>
        <v>8.033201528111805</v>
      </c>
      <c r="L306" s="91">
        <f>ALL!L297/L$268</f>
        <v>37.372848954742366</v>
      </c>
      <c r="M306" s="91">
        <f>ALL!M297/M$268</f>
        <v>0</v>
      </c>
      <c r="N306" s="91">
        <f>ALL!N297/N$268</f>
        <v>0</v>
      </c>
      <c r="O306" s="91">
        <f>ALL!O297/O$268</f>
        <v>22.363132872909162</v>
      </c>
      <c r="P306" s="91">
        <f>ALL!P297/P$268</f>
        <v>35.1162175594541</v>
      </c>
      <c r="Q306" s="91">
        <f>ALL!Q297/Q$268</f>
        <v>36.733207997182056</v>
      </c>
      <c r="R306" s="91">
        <f>ALL!R297/R$268</f>
        <v>88.532423092559981</v>
      </c>
      <c r="S306" s="91">
        <f>ALL!S297/S$268</f>
        <v>41.04882848679496</v>
      </c>
      <c r="T306" s="91">
        <f>ALL!T297/T$268</f>
        <v>44.086336267887056</v>
      </c>
      <c r="U306" s="91">
        <f>ALL!U297/U$268</f>
        <v>26.27222315070782</v>
      </c>
      <c r="V306" s="91">
        <f>ALL!V297/V$268</f>
        <v>242.55596150418819</v>
      </c>
      <c r="W306" s="91">
        <f>ALL!W297/W$268</f>
        <v>40.692929860716788</v>
      </c>
      <c r="X306" s="91">
        <f>ALL!X297/X$268</f>
        <v>33.638741010037805</v>
      </c>
      <c r="Y306" s="91">
        <f>ALL!Y297/Y$268</f>
        <v>17.263049516829462</v>
      </c>
      <c r="Z306" s="91">
        <f>ALL!Z297/Z$268</f>
        <v>23.224453835619343</v>
      </c>
      <c r="AA306" s="91">
        <f>ALL!AA297/AA$268</f>
        <v>15.581769183997151</v>
      </c>
      <c r="AB306" s="91">
        <f>ALL!AB297/AB$268</f>
        <v>56.592507433858081</v>
      </c>
      <c r="AC306" s="91">
        <f>ALL!AC297/AC$268</f>
        <v>5.0584389230408346</v>
      </c>
      <c r="AD306" s="91">
        <f>ALL!AD297/AD$268</f>
        <v>53.533333254499716</v>
      </c>
      <c r="AE306" s="91">
        <f>ALL!AE297/AE$268</f>
        <v>61.718289036283842</v>
      </c>
      <c r="AF306" s="91">
        <f>ALL!AF297/AF$268</f>
        <v>38.11593170187713</v>
      </c>
      <c r="AG306" s="91">
        <f>ALL!AG297/AG$268</f>
        <v>61.904179408289025</v>
      </c>
      <c r="AH306" s="91">
        <f>ALL!AH297/AH$268</f>
        <v>6.6991111610753098</v>
      </c>
      <c r="AI306" s="91">
        <f>ALL!AI297/AI$268</f>
        <v>72.913189190257</v>
      </c>
      <c r="AJ306" s="91">
        <f>ALL!AJ297/AJ$268</f>
        <v>64.556676773132807</v>
      </c>
      <c r="AK306" s="91">
        <f>ALL!AK297/AK$268</f>
        <v>0</v>
      </c>
      <c r="AL306" s="91">
        <f>ALL!AL297/AL$268</f>
        <v>0</v>
      </c>
      <c r="AM306" s="91">
        <f>ALL!AM297/AM$268</f>
        <v>0</v>
      </c>
      <c r="AN306" s="91">
        <f>ALL!AN297/AN$268</f>
        <v>160.33360447381799</v>
      </c>
      <c r="AO306" s="91">
        <f>ALL!AO297/AO$268</f>
        <v>0</v>
      </c>
      <c r="AP306" s="91">
        <f>ALL!AP297/AP$268</f>
        <v>47.610454413332043</v>
      </c>
      <c r="AQ306" s="91">
        <f>ALL!AQ297/AQ$268</f>
        <v>43.145794929134816</v>
      </c>
      <c r="AR306" s="91">
        <f>ALL!AR297/AR$268</f>
        <v>101.91639235216866</v>
      </c>
      <c r="AS306" s="91">
        <f>ALL!AS297/AS$268</f>
        <v>3.6324010170722847</v>
      </c>
      <c r="AT306" s="91">
        <f>ALL!AT297/AT$268</f>
        <v>0</v>
      </c>
      <c r="AU306" s="91">
        <f>ALL!AU297/AU$268</f>
        <v>5.3850399374492159</v>
      </c>
      <c r="AV306" s="91">
        <f>ALL!AV297/AV$268</f>
        <v>141.27189831445156</v>
      </c>
      <c r="AW306" s="91">
        <f>ALL!AW297/AW$268</f>
        <v>23.731343283582092</v>
      </c>
      <c r="AX306" s="91">
        <f>ALL!AX297/AX$268</f>
        <v>52.714523887089662</v>
      </c>
      <c r="AY306" s="91">
        <f>ALL!AY297/AY$268</f>
        <v>0</v>
      </c>
      <c r="AZ306" s="91">
        <f>ALL!AZ297/AZ$268</f>
        <v>54.390727584281564</v>
      </c>
      <c r="BA306" s="91">
        <f>ALL!BA297/BA$268</f>
        <v>0</v>
      </c>
      <c r="BB306" s="91">
        <f>ALL!BB297/BB$268</f>
        <v>0</v>
      </c>
      <c r="BC306" s="91">
        <f>ALL!BC297/BC$268</f>
        <v>0</v>
      </c>
      <c r="BD306" s="91">
        <f>ALL!BD297/BD$268</f>
        <v>54.544383983741177</v>
      </c>
      <c r="BE306" s="91">
        <f>ALL!BE297/BE$268</f>
        <v>0.39304836988443176</v>
      </c>
      <c r="BF306" s="91">
        <f>ALL!BF297/BF$268</f>
        <v>51.208756201456985</v>
      </c>
      <c r="BG306" s="91">
        <f>ALL!BG297/BG$268</f>
        <v>7.397829788775768</v>
      </c>
      <c r="BH306" s="91">
        <f t="shared" si="213"/>
        <v>2110.578731944116</v>
      </c>
      <c r="BJ306" s="208">
        <f t="array" ref="BJ306">ROUND(MIN(IF($E$4:$BG$4=BJ$4,$E306:$BG306)),1)</f>
        <v>0</v>
      </c>
      <c r="BK306" s="208">
        <f t="array" ref="BK306">ROUND(MAX(IF($E$4:$BG$4=BK$4,$E306:$BG306)),1)</f>
        <v>160.30000000000001</v>
      </c>
      <c r="BL306" s="276">
        <f t="array" ref="BL306">ROUND(SUM(IF($E$4:$BG$4=BL$4,ALL!$E297:$BG297)),1)/BL$3</f>
        <v>45.304452950842844</v>
      </c>
      <c r="BM306" s="208">
        <f t="array" ref="BM306">ROUND(MIN(IF($E$4:$BG$4=BM$4,$E306:$BG306)),1)</f>
        <v>0.4</v>
      </c>
      <c r="BN306" s="208">
        <f t="array" ref="BN306">ROUND(MAX(IF($E$4:$BG$4=BN$4,$E306:$BG306)),1)</f>
        <v>54.5</v>
      </c>
      <c r="BO306" s="276">
        <f t="array" ref="BO306">ROUND(SUM(IF($E$4:$BG$4=BO$4,ALL!$E297:$BG297)),1)/BO$3</f>
        <v>38.061265025522815</v>
      </c>
      <c r="BP306" s="208">
        <f t="array" ref="BP306">ROUND(MIN(IF($E$4:$BG$4=BP$4,$E306:$BG306)),1)</f>
        <v>0</v>
      </c>
      <c r="BQ306" s="208">
        <f t="array" ref="BQ306">ROUND(MAX(IF($E$4:$BG$4=BQ$4,$E306:$BG306)),1)</f>
        <v>0</v>
      </c>
      <c r="BR306" s="276">
        <f t="array" ref="BR306">ROUND(SUM(IF($E$4:$BG$4=BR$4,ALL!$E297:$BG297)),1)/BR$3</f>
        <v>0</v>
      </c>
      <c r="BS306" s="208">
        <f t="array" ref="BS306">ROUND(MIN(IF($E$4:$BG$4=BS$4,$E306:$BG306)),1)</f>
        <v>0</v>
      </c>
      <c r="BT306" s="208">
        <f t="array" ref="BT306">ROUND(MAX(IF($E$4:$BG$4=BT$4,$E306:$BG306)),1)</f>
        <v>242.6</v>
      </c>
      <c r="BU306" s="276">
        <f t="array" ref="BU306">ROUND(SUM(IF($E$4:$BG$4=BU$4,ALL!$E297:$BG297)),1)/BU$3</f>
        <v>31.882005341876447</v>
      </c>
      <c r="BV306" s="208">
        <f t="array" ref="BV306">ROUND(MIN(IF($E$4:$BG$4=BV$4,$E306:$BG306)),1)</f>
        <v>23.2</v>
      </c>
      <c r="BW306" s="208">
        <f t="array" ref="BW306">ROUND(MAX(IF($E$4:$BG$4=BW$4,$E306:$BG306)),1)</f>
        <v>101.5</v>
      </c>
      <c r="BX306" s="276">
        <f t="array" ref="BX306">ROUND(SUM(IF($E$4:$BG$4=BX$4,ALL!$E297:$BG297)),1)/BX$3</f>
        <v>53.193875382152505</v>
      </c>
      <c r="BY306" s="208">
        <f t="array" ref="BY306">ROUND(MIN(IF($E$4:$BG$4=BY$4,$E306:$BG306)),1)</f>
        <v>8.4</v>
      </c>
      <c r="BZ306" s="208">
        <f t="array" ref="BZ306">ROUND(MAX(IF($E$4:$BG$4=BZ$4,$E306:$BG306)),1)</f>
        <v>72.900000000000006</v>
      </c>
      <c r="CA306" s="276">
        <f t="array" ref="CA306">ROUND(SUM(IF($E$4:$BG$4=CA$4,ALL!$E297:$BG297)),1)/CA$3</f>
        <v>37.953231788122025</v>
      </c>
      <c r="CB306" s="233">
        <f t="shared" si="214"/>
        <v>0</v>
      </c>
      <c r="CC306" s="233">
        <f t="shared" si="215"/>
        <v>242.6</v>
      </c>
      <c r="CD306" s="274">
        <f>ALL!BH297/$BH$47</f>
        <v>40.080400913270267</v>
      </c>
    </row>
    <row r="307" spans="1:82" s="90" customFormat="1">
      <c r="A307" s="253">
        <f t="shared" si="212"/>
        <v>51401</v>
      </c>
      <c r="B307" s="251" t="s">
        <v>249</v>
      </c>
      <c r="C307" s="50"/>
      <c r="D307" s="50"/>
      <c r="E307" s="91">
        <f>ALL!E299/E$268</f>
        <v>22.202633777681292</v>
      </c>
      <c r="F307" s="91">
        <f>ALL!F299/F$268</f>
        <v>13.216342959542354</v>
      </c>
      <c r="G307" s="91">
        <f>ALL!G299/G$268</f>
        <v>15.740434088279759</v>
      </c>
      <c r="H307" s="91">
        <f>ALL!H299/H$268</f>
        <v>62.525399946690527</v>
      </c>
      <c r="I307" s="91">
        <f>ALL!I299/I$268</f>
        <v>51.252963607271575</v>
      </c>
      <c r="J307" s="91">
        <f>ALL!J299/J$268</f>
        <v>9.3494176757337719</v>
      </c>
      <c r="K307" s="91">
        <f>ALL!K299/K$268</f>
        <v>4.6501728449368143</v>
      </c>
      <c r="L307" s="91">
        <f>ALL!L299/L$268</f>
        <v>12.735483186117001</v>
      </c>
      <c r="M307" s="91">
        <f>ALL!M299/M$268</f>
        <v>0</v>
      </c>
      <c r="N307" s="91">
        <f>ALL!N299/N$268</f>
        <v>1.0599899849774663</v>
      </c>
      <c r="O307" s="91">
        <f>ALL!O299/O$268</f>
        <v>0</v>
      </c>
      <c r="P307" s="91">
        <f>ALL!P299/P$268</f>
        <v>2.5023164677722489</v>
      </c>
      <c r="Q307" s="91">
        <f>ALL!Q299/Q$268</f>
        <v>0.61791005504322394</v>
      </c>
      <c r="R307" s="91">
        <f>ALL!R299/R$268</f>
        <v>39.919026968423907</v>
      </c>
      <c r="S307" s="91">
        <f>ALL!S299/S$268</f>
        <v>18.961164534378081</v>
      </c>
      <c r="T307" s="91">
        <f>ALL!T299/T$268</f>
        <v>5.8082850325918995</v>
      </c>
      <c r="U307" s="91">
        <f>ALL!U299/U$268</f>
        <v>1.7243254765185987</v>
      </c>
      <c r="V307" s="91">
        <f>ALL!V299/V$268</f>
        <v>191.17456781322403</v>
      </c>
      <c r="W307" s="91">
        <f>ALL!W299/W$268</f>
        <v>15.820709003417489</v>
      </c>
      <c r="X307" s="91">
        <f>ALL!X299/X$268</f>
        <v>20.108369628801828</v>
      </c>
      <c r="Y307" s="91">
        <f>ALL!Y299/Y$268</f>
        <v>14.620314028246892</v>
      </c>
      <c r="Z307" s="91">
        <f>ALL!Z299/Z$268</f>
        <v>4.6759426817876637</v>
      </c>
      <c r="AA307" s="91">
        <f>ALL!AA299/AA$268</f>
        <v>5.7300444285256225</v>
      </c>
      <c r="AB307" s="91">
        <f>ALL!AB299/AB$268</f>
        <v>24.239921214044717</v>
      </c>
      <c r="AC307" s="91">
        <f>ALL!AC299/AC$268</f>
        <v>33.39595786589021</v>
      </c>
      <c r="AD307" s="91">
        <f>ALL!AD299/AD$268</f>
        <v>4.9807925852260304</v>
      </c>
      <c r="AE307" s="91">
        <f>ALL!AE299/AE$268</f>
        <v>27.151250127704422</v>
      </c>
      <c r="AF307" s="91">
        <f>ALL!AF299/AF$268</f>
        <v>58.917436088339564</v>
      </c>
      <c r="AG307" s="91">
        <f>ALL!AG299/AG$268</f>
        <v>28.815935015544664</v>
      </c>
      <c r="AH307" s="91">
        <f>ALL!AH299/AH$268</f>
        <v>4.9500821387255985E-2</v>
      </c>
      <c r="AI307" s="91">
        <f>ALL!AI299/AI$268</f>
        <v>93.700102724165816</v>
      </c>
      <c r="AJ307" s="91">
        <f>ALL!AJ299/AJ$268</f>
        <v>1.7742312711673951</v>
      </c>
      <c r="AK307" s="91">
        <f>ALL!AK299/AK$268</f>
        <v>182.65885248824102</v>
      </c>
      <c r="AL307" s="91">
        <f>ALL!AL299/AL$268</f>
        <v>352.33265925176948</v>
      </c>
      <c r="AM307" s="91">
        <f>ALL!AM299/AM$268</f>
        <v>41.945607718180206</v>
      </c>
      <c r="AN307" s="91">
        <f>ALL!AN299/AN$268</f>
        <v>134.59267920691408</v>
      </c>
      <c r="AO307" s="91">
        <f>ALL!AO299/AO$268</f>
        <v>43.029158304804632</v>
      </c>
      <c r="AP307" s="91">
        <f>ALL!AP299/AP$268</f>
        <v>0</v>
      </c>
      <c r="AQ307" s="91">
        <f>ALL!AQ299/AQ$268</f>
        <v>0</v>
      </c>
      <c r="AR307" s="91">
        <f>ALL!AR299/AR$268</f>
        <v>0</v>
      </c>
      <c r="AS307" s="91">
        <f>ALL!AS299/AS$268</f>
        <v>9.159704564717277</v>
      </c>
      <c r="AT307" s="91">
        <f>ALL!AT299/AT$268</f>
        <v>31.824391455538997</v>
      </c>
      <c r="AU307" s="91">
        <f>ALL!AU299/AU$268</f>
        <v>50.581982921182949</v>
      </c>
      <c r="AV307" s="91">
        <f>ALL!AV299/AV$268</f>
        <v>0</v>
      </c>
      <c r="AW307" s="91">
        <f>ALL!AW299/AW$268</f>
        <v>0</v>
      </c>
      <c r="AX307" s="91">
        <f>ALL!AX299/AX$268</f>
        <v>0</v>
      </c>
      <c r="AY307" s="91">
        <f>ALL!AY299/AY$268</f>
        <v>32.021217966381926</v>
      </c>
      <c r="AZ307" s="91">
        <f>ALL!AZ299/AZ$268</f>
        <v>77.204432122297305</v>
      </c>
      <c r="BA307" s="91">
        <f>ALL!BA299/BA$268</f>
        <v>0</v>
      </c>
      <c r="BB307" s="91">
        <f>ALL!BB299/BB$268</f>
        <v>0</v>
      </c>
      <c r="BC307" s="91">
        <f>ALL!BC299/BC$268</f>
        <v>0</v>
      </c>
      <c r="BD307" s="91">
        <f>ALL!BD299/BD$268</f>
        <v>49.96774392342617</v>
      </c>
      <c r="BE307" s="91">
        <f>ALL!BE299/BE$268</f>
        <v>18.936695096830761</v>
      </c>
      <c r="BF307" s="91">
        <f>ALL!BF299/BF$268</f>
        <v>71.206140447016409</v>
      </c>
      <c r="BG307" s="91">
        <f>ALL!BG299/BG$268</f>
        <v>75.225763559291323</v>
      </c>
      <c r="BH307" s="91">
        <f t="shared" si="213"/>
        <v>1958.1079709300247</v>
      </c>
      <c r="BJ307" s="208">
        <f t="array" ref="BJ307">ROUND(MIN(IF($E$4:$BG$4=BJ$4,$E307:$BG307)),1)</f>
        <v>0</v>
      </c>
      <c r="BK307" s="208">
        <f t="array" ref="BK307">ROUND(MAX(IF($E$4:$BG$4=BK$4,$E307:$BG307)),1)</f>
        <v>134.6</v>
      </c>
      <c r="BL307" s="276">
        <f t="array" ref="BL307">ROUND(SUM(IF($E$4:$BG$4=BL$4,ALL!$E299:$BG299)),1)/BL$3</f>
        <v>29.615006990169583</v>
      </c>
      <c r="BM307" s="208">
        <f t="array" ref="BM307">ROUND(MIN(IF($E$4:$BG$4=BM$4,$E307:$BG307)),1)</f>
        <v>18.899999999999999</v>
      </c>
      <c r="BN307" s="208">
        <f t="array" ref="BN307">ROUND(MAX(IF($E$4:$BG$4=BN$4,$E307:$BG307)),1)</f>
        <v>75.2</v>
      </c>
      <c r="BO307" s="276">
        <f t="array" ref="BO307">ROUND(SUM(IF($E$4:$BG$4=BO$4,ALL!$E299:$BG299)),1)/BO$3</f>
        <v>55.273495389428632</v>
      </c>
      <c r="BP307" s="208">
        <f t="array" ref="BP307">ROUND(MIN(IF($E$4:$BG$4=BP$4,$E307:$BG307)),1)</f>
        <v>41.9</v>
      </c>
      <c r="BQ307" s="208">
        <f t="array" ref="BQ307">ROUND(MAX(IF($E$4:$BG$4=BQ$4,$E307:$BG307)),1)</f>
        <v>352.3</v>
      </c>
      <c r="BR307" s="276">
        <f t="array" ref="BR307">ROUND(SUM(IF($E$4:$BG$4=BR$4,ALL!$E299:$BG299)),1)/BR$3</f>
        <v>124.42460740526565</v>
      </c>
      <c r="BS307" s="208">
        <f t="array" ref="BS307">ROUND(MIN(IF($E$4:$BG$4=BS$4,$E307:$BG307)),1)</f>
        <v>0</v>
      </c>
      <c r="BT307" s="208">
        <f t="array" ref="BT307">ROUND(MAX(IF($E$4:$BG$4=BT$4,$E307:$BG307)),1)</f>
        <v>191.2</v>
      </c>
      <c r="BU307" s="276">
        <f t="array" ref="BU307">ROUND(SUM(IF($E$4:$BG$4=BU$4,ALL!$E299:$BG299)),1)/BU$3</f>
        <v>19.682998830138761</v>
      </c>
      <c r="BV307" s="208">
        <f t="array" ref="BV307">ROUND(MIN(IF($E$4:$BG$4=BV$4,$E307:$BG307)),1)</f>
        <v>1.8</v>
      </c>
      <c r="BW307" s="208">
        <f t="array" ref="BW307">ROUND(MAX(IF($E$4:$BG$4=BW$4,$E307:$BG307)),1)</f>
        <v>24.2</v>
      </c>
      <c r="BX307" s="276">
        <f t="array" ref="BX307">ROUND(SUM(IF($E$4:$BG$4=BX$4,ALL!$E299:$BG299)),1)/BX$3</f>
        <v>16.030367783686046</v>
      </c>
      <c r="BY307" s="208">
        <f t="array" ref="BY307">ROUND(MIN(IF($E$4:$BG$4=BY$4,$E307:$BG307)),1)</f>
        <v>1.7</v>
      </c>
      <c r="BZ307" s="208">
        <f t="array" ref="BZ307">ROUND(MAX(IF($E$4:$BG$4=BZ$4,$E307:$BG307)),1)</f>
        <v>93.7</v>
      </c>
      <c r="CA307" s="276">
        <f t="array" ref="CA307">ROUND(SUM(IF($E$4:$BG$4=CA$4,ALL!$E299:$BG299)),1)/CA$3</f>
        <v>34.25643374941076</v>
      </c>
      <c r="CB307" s="233">
        <f t="shared" si="214"/>
        <v>0</v>
      </c>
      <c r="CC307" s="233">
        <f t="shared" si="215"/>
        <v>352.3</v>
      </c>
      <c r="CD307" s="274">
        <f>ALL!BH299/$BH$47</f>
        <v>26.506471552649689</v>
      </c>
    </row>
    <row r="308" spans="1:82" s="90" customFormat="1" ht="36">
      <c r="A308" s="253">
        <f t="shared" si="212"/>
        <v>51403</v>
      </c>
      <c r="B308" s="251" t="s">
        <v>250</v>
      </c>
      <c r="C308" s="50"/>
      <c r="D308" s="50"/>
      <c r="E308" s="91">
        <f>ALL!E300/E$268</f>
        <v>0</v>
      </c>
      <c r="F308" s="91">
        <f>ALL!F300/F$268</f>
        <v>36.925085119580949</v>
      </c>
      <c r="G308" s="91">
        <f>ALL!G300/G$268</f>
        <v>7.2399926590695474</v>
      </c>
      <c r="H308" s="91">
        <f>ALL!H300/H$268</f>
        <v>8.4490748796765196</v>
      </c>
      <c r="I308" s="91">
        <f>ALL!I300/I$268</f>
        <v>0</v>
      </c>
      <c r="J308" s="91">
        <f>ALL!J300/J$268</f>
        <v>0</v>
      </c>
      <c r="K308" s="91">
        <f>ALL!K300/K$268</f>
        <v>0</v>
      </c>
      <c r="L308" s="91">
        <f>ALL!L300/L$268</f>
        <v>2.7372026381860519</v>
      </c>
      <c r="M308" s="91">
        <f>ALL!M300/M$268</f>
        <v>0</v>
      </c>
      <c r="N308" s="91">
        <f>ALL!N300/N$268</f>
        <v>0</v>
      </c>
      <c r="O308" s="91">
        <f>ALL!O300/O$268</f>
        <v>0</v>
      </c>
      <c r="P308" s="91">
        <f>ALL!P300/P$268</f>
        <v>1.7588588468503463</v>
      </c>
      <c r="Q308" s="91">
        <f>ALL!Q300/Q$268</f>
        <v>16.829345736802569</v>
      </c>
      <c r="R308" s="91">
        <f>ALL!R300/R$268</f>
        <v>0</v>
      </c>
      <c r="S308" s="91">
        <f>ALL!S300/S$268</f>
        <v>23.02458171170737</v>
      </c>
      <c r="T308" s="91">
        <f>ALL!T300/T$268</f>
        <v>0</v>
      </c>
      <c r="U308" s="91">
        <f>ALL!U300/U$268</f>
        <v>27.088869807748676</v>
      </c>
      <c r="V308" s="91">
        <f>ALL!V300/V$268</f>
        <v>4.4555337729459987</v>
      </c>
      <c r="W308" s="91">
        <f>ALL!W300/W$268</f>
        <v>0</v>
      </c>
      <c r="X308" s="91">
        <f>ALL!X300/X$268</f>
        <v>0</v>
      </c>
      <c r="Y308" s="91">
        <f>ALL!Y300/Y$268</f>
        <v>11.221760931651906</v>
      </c>
      <c r="Z308" s="91">
        <f>ALL!Z300/Z$268</f>
        <v>0</v>
      </c>
      <c r="AA308" s="91">
        <f>ALL!AA300/AA$268</f>
        <v>0</v>
      </c>
      <c r="AB308" s="91">
        <f>ALL!AB300/AB$268</f>
        <v>0</v>
      </c>
      <c r="AC308" s="91">
        <f>ALL!AC300/AC$268</f>
        <v>6.1525630094090573</v>
      </c>
      <c r="AD308" s="91">
        <f>ALL!AD300/AD$268</f>
        <v>3.0849139669111691</v>
      </c>
      <c r="AE308" s="91">
        <f>ALL!AE300/AE$268</f>
        <v>0</v>
      </c>
      <c r="AF308" s="91">
        <f>ALL!AF300/AF$268</f>
        <v>3.5886059021925121</v>
      </c>
      <c r="AG308" s="91">
        <f>ALL!AG300/AG$268</f>
        <v>2.5388051607603681</v>
      </c>
      <c r="AH308" s="91">
        <f>ALL!AH300/AH$268</f>
        <v>0</v>
      </c>
      <c r="AI308" s="91">
        <f>ALL!AI300/AI$268</f>
        <v>2.1311995021828882</v>
      </c>
      <c r="AJ308" s="91">
        <f>ALL!AJ300/AJ$268</f>
        <v>0</v>
      </c>
      <c r="AK308" s="91">
        <f>ALL!AK300/AK$268</f>
        <v>0</v>
      </c>
      <c r="AL308" s="91">
        <f>ALL!AL300/AL$268</f>
        <v>0</v>
      </c>
      <c r="AM308" s="91">
        <f>ALL!AM300/AM$268</f>
        <v>0</v>
      </c>
      <c r="AN308" s="91">
        <f>ALL!AN300/AN$268</f>
        <v>0</v>
      </c>
      <c r="AO308" s="91">
        <f>ALL!AO300/AO$268</f>
        <v>0</v>
      </c>
      <c r="AP308" s="91">
        <f>ALL!AP300/AP$268</f>
        <v>0</v>
      </c>
      <c r="AQ308" s="91">
        <f>ALL!AQ300/AQ$268</f>
        <v>0</v>
      </c>
      <c r="AR308" s="91">
        <f>ALL!AR300/AR$268</f>
        <v>0</v>
      </c>
      <c r="AS308" s="91">
        <f>ALL!AS300/AS$268</f>
        <v>0</v>
      </c>
      <c r="AT308" s="91">
        <f>ALL!AT300/AT$268</f>
        <v>0</v>
      </c>
      <c r="AU308" s="91">
        <f>ALL!AU300/AU$268</f>
        <v>0</v>
      </c>
      <c r="AV308" s="91">
        <f>ALL!AV300/AV$268</f>
        <v>0</v>
      </c>
      <c r="AW308" s="91">
        <f>ALL!AW300/AW$268</f>
        <v>0</v>
      </c>
      <c r="AX308" s="91">
        <f>ALL!AX300/AX$268</f>
        <v>0</v>
      </c>
      <c r="AY308" s="91">
        <f>ALL!AY300/AY$268</f>
        <v>0</v>
      </c>
      <c r="AZ308" s="91">
        <f>ALL!AZ300/AZ$268</f>
        <v>0</v>
      </c>
      <c r="BA308" s="91">
        <f>ALL!BA300/BA$268</f>
        <v>0</v>
      </c>
      <c r="BB308" s="91">
        <f>ALL!BB300/BB$268</f>
        <v>0</v>
      </c>
      <c r="BC308" s="91">
        <f>ALL!BC300/BC$268</f>
        <v>0</v>
      </c>
      <c r="BD308" s="91">
        <f>ALL!BD300/BD$268</f>
        <v>11.899102486355368</v>
      </c>
      <c r="BE308" s="91">
        <f>ALL!BE300/BE$268</f>
        <v>0</v>
      </c>
      <c r="BF308" s="91">
        <f>ALL!BF300/BF$268</f>
        <v>1.607446862921317</v>
      </c>
      <c r="BG308" s="91">
        <f>ALL!BG300/BG$268</f>
        <v>4.9245498351509003</v>
      </c>
      <c r="BH308" s="91">
        <f t="shared" si="213"/>
        <v>175.65749283010351</v>
      </c>
      <c r="BJ308" s="208">
        <f t="array" ref="BJ308">ROUND(MIN(IF($E$4:$BG$4=BJ$4,$E308:$BG308)),1)</f>
        <v>0</v>
      </c>
      <c r="BK308" s="208">
        <f t="array" ref="BK308">ROUND(MAX(IF($E$4:$BG$4=BK$4,$E308:$BG308)),1)</f>
        <v>0</v>
      </c>
      <c r="BL308" s="276">
        <f t="array" ref="BL308">ROUND(SUM(IF($E$4:$BG$4=BL$4,ALL!$E300:$BG300)),1)/BL$3</f>
        <v>0</v>
      </c>
      <c r="BM308" s="208">
        <f t="array" ref="BM308">ROUND(MIN(IF($E$4:$BG$4=BM$4,$E308:$BG308)),1)</f>
        <v>0</v>
      </c>
      <c r="BN308" s="208">
        <f t="array" ref="BN308">ROUND(MAX(IF($E$4:$BG$4=BN$4,$E308:$BG308)),1)</f>
        <v>11.9</v>
      </c>
      <c r="BO308" s="276">
        <f t="array" ref="BO308">ROUND(SUM(IF($E$4:$BG$4=BO$4,ALL!$E300:$BG300)),1)/BO$3</f>
        <v>5.338619710192658</v>
      </c>
      <c r="BP308" s="208">
        <f t="array" ref="BP308">ROUND(MIN(IF($E$4:$BG$4=BP$4,$E308:$BG308)),1)</f>
        <v>0</v>
      </c>
      <c r="BQ308" s="208">
        <f t="array" ref="BQ308">ROUND(MAX(IF($E$4:$BG$4=BQ$4,$E308:$BG308)),1)</f>
        <v>0</v>
      </c>
      <c r="BR308" s="276">
        <f t="array" ref="BR308">ROUND(SUM(IF($E$4:$BG$4=BR$4,ALL!$E300:$BG300)),1)/BR$3</f>
        <v>0</v>
      </c>
      <c r="BS308" s="208">
        <f t="array" ref="BS308">ROUND(MIN(IF($E$4:$BG$4=BS$4,$E308:$BG308)),1)</f>
        <v>0</v>
      </c>
      <c r="BT308" s="208">
        <f t="array" ref="BT308">ROUND(MAX(IF($E$4:$BG$4=BT$4,$E308:$BG308)),1)</f>
        <v>36.9</v>
      </c>
      <c r="BU308" s="276">
        <f t="array" ref="BU308">ROUND(SUM(IF($E$4:$BG$4=BU$4,ALL!$E300:$BG300)),1)/BU$3</f>
        <v>6.0220651519232655</v>
      </c>
      <c r="BV308" s="208">
        <f t="array" ref="BV308">ROUND(MIN(IF($E$4:$BG$4=BV$4,$E308:$BG308)),1)</f>
        <v>0</v>
      </c>
      <c r="BW308" s="208">
        <f t="array" ref="BW308">ROUND(MAX(IF($E$4:$BG$4=BW$4,$E308:$BG308)),1)</f>
        <v>7.2</v>
      </c>
      <c r="BX308" s="276">
        <f t="array" ref="BX308">ROUND(SUM(IF($E$4:$BG$4=BX$4,ALL!$E300:$BG300)),1)/BX$3</f>
        <v>0.49478789623756164</v>
      </c>
      <c r="BY308" s="208">
        <f t="array" ref="BY308">ROUND(MIN(IF($E$4:$BG$4=BY$4,$E308:$BG308)),1)</f>
        <v>0</v>
      </c>
      <c r="BZ308" s="208">
        <f t="array" ref="BZ308">ROUND(MAX(IF($E$4:$BG$4=BZ$4,$E308:$BG308)),1)</f>
        <v>27.1</v>
      </c>
      <c r="CA308" s="276">
        <f t="array" ref="CA308">ROUND(SUM(IF($E$4:$BG$4=CA$4,ALL!$E300:$BG300)),1)/CA$3</f>
        <v>2.8897374052263114</v>
      </c>
      <c r="CB308" s="233">
        <f t="shared" si="214"/>
        <v>0</v>
      </c>
      <c r="CC308" s="233">
        <f t="shared" si="215"/>
        <v>36.9</v>
      </c>
      <c r="CD308" s="274">
        <f>ALL!BH300/$BH$47</f>
        <v>3.2974908212558209</v>
      </c>
    </row>
    <row r="309" spans="1:82" s="90" customFormat="1" ht="36">
      <c r="A309" s="253">
        <f t="shared" si="212"/>
        <v>51404</v>
      </c>
      <c r="B309" s="251" t="s">
        <v>251</v>
      </c>
      <c r="C309" s="50"/>
      <c r="D309" s="50"/>
      <c r="E309" s="91">
        <f>ALL!E301/E$268</f>
        <v>96.77851681513323</v>
      </c>
      <c r="F309" s="91">
        <f>ALL!F301/F$268</f>
        <v>0.3639120545868082</v>
      </c>
      <c r="G309" s="91">
        <f>ALL!G301/G$268</f>
        <v>46.134514215955171</v>
      </c>
      <c r="H309" s="91">
        <f>ALL!H301/H$268</f>
        <v>60.392973209481028</v>
      </c>
      <c r="I309" s="91">
        <f>ALL!I301/I$268</f>
        <v>29.154956957785231</v>
      </c>
      <c r="J309" s="91">
        <f>ALL!J301/J$268</f>
        <v>41.162888485449848</v>
      </c>
      <c r="K309" s="91">
        <f>ALL!K301/K$268</f>
        <v>98.05627525137821</v>
      </c>
      <c r="L309" s="91">
        <f>ALL!L301/L$268</f>
        <v>45.684983934123409</v>
      </c>
      <c r="M309" s="91">
        <f>ALL!M301/M$268</f>
        <v>0</v>
      </c>
      <c r="N309" s="91">
        <f>ALL!N301/N$268</f>
        <v>0</v>
      </c>
      <c r="O309" s="91">
        <f>ALL!O301/O$268</f>
        <v>20.56251864259</v>
      </c>
      <c r="P309" s="91">
        <f>ALL!P301/P$268</f>
        <v>57.737630747610694</v>
      </c>
      <c r="Q309" s="91">
        <f>ALL!Q301/Q$268</f>
        <v>31.131467154430837</v>
      </c>
      <c r="R309" s="91">
        <f>ALL!R301/R$268</f>
        <v>88.504539910557</v>
      </c>
      <c r="S309" s="91">
        <f>ALL!S301/S$268</f>
        <v>30.708780023372597</v>
      </c>
      <c r="T309" s="91">
        <f>ALL!T301/T$268</f>
        <v>59.221744510292645</v>
      </c>
      <c r="U309" s="91">
        <f>ALL!U301/U$268</f>
        <v>45.24182788068746</v>
      </c>
      <c r="V309" s="91">
        <f>ALL!V301/V$268</f>
        <v>91.267153805025842</v>
      </c>
      <c r="W309" s="91">
        <f>ALL!W301/W$268</f>
        <v>45.372349384616228</v>
      </c>
      <c r="X309" s="91">
        <f>ALL!X301/X$268</f>
        <v>70.634822181189705</v>
      </c>
      <c r="Y309" s="91">
        <f>ALL!Y301/Y$268</f>
        <v>24.911646952960965</v>
      </c>
      <c r="Z309" s="91">
        <f>ALL!Z301/Z$268</f>
        <v>44.791600480927769</v>
      </c>
      <c r="AA309" s="91">
        <f>ALL!AA301/AA$268</f>
        <v>22.672253029193282</v>
      </c>
      <c r="AB309" s="91">
        <f>ALL!AB301/AB$268</f>
        <v>34.502943514318716</v>
      </c>
      <c r="AC309" s="91">
        <f>ALL!AC301/AC$268</f>
        <v>63.205856179557735</v>
      </c>
      <c r="AD309" s="91">
        <f>ALL!AD301/AD$268</f>
        <v>21.395331237147658</v>
      </c>
      <c r="AE309" s="91">
        <f>ALL!AE301/AE$268</f>
        <v>0</v>
      </c>
      <c r="AF309" s="91">
        <f>ALL!AF301/AF$268</f>
        <v>42.80189102784297</v>
      </c>
      <c r="AG309" s="91">
        <f>ALL!AG301/AG$268</f>
        <v>56.876719105263327</v>
      </c>
      <c r="AH309" s="91">
        <f>ALL!AH301/AH$268</f>
        <v>53.53661345479469</v>
      </c>
      <c r="AI309" s="91">
        <f>ALL!AI301/AI$268</f>
        <v>38.989599178206667</v>
      </c>
      <c r="AJ309" s="91">
        <f>ALL!AJ301/AJ$268</f>
        <v>30.988821446736033</v>
      </c>
      <c r="AK309" s="91">
        <f>ALL!AK301/AK$268</f>
        <v>16.210934821661205</v>
      </c>
      <c r="AL309" s="91">
        <f>ALL!AL301/AL$268</f>
        <v>287.77986422071359</v>
      </c>
      <c r="AM309" s="91">
        <f>ALL!AM301/AM$268</f>
        <v>0</v>
      </c>
      <c r="AN309" s="91">
        <f>ALL!AN301/AN$268</f>
        <v>0</v>
      </c>
      <c r="AO309" s="91">
        <f>ALL!AO301/AO$268</f>
        <v>0</v>
      </c>
      <c r="AP309" s="91">
        <f>ALL!AP301/AP$268</f>
        <v>38.103946645996835</v>
      </c>
      <c r="AQ309" s="91">
        <f>ALL!AQ301/AQ$268</f>
        <v>0</v>
      </c>
      <c r="AR309" s="91">
        <f>ALL!AR301/AR$268</f>
        <v>0</v>
      </c>
      <c r="AS309" s="91">
        <f>ALL!AS301/AS$268</f>
        <v>0</v>
      </c>
      <c r="AT309" s="91">
        <f>ALL!AT301/AT$268</f>
        <v>0</v>
      </c>
      <c r="AU309" s="91">
        <f>ALL!AU301/AU$268</f>
        <v>0</v>
      </c>
      <c r="AV309" s="91">
        <f>ALL!AV301/AV$268</f>
        <v>0</v>
      </c>
      <c r="AW309" s="91">
        <f>ALL!AW301/AW$268</f>
        <v>20.597014925373138</v>
      </c>
      <c r="AX309" s="91">
        <f>ALL!AX301/AX$268</f>
        <v>0</v>
      </c>
      <c r="AY309" s="91">
        <f>ALL!AY301/AY$268</f>
        <v>0</v>
      </c>
      <c r="AZ309" s="91">
        <f>ALL!AZ301/AZ$268</f>
        <v>0</v>
      </c>
      <c r="BA309" s="91">
        <f>ALL!BA301/BA$268</f>
        <v>0</v>
      </c>
      <c r="BB309" s="91">
        <f>ALL!BB301/BB$268</f>
        <v>0</v>
      </c>
      <c r="BC309" s="91">
        <f>ALL!BC301/BC$268</f>
        <v>0</v>
      </c>
      <c r="BD309" s="91">
        <f>ALL!BD301/BD$268</f>
        <v>51.148640453673814</v>
      </c>
      <c r="BE309" s="91">
        <f>ALL!BE301/BE$268</f>
        <v>90.134361562197526</v>
      </c>
      <c r="BF309" s="91">
        <f>ALL!BF301/BF$268</f>
        <v>26.764428662238906</v>
      </c>
      <c r="BG309" s="91">
        <f>ALL!BG301/BG$268</f>
        <v>45.830676424767212</v>
      </c>
      <c r="BH309" s="91">
        <f t="shared" si="213"/>
        <v>1969.3549984878377</v>
      </c>
      <c r="BJ309" s="208">
        <f t="array" ref="BJ309">ROUND(MIN(IF($E$4:$BG$4=BJ$4,$E309:$BG309)),1)</f>
        <v>0</v>
      </c>
      <c r="BK309" s="208">
        <f t="array" ref="BK309">ROUND(MAX(IF($E$4:$BG$4=BK$4,$E309:$BG309)),1)</f>
        <v>38.1</v>
      </c>
      <c r="BL309" s="276">
        <f t="array" ref="BL309">ROUND(SUM(IF($E$4:$BG$4=BL$4,ALL!$E301:$BG301)),1)/BL$3</f>
        <v>5.9659363863664812</v>
      </c>
      <c r="BM309" s="208">
        <f t="array" ref="BM309">ROUND(MIN(IF($E$4:$BG$4=BM$4,$E309:$BG309)),1)</f>
        <v>26.8</v>
      </c>
      <c r="BN309" s="208">
        <f t="array" ref="BN309">ROUND(MAX(IF($E$4:$BG$4=BN$4,$E309:$BG309)),1)</f>
        <v>90.1</v>
      </c>
      <c r="BO309" s="276">
        <f t="array" ref="BO309">ROUND(SUM(IF($E$4:$BG$4=BO$4,ALL!$E301:$BG301)),1)/BO$3</f>
        <v>48.626945084801591</v>
      </c>
      <c r="BP309" s="208">
        <f t="array" ref="BP309">ROUND(MIN(IF($E$4:$BG$4=BP$4,$E309:$BG309)),1)</f>
        <v>0</v>
      </c>
      <c r="BQ309" s="208">
        <f t="array" ref="BQ309">ROUND(MAX(IF($E$4:$BG$4=BQ$4,$E309:$BG309)),1)</f>
        <v>287.8</v>
      </c>
      <c r="BR309" s="276">
        <f t="array" ref="BR309">ROUND(SUM(IF($E$4:$BG$4=BR$4,ALL!$E301:$BG301)),1)/BR$3</f>
        <v>20.122177690541104</v>
      </c>
      <c r="BS309" s="208">
        <f t="array" ref="BS309">ROUND(MIN(IF($E$4:$BG$4=BS$4,$E309:$BG309)),1)</f>
        <v>0</v>
      </c>
      <c r="BT309" s="208">
        <f t="array" ref="BT309">ROUND(MAX(IF($E$4:$BG$4=BT$4,$E309:$BG309)),1)</f>
        <v>98.1</v>
      </c>
      <c r="BU309" s="276">
        <f t="array" ref="BU309">ROUND(SUM(IF($E$4:$BG$4=BU$4,ALL!$E301:$BG301)),1)/BU$3</f>
        <v>43.018260855816443</v>
      </c>
      <c r="BV309" s="208">
        <f t="array" ref="BV309">ROUND(MIN(IF($E$4:$BG$4=BV$4,$E309:$BG309)),1)</f>
        <v>31</v>
      </c>
      <c r="BW309" s="208">
        <f t="array" ref="BW309">ROUND(MAX(IF($E$4:$BG$4=BW$4,$E309:$BG309)),1)</f>
        <v>46.1</v>
      </c>
      <c r="BX309" s="276">
        <f t="array" ref="BX309">ROUND(SUM(IF($E$4:$BG$4=BX$4,ALL!$E301:$BG301)),1)/BX$3</f>
        <v>37.142549662481343</v>
      </c>
      <c r="BY309" s="208">
        <f t="array" ref="BY309">ROUND(MIN(IF($E$4:$BG$4=BY$4,$E309:$BG309)),1)</f>
        <v>29.2</v>
      </c>
      <c r="BZ309" s="208">
        <f t="array" ref="BZ309">ROUND(MAX(IF($E$4:$BG$4=BZ$4,$E309:$BG309)),1)</f>
        <v>70.599999999999994</v>
      </c>
      <c r="CA309" s="276">
        <f t="array" ref="CA309">ROUND(SUM(IF($E$4:$BG$4=CA$4,ALL!$E301:$BG301)),1)/CA$3</f>
        <v>46.629257720746985</v>
      </c>
      <c r="CB309" s="233">
        <f t="shared" si="214"/>
        <v>0</v>
      </c>
      <c r="CC309" s="233">
        <f t="shared" si="215"/>
        <v>287.8</v>
      </c>
      <c r="CD309" s="274">
        <f>ALL!BH301/$BH$47</f>
        <v>41.145835879756454</v>
      </c>
    </row>
    <row r="310" spans="1:82" s="90" customFormat="1" ht="24">
      <c r="A310" s="253">
        <f t="shared" si="212"/>
        <v>51405</v>
      </c>
      <c r="B310" s="251" t="s">
        <v>252</v>
      </c>
      <c r="C310" s="50"/>
      <c r="D310" s="50"/>
      <c r="E310" s="91">
        <f>ALL!E302/E$268</f>
        <v>0</v>
      </c>
      <c r="F310" s="91">
        <f>ALL!F302/F$268</f>
        <v>0</v>
      </c>
      <c r="G310" s="91">
        <f>ALL!G302/G$268</f>
        <v>0</v>
      </c>
      <c r="H310" s="91">
        <f>ALL!H302/H$268</f>
        <v>0</v>
      </c>
      <c r="I310" s="91">
        <f>ALL!I302/I$268</f>
        <v>13.636431608487815</v>
      </c>
      <c r="J310" s="91">
        <f>ALL!J302/J$268</f>
        <v>0</v>
      </c>
      <c r="K310" s="91">
        <f>ALL!K302/K$268</f>
        <v>0</v>
      </c>
      <c r="L310" s="91">
        <f>ALL!L302/L$268</f>
        <v>0.93101429667885161</v>
      </c>
      <c r="M310" s="91">
        <f>ALL!M302/M$268</f>
        <v>0</v>
      </c>
      <c r="N310" s="91">
        <f>ALL!N302/N$268</f>
        <v>0</v>
      </c>
      <c r="O310" s="91">
        <f>ALL!O302/O$268</f>
        <v>0</v>
      </c>
      <c r="P310" s="91">
        <f>ALL!P302/P$268</f>
        <v>0</v>
      </c>
      <c r="Q310" s="91">
        <f>ALL!Q302/Q$268</f>
        <v>0</v>
      </c>
      <c r="R310" s="91">
        <f>ALL!R302/R$268</f>
        <v>0</v>
      </c>
      <c r="S310" s="91">
        <f>ALL!S302/S$268</f>
        <v>0</v>
      </c>
      <c r="T310" s="91">
        <f>ALL!T302/T$268</f>
        <v>0</v>
      </c>
      <c r="U310" s="91">
        <f>ALL!U302/U$268</f>
        <v>0</v>
      </c>
      <c r="V310" s="91">
        <f>ALL!V302/V$268</f>
        <v>0</v>
      </c>
      <c r="W310" s="91">
        <f>ALL!W302/W$268</f>
        <v>0</v>
      </c>
      <c r="X310" s="91">
        <f>ALL!X302/X$268</f>
        <v>40.973467148516718</v>
      </c>
      <c r="Y310" s="91">
        <f>ALL!Y302/Y$268</f>
        <v>0</v>
      </c>
      <c r="Z310" s="91">
        <f>ALL!Z302/Z$268</f>
        <v>0</v>
      </c>
      <c r="AA310" s="91">
        <f>ALL!AA302/AA$268</f>
        <v>0</v>
      </c>
      <c r="AB310" s="91">
        <f>ALL!AB302/AB$268</f>
        <v>0</v>
      </c>
      <c r="AC310" s="91">
        <f>ALL!AC302/AC$268</f>
        <v>0</v>
      </c>
      <c r="AD310" s="91">
        <f>ALL!AD302/AD$268</f>
        <v>0</v>
      </c>
      <c r="AE310" s="91">
        <f>ALL!AE302/AE$268</f>
        <v>0</v>
      </c>
      <c r="AF310" s="91">
        <f>ALL!AF302/AF$268</f>
        <v>0</v>
      </c>
      <c r="AG310" s="91">
        <f>ALL!AG302/AG$268</f>
        <v>0</v>
      </c>
      <c r="AH310" s="91">
        <f>ALL!AH302/AH$268</f>
        <v>0</v>
      </c>
      <c r="AI310" s="91">
        <f>ALL!AI302/AI$268</f>
        <v>8.2935382548744592</v>
      </c>
      <c r="AJ310" s="91">
        <f>ALL!AJ302/AJ$268</f>
        <v>0</v>
      </c>
      <c r="AK310" s="91">
        <f>ALL!AK302/AK$268</f>
        <v>0</v>
      </c>
      <c r="AL310" s="91">
        <f>ALL!AL302/AL$268</f>
        <v>0</v>
      </c>
      <c r="AM310" s="91">
        <f>ALL!AM302/AM$268</f>
        <v>0</v>
      </c>
      <c r="AN310" s="91">
        <f>ALL!AN302/AN$268</f>
        <v>0</v>
      </c>
      <c r="AO310" s="91">
        <f>ALL!AO302/AO$268</f>
        <v>0</v>
      </c>
      <c r="AP310" s="91">
        <f>ALL!AP302/AP$268</f>
        <v>0</v>
      </c>
      <c r="AQ310" s="91">
        <f>ALL!AQ302/AQ$268</f>
        <v>0</v>
      </c>
      <c r="AR310" s="91">
        <f>ALL!AR302/AR$268</f>
        <v>0</v>
      </c>
      <c r="AS310" s="91">
        <f>ALL!AS302/AS$268</f>
        <v>0</v>
      </c>
      <c r="AT310" s="91">
        <f>ALL!AT302/AT$268</f>
        <v>0</v>
      </c>
      <c r="AU310" s="91">
        <f>ALL!AU302/AU$268</f>
        <v>0</v>
      </c>
      <c r="AV310" s="91">
        <f>ALL!AV302/AV$268</f>
        <v>0</v>
      </c>
      <c r="AW310" s="91">
        <f>ALL!AW302/AW$268</f>
        <v>0</v>
      </c>
      <c r="AX310" s="91">
        <f>ALL!AX302/AX$268</f>
        <v>0</v>
      </c>
      <c r="AY310" s="91">
        <f>ALL!AY302/AY$268</f>
        <v>0</v>
      </c>
      <c r="AZ310" s="91">
        <f>ALL!AZ302/AZ$268</f>
        <v>0</v>
      </c>
      <c r="BA310" s="91">
        <f>ALL!BA302/BA$268</f>
        <v>0</v>
      </c>
      <c r="BB310" s="91">
        <f>ALL!BB302/BB$268</f>
        <v>0</v>
      </c>
      <c r="BC310" s="91">
        <f>ALL!BC302/BC$268</f>
        <v>0</v>
      </c>
      <c r="BD310" s="91">
        <f>ALL!BD302/BD$268</f>
        <v>0</v>
      </c>
      <c r="BE310" s="91">
        <f>ALL!BE302/BE$268</f>
        <v>3.4119366980749666</v>
      </c>
      <c r="BF310" s="91">
        <f>ALL!BF302/BF$268</f>
        <v>0</v>
      </c>
      <c r="BG310" s="91">
        <f>ALL!BG302/BG$268</f>
        <v>0</v>
      </c>
      <c r="BH310" s="91">
        <f t="shared" si="213"/>
        <v>67.246388006632813</v>
      </c>
      <c r="BJ310" s="208">
        <f t="array" ref="BJ310">ROUND(MIN(IF($E$4:$BG$4=BJ$4,$E310:$BG310)),1)</f>
        <v>0</v>
      </c>
      <c r="BK310" s="208">
        <f t="array" ref="BK310">ROUND(MAX(IF($E$4:$BG$4=BK$4,$E310:$BG310)),1)</f>
        <v>0</v>
      </c>
      <c r="BL310" s="276">
        <f t="array" ref="BL310">ROUND(SUM(IF($E$4:$BG$4=BL$4,ALL!$E302:$BG302)),1)/BL$3</f>
        <v>0</v>
      </c>
      <c r="BM310" s="208">
        <f t="array" ref="BM310">ROUND(MIN(IF($E$4:$BG$4=BM$4,$E310:$BG310)),1)</f>
        <v>0</v>
      </c>
      <c r="BN310" s="208">
        <f t="array" ref="BN310">ROUND(MAX(IF($E$4:$BG$4=BN$4,$E310:$BG310)),1)</f>
        <v>3.4</v>
      </c>
      <c r="BO310" s="276">
        <f t="array" ref="BO310">ROUND(SUM(IF($E$4:$BG$4=BO$4,ALL!$E302:$BG302)),1)/BO$3</f>
        <v>0.58952535814259854</v>
      </c>
      <c r="BP310" s="208">
        <f t="array" ref="BP310">ROUND(MIN(IF($E$4:$BG$4=BP$4,$E310:$BG310)),1)</f>
        <v>0</v>
      </c>
      <c r="BQ310" s="208">
        <f t="array" ref="BQ310">ROUND(MAX(IF($E$4:$BG$4=BQ$4,$E310:$BG310)),1)</f>
        <v>0</v>
      </c>
      <c r="BR310" s="276">
        <f t="array" ref="BR310">ROUND(SUM(IF($E$4:$BG$4=BR$4,ALL!$E302:$BG302)),1)/BR$3</f>
        <v>0</v>
      </c>
      <c r="BS310" s="208">
        <f t="array" ref="BS310">ROUND(MIN(IF($E$4:$BG$4=BS$4,$E310:$BG310)),1)</f>
        <v>0</v>
      </c>
      <c r="BT310" s="208">
        <f t="array" ref="BT310">ROUND(MAX(IF($E$4:$BG$4=BT$4,$E310:$BG310)),1)</f>
        <v>0</v>
      </c>
      <c r="BU310" s="276">
        <f t="array" ref="BU310">ROUND(SUM(IF($E$4:$BG$4=BU$4,ALL!$E302:$BG302)),1)/BU$3</f>
        <v>0</v>
      </c>
      <c r="BV310" s="208">
        <f t="array" ref="BV310">ROUND(MIN(IF($E$4:$BG$4=BV$4,$E310:$BG310)),1)</f>
        <v>0</v>
      </c>
      <c r="BW310" s="208">
        <f t="array" ref="BW310">ROUND(MAX(IF($E$4:$BG$4=BW$4,$E310:$BG310)),1)</f>
        <v>0</v>
      </c>
      <c r="BX310" s="276">
        <f t="array" ref="BX310">ROUND(SUM(IF($E$4:$BG$4=BX$4,ALL!$E302:$BG302)),1)/BX$3</f>
        <v>0</v>
      </c>
      <c r="BY310" s="208">
        <f t="array" ref="BY310">ROUND(MIN(IF($E$4:$BG$4=BY$4,$E310:$BG310)),1)</f>
        <v>0</v>
      </c>
      <c r="BZ310" s="208">
        <f t="array" ref="BZ310">ROUND(MAX(IF($E$4:$BG$4=BZ$4,$E310:$BG310)),1)</f>
        <v>41</v>
      </c>
      <c r="CA310" s="276">
        <f t="array" ref="CA310">ROUND(SUM(IF($E$4:$BG$4=CA$4,ALL!$E302:$BG302)),1)/CA$3</f>
        <v>8.3667890647062002</v>
      </c>
      <c r="CB310" s="233">
        <f t="shared" si="214"/>
        <v>0</v>
      </c>
      <c r="CC310" s="233">
        <f t="shared" si="215"/>
        <v>41</v>
      </c>
      <c r="CD310" s="274">
        <f>ALL!BH302/$BH$47</f>
        <v>2.2307603857549929</v>
      </c>
    </row>
    <row r="311" spans="1:82" s="90" customFormat="1" ht="24">
      <c r="A311" s="253">
        <f t="shared" si="212"/>
        <v>51406</v>
      </c>
      <c r="B311" s="251" t="s">
        <v>253</v>
      </c>
      <c r="C311" s="50"/>
      <c r="D311" s="50"/>
      <c r="E311" s="91">
        <f>ALL!E303/E$268</f>
        <v>0.88751795355928509</v>
      </c>
      <c r="F311" s="91">
        <f>ALL!F303/F$268</f>
        <v>0</v>
      </c>
      <c r="G311" s="91">
        <f>ALL!G303/G$268</f>
        <v>0.35970559218697878</v>
      </c>
      <c r="H311" s="91">
        <f>ALL!H303/H$268</f>
        <v>0.67391205950542887</v>
      </c>
      <c r="I311" s="91">
        <f>ALL!I303/I$268</f>
        <v>3.3261278954425597</v>
      </c>
      <c r="J311" s="91">
        <f>ALL!J303/J$268</f>
        <v>1.2505008465923046</v>
      </c>
      <c r="K311" s="91">
        <f>ALL!K303/K$268</f>
        <v>10.664492438332847</v>
      </c>
      <c r="L311" s="91">
        <f>ALL!L303/L$268</f>
        <v>0</v>
      </c>
      <c r="M311" s="91">
        <f>ALL!M303/M$268</f>
        <v>0</v>
      </c>
      <c r="N311" s="91">
        <f>ALL!N303/N$268</f>
        <v>0</v>
      </c>
      <c r="O311" s="91">
        <f>ALL!O303/O$268</f>
        <v>0</v>
      </c>
      <c r="P311" s="91">
        <f>ALL!P303/P$268</f>
        <v>1.425870174977578</v>
      </c>
      <c r="Q311" s="91">
        <f>ALL!Q303/Q$268</f>
        <v>1.3746366935021832</v>
      </c>
      <c r="R311" s="91">
        <f>ALL!R303/R$268</f>
        <v>0</v>
      </c>
      <c r="S311" s="91">
        <f>ALL!S303/S$268</f>
        <v>1.4337076165717133</v>
      </c>
      <c r="T311" s="91">
        <f>ALL!T303/T$268</f>
        <v>6.320874800925953</v>
      </c>
      <c r="U311" s="91">
        <f>ALL!U303/U$268</f>
        <v>0</v>
      </c>
      <c r="V311" s="91">
        <f>ALL!V303/V$268</f>
        <v>0</v>
      </c>
      <c r="W311" s="91">
        <f>ALL!W303/W$268</f>
        <v>0.69058921090543191</v>
      </c>
      <c r="X311" s="91">
        <f>ALL!X303/X$268</f>
        <v>0</v>
      </c>
      <c r="Y311" s="91">
        <f>ALL!Y303/Y$268</f>
        <v>1.2734575709758609</v>
      </c>
      <c r="Z311" s="91">
        <f>ALL!Z303/Z$268</f>
        <v>0</v>
      </c>
      <c r="AA311" s="91">
        <f>ALL!AA303/AA$268</f>
        <v>1.4959641140192748</v>
      </c>
      <c r="AB311" s="91">
        <f>ALL!AB303/AB$268</f>
        <v>0</v>
      </c>
      <c r="AC311" s="91">
        <f>ALL!AC303/AC$268</f>
        <v>0</v>
      </c>
      <c r="AD311" s="91">
        <f>ALL!AD303/AD$268</f>
        <v>0</v>
      </c>
      <c r="AE311" s="91">
        <f>ALL!AE303/AE$268</f>
        <v>0</v>
      </c>
      <c r="AF311" s="91">
        <f>ALL!AF303/AF$268</f>
        <v>0</v>
      </c>
      <c r="AG311" s="91">
        <f>ALL!AG303/AG$268</f>
        <v>3.7807506587152573</v>
      </c>
      <c r="AH311" s="91">
        <f>ALL!AH303/AH$268</f>
        <v>0</v>
      </c>
      <c r="AI311" s="91">
        <f>ALL!AI303/AI$268</f>
        <v>0.5659706445941407</v>
      </c>
      <c r="AJ311" s="91">
        <f>ALL!AJ303/AJ$268</f>
        <v>0.63250838810407151</v>
      </c>
      <c r="AK311" s="91">
        <f>ALL!AK303/AK$268</f>
        <v>0</v>
      </c>
      <c r="AL311" s="91">
        <f>ALL!AL303/AL$268</f>
        <v>0</v>
      </c>
      <c r="AM311" s="91">
        <f>ALL!AM303/AM$268</f>
        <v>0</v>
      </c>
      <c r="AN311" s="91">
        <f>ALL!AN303/AN$268</f>
        <v>0</v>
      </c>
      <c r="AO311" s="91">
        <f>ALL!AO303/AO$268</f>
        <v>0</v>
      </c>
      <c r="AP311" s="91">
        <f>ALL!AP303/AP$268</f>
        <v>0</v>
      </c>
      <c r="AQ311" s="91">
        <f>ALL!AQ303/AQ$268</f>
        <v>0</v>
      </c>
      <c r="AR311" s="91">
        <f>ALL!AR303/AR$268</f>
        <v>0</v>
      </c>
      <c r="AS311" s="91">
        <f>ALL!AS303/AS$268</f>
        <v>0</v>
      </c>
      <c r="AT311" s="91">
        <f>ALL!AT303/AT$268</f>
        <v>0</v>
      </c>
      <c r="AU311" s="91">
        <f>ALL!AU303/AU$268</f>
        <v>0</v>
      </c>
      <c r="AV311" s="91">
        <f>ALL!AV303/AV$268</f>
        <v>0</v>
      </c>
      <c r="AW311" s="91">
        <f>ALL!AW303/AW$268</f>
        <v>0</v>
      </c>
      <c r="AX311" s="91">
        <f>ALL!AX303/AX$268</f>
        <v>0</v>
      </c>
      <c r="AY311" s="91">
        <f>ALL!AY303/AY$268</f>
        <v>0</v>
      </c>
      <c r="AZ311" s="91">
        <f>ALL!AZ303/AZ$268</f>
        <v>0</v>
      </c>
      <c r="BA311" s="91">
        <f>ALL!BA303/BA$268</f>
        <v>0</v>
      </c>
      <c r="BB311" s="91">
        <f>ALL!BB303/BB$268</f>
        <v>0</v>
      </c>
      <c r="BC311" s="91">
        <f>ALL!BC303/BC$268</f>
        <v>0</v>
      </c>
      <c r="BD311" s="91">
        <f>ALL!BD303/BD$268</f>
        <v>2.1785921033222428</v>
      </c>
      <c r="BE311" s="91">
        <f>ALL!BE303/BE$268</f>
        <v>0</v>
      </c>
      <c r="BF311" s="91">
        <f>ALL!BF303/BF$268</f>
        <v>0</v>
      </c>
      <c r="BG311" s="91">
        <f>ALL!BG303/BG$268</f>
        <v>0</v>
      </c>
      <c r="BH311" s="91">
        <f t="shared" si="213"/>
        <v>38.335178762233113</v>
      </c>
      <c r="BJ311" s="208">
        <f t="array" ref="BJ311">ROUND(MIN(IF($E$4:$BG$4=BJ$4,$E311:$BG311)),1)</f>
        <v>0</v>
      </c>
      <c r="BK311" s="208">
        <f t="array" ref="BK311">ROUND(MAX(IF($E$4:$BG$4=BK$4,$E311:$BG311)),1)</f>
        <v>0</v>
      </c>
      <c r="BL311" s="276">
        <f t="array" ref="BL311">ROUND(SUM(IF($E$4:$BG$4=BL$4,ALL!$E303:$BG303)),1)/BL$3</f>
        <v>0</v>
      </c>
      <c r="BM311" s="208">
        <f t="array" ref="BM311">ROUND(MIN(IF($E$4:$BG$4=BM$4,$E311:$BG311)),1)</f>
        <v>0</v>
      </c>
      <c r="BN311" s="208">
        <f t="array" ref="BN311">ROUND(MAX(IF($E$4:$BG$4=BN$4,$E311:$BG311)),1)</f>
        <v>2.2000000000000002</v>
      </c>
      <c r="BO311" s="276">
        <f t="array" ref="BO311">ROUND(SUM(IF($E$4:$BG$4=BO$4,ALL!$E303:$BG303)),1)/BO$3</f>
        <v>0.75998271035731957</v>
      </c>
      <c r="BP311" s="208">
        <f t="array" ref="BP311">ROUND(MIN(IF($E$4:$BG$4=BP$4,$E311:$BG311)),1)</f>
        <v>0</v>
      </c>
      <c r="BQ311" s="208">
        <f t="array" ref="BQ311">ROUND(MAX(IF($E$4:$BG$4=BQ$4,$E311:$BG311)),1)</f>
        <v>0</v>
      </c>
      <c r="BR311" s="276">
        <f t="array" ref="BR311">ROUND(SUM(IF($E$4:$BG$4=BR$4,ALL!$E303:$BG303)),1)/BR$3</f>
        <v>0</v>
      </c>
      <c r="BS311" s="208">
        <f t="array" ref="BS311">ROUND(MIN(IF($E$4:$BG$4=BS$4,$E311:$BG311)),1)</f>
        <v>0</v>
      </c>
      <c r="BT311" s="208">
        <f t="array" ref="BT311">ROUND(MAX(IF($E$4:$BG$4=BT$4,$E311:$BG311)),1)</f>
        <v>10.7</v>
      </c>
      <c r="BU311" s="276">
        <f t="array" ref="BU311">ROUND(SUM(IF($E$4:$BG$4=BU$4,ALL!$E303:$BG303)),1)/BU$3</f>
        <v>1.3320650431359642</v>
      </c>
      <c r="BV311" s="208">
        <f t="array" ref="BV311">ROUND(MIN(IF($E$4:$BG$4=BV$4,$E311:$BG311)),1)</f>
        <v>0</v>
      </c>
      <c r="BW311" s="208">
        <f t="array" ref="BW311">ROUND(MAX(IF($E$4:$BG$4=BW$4,$E311:$BG311)),1)</f>
        <v>0.6</v>
      </c>
      <c r="BX311" s="276">
        <f t="array" ref="BX311">ROUND(SUM(IF($E$4:$BG$4=BX$4,ALL!$E303:$BG303)),1)/BX$3</f>
        <v>0.11400816164257124</v>
      </c>
      <c r="BY311" s="208">
        <f t="array" ref="BY311">ROUND(MIN(IF($E$4:$BG$4=BY$4,$E311:$BG311)),1)</f>
        <v>0</v>
      </c>
      <c r="BZ311" s="208">
        <f t="array" ref="BZ311">ROUND(MAX(IF($E$4:$BG$4=BZ$4,$E311:$BG311)),1)</f>
        <v>3.8</v>
      </c>
      <c r="CA311" s="276">
        <f t="array" ref="CA311">ROUND(SUM(IF($E$4:$BG$4=CA$4,ALL!$E303:$BG303)),1)/CA$3</f>
        <v>2.065617791996059</v>
      </c>
      <c r="CB311" s="233">
        <f t="shared" si="214"/>
        <v>0</v>
      </c>
      <c r="CC311" s="233">
        <f t="shared" si="215"/>
        <v>10.7</v>
      </c>
      <c r="CD311" s="274">
        <f>ALL!BH303/$BH$47</f>
        <v>1.0746435214747361</v>
      </c>
    </row>
    <row r="312" spans="1:82" s="90" customFormat="1">
      <c r="A312" s="253">
        <f t="shared" si="212"/>
        <v>51407</v>
      </c>
      <c r="B312" s="251" t="s">
        <v>254</v>
      </c>
      <c r="C312" s="50"/>
      <c r="D312" s="50"/>
      <c r="E312" s="91">
        <f>ALL!E304/E$268</f>
        <v>3.9447598324923447</v>
      </c>
      <c r="F312" s="91">
        <f>ALL!F304/F$268</f>
        <v>1.0338410641670688</v>
      </c>
      <c r="G312" s="91">
        <f>ALL!G304/G$268</f>
        <v>0</v>
      </c>
      <c r="H312" s="91">
        <f>ALL!H304/H$268</f>
        <v>3.2281393489204824</v>
      </c>
      <c r="I312" s="91">
        <f>ALL!I304/I$268</f>
        <v>0</v>
      </c>
      <c r="J312" s="91">
        <f>ALL!J304/J$268</f>
        <v>6.7110957777762317E-3</v>
      </c>
      <c r="K312" s="91">
        <f>ALL!K304/K$268</f>
        <v>17.295502684714577</v>
      </c>
      <c r="L312" s="91">
        <f>ALL!L304/L$268</f>
        <v>6.2041518908300928</v>
      </c>
      <c r="M312" s="91">
        <f>ALL!M304/M$268</f>
        <v>0</v>
      </c>
      <c r="N312" s="91">
        <f>ALL!N304/N$268</f>
        <v>0</v>
      </c>
      <c r="O312" s="91">
        <f>ALL!O304/O$268</f>
        <v>0</v>
      </c>
      <c r="P312" s="91">
        <f>ALL!P304/P$268</f>
        <v>1.0282717608011378</v>
      </c>
      <c r="Q312" s="91">
        <f>ALL!Q304/Q$268</f>
        <v>0.29041772587031528</v>
      </c>
      <c r="R312" s="91">
        <f>ALL!R304/R$268</f>
        <v>0</v>
      </c>
      <c r="S312" s="91">
        <f>ALL!S304/S$268</f>
        <v>2.5208087907328713</v>
      </c>
      <c r="T312" s="91">
        <f>ALL!T304/T$268</f>
        <v>2.5576204657000599</v>
      </c>
      <c r="U312" s="91">
        <f>ALL!U304/U$268</f>
        <v>0</v>
      </c>
      <c r="V312" s="91">
        <f>ALL!V304/V$268</f>
        <v>0</v>
      </c>
      <c r="W312" s="91">
        <f>ALL!W304/W$268</f>
        <v>6.342491509933863</v>
      </c>
      <c r="X312" s="91">
        <f>ALL!X304/X$268</f>
        <v>0.25891327448061463</v>
      </c>
      <c r="Y312" s="91">
        <f>ALL!Y304/Y$268</f>
        <v>2.5144390396578027</v>
      </c>
      <c r="Z312" s="91">
        <f>ALL!Z304/Z$268</f>
        <v>0</v>
      </c>
      <c r="AA312" s="91">
        <f>ALL!AA304/AA$268</f>
        <v>0</v>
      </c>
      <c r="AB312" s="91">
        <f>ALL!AB304/AB$268</f>
        <v>7.5020664224645488</v>
      </c>
      <c r="AC312" s="91">
        <f>ALL!AC304/AC$268</f>
        <v>0</v>
      </c>
      <c r="AD312" s="91">
        <f>ALL!AD304/AD$268</f>
        <v>0</v>
      </c>
      <c r="AE312" s="91">
        <f>ALL!AE304/AE$268</f>
        <v>0</v>
      </c>
      <c r="AF312" s="91">
        <f>ALL!AF304/AF$268</f>
        <v>0</v>
      </c>
      <c r="AG312" s="91">
        <f>ALL!AG304/AG$268</f>
        <v>0</v>
      </c>
      <c r="AH312" s="91">
        <f>ALL!AH304/AH$268</f>
        <v>2.4629496687252721</v>
      </c>
      <c r="AI312" s="91">
        <f>ALL!AI304/AI$268</f>
        <v>4.0714683629323796</v>
      </c>
      <c r="AJ312" s="91">
        <f>ALL!AJ304/AJ$268</f>
        <v>0</v>
      </c>
      <c r="AK312" s="91">
        <f>ALL!AK304/AK$268</f>
        <v>0</v>
      </c>
      <c r="AL312" s="91">
        <f>ALL!AL304/AL$268</f>
        <v>0</v>
      </c>
      <c r="AM312" s="91">
        <f>ALL!AM304/AM$268</f>
        <v>0</v>
      </c>
      <c r="AN312" s="91">
        <f>ALL!AN304/AN$268</f>
        <v>0</v>
      </c>
      <c r="AO312" s="91">
        <f>ALL!AO304/AO$268</f>
        <v>0</v>
      </c>
      <c r="AP312" s="91">
        <f>ALL!AP304/AP$268</f>
        <v>0</v>
      </c>
      <c r="AQ312" s="91">
        <f>ALL!AQ304/AQ$268</f>
        <v>0</v>
      </c>
      <c r="AR312" s="91">
        <f>ALL!AR304/AR$268</f>
        <v>0</v>
      </c>
      <c r="AS312" s="91">
        <f>ALL!AS304/AS$268</f>
        <v>0</v>
      </c>
      <c r="AT312" s="91">
        <f>ALL!AT304/AT$268</f>
        <v>0</v>
      </c>
      <c r="AU312" s="91">
        <f>ALL!AU304/AU$268</f>
        <v>0</v>
      </c>
      <c r="AV312" s="91">
        <f>ALL!AV304/AV$268</f>
        <v>0</v>
      </c>
      <c r="AW312" s="91">
        <f>ALL!AW304/AW$268</f>
        <v>0</v>
      </c>
      <c r="AX312" s="91">
        <f>ALL!AX304/AX$268</f>
        <v>0</v>
      </c>
      <c r="AY312" s="91">
        <f>ALL!AY304/AY$268</f>
        <v>0</v>
      </c>
      <c r="AZ312" s="91">
        <f>ALL!AZ304/AZ$268</f>
        <v>0</v>
      </c>
      <c r="BA312" s="91">
        <f>ALL!BA304/BA$268</f>
        <v>0</v>
      </c>
      <c r="BB312" s="91">
        <f>ALL!BB304/BB$268</f>
        <v>0</v>
      </c>
      <c r="BC312" s="91">
        <f>ALL!BC304/BC$268</f>
        <v>0</v>
      </c>
      <c r="BD312" s="91">
        <f>ALL!BD304/BD$268</f>
        <v>3.8942520446462234</v>
      </c>
      <c r="BE312" s="91">
        <f>ALL!BE304/BE$268</f>
        <v>2.5016338382376055</v>
      </c>
      <c r="BF312" s="91">
        <f>ALL!BF304/BF$268</f>
        <v>0.85623725915696813</v>
      </c>
      <c r="BG312" s="91">
        <f>ALL!BG304/BG$268</f>
        <v>0</v>
      </c>
      <c r="BH312" s="91">
        <f t="shared" si="213"/>
        <v>68.514676080242012</v>
      </c>
      <c r="BJ312" s="208">
        <f t="array" ref="BJ312">ROUND(MIN(IF($E$4:$BG$4=BJ$4,$E312:$BG312)),1)</f>
        <v>0</v>
      </c>
      <c r="BK312" s="208">
        <f t="array" ref="BK312">ROUND(MAX(IF($E$4:$BG$4=BK$4,$E312:$BG312)),1)</f>
        <v>0</v>
      </c>
      <c r="BL312" s="276">
        <f t="array" ref="BL312">ROUND(SUM(IF($E$4:$BG$4=BL$4,ALL!$E304:$BG304)),1)/BL$3</f>
        <v>0</v>
      </c>
      <c r="BM312" s="208">
        <f t="array" ref="BM312">ROUND(MIN(IF($E$4:$BG$4=BM$4,$E312:$BG312)),1)</f>
        <v>0</v>
      </c>
      <c r="BN312" s="208">
        <f t="array" ref="BN312">ROUND(MAX(IF($E$4:$BG$4=BN$4,$E312:$BG312)),1)</f>
        <v>3.9</v>
      </c>
      <c r="BO312" s="276">
        <f t="array" ref="BO312">ROUND(SUM(IF($E$4:$BG$4=BO$4,ALL!$E304:$BG304)),1)/BO$3</f>
        <v>2.0922217190844727</v>
      </c>
      <c r="BP312" s="208">
        <f t="array" ref="BP312">ROUND(MIN(IF($E$4:$BG$4=BP$4,$E312:$BG312)),1)</f>
        <v>0</v>
      </c>
      <c r="BQ312" s="208">
        <f t="array" ref="BQ312">ROUND(MAX(IF($E$4:$BG$4=BQ$4,$E312:$BG312)),1)</f>
        <v>0</v>
      </c>
      <c r="BR312" s="276">
        <f t="array" ref="BR312">ROUND(SUM(IF($E$4:$BG$4=BR$4,ALL!$E304:$BG304)),1)/BR$3</f>
        <v>0</v>
      </c>
      <c r="BS312" s="208">
        <f t="array" ref="BS312">ROUND(MIN(IF($E$4:$BG$4=BS$4,$E312:$BG312)),1)</f>
        <v>0</v>
      </c>
      <c r="BT312" s="208">
        <f t="array" ref="BT312">ROUND(MAX(IF($E$4:$BG$4=BT$4,$E312:$BG312)),1)</f>
        <v>17.3</v>
      </c>
      <c r="BU312" s="276">
        <f t="array" ref="BU312">ROUND(SUM(IF($E$4:$BG$4=BU$4,ALL!$E304:$BG304)),1)/BU$3</f>
        <v>2.6000402911274105</v>
      </c>
      <c r="BV312" s="208">
        <f t="array" ref="BV312">ROUND(MIN(IF($E$4:$BG$4=BV$4,$E312:$BG312)),1)</f>
        <v>0</v>
      </c>
      <c r="BW312" s="208">
        <f t="array" ref="BW312">ROUND(MAX(IF($E$4:$BG$4=BW$4,$E312:$BG312)),1)</f>
        <v>7.5</v>
      </c>
      <c r="BX312" s="276">
        <f t="array" ref="BX312">ROUND(SUM(IF($E$4:$BG$4=BX$4,ALL!$E304:$BG304)),1)/BX$3</f>
        <v>4.2213622658621315</v>
      </c>
      <c r="BY312" s="208">
        <f t="array" ref="BY312">ROUND(MIN(IF($E$4:$BG$4=BY$4,$E312:$BG312)),1)</f>
        <v>0</v>
      </c>
      <c r="BZ312" s="208">
        <f t="array" ref="BZ312">ROUND(MAX(IF($E$4:$BG$4=BZ$4,$E312:$BG312)),1)</f>
        <v>6.2</v>
      </c>
      <c r="CA312" s="276">
        <f t="array" ref="CA312">ROUND(SUM(IF($E$4:$BG$4=CA$4,ALL!$E304:$BG304)),1)/CA$3</f>
        <v>1.3911146751844958</v>
      </c>
      <c r="CB312" s="233">
        <f t="shared" si="214"/>
        <v>0</v>
      </c>
      <c r="CC312" s="233">
        <f t="shared" si="215"/>
        <v>17.3</v>
      </c>
      <c r="CD312" s="274">
        <f>ALL!BH304/$BH$47</f>
        <v>2.5933513661846153</v>
      </c>
    </row>
    <row r="313" spans="1:82" s="90" customFormat="1" ht="24">
      <c r="A313" s="253">
        <f t="shared" si="212"/>
        <v>52101</v>
      </c>
      <c r="B313" s="251" t="s">
        <v>255</v>
      </c>
      <c r="C313" s="50"/>
      <c r="D313" s="50"/>
      <c r="E313" s="91">
        <f>ALL!E305/E$268</f>
        <v>0</v>
      </c>
      <c r="F313" s="91">
        <f>ALL!F305/F$268</f>
        <v>0</v>
      </c>
      <c r="G313" s="91">
        <f>ALL!G305/G$268</f>
        <v>1844.213390059934</v>
      </c>
      <c r="H313" s="91">
        <f>ALL!H305/H$268</f>
        <v>0</v>
      </c>
      <c r="I313" s="91">
        <f>ALL!I305/I$268</f>
        <v>0</v>
      </c>
      <c r="J313" s="91">
        <f>ALL!J305/J$268</f>
        <v>0</v>
      </c>
      <c r="K313" s="91">
        <f>ALL!K305/K$268</f>
        <v>0</v>
      </c>
      <c r="L313" s="91">
        <f>ALL!L305/L$268</f>
        <v>1450.9926899871207</v>
      </c>
      <c r="M313" s="91">
        <f>ALL!M305/M$268</f>
        <v>0</v>
      </c>
      <c r="N313" s="91">
        <f>ALL!N305/N$268</f>
        <v>18.016891337005504</v>
      </c>
      <c r="O313" s="91">
        <f>ALL!O305/O$268</f>
        <v>0</v>
      </c>
      <c r="P313" s="91">
        <f>ALL!P305/P$268</f>
        <v>206.1320872202958</v>
      </c>
      <c r="Q313" s="91">
        <f>ALL!Q305/Q$268</f>
        <v>30.000830783464114</v>
      </c>
      <c r="R313" s="91">
        <f>ALL!R305/R$268</f>
        <v>117.74657812711749</v>
      </c>
      <c r="S313" s="91">
        <f>ALL!S305/S$268</f>
        <v>1459.0489579422715</v>
      </c>
      <c r="T313" s="91">
        <f>ALL!T305/T$268</f>
        <v>0</v>
      </c>
      <c r="U313" s="91">
        <f>ALL!U305/U$268</f>
        <v>1610.0744929600996</v>
      </c>
      <c r="V313" s="91">
        <f>ALL!V305/V$268</f>
        <v>3867.6374086615569</v>
      </c>
      <c r="W313" s="91">
        <f>ALL!W305/W$268</f>
        <v>0</v>
      </c>
      <c r="X313" s="91">
        <f>ALL!X305/X$268</f>
        <v>0</v>
      </c>
      <c r="Y313" s="91">
        <f>ALL!Y305/Y$268</f>
        <v>0</v>
      </c>
      <c r="Z313" s="91">
        <f>ALL!Z305/Z$268</f>
        <v>14.807779713776345</v>
      </c>
      <c r="AA313" s="91">
        <f>ALL!AA305/AA$268</f>
        <v>0</v>
      </c>
      <c r="AB313" s="91">
        <f>ALL!AB305/AB$268</f>
        <v>0</v>
      </c>
      <c r="AC313" s="91">
        <f>ALL!AC305/AC$268</f>
        <v>1085.388686790458</v>
      </c>
      <c r="AD313" s="91">
        <f>ALL!AD305/AD$268</f>
        <v>0</v>
      </c>
      <c r="AE313" s="91">
        <f>ALL!AE305/AE$268</f>
        <v>1812.3396710727975</v>
      </c>
      <c r="AF313" s="91">
        <f>ALL!AF305/AF$268</f>
        <v>1788.1264240625144</v>
      </c>
      <c r="AG313" s="91">
        <f>ALL!AG305/AG$268</f>
        <v>1501.0491068367451</v>
      </c>
      <c r="AH313" s="91">
        <f>ALL!AH305/AH$268</f>
        <v>1889.8818935786733</v>
      </c>
      <c r="AI313" s="91">
        <f>ALL!AI305/AI$268</f>
        <v>0</v>
      </c>
      <c r="AJ313" s="91">
        <f>ALL!AJ305/AJ$268</f>
        <v>6.4829892009320537E-3</v>
      </c>
      <c r="AK313" s="91">
        <f>ALL!AK305/AK$268</f>
        <v>0</v>
      </c>
      <c r="AL313" s="91">
        <f>ALL!AL305/AL$268</f>
        <v>0</v>
      </c>
      <c r="AM313" s="91">
        <f>ALL!AM305/AM$268</f>
        <v>1169.238958399716</v>
      </c>
      <c r="AN313" s="91">
        <f>ALL!AN305/AN$268</f>
        <v>1554.4619217081847</v>
      </c>
      <c r="AO313" s="91">
        <f>ALL!AO305/AO$268</f>
        <v>0</v>
      </c>
      <c r="AP313" s="91">
        <f>ALL!AP305/AP$268</f>
        <v>810.97104608726579</v>
      </c>
      <c r="AQ313" s="91">
        <f>ALL!AQ305/AQ$268</f>
        <v>787.4949246018557</v>
      </c>
      <c r="AR313" s="91">
        <f>ALL!AR305/AR$268</f>
        <v>1015.4215346830176</v>
      </c>
      <c r="AS313" s="91">
        <f>ALL!AS305/AS$268</f>
        <v>854.31438430802768</v>
      </c>
      <c r="AT313" s="91">
        <f>ALL!AT305/AT$268</f>
        <v>1584.0953800298064</v>
      </c>
      <c r="AU313" s="91">
        <f>ALL!AU305/AU$268</f>
        <v>1070.6338786085519</v>
      </c>
      <c r="AV313" s="91">
        <f>ALL!AV305/AV$268</f>
        <v>1194.5411590343897</v>
      </c>
      <c r="AW313" s="91">
        <f>ALL!AW305/AW$268</f>
        <v>712.88753731343297</v>
      </c>
      <c r="AX313" s="91">
        <f>ALL!AX305/AX$268</f>
        <v>1213.1850602686704</v>
      </c>
      <c r="AY313" s="91">
        <f>ALL!AY305/AY$268</f>
        <v>696.78170294847064</v>
      </c>
      <c r="AZ313" s="91">
        <f>ALL!AZ305/AZ$268</f>
        <v>592.85188394077682</v>
      </c>
      <c r="BA313" s="91">
        <f>ALL!BA305/BA$268</f>
        <v>591.43878623018486</v>
      </c>
      <c r="BB313" s="91">
        <f>ALL!BB305/BB$268</f>
        <v>456.34117178345446</v>
      </c>
      <c r="BC313" s="91">
        <f>ALL!BC305/BC$268</f>
        <v>230.213211198555</v>
      </c>
      <c r="BD313" s="91">
        <f>ALL!BD305/BD$268</f>
        <v>2230.2986779866583</v>
      </c>
      <c r="BE313" s="91">
        <f>ALL!BE305/BE$268</f>
        <v>0</v>
      </c>
      <c r="BF313" s="91">
        <f>ALL!BF305/BF$268</f>
        <v>1099.4480202830582</v>
      </c>
      <c r="BG313" s="91">
        <f>ALL!BG305/BG$268</f>
        <v>11.550608673598783</v>
      </c>
      <c r="BH313" s="91">
        <f t="shared" si="213"/>
        <v>36571.633220210708</v>
      </c>
      <c r="BJ313" s="208">
        <f t="array" ref="BJ313">ROUND(MIN(IF($E$4:$BG$4=BJ$4,$E313:$BG313)),1)</f>
        <v>0</v>
      </c>
      <c r="BK313" s="208">
        <f t="array" ref="BK313">ROUND(MAX(IF($E$4:$BG$4=BK$4,$E313:$BG313)),1)</f>
        <v>1584.1</v>
      </c>
      <c r="BL313" s="276">
        <f t="array" ref="BL313">ROUND(SUM(IF($E$4:$BG$4=BL$4,ALL!$E305:$BG305)),1)/BL$3</f>
        <v>880.25938527016285</v>
      </c>
      <c r="BM313" s="208">
        <f t="array" ref="BM313">ROUND(MIN(IF($E$4:$BG$4=BM$4,$E313:$BG313)),1)</f>
        <v>0</v>
      </c>
      <c r="BN313" s="208">
        <f t="array" ref="BN313">ROUND(MAX(IF($E$4:$BG$4=BN$4,$E313:$BG313)),1)</f>
        <v>2230.3000000000002</v>
      </c>
      <c r="BO313" s="276">
        <f t="array" ref="BO313">ROUND(SUM(IF($E$4:$BG$4=BO$4,ALL!$E305:$BG305)),1)/BO$3</f>
        <v>1166.6246397991113</v>
      </c>
      <c r="BP313" s="208">
        <f t="array" ref="BP313">ROUND(MIN(IF($E$4:$BG$4=BP$4,$E313:$BG313)),1)</f>
        <v>0</v>
      </c>
      <c r="BQ313" s="208">
        <f t="array" ref="BQ313">ROUND(MAX(IF($E$4:$BG$4=BQ$4,$E313:$BG313)),1)</f>
        <v>1169.2</v>
      </c>
      <c r="BR313" s="276">
        <f t="array" ref="BR313">ROUND(SUM(IF($E$4:$BG$4=BR$4,ALL!$E305:$BG305)),1)/BR$3</f>
        <v>543.30226719548511</v>
      </c>
      <c r="BS313" s="208">
        <f t="array" ref="BS313">ROUND(MIN(IF($E$4:$BG$4=BS$4,$E313:$BG313)),1)</f>
        <v>0</v>
      </c>
      <c r="BT313" s="208">
        <f t="array" ref="BT313">ROUND(MAX(IF($E$4:$BG$4=BT$4,$E313:$BG313)),1)</f>
        <v>3867.6</v>
      </c>
      <c r="BU313" s="276">
        <f t="array" ref="BU313">ROUND(SUM(IF($E$4:$BG$4=BU$4,ALL!$E305:$BG305)),1)/BU$3</f>
        <v>439.81664567685635</v>
      </c>
      <c r="BV313" s="208">
        <f t="array" ref="BV313">ROUND(MIN(IF($E$4:$BG$4=BV$4,$E313:$BG313)),1)</f>
        <v>0</v>
      </c>
      <c r="BW313" s="208">
        <f t="array" ref="BW313">ROUND(MAX(IF($E$4:$BG$4=BW$4,$E313:$BG313)),1)</f>
        <v>1844.2</v>
      </c>
      <c r="BX313" s="276">
        <f t="array" ref="BX313">ROUND(SUM(IF($E$4:$BG$4=BX$4,ALL!$E305:$BG305)),1)/BX$3</f>
        <v>129.4061967659417</v>
      </c>
      <c r="BY313" s="208">
        <f t="array" ref="BY313">ROUND(MIN(IF($E$4:$BG$4=BY$4,$E313:$BG313)),1)</f>
        <v>0</v>
      </c>
      <c r="BZ313" s="208">
        <f t="array" ref="BZ313">ROUND(MAX(IF($E$4:$BG$4=BZ$4,$E313:$BG313)),1)</f>
        <v>1610.1</v>
      </c>
      <c r="CA313" s="276">
        <f t="array" ref="CA313">ROUND(SUM(IF($E$4:$BG$4=CA$4,ALL!$E305:$BG305)),1)/CA$3</f>
        <v>708.18070555650525</v>
      </c>
      <c r="CB313" s="233">
        <f t="shared" si="214"/>
        <v>0</v>
      </c>
      <c r="CC313" s="233">
        <f t="shared" si="215"/>
        <v>3867.6</v>
      </c>
      <c r="CD313" s="274">
        <f>ALL!BH305/$BH$47</f>
        <v>488.07653089896399</v>
      </c>
    </row>
    <row r="314" spans="1:82" s="90" customFormat="1">
      <c r="A314" s="253">
        <f t="shared" si="212"/>
        <v>52102</v>
      </c>
      <c r="B314" s="251" t="s">
        <v>256</v>
      </c>
      <c r="C314" s="50"/>
      <c r="D314" s="50"/>
      <c r="E314" s="91">
        <f>ALL!E306/E$268</f>
        <v>9.603225961162261</v>
      </c>
      <c r="F314" s="91">
        <f>ALL!F306/F$268</f>
        <v>15.264923840374948</v>
      </c>
      <c r="G314" s="91">
        <f>ALL!G306/G$268</f>
        <v>33.839586210812541</v>
      </c>
      <c r="H314" s="91">
        <f>ALL!H306/H$268</f>
        <v>49.642796433295288</v>
      </c>
      <c r="I314" s="91">
        <f>ALL!I306/I$268</f>
        <v>4.2436583141009985</v>
      </c>
      <c r="J314" s="91">
        <f>ALL!J306/J$268</f>
        <v>36.630552188960621</v>
      </c>
      <c r="K314" s="91">
        <f>ALL!K306/K$268</f>
        <v>11.104304627845485</v>
      </c>
      <c r="L314" s="91">
        <f>ALL!L306/L$268</f>
        <v>34.104694670291821</v>
      </c>
      <c r="M314" s="91">
        <f>ALL!M306/M$268</f>
        <v>7.1916249240249011</v>
      </c>
      <c r="N314" s="91">
        <f>ALL!N306/N$268</f>
        <v>18.705344016024039</v>
      </c>
      <c r="O314" s="91">
        <f>ALL!O306/O$268</f>
        <v>24.290475758896818</v>
      </c>
      <c r="P314" s="91">
        <f>ALL!P306/P$268</f>
        <v>11.207764594318236</v>
      </c>
      <c r="Q314" s="91">
        <f>ALL!Q306/Q$268</f>
        <v>36.362233337435782</v>
      </c>
      <c r="R314" s="91">
        <f>ALL!R306/R$268</f>
        <v>39.623187423770155</v>
      </c>
      <c r="S314" s="91">
        <f>ALL!S306/S$268</f>
        <v>18.523663401642683</v>
      </c>
      <c r="T314" s="91">
        <f>ALL!T306/T$268</f>
        <v>21.702482431160337</v>
      </c>
      <c r="U314" s="91">
        <f>ALL!U306/U$268</f>
        <v>56.316441939664308</v>
      </c>
      <c r="V314" s="91">
        <f>ALL!V306/V$268</f>
        <v>139.6780431295669</v>
      </c>
      <c r="W314" s="91">
        <f>ALL!W306/W$268</f>
        <v>10.757122529164963</v>
      </c>
      <c r="X314" s="91">
        <f>ALL!X306/X$268</f>
        <v>57.488366716399419</v>
      </c>
      <c r="Y314" s="91">
        <f>ALL!Y306/Y$268</f>
        <v>13.891039501310631</v>
      </c>
      <c r="Z314" s="91">
        <f>ALL!Z306/Z$268</f>
        <v>26.630976487261805</v>
      </c>
      <c r="AA314" s="91">
        <f>ALL!AA306/AA$268</f>
        <v>20.026867301012654</v>
      </c>
      <c r="AB314" s="91">
        <f>ALL!AB306/AB$268</f>
        <v>6.7317858558505801</v>
      </c>
      <c r="AC314" s="91">
        <f>ALL!AC306/AC$268</f>
        <v>2.0104672507456138</v>
      </c>
      <c r="AD314" s="91">
        <f>ALL!AD306/AD$268</f>
        <v>20.636709895076418</v>
      </c>
      <c r="AE314" s="91">
        <f>ALL!AE306/AE$268</f>
        <v>32.642528900484926</v>
      </c>
      <c r="AF314" s="91">
        <f>ALL!AF306/AF$268</f>
        <v>16.381255881502412</v>
      </c>
      <c r="AG314" s="91">
        <f>ALL!AG306/AG$268</f>
        <v>0</v>
      </c>
      <c r="AH314" s="91">
        <f>ALL!AH306/AH$268</f>
        <v>1.788992685483032</v>
      </c>
      <c r="AI314" s="91">
        <f>ALL!AI306/AI$268</f>
        <v>79.315309851642581</v>
      </c>
      <c r="AJ314" s="91">
        <f>ALL!AJ306/AJ$268</f>
        <v>7.516642747591975</v>
      </c>
      <c r="AK314" s="91">
        <f>ALL!AK306/AK$268</f>
        <v>0</v>
      </c>
      <c r="AL314" s="91">
        <f>ALL!AL306/AL$268</f>
        <v>0</v>
      </c>
      <c r="AM314" s="91">
        <f>ALL!AM306/AM$268</f>
        <v>0</v>
      </c>
      <c r="AN314" s="91">
        <f>ALL!AN306/AN$268</f>
        <v>22.476292153872222</v>
      </c>
      <c r="AO314" s="91">
        <f>ALL!AO306/AO$268</f>
        <v>1.9535693205389821</v>
      </c>
      <c r="AP314" s="91">
        <f>ALL!AP306/AP$268</f>
        <v>6.0402092820463125</v>
      </c>
      <c r="AQ314" s="91">
        <f>ALL!AQ306/AQ$268</f>
        <v>26.732335076002546</v>
      </c>
      <c r="AR314" s="91">
        <f>ALL!AR306/AR$268</f>
        <v>0</v>
      </c>
      <c r="AS314" s="91">
        <f>ALL!AS306/AS$268</f>
        <v>13.152863542801789</v>
      </c>
      <c r="AT314" s="91">
        <f>ALL!AT306/AT$268</f>
        <v>12.946038251366121</v>
      </c>
      <c r="AU314" s="91">
        <f>ALL!AU306/AU$268</f>
        <v>0</v>
      </c>
      <c r="AV314" s="91">
        <f>ALL!AV306/AV$268</f>
        <v>0</v>
      </c>
      <c r="AW314" s="91">
        <f>ALL!AW306/AW$268</f>
        <v>0</v>
      </c>
      <c r="AX314" s="91">
        <f>ALL!AX306/AX$268</f>
        <v>0</v>
      </c>
      <c r="AY314" s="91">
        <f>ALL!AY306/AY$268</f>
        <v>0</v>
      </c>
      <c r="AZ314" s="91">
        <f>ALL!AZ306/AZ$268</f>
        <v>20.587804925008179</v>
      </c>
      <c r="BA314" s="91">
        <f>ALL!BA306/BA$268</f>
        <v>15.523121658381015</v>
      </c>
      <c r="BB314" s="91">
        <f>ALL!BB306/BB$268</f>
        <v>0</v>
      </c>
      <c r="BC314" s="91">
        <f>ALL!BC306/BC$268</f>
        <v>0</v>
      </c>
      <c r="BD314" s="91">
        <f>ALL!BD306/BD$268</f>
        <v>20.126825102846944</v>
      </c>
      <c r="BE314" s="91">
        <f>ALL!BE306/BE$268</f>
        <v>20.541427685078716</v>
      </c>
      <c r="BF314" s="91">
        <f>ALL!BF306/BF$268</f>
        <v>13.969005501852239</v>
      </c>
      <c r="BG314" s="91">
        <f>ALL!BG306/BG$268</f>
        <v>14.877577805151986</v>
      </c>
      <c r="BH314" s="91">
        <f t="shared" si="213"/>
        <v>1052.7801391118221</v>
      </c>
      <c r="BJ314" s="208">
        <f t="array" ref="BJ314">ROUND(MIN(IF($E$4:$BG$4=BJ$4,$E314:$BG314)),1)</f>
        <v>0</v>
      </c>
      <c r="BK314" s="208">
        <f t="array" ref="BK314">ROUND(MAX(IF($E$4:$BG$4=BK$4,$E314:$BG314)),1)</f>
        <v>26.7</v>
      </c>
      <c r="BL314" s="276">
        <f t="array" ref="BL314">ROUND(SUM(IF($E$4:$BG$4=BL$4,ALL!$E306:$BG306)),1)/BL$3</f>
        <v>6.8948614764337863</v>
      </c>
      <c r="BM314" s="208">
        <f t="array" ref="BM314">ROUND(MIN(IF($E$4:$BG$4=BM$4,$E314:$BG314)),1)</f>
        <v>14</v>
      </c>
      <c r="BN314" s="208">
        <f t="array" ref="BN314">ROUND(MAX(IF($E$4:$BG$4=BN$4,$E314:$BG314)),1)</f>
        <v>20.5</v>
      </c>
      <c r="BO314" s="276">
        <f t="array" ref="BO314">ROUND(SUM(IF($E$4:$BG$4=BO$4,ALL!$E306:$BG306)),1)/BO$3</f>
        <v>17.367415198419238</v>
      </c>
      <c r="BP314" s="208">
        <f t="array" ref="BP314">ROUND(MIN(IF($E$4:$BG$4=BP$4,$E314:$BG314)),1)</f>
        <v>0</v>
      </c>
      <c r="BQ314" s="208">
        <f t="array" ref="BQ314">ROUND(MAX(IF($E$4:$BG$4=BQ$4,$E314:$BG314)),1)</f>
        <v>0</v>
      </c>
      <c r="BR314" s="276">
        <f t="array" ref="BR314">ROUND(SUM(IF($E$4:$BG$4=BR$4,ALL!$E306:$BG306)),1)/BR$3</f>
        <v>0</v>
      </c>
      <c r="BS314" s="208">
        <f t="array" ref="BS314">ROUND(MIN(IF($E$4:$BG$4=BS$4,$E314:$BG314)),1)</f>
        <v>1.8</v>
      </c>
      <c r="BT314" s="208">
        <f t="array" ref="BT314">ROUND(MAX(IF($E$4:$BG$4=BT$4,$E314:$BG314)),1)</f>
        <v>139.69999999999999</v>
      </c>
      <c r="BU314" s="276">
        <f t="array" ref="BU314">ROUND(SUM(IF($E$4:$BG$4=BU$4,ALL!$E306:$BG306)),1)/BU$3</f>
        <v>22.759078688368749</v>
      </c>
      <c r="BV314" s="208">
        <f t="array" ref="BV314">ROUND(MIN(IF($E$4:$BG$4=BV$4,$E314:$BG314)),1)</f>
        <v>6.7</v>
      </c>
      <c r="BW314" s="208">
        <f t="array" ref="BW314">ROUND(MAX(IF($E$4:$BG$4=BW$4,$E314:$BG314)),1)</f>
        <v>33.799999999999997</v>
      </c>
      <c r="BX314" s="276">
        <f t="array" ref="BX314">ROUND(SUM(IF($E$4:$BG$4=BX$4,ALL!$E306:$BG306)),1)/BX$3</f>
        <v>13.224048732455358</v>
      </c>
      <c r="BY314" s="208">
        <f t="array" ref="BY314">ROUND(MIN(IF($E$4:$BG$4=BY$4,$E314:$BG314)),1)</f>
        <v>0</v>
      </c>
      <c r="BZ314" s="208">
        <f t="array" ref="BZ314">ROUND(MAX(IF($E$4:$BG$4=BZ$4,$E314:$BG314)),1)</f>
        <v>79.3</v>
      </c>
      <c r="CA314" s="276">
        <f t="array" ref="CA314">ROUND(SUM(IF($E$4:$BG$4=CA$4,ALL!$E306:$BG306)),1)/CA$3</f>
        <v>22.705074126407954</v>
      </c>
      <c r="CB314" s="233">
        <f t="shared" si="214"/>
        <v>0</v>
      </c>
      <c r="CC314" s="233">
        <f t="shared" si="215"/>
        <v>139.69999999999999</v>
      </c>
      <c r="CD314" s="274">
        <f>ALL!BH306/$BH$47</f>
        <v>18.833435355431568</v>
      </c>
    </row>
    <row r="315" spans="1:82" s="90" customFormat="1">
      <c r="A315" s="253">
        <f t="shared" si="212"/>
        <v>52103</v>
      </c>
      <c r="B315" s="236" t="s">
        <v>257</v>
      </c>
      <c r="C315" s="50"/>
      <c r="D315" s="50"/>
      <c r="E315" s="91">
        <f>ALL!E307/E$268</f>
        <v>0</v>
      </c>
      <c r="F315" s="91">
        <f>ALL!F307/F$268</f>
        <v>0</v>
      </c>
      <c r="G315" s="91">
        <f>ALL!G307/G$268</f>
        <v>127.96482029422515</v>
      </c>
      <c r="H315" s="91">
        <f>ALL!H307/H$268</f>
        <v>132.98748635831006</v>
      </c>
      <c r="I315" s="91">
        <f>ALL!I307/I$268</f>
        <v>0</v>
      </c>
      <c r="J315" s="91">
        <f>ALL!J307/J$268</f>
        <v>117.18517479173234</v>
      </c>
      <c r="K315" s="91">
        <f>ALL!K307/K$268</f>
        <v>58.785792289633591</v>
      </c>
      <c r="L315" s="91">
        <f>ALL!L307/L$268</f>
        <v>0</v>
      </c>
      <c r="M315" s="91">
        <f>ALL!M307/M$268</f>
        <v>0</v>
      </c>
      <c r="N315" s="91">
        <f>ALL!N307/N$268</f>
        <v>1.1526129193790686</v>
      </c>
      <c r="O315" s="91">
        <f>ALL!O307/O$268</f>
        <v>0</v>
      </c>
      <c r="P315" s="91">
        <f>ALL!P307/P$268</f>
        <v>0</v>
      </c>
      <c r="Q315" s="91">
        <f>ALL!Q307/Q$268</f>
        <v>2.820836640029198</v>
      </c>
      <c r="R315" s="91">
        <f>ALL!R307/R$268</f>
        <v>8.2256742105976404</v>
      </c>
      <c r="S315" s="91">
        <f>ALL!S307/S$268</f>
        <v>103.96757022665297</v>
      </c>
      <c r="T315" s="91">
        <f>ALL!T307/T$268</f>
        <v>150.90318104045411</v>
      </c>
      <c r="U315" s="91">
        <f>ALL!U307/U$268</f>
        <v>110.02338830272519</v>
      </c>
      <c r="V315" s="91">
        <f>ALL!V307/V$268</f>
        <v>320.09668508287291</v>
      </c>
      <c r="W315" s="91">
        <f>ALL!W307/W$268</f>
        <v>0</v>
      </c>
      <c r="X315" s="91">
        <f>ALL!X307/X$268</f>
        <v>95.871298740094701</v>
      </c>
      <c r="Y315" s="91">
        <f>ALL!Y307/Y$268</f>
        <v>89.790624796233757</v>
      </c>
      <c r="Z315" s="91">
        <f>ALL!Z307/Z$268</f>
        <v>0</v>
      </c>
      <c r="AA315" s="91">
        <f>ALL!AA307/AA$268</f>
        <v>0</v>
      </c>
      <c r="AB315" s="91">
        <f>ALL!AB307/AB$268</f>
        <v>132.842615940386</v>
      </c>
      <c r="AC315" s="91">
        <f>ALL!AC307/AC$268</f>
        <v>97.867995427652289</v>
      </c>
      <c r="AD315" s="91">
        <f>ALL!AD307/AD$268</f>
        <v>0</v>
      </c>
      <c r="AE315" s="91">
        <f>ALL!AE307/AE$268</f>
        <v>165.2695201065647</v>
      </c>
      <c r="AF315" s="91">
        <f>ALL!AF307/AF$268</f>
        <v>135.40130403592903</v>
      </c>
      <c r="AG315" s="91">
        <f>ALL!AG307/AG$268</f>
        <v>110.88609983591958</v>
      </c>
      <c r="AH315" s="91">
        <f>ALL!AH307/AH$268</f>
        <v>65.185668152295619</v>
      </c>
      <c r="AI315" s="91">
        <f>ALL!AI307/AI$268</f>
        <v>124.71241974674541</v>
      </c>
      <c r="AJ315" s="91">
        <f>ALL!AJ307/AJ$268</f>
        <v>0</v>
      </c>
      <c r="AK315" s="91">
        <f>ALL!AK307/AK$268</f>
        <v>0</v>
      </c>
      <c r="AL315" s="91">
        <f>ALL!AL307/AL$268</f>
        <v>0</v>
      </c>
      <c r="AM315" s="91">
        <f>ALL!AM307/AM$268</f>
        <v>114.08011081607364</v>
      </c>
      <c r="AN315" s="91">
        <f>ALL!AN307/AN$268</f>
        <v>103.74814438230808</v>
      </c>
      <c r="AO315" s="91">
        <f>ALL!AO307/AO$268</f>
        <v>0</v>
      </c>
      <c r="AP315" s="91">
        <f>ALL!AP307/AP$268</f>
        <v>74.234796369860803</v>
      </c>
      <c r="AQ315" s="91">
        <f>ALL!AQ307/AQ$268</f>
        <v>46.704351636396609</v>
      </c>
      <c r="AR315" s="91">
        <f>ALL!AR307/AR$268</f>
        <v>131.71428084119324</v>
      </c>
      <c r="AS315" s="91">
        <f>ALL!AS307/AS$268</f>
        <v>67.323283690519432</v>
      </c>
      <c r="AT315" s="91">
        <f>ALL!AT307/AT$268</f>
        <v>114.9232488822653</v>
      </c>
      <c r="AU315" s="91">
        <f>ALL!AU307/AU$268</f>
        <v>90.302129486255694</v>
      </c>
      <c r="AV315" s="91">
        <f>ALL!AV307/AV$268</f>
        <v>108.01654902157809</v>
      </c>
      <c r="AW315" s="91">
        <f>ALL!AW307/AW$268</f>
        <v>65.500477611940312</v>
      </c>
      <c r="AX315" s="91">
        <f>ALL!AX307/AX$268</f>
        <v>0</v>
      </c>
      <c r="AY315" s="91">
        <f>ALL!AY307/AY$268</f>
        <v>89.941802149352441</v>
      </c>
      <c r="AZ315" s="91">
        <f>ALL!AZ307/AZ$268</f>
        <v>21.796415025318165</v>
      </c>
      <c r="BA315" s="91">
        <f>ALL!BA307/BA$268</f>
        <v>70.163615045492904</v>
      </c>
      <c r="BB315" s="91">
        <f>ALL!BB307/BB$268</f>
        <v>60.423895008202486</v>
      </c>
      <c r="BC315" s="91">
        <f>ALL!BC307/BC$268</f>
        <v>12.128964004644562</v>
      </c>
      <c r="BD315" s="91">
        <f>ALL!BD307/BD$268</f>
        <v>86.234547391539564</v>
      </c>
      <c r="BE315" s="91">
        <f>ALL!BE307/BE$268</f>
        <v>172.44061647405303</v>
      </c>
      <c r="BF315" s="91">
        <f>ALL!BF307/BF$268</f>
        <v>106.94709307848022</v>
      </c>
      <c r="BG315" s="91">
        <f>ALL!BG307/BG$268</f>
        <v>0.73894333538639878</v>
      </c>
      <c r="BH315" s="91">
        <f t="shared" si="213"/>
        <v>3689.3040331892948</v>
      </c>
      <c r="BJ315" s="208">
        <f t="array" ref="BJ315">ROUND(MIN(IF($E$4:$BG$4=BJ$4,$E315:$BG315)),1)</f>
        <v>0</v>
      </c>
      <c r="BK315" s="208">
        <f t="array" ref="BK315">ROUND(MAX(IF($E$4:$BG$4=BK$4,$E315:$BG315)),1)</f>
        <v>131.69999999999999</v>
      </c>
      <c r="BL315" s="276">
        <f t="array" ref="BL315">ROUND(SUM(IF($E$4:$BG$4=BL$4,ALL!$E307:$BG307)),1)/BL$3</f>
        <v>63.05523114506795</v>
      </c>
      <c r="BM315" s="208">
        <f t="array" ref="BM315">ROUND(MIN(IF($E$4:$BG$4=BM$4,$E315:$BG315)),1)</f>
        <v>0.7</v>
      </c>
      <c r="BN315" s="208">
        <f t="array" ref="BN315">ROUND(MAX(IF($E$4:$BG$4=BN$4,$E315:$BG315)),1)</f>
        <v>172.4</v>
      </c>
      <c r="BO315" s="276">
        <f t="array" ref="BO315">ROUND(SUM(IF($E$4:$BG$4=BO$4,ALL!$E307:$BG307)),1)/BO$3</f>
        <v>97.629528239749732</v>
      </c>
      <c r="BP315" s="208">
        <f t="array" ref="BP315">ROUND(MIN(IF($E$4:$BG$4=BP$4,$E315:$BG315)),1)</f>
        <v>0</v>
      </c>
      <c r="BQ315" s="208">
        <f t="array" ref="BQ315">ROUND(MAX(IF($E$4:$BG$4=BQ$4,$E315:$BG315)),1)</f>
        <v>114.1</v>
      </c>
      <c r="BR315" s="276">
        <f t="array" ref="BR315">ROUND(SUM(IF($E$4:$BG$4=BR$4,ALL!$E307:$BG307)),1)/BR$3</f>
        <v>53.0088330513573</v>
      </c>
      <c r="BS315" s="208">
        <f t="array" ref="BS315">ROUND(MIN(IF($E$4:$BG$4=BS$4,$E315:$BG315)),1)</f>
        <v>0</v>
      </c>
      <c r="BT315" s="208">
        <f t="array" ref="BT315">ROUND(MAX(IF($E$4:$BG$4=BT$4,$E315:$BG315)),1)</f>
        <v>320.10000000000002</v>
      </c>
      <c r="BU315" s="276">
        <f t="array" ref="BU315">ROUND(SUM(IF($E$4:$BG$4=BU$4,ALL!$E307:$BG307)),1)/BU$3</f>
        <v>66.538345618739584</v>
      </c>
      <c r="BV315" s="208">
        <f t="array" ref="BV315">ROUND(MIN(IF($E$4:$BG$4=BV$4,$E315:$BG315)),1)</f>
        <v>0</v>
      </c>
      <c r="BW315" s="208">
        <f t="array" ref="BW315">ROUND(MAX(IF($E$4:$BG$4=BW$4,$E315:$BG315)),1)</f>
        <v>132.80000000000001</v>
      </c>
      <c r="BX315" s="276">
        <f t="array" ref="BX315">ROUND(SUM(IF($E$4:$BG$4=BX$4,ALL!$E307:$BG307)),1)/BX$3</f>
        <v>83.49488180531192</v>
      </c>
      <c r="BY315" s="208">
        <f t="array" ref="BY315">ROUND(MIN(IF($E$4:$BG$4=BY$4,$E315:$BG315)),1)</f>
        <v>0</v>
      </c>
      <c r="BZ315" s="208">
        <f t="array" ref="BZ315">ROUND(MAX(IF($E$4:$BG$4=BZ$4,$E315:$BG315)),1)</f>
        <v>124.7</v>
      </c>
      <c r="CA315" s="276">
        <f t="array" ref="CA315">ROUND(SUM(IF($E$4:$BG$4=CA$4,ALL!$E307:$BG307)),1)/CA$3</f>
        <v>55.137195510449821</v>
      </c>
      <c r="CB315" s="233">
        <f t="shared" si="214"/>
        <v>0</v>
      </c>
      <c r="CC315" s="233">
        <f t="shared" si="215"/>
        <v>320.10000000000002</v>
      </c>
      <c r="CD315" s="274">
        <f>ALL!BH307/$BH$47</f>
        <v>70.298269083135423</v>
      </c>
    </row>
    <row r="316" spans="1:82" s="90" customFormat="1">
      <c r="A316" s="253">
        <f t="shared" si="212"/>
        <v>52104</v>
      </c>
      <c r="B316" s="236" t="s">
        <v>258</v>
      </c>
      <c r="C316" s="50"/>
      <c r="D316" s="50"/>
      <c r="E316" s="91">
        <f>ALL!E308/E$268</f>
        <v>0</v>
      </c>
      <c r="F316" s="91">
        <f>ALL!F308/F$268</f>
        <v>0</v>
      </c>
      <c r="G316" s="91">
        <f>ALL!G308/G$268</f>
        <v>0</v>
      </c>
      <c r="H316" s="91">
        <f>ALL!H308/H$268</f>
        <v>0</v>
      </c>
      <c r="I316" s="91">
        <f>ALL!I308/I$268</f>
        <v>0</v>
      </c>
      <c r="J316" s="91">
        <f>ALL!J308/J$268</f>
        <v>0</v>
      </c>
      <c r="K316" s="91">
        <f>ALL!K308/K$268</f>
        <v>0</v>
      </c>
      <c r="L316" s="91">
        <f>ALL!L308/L$268</f>
        <v>0</v>
      </c>
      <c r="M316" s="91">
        <f>ALL!M308/M$268</f>
        <v>0</v>
      </c>
      <c r="N316" s="91">
        <f>ALL!N308/N$268</f>
        <v>0</v>
      </c>
      <c r="O316" s="91">
        <f>ALL!O308/O$268</f>
        <v>0</v>
      </c>
      <c r="P316" s="91">
        <f>ALL!P308/P$268</f>
        <v>0</v>
      </c>
      <c r="Q316" s="91">
        <f>ALL!Q308/Q$268</f>
        <v>0</v>
      </c>
      <c r="R316" s="91">
        <f>ALL!R308/R$268</f>
        <v>0</v>
      </c>
      <c r="S316" s="91">
        <f>ALL!S308/S$268</f>
        <v>0</v>
      </c>
      <c r="T316" s="91">
        <f>ALL!T308/T$268</f>
        <v>0</v>
      </c>
      <c r="U316" s="91">
        <f>ALL!U308/U$268</f>
        <v>0</v>
      </c>
      <c r="V316" s="91">
        <f>ALL!V308/V$268</f>
        <v>0</v>
      </c>
      <c r="W316" s="91">
        <f>ALL!W308/W$268</f>
        <v>0</v>
      </c>
      <c r="X316" s="91">
        <f>ALL!X308/X$268</f>
        <v>0</v>
      </c>
      <c r="Y316" s="91">
        <f>ALL!Y308/Y$268</f>
        <v>0</v>
      </c>
      <c r="Z316" s="91">
        <f>ALL!Z308/Z$268</f>
        <v>0</v>
      </c>
      <c r="AA316" s="91">
        <f>ALL!AA308/AA$268</f>
        <v>0</v>
      </c>
      <c r="AB316" s="91">
        <f>ALL!AB308/AB$268</f>
        <v>0</v>
      </c>
      <c r="AC316" s="91">
        <f>ALL!AC308/AC$268</f>
        <v>0</v>
      </c>
      <c r="AD316" s="91">
        <f>ALL!AD308/AD$268</f>
        <v>1.148487281576704</v>
      </c>
      <c r="AE316" s="91">
        <f>ALL!AE308/AE$268</f>
        <v>0</v>
      </c>
      <c r="AF316" s="91">
        <f>ALL!AF308/AF$268</f>
        <v>0</v>
      </c>
      <c r="AG316" s="91">
        <f>ALL!AG308/AG$268</f>
        <v>0</v>
      </c>
      <c r="AH316" s="91">
        <f>ALL!AH308/AH$268</f>
        <v>0</v>
      </c>
      <c r="AI316" s="91">
        <f>ALL!AI308/AI$268</f>
        <v>0</v>
      </c>
      <c r="AJ316" s="91">
        <f>ALL!AJ308/AJ$268</f>
        <v>0</v>
      </c>
      <c r="AK316" s="91">
        <f>ALL!AK308/AK$268</f>
        <v>17.482620023860836</v>
      </c>
      <c r="AL316" s="91">
        <f>ALL!AL308/AL$268</f>
        <v>4445.3525928065828</v>
      </c>
      <c r="AM316" s="91">
        <f>ALL!AM308/AM$268</f>
        <v>0</v>
      </c>
      <c r="AN316" s="91">
        <f>ALL!AN308/AN$268</f>
        <v>7.5082189459413673</v>
      </c>
      <c r="AO316" s="91">
        <f>ALL!AO308/AO$268</f>
        <v>0</v>
      </c>
      <c r="AP316" s="91">
        <f>ALL!AP308/AP$268</f>
        <v>0</v>
      </c>
      <c r="AQ316" s="91">
        <f>ALL!AQ308/AQ$268</f>
        <v>0</v>
      </c>
      <c r="AR316" s="91">
        <f>ALL!AR308/AR$268</f>
        <v>0</v>
      </c>
      <c r="AS316" s="91">
        <f>ALL!AS308/AS$268</f>
        <v>0</v>
      </c>
      <c r="AT316" s="91">
        <f>ALL!AT308/AT$268</f>
        <v>5.2896795827123704</v>
      </c>
      <c r="AU316" s="91">
        <f>ALL!AU308/AU$268</f>
        <v>0</v>
      </c>
      <c r="AV316" s="91">
        <f>ALL!AV308/AV$268</f>
        <v>0</v>
      </c>
      <c r="AW316" s="91">
        <f>ALL!AW308/AW$268</f>
        <v>0</v>
      </c>
      <c r="AX316" s="91">
        <f>ALL!AX308/AX$268</f>
        <v>0</v>
      </c>
      <c r="AY316" s="91">
        <f>ALL!AY308/AY$268</f>
        <v>0</v>
      </c>
      <c r="AZ316" s="91">
        <f>ALL!AZ308/AZ$268</f>
        <v>0</v>
      </c>
      <c r="BA316" s="91">
        <f>ALL!BA308/BA$268</f>
        <v>0</v>
      </c>
      <c r="BB316" s="91">
        <f>ALL!BB308/BB$268</f>
        <v>0</v>
      </c>
      <c r="BC316" s="91">
        <f>ALL!BC308/BC$268</f>
        <v>0</v>
      </c>
      <c r="BD316" s="91">
        <f>ALL!BD308/BD$268</f>
        <v>0</v>
      </c>
      <c r="BE316" s="91">
        <f>ALL!BE308/BE$268</f>
        <v>0</v>
      </c>
      <c r="BF316" s="91">
        <f>ALL!BF308/BF$268</f>
        <v>0</v>
      </c>
      <c r="BG316" s="91">
        <f>ALL!BG308/BG$268</f>
        <v>0</v>
      </c>
      <c r="BH316" s="91">
        <f t="shared" si="213"/>
        <v>4476.7815986406749</v>
      </c>
      <c r="BJ316" s="208">
        <f t="array" ref="BJ316">ROUND(MIN(IF($E$4:$BG$4=BJ$4,$E316:$BG316)),1)</f>
        <v>0</v>
      </c>
      <c r="BK316" s="208">
        <f t="array" ref="BK316">ROUND(MAX(IF($E$4:$BG$4=BK$4,$E316:$BG316)),1)</f>
        <v>7.5</v>
      </c>
      <c r="BL316" s="276">
        <f t="array" ref="BL316">ROUND(SUM(IF($E$4:$BG$4=BL$4,ALL!$E308:$BG308)),1)/BL$3</f>
        <v>0.64897593245437413</v>
      </c>
      <c r="BM316" s="208">
        <f t="array" ref="BM316">ROUND(MIN(IF($E$4:$BG$4=BM$4,$E316:$BG316)),1)</f>
        <v>0</v>
      </c>
      <c r="BN316" s="208">
        <f t="array" ref="BN316">ROUND(MAX(IF($E$4:$BG$4=BN$4,$E316:$BG316)),1)</f>
        <v>0</v>
      </c>
      <c r="BO316" s="276">
        <f t="array" ref="BO316">ROUND(SUM(IF($E$4:$BG$4=BO$4,ALL!$E308:$BG308)),1)/BO$3</f>
        <v>0</v>
      </c>
      <c r="BP316" s="208">
        <f t="array" ref="BP316">ROUND(MIN(IF($E$4:$BG$4=BP$4,$E316:$BG316)),1)</f>
        <v>0</v>
      </c>
      <c r="BQ316" s="208">
        <f t="array" ref="BQ316">ROUND(MAX(IF($E$4:$BG$4=BQ$4,$E316:$BG316)),1)</f>
        <v>4445.3999999999996</v>
      </c>
      <c r="BR316" s="276">
        <f t="array" ref="BR316">ROUND(SUM(IF($E$4:$BG$4=BR$4,ALL!$E308:$BG308)),1)/BR$3</f>
        <v>195.94879000669908</v>
      </c>
      <c r="BS316" s="208">
        <f t="array" ref="BS316">ROUND(MIN(IF($E$4:$BG$4=BS$4,$E316:$BG316)),1)</f>
        <v>0</v>
      </c>
      <c r="BT316" s="208">
        <f t="array" ref="BT316">ROUND(MAX(IF($E$4:$BG$4=BT$4,$E316:$BG316)),1)</f>
        <v>1.1000000000000001</v>
      </c>
      <c r="BU316" s="276">
        <f t="array" ref="BU316">ROUND(SUM(IF($E$4:$BG$4=BU$4,ALL!$E308:$BG308)),1)/BU$3</f>
        <v>5.7532394463430378E-2</v>
      </c>
      <c r="BV316" s="208">
        <f t="array" ref="BV316">ROUND(MIN(IF($E$4:$BG$4=BV$4,$E316:$BG316)),1)</f>
        <v>0</v>
      </c>
      <c r="BW316" s="208">
        <f t="array" ref="BW316">ROUND(MAX(IF($E$4:$BG$4=BW$4,$E316:$BG316)),1)</f>
        <v>0</v>
      </c>
      <c r="BX316" s="276">
        <f t="array" ref="BX316">ROUND(SUM(IF($E$4:$BG$4=BX$4,ALL!$E308:$BG308)),1)/BX$3</f>
        <v>0</v>
      </c>
      <c r="BY316" s="208">
        <f t="array" ref="BY316">ROUND(MIN(IF($E$4:$BG$4=BY$4,$E316:$BG316)),1)</f>
        <v>0</v>
      </c>
      <c r="BZ316" s="208">
        <f t="array" ref="BZ316">ROUND(MAX(IF($E$4:$BG$4=BZ$4,$E316:$BG316)),1)</f>
        <v>0</v>
      </c>
      <c r="CA316" s="276">
        <f t="array" ref="CA316">ROUND(SUM(IF($E$4:$BG$4=CA$4,ALL!$E308:$BG308)),1)/CA$3</f>
        <v>0</v>
      </c>
      <c r="CB316" s="233">
        <f t="shared" si="214"/>
        <v>0</v>
      </c>
      <c r="CC316" s="233">
        <f t="shared" si="215"/>
        <v>4445.3999999999996</v>
      </c>
      <c r="CD316" s="274">
        <f>ALL!BH308/$BH$47</f>
        <v>2.3523334694062217</v>
      </c>
    </row>
    <row r="317" spans="1:82" s="90" customFormat="1">
      <c r="A317" s="253">
        <f t="shared" si="212"/>
        <v>52105</v>
      </c>
      <c r="B317" s="236" t="s">
        <v>259</v>
      </c>
      <c r="C317" s="50"/>
      <c r="D317" s="50"/>
      <c r="E317" s="91">
        <f>ALL!E309/E$268</f>
        <v>0</v>
      </c>
      <c r="F317" s="91">
        <f>ALL!F309/F$268</f>
        <v>1.9721262664553039</v>
      </c>
      <c r="G317" s="91">
        <f>ALL!G309/G$268</f>
        <v>0</v>
      </c>
      <c r="H317" s="91">
        <f>ALL!H309/H$268</f>
        <v>0</v>
      </c>
      <c r="I317" s="91">
        <f>ALL!I309/I$268</f>
        <v>10.62947307556189</v>
      </c>
      <c r="J317" s="91">
        <f>ALL!J309/J$268</f>
        <v>0</v>
      </c>
      <c r="K317" s="91">
        <f>ALL!K309/K$268</f>
        <v>0</v>
      </c>
      <c r="L317" s="91">
        <f>ALL!L309/L$268</f>
        <v>0</v>
      </c>
      <c r="M317" s="91">
        <f>ALL!M309/M$268</f>
        <v>0</v>
      </c>
      <c r="N317" s="91">
        <f>ALL!N309/N$268</f>
        <v>19.5084126189284</v>
      </c>
      <c r="O317" s="91">
        <f>ALL!O309/O$268</f>
        <v>0</v>
      </c>
      <c r="P317" s="91">
        <f>ALL!P309/P$268</f>
        <v>0</v>
      </c>
      <c r="Q317" s="91">
        <f>ALL!Q309/Q$268</f>
        <v>1.5302666095156454</v>
      </c>
      <c r="R317" s="91">
        <f>ALL!R309/R$268</f>
        <v>0.5780932375660659</v>
      </c>
      <c r="S317" s="91">
        <f>ALL!S309/S$268</f>
        <v>4.1613914345196577</v>
      </c>
      <c r="T317" s="91">
        <f>ALL!T309/T$268</f>
        <v>6.702713327452388</v>
      </c>
      <c r="U317" s="91">
        <f>ALL!U309/U$268</f>
        <v>0</v>
      </c>
      <c r="V317" s="91">
        <f>ALL!V309/V$268</f>
        <v>0</v>
      </c>
      <c r="W317" s="91">
        <f>ALL!W309/W$268</f>
        <v>0</v>
      </c>
      <c r="X317" s="91">
        <f>ALL!X309/X$268</f>
        <v>0</v>
      </c>
      <c r="Y317" s="91">
        <f>ALL!Y309/Y$268</f>
        <v>0</v>
      </c>
      <c r="Z317" s="91">
        <f>ALL!Z309/Z$268</f>
        <v>0</v>
      </c>
      <c r="AA317" s="91">
        <f>ALL!AA309/AA$268</f>
        <v>0</v>
      </c>
      <c r="AB317" s="91">
        <f>ALL!AB309/AB$268</f>
        <v>7.34202780714282</v>
      </c>
      <c r="AC317" s="91">
        <f>ALL!AC309/AC$268</f>
        <v>0</v>
      </c>
      <c r="AD317" s="91">
        <f>ALL!AD309/AD$268</f>
        <v>0</v>
      </c>
      <c r="AE317" s="91">
        <f>ALL!AE309/AE$268</f>
        <v>0</v>
      </c>
      <c r="AF317" s="91">
        <f>ALL!AF309/AF$268</f>
        <v>0.35954389098630307</v>
      </c>
      <c r="AG317" s="91">
        <f>ALL!AG309/AG$268</f>
        <v>0</v>
      </c>
      <c r="AH317" s="91">
        <f>ALL!AH309/AH$268</f>
        <v>10.200970868857263</v>
      </c>
      <c r="AI317" s="91">
        <f>ALL!AI309/AI$268</f>
        <v>0</v>
      </c>
      <c r="AJ317" s="91">
        <f>ALL!AJ309/AJ$268</f>
        <v>0</v>
      </c>
      <c r="AK317" s="91">
        <f>ALL!AK309/AK$268</f>
        <v>0</v>
      </c>
      <c r="AL317" s="91">
        <f>ALL!AL309/AL$268</f>
        <v>0</v>
      </c>
      <c r="AM317" s="91">
        <f>ALL!AM309/AM$268</f>
        <v>0</v>
      </c>
      <c r="AN317" s="91">
        <f>ALL!AN309/AN$268</f>
        <v>0</v>
      </c>
      <c r="AO317" s="91">
        <f>ALL!AO309/AO$268</f>
        <v>0</v>
      </c>
      <c r="AP317" s="91">
        <f>ALL!AP309/AP$268</f>
        <v>34.658980072990339</v>
      </c>
      <c r="AQ317" s="91">
        <f>ALL!AQ309/AQ$268</f>
        <v>14.80682058565773</v>
      </c>
      <c r="AR317" s="91">
        <f>ALL!AR309/AR$268</f>
        <v>0</v>
      </c>
      <c r="AS317" s="91">
        <f>ALL!AS309/AS$268</f>
        <v>1.2591112725511562</v>
      </c>
      <c r="AT317" s="91">
        <f>ALL!AT309/AT$268</f>
        <v>17.639095876800791</v>
      </c>
      <c r="AU317" s="91">
        <f>ALL!AU309/AU$268</f>
        <v>0</v>
      </c>
      <c r="AV317" s="91">
        <f>ALL!AV309/AV$268</f>
        <v>0</v>
      </c>
      <c r="AW317" s="91">
        <f>ALL!AW309/AW$268</f>
        <v>0</v>
      </c>
      <c r="AX317" s="91">
        <f>ALL!AX309/AX$268</f>
        <v>0</v>
      </c>
      <c r="AY317" s="91">
        <f>ALL!AY309/AY$268</f>
        <v>0</v>
      </c>
      <c r="AZ317" s="91">
        <f>ALL!AZ309/AZ$268</f>
        <v>0</v>
      </c>
      <c r="BA317" s="91">
        <f>ALL!BA309/BA$268</f>
        <v>0</v>
      </c>
      <c r="BB317" s="91">
        <f>ALL!BB309/BB$268</f>
        <v>1.5756644012186547</v>
      </c>
      <c r="BC317" s="91">
        <f>ALL!BC309/BC$268</f>
        <v>0</v>
      </c>
      <c r="BD317" s="91">
        <f>ALL!BD309/BD$268</f>
        <v>0</v>
      </c>
      <c r="BE317" s="91">
        <f>ALL!BE309/BE$268</f>
        <v>0</v>
      </c>
      <c r="BF317" s="91">
        <f>ALL!BF309/BF$268</f>
        <v>0</v>
      </c>
      <c r="BG317" s="91">
        <f>ALL!BG309/BG$268</f>
        <v>18.344873374153106</v>
      </c>
      <c r="BH317" s="91">
        <f t="shared" si="213"/>
        <v>151.26956472035752</v>
      </c>
      <c r="BJ317" s="208">
        <f t="array" ref="BJ317">ROUND(MIN(IF($E$4:$BG$4=BJ$4,$E317:$BG317)),1)</f>
        <v>0</v>
      </c>
      <c r="BK317" s="208">
        <f t="array" ref="BK317">ROUND(MAX(IF($E$4:$BG$4=BK$4,$E317:$BG317)),1)</f>
        <v>34.700000000000003</v>
      </c>
      <c r="BL317" s="276">
        <f t="array" ref="BL317">ROUND(SUM(IF($E$4:$BG$4=BL$4,ALL!$E309:$BG309)),1)/BL$3</f>
        <v>5.7692462367806749</v>
      </c>
      <c r="BM317" s="208">
        <f t="array" ref="BM317">ROUND(MIN(IF($E$4:$BG$4=BM$4,$E317:$BG317)),1)</f>
        <v>0</v>
      </c>
      <c r="BN317" s="208">
        <f t="array" ref="BN317">ROUND(MAX(IF($E$4:$BG$4=BN$4,$E317:$BG317)),1)</f>
        <v>18.3</v>
      </c>
      <c r="BO317" s="276">
        <f t="array" ref="BO317">ROUND(SUM(IF($E$4:$BG$4=BO$4,ALL!$E309:$BG309)),1)/BO$3</f>
        <v>2.3159785114440976</v>
      </c>
      <c r="BP317" s="208">
        <f t="array" ref="BP317">ROUND(MIN(IF($E$4:$BG$4=BP$4,$E317:$BG317)),1)</f>
        <v>0</v>
      </c>
      <c r="BQ317" s="208">
        <f t="array" ref="BQ317">ROUND(MAX(IF($E$4:$BG$4=BQ$4,$E317:$BG317)),1)</f>
        <v>0</v>
      </c>
      <c r="BR317" s="276">
        <f t="array" ref="BR317">ROUND(SUM(IF($E$4:$BG$4=BR$4,ALL!$E309:$BG309)),1)/BR$3</f>
        <v>0</v>
      </c>
      <c r="BS317" s="208">
        <f t="array" ref="BS317">ROUND(MIN(IF($E$4:$BG$4=BS$4,$E317:$BG317)),1)</f>
        <v>0</v>
      </c>
      <c r="BT317" s="208">
        <f t="array" ref="BT317">ROUND(MAX(IF($E$4:$BG$4=BT$4,$E317:$BG317)),1)</f>
        <v>19.5</v>
      </c>
      <c r="BU317" s="276">
        <f t="array" ref="BU317">ROUND(SUM(IF($E$4:$BG$4=BU$4,ALL!$E309:$BG309)),1)/BU$3</f>
        <v>1.5248910079443991</v>
      </c>
      <c r="BV317" s="208">
        <f t="array" ref="BV317">ROUND(MIN(IF($E$4:$BG$4=BV$4,$E317:$BG317)),1)</f>
        <v>0</v>
      </c>
      <c r="BW317" s="208">
        <f t="array" ref="BW317">ROUND(MAX(IF($E$4:$BG$4=BW$4,$E317:$BG317)),1)</f>
        <v>7.3</v>
      </c>
      <c r="BX317" s="276">
        <f t="array" ref="BX317">ROUND(SUM(IF($E$4:$BG$4=BX$4,ALL!$E309:$BG309)),1)/BX$3</f>
        <v>4.1313096145316957</v>
      </c>
      <c r="BY317" s="208">
        <f t="array" ref="BY317">ROUND(MIN(IF($E$4:$BG$4=BY$4,$E317:$BG317)),1)</f>
        <v>0</v>
      </c>
      <c r="BZ317" s="208">
        <f t="array" ref="BZ317">ROUND(MAX(IF($E$4:$BG$4=BZ$4,$E317:$BG317)),1)</f>
        <v>10.6</v>
      </c>
      <c r="CA317" s="276">
        <f t="array" ref="CA317">ROUND(SUM(IF($E$4:$BG$4=CA$4,ALL!$E309:$BG309)),1)/CA$3</f>
        <v>2.9247057078140473</v>
      </c>
      <c r="CB317" s="233">
        <f t="shared" si="214"/>
        <v>0</v>
      </c>
      <c r="CC317" s="233">
        <f t="shared" si="215"/>
        <v>34.700000000000003</v>
      </c>
      <c r="CD317" s="274">
        <f>ALL!BH309/$BH$47</f>
        <v>2.8183440255393171</v>
      </c>
    </row>
    <row r="318" spans="1:82" s="90" customFormat="1">
      <c r="A318" s="253">
        <f t="shared" si="212"/>
        <v>52106</v>
      </c>
      <c r="B318" s="236" t="s">
        <v>260</v>
      </c>
      <c r="C318" s="50"/>
      <c r="D318" s="50"/>
      <c r="E318" s="91">
        <f>ALL!E310/E$268</f>
        <v>0</v>
      </c>
      <c r="F318" s="91">
        <f>ALL!F310/F$268</f>
        <v>0</v>
      </c>
      <c r="G318" s="91">
        <f>ALL!G310/G$268</f>
        <v>0</v>
      </c>
      <c r="H318" s="91">
        <f>ALL!H310/H$268</f>
        <v>0</v>
      </c>
      <c r="I318" s="91">
        <f>ALL!I310/I$268</f>
        <v>0</v>
      </c>
      <c r="J318" s="91">
        <f>ALL!J310/J$268</f>
        <v>0</v>
      </c>
      <c r="K318" s="91">
        <f>ALL!K310/K$268</f>
        <v>0</v>
      </c>
      <c r="L318" s="91">
        <f>ALL!L310/L$268</f>
        <v>1.4068974775923302</v>
      </c>
      <c r="M318" s="91">
        <f>ALL!M310/M$268</f>
        <v>0</v>
      </c>
      <c r="N318" s="91">
        <f>ALL!N310/N$268</f>
        <v>0</v>
      </c>
      <c r="O318" s="91">
        <f>ALL!O310/O$268</f>
        <v>0</v>
      </c>
      <c r="P318" s="91">
        <f>ALL!P310/P$268</f>
        <v>3.759416398649535</v>
      </c>
      <c r="Q318" s="91">
        <f>ALL!Q310/Q$268</f>
        <v>0</v>
      </c>
      <c r="R318" s="91">
        <f>ALL!R310/R$268</f>
        <v>0</v>
      </c>
      <c r="S318" s="91">
        <f>ALL!S310/S$268</f>
        <v>0</v>
      </c>
      <c r="T318" s="91">
        <f>ALL!T310/T$268</f>
        <v>0</v>
      </c>
      <c r="U318" s="91">
        <f>ALL!U310/U$268</f>
        <v>0</v>
      </c>
      <c r="V318" s="91">
        <f>ALL!V310/V$268</f>
        <v>0</v>
      </c>
      <c r="W318" s="91">
        <f>ALL!W310/W$268</f>
        <v>0</v>
      </c>
      <c r="X318" s="91">
        <f>ALL!X310/X$268</f>
        <v>0</v>
      </c>
      <c r="Y318" s="91">
        <f>ALL!Y310/Y$268</f>
        <v>-2.2300178662250098E-4</v>
      </c>
      <c r="Z318" s="91">
        <f>ALL!Z310/Z$268</f>
        <v>0</v>
      </c>
      <c r="AA318" s="91">
        <f>ALL!AA310/AA$268</f>
        <v>0</v>
      </c>
      <c r="AB318" s="91">
        <f>ALL!AB310/AB$268</f>
        <v>0</v>
      </c>
      <c r="AC318" s="91">
        <f>ALL!AC310/AC$268</f>
        <v>0</v>
      </c>
      <c r="AD318" s="91">
        <f>ALL!AD310/AD$268</f>
        <v>0</v>
      </c>
      <c r="AE318" s="91">
        <f>ALL!AE310/AE$268</f>
        <v>0</v>
      </c>
      <c r="AF318" s="91">
        <f>ALL!AF310/AF$268</f>
        <v>0</v>
      </c>
      <c r="AG318" s="91">
        <f>ALL!AG310/AG$268</f>
        <v>0</v>
      </c>
      <c r="AH318" s="91">
        <f>ALL!AH310/AH$268</f>
        <v>238.23428611837411</v>
      </c>
      <c r="AI318" s="91">
        <f>ALL!AI310/AI$268</f>
        <v>0</v>
      </c>
      <c r="AJ318" s="91">
        <f>ALL!AJ310/AJ$268</f>
        <v>0</v>
      </c>
      <c r="AK318" s="91">
        <f>ALL!AK310/AK$268</f>
        <v>0</v>
      </c>
      <c r="AL318" s="91">
        <f>ALL!AL310/AL$268</f>
        <v>0</v>
      </c>
      <c r="AM318" s="91">
        <f>ALL!AM310/AM$268</f>
        <v>0</v>
      </c>
      <c r="AN318" s="91">
        <f>ALL!AN310/AN$268</f>
        <v>0</v>
      </c>
      <c r="AO318" s="91">
        <f>ALL!AO310/AO$268</f>
        <v>0</v>
      </c>
      <c r="AP318" s="91">
        <f>ALL!AP310/AP$268</f>
        <v>0</v>
      </c>
      <c r="AQ318" s="91">
        <f>ALL!AQ310/AQ$268</f>
        <v>0</v>
      </c>
      <c r="AR318" s="91">
        <f>ALL!AR310/AR$268</f>
        <v>0</v>
      </c>
      <c r="AS318" s="91">
        <f>ALL!AS310/AS$268</f>
        <v>0</v>
      </c>
      <c r="AT318" s="91">
        <f>ALL!AT310/AT$268</f>
        <v>0</v>
      </c>
      <c r="AU318" s="91">
        <f>ALL!AU310/AU$268</f>
        <v>0</v>
      </c>
      <c r="AV318" s="91">
        <f>ALL!AV310/AV$268</f>
        <v>0</v>
      </c>
      <c r="AW318" s="91">
        <f>ALL!AW310/AW$268</f>
        <v>0</v>
      </c>
      <c r="AX318" s="91">
        <f>ALL!AX310/AX$268</f>
        <v>0</v>
      </c>
      <c r="AY318" s="91">
        <f>ALL!AY310/AY$268</f>
        <v>0</v>
      </c>
      <c r="AZ318" s="91">
        <f>ALL!AZ310/AZ$268</f>
        <v>0</v>
      </c>
      <c r="BA318" s="91">
        <f>ALL!BA310/BA$268</f>
        <v>0</v>
      </c>
      <c r="BB318" s="91">
        <f>ALL!BB310/BB$268</f>
        <v>0</v>
      </c>
      <c r="BC318" s="91">
        <f>ALL!BC310/BC$268</f>
        <v>0</v>
      </c>
      <c r="BD318" s="91">
        <f>ALL!BD310/BD$268</f>
        <v>0</v>
      </c>
      <c r="BE318" s="91">
        <f>ALL!BE310/BE$268</f>
        <v>0</v>
      </c>
      <c r="BF318" s="91">
        <f>ALL!BF310/BF$268</f>
        <v>0</v>
      </c>
      <c r="BG318" s="91">
        <f>ALL!BG310/BG$268</f>
        <v>0</v>
      </c>
      <c r="BH318" s="91">
        <f t="shared" si="213"/>
        <v>243.40037699282937</v>
      </c>
      <c r="BJ318" s="208">
        <f t="array" ref="BJ318">ROUND(MIN(IF($E$4:$BG$4=BJ$4,$E318:$BG318)),1)</f>
        <v>0</v>
      </c>
      <c r="BK318" s="208">
        <f t="array" ref="BK318">ROUND(MAX(IF($E$4:$BG$4=BK$4,$E318:$BG318)),1)</f>
        <v>0</v>
      </c>
      <c r="BL318" s="276">
        <f t="array" ref="BL318">ROUND(SUM(IF($E$4:$BG$4=BL$4,ALL!$E310:$BG310)),1)/BL$3</f>
        <v>0</v>
      </c>
      <c r="BM318" s="208">
        <f t="array" ref="BM318">ROUND(MIN(IF($E$4:$BG$4=BM$4,$E318:$BG318)),1)</f>
        <v>0</v>
      </c>
      <c r="BN318" s="208">
        <f t="array" ref="BN318">ROUND(MAX(IF($E$4:$BG$4=BN$4,$E318:$BG318)),1)</f>
        <v>0</v>
      </c>
      <c r="BO318" s="276">
        <f t="array" ref="BO318">ROUND(SUM(IF($E$4:$BG$4=BO$4,ALL!$E310:$BG310)),1)/BO$3</f>
        <v>0</v>
      </c>
      <c r="BP318" s="208">
        <f t="array" ref="BP318">ROUND(MIN(IF($E$4:$BG$4=BP$4,$E318:$BG318)),1)</f>
        <v>0</v>
      </c>
      <c r="BQ318" s="208">
        <f t="array" ref="BQ318">ROUND(MAX(IF($E$4:$BG$4=BQ$4,$E318:$BG318)),1)</f>
        <v>0</v>
      </c>
      <c r="BR318" s="276">
        <f t="array" ref="BR318">ROUND(SUM(IF($E$4:$BG$4=BR$4,ALL!$E310:$BG310)),1)/BR$3</f>
        <v>0</v>
      </c>
      <c r="BS318" s="208">
        <f t="array" ref="BS318">ROUND(MIN(IF($E$4:$BG$4=BS$4,$E318:$BG318)),1)</f>
        <v>0</v>
      </c>
      <c r="BT318" s="208">
        <f t="array" ref="BT318">ROUND(MAX(IF($E$4:$BG$4=BT$4,$E318:$BG318)),1)</f>
        <v>238.2</v>
      </c>
      <c r="BU318" s="276">
        <f t="array" ref="BU318">ROUND(SUM(IF($E$4:$BG$4=BU$4,ALL!$E310:$BG310)),1)/BU$3</f>
        <v>15.39463791370202</v>
      </c>
      <c r="BV318" s="208">
        <f t="array" ref="BV318">ROUND(MIN(IF($E$4:$BG$4=BV$4,$E318:$BG318)),1)</f>
        <v>0</v>
      </c>
      <c r="BW318" s="208">
        <f t="array" ref="BW318">ROUND(MAX(IF($E$4:$BG$4=BW$4,$E318:$BG318)),1)</f>
        <v>0</v>
      </c>
      <c r="BX318" s="276">
        <f t="array" ref="BX318">ROUND(SUM(IF($E$4:$BG$4=BX$4,ALL!$E310:$BG310)),1)/BX$3</f>
        <v>0</v>
      </c>
      <c r="BY318" s="208">
        <f t="array" ref="BY318">ROUND(MIN(IF($E$4:$BG$4=BY$4,$E318:$BG318)),1)</f>
        <v>0</v>
      </c>
      <c r="BZ318" s="208">
        <f t="array" ref="BZ318">ROUND(MAX(IF($E$4:$BG$4=BZ$4,$E318:$BG318)),1)</f>
        <v>3.8</v>
      </c>
      <c r="CA318" s="276">
        <f t="array" ref="CA318">ROUND(SUM(IF($E$4:$BG$4=CA$4,ALL!$E310:$BG310)),1)/CA$3</f>
        <v>0.50687580498723672</v>
      </c>
      <c r="CB318" s="233">
        <f t="shared" si="214"/>
        <v>0</v>
      </c>
      <c r="CC318" s="233">
        <f t="shared" si="215"/>
        <v>238.2</v>
      </c>
      <c r="CD318" s="274">
        <f>ALL!BH310/$BH$47</f>
        <v>5.3150286079855142</v>
      </c>
    </row>
    <row r="319" spans="1:82" s="90" customFormat="1">
      <c r="A319" s="253">
        <f t="shared" si="212"/>
        <v>52107</v>
      </c>
      <c r="B319" s="236" t="s">
        <v>261</v>
      </c>
      <c r="C319" s="50"/>
      <c r="D319" s="50"/>
      <c r="E319" s="91">
        <f>ALL!E311/E$268</f>
        <v>0</v>
      </c>
      <c r="F319" s="91">
        <f>ALL!F311/F$268</f>
        <v>0</v>
      </c>
      <c r="G319" s="91">
        <f>ALL!G311/G$268</f>
        <v>0</v>
      </c>
      <c r="H319" s="91">
        <f>ALL!H311/H$268</f>
        <v>0</v>
      </c>
      <c r="I319" s="91">
        <f>ALL!I311/I$268</f>
        <v>0</v>
      </c>
      <c r="J319" s="91">
        <f>ALL!J311/J$268</f>
        <v>0</v>
      </c>
      <c r="K319" s="91">
        <f>ALL!K311/K$268</f>
        <v>0</v>
      </c>
      <c r="L319" s="91">
        <f>ALL!L311/L$268</f>
        <v>0</v>
      </c>
      <c r="M319" s="91">
        <f>ALL!M311/M$268</f>
        <v>0</v>
      </c>
      <c r="N319" s="91">
        <f>ALL!N311/N$268</f>
        <v>10.028478718077118</v>
      </c>
      <c r="O319" s="91">
        <f>ALL!O311/O$268</f>
        <v>0</v>
      </c>
      <c r="P319" s="91">
        <f>ALL!P311/P$268</f>
        <v>0</v>
      </c>
      <c r="Q319" s="91">
        <f>ALL!Q311/Q$268</f>
        <v>0</v>
      </c>
      <c r="R319" s="91">
        <f>ALL!R311/R$268</f>
        <v>0</v>
      </c>
      <c r="S319" s="91">
        <f>ALL!S311/S$268</f>
        <v>0</v>
      </c>
      <c r="T319" s="91">
        <f>ALL!T311/T$268</f>
        <v>0</v>
      </c>
      <c r="U319" s="91">
        <f>ALL!U311/U$268</f>
        <v>0</v>
      </c>
      <c r="V319" s="91">
        <f>ALL!V311/V$268</f>
        <v>0</v>
      </c>
      <c r="W319" s="91">
        <f>ALL!W311/W$268</f>
        <v>0</v>
      </c>
      <c r="X319" s="91">
        <f>ALL!X311/X$268</f>
        <v>0</v>
      </c>
      <c r="Y319" s="91">
        <f>ALL!Y311/Y$268</f>
        <v>0</v>
      </c>
      <c r="Z319" s="91">
        <f>ALL!Z311/Z$268</f>
        <v>0</v>
      </c>
      <c r="AA319" s="91">
        <f>ALL!AA311/AA$268</f>
        <v>0</v>
      </c>
      <c r="AB319" s="91">
        <f>ALL!AB311/AB$268</f>
        <v>0</v>
      </c>
      <c r="AC319" s="91">
        <f>ALL!AC311/AC$268</f>
        <v>0</v>
      </c>
      <c r="AD319" s="91">
        <f>ALL!AD311/AD$268</f>
        <v>0</v>
      </c>
      <c r="AE319" s="91">
        <f>ALL!AE311/AE$268</f>
        <v>0</v>
      </c>
      <c r="AF319" s="91">
        <f>ALL!AF311/AF$268</f>
        <v>0</v>
      </c>
      <c r="AG319" s="91">
        <f>ALL!AG311/AG$268</f>
        <v>0</v>
      </c>
      <c r="AH319" s="91">
        <f>ALL!AH311/AH$268</f>
        <v>0</v>
      </c>
      <c r="AI319" s="91">
        <f>ALL!AI311/AI$268</f>
        <v>0</v>
      </c>
      <c r="AJ319" s="91">
        <f>ALL!AJ311/AJ$268</f>
        <v>0</v>
      </c>
      <c r="AK319" s="91">
        <f>ALL!AK311/AK$268</f>
        <v>0</v>
      </c>
      <c r="AL319" s="91">
        <f>ALL!AL311/AL$268</f>
        <v>0</v>
      </c>
      <c r="AM319" s="91">
        <f>ALL!AM311/AM$268</f>
        <v>0</v>
      </c>
      <c r="AN319" s="91">
        <f>ALL!AN311/AN$268</f>
        <v>0</v>
      </c>
      <c r="AO319" s="91">
        <f>ALL!AO311/AO$268</f>
        <v>0</v>
      </c>
      <c r="AP319" s="91">
        <f>ALL!AP311/AP$268</f>
        <v>0</v>
      </c>
      <c r="AQ319" s="91">
        <f>ALL!AQ311/AQ$268</f>
        <v>0</v>
      </c>
      <c r="AR319" s="91">
        <f>ALL!AR311/AR$268</f>
        <v>0</v>
      </c>
      <c r="AS319" s="91">
        <f>ALL!AS311/AS$268</f>
        <v>0</v>
      </c>
      <c r="AT319" s="91">
        <f>ALL!AT311/AT$268</f>
        <v>0</v>
      </c>
      <c r="AU319" s="91">
        <f>ALL!AU311/AU$268</f>
        <v>0</v>
      </c>
      <c r="AV319" s="91">
        <f>ALL!AV311/AV$268</f>
        <v>0</v>
      </c>
      <c r="AW319" s="91">
        <f>ALL!AW311/AW$268</f>
        <v>0</v>
      </c>
      <c r="AX319" s="91">
        <f>ALL!AX311/AX$268</f>
        <v>0</v>
      </c>
      <c r="AY319" s="91">
        <f>ALL!AY311/AY$268</f>
        <v>0</v>
      </c>
      <c r="AZ319" s="91">
        <f>ALL!AZ311/AZ$268</f>
        <v>0</v>
      </c>
      <c r="BA319" s="91">
        <f>ALL!BA311/BA$268</f>
        <v>0</v>
      </c>
      <c r="BB319" s="91">
        <f>ALL!BB311/BB$268</f>
        <v>0</v>
      </c>
      <c r="BC319" s="91">
        <f>ALL!BC311/BC$268</f>
        <v>0</v>
      </c>
      <c r="BD319" s="91">
        <f>ALL!BD311/BD$268</f>
        <v>0</v>
      </c>
      <c r="BE319" s="91">
        <f>ALL!BE311/BE$268</f>
        <v>0</v>
      </c>
      <c r="BF319" s="91">
        <f>ALL!BF311/BF$268</f>
        <v>0</v>
      </c>
      <c r="BG319" s="91">
        <f>ALL!BG311/BG$268</f>
        <v>0</v>
      </c>
      <c r="BH319" s="91">
        <f t="shared" si="213"/>
        <v>10.028478718077118</v>
      </c>
      <c r="BJ319" s="208">
        <f t="array" ref="BJ319">ROUND(MIN(IF($E$4:$BG$4=BJ$4,$E319:$BG319)),1)</f>
        <v>0</v>
      </c>
      <c r="BK319" s="208">
        <f t="array" ref="BK319">ROUND(MAX(IF($E$4:$BG$4=BK$4,$E319:$BG319)),1)</f>
        <v>0</v>
      </c>
      <c r="BL319" s="276">
        <f t="array" ref="BL319">ROUND(SUM(IF($E$4:$BG$4=BL$4,ALL!$E311:$BG311)),1)/BL$3</f>
        <v>0</v>
      </c>
      <c r="BM319" s="208">
        <f t="array" ref="BM319">ROUND(MIN(IF($E$4:$BG$4=BM$4,$E319:$BG319)),1)</f>
        <v>0</v>
      </c>
      <c r="BN319" s="208">
        <f t="array" ref="BN319">ROUND(MAX(IF($E$4:$BG$4=BN$4,$E319:$BG319)),1)</f>
        <v>0</v>
      </c>
      <c r="BO319" s="276">
        <f t="array" ref="BO319">ROUND(SUM(IF($E$4:$BG$4=BO$4,ALL!$E311:$BG311)),1)/BO$3</f>
        <v>0</v>
      </c>
      <c r="BP319" s="208">
        <f t="array" ref="BP319">ROUND(MIN(IF($E$4:$BG$4=BP$4,$E319:$BG319)),1)</f>
        <v>0</v>
      </c>
      <c r="BQ319" s="208">
        <f t="array" ref="BQ319">ROUND(MAX(IF($E$4:$BG$4=BQ$4,$E319:$BG319)),1)</f>
        <v>0</v>
      </c>
      <c r="BR319" s="276">
        <f t="array" ref="BR319">ROUND(SUM(IF($E$4:$BG$4=BR$4,ALL!$E311:$BG311)),1)/BR$3</f>
        <v>0</v>
      </c>
      <c r="BS319" s="208">
        <f t="array" ref="BS319">ROUND(MIN(IF($E$4:$BG$4=BS$4,$E319:$BG319)),1)</f>
        <v>0</v>
      </c>
      <c r="BT319" s="208">
        <f t="array" ref="BT319">ROUND(MAX(IF($E$4:$BG$4=BT$4,$E319:$BG319)),1)</f>
        <v>10</v>
      </c>
      <c r="BU319" s="276">
        <f t="array" ref="BU319">ROUND(SUM(IF($E$4:$BG$4=BU$4,ALL!$E311:$BG311)),1)/BU$3</f>
        <v>0.11863030890695103</v>
      </c>
      <c r="BV319" s="208">
        <f t="array" ref="BV319">ROUND(MIN(IF($E$4:$BG$4=BV$4,$E319:$BG319)),1)</f>
        <v>0</v>
      </c>
      <c r="BW319" s="208">
        <f t="array" ref="BW319">ROUND(MAX(IF($E$4:$BG$4=BW$4,$E319:$BG319)),1)</f>
        <v>0</v>
      </c>
      <c r="BX319" s="276">
        <f t="array" ref="BX319">ROUND(SUM(IF($E$4:$BG$4=BX$4,ALL!$E311:$BG311)),1)/BX$3</f>
        <v>0</v>
      </c>
      <c r="BY319" s="208">
        <f t="array" ref="BY319">ROUND(MIN(IF($E$4:$BG$4=BY$4,$E319:$BG319)),1)</f>
        <v>0</v>
      </c>
      <c r="BZ319" s="208">
        <f t="array" ref="BZ319">ROUND(MAX(IF($E$4:$BG$4=BZ$4,$E319:$BG319)),1)</f>
        <v>0</v>
      </c>
      <c r="CA319" s="276">
        <f t="array" ref="CA319">ROUND(SUM(IF($E$4:$BG$4=CA$4,ALL!$E311:$BG311)),1)/CA$3</f>
        <v>0</v>
      </c>
      <c r="CB319" s="233">
        <f t="shared" si="214"/>
        <v>0</v>
      </c>
      <c r="CC319" s="233">
        <f t="shared" si="215"/>
        <v>10</v>
      </c>
      <c r="CD319" s="274">
        <f>ALL!BH311/$BH$47</f>
        <v>3.9935276725542354E-2</v>
      </c>
    </row>
    <row r="320" spans="1:82" s="90" customFormat="1">
      <c r="A320" s="253">
        <f t="shared" si="212"/>
        <v>52108</v>
      </c>
      <c r="B320" s="236" t="s">
        <v>262</v>
      </c>
      <c r="C320" s="50"/>
      <c r="D320" s="50"/>
      <c r="E320" s="91">
        <f>ALL!E312/E$268</f>
        <v>0</v>
      </c>
      <c r="F320" s="91">
        <f>ALL!F312/F$268</f>
        <v>0</v>
      </c>
      <c r="G320" s="91">
        <f>ALL!G312/G$268</f>
        <v>0</v>
      </c>
      <c r="H320" s="91">
        <f>ALL!H312/H$268</f>
        <v>0</v>
      </c>
      <c r="I320" s="91">
        <f>ALL!I312/I$268</f>
        <v>0</v>
      </c>
      <c r="J320" s="91">
        <f>ALL!J312/J$268</f>
        <v>0</v>
      </c>
      <c r="K320" s="91">
        <f>ALL!K312/K$268</f>
        <v>0</v>
      </c>
      <c r="L320" s="91">
        <f>ALL!L312/L$268</f>
        <v>0</v>
      </c>
      <c r="M320" s="91">
        <f>ALL!M312/M$268</f>
        <v>0</v>
      </c>
      <c r="N320" s="91">
        <f>ALL!N312/N$268</f>
        <v>0</v>
      </c>
      <c r="O320" s="91">
        <f>ALL!O312/O$268</f>
        <v>0</v>
      </c>
      <c r="P320" s="91">
        <f>ALL!P312/P$268</f>
        <v>0</v>
      </c>
      <c r="Q320" s="91">
        <f>ALL!Q312/Q$268</f>
        <v>0</v>
      </c>
      <c r="R320" s="91">
        <f>ALL!R312/R$268</f>
        <v>0</v>
      </c>
      <c r="S320" s="91">
        <f>ALL!S312/S$268</f>
        <v>0</v>
      </c>
      <c r="T320" s="91">
        <f>ALL!T312/T$268</f>
        <v>0</v>
      </c>
      <c r="U320" s="91">
        <f>ALL!U312/U$268</f>
        <v>0</v>
      </c>
      <c r="V320" s="91">
        <f>ALL!V312/V$268</f>
        <v>0</v>
      </c>
      <c r="W320" s="91">
        <f>ALL!W312/W$268</f>
        <v>0</v>
      </c>
      <c r="X320" s="91">
        <f>ALL!X312/X$268</f>
        <v>0</v>
      </c>
      <c r="Y320" s="91">
        <f>ALL!Y312/Y$268</f>
        <v>0</v>
      </c>
      <c r="Z320" s="91">
        <f>ALL!Z312/Z$268</f>
        <v>0</v>
      </c>
      <c r="AA320" s="91">
        <f>ALL!AA312/AA$268</f>
        <v>0</v>
      </c>
      <c r="AB320" s="91">
        <f>ALL!AB312/AB$268</f>
        <v>15.565516210596654</v>
      </c>
      <c r="AC320" s="91">
        <f>ALL!AC312/AC$268</f>
        <v>0</v>
      </c>
      <c r="AD320" s="91">
        <f>ALL!AD312/AD$268</f>
        <v>0</v>
      </c>
      <c r="AE320" s="91">
        <f>ALL!AE312/AE$268</f>
        <v>0</v>
      </c>
      <c r="AF320" s="91">
        <f>ALL!AF312/AF$268</f>
        <v>0</v>
      </c>
      <c r="AG320" s="91">
        <f>ALL!AG312/AG$268</f>
        <v>0</v>
      </c>
      <c r="AH320" s="91">
        <f>ALL!AH312/AH$268</f>
        <v>0.14679303579652803</v>
      </c>
      <c r="AI320" s="91">
        <f>ALL!AI312/AI$268</f>
        <v>0</v>
      </c>
      <c r="AJ320" s="91">
        <f>ALL!AJ312/AJ$268</f>
        <v>0</v>
      </c>
      <c r="AK320" s="91">
        <f>ALL!AK312/AK$268</f>
        <v>0</v>
      </c>
      <c r="AL320" s="91">
        <f>ALL!AL312/AL$268</f>
        <v>0</v>
      </c>
      <c r="AM320" s="91">
        <f>ALL!AM312/AM$268</f>
        <v>0</v>
      </c>
      <c r="AN320" s="91">
        <f>ALL!AN312/AN$268</f>
        <v>0</v>
      </c>
      <c r="AO320" s="91">
        <f>ALL!AO312/AO$268</f>
        <v>0</v>
      </c>
      <c r="AP320" s="91">
        <f>ALL!AP312/AP$268</f>
        <v>0</v>
      </c>
      <c r="AQ320" s="91">
        <f>ALL!AQ312/AQ$268</f>
        <v>0</v>
      </c>
      <c r="AR320" s="91">
        <f>ALL!AR312/AR$268</f>
        <v>0</v>
      </c>
      <c r="AS320" s="91">
        <f>ALL!AS312/AS$268</f>
        <v>0</v>
      </c>
      <c r="AT320" s="91">
        <f>ALL!AT312/AT$268</f>
        <v>0</v>
      </c>
      <c r="AU320" s="91">
        <f>ALL!AU312/AU$268</f>
        <v>12.60061017676729</v>
      </c>
      <c r="AV320" s="91">
        <f>ALL!AV312/AV$268</f>
        <v>14.735818533497456</v>
      </c>
      <c r="AW320" s="91">
        <f>ALL!AW312/AW$268</f>
        <v>0</v>
      </c>
      <c r="AX320" s="91">
        <f>ALL!AX312/AX$268</f>
        <v>0</v>
      </c>
      <c r="AY320" s="91">
        <f>ALL!AY312/AY$268</f>
        <v>0</v>
      </c>
      <c r="AZ320" s="91">
        <f>ALL!AZ312/AZ$268</f>
        <v>0</v>
      </c>
      <c r="BA320" s="91">
        <f>ALL!BA312/BA$268</f>
        <v>0</v>
      </c>
      <c r="BB320" s="91">
        <f>ALL!BB312/BB$268</f>
        <v>0</v>
      </c>
      <c r="BC320" s="91">
        <f>ALL!BC312/BC$268</f>
        <v>0</v>
      </c>
      <c r="BD320" s="91">
        <f>ALL!BD312/BD$268</f>
        <v>0</v>
      </c>
      <c r="BE320" s="91">
        <f>ALL!BE312/BE$268</f>
        <v>0</v>
      </c>
      <c r="BF320" s="91">
        <f>ALL!BF312/BF$268</f>
        <v>0</v>
      </c>
      <c r="BG320" s="91">
        <f>ALL!BG312/BG$268</f>
        <v>0</v>
      </c>
      <c r="BH320" s="91">
        <f t="shared" si="213"/>
        <v>43.048737956657931</v>
      </c>
      <c r="BJ320" s="208">
        <f t="array" ref="BJ320">ROUND(MIN(IF($E$4:$BG$4=BJ$4,$E320:$BG320)),1)</f>
        <v>0</v>
      </c>
      <c r="BK320" s="208">
        <f t="array" ref="BK320">ROUND(MAX(IF($E$4:$BG$4=BK$4,$E320:$BG320)),1)</f>
        <v>14.7</v>
      </c>
      <c r="BL320" s="276">
        <f t="array" ref="BL320">ROUND(SUM(IF($E$4:$BG$4=BL$4,ALL!$E312:$BG312)),1)/BL$3</f>
        <v>2.4285816877645106</v>
      </c>
      <c r="BM320" s="208">
        <f t="array" ref="BM320">ROUND(MIN(IF($E$4:$BG$4=BM$4,$E320:$BG320)),1)</f>
        <v>0</v>
      </c>
      <c r="BN320" s="208">
        <f t="array" ref="BN320">ROUND(MAX(IF($E$4:$BG$4=BN$4,$E320:$BG320)),1)</f>
        <v>0</v>
      </c>
      <c r="BO320" s="276">
        <f t="array" ref="BO320">ROUND(SUM(IF($E$4:$BG$4=BO$4,ALL!$E312:$BG312)),1)/BO$3</f>
        <v>0</v>
      </c>
      <c r="BP320" s="208">
        <f t="array" ref="BP320">ROUND(MIN(IF($E$4:$BG$4=BP$4,$E320:$BG320)),1)</f>
        <v>0</v>
      </c>
      <c r="BQ320" s="208">
        <f t="array" ref="BQ320">ROUND(MAX(IF($E$4:$BG$4=BQ$4,$E320:$BG320)),1)</f>
        <v>0</v>
      </c>
      <c r="BR320" s="276">
        <f t="array" ref="BR320">ROUND(SUM(IF($E$4:$BG$4=BR$4,ALL!$E312:$BG312)),1)/BR$3</f>
        <v>0</v>
      </c>
      <c r="BS320" s="208">
        <f t="array" ref="BS320">ROUND(MIN(IF($E$4:$BG$4=BS$4,$E320:$BG320)),1)</f>
        <v>0</v>
      </c>
      <c r="BT320" s="208">
        <f t="array" ref="BT320">ROUND(MAX(IF($E$4:$BG$4=BT$4,$E320:$BG320)),1)</f>
        <v>0.1</v>
      </c>
      <c r="BU320" s="276">
        <f t="array" ref="BU320">ROUND(SUM(IF($E$4:$BG$4=BU$4,ALL!$E312:$BG312)),1)/BU$3</f>
        <v>9.4853067412927951E-3</v>
      </c>
      <c r="BV320" s="208">
        <f t="array" ref="BV320">ROUND(MIN(IF($E$4:$BG$4=BV$4,$E320:$BG320)),1)</f>
        <v>0</v>
      </c>
      <c r="BW320" s="208">
        <f t="array" ref="BW320">ROUND(MAX(IF($E$4:$BG$4=BW$4,$E320:$BG320)),1)</f>
        <v>15.6</v>
      </c>
      <c r="BX320" s="276">
        <f t="array" ref="BX320">ROUND(SUM(IF($E$4:$BG$4=BX$4,ALL!$E312:$BG312)),1)/BX$3</f>
        <v>8.7586111718925572</v>
      </c>
      <c r="BY320" s="208">
        <f t="array" ref="BY320">ROUND(MIN(IF($E$4:$BG$4=BY$4,$E320:$BG320)),1)</f>
        <v>0</v>
      </c>
      <c r="BZ320" s="208">
        <f t="array" ref="BZ320">ROUND(MAX(IF($E$4:$BG$4=BZ$4,$E320:$BG320)),1)</f>
        <v>0</v>
      </c>
      <c r="CA320" s="276">
        <f t="array" ref="CA320">ROUND(SUM(IF($E$4:$BG$4=CA$4,ALL!$E312:$BG312)),1)/CA$3</f>
        <v>0</v>
      </c>
      <c r="CB320" s="233">
        <f t="shared" si="214"/>
        <v>0</v>
      </c>
      <c r="CC320" s="233">
        <f t="shared" si="215"/>
        <v>15.6</v>
      </c>
      <c r="CD320" s="274">
        <f>ALL!BH312/$BH$47</f>
        <v>2.5921570451164135</v>
      </c>
    </row>
    <row r="321" spans="1:82" s="90" customFormat="1" ht="24">
      <c r="A321" s="253">
        <f t="shared" si="212"/>
        <v>52109</v>
      </c>
      <c r="B321" s="236" t="s">
        <v>263</v>
      </c>
      <c r="C321" s="50"/>
      <c r="D321" s="50"/>
      <c r="E321" s="91">
        <f>ALL!E313/E$268</f>
        <v>78.629386537291666</v>
      </c>
      <c r="F321" s="91">
        <f>ALL!F313/F$268</f>
        <v>49.162579088841412</v>
      </c>
      <c r="G321" s="91">
        <f>ALL!G313/G$268</f>
        <v>101.8625968034507</v>
      </c>
      <c r="H321" s="91">
        <f>ALL!H313/H$268</f>
        <v>128.7577406846745</v>
      </c>
      <c r="I321" s="91">
        <f>ALL!I313/I$268</f>
        <v>0</v>
      </c>
      <c r="J321" s="91">
        <f>ALL!J313/J$268</f>
        <v>84.881485279832859</v>
      </c>
      <c r="K321" s="91">
        <f>ALL!K313/K$268</f>
        <v>0</v>
      </c>
      <c r="L321" s="91">
        <f>ALL!L313/L$268</f>
        <v>2.3507642674090361</v>
      </c>
      <c r="M321" s="91">
        <f>ALL!M313/M$268</f>
        <v>0</v>
      </c>
      <c r="N321" s="91">
        <f>ALL!N313/N$268</f>
        <v>36.82744116174262</v>
      </c>
      <c r="O321" s="91">
        <f>ALL!O313/O$268</f>
        <v>66.102563843700523</v>
      </c>
      <c r="P321" s="91">
        <f>ALL!P313/P$268</f>
        <v>18.406054235622769</v>
      </c>
      <c r="Q321" s="91">
        <f>ALL!Q313/Q$268</f>
        <v>54.706502977087247</v>
      </c>
      <c r="R321" s="91">
        <f>ALL!R313/R$268</f>
        <v>43.976656728554026</v>
      </c>
      <c r="S321" s="91">
        <f>ALL!S313/S$268</f>
        <v>82.868952693438857</v>
      </c>
      <c r="T321" s="91">
        <f>ALL!T313/T$268</f>
        <v>97.564865872936011</v>
      </c>
      <c r="U321" s="91">
        <f>ALL!U313/U$268</f>
        <v>196.64888301355367</v>
      </c>
      <c r="V321" s="91">
        <f>ALL!V313/V$268</f>
        <v>0</v>
      </c>
      <c r="W321" s="91">
        <f>ALL!W313/W$268</f>
        <v>93.104930964725355</v>
      </c>
      <c r="X321" s="91">
        <f>ALL!X313/X$268</f>
        <v>29.04145763244982</v>
      </c>
      <c r="Y321" s="91">
        <f>ALL!Y313/Y$268</f>
        <v>94.991067539546961</v>
      </c>
      <c r="Z321" s="91">
        <f>ALL!Z313/Z$268</f>
        <v>28.017482403793789</v>
      </c>
      <c r="AA321" s="91">
        <f>ALL!AA313/AA$268</f>
        <v>36.079060255718716</v>
      </c>
      <c r="AB321" s="91">
        <f>ALL!AB313/AB$268</f>
        <v>4.8481893062157626</v>
      </c>
      <c r="AC321" s="91">
        <f>ALL!AC313/AC$268</f>
        <v>0</v>
      </c>
      <c r="AD321" s="91">
        <f>ALL!AD313/AD$268</f>
        <v>85.71204510543798</v>
      </c>
      <c r="AE321" s="91">
        <f>ALL!AE313/AE$268</f>
        <v>46.986058610419178</v>
      </c>
      <c r="AF321" s="91">
        <f>ALL!AF313/AF$268</f>
        <v>25.108559633042187</v>
      </c>
      <c r="AG321" s="91">
        <f>ALL!AG313/AG$268</f>
        <v>28.492037358262099</v>
      </c>
      <c r="AH321" s="91">
        <f>ALL!AH313/AH$268</f>
        <v>47.896773670640037</v>
      </c>
      <c r="AI321" s="91">
        <f>ALL!AI313/AI$268</f>
        <v>98.921602694533888</v>
      </c>
      <c r="AJ321" s="91">
        <f>ALL!AJ313/AJ$268</f>
        <v>0</v>
      </c>
      <c r="AK321" s="91">
        <f>ALL!AK313/AK$268</f>
        <v>53.787968130768071</v>
      </c>
      <c r="AL321" s="91">
        <f>ALL!AL313/AL$268</f>
        <v>147.34248158312869</v>
      </c>
      <c r="AM321" s="91">
        <f>ALL!AM313/AM$268</f>
        <v>0</v>
      </c>
      <c r="AN321" s="91">
        <f>ALL!AN313/AN$268</f>
        <v>7.4566344687341122</v>
      </c>
      <c r="AO321" s="91">
        <f>ALL!AO313/AO$268</f>
        <v>0</v>
      </c>
      <c r="AP321" s="91">
        <f>ALL!AP313/AP$268</f>
        <v>104.3845719084068</v>
      </c>
      <c r="AQ321" s="91">
        <f>ALL!AQ313/AQ$268</f>
        <v>86.064050648212515</v>
      </c>
      <c r="AR321" s="91">
        <f>ALL!AR313/AR$268</f>
        <v>11.052173764731968</v>
      </c>
      <c r="AS321" s="91">
        <f>ALL!AS313/AS$268</f>
        <v>65.383218307301121</v>
      </c>
      <c r="AT321" s="91">
        <f>ALL!AT313/AT$268</f>
        <v>105.7999254843517</v>
      </c>
      <c r="AU321" s="91">
        <f>ALL!AU313/AU$268</f>
        <v>0</v>
      </c>
      <c r="AV321" s="91">
        <f>ALL!AV313/AV$268</f>
        <v>0</v>
      </c>
      <c r="AW321" s="91">
        <f>ALL!AW313/AW$268</f>
        <v>68.171641791044777</v>
      </c>
      <c r="AX321" s="91">
        <f>ALL!AX313/AX$268</f>
        <v>10.90792020389782</v>
      </c>
      <c r="AY321" s="91">
        <f>ALL!AY313/AY$268</f>
        <v>0</v>
      </c>
      <c r="AZ321" s="91">
        <f>ALL!AZ313/AZ$268</f>
        <v>52.893952521226808</v>
      </c>
      <c r="BA321" s="91">
        <f>ALL!BA313/BA$268</f>
        <v>0</v>
      </c>
      <c r="BB321" s="91">
        <f>ALL!BB313/BB$268</f>
        <v>140.98933442699789</v>
      </c>
      <c r="BC321" s="91">
        <f>ALL!BC313/BC$268</f>
        <v>80.582453876919104</v>
      </c>
      <c r="BD321" s="91">
        <f>ALL!BD313/BD$268</f>
        <v>64.927657712290809</v>
      </c>
      <c r="BE321" s="91">
        <f>ALL!BE313/BE$268</f>
        <v>43.38104681463588</v>
      </c>
      <c r="BF321" s="91">
        <f>ALL!BF313/BF$268</f>
        <v>118.09617500712402</v>
      </c>
      <c r="BG321" s="91">
        <f>ALL!BG313/BG$268</f>
        <v>72.571829825006333</v>
      </c>
      <c r="BH321" s="91">
        <f t="shared" si="213"/>
        <v>2895.7387748377</v>
      </c>
      <c r="BJ321" s="208">
        <f t="array" ref="BJ321">ROUND(MIN(IF($E$4:$BG$4=BJ$4,$E321:$BG321)),1)</f>
        <v>0</v>
      </c>
      <c r="BK321" s="208">
        <f t="array" ref="BK321">ROUND(MAX(IF($E$4:$BG$4=BK$4,$E321:$BG321)),1)</f>
        <v>141</v>
      </c>
      <c r="BL321" s="276">
        <f t="array" ref="BL321">ROUND(SUM(IF($E$4:$BG$4=BL$4,ALL!$E313:$BG313)),1)/BL$3</f>
        <v>38.513353145403975</v>
      </c>
      <c r="BM321" s="208">
        <f t="array" ref="BM321">ROUND(MIN(IF($E$4:$BG$4=BM$4,$E321:$BG321)),1)</f>
        <v>43.4</v>
      </c>
      <c r="BN321" s="208">
        <f t="array" ref="BN321">ROUND(MAX(IF($E$4:$BG$4=BN$4,$E321:$BG321)),1)</f>
        <v>118.1</v>
      </c>
      <c r="BO321" s="276">
        <f t="array" ref="BO321">ROUND(SUM(IF($E$4:$BG$4=BO$4,ALL!$E313:$BG313)),1)/BO$3</f>
        <v>80.892032356331313</v>
      </c>
      <c r="BP321" s="208">
        <f t="array" ref="BP321">ROUND(MIN(IF($E$4:$BG$4=BP$4,$E321:$BG321)),1)</f>
        <v>0</v>
      </c>
      <c r="BQ321" s="208">
        <f t="array" ref="BQ321">ROUND(MAX(IF($E$4:$BG$4=BQ$4,$E321:$BG321)),1)</f>
        <v>147.30000000000001</v>
      </c>
      <c r="BR321" s="276">
        <f t="array" ref="BR321">ROUND(SUM(IF($E$4:$BG$4=BR$4,ALL!$E313:$BG313)),1)/BR$3</f>
        <v>32.737038587982539</v>
      </c>
      <c r="BS321" s="208">
        <f t="array" ref="BS321">ROUND(MIN(IF($E$4:$BG$4=BS$4,$E321:$BG321)),1)</f>
        <v>0</v>
      </c>
      <c r="BT321" s="208">
        <f t="array" ref="BT321">ROUND(MAX(IF($E$4:$BG$4=BT$4,$E321:$BG321)),1)</f>
        <v>128.80000000000001</v>
      </c>
      <c r="BU321" s="276">
        <f t="array" ref="BU321">ROUND(SUM(IF($E$4:$BG$4=BU$4,ALL!$E313:$BG313)),1)/BU$3</f>
        <v>67.974621086748186</v>
      </c>
      <c r="BV321" s="208">
        <f t="array" ref="BV321">ROUND(MIN(IF($E$4:$BG$4=BV$4,$E321:$BG321)),1)</f>
        <v>0</v>
      </c>
      <c r="BW321" s="208">
        <f t="array" ref="BW321">ROUND(MAX(IF($E$4:$BG$4=BW$4,$E321:$BG321)),1)</f>
        <v>101.9</v>
      </c>
      <c r="BX321" s="276">
        <f t="array" ref="BX321">ROUND(SUM(IF($E$4:$BG$4=BX$4,ALL!$E313:$BG313)),1)/BX$3</f>
        <v>16.065744177605634</v>
      </c>
      <c r="BY321" s="208">
        <f t="array" ref="BY321">ROUND(MIN(IF($E$4:$BG$4=BY$4,$E321:$BG321)),1)</f>
        <v>0</v>
      </c>
      <c r="BZ321" s="208">
        <f t="array" ref="BZ321">ROUND(MAX(IF($E$4:$BG$4=BZ$4,$E321:$BG321)),1)</f>
        <v>196.6</v>
      </c>
      <c r="CA321" s="276">
        <f t="array" ref="CA321">ROUND(SUM(IF($E$4:$BG$4=CA$4,ALL!$E313:$BG313)),1)/CA$3</f>
        <v>31.837174721572325</v>
      </c>
      <c r="CB321" s="233">
        <f t="shared" si="214"/>
        <v>0</v>
      </c>
      <c r="CC321" s="233">
        <f t="shared" si="215"/>
        <v>196.6</v>
      </c>
      <c r="CD321" s="274">
        <f>ALL!BH313/$BH$47</f>
        <v>43.147689058591141</v>
      </c>
    </row>
    <row r="322" spans="1:82" s="90" customFormat="1">
      <c r="A322" s="253">
        <f t="shared" si="212"/>
        <v>52111</v>
      </c>
      <c r="B322" s="236" t="s">
        <v>264</v>
      </c>
      <c r="C322" s="50"/>
      <c r="D322" s="50"/>
      <c r="E322" s="91">
        <f>ALL!E314/E$268</f>
        <v>0</v>
      </c>
      <c r="F322" s="91">
        <f>ALL!F314/F$268</f>
        <v>0</v>
      </c>
      <c r="G322" s="91">
        <f>ALL!G314/G$268</f>
        <v>0</v>
      </c>
      <c r="H322" s="91">
        <f>ALL!H314/H$268</f>
        <v>0</v>
      </c>
      <c r="I322" s="91">
        <f>ALL!I314/I$268</f>
        <v>0</v>
      </c>
      <c r="J322" s="91">
        <f>ALL!J314/J$268</f>
        <v>0</v>
      </c>
      <c r="K322" s="91">
        <f>ALL!K314/K$268</f>
        <v>0</v>
      </c>
      <c r="L322" s="91">
        <f>ALL!L314/L$268</f>
        <v>0</v>
      </c>
      <c r="M322" s="91">
        <f>ALL!M314/M$268</f>
        <v>0</v>
      </c>
      <c r="N322" s="91">
        <f>ALL!N314/N$268</f>
        <v>0</v>
      </c>
      <c r="O322" s="91">
        <f>ALL!O314/O$268</f>
        <v>0</v>
      </c>
      <c r="P322" s="91">
        <f>ALL!P314/P$268</f>
        <v>0</v>
      </c>
      <c r="Q322" s="91">
        <f>ALL!Q314/Q$268</f>
        <v>7.9519740953092324</v>
      </c>
      <c r="R322" s="91">
        <f>ALL!R314/R$268</f>
        <v>0</v>
      </c>
      <c r="S322" s="91">
        <f>ALL!S314/S$268</f>
        <v>0</v>
      </c>
      <c r="T322" s="91">
        <f>ALL!T314/T$268</f>
        <v>0</v>
      </c>
      <c r="U322" s="91">
        <f>ALL!U314/U$268</f>
        <v>0</v>
      </c>
      <c r="V322" s="91">
        <f>ALL!V314/V$268</f>
        <v>0</v>
      </c>
      <c r="W322" s="91">
        <f>ALL!W314/W$268</f>
        <v>0</v>
      </c>
      <c r="X322" s="91">
        <f>ALL!X314/X$268</f>
        <v>0</v>
      </c>
      <c r="Y322" s="91">
        <f>ALL!Y314/Y$268</f>
        <v>0</v>
      </c>
      <c r="Z322" s="91">
        <f>ALL!Z314/Z$268</f>
        <v>0</v>
      </c>
      <c r="AA322" s="91">
        <f>ALL!AA314/AA$268</f>
        <v>0</v>
      </c>
      <c r="AB322" s="91">
        <f>ALL!AB314/AB$268</f>
        <v>0</v>
      </c>
      <c r="AC322" s="91">
        <f>ALL!AC314/AC$268</f>
        <v>0</v>
      </c>
      <c r="AD322" s="91">
        <f>ALL!AD314/AD$268</f>
        <v>2.3260329469303969</v>
      </c>
      <c r="AE322" s="91">
        <f>ALL!AE314/AE$268</f>
        <v>0</v>
      </c>
      <c r="AF322" s="91">
        <f>ALL!AF314/AF$268</f>
        <v>0</v>
      </c>
      <c r="AG322" s="91">
        <f>ALL!AG314/AG$268</f>
        <v>0</v>
      </c>
      <c r="AH322" s="91">
        <f>ALL!AH314/AH$268</f>
        <v>0</v>
      </c>
      <c r="AI322" s="91">
        <f>ALL!AI314/AI$268</f>
        <v>15.54110053140001</v>
      </c>
      <c r="AJ322" s="91">
        <f>ALL!AJ314/AJ$268</f>
        <v>0</v>
      </c>
      <c r="AK322" s="91">
        <f>ALL!AK314/AK$268</f>
        <v>0</v>
      </c>
      <c r="AL322" s="91">
        <f>ALL!AL314/AL$268</f>
        <v>0</v>
      </c>
      <c r="AM322" s="91">
        <f>ALL!AM314/AM$268</f>
        <v>0</v>
      </c>
      <c r="AN322" s="91">
        <f>ALL!AN314/AN$268</f>
        <v>0</v>
      </c>
      <c r="AO322" s="91">
        <f>ALL!AO314/AO$268</f>
        <v>0</v>
      </c>
      <c r="AP322" s="91">
        <f>ALL!AP314/AP$268</f>
        <v>0</v>
      </c>
      <c r="AQ322" s="91">
        <f>ALL!AQ314/AQ$268</f>
        <v>0</v>
      </c>
      <c r="AR322" s="91">
        <f>ALL!AR314/AR$268</f>
        <v>0</v>
      </c>
      <c r="AS322" s="91">
        <f>ALL!AS314/AS$268</f>
        <v>0</v>
      </c>
      <c r="AT322" s="91">
        <f>ALL!AT314/AT$268</f>
        <v>0</v>
      </c>
      <c r="AU322" s="91">
        <f>ALL!AU314/AU$268</f>
        <v>0</v>
      </c>
      <c r="AV322" s="91">
        <f>ALL!AV314/AV$268</f>
        <v>0</v>
      </c>
      <c r="AW322" s="91">
        <f>ALL!AW314/AW$268</f>
        <v>0</v>
      </c>
      <c r="AX322" s="91">
        <f>ALL!AX314/AX$268</f>
        <v>0</v>
      </c>
      <c r="AY322" s="91">
        <f>ALL!AY314/AY$268</f>
        <v>0</v>
      </c>
      <c r="AZ322" s="91">
        <f>ALL!AZ314/AZ$268</f>
        <v>0</v>
      </c>
      <c r="BA322" s="91">
        <f>ALL!BA314/BA$268</f>
        <v>0</v>
      </c>
      <c r="BB322" s="91">
        <f>ALL!BB314/BB$268</f>
        <v>0</v>
      </c>
      <c r="BC322" s="91">
        <f>ALL!BC314/BC$268</f>
        <v>0</v>
      </c>
      <c r="BD322" s="91">
        <f>ALL!BD314/BD$268</f>
        <v>0</v>
      </c>
      <c r="BE322" s="91">
        <f>ALL!BE314/BE$268</f>
        <v>0</v>
      </c>
      <c r="BF322" s="91">
        <f>ALL!BF314/BF$268</f>
        <v>0</v>
      </c>
      <c r="BG322" s="91">
        <f>ALL!BG314/BG$268</f>
        <v>0</v>
      </c>
      <c r="BH322" s="91">
        <f t="shared" si="213"/>
        <v>25.819107573639641</v>
      </c>
      <c r="BJ322" s="208">
        <f t="array" ref="BJ322">ROUND(MIN(IF($E$4:$BG$4=BJ$4,$E322:$BG322)),1)</f>
        <v>0</v>
      </c>
      <c r="BK322" s="208">
        <f t="array" ref="BK322">ROUND(MAX(IF($E$4:$BG$4=BK$4,$E322:$BG322)),1)</f>
        <v>0</v>
      </c>
      <c r="BL322" s="276">
        <f t="array" ref="BL322">ROUND(SUM(IF($E$4:$BG$4=BL$4,ALL!$E314:$BG314)),1)/BL$3</f>
        <v>0</v>
      </c>
      <c r="BM322" s="208">
        <f t="array" ref="BM322">ROUND(MIN(IF($E$4:$BG$4=BM$4,$E322:$BG322)),1)</f>
        <v>0</v>
      </c>
      <c r="BN322" s="208">
        <f t="array" ref="BN322">ROUND(MAX(IF($E$4:$BG$4=BN$4,$E322:$BG322)),1)</f>
        <v>0</v>
      </c>
      <c r="BO322" s="276">
        <f t="array" ref="BO322">ROUND(SUM(IF($E$4:$BG$4=BO$4,ALL!$E314:$BG314)),1)/BO$3</f>
        <v>0</v>
      </c>
      <c r="BP322" s="208">
        <f t="array" ref="BP322">ROUND(MIN(IF($E$4:$BG$4=BP$4,$E322:$BG322)),1)</f>
        <v>0</v>
      </c>
      <c r="BQ322" s="208">
        <f t="array" ref="BQ322">ROUND(MAX(IF($E$4:$BG$4=BQ$4,$E322:$BG322)),1)</f>
        <v>0</v>
      </c>
      <c r="BR322" s="276">
        <f t="array" ref="BR322">ROUND(SUM(IF($E$4:$BG$4=BR$4,ALL!$E314:$BG314)),1)/BR$3</f>
        <v>0</v>
      </c>
      <c r="BS322" s="208">
        <f t="array" ref="BS322">ROUND(MIN(IF($E$4:$BG$4=BS$4,$E322:$BG322)),1)</f>
        <v>0</v>
      </c>
      <c r="BT322" s="208">
        <f t="array" ref="BT322">ROUND(MAX(IF($E$4:$BG$4=BT$4,$E322:$BG322)),1)</f>
        <v>8</v>
      </c>
      <c r="BU322" s="276">
        <f t="array" ref="BU322">ROUND(SUM(IF($E$4:$BG$4=BU$4,ALL!$E314:$BG314)),1)/BU$3</f>
        <v>0.66538531145197877</v>
      </c>
      <c r="BV322" s="208">
        <f t="array" ref="BV322">ROUND(MIN(IF($E$4:$BG$4=BV$4,$E322:$BG322)),1)</f>
        <v>0</v>
      </c>
      <c r="BW322" s="208">
        <f t="array" ref="BW322">ROUND(MAX(IF($E$4:$BG$4=BW$4,$E322:$BG322)),1)</f>
        <v>0</v>
      </c>
      <c r="BX322" s="276">
        <f t="array" ref="BX322">ROUND(SUM(IF($E$4:$BG$4=BX$4,ALL!$E314:$BG314)),1)/BX$3</f>
        <v>0</v>
      </c>
      <c r="BY322" s="208">
        <f t="array" ref="BY322">ROUND(MIN(IF($E$4:$BG$4=BY$4,$E322:$BG322)),1)</f>
        <v>0</v>
      </c>
      <c r="BZ322" s="208">
        <f t="array" ref="BZ322">ROUND(MAX(IF($E$4:$BG$4=BZ$4,$E322:$BG322)),1)</f>
        <v>15.5</v>
      </c>
      <c r="CA322" s="276">
        <f t="array" ref="CA322">ROUND(SUM(IF($E$4:$BG$4=CA$4,ALL!$E314:$BG314)),1)/CA$3</f>
        <v>1.4386461112717472</v>
      </c>
      <c r="CB322" s="233">
        <f t="shared" si="214"/>
        <v>0</v>
      </c>
      <c r="CC322" s="233">
        <f t="shared" si="215"/>
        <v>15.5</v>
      </c>
      <c r="CD322" s="274">
        <f>ALL!BH314/$BH$47</f>
        <v>0.60049403732406381</v>
      </c>
    </row>
    <row r="323" spans="1:82" s="90" customFormat="1">
      <c r="A323" s="253">
        <f t="shared" si="212"/>
        <v>52112</v>
      </c>
      <c r="B323" s="236" t="s">
        <v>265</v>
      </c>
      <c r="C323" s="50"/>
      <c r="D323" s="50"/>
      <c r="E323" s="91">
        <f>ALL!E315/E$268</f>
        <v>0</v>
      </c>
      <c r="F323" s="91">
        <f>ALL!F315/F$268</f>
        <v>0</v>
      </c>
      <c r="G323" s="91">
        <f>ALL!G315/G$268</f>
        <v>0</v>
      </c>
      <c r="H323" s="91">
        <f>ALL!H315/H$268</f>
        <v>0</v>
      </c>
      <c r="I323" s="91">
        <f>ALL!I315/I$268</f>
        <v>0</v>
      </c>
      <c r="J323" s="91">
        <f>ALL!J315/J$268</f>
        <v>0</v>
      </c>
      <c r="K323" s="91">
        <f>ALL!K315/K$268</f>
        <v>0</v>
      </c>
      <c r="L323" s="91">
        <f>ALL!L315/L$268</f>
        <v>0</v>
      </c>
      <c r="M323" s="91">
        <f>ALL!M315/M$268</f>
        <v>0</v>
      </c>
      <c r="N323" s="91">
        <f>ALL!N315/N$268</f>
        <v>0</v>
      </c>
      <c r="O323" s="91">
        <f>ALL!O315/O$268</f>
        <v>0</v>
      </c>
      <c r="P323" s="91">
        <f>ALL!P315/P$268</f>
        <v>0</v>
      </c>
      <c r="Q323" s="91">
        <f>ALL!Q315/Q$268</f>
        <v>0</v>
      </c>
      <c r="R323" s="91">
        <f>ALL!R315/R$268</f>
        <v>0</v>
      </c>
      <c r="S323" s="91">
        <f>ALL!S315/S$268</f>
        <v>0</v>
      </c>
      <c r="T323" s="91">
        <f>ALL!T315/T$268</f>
        <v>0</v>
      </c>
      <c r="U323" s="91">
        <f>ALL!U315/U$268</f>
        <v>0</v>
      </c>
      <c r="V323" s="91">
        <f>ALL!V315/V$268</f>
        <v>0</v>
      </c>
      <c r="W323" s="91">
        <f>ALL!W315/W$268</f>
        <v>0</v>
      </c>
      <c r="X323" s="91">
        <f>ALL!X315/X$268</f>
        <v>0</v>
      </c>
      <c r="Y323" s="91">
        <f>ALL!Y315/Y$268</f>
        <v>0</v>
      </c>
      <c r="Z323" s="91">
        <f>ALL!Z315/Z$268</f>
        <v>0</v>
      </c>
      <c r="AA323" s="91">
        <f>ALL!AA315/AA$268</f>
        <v>0</v>
      </c>
      <c r="AB323" s="91">
        <f>ALL!AB315/AB$268</f>
        <v>0</v>
      </c>
      <c r="AC323" s="91">
        <f>ALL!AC315/AC$268</f>
        <v>0</v>
      </c>
      <c r="AD323" s="91">
        <f>ALL!AD315/AD$268</f>
        <v>0</v>
      </c>
      <c r="AE323" s="91">
        <f>ALL!AE315/AE$268</f>
        <v>0</v>
      </c>
      <c r="AF323" s="91">
        <f>ALL!AF315/AF$268</f>
        <v>0</v>
      </c>
      <c r="AG323" s="91">
        <f>ALL!AG315/AG$268</f>
        <v>0</v>
      </c>
      <c r="AH323" s="91">
        <f>ALL!AH315/AH$268</f>
        <v>1.800598978070955</v>
      </c>
      <c r="AI323" s="91">
        <f>ALL!AI315/AI$268</f>
        <v>0</v>
      </c>
      <c r="AJ323" s="91">
        <f>ALL!AJ315/AJ$268</f>
        <v>0</v>
      </c>
      <c r="AK323" s="91">
        <f>ALL!AK315/AK$268</f>
        <v>0</v>
      </c>
      <c r="AL323" s="91">
        <f>ALL!AL315/AL$268</f>
        <v>0</v>
      </c>
      <c r="AM323" s="91">
        <f>ALL!AM315/AM$268</f>
        <v>0</v>
      </c>
      <c r="AN323" s="91">
        <f>ALL!AN315/AN$268</f>
        <v>0</v>
      </c>
      <c r="AO323" s="91">
        <f>ALL!AO315/AO$268</f>
        <v>0</v>
      </c>
      <c r="AP323" s="91">
        <f>ALL!AP315/AP$268</f>
        <v>0</v>
      </c>
      <c r="AQ323" s="91">
        <f>ALL!AQ315/AQ$268</f>
        <v>0</v>
      </c>
      <c r="AR323" s="91">
        <f>ALL!AR315/AR$268</f>
        <v>0</v>
      </c>
      <c r="AS323" s="91">
        <f>ALL!AS315/AS$268</f>
        <v>0</v>
      </c>
      <c r="AT323" s="91">
        <f>ALL!AT315/AT$268</f>
        <v>0</v>
      </c>
      <c r="AU323" s="91">
        <f>ALL!AU315/AU$268</f>
        <v>0</v>
      </c>
      <c r="AV323" s="91">
        <f>ALL!AV315/AV$268</f>
        <v>0</v>
      </c>
      <c r="AW323" s="91">
        <f>ALL!AW315/AW$268</f>
        <v>0</v>
      </c>
      <c r="AX323" s="91">
        <f>ALL!AX315/AX$268</f>
        <v>0</v>
      </c>
      <c r="AY323" s="91">
        <f>ALL!AY315/AY$268</f>
        <v>0</v>
      </c>
      <c r="AZ323" s="91">
        <f>ALL!AZ315/AZ$268</f>
        <v>0</v>
      </c>
      <c r="BA323" s="91">
        <f>ALL!BA315/BA$268</f>
        <v>0</v>
      </c>
      <c r="BB323" s="91">
        <f>ALL!BB315/BB$268</f>
        <v>0</v>
      </c>
      <c r="BC323" s="91">
        <f>ALL!BC315/BC$268</f>
        <v>0</v>
      </c>
      <c r="BD323" s="91">
        <f>ALL!BD315/BD$268</f>
        <v>0.14213724943864425</v>
      </c>
      <c r="BE323" s="91">
        <f>ALL!BE315/BE$268</f>
        <v>0</v>
      </c>
      <c r="BF323" s="91">
        <f>ALL!BF315/BF$268</f>
        <v>0</v>
      </c>
      <c r="BG323" s="91">
        <f>ALL!BG315/BG$268</f>
        <v>0</v>
      </c>
      <c r="BH323" s="91">
        <f t="shared" si="213"/>
        <v>1.9427362275095992</v>
      </c>
      <c r="BJ323" s="208">
        <f t="array" ref="BJ323">ROUND(MIN(IF($E$4:$BG$4=BJ$4,$E323:$BG323)),1)</f>
        <v>0</v>
      </c>
      <c r="BK323" s="208">
        <f t="array" ref="BK323">ROUND(MAX(IF($E$4:$BG$4=BK$4,$E323:$BG323)),1)</f>
        <v>0</v>
      </c>
      <c r="BL323" s="276">
        <f t="array" ref="BL323">ROUND(SUM(IF($E$4:$BG$4=BL$4,ALL!$E315:$BG315)),1)/BL$3</f>
        <v>0</v>
      </c>
      <c r="BM323" s="208">
        <f t="array" ref="BM323">ROUND(MIN(IF($E$4:$BG$4=BM$4,$E323:$BG323)),1)</f>
        <v>0</v>
      </c>
      <c r="BN323" s="208">
        <f t="array" ref="BN323">ROUND(MAX(IF($E$4:$BG$4=BN$4,$E323:$BG323)),1)</f>
        <v>0.1</v>
      </c>
      <c r="BO323" s="276">
        <f t="array" ref="BO323">ROUND(SUM(IF($E$4:$BG$4=BO$4,ALL!$E315:$BG315)),1)/BO$3</f>
        <v>4.9584225259344653E-2</v>
      </c>
      <c r="BP323" s="208">
        <f t="array" ref="BP323">ROUND(MIN(IF($E$4:$BG$4=BP$4,$E323:$BG323)),1)</f>
        <v>0</v>
      </c>
      <c r="BQ323" s="208">
        <f t="array" ref="BQ323">ROUND(MAX(IF($E$4:$BG$4=BQ$4,$E323:$BG323)),1)</f>
        <v>0</v>
      </c>
      <c r="BR323" s="276">
        <f t="array" ref="BR323">ROUND(SUM(IF($E$4:$BG$4=BR$4,ALL!$E315:$BG315)),1)/BR$3</f>
        <v>0</v>
      </c>
      <c r="BS323" s="208">
        <f t="array" ref="BS323">ROUND(MIN(IF($E$4:$BG$4=BS$4,$E323:$BG323)),1)</f>
        <v>0</v>
      </c>
      <c r="BT323" s="208">
        <f t="array" ref="BT323">ROUND(MAX(IF($E$4:$BG$4=BT$4,$E323:$BG323)),1)</f>
        <v>1.8</v>
      </c>
      <c r="BU323" s="276">
        <f t="array" ref="BU323">ROUND(SUM(IF($E$4:$BG$4=BU$4,ALL!$E315:$BG315)),1)/BU$3</f>
        <v>0.11635494418281447</v>
      </c>
      <c r="BV323" s="208">
        <f t="array" ref="BV323">ROUND(MIN(IF($E$4:$BG$4=BV$4,$E323:$BG323)),1)</f>
        <v>0</v>
      </c>
      <c r="BW323" s="208">
        <f t="array" ref="BW323">ROUND(MAX(IF($E$4:$BG$4=BW$4,$E323:$BG323)),1)</f>
        <v>0</v>
      </c>
      <c r="BX323" s="276">
        <f t="array" ref="BX323">ROUND(SUM(IF($E$4:$BG$4=BX$4,ALL!$E315:$BG315)),1)/BX$3</f>
        <v>0</v>
      </c>
      <c r="BY323" s="208">
        <f t="array" ref="BY323">ROUND(MIN(IF($E$4:$BG$4=BY$4,$E323:$BG323)),1)</f>
        <v>0</v>
      </c>
      <c r="BZ323" s="208">
        <f t="array" ref="BZ323">ROUND(MAX(IF($E$4:$BG$4=BZ$4,$E323:$BG323)),1)</f>
        <v>0</v>
      </c>
      <c r="CA323" s="276">
        <f t="array" ref="CA323">ROUND(SUM(IF($E$4:$BG$4=CA$4,ALL!$E315:$BG315)),1)/CA$3</f>
        <v>0</v>
      </c>
      <c r="CB323" s="233">
        <f t="shared" si="214"/>
        <v>0</v>
      </c>
      <c r="CC323" s="233">
        <f t="shared" si="215"/>
        <v>1.8</v>
      </c>
      <c r="CD323" s="274">
        <f>ALL!BH315/$BH$47</f>
        <v>4.2627578062432642E-2</v>
      </c>
    </row>
    <row r="324" spans="1:82" s="90" customFormat="1" ht="24">
      <c r="A324" s="253">
        <f t="shared" si="212"/>
        <v>52121</v>
      </c>
      <c r="B324" s="236" t="s">
        <v>266</v>
      </c>
      <c r="C324" s="50"/>
      <c r="D324" s="50"/>
      <c r="E324" s="91">
        <f>ALL!E316/E$268</f>
        <v>1198.8803249184041</v>
      </c>
      <c r="F324" s="91">
        <f>ALL!F316/F$268</f>
        <v>1415.3379654007858</v>
      </c>
      <c r="G324" s="91">
        <f>ALL!G316/G$268</f>
        <v>0</v>
      </c>
      <c r="H324" s="91">
        <f>ALL!H316/H$268</f>
        <v>1196.7186376918016</v>
      </c>
      <c r="I324" s="91">
        <f>ALL!I316/I$268</f>
        <v>1470.1050559025423</v>
      </c>
      <c r="J324" s="91">
        <f>ALL!J316/J$268</f>
        <v>1210.1309344728613</v>
      </c>
      <c r="K324" s="91">
        <f>ALL!K316/K$268</f>
        <v>1276.7798553170737</v>
      </c>
      <c r="L324" s="91">
        <f>ALL!L316/L$268</f>
        <v>0</v>
      </c>
      <c r="M324" s="91">
        <f>ALL!M316/M$268</f>
        <v>1354.8347955483832</v>
      </c>
      <c r="N324" s="91">
        <f>ALL!N316/N$268</f>
        <v>1510.7410455683532</v>
      </c>
      <c r="O324" s="91">
        <f>ALL!O316/O$268</f>
        <v>1673.8740085583834</v>
      </c>
      <c r="P324" s="91">
        <f>ALL!P316/P$268</f>
        <v>1970.7939343391376</v>
      </c>
      <c r="Q324" s="91">
        <f>ALL!Q316/Q$268</f>
        <v>1113.1413167425615</v>
      </c>
      <c r="R324" s="91">
        <f>ALL!R316/R$268</f>
        <v>2140.4597506437194</v>
      </c>
      <c r="S324" s="91">
        <f>ALL!S316/S$268</f>
        <v>0</v>
      </c>
      <c r="T324" s="91">
        <f>ALL!T316/T$268</f>
        <v>1651.2441189530341</v>
      </c>
      <c r="U324" s="91">
        <f>ALL!U316/U$268</f>
        <v>0</v>
      </c>
      <c r="V324" s="91">
        <f>ALL!V316/V$268</f>
        <v>0</v>
      </c>
      <c r="W324" s="91">
        <f>ALL!W316/W$268</f>
        <v>1605.6913778065189</v>
      </c>
      <c r="X324" s="91">
        <f>ALL!X316/X$268</f>
        <v>1085.9262103736442</v>
      </c>
      <c r="Y324" s="91">
        <f>ALL!Y316/Y$268</f>
        <v>1152.0419302043535</v>
      </c>
      <c r="Z324" s="91">
        <f>ALL!Z316/Z$268</f>
        <v>1133.0879923286698</v>
      </c>
      <c r="AA324" s="91">
        <f>ALL!AA316/AA$268</f>
        <v>1329.9860694105901</v>
      </c>
      <c r="AB324" s="91">
        <f>ALL!AB316/AB$268</f>
        <v>1428.8268973844636</v>
      </c>
      <c r="AC324" s="91">
        <f>ALL!AC316/AC$268</f>
        <v>-4.8304053676681402</v>
      </c>
      <c r="AD324" s="91">
        <f>ALL!AD316/AD$268</f>
        <v>1313.9013819925897</v>
      </c>
      <c r="AE324" s="91">
        <f>ALL!AE316/AE$268</f>
        <v>0</v>
      </c>
      <c r="AF324" s="91">
        <f>ALL!AF316/AF$268</f>
        <v>0</v>
      </c>
      <c r="AG324" s="91">
        <f>ALL!AG316/AG$268</f>
        <v>0</v>
      </c>
      <c r="AH324" s="91">
        <f>ALL!AH316/AH$268</f>
        <v>0</v>
      </c>
      <c r="AI324" s="91">
        <f>ALL!AI316/AI$268</f>
        <v>1231.9495110724799</v>
      </c>
      <c r="AJ324" s="91">
        <f>ALL!AJ316/AJ$268</f>
        <v>1451.5665451656521</v>
      </c>
      <c r="AK324" s="91">
        <f>ALL!AK316/AK$268</f>
        <v>1493.7297642719004</v>
      </c>
      <c r="AL324" s="91">
        <f>ALL!AL316/AL$268</f>
        <v>4570.2841253791721</v>
      </c>
      <c r="AM324" s="91">
        <f>ALL!AM316/AM$268</f>
        <v>168.98091910072577</v>
      </c>
      <c r="AN324" s="91">
        <f>ALL!AN316/AN$268</f>
        <v>0</v>
      </c>
      <c r="AO324" s="91">
        <f>ALL!AO316/AO$268</f>
        <v>692.52727119415829</v>
      </c>
      <c r="AP324" s="91">
        <f>ALL!AP316/AP$268</f>
        <v>0</v>
      </c>
      <c r="AQ324" s="91">
        <f>ALL!AQ316/AQ$268</f>
        <v>0</v>
      </c>
      <c r="AR324" s="91">
        <f>ALL!AR316/AR$268</f>
        <v>72.11850386314407</v>
      </c>
      <c r="AS324" s="91">
        <f>ALL!AS316/AS$268</f>
        <v>0</v>
      </c>
      <c r="AT324" s="91">
        <f>ALL!AT316/AT$268</f>
        <v>27.970504222553405</v>
      </c>
      <c r="AU324" s="91">
        <f>ALL!AU316/AU$268</f>
        <v>0</v>
      </c>
      <c r="AV324" s="91">
        <f>ALL!AV316/AV$268</f>
        <v>0</v>
      </c>
      <c r="AW324" s="91">
        <f>ALL!AW316/AW$268</f>
        <v>0</v>
      </c>
      <c r="AX324" s="91">
        <f>ALL!AX316/AX$268</f>
        <v>0</v>
      </c>
      <c r="AY324" s="91">
        <f>ALL!AY316/AY$268</f>
        <v>0</v>
      </c>
      <c r="AZ324" s="91">
        <f>ALL!AZ316/AZ$268</f>
        <v>0</v>
      </c>
      <c r="BA324" s="91">
        <f>ALL!BA316/BA$268</f>
        <v>0</v>
      </c>
      <c r="BB324" s="91">
        <f>ALL!BB316/BB$268</f>
        <v>0</v>
      </c>
      <c r="BC324" s="91">
        <f>ALL!BC316/BC$268</f>
        <v>0</v>
      </c>
      <c r="BD324" s="91">
        <f>ALL!BD316/BD$268</f>
        <v>113.45671447068656</v>
      </c>
      <c r="BE324" s="91">
        <f>ALL!BE316/BE$268</f>
        <v>1842.0432742945547</v>
      </c>
      <c r="BF324" s="91">
        <f>ALL!BF316/BF$268</f>
        <v>0</v>
      </c>
      <c r="BG324" s="91">
        <f>ALL!BG316/BG$268</f>
        <v>1062.5365077352271</v>
      </c>
      <c r="BH324" s="91">
        <f t="shared" si="213"/>
        <v>40954.836838960451</v>
      </c>
      <c r="BJ324" s="208">
        <f t="array" ref="BJ324">ROUND(MIN(IF($E$4:$BG$4=BJ$4,$E324:$BG324)),1)</f>
        <v>0</v>
      </c>
      <c r="BK324" s="208">
        <f t="array" ref="BK324">ROUND(MAX(IF($E$4:$BG$4=BK$4,$E324:$BG324)),1)</f>
        <v>692.5</v>
      </c>
      <c r="BL324" s="276">
        <f t="array" ref="BL324">ROUND(SUM(IF($E$4:$BG$4=BL$4,ALL!$E316:$BG316)),1)/BL$3</f>
        <v>54.194124088722447</v>
      </c>
      <c r="BM324" s="208">
        <f t="array" ref="BM324">ROUND(MIN(IF($E$4:$BG$4=BM$4,$E324:$BG324)),1)</f>
        <v>0</v>
      </c>
      <c r="BN324" s="208">
        <f t="array" ref="BN324">ROUND(MAX(IF($E$4:$BG$4=BN$4,$E324:$BG324)),1)</f>
        <v>1842</v>
      </c>
      <c r="BO324" s="276">
        <f t="array" ref="BO324">ROUND(SUM(IF($E$4:$BG$4=BO$4,ALL!$E316:$BG316)),1)/BO$3</f>
        <v>491.99439115758281</v>
      </c>
      <c r="BP324" s="208">
        <f t="array" ref="BP324">ROUND(MIN(IF($E$4:$BG$4=BP$4,$E324:$BG324)),1)</f>
        <v>169</v>
      </c>
      <c r="BQ324" s="208">
        <f t="array" ref="BQ324">ROUND(MAX(IF($E$4:$BG$4=BQ$4,$E324:$BG324)),1)</f>
        <v>4570.3</v>
      </c>
      <c r="BR324" s="276">
        <f t="array" ref="BR324">ROUND(SUM(IF($E$4:$BG$4=BR$4,ALL!$E316:$BG316)),1)/BR$3</f>
        <v>1007.8132253079104</v>
      </c>
      <c r="BS324" s="208">
        <f t="array" ref="BS324">ROUND(MIN(IF($E$4:$BG$4=BS$4,$E324:$BG324)),1)</f>
        <v>-4.8</v>
      </c>
      <c r="BT324" s="208">
        <f t="array" ref="BT324">ROUND(MAX(IF($E$4:$BG$4=BT$4,$E324:$BG324)),1)</f>
        <v>2140.5</v>
      </c>
      <c r="BU324" s="276">
        <f t="array" ref="BU324">ROUND(SUM(IF($E$4:$BG$4=BU$4,ALL!$E316:$BG316)),1)/BU$3</f>
        <v>977.05271214441552</v>
      </c>
      <c r="BV324" s="208">
        <f t="array" ref="BV324">ROUND(MIN(IF($E$4:$BG$4=BV$4,$E324:$BG324)),1)</f>
        <v>0</v>
      </c>
      <c r="BW324" s="208">
        <f t="array" ref="BW324">ROUND(MAX(IF($E$4:$BG$4=BW$4,$E324:$BG324)),1)</f>
        <v>1451.6</v>
      </c>
      <c r="BX324" s="276">
        <f t="array" ref="BX324">ROUND(SUM(IF($E$4:$BG$4=BX$4,ALL!$E316:$BG316)),1)/BX$3</f>
        <v>1267.08924201024</v>
      </c>
      <c r="BY324" s="208">
        <f t="array" ref="BY324">ROUND(MIN(IF($E$4:$BG$4=BY$4,$E324:$BG324)),1)</f>
        <v>0</v>
      </c>
      <c r="BZ324" s="208">
        <f t="array" ref="BZ324">ROUND(MAX(IF($E$4:$BG$4=BZ$4,$E324:$BG324)),1)</f>
        <v>1970.8</v>
      </c>
      <c r="CA324" s="276">
        <f t="array" ref="CA324">ROUND(SUM(IF($E$4:$BG$4=CA$4,ALL!$E316:$BG316)),1)/CA$3</f>
        <v>774.60623859784687</v>
      </c>
      <c r="CB324" s="233">
        <f t="shared" si="214"/>
        <v>-4.8</v>
      </c>
      <c r="CC324" s="233">
        <f t="shared" si="215"/>
        <v>4570.3</v>
      </c>
      <c r="CD324" s="274">
        <f>ALL!BH316/$BH$47</f>
        <v>942.29198881708999</v>
      </c>
    </row>
    <row r="325" spans="1:82" s="90" customFormat="1" ht="24">
      <c r="A325" s="253">
        <f t="shared" si="212"/>
        <v>52122</v>
      </c>
      <c r="B325" s="236" t="s">
        <v>267</v>
      </c>
      <c r="C325" s="50"/>
      <c r="D325" s="50"/>
      <c r="E325" s="91">
        <f>ALL!E317/E$268</f>
        <v>209.09308084339443</v>
      </c>
      <c r="F325" s="91">
        <f>ALL!F317/F$268</f>
        <v>0</v>
      </c>
      <c r="G325" s="91">
        <f>ALL!G317/G$268</f>
        <v>118.69974387858669</v>
      </c>
      <c r="H325" s="91">
        <f>ALL!H317/H$268</f>
        <v>0</v>
      </c>
      <c r="I325" s="91">
        <f>ALL!I317/I$268</f>
        <v>128.06847774615312</v>
      </c>
      <c r="J325" s="91">
        <f>ALL!J317/J$268</f>
        <v>192.61904116834711</v>
      </c>
      <c r="K325" s="91">
        <f>ALL!K317/K$268</f>
        <v>40.672063190005112</v>
      </c>
      <c r="L325" s="91">
        <f>ALL!L317/L$268</f>
        <v>0</v>
      </c>
      <c r="M325" s="91">
        <f>ALL!M317/M$268</f>
        <v>114.26387776916145</v>
      </c>
      <c r="N325" s="91">
        <f>ALL!N317/N$268</f>
        <v>177.20034651977969</v>
      </c>
      <c r="O325" s="91">
        <f>ALL!O317/O$268</f>
        <v>637.62186873322173</v>
      </c>
      <c r="P325" s="91">
        <f>ALL!P317/P$268</f>
        <v>427.53018834511079</v>
      </c>
      <c r="Q325" s="91">
        <f>ALL!Q317/Q$268</f>
        <v>107.05472751269983</v>
      </c>
      <c r="R325" s="91">
        <f>ALL!R317/R$268</f>
        <v>55.825992681935226</v>
      </c>
      <c r="S325" s="91">
        <f>ALL!S317/S$268</f>
        <v>0</v>
      </c>
      <c r="T325" s="91">
        <f>ALL!T317/T$268</f>
        <v>141.07428111327533</v>
      </c>
      <c r="U325" s="91">
        <f>ALL!U317/U$268</f>
        <v>0</v>
      </c>
      <c r="V325" s="91">
        <f>ALL!V317/V$268</f>
        <v>0</v>
      </c>
      <c r="W325" s="91">
        <f>ALL!W317/W$268</f>
        <v>28.054216674950922</v>
      </c>
      <c r="X325" s="91">
        <f>ALL!X317/X$268</f>
        <v>143.82907572828782</v>
      </c>
      <c r="Y325" s="91">
        <f>ALL!Y317/Y$268</f>
        <v>77.955556135157337</v>
      </c>
      <c r="Z325" s="91">
        <f>ALL!Z317/Z$268</f>
        <v>354.25039288932334</v>
      </c>
      <c r="AA325" s="91">
        <f>ALL!AA317/AA$268</f>
        <v>111.14164045601704</v>
      </c>
      <c r="AB325" s="91">
        <f>ALL!AB317/AB$268</f>
        <v>218.76280144847084</v>
      </c>
      <c r="AC325" s="91">
        <f>ALL!AC317/AC$268</f>
        <v>0</v>
      </c>
      <c r="AD325" s="91">
        <f>ALL!AD317/AD$268</f>
        <v>232.27091973989639</v>
      </c>
      <c r="AE325" s="91">
        <f>ALL!AE317/AE$268</f>
        <v>0</v>
      </c>
      <c r="AF325" s="91">
        <f>ALL!AF317/AF$268</f>
        <v>0</v>
      </c>
      <c r="AG325" s="91">
        <f>ALL!AG317/AG$268</f>
        <v>129.94231424499083</v>
      </c>
      <c r="AH325" s="91">
        <f>ALL!AH317/AH$268</f>
        <v>131.87088448720414</v>
      </c>
      <c r="AI325" s="91">
        <f>ALL!AI317/AI$268</f>
        <v>712.46594693901739</v>
      </c>
      <c r="AJ325" s="91">
        <f>ALL!AJ317/AJ$268</f>
        <v>258.4093379016137</v>
      </c>
      <c r="AK325" s="91">
        <f>ALL!AK317/AK$268</f>
        <v>673.53277155355738</v>
      </c>
      <c r="AL325" s="91">
        <f>ALL!AL317/AL$268</f>
        <v>3299.1866242958258</v>
      </c>
      <c r="AM325" s="91">
        <f>ALL!AM317/AM$268</f>
        <v>0</v>
      </c>
      <c r="AN325" s="91">
        <f>ALL!AN317/AN$268</f>
        <v>0</v>
      </c>
      <c r="AO325" s="91">
        <f>ALL!AO317/AO$268</f>
        <v>9.106700170329022</v>
      </c>
      <c r="AP325" s="91">
        <f>ALL!AP317/AP$268</f>
        <v>0</v>
      </c>
      <c r="AQ325" s="91">
        <f>ALL!AQ317/AQ$268</f>
        <v>0</v>
      </c>
      <c r="AR325" s="91">
        <f>ALL!AR317/AR$268</f>
        <v>0</v>
      </c>
      <c r="AS325" s="91">
        <f>ALL!AS317/AS$268</f>
        <v>0</v>
      </c>
      <c r="AT325" s="91">
        <f>ALL!AT317/AT$268</f>
        <v>0</v>
      </c>
      <c r="AU325" s="91">
        <f>ALL!AU317/AU$268</f>
        <v>0</v>
      </c>
      <c r="AV325" s="91">
        <f>ALL!AV317/AV$268</f>
        <v>0</v>
      </c>
      <c r="AW325" s="91">
        <f>ALL!AW317/AW$268</f>
        <v>0</v>
      </c>
      <c r="AX325" s="91">
        <f>ALL!AX317/AX$268</f>
        <v>0</v>
      </c>
      <c r="AY325" s="91">
        <f>ALL!AY317/AY$268</f>
        <v>0</v>
      </c>
      <c r="AZ325" s="91">
        <f>ALL!AZ317/AZ$268</f>
        <v>0</v>
      </c>
      <c r="BA325" s="91">
        <f>ALL!BA317/BA$268</f>
        <v>0</v>
      </c>
      <c r="BB325" s="91">
        <f>ALL!BB317/BB$268</f>
        <v>0</v>
      </c>
      <c r="BC325" s="91">
        <f>ALL!BC317/BC$268</f>
        <v>0</v>
      </c>
      <c r="BD325" s="91">
        <f>ALL!BD317/BD$268</f>
        <v>0</v>
      </c>
      <c r="BE325" s="91">
        <f>ALL!BE317/BE$268</f>
        <v>63.594653254026689</v>
      </c>
      <c r="BF325" s="91">
        <f>ALL!BF317/BF$268</f>
        <v>0</v>
      </c>
      <c r="BG325" s="91">
        <f>ALL!BG317/BG$268</f>
        <v>173.96586536719681</v>
      </c>
      <c r="BH325" s="91">
        <f t="shared" si="213"/>
        <v>8968.0633907875381</v>
      </c>
      <c r="BJ325" s="208">
        <f t="array" ref="BJ325">ROUND(MIN(IF($E$4:$BG$4=BJ$4,$E325:$BG325)),1)</f>
        <v>0</v>
      </c>
      <c r="BK325" s="208">
        <f t="array" ref="BK325">ROUND(MAX(IF($E$4:$BG$4=BK$4,$E325:$BG325)),1)</f>
        <v>9.1</v>
      </c>
      <c r="BL325" s="276">
        <f t="array" ref="BL325">ROUND(SUM(IF($E$4:$BG$4=BL$4,ALL!$E317:$BG317)),1)/BL$3</f>
        <v>0.63475736742407496</v>
      </c>
      <c r="BM325" s="208">
        <f t="array" ref="BM325">ROUND(MIN(IF($E$4:$BG$4=BM$4,$E325:$BG325)),1)</f>
        <v>0</v>
      </c>
      <c r="BN325" s="208">
        <f t="array" ref="BN325">ROUND(MAX(IF($E$4:$BG$4=BN$4,$E325:$BG325)),1)</f>
        <v>174</v>
      </c>
      <c r="BO325" s="276">
        <f t="array" ref="BO325">ROUND(SUM(IF($E$4:$BG$4=BO$4,ALL!$E317:$BG317)),1)/BO$3</f>
        <v>32.950673061090079</v>
      </c>
      <c r="BP325" s="208">
        <f t="array" ref="BP325">ROUND(MIN(IF($E$4:$BG$4=BP$4,$E325:$BG325)),1)</f>
        <v>0</v>
      </c>
      <c r="BQ325" s="208">
        <f t="array" ref="BQ325">ROUND(MAX(IF($E$4:$BG$4=BQ$4,$E325:$BG325)),1)</f>
        <v>3299.2</v>
      </c>
      <c r="BR325" s="276">
        <f t="array" ref="BR325">ROUND(SUM(IF($E$4:$BG$4=BR$4,ALL!$E317:$BG317)),1)/BR$3</f>
        <v>471.21151302304446</v>
      </c>
      <c r="BS325" s="208">
        <f t="array" ref="BS325">ROUND(MIN(IF($E$4:$BG$4=BS$4,$E325:$BG325)),1)</f>
        <v>0</v>
      </c>
      <c r="BT325" s="208">
        <f t="array" ref="BT325">ROUND(MAX(IF($E$4:$BG$4=BT$4,$E325:$BG325)),1)</f>
        <v>637.6</v>
      </c>
      <c r="BU325" s="276">
        <f t="array" ref="BU325">ROUND(SUM(IF($E$4:$BG$4=BU$4,ALL!$E317:$BG317)),1)/BU$3</f>
        <v>88.122751807734645</v>
      </c>
      <c r="BV325" s="208">
        <f t="array" ref="BV325">ROUND(MIN(IF($E$4:$BG$4=BV$4,$E325:$BG325)),1)</f>
        <v>118.7</v>
      </c>
      <c r="BW325" s="208">
        <f t="array" ref="BW325">ROUND(MAX(IF($E$4:$BG$4=BW$4,$E325:$BG325)),1)</f>
        <v>354.3</v>
      </c>
      <c r="BX325" s="276">
        <f t="array" ref="BX325">ROUND(SUM(IF($E$4:$BG$4=BX$4,ALL!$E317:$BG317)),1)/BX$3</f>
        <v>248.36444729807022</v>
      </c>
      <c r="BY325" s="208">
        <f t="array" ref="BY325">ROUND(MIN(IF($E$4:$BG$4=BY$4,$E325:$BG325)),1)</f>
        <v>0</v>
      </c>
      <c r="BZ325" s="208">
        <f t="array" ref="BZ325">ROUND(MAX(IF($E$4:$BG$4=BZ$4,$E325:$BG325)),1)</f>
        <v>712.5</v>
      </c>
      <c r="CA325" s="276">
        <f t="array" ref="CA325">ROUND(SUM(IF($E$4:$BG$4=CA$4,ALL!$E317:$BG317)),1)/CA$3</f>
        <v>182.24862947134446</v>
      </c>
      <c r="CB325" s="233">
        <f t="shared" si="214"/>
        <v>0</v>
      </c>
      <c r="CC325" s="233">
        <f t="shared" si="215"/>
        <v>3299.2</v>
      </c>
      <c r="CD325" s="274">
        <f>ALL!BH317/$BH$47</f>
        <v>156.31575423675639</v>
      </c>
    </row>
    <row r="326" spans="1:82" s="90" customFormat="1" ht="24">
      <c r="A326" s="253">
        <f t="shared" si="212"/>
        <v>52123</v>
      </c>
      <c r="B326" s="236" t="s">
        <v>268</v>
      </c>
      <c r="C326" s="50"/>
      <c r="D326" s="50"/>
      <c r="E326" s="91">
        <f>ALL!E318/E$268</f>
        <v>4.6042341371311144</v>
      </c>
      <c r="F326" s="91">
        <f>ALL!F318/F$268</f>
        <v>0</v>
      </c>
      <c r="G326" s="91">
        <f>ALL!G318/G$268</f>
        <v>3.8391341149463978</v>
      </c>
      <c r="H326" s="91">
        <f>ALL!H318/H$268</f>
        <v>0</v>
      </c>
      <c r="I326" s="91">
        <f>ALL!I318/I$268</f>
        <v>0</v>
      </c>
      <c r="J326" s="91">
        <f>ALL!J318/J$268</f>
        <v>0</v>
      </c>
      <c r="K326" s="91">
        <f>ALL!K318/K$268</f>
        <v>0</v>
      </c>
      <c r="L326" s="91">
        <f>ALL!L318/L$268</f>
        <v>0</v>
      </c>
      <c r="M326" s="91">
        <f>ALL!M318/M$268</f>
        <v>0</v>
      </c>
      <c r="N326" s="91">
        <f>ALL!N318/N$268</f>
        <v>1.425938908362544</v>
      </c>
      <c r="O326" s="91">
        <f>ALL!O318/O$268</f>
        <v>0</v>
      </c>
      <c r="P326" s="91">
        <f>ALL!P318/P$268</f>
        <v>0</v>
      </c>
      <c r="Q326" s="91">
        <f>ALL!Q318/Q$268</f>
        <v>5.5094528864802497</v>
      </c>
      <c r="R326" s="91">
        <f>ALL!R318/R$268</f>
        <v>0</v>
      </c>
      <c r="S326" s="91">
        <f>ALL!S318/S$268</f>
        <v>0</v>
      </c>
      <c r="T326" s="91">
        <f>ALL!T318/T$268</f>
        <v>7.4734096277833366</v>
      </c>
      <c r="U326" s="91">
        <f>ALL!U318/U$268</f>
        <v>8.7062120983805045</v>
      </c>
      <c r="V326" s="91">
        <f>ALL!V318/V$268</f>
        <v>0</v>
      </c>
      <c r="W326" s="91">
        <f>ALL!W318/W$268</f>
        <v>0</v>
      </c>
      <c r="X326" s="91">
        <f>ALL!X318/X$268</f>
        <v>0</v>
      </c>
      <c r="Y326" s="91">
        <f>ALL!Y318/Y$268</f>
        <v>17.489613463569849</v>
      </c>
      <c r="Z326" s="91">
        <f>ALL!Z318/Z$268</f>
        <v>0</v>
      </c>
      <c r="AA326" s="91">
        <f>ALL!AA318/AA$268</f>
        <v>0</v>
      </c>
      <c r="AB326" s="91">
        <f>ALL!AB318/AB$268</f>
        <v>0</v>
      </c>
      <c r="AC326" s="91">
        <f>ALL!AC318/AC$268</f>
        <v>0</v>
      </c>
      <c r="AD326" s="91">
        <f>ALL!AD318/AD$268</f>
        <v>1.3103091893579357</v>
      </c>
      <c r="AE326" s="91">
        <f>ALL!AE318/AE$268</f>
        <v>2.5661007725133054</v>
      </c>
      <c r="AF326" s="91">
        <f>ALL!AF318/AF$268</f>
        <v>2.2047838083536901</v>
      </c>
      <c r="AG326" s="91">
        <f>ALL!AG318/AG$268</f>
        <v>1.0786501655593557</v>
      </c>
      <c r="AH326" s="91">
        <f>ALL!AH318/AH$268</f>
        <v>0</v>
      </c>
      <c r="AI326" s="91">
        <f>ALL!AI318/AI$268</f>
        <v>6.5903725726477127</v>
      </c>
      <c r="AJ326" s="91">
        <f>ALL!AJ318/AJ$268</f>
        <v>0</v>
      </c>
      <c r="AK326" s="91">
        <f>ALL!AK318/AK$268</f>
        <v>0</v>
      </c>
      <c r="AL326" s="91">
        <f>ALL!AL318/AL$268</f>
        <v>0</v>
      </c>
      <c r="AM326" s="91">
        <f>ALL!AM318/AM$268</f>
        <v>0.57973871481678163</v>
      </c>
      <c r="AN326" s="91">
        <f>ALL!AN318/AN$268</f>
        <v>0</v>
      </c>
      <c r="AO326" s="91">
        <f>ALL!AO318/AO$268</f>
        <v>0</v>
      </c>
      <c r="AP326" s="91">
        <f>ALL!AP318/AP$268</f>
        <v>0</v>
      </c>
      <c r="AQ326" s="91">
        <f>ALL!AQ318/AQ$268</f>
        <v>0</v>
      </c>
      <c r="AR326" s="91">
        <f>ALL!AR318/AR$268</f>
        <v>0</v>
      </c>
      <c r="AS326" s="91">
        <f>ALL!AS318/AS$268</f>
        <v>0</v>
      </c>
      <c r="AT326" s="91">
        <f>ALL!AT318/AT$268</f>
        <v>0</v>
      </c>
      <c r="AU326" s="91">
        <f>ALL!AU318/AU$268</f>
        <v>0</v>
      </c>
      <c r="AV326" s="91">
        <f>ALL!AV318/AV$268</f>
        <v>0</v>
      </c>
      <c r="AW326" s="91">
        <f>ALL!AW318/AW$268</f>
        <v>0</v>
      </c>
      <c r="AX326" s="91">
        <f>ALL!AX318/AX$268</f>
        <v>0</v>
      </c>
      <c r="AY326" s="91">
        <f>ALL!AY318/AY$268</f>
        <v>0</v>
      </c>
      <c r="AZ326" s="91">
        <f>ALL!AZ318/AZ$268</f>
        <v>0</v>
      </c>
      <c r="BA326" s="91">
        <f>ALL!BA318/BA$268</f>
        <v>0</v>
      </c>
      <c r="BB326" s="91">
        <f>ALL!BB318/BB$268</f>
        <v>0</v>
      </c>
      <c r="BC326" s="91">
        <f>ALL!BC318/BC$268</f>
        <v>0</v>
      </c>
      <c r="BD326" s="91">
        <f>ALL!BD318/BD$268</f>
        <v>2.9800085227738355</v>
      </c>
      <c r="BE326" s="91">
        <f>ALL!BE318/BE$268</f>
        <v>0</v>
      </c>
      <c r="BF326" s="91">
        <f>ALL!BF318/BF$268</f>
        <v>8.5910348304508961</v>
      </c>
      <c r="BG326" s="91">
        <f>ALL!BG318/BG$268</f>
        <v>0</v>
      </c>
      <c r="BH326" s="91">
        <f t="shared" si="213"/>
        <v>74.948993813127501</v>
      </c>
      <c r="BJ326" s="208">
        <f t="array" ref="BJ326">ROUND(MIN(IF($E$4:$BG$4=BJ$4,$E326:$BG326)),1)</f>
        <v>0</v>
      </c>
      <c r="BK326" s="208">
        <f t="array" ref="BK326">ROUND(MAX(IF($E$4:$BG$4=BK$4,$E326:$BG326)),1)</f>
        <v>0</v>
      </c>
      <c r="BL326" s="276">
        <f t="array" ref="BL326">ROUND(SUM(IF($E$4:$BG$4=BL$4,ALL!$E318:$BG318)),1)/BL$3</f>
        <v>0</v>
      </c>
      <c r="BM326" s="208">
        <f t="array" ref="BM326">ROUND(MIN(IF($E$4:$BG$4=BM$4,$E326:$BG326)),1)</f>
        <v>0</v>
      </c>
      <c r="BN326" s="208">
        <f t="array" ref="BN326">ROUND(MAX(IF($E$4:$BG$4=BN$4,$E326:$BG326)),1)</f>
        <v>8.6</v>
      </c>
      <c r="BO326" s="276">
        <f t="array" ref="BO326">ROUND(SUM(IF($E$4:$BG$4=BO$4,ALL!$E318:$BG318)),1)/BO$3</f>
        <v>4.0647023711509975</v>
      </c>
      <c r="BP326" s="208">
        <f t="array" ref="BP326">ROUND(MIN(IF($E$4:$BG$4=BP$4,$E326:$BG326)),1)</f>
        <v>0</v>
      </c>
      <c r="BQ326" s="208">
        <f t="array" ref="BQ326">ROUND(MAX(IF($E$4:$BG$4=BQ$4,$E326:$BG326)),1)</f>
        <v>0.6</v>
      </c>
      <c r="BR326" s="276">
        <f t="array" ref="BR326">ROUND(SUM(IF($E$4:$BG$4=BR$4,ALL!$E318:$BG318)),1)/BR$3</f>
        <v>0.26940758200234416</v>
      </c>
      <c r="BS326" s="208">
        <f t="array" ref="BS326">ROUND(MIN(IF($E$4:$BG$4=BS$4,$E326:$BG326)),1)</f>
        <v>0</v>
      </c>
      <c r="BT326" s="208">
        <f t="array" ref="BT326">ROUND(MAX(IF($E$4:$BG$4=BT$4,$E326:$BG326)),1)</f>
        <v>17.5</v>
      </c>
      <c r="BU326" s="276">
        <f t="array" ref="BU326">ROUND(SUM(IF($E$4:$BG$4=BU$4,ALL!$E318:$BG318)),1)/BU$3</f>
        <v>1.9142150819426775</v>
      </c>
      <c r="BV326" s="208">
        <f t="array" ref="BV326">ROUND(MIN(IF($E$4:$BG$4=BV$4,$E326:$BG326)),1)</f>
        <v>0</v>
      </c>
      <c r="BW326" s="208">
        <f t="array" ref="BW326">ROUND(MAX(IF($E$4:$BG$4=BW$4,$E326:$BG326)),1)</f>
        <v>3.8</v>
      </c>
      <c r="BX326" s="276">
        <f t="array" ref="BX326">ROUND(SUM(IF($E$4:$BG$4=BX$4,ALL!$E318:$BG318)),1)/BX$3</f>
        <v>0.26236927760186446</v>
      </c>
      <c r="BY326" s="208">
        <f t="array" ref="BY326">ROUND(MIN(IF($E$4:$BG$4=BY$4,$E326:$BG326)),1)</f>
        <v>0</v>
      </c>
      <c r="BZ326" s="208">
        <f t="array" ref="BZ326">ROUND(MAX(IF($E$4:$BG$4=BZ$4,$E326:$BG326)),1)</f>
        <v>8.6999999999999993</v>
      </c>
      <c r="CA326" s="276">
        <f t="array" ref="CA326">ROUND(SUM(IF($E$4:$BG$4=CA$4,ALL!$E318:$BG318)),1)/CA$3</f>
        <v>1.3697189456438357</v>
      </c>
      <c r="CB326" s="233">
        <f t="shared" si="214"/>
        <v>0</v>
      </c>
      <c r="CC326" s="233">
        <f t="shared" si="215"/>
        <v>17.5</v>
      </c>
      <c r="CD326" s="274">
        <f>ALL!BH318/$BH$47</f>
        <v>1.3646479645515635</v>
      </c>
    </row>
    <row r="327" spans="1:82" s="90" customFormat="1" ht="24">
      <c r="A327" s="253">
        <f t="shared" si="212"/>
        <v>52124</v>
      </c>
      <c r="B327" s="236" t="s">
        <v>269</v>
      </c>
      <c r="C327" s="50"/>
      <c r="D327" s="50"/>
      <c r="E327" s="91">
        <f>ALL!E319/E$268</f>
        <v>87.600233238506632</v>
      </c>
      <c r="F327" s="91">
        <f>ALL!F319/F$268</f>
        <v>90.217602867185917</v>
      </c>
      <c r="G327" s="91">
        <f>ALL!G319/G$268</f>
        <v>0</v>
      </c>
      <c r="H327" s="91">
        <f>ALL!H319/H$268</f>
        <v>0</v>
      </c>
      <c r="I327" s="91">
        <f>ALL!I319/I$268</f>
        <v>115.14036796482846</v>
      </c>
      <c r="J327" s="91">
        <f>ALL!J319/J$268</f>
        <v>0</v>
      </c>
      <c r="K327" s="91">
        <f>ALL!K319/K$268</f>
        <v>0</v>
      </c>
      <c r="L327" s="91">
        <f>ALL!L319/L$268</f>
        <v>0</v>
      </c>
      <c r="M327" s="91">
        <f>ALL!M319/M$268</f>
        <v>126.23110682623187</v>
      </c>
      <c r="N327" s="91">
        <f>ALL!N319/N$268</f>
        <v>128.11336404606908</v>
      </c>
      <c r="O327" s="91">
        <f>ALL!O319/O$268</f>
        <v>108.12448202280704</v>
      </c>
      <c r="P327" s="91">
        <f>ALL!P319/P$268</f>
        <v>118.23603749764345</v>
      </c>
      <c r="Q327" s="91">
        <f>ALL!Q319/Q$268</f>
        <v>87.31270825393733</v>
      </c>
      <c r="R327" s="91">
        <f>ALL!R319/R$268</f>
        <v>155.59415232416319</v>
      </c>
      <c r="S327" s="91">
        <f>ALL!S319/S$268</f>
        <v>0</v>
      </c>
      <c r="T327" s="91">
        <f>ALL!T319/T$268</f>
        <v>0</v>
      </c>
      <c r="U327" s="91">
        <f>ALL!U319/U$268</f>
        <v>0</v>
      </c>
      <c r="V327" s="91">
        <f>ALL!V319/V$268</f>
        <v>0</v>
      </c>
      <c r="W327" s="91">
        <f>ALL!W319/W$268</f>
        <v>115.19711012485762</v>
      </c>
      <c r="X327" s="91">
        <f>ALL!X319/X$268</f>
        <v>0</v>
      </c>
      <c r="Y327" s="91">
        <f>ALL!Y319/Y$268</f>
        <v>0</v>
      </c>
      <c r="Z327" s="91">
        <f>ALL!Z319/Z$268</f>
        <v>105.89403350145021</v>
      </c>
      <c r="AA327" s="91">
        <f>ALL!AA319/AA$268</f>
        <v>93.163016335499137</v>
      </c>
      <c r="AB327" s="91">
        <f>ALL!AB319/AB$268</f>
        <v>0</v>
      </c>
      <c r="AC327" s="91">
        <f>ALL!AC319/AC$268</f>
        <v>0</v>
      </c>
      <c r="AD327" s="91">
        <f>ALL!AD319/AD$268</f>
        <v>121.27075868283227</v>
      </c>
      <c r="AE327" s="91">
        <f>ALL!AE319/AE$268</f>
        <v>0</v>
      </c>
      <c r="AF327" s="91">
        <f>ALL!AF319/AF$268</f>
        <v>0</v>
      </c>
      <c r="AG327" s="91">
        <f>ALL!AG319/AG$268</f>
        <v>0</v>
      </c>
      <c r="AH327" s="91">
        <f>ALL!AH319/AH$268</f>
        <v>0</v>
      </c>
      <c r="AI327" s="91">
        <f>ALL!AI319/AI$268</f>
        <v>0</v>
      </c>
      <c r="AJ327" s="91">
        <f>ALL!AJ319/AJ$268</f>
        <v>126.44791706915113</v>
      </c>
      <c r="AK327" s="91">
        <f>ALL!AK319/AK$268</f>
        <v>98.587710324589054</v>
      </c>
      <c r="AL327" s="91">
        <f>ALL!AL319/AL$268</f>
        <v>530.85136501516672</v>
      </c>
      <c r="AM327" s="91">
        <f>ALL!AM319/AM$268</f>
        <v>0</v>
      </c>
      <c r="AN327" s="91">
        <f>ALL!AN319/AN$268</f>
        <v>0</v>
      </c>
      <c r="AO327" s="91">
        <f>ALL!AO319/AO$268</f>
        <v>54.583648413916386</v>
      </c>
      <c r="AP327" s="91">
        <f>ALL!AP319/AP$268</f>
        <v>0</v>
      </c>
      <c r="AQ327" s="91">
        <f>ALL!AQ319/AQ$268</f>
        <v>0</v>
      </c>
      <c r="AR327" s="91">
        <f>ALL!AR319/AR$268</f>
        <v>0</v>
      </c>
      <c r="AS327" s="91">
        <f>ALL!AS319/AS$268</f>
        <v>0</v>
      </c>
      <c r="AT327" s="91">
        <f>ALL!AT319/AT$268</f>
        <v>0</v>
      </c>
      <c r="AU327" s="91">
        <f>ALL!AU319/AU$268</f>
        <v>0</v>
      </c>
      <c r="AV327" s="91">
        <f>ALL!AV319/AV$268</f>
        <v>0</v>
      </c>
      <c r="AW327" s="91">
        <f>ALL!AW319/AW$268</f>
        <v>0</v>
      </c>
      <c r="AX327" s="91">
        <f>ALL!AX319/AX$268</f>
        <v>0</v>
      </c>
      <c r="AY327" s="91">
        <f>ALL!AY319/AY$268</f>
        <v>0</v>
      </c>
      <c r="AZ327" s="91">
        <f>ALL!AZ319/AZ$268</f>
        <v>0</v>
      </c>
      <c r="BA327" s="91">
        <f>ALL!BA319/BA$268</f>
        <v>0</v>
      </c>
      <c r="BB327" s="91">
        <f>ALL!BB319/BB$268</f>
        <v>0</v>
      </c>
      <c r="BC327" s="91">
        <f>ALL!BC319/BC$268</f>
        <v>0</v>
      </c>
      <c r="BD327" s="91">
        <f>ALL!BD319/BD$268</f>
        <v>0</v>
      </c>
      <c r="BE327" s="91">
        <f>ALL!BE319/BE$268</f>
        <v>0</v>
      </c>
      <c r="BF327" s="91">
        <f>ALL!BF319/BF$268</f>
        <v>0</v>
      </c>
      <c r="BG327" s="91">
        <f>ALL!BG319/BG$268</f>
        <v>84.639732256077679</v>
      </c>
      <c r="BH327" s="91">
        <f t="shared" si="213"/>
        <v>2347.2053467649134</v>
      </c>
      <c r="BJ327" s="208">
        <f t="array" ref="BJ327">ROUND(MIN(IF($E$4:$BG$4=BJ$4,$E327:$BG327)),1)</f>
        <v>0</v>
      </c>
      <c r="BK327" s="208">
        <f t="array" ref="BK327">ROUND(MAX(IF($E$4:$BG$4=BK$4,$E327:$BG327)),1)</f>
        <v>54.6</v>
      </c>
      <c r="BL327" s="276">
        <f t="array" ref="BL327">ROUND(SUM(IF($E$4:$BG$4=BL$4,ALL!$E319:$BG319)),1)/BL$3</f>
        <v>3.8046087088664207</v>
      </c>
      <c r="BM327" s="208">
        <f t="array" ref="BM327">ROUND(MIN(IF($E$4:$BG$4=BM$4,$E327:$BG327)),1)</f>
        <v>0</v>
      </c>
      <c r="BN327" s="208">
        <f t="array" ref="BN327">ROUND(MAX(IF($E$4:$BG$4=BN$4,$E327:$BG327)),1)</f>
        <v>84.6</v>
      </c>
      <c r="BO327" s="276">
        <f t="array" ref="BO327">ROUND(SUM(IF($E$4:$BG$4=BO$4,ALL!$E319:$BG319)),1)/BO$3</f>
        <v>10.685462292112632</v>
      </c>
      <c r="BP327" s="208">
        <f t="array" ref="BP327">ROUND(MIN(IF($E$4:$BG$4=BP$4,$E327:$BG327)),1)</f>
        <v>0</v>
      </c>
      <c r="BQ327" s="208">
        <f t="array" ref="BQ327">ROUND(MAX(IF($E$4:$BG$4=BQ$4,$E327:$BG327)),1)</f>
        <v>530.9</v>
      </c>
      <c r="BR327" s="276">
        <f t="array" ref="BR327">ROUND(SUM(IF($E$4:$BG$4=BR$4,ALL!$E319:$BG319)),1)/BR$3</f>
        <v>70.993158709569812</v>
      </c>
      <c r="BS327" s="208">
        <f t="array" ref="BS327">ROUND(MIN(IF($E$4:$BG$4=BS$4,$E327:$BG327)),1)</f>
        <v>0</v>
      </c>
      <c r="BT327" s="208">
        <f t="array" ref="BT327">ROUND(MAX(IF($E$4:$BG$4=BT$4,$E327:$BG327)),1)</f>
        <v>155.6</v>
      </c>
      <c r="BU327" s="276">
        <f t="array" ref="BU327">ROUND(SUM(IF($E$4:$BG$4=BU$4,ALL!$E319:$BG319)),1)/BU$3</f>
        <v>43.189977321651838</v>
      </c>
      <c r="BV327" s="208">
        <f t="array" ref="BV327">ROUND(MIN(IF($E$4:$BG$4=BV$4,$E327:$BG327)),1)</f>
        <v>0</v>
      </c>
      <c r="BW327" s="208">
        <f t="array" ref="BW327">ROUND(MAX(IF($E$4:$BG$4=BW$4,$E327:$BG327)),1)</f>
        <v>126.4</v>
      </c>
      <c r="BX327" s="276">
        <f t="array" ref="BX327">ROUND(SUM(IF($E$4:$BG$4=BX$4,ALL!$E319:$BG319)),1)/BX$3</f>
        <v>41.977233194663718</v>
      </c>
      <c r="BY327" s="208">
        <f t="array" ref="BY327">ROUND(MIN(IF($E$4:$BG$4=BY$4,$E327:$BG327)),1)</f>
        <v>0</v>
      </c>
      <c r="BZ327" s="208">
        <f t="array" ref="BZ327">ROUND(MAX(IF($E$4:$BG$4=BZ$4,$E327:$BG327)),1)</f>
        <v>118.2</v>
      </c>
      <c r="CA327" s="276">
        <f t="array" ref="CA327">ROUND(SUM(IF($E$4:$BG$4=CA$4,ALL!$E319:$BG319)),1)/CA$3</f>
        <v>41.143203396606523</v>
      </c>
      <c r="CB327" s="233">
        <f t="shared" si="214"/>
        <v>0</v>
      </c>
      <c r="CC327" s="233">
        <f t="shared" si="215"/>
        <v>530.9</v>
      </c>
      <c r="CD327" s="274">
        <f>ALL!BH319/$BH$47</f>
        <v>39.03156540878102</v>
      </c>
    </row>
    <row r="328" spans="1:82" s="90" customFormat="1" ht="24">
      <c r="A328" s="253">
        <f t="shared" si="212"/>
        <v>52125</v>
      </c>
      <c r="B328" s="236" t="s">
        <v>270</v>
      </c>
      <c r="C328" s="50"/>
      <c r="D328" s="50"/>
      <c r="E328" s="91">
        <f>ALL!E320/E$268</f>
        <v>0</v>
      </c>
      <c r="F328" s="91">
        <f>ALL!F320/F$268</f>
        <v>0</v>
      </c>
      <c r="G328" s="91">
        <f>ALL!G320/G$268</f>
        <v>5.7691124470342743</v>
      </c>
      <c r="H328" s="91">
        <f>ALL!H320/H$268</f>
        <v>0</v>
      </c>
      <c r="I328" s="91">
        <f>ALL!I320/I$268</f>
        <v>9.2587766739608295</v>
      </c>
      <c r="J328" s="91">
        <f>ALL!J320/J$268</f>
        <v>0</v>
      </c>
      <c r="K328" s="91">
        <f>ALL!K320/K$268</f>
        <v>0</v>
      </c>
      <c r="L328" s="91">
        <f>ALL!L320/L$268</f>
        <v>0</v>
      </c>
      <c r="M328" s="91">
        <f>ALL!M320/M$268</f>
        <v>10.511550311235933</v>
      </c>
      <c r="N328" s="91">
        <f>ALL!N320/N$268</f>
        <v>5.211040560841262</v>
      </c>
      <c r="O328" s="91">
        <f>ALL!O320/O$268</f>
        <v>43.837503957965261</v>
      </c>
      <c r="P328" s="91">
        <f>ALL!P320/P$268</f>
        <v>18.768136143181131</v>
      </c>
      <c r="Q328" s="91">
        <f>ALL!Q320/Q$268</f>
        <v>0</v>
      </c>
      <c r="R328" s="91">
        <f>ALL!R320/R$268</f>
        <v>-0.8820639653069523</v>
      </c>
      <c r="S328" s="91">
        <f>ALL!S320/S$268</f>
        <v>0</v>
      </c>
      <c r="T328" s="91">
        <f>ALL!T320/T$268</f>
        <v>0</v>
      </c>
      <c r="U328" s="91">
        <f>ALL!U320/U$268</f>
        <v>0</v>
      </c>
      <c r="V328" s="91">
        <f>ALL!V320/V$268</f>
        <v>0</v>
      </c>
      <c r="W328" s="91">
        <f>ALL!W320/W$268</f>
        <v>0</v>
      </c>
      <c r="X328" s="91">
        <f>ALL!X320/X$268</f>
        <v>0</v>
      </c>
      <c r="Y328" s="91">
        <f>ALL!Y320/Y$268</f>
        <v>5.3772772916367808</v>
      </c>
      <c r="Z328" s="91">
        <f>ALL!Z320/Z$268</f>
        <v>33.453441214480385</v>
      </c>
      <c r="AA328" s="91">
        <f>ALL!AA320/AA$268</f>
        <v>0</v>
      </c>
      <c r="AB328" s="91">
        <f>ALL!AB320/AB$268</f>
        <v>37.026516209234522</v>
      </c>
      <c r="AC328" s="91">
        <f>ALL!AC320/AC$268</f>
        <v>1.1566818457689028</v>
      </c>
      <c r="AD328" s="91">
        <f>ALL!AD320/AD$268</f>
        <v>18.635619153256084</v>
      </c>
      <c r="AE328" s="91">
        <f>ALL!AE320/AE$268</f>
        <v>0</v>
      </c>
      <c r="AF328" s="91">
        <f>ALL!AF320/AF$268</f>
        <v>0</v>
      </c>
      <c r="AG328" s="91">
        <f>ALL!AG320/AG$268</f>
        <v>-1.1395374316039621</v>
      </c>
      <c r="AH328" s="91">
        <f>ALL!AH320/AH$268</f>
        <v>0</v>
      </c>
      <c r="AI328" s="91">
        <f>ALL!AI320/AI$268</f>
        <v>24.038071156239504</v>
      </c>
      <c r="AJ328" s="91">
        <f>ALL!AJ320/AJ$268</f>
        <v>-2.7256250172493321</v>
      </c>
      <c r="AK328" s="91">
        <f>ALL!AK320/AK$268</f>
        <v>0</v>
      </c>
      <c r="AL328" s="91">
        <f>ALL!AL320/AL$268</f>
        <v>0</v>
      </c>
      <c r="AM328" s="91">
        <f>ALL!AM320/AM$268</f>
        <v>0</v>
      </c>
      <c r="AN328" s="91">
        <f>ALL!AN320/AN$268</f>
        <v>0</v>
      </c>
      <c r="AO328" s="91">
        <f>ALL!AO320/AO$268</f>
        <v>0</v>
      </c>
      <c r="AP328" s="91">
        <f>ALL!AP320/AP$268</f>
        <v>0</v>
      </c>
      <c r="AQ328" s="91">
        <f>ALL!AQ320/AQ$268</f>
        <v>0</v>
      </c>
      <c r="AR328" s="91">
        <f>ALL!AR320/AR$268</f>
        <v>0</v>
      </c>
      <c r="AS328" s="91">
        <f>ALL!AS320/AS$268</f>
        <v>0</v>
      </c>
      <c r="AT328" s="91">
        <f>ALL!AT320/AT$268</f>
        <v>0</v>
      </c>
      <c r="AU328" s="91">
        <f>ALL!AU320/AU$268</f>
        <v>0</v>
      </c>
      <c r="AV328" s="91">
        <f>ALL!AV320/AV$268</f>
        <v>0</v>
      </c>
      <c r="AW328" s="91">
        <f>ALL!AW320/AW$268</f>
        <v>0</v>
      </c>
      <c r="AX328" s="91">
        <f>ALL!AX320/AX$268</f>
        <v>0</v>
      </c>
      <c r="AY328" s="91">
        <f>ALL!AY320/AY$268</f>
        <v>0</v>
      </c>
      <c r="AZ328" s="91">
        <f>ALL!AZ320/AZ$268</f>
        <v>0</v>
      </c>
      <c r="BA328" s="91">
        <f>ALL!BA320/BA$268</f>
        <v>0</v>
      </c>
      <c r="BB328" s="91">
        <f>ALL!BB320/BB$268</f>
        <v>0</v>
      </c>
      <c r="BC328" s="91">
        <f>ALL!BC320/BC$268</f>
        <v>0</v>
      </c>
      <c r="BD328" s="91">
        <f>ALL!BD320/BD$268</f>
        <v>0</v>
      </c>
      <c r="BE328" s="91">
        <f>ALL!BE320/BE$268</f>
        <v>0</v>
      </c>
      <c r="BF328" s="91">
        <f>ALL!BF320/BF$268</f>
        <v>0</v>
      </c>
      <c r="BG328" s="91">
        <f>ALL!BG320/BG$268</f>
        <v>10.889866309191694</v>
      </c>
      <c r="BH328" s="91">
        <f t="shared" si="213"/>
        <v>219.1863668598663</v>
      </c>
      <c r="BJ328" s="208">
        <f t="array" ref="BJ328">ROUND(MIN(IF($E$4:$BG$4=BJ$4,$E328:$BG328)),1)</f>
        <v>0</v>
      </c>
      <c r="BK328" s="208">
        <f t="array" ref="BK328">ROUND(MAX(IF($E$4:$BG$4=BK$4,$E328:$BG328)),1)</f>
        <v>0</v>
      </c>
      <c r="BL328" s="276">
        <f t="array" ref="BL328">ROUND(SUM(IF($E$4:$BG$4=BL$4,ALL!$E320:$BG320)),1)/BL$3</f>
        <v>0</v>
      </c>
      <c r="BM328" s="208">
        <f t="array" ref="BM328">ROUND(MIN(IF($E$4:$BG$4=BM$4,$E328:$BG328)),1)</f>
        <v>0</v>
      </c>
      <c r="BN328" s="208">
        <f t="array" ref="BN328">ROUND(MAX(IF($E$4:$BG$4=BN$4,$E328:$BG328)),1)</f>
        <v>10.9</v>
      </c>
      <c r="BO328" s="276">
        <f t="array" ref="BO328">ROUND(SUM(IF($E$4:$BG$4=BO$4,ALL!$E320:$BG320)),1)/BO$3</f>
        <v>1.3748044623744446</v>
      </c>
      <c r="BP328" s="208">
        <f t="array" ref="BP328">ROUND(MIN(IF($E$4:$BG$4=BP$4,$E328:$BG328)),1)</f>
        <v>0</v>
      </c>
      <c r="BQ328" s="208">
        <f t="array" ref="BQ328">ROUND(MAX(IF($E$4:$BG$4=BQ$4,$E328:$BG328)),1)</f>
        <v>0</v>
      </c>
      <c r="BR328" s="276">
        <f t="array" ref="BR328">ROUND(SUM(IF($E$4:$BG$4=BR$4,ALL!$E320:$BG320)),1)/BR$3</f>
        <v>0</v>
      </c>
      <c r="BS328" s="208">
        <f t="array" ref="BS328">ROUND(MIN(IF($E$4:$BG$4=BS$4,$E328:$BG328)),1)</f>
        <v>-0.9</v>
      </c>
      <c r="BT328" s="208">
        <f t="array" ref="BT328">ROUND(MAX(IF($E$4:$BG$4=BT$4,$E328:$BG328)),1)</f>
        <v>43.8</v>
      </c>
      <c r="BU328" s="276">
        <f t="array" ref="BU328">ROUND(SUM(IF($E$4:$BG$4=BU$4,ALL!$E320:$BG320)),1)/BU$3</f>
        <v>1.7314310032504179</v>
      </c>
      <c r="BV328" s="208">
        <f t="array" ref="BV328">ROUND(MIN(IF($E$4:$BG$4=BV$4,$E328:$BG328)),1)</f>
        <v>-2.7</v>
      </c>
      <c r="BW328" s="208">
        <f t="array" ref="BW328">ROUND(MAX(IF($E$4:$BG$4=BW$4,$E328:$BG328)),1)</f>
        <v>37</v>
      </c>
      <c r="BX328" s="276">
        <f t="array" ref="BX328">ROUND(SUM(IF($E$4:$BG$4=BX$4,ALL!$E320:$BG320)),1)/BX$3</f>
        <v>28.456931306774418</v>
      </c>
      <c r="BY328" s="208">
        <f t="array" ref="BY328">ROUND(MIN(IF($E$4:$BG$4=BY$4,$E328:$BG328)),1)</f>
        <v>-1.1000000000000001</v>
      </c>
      <c r="BZ328" s="208">
        <f t="array" ref="BZ328">ROUND(MAX(IF($E$4:$BG$4=BZ$4,$E328:$BG328)),1)</f>
        <v>24</v>
      </c>
      <c r="CA328" s="276">
        <f t="array" ref="CA328">ROUND(SUM(IF($E$4:$BG$4=CA$4,ALL!$E320:$BG320)),1)/CA$3</f>
        <v>5.9781972492093765</v>
      </c>
      <c r="CB328" s="233">
        <f t="shared" si="214"/>
        <v>-2.7</v>
      </c>
      <c r="CC328" s="233">
        <f t="shared" si="215"/>
        <v>43.8</v>
      </c>
      <c r="CD328" s="274">
        <f>ALL!BH320/$BH$47</f>
        <v>10.38718233191174</v>
      </c>
    </row>
    <row r="329" spans="1:82" s="90" customFormat="1">
      <c r="A329" s="253">
        <f t="shared" si="212"/>
        <v>52201</v>
      </c>
      <c r="B329" s="236" t="s">
        <v>271</v>
      </c>
      <c r="C329" s="50"/>
      <c r="D329" s="50"/>
      <c r="E329" s="91">
        <f>ALL!E321/E$268</f>
        <v>0</v>
      </c>
      <c r="F329" s="91">
        <f>ALL!F321/F$268</f>
        <v>0</v>
      </c>
      <c r="G329" s="91">
        <f>ALL!G321/G$268</f>
        <v>0</v>
      </c>
      <c r="H329" s="91">
        <f>ALL!H321/H$268</f>
        <v>0</v>
      </c>
      <c r="I329" s="91">
        <f>ALL!I321/I$268</f>
        <v>0</v>
      </c>
      <c r="J329" s="91">
        <f>ALL!J321/J$268</f>
        <v>0</v>
      </c>
      <c r="K329" s="91">
        <f>ALL!K321/K$268</f>
        <v>0</v>
      </c>
      <c r="L329" s="91">
        <f>ALL!L321/L$268</f>
        <v>0</v>
      </c>
      <c r="M329" s="91">
        <f>ALL!M321/M$268</f>
        <v>0</v>
      </c>
      <c r="N329" s="91">
        <f>ALL!N321/N$268</f>
        <v>0</v>
      </c>
      <c r="O329" s="91">
        <f>ALL!O321/O$268</f>
        <v>0</v>
      </c>
      <c r="P329" s="91">
        <f>ALL!P321/P$268</f>
        <v>0</v>
      </c>
      <c r="Q329" s="91">
        <f>ALL!Q321/Q$268</f>
        <v>0</v>
      </c>
      <c r="R329" s="91">
        <f>ALL!R321/R$268</f>
        <v>0</v>
      </c>
      <c r="S329" s="91">
        <f>ALL!S321/S$268</f>
        <v>0</v>
      </c>
      <c r="T329" s="91">
        <f>ALL!T321/T$268</f>
        <v>0</v>
      </c>
      <c r="U329" s="91">
        <f>ALL!U321/U$268</f>
        <v>1996.9556633451232</v>
      </c>
      <c r="V329" s="91">
        <f>ALL!V321/V$268</f>
        <v>0</v>
      </c>
      <c r="W329" s="91">
        <f>ALL!W321/W$268</f>
        <v>0</v>
      </c>
      <c r="X329" s="91">
        <f>ALL!X321/X$268</f>
        <v>0</v>
      </c>
      <c r="Y329" s="91">
        <f>ALL!Y321/Y$268</f>
        <v>0</v>
      </c>
      <c r="Z329" s="91">
        <f>ALL!Z321/Z$268</f>
        <v>0</v>
      </c>
      <c r="AA329" s="91">
        <f>ALL!AA321/AA$268</f>
        <v>0</v>
      </c>
      <c r="AB329" s="91">
        <f>ALL!AB321/AB$268</f>
        <v>0</v>
      </c>
      <c r="AC329" s="91">
        <f>ALL!AC321/AC$268</f>
        <v>0</v>
      </c>
      <c r="AD329" s="91">
        <f>ALL!AD321/AD$268</f>
        <v>0</v>
      </c>
      <c r="AE329" s="91">
        <f>ALL!AE321/AE$268</f>
        <v>0</v>
      </c>
      <c r="AF329" s="91">
        <f>ALL!AF321/AF$268</f>
        <v>0</v>
      </c>
      <c r="AG329" s="91">
        <f>ALL!AG321/AG$268</f>
        <v>0</v>
      </c>
      <c r="AH329" s="91">
        <f>ALL!AH321/AH$268</f>
        <v>0</v>
      </c>
      <c r="AI329" s="91">
        <f>ALL!AI321/AI$268</f>
        <v>0</v>
      </c>
      <c r="AJ329" s="91">
        <f>ALL!AJ321/AJ$268</f>
        <v>0</v>
      </c>
      <c r="AK329" s="91">
        <f>ALL!AK321/AK$268</f>
        <v>0</v>
      </c>
      <c r="AL329" s="91">
        <f>ALL!AL321/AL$268</f>
        <v>0</v>
      </c>
      <c r="AM329" s="91">
        <f>ALL!AM321/AM$268</f>
        <v>0</v>
      </c>
      <c r="AN329" s="91">
        <f>ALL!AN321/AN$268</f>
        <v>0</v>
      </c>
      <c r="AO329" s="91">
        <f>ALL!AO321/AO$268</f>
        <v>0</v>
      </c>
      <c r="AP329" s="91">
        <f>ALL!AP321/AP$268</f>
        <v>0</v>
      </c>
      <c r="AQ329" s="91">
        <f>ALL!AQ321/AQ$268</f>
        <v>0</v>
      </c>
      <c r="AR329" s="91">
        <f>ALL!AR321/AR$268</f>
        <v>0</v>
      </c>
      <c r="AS329" s="91">
        <f>ALL!AS321/AS$268</f>
        <v>0</v>
      </c>
      <c r="AT329" s="91">
        <f>ALL!AT321/AT$268</f>
        <v>0</v>
      </c>
      <c r="AU329" s="91">
        <f>ALL!AU321/AU$268</f>
        <v>0</v>
      </c>
      <c r="AV329" s="91">
        <f>ALL!AV321/AV$268</f>
        <v>0</v>
      </c>
      <c r="AW329" s="91">
        <f>ALL!AW321/AW$268</f>
        <v>0</v>
      </c>
      <c r="AX329" s="91">
        <f>ALL!AX321/AX$268</f>
        <v>0</v>
      </c>
      <c r="AY329" s="91">
        <f>ALL!AY321/AY$268</f>
        <v>0</v>
      </c>
      <c r="AZ329" s="91">
        <f>ALL!AZ321/AZ$268</f>
        <v>0</v>
      </c>
      <c r="BA329" s="91">
        <f>ALL!BA321/BA$268</f>
        <v>0</v>
      </c>
      <c r="BB329" s="91">
        <f>ALL!BB321/BB$268</f>
        <v>0</v>
      </c>
      <c r="BC329" s="91">
        <f>ALL!BC321/BC$268</f>
        <v>0</v>
      </c>
      <c r="BD329" s="91">
        <f>ALL!BD321/BD$268</f>
        <v>0</v>
      </c>
      <c r="BE329" s="91">
        <f>ALL!BE321/BE$268</f>
        <v>0</v>
      </c>
      <c r="BF329" s="91">
        <f>ALL!BF321/BF$268</f>
        <v>0</v>
      </c>
      <c r="BG329" s="91">
        <f>ALL!BG321/BG$268</f>
        <v>0</v>
      </c>
      <c r="BH329" s="91">
        <f t="shared" si="213"/>
        <v>1996.9556633451232</v>
      </c>
      <c r="BJ329" s="208">
        <f t="array" ref="BJ329">ROUND(MIN(IF($E$4:$BG$4=BJ$4,$E329:$BG329)),1)</f>
        <v>0</v>
      </c>
      <c r="BK329" s="208">
        <f t="array" ref="BK329">ROUND(MAX(IF($E$4:$BG$4=BK$4,$E329:$BG329)),1)</f>
        <v>0</v>
      </c>
      <c r="BL329" s="276">
        <f t="array" ref="BL329">ROUND(SUM(IF($E$4:$BG$4=BL$4,ALL!$E321:$BG321)),1)/BL$3</f>
        <v>0</v>
      </c>
      <c r="BM329" s="208">
        <f t="array" ref="BM329">ROUND(MIN(IF($E$4:$BG$4=BM$4,$E329:$BG329)),1)</f>
        <v>0</v>
      </c>
      <c r="BN329" s="208">
        <f t="array" ref="BN329">ROUND(MAX(IF($E$4:$BG$4=BN$4,$E329:$BG329)),1)</f>
        <v>0</v>
      </c>
      <c r="BO329" s="276">
        <f t="array" ref="BO329">ROUND(SUM(IF($E$4:$BG$4=BO$4,ALL!$E321:$BG321)),1)/BO$3</f>
        <v>0</v>
      </c>
      <c r="BP329" s="208">
        <f t="array" ref="BP329">ROUND(MIN(IF($E$4:$BG$4=BP$4,$E329:$BG329)),1)</f>
        <v>0</v>
      </c>
      <c r="BQ329" s="208">
        <f t="array" ref="BQ329">ROUND(MAX(IF($E$4:$BG$4=BQ$4,$E329:$BG329)),1)</f>
        <v>0</v>
      </c>
      <c r="BR329" s="276">
        <f t="array" ref="BR329">ROUND(SUM(IF($E$4:$BG$4=BR$4,ALL!$E321:$BG321)),1)/BR$3</f>
        <v>0</v>
      </c>
      <c r="BS329" s="208">
        <f t="array" ref="BS329">ROUND(MIN(IF($E$4:$BG$4=BS$4,$E329:$BG329)),1)</f>
        <v>0</v>
      </c>
      <c r="BT329" s="208">
        <f t="array" ref="BT329">ROUND(MAX(IF($E$4:$BG$4=BT$4,$E329:$BG329)),1)</f>
        <v>0</v>
      </c>
      <c r="BU329" s="276">
        <f t="array" ref="BU329">ROUND(SUM(IF($E$4:$BG$4=BU$4,ALL!$E321:$BG321)),1)/BU$3</f>
        <v>0</v>
      </c>
      <c r="BV329" s="208">
        <f t="array" ref="BV329">ROUND(MIN(IF($E$4:$BG$4=BV$4,$E329:$BG329)),1)</f>
        <v>0</v>
      </c>
      <c r="BW329" s="208">
        <f t="array" ref="BW329">ROUND(MAX(IF($E$4:$BG$4=BW$4,$E329:$BG329)),1)</f>
        <v>0</v>
      </c>
      <c r="BX329" s="276">
        <f t="array" ref="BX329">ROUND(SUM(IF($E$4:$BG$4=BX$4,ALL!$E321:$BG321)),1)/BX$3</f>
        <v>0</v>
      </c>
      <c r="BY329" s="208">
        <f t="array" ref="BY329">ROUND(MIN(IF($E$4:$BG$4=BY$4,$E329:$BG329)),1)</f>
        <v>0</v>
      </c>
      <c r="BZ329" s="208">
        <f t="array" ref="BZ329">ROUND(MAX(IF($E$4:$BG$4=BZ$4,$E329:$BG329)),1)</f>
        <v>1997</v>
      </c>
      <c r="CA329" s="276">
        <f t="array" ref="CA329">ROUND(SUM(IF($E$4:$BG$4=CA$4,ALL!$E321:$BG321)),1)/CA$3</f>
        <v>109.85294178066685</v>
      </c>
      <c r="CB329" s="233">
        <f t="shared" si="214"/>
        <v>0</v>
      </c>
      <c r="CC329" s="233">
        <f t="shared" si="215"/>
        <v>1997</v>
      </c>
      <c r="CD329" s="274">
        <f>ALL!BH321/$BH$47</f>
        <v>28.749167108937662</v>
      </c>
    </row>
    <row r="330" spans="1:82" s="90" customFormat="1">
      <c r="A330" s="253">
        <f t="shared" si="212"/>
        <v>52202</v>
      </c>
      <c r="B330" s="236" t="s">
        <v>272</v>
      </c>
      <c r="C330" s="50"/>
      <c r="D330" s="50"/>
      <c r="E330" s="91">
        <f>ALL!E322/E$268</f>
        <v>0</v>
      </c>
      <c r="F330" s="91">
        <f>ALL!F322/F$268</f>
        <v>0</v>
      </c>
      <c r="G330" s="91">
        <f>ALL!G322/G$268</f>
        <v>0</v>
      </c>
      <c r="H330" s="91">
        <f>ALL!H322/H$268</f>
        <v>0</v>
      </c>
      <c r="I330" s="91">
        <f>ALL!I322/I$268</f>
        <v>0</v>
      </c>
      <c r="J330" s="91">
        <f>ALL!J322/J$268</f>
        <v>0</v>
      </c>
      <c r="K330" s="91">
        <f>ALL!K322/K$268</f>
        <v>0</v>
      </c>
      <c r="L330" s="91">
        <f>ALL!L322/L$268</f>
        <v>0</v>
      </c>
      <c r="M330" s="91">
        <f>ALL!M322/M$268</f>
        <v>0</v>
      </c>
      <c r="N330" s="91">
        <f>ALL!N322/N$268</f>
        <v>0</v>
      </c>
      <c r="O330" s="91">
        <f>ALL!O322/O$268</f>
        <v>0</v>
      </c>
      <c r="P330" s="91">
        <f>ALL!P322/P$268</f>
        <v>0</v>
      </c>
      <c r="Q330" s="91">
        <f>ALL!Q322/Q$268</f>
        <v>0</v>
      </c>
      <c r="R330" s="91">
        <f>ALL!R322/R$268</f>
        <v>0</v>
      </c>
      <c r="S330" s="91">
        <f>ALL!S322/S$268</f>
        <v>33.322559499501601</v>
      </c>
      <c r="T330" s="91">
        <f>ALL!T322/T$268</f>
        <v>0</v>
      </c>
      <c r="U330" s="91">
        <f>ALL!U322/U$268</f>
        <v>0</v>
      </c>
      <c r="V330" s="91">
        <f>ALL!V322/V$268</f>
        <v>0</v>
      </c>
      <c r="W330" s="91">
        <f>ALL!W322/W$268</f>
        <v>0</v>
      </c>
      <c r="X330" s="91">
        <f>ALL!X322/X$268</f>
        <v>0</v>
      </c>
      <c r="Y330" s="91">
        <f>ALL!Y322/Y$268</f>
        <v>0</v>
      </c>
      <c r="Z330" s="91">
        <f>ALL!Z322/Z$268</f>
        <v>0</v>
      </c>
      <c r="AA330" s="91">
        <f>ALL!AA322/AA$268</f>
        <v>0</v>
      </c>
      <c r="AB330" s="91">
        <f>ALL!AB322/AB$268</f>
        <v>0</v>
      </c>
      <c r="AC330" s="91">
        <f>ALL!AC322/AC$268</f>
        <v>0</v>
      </c>
      <c r="AD330" s="91">
        <f>ALL!AD322/AD$268</f>
        <v>0</v>
      </c>
      <c r="AE330" s="91">
        <f>ALL!AE322/AE$268</f>
        <v>50.099412952761227</v>
      </c>
      <c r="AF330" s="91">
        <f>ALL!AF322/AF$268</f>
        <v>0</v>
      </c>
      <c r="AG330" s="91">
        <f>ALL!AG322/AG$268</f>
        <v>0</v>
      </c>
      <c r="AH330" s="91">
        <f>ALL!AH322/AH$268</f>
        <v>42.459346045192675</v>
      </c>
      <c r="AI330" s="91">
        <f>ALL!AI322/AI$268</f>
        <v>0</v>
      </c>
      <c r="AJ330" s="91">
        <f>ALL!AJ322/AJ$268</f>
        <v>0</v>
      </c>
      <c r="AK330" s="91">
        <f>ALL!AK322/AK$268</f>
        <v>0</v>
      </c>
      <c r="AL330" s="91">
        <f>ALL!AL322/AL$268</f>
        <v>0</v>
      </c>
      <c r="AM330" s="91">
        <f>ALL!AM322/AM$268</f>
        <v>0</v>
      </c>
      <c r="AN330" s="91">
        <f>ALL!AN322/AN$268</f>
        <v>0</v>
      </c>
      <c r="AO330" s="91">
        <f>ALL!AO322/AO$268</f>
        <v>0</v>
      </c>
      <c r="AP330" s="91">
        <f>ALL!AP322/AP$268</f>
        <v>0</v>
      </c>
      <c r="AQ330" s="91">
        <f>ALL!AQ322/AQ$268</f>
        <v>0</v>
      </c>
      <c r="AR330" s="91">
        <f>ALL!AR322/AR$268</f>
        <v>0</v>
      </c>
      <c r="AS330" s="91">
        <f>ALL!AS322/AS$268</f>
        <v>0</v>
      </c>
      <c r="AT330" s="91">
        <f>ALL!AT322/AT$268</f>
        <v>0</v>
      </c>
      <c r="AU330" s="91">
        <f>ALL!AU322/AU$268</f>
        <v>0</v>
      </c>
      <c r="AV330" s="91">
        <f>ALL!AV322/AV$268</f>
        <v>0</v>
      </c>
      <c r="AW330" s="91">
        <f>ALL!AW322/AW$268</f>
        <v>0</v>
      </c>
      <c r="AX330" s="91">
        <f>ALL!AX322/AX$268</f>
        <v>0</v>
      </c>
      <c r="AY330" s="91">
        <f>ALL!AY322/AY$268</f>
        <v>0</v>
      </c>
      <c r="AZ330" s="91">
        <f>ALL!AZ322/AZ$268</f>
        <v>0</v>
      </c>
      <c r="BA330" s="91">
        <f>ALL!BA322/BA$268</f>
        <v>0</v>
      </c>
      <c r="BB330" s="91">
        <f>ALL!BB322/BB$268</f>
        <v>0</v>
      </c>
      <c r="BC330" s="91">
        <f>ALL!BC322/BC$268</f>
        <v>0</v>
      </c>
      <c r="BD330" s="91">
        <f>ALL!BD322/BD$268</f>
        <v>0</v>
      </c>
      <c r="BE330" s="91">
        <f>ALL!BE322/BE$268</f>
        <v>0</v>
      </c>
      <c r="BF330" s="91">
        <f>ALL!BF322/BF$268</f>
        <v>0</v>
      </c>
      <c r="BG330" s="91">
        <f>ALL!BG322/BG$268</f>
        <v>0</v>
      </c>
      <c r="BH330" s="91">
        <f t="shared" si="213"/>
        <v>125.8813184974555</v>
      </c>
      <c r="BJ330" s="208">
        <f t="array" ref="BJ330">ROUND(MIN(IF($E$4:$BG$4=BJ$4,$E330:$BG330)),1)</f>
        <v>0</v>
      </c>
      <c r="BK330" s="208">
        <f t="array" ref="BK330">ROUND(MAX(IF($E$4:$BG$4=BK$4,$E330:$BG330)),1)</f>
        <v>0</v>
      </c>
      <c r="BL330" s="276">
        <f t="array" ref="BL330">ROUND(SUM(IF($E$4:$BG$4=BL$4,ALL!$E322:$BG322)),1)/BL$3</f>
        <v>0</v>
      </c>
      <c r="BM330" s="208">
        <f t="array" ref="BM330">ROUND(MIN(IF($E$4:$BG$4=BM$4,$E330:$BG330)),1)</f>
        <v>0</v>
      </c>
      <c r="BN330" s="208">
        <f t="array" ref="BN330">ROUND(MAX(IF($E$4:$BG$4=BN$4,$E330:$BG330)),1)</f>
        <v>0</v>
      </c>
      <c r="BO330" s="276">
        <f t="array" ref="BO330">ROUND(SUM(IF($E$4:$BG$4=BO$4,ALL!$E322:$BG322)),1)/BO$3</f>
        <v>0</v>
      </c>
      <c r="BP330" s="208">
        <f t="array" ref="BP330">ROUND(MIN(IF($E$4:$BG$4=BP$4,$E330:$BG330)),1)</f>
        <v>0</v>
      </c>
      <c r="BQ330" s="208">
        <f t="array" ref="BQ330">ROUND(MAX(IF($E$4:$BG$4=BQ$4,$E330:$BG330)),1)</f>
        <v>0</v>
      </c>
      <c r="BR330" s="276">
        <f t="array" ref="BR330">ROUND(SUM(IF($E$4:$BG$4=BR$4,ALL!$E322:$BG322)),1)/BR$3</f>
        <v>0</v>
      </c>
      <c r="BS330" s="208">
        <f t="array" ref="BS330">ROUND(MIN(IF($E$4:$BG$4=BS$4,$E330:$BG330)),1)</f>
        <v>0</v>
      </c>
      <c r="BT330" s="208">
        <f t="array" ref="BT330">ROUND(MAX(IF($E$4:$BG$4=BT$4,$E330:$BG330)),1)</f>
        <v>50.1</v>
      </c>
      <c r="BU330" s="276">
        <f t="array" ref="BU330">ROUND(SUM(IF($E$4:$BG$4=BU$4,ALL!$E322:$BG322)),1)/BU$3</f>
        <v>8.0461822692809619</v>
      </c>
      <c r="BV330" s="208">
        <f t="array" ref="BV330">ROUND(MIN(IF($E$4:$BG$4=BV$4,$E330:$BG330)),1)</f>
        <v>0</v>
      </c>
      <c r="BW330" s="208">
        <f t="array" ref="BW330">ROUND(MAX(IF($E$4:$BG$4=BW$4,$E330:$BG330)),1)</f>
        <v>0</v>
      </c>
      <c r="BX330" s="276">
        <f t="array" ref="BX330">ROUND(SUM(IF($E$4:$BG$4=BX$4,ALL!$E322:$BG322)),1)/BX$3</f>
        <v>0</v>
      </c>
      <c r="BY330" s="208">
        <f t="array" ref="BY330">ROUND(MIN(IF($E$4:$BG$4=BY$4,$E330:$BG330)),1)</f>
        <v>0</v>
      </c>
      <c r="BZ330" s="208">
        <f t="array" ref="BZ330">ROUND(MAX(IF($E$4:$BG$4=BZ$4,$E330:$BG330)),1)</f>
        <v>0</v>
      </c>
      <c r="CA330" s="276">
        <f t="array" ref="CA330">ROUND(SUM(IF($E$4:$BG$4=CA$4,ALL!$E322:$BG322)),1)/CA$3</f>
        <v>0</v>
      </c>
      <c r="CB330" s="233">
        <f t="shared" si="214"/>
        <v>0</v>
      </c>
      <c r="CC330" s="233">
        <f t="shared" si="215"/>
        <v>50.1</v>
      </c>
      <c r="CD330" s="274">
        <f>ALL!BH322/$BH$47</f>
        <v>2.7086275056067524</v>
      </c>
    </row>
    <row r="331" spans="1:82" s="90" customFormat="1" ht="48">
      <c r="A331" s="253">
        <f t="shared" si="212"/>
        <v>52203</v>
      </c>
      <c r="B331" s="509" t="s">
        <v>1512</v>
      </c>
      <c r="C331" s="50"/>
      <c r="D331" s="50"/>
      <c r="E331" s="91">
        <f>ALL!E323/E$268</f>
        <v>905.42869893805789</v>
      </c>
      <c r="F331" s="91">
        <f>ALL!F323/F$268</f>
        <v>744.49623544007159</v>
      </c>
      <c r="G331" s="91">
        <f>ALL!G323/G$268</f>
        <v>1108.3216406371196</v>
      </c>
      <c r="H331" s="91">
        <f>ALL!H323/H$268</f>
        <v>972.86354286633878</v>
      </c>
      <c r="I331" s="91">
        <f>ALL!I323/I$268</f>
        <v>955.80535547834927</v>
      </c>
      <c r="J331" s="91">
        <f>ALL!J323/J$268</f>
        <v>793.30426567190023</v>
      </c>
      <c r="K331" s="91">
        <f>ALL!K323/K$268</f>
        <v>905.81211683648348</v>
      </c>
      <c r="L331" s="91">
        <f>ALL!L323/L$268</f>
        <v>807.24250237410729</v>
      </c>
      <c r="M331" s="91">
        <f>ALL!M323/M$268</f>
        <v>904.34658897994279</v>
      </c>
      <c r="N331" s="91">
        <f>ALL!N323/N$268</f>
        <v>964.96858888332508</v>
      </c>
      <c r="O331" s="91">
        <f>ALL!O323/O$268</f>
        <v>1054.2959497969393</v>
      </c>
      <c r="P331" s="91">
        <f>ALL!P323/P$268</f>
        <v>965.52509268727272</v>
      </c>
      <c r="Q331" s="91">
        <f>ALL!Q323/Q$268</f>
        <v>1006.0265438202633</v>
      </c>
      <c r="R331" s="91">
        <f>ALL!R323/R$268</f>
        <v>1009.2958056647242</v>
      </c>
      <c r="S331" s="91">
        <f>ALL!S323/S$268</f>
        <v>968.78120353578311</v>
      </c>
      <c r="T331" s="91">
        <f>ALL!T323/T$268</f>
        <v>1149.0877867702332</v>
      </c>
      <c r="U331" s="91">
        <f>ALL!U323/U$268</f>
        <v>1111.3503431591457</v>
      </c>
      <c r="V331" s="91">
        <f>ALL!V323/V$268</f>
        <v>2309.2143111744786</v>
      </c>
      <c r="W331" s="91">
        <f>ALL!W323/W$268</f>
        <v>836.31436177502769</v>
      </c>
      <c r="X331" s="91">
        <f>ALL!X323/X$268</f>
        <v>892.23289623443043</v>
      </c>
      <c r="Y331" s="91">
        <f>ALL!Y323/Y$268</f>
        <v>819.59324930556409</v>
      </c>
      <c r="Z331" s="91">
        <f>ALL!Z323/Z$268</f>
        <v>801.19638330567204</v>
      </c>
      <c r="AA331" s="91">
        <f>ALL!AA323/AA$268</f>
        <v>825.86353161202692</v>
      </c>
      <c r="AB331" s="91">
        <f>ALL!AB323/AB$268</f>
        <v>854.37666853939766</v>
      </c>
      <c r="AC331" s="91">
        <f>ALL!AC323/AC$268</f>
        <v>1073.0064727762867</v>
      </c>
      <c r="AD331" s="91">
        <f>ALL!AD323/AD$268</f>
        <v>939.11539845068341</v>
      </c>
      <c r="AE331" s="91">
        <f>ALL!AE323/AE$268</f>
        <v>1077.3900091947173</v>
      </c>
      <c r="AF331" s="91">
        <f>ALL!AF323/AF$268</f>
        <v>1038.2150595220023</v>
      </c>
      <c r="AG331" s="91">
        <f>ALL!AG323/AG$268</f>
        <v>1130.5856712208481</v>
      </c>
      <c r="AH331" s="91">
        <f>ALL!AH323/AH$268</f>
        <v>1053.9373532110244</v>
      </c>
      <c r="AI331" s="91">
        <f>ALL!AI323/AI$268</f>
        <v>1030.4094861816238</v>
      </c>
      <c r="AJ331" s="91">
        <f>ALL!AJ323/AJ$268</f>
        <v>852.21915425043312</v>
      </c>
      <c r="AK331" s="91">
        <f>ALL!AK323/AK$268</f>
        <v>1977.9827105302859</v>
      </c>
      <c r="AL331" s="91">
        <f>ALL!AL323/AL$268</f>
        <v>10963.54051711686</v>
      </c>
      <c r="AM331" s="91">
        <f>ALL!AM323/AM$268</f>
        <v>0</v>
      </c>
      <c r="AN331" s="91">
        <f>ALL!AN323/AN$268</f>
        <v>830.06104050160991</v>
      </c>
      <c r="AO331" s="91">
        <f>ALL!AO323/AO$268</f>
        <v>363.33353795301622</v>
      </c>
      <c r="AP331" s="91">
        <f>ALL!AP323/AP$268</f>
        <v>839.9863062364758</v>
      </c>
      <c r="AQ331" s="91">
        <f>ALL!AQ323/AQ$268</f>
        <v>622.72165090205806</v>
      </c>
      <c r="AR331" s="91">
        <f>ALL!AR323/AR$268</f>
        <v>758.6611178386861</v>
      </c>
      <c r="AS331" s="91">
        <f>ALL!AS323/AS$268</f>
        <v>566.57858094200265</v>
      </c>
      <c r="AT331" s="91">
        <f>ALL!AT323/AT$268</f>
        <v>640.29899403874822</v>
      </c>
      <c r="AU331" s="91">
        <f>ALL!AU323/AU$268</f>
        <v>642.89022950618596</v>
      </c>
      <c r="AV331" s="91">
        <f>ALL!AV323/AV$268</f>
        <v>834.51597377477492</v>
      </c>
      <c r="AW331" s="91">
        <f>ALL!AW323/AW$268</f>
        <v>695.37716417910462</v>
      </c>
      <c r="AX331" s="91">
        <f>ALL!AX323/AX$268</f>
        <v>740.40221911350409</v>
      </c>
      <c r="AY331" s="91">
        <f>ALL!AY323/AY$268</f>
        <v>696.70101956461838</v>
      </c>
      <c r="AZ331" s="91">
        <f>ALL!AZ323/AZ$268</f>
        <v>0</v>
      </c>
      <c r="BA331" s="91">
        <f>ALL!BA323/BA$268</f>
        <v>478.019960604071</v>
      </c>
      <c r="BB331" s="91">
        <f>ALL!BB323/BB$268</f>
        <v>687.43881415514409</v>
      </c>
      <c r="BC331" s="91">
        <f>ALL!BC323/BC$268</f>
        <v>581.80547026190163</v>
      </c>
      <c r="BD331" s="91">
        <f>ALL!BD323/BD$268</f>
        <v>922.5098064346945</v>
      </c>
      <c r="BE331" s="91">
        <f>ALL!BE323/BE$268</f>
        <v>1138.1967885771955</v>
      </c>
      <c r="BF331" s="91">
        <f>ALL!BF323/BF$268</f>
        <v>1033.0984853466621</v>
      </c>
      <c r="BG331" s="91">
        <f>ALL!BG323/BG$268</f>
        <v>909.31369243867948</v>
      </c>
      <c r="BH331" s="91">
        <f t="shared" si="213"/>
        <v>58784.056348310558</v>
      </c>
      <c r="BJ331" s="208">
        <f t="array" ref="BJ331">ROUND(MIN(IF($E$4:$BG$4=BJ$4,$E331:$BG331)),1)</f>
        <v>0</v>
      </c>
      <c r="BK331" s="208">
        <f t="array" ref="BK331">ROUND(MAX(IF($E$4:$BG$4=BK$4,$E331:$BG331)),1)</f>
        <v>840</v>
      </c>
      <c r="BL331" s="276">
        <f t="array" ref="BL331">ROUND(SUM(IF($E$4:$BG$4=BL$4,ALL!$E323:$BG323)),1)/BL$3</f>
        <v>614.03162955878565</v>
      </c>
      <c r="BM331" s="208">
        <f t="array" ref="BM331">ROUND(MIN(IF($E$4:$BG$4=BM$4,$E331:$BG331)),1)</f>
        <v>909.3</v>
      </c>
      <c r="BN331" s="208">
        <f t="array" ref="BN331">ROUND(MAX(IF($E$4:$BG$4=BN$4,$E331:$BG331)),1)</f>
        <v>1138.2</v>
      </c>
      <c r="BO331" s="276">
        <f t="array" ref="BO331">ROUND(SUM(IF($E$4:$BG$4=BO$4,ALL!$E323:$BG323)),1)/BO$3</f>
        <v>997.05256874691281</v>
      </c>
      <c r="BP331" s="208">
        <f t="array" ref="BP331">ROUND(MIN(IF($E$4:$BG$4=BP$4,$E331:$BG331)),1)</f>
        <v>0</v>
      </c>
      <c r="BQ331" s="208">
        <f t="array" ref="BQ331">ROUND(MAX(IF($E$4:$BG$4=BQ$4,$E331:$BG331)),1)</f>
        <v>10963.5</v>
      </c>
      <c r="BR331" s="276">
        <f t="array" ref="BR331">ROUND(SUM(IF($E$4:$BG$4=BR$4,ALL!$E323:$BG323)),1)/BR$3</f>
        <v>1437.5368228729842</v>
      </c>
      <c r="BS331" s="208">
        <f t="array" ref="BS331">ROUND(MIN(IF($E$4:$BG$4=BS$4,$E331:$BG331)),1)</f>
        <v>744.5</v>
      </c>
      <c r="BT331" s="208">
        <f t="array" ref="BT331">ROUND(MAX(IF($E$4:$BG$4=BT$4,$E331:$BG331)),1)</f>
        <v>2309.1999999999998</v>
      </c>
      <c r="BU331" s="276">
        <f t="array" ref="BU331">ROUND(SUM(IF($E$4:$BG$4=BU$4,ALL!$E323:$BG323)),1)/BU$3</f>
        <v>937.28118350113937</v>
      </c>
      <c r="BV331" s="208">
        <f t="array" ref="BV331">ROUND(MIN(IF($E$4:$BG$4=BV$4,$E331:$BG331)),1)</f>
        <v>801.2</v>
      </c>
      <c r="BW331" s="208">
        <f t="array" ref="BW331">ROUND(MAX(IF($E$4:$BG$4=BW$4,$E331:$BG331)),1)</f>
        <v>1108.3</v>
      </c>
      <c r="BX331" s="276">
        <f t="array" ref="BX331">ROUND(SUM(IF($E$4:$BG$4=BX$4,ALL!$E323:$BG323)),1)/BX$3</f>
        <v>859.32352220298253</v>
      </c>
      <c r="BY331" s="208">
        <f t="array" ref="BY331">ROUND(MIN(IF($E$4:$BG$4=BY$4,$E331:$BG331)),1)</f>
        <v>807.2</v>
      </c>
      <c r="BZ331" s="208">
        <f t="array" ref="BZ331">ROUND(MAX(IF($E$4:$BG$4=BZ$4,$E331:$BG331)),1)</f>
        <v>1130.5999999999999</v>
      </c>
      <c r="CA331" s="276">
        <f t="array" ref="CA331">ROUND(SUM(IF($E$4:$BG$4=CA$4,ALL!$E323:$BG323)),1)/CA$3</f>
        <v>990.0205146101124</v>
      </c>
      <c r="CB331" s="233">
        <f t="shared" si="214"/>
        <v>0</v>
      </c>
      <c r="CC331" s="233">
        <f t="shared" si="215"/>
        <v>10963.5</v>
      </c>
      <c r="CD331" s="274">
        <f>ALL!BH323/$BH$47</f>
        <v>927.87509591652952</v>
      </c>
    </row>
    <row r="332" spans="1:82" s="90" customFormat="1" ht="24">
      <c r="A332" s="253">
        <f t="shared" si="212"/>
        <v>52204</v>
      </c>
      <c r="B332" s="236" t="s">
        <v>273</v>
      </c>
      <c r="C332" s="50"/>
      <c r="D332" s="50"/>
      <c r="E332" s="91">
        <f>ALL!E324/E$268</f>
        <v>0</v>
      </c>
      <c r="F332" s="91">
        <f>ALL!F324/F$268</f>
        <v>0</v>
      </c>
      <c r="G332" s="91">
        <f>ALL!G324/G$268</f>
        <v>0</v>
      </c>
      <c r="H332" s="91">
        <f>ALL!H324/H$268</f>
        <v>138.77730425117846</v>
      </c>
      <c r="I332" s="91">
        <f>ALL!I324/I$268</f>
        <v>7.5835696875140188</v>
      </c>
      <c r="J332" s="91">
        <f>ALL!J324/J$268</f>
        <v>0</v>
      </c>
      <c r="K332" s="91">
        <f>ALL!K324/K$268</f>
        <v>0</v>
      </c>
      <c r="L332" s="91">
        <f>ALL!L324/L$268</f>
        <v>0</v>
      </c>
      <c r="M332" s="91">
        <f>ALL!M324/M$268</f>
        <v>0</v>
      </c>
      <c r="N332" s="91">
        <f>ALL!N324/N$268</f>
        <v>0</v>
      </c>
      <c r="O332" s="91">
        <f>ALL!O324/O$268</f>
        <v>0</v>
      </c>
      <c r="P332" s="91">
        <f>ALL!P324/P$268</f>
        <v>0</v>
      </c>
      <c r="Q332" s="91">
        <f>ALL!Q324/Q$268</f>
        <v>39.237285405694443</v>
      </c>
      <c r="R332" s="91">
        <f>ALL!R324/R$268</f>
        <v>7.7743257894023587</v>
      </c>
      <c r="S332" s="91">
        <f>ALL!S324/S$268</f>
        <v>3.7369817809072008</v>
      </c>
      <c r="T332" s="91">
        <f>ALL!T324/T$268</f>
        <v>337.53261143706294</v>
      </c>
      <c r="U332" s="91">
        <f>ALL!U324/U$268</f>
        <v>0</v>
      </c>
      <c r="V332" s="91">
        <f>ALL!V324/V$268</f>
        <v>0</v>
      </c>
      <c r="W332" s="91">
        <f>ALL!W324/W$268</f>
        <v>0</v>
      </c>
      <c r="X332" s="91">
        <f>ALL!X324/X$268</f>
        <v>70.190549403914403</v>
      </c>
      <c r="Y332" s="91">
        <f>ALL!Y324/Y$268</f>
        <v>0</v>
      </c>
      <c r="Z332" s="91">
        <f>ALL!Z324/Z$268</f>
        <v>0</v>
      </c>
      <c r="AA332" s="91">
        <f>ALL!AA324/AA$268</f>
        <v>192.10032289232595</v>
      </c>
      <c r="AB332" s="91">
        <f>ALL!AB324/AB$268</f>
        <v>0</v>
      </c>
      <c r="AC332" s="91">
        <f>ALL!AC324/AC$268</f>
        <v>0</v>
      </c>
      <c r="AD332" s="91">
        <f>ALL!AD324/AD$268</f>
        <v>0</v>
      </c>
      <c r="AE332" s="91">
        <f>ALL!AE324/AE$268</f>
        <v>0</v>
      </c>
      <c r="AF332" s="91">
        <f>ALL!AF324/AF$268</f>
        <v>4.8372575303201932</v>
      </c>
      <c r="AG332" s="91">
        <f>ALL!AG324/AG$268</f>
        <v>266.27152003731669</v>
      </c>
      <c r="AH332" s="91">
        <f>ALL!AH324/AH$268</f>
        <v>183.14352507497674</v>
      </c>
      <c r="AI332" s="91">
        <f>ALL!AI324/AI$268</f>
        <v>18.266035834930165</v>
      </c>
      <c r="AJ332" s="91">
        <f>ALL!AJ324/AJ$268</f>
        <v>0</v>
      </c>
      <c r="AK332" s="91">
        <f>ALL!AK324/AK$268</f>
        <v>0</v>
      </c>
      <c r="AL332" s="91">
        <f>ALL!AL324/AL$268</f>
        <v>0</v>
      </c>
      <c r="AM332" s="91">
        <f>ALL!AM324/AM$268</f>
        <v>627.80001841033811</v>
      </c>
      <c r="AN332" s="91">
        <f>ALL!AN324/AN$268</f>
        <v>0</v>
      </c>
      <c r="AO332" s="91">
        <f>ALL!AO324/AO$268</f>
        <v>0</v>
      </c>
      <c r="AP332" s="91">
        <f>ALL!AP324/AP$268</f>
        <v>0</v>
      </c>
      <c r="AQ332" s="91">
        <f>ALL!AQ324/AQ$268</f>
        <v>20.975089903599169</v>
      </c>
      <c r="AR332" s="91">
        <f>ALL!AR324/AR$268</f>
        <v>0</v>
      </c>
      <c r="AS332" s="91">
        <f>ALL!AS324/AS$268</f>
        <v>0</v>
      </c>
      <c r="AT332" s="91">
        <f>ALL!AT324/AT$268</f>
        <v>0</v>
      </c>
      <c r="AU332" s="91">
        <f>ALL!AU324/AU$268</f>
        <v>39.186517853036321</v>
      </c>
      <c r="AV332" s="91">
        <f>ALL!AV324/AV$268</f>
        <v>0</v>
      </c>
      <c r="AW332" s="91">
        <f>ALL!AW324/AW$268</f>
        <v>0</v>
      </c>
      <c r="AX332" s="91">
        <f>ALL!AX324/AX$268</f>
        <v>0</v>
      </c>
      <c r="AY332" s="91">
        <f>ALL!AY324/AY$268</f>
        <v>0</v>
      </c>
      <c r="AZ332" s="91">
        <f>ALL!AZ324/AZ$268</f>
        <v>0</v>
      </c>
      <c r="BA332" s="91">
        <f>ALL!BA324/BA$268</f>
        <v>0</v>
      </c>
      <c r="BB332" s="91">
        <f>ALL!BB324/BB$268</f>
        <v>0</v>
      </c>
      <c r="BC332" s="91">
        <f>ALL!BC324/BC$268</f>
        <v>0</v>
      </c>
      <c r="BD332" s="91">
        <f>ALL!BD324/BD$268</f>
        <v>0</v>
      </c>
      <c r="BE332" s="91">
        <f>ALL!BE324/BE$268</f>
        <v>0</v>
      </c>
      <c r="BF332" s="91">
        <f>ALL!BF324/BF$268</f>
        <v>0</v>
      </c>
      <c r="BG332" s="91">
        <f>ALL!BG324/BG$268</f>
        <v>0</v>
      </c>
      <c r="BH332" s="91">
        <f t="shared" si="213"/>
        <v>1957.412915292517</v>
      </c>
      <c r="BJ332" s="208">
        <f t="array" ref="BJ332">ROUND(MIN(IF($E$4:$BG$4=BJ$4,$E332:$BG332)),1)</f>
        <v>0</v>
      </c>
      <c r="BK332" s="208">
        <f t="array" ref="BK332">ROUND(MAX(IF($E$4:$BG$4=BK$4,$E332:$BG332)),1)</f>
        <v>39.200000000000003</v>
      </c>
      <c r="BL332" s="276">
        <f t="array" ref="BL332">ROUND(SUM(IF($E$4:$BG$4=BL$4,ALL!$E324:$BG324)),1)/BL$3</f>
        <v>6.2020026513114948</v>
      </c>
      <c r="BM332" s="208">
        <f t="array" ref="BM332">ROUND(MIN(IF($E$4:$BG$4=BM$4,$E332:$BG332)),1)</f>
        <v>0</v>
      </c>
      <c r="BN332" s="208">
        <f t="array" ref="BN332">ROUND(MAX(IF($E$4:$BG$4=BN$4,$E332:$BG332)),1)</f>
        <v>0</v>
      </c>
      <c r="BO332" s="276">
        <f t="array" ref="BO332">ROUND(SUM(IF($E$4:$BG$4=BO$4,ALL!$E324:$BG324)),1)/BO$3</f>
        <v>0</v>
      </c>
      <c r="BP332" s="208">
        <f t="array" ref="BP332">ROUND(MIN(IF($E$4:$BG$4=BP$4,$E332:$BG332)),1)</f>
        <v>0</v>
      </c>
      <c r="BQ332" s="208">
        <f t="array" ref="BQ332">ROUND(MAX(IF($E$4:$BG$4=BQ$4,$E332:$BG332)),1)</f>
        <v>627.79999999999995</v>
      </c>
      <c r="BR332" s="276">
        <f t="array" ref="BR332">ROUND(SUM(IF($E$4:$BG$4=BR$4,ALL!$E324:$BG324)),1)/BR$3</f>
        <v>291.71557674433217</v>
      </c>
      <c r="BS332" s="208">
        <f t="array" ref="BS332">ROUND(MIN(IF($E$4:$BG$4=BS$4,$E332:$BG332)),1)</f>
        <v>0</v>
      </c>
      <c r="BT332" s="208">
        <f t="array" ref="BT332">ROUND(MAX(IF($E$4:$BG$4=BT$4,$E332:$BG332)),1)</f>
        <v>337.5</v>
      </c>
      <c r="BU332" s="276">
        <f t="array" ref="BU332">ROUND(SUM(IF($E$4:$BG$4=BU$4,ALL!$E324:$BG324)),1)/BU$3</f>
        <v>50.413078922418798</v>
      </c>
      <c r="BV332" s="208">
        <f t="array" ref="BV332">ROUND(MIN(IF($E$4:$BG$4=BV$4,$E332:$BG332)),1)</f>
        <v>0</v>
      </c>
      <c r="BW332" s="208">
        <f t="array" ref="BW332">ROUND(MAX(IF($E$4:$BG$4=BW$4,$E332:$BG332)),1)</f>
        <v>0</v>
      </c>
      <c r="BX332" s="276">
        <f t="array" ref="BX332">ROUND(SUM(IF($E$4:$BG$4=BX$4,ALL!$E324:$BG324)),1)/BX$3</f>
        <v>0</v>
      </c>
      <c r="BY332" s="208">
        <f t="array" ref="BY332">ROUND(MIN(IF($E$4:$BG$4=BY$4,$E332:$BG332)),1)</f>
        <v>0</v>
      </c>
      <c r="BZ332" s="208">
        <f t="array" ref="BZ332">ROUND(MAX(IF($E$4:$BG$4=BZ$4,$E332:$BG332)),1)</f>
        <v>266.3</v>
      </c>
      <c r="CA332" s="276">
        <f t="array" ref="CA332">ROUND(SUM(IF($E$4:$BG$4=CA$4,ALL!$E324:$BG324)),1)/CA$3</f>
        <v>79.430518529336965</v>
      </c>
      <c r="CB332" s="233">
        <f t="shared" si="214"/>
        <v>0</v>
      </c>
      <c r="CC332" s="233">
        <f t="shared" si="215"/>
        <v>627.79999999999995</v>
      </c>
      <c r="CD332" s="274">
        <f>ALL!BH324/$BH$47</f>
        <v>41.409062534656492</v>
      </c>
    </row>
    <row r="333" spans="1:82" s="90" customFormat="1" ht="36">
      <c r="A333" s="253">
        <f t="shared" si="212"/>
        <v>52205</v>
      </c>
      <c r="B333" s="236" t="s">
        <v>902</v>
      </c>
      <c r="C333" s="50"/>
      <c r="D333" s="50"/>
      <c r="E333" s="91">
        <f>ALL!E325/E$268</f>
        <v>0</v>
      </c>
      <c r="F333" s="91">
        <f>ALL!F325/F$268</f>
        <v>0</v>
      </c>
      <c r="G333" s="91">
        <f>ALL!G325/G$268</f>
        <v>0</v>
      </c>
      <c r="H333" s="91">
        <f>ALL!H325/H$268</f>
        <v>0</v>
      </c>
      <c r="I333" s="91">
        <f>ALL!I325/I$268</f>
        <v>0</v>
      </c>
      <c r="J333" s="91">
        <f>ALL!J325/J$268</f>
        <v>0</v>
      </c>
      <c r="K333" s="91">
        <f>ALL!K325/K$268</f>
        <v>0</v>
      </c>
      <c r="L333" s="91">
        <f>ALL!L325/L$268</f>
        <v>0</v>
      </c>
      <c r="M333" s="91">
        <f>ALL!M325/M$268</f>
        <v>0</v>
      </c>
      <c r="N333" s="91">
        <f>ALL!N325/N$268</f>
        <v>0</v>
      </c>
      <c r="O333" s="91">
        <f>ALL!O325/O$268</f>
        <v>0</v>
      </c>
      <c r="P333" s="91">
        <f>ALL!P325/P$268</f>
        <v>0</v>
      </c>
      <c r="Q333" s="91">
        <f>ALL!Q325/Q$268</f>
        <v>0</v>
      </c>
      <c r="R333" s="91">
        <f>ALL!R325/R$268</f>
        <v>0</v>
      </c>
      <c r="S333" s="91">
        <f>ALL!S325/S$268</f>
        <v>0</v>
      </c>
      <c r="T333" s="91">
        <f>ALL!T325/T$268</f>
        <v>0</v>
      </c>
      <c r="U333" s="91">
        <f>ALL!U325/U$268</f>
        <v>0</v>
      </c>
      <c r="V333" s="91">
        <f>ALL!V325/V$268</f>
        <v>0</v>
      </c>
      <c r="W333" s="91">
        <f>ALL!W325/W$268</f>
        <v>0</v>
      </c>
      <c r="X333" s="91">
        <f>ALL!X325/X$268</f>
        <v>0</v>
      </c>
      <c r="Y333" s="91">
        <f>ALL!Y325/Y$268</f>
        <v>0</v>
      </c>
      <c r="Z333" s="91">
        <f>ALL!Z325/Z$268</f>
        <v>0</v>
      </c>
      <c r="AA333" s="91">
        <f>ALL!AA325/AA$268</f>
        <v>0</v>
      </c>
      <c r="AB333" s="91">
        <f>ALL!AB325/AB$268</f>
        <v>0</v>
      </c>
      <c r="AC333" s="91">
        <f>ALL!AC325/AC$268</f>
        <v>0</v>
      </c>
      <c r="AD333" s="91">
        <f>ALL!AD325/AD$268</f>
        <v>0</v>
      </c>
      <c r="AE333" s="91">
        <f>ALL!AE325/AE$268</f>
        <v>0</v>
      </c>
      <c r="AF333" s="91">
        <f>ALL!AF325/AF$268</f>
        <v>0</v>
      </c>
      <c r="AG333" s="91">
        <f>ALL!AG325/AG$268</f>
        <v>0</v>
      </c>
      <c r="AH333" s="91">
        <f>ALL!AH325/AH$268</f>
        <v>0</v>
      </c>
      <c r="AI333" s="91">
        <f>ALL!AI325/AI$268</f>
        <v>0</v>
      </c>
      <c r="AJ333" s="91">
        <f>ALL!AJ325/AJ$268</f>
        <v>0</v>
      </c>
      <c r="AK333" s="91">
        <f>ALL!AK325/AK$268</f>
        <v>164.06216420059494</v>
      </c>
      <c r="AL333" s="91">
        <f>ALL!AL325/AL$268</f>
        <v>0</v>
      </c>
      <c r="AM333" s="91">
        <f>ALL!AM325/AM$268</f>
        <v>0</v>
      </c>
      <c r="AN333" s="91">
        <f>ALL!AN325/AN$268</f>
        <v>0</v>
      </c>
      <c r="AO333" s="91">
        <f>ALL!AO325/AO$268</f>
        <v>0</v>
      </c>
      <c r="AP333" s="91">
        <f>ALL!AP325/AP$268</f>
        <v>0</v>
      </c>
      <c r="AQ333" s="91">
        <f>ALL!AQ325/AQ$268</f>
        <v>0</v>
      </c>
      <c r="AR333" s="91">
        <f>ALL!AR325/AR$268</f>
        <v>0</v>
      </c>
      <c r="AS333" s="91">
        <f>ALL!AS325/AS$268</f>
        <v>0</v>
      </c>
      <c r="AT333" s="91">
        <f>ALL!AT325/AT$268</f>
        <v>0</v>
      </c>
      <c r="AU333" s="91">
        <f>ALL!AU325/AU$268</f>
        <v>0</v>
      </c>
      <c r="AV333" s="91">
        <f>ALL!AV325/AV$268</f>
        <v>0</v>
      </c>
      <c r="AW333" s="91">
        <f>ALL!AW325/AW$268</f>
        <v>0</v>
      </c>
      <c r="AX333" s="91">
        <f>ALL!AX325/AX$268</f>
        <v>0</v>
      </c>
      <c r="AY333" s="91">
        <f>ALL!AY325/AY$268</f>
        <v>0</v>
      </c>
      <c r="AZ333" s="91">
        <f>ALL!AZ325/AZ$268</f>
        <v>0</v>
      </c>
      <c r="BA333" s="91">
        <f>ALL!BA325/BA$268</f>
        <v>0</v>
      </c>
      <c r="BB333" s="91">
        <f>ALL!BB325/BB$268</f>
        <v>0</v>
      </c>
      <c r="BC333" s="91">
        <f>ALL!BC325/BC$268</f>
        <v>0</v>
      </c>
      <c r="BD333" s="91">
        <f>ALL!BD325/BD$268</f>
        <v>0</v>
      </c>
      <c r="BE333" s="91">
        <f>ALL!BE325/BE$268</f>
        <v>0</v>
      </c>
      <c r="BF333" s="91">
        <f>ALL!BF325/BF$268</f>
        <v>0</v>
      </c>
      <c r="BG333" s="91">
        <f>ALL!BG325/BG$268</f>
        <v>0</v>
      </c>
      <c r="BH333" s="91">
        <f t="shared" si="213"/>
        <v>164.06216420059494</v>
      </c>
      <c r="BJ333" s="208">
        <f t="array" ref="BJ333">ROUND(MIN(IF($E$4:$BG$4=BJ$4,$E333:$BG333)),1)</f>
        <v>0</v>
      </c>
      <c r="BK333" s="208">
        <f t="array" ref="BK333">ROUND(MAX(IF($E$4:$BG$4=BK$4,$E333:$BG333)),1)</f>
        <v>0</v>
      </c>
      <c r="BL333" s="276">
        <f t="array" ref="BL333">ROUND(SUM(IF($E$4:$BG$4=BL$4,ALL!$E325:$BG325)),1)/BL$3</f>
        <v>0</v>
      </c>
      <c r="BM333" s="208">
        <f t="array" ref="BM333">ROUND(MIN(IF($E$4:$BG$4=BM$4,$E333:$BG333)),1)</f>
        <v>0</v>
      </c>
      <c r="BN333" s="208">
        <f t="array" ref="BN333">ROUND(MAX(IF($E$4:$BG$4=BN$4,$E333:$BG333)),1)</f>
        <v>0</v>
      </c>
      <c r="BO333" s="276">
        <f t="array" ref="BO333">ROUND(SUM(IF($E$4:$BG$4=BO$4,ALL!$E325:$BG325)),1)/BO$3</f>
        <v>0</v>
      </c>
      <c r="BP333" s="208">
        <f t="array" ref="BP333">ROUND(MIN(IF($E$4:$BG$4=BP$4,$E333:$BG333)),1)</f>
        <v>0</v>
      </c>
      <c r="BQ333" s="208">
        <f t="array" ref="BQ333">ROUND(MAX(IF($E$4:$BG$4=BQ$4,$E333:$BG333)),1)</f>
        <v>164.1</v>
      </c>
      <c r="BR333" s="276">
        <f t="array" ref="BR333">ROUND(SUM(IF($E$4:$BG$4=BR$4,ALL!$E325:$BG325)),1)/BR$3</f>
        <v>80.914978565319046</v>
      </c>
      <c r="BS333" s="208">
        <f t="array" ref="BS333">ROUND(MIN(IF($E$4:$BG$4=BS$4,$E333:$BG333)),1)</f>
        <v>0</v>
      </c>
      <c r="BT333" s="208">
        <f t="array" ref="BT333">ROUND(MAX(IF($E$4:$BG$4=BT$4,$E333:$BG333)),1)</f>
        <v>0</v>
      </c>
      <c r="BU333" s="276">
        <f t="array" ref="BU333">ROUND(SUM(IF($E$4:$BG$4=BU$4,ALL!$E325:$BG325)),1)/BU$3</f>
        <v>0</v>
      </c>
      <c r="BV333" s="208">
        <f t="array" ref="BV333">ROUND(MIN(IF($E$4:$BG$4=BV$4,$E333:$BG333)),1)</f>
        <v>0</v>
      </c>
      <c r="BW333" s="208">
        <f t="array" ref="BW333">ROUND(MAX(IF($E$4:$BG$4=BW$4,$E333:$BG333)),1)</f>
        <v>0</v>
      </c>
      <c r="BX333" s="276">
        <f t="array" ref="BX333">ROUND(SUM(IF($E$4:$BG$4=BX$4,ALL!$E325:$BG325)),1)/BX$3</f>
        <v>0</v>
      </c>
      <c r="BY333" s="208">
        <f t="array" ref="BY333">ROUND(MIN(IF($E$4:$BG$4=BY$4,$E333:$BG333)),1)</f>
        <v>0</v>
      </c>
      <c r="BZ333" s="208">
        <f t="array" ref="BZ333">ROUND(MAX(IF($E$4:$BG$4=BZ$4,$E333:$BG333)),1)</f>
        <v>0</v>
      </c>
      <c r="CA333" s="276">
        <f t="array" ref="CA333">ROUND(SUM(IF($E$4:$BG$4=CA$4,ALL!$E325:$BG325)),1)/CA$3</f>
        <v>0</v>
      </c>
      <c r="CB333" s="233">
        <f t="shared" si="214"/>
        <v>0</v>
      </c>
      <c r="CC333" s="233">
        <f t="shared" si="215"/>
        <v>164.1</v>
      </c>
      <c r="CD333" s="274">
        <f>ALL!BH325/$BH$47</f>
        <v>0.95428155706024287</v>
      </c>
    </row>
    <row r="334" spans="1:82" s="90" customFormat="1" ht="36">
      <c r="A334" s="253">
        <f t="shared" si="212"/>
        <v>52206</v>
      </c>
      <c r="B334" s="236" t="s">
        <v>892</v>
      </c>
      <c r="C334" s="50"/>
      <c r="D334" s="50"/>
      <c r="E334" s="91">
        <f>ALL!E326/E$268</f>
        <v>0</v>
      </c>
      <c r="F334" s="91">
        <f>ALL!F326/F$268</f>
        <v>0</v>
      </c>
      <c r="G334" s="91">
        <f>ALL!G326/G$268</f>
        <v>0</v>
      </c>
      <c r="H334" s="91">
        <f>ALL!H326/H$268</f>
        <v>0</v>
      </c>
      <c r="I334" s="91">
        <f>ALL!I326/I$268</f>
        <v>0</v>
      </c>
      <c r="J334" s="91">
        <f>ALL!J326/J$268</f>
        <v>0</v>
      </c>
      <c r="K334" s="91">
        <f>ALL!K326/K$268</f>
        <v>0</v>
      </c>
      <c r="L334" s="91">
        <f>ALL!L326/L$268</f>
        <v>0</v>
      </c>
      <c r="M334" s="91">
        <f>ALL!M326/M$268</f>
        <v>0</v>
      </c>
      <c r="N334" s="91">
        <f>ALL!N326/N$268</f>
        <v>0</v>
      </c>
      <c r="O334" s="91">
        <f>ALL!O326/O$268</f>
        <v>0</v>
      </c>
      <c r="P334" s="91">
        <f>ALL!P326/P$268</f>
        <v>0</v>
      </c>
      <c r="Q334" s="91">
        <f>ALL!Q326/Q$268</f>
        <v>0</v>
      </c>
      <c r="R334" s="91">
        <f>ALL!R326/R$268</f>
        <v>0</v>
      </c>
      <c r="S334" s="91">
        <f>ALL!S326/S$268</f>
        <v>0</v>
      </c>
      <c r="T334" s="91">
        <f>ALL!T326/T$268</f>
        <v>0</v>
      </c>
      <c r="U334" s="91">
        <f>ALL!U326/U$268</f>
        <v>0</v>
      </c>
      <c r="V334" s="91">
        <f>ALL!V326/V$268</f>
        <v>0</v>
      </c>
      <c r="W334" s="91">
        <f>ALL!W326/W$268</f>
        <v>0</v>
      </c>
      <c r="X334" s="91">
        <f>ALL!X326/X$268</f>
        <v>0</v>
      </c>
      <c r="Y334" s="91">
        <f>ALL!Y326/Y$268</f>
        <v>0</v>
      </c>
      <c r="Z334" s="91">
        <f>ALL!Z326/Z$268</f>
        <v>0</v>
      </c>
      <c r="AA334" s="91">
        <f>ALL!AA326/AA$268</f>
        <v>0</v>
      </c>
      <c r="AB334" s="91">
        <f>ALL!AB326/AB$268</f>
        <v>0</v>
      </c>
      <c r="AC334" s="91">
        <f>ALL!AC326/AC$268</f>
        <v>0</v>
      </c>
      <c r="AD334" s="91">
        <f>ALL!AD326/AD$268</f>
        <v>0</v>
      </c>
      <c r="AE334" s="91">
        <f>ALL!AE326/AE$268</f>
        <v>0</v>
      </c>
      <c r="AF334" s="91">
        <f>ALL!AF326/AF$268</f>
        <v>0</v>
      </c>
      <c r="AG334" s="91">
        <f>ALL!AG326/AG$268</f>
        <v>0</v>
      </c>
      <c r="AH334" s="91">
        <f>ALL!AH326/AH$268</f>
        <v>0</v>
      </c>
      <c r="AI334" s="91">
        <f>ALL!AI326/AI$268</f>
        <v>0</v>
      </c>
      <c r="AJ334" s="91">
        <f>ALL!AJ326/AJ$268</f>
        <v>0</v>
      </c>
      <c r="AK334" s="91">
        <f>ALL!AK326/AK$268</f>
        <v>0</v>
      </c>
      <c r="AL334" s="91">
        <f>ALL!AL326/AL$268</f>
        <v>0</v>
      </c>
      <c r="AM334" s="91">
        <f>ALL!AM326/AM$268</f>
        <v>0</v>
      </c>
      <c r="AN334" s="91">
        <f>ALL!AN326/AN$268</f>
        <v>0</v>
      </c>
      <c r="AO334" s="91">
        <f>ALL!AO326/AO$268</f>
        <v>0</v>
      </c>
      <c r="AP334" s="91">
        <f>ALL!AP326/AP$268</f>
        <v>0</v>
      </c>
      <c r="AQ334" s="91">
        <f>ALL!AQ326/AQ$268</f>
        <v>0</v>
      </c>
      <c r="AR334" s="91">
        <f>ALL!AR326/AR$268</f>
        <v>0</v>
      </c>
      <c r="AS334" s="91">
        <f>ALL!AS326/AS$268</f>
        <v>0</v>
      </c>
      <c r="AT334" s="91">
        <f>ALL!AT326/AT$268</f>
        <v>0</v>
      </c>
      <c r="AU334" s="91">
        <f>ALL!AU326/AU$268</f>
        <v>0</v>
      </c>
      <c r="AV334" s="91">
        <f>ALL!AV326/AV$268</f>
        <v>0</v>
      </c>
      <c r="AW334" s="91">
        <f>ALL!AW326/AW$268</f>
        <v>0</v>
      </c>
      <c r="AX334" s="91">
        <f>ALL!AX326/AX$268</f>
        <v>0</v>
      </c>
      <c r="AY334" s="91">
        <f>ALL!AY326/AY$268</f>
        <v>0</v>
      </c>
      <c r="AZ334" s="91">
        <f>ALL!AZ326/AZ$268</f>
        <v>0</v>
      </c>
      <c r="BA334" s="91">
        <f>ALL!BA326/BA$268</f>
        <v>0</v>
      </c>
      <c r="BB334" s="91">
        <f>ALL!BB326/BB$268</f>
        <v>0</v>
      </c>
      <c r="BC334" s="91">
        <f>ALL!BC326/BC$268</f>
        <v>0</v>
      </c>
      <c r="BD334" s="91">
        <f>ALL!BD326/BD$268</f>
        <v>0</v>
      </c>
      <c r="BE334" s="91">
        <f>ALL!BE326/BE$268</f>
        <v>0</v>
      </c>
      <c r="BF334" s="91">
        <f>ALL!BF326/BF$268</f>
        <v>0</v>
      </c>
      <c r="BG334" s="91">
        <f>ALL!BG326/BG$268</f>
        <v>0</v>
      </c>
      <c r="BH334" s="91">
        <f t="shared" si="213"/>
        <v>0</v>
      </c>
      <c r="BJ334" s="208">
        <f t="array" ref="BJ334">ROUND(MIN(IF($E$4:$BG$4=BJ$4,$E334:$BG334)),1)</f>
        <v>0</v>
      </c>
      <c r="BK334" s="208">
        <f t="array" ref="BK334">ROUND(MAX(IF($E$4:$BG$4=BK$4,$E334:$BG334)),1)</f>
        <v>0</v>
      </c>
      <c r="BL334" s="276">
        <f t="array" ref="BL334">ROUND(SUM(IF($E$4:$BG$4=BL$4,ALL!$E326:$BG326)),1)/BL$3</f>
        <v>0</v>
      </c>
      <c r="BM334" s="208">
        <f t="array" ref="BM334">ROUND(MIN(IF($E$4:$BG$4=BM$4,$E334:$BG334)),1)</f>
        <v>0</v>
      </c>
      <c r="BN334" s="208">
        <f t="array" ref="BN334">ROUND(MAX(IF($E$4:$BG$4=BN$4,$E334:$BG334)),1)</f>
        <v>0</v>
      </c>
      <c r="BO334" s="276">
        <f t="array" ref="BO334">ROUND(SUM(IF($E$4:$BG$4=BO$4,ALL!$E326:$BG326)),1)/BO$3</f>
        <v>0</v>
      </c>
      <c r="BP334" s="208">
        <f t="array" ref="BP334">ROUND(MIN(IF($E$4:$BG$4=BP$4,$E334:$BG334)),1)</f>
        <v>0</v>
      </c>
      <c r="BQ334" s="208">
        <f t="array" ref="BQ334">ROUND(MAX(IF($E$4:$BG$4=BQ$4,$E334:$BG334)),1)</f>
        <v>0</v>
      </c>
      <c r="BR334" s="276">
        <f t="array" ref="BR334">ROUND(SUM(IF($E$4:$BG$4=BR$4,ALL!$E326:$BG326)),1)/BR$3</f>
        <v>0</v>
      </c>
      <c r="BS334" s="208">
        <f t="array" ref="BS334">ROUND(MIN(IF($E$4:$BG$4=BS$4,$E334:$BG334)),1)</f>
        <v>0</v>
      </c>
      <c r="BT334" s="208">
        <f t="array" ref="BT334">ROUND(MAX(IF($E$4:$BG$4=BT$4,$E334:$BG334)),1)</f>
        <v>0</v>
      </c>
      <c r="BU334" s="276">
        <f t="array" ref="BU334">ROUND(SUM(IF($E$4:$BG$4=BU$4,ALL!$E326:$BG326)),1)/BU$3</f>
        <v>0</v>
      </c>
      <c r="BV334" s="208">
        <f t="array" ref="BV334">ROUND(MIN(IF($E$4:$BG$4=BV$4,$E334:$BG334)),1)</f>
        <v>0</v>
      </c>
      <c r="BW334" s="208">
        <f t="array" ref="BW334">ROUND(MAX(IF($E$4:$BG$4=BW$4,$E334:$BG334)),1)</f>
        <v>0</v>
      </c>
      <c r="BX334" s="276">
        <f t="array" ref="BX334">ROUND(SUM(IF($E$4:$BG$4=BX$4,ALL!$E326:$BG326)),1)/BX$3</f>
        <v>0</v>
      </c>
      <c r="BY334" s="208">
        <f t="array" ref="BY334">ROUND(MIN(IF($E$4:$BG$4=BY$4,$E334:$BG334)),1)</f>
        <v>0</v>
      </c>
      <c r="BZ334" s="208">
        <f t="array" ref="BZ334">ROUND(MAX(IF($E$4:$BG$4=BZ$4,$E334:$BG334)),1)</f>
        <v>0</v>
      </c>
      <c r="CA334" s="276">
        <f t="array" ref="CA334">ROUND(SUM(IF($E$4:$BG$4=CA$4,ALL!$E326:$BG326)),1)/CA$3</f>
        <v>0</v>
      </c>
      <c r="CB334" s="233">
        <f t="shared" si="214"/>
        <v>0</v>
      </c>
      <c r="CC334" s="233">
        <f t="shared" si="215"/>
        <v>0</v>
      </c>
      <c r="CD334" s="274">
        <f>ALL!BH326/$BH$47</f>
        <v>0</v>
      </c>
    </row>
    <row r="335" spans="1:82" s="90" customFormat="1" ht="24">
      <c r="A335" s="253">
        <f t="shared" si="212"/>
        <v>52207</v>
      </c>
      <c r="B335" s="236" t="s">
        <v>274</v>
      </c>
      <c r="C335" s="50"/>
      <c r="D335" s="50"/>
      <c r="E335" s="91">
        <f>ALL!E327/E$268</f>
        <v>8.6364887003011397</v>
      </c>
      <c r="F335" s="91">
        <f>ALL!F327/F$268</f>
        <v>8.3736329174994886</v>
      </c>
      <c r="G335" s="91">
        <f>ALL!G327/G$268</f>
        <v>8.6293004519133554</v>
      </c>
      <c r="H335" s="91">
        <f>ALL!H327/H$268</f>
        <v>8.5521291094805356</v>
      </c>
      <c r="I335" s="91">
        <f>ALL!I327/I$268</f>
        <v>9.4450510176106786</v>
      </c>
      <c r="J335" s="91">
        <f>ALL!J327/J$268</f>
        <v>8.5045444060779687</v>
      </c>
      <c r="K335" s="91">
        <f>ALL!K327/K$268</f>
        <v>0</v>
      </c>
      <c r="L335" s="91">
        <f>ALL!L327/L$268</f>
        <v>9.0959160151422545</v>
      </c>
      <c r="M335" s="91">
        <f>ALL!M327/M$268</f>
        <v>0</v>
      </c>
      <c r="N335" s="91">
        <f>ALL!N327/N$268</f>
        <v>7.0864296444667005E-2</v>
      </c>
      <c r="O335" s="91">
        <f>ALL!O327/O$268</f>
        <v>0</v>
      </c>
      <c r="P335" s="91">
        <f>ALL!P327/P$268</f>
        <v>9.5569154132224323</v>
      </c>
      <c r="Q335" s="91">
        <f>ALL!Q327/Q$268</f>
        <v>9.7580324996923178</v>
      </c>
      <c r="R335" s="91">
        <f>ALL!R327/R$268</f>
        <v>12.783846049600228</v>
      </c>
      <c r="S335" s="91">
        <f>ALL!S327/S$268</f>
        <v>9.1508549357253575</v>
      </c>
      <c r="T335" s="91">
        <f>ALL!T327/T$268</f>
        <v>0</v>
      </c>
      <c r="U335" s="91">
        <f>ALL!U327/U$268</f>
        <v>10.597931839415217</v>
      </c>
      <c r="V335" s="91">
        <f>ALL!V327/V$268</f>
        <v>0</v>
      </c>
      <c r="W335" s="91">
        <f>ALL!W327/W$268</f>
        <v>0</v>
      </c>
      <c r="X335" s="91">
        <f>ALL!X327/X$268</f>
        <v>0</v>
      </c>
      <c r="Y335" s="91">
        <f>ALL!Y327/Y$268</f>
        <v>9.6631662341388367</v>
      </c>
      <c r="Z335" s="91">
        <f>ALL!Z327/Z$268</f>
        <v>0</v>
      </c>
      <c r="AA335" s="91">
        <f>ALL!AA327/AA$268</f>
        <v>8.9632687727410651</v>
      </c>
      <c r="AB335" s="91">
        <f>ALL!AB327/AB$268</f>
        <v>0</v>
      </c>
      <c r="AC335" s="91">
        <f>ALL!AC327/AC$268</f>
        <v>9.2093479936404172</v>
      </c>
      <c r="AD335" s="91">
        <f>ALL!AD327/AD$268</f>
        <v>9.48963121243332</v>
      </c>
      <c r="AE335" s="91">
        <f>ALL!AE327/AE$268</f>
        <v>0</v>
      </c>
      <c r="AF335" s="91">
        <f>ALL!AF327/AF$268</f>
        <v>10.420141140080805</v>
      </c>
      <c r="AG335" s="91">
        <f>ALL!AG327/AG$268</f>
        <v>0</v>
      </c>
      <c r="AH335" s="91">
        <f>ALL!AH327/AH$268</f>
        <v>10.047963829949252</v>
      </c>
      <c r="AI335" s="91">
        <f>ALL!AI327/AI$268</f>
        <v>0</v>
      </c>
      <c r="AJ335" s="91">
        <f>ALL!AJ327/AJ$268</f>
        <v>0</v>
      </c>
      <c r="AK335" s="91">
        <f>ALL!AK327/AK$268</f>
        <v>0</v>
      </c>
      <c r="AL335" s="91">
        <f>ALL!AL327/AL$268</f>
        <v>0</v>
      </c>
      <c r="AM335" s="91">
        <f>ALL!AM327/AM$268</f>
        <v>0</v>
      </c>
      <c r="AN335" s="91">
        <f>ALL!AN327/AN$268</f>
        <v>0</v>
      </c>
      <c r="AO335" s="91">
        <f>ALL!AO327/AO$268</f>
        <v>4.7944955056748242</v>
      </c>
      <c r="AP335" s="91">
        <f>ALL!AP327/AP$268</f>
        <v>0</v>
      </c>
      <c r="AQ335" s="91">
        <f>ALL!AQ327/AQ$268</f>
        <v>0</v>
      </c>
      <c r="AR335" s="91">
        <f>ALL!AR327/AR$268</f>
        <v>0</v>
      </c>
      <c r="AS335" s="91">
        <f>ALL!AS327/AS$268</f>
        <v>0</v>
      </c>
      <c r="AT335" s="91">
        <f>ALL!AT327/AT$268</f>
        <v>0</v>
      </c>
      <c r="AU335" s="91">
        <f>ALL!AU327/AU$268</f>
        <v>0</v>
      </c>
      <c r="AV335" s="91">
        <f>ALL!AV327/AV$268</f>
        <v>0</v>
      </c>
      <c r="AW335" s="91">
        <f>ALL!AW327/AW$268</f>
        <v>0</v>
      </c>
      <c r="AX335" s="91">
        <f>ALL!AX327/AX$268</f>
        <v>0</v>
      </c>
      <c r="AY335" s="91">
        <f>ALL!AY327/AY$268</f>
        <v>0</v>
      </c>
      <c r="AZ335" s="91">
        <f>ALL!AZ327/AZ$268</f>
        <v>0</v>
      </c>
      <c r="BA335" s="91">
        <f>ALL!BA327/BA$268</f>
        <v>0</v>
      </c>
      <c r="BB335" s="91">
        <f>ALL!BB327/BB$268</f>
        <v>0</v>
      </c>
      <c r="BC335" s="91">
        <f>ALL!BC327/BC$268</f>
        <v>0</v>
      </c>
      <c r="BD335" s="91">
        <f>ALL!BD327/BD$268</f>
        <v>7.7799396849851652</v>
      </c>
      <c r="BE335" s="91">
        <f>ALL!BE327/BE$268</f>
        <v>0</v>
      </c>
      <c r="BF335" s="91">
        <f>ALL!BF327/BF$268</f>
        <v>0</v>
      </c>
      <c r="BG335" s="91">
        <f>ALL!BG327/BG$268</f>
        <v>9.5772426723669426</v>
      </c>
      <c r="BH335" s="91">
        <f t="shared" ref="BH335:BH401" si="216">SUM(E335:BG335)</f>
        <v>193.10070469813627</v>
      </c>
      <c r="BJ335" s="208">
        <f t="array" ref="BJ335">ROUND(MIN(IF($E$4:$BG$4=BJ$4,$E335:$BG335)),1)</f>
        <v>0</v>
      </c>
      <c r="BK335" s="208">
        <f t="array" ref="BK335">ROUND(MAX(IF($E$4:$BG$4=BK$4,$E335:$BG335)),1)</f>
        <v>4.8</v>
      </c>
      <c r="BL335" s="276">
        <f t="array" ref="BL335">ROUND(SUM(IF($E$4:$BG$4=BL$4,ALL!$E327:$BG327)),1)/BL$3</f>
        <v>0.33417859536986133</v>
      </c>
      <c r="BM335" s="208">
        <f t="array" ref="BM335">ROUND(MIN(IF($E$4:$BG$4=BM$4,$E335:$BG335)),1)</f>
        <v>0</v>
      </c>
      <c r="BN335" s="208">
        <f t="array" ref="BN335">ROUND(MAX(IF($E$4:$BG$4=BN$4,$E335:$BG335)),1)</f>
        <v>9.6</v>
      </c>
      <c r="BO335" s="276">
        <f t="array" ref="BO335">ROUND(SUM(IF($E$4:$BG$4=BO$4,ALL!$E327:$BG327)),1)/BO$3</f>
        <v>3.9230507986168295</v>
      </c>
      <c r="BP335" s="208">
        <f t="array" ref="BP335">ROUND(MIN(IF($E$4:$BG$4=BP$4,$E335:$BG335)),1)</f>
        <v>0</v>
      </c>
      <c r="BQ335" s="208">
        <f t="array" ref="BQ335">ROUND(MAX(IF($E$4:$BG$4=BQ$4,$E335:$BG335)),1)</f>
        <v>0</v>
      </c>
      <c r="BR335" s="276">
        <f t="array" ref="BR335">ROUND(SUM(IF($E$4:$BG$4=BR$4,ALL!$E327:$BG327)),1)/BR$3</f>
        <v>0</v>
      </c>
      <c r="BS335" s="208">
        <f t="array" ref="BS335">ROUND(MIN(IF($E$4:$BG$4=BS$4,$E335:$BG335)),1)</f>
        <v>0</v>
      </c>
      <c r="BT335" s="208">
        <f t="array" ref="BT335">ROUND(MAX(IF($E$4:$BG$4=BT$4,$E335:$BG335)),1)</f>
        <v>12.8</v>
      </c>
      <c r="BU335" s="276">
        <f t="array" ref="BU335">ROUND(SUM(IF($E$4:$BG$4=BU$4,ALL!$E327:$BG327)),1)/BU$3</f>
        <v>6.6227998238797916</v>
      </c>
      <c r="BV335" s="208">
        <f t="array" ref="BV335">ROUND(MIN(IF($E$4:$BG$4=BV$4,$E335:$BG335)),1)</f>
        <v>0</v>
      </c>
      <c r="BW335" s="208">
        <f t="array" ref="BW335">ROUND(MAX(IF($E$4:$BG$4=BW$4,$E335:$BG335)),1)</f>
        <v>8.6</v>
      </c>
      <c r="BX335" s="276">
        <f t="array" ref="BX335">ROUND(SUM(IF($E$4:$BG$4=BX$4,ALL!$E327:$BG327)),1)/BX$3</f>
        <v>0.58973449527679078</v>
      </c>
      <c r="BY335" s="208">
        <f t="array" ref="BY335">ROUND(MIN(IF($E$4:$BG$4=BY$4,$E335:$BG335)),1)</f>
        <v>0</v>
      </c>
      <c r="BZ335" s="208">
        <f t="array" ref="BZ335">ROUND(MAX(IF($E$4:$BG$4=BZ$4,$E335:$BG335)),1)</f>
        <v>10.6</v>
      </c>
      <c r="CA335" s="276">
        <f t="array" ref="CA335">ROUND(SUM(IF($E$4:$BG$4=CA$4,ALL!$E327:$BG327)),1)/CA$3</f>
        <v>5.2785541501875368</v>
      </c>
      <c r="CB335" s="233">
        <f t="shared" si="214"/>
        <v>0</v>
      </c>
      <c r="CC335" s="233">
        <f t="shared" si="215"/>
        <v>12.8</v>
      </c>
      <c r="CD335" s="274">
        <f>ALL!BH327/$BH$47</f>
        <v>4.0646555689390205</v>
      </c>
    </row>
    <row r="336" spans="1:82" s="90" customFormat="1" ht="24">
      <c r="A336" s="253">
        <f t="shared" si="212"/>
        <v>52208</v>
      </c>
      <c r="B336" s="509" t="s">
        <v>1513</v>
      </c>
      <c r="C336" s="50"/>
      <c r="D336" s="50"/>
      <c r="E336" s="91">
        <f>ALL!E328/E$268</f>
        <v>57.753682972326907</v>
      </c>
      <c r="F336" s="91">
        <f>ALL!F328/F$268</f>
        <v>55.517380935970778</v>
      </c>
      <c r="G336" s="91">
        <f>ALL!G328/G$268</f>
        <v>151.65206118929157</v>
      </c>
      <c r="H336" s="91">
        <f>ALL!H328/H$268</f>
        <v>0</v>
      </c>
      <c r="I336" s="91">
        <f>ALL!I328/I$268</f>
        <v>69.448278062178233</v>
      </c>
      <c r="J336" s="91">
        <f>ALL!J328/J$268</f>
        <v>80.300715005115308</v>
      </c>
      <c r="K336" s="91">
        <f>ALL!K328/K$268</f>
        <v>39.744131161336277</v>
      </c>
      <c r="L336" s="91">
        <f>ALL!L328/L$268</f>
        <v>240.62499845195211</v>
      </c>
      <c r="M336" s="91">
        <f>ALL!M328/M$268</f>
        <v>150.82557374300507</v>
      </c>
      <c r="N336" s="91">
        <f>ALL!N328/N$268</f>
        <v>135.38752729093639</v>
      </c>
      <c r="O336" s="91">
        <f>ALL!O328/O$268</f>
        <v>254.68101220659429</v>
      </c>
      <c r="P336" s="91">
        <f>ALL!P328/P$268</f>
        <v>158.9397706953973</v>
      </c>
      <c r="Q336" s="91">
        <f>ALL!Q328/Q$268</f>
        <v>0</v>
      </c>
      <c r="R336" s="91">
        <f>ALL!R328/R$268</f>
        <v>0</v>
      </c>
      <c r="S336" s="91">
        <f>ALL!S328/S$268</f>
        <v>139.22270319507891</v>
      </c>
      <c r="T336" s="91">
        <f>ALL!T328/T$268</f>
        <v>0</v>
      </c>
      <c r="U336" s="91">
        <f>ALL!U328/U$268</f>
        <v>253.09117233027644</v>
      </c>
      <c r="V336" s="91">
        <f>ALL!V328/V$268</f>
        <v>0</v>
      </c>
      <c r="W336" s="91">
        <f>ALL!W328/W$268</f>
        <v>200.47369219507587</v>
      </c>
      <c r="X336" s="91">
        <f>ALL!X328/X$268</f>
        <v>23.078737714862488</v>
      </c>
      <c r="Y336" s="91">
        <f>ALL!Y328/Y$268</f>
        <v>19.390551114356878</v>
      </c>
      <c r="Z336" s="91">
        <f>ALL!Z328/Z$268</f>
        <v>89.370311620247108</v>
      </c>
      <c r="AA336" s="91">
        <f>ALL!AA328/AA$268</f>
        <v>0</v>
      </c>
      <c r="AB336" s="91">
        <f>ALL!AB328/AB$268</f>
        <v>285.84719977621347</v>
      </c>
      <c r="AC336" s="91">
        <f>ALL!AC328/AC$268</f>
        <v>102.1063808080545</v>
      </c>
      <c r="AD336" s="91">
        <f>ALL!AD328/AD$268</f>
        <v>84.90846968591508</v>
      </c>
      <c r="AE336" s="91">
        <f>ALL!AE328/AE$268</f>
        <v>132.64122238638259</v>
      </c>
      <c r="AF336" s="91">
        <f>ALL!AF328/AF$268</f>
        <v>25.713545389621075</v>
      </c>
      <c r="AG336" s="91">
        <f>ALL!AG328/AG$268</f>
        <v>0</v>
      </c>
      <c r="AH336" s="91">
        <f>ALL!AH328/AH$268</f>
        <v>0</v>
      </c>
      <c r="AI336" s="91">
        <f>ALL!AI328/AI$268</f>
        <v>0</v>
      </c>
      <c r="AJ336" s="91">
        <f>ALL!AJ328/AJ$268</f>
        <v>35.232431111093568</v>
      </c>
      <c r="AK336" s="91">
        <f>ALL!AK328/AK$268</f>
        <v>0</v>
      </c>
      <c r="AL336" s="91">
        <f>ALL!AL328/AL$268</f>
        <v>0</v>
      </c>
      <c r="AM336" s="91">
        <f>ALL!AM328/AM$268</f>
        <v>0</v>
      </c>
      <c r="AN336" s="91">
        <f>ALL!AN328/AN$268</f>
        <v>0</v>
      </c>
      <c r="AO336" s="91">
        <f>ALL!AO328/AO$268</f>
        <v>52.534155184916607</v>
      </c>
      <c r="AP336" s="91">
        <f>ALL!AP328/AP$268</f>
        <v>0</v>
      </c>
      <c r="AQ336" s="91">
        <f>ALL!AQ328/AQ$268</f>
        <v>0</v>
      </c>
      <c r="AR336" s="91">
        <f>ALL!AR328/AR$268</f>
        <v>0</v>
      </c>
      <c r="AS336" s="91">
        <f>ALL!AS328/AS$268</f>
        <v>0</v>
      </c>
      <c r="AT336" s="91">
        <f>ALL!AT328/AT$268</f>
        <v>0</v>
      </c>
      <c r="AU336" s="91">
        <f>ALL!AU328/AU$268</f>
        <v>0</v>
      </c>
      <c r="AV336" s="91">
        <f>ALL!AV328/AV$268</f>
        <v>40.35519606119221</v>
      </c>
      <c r="AW336" s="91">
        <f>ALL!AW328/AW$268</f>
        <v>0</v>
      </c>
      <c r="AX336" s="91">
        <f>ALL!AX328/AX$268</f>
        <v>0</v>
      </c>
      <c r="AY336" s="91">
        <f>ALL!AY328/AY$268</f>
        <v>0</v>
      </c>
      <c r="AZ336" s="91">
        <f>ALL!AZ328/AZ$268</f>
        <v>0</v>
      </c>
      <c r="BA336" s="91">
        <f>ALL!BA328/BA$268</f>
        <v>0</v>
      </c>
      <c r="BB336" s="91">
        <f>ALL!BB328/BB$268</f>
        <v>0</v>
      </c>
      <c r="BC336" s="91">
        <f>ALL!BC328/BC$268</f>
        <v>0</v>
      </c>
      <c r="BD336" s="91">
        <f>ALL!BD328/BD$268</f>
        <v>152.55556553521379</v>
      </c>
      <c r="BE336" s="91">
        <f>ALL!BE328/BE$268</f>
        <v>168.69044696850625</v>
      </c>
      <c r="BF336" s="91">
        <f>ALL!BF328/BF$268</f>
        <v>169.20297231538129</v>
      </c>
      <c r="BG336" s="91">
        <f>ALL!BG328/BG$268</f>
        <v>177.90308412738665</v>
      </c>
      <c r="BH336" s="91">
        <f t="shared" si="216"/>
        <v>3547.1929692338795</v>
      </c>
      <c r="BJ336" s="208">
        <f t="array" ref="BJ336">ROUND(MIN(IF($E$4:$BG$4=BJ$4,$E336:$BG336)),1)</f>
        <v>0</v>
      </c>
      <c r="BK336" s="208">
        <f t="array" ref="BK336">ROUND(MAX(IF($E$4:$BG$4=BK$4,$E336:$BG336)),1)</f>
        <v>52.5</v>
      </c>
      <c r="BL336" s="276">
        <f t="array" ref="BL336">ROUND(SUM(IF($E$4:$BG$4=BL$4,ALL!$E328:$BG328)),1)/BL$3</f>
        <v>5.5501491521247983</v>
      </c>
      <c r="BM336" s="208">
        <f t="array" ref="BM336">ROUND(MIN(IF($E$4:$BG$4=BM$4,$E336:$BG336)),1)</f>
        <v>152.6</v>
      </c>
      <c r="BN336" s="208">
        <f t="array" ref="BN336">ROUND(MAX(IF($E$4:$BG$4=BN$4,$E336:$BG336)),1)</f>
        <v>177.9</v>
      </c>
      <c r="BO336" s="276">
        <f t="array" ref="BO336">ROUND(SUM(IF($E$4:$BG$4=BO$4,ALL!$E328:$BG328)),1)/BO$3</f>
        <v>164.40549357813276</v>
      </c>
      <c r="BP336" s="208">
        <f t="array" ref="BP336">ROUND(MIN(IF($E$4:$BG$4=BP$4,$E336:$BG336)),1)</f>
        <v>0</v>
      </c>
      <c r="BQ336" s="208">
        <f t="array" ref="BQ336">ROUND(MAX(IF($E$4:$BG$4=BQ$4,$E336:$BG336)),1)</f>
        <v>0</v>
      </c>
      <c r="BR336" s="276">
        <f t="array" ref="BR336">ROUND(SUM(IF($E$4:$BG$4=BR$4,ALL!$E328:$BG328)),1)/BR$3</f>
        <v>0</v>
      </c>
      <c r="BS336" s="208">
        <f t="array" ref="BS336">ROUND(MIN(IF($E$4:$BG$4=BS$4,$E336:$BG336)),1)</f>
        <v>0</v>
      </c>
      <c r="BT336" s="208">
        <f t="array" ref="BT336">ROUND(MAX(IF($E$4:$BG$4=BT$4,$E336:$BG336)),1)</f>
        <v>254.7</v>
      </c>
      <c r="BU336" s="276">
        <f t="array" ref="BU336">ROUND(SUM(IF($E$4:$BG$4=BU$4,ALL!$E328:$BG328)),1)/BU$3</f>
        <v>66.190722348096969</v>
      </c>
      <c r="BV336" s="208">
        <f t="array" ref="BV336">ROUND(MIN(IF($E$4:$BG$4=BV$4,$E336:$BG336)),1)</f>
        <v>35.200000000000003</v>
      </c>
      <c r="BW336" s="208">
        <f t="array" ref="BW336">ROUND(MAX(IF($E$4:$BG$4=BW$4,$E336:$BG336)),1)</f>
        <v>285.8</v>
      </c>
      <c r="BX336" s="276">
        <f t="array" ref="BX336">ROUND(SUM(IF($E$4:$BG$4=BX$4,ALL!$E328:$BG328)),1)/BX$3</f>
        <v>196.52878413142543</v>
      </c>
      <c r="BY336" s="208">
        <f t="array" ref="BY336">ROUND(MIN(IF($E$4:$BG$4=BY$4,$E336:$BG336)),1)</f>
        <v>0</v>
      </c>
      <c r="BZ336" s="208">
        <f t="array" ref="BZ336">ROUND(MAX(IF($E$4:$BG$4=BZ$4,$E336:$BG336)),1)</f>
        <v>253.1</v>
      </c>
      <c r="CA336" s="276">
        <f t="array" ref="CA336">ROUND(SUM(IF($E$4:$BG$4=CA$4,ALL!$E328:$BG328)),1)/CA$3</f>
        <v>83.076051851460349</v>
      </c>
      <c r="CB336" s="233">
        <f t="shared" si="214"/>
        <v>0</v>
      </c>
      <c r="CC336" s="233">
        <f t="shared" si="215"/>
        <v>285.8</v>
      </c>
      <c r="CD336" s="274">
        <f>ALL!BH328/$BH$47</f>
        <v>111.92309511927608</v>
      </c>
    </row>
    <row r="337" spans="1:82" s="90" customFormat="1" ht="48">
      <c r="A337" s="253">
        <f t="shared" ref="A337:A338" si="217">LEFT(B337,5)*1</f>
        <v>52213</v>
      </c>
      <c r="B337" s="509" t="s">
        <v>1514</v>
      </c>
      <c r="C337" s="50"/>
      <c r="D337" s="50"/>
      <c r="E337" s="91">
        <f>ALL!E329/E$268</f>
        <v>0</v>
      </c>
      <c r="F337" s="91">
        <f>ALL!F329/F$268</f>
        <v>0</v>
      </c>
      <c r="G337" s="91">
        <f>ALL!G329/G$268</f>
        <v>0</v>
      </c>
      <c r="H337" s="91">
        <f>ALL!H329/H$268</f>
        <v>0</v>
      </c>
      <c r="I337" s="91">
        <f>ALL!I329/I$268</f>
        <v>0</v>
      </c>
      <c r="J337" s="91">
        <f>ALL!J329/J$268</f>
        <v>0</v>
      </c>
      <c r="K337" s="91">
        <f>ALL!K329/K$268</f>
        <v>0</v>
      </c>
      <c r="L337" s="91">
        <f>ALL!L329/L$268</f>
        <v>0</v>
      </c>
      <c r="M337" s="91">
        <f>ALL!M329/M$268</f>
        <v>0</v>
      </c>
      <c r="N337" s="91">
        <f>ALL!N329/N$268</f>
        <v>0</v>
      </c>
      <c r="O337" s="91">
        <f>ALL!O329/O$268</f>
        <v>0</v>
      </c>
      <c r="P337" s="91">
        <f>ALL!P329/P$268</f>
        <v>0</v>
      </c>
      <c r="Q337" s="91">
        <f>ALL!Q329/Q$268</f>
        <v>0</v>
      </c>
      <c r="R337" s="91">
        <f>ALL!R329/R$268</f>
        <v>0</v>
      </c>
      <c r="S337" s="91">
        <f>ALL!S329/S$268</f>
        <v>0</v>
      </c>
      <c r="T337" s="91">
        <f>ALL!T329/T$268</f>
        <v>0</v>
      </c>
      <c r="U337" s="91">
        <f>ALL!U329/U$268</f>
        <v>0</v>
      </c>
      <c r="V337" s="91">
        <f>ALL!V329/V$268</f>
        <v>0</v>
      </c>
      <c r="W337" s="91">
        <f>ALL!W329/W$268</f>
        <v>0</v>
      </c>
      <c r="X337" s="91">
        <f>ALL!X329/X$268</f>
        <v>0</v>
      </c>
      <c r="Y337" s="91">
        <f>ALL!Y329/Y$268</f>
        <v>0</v>
      </c>
      <c r="Z337" s="91">
        <f>ALL!Z329/Z$268</f>
        <v>0</v>
      </c>
      <c r="AA337" s="91">
        <f>ALL!AA329/AA$268</f>
        <v>0</v>
      </c>
      <c r="AB337" s="91">
        <f>ALL!AB329/AB$268</f>
        <v>0</v>
      </c>
      <c r="AC337" s="91">
        <f>ALL!AC329/AC$268</f>
        <v>0</v>
      </c>
      <c r="AD337" s="91">
        <f>ALL!AD329/AD$268</f>
        <v>0</v>
      </c>
      <c r="AE337" s="91">
        <f>ALL!AE329/AE$268</f>
        <v>0</v>
      </c>
      <c r="AF337" s="91">
        <f>ALL!AF329/AF$268</f>
        <v>0</v>
      </c>
      <c r="AG337" s="91">
        <f>ALL!AG329/AG$268</f>
        <v>0</v>
      </c>
      <c r="AH337" s="91">
        <f>ALL!AH329/AH$268</f>
        <v>0</v>
      </c>
      <c r="AI337" s="91">
        <f>ALL!AI329/AI$268</f>
        <v>0</v>
      </c>
      <c r="AJ337" s="91">
        <f>ALL!AJ329/AJ$268</f>
        <v>0</v>
      </c>
      <c r="AK337" s="91">
        <f>ALL!AK329/AK$268</f>
        <v>0</v>
      </c>
      <c r="AL337" s="91">
        <f>ALL!AL329/AL$268</f>
        <v>0</v>
      </c>
      <c r="AM337" s="91">
        <f>ALL!AM329/AM$268</f>
        <v>0</v>
      </c>
      <c r="AN337" s="91">
        <f>ALL!AN329/AN$268</f>
        <v>0</v>
      </c>
      <c r="AO337" s="91">
        <f>ALL!AO329/AO$268</f>
        <v>0</v>
      </c>
      <c r="AP337" s="91">
        <f>ALL!AP329/AP$268</f>
        <v>1.3334625197816747</v>
      </c>
      <c r="AQ337" s="91">
        <f>ALL!AQ329/AQ$268</f>
        <v>0</v>
      </c>
      <c r="AR337" s="91">
        <f>ALL!AR329/AR$268</f>
        <v>0</v>
      </c>
      <c r="AS337" s="91">
        <f>ALL!AS329/AS$268</f>
        <v>0</v>
      </c>
      <c r="AT337" s="91">
        <f>ALL!AT329/AT$268</f>
        <v>0</v>
      </c>
      <c r="AU337" s="91">
        <f>ALL!AU329/AU$268</f>
        <v>0</v>
      </c>
      <c r="AV337" s="91">
        <f>ALL!AV329/AV$268</f>
        <v>0</v>
      </c>
      <c r="AW337" s="91">
        <f>ALL!AW329/AW$268</f>
        <v>0</v>
      </c>
      <c r="AX337" s="91">
        <f>ALL!AX329/AX$268</f>
        <v>0</v>
      </c>
      <c r="AY337" s="91">
        <f>ALL!AY329/AY$268</f>
        <v>0</v>
      </c>
      <c r="AZ337" s="91">
        <f>ALL!AZ329/AZ$268</f>
        <v>0</v>
      </c>
      <c r="BA337" s="91">
        <f>ALL!BA329/BA$268</f>
        <v>0</v>
      </c>
      <c r="BB337" s="91">
        <f>ALL!BB329/BB$268</f>
        <v>0</v>
      </c>
      <c r="BC337" s="91">
        <f>ALL!BC329/BC$268</f>
        <v>0</v>
      </c>
      <c r="BD337" s="91">
        <f>ALL!BD329/BD$268</f>
        <v>0</v>
      </c>
      <c r="BE337" s="91">
        <f>ALL!BE329/BE$268</f>
        <v>0</v>
      </c>
      <c r="BF337" s="91">
        <f>ALL!BF329/BF$268</f>
        <v>0</v>
      </c>
      <c r="BG337" s="91">
        <f>ALL!BG329/BG$268</f>
        <v>0</v>
      </c>
      <c r="BH337" s="91">
        <f t="shared" ref="BH337:BH338" si="218">SUM(E337:BG337)</f>
        <v>1.3334625197816747</v>
      </c>
      <c r="BJ337" s="208">
        <f t="array" ref="BJ337">ROUND(MIN(IF($E$4:$BG$4=BJ$4,$E337:$BG337)),1)</f>
        <v>0</v>
      </c>
      <c r="BK337" s="208">
        <f t="array" ref="BK337">ROUND(MAX(IF($E$4:$BG$4=BK$4,$E337:$BG337)),1)</f>
        <v>1.3</v>
      </c>
      <c r="BL337" s="276">
        <f t="array" ref="BL337">ROUND(SUM(IF($E$4:$BG$4=BL$4,ALL!$E329:$BG329)),1)/BL$3</f>
        <v>0.17472754467293369</v>
      </c>
      <c r="BM337" s="208">
        <f t="array" ref="BM337">ROUND(MIN(IF($E$4:$BG$4=BM$4,$E337:$BG337)),1)</f>
        <v>0</v>
      </c>
      <c r="BN337" s="208">
        <f t="array" ref="BN337">ROUND(MAX(IF($E$4:$BG$4=BN$4,$E337:$BG337)),1)</f>
        <v>0</v>
      </c>
      <c r="BO337" s="276">
        <f t="array" ref="BO337">ROUND(SUM(IF($E$4:$BG$4=BO$4,ALL!$E329:$BG329)),1)/BO$3</f>
        <v>0</v>
      </c>
      <c r="BP337" s="208">
        <f t="array" ref="BP337">ROUND(MIN(IF($E$4:$BG$4=BP$4,$E337:$BG337)),1)</f>
        <v>0</v>
      </c>
      <c r="BQ337" s="208">
        <f t="array" ref="BQ337">ROUND(MAX(IF($E$4:$BG$4=BQ$4,$E337:$BG337)),1)</f>
        <v>0</v>
      </c>
      <c r="BR337" s="276">
        <f t="array" ref="BR337">ROUND(SUM(IF($E$4:$BG$4=BR$4,ALL!$E329:$BG329)),1)/BR$3</f>
        <v>0</v>
      </c>
      <c r="BS337" s="208">
        <f t="array" ref="BS337">ROUND(MIN(IF($E$4:$BG$4=BS$4,$E337:$BG337)),1)</f>
        <v>0</v>
      </c>
      <c r="BT337" s="208">
        <f t="array" ref="BT337">ROUND(MAX(IF($E$4:$BG$4=BT$4,$E337:$BG337)),1)</f>
        <v>0</v>
      </c>
      <c r="BU337" s="276">
        <f t="array" ref="BU337">ROUND(SUM(IF($E$4:$BG$4=BU$4,ALL!$E329:$BG329)),1)/BU$3</f>
        <v>0</v>
      </c>
      <c r="BV337" s="208">
        <f t="array" ref="BV337">ROUND(MIN(IF($E$4:$BG$4=BV$4,$E337:$BG337)),1)</f>
        <v>0</v>
      </c>
      <c r="BW337" s="208">
        <f t="array" ref="BW337">ROUND(MAX(IF($E$4:$BG$4=BW$4,$E337:$BG337)),1)</f>
        <v>0</v>
      </c>
      <c r="BX337" s="276">
        <f t="array" ref="BX337">ROUND(SUM(IF($E$4:$BG$4=BX$4,ALL!$E329:$BG329)),1)/BX$3</f>
        <v>0</v>
      </c>
      <c r="BY337" s="208">
        <f t="array" ref="BY337">ROUND(MIN(IF($E$4:$BG$4=BY$4,$E337:$BG337)),1)</f>
        <v>0</v>
      </c>
      <c r="BZ337" s="208">
        <f t="array" ref="BZ337">ROUND(MAX(IF($E$4:$BG$4=BZ$4,$E337:$BG337)),1)</f>
        <v>0</v>
      </c>
      <c r="CA337" s="276">
        <f t="array" ref="CA337">ROUND(SUM(IF($E$4:$BG$4=CA$4,ALL!$E329:$BG329)),1)/CA$3</f>
        <v>0</v>
      </c>
      <c r="CB337" s="233">
        <f t="shared" ref="CB337:CB338" si="219">ROUND(MIN($E337:$BG337),1)</f>
        <v>0</v>
      </c>
      <c r="CC337" s="233">
        <f t="shared" ref="CC337:CC338" si="220">ROUND(MAX($E337:$BG337),1)</f>
        <v>1.3</v>
      </c>
      <c r="CD337" s="274">
        <f>ALL!BH329/$BH$47</f>
        <v>5.9278870305847992E-3</v>
      </c>
    </row>
    <row r="338" spans="1:82" s="90" customFormat="1" ht="24">
      <c r="A338" s="253">
        <f t="shared" si="217"/>
        <v>52218</v>
      </c>
      <c r="B338" s="509" t="s">
        <v>1515</v>
      </c>
      <c r="C338" s="50"/>
      <c r="D338" s="50"/>
      <c r="E338" s="91">
        <f>ALL!E330/E$268</f>
        <v>0</v>
      </c>
      <c r="F338" s="91">
        <f>ALL!F330/F$268</f>
        <v>0</v>
      </c>
      <c r="G338" s="91">
        <f>ALL!G330/G$268</f>
        <v>0</v>
      </c>
      <c r="H338" s="91">
        <f>ALL!H330/H$268</f>
        <v>0</v>
      </c>
      <c r="I338" s="91">
        <f>ALL!I330/I$268</f>
        <v>0</v>
      </c>
      <c r="J338" s="91">
        <f>ALL!J330/J$268</f>
        <v>0</v>
      </c>
      <c r="K338" s="91">
        <f>ALL!K330/K$268</f>
        <v>0</v>
      </c>
      <c r="L338" s="91">
        <f>ALL!L330/L$268</f>
        <v>0</v>
      </c>
      <c r="M338" s="91">
        <f>ALL!M330/M$268</f>
        <v>0</v>
      </c>
      <c r="N338" s="91">
        <f>ALL!N330/N$268</f>
        <v>0</v>
      </c>
      <c r="O338" s="91">
        <f>ALL!O330/O$268</f>
        <v>0</v>
      </c>
      <c r="P338" s="91">
        <f>ALL!P330/P$268</f>
        <v>0</v>
      </c>
      <c r="Q338" s="91">
        <f>ALL!Q330/Q$268</f>
        <v>0</v>
      </c>
      <c r="R338" s="91">
        <f>ALL!R330/R$268</f>
        <v>0</v>
      </c>
      <c r="S338" s="91">
        <f>ALL!S330/S$268</f>
        <v>0</v>
      </c>
      <c r="T338" s="91">
        <f>ALL!T330/T$268</f>
        <v>0</v>
      </c>
      <c r="U338" s="91">
        <f>ALL!U330/U$268</f>
        <v>0</v>
      </c>
      <c r="V338" s="91">
        <f>ALL!V330/V$268</f>
        <v>0</v>
      </c>
      <c r="W338" s="91">
        <f>ALL!W330/W$268</f>
        <v>0</v>
      </c>
      <c r="X338" s="91">
        <f>ALL!X330/X$268</f>
        <v>0</v>
      </c>
      <c r="Y338" s="91">
        <f>ALL!Y330/Y$268</f>
        <v>0</v>
      </c>
      <c r="Z338" s="91">
        <f>ALL!Z330/Z$268</f>
        <v>0</v>
      </c>
      <c r="AA338" s="91">
        <f>ALL!AA330/AA$268</f>
        <v>0</v>
      </c>
      <c r="AB338" s="91">
        <f>ALL!AB330/AB$268</f>
        <v>0</v>
      </c>
      <c r="AC338" s="91">
        <f>ALL!AC330/AC$268</f>
        <v>0</v>
      </c>
      <c r="AD338" s="91">
        <f>ALL!AD330/AD$268</f>
        <v>0</v>
      </c>
      <c r="AE338" s="91">
        <f>ALL!AE330/AE$268</f>
        <v>0</v>
      </c>
      <c r="AF338" s="91">
        <f>ALL!AF330/AF$268</f>
        <v>0</v>
      </c>
      <c r="AG338" s="91">
        <f>ALL!AG330/AG$268</f>
        <v>0</v>
      </c>
      <c r="AH338" s="91">
        <f>ALL!AH330/AH$268</f>
        <v>0</v>
      </c>
      <c r="AI338" s="91">
        <f>ALL!AI330/AI$268</f>
        <v>0</v>
      </c>
      <c r="AJ338" s="91">
        <f>ALL!AJ330/AJ$268</f>
        <v>0</v>
      </c>
      <c r="AK338" s="91">
        <f>ALL!AK330/AK$268</f>
        <v>0</v>
      </c>
      <c r="AL338" s="91">
        <f>ALL!AL330/AL$268</f>
        <v>0</v>
      </c>
      <c r="AM338" s="91">
        <f>ALL!AM330/AM$268</f>
        <v>0</v>
      </c>
      <c r="AN338" s="91">
        <f>ALL!AN330/AN$268</f>
        <v>0</v>
      </c>
      <c r="AO338" s="91">
        <f>ALL!AO330/AO$268</f>
        <v>0</v>
      </c>
      <c r="AP338" s="91">
        <f>ALL!AP330/AP$268</f>
        <v>0</v>
      </c>
      <c r="AQ338" s="91">
        <f>ALL!AQ330/AQ$268</f>
        <v>0</v>
      </c>
      <c r="AR338" s="91">
        <f>ALL!AR330/AR$268</f>
        <v>0</v>
      </c>
      <c r="AS338" s="91">
        <f>ALL!AS330/AS$268</f>
        <v>0</v>
      </c>
      <c r="AT338" s="91">
        <f>ALL!AT330/AT$268</f>
        <v>0</v>
      </c>
      <c r="AU338" s="91">
        <f>ALL!AU330/AU$268</f>
        <v>0</v>
      </c>
      <c r="AV338" s="91">
        <f>ALL!AV330/AV$268</f>
        <v>0</v>
      </c>
      <c r="AW338" s="91">
        <f>ALL!AW330/AW$268</f>
        <v>0</v>
      </c>
      <c r="AX338" s="91">
        <f>ALL!AX330/AX$268</f>
        <v>0</v>
      </c>
      <c r="AY338" s="91">
        <f>ALL!AY330/AY$268</f>
        <v>0</v>
      </c>
      <c r="AZ338" s="91">
        <f>ALL!AZ330/AZ$268</f>
        <v>0</v>
      </c>
      <c r="BA338" s="91">
        <f>ALL!BA330/BA$268</f>
        <v>0</v>
      </c>
      <c r="BB338" s="91">
        <f>ALL!BB330/BB$268</f>
        <v>0</v>
      </c>
      <c r="BC338" s="91">
        <f>ALL!BC330/BC$268</f>
        <v>0</v>
      </c>
      <c r="BD338" s="91">
        <f>ALL!BD330/BD$268</f>
        <v>0</v>
      </c>
      <c r="BE338" s="91">
        <f>ALL!BE330/BE$268</f>
        <v>0.47486370893688817</v>
      </c>
      <c r="BF338" s="91">
        <f>ALL!BF330/BF$268</f>
        <v>0</v>
      </c>
      <c r="BG338" s="91">
        <f>ALL!BG330/BG$268</f>
        <v>0</v>
      </c>
      <c r="BH338" s="91">
        <f t="shared" si="218"/>
        <v>0.47486370893688817</v>
      </c>
      <c r="BJ338" s="208">
        <f t="array" ref="BJ338">ROUND(MIN(IF($E$4:$BG$4=BJ$4,$E338:$BG338)),1)</f>
        <v>0</v>
      </c>
      <c r="BK338" s="208">
        <f t="array" ref="BK338">ROUND(MAX(IF($E$4:$BG$4=BK$4,$E338:$BG338)),1)</f>
        <v>0</v>
      </c>
      <c r="BL338" s="276">
        <f t="array" ref="BL338">ROUND(SUM(IF($E$4:$BG$4=BL$4,ALL!$E330:$BG330)),1)/BL$3</f>
        <v>0</v>
      </c>
      <c r="BM338" s="208">
        <f t="array" ref="BM338">ROUND(MIN(IF($E$4:$BG$4=BM$4,$E338:$BG338)),1)</f>
        <v>0</v>
      </c>
      <c r="BN338" s="208">
        <f t="array" ref="BN338">ROUND(MAX(IF($E$4:$BG$4=BN$4,$E338:$BG338)),1)</f>
        <v>0.5</v>
      </c>
      <c r="BO338" s="276">
        <f t="array" ref="BO338">ROUND(SUM(IF($E$4:$BG$4=BO$4,ALL!$E330:$BG330)),1)/BO$3</f>
        <v>8.2053762555573867E-2</v>
      </c>
      <c r="BP338" s="208">
        <f t="array" ref="BP338">ROUND(MIN(IF($E$4:$BG$4=BP$4,$E338:$BG338)),1)</f>
        <v>0</v>
      </c>
      <c r="BQ338" s="208">
        <f t="array" ref="BQ338">ROUND(MAX(IF($E$4:$BG$4=BQ$4,$E338:$BG338)),1)</f>
        <v>0</v>
      </c>
      <c r="BR338" s="276">
        <f t="array" ref="BR338">ROUND(SUM(IF($E$4:$BG$4=BR$4,ALL!$E330:$BG330)),1)/BR$3</f>
        <v>0</v>
      </c>
      <c r="BS338" s="208">
        <f t="array" ref="BS338">ROUND(MIN(IF($E$4:$BG$4=BS$4,$E338:$BG338)),1)</f>
        <v>0</v>
      </c>
      <c r="BT338" s="208">
        <f t="array" ref="BT338">ROUND(MAX(IF($E$4:$BG$4=BT$4,$E338:$BG338)),1)</f>
        <v>0</v>
      </c>
      <c r="BU338" s="276">
        <f t="array" ref="BU338">ROUND(SUM(IF($E$4:$BG$4=BU$4,ALL!$E330:$BG330)),1)/BU$3</f>
        <v>0</v>
      </c>
      <c r="BV338" s="208">
        <f t="array" ref="BV338">ROUND(MIN(IF($E$4:$BG$4=BV$4,$E338:$BG338)),1)</f>
        <v>0</v>
      </c>
      <c r="BW338" s="208">
        <f t="array" ref="BW338">ROUND(MAX(IF($E$4:$BG$4=BW$4,$E338:$BG338)),1)</f>
        <v>0</v>
      </c>
      <c r="BX338" s="276">
        <f t="array" ref="BX338">ROUND(SUM(IF($E$4:$BG$4=BX$4,ALL!$E330:$BG330)),1)/BX$3</f>
        <v>0</v>
      </c>
      <c r="BY338" s="208">
        <f t="array" ref="BY338">ROUND(MIN(IF($E$4:$BG$4=BY$4,$E338:$BG338)),1)</f>
        <v>0</v>
      </c>
      <c r="BZ338" s="208">
        <f t="array" ref="BZ338">ROUND(MAX(IF($E$4:$BG$4=BZ$4,$E338:$BG338)),1)</f>
        <v>0</v>
      </c>
      <c r="CA338" s="276">
        <f t="array" ref="CA338">ROUND(SUM(IF($E$4:$BG$4=CA$4,ALL!$E330:$BG330)),1)/CA$3</f>
        <v>0</v>
      </c>
      <c r="CB338" s="233">
        <f t="shared" si="219"/>
        <v>0</v>
      </c>
      <c r="CC338" s="233">
        <f t="shared" si="220"/>
        <v>0.5</v>
      </c>
      <c r="CD338" s="274">
        <f>ALL!BH330/$BH$47</f>
        <v>5.7232221651977938E-3</v>
      </c>
    </row>
    <row r="339" spans="1:82" s="90" customFormat="1">
      <c r="A339" s="253">
        <f t="shared" si="212"/>
        <v>52301</v>
      </c>
      <c r="B339" s="236" t="s">
        <v>275</v>
      </c>
      <c r="C339" s="50"/>
      <c r="D339" s="50"/>
      <c r="E339" s="91">
        <f>ALL!E331/E$268</f>
        <v>101.68223525283906</v>
      </c>
      <c r="F339" s="91">
        <f>ALL!F331/F$268</f>
        <v>93.8905506926735</v>
      </c>
      <c r="G339" s="91">
        <f>ALL!G331/G$268</f>
        <v>120.43547752042829</v>
      </c>
      <c r="H339" s="91">
        <f>ALL!H331/H$268</f>
        <v>79.301690312262537</v>
      </c>
      <c r="I339" s="91">
        <f>ALL!I331/I$268</f>
        <v>87.822756795286523</v>
      </c>
      <c r="J339" s="91">
        <f>ALL!J331/J$268</f>
        <v>72.429400515213359</v>
      </c>
      <c r="K339" s="91">
        <f>ALL!K331/K$268</f>
        <v>111.76377523942487</v>
      </c>
      <c r="L339" s="91">
        <f>ALL!L331/L$268</f>
        <v>105.62335465910411</v>
      </c>
      <c r="M339" s="91">
        <f>ALL!M331/M$268</f>
        <v>123.62830675078072</v>
      </c>
      <c r="N339" s="91">
        <f>ALL!N331/N$268</f>
        <v>133.40392188282422</v>
      </c>
      <c r="O339" s="91">
        <f>ALL!O331/O$268</f>
        <v>668.51533728747449</v>
      </c>
      <c r="P339" s="91">
        <f>ALL!P331/P$268</f>
        <v>103.01335496512442</v>
      </c>
      <c r="Q339" s="91">
        <f>ALL!Q331/Q$268</f>
        <v>83.027977812954845</v>
      </c>
      <c r="R339" s="91">
        <f>ALL!R331/R$268</f>
        <v>130.33707141889153</v>
      </c>
      <c r="S339" s="91">
        <f>ALL!S331/S$268</f>
        <v>111.84637401098963</v>
      </c>
      <c r="T339" s="91">
        <f>ALL!T331/T$268</f>
        <v>705.08792175575934</v>
      </c>
      <c r="U339" s="91">
        <f>ALL!U331/U$268</f>
        <v>124.96229671416549</v>
      </c>
      <c r="V339" s="91">
        <f>ALL!V331/V$268</f>
        <v>1456.2725895562294</v>
      </c>
      <c r="W339" s="91">
        <f>ALL!W331/W$268</f>
        <v>500.94064993769376</v>
      </c>
      <c r="X339" s="91">
        <f>ALL!X331/X$268</f>
        <v>489.94610750759108</v>
      </c>
      <c r="Y339" s="91">
        <f>ALL!Y331/Y$268</f>
        <v>98.375647813669588</v>
      </c>
      <c r="Z339" s="91">
        <f>ALL!Z331/Z$268</f>
        <v>421.47572701746827</v>
      </c>
      <c r="AA339" s="91">
        <f>ALL!AA331/AA$268</f>
        <v>90.376593040925115</v>
      </c>
      <c r="AB339" s="91">
        <f>ALL!AB331/AB$268</f>
        <v>485.4379546361605</v>
      </c>
      <c r="AC339" s="91">
        <f>ALL!AC331/AC$268</f>
        <v>105.87556958867492</v>
      </c>
      <c r="AD339" s="91">
        <f>ALL!AD331/AD$268</f>
        <v>96.032909563265719</v>
      </c>
      <c r="AE339" s="91">
        <f>ALL!AE331/AE$268</f>
        <v>749.53398410178693</v>
      </c>
      <c r="AF339" s="91">
        <f>ALL!AF331/AF$268</f>
        <v>98.164495137425504</v>
      </c>
      <c r="AG339" s="91">
        <f>ALL!AG331/AG$268</f>
        <v>636.11111493028591</v>
      </c>
      <c r="AH339" s="91">
        <f>ALL!AH331/AH$268</f>
        <v>160.01322676453202</v>
      </c>
      <c r="AI339" s="91">
        <f>ALL!AI331/AI$268</f>
        <v>554.77855139171459</v>
      </c>
      <c r="AJ339" s="91">
        <f>ALL!AJ331/AJ$268</f>
        <v>447.76527955747093</v>
      </c>
      <c r="AK339" s="91">
        <f>ALL!AK331/AK$268</f>
        <v>594.18597836073764</v>
      </c>
      <c r="AL339" s="91">
        <f>ALL!AL331/AL$268</f>
        <v>3030.7850642784915</v>
      </c>
      <c r="AM339" s="91">
        <f>ALL!AM331/AM$268</f>
        <v>569.74119560984241</v>
      </c>
      <c r="AN339" s="91">
        <f>ALL!AN331/AN$268</f>
        <v>620.19732248771379</v>
      </c>
      <c r="AO339" s="91">
        <f>ALL!AO331/AO$268</f>
        <v>86.606114980521781</v>
      </c>
      <c r="AP339" s="91">
        <f>ALL!AP331/AP$268</f>
        <v>552.38704259923122</v>
      </c>
      <c r="AQ339" s="91">
        <f>ALL!AQ331/AQ$268</f>
        <v>415.42828714756303</v>
      </c>
      <c r="AR339" s="91">
        <f>ALL!AR331/AR$268</f>
        <v>457.477102556668</v>
      </c>
      <c r="AS339" s="91">
        <f>ALL!AS331/AS$268</f>
        <v>476.6428744400049</v>
      </c>
      <c r="AT339" s="91">
        <f>ALL!AT331/AT$268</f>
        <v>404.04955290611025</v>
      </c>
      <c r="AU339" s="91">
        <f>ALL!AU331/AU$268</f>
        <v>384.28508133135045</v>
      </c>
      <c r="AV339" s="91">
        <f>ALL!AV331/AV$268</f>
        <v>544.96434474616308</v>
      </c>
      <c r="AW339" s="91">
        <f>ALL!AW331/AW$268</f>
        <v>486.66962686567177</v>
      </c>
      <c r="AX339" s="91">
        <f>ALL!AX331/AX$268</f>
        <v>470.294636184198</v>
      </c>
      <c r="AY339" s="91">
        <f>ALL!AY331/AY$268</f>
        <v>574.56654725819783</v>
      </c>
      <c r="AZ339" s="91">
        <f>ALL!AZ331/AZ$268</f>
        <v>415.63634263270376</v>
      </c>
      <c r="BA339" s="91">
        <f>ALL!BA331/BA$268</f>
        <v>444.75195572647976</v>
      </c>
      <c r="BB339" s="91">
        <f>ALL!BB331/BB$268</f>
        <v>520.52424888680582</v>
      </c>
      <c r="BC339" s="91">
        <f>ALL!BC331/BC$268</f>
        <v>400.83901432073282</v>
      </c>
      <c r="BD339" s="91">
        <f>ALL!BD331/BD$268</f>
        <v>149.6154937472343</v>
      </c>
      <c r="BE339" s="91">
        <f>ALL!BE331/BE$268</f>
        <v>627.41044564489061</v>
      </c>
      <c r="BF339" s="91">
        <f>ALL!BF331/BF$268</f>
        <v>581.99458436538794</v>
      </c>
      <c r="BG339" s="91">
        <f>ALL!BG331/BG$268</f>
        <v>110.43666171515517</v>
      </c>
      <c r="BH339" s="91">
        <f t="shared" si="216"/>
        <v>22267.361722922942</v>
      </c>
      <c r="BJ339" s="208">
        <f t="array" ref="BJ339">ROUND(MIN(IF($E$4:$BG$4=BJ$4,$E339:$BG339)),1)</f>
        <v>86.6</v>
      </c>
      <c r="BK339" s="208">
        <f t="array" ref="BK339">ROUND(MAX(IF($E$4:$BG$4=BK$4,$E339:$BG339)),1)</f>
        <v>620.20000000000005</v>
      </c>
      <c r="BL339" s="276">
        <f t="array" ref="BL339">ROUND(SUM(IF($E$4:$BG$4=BL$4,ALL!$E331:$BG331)),1)/BL$3</f>
        <v>447.61718474832134</v>
      </c>
      <c r="BM339" s="208">
        <f t="array" ref="BM339">ROUND(MIN(IF($E$4:$BG$4=BM$4,$E339:$BG339)),1)</f>
        <v>110.4</v>
      </c>
      <c r="BN339" s="208">
        <f t="array" ref="BN339">ROUND(MAX(IF($E$4:$BG$4=BN$4,$E339:$BG339)),1)</f>
        <v>627.4</v>
      </c>
      <c r="BO339" s="276">
        <f t="array" ref="BO339">ROUND(SUM(IF($E$4:$BG$4=BO$4,ALL!$E331:$BG331)),1)/BO$3</f>
        <v>379.47796599703616</v>
      </c>
      <c r="BP339" s="208">
        <f t="array" ref="BP339">ROUND(MIN(IF($E$4:$BG$4=BP$4,$E339:$BG339)),1)</f>
        <v>569.70000000000005</v>
      </c>
      <c r="BQ339" s="208">
        <f t="array" ref="BQ339">ROUND(MAX(IF($E$4:$BG$4=BQ$4,$E339:$BG339)),1)</f>
        <v>3030.8</v>
      </c>
      <c r="BR339" s="276">
        <f t="array" ref="BR339">ROUND(SUM(IF($E$4:$BG$4=BR$4,ALL!$E331:$BG331)),1)/BR$3</f>
        <v>685.50527937104766</v>
      </c>
      <c r="BS339" s="208">
        <f t="array" ref="BS339">ROUND(MIN(IF($E$4:$BG$4=BS$4,$E339:$BG339)),1)</f>
        <v>72.400000000000006</v>
      </c>
      <c r="BT339" s="208">
        <f t="array" ref="BT339">ROUND(MAX(IF($E$4:$BG$4=BT$4,$E339:$BG339)),1)</f>
        <v>1456.3</v>
      </c>
      <c r="BU339" s="276">
        <f t="array" ref="BU339">ROUND(SUM(IF($E$4:$BG$4=BU$4,ALL!$E331:$BG331)),1)/BU$3</f>
        <v>210.7671964658594</v>
      </c>
      <c r="BV339" s="208">
        <f t="array" ref="BV339">ROUND(MIN(IF($E$4:$BG$4=BV$4,$E339:$BG339)),1)</f>
        <v>120.4</v>
      </c>
      <c r="BW339" s="208">
        <f t="array" ref="BW339">ROUND(MAX(IF($E$4:$BG$4=BW$4,$E339:$BG339)),1)</f>
        <v>485.4</v>
      </c>
      <c r="BX339" s="276">
        <f t="array" ref="BX339">ROUND(SUM(IF($E$4:$BG$4=BX$4,ALL!$E331:$BG331)),1)/BX$3</f>
        <v>440.61034739966334</v>
      </c>
      <c r="BY339" s="208">
        <f t="array" ref="BY339">ROUND(MIN(IF($E$4:$BG$4=BY$4,$E339:$BG339)),1)</f>
        <v>87.8</v>
      </c>
      <c r="BZ339" s="208">
        <f t="array" ref="BZ339">ROUND(MAX(IF($E$4:$BG$4=BZ$4,$E339:$BG339)),1)</f>
        <v>636.1</v>
      </c>
      <c r="CA339" s="276">
        <f t="array" ref="CA339">ROUND(SUM(IF($E$4:$BG$4=CA$4,ALL!$E331:$BG331)),1)/CA$3</f>
        <v>316.02199687846951</v>
      </c>
      <c r="CB339" s="233">
        <f t="shared" si="214"/>
        <v>72.400000000000006</v>
      </c>
      <c r="CC339" s="233">
        <f t="shared" si="215"/>
        <v>3030.8</v>
      </c>
      <c r="CD339" s="274">
        <f>ALL!BH331/$BH$47</f>
        <v>329.49324917738517</v>
      </c>
    </row>
    <row r="340" spans="1:82" s="90" customFormat="1">
      <c r="A340" s="253">
        <f t="shared" si="212"/>
        <v>52302</v>
      </c>
      <c r="B340" s="236" t="s">
        <v>276</v>
      </c>
      <c r="C340" s="50"/>
      <c r="D340" s="50"/>
      <c r="E340" s="91">
        <f>ALL!E332/E$268</f>
        <v>114.23856664335952</v>
      </c>
      <c r="F340" s="91">
        <f>ALL!F332/F$268</f>
        <v>99.102230339789116</v>
      </c>
      <c r="G340" s="91">
        <f>ALL!G332/G$268</f>
        <v>140.86406470563782</v>
      </c>
      <c r="H340" s="91">
        <f>ALL!H332/H$268</f>
        <v>116.78809086748524</v>
      </c>
      <c r="I340" s="91">
        <f>ALL!I332/I$268</f>
        <v>118.02874532068593</v>
      </c>
      <c r="J340" s="91">
        <f>ALL!J332/J$268</f>
        <v>97.472465119701141</v>
      </c>
      <c r="K340" s="91">
        <f>ALL!K332/K$268</f>
        <v>120.54324087842517</v>
      </c>
      <c r="L340" s="91">
        <f>ALL!L332/L$268</f>
        <v>105.32293676418962</v>
      </c>
      <c r="M340" s="91">
        <f>ALL!M332/M$268</f>
        <v>118.3942992475845</v>
      </c>
      <c r="N340" s="91">
        <f>ALL!N332/N$268</f>
        <v>117.04027240861289</v>
      </c>
      <c r="O340" s="91">
        <f>ALL!O332/O$268</f>
        <v>155.59905479200594</v>
      </c>
      <c r="P340" s="91">
        <f>ALL!P332/P$268</f>
        <v>126.0413845107995</v>
      </c>
      <c r="Q340" s="91">
        <f>ALL!Q332/Q$268</f>
        <v>128.21018512687129</v>
      </c>
      <c r="R340" s="91">
        <f>ALL!R332/R$268</f>
        <v>147.79533134571079</v>
      </c>
      <c r="S340" s="91">
        <f>ALL!S332/S$268</f>
        <v>122.04709354805685</v>
      </c>
      <c r="T340" s="91">
        <f>ALL!T332/T$268</f>
        <v>165.46916350417669</v>
      </c>
      <c r="U340" s="91">
        <f>ALL!U332/U$268</f>
        <v>151.92334452082375</v>
      </c>
      <c r="V340" s="91">
        <f>ALL!V332/V$268</f>
        <v>342.59882373908368</v>
      </c>
      <c r="W340" s="91">
        <f>ALL!W332/W$268</f>
        <v>118.24870004250548</v>
      </c>
      <c r="X340" s="91">
        <f>ALL!X332/X$268</f>
        <v>114.68315138584585</v>
      </c>
      <c r="Y340" s="91">
        <f>ALL!Y332/Y$268</f>
        <v>106.95186226053391</v>
      </c>
      <c r="Z340" s="91">
        <f>ALL!Z332/Z$268</f>
        <v>99.050083537776459</v>
      </c>
      <c r="AA340" s="91">
        <f>ALL!AA332/AA$268</f>
        <v>107.38056276132458</v>
      </c>
      <c r="AB340" s="91">
        <f>ALL!AB332/AB$268</f>
        <v>117.32395226034733</v>
      </c>
      <c r="AC340" s="91">
        <f>ALL!AC332/AC$268</f>
        <v>122.47868980641991</v>
      </c>
      <c r="AD340" s="91">
        <f>ALL!AD332/AD$268</f>
        <v>124.50497893368883</v>
      </c>
      <c r="AE340" s="91">
        <f>ALL!AE332/AE$268</f>
        <v>0</v>
      </c>
      <c r="AF340" s="91">
        <f>ALL!AF332/AF$268</f>
        <v>125.67029012482773</v>
      </c>
      <c r="AG340" s="91">
        <f>ALL!AG332/AG$268</f>
        <v>148.98569180926947</v>
      </c>
      <c r="AH340" s="91">
        <f>ALL!AH332/AH$268</f>
        <v>147.30177223819868</v>
      </c>
      <c r="AI340" s="91">
        <f>ALL!AI332/AI$268</f>
        <v>129.64873866577119</v>
      </c>
      <c r="AJ340" s="91">
        <f>ALL!AJ332/AJ$268</f>
        <v>108.56189099998815</v>
      </c>
      <c r="AK340" s="91">
        <f>ALL!AK332/AK$268</f>
        <v>140.55865364836893</v>
      </c>
      <c r="AL340" s="91">
        <f>ALL!AL332/AL$268</f>
        <v>693.01357792864314</v>
      </c>
      <c r="AM340" s="91">
        <f>ALL!AM332/AM$268</f>
        <v>133.65275057532318</v>
      </c>
      <c r="AN340" s="91">
        <f>ALL!AN332/AN$268</f>
        <v>142.36831045585498</v>
      </c>
      <c r="AO340" s="91">
        <f>ALL!AO332/AO$268</f>
        <v>65.891650505084584</v>
      </c>
      <c r="AP340" s="91">
        <f>ALL!AP332/AP$268</f>
        <v>129.31364854826728</v>
      </c>
      <c r="AQ340" s="91">
        <f>ALL!AQ332/AQ$268</f>
        <v>97.206595448913632</v>
      </c>
      <c r="AR340" s="91">
        <f>ALL!AR332/AR$268</f>
        <v>107.07100339410893</v>
      </c>
      <c r="AS340" s="91">
        <f>ALL!AS332/AS$268</f>
        <v>110.68706865237918</v>
      </c>
      <c r="AT340" s="91">
        <f>ALL!AT332/AT$268</f>
        <v>94.517883755588684</v>
      </c>
      <c r="AU340" s="91">
        <f>ALL!AU332/AU$268</f>
        <v>90.528170849494856</v>
      </c>
      <c r="AV340" s="91">
        <f>ALL!AV332/AV$268</f>
        <v>128.10163530859862</v>
      </c>
      <c r="AW340" s="91">
        <f>ALL!AW332/AW$268</f>
        <v>112.88091044776122</v>
      </c>
      <c r="AX340" s="91">
        <f>ALL!AX332/AX$268</f>
        <v>109.32453097752139</v>
      </c>
      <c r="AY340" s="91">
        <f>ALL!AY332/AY$268</f>
        <v>137.47944337282999</v>
      </c>
      <c r="AZ340" s="91">
        <f>ALL!AZ332/AZ$268</f>
        <v>103.77327249273189</v>
      </c>
      <c r="BA340" s="91">
        <f>ALL!BA332/BA$268</f>
        <v>104.01445455398181</v>
      </c>
      <c r="BB340" s="91">
        <f>ALL!BB332/BB$268</f>
        <v>105.2926810405437</v>
      </c>
      <c r="BC340" s="91">
        <f>ALL!BC332/BC$268</f>
        <v>91.735440588311178</v>
      </c>
      <c r="BD340" s="91">
        <f>ALL!BD332/BD$268</f>
        <v>119.81183288807307</v>
      </c>
      <c r="BE340" s="91">
        <f>ALL!BE332/BE$268</f>
        <v>146.82969333476714</v>
      </c>
      <c r="BF340" s="91">
        <f>ALL!BF332/BF$268</f>
        <v>136.98030000803743</v>
      </c>
      <c r="BG340" s="91">
        <f>ALL!BG332/BG$268</f>
        <v>118.64544038259477</v>
      </c>
      <c r="BH340" s="91">
        <f t="shared" si="216"/>
        <v>7277.9486073672761</v>
      </c>
      <c r="BJ340" s="208">
        <f t="array" ref="BJ340">ROUND(MIN(IF($E$4:$BG$4=BJ$4,$E340:$BG340)),1)</f>
        <v>65.900000000000006</v>
      </c>
      <c r="BK340" s="208">
        <f t="array" ref="BK340">ROUND(MAX(IF($E$4:$BG$4=BK$4,$E340:$BG340)),1)</f>
        <v>142.4</v>
      </c>
      <c r="BL340" s="276">
        <f t="array" ref="BL340">ROUND(SUM(IF($E$4:$BG$4=BL$4,ALL!$E332:$BG332)),1)/BL$3</f>
        <v>108.26057731227699</v>
      </c>
      <c r="BM340" s="208">
        <f t="array" ref="BM340">ROUND(MIN(IF($E$4:$BG$4=BM$4,$E340:$BG340)),1)</f>
        <v>118.6</v>
      </c>
      <c r="BN340" s="208">
        <f t="array" ref="BN340">ROUND(MAX(IF($E$4:$BG$4=BN$4,$E340:$BG340)),1)</f>
        <v>146.80000000000001</v>
      </c>
      <c r="BO340" s="276">
        <f t="array" ref="BO340">ROUND(SUM(IF($E$4:$BG$4=BO$4,ALL!$E332:$BG332)),1)/BO$3</f>
        <v>130.37835501399641</v>
      </c>
      <c r="BP340" s="208">
        <f t="array" ref="BP340">ROUND(MIN(IF($E$4:$BG$4=BP$4,$E340:$BG340)),1)</f>
        <v>133.69999999999999</v>
      </c>
      <c r="BQ340" s="208">
        <f t="array" ref="BQ340">ROUND(MAX(IF($E$4:$BG$4=BQ$4,$E340:$BG340)),1)</f>
        <v>693</v>
      </c>
      <c r="BR340" s="276">
        <f t="array" ref="BR340">ROUND(SUM(IF($E$4:$BG$4=BR$4,ALL!$E332:$BG332)),1)/BR$3</f>
        <v>160.63010122091598</v>
      </c>
      <c r="BS340" s="208">
        <f t="array" ref="BS340">ROUND(MIN(IF($E$4:$BG$4=BS$4,$E340:$BG340)),1)</f>
        <v>0</v>
      </c>
      <c r="BT340" s="208">
        <f t="array" ref="BT340">ROUND(MAX(IF($E$4:$BG$4=BT$4,$E340:$BG340)),1)</f>
        <v>342.6</v>
      </c>
      <c r="BU340" s="276">
        <f t="array" ref="BU340">ROUND(SUM(IF($E$4:$BG$4=BU$4,ALL!$E332:$BG332)),1)/BU$3</f>
        <v>111.37964489844325</v>
      </c>
      <c r="BV340" s="208">
        <f t="array" ref="BV340">ROUND(MIN(IF($E$4:$BG$4=BV$4,$E340:$BG340)),1)</f>
        <v>99.1</v>
      </c>
      <c r="BW340" s="208">
        <f t="array" ref="BW340">ROUND(MAX(IF($E$4:$BG$4=BW$4,$E340:$BG340)),1)</f>
        <v>140.9</v>
      </c>
      <c r="BX340" s="276">
        <f t="array" ref="BX340">ROUND(SUM(IF($E$4:$BG$4=BX$4,ALL!$E332:$BG332)),1)/BX$3</f>
        <v>113.53507417771695</v>
      </c>
      <c r="BY340" s="208">
        <f t="array" ref="BY340">ROUND(MIN(IF($E$4:$BG$4=BY$4,$E340:$BG340)),1)</f>
        <v>105.3</v>
      </c>
      <c r="BZ340" s="208">
        <f t="array" ref="BZ340">ROUND(MAX(IF($E$4:$BG$4=BZ$4,$E340:$BG340)),1)</f>
        <v>151.9</v>
      </c>
      <c r="CA340" s="276">
        <f t="array" ref="CA340">ROUND(SUM(IF($E$4:$BG$4=CA$4,ALL!$E332:$BG332)),1)/CA$3</f>
        <v>127.50314862315037</v>
      </c>
      <c r="CB340" s="233">
        <f t="shared" si="214"/>
        <v>0</v>
      </c>
      <c r="CC340" s="233">
        <f t="shared" si="215"/>
        <v>693</v>
      </c>
      <c r="CD340" s="274">
        <f>ALL!BH332/$BH$47</f>
        <v>118.01636313416897</v>
      </c>
    </row>
    <row r="341" spans="1:82" s="90" customFormat="1">
      <c r="A341" s="253">
        <f t="shared" si="212"/>
        <v>52401</v>
      </c>
      <c r="B341" s="236" t="s">
        <v>277</v>
      </c>
      <c r="C341" s="50"/>
      <c r="D341" s="50"/>
      <c r="E341" s="91">
        <f>ALL!E333/E$268</f>
        <v>0</v>
      </c>
      <c r="F341" s="91">
        <f>ALL!F333/F$268</f>
        <v>0</v>
      </c>
      <c r="G341" s="91">
        <f>ALL!G333/G$268</f>
        <v>0</v>
      </c>
      <c r="H341" s="91">
        <f>ALL!H333/H$268</f>
        <v>0</v>
      </c>
      <c r="I341" s="91">
        <f>ALL!I333/I$268</f>
        <v>0</v>
      </c>
      <c r="J341" s="91">
        <f>ALL!J333/J$268</f>
        <v>0</v>
      </c>
      <c r="K341" s="91">
        <f>ALL!K333/K$268</f>
        <v>0</v>
      </c>
      <c r="L341" s="91">
        <f>ALL!L333/L$268</f>
        <v>0</v>
      </c>
      <c r="M341" s="91">
        <f>ALL!M333/M$268</f>
        <v>0</v>
      </c>
      <c r="N341" s="91">
        <f>ALL!N333/N$268</f>
        <v>0</v>
      </c>
      <c r="O341" s="91">
        <f>ALL!O333/O$268</f>
        <v>0</v>
      </c>
      <c r="P341" s="91">
        <f>ALL!P333/P$268</f>
        <v>0</v>
      </c>
      <c r="Q341" s="91">
        <f>ALL!Q333/Q$268</f>
        <v>0</v>
      </c>
      <c r="R341" s="91">
        <f>ALL!R333/R$268</f>
        <v>0</v>
      </c>
      <c r="S341" s="91">
        <f>ALL!S333/S$268</f>
        <v>0</v>
      </c>
      <c r="T341" s="91">
        <f>ALL!T333/T$268</f>
        <v>0</v>
      </c>
      <c r="U341" s="91">
        <f>ALL!U333/U$268</f>
        <v>0</v>
      </c>
      <c r="V341" s="91">
        <f>ALL!V333/V$268</f>
        <v>0</v>
      </c>
      <c r="W341" s="91">
        <f>ALL!W333/W$268</f>
        <v>0</v>
      </c>
      <c r="X341" s="91">
        <f>ALL!X333/X$268</f>
        <v>13.296864507550195</v>
      </c>
      <c r="Y341" s="91">
        <f>ALL!Y333/Y$268</f>
        <v>0</v>
      </c>
      <c r="Z341" s="91">
        <f>ALL!Z333/Z$268</f>
        <v>0</v>
      </c>
      <c r="AA341" s="91">
        <f>ALL!AA333/AA$268</f>
        <v>0</v>
      </c>
      <c r="AB341" s="91">
        <f>ALL!AB333/AB$268</f>
        <v>0</v>
      </c>
      <c r="AC341" s="91">
        <f>ALL!AC333/AC$268</f>
        <v>0</v>
      </c>
      <c r="AD341" s="91">
        <f>ALL!AD333/AD$268</f>
        <v>9.5094689019148273</v>
      </c>
      <c r="AE341" s="91">
        <f>ALL!AE333/AE$268</f>
        <v>0</v>
      </c>
      <c r="AF341" s="91">
        <f>ALL!AF333/AF$268</f>
        <v>0</v>
      </c>
      <c r="AG341" s="91">
        <f>ALL!AG333/AG$268</f>
        <v>0</v>
      </c>
      <c r="AH341" s="91">
        <f>ALL!AH333/AH$268</f>
        <v>0</v>
      </c>
      <c r="AI341" s="91">
        <f>ALL!AI333/AI$268</f>
        <v>0</v>
      </c>
      <c r="AJ341" s="91">
        <f>ALL!AJ333/AJ$268</f>
        <v>0</v>
      </c>
      <c r="AK341" s="91">
        <f>ALL!AK333/AK$268</f>
        <v>0</v>
      </c>
      <c r="AL341" s="91">
        <f>ALL!AL333/AL$268</f>
        <v>0</v>
      </c>
      <c r="AM341" s="91">
        <f>ALL!AM333/AM$268</f>
        <v>0</v>
      </c>
      <c r="AN341" s="91">
        <f>ALL!AN333/AN$268</f>
        <v>124.23036773428234</v>
      </c>
      <c r="AO341" s="91">
        <f>ALL!AO333/AO$268</f>
        <v>0</v>
      </c>
      <c r="AP341" s="91">
        <f>ALL!AP333/AP$268</f>
        <v>75.410037787036131</v>
      </c>
      <c r="AQ341" s="91">
        <f>ALL!AQ333/AQ$268</f>
        <v>0</v>
      </c>
      <c r="AR341" s="91">
        <f>ALL!AR333/AR$268</f>
        <v>33.506506796745754</v>
      </c>
      <c r="AS341" s="91">
        <f>ALL!AS333/AS$268</f>
        <v>60.540016951204741</v>
      </c>
      <c r="AT341" s="91">
        <f>ALL!AT333/AT$268</f>
        <v>41.573832588176856</v>
      </c>
      <c r="AU341" s="91">
        <f>ALL!AU333/AU$268</f>
        <v>0</v>
      </c>
      <c r="AV341" s="91">
        <f>ALL!AV333/AV$268</f>
        <v>-13.70041950312744</v>
      </c>
      <c r="AW341" s="91">
        <f>ALL!AW333/AW$268</f>
        <v>120.83144776119403</v>
      </c>
      <c r="AX341" s="91">
        <f>ALL!AX333/AX$268</f>
        <v>0</v>
      </c>
      <c r="AY341" s="91">
        <f>ALL!AY333/AY$268</f>
        <v>23.620060622761091</v>
      </c>
      <c r="AZ341" s="91">
        <f>ALL!AZ333/AZ$268</f>
        <v>0</v>
      </c>
      <c r="BA341" s="91">
        <f>ALL!BA333/BA$268</f>
        <v>0</v>
      </c>
      <c r="BB341" s="91">
        <f>ALL!BB333/BB$268</f>
        <v>0</v>
      </c>
      <c r="BC341" s="91">
        <f>ALL!BC333/BC$268</f>
        <v>0</v>
      </c>
      <c r="BD341" s="91">
        <f>ALL!BD333/BD$268</f>
        <v>0</v>
      </c>
      <c r="BE341" s="91">
        <f>ALL!BE333/BE$268</f>
        <v>1.5277835226379661</v>
      </c>
      <c r="BF341" s="91">
        <f>ALL!BF333/BF$268</f>
        <v>0</v>
      </c>
      <c r="BG341" s="91">
        <f>ALL!BG333/BG$268</f>
        <v>0</v>
      </c>
      <c r="BH341" s="91">
        <f t="shared" si="216"/>
        <v>490.34596767037658</v>
      </c>
      <c r="BJ341" s="208">
        <f t="array" ref="BJ341">ROUND(MIN(IF($E$4:$BG$4=BJ$4,$E341:$BG341)),1)</f>
        <v>-13.7</v>
      </c>
      <c r="BK341" s="208">
        <f t="array" ref="BK341">ROUND(MAX(IF($E$4:$BG$4=BK$4,$E341:$BG341)),1)</f>
        <v>124.2</v>
      </c>
      <c r="BL341" s="276">
        <f t="array" ref="BL341">ROUND(SUM(IF($E$4:$BG$4=BL$4,ALL!$E333:$BG333)),1)/BL$3</f>
        <v>29.537651225659502</v>
      </c>
      <c r="BM341" s="208">
        <f t="array" ref="BM341">ROUND(MIN(IF($E$4:$BG$4=BM$4,$E341:$BG341)),1)</f>
        <v>0</v>
      </c>
      <c r="BN341" s="208">
        <f t="array" ref="BN341">ROUND(MAX(IF($E$4:$BG$4=BN$4,$E341:$BG341)),1)</f>
        <v>1.5</v>
      </c>
      <c r="BO341" s="276">
        <f t="array" ref="BO341">ROUND(SUM(IF($E$4:$BG$4=BO$4,ALL!$E333:$BG333)),1)/BO$3</f>
        <v>0.26397579450024705</v>
      </c>
      <c r="BP341" s="208">
        <f t="array" ref="BP341">ROUND(MIN(IF($E$4:$BG$4=BP$4,$E341:$BG341)),1)</f>
        <v>0</v>
      </c>
      <c r="BQ341" s="208">
        <f t="array" ref="BQ341">ROUND(MAX(IF($E$4:$BG$4=BQ$4,$E341:$BG341)),1)</f>
        <v>0</v>
      </c>
      <c r="BR341" s="276">
        <f t="array" ref="BR341">ROUND(SUM(IF($E$4:$BG$4=BR$4,ALL!$E333:$BG333)),1)/BR$3</f>
        <v>0</v>
      </c>
      <c r="BS341" s="208">
        <f t="array" ref="BS341">ROUND(MIN(IF($E$4:$BG$4=BS$4,$E341:$BG341)),1)</f>
        <v>0</v>
      </c>
      <c r="BT341" s="208">
        <f t="array" ref="BT341">ROUND(MAX(IF($E$4:$BG$4=BT$4,$E341:$BG341)),1)</f>
        <v>9.5</v>
      </c>
      <c r="BU341" s="276">
        <f t="array" ref="BU341">ROUND(SUM(IF($E$4:$BG$4=BU$4,ALL!$E333:$BG333)),1)/BU$3</f>
        <v>0.47636370528258765</v>
      </c>
      <c r="BV341" s="208">
        <f t="array" ref="BV341">ROUND(MIN(IF($E$4:$BG$4=BV$4,$E341:$BG341)),1)</f>
        <v>0</v>
      </c>
      <c r="BW341" s="208">
        <f t="array" ref="BW341">ROUND(MAX(IF($E$4:$BG$4=BW$4,$E341:$BG341)),1)</f>
        <v>0</v>
      </c>
      <c r="BX341" s="276">
        <f t="array" ref="BX341">ROUND(SUM(IF($E$4:$BG$4=BX$4,ALL!$E333:$BG333)),1)/BX$3</f>
        <v>0</v>
      </c>
      <c r="BY341" s="208">
        <f t="array" ref="BY341">ROUND(MIN(IF($E$4:$BG$4=BY$4,$E341:$BG341)),1)</f>
        <v>0</v>
      </c>
      <c r="BZ341" s="208">
        <f t="array" ref="BZ341">ROUND(MAX(IF($E$4:$BG$4=BZ$4,$E341:$BG341)),1)</f>
        <v>13.3</v>
      </c>
      <c r="CA341" s="276">
        <f t="array" ref="CA341">ROUND(SUM(IF($E$4:$BG$4=CA$4,ALL!$E333:$BG333)),1)/CA$3</f>
        <v>1.2041955472243404</v>
      </c>
      <c r="CB341" s="233">
        <f t="shared" si="214"/>
        <v>-13.7</v>
      </c>
      <c r="CC341" s="233">
        <f t="shared" si="215"/>
        <v>124.2</v>
      </c>
      <c r="CD341" s="274">
        <f>ALL!BH333/$BH$47</f>
        <v>1.4960756148096002</v>
      </c>
    </row>
    <row r="342" spans="1:82" s="90" customFormat="1">
      <c r="A342" s="253">
        <f t="shared" si="212"/>
        <v>52402</v>
      </c>
      <c r="B342" s="236" t="s">
        <v>278</v>
      </c>
      <c r="C342" s="50"/>
      <c r="D342" s="50"/>
      <c r="E342" s="91">
        <f>ALL!E334/E$268</f>
        <v>0</v>
      </c>
      <c r="F342" s="91">
        <f>ALL!F334/F$268</f>
        <v>0</v>
      </c>
      <c r="G342" s="91">
        <f>ALL!G334/G$268</f>
        <v>0</v>
      </c>
      <c r="H342" s="91">
        <f>ALL!H334/H$268</f>
        <v>0</v>
      </c>
      <c r="I342" s="91">
        <f>ALL!I334/I$268</f>
        <v>0</v>
      </c>
      <c r="J342" s="91">
        <f>ALL!J334/J$268</f>
        <v>0</v>
      </c>
      <c r="K342" s="91">
        <f>ALL!K334/K$268</f>
        <v>0</v>
      </c>
      <c r="L342" s="91">
        <f>ALL!L334/L$268</f>
        <v>0</v>
      </c>
      <c r="M342" s="91">
        <f>ALL!M334/M$268</f>
        <v>0</v>
      </c>
      <c r="N342" s="91">
        <f>ALL!N334/N$268</f>
        <v>0</v>
      </c>
      <c r="O342" s="91">
        <f>ALL!O334/O$268</f>
        <v>0</v>
      </c>
      <c r="P342" s="91">
        <f>ALL!P334/P$268</f>
        <v>0</v>
      </c>
      <c r="Q342" s="91">
        <f>ALL!Q334/Q$268</f>
        <v>0</v>
      </c>
      <c r="R342" s="91">
        <f>ALL!R334/R$268</f>
        <v>0</v>
      </c>
      <c r="S342" s="91">
        <f>ALL!S334/S$268</f>
        <v>0</v>
      </c>
      <c r="T342" s="91">
        <f>ALL!T334/T$268</f>
        <v>0</v>
      </c>
      <c r="U342" s="91">
        <f>ALL!U334/U$268</f>
        <v>0</v>
      </c>
      <c r="V342" s="91">
        <f>ALL!V334/V$268</f>
        <v>0</v>
      </c>
      <c r="W342" s="91">
        <f>ALL!W334/W$268</f>
        <v>0</v>
      </c>
      <c r="X342" s="91">
        <f>ALL!X334/X$268</f>
        <v>0</v>
      </c>
      <c r="Y342" s="91">
        <f>ALL!Y334/Y$268</f>
        <v>0</v>
      </c>
      <c r="Z342" s="91">
        <f>ALL!Z334/Z$268</f>
        <v>0</v>
      </c>
      <c r="AA342" s="91">
        <f>ALL!AA334/AA$268</f>
        <v>0</v>
      </c>
      <c r="AB342" s="91">
        <f>ALL!AB334/AB$268</f>
        <v>0</v>
      </c>
      <c r="AC342" s="91">
        <f>ALL!AC334/AC$268</f>
        <v>0</v>
      </c>
      <c r="AD342" s="91">
        <f>ALL!AD334/AD$268</f>
        <v>0</v>
      </c>
      <c r="AE342" s="91">
        <f>ALL!AE334/AE$268</f>
        <v>0</v>
      </c>
      <c r="AF342" s="91">
        <f>ALL!AF334/AF$268</f>
        <v>0</v>
      </c>
      <c r="AG342" s="91">
        <f>ALL!AG334/AG$268</f>
        <v>0</v>
      </c>
      <c r="AH342" s="91">
        <f>ALL!AH334/AH$268</f>
        <v>0</v>
      </c>
      <c r="AI342" s="91">
        <f>ALL!AI334/AI$268</f>
        <v>0</v>
      </c>
      <c r="AJ342" s="91">
        <f>ALL!AJ334/AJ$268</f>
        <v>0</v>
      </c>
      <c r="AK342" s="91">
        <f>ALL!AK334/AK$268</f>
        <v>0</v>
      </c>
      <c r="AL342" s="91">
        <f>ALL!AL334/AL$268</f>
        <v>0</v>
      </c>
      <c r="AM342" s="91">
        <f>ALL!AM334/AM$268</f>
        <v>0</v>
      </c>
      <c r="AN342" s="91">
        <f>ALL!AN334/AN$268</f>
        <v>0</v>
      </c>
      <c r="AO342" s="91">
        <f>ALL!AO334/AO$268</f>
        <v>0</v>
      </c>
      <c r="AP342" s="91">
        <f>ALL!AP334/AP$268</f>
        <v>0</v>
      </c>
      <c r="AQ342" s="91">
        <f>ALL!AQ334/AQ$268</f>
        <v>0</v>
      </c>
      <c r="AR342" s="91">
        <f>ALL!AR334/AR$268</f>
        <v>0</v>
      </c>
      <c r="AS342" s="91">
        <f>ALL!AS334/AS$268</f>
        <v>0</v>
      </c>
      <c r="AT342" s="91">
        <f>ALL!AT334/AT$268</f>
        <v>0</v>
      </c>
      <c r="AU342" s="91">
        <f>ALL!AU334/AU$268</f>
        <v>0</v>
      </c>
      <c r="AV342" s="91">
        <f>ALL!AV334/AV$268</f>
        <v>0</v>
      </c>
      <c r="AW342" s="91">
        <f>ALL!AW334/AW$268</f>
        <v>0</v>
      </c>
      <c r="AX342" s="91">
        <f>ALL!AX334/AX$268</f>
        <v>143.33273288235634</v>
      </c>
      <c r="AY342" s="91">
        <f>ALL!AY334/AY$268</f>
        <v>0</v>
      </c>
      <c r="AZ342" s="91">
        <f>ALL!AZ334/AZ$268</f>
        <v>193.32869327480313</v>
      </c>
      <c r="BA342" s="91">
        <f>ALL!BA334/BA$268</f>
        <v>214.69394053090704</v>
      </c>
      <c r="BB342" s="91">
        <f>ALL!BB334/BB$268</f>
        <v>0</v>
      </c>
      <c r="BC342" s="91">
        <f>ALL!BC334/BC$268</f>
        <v>0</v>
      </c>
      <c r="BD342" s="91">
        <f>ALL!BD334/BD$268</f>
        <v>0</v>
      </c>
      <c r="BE342" s="91">
        <f>ALL!BE334/BE$268</f>
        <v>0</v>
      </c>
      <c r="BF342" s="91">
        <f>ALL!BF334/BF$268</f>
        <v>0</v>
      </c>
      <c r="BG342" s="91">
        <f>ALL!BG334/BG$268</f>
        <v>0</v>
      </c>
      <c r="BH342" s="91">
        <f t="shared" si="216"/>
        <v>551.35536668806651</v>
      </c>
      <c r="BJ342" s="208">
        <f t="array" ref="BJ342">ROUND(MIN(IF($E$4:$BG$4=BJ$4,$E342:$BG342)),1)</f>
        <v>0</v>
      </c>
      <c r="BK342" s="208">
        <f t="array" ref="BK342">ROUND(MAX(IF($E$4:$BG$4=BK$4,$E342:$BG342)),1)</f>
        <v>214.7</v>
      </c>
      <c r="BL342" s="276">
        <f t="array" ref="BL342">ROUND(SUM(IF($E$4:$BG$4=BL$4,ALL!$E334:$BG334)),1)/BL$3</f>
        <v>42.452572733322128</v>
      </c>
      <c r="BM342" s="208">
        <f t="array" ref="BM342">ROUND(MIN(IF($E$4:$BG$4=BM$4,$E342:$BG342)),1)</f>
        <v>0</v>
      </c>
      <c r="BN342" s="208">
        <f t="array" ref="BN342">ROUND(MAX(IF($E$4:$BG$4=BN$4,$E342:$BG342)),1)</f>
        <v>0</v>
      </c>
      <c r="BO342" s="276">
        <f t="array" ref="BO342">ROUND(SUM(IF($E$4:$BG$4=BO$4,ALL!$E334:$BG334)),1)/BO$3</f>
        <v>0</v>
      </c>
      <c r="BP342" s="208">
        <f t="array" ref="BP342">ROUND(MIN(IF($E$4:$BG$4=BP$4,$E342:$BG342)),1)</f>
        <v>0</v>
      </c>
      <c r="BQ342" s="208">
        <f t="array" ref="BQ342">ROUND(MAX(IF($E$4:$BG$4=BQ$4,$E342:$BG342)),1)</f>
        <v>0</v>
      </c>
      <c r="BR342" s="276">
        <f t="array" ref="BR342">ROUND(SUM(IF($E$4:$BG$4=BR$4,ALL!$E334:$BG334)),1)/BR$3</f>
        <v>0</v>
      </c>
      <c r="BS342" s="208">
        <f t="array" ref="BS342">ROUND(MIN(IF($E$4:$BG$4=BS$4,$E342:$BG342)),1)</f>
        <v>0</v>
      </c>
      <c r="BT342" s="208">
        <f t="array" ref="BT342">ROUND(MAX(IF($E$4:$BG$4=BT$4,$E342:$BG342)),1)</f>
        <v>0</v>
      </c>
      <c r="BU342" s="276">
        <f t="array" ref="BU342">ROUND(SUM(IF($E$4:$BG$4=BU$4,ALL!$E334:$BG334)),1)/BU$3</f>
        <v>0</v>
      </c>
      <c r="BV342" s="208">
        <f t="array" ref="BV342">ROUND(MIN(IF($E$4:$BG$4=BV$4,$E342:$BG342)),1)</f>
        <v>0</v>
      </c>
      <c r="BW342" s="208">
        <f t="array" ref="BW342">ROUND(MAX(IF($E$4:$BG$4=BW$4,$E342:$BG342)),1)</f>
        <v>0</v>
      </c>
      <c r="BX342" s="276">
        <f t="array" ref="BX342">ROUND(SUM(IF($E$4:$BG$4=BX$4,ALL!$E334:$BG334)),1)/BX$3</f>
        <v>0</v>
      </c>
      <c r="BY342" s="208">
        <f t="array" ref="BY342">ROUND(MIN(IF($E$4:$BG$4=BY$4,$E342:$BG342)),1)</f>
        <v>0</v>
      </c>
      <c r="BZ342" s="208">
        <f t="array" ref="BZ342">ROUND(MAX(IF($E$4:$BG$4=BZ$4,$E342:$BG342)),1)</f>
        <v>0</v>
      </c>
      <c r="CA342" s="276">
        <f t="array" ref="CA342">ROUND(SUM(IF($E$4:$BG$4=CA$4,ALL!$E334:$BG334)),1)/CA$3</f>
        <v>0</v>
      </c>
      <c r="CB342" s="233">
        <f t="shared" si="214"/>
        <v>0</v>
      </c>
      <c r="CC342" s="233">
        <f t="shared" si="215"/>
        <v>214.7</v>
      </c>
      <c r="CD342" s="274">
        <f>ALL!BH334/$BH$47</f>
        <v>1.4403352715274829</v>
      </c>
    </row>
    <row r="343" spans="1:82" s="90" customFormat="1" ht="24">
      <c r="A343" s="253">
        <f t="shared" si="212"/>
        <v>52501</v>
      </c>
      <c r="B343" s="236" t="s">
        <v>279</v>
      </c>
      <c r="C343" s="50"/>
      <c r="D343" s="50"/>
      <c r="E343" s="91">
        <f>ALL!E335/E$268</f>
        <v>6.4158854607091556</v>
      </c>
      <c r="F343" s="91">
        <f>ALL!F335/F$268</f>
        <v>14.791259218416151</v>
      </c>
      <c r="G343" s="91">
        <f>ALL!G335/G$268</f>
        <v>112.39726511810893</v>
      </c>
      <c r="H343" s="91">
        <f>ALL!H335/H$268</f>
        <v>5.501856275680324</v>
      </c>
      <c r="I343" s="91">
        <f>ALL!I335/I$268</f>
        <v>19.255399093795649</v>
      </c>
      <c r="J343" s="91">
        <f>ALL!J335/J$268</f>
        <v>26.327915076302684</v>
      </c>
      <c r="K343" s="91">
        <f>ALL!K335/K$268</f>
        <v>10.714529971742367</v>
      </c>
      <c r="L343" s="91">
        <f>ALL!L335/L$268</f>
        <v>32.027405081239969</v>
      </c>
      <c r="M343" s="91">
        <f>ALL!M335/M$268</f>
        <v>109.90966822459289</v>
      </c>
      <c r="N343" s="91">
        <f>ALL!N335/N$268</f>
        <v>20.255759639459185</v>
      </c>
      <c r="O343" s="91">
        <f>ALL!O335/O$268</f>
        <v>1.8783583048436319</v>
      </c>
      <c r="P343" s="91">
        <f>ALL!P335/P$268</f>
        <v>30.778415433216612</v>
      </c>
      <c r="Q343" s="91">
        <f>ALL!Q335/Q$268</f>
        <v>37.855799179232108</v>
      </c>
      <c r="R343" s="91">
        <f>ALL!R335/R$268</f>
        <v>3.3988345304241765</v>
      </c>
      <c r="S343" s="91">
        <f>ALL!S335/S$268</f>
        <v>10.170715053200317</v>
      </c>
      <c r="T343" s="91">
        <f>ALL!T335/T$268</f>
        <v>38.559119515473007</v>
      </c>
      <c r="U343" s="91">
        <f>ALL!U335/U$268</f>
        <v>23.186085245937555</v>
      </c>
      <c r="V343" s="91">
        <f>ALL!V335/V$268</f>
        <v>-0.30351096061308147</v>
      </c>
      <c r="W343" s="91">
        <f>ALL!W335/W$268</f>
        <v>14.670529602020048</v>
      </c>
      <c r="X343" s="91">
        <f>ALL!X335/X$268</f>
        <v>24.41501504879939</v>
      </c>
      <c r="Y343" s="91">
        <f>ALL!Y335/Y$268</f>
        <v>43.579748568745835</v>
      </c>
      <c r="Z343" s="91">
        <f>ALL!Z335/Z$268</f>
        <v>15.084531779717462</v>
      </c>
      <c r="AA343" s="91">
        <f>ALL!AA335/AA$268</f>
        <v>24.210088696194894</v>
      </c>
      <c r="AB343" s="91">
        <f>ALL!AB335/AB$268</f>
        <v>34.230041120413965</v>
      </c>
      <c r="AC343" s="91">
        <f>ALL!AC335/AC$268</f>
        <v>2.8704186230084421</v>
      </c>
      <c r="AD343" s="91">
        <f>ALL!AD335/AD$268</f>
        <v>39.132801127635958</v>
      </c>
      <c r="AE343" s="91">
        <f>ALL!AE335/AE$268</f>
        <v>27.822853387506218</v>
      </c>
      <c r="AF343" s="91">
        <f>ALL!AF335/AF$268</f>
        <v>17.100999356130266</v>
      </c>
      <c r="AG343" s="91">
        <f>ALL!AG335/AG$268</f>
        <v>36.315214684345158</v>
      </c>
      <c r="AH343" s="91">
        <f>ALL!AH335/AH$268</f>
        <v>19.500327176857564</v>
      </c>
      <c r="AI343" s="91">
        <f>ALL!AI335/AI$268</f>
        <v>17.828010114379406</v>
      </c>
      <c r="AJ343" s="91">
        <f>ALL!AJ335/AJ$268</f>
        <v>91.222172982222332</v>
      </c>
      <c r="AK343" s="91">
        <f>ALL!AK335/AK$268</f>
        <v>322.04625838212894</v>
      </c>
      <c r="AL343" s="91">
        <f>ALL!AL335/AL$268</f>
        <v>0</v>
      </c>
      <c r="AM343" s="91">
        <f>ALL!AM335/AM$268</f>
        <v>210.97352841210835</v>
      </c>
      <c r="AN343" s="91">
        <f>ALL!AN335/AN$268</f>
        <v>189.25578715471946</v>
      </c>
      <c r="AO343" s="91">
        <f>ALL!AO335/AO$268</f>
        <v>24.053739649560686</v>
      </c>
      <c r="AP343" s="91">
        <f>ALL!AP335/AP$268</f>
        <v>153.90104318057035</v>
      </c>
      <c r="AQ343" s="91">
        <f>ALL!AQ335/AQ$268</f>
        <v>131.18071530023272</v>
      </c>
      <c r="AR343" s="91">
        <f>ALL!AR335/AR$268</f>
        <v>10.204779041803826</v>
      </c>
      <c r="AS343" s="91">
        <f>ALL!AS335/AS$268</f>
        <v>140.42595955926868</v>
      </c>
      <c r="AT343" s="91">
        <f>ALL!AT335/AT$268</f>
        <v>104.04477148534528</v>
      </c>
      <c r="AU343" s="91">
        <f>ALL!AU335/AU$268</f>
        <v>44.132322504484343</v>
      </c>
      <c r="AV343" s="91">
        <f>ALL!AV335/AV$268</f>
        <v>23.512316310382083</v>
      </c>
      <c r="AW343" s="91">
        <f>ALL!AW335/AW$268</f>
        <v>202.46270149253732</v>
      </c>
      <c r="AX343" s="91">
        <f>ALL!AX335/AX$268</f>
        <v>140.20937853323883</v>
      </c>
      <c r="AY343" s="91">
        <f>ALL!AY335/AY$268</f>
        <v>177.28161559658304</v>
      </c>
      <c r="AZ343" s="91">
        <f>ALL!AZ335/AZ$268</f>
        <v>117.2024875334527</v>
      </c>
      <c r="BA343" s="91">
        <f>ALL!BA335/BA$268</f>
        <v>146.40638776850184</v>
      </c>
      <c r="BB343" s="91">
        <f>ALL!BB335/BB$268</f>
        <v>121.95276306538553</v>
      </c>
      <c r="BC343" s="91">
        <f>ALL!BC335/BC$268</f>
        <v>131.87769320087727</v>
      </c>
      <c r="BD343" s="91">
        <f>ALL!BD335/BD$268</f>
        <v>17.183977185190038</v>
      </c>
      <c r="BE343" s="91">
        <f>ALL!BE335/BE$268</f>
        <v>27.413713652269582</v>
      </c>
      <c r="BF343" s="91">
        <f>ALL!BF335/BF$268</f>
        <v>16.054840241701569</v>
      </c>
      <c r="BG343" s="91">
        <f>ALL!BG335/BG$268</f>
        <v>33.583840259410884</v>
      </c>
      <c r="BH343" s="91">
        <f t="shared" si="216"/>
        <v>3396.464131239492</v>
      </c>
      <c r="BJ343" s="208">
        <f t="array" ref="BJ343">ROUND(MIN(IF($E$4:$BG$4=BJ$4,$E343:$BG343)),1)</f>
        <v>10.199999999999999</v>
      </c>
      <c r="BK343" s="208">
        <f t="array" ref="BK343">ROUND(MAX(IF($E$4:$BG$4=BK$4,$E343:$BG343)),1)</f>
        <v>202.5</v>
      </c>
      <c r="BL343" s="276">
        <f t="array" ref="BL343">ROUND(SUM(IF($E$4:$BG$4=BL$4,ALL!$E335:$BG335)),1)/BL$3</f>
        <v>109.35705718876534</v>
      </c>
      <c r="BM343" s="208">
        <f t="array" ref="BM343">ROUND(MIN(IF($E$4:$BG$4=BM$4,$E343:$BG343)),1)</f>
        <v>16.100000000000001</v>
      </c>
      <c r="BN343" s="208">
        <f t="array" ref="BN343">ROUND(MAX(IF($E$4:$BG$4=BN$4,$E343:$BG343)),1)</f>
        <v>33.6</v>
      </c>
      <c r="BO343" s="276">
        <f t="array" ref="BO343">ROUND(SUM(IF($E$4:$BG$4=BO$4,ALL!$E335:$BG335)),1)/BO$3</f>
        <v>20.624331055491524</v>
      </c>
      <c r="BP343" s="208">
        <f t="array" ref="BP343">ROUND(MIN(IF($E$4:$BG$4=BP$4,$E343:$BG343)),1)</f>
        <v>0</v>
      </c>
      <c r="BQ343" s="208">
        <f t="array" ref="BQ343">ROUND(MAX(IF($E$4:$BG$4=BQ$4,$E343:$BG343)),1)</f>
        <v>322</v>
      </c>
      <c r="BR343" s="276">
        <f t="array" ref="BR343">ROUND(SUM(IF($E$4:$BG$4=BR$4,ALL!$E335:$BG335)),1)/BR$3</f>
        <v>256.86387733250342</v>
      </c>
      <c r="BS343" s="208">
        <f t="array" ref="BS343">ROUND(MIN(IF($E$4:$BG$4=BS$4,$E343:$BG343)),1)</f>
        <v>-0.3</v>
      </c>
      <c r="BT343" s="208">
        <f t="array" ref="BT343">ROUND(MAX(IF($E$4:$BG$4=BT$4,$E343:$BG343)),1)</f>
        <v>109.9</v>
      </c>
      <c r="BU343" s="276">
        <f t="array" ref="BU343">ROUND(SUM(IF($E$4:$BG$4=BU$4,ALL!$E335:$BG335)),1)/BU$3</f>
        <v>20.277355230408414</v>
      </c>
      <c r="BV343" s="208">
        <f t="array" ref="BV343">ROUND(MIN(IF($E$4:$BG$4=BV$4,$E343:$BG343)),1)</f>
        <v>15.1</v>
      </c>
      <c r="BW343" s="208">
        <f t="array" ref="BW343">ROUND(MAX(IF($E$4:$BG$4=BW$4,$E343:$BG343)),1)</f>
        <v>112.4</v>
      </c>
      <c r="BX343" s="276">
        <f t="array" ref="BX343">ROUND(SUM(IF($E$4:$BG$4=BX$4,ALL!$E335:$BG335)),1)/BX$3</f>
        <v>43.272546517912069</v>
      </c>
      <c r="BY343" s="208">
        <f t="array" ref="BY343">ROUND(MIN(IF($E$4:$BG$4=BY$4,$E343:$BG343)),1)</f>
        <v>17.8</v>
      </c>
      <c r="BZ343" s="208">
        <f t="array" ref="BZ343">ROUND(MAX(IF($E$4:$BG$4=BZ$4,$E343:$BG343)),1)</f>
        <v>36.299999999999997</v>
      </c>
      <c r="CA343" s="276">
        <f t="array" ref="CA343">ROUND(SUM(IF($E$4:$BG$4=CA$4,ALL!$E335:$BG335)),1)/CA$3</f>
        <v>27.03891355393888</v>
      </c>
      <c r="CB343" s="233">
        <f t="shared" si="214"/>
        <v>-0.3</v>
      </c>
      <c r="CC343" s="233">
        <f t="shared" si="215"/>
        <v>322</v>
      </c>
      <c r="CD343" s="274">
        <f>ALL!BH335/$BH$47</f>
        <v>34.4644537906035</v>
      </c>
    </row>
    <row r="344" spans="1:82" s="90" customFormat="1" ht="24">
      <c r="A344" s="253">
        <f t="shared" si="212"/>
        <v>52710</v>
      </c>
      <c r="B344" s="236" t="s">
        <v>280</v>
      </c>
      <c r="C344" s="50"/>
      <c r="D344" s="50"/>
      <c r="E344" s="91">
        <f>ALL!E336/E$268</f>
        <v>36.948147848980589</v>
      </c>
      <c r="F344" s="91">
        <f>ALL!F336/F$268</f>
        <v>55.075616513887944</v>
      </c>
      <c r="G344" s="91">
        <f>ALL!G336/G$268</f>
        <v>83.654097851358287</v>
      </c>
      <c r="H344" s="91">
        <f>ALL!H336/H$268</f>
        <v>0</v>
      </c>
      <c r="I344" s="91">
        <f>ALL!I336/I$268</f>
        <v>57.128484624932092</v>
      </c>
      <c r="J344" s="91">
        <f>ALL!J336/J$268</f>
        <v>24.166550755271707</v>
      </c>
      <c r="K344" s="91">
        <f>ALL!K336/K$268</f>
        <v>37.856053397849358</v>
      </c>
      <c r="L344" s="91">
        <f>ALL!L336/L$268</f>
        <v>0</v>
      </c>
      <c r="M344" s="91">
        <f>ALL!M336/M$268</f>
        <v>58.912283863936459</v>
      </c>
      <c r="N344" s="91">
        <f>ALL!N336/N$268</f>
        <v>75.612582874311471</v>
      </c>
      <c r="O344" s="91">
        <f>ALL!O336/O$268</f>
        <v>48.743707408852053</v>
      </c>
      <c r="P344" s="91">
        <f>ALL!P336/P$268</f>
        <v>62.942903496695251</v>
      </c>
      <c r="Q344" s="91">
        <f>ALL!Q336/Q$268</f>
        <v>48.949589471763275</v>
      </c>
      <c r="R344" s="91">
        <f>ALL!R336/R$268</f>
        <v>52.323756606586265</v>
      </c>
      <c r="S344" s="91">
        <f>ALL!S336/S$268</f>
        <v>36.261215257386908</v>
      </c>
      <c r="T344" s="91">
        <f>ALL!T336/T$268</f>
        <v>63.136516544607375</v>
      </c>
      <c r="U344" s="91">
        <f>ALL!U336/U$268</f>
        <v>62.894273612226044</v>
      </c>
      <c r="V344" s="91">
        <f>ALL!V336/V$268</f>
        <v>100.58100160399214</v>
      </c>
      <c r="W344" s="91">
        <f>ALL!W336/W$268</f>
        <v>41.49617418072517</v>
      </c>
      <c r="X344" s="91">
        <f>ALL!X336/X$268</f>
        <v>63.717175369063803</v>
      </c>
      <c r="Y344" s="91">
        <f>ALL!Y336/Y$268</f>
        <v>47.014650956560288</v>
      </c>
      <c r="Z344" s="91">
        <f>ALL!Z336/Z$268</f>
        <v>34.214397522248419</v>
      </c>
      <c r="AA344" s="91">
        <f>ALL!AA336/AA$268</f>
        <v>36.328189433024221</v>
      </c>
      <c r="AB344" s="91">
        <f>ALL!AB336/AB$268</f>
        <v>0</v>
      </c>
      <c r="AC344" s="91">
        <f>ALL!AC336/AC$268</f>
        <v>9.6089026737808663</v>
      </c>
      <c r="AD344" s="91">
        <f>ALL!AD336/AD$268</f>
        <v>28.001882073591961</v>
      </c>
      <c r="AE344" s="91">
        <f>ALL!AE336/AE$268</f>
        <v>52.669218134808752</v>
      </c>
      <c r="AF344" s="91">
        <f>ALL!AF336/AF$268</f>
        <v>47.280956314317073</v>
      </c>
      <c r="AG344" s="91">
        <f>ALL!AG336/AG$268</f>
        <v>88.437616120943716</v>
      </c>
      <c r="AH344" s="91">
        <f>ALL!AH336/AH$268</f>
        <v>57.602485521463031</v>
      </c>
      <c r="AI344" s="91">
        <f>ALL!AI336/AI$268</f>
        <v>66.109703482744308</v>
      </c>
      <c r="AJ344" s="91">
        <f>ALL!AJ336/AJ$268</f>
        <v>49.783503921019772</v>
      </c>
      <c r="AK344" s="91">
        <f>ALL!AK336/AK$268</f>
        <v>0</v>
      </c>
      <c r="AL344" s="91">
        <f>ALL!AL336/AL$268</f>
        <v>0</v>
      </c>
      <c r="AM344" s="91">
        <f>ALL!AM336/AM$268</f>
        <v>43.046437953620121</v>
      </c>
      <c r="AN344" s="91">
        <f>ALL!AN336/AN$268</f>
        <v>34.635960006778504</v>
      </c>
      <c r="AO344" s="91">
        <f>ALL!AO336/AO$268</f>
        <v>22.202195726596624</v>
      </c>
      <c r="AP344" s="91">
        <f>ALL!AP336/AP$268</f>
        <v>24.395649646352098</v>
      </c>
      <c r="AQ344" s="91">
        <f>ALL!AQ336/AQ$268</f>
        <v>12.672536339185903</v>
      </c>
      <c r="AR344" s="91">
        <f>ALL!AR336/AR$268</f>
        <v>17.572894884958465</v>
      </c>
      <c r="AS344" s="91">
        <f>ALL!AS336/AS$268</f>
        <v>21.695483714735438</v>
      </c>
      <c r="AT344" s="91">
        <f>ALL!AT336/AT$268</f>
        <v>23.644870839542971</v>
      </c>
      <c r="AU344" s="91">
        <f>ALL!AU336/AU$268</f>
        <v>8.2816318395756348</v>
      </c>
      <c r="AV344" s="91">
        <f>ALL!AV336/AV$268</f>
        <v>0</v>
      </c>
      <c r="AW344" s="91">
        <f>ALL!AW336/AW$268</f>
        <v>31.309119402985083</v>
      </c>
      <c r="AX344" s="91">
        <f>ALL!AX336/AX$268</f>
        <v>46.270087959680353</v>
      </c>
      <c r="AY344" s="91">
        <f>ALL!AY336/AY$268</f>
        <v>27.210471204188487</v>
      </c>
      <c r="AZ344" s="91">
        <f>ALL!AZ336/AZ$268</f>
        <v>27.481199098942987</v>
      </c>
      <c r="BA344" s="91">
        <f>ALL!BA336/BA$268</f>
        <v>72.913338335991</v>
      </c>
      <c r="BB344" s="91">
        <f>ALL!BB336/BB$268</f>
        <v>33.048202484180926</v>
      </c>
      <c r="BC344" s="91">
        <f>ALL!BC336/BC$268</f>
        <v>13.652380338020899</v>
      </c>
      <c r="BD344" s="91">
        <f>ALL!BD336/BD$268</f>
        <v>40.635927097503817</v>
      </c>
      <c r="BE344" s="91">
        <f>ALL!BE336/BE$268</f>
        <v>32.344934274203553</v>
      </c>
      <c r="BF344" s="91">
        <f>ALL!BF336/BF$268</f>
        <v>38.907561576174722</v>
      </c>
      <c r="BG344" s="91">
        <f>ALL!BG336/BG$268</f>
        <v>53.072772725625896</v>
      </c>
      <c r="BH344" s="91">
        <f t="shared" si="216"/>
        <v>2152.4452928857718</v>
      </c>
      <c r="BJ344" s="208">
        <f t="array" ref="BJ344">ROUND(MIN(IF($E$4:$BG$4=BJ$4,$E344:$BG344)),1)</f>
        <v>0</v>
      </c>
      <c r="BK344" s="208">
        <f t="array" ref="BK344">ROUND(MAX(IF($E$4:$BG$4=BK$4,$E344:$BG344)),1)</f>
        <v>72.900000000000006</v>
      </c>
      <c r="BL344" s="276">
        <f t="array" ref="BL344">ROUND(SUM(IF($E$4:$BG$4=BL$4,ALL!$E336:$BG336)),1)/BL$3</f>
        <v>24.728158128424031</v>
      </c>
      <c r="BM344" s="208">
        <f t="array" ref="BM344">ROUND(MIN(IF($E$4:$BG$4=BM$4,$E344:$BG344)),1)</f>
        <v>32.299999999999997</v>
      </c>
      <c r="BN344" s="208">
        <f t="array" ref="BN344">ROUND(MAX(IF($E$4:$BG$4=BN$4,$E344:$BG344)),1)</f>
        <v>53.1</v>
      </c>
      <c r="BO344" s="276">
        <f t="array" ref="BO344">ROUND(SUM(IF($E$4:$BG$4=BO$4,ALL!$E336:$BG336)),1)/BO$3</f>
        <v>40.164879384159406</v>
      </c>
      <c r="BP344" s="208">
        <f t="array" ref="BP344">ROUND(MIN(IF($E$4:$BG$4=BP$4,$E344:$BG344)),1)</f>
        <v>0</v>
      </c>
      <c r="BQ344" s="208">
        <f t="array" ref="BQ344">ROUND(MAX(IF($E$4:$BG$4=BQ$4,$E344:$BG344)),1)</f>
        <v>43</v>
      </c>
      <c r="BR344" s="276">
        <f t="array" ref="BR344">ROUND(SUM(IF($E$4:$BG$4=BR$4,ALL!$E336:$BG336)),1)/BR$3</f>
        <v>20.002082534804405</v>
      </c>
      <c r="BS344" s="208">
        <f t="array" ref="BS344">ROUND(MIN(IF($E$4:$BG$4=BS$4,$E344:$BG344)),1)</f>
        <v>0</v>
      </c>
      <c r="BT344" s="208">
        <f t="array" ref="BT344">ROUND(MAX(IF($E$4:$BG$4=BT$4,$E344:$BG344)),1)</f>
        <v>100.6</v>
      </c>
      <c r="BU344" s="276">
        <f t="array" ref="BU344">ROUND(SUM(IF($E$4:$BG$4=BU$4,ALL!$E336:$BG336)),1)/BU$3</f>
        <v>37.619820502324757</v>
      </c>
      <c r="BV344" s="208">
        <f t="array" ref="BV344">ROUND(MIN(IF($E$4:$BG$4=BV$4,$E344:$BG344)),1)</f>
        <v>0</v>
      </c>
      <c r="BW344" s="208">
        <f t="array" ref="BW344">ROUND(MAX(IF($E$4:$BG$4=BW$4,$E344:$BG344)),1)</f>
        <v>83.7</v>
      </c>
      <c r="BX344" s="276">
        <f t="array" ref="BX344">ROUND(SUM(IF($E$4:$BG$4=BX$4,ALL!$E336:$BG336)),1)/BX$3</f>
        <v>20.542138562152036</v>
      </c>
      <c r="BY344" s="208">
        <f t="array" ref="BY344">ROUND(MIN(IF($E$4:$BG$4=BY$4,$E344:$BG344)),1)</f>
        <v>0</v>
      </c>
      <c r="BZ344" s="208">
        <f t="array" ref="BZ344">ROUND(MAX(IF($E$4:$BG$4=BZ$4,$E344:$BG344)),1)</f>
        <v>88.4</v>
      </c>
      <c r="CA344" s="276">
        <f t="array" ref="CA344">ROUND(SUM(IF($E$4:$BG$4=CA$4,ALL!$E336:$BG336)),1)/CA$3</f>
        <v>59.121801771032196</v>
      </c>
      <c r="CB344" s="233">
        <f t="shared" si="214"/>
        <v>0</v>
      </c>
      <c r="CC344" s="233">
        <f t="shared" si="215"/>
        <v>100.6</v>
      </c>
      <c r="CD344" s="274">
        <f>ALL!BH336/$BH$47</f>
        <v>37.892034008023863</v>
      </c>
    </row>
    <row r="345" spans="1:82" s="90" customFormat="1" ht="36">
      <c r="A345" s="253">
        <f t="shared" si="212"/>
        <v>52720</v>
      </c>
      <c r="B345" s="236" t="s">
        <v>281</v>
      </c>
      <c r="C345" s="50"/>
      <c r="D345" s="50"/>
      <c r="E345" s="91">
        <f>ALL!E337/E$268</f>
        <v>0</v>
      </c>
      <c r="F345" s="91">
        <f>ALL!F337/F$268</f>
        <v>0</v>
      </c>
      <c r="G345" s="91">
        <f>ALL!G337/G$268</f>
        <v>0</v>
      </c>
      <c r="H345" s="91">
        <f>ALL!H337/H$268</f>
        <v>35.864008569747376</v>
      </c>
      <c r="I345" s="91">
        <f>ALL!I337/I$268</f>
        <v>0</v>
      </c>
      <c r="J345" s="91">
        <f>ALL!J337/J$268</f>
        <v>0</v>
      </c>
      <c r="K345" s="91">
        <f>ALL!K337/K$268</f>
        <v>0</v>
      </c>
      <c r="L345" s="91">
        <f>ALL!L337/L$268</f>
        <v>0</v>
      </c>
      <c r="M345" s="91">
        <f>ALL!M337/M$268</f>
        <v>0</v>
      </c>
      <c r="N345" s="91">
        <f>ALL!N337/N$268</f>
        <v>0</v>
      </c>
      <c r="O345" s="91">
        <f>ALL!O337/O$268</f>
        <v>0</v>
      </c>
      <c r="P345" s="91">
        <f>ALL!P337/P$268</f>
        <v>0</v>
      </c>
      <c r="Q345" s="91">
        <f>ALL!Q337/Q$268</f>
        <v>0</v>
      </c>
      <c r="R345" s="91">
        <f>ALL!R337/R$268</f>
        <v>0</v>
      </c>
      <c r="S345" s="91">
        <f>ALL!S337/S$268</f>
        <v>0</v>
      </c>
      <c r="T345" s="91">
        <f>ALL!T337/T$268</f>
        <v>0</v>
      </c>
      <c r="U345" s="91">
        <f>ALL!U337/U$268</f>
        <v>0</v>
      </c>
      <c r="V345" s="91">
        <f>ALL!V337/V$268</f>
        <v>0</v>
      </c>
      <c r="W345" s="91">
        <f>ALL!W337/W$268</f>
        <v>0</v>
      </c>
      <c r="X345" s="91">
        <f>ALL!X337/X$268</f>
        <v>0</v>
      </c>
      <c r="Y345" s="91">
        <f>ALL!Y337/Y$268</f>
        <v>0</v>
      </c>
      <c r="Z345" s="91">
        <f>ALL!Z337/Z$268</f>
        <v>0</v>
      </c>
      <c r="AA345" s="91">
        <f>ALL!AA337/AA$268</f>
        <v>0</v>
      </c>
      <c r="AB345" s="91">
        <f>ALL!AB337/AB$268</f>
        <v>76.405344626019954</v>
      </c>
      <c r="AC345" s="91">
        <f>ALL!AC337/AC$268</f>
        <v>0</v>
      </c>
      <c r="AD345" s="91">
        <f>ALL!AD337/AD$268</f>
        <v>0</v>
      </c>
      <c r="AE345" s="91">
        <f>ALL!AE337/AE$268</f>
        <v>0</v>
      </c>
      <c r="AF345" s="91">
        <f>ALL!AF337/AF$268</f>
        <v>0</v>
      </c>
      <c r="AG345" s="91">
        <f>ALL!AG337/AG$268</f>
        <v>0</v>
      </c>
      <c r="AH345" s="91">
        <f>ALL!AH337/AH$268</f>
        <v>0</v>
      </c>
      <c r="AI345" s="91">
        <f>ALL!AI337/AI$268</f>
        <v>0</v>
      </c>
      <c r="AJ345" s="91">
        <f>ALL!AJ337/AJ$268</f>
        <v>0</v>
      </c>
      <c r="AK345" s="91">
        <f>ALL!AK337/AK$268</f>
        <v>25.528649397309479</v>
      </c>
      <c r="AL345" s="91">
        <f>ALL!AL337/AL$268</f>
        <v>1818.0030333670377</v>
      </c>
      <c r="AM345" s="91">
        <f>ALL!AM337/AM$268</f>
        <v>0</v>
      </c>
      <c r="AN345" s="91">
        <f>ALL!AN337/AN$268</f>
        <v>0</v>
      </c>
      <c r="AO345" s="91">
        <f>ALL!AO337/AO$268</f>
        <v>0</v>
      </c>
      <c r="AP345" s="91">
        <f>ALL!AP337/AP$268</f>
        <v>0</v>
      </c>
      <c r="AQ345" s="91">
        <f>ALL!AQ337/AQ$268</f>
        <v>0</v>
      </c>
      <c r="AR345" s="91">
        <f>ALL!AR337/AR$268</f>
        <v>0</v>
      </c>
      <c r="AS345" s="91">
        <f>ALL!AS337/AS$268</f>
        <v>0</v>
      </c>
      <c r="AT345" s="91">
        <f>ALL!AT337/AT$268</f>
        <v>0</v>
      </c>
      <c r="AU345" s="91">
        <f>ALL!AU337/AU$268</f>
        <v>0</v>
      </c>
      <c r="AV345" s="91">
        <f>ALL!AV337/AV$268</f>
        <v>0</v>
      </c>
      <c r="AW345" s="91">
        <f>ALL!AW337/AW$268</f>
        <v>0</v>
      </c>
      <c r="AX345" s="91">
        <f>ALL!AX337/AX$268</f>
        <v>0</v>
      </c>
      <c r="AY345" s="91">
        <f>ALL!AY337/AY$268</f>
        <v>0</v>
      </c>
      <c r="AZ345" s="91">
        <f>ALL!AZ337/AZ$268</f>
        <v>0</v>
      </c>
      <c r="BA345" s="91">
        <f>ALL!BA337/BA$268</f>
        <v>0</v>
      </c>
      <c r="BB345" s="91">
        <f>ALL!BB337/BB$268</f>
        <v>0</v>
      </c>
      <c r="BC345" s="91">
        <f>ALL!BC337/BC$268</f>
        <v>0</v>
      </c>
      <c r="BD345" s="91">
        <f>ALL!BD337/BD$268</f>
        <v>0</v>
      </c>
      <c r="BE345" s="91">
        <f>ALL!BE337/BE$268</f>
        <v>0</v>
      </c>
      <c r="BF345" s="91">
        <f>ALL!BF337/BF$268</f>
        <v>0</v>
      </c>
      <c r="BG345" s="91">
        <f>ALL!BG337/BG$268</f>
        <v>0</v>
      </c>
      <c r="BH345" s="91">
        <f t="shared" si="216"/>
        <v>1955.8010359601144</v>
      </c>
      <c r="BJ345" s="208">
        <f t="array" ref="BJ345">ROUND(MIN(IF($E$4:$BG$4=BJ$4,$E345:$BG345)),1)</f>
        <v>0</v>
      </c>
      <c r="BK345" s="208">
        <f t="array" ref="BK345">ROUND(MAX(IF($E$4:$BG$4=BK$4,$E345:$BG345)),1)</f>
        <v>0</v>
      </c>
      <c r="BL345" s="276">
        <f t="array" ref="BL345">ROUND(SUM(IF($E$4:$BG$4=BL$4,ALL!$E337:$BG337)),1)/BL$3</f>
        <v>0</v>
      </c>
      <c r="BM345" s="208">
        <f t="array" ref="BM345">ROUND(MIN(IF($E$4:$BG$4=BM$4,$E345:$BG345)),1)</f>
        <v>0</v>
      </c>
      <c r="BN345" s="208">
        <f t="array" ref="BN345">ROUND(MAX(IF($E$4:$BG$4=BN$4,$E345:$BG345)),1)</f>
        <v>0</v>
      </c>
      <c r="BO345" s="276">
        <f t="array" ref="BO345">ROUND(SUM(IF($E$4:$BG$4=BO$4,ALL!$E337:$BG337)),1)/BO$3</f>
        <v>0</v>
      </c>
      <c r="BP345" s="208">
        <f t="array" ref="BP345">ROUND(MIN(IF($E$4:$BG$4=BP$4,$E345:$BG345)),1)</f>
        <v>0</v>
      </c>
      <c r="BQ345" s="208">
        <f t="array" ref="BQ345">ROUND(MAX(IF($E$4:$BG$4=BQ$4,$E345:$BG345)),1)</f>
        <v>1818</v>
      </c>
      <c r="BR345" s="276">
        <f t="array" ref="BR345">ROUND(SUM(IF($E$4:$BG$4=BR$4,ALL!$E337:$BG337)),1)/BR$3</f>
        <v>89.200996487328794</v>
      </c>
      <c r="BS345" s="208">
        <f t="array" ref="BS345">ROUND(MIN(IF($E$4:$BG$4=BS$4,$E345:$BG345)),1)</f>
        <v>0</v>
      </c>
      <c r="BT345" s="208">
        <f t="array" ref="BT345">ROUND(MAX(IF($E$4:$BG$4=BT$4,$E345:$BG345)),1)</f>
        <v>35.9</v>
      </c>
      <c r="BU345" s="276">
        <f t="array" ref="BU345">ROUND(SUM(IF($E$4:$BG$4=BU$4,ALL!$E337:$BG337)),1)/BU$3</f>
        <v>3.801780461019812</v>
      </c>
      <c r="BV345" s="208">
        <f t="array" ref="BV345">ROUND(MIN(IF($E$4:$BG$4=BV$4,$E345:$BG345)),1)</f>
        <v>0</v>
      </c>
      <c r="BW345" s="208">
        <f t="array" ref="BW345">ROUND(MAX(IF($E$4:$BG$4=BW$4,$E345:$BG345)),1)</f>
        <v>76.400000000000006</v>
      </c>
      <c r="BX345" s="276">
        <f t="array" ref="BX345">ROUND(SUM(IF($E$4:$BG$4=BX$4,ALL!$E337:$BG337)),1)/BX$3</f>
        <v>42.992773750200719</v>
      </c>
      <c r="BY345" s="208">
        <f t="array" ref="BY345">ROUND(MIN(IF($E$4:$BG$4=BY$4,$E345:$BG345)),1)</f>
        <v>0</v>
      </c>
      <c r="BZ345" s="208">
        <f t="array" ref="BZ345">ROUND(MAX(IF($E$4:$BG$4=BZ$4,$E345:$BG345)),1)</f>
        <v>0</v>
      </c>
      <c r="CA345" s="276">
        <f t="array" ref="CA345">ROUND(SUM(IF($E$4:$BG$4=CA$4,ALL!$E337:$BG337)),1)/CA$3</f>
        <v>0</v>
      </c>
      <c r="CB345" s="233">
        <f t="shared" si="214"/>
        <v>0</v>
      </c>
      <c r="CC345" s="233">
        <f t="shared" si="215"/>
        <v>1818</v>
      </c>
      <c r="CD345" s="274">
        <f>ALL!BH337/$BH$47</f>
        <v>14.63562285810672</v>
      </c>
    </row>
    <row r="346" spans="1:82" s="90" customFormat="1" ht="36">
      <c r="A346" s="253">
        <f t="shared" si="212"/>
        <v>52730</v>
      </c>
      <c r="B346" s="236" t="s">
        <v>282</v>
      </c>
      <c r="C346" s="50"/>
      <c r="D346" s="50"/>
      <c r="E346" s="91">
        <f>ALL!E338/E$268</f>
        <v>0</v>
      </c>
      <c r="F346" s="91">
        <f>ALL!F338/F$268</f>
        <v>0</v>
      </c>
      <c r="G346" s="91">
        <f>ALL!G338/G$268</f>
        <v>0</v>
      </c>
      <c r="H346" s="91">
        <f>ALL!H338/H$268</f>
        <v>0</v>
      </c>
      <c r="I346" s="91">
        <f>ALL!I338/I$268</f>
        <v>0</v>
      </c>
      <c r="J346" s="91">
        <f>ALL!J338/J$268</f>
        <v>0</v>
      </c>
      <c r="K346" s="91">
        <f>ALL!K338/K$268</f>
        <v>0</v>
      </c>
      <c r="L346" s="91">
        <f>ALL!L338/L$268</f>
        <v>0</v>
      </c>
      <c r="M346" s="91">
        <f>ALL!M338/M$268</f>
        <v>0</v>
      </c>
      <c r="N346" s="91">
        <f>ALL!N338/N$268</f>
        <v>0</v>
      </c>
      <c r="O346" s="91">
        <f>ALL!O338/O$268</f>
        <v>0</v>
      </c>
      <c r="P346" s="91">
        <f>ALL!P338/P$268</f>
        <v>0</v>
      </c>
      <c r="Q346" s="91">
        <f>ALL!Q338/Q$268</f>
        <v>0</v>
      </c>
      <c r="R346" s="91">
        <f>ALL!R338/R$268</f>
        <v>0</v>
      </c>
      <c r="S346" s="91">
        <f>ALL!S338/S$268</f>
        <v>0</v>
      </c>
      <c r="T346" s="91">
        <f>ALL!T338/T$268</f>
        <v>0</v>
      </c>
      <c r="U346" s="91">
        <f>ALL!U338/U$268</f>
        <v>0</v>
      </c>
      <c r="V346" s="91">
        <f>ALL!V338/V$268</f>
        <v>0</v>
      </c>
      <c r="W346" s="91">
        <f>ALL!W338/W$268</f>
        <v>0</v>
      </c>
      <c r="X346" s="91">
        <f>ALL!X338/X$268</f>
        <v>0</v>
      </c>
      <c r="Y346" s="91">
        <f>ALL!Y338/Y$268</f>
        <v>0</v>
      </c>
      <c r="Z346" s="91">
        <f>ALL!Z338/Z$268</f>
        <v>0</v>
      </c>
      <c r="AA346" s="91">
        <f>ALL!AA338/AA$268</f>
        <v>0</v>
      </c>
      <c r="AB346" s="91">
        <f>ALL!AB338/AB$268</f>
        <v>26.852340750494935</v>
      </c>
      <c r="AC346" s="91">
        <f>ALL!AC338/AC$268</f>
        <v>0</v>
      </c>
      <c r="AD346" s="91">
        <f>ALL!AD338/AD$268</f>
        <v>0</v>
      </c>
      <c r="AE346" s="91">
        <f>ALL!AE338/AE$268</f>
        <v>0</v>
      </c>
      <c r="AF346" s="91">
        <f>ALL!AF338/AF$268</f>
        <v>0</v>
      </c>
      <c r="AG346" s="91">
        <f>ALL!AG338/AG$268</f>
        <v>4.02159301319433E-2</v>
      </c>
      <c r="AH346" s="91">
        <f>ALL!AH338/AH$268</f>
        <v>0</v>
      </c>
      <c r="AI346" s="91">
        <f>ALL!AI338/AI$268</f>
        <v>0</v>
      </c>
      <c r="AJ346" s="91">
        <f>ALL!AJ338/AJ$268</f>
        <v>0</v>
      </c>
      <c r="AK346" s="91">
        <f>ALL!AK338/AK$268</f>
        <v>0</v>
      </c>
      <c r="AL346" s="91">
        <f>ALL!AL338/AL$268</f>
        <v>0</v>
      </c>
      <c r="AM346" s="91">
        <f>ALL!AM338/AM$268</f>
        <v>0</v>
      </c>
      <c r="AN346" s="91">
        <f>ALL!AN338/AN$268</f>
        <v>0</v>
      </c>
      <c r="AO346" s="91">
        <f>ALL!AO338/AO$268</f>
        <v>0</v>
      </c>
      <c r="AP346" s="91">
        <f>ALL!AP338/AP$268</f>
        <v>0</v>
      </c>
      <c r="AQ346" s="91">
        <f>ALL!AQ338/AQ$268</f>
        <v>0</v>
      </c>
      <c r="AR346" s="91">
        <f>ALL!AR338/AR$268</f>
        <v>0</v>
      </c>
      <c r="AS346" s="91">
        <f>ALL!AS338/AS$268</f>
        <v>0</v>
      </c>
      <c r="AT346" s="91">
        <f>ALL!AT338/AT$268</f>
        <v>0</v>
      </c>
      <c r="AU346" s="91">
        <f>ALL!AU338/AU$268</f>
        <v>0</v>
      </c>
      <c r="AV346" s="91">
        <f>ALL!AV338/AV$268</f>
        <v>0</v>
      </c>
      <c r="AW346" s="91">
        <f>ALL!AW338/AW$268</f>
        <v>0</v>
      </c>
      <c r="AX346" s="91">
        <f>ALL!AX338/AX$268</f>
        <v>0</v>
      </c>
      <c r="AY346" s="91">
        <f>ALL!AY338/AY$268</f>
        <v>0</v>
      </c>
      <c r="AZ346" s="91">
        <f>ALL!AZ338/AZ$268</f>
        <v>0</v>
      </c>
      <c r="BA346" s="91">
        <f>ALL!BA338/BA$268</f>
        <v>0</v>
      </c>
      <c r="BB346" s="91">
        <f>ALL!BB338/BB$268</f>
        <v>0</v>
      </c>
      <c r="BC346" s="91">
        <f>ALL!BC338/BC$268</f>
        <v>0</v>
      </c>
      <c r="BD346" s="91">
        <f>ALL!BD338/BD$268</f>
        <v>0</v>
      </c>
      <c r="BE346" s="91">
        <f>ALL!BE338/BE$268</f>
        <v>0</v>
      </c>
      <c r="BF346" s="91">
        <f>ALL!BF338/BF$268</f>
        <v>0</v>
      </c>
      <c r="BG346" s="91">
        <f>ALL!BG338/BG$268</f>
        <v>0</v>
      </c>
      <c r="BH346" s="91">
        <f t="shared" si="216"/>
        <v>26.892556680626878</v>
      </c>
      <c r="BJ346" s="208">
        <f t="array" ref="BJ346">ROUND(MIN(IF($E$4:$BG$4=BJ$4,$E346:$BG346)),1)</f>
        <v>0</v>
      </c>
      <c r="BK346" s="208">
        <f t="array" ref="BK346">ROUND(MAX(IF($E$4:$BG$4=BK$4,$E346:$BG346)),1)</f>
        <v>0</v>
      </c>
      <c r="BL346" s="276">
        <f t="array" ref="BL346">ROUND(SUM(IF($E$4:$BG$4=BL$4,ALL!$E338:$BG338)),1)/BL$3</f>
        <v>0</v>
      </c>
      <c r="BM346" s="208">
        <f t="array" ref="BM346">ROUND(MIN(IF($E$4:$BG$4=BM$4,$E346:$BG346)),1)</f>
        <v>0</v>
      </c>
      <c r="BN346" s="208">
        <f t="array" ref="BN346">ROUND(MAX(IF($E$4:$BG$4=BN$4,$E346:$BG346)),1)</f>
        <v>0</v>
      </c>
      <c r="BO346" s="276">
        <f t="array" ref="BO346">ROUND(SUM(IF($E$4:$BG$4=BO$4,ALL!$E338:$BG338)),1)/BO$3</f>
        <v>0</v>
      </c>
      <c r="BP346" s="208">
        <f t="array" ref="BP346">ROUND(MIN(IF($E$4:$BG$4=BP$4,$E346:$BG346)),1)</f>
        <v>0</v>
      </c>
      <c r="BQ346" s="208">
        <f t="array" ref="BQ346">ROUND(MAX(IF($E$4:$BG$4=BQ$4,$E346:$BG346)),1)</f>
        <v>0</v>
      </c>
      <c r="BR346" s="276">
        <f t="array" ref="BR346">ROUND(SUM(IF($E$4:$BG$4=BR$4,ALL!$E338:$BG338)),1)/BR$3</f>
        <v>0</v>
      </c>
      <c r="BS346" s="208">
        <f t="array" ref="BS346">ROUND(MIN(IF($E$4:$BG$4=BS$4,$E346:$BG346)),1)</f>
        <v>0</v>
      </c>
      <c r="BT346" s="208">
        <f t="array" ref="BT346">ROUND(MAX(IF($E$4:$BG$4=BT$4,$E346:$BG346)),1)</f>
        <v>0</v>
      </c>
      <c r="BU346" s="276">
        <f t="array" ref="BU346">ROUND(SUM(IF($E$4:$BG$4=BU$4,ALL!$E338:$BG338)),1)/BU$3</f>
        <v>0</v>
      </c>
      <c r="BV346" s="208">
        <f t="array" ref="BV346">ROUND(MIN(IF($E$4:$BG$4=BV$4,$E346:$BG346)),1)</f>
        <v>0</v>
      </c>
      <c r="BW346" s="208">
        <f t="array" ref="BW346">ROUND(MAX(IF($E$4:$BG$4=BW$4,$E346:$BG346)),1)</f>
        <v>26.9</v>
      </c>
      <c r="BX346" s="276">
        <f t="array" ref="BX346">ROUND(SUM(IF($E$4:$BG$4=BX$4,ALL!$E338:$BG338)),1)/BX$3</f>
        <v>15.109630846655525</v>
      </c>
      <c r="BY346" s="208">
        <f t="array" ref="BY346">ROUND(MIN(IF($E$4:$BG$4=BY$4,$E346:$BG346)),1)</f>
        <v>0</v>
      </c>
      <c r="BZ346" s="208">
        <f t="array" ref="BZ346">ROUND(MAX(IF($E$4:$BG$4=BZ$4,$E346:$BG346)),1)</f>
        <v>0</v>
      </c>
      <c r="CA346" s="276">
        <f t="array" ref="CA346">ROUND(SUM(IF($E$4:$BG$4=CA$4,ALL!$E338:$BG338)),1)/CA$3</f>
        <v>1.0467449221430713E-2</v>
      </c>
      <c r="CB346" s="233">
        <f t="shared" si="214"/>
        <v>0</v>
      </c>
      <c r="CC346" s="233">
        <f t="shared" si="215"/>
        <v>26.9</v>
      </c>
      <c r="CD346" s="274">
        <f>ALL!BH338/$BH$47</f>
        <v>4.3268605506141471</v>
      </c>
    </row>
    <row r="347" spans="1:82" s="90" customFormat="1">
      <c r="A347" s="253">
        <f t="shared" si="212"/>
        <v>52901</v>
      </c>
      <c r="B347" s="236" t="s">
        <v>283</v>
      </c>
      <c r="C347" s="50"/>
      <c r="D347" s="50"/>
      <c r="E347" s="91">
        <f>ALL!E339/E$268</f>
        <v>0</v>
      </c>
      <c r="F347" s="91">
        <f>ALL!F339/F$268</f>
        <v>0</v>
      </c>
      <c r="G347" s="91">
        <f>ALL!G339/G$268</f>
        <v>0</v>
      </c>
      <c r="H347" s="91">
        <f>ALL!H339/H$268</f>
        <v>0</v>
      </c>
      <c r="I347" s="91">
        <f>ALL!I339/I$268</f>
        <v>0</v>
      </c>
      <c r="J347" s="91">
        <f>ALL!J339/J$268</f>
        <v>0</v>
      </c>
      <c r="K347" s="91">
        <f>ALL!K339/K$268</f>
        <v>0</v>
      </c>
      <c r="L347" s="91">
        <f>ALL!L339/L$268</f>
        <v>0</v>
      </c>
      <c r="M347" s="91">
        <f>ALL!M339/M$268</f>
        <v>0</v>
      </c>
      <c r="N347" s="91">
        <f>ALL!N339/N$268</f>
        <v>0</v>
      </c>
      <c r="O347" s="91">
        <f>ALL!O339/O$268</f>
        <v>6.2615542757497193</v>
      </c>
      <c r="P347" s="91">
        <f>ALL!P339/P$268</f>
        <v>0</v>
      </c>
      <c r="Q347" s="91">
        <f>ALL!Q339/Q$268</f>
        <v>0</v>
      </c>
      <c r="R347" s="91">
        <f>ALL!R339/R$268</f>
        <v>0</v>
      </c>
      <c r="S347" s="91">
        <f>ALL!S339/S$268</f>
        <v>0</v>
      </c>
      <c r="T347" s="91">
        <f>ALL!T339/T$268</f>
        <v>0</v>
      </c>
      <c r="U347" s="91">
        <f>ALL!U339/U$268</f>
        <v>0</v>
      </c>
      <c r="V347" s="91">
        <f>ALL!V339/V$268</f>
        <v>0</v>
      </c>
      <c r="W347" s="91">
        <f>ALL!W339/W$268</f>
        <v>0.80625470135240995</v>
      </c>
      <c r="X347" s="91">
        <f>ALL!X339/X$268</f>
        <v>0</v>
      </c>
      <c r="Y347" s="91">
        <f>ALL!Y339/Y$268</f>
        <v>0</v>
      </c>
      <c r="Z347" s="91">
        <f>ALL!Z339/Z$268</f>
        <v>0</v>
      </c>
      <c r="AA347" s="91">
        <f>ALL!AA339/AA$268</f>
        <v>0</v>
      </c>
      <c r="AB347" s="91">
        <f>ALL!AB339/AB$268</f>
        <v>0</v>
      </c>
      <c r="AC347" s="91">
        <f>ALL!AC339/AC$268</f>
        <v>0</v>
      </c>
      <c r="AD347" s="91">
        <f>ALL!AD339/AD$268</f>
        <v>0</v>
      </c>
      <c r="AE347" s="91">
        <f>ALL!AE339/AE$268</f>
        <v>0</v>
      </c>
      <c r="AF347" s="91">
        <f>ALL!AF339/AF$268</f>
        <v>0</v>
      </c>
      <c r="AG347" s="91">
        <f>ALL!AG339/AG$268</f>
        <v>0</v>
      </c>
      <c r="AH347" s="91">
        <f>ALL!AH339/AH$268</f>
        <v>0.25398211442849167</v>
      </c>
      <c r="AI347" s="91">
        <f>ALL!AI339/AI$268</f>
        <v>0</v>
      </c>
      <c r="AJ347" s="91">
        <f>ALL!AJ339/AJ$268</f>
        <v>0</v>
      </c>
      <c r="AK347" s="91">
        <f>ALL!AK339/AK$268</f>
        <v>0</v>
      </c>
      <c r="AL347" s="91">
        <f>ALL!AL339/AL$268</f>
        <v>0</v>
      </c>
      <c r="AM347" s="91">
        <f>ALL!AM339/AM$268</f>
        <v>0</v>
      </c>
      <c r="AN347" s="91">
        <f>ALL!AN339/AN$268</f>
        <v>8.5728859515336371</v>
      </c>
      <c r="AO347" s="91">
        <f>ALL!AO339/AO$268</f>
        <v>0</v>
      </c>
      <c r="AP347" s="91">
        <f>ALL!AP339/AP$268</f>
        <v>0</v>
      </c>
      <c r="AQ347" s="91">
        <f>ALL!AQ339/AQ$268</f>
        <v>0</v>
      </c>
      <c r="AR347" s="91">
        <f>ALL!AR339/AR$268</f>
        <v>0</v>
      </c>
      <c r="AS347" s="91">
        <f>ALL!AS339/AS$268</f>
        <v>0</v>
      </c>
      <c r="AT347" s="91">
        <f>ALL!AT339/AT$268</f>
        <v>0</v>
      </c>
      <c r="AU347" s="91">
        <f>ALL!AU339/AU$268</f>
        <v>0</v>
      </c>
      <c r="AV347" s="91">
        <f>ALL!AV339/AV$268</f>
        <v>0</v>
      </c>
      <c r="AW347" s="91">
        <f>ALL!AW339/AW$268</f>
        <v>0</v>
      </c>
      <c r="AX347" s="91">
        <f>ALL!AX339/AX$268</f>
        <v>0</v>
      </c>
      <c r="AY347" s="91">
        <f>ALL!AY339/AY$268</f>
        <v>0</v>
      </c>
      <c r="AZ347" s="91">
        <f>ALL!AZ339/AZ$268</f>
        <v>0</v>
      </c>
      <c r="BA347" s="91">
        <f>ALL!BA339/BA$268</f>
        <v>0</v>
      </c>
      <c r="BB347" s="91">
        <f>ALL!BB339/BB$268</f>
        <v>0</v>
      </c>
      <c r="BC347" s="91">
        <f>ALL!BC339/BC$268</f>
        <v>0</v>
      </c>
      <c r="BD347" s="91">
        <f>ALL!BD339/BD$268</f>
        <v>1.4022552570763609</v>
      </c>
      <c r="BE347" s="91">
        <f>ALL!BE339/BE$268</f>
        <v>0</v>
      </c>
      <c r="BF347" s="91">
        <f>ALL!BF339/BF$268</f>
        <v>0.1753578395914164</v>
      </c>
      <c r="BG347" s="91">
        <f>ALL!BG339/BG$268</f>
        <v>0</v>
      </c>
      <c r="BH347" s="91">
        <f t="shared" si="216"/>
        <v>17.472290139732035</v>
      </c>
      <c r="BJ347" s="208">
        <f t="array" ref="BJ347">ROUND(MIN(IF($E$4:$BG$4=BJ$4,$E347:$BG347)),1)</f>
        <v>0</v>
      </c>
      <c r="BK347" s="208">
        <f t="array" ref="BK347">ROUND(MAX(IF($E$4:$BG$4=BK$4,$E347:$BG347)),1)</f>
        <v>8.6</v>
      </c>
      <c r="BL347" s="276">
        <f t="array" ref="BL347">ROUND(SUM(IF($E$4:$BG$4=BL$4,ALL!$E339:$BG339)),1)/BL$3</f>
        <v>0.53518509505415168</v>
      </c>
      <c r="BM347" s="208">
        <f t="array" ref="BM347">ROUND(MIN(IF($E$4:$BG$4=BM$4,$E347:$BG347)),1)</f>
        <v>0</v>
      </c>
      <c r="BN347" s="208">
        <f t="array" ref="BN347">ROUND(MAX(IF($E$4:$BG$4=BN$4,$E347:$BG347)),1)</f>
        <v>1.4</v>
      </c>
      <c r="BO347" s="276">
        <f t="array" ref="BO347">ROUND(SUM(IF($E$4:$BG$4=BO$4,ALL!$E339:$BG339)),1)/BO$3</f>
        <v>0.55091182282232853</v>
      </c>
      <c r="BP347" s="208">
        <f t="array" ref="BP347">ROUND(MIN(IF($E$4:$BG$4=BP$4,$E347:$BG347)),1)</f>
        <v>0</v>
      </c>
      <c r="BQ347" s="208">
        <f t="array" ref="BQ347">ROUND(MAX(IF($E$4:$BG$4=BQ$4,$E347:$BG347)),1)</f>
        <v>0</v>
      </c>
      <c r="BR347" s="276">
        <f t="array" ref="BR347">ROUND(SUM(IF($E$4:$BG$4=BR$4,ALL!$E339:$BG339)),1)/BR$3</f>
        <v>0</v>
      </c>
      <c r="BS347" s="208">
        <f t="array" ref="BS347">ROUND(MIN(IF($E$4:$BG$4=BS$4,$E347:$BG347)),1)</f>
        <v>0</v>
      </c>
      <c r="BT347" s="208">
        <f t="array" ref="BT347">ROUND(MAX(IF($E$4:$BG$4=BT$4,$E347:$BG347)),1)</f>
        <v>6.3</v>
      </c>
      <c r="BU347" s="276">
        <f t="array" ref="BU347">ROUND(SUM(IF($E$4:$BG$4=BU$4,ALL!$E339:$BG339)),1)/BU$3</f>
        <v>0.15633482970119517</v>
      </c>
      <c r="BV347" s="208">
        <f t="array" ref="BV347">ROUND(MIN(IF($E$4:$BG$4=BV$4,$E347:$BG347)),1)</f>
        <v>0</v>
      </c>
      <c r="BW347" s="208">
        <f t="array" ref="BW347">ROUND(MAX(IF($E$4:$BG$4=BW$4,$E347:$BG347)),1)</f>
        <v>0</v>
      </c>
      <c r="BX347" s="276">
        <f t="array" ref="BX347">ROUND(SUM(IF($E$4:$BG$4=BX$4,ALL!$E339:$BG339)),1)/BX$3</f>
        <v>0</v>
      </c>
      <c r="BY347" s="208">
        <f t="array" ref="BY347">ROUND(MIN(IF($E$4:$BG$4=BY$4,$E347:$BG347)),1)</f>
        <v>0</v>
      </c>
      <c r="BZ347" s="208">
        <f t="array" ref="BZ347">ROUND(MAX(IF($E$4:$BG$4=BZ$4,$E347:$BG347)),1)</f>
        <v>0</v>
      </c>
      <c r="CA347" s="276">
        <f t="array" ref="CA347">ROUND(SUM(IF($E$4:$BG$4=CA$4,ALL!$E339:$BG339)),1)/CA$3</f>
        <v>0</v>
      </c>
      <c r="CB347" s="233">
        <f t="shared" si="214"/>
        <v>0</v>
      </c>
      <c r="CC347" s="233">
        <f t="shared" si="215"/>
        <v>8.6</v>
      </c>
      <c r="CD347" s="274">
        <f>ALL!BH339/$BH$47</f>
        <v>0.10921393883029561</v>
      </c>
    </row>
    <row r="348" spans="1:82" s="90" customFormat="1" ht="24">
      <c r="A348" s="253">
        <f t="shared" si="212"/>
        <v>52902</v>
      </c>
      <c r="B348" s="236" t="s">
        <v>284</v>
      </c>
      <c r="C348" s="50"/>
      <c r="D348" s="50"/>
      <c r="E348" s="91">
        <f>ALL!E340/E$268</f>
        <v>0</v>
      </c>
      <c r="F348" s="91">
        <f>ALL!F340/F$268</f>
        <v>0</v>
      </c>
      <c r="G348" s="91">
        <f>ALL!G340/G$268</f>
        <v>0</v>
      </c>
      <c r="H348" s="91">
        <f>ALL!H340/H$268</f>
        <v>0</v>
      </c>
      <c r="I348" s="91">
        <f>ALL!I340/I$268</f>
        <v>1.5058534421310259</v>
      </c>
      <c r="J348" s="91">
        <f>ALL!J340/J$268</f>
        <v>0</v>
      </c>
      <c r="K348" s="91">
        <f>ALL!K340/K$268</f>
        <v>0</v>
      </c>
      <c r="L348" s="91">
        <f>ALL!L340/L$268</f>
        <v>0</v>
      </c>
      <c r="M348" s="91">
        <f>ALL!M340/M$268</f>
        <v>0</v>
      </c>
      <c r="N348" s="91">
        <f>ALL!N340/N$268</f>
        <v>0</v>
      </c>
      <c r="O348" s="91">
        <f>ALL!O340/O$268</f>
        <v>4.8340659201982437</v>
      </c>
      <c r="P348" s="91">
        <f>ALL!P340/P$268</f>
        <v>0</v>
      </c>
      <c r="Q348" s="91">
        <f>ALL!Q340/Q$268</f>
        <v>0</v>
      </c>
      <c r="R348" s="91">
        <f>ALL!R340/R$268</f>
        <v>0</v>
      </c>
      <c r="S348" s="91">
        <f>ALL!S340/S$268</f>
        <v>0</v>
      </c>
      <c r="T348" s="91">
        <f>ALL!T340/T$268</f>
        <v>0</v>
      </c>
      <c r="U348" s="91">
        <f>ALL!U340/U$268</f>
        <v>0</v>
      </c>
      <c r="V348" s="91">
        <f>ALL!V340/V$268</f>
        <v>0</v>
      </c>
      <c r="W348" s="91">
        <f>ALL!W340/W$268</f>
        <v>0</v>
      </c>
      <c r="X348" s="91">
        <f>ALL!X340/X$268</f>
        <v>0</v>
      </c>
      <c r="Y348" s="91">
        <f>ALL!Y340/Y$268</f>
        <v>0</v>
      </c>
      <c r="Z348" s="91">
        <f>ALL!Z340/Z$268</f>
        <v>1.9800144939649815</v>
      </c>
      <c r="AA348" s="91">
        <f>ALL!AA340/AA$268</f>
        <v>0</v>
      </c>
      <c r="AB348" s="91">
        <f>ALL!AB340/AB$268</f>
        <v>0.70248615852961604</v>
      </c>
      <c r="AC348" s="91">
        <f>ALL!AC340/AC$268</f>
        <v>0</v>
      </c>
      <c r="AD348" s="91">
        <f>ALL!AD340/AD$268</f>
        <v>0</v>
      </c>
      <c r="AE348" s="91">
        <f>ALL!AE340/AE$268</f>
        <v>0</v>
      </c>
      <c r="AF348" s="91">
        <f>ALL!AF340/AF$268</f>
        <v>0</v>
      </c>
      <c r="AG348" s="91">
        <f>ALL!AG340/AG$268</f>
        <v>2.8112458213441589</v>
      </c>
      <c r="AH348" s="91">
        <f>ALL!AH340/AH$268</f>
        <v>4.4551168255649065</v>
      </c>
      <c r="AI348" s="91">
        <f>ALL!AI340/AI$268</f>
        <v>0</v>
      </c>
      <c r="AJ348" s="91">
        <f>ALL!AJ340/AJ$268</f>
        <v>4.6283592829008855</v>
      </c>
      <c r="AK348" s="91">
        <f>ALL!AK340/AK$268</f>
        <v>0</v>
      </c>
      <c r="AL348" s="91">
        <f>ALL!AL340/AL$268</f>
        <v>0</v>
      </c>
      <c r="AM348" s="91">
        <f>ALL!AM340/AM$268</f>
        <v>0</v>
      </c>
      <c r="AN348" s="91">
        <f>ALL!AN340/AN$268</f>
        <v>0</v>
      </c>
      <c r="AO348" s="91">
        <f>ALL!AO340/AO$268</f>
        <v>0.48556925308194349</v>
      </c>
      <c r="AP348" s="91">
        <f>ALL!AP340/AP$268</f>
        <v>0</v>
      </c>
      <c r="AQ348" s="91">
        <f>ALL!AQ340/AQ$268</f>
        <v>0</v>
      </c>
      <c r="AR348" s="91">
        <f>ALL!AR340/AR$268</f>
        <v>0</v>
      </c>
      <c r="AS348" s="91">
        <f>ALL!AS340/AS$268</f>
        <v>0</v>
      </c>
      <c r="AT348" s="91">
        <f>ALL!AT340/AT$268</f>
        <v>0</v>
      </c>
      <c r="AU348" s="91">
        <f>ALL!AU340/AU$268</f>
        <v>0</v>
      </c>
      <c r="AV348" s="91">
        <f>ALL!AV340/AV$268</f>
        <v>0</v>
      </c>
      <c r="AW348" s="91">
        <f>ALL!AW340/AW$268</f>
        <v>0</v>
      </c>
      <c r="AX348" s="91">
        <f>ALL!AX340/AX$268</f>
        <v>0</v>
      </c>
      <c r="AY348" s="91">
        <f>ALL!AY340/AY$268</f>
        <v>0</v>
      </c>
      <c r="AZ348" s="91">
        <f>ALL!AZ340/AZ$268</f>
        <v>0</v>
      </c>
      <c r="BA348" s="91">
        <f>ALL!BA340/BA$268</f>
        <v>0</v>
      </c>
      <c r="BB348" s="91">
        <f>ALL!BB340/BB$268</f>
        <v>0</v>
      </c>
      <c r="BC348" s="91">
        <f>ALL!BC340/BC$268</f>
        <v>0</v>
      </c>
      <c r="BD348" s="91">
        <f>ALL!BD340/BD$268</f>
        <v>0</v>
      </c>
      <c r="BE348" s="91">
        <f>ALL!BE340/BE$268</f>
        <v>0</v>
      </c>
      <c r="BF348" s="91">
        <f>ALL!BF340/BF$268</f>
        <v>0</v>
      </c>
      <c r="BG348" s="91">
        <f>ALL!BG340/BG$268</f>
        <v>0</v>
      </c>
      <c r="BH348" s="91">
        <f t="shared" si="216"/>
        <v>21.402711197715764</v>
      </c>
      <c r="BJ348" s="208">
        <f t="array" ref="BJ348">ROUND(MIN(IF($E$4:$BG$4=BJ$4,$E348:$BG348)),1)</f>
        <v>0</v>
      </c>
      <c r="BK348" s="208">
        <f t="array" ref="BK348">ROUND(MAX(IF($E$4:$BG$4=BK$4,$E348:$BG348)),1)</f>
        <v>0.5</v>
      </c>
      <c r="BL348" s="276">
        <f t="array" ref="BL348">ROUND(SUM(IF($E$4:$BG$4=BL$4,ALL!$E340:$BG340)),1)/BL$3</f>
        <v>3.3853726262617331E-2</v>
      </c>
      <c r="BM348" s="208">
        <f t="array" ref="BM348">ROUND(MIN(IF($E$4:$BG$4=BM$4,$E348:$BG348)),1)</f>
        <v>0</v>
      </c>
      <c r="BN348" s="208">
        <f t="array" ref="BN348">ROUND(MAX(IF($E$4:$BG$4=BN$4,$E348:$BG348)),1)</f>
        <v>0</v>
      </c>
      <c r="BO348" s="276">
        <f t="array" ref="BO348">ROUND(SUM(IF($E$4:$BG$4=BO$4,ALL!$E340:$BG340)),1)/BO$3</f>
        <v>0</v>
      </c>
      <c r="BP348" s="208">
        <f t="array" ref="BP348">ROUND(MIN(IF($E$4:$BG$4=BP$4,$E348:$BG348)),1)</f>
        <v>0</v>
      </c>
      <c r="BQ348" s="208">
        <f t="array" ref="BQ348">ROUND(MAX(IF($E$4:$BG$4=BQ$4,$E348:$BG348)),1)</f>
        <v>0</v>
      </c>
      <c r="BR348" s="276">
        <f t="array" ref="BR348">ROUND(SUM(IF($E$4:$BG$4=BR$4,ALL!$E340:$BG340)),1)/BR$3</f>
        <v>0</v>
      </c>
      <c r="BS348" s="208">
        <f t="array" ref="BS348">ROUND(MIN(IF($E$4:$BG$4=BS$4,$E348:$BG348)),1)</f>
        <v>0</v>
      </c>
      <c r="BT348" s="208">
        <f t="array" ref="BT348">ROUND(MAX(IF($E$4:$BG$4=BT$4,$E348:$BG348)),1)</f>
        <v>4.8</v>
      </c>
      <c r="BU348" s="276">
        <f t="array" ref="BU348">ROUND(SUM(IF($E$4:$BG$4=BU$4,ALL!$E340:$BG340)),1)/BU$3</f>
        <v>0.33753233730183563</v>
      </c>
      <c r="BV348" s="208">
        <f t="array" ref="BV348">ROUND(MIN(IF($E$4:$BG$4=BV$4,$E348:$BG348)),1)</f>
        <v>0</v>
      </c>
      <c r="BW348" s="208">
        <f t="array" ref="BW348">ROUND(MAX(IF($E$4:$BG$4=BW$4,$E348:$BG348)),1)</f>
        <v>4.5999999999999996</v>
      </c>
      <c r="BX348" s="276">
        <f t="array" ref="BX348">ROUND(SUM(IF($E$4:$BG$4=BX$4,ALL!$E340:$BG340)),1)/BX$3</f>
        <v>1.5002721543042623</v>
      </c>
      <c r="BY348" s="208">
        <f t="array" ref="BY348">ROUND(MIN(IF($E$4:$BG$4=BY$4,$E348:$BG348)),1)</f>
        <v>0</v>
      </c>
      <c r="BZ348" s="208">
        <f t="array" ref="BZ348">ROUND(MAX(IF($E$4:$BG$4=BZ$4,$E348:$BG348)),1)</f>
        <v>2.8</v>
      </c>
      <c r="CA348" s="276">
        <f t="array" ref="CA348">ROUND(SUM(IF($E$4:$BG$4=CA$4,ALL!$E340:$BG340)),1)/CA$3</f>
        <v>1.1459552741977637</v>
      </c>
      <c r="CB348" s="233">
        <f t="shared" si="214"/>
        <v>0</v>
      </c>
      <c r="CC348" s="233">
        <f t="shared" si="215"/>
        <v>4.8</v>
      </c>
      <c r="CD348" s="274">
        <f>ALL!BH340/$BH$47</f>
        <v>0.84402914683651176</v>
      </c>
    </row>
    <row r="349" spans="1:82" s="90" customFormat="1" ht="24">
      <c r="A349" s="253">
        <f t="shared" si="212"/>
        <v>52903</v>
      </c>
      <c r="B349" s="236" t="s">
        <v>285</v>
      </c>
      <c r="C349" s="50"/>
      <c r="D349" s="50"/>
      <c r="E349" s="91">
        <f>ALL!E341/E$268</f>
        <v>0</v>
      </c>
      <c r="F349" s="91">
        <f>ALL!F341/F$268</f>
        <v>0</v>
      </c>
      <c r="G349" s="91">
        <f>ALL!G341/G$268</f>
        <v>0</v>
      </c>
      <c r="H349" s="91">
        <f>ALL!H341/H$268</f>
        <v>0.49686228556772044</v>
      </c>
      <c r="I349" s="91">
        <f>ALL!I341/I$268</f>
        <v>0</v>
      </c>
      <c r="J349" s="91">
        <f>ALL!J341/J$268</f>
        <v>0</v>
      </c>
      <c r="K349" s="91">
        <f>ALL!K341/K$268</f>
        <v>0</v>
      </c>
      <c r="L349" s="91">
        <f>ALL!L341/L$268</f>
        <v>1.6896092414564661</v>
      </c>
      <c r="M349" s="91">
        <f>ALL!M341/M$268</f>
        <v>0</v>
      </c>
      <c r="N349" s="91">
        <f>ALL!N341/N$268</f>
        <v>0</v>
      </c>
      <c r="O349" s="91">
        <f>ALL!O341/O$268</f>
        <v>0</v>
      </c>
      <c r="P349" s="91">
        <f>ALL!P341/P$268</f>
        <v>0</v>
      </c>
      <c r="Q349" s="91">
        <f>ALL!Q341/Q$268</f>
        <v>0</v>
      </c>
      <c r="R349" s="91">
        <f>ALL!R341/R$268</f>
        <v>0</v>
      </c>
      <c r="S349" s="91">
        <f>ALL!S341/S$268</f>
        <v>0</v>
      </c>
      <c r="T349" s="91">
        <f>ALL!T341/T$268</f>
        <v>0</v>
      </c>
      <c r="U349" s="91">
        <f>ALL!U341/U$268</f>
        <v>0</v>
      </c>
      <c r="V349" s="91">
        <f>ALL!V341/V$268</f>
        <v>0</v>
      </c>
      <c r="W349" s="91">
        <f>ALL!W341/W$268</f>
        <v>0</v>
      </c>
      <c r="X349" s="91">
        <f>ALL!X341/X$268</f>
        <v>5.748849393013729</v>
      </c>
      <c r="Y349" s="91">
        <f>ALL!Y341/Y$268</f>
        <v>0</v>
      </c>
      <c r="Z349" s="91">
        <f>ALL!Z341/Z$268</f>
        <v>0.98426697552834586</v>
      </c>
      <c r="AA349" s="91">
        <f>ALL!AA341/AA$268</f>
        <v>0</v>
      </c>
      <c r="AB349" s="91">
        <f>ALL!AB341/AB$268</f>
        <v>1.1648938877359578</v>
      </c>
      <c r="AC349" s="91">
        <f>ALL!AC341/AC$268</f>
        <v>0</v>
      </c>
      <c r="AD349" s="91">
        <f>ALL!AD341/AD$268</f>
        <v>0</v>
      </c>
      <c r="AE349" s="91">
        <f>ALL!AE341/AE$268</f>
        <v>0</v>
      </c>
      <c r="AF349" s="91">
        <f>ALL!AF341/AF$268</f>
        <v>0</v>
      </c>
      <c r="AG349" s="91">
        <f>ALL!AG341/AG$268</f>
        <v>0</v>
      </c>
      <c r="AH349" s="91">
        <f>ALL!AH341/AH$268</f>
        <v>0</v>
      </c>
      <c r="AI349" s="91">
        <f>ALL!AI341/AI$268</f>
        <v>0</v>
      </c>
      <c r="AJ349" s="91">
        <f>ALL!AJ341/AJ$268</f>
        <v>0</v>
      </c>
      <c r="AK349" s="91">
        <f>ALL!AK341/AK$268</f>
        <v>0</v>
      </c>
      <c r="AL349" s="91">
        <f>ALL!AL341/AL$268</f>
        <v>0</v>
      </c>
      <c r="AM349" s="91">
        <f>ALL!AM341/AM$268</f>
        <v>0</v>
      </c>
      <c r="AN349" s="91">
        <f>ALL!AN341/AN$268</f>
        <v>0</v>
      </c>
      <c r="AO349" s="91">
        <f>ALL!AO341/AO$268</f>
        <v>0</v>
      </c>
      <c r="AP349" s="91">
        <f>ALL!AP341/AP$268</f>
        <v>0</v>
      </c>
      <c r="AQ349" s="91">
        <f>ALL!AQ341/AQ$268</f>
        <v>0</v>
      </c>
      <c r="AR349" s="91">
        <f>ALL!AR341/AR$268</f>
        <v>0</v>
      </c>
      <c r="AS349" s="91">
        <f>ALL!AS341/AS$268</f>
        <v>0</v>
      </c>
      <c r="AT349" s="91">
        <f>ALL!AT341/AT$268</f>
        <v>0</v>
      </c>
      <c r="AU349" s="91">
        <f>ALL!AU341/AU$268</f>
        <v>0</v>
      </c>
      <c r="AV349" s="91">
        <f>ALL!AV341/AV$268</f>
        <v>0</v>
      </c>
      <c r="AW349" s="91">
        <f>ALL!AW341/AW$268</f>
        <v>0</v>
      </c>
      <c r="AX349" s="91">
        <f>ALL!AX341/AX$268</f>
        <v>0</v>
      </c>
      <c r="AY349" s="91">
        <f>ALL!AY341/AY$268</f>
        <v>0</v>
      </c>
      <c r="AZ349" s="91">
        <f>ALL!AZ341/AZ$268</f>
        <v>0</v>
      </c>
      <c r="BA349" s="91">
        <f>ALL!BA341/BA$268</f>
        <v>0</v>
      </c>
      <c r="BB349" s="91">
        <f>ALL!BB341/BB$268</f>
        <v>0</v>
      </c>
      <c r="BC349" s="91">
        <f>ALL!BC341/BC$268</f>
        <v>0</v>
      </c>
      <c r="BD349" s="91">
        <f>ALL!BD341/BD$268</f>
        <v>3.4663415993312889</v>
      </c>
      <c r="BE349" s="91">
        <f>ALL!BE341/BE$268</f>
        <v>0</v>
      </c>
      <c r="BF349" s="91">
        <f>ALL!BF341/BF$268</f>
        <v>0</v>
      </c>
      <c r="BG349" s="91">
        <f>ALL!BG341/BG$268</f>
        <v>0</v>
      </c>
      <c r="BH349" s="91">
        <f t="shared" si="216"/>
        <v>13.550823382633508</v>
      </c>
      <c r="BJ349" s="208">
        <f t="array" ref="BJ349">ROUND(MIN(IF($E$4:$BG$4=BJ$4,$E349:$BG349)),1)</f>
        <v>0</v>
      </c>
      <c r="BK349" s="208">
        <f t="array" ref="BK349">ROUND(MAX(IF($E$4:$BG$4=BK$4,$E349:$BG349)),1)</f>
        <v>0</v>
      </c>
      <c r="BL349" s="276">
        <f t="array" ref="BL349">ROUND(SUM(IF($E$4:$BG$4=BL$4,ALL!$E341:$BG341)),1)/BL$3</f>
        <v>0</v>
      </c>
      <c r="BM349" s="208">
        <f t="array" ref="BM349">ROUND(MIN(IF($E$4:$BG$4=BM$4,$E349:$BG349)),1)</f>
        <v>0</v>
      </c>
      <c r="BN349" s="208">
        <f t="array" ref="BN349">ROUND(MAX(IF($E$4:$BG$4=BN$4,$E349:$BG349)),1)</f>
        <v>3.5</v>
      </c>
      <c r="BO349" s="276">
        <f t="array" ref="BO349">ROUND(SUM(IF($E$4:$BG$4=BO$4,ALL!$E341:$BG341)),1)/BO$3</f>
        <v>1.2092046764366873</v>
      </c>
      <c r="BP349" s="208">
        <f t="array" ref="BP349">ROUND(MIN(IF($E$4:$BG$4=BP$4,$E349:$BG349)),1)</f>
        <v>0</v>
      </c>
      <c r="BQ349" s="208">
        <f t="array" ref="BQ349">ROUND(MAX(IF($E$4:$BG$4=BQ$4,$E349:$BG349)),1)</f>
        <v>0</v>
      </c>
      <c r="BR349" s="276">
        <f t="array" ref="BR349">ROUND(SUM(IF($E$4:$BG$4=BR$4,ALL!$E341:$BG341)),1)/BR$3</f>
        <v>0</v>
      </c>
      <c r="BS349" s="208">
        <f t="array" ref="BS349">ROUND(MIN(IF($E$4:$BG$4=BS$4,$E349:$BG349)),1)</f>
        <v>0</v>
      </c>
      <c r="BT349" s="208">
        <f t="array" ref="BT349">ROUND(MAX(IF($E$4:$BG$4=BT$4,$E349:$BG349)),1)</f>
        <v>0.5</v>
      </c>
      <c r="BU349" s="276">
        <f t="array" ref="BU349">ROUND(SUM(IF($E$4:$BG$4=BU$4,ALL!$E341:$BG341)),1)/BU$3</f>
        <v>5.2670321763307271E-2</v>
      </c>
      <c r="BV349" s="208">
        <f t="array" ref="BV349">ROUND(MIN(IF($E$4:$BG$4=BV$4,$E349:$BG349)),1)</f>
        <v>0</v>
      </c>
      <c r="BW349" s="208">
        <f t="array" ref="BW349">ROUND(MAX(IF($E$4:$BG$4=BW$4,$E349:$BG349)),1)</f>
        <v>1.2</v>
      </c>
      <c r="BX349" s="276">
        <f t="array" ref="BX349">ROUND(SUM(IF($E$4:$BG$4=BX$4,ALL!$E341:$BG341)),1)/BX$3</f>
        <v>0.87948078225526738</v>
      </c>
      <c r="BY349" s="208">
        <f t="array" ref="BY349">ROUND(MIN(IF($E$4:$BG$4=BY$4,$E349:$BG349)),1)</f>
        <v>0</v>
      </c>
      <c r="BZ349" s="208">
        <f t="array" ref="BZ349">ROUND(MAX(IF($E$4:$BG$4=BZ$4,$E349:$BG349)),1)</f>
        <v>5.7</v>
      </c>
      <c r="CA349" s="276">
        <f t="array" ref="CA349">ROUND(SUM(IF($E$4:$BG$4=CA$4,ALL!$E341:$BG341)),1)/CA$3</f>
        <v>0.76804085749573214</v>
      </c>
      <c r="CB349" s="233">
        <f t="shared" si="214"/>
        <v>0</v>
      </c>
      <c r="CC349" s="233">
        <f t="shared" si="215"/>
        <v>5.7</v>
      </c>
      <c r="CD349" s="274">
        <f>ALL!BH341/$BH$47</f>
        <v>0.55477042758347928</v>
      </c>
    </row>
    <row r="350" spans="1:82" s="90" customFormat="1">
      <c r="A350" s="253">
        <f t="shared" si="212"/>
        <v>52910</v>
      </c>
      <c r="B350" s="236" t="s">
        <v>286</v>
      </c>
      <c r="C350" s="50"/>
      <c r="D350" s="50"/>
      <c r="E350" s="91">
        <f>ALL!E342/E$268</f>
        <v>0</v>
      </c>
      <c r="F350" s="91">
        <f>ALL!F342/F$268</f>
        <v>0</v>
      </c>
      <c r="G350" s="91">
        <f>ALL!G342/G$268</f>
        <v>0</v>
      </c>
      <c r="H350" s="91">
        <f>ALL!H342/H$268</f>
        <v>0</v>
      </c>
      <c r="I350" s="91">
        <f>ALL!I342/I$268</f>
        <v>0</v>
      </c>
      <c r="J350" s="91">
        <f>ALL!J342/J$268</f>
        <v>0</v>
      </c>
      <c r="K350" s="91">
        <f>ALL!K342/K$268</f>
        <v>0</v>
      </c>
      <c r="L350" s="91">
        <f>ALL!L342/L$268</f>
        <v>0</v>
      </c>
      <c r="M350" s="91">
        <f>ALL!M342/M$268</f>
        <v>0</v>
      </c>
      <c r="N350" s="91">
        <f>ALL!N342/N$268</f>
        <v>0</v>
      </c>
      <c r="O350" s="91">
        <f>ALL!O342/O$268</f>
        <v>12.251336530298511</v>
      </c>
      <c r="P350" s="91">
        <f>ALL!P342/P$268</f>
        <v>0</v>
      </c>
      <c r="Q350" s="91">
        <f>ALL!Q342/Q$268</f>
        <v>1.2976111155907704</v>
      </c>
      <c r="R350" s="91">
        <f>ALL!R342/R$268</f>
        <v>0</v>
      </c>
      <c r="S350" s="91">
        <f>ALL!S342/S$268</f>
        <v>2.1183623176296003</v>
      </c>
      <c r="T350" s="91">
        <f>ALL!T342/T$268</f>
        <v>0</v>
      </c>
      <c r="U350" s="91">
        <f>ALL!U342/U$268</f>
        <v>10.708545690167705</v>
      </c>
      <c r="V350" s="91">
        <f>ALL!V342/V$268</f>
        <v>0</v>
      </c>
      <c r="W350" s="91">
        <f>ALL!W342/W$268</f>
        <v>1.7280134603153741</v>
      </c>
      <c r="X350" s="91">
        <f>ALL!X342/X$268</f>
        <v>0</v>
      </c>
      <c r="Y350" s="91">
        <f>ALL!Y342/Y$268</f>
        <v>0</v>
      </c>
      <c r="Z350" s="91">
        <f>ALL!Z342/Z$268</f>
        <v>0</v>
      </c>
      <c r="AA350" s="91">
        <f>ALL!AA342/AA$268</f>
        <v>1.0357051781805859</v>
      </c>
      <c r="AB350" s="91">
        <f>ALL!AB342/AB$268</f>
        <v>3.6179871813081244</v>
      </c>
      <c r="AC350" s="91">
        <f>ALL!AC342/AC$268</f>
        <v>0</v>
      </c>
      <c r="AD350" s="91">
        <f>ALL!AD342/AD$268</f>
        <v>0</v>
      </c>
      <c r="AE350" s="91">
        <f>ALL!AE342/AE$268</f>
        <v>0</v>
      </c>
      <c r="AF350" s="91">
        <f>ALL!AF342/AF$268</f>
        <v>0</v>
      </c>
      <c r="AG350" s="91">
        <f>ALL!AG342/AG$268</f>
        <v>0</v>
      </c>
      <c r="AH350" s="91">
        <f>ALL!AH342/AH$268</f>
        <v>0.96219366607072254</v>
      </c>
      <c r="AI350" s="91">
        <f>ALL!AI342/AI$268</f>
        <v>8.3265838288457346</v>
      </c>
      <c r="AJ350" s="91">
        <f>ALL!AJ342/AJ$268</f>
        <v>5.0323893184246515E-2</v>
      </c>
      <c r="AK350" s="91">
        <f>ALL!AK342/AK$268</f>
        <v>6.3735076724764479</v>
      </c>
      <c r="AL350" s="91">
        <f>ALL!AL342/AL$268</f>
        <v>0</v>
      </c>
      <c r="AM350" s="91">
        <f>ALL!AM342/AM$268</f>
        <v>0</v>
      </c>
      <c r="AN350" s="91">
        <f>ALL!AN342/AN$268</f>
        <v>0</v>
      </c>
      <c r="AO350" s="91">
        <f>ALL!AO342/AO$268</f>
        <v>0</v>
      </c>
      <c r="AP350" s="91">
        <f>ALL!AP342/AP$268</f>
        <v>0</v>
      </c>
      <c r="AQ350" s="91">
        <f>ALL!AQ342/AQ$268</f>
        <v>0</v>
      </c>
      <c r="AR350" s="91">
        <f>ALL!AR342/AR$268</f>
        <v>0</v>
      </c>
      <c r="AS350" s="91">
        <f>ALL!AS342/AS$268</f>
        <v>0</v>
      </c>
      <c r="AT350" s="91">
        <f>ALL!AT342/AT$268</f>
        <v>0</v>
      </c>
      <c r="AU350" s="91">
        <f>ALL!AU342/AU$268</f>
        <v>0</v>
      </c>
      <c r="AV350" s="91">
        <f>ALL!AV342/AV$268</f>
        <v>0</v>
      </c>
      <c r="AW350" s="91">
        <f>ALL!AW342/AW$268</f>
        <v>0</v>
      </c>
      <c r="AX350" s="91">
        <f>ALL!AX342/AX$268</f>
        <v>0</v>
      </c>
      <c r="AY350" s="91">
        <f>ALL!AY342/AY$268</f>
        <v>0</v>
      </c>
      <c r="AZ350" s="91">
        <f>ALL!AZ342/AZ$268</f>
        <v>0</v>
      </c>
      <c r="BA350" s="91">
        <f>ALL!BA342/BA$268</f>
        <v>0</v>
      </c>
      <c r="BB350" s="91">
        <f>ALL!BB342/BB$268</f>
        <v>0</v>
      </c>
      <c r="BC350" s="91">
        <f>ALL!BC342/BC$268</f>
        <v>0</v>
      </c>
      <c r="BD350" s="91">
        <f>ALL!BD342/BD$268</f>
        <v>0</v>
      </c>
      <c r="BE350" s="91">
        <f>ALL!BE342/BE$268</f>
        <v>0</v>
      </c>
      <c r="BF350" s="91">
        <f>ALL!BF342/BF$268</f>
        <v>0</v>
      </c>
      <c r="BG350" s="91">
        <f>ALL!BG342/BG$268</f>
        <v>8.9670664106372957</v>
      </c>
      <c r="BH350" s="91">
        <f t="shared" si="216"/>
        <v>57.43723694470512</v>
      </c>
      <c r="BJ350" s="208">
        <f t="array" ref="BJ350">ROUND(MIN(IF($E$4:$BG$4=BJ$4,$E350:$BG350)),1)</f>
        <v>0</v>
      </c>
      <c r="BK350" s="208">
        <f t="array" ref="BK350">ROUND(MAX(IF($E$4:$BG$4=BK$4,$E350:$BG350)),1)</f>
        <v>0</v>
      </c>
      <c r="BL350" s="276">
        <f t="array" ref="BL350">ROUND(SUM(IF($E$4:$BG$4=BL$4,ALL!$E342:$BG342)),1)/BL$3</f>
        <v>0</v>
      </c>
      <c r="BM350" s="208">
        <f t="array" ref="BM350">ROUND(MIN(IF($E$4:$BG$4=BM$4,$E350:$BG350)),1)</f>
        <v>0</v>
      </c>
      <c r="BN350" s="208">
        <f t="array" ref="BN350">ROUND(MAX(IF($E$4:$BG$4=BN$4,$E350:$BG350)),1)</f>
        <v>9</v>
      </c>
      <c r="BO350" s="276">
        <f t="array" ref="BO350">ROUND(SUM(IF($E$4:$BG$4=BO$4,ALL!$E342:$BG342)),1)/BO$3</f>
        <v>1.1320599374279601</v>
      </c>
      <c r="BP350" s="208">
        <f t="array" ref="BP350">ROUND(MIN(IF($E$4:$BG$4=BP$4,$E350:$BG350)),1)</f>
        <v>0</v>
      </c>
      <c r="BQ350" s="208">
        <f t="array" ref="BQ350">ROUND(MAX(IF($E$4:$BG$4=BQ$4,$E350:$BG350)),1)</f>
        <v>6.4</v>
      </c>
      <c r="BR350" s="276">
        <f t="array" ref="BR350">ROUND(SUM(IF($E$4:$BG$4=BR$4,ALL!$E342:$BG342)),1)/BR$3</f>
        <v>3.1434130930332254</v>
      </c>
      <c r="BS350" s="208">
        <f t="array" ref="BS350">ROUND(MIN(IF($E$4:$BG$4=BS$4,$E350:$BG350)),1)</f>
        <v>0</v>
      </c>
      <c r="BT350" s="208">
        <f t="array" ref="BT350">ROUND(MAX(IF($E$4:$BG$4=BT$4,$E350:$BG350)),1)</f>
        <v>12.3</v>
      </c>
      <c r="BU350" s="276">
        <f t="array" ref="BU350">ROUND(SUM(IF($E$4:$BG$4=BU$4,ALL!$E342:$BG342)),1)/BU$3</f>
        <v>0.60346212414225309</v>
      </c>
      <c r="BV350" s="208">
        <f t="array" ref="BV350">ROUND(MIN(IF($E$4:$BG$4=BV$4,$E350:$BG350)),1)</f>
        <v>0</v>
      </c>
      <c r="BW350" s="208">
        <f t="array" ref="BW350">ROUND(MAX(IF($E$4:$BG$4=BW$4,$E350:$BG350)),1)</f>
        <v>3.6</v>
      </c>
      <c r="BX350" s="276">
        <f t="array" ref="BX350">ROUND(SUM(IF($E$4:$BG$4=BX$4,ALL!$E342:$BG342)),1)/BX$3</f>
        <v>2.0429309362797081</v>
      </c>
      <c r="BY350" s="208">
        <f t="array" ref="BY350">ROUND(MIN(IF($E$4:$BG$4=BY$4,$E350:$BG350)),1)</f>
        <v>0</v>
      </c>
      <c r="BZ350" s="208">
        <f t="array" ref="BZ350">ROUND(MAX(IF($E$4:$BG$4=BZ$4,$E350:$BG350)),1)</f>
        <v>10.7</v>
      </c>
      <c r="CA350" s="276">
        <f t="array" ref="CA350">ROUND(SUM(IF($E$4:$BG$4=CA$4,ALL!$E342:$BG342)),1)/CA$3</f>
        <v>1.3598741670128831</v>
      </c>
      <c r="CB350" s="233">
        <f t="shared" si="214"/>
        <v>0</v>
      </c>
      <c r="CC350" s="233">
        <f t="shared" si="215"/>
        <v>12.3</v>
      </c>
      <c r="CD350" s="274">
        <f>ALL!BH342/$BH$47</f>
        <v>1.2597240195323964</v>
      </c>
    </row>
    <row r="351" spans="1:82" s="90" customFormat="1" ht="24">
      <c r="A351" s="253">
        <f t="shared" si="212"/>
        <v>52915</v>
      </c>
      <c r="B351" s="236" t="s">
        <v>287</v>
      </c>
      <c r="C351" s="50"/>
      <c r="D351" s="50"/>
      <c r="E351" s="91">
        <f>ALL!E343/E$268</f>
        <v>0</v>
      </c>
      <c r="F351" s="91">
        <f>ALL!F343/F$268</f>
        <v>0</v>
      </c>
      <c r="G351" s="91">
        <f>ALL!G343/G$268</f>
        <v>0</v>
      </c>
      <c r="H351" s="91">
        <f>ALL!H343/H$268</f>
        <v>0</v>
      </c>
      <c r="I351" s="91">
        <f>ALL!I343/I$268</f>
        <v>0.19808889575659089</v>
      </c>
      <c r="J351" s="91">
        <f>ALL!J343/J$268</f>
        <v>0</v>
      </c>
      <c r="K351" s="91">
        <f>ALL!K343/K$268</f>
        <v>0</v>
      </c>
      <c r="L351" s="91">
        <f>ALL!L343/L$268</f>
        <v>0</v>
      </c>
      <c r="M351" s="91">
        <f>ALL!M343/M$268</f>
        <v>0</v>
      </c>
      <c r="N351" s="91">
        <f>ALL!N343/N$268</f>
        <v>0</v>
      </c>
      <c r="O351" s="91">
        <f>ALL!O343/O$268</f>
        <v>0</v>
      </c>
      <c r="P351" s="91">
        <f>ALL!P343/P$268</f>
        <v>0</v>
      </c>
      <c r="Q351" s="91">
        <f>ALL!Q343/Q$268</f>
        <v>0</v>
      </c>
      <c r="R351" s="91">
        <f>ALL!R343/R$268</f>
        <v>0</v>
      </c>
      <c r="S351" s="91">
        <f>ALL!S343/S$268</f>
        <v>0</v>
      </c>
      <c r="T351" s="91">
        <f>ALL!T343/T$268</f>
        <v>0</v>
      </c>
      <c r="U351" s="91">
        <f>ALL!U343/U$268</f>
        <v>0</v>
      </c>
      <c r="V351" s="91">
        <f>ALL!V343/V$268</f>
        <v>0</v>
      </c>
      <c r="W351" s="91">
        <f>ALL!W343/W$268</f>
        <v>0</v>
      </c>
      <c r="X351" s="91">
        <f>ALL!X343/X$268</f>
        <v>0</v>
      </c>
      <c r="Y351" s="91">
        <f>ALL!Y343/Y$268</f>
        <v>0</v>
      </c>
      <c r="Z351" s="91">
        <f>ALL!Z343/Z$268</f>
        <v>0</v>
      </c>
      <c r="AA351" s="91">
        <f>ALL!AA343/AA$268</f>
        <v>0</v>
      </c>
      <c r="AB351" s="91">
        <f>ALL!AB343/AB$268</f>
        <v>198.5545605494907</v>
      </c>
      <c r="AC351" s="91">
        <f>ALL!AC343/AC$268</f>
        <v>0</v>
      </c>
      <c r="AD351" s="91">
        <f>ALL!AD343/AD$268</f>
        <v>0</v>
      </c>
      <c r="AE351" s="91">
        <f>ALL!AE343/AE$268</f>
        <v>0</v>
      </c>
      <c r="AF351" s="91">
        <f>ALL!AF343/AF$268</f>
        <v>0</v>
      </c>
      <c r="AG351" s="91">
        <f>ALL!AG343/AG$268</f>
        <v>0</v>
      </c>
      <c r="AH351" s="91">
        <f>ALL!AH343/AH$268</f>
        <v>0</v>
      </c>
      <c r="AI351" s="91">
        <f>ALL!AI343/AI$268</f>
        <v>0</v>
      </c>
      <c r="AJ351" s="91">
        <f>ALL!AJ343/AJ$268</f>
        <v>0</v>
      </c>
      <c r="AK351" s="91">
        <f>ALL!AK343/AK$268</f>
        <v>0</v>
      </c>
      <c r="AL351" s="91">
        <f>ALL!AL343/AL$268</f>
        <v>0</v>
      </c>
      <c r="AM351" s="91">
        <f>ALL!AM343/AM$268</f>
        <v>0</v>
      </c>
      <c r="AN351" s="91">
        <f>ALL!AN343/AN$268</f>
        <v>0</v>
      </c>
      <c r="AO351" s="91">
        <f>ALL!AO343/AO$268</f>
        <v>0</v>
      </c>
      <c r="AP351" s="91">
        <f>ALL!AP343/AP$268</f>
        <v>0</v>
      </c>
      <c r="AQ351" s="91">
        <f>ALL!AQ343/AQ$268</f>
        <v>0</v>
      </c>
      <c r="AR351" s="91">
        <f>ALL!AR343/AR$268</f>
        <v>0</v>
      </c>
      <c r="AS351" s="91">
        <f>ALL!AS343/AS$268</f>
        <v>0</v>
      </c>
      <c r="AT351" s="91">
        <f>ALL!AT343/AT$268</f>
        <v>0</v>
      </c>
      <c r="AU351" s="91">
        <f>ALL!AU343/AU$268</f>
        <v>0</v>
      </c>
      <c r="AV351" s="91">
        <f>ALL!AV343/AV$268</f>
        <v>0</v>
      </c>
      <c r="AW351" s="91">
        <f>ALL!AW343/AW$268</f>
        <v>0</v>
      </c>
      <c r="AX351" s="91">
        <f>ALL!AX343/AX$268</f>
        <v>0</v>
      </c>
      <c r="AY351" s="91">
        <f>ALL!AY343/AY$268</f>
        <v>0</v>
      </c>
      <c r="AZ351" s="91">
        <f>ALL!AZ343/AZ$268</f>
        <v>0</v>
      </c>
      <c r="BA351" s="91">
        <f>ALL!BA343/BA$268</f>
        <v>0</v>
      </c>
      <c r="BB351" s="91">
        <f>ALL!BB343/BB$268</f>
        <v>0</v>
      </c>
      <c r="BC351" s="91">
        <f>ALL!BC343/BC$268</f>
        <v>0</v>
      </c>
      <c r="BD351" s="91">
        <f>ALL!BD343/BD$268</f>
        <v>0</v>
      </c>
      <c r="BE351" s="91">
        <f>ALL!BE343/BE$268</f>
        <v>0</v>
      </c>
      <c r="BF351" s="91">
        <f>ALL!BF343/BF$268</f>
        <v>0</v>
      </c>
      <c r="BG351" s="91">
        <f>ALL!BG343/BG$268</f>
        <v>0</v>
      </c>
      <c r="BH351" s="91">
        <f t="shared" si="216"/>
        <v>198.7526494452473</v>
      </c>
      <c r="BJ351" s="208">
        <f t="array" ref="BJ351">ROUND(MIN(IF($E$4:$BG$4=BJ$4,$E351:$BG351)),1)</f>
        <v>0</v>
      </c>
      <c r="BK351" s="208">
        <f t="array" ref="BK351">ROUND(MAX(IF($E$4:$BG$4=BK$4,$E351:$BG351)),1)</f>
        <v>0</v>
      </c>
      <c r="BL351" s="276">
        <f t="array" ref="BL351">ROUND(SUM(IF($E$4:$BG$4=BL$4,ALL!$E343:$BG343)),1)/BL$3</f>
        <v>0</v>
      </c>
      <c r="BM351" s="208">
        <f t="array" ref="BM351">ROUND(MIN(IF($E$4:$BG$4=BM$4,$E351:$BG351)),1)</f>
        <v>0</v>
      </c>
      <c r="BN351" s="208">
        <f t="array" ref="BN351">ROUND(MAX(IF($E$4:$BG$4=BN$4,$E351:$BG351)),1)</f>
        <v>0</v>
      </c>
      <c r="BO351" s="276">
        <f t="array" ref="BO351">ROUND(SUM(IF($E$4:$BG$4=BO$4,ALL!$E343:$BG343)),1)/BO$3</f>
        <v>0</v>
      </c>
      <c r="BP351" s="208">
        <f t="array" ref="BP351">ROUND(MIN(IF($E$4:$BG$4=BP$4,$E351:$BG351)),1)</f>
        <v>0</v>
      </c>
      <c r="BQ351" s="208">
        <f t="array" ref="BQ351">ROUND(MAX(IF($E$4:$BG$4=BQ$4,$E351:$BG351)),1)</f>
        <v>0</v>
      </c>
      <c r="BR351" s="276">
        <f t="array" ref="BR351">ROUND(SUM(IF($E$4:$BG$4=BR$4,ALL!$E343:$BG343)),1)/BR$3</f>
        <v>0</v>
      </c>
      <c r="BS351" s="208">
        <f t="array" ref="BS351">ROUND(MIN(IF($E$4:$BG$4=BS$4,$E351:$BG351)),1)</f>
        <v>0</v>
      </c>
      <c r="BT351" s="208">
        <f t="array" ref="BT351">ROUND(MAX(IF($E$4:$BG$4=BT$4,$E351:$BG351)),1)</f>
        <v>0</v>
      </c>
      <c r="BU351" s="276">
        <f t="array" ref="BU351">ROUND(SUM(IF($E$4:$BG$4=BU$4,ALL!$E343:$BG343)),1)/BU$3</f>
        <v>0</v>
      </c>
      <c r="BV351" s="208">
        <f t="array" ref="BV351">ROUND(MIN(IF($E$4:$BG$4=BV$4,$E351:$BG351)),1)</f>
        <v>0</v>
      </c>
      <c r="BW351" s="208">
        <f t="array" ref="BW351">ROUND(MAX(IF($E$4:$BG$4=BW$4,$E351:$BG351)),1)</f>
        <v>198.6</v>
      </c>
      <c r="BX351" s="276">
        <f t="array" ref="BX351">ROUND(SUM(IF($E$4:$BG$4=BX$4,ALL!$E343:$BG343)),1)/BX$3</f>
        <v>111.7253143891927</v>
      </c>
      <c r="BY351" s="208">
        <f t="array" ref="BY351">ROUND(MIN(IF($E$4:$BG$4=BY$4,$E351:$BG351)),1)</f>
        <v>0</v>
      </c>
      <c r="BZ351" s="208">
        <f t="array" ref="BZ351">ROUND(MAX(IF($E$4:$BG$4=BZ$4,$E351:$BG351)),1)</f>
        <v>0.2</v>
      </c>
      <c r="CA351" s="276">
        <f t="array" ref="CA351">ROUND(SUM(IF($E$4:$BG$4=CA$4,ALL!$E343:$BG343)),1)/CA$3</f>
        <v>5.4504249483707613E-2</v>
      </c>
      <c r="CB351" s="233">
        <f t="shared" si="214"/>
        <v>0</v>
      </c>
      <c r="CC351" s="233">
        <f t="shared" si="215"/>
        <v>198.6</v>
      </c>
      <c r="CD351" s="274">
        <f>ALL!BH343/$BH$47</f>
        <v>31.988163692289838</v>
      </c>
    </row>
    <row r="352" spans="1:82" s="90" customFormat="1">
      <c r="A352" s="253">
        <f t="shared" si="212"/>
        <v>52916</v>
      </c>
      <c r="B352" s="236" t="s">
        <v>903</v>
      </c>
      <c r="C352" s="50"/>
      <c r="D352" s="50"/>
      <c r="E352" s="91">
        <f>ALL!E344/E$268</f>
        <v>0</v>
      </c>
      <c r="F352" s="91">
        <f>ALL!F344/F$268</f>
        <v>0</v>
      </c>
      <c r="G352" s="91">
        <f>ALL!G344/G$268</f>
        <v>0</v>
      </c>
      <c r="H352" s="91">
        <f>ALL!H344/H$268</f>
        <v>0</v>
      </c>
      <c r="I352" s="91">
        <f>ALL!I344/I$268</f>
        <v>0</v>
      </c>
      <c r="J352" s="91">
        <f>ALL!J344/J$268</f>
        <v>0</v>
      </c>
      <c r="K352" s="91">
        <f>ALL!K344/K$268</f>
        <v>0</v>
      </c>
      <c r="L352" s="91">
        <f>ALL!L344/L$268</f>
        <v>0</v>
      </c>
      <c r="M352" s="91">
        <f>ALL!M344/M$268</f>
        <v>0</v>
      </c>
      <c r="N352" s="91">
        <f>ALL!N344/N$268</f>
        <v>0</v>
      </c>
      <c r="O352" s="91">
        <f>ALL!O344/O$268</f>
        <v>0</v>
      </c>
      <c r="P352" s="91">
        <f>ALL!P344/P$268</f>
        <v>0</v>
      </c>
      <c r="Q352" s="91">
        <f>ALL!Q344/Q$268</f>
        <v>0</v>
      </c>
      <c r="R352" s="91">
        <f>ALL!R344/R$268</f>
        <v>0</v>
      </c>
      <c r="S352" s="91">
        <f>ALL!S344/S$268</f>
        <v>0</v>
      </c>
      <c r="T352" s="91">
        <f>ALL!T344/T$268</f>
        <v>0</v>
      </c>
      <c r="U352" s="91">
        <f>ALL!U344/U$268</f>
        <v>0</v>
      </c>
      <c r="V352" s="91">
        <f>ALL!V344/V$268</f>
        <v>0</v>
      </c>
      <c r="W352" s="91">
        <f>ALL!W344/W$268</f>
        <v>0</v>
      </c>
      <c r="X352" s="91">
        <f>ALL!X344/X$268</f>
        <v>0</v>
      </c>
      <c r="Y352" s="91">
        <f>ALL!Y344/Y$268</f>
        <v>0</v>
      </c>
      <c r="Z352" s="91">
        <f>ALL!Z344/Z$268</f>
        <v>0</v>
      </c>
      <c r="AA352" s="91">
        <f>ALL!AA344/AA$268</f>
        <v>0</v>
      </c>
      <c r="AB352" s="91">
        <f>ALL!AB344/AB$268</f>
        <v>0</v>
      </c>
      <c r="AC352" s="91">
        <f>ALL!AC344/AC$268</f>
        <v>0</v>
      </c>
      <c r="AD352" s="91">
        <f>ALL!AD344/AD$268</f>
        <v>0</v>
      </c>
      <c r="AE352" s="91">
        <f>ALL!AE344/AE$268</f>
        <v>0</v>
      </c>
      <c r="AF352" s="91">
        <f>ALL!AF344/AF$268</f>
        <v>0</v>
      </c>
      <c r="AG352" s="91">
        <f>ALL!AG344/AG$268</f>
        <v>0</v>
      </c>
      <c r="AH352" s="91">
        <f>ALL!AH344/AH$268</f>
        <v>0</v>
      </c>
      <c r="AI352" s="91">
        <f>ALL!AI344/AI$268</f>
        <v>0</v>
      </c>
      <c r="AJ352" s="91">
        <f>ALL!AJ344/AJ$268</f>
        <v>0</v>
      </c>
      <c r="AK352" s="91">
        <f>ALL!AK344/AK$268</f>
        <v>0</v>
      </c>
      <c r="AL352" s="91">
        <f>ALL!AL344/AL$268</f>
        <v>0</v>
      </c>
      <c r="AM352" s="91">
        <f>ALL!AM344/AM$268</f>
        <v>0</v>
      </c>
      <c r="AN352" s="91">
        <f>ALL!AN344/AN$268</f>
        <v>0</v>
      </c>
      <c r="AO352" s="91">
        <f>ALL!AO344/AO$268</f>
        <v>0</v>
      </c>
      <c r="AP352" s="91">
        <f>ALL!AP344/AP$268</f>
        <v>0</v>
      </c>
      <c r="AQ352" s="91">
        <f>ALL!AQ344/AQ$268</f>
        <v>0</v>
      </c>
      <c r="AR352" s="91">
        <f>ALL!AR344/AR$268</f>
        <v>0</v>
      </c>
      <c r="AS352" s="91">
        <f>ALL!AS344/AS$268</f>
        <v>0</v>
      </c>
      <c r="AT352" s="91">
        <f>ALL!AT344/AT$268</f>
        <v>0</v>
      </c>
      <c r="AU352" s="91">
        <f>ALL!AU344/AU$268</f>
        <v>0</v>
      </c>
      <c r="AV352" s="91">
        <f>ALL!AV344/AV$268</f>
        <v>0</v>
      </c>
      <c r="AW352" s="91">
        <f>ALL!AW344/AW$268</f>
        <v>0</v>
      </c>
      <c r="AX352" s="91">
        <f>ALL!AX344/AX$268</f>
        <v>0</v>
      </c>
      <c r="AY352" s="91">
        <f>ALL!AY344/AY$268</f>
        <v>0</v>
      </c>
      <c r="AZ352" s="91">
        <f>ALL!AZ344/AZ$268</f>
        <v>0</v>
      </c>
      <c r="BA352" s="91">
        <f>ALL!BA344/BA$268</f>
        <v>0</v>
      </c>
      <c r="BB352" s="91">
        <f>ALL!BB344/BB$268</f>
        <v>0</v>
      </c>
      <c r="BC352" s="91">
        <f>ALL!BC344/BC$268</f>
        <v>0</v>
      </c>
      <c r="BD352" s="91">
        <f>ALL!BD344/BD$268</f>
        <v>0</v>
      </c>
      <c r="BE352" s="91">
        <f>ALL!BE344/BE$268</f>
        <v>0</v>
      </c>
      <c r="BF352" s="91">
        <f>ALL!BF344/BF$268</f>
        <v>0</v>
      </c>
      <c r="BG352" s="91">
        <f>ALL!BG344/BG$268</f>
        <v>0</v>
      </c>
      <c r="BH352" s="91">
        <f t="shared" si="216"/>
        <v>0</v>
      </c>
      <c r="BJ352" s="208">
        <f t="array" ref="BJ352">ROUND(MIN(IF($E$4:$BG$4=BJ$4,$E352:$BG352)),1)</f>
        <v>0</v>
      </c>
      <c r="BK352" s="208">
        <f t="array" ref="BK352">ROUND(MAX(IF($E$4:$BG$4=BK$4,$E352:$BG352)),1)</f>
        <v>0</v>
      </c>
      <c r="BL352" s="276">
        <f t="array" ref="BL352">ROUND(SUM(IF($E$4:$BG$4=BL$4,ALL!$E344:$BG344)),1)/BL$3</f>
        <v>0</v>
      </c>
      <c r="BM352" s="208">
        <f t="array" ref="BM352">ROUND(MIN(IF($E$4:$BG$4=BM$4,$E352:$BG352)),1)</f>
        <v>0</v>
      </c>
      <c r="BN352" s="208">
        <f t="array" ref="BN352">ROUND(MAX(IF($E$4:$BG$4=BN$4,$E352:$BG352)),1)</f>
        <v>0</v>
      </c>
      <c r="BO352" s="276">
        <f t="array" ref="BO352">ROUND(SUM(IF($E$4:$BG$4=BO$4,ALL!$E344:$BG344)),1)/BO$3</f>
        <v>0</v>
      </c>
      <c r="BP352" s="208">
        <f t="array" ref="BP352">ROUND(MIN(IF($E$4:$BG$4=BP$4,$E352:$BG352)),1)</f>
        <v>0</v>
      </c>
      <c r="BQ352" s="208">
        <f t="array" ref="BQ352">ROUND(MAX(IF($E$4:$BG$4=BQ$4,$E352:$BG352)),1)</f>
        <v>0</v>
      </c>
      <c r="BR352" s="276">
        <f t="array" ref="BR352">ROUND(SUM(IF($E$4:$BG$4=BR$4,ALL!$E344:$BG344)),1)/BR$3</f>
        <v>0</v>
      </c>
      <c r="BS352" s="208">
        <f t="array" ref="BS352">ROUND(MIN(IF($E$4:$BG$4=BS$4,$E352:$BG352)),1)</f>
        <v>0</v>
      </c>
      <c r="BT352" s="208">
        <f t="array" ref="BT352">ROUND(MAX(IF($E$4:$BG$4=BT$4,$E352:$BG352)),1)</f>
        <v>0</v>
      </c>
      <c r="BU352" s="276">
        <f t="array" ref="BU352">ROUND(SUM(IF($E$4:$BG$4=BU$4,ALL!$E344:$BG344)),1)/BU$3</f>
        <v>0</v>
      </c>
      <c r="BV352" s="208">
        <f t="array" ref="BV352">ROUND(MIN(IF($E$4:$BG$4=BV$4,$E352:$BG352)),1)</f>
        <v>0</v>
      </c>
      <c r="BW352" s="208">
        <f t="array" ref="BW352">ROUND(MAX(IF($E$4:$BG$4=BW$4,$E352:$BG352)),1)</f>
        <v>0</v>
      </c>
      <c r="BX352" s="276">
        <f t="array" ref="BX352">ROUND(SUM(IF($E$4:$BG$4=BX$4,ALL!$E344:$BG344)),1)/BX$3</f>
        <v>0</v>
      </c>
      <c r="BY352" s="208">
        <f t="array" ref="BY352">ROUND(MIN(IF($E$4:$BG$4=BY$4,$E352:$BG352)),1)</f>
        <v>0</v>
      </c>
      <c r="BZ352" s="208">
        <f t="array" ref="BZ352">ROUND(MAX(IF($E$4:$BG$4=BZ$4,$E352:$BG352)),1)</f>
        <v>0</v>
      </c>
      <c r="CA352" s="276">
        <f t="array" ref="CA352">ROUND(SUM(IF($E$4:$BG$4=CA$4,ALL!$E344:$BG344)),1)/CA$3</f>
        <v>0</v>
      </c>
      <c r="CB352" s="233">
        <f t="shared" si="214"/>
        <v>0</v>
      </c>
      <c r="CC352" s="233">
        <f t="shared" si="215"/>
        <v>0</v>
      </c>
      <c r="CD352" s="274">
        <f>ALL!BH344/$BH$47</f>
        <v>0</v>
      </c>
    </row>
    <row r="353" spans="1:82" s="90" customFormat="1" ht="36">
      <c r="A353" s="253">
        <f t="shared" si="212"/>
        <v>52917</v>
      </c>
      <c r="B353" s="236" t="s">
        <v>288</v>
      </c>
      <c r="C353" s="50"/>
      <c r="D353" s="50"/>
      <c r="E353" s="91">
        <f>ALL!E345/E$268</f>
        <v>8.4965455963610736</v>
      </c>
      <c r="F353" s="91">
        <f>ALL!F345/F$268</f>
        <v>0</v>
      </c>
      <c r="G353" s="91">
        <f>ALL!G345/G$268</f>
        <v>0</v>
      </c>
      <c r="H353" s="91">
        <f>ALL!H345/H$268</f>
        <v>0</v>
      </c>
      <c r="I353" s="91">
        <f>ALL!I345/I$268</f>
        <v>0</v>
      </c>
      <c r="J353" s="91">
        <f>ALL!J345/J$268</f>
        <v>1.4652559114811439</v>
      </c>
      <c r="K353" s="91">
        <f>ALL!K345/K$268</f>
        <v>0.21515967238353884</v>
      </c>
      <c r="L353" s="91">
        <f>ALL!L345/L$268</f>
        <v>0</v>
      </c>
      <c r="M353" s="91">
        <f>ALL!M345/M$268</f>
        <v>0</v>
      </c>
      <c r="N353" s="91">
        <f>ALL!N345/N$268</f>
        <v>0</v>
      </c>
      <c r="O353" s="91">
        <f>ALL!O345/O$268</f>
        <v>0</v>
      </c>
      <c r="P353" s="91">
        <f>ALL!P345/P$268</f>
        <v>0.39074326910443241</v>
      </c>
      <c r="Q353" s="91">
        <f>ALL!Q345/Q$268</f>
        <v>0</v>
      </c>
      <c r="R353" s="91">
        <f>ALL!R345/R$268</f>
        <v>0</v>
      </c>
      <c r="S353" s="91">
        <f>ALL!S345/S$268</f>
        <v>2.9233696554012947</v>
      </c>
      <c r="T353" s="91">
        <f>ALL!T345/T$268</f>
        <v>3.1018252647906834</v>
      </c>
      <c r="U353" s="91">
        <f>ALL!U345/U$268</f>
        <v>0</v>
      </c>
      <c r="V353" s="91">
        <f>ALL!V345/V$268</f>
        <v>0</v>
      </c>
      <c r="W353" s="91">
        <f>ALL!W345/W$268</f>
        <v>4.403312531066029</v>
      </c>
      <c r="X353" s="91">
        <f>ALL!X345/X$268</f>
        <v>0</v>
      </c>
      <c r="Y353" s="91">
        <f>ALL!Y345/Y$268</f>
        <v>0</v>
      </c>
      <c r="Z353" s="91">
        <f>ALL!Z345/Z$268</f>
        <v>0</v>
      </c>
      <c r="AA353" s="91">
        <f>ALL!AA345/AA$268</f>
        <v>3.1463503301308617</v>
      </c>
      <c r="AB353" s="91">
        <f>ALL!AB345/AB$268</f>
        <v>0</v>
      </c>
      <c r="AC353" s="91">
        <f>ALL!AC345/AC$268</f>
        <v>0</v>
      </c>
      <c r="AD353" s="91">
        <f>ALL!AD345/AD$268</f>
        <v>4.9186827376862885</v>
      </c>
      <c r="AE353" s="91">
        <f>ALL!AE345/AE$268</f>
        <v>0</v>
      </c>
      <c r="AF353" s="91">
        <f>ALL!AF345/AF$268</f>
        <v>0</v>
      </c>
      <c r="AG353" s="91">
        <f>ALL!AG345/AG$268</f>
        <v>0</v>
      </c>
      <c r="AH353" s="91">
        <f>ALL!AH345/AH$268</f>
        <v>0</v>
      </c>
      <c r="AI353" s="91">
        <f>ALL!AI345/AI$268</f>
        <v>0</v>
      </c>
      <c r="AJ353" s="91">
        <f>ALL!AJ345/AJ$268</f>
        <v>0</v>
      </c>
      <c r="AK353" s="91">
        <f>ALL!AK345/AK$268</f>
        <v>0</v>
      </c>
      <c r="AL353" s="91">
        <f>ALL!AL345/AL$268</f>
        <v>0</v>
      </c>
      <c r="AM353" s="91">
        <f>ALL!AM345/AM$268</f>
        <v>0</v>
      </c>
      <c r="AN353" s="91">
        <f>ALL!AN345/AN$268</f>
        <v>0</v>
      </c>
      <c r="AO353" s="91">
        <f>ALL!AO345/AO$268</f>
        <v>0</v>
      </c>
      <c r="AP353" s="91">
        <f>ALL!AP345/AP$268</f>
        <v>0</v>
      </c>
      <c r="AQ353" s="91">
        <f>ALL!AQ345/AQ$268</f>
        <v>0</v>
      </c>
      <c r="AR353" s="91">
        <f>ALL!AR345/AR$268</f>
        <v>0</v>
      </c>
      <c r="AS353" s="91">
        <f>ALL!AS345/AS$268</f>
        <v>0</v>
      </c>
      <c r="AT353" s="91">
        <f>ALL!AT345/AT$268</f>
        <v>2.1112146050670644</v>
      </c>
      <c r="AU353" s="91">
        <f>ALL!AU345/AU$268</f>
        <v>0</v>
      </c>
      <c r="AV353" s="91">
        <f>ALL!AV345/AV$268</f>
        <v>5.1469265743927277</v>
      </c>
      <c r="AW353" s="91">
        <f>ALL!AW345/AW$268</f>
        <v>0</v>
      </c>
      <c r="AX353" s="91">
        <f>ALL!AX345/AX$268</f>
        <v>0</v>
      </c>
      <c r="AY353" s="91">
        <f>ALL!AY345/AY$268</f>
        <v>41.461173877101132</v>
      </c>
      <c r="AZ353" s="91">
        <f>ALL!AZ345/AZ$268</f>
        <v>56.364196461233369</v>
      </c>
      <c r="BA353" s="91">
        <f>ALL!BA345/BA$268</f>
        <v>0</v>
      </c>
      <c r="BB353" s="91">
        <f>ALL!BB345/BB$268</f>
        <v>0</v>
      </c>
      <c r="BC353" s="91">
        <f>ALL!BC345/BC$268</f>
        <v>0</v>
      </c>
      <c r="BD353" s="91">
        <f>ALL!BD345/BD$268</f>
        <v>0.37453264058479341</v>
      </c>
      <c r="BE353" s="91">
        <f>ALL!BE345/BE$268</f>
        <v>6.9610939684483082</v>
      </c>
      <c r="BF353" s="91">
        <f>ALL!BF345/BF$268</f>
        <v>0.38549498403513038</v>
      </c>
      <c r="BG353" s="91">
        <f>ALL!BG345/BG$268</f>
        <v>0</v>
      </c>
      <c r="BH353" s="91">
        <f t="shared" si="216"/>
        <v>141.86587807926784</v>
      </c>
      <c r="BJ353" s="208">
        <f t="array" ref="BJ353">ROUND(MIN(IF($E$4:$BG$4=BJ$4,$E353:$BG353)),1)</f>
        <v>0</v>
      </c>
      <c r="BK353" s="208">
        <f t="array" ref="BK353">ROUND(MAX(IF($E$4:$BG$4=BK$4,$E353:$BG353)),1)</f>
        <v>56.4</v>
      </c>
      <c r="BL353" s="276">
        <f t="array" ref="BL353">ROUND(SUM(IF($E$4:$BG$4=BL$4,ALL!$E345:$BG345)),1)/BL$3</f>
        <v>8.2466196075211826</v>
      </c>
      <c r="BM353" s="208">
        <f t="array" ref="BM353">ROUND(MIN(IF($E$4:$BG$4=BM$4,$E353:$BG353)),1)</f>
        <v>0</v>
      </c>
      <c r="BN353" s="208">
        <f t="array" ref="BN353">ROUND(MAX(IF($E$4:$BG$4=BN$4,$E353:$BG353)),1)</f>
        <v>7</v>
      </c>
      <c r="BO353" s="276">
        <f t="array" ref="BO353">ROUND(SUM(IF($E$4:$BG$4=BO$4,ALL!$E345:$BG345)),1)/BO$3</f>
        <v>1.4691565124320767</v>
      </c>
      <c r="BP353" s="208">
        <f t="array" ref="BP353">ROUND(MIN(IF($E$4:$BG$4=BP$4,$E353:$BG353)),1)</f>
        <v>0</v>
      </c>
      <c r="BQ353" s="208">
        <f t="array" ref="BQ353">ROUND(MAX(IF($E$4:$BG$4=BQ$4,$E353:$BG353)),1)</f>
        <v>0</v>
      </c>
      <c r="BR353" s="276">
        <f t="array" ref="BR353">ROUND(SUM(IF($E$4:$BG$4=BR$4,ALL!$E345:$BG345)),1)/BR$3</f>
        <v>0</v>
      </c>
      <c r="BS353" s="208">
        <f t="array" ref="BS353">ROUND(MIN(IF($E$4:$BG$4=BS$4,$E353:$BG353)),1)</f>
        <v>0</v>
      </c>
      <c r="BT353" s="208">
        <f t="array" ref="BT353">ROUND(MAX(IF($E$4:$BG$4=BT$4,$E353:$BG353)),1)</f>
        <v>8.5</v>
      </c>
      <c r="BU353" s="276">
        <f t="array" ref="BU353">ROUND(SUM(IF($E$4:$BG$4=BU$4,ALL!$E345:$BG345)),1)/BU$3</f>
        <v>1.8219252651374462</v>
      </c>
      <c r="BV353" s="208">
        <f t="array" ref="BV353">ROUND(MIN(IF($E$4:$BG$4=BV$4,$E353:$BG353)),1)</f>
        <v>0</v>
      </c>
      <c r="BW353" s="208">
        <f t="array" ref="BW353">ROUND(MAX(IF($E$4:$BG$4=BW$4,$E353:$BG353)),1)</f>
        <v>0</v>
      </c>
      <c r="BX353" s="276">
        <f t="array" ref="BX353">ROUND(SUM(IF($E$4:$BG$4=BX$4,ALL!$E345:$BG345)),1)/BX$3</f>
        <v>0</v>
      </c>
      <c r="BY353" s="208">
        <f t="array" ref="BY353">ROUND(MIN(IF($E$4:$BG$4=BY$4,$E353:$BG353)),1)</f>
        <v>0</v>
      </c>
      <c r="BZ353" s="208">
        <f t="array" ref="BZ353">ROUND(MAX(IF($E$4:$BG$4=BZ$4,$E353:$BG353)),1)</f>
        <v>0.4</v>
      </c>
      <c r="CA353" s="276">
        <f t="array" ref="CA353">ROUND(SUM(IF($E$4:$BG$4=CA$4,ALL!$E345:$BG345)),1)/CA$3</f>
        <v>3.1270681636349613E-2</v>
      </c>
      <c r="CB353" s="233">
        <f t="shared" si="214"/>
        <v>0</v>
      </c>
      <c r="CC353" s="233">
        <f t="shared" si="215"/>
        <v>56.4</v>
      </c>
      <c r="CD353" s="274">
        <f>ALL!BH345/$BH$47</f>
        <v>1.0037799449897604</v>
      </c>
    </row>
    <row r="354" spans="1:82" s="90" customFormat="1" ht="24">
      <c r="A354" s="253">
        <f t="shared" si="212"/>
        <v>53101</v>
      </c>
      <c r="B354" s="236" t="s">
        <v>289</v>
      </c>
      <c r="C354" s="50"/>
      <c r="D354" s="50"/>
      <c r="E354" s="91">
        <f>ALL!E346/E$268</f>
        <v>0</v>
      </c>
      <c r="F354" s="91">
        <f>ALL!F346/F$268</f>
        <v>0</v>
      </c>
      <c r="G354" s="91">
        <f>ALL!G346/G$268</f>
        <v>30.812336981153884</v>
      </c>
      <c r="H354" s="91">
        <f>ALL!H346/H$268</f>
        <v>0</v>
      </c>
      <c r="I354" s="91">
        <f>ALL!I346/I$268</f>
        <v>0</v>
      </c>
      <c r="J354" s="91">
        <f>ALL!J346/J$268</f>
        <v>0.21050246719765522</v>
      </c>
      <c r="K354" s="91">
        <f>ALL!K346/K$268</f>
        <v>3.1363093900462351</v>
      </c>
      <c r="L354" s="91">
        <f>ALL!L346/L$268</f>
        <v>0</v>
      </c>
      <c r="M354" s="91">
        <f>ALL!M346/M$268</f>
        <v>0</v>
      </c>
      <c r="N354" s="91">
        <f>ALL!N346/N$268</f>
        <v>9.2703875813720593</v>
      </c>
      <c r="O354" s="91">
        <f>ALL!O346/O$268</f>
        <v>0</v>
      </c>
      <c r="P354" s="91">
        <f>ALL!P346/P$268</f>
        <v>0</v>
      </c>
      <c r="Q354" s="91">
        <f>ALL!Q346/Q$268</f>
        <v>0</v>
      </c>
      <c r="R354" s="91">
        <f>ALL!R346/R$268</f>
        <v>0</v>
      </c>
      <c r="S354" s="91">
        <f>ALL!S346/S$268</f>
        <v>0</v>
      </c>
      <c r="T354" s="91">
        <f>ALL!T346/T$268</f>
        <v>0</v>
      </c>
      <c r="U354" s="91">
        <f>ALL!U346/U$268</f>
        <v>0</v>
      </c>
      <c r="V354" s="91">
        <f>ALL!V346/V$268</f>
        <v>0</v>
      </c>
      <c r="W354" s="91">
        <f>ALL!W346/W$268</f>
        <v>0</v>
      </c>
      <c r="X354" s="91">
        <f>ALL!X346/X$268</f>
        <v>0.15915044389173519</v>
      </c>
      <c r="Y354" s="91">
        <f>ALL!Y346/Y$268</f>
        <v>0</v>
      </c>
      <c r="Z354" s="91">
        <f>ALL!Z346/Z$268</f>
        <v>0</v>
      </c>
      <c r="AA354" s="91">
        <f>ALL!AA346/AA$268</f>
        <v>0</v>
      </c>
      <c r="AB354" s="91">
        <f>ALL!AB346/AB$268</f>
        <v>0.52928648460024597</v>
      </c>
      <c r="AC354" s="91">
        <f>ALL!AC346/AC$268</f>
        <v>7.944647784012421</v>
      </c>
      <c r="AD354" s="91">
        <f>ALL!AD346/AD$268</f>
        <v>0</v>
      </c>
      <c r="AE354" s="91">
        <f>ALL!AE346/AE$268</f>
        <v>0.71040967567015423</v>
      </c>
      <c r="AF354" s="91">
        <f>ALL!AF346/AF$268</f>
        <v>0</v>
      </c>
      <c r="AG354" s="91">
        <f>ALL!AG346/AG$268</f>
        <v>0.15810220206503725</v>
      </c>
      <c r="AH354" s="91">
        <f>ALL!AH346/AH$268</f>
        <v>0.69581654596686171</v>
      </c>
      <c r="AI354" s="91">
        <f>ALL!AI346/AI$268</f>
        <v>0</v>
      </c>
      <c r="AJ354" s="91">
        <f>ALL!AJ346/AJ$268</f>
        <v>21.661238876644596</v>
      </c>
      <c r="AK354" s="91">
        <f>ALL!AK346/AK$268</f>
        <v>0</v>
      </c>
      <c r="AL354" s="91">
        <f>ALL!AL346/AL$268</f>
        <v>120.97356637295972</v>
      </c>
      <c r="AM354" s="91">
        <f>ALL!AM346/AM$268</f>
        <v>67.561659408744902</v>
      </c>
      <c r="AN354" s="91">
        <f>ALL!AN346/AN$268</f>
        <v>844.63989154380613</v>
      </c>
      <c r="AO354" s="91">
        <f>ALL!AO346/AO$268</f>
        <v>0</v>
      </c>
      <c r="AP354" s="91">
        <f>ALL!AP346/AP$268</f>
        <v>0</v>
      </c>
      <c r="AQ354" s="91">
        <f>ALL!AQ346/AQ$268</f>
        <v>304.11532289746464</v>
      </c>
      <c r="AR354" s="91">
        <f>ALL!AR346/AR$268</f>
        <v>0</v>
      </c>
      <c r="AS354" s="91">
        <f>ALL!AS346/AS$268</f>
        <v>0</v>
      </c>
      <c r="AT354" s="91">
        <f>ALL!AT346/AT$268</f>
        <v>0</v>
      </c>
      <c r="AU354" s="91">
        <f>ALL!AU346/AU$268</f>
        <v>125.82672819537922</v>
      </c>
      <c r="AV354" s="91">
        <f>ALL!AV346/AV$268</f>
        <v>0</v>
      </c>
      <c r="AW354" s="91">
        <f>ALL!AW346/AW$268</f>
        <v>0</v>
      </c>
      <c r="AX354" s="91">
        <f>ALL!AX346/AX$268</f>
        <v>44.165724469654862</v>
      </c>
      <c r="AY354" s="91">
        <f>ALL!AY346/AY$268</f>
        <v>0</v>
      </c>
      <c r="AZ354" s="91">
        <f>ALL!AZ346/AZ$268</f>
        <v>15.787751015614472</v>
      </c>
      <c r="BA354" s="91">
        <f>ALL!BA346/BA$268</f>
        <v>0</v>
      </c>
      <c r="BB354" s="91">
        <f>ALL!BB346/BB$268</f>
        <v>0</v>
      </c>
      <c r="BC354" s="91">
        <f>ALL!BC346/BC$268</f>
        <v>0</v>
      </c>
      <c r="BD354" s="91">
        <f>ALL!BD346/BD$268</f>
        <v>0</v>
      </c>
      <c r="BE354" s="91">
        <f>ALL!BE346/BE$268</f>
        <v>0</v>
      </c>
      <c r="BF354" s="91">
        <f>ALL!BF346/BF$268</f>
        <v>0</v>
      </c>
      <c r="BG354" s="91">
        <f>ALL!BG346/BG$268</f>
        <v>67.459387341038365</v>
      </c>
      <c r="BH354" s="91">
        <f t="shared" si="216"/>
        <v>1665.8182196772832</v>
      </c>
      <c r="BJ354" s="208">
        <f t="array" ref="BJ354">ROUND(MIN(IF($E$4:$BG$4=BJ$4,$E354:$BG354)),1)</f>
        <v>0</v>
      </c>
      <c r="BK354" s="208">
        <f t="array" ref="BK354">ROUND(MAX(IF($E$4:$BG$4=BK$4,$E354:$BG354)),1)</f>
        <v>844.6</v>
      </c>
      <c r="BL354" s="276">
        <f t="array" ref="BL354">ROUND(SUM(IF($E$4:$BG$4=BL$4,ALL!$E346:$BG346)),1)/BL$3</f>
        <v>88.216082212286068</v>
      </c>
      <c r="BM354" s="208">
        <f t="array" ref="BM354">ROUND(MIN(IF($E$4:$BG$4=BM$4,$E354:$BG354)),1)</f>
        <v>0</v>
      </c>
      <c r="BN354" s="208">
        <f t="array" ref="BN354">ROUND(MAX(IF($E$4:$BG$4=BN$4,$E354:$BG354)),1)</f>
        <v>67.5</v>
      </c>
      <c r="BO354" s="276">
        <f t="array" ref="BO354">ROUND(SUM(IF($E$4:$BG$4=BO$4,ALL!$E346:$BG346)),1)/BO$3</f>
        <v>8.5165074921784978</v>
      </c>
      <c r="BP354" s="208">
        <f t="array" ref="BP354">ROUND(MIN(IF($E$4:$BG$4=BP$4,$E354:$BG354)),1)</f>
        <v>0</v>
      </c>
      <c r="BQ354" s="208">
        <f t="array" ref="BQ354">ROUND(MAX(IF($E$4:$BG$4=BQ$4,$E354:$BG354)),1)</f>
        <v>121</v>
      </c>
      <c r="BR354" s="276">
        <f t="array" ref="BR354">ROUND(SUM(IF($E$4:$BG$4=BR$4,ALL!$E346:$BG346)),1)/BR$3</f>
        <v>36.491214373697993</v>
      </c>
      <c r="BS354" s="208">
        <f t="array" ref="BS354">ROUND(MIN(IF($E$4:$BG$4=BS$4,$E354:$BG354)),1)</f>
        <v>0</v>
      </c>
      <c r="BT354" s="208">
        <f t="array" ref="BT354">ROUND(MAX(IF($E$4:$BG$4=BT$4,$E354:$BG354)),1)</f>
        <v>9.3000000000000007</v>
      </c>
      <c r="BU354" s="276">
        <f t="array" ref="BU354">ROUND(SUM(IF($E$4:$BG$4=BU$4,ALL!$E346:$BG346)),1)/BU$3</f>
        <v>0.63430429846763925</v>
      </c>
      <c r="BV354" s="208">
        <f t="array" ref="BV354">ROUND(MIN(IF($E$4:$BG$4=BV$4,$E354:$BG354)),1)</f>
        <v>0</v>
      </c>
      <c r="BW354" s="208">
        <f t="array" ref="BW354">ROUND(MAX(IF($E$4:$BG$4=BW$4,$E354:$BG354)),1)</f>
        <v>30.8</v>
      </c>
      <c r="BX354" s="276">
        <f t="array" ref="BX354">ROUND(SUM(IF($E$4:$BG$4=BX$4,ALL!$E346:$BG346)),1)/BX$3</f>
        <v>5.4660880732502894</v>
      </c>
      <c r="BY354" s="208">
        <f t="array" ref="BY354">ROUND(MIN(IF($E$4:$BG$4=BY$4,$E354:$BG354)),1)</f>
        <v>0</v>
      </c>
      <c r="BZ354" s="208">
        <f t="array" ref="BZ354">ROUND(MAX(IF($E$4:$BG$4=BZ$4,$E354:$BG354)),1)</f>
        <v>0.2</v>
      </c>
      <c r="CA354" s="276">
        <f t="array" ref="CA354">ROUND(SUM(IF($E$4:$BG$4=CA$4,ALL!$E346:$BG346)),1)/CA$3</f>
        <v>5.5557577707247813E-2</v>
      </c>
      <c r="CB354" s="233">
        <f t="shared" si="214"/>
        <v>0</v>
      </c>
      <c r="CC354" s="233">
        <f t="shared" si="215"/>
        <v>844.6</v>
      </c>
      <c r="CD354" s="274">
        <f>ALL!BH346/$BH$47</f>
        <v>5.8098002847755597</v>
      </c>
    </row>
    <row r="355" spans="1:82" s="90" customFormat="1" ht="24">
      <c r="A355" s="253">
        <f t="shared" si="212"/>
        <v>53102</v>
      </c>
      <c r="B355" s="236" t="s">
        <v>290</v>
      </c>
      <c r="C355" s="50"/>
      <c r="D355" s="50"/>
      <c r="E355" s="91">
        <f>ALL!E347/E$268</f>
        <v>0</v>
      </c>
      <c r="F355" s="91">
        <f>ALL!F347/F$268</f>
        <v>0</v>
      </c>
      <c r="G355" s="91">
        <f>ALL!G347/G$268</f>
        <v>0</v>
      </c>
      <c r="H355" s="91">
        <f>ALL!H347/H$268</f>
        <v>0</v>
      </c>
      <c r="I355" s="91">
        <f>ALL!I347/I$268</f>
        <v>0.11963093855455918</v>
      </c>
      <c r="J355" s="91">
        <f>ALL!J347/J$268</f>
        <v>0</v>
      </c>
      <c r="K355" s="91">
        <f>ALL!K347/K$268</f>
        <v>0</v>
      </c>
      <c r="L355" s="91">
        <f>ALL!L347/L$268</f>
        <v>0</v>
      </c>
      <c r="M355" s="91">
        <f>ALL!M347/M$268</f>
        <v>0</v>
      </c>
      <c r="N355" s="91">
        <f>ALL!N347/N$268</f>
        <v>0</v>
      </c>
      <c r="O355" s="91">
        <f>ALL!O347/O$268</f>
        <v>0</v>
      </c>
      <c r="P355" s="91">
        <f>ALL!P347/P$268</f>
        <v>0</v>
      </c>
      <c r="Q355" s="91">
        <f>ALL!Q347/Q$268</f>
        <v>0</v>
      </c>
      <c r="R355" s="91">
        <f>ALL!R347/R$268</f>
        <v>0</v>
      </c>
      <c r="S355" s="91">
        <f>ALL!S347/S$268</f>
        <v>0</v>
      </c>
      <c r="T355" s="91">
        <f>ALL!T347/T$268</f>
        <v>0</v>
      </c>
      <c r="U355" s="91">
        <f>ALL!U347/U$268</f>
        <v>0</v>
      </c>
      <c r="V355" s="91">
        <f>ALL!V347/V$268</f>
        <v>0</v>
      </c>
      <c r="W355" s="91">
        <f>ALL!W347/W$268</f>
        <v>0</v>
      </c>
      <c r="X355" s="91">
        <f>ALL!X347/X$268</f>
        <v>0</v>
      </c>
      <c r="Y355" s="91">
        <f>ALL!Y347/Y$268</f>
        <v>0</v>
      </c>
      <c r="Z355" s="91">
        <f>ALL!Z347/Z$268</f>
        <v>0</v>
      </c>
      <c r="AA355" s="91">
        <f>ALL!AA347/AA$268</f>
        <v>0</v>
      </c>
      <c r="AB355" s="91">
        <f>ALL!AB347/AB$268</f>
        <v>0</v>
      </c>
      <c r="AC355" s="91">
        <f>ALL!AC347/AC$268</f>
        <v>2.0106415063428291</v>
      </c>
      <c r="AD355" s="91">
        <f>ALL!AD347/AD$268</f>
        <v>0</v>
      </c>
      <c r="AE355" s="91">
        <f>ALL!AE347/AE$268</f>
        <v>0</v>
      </c>
      <c r="AF355" s="91">
        <f>ALL!AF347/AF$268</f>
        <v>0</v>
      </c>
      <c r="AG355" s="91">
        <f>ALL!AG347/AG$268</f>
        <v>0</v>
      </c>
      <c r="AH355" s="91">
        <f>ALL!AH347/AH$268</f>
        <v>12.092354353352457</v>
      </c>
      <c r="AI355" s="91">
        <f>ALL!AI347/AI$268</f>
        <v>0</v>
      </c>
      <c r="AJ355" s="91">
        <f>ALL!AJ347/AJ$268</f>
        <v>0</v>
      </c>
      <c r="AK355" s="91">
        <f>ALL!AK347/AK$268</f>
        <v>0</v>
      </c>
      <c r="AL355" s="91">
        <f>ALL!AL347/AL$268</f>
        <v>0</v>
      </c>
      <c r="AM355" s="91">
        <f>ALL!AM347/AM$268</f>
        <v>0</v>
      </c>
      <c r="AN355" s="91">
        <f>ALL!AN347/AN$268</f>
        <v>2.1013387561430266</v>
      </c>
      <c r="AO355" s="91">
        <f>ALL!AO347/AO$268</f>
        <v>0</v>
      </c>
      <c r="AP355" s="91">
        <f>ALL!AP347/AP$268</f>
        <v>47.735119335981665</v>
      </c>
      <c r="AQ355" s="91">
        <f>ALL!AQ347/AQ$268</f>
        <v>0</v>
      </c>
      <c r="AR355" s="91">
        <f>ALL!AR347/AR$268</f>
        <v>0</v>
      </c>
      <c r="AS355" s="91">
        <f>ALL!AS347/AS$268</f>
        <v>0</v>
      </c>
      <c r="AT355" s="91">
        <f>ALL!AT347/AT$268</f>
        <v>0</v>
      </c>
      <c r="AU355" s="91">
        <f>ALL!AU347/AU$268</f>
        <v>0</v>
      </c>
      <c r="AV355" s="91">
        <f>ALL!AV347/AV$268</f>
        <v>0</v>
      </c>
      <c r="AW355" s="91">
        <f>ALL!AW347/AW$268</f>
        <v>0</v>
      </c>
      <c r="AX355" s="91">
        <f>ALL!AX347/AX$268</f>
        <v>54.592721767625463</v>
      </c>
      <c r="AY355" s="91">
        <f>ALL!AY347/AY$268</f>
        <v>0</v>
      </c>
      <c r="AZ355" s="91">
        <f>ALL!AZ347/AZ$268</f>
        <v>0</v>
      </c>
      <c r="BA355" s="91">
        <f>ALL!BA347/BA$268</f>
        <v>0</v>
      </c>
      <c r="BB355" s="91">
        <f>ALL!BB347/BB$268</f>
        <v>0</v>
      </c>
      <c r="BC355" s="91">
        <f>ALL!BC347/BC$268</f>
        <v>0</v>
      </c>
      <c r="BD355" s="91">
        <f>ALL!BD347/BD$268</f>
        <v>0</v>
      </c>
      <c r="BE355" s="91">
        <f>ALL!BE347/BE$268</f>
        <v>0</v>
      </c>
      <c r="BF355" s="91">
        <f>ALL!BF347/BF$268</f>
        <v>0</v>
      </c>
      <c r="BG355" s="91">
        <f>ALL!BG347/BG$268</f>
        <v>0</v>
      </c>
      <c r="BH355" s="91">
        <f t="shared" si="216"/>
        <v>118.651806658</v>
      </c>
      <c r="BJ355" s="208">
        <f t="array" ref="BJ355">ROUND(MIN(IF($E$4:$BG$4=BJ$4,$E355:$BG355)),1)</f>
        <v>0</v>
      </c>
      <c r="BK355" s="208">
        <f t="array" ref="BK355">ROUND(MAX(IF($E$4:$BG$4=BK$4,$E355:$BG355)),1)</f>
        <v>54.6</v>
      </c>
      <c r="BL355" s="276">
        <f t="array" ref="BL355">ROUND(SUM(IF($E$4:$BG$4=BL$4,ALL!$E347:$BG347)),1)/BL$3</f>
        <v>12.413442028818693</v>
      </c>
      <c r="BM355" s="208">
        <f t="array" ref="BM355">ROUND(MIN(IF($E$4:$BG$4=BM$4,$E355:$BG355)),1)</f>
        <v>0</v>
      </c>
      <c r="BN355" s="208">
        <f t="array" ref="BN355">ROUND(MAX(IF($E$4:$BG$4=BN$4,$E355:$BG355)),1)</f>
        <v>0</v>
      </c>
      <c r="BO355" s="276">
        <f t="array" ref="BO355">ROUND(SUM(IF($E$4:$BG$4=BO$4,ALL!$E347:$BG347)),1)/BO$3</f>
        <v>0</v>
      </c>
      <c r="BP355" s="208">
        <f t="array" ref="BP355">ROUND(MIN(IF($E$4:$BG$4=BP$4,$E355:$BG355)),1)</f>
        <v>0</v>
      </c>
      <c r="BQ355" s="208">
        <f t="array" ref="BQ355">ROUND(MAX(IF($E$4:$BG$4=BQ$4,$E355:$BG355)),1)</f>
        <v>0</v>
      </c>
      <c r="BR355" s="276">
        <f t="array" ref="BR355">ROUND(SUM(IF($E$4:$BG$4=BR$4,ALL!$E347:$BG347)),1)/BR$3</f>
        <v>0</v>
      </c>
      <c r="BS355" s="208">
        <f t="array" ref="BS355">ROUND(MIN(IF($E$4:$BG$4=BS$4,$E355:$BG355)),1)</f>
        <v>0</v>
      </c>
      <c r="BT355" s="208">
        <f t="array" ref="BT355">ROUND(MAX(IF($E$4:$BG$4=BT$4,$E355:$BG355)),1)</f>
        <v>12.1</v>
      </c>
      <c r="BU355" s="276">
        <f t="array" ref="BU355">ROUND(SUM(IF($E$4:$BG$4=BU$4,ALL!$E347:$BG347)),1)/BU$3</f>
        <v>0.8453800958057468</v>
      </c>
      <c r="BV355" s="208">
        <f t="array" ref="BV355">ROUND(MIN(IF($E$4:$BG$4=BV$4,$E355:$BG355)),1)</f>
        <v>0</v>
      </c>
      <c r="BW355" s="208">
        <f t="array" ref="BW355">ROUND(MAX(IF($E$4:$BG$4=BW$4,$E355:$BG355)),1)</f>
        <v>0</v>
      </c>
      <c r="BX355" s="276">
        <f t="array" ref="BX355">ROUND(SUM(IF($E$4:$BG$4=BX$4,ALL!$E347:$BG347)),1)/BX$3</f>
        <v>0</v>
      </c>
      <c r="BY355" s="208">
        <f t="array" ref="BY355">ROUND(MIN(IF($E$4:$BG$4=BY$4,$E355:$BG355)),1)</f>
        <v>0</v>
      </c>
      <c r="BZ355" s="208">
        <f t="array" ref="BZ355">ROUND(MAX(IF($E$4:$BG$4=BZ$4,$E355:$BG355)),1)</f>
        <v>0.1</v>
      </c>
      <c r="CA355" s="276">
        <f t="array" ref="CA355">ROUND(SUM(IF($E$4:$BG$4=CA$4,ALL!$E347:$BG347)),1)/CA$3</f>
        <v>3.2916506985631172E-2</v>
      </c>
      <c r="CB355" s="233">
        <f t="shared" si="214"/>
        <v>0</v>
      </c>
      <c r="CC355" s="233">
        <f t="shared" si="215"/>
        <v>54.6</v>
      </c>
      <c r="CD355" s="274">
        <f>ALL!BH347/$BH$47</f>
        <v>0.71436336602470207</v>
      </c>
    </row>
    <row r="356" spans="1:82" s="90" customFormat="1">
      <c r="A356" s="253">
        <f t="shared" si="212"/>
        <v>53201</v>
      </c>
      <c r="B356" s="236" t="s">
        <v>291</v>
      </c>
      <c r="C356" s="50"/>
      <c r="D356" s="50"/>
      <c r="E356" s="91">
        <f>ALL!E348/E$268</f>
        <v>0</v>
      </c>
      <c r="F356" s="91">
        <f>ALL!F348/F$268</f>
        <v>0</v>
      </c>
      <c r="G356" s="91">
        <f>ALL!G348/G$268</f>
        <v>1.255299107428028</v>
      </c>
      <c r="H356" s="91">
        <f>ALL!H348/H$268</f>
        <v>0</v>
      </c>
      <c r="I356" s="91">
        <f>ALL!I348/I$268</f>
        <v>0</v>
      </c>
      <c r="J356" s="91">
        <f>ALL!J348/J$268</f>
        <v>0</v>
      </c>
      <c r="K356" s="91">
        <f>ALL!K348/K$268</f>
        <v>0</v>
      </c>
      <c r="L356" s="91">
        <f>ALL!L348/L$268</f>
        <v>0</v>
      </c>
      <c r="M356" s="91">
        <f>ALL!M348/M$268</f>
        <v>0</v>
      </c>
      <c r="N356" s="91">
        <f>ALL!N348/N$268</f>
        <v>11.551799699549324</v>
      </c>
      <c r="O356" s="91">
        <f>ALL!O348/O$268</f>
        <v>0</v>
      </c>
      <c r="P356" s="91">
        <f>ALL!P348/P$268</f>
        <v>11.673815059611199</v>
      </c>
      <c r="Q356" s="91">
        <f>ALL!Q348/Q$268</f>
        <v>0.16559989475158404</v>
      </c>
      <c r="R356" s="91">
        <f>ALL!R348/R$268</f>
        <v>0</v>
      </c>
      <c r="S356" s="91">
        <f>ALL!S348/S$268</f>
        <v>4.2367246352592002E-2</v>
      </c>
      <c r="T356" s="91">
        <f>ALL!T348/T$268</f>
        <v>0</v>
      </c>
      <c r="U356" s="91">
        <f>ALL!U348/U$268</f>
        <v>0</v>
      </c>
      <c r="V356" s="91">
        <f>ALL!V348/V$268</f>
        <v>0</v>
      </c>
      <c r="W356" s="91">
        <f>ALL!W348/W$268</f>
        <v>0</v>
      </c>
      <c r="X356" s="91">
        <f>ALL!X348/X$268</f>
        <v>1.519749832952918</v>
      </c>
      <c r="Y356" s="91">
        <f>ALL!Y348/Y$268</f>
        <v>13.795007889829291</v>
      </c>
      <c r="Z356" s="91">
        <f>ALL!Z348/Z$268</f>
        <v>3.7518978552054749</v>
      </c>
      <c r="AA356" s="91">
        <f>ALL!AA348/AA$268</f>
        <v>10.340123258863988</v>
      </c>
      <c r="AB356" s="91">
        <f>ALL!AB348/AB$268</f>
        <v>0</v>
      </c>
      <c r="AC356" s="91">
        <f>ALL!AC348/AC$268</f>
        <v>14.178098901221651</v>
      </c>
      <c r="AD356" s="91">
        <f>ALL!AD348/AD$268</f>
        <v>0</v>
      </c>
      <c r="AE356" s="91">
        <f>ALL!AE348/AE$268</f>
        <v>0</v>
      </c>
      <c r="AF356" s="91">
        <f>ALL!AF348/AF$268</f>
        <v>12.229530773937814</v>
      </c>
      <c r="AG356" s="91">
        <f>ALL!AG348/AG$268</f>
        <v>0</v>
      </c>
      <c r="AH356" s="91">
        <f>ALL!AH348/AH$268</f>
        <v>0</v>
      </c>
      <c r="AI356" s="91">
        <f>ALL!AI348/AI$268</f>
        <v>0</v>
      </c>
      <c r="AJ356" s="91">
        <f>ALL!AJ348/AJ$268</f>
        <v>0</v>
      </c>
      <c r="AK356" s="91">
        <f>ALL!AK348/AK$268</f>
        <v>0</v>
      </c>
      <c r="AL356" s="91">
        <f>ALL!AL348/AL$268</f>
        <v>0</v>
      </c>
      <c r="AM356" s="91">
        <f>ALL!AM348/AM$268</f>
        <v>0</v>
      </c>
      <c r="AN356" s="91">
        <f>ALL!AN348/AN$268</f>
        <v>0</v>
      </c>
      <c r="AO356" s="91">
        <f>ALL!AO348/AO$268</f>
        <v>0</v>
      </c>
      <c r="AP356" s="91">
        <f>ALL!AP348/AP$268</f>
        <v>0</v>
      </c>
      <c r="AQ356" s="91">
        <f>ALL!AQ348/AQ$268</f>
        <v>0</v>
      </c>
      <c r="AR356" s="91">
        <f>ALL!AR348/AR$268</f>
        <v>0</v>
      </c>
      <c r="AS356" s="91">
        <f>ALL!AS348/AS$268</f>
        <v>0</v>
      </c>
      <c r="AT356" s="91">
        <f>ALL!AT348/AT$268</f>
        <v>0</v>
      </c>
      <c r="AU356" s="91">
        <f>ALL!AU348/AU$268</f>
        <v>0</v>
      </c>
      <c r="AV356" s="91">
        <f>ALL!AV348/AV$268</f>
        <v>0</v>
      </c>
      <c r="AW356" s="91">
        <f>ALL!AW348/AW$268</f>
        <v>0</v>
      </c>
      <c r="AX356" s="91">
        <f>ALL!AX348/AX$268</f>
        <v>0</v>
      </c>
      <c r="AY356" s="91">
        <f>ALL!AY348/AY$268</f>
        <v>0</v>
      </c>
      <c r="AZ356" s="91">
        <f>ALL!AZ348/AZ$268</f>
        <v>0</v>
      </c>
      <c r="BA356" s="91">
        <f>ALL!BA348/BA$268</f>
        <v>0</v>
      </c>
      <c r="BB356" s="91">
        <f>ALL!BB348/BB$268</f>
        <v>0</v>
      </c>
      <c r="BC356" s="91">
        <f>ALL!BC348/BC$268</f>
        <v>0</v>
      </c>
      <c r="BD356" s="91">
        <f>ALL!BD348/BD$268</f>
        <v>0</v>
      </c>
      <c r="BE356" s="91">
        <f>ALL!BE348/BE$268</f>
        <v>7.6081832546057688</v>
      </c>
      <c r="BF356" s="91">
        <f>ALL!BF348/BF$268</f>
        <v>0</v>
      </c>
      <c r="BG356" s="91">
        <f>ALL!BG348/BG$268</f>
        <v>44.089288431578559</v>
      </c>
      <c r="BH356" s="91">
        <f t="shared" si="216"/>
        <v>132.20076120588817</v>
      </c>
      <c r="BJ356" s="208">
        <f t="array" ref="BJ356">ROUND(MIN(IF($E$4:$BG$4=BJ$4,$E356:$BG356)),1)</f>
        <v>0</v>
      </c>
      <c r="BK356" s="208">
        <f t="array" ref="BK356">ROUND(MAX(IF($E$4:$BG$4=BK$4,$E356:$BG356)),1)</f>
        <v>0</v>
      </c>
      <c r="BL356" s="276">
        <f t="array" ref="BL356">ROUND(SUM(IF($E$4:$BG$4=BL$4,ALL!$E348:$BG348)),1)/BL$3</f>
        <v>0</v>
      </c>
      <c r="BM356" s="208">
        <f t="array" ref="BM356">ROUND(MIN(IF($E$4:$BG$4=BM$4,$E356:$BG356)),1)</f>
        <v>0</v>
      </c>
      <c r="BN356" s="208">
        <f t="array" ref="BN356">ROUND(MAX(IF($E$4:$BG$4=BN$4,$E356:$BG356)),1)</f>
        <v>44.1</v>
      </c>
      <c r="BO356" s="276">
        <f t="array" ref="BO356">ROUND(SUM(IF($E$4:$BG$4=BO$4,ALL!$E348:$BG348)),1)/BO$3</f>
        <v>6.8806808825950947</v>
      </c>
      <c r="BP356" s="208">
        <f t="array" ref="BP356">ROUND(MIN(IF($E$4:$BG$4=BP$4,$E356:$BG356)),1)</f>
        <v>0</v>
      </c>
      <c r="BQ356" s="208">
        <f t="array" ref="BQ356">ROUND(MAX(IF($E$4:$BG$4=BQ$4,$E356:$BG356)),1)</f>
        <v>0</v>
      </c>
      <c r="BR356" s="276">
        <f t="array" ref="BR356">ROUND(SUM(IF($E$4:$BG$4=BR$4,ALL!$E348:$BG348)),1)/BR$3</f>
        <v>0</v>
      </c>
      <c r="BS356" s="208">
        <f t="array" ref="BS356">ROUND(MIN(IF($E$4:$BG$4=BS$4,$E356:$BG356)),1)</f>
        <v>0</v>
      </c>
      <c r="BT356" s="208">
        <f t="array" ref="BT356">ROUND(MAX(IF($E$4:$BG$4=BT$4,$E356:$BG356)),1)</f>
        <v>14.2</v>
      </c>
      <c r="BU356" s="276">
        <f t="array" ref="BU356">ROUND(SUM(IF($E$4:$BG$4=BU$4,ALL!$E348:$BG348)),1)/BU$3</f>
        <v>2.1272037210404386</v>
      </c>
      <c r="BV356" s="208">
        <f t="array" ref="BV356">ROUND(MIN(IF($E$4:$BG$4=BV$4,$E356:$BG356)),1)</f>
        <v>0</v>
      </c>
      <c r="BW356" s="208">
        <f t="array" ref="BW356">ROUND(MAX(IF($E$4:$BG$4=BW$4,$E356:$BG356)),1)</f>
        <v>3.8</v>
      </c>
      <c r="BX356" s="276">
        <f t="array" ref="BX356">ROUND(SUM(IF($E$4:$BG$4=BX$4,ALL!$E348:$BG348)),1)/BX$3</f>
        <v>0.93965802753151129</v>
      </c>
      <c r="BY356" s="208">
        <f t="array" ref="BY356">ROUND(MIN(IF($E$4:$BG$4=BY$4,$E356:$BG356)),1)</f>
        <v>0</v>
      </c>
      <c r="BZ356" s="208">
        <f t="array" ref="BZ356">ROUND(MAX(IF($E$4:$BG$4=BZ$4,$E356:$BG356)),1)</f>
        <v>11.7</v>
      </c>
      <c r="CA356" s="276">
        <f t="array" ref="CA356">ROUND(SUM(IF($E$4:$BG$4=CA$4,ALL!$E348:$BG348)),1)/CA$3</f>
        <v>1.0718739321843518</v>
      </c>
      <c r="CB356" s="233">
        <f t="shared" si="214"/>
        <v>0</v>
      </c>
      <c r="CC356" s="233">
        <f t="shared" si="215"/>
        <v>44.1</v>
      </c>
      <c r="CD356" s="274">
        <f>ALL!BH348/$BH$47</f>
        <v>1.7454765155586798</v>
      </c>
    </row>
    <row r="357" spans="1:82" s="90" customFormat="1">
      <c r="A357" s="253">
        <f t="shared" si="212"/>
        <v>53202</v>
      </c>
      <c r="B357" s="236" t="s">
        <v>292</v>
      </c>
      <c r="C357" s="50"/>
      <c r="D357" s="50"/>
      <c r="E357" s="91">
        <f>ALL!E349/E$268</f>
        <v>2.1269231448830146</v>
      </c>
      <c r="F357" s="91">
        <f>ALL!F349/F$268</f>
        <v>1.2561168929629887</v>
      </c>
      <c r="G357" s="91">
        <f>ALL!G349/G$268</f>
        <v>0</v>
      </c>
      <c r="H357" s="91">
        <f>ALL!H349/H$268</f>
        <v>0.56226394218438014</v>
      </c>
      <c r="I357" s="91">
        <f>ALL!I349/I$268</f>
        <v>1.1830443083088671</v>
      </c>
      <c r="J357" s="91">
        <f>ALL!J349/J$268</f>
        <v>9.6521216507903684</v>
      </c>
      <c r="K357" s="91">
        <f>ALL!K349/K$268</f>
        <v>0.70789253491563342</v>
      </c>
      <c r="L357" s="91">
        <f>ALL!L349/L$268</f>
        <v>26.238736584667819</v>
      </c>
      <c r="M357" s="91">
        <f>ALL!M349/M$268</f>
        <v>0</v>
      </c>
      <c r="N357" s="91">
        <f>ALL!N349/N$268</f>
        <v>0</v>
      </c>
      <c r="O357" s="91">
        <f>ALL!O349/O$268</f>
        <v>48.870373769589058</v>
      </c>
      <c r="P357" s="91">
        <f>ALL!P349/P$268</f>
        <v>11.208504949986004</v>
      </c>
      <c r="Q357" s="91">
        <f>ALL!Q349/Q$268</f>
        <v>30.804669974069846</v>
      </c>
      <c r="R357" s="91">
        <f>ALL!R349/R$268</f>
        <v>0</v>
      </c>
      <c r="S357" s="91">
        <f>ALL!S349/S$268</f>
        <v>0.83039802851080324</v>
      </c>
      <c r="T357" s="91">
        <f>ALL!T349/T$268</f>
        <v>0</v>
      </c>
      <c r="U357" s="91">
        <f>ALL!U349/U$268</f>
        <v>4.4528769202528267</v>
      </c>
      <c r="V357" s="91">
        <f>ALL!V349/V$268</f>
        <v>0</v>
      </c>
      <c r="W357" s="91">
        <f>ALL!W349/W$268</f>
        <v>0</v>
      </c>
      <c r="X357" s="91">
        <f>ALL!X349/X$268</f>
        <v>36.482628351655116</v>
      </c>
      <c r="Y357" s="91">
        <f>ALL!Y349/Y$268</f>
        <v>0</v>
      </c>
      <c r="Z357" s="91">
        <f>ALL!Z349/Z$268</f>
        <v>33.783283075953719</v>
      </c>
      <c r="AA357" s="91">
        <f>ALL!AA349/AA$268</f>
        <v>0.26869445764062327</v>
      </c>
      <c r="AB357" s="91">
        <f>ALL!AB349/AB$268</f>
        <v>15.601625201797377</v>
      </c>
      <c r="AC357" s="91">
        <f>ALL!AC349/AC$268</f>
        <v>0</v>
      </c>
      <c r="AD357" s="91">
        <f>ALL!AD349/AD$268</f>
        <v>29.430825754467204</v>
      </c>
      <c r="AE357" s="91">
        <f>ALL!AE349/AE$268</f>
        <v>2.4180334310435638</v>
      </c>
      <c r="AF357" s="91">
        <f>ALL!AF349/AF$268</f>
        <v>0</v>
      </c>
      <c r="AG357" s="91">
        <f>ALL!AG349/AG$268</f>
        <v>3.6890513815175358E-2</v>
      </c>
      <c r="AH357" s="91">
        <f>ALL!AH349/AH$268</f>
        <v>7.8661755266488491</v>
      </c>
      <c r="AI357" s="91">
        <f>ALL!AI349/AI$268</f>
        <v>0</v>
      </c>
      <c r="AJ357" s="91">
        <f>ALL!AJ349/AJ$268</f>
        <v>0.43304203317391654</v>
      </c>
      <c r="AK357" s="91">
        <f>ALL!AK349/AK$268</f>
        <v>121.48056168835612</v>
      </c>
      <c r="AL357" s="91">
        <f>ALL!AL349/AL$268</f>
        <v>0</v>
      </c>
      <c r="AM357" s="91">
        <f>ALL!AM349/AM$268</f>
        <v>7.1917153478491764</v>
      </c>
      <c r="AN357" s="91">
        <f>ALL!AN349/AN$268</f>
        <v>4.2704626334519569</v>
      </c>
      <c r="AO357" s="91">
        <f>ALL!AO349/AO$268</f>
        <v>0</v>
      </c>
      <c r="AP357" s="91">
        <f>ALL!AP349/AP$268</f>
        <v>128.85137099118302</v>
      </c>
      <c r="AQ357" s="91">
        <f>ALL!AQ349/AQ$268</f>
        <v>295.4236046054819</v>
      </c>
      <c r="AR357" s="91">
        <f>ALL!AR349/AR$268</f>
        <v>104.95881018573793</v>
      </c>
      <c r="AS357" s="91">
        <f>ALL!AS349/AS$268</f>
        <v>0</v>
      </c>
      <c r="AT357" s="91">
        <f>ALL!AT349/AT$268</f>
        <v>541.16989567809242</v>
      </c>
      <c r="AU357" s="91">
        <f>ALL!AU349/AU$268</f>
        <v>0</v>
      </c>
      <c r="AV357" s="91">
        <f>ALL!AV349/AV$268</f>
        <v>0</v>
      </c>
      <c r="AW357" s="91">
        <f>ALL!AW349/AW$268</f>
        <v>16.016417910447764</v>
      </c>
      <c r="AX357" s="91">
        <f>ALL!AX349/AX$268</f>
        <v>0</v>
      </c>
      <c r="AY357" s="91">
        <f>ALL!AY349/AY$268</f>
        <v>0</v>
      </c>
      <c r="AZ357" s="91">
        <f>ALL!AZ349/AZ$268</f>
        <v>156.04603477155894</v>
      </c>
      <c r="BA357" s="91">
        <f>ALL!BA349/BA$268</f>
        <v>0</v>
      </c>
      <c r="BB357" s="91">
        <f>ALL!BB349/BB$268</f>
        <v>0</v>
      </c>
      <c r="BC357" s="91">
        <f>ALL!BC349/BC$268</f>
        <v>0</v>
      </c>
      <c r="BD357" s="91">
        <f>ALL!BD349/BD$268</f>
        <v>0</v>
      </c>
      <c r="BE357" s="91">
        <f>ALL!BE349/BE$268</f>
        <v>23.196101951506026</v>
      </c>
      <c r="BF357" s="91">
        <f>ALL!BF349/BF$268</f>
        <v>0.46762090557711039</v>
      </c>
      <c r="BG357" s="91">
        <f>ALL!BG349/BG$268</f>
        <v>0</v>
      </c>
      <c r="BH357" s="91">
        <f t="shared" si="216"/>
        <v>1663.2877177165594</v>
      </c>
      <c r="BJ357" s="208">
        <f t="array" ref="BJ357">ROUND(MIN(IF($E$4:$BG$4=BJ$4,$E357:$BG357)),1)</f>
        <v>0</v>
      </c>
      <c r="BK357" s="208">
        <f t="array" ref="BK357">ROUND(MAX(IF($E$4:$BG$4=BK$4,$E357:$BG357)),1)</f>
        <v>541.20000000000005</v>
      </c>
      <c r="BL357" s="276">
        <f t="array" ref="BL357">ROUND(SUM(IF($E$4:$BG$4=BL$4,ALL!$E349:$BG349)),1)/BL$3</f>
        <v>71.90929239463506</v>
      </c>
      <c r="BM357" s="208">
        <f t="array" ref="BM357">ROUND(MIN(IF($E$4:$BG$4=BM$4,$E357:$BG357)),1)</f>
        <v>0</v>
      </c>
      <c r="BN357" s="208">
        <f t="array" ref="BN357">ROUND(MAX(IF($E$4:$BG$4=BN$4,$E357:$BG357)),1)</f>
        <v>23.2</v>
      </c>
      <c r="BO357" s="276">
        <f t="array" ref="BO357">ROUND(SUM(IF($E$4:$BG$4=BO$4,ALL!$E349:$BG349)),1)/BO$3</f>
        <v>4.1725671002799283</v>
      </c>
      <c r="BP357" s="208">
        <f t="array" ref="BP357">ROUND(MIN(IF($E$4:$BG$4=BP$4,$E357:$BG357)),1)</f>
        <v>0</v>
      </c>
      <c r="BQ357" s="208">
        <f t="array" ref="BQ357">ROUND(MAX(IF($E$4:$BG$4=BQ$4,$E357:$BG357)),1)</f>
        <v>121.5</v>
      </c>
      <c r="BR357" s="276">
        <f t="array" ref="BR357">ROUND(SUM(IF($E$4:$BG$4=BR$4,ALL!$E349:$BG349)),1)/BR$3</f>
        <v>63.255573303113877</v>
      </c>
      <c r="BS357" s="208">
        <f t="array" ref="BS357">ROUND(MIN(IF($E$4:$BG$4=BS$4,$E357:$BG357)),1)</f>
        <v>0</v>
      </c>
      <c r="BT357" s="208">
        <f t="array" ref="BT357">ROUND(MAX(IF($E$4:$BG$4=BT$4,$E357:$BG357)),1)</f>
        <v>48.9</v>
      </c>
      <c r="BU357" s="276">
        <f t="array" ref="BU357">ROUND(SUM(IF($E$4:$BG$4=BU$4,ALL!$E349:$BG349)),1)/BU$3</f>
        <v>6.0716113787279404</v>
      </c>
      <c r="BV357" s="208">
        <f t="array" ref="BV357">ROUND(MIN(IF($E$4:$BG$4=BV$4,$E357:$BG357)),1)</f>
        <v>0</v>
      </c>
      <c r="BW357" s="208">
        <f t="array" ref="BW357">ROUND(MAX(IF($E$4:$BG$4=BW$4,$E357:$BG357)),1)</f>
        <v>33.799999999999997</v>
      </c>
      <c r="BX357" s="276">
        <f t="array" ref="BX357">ROUND(SUM(IF($E$4:$BG$4=BX$4,ALL!$E349:$BG349)),1)/BX$3</f>
        <v>16.528669990912856</v>
      </c>
      <c r="BY357" s="208">
        <f t="array" ref="BY357">ROUND(MIN(IF($E$4:$BG$4=BY$4,$E357:$BG357)),1)</f>
        <v>0</v>
      </c>
      <c r="BZ357" s="208">
        <f t="array" ref="BZ357">ROUND(MAX(IF($E$4:$BG$4=BZ$4,$E357:$BG357)),1)</f>
        <v>36.5</v>
      </c>
      <c r="CA357" s="276">
        <f t="array" ref="CA357">ROUND(SUM(IF($E$4:$BG$4=CA$4,ALL!$E349:$BG349)),1)/CA$3</f>
        <v>8.623183966744028</v>
      </c>
      <c r="CB357" s="233">
        <f t="shared" si="214"/>
        <v>0</v>
      </c>
      <c r="CC357" s="233">
        <f t="shared" si="215"/>
        <v>541.20000000000005</v>
      </c>
      <c r="CD357" s="274">
        <f>ALL!BH349/$BH$47</f>
        <v>12.507694973600925</v>
      </c>
    </row>
    <row r="358" spans="1:82" s="90" customFormat="1" ht="24">
      <c r="A358" s="253">
        <f t="shared" si="212"/>
        <v>53203</v>
      </c>
      <c r="B358" s="236" t="s">
        <v>293</v>
      </c>
      <c r="C358" s="50"/>
      <c r="D358" s="50"/>
      <c r="E358" s="91">
        <f>ALL!E350/E$268</f>
        <v>0</v>
      </c>
      <c r="F358" s="91">
        <f>ALL!F350/F$268</f>
        <v>1.5006244400027571</v>
      </c>
      <c r="G358" s="91">
        <f>ALL!G350/G$268</f>
        <v>0</v>
      </c>
      <c r="H358" s="91">
        <f>ALL!H350/H$268</f>
        <v>0</v>
      </c>
      <c r="I358" s="91">
        <f>ALL!I350/I$268</f>
        <v>7.4270874352622154E-2</v>
      </c>
      <c r="J358" s="91">
        <f>ALL!J350/J$268</f>
        <v>69.643054214717296</v>
      </c>
      <c r="K358" s="91">
        <f>ALL!K350/K$268</f>
        <v>0</v>
      </c>
      <c r="L358" s="91">
        <f>ALL!L350/L$268</f>
        <v>27.293049394440036</v>
      </c>
      <c r="M358" s="91">
        <f>ALL!M350/M$268</f>
        <v>0</v>
      </c>
      <c r="N358" s="91">
        <f>ALL!N350/N$268</f>
        <v>52.226427641462195</v>
      </c>
      <c r="O358" s="91">
        <f>ALL!O350/O$268</f>
        <v>0</v>
      </c>
      <c r="P358" s="91">
        <f>ALL!P350/P$268</f>
        <v>93.095612135891812</v>
      </c>
      <c r="Q358" s="91">
        <f>ALL!Q350/Q$268</f>
        <v>0</v>
      </c>
      <c r="R358" s="91">
        <f>ALL!R350/R$268</f>
        <v>99.573011248136623</v>
      </c>
      <c r="S358" s="91">
        <f>ALL!S350/S$268</f>
        <v>43.626278049176619</v>
      </c>
      <c r="T358" s="91">
        <f>ALL!T350/T$268</f>
        <v>0.16162740442965656</v>
      </c>
      <c r="U358" s="91">
        <f>ALL!U350/U$268</f>
        <v>0</v>
      </c>
      <c r="V358" s="91">
        <f>ALL!V350/V$268</f>
        <v>0</v>
      </c>
      <c r="W358" s="91">
        <f>ALL!W350/W$268</f>
        <v>0</v>
      </c>
      <c r="X358" s="91">
        <f>ALL!X350/X$268</f>
        <v>16.479203998811741</v>
      </c>
      <c r="Y358" s="91">
        <f>ALL!Y350/Y$268</f>
        <v>0</v>
      </c>
      <c r="Z358" s="91">
        <f>ALL!Z350/Z$268</f>
        <v>2.7036480152544859</v>
      </c>
      <c r="AA358" s="91">
        <f>ALL!AA350/AA$268</f>
        <v>0.74670421411482357</v>
      </c>
      <c r="AB358" s="91">
        <f>ALL!AB350/AB$268</f>
        <v>2.2067497313805586</v>
      </c>
      <c r="AC358" s="91">
        <f>ALL!AC350/AC$268</f>
        <v>0</v>
      </c>
      <c r="AD358" s="91">
        <f>ALL!AD350/AD$268</f>
        <v>54.987061276182118</v>
      </c>
      <c r="AE358" s="91">
        <f>ALL!AE350/AE$268</f>
        <v>0.59412009713392144</v>
      </c>
      <c r="AF358" s="91">
        <f>ALL!AF350/AF$268</f>
        <v>61.955271663500568</v>
      </c>
      <c r="AG358" s="91">
        <f>ALL!AG350/AG$268</f>
        <v>0</v>
      </c>
      <c r="AH358" s="91">
        <f>ALL!AH350/AH$268</f>
        <v>96.950285835512219</v>
      </c>
      <c r="AI358" s="91">
        <f>ALL!AI350/AI$268</f>
        <v>0</v>
      </c>
      <c r="AJ358" s="91">
        <f>ALL!AJ350/AJ$268</f>
        <v>14.588020880563647</v>
      </c>
      <c r="AK358" s="91">
        <f>ALL!AK350/AK$268</f>
        <v>0</v>
      </c>
      <c r="AL358" s="91">
        <f>ALL!AL350/AL$268</f>
        <v>0</v>
      </c>
      <c r="AM358" s="91">
        <f>ALL!AM350/AM$268</f>
        <v>0</v>
      </c>
      <c r="AN358" s="91">
        <f>ALL!AN350/AN$268</f>
        <v>32.333502796136244</v>
      </c>
      <c r="AO358" s="91">
        <f>ALL!AO350/AO$268</f>
        <v>0</v>
      </c>
      <c r="AP358" s="91">
        <f>ALL!AP350/AP$268</f>
        <v>54.135177469883409</v>
      </c>
      <c r="AQ358" s="91">
        <f>ALL!AQ350/AQ$268</f>
        <v>91.186198664289392</v>
      </c>
      <c r="AR358" s="91">
        <f>ALL!AR350/AR$268</f>
        <v>51.994337466527952</v>
      </c>
      <c r="AS358" s="91">
        <f>ALL!AS350/AS$268</f>
        <v>36.815897808451382</v>
      </c>
      <c r="AT358" s="91">
        <f>ALL!AT350/AT$268</f>
        <v>156.30327868852461</v>
      </c>
      <c r="AU358" s="91">
        <f>ALL!AU350/AU$268</f>
        <v>0</v>
      </c>
      <c r="AV358" s="91">
        <f>ALL!AV350/AV$268</f>
        <v>0</v>
      </c>
      <c r="AW358" s="91">
        <f>ALL!AW350/AW$268</f>
        <v>0</v>
      </c>
      <c r="AX358" s="91">
        <f>ALL!AX350/AX$268</f>
        <v>39.890864841040184</v>
      </c>
      <c r="AY358" s="91">
        <f>ALL!AY350/AY$268</f>
        <v>0</v>
      </c>
      <c r="AZ358" s="91">
        <f>ALL!AZ350/AZ$268</f>
        <v>50.345597720402779</v>
      </c>
      <c r="BA358" s="91">
        <f>ALL!BA350/BA$268</f>
        <v>0</v>
      </c>
      <c r="BB358" s="91">
        <f>ALL!BB350/BB$268</f>
        <v>0</v>
      </c>
      <c r="BC358" s="91">
        <f>ALL!BC350/BC$268</f>
        <v>0</v>
      </c>
      <c r="BD358" s="91">
        <f>ALL!BD350/BD$268</f>
        <v>0</v>
      </c>
      <c r="BE358" s="91">
        <f>ALL!BE350/BE$268</f>
        <v>4.3191899471380948</v>
      </c>
      <c r="BF358" s="91">
        <f>ALL!BF350/BF$268</f>
        <v>0</v>
      </c>
      <c r="BG358" s="91">
        <f>ALL!BG350/BG$268</f>
        <v>0</v>
      </c>
      <c r="BH358" s="91">
        <f t="shared" si="216"/>
        <v>1155.7290665174576</v>
      </c>
      <c r="BJ358" s="208">
        <f t="array" ref="BJ358">ROUND(MIN(IF($E$4:$BG$4=BJ$4,$E358:$BG358)),1)</f>
        <v>0</v>
      </c>
      <c r="BK358" s="208">
        <f t="array" ref="BK358">ROUND(MAX(IF($E$4:$BG$4=BK$4,$E358:$BG358)),1)</f>
        <v>156.30000000000001</v>
      </c>
      <c r="BL358" s="276">
        <f t="array" ref="BL358">ROUND(SUM(IF($E$4:$BG$4=BL$4,ALL!$E350:$BG350)),1)/BL$3</f>
        <v>32.695886507277983</v>
      </c>
      <c r="BM358" s="208">
        <f t="array" ref="BM358">ROUND(MIN(IF($E$4:$BG$4=BM$4,$E358:$BG358)),1)</f>
        <v>0</v>
      </c>
      <c r="BN358" s="208">
        <f t="array" ref="BN358">ROUND(MAX(IF($E$4:$BG$4=BN$4,$E358:$BG358)),1)</f>
        <v>4.3</v>
      </c>
      <c r="BO358" s="276">
        <f t="array" ref="BO358">ROUND(SUM(IF($E$4:$BG$4=BO$4,ALL!$E350:$BG350)),1)/BO$3</f>
        <v>0.74628478511444118</v>
      </c>
      <c r="BP358" s="208">
        <f t="array" ref="BP358">ROUND(MIN(IF($E$4:$BG$4=BP$4,$E358:$BG358)),1)</f>
        <v>0</v>
      </c>
      <c r="BQ358" s="208">
        <f t="array" ref="BQ358">ROUND(MAX(IF($E$4:$BG$4=BQ$4,$E358:$BG358)),1)</f>
        <v>0</v>
      </c>
      <c r="BR358" s="276">
        <f t="array" ref="BR358">ROUND(SUM(IF($E$4:$BG$4=BR$4,ALL!$E350:$BG350)),1)/BR$3</f>
        <v>0</v>
      </c>
      <c r="BS358" s="208">
        <f t="array" ref="BS358">ROUND(MIN(IF($E$4:$BG$4=BS$4,$E358:$BG358)),1)</f>
        <v>0</v>
      </c>
      <c r="BT358" s="208">
        <f t="array" ref="BT358">ROUND(MAX(IF($E$4:$BG$4=BT$4,$E358:$BG358)),1)</f>
        <v>99.6</v>
      </c>
      <c r="BU358" s="276">
        <f t="array" ref="BU358">ROUND(SUM(IF($E$4:$BG$4=BU$4,ALL!$E350:$BG350)),1)/BU$3</f>
        <v>21.562160073903971</v>
      </c>
      <c r="BV358" s="208">
        <f t="array" ref="BV358">ROUND(MIN(IF($E$4:$BG$4=BV$4,$E358:$BG358)),1)</f>
        <v>0</v>
      </c>
      <c r="BW358" s="208">
        <f t="array" ref="BW358">ROUND(MAX(IF($E$4:$BG$4=BW$4,$E358:$BG358)),1)</f>
        <v>14.6</v>
      </c>
      <c r="BX358" s="276">
        <f t="array" ref="BX358">ROUND(SUM(IF($E$4:$BG$4=BX$4,ALL!$E350:$BG350)),1)/BX$3</f>
        <v>3.9195178190684263</v>
      </c>
      <c r="BY358" s="208">
        <f t="array" ref="BY358">ROUND(MIN(IF($E$4:$BG$4=BY$4,$E358:$BG358)),1)</f>
        <v>0</v>
      </c>
      <c r="BZ358" s="208">
        <f t="array" ref="BZ358">ROUND(MAX(IF($E$4:$BG$4=BZ$4,$E358:$BG358)),1)</f>
        <v>93.1</v>
      </c>
      <c r="CA358" s="276">
        <f t="array" ref="CA358">ROUND(SUM(IF($E$4:$BG$4=CA$4,ALL!$E350:$BG350)),1)/CA$3</f>
        <v>12.959697860467537</v>
      </c>
      <c r="CB358" s="233">
        <f t="shared" si="214"/>
        <v>0</v>
      </c>
      <c r="CC358" s="233">
        <f t="shared" si="215"/>
        <v>156.30000000000001</v>
      </c>
      <c r="CD358" s="274">
        <f>ALL!BH350/$BH$47</f>
        <v>12.933277076009107</v>
      </c>
    </row>
    <row r="359" spans="1:82" s="90" customFormat="1">
      <c r="A359" s="253">
        <f t="shared" si="212"/>
        <v>53204</v>
      </c>
      <c r="B359" s="236" t="s">
        <v>294</v>
      </c>
      <c r="C359" s="50"/>
      <c r="D359" s="50"/>
      <c r="E359" s="91">
        <f>ALL!E351/E$268</f>
        <v>2.2234869156731727</v>
      </c>
      <c r="F359" s="91">
        <f>ALL!F351/F$268</f>
        <v>0.1108236267144531</v>
      </c>
      <c r="G359" s="91">
        <f>ALL!G351/G$268</f>
        <v>0</v>
      </c>
      <c r="H359" s="91">
        <f>ALL!H351/H$268</f>
        <v>3.2302516105995296</v>
      </c>
      <c r="I359" s="91">
        <f>ALL!I351/I$268</f>
        <v>0</v>
      </c>
      <c r="J359" s="91">
        <f>ALL!J351/J$268</f>
        <v>8.6874016327350354</v>
      </c>
      <c r="K359" s="91">
        <f>ALL!K351/K$268</f>
        <v>0</v>
      </c>
      <c r="L359" s="91">
        <f>ALL!L351/L$268</f>
        <v>0</v>
      </c>
      <c r="M359" s="91">
        <f>ALL!M351/M$268</f>
        <v>0</v>
      </c>
      <c r="N359" s="91">
        <f>ALL!N351/N$268</f>
        <v>0</v>
      </c>
      <c r="O359" s="91">
        <f>ALL!O351/O$268</f>
        <v>1.669504164467797</v>
      </c>
      <c r="P359" s="91">
        <f>ALL!P351/P$268</f>
        <v>0</v>
      </c>
      <c r="Q359" s="91">
        <f>ALL!Q351/Q$268</f>
        <v>4.372794982027135</v>
      </c>
      <c r="R359" s="91">
        <f>ALL!R351/R$268</f>
        <v>0</v>
      </c>
      <c r="S359" s="91">
        <f>ALL!S351/S$268</f>
        <v>6.7253766860104545</v>
      </c>
      <c r="T359" s="91">
        <f>ALL!T351/T$268</f>
        <v>8.6710438288525626</v>
      </c>
      <c r="U359" s="91">
        <f>ALL!U351/U$268</f>
        <v>8.5576615313802229</v>
      </c>
      <c r="V359" s="91">
        <f>ALL!V351/V$268</f>
        <v>13.232935305649617</v>
      </c>
      <c r="W359" s="91">
        <f>ALL!W351/W$268</f>
        <v>4.3746024969036572</v>
      </c>
      <c r="X359" s="91">
        <f>ALL!X351/X$268</f>
        <v>3.4493096358082376</v>
      </c>
      <c r="Y359" s="91">
        <f>ALL!Y351/Y$268</f>
        <v>0</v>
      </c>
      <c r="Z359" s="91">
        <f>ALL!Z351/Z$268</f>
        <v>0</v>
      </c>
      <c r="AA359" s="91">
        <f>ALL!AA351/AA$268</f>
        <v>3.049450461067936</v>
      </c>
      <c r="AB359" s="91">
        <f>ALL!AB351/AB$268</f>
        <v>0</v>
      </c>
      <c r="AC359" s="91">
        <f>ALL!AC351/AC$268</f>
        <v>0</v>
      </c>
      <c r="AD359" s="91">
        <f>ALL!AD351/AD$268</f>
        <v>63.118015095847873</v>
      </c>
      <c r="AE359" s="91">
        <f>ALL!AE351/AE$268</f>
        <v>16.308758752662165</v>
      </c>
      <c r="AF359" s="91">
        <f>ALL!AF351/AF$268</f>
        <v>1.2941302406283401</v>
      </c>
      <c r="AG359" s="91">
        <f>ALL!AG351/AG$268</f>
        <v>5.8867299610289754</v>
      </c>
      <c r="AH359" s="91">
        <f>ALL!AH351/AH$268</f>
        <v>0</v>
      </c>
      <c r="AI359" s="91">
        <f>ALL!AI351/AI$268</f>
        <v>0</v>
      </c>
      <c r="AJ359" s="91">
        <f>ALL!AJ351/AJ$268</f>
        <v>0</v>
      </c>
      <c r="AK359" s="91">
        <f>ALL!AK351/AK$268</f>
        <v>0</v>
      </c>
      <c r="AL359" s="91">
        <f>ALL!AL351/AL$268</f>
        <v>1927.8073089700999</v>
      </c>
      <c r="AM359" s="91">
        <f>ALL!AM351/AM$268</f>
        <v>0</v>
      </c>
      <c r="AN359" s="91">
        <f>ALL!AN351/AN$268</f>
        <v>5.744789018810371</v>
      </c>
      <c r="AO359" s="91">
        <f>ALL!AO351/AO$268</f>
        <v>0</v>
      </c>
      <c r="AP359" s="91">
        <f>ALL!AP351/AP$268</f>
        <v>0</v>
      </c>
      <c r="AQ359" s="91">
        <f>ALL!AQ351/AQ$268</f>
        <v>152.44987307727177</v>
      </c>
      <c r="AR359" s="91">
        <f>ALL!AR351/AR$268</f>
        <v>0</v>
      </c>
      <c r="AS359" s="91">
        <f>ALL!AS351/AS$268</f>
        <v>2.9361908221334301</v>
      </c>
      <c r="AT359" s="91">
        <f>ALL!AT351/AT$268</f>
        <v>0</v>
      </c>
      <c r="AU359" s="91">
        <f>ALL!AU351/AU$268</f>
        <v>0</v>
      </c>
      <c r="AV359" s="91">
        <f>ALL!AV351/AV$268</f>
        <v>0</v>
      </c>
      <c r="AW359" s="91">
        <f>ALL!AW351/AW$268</f>
        <v>7.5000000000000011E-2</v>
      </c>
      <c r="AX359" s="91">
        <f>ALL!AX351/AX$268</f>
        <v>0</v>
      </c>
      <c r="AY359" s="91">
        <f>ALL!AY351/AY$268</f>
        <v>0</v>
      </c>
      <c r="AZ359" s="91">
        <f>ALL!AZ351/AZ$268</f>
        <v>0</v>
      </c>
      <c r="BA359" s="91">
        <f>ALL!BA351/BA$268</f>
        <v>0</v>
      </c>
      <c r="BB359" s="91">
        <f>ALL!BB351/BB$268</f>
        <v>0</v>
      </c>
      <c r="BC359" s="91">
        <f>ALL!BC351/BC$268</f>
        <v>0</v>
      </c>
      <c r="BD359" s="91">
        <f>ALL!BD351/BD$268</f>
        <v>9.8935390818350193</v>
      </c>
      <c r="BE359" s="91">
        <f>ALL!BE351/BE$268</f>
        <v>0</v>
      </c>
      <c r="BF359" s="91">
        <f>ALL!BF351/BF$268</f>
        <v>0</v>
      </c>
      <c r="BG359" s="91">
        <f>ALL!BG351/BG$268</f>
        <v>0</v>
      </c>
      <c r="BH359" s="91">
        <f t="shared" si="216"/>
        <v>2253.8689778982075</v>
      </c>
      <c r="BJ359" s="208">
        <f t="array" ref="BJ359">ROUND(MIN(IF($E$4:$BG$4=BJ$4,$E359:$BG359)),1)</f>
        <v>0</v>
      </c>
      <c r="BK359" s="208">
        <f t="array" ref="BK359">ROUND(MAX(IF($E$4:$BG$4=BK$4,$E359:$BG359)),1)</f>
        <v>152.4</v>
      </c>
      <c r="BL359" s="276">
        <f t="array" ref="BL359">ROUND(SUM(IF($E$4:$BG$4=BL$4,ALL!$E351:$BG351)),1)/BL$3</f>
        <v>6.2344810699446933</v>
      </c>
      <c r="BM359" s="208">
        <f t="array" ref="BM359">ROUND(MIN(IF($E$4:$BG$4=BM$4,$E359:$BG359)),1)</f>
        <v>0</v>
      </c>
      <c r="BN359" s="208">
        <f t="array" ref="BN359">ROUND(MAX(IF($E$4:$BG$4=BN$4,$E359:$BG359)),1)</f>
        <v>9.9</v>
      </c>
      <c r="BO359" s="276">
        <f t="array" ref="BO359">ROUND(SUM(IF($E$4:$BG$4=BO$4,ALL!$E351:$BG351)),1)/BO$3</f>
        <v>3.4512699654207157</v>
      </c>
      <c r="BP359" s="208">
        <f t="array" ref="BP359">ROUND(MIN(IF($E$4:$BG$4=BP$4,$E359:$BG359)),1)</f>
        <v>0</v>
      </c>
      <c r="BQ359" s="208">
        <f t="array" ref="BQ359">ROUND(MAX(IF($E$4:$BG$4=BQ$4,$E359:$BG359)),1)</f>
        <v>1927.8</v>
      </c>
      <c r="BR359" s="276">
        <f t="array" ref="BR359">ROUND(SUM(IF($E$4:$BG$4=BR$4,ALL!$E351:$BG351)),1)/BR$3</f>
        <v>81.237464188782312</v>
      </c>
      <c r="BS359" s="208">
        <f t="array" ref="BS359">ROUND(MIN(IF($E$4:$BG$4=BS$4,$E359:$BG359)),1)</f>
        <v>0</v>
      </c>
      <c r="BT359" s="208">
        <f t="array" ref="BT359">ROUND(MAX(IF($E$4:$BG$4=BT$4,$E359:$BG359)),1)</f>
        <v>63.1</v>
      </c>
      <c r="BU359" s="276">
        <f t="array" ref="BU359">ROUND(SUM(IF($E$4:$BG$4=BU$4,ALL!$E351:$BG351)),1)/BU$3</f>
        <v>7.2508644623822729</v>
      </c>
      <c r="BV359" s="208">
        <f t="array" ref="BV359">ROUND(MIN(IF($E$4:$BG$4=BV$4,$E359:$BG359)),1)</f>
        <v>0</v>
      </c>
      <c r="BW359" s="208">
        <f t="array" ref="BW359">ROUND(MAX(IF($E$4:$BG$4=BW$4,$E359:$BG359)),1)</f>
        <v>0</v>
      </c>
      <c r="BX359" s="276">
        <f t="array" ref="BX359">ROUND(SUM(IF($E$4:$BG$4=BX$4,ALL!$E351:$BG351)),1)/BX$3</f>
        <v>0</v>
      </c>
      <c r="BY359" s="208">
        <f t="array" ref="BY359">ROUND(MIN(IF($E$4:$BG$4=BY$4,$E359:$BG359)),1)</f>
        <v>0</v>
      </c>
      <c r="BZ359" s="208">
        <f t="array" ref="BZ359">ROUND(MAX(IF($E$4:$BG$4=BZ$4,$E359:$BG359)),1)</f>
        <v>8.6</v>
      </c>
      <c r="CA359" s="276">
        <f t="array" ref="CA359">ROUND(SUM(IF($E$4:$BG$4=CA$4,ALL!$E351:$BG351)),1)/CA$3</f>
        <v>2.3151413732006363</v>
      </c>
      <c r="CB359" s="233">
        <f t="shared" si="214"/>
        <v>0</v>
      </c>
      <c r="CC359" s="233">
        <f t="shared" si="215"/>
        <v>1927.8</v>
      </c>
      <c r="CD359" s="274">
        <f>ALL!BH351/$BH$47</f>
        <v>4.4571305629839912</v>
      </c>
    </row>
    <row r="360" spans="1:82" s="90" customFormat="1">
      <c r="A360" s="253">
        <f t="shared" si="212"/>
        <v>53205</v>
      </c>
      <c r="B360" s="236" t="s">
        <v>295</v>
      </c>
      <c r="C360" s="50"/>
      <c r="D360" s="50"/>
      <c r="E360" s="91">
        <f>ALL!E352/E$268</f>
        <v>34.739663924515533</v>
      </c>
      <c r="F360" s="91">
        <f>ALL!F352/F$268</f>
        <v>0</v>
      </c>
      <c r="G360" s="91">
        <f>ALL!G352/G$268</f>
        <v>5.1719938230734366</v>
      </c>
      <c r="H360" s="91">
        <f>ALL!H352/H$268</f>
        <v>4.0233555791368882</v>
      </c>
      <c r="I360" s="91">
        <f>ALL!I352/I$268</f>
        <v>0</v>
      </c>
      <c r="J360" s="91">
        <f>ALL!J352/J$268</f>
        <v>36.450198201028641</v>
      </c>
      <c r="K360" s="91">
        <f>ALL!K352/K$268</f>
        <v>0</v>
      </c>
      <c r="L360" s="91">
        <f>ALL!L352/L$268</f>
        <v>9.4384618386647752</v>
      </c>
      <c r="M360" s="91">
        <f>ALL!M352/M$268</f>
        <v>0</v>
      </c>
      <c r="N360" s="91">
        <f>ALL!N352/N$268</f>
        <v>0</v>
      </c>
      <c r="O360" s="91">
        <f>ALL!O352/O$268</f>
        <v>0</v>
      </c>
      <c r="P360" s="91">
        <f>ALL!P352/P$268</f>
        <v>0.10282717608011378</v>
      </c>
      <c r="Q360" s="91">
        <f>ALL!Q352/Q$268</f>
        <v>0.57040821956177612</v>
      </c>
      <c r="R360" s="91">
        <f>ALL!R352/R$268</f>
        <v>0</v>
      </c>
      <c r="S360" s="91">
        <f>ALL!S352/S$268</f>
        <v>0</v>
      </c>
      <c r="T360" s="91">
        <f>ALL!T352/T$268</f>
        <v>0</v>
      </c>
      <c r="U360" s="91">
        <f>ALL!U352/U$268</f>
        <v>6.5022973169201412</v>
      </c>
      <c r="V360" s="91">
        <f>ALL!V352/V$268</f>
        <v>0</v>
      </c>
      <c r="W360" s="91">
        <f>ALL!W352/W$268</f>
        <v>0</v>
      </c>
      <c r="X360" s="91">
        <f>ALL!X352/X$268</f>
        <v>0</v>
      </c>
      <c r="Y360" s="91">
        <f>ALL!Y352/Y$268</f>
        <v>7.5409814686819416</v>
      </c>
      <c r="Z360" s="91">
        <f>ALL!Z352/Z$268</f>
        <v>0</v>
      </c>
      <c r="AA360" s="91">
        <f>ALL!AA352/AA$268</f>
        <v>0</v>
      </c>
      <c r="AB360" s="91">
        <f>ALL!AB352/AB$268</f>
        <v>0</v>
      </c>
      <c r="AC360" s="91">
        <f>ALL!AC352/AC$268</f>
        <v>4.1446023584080187</v>
      </c>
      <c r="AD360" s="91">
        <f>ALL!AD352/AD$268</f>
        <v>70.263414622609716</v>
      </c>
      <c r="AE360" s="91">
        <f>ALL!AE352/AE$268</f>
        <v>3.8241412371215091</v>
      </c>
      <c r="AF360" s="91">
        <f>ALL!AF352/AF$268</f>
        <v>0</v>
      </c>
      <c r="AG360" s="91">
        <f>ALL!AG352/AG$268</f>
        <v>0</v>
      </c>
      <c r="AH360" s="91">
        <f>ALL!AH352/AH$268</f>
        <v>6.3458237988344646</v>
      </c>
      <c r="AI360" s="91">
        <f>ALL!AI352/AI$268</f>
        <v>0</v>
      </c>
      <c r="AJ360" s="91">
        <f>ALL!AJ352/AJ$268</f>
        <v>0.17742170774307756</v>
      </c>
      <c r="AK360" s="91">
        <f>ALL!AK352/AK$268</f>
        <v>0</v>
      </c>
      <c r="AL360" s="91">
        <f>ALL!AL352/AL$268</f>
        <v>0</v>
      </c>
      <c r="AM360" s="91">
        <f>ALL!AM352/AM$268</f>
        <v>46.431757833244816</v>
      </c>
      <c r="AN360" s="91">
        <f>ALL!AN352/AN$268</f>
        <v>16.751398068124047</v>
      </c>
      <c r="AO360" s="91">
        <f>ALL!AO352/AO$268</f>
        <v>0</v>
      </c>
      <c r="AP360" s="91">
        <f>ALL!AP352/AP$268</f>
        <v>47.516390530633338</v>
      </c>
      <c r="AQ360" s="91">
        <f>ALL!AQ352/AQ$268</f>
        <v>44.725151853978424</v>
      </c>
      <c r="AR360" s="91">
        <f>ALL!AR352/AR$268</f>
        <v>11.604782452968566</v>
      </c>
      <c r="AS360" s="91">
        <f>ALL!AS352/AS$268</f>
        <v>290.88872744884367</v>
      </c>
      <c r="AT360" s="91">
        <f>ALL!AT352/AT$268</f>
        <v>101.26987083954297</v>
      </c>
      <c r="AU360" s="91">
        <f>ALL!AU352/AU$268</f>
        <v>0</v>
      </c>
      <c r="AV360" s="91">
        <f>ALL!AV352/AV$268</f>
        <v>0</v>
      </c>
      <c r="AW360" s="91">
        <f>ALL!AW352/AW$268</f>
        <v>55.579343283582091</v>
      </c>
      <c r="AX360" s="91">
        <f>ALL!AX352/AX$268</f>
        <v>199.75087672230418</v>
      </c>
      <c r="AY360" s="91">
        <f>ALL!AY352/AY$268</f>
        <v>14.119592174152659</v>
      </c>
      <c r="AZ360" s="91">
        <f>ALL!AZ352/AZ$268</f>
        <v>0</v>
      </c>
      <c r="BA360" s="91">
        <f>ALL!BA352/BA$268</f>
        <v>0</v>
      </c>
      <c r="BB360" s="91">
        <f>ALL!BB352/BB$268</f>
        <v>111.47176001874853</v>
      </c>
      <c r="BC360" s="91">
        <f>ALL!BC352/BC$268</f>
        <v>0</v>
      </c>
      <c r="BD360" s="91">
        <f>ALL!BD352/BD$268</f>
        <v>56.839072001048962</v>
      </c>
      <c r="BE360" s="91">
        <f>ALL!BE352/BE$268</f>
        <v>0</v>
      </c>
      <c r="BF360" s="91">
        <f>ALL!BF352/BF$268</f>
        <v>121.43483337351962</v>
      </c>
      <c r="BG360" s="91">
        <f>ALL!BG352/BG$268</f>
        <v>0</v>
      </c>
      <c r="BH360" s="91">
        <f t="shared" si="216"/>
        <v>1307.6791478730718</v>
      </c>
      <c r="BJ360" s="208">
        <f t="array" ref="BJ360">ROUND(MIN(IF($E$4:$BG$4=BJ$4,$E360:$BG360)),1)</f>
        <v>0</v>
      </c>
      <c r="BK360" s="208">
        <f t="array" ref="BK360">ROUND(MAX(IF($E$4:$BG$4=BK$4,$E360:$BG360)),1)</f>
        <v>290.89999999999998</v>
      </c>
      <c r="BL360" s="276">
        <f t="array" ref="BL360">ROUND(SUM(IF($E$4:$BG$4=BL$4,ALL!$E352:$BG352)),1)/BL$3</f>
        <v>50.252407788492427</v>
      </c>
      <c r="BM360" s="208">
        <f t="array" ref="BM360">ROUND(MIN(IF($E$4:$BG$4=BM$4,$E360:$BG360)),1)</f>
        <v>0</v>
      </c>
      <c r="BN360" s="208">
        <f t="array" ref="BN360">ROUND(MAX(IF($E$4:$BG$4=BN$4,$E360:$BG360)),1)</f>
        <v>121.4</v>
      </c>
      <c r="BO360" s="276">
        <f t="array" ref="BO360">ROUND(SUM(IF($E$4:$BG$4=BO$4,ALL!$E352:$BG352)),1)/BO$3</f>
        <v>62.588578544376759</v>
      </c>
      <c r="BP360" s="208">
        <f t="array" ref="BP360">ROUND(MIN(IF($E$4:$BG$4=BP$4,$E360:$BG360)),1)</f>
        <v>0</v>
      </c>
      <c r="BQ360" s="208">
        <f t="array" ref="BQ360">ROUND(MAX(IF($E$4:$BG$4=BQ$4,$E360:$BG360)),1)</f>
        <v>46.4</v>
      </c>
      <c r="BR360" s="276">
        <f t="array" ref="BR360">ROUND(SUM(IF($E$4:$BG$4=BR$4,ALL!$E352:$BG352)),1)/BR$3</f>
        <v>21.57512820622026</v>
      </c>
      <c r="BS360" s="208">
        <f t="array" ref="BS360">ROUND(MIN(IF($E$4:$BG$4=BS$4,$E360:$BG360)),1)</f>
        <v>0</v>
      </c>
      <c r="BT360" s="208">
        <f t="array" ref="BT360">ROUND(MAX(IF($E$4:$BG$4=BT$4,$E360:$BG360)),1)</f>
        <v>70.3</v>
      </c>
      <c r="BU360" s="276">
        <f t="array" ref="BU360">ROUND(SUM(IF($E$4:$BG$4=BU$4,ALL!$E352:$BG352)),1)/BU$3</f>
        <v>10.99866312150256</v>
      </c>
      <c r="BV360" s="208">
        <f t="array" ref="BV360">ROUND(MIN(IF($E$4:$BG$4=BV$4,$E360:$BG360)),1)</f>
        <v>0</v>
      </c>
      <c r="BW360" s="208">
        <f t="array" ref="BW360">ROUND(MAX(IF($E$4:$BG$4=BW$4,$E360:$BG360)),1)</f>
        <v>5.2</v>
      </c>
      <c r="BX360" s="276">
        <f t="array" ref="BX360">ROUND(SUM(IF($E$4:$BG$4=BX$4,ALL!$E352:$BG352)),1)/BX$3</f>
        <v>0.37854221467892496</v>
      </c>
      <c r="BY360" s="208">
        <f t="array" ref="BY360">ROUND(MIN(IF($E$4:$BG$4=BY$4,$E360:$BG360)),1)</f>
        <v>0</v>
      </c>
      <c r="BZ360" s="208">
        <f t="array" ref="BZ360">ROUND(MAX(IF($E$4:$BG$4=BZ$4,$E360:$BG360)),1)</f>
        <v>9.4</v>
      </c>
      <c r="CA360" s="276">
        <f t="array" ref="CA360">ROUND(SUM(IF($E$4:$BG$4=CA$4,ALL!$E352:$BG352)),1)/CA$3</f>
        <v>1.7480036730494553</v>
      </c>
      <c r="CB360" s="233">
        <f t="shared" si="214"/>
        <v>0</v>
      </c>
      <c r="CC360" s="233">
        <f t="shared" si="215"/>
        <v>290.89999999999998</v>
      </c>
      <c r="CD360" s="274">
        <f>ALL!BH352/$BH$47</f>
        <v>10.593557021137322</v>
      </c>
    </row>
    <row r="361" spans="1:82" s="90" customFormat="1">
      <c r="A361" s="253">
        <f t="shared" si="212"/>
        <v>53206</v>
      </c>
      <c r="B361" s="236" t="s">
        <v>296</v>
      </c>
      <c r="C361" s="50"/>
      <c r="D361" s="50"/>
      <c r="E361" s="91">
        <f>ALL!E353/E$268</f>
        <v>5.9898374650710187</v>
      </c>
      <c r="F361" s="91">
        <f>ALL!F353/F$268</f>
        <v>7.1076531807843404</v>
      </c>
      <c r="G361" s="91">
        <f>ALL!G353/G$268</f>
        <v>0.57149143575012851</v>
      </c>
      <c r="H361" s="91">
        <f>ALL!H353/H$268</f>
        <v>0.84184692137860262</v>
      </c>
      <c r="I361" s="91">
        <f>ALL!I353/I$268</f>
        <v>1.0145231959405234</v>
      </c>
      <c r="J361" s="91">
        <f>ALL!J353/J$268</f>
        <v>0</v>
      </c>
      <c r="K361" s="91">
        <f>ALL!K353/K$268</f>
        <v>0</v>
      </c>
      <c r="L361" s="91">
        <f>ALL!L353/L$268</f>
        <v>0</v>
      </c>
      <c r="M361" s="91">
        <f>ALL!M353/M$268</f>
        <v>0</v>
      </c>
      <c r="N361" s="91">
        <f>ALL!N353/N$268</f>
        <v>0</v>
      </c>
      <c r="O361" s="91">
        <f>ALL!O353/O$268</f>
        <v>0</v>
      </c>
      <c r="P361" s="91">
        <f>ALL!P353/P$268</f>
        <v>5.3921542864650869</v>
      </c>
      <c r="Q361" s="91">
        <f>ALL!Q353/Q$268</f>
        <v>0.71291372600611969</v>
      </c>
      <c r="R361" s="91">
        <f>ALL!R353/R$268</f>
        <v>0</v>
      </c>
      <c r="S361" s="91">
        <f>ALL!S353/S$268</f>
        <v>0</v>
      </c>
      <c r="T361" s="91">
        <f>ALL!T353/T$268</f>
        <v>3.4478144777895525</v>
      </c>
      <c r="U361" s="91">
        <f>ALL!U353/U$268</f>
        <v>0</v>
      </c>
      <c r="V361" s="91">
        <f>ALL!V353/V$268</f>
        <v>0</v>
      </c>
      <c r="W361" s="91">
        <f>ALL!W353/W$268</f>
        <v>3.7016435706972852</v>
      </c>
      <c r="X361" s="91">
        <f>ALL!X353/X$268</f>
        <v>0</v>
      </c>
      <c r="Y361" s="91">
        <f>ALL!Y353/Y$268</f>
        <v>0</v>
      </c>
      <c r="Z361" s="91">
        <f>ALL!Z353/Z$268</f>
        <v>0</v>
      </c>
      <c r="AA361" s="91">
        <f>ALL!AA353/AA$268</f>
        <v>0</v>
      </c>
      <c r="AB361" s="91">
        <f>ALL!AB353/AB$268</f>
        <v>1.1029290756754555</v>
      </c>
      <c r="AC361" s="91">
        <f>ALL!AC353/AC$268</f>
        <v>0</v>
      </c>
      <c r="AD361" s="91">
        <f>ALL!AD353/AD$268</f>
        <v>8.0883283293699731E-2</v>
      </c>
      <c r="AE361" s="91">
        <f>ALL!AE353/AE$268</f>
        <v>0</v>
      </c>
      <c r="AF361" s="91">
        <f>ALL!AF353/AF$268</f>
        <v>0</v>
      </c>
      <c r="AG361" s="91">
        <f>ALL!AG353/AG$268</f>
        <v>0</v>
      </c>
      <c r="AH361" s="91">
        <f>ALL!AH353/AH$268</f>
        <v>0.14850246416176796</v>
      </c>
      <c r="AI361" s="91">
        <f>ALL!AI353/AI$268</f>
        <v>0</v>
      </c>
      <c r="AJ361" s="91">
        <f>ALL!AJ353/AJ$268</f>
        <v>0</v>
      </c>
      <c r="AK361" s="91">
        <f>ALL!AK353/AK$268</f>
        <v>0</v>
      </c>
      <c r="AL361" s="91">
        <f>ALL!AL353/AL$268</f>
        <v>0</v>
      </c>
      <c r="AM361" s="91">
        <f>ALL!AM353/AM$268</f>
        <v>0</v>
      </c>
      <c r="AN361" s="91">
        <f>ALL!AN353/AN$268</f>
        <v>0</v>
      </c>
      <c r="AO361" s="91">
        <f>ALL!AO353/AO$268</f>
        <v>0</v>
      </c>
      <c r="AP361" s="91">
        <f>ALL!AP353/AP$268</f>
        <v>0</v>
      </c>
      <c r="AQ361" s="91">
        <f>ALL!AQ353/AQ$268</f>
        <v>0</v>
      </c>
      <c r="AR361" s="91">
        <f>ALL!AR353/AR$268</f>
        <v>0</v>
      </c>
      <c r="AS361" s="91">
        <f>ALL!AS353/AS$268</f>
        <v>0</v>
      </c>
      <c r="AT361" s="91">
        <f>ALL!AT353/AT$268</f>
        <v>5.5886736214605071</v>
      </c>
      <c r="AU361" s="91">
        <f>ALL!AU353/AU$268</f>
        <v>0</v>
      </c>
      <c r="AV361" s="91">
        <f>ALL!AV353/AV$268</f>
        <v>0</v>
      </c>
      <c r="AW361" s="91">
        <f>ALL!AW353/AW$268</f>
        <v>0</v>
      </c>
      <c r="AX361" s="91">
        <f>ALL!AX353/AX$268</f>
        <v>0</v>
      </c>
      <c r="AY361" s="91">
        <f>ALL!AY353/AY$268</f>
        <v>0</v>
      </c>
      <c r="AZ361" s="91">
        <f>ALL!AZ353/AZ$268</f>
        <v>0</v>
      </c>
      <c r="BA361" s="91">
        <f>ALL!BA353/BA$268</f>
        <v>0</v>
      </c>
      <c r="BB361" s="91">
        <f>ALL!BB353/BB$268</f>
        <v>0</v>
      </c>
      <c r="BC361" s="91">
        <f>ALL!BC353/BC$268</f>
        <v>0</v>
      </c>
      <c r="BD361" s="91">
        <f>ALL!BD353/BD$268</f>
        <v>0.15414747676724633</v>
      </c>
      <c r="BE361" s="91">
        <f>ALL!BE353/BE$268</f>
        <v>0</v>
      </c>
      <c r="BF361" s="91">
        <f>ALL!BF353/BF$268</f>
        <v>0</v>
      </c>
      <c r="BG361" s="91">
        <f>ALL!BG353/BG$268</f>
        <v>0</v>
      </c>
      <c r="BH361" s="91">
        <f t="shared" si="216"/>
        <v>35.855014181241344</v>
      </c>
      <c r="BJ361" s="208">
        <f t="array" ref="BJ361">ROUND(MIN(IF($E$4:$BG$4=BJ$4,$E361:$BG361)),1)</f>
        <v>0</v>
      </c>
      <c r="BK361" s="208">
        <f t="array" ref="BK361">ROUND(MAX(IF($E$4:$BG$4=BK$4,$E361:$BG361)),1)</f>
        <v>5.6</v>
      </c>
      <c r="BL361" s="276">
        <f t="array" ref="BL361">ROUND(SUM(IF($E$4:$BG$4=BL$4,ALL!$E353:$BG353)),1)/BL$3</f>
        <v>0.19042721022722248</v>
      </c>
      <c r="BM361" s="208">
        <f t="array" ref="BM361">ROUND(MIN(IF($E$4:$BG$4=BM$4,$E361:$BG361)),1)</f>
        <v>0</v>
      </c>
      <c r="BN361" s="208">
        <f t="array" ref="BN361">ROUND(MAX(IF($E$4:$BG$4=BN$4,$E361:$BG361)),1)</f>
        <v>0.2</v>
      </c>
      <c r="BO361" s="276">
        <f t="array" ref="BO361">ROUND(SUM(IF($E$4:$BG$4=BO$4,ALL!$E353:$BG353)),1)/BO$3</f>
        <v>5.3772847027828106E-2</v>
      </c>
      <c r="BP361" s="208">
        <f t="array" ref="BP361">ROUND(MIN(IF($E$4:$BG$4=BP$4,$E361:$BG361)),1)</f>
        <v>0</v>
      </c>
      <c r="BQ361" s="208">
        <f t="array" ref="BQ361">ROUND(MAX(IF($E$4:$BG$4=BQ$4,$E361:$BG361)),1)</f>
        <v>0</v>
      </c>
      <c r="BR361" s="276">
        <f t="array" ref="BR361">ROUND(SUM(IF($E$4:$BG$4=BR$4,ALL!$E353:$BG353)),1)/BR$3</f>
        <v>0</v>
      </c>
      <c r="BS361" s="208">
        <f t="array" ref="BS361">ROUND(MIN(IF($E$4:$BG$4=BS$4,$E361:$BG361)),1)</f>
        <v>0</v>
      </c>
      <c r="BT361" s="208">
        <f t="array" ref="BT361">ROUND(MAX(IF($E$4:$BG$4=BT$4,$E361:$BG361)),1)</f>
        <v>7.1</v>
      </c>
      <c r="BU361" s="276">
        <f t="array" ref="BU361">ROUND(SUM(IF($E$4:$BG$4=BU$4,ALL!$E353:$BG353)),1)/BU$3</f>
        <v>1.3909686274003503</v>
      </c>
      <c r="BV361" s="208">
        <f t="array" ref="BV361">ROUND(MIN(IF($E$4:$BG$4=BV$4,$E361:$BG361)),1)</f>
        <v>0</v>
      </c>
      <c r="BW361" s="208">
        <f t="array" ref="BW361">ROUND(MAX(IF($E$4:$BG$4=BW$4,$E361:$BG361)),1)</f>
        <v>1.1000000000000001</v>
      </c>
      <c r="BX361" s="276">
        <f t="array" ref="BX361">ROUND(SUM(IF($E$4:$BG$4=BX$4,ALL!$E353:$BG353)),1)/BX$3</f>
        <v>0.65966702637543206</v>
      </c>
      <c r="BY361" s="208">
        <f t="array" ref="BY361">ROUND(MIN(IF($E$4:$BG$4=BY$4,$E361:$BG361)),1)</f>
        <v>0</v>
      </c>
      <c r="BZ361" s="208">
        <f t="array" ref="BZ361">ROUND(MAX(IF($E$4:$BG$4=BZ$4,$E361:$BG361)),1)</f>
        <v>5.4</v>
      </c>
      <c r="CA361" s="276">
        <f t="array" ref="CA361">ROUND(SUM(IF($E$4:$BG$4=CA$4,ALL!$E353:$BG353)),1)/CA$3</f>
        <v>0.71067287190427464</v>
      </c>
      <c r="CB361" s="233">
        <f t="shared" si="214"/>
        <v>0</v>
      </c>
      <c r="CC361" s="233">
        <f t="shared" si="215"/>
        <v>7.1</v>
      </c>
      <c r="CD361" s="274">
        <f>ALL!BH353/$BH$47</f>
        <v>0.85323404068577446</v>
      </c>
    </row>
    <row r="362" spans="1:82" s="90" customFormat="1" ht="24">
      <c r="A362" s="253">
        <f t="shared" ref="A362:A426" si="221">LEFT(B362,5)*1</f>
        <v>53207</v>
      </c>
      <c r="B362" s="236" t="s">
        <v>297</v>
      </c>
      <c r="C362" s="50"/>
      <c r="D362" s="50"/>
      <c r="E362" s="91">
        <f>ALL!E354/E$268</f>
        <v>0</v>
      </c>
      <c r="F362" s="91">
        <f>ALL!F354/F$268</f>
        <v>0</v>
      </c>
      <c r="G362" s="91">
        <f>ALL!G354/G$268</f>
        <v>0.26133712411951926</v>
      </c>
      <c r="H362" s="91">
        <f>ALL!H354/H$268</f>
        <v>0</v>
      </c>
      <c r="I362" s="91">
        <f>ALL!I354/I$268</f>
        <v>0.17658024992896912</v>
      </c>
      <c r="J362" s="91">
        <f>ALL!J354/J$268</f>
        <v>0.48319889599988869</v>
      </c>
      <c r="K362" s="91">
        <f>ALL!K354/K$268</f>
        <v>0</v>
      </c>
      <c r="L362" s="91">
        <f>ALL!L354/L$268</f>
        <v>6.205013594203276</v>
      </c>
      <c r="M362" s="91">
        <f>ALL!M354/M$268</f>
        <v>0</v>
      </c>
      <c r="N362" s="91">
        <f>ALL!N354/N$268</f>
        <v>0</v>
      </c>
      <c r="O362" s="91">
        <f>ALL!O354/O$268</f>
        <v>0</v>
      </c>
      <c r="P362" s="91">
        <f>ALL!P354/P$268</f>
        <v>0.81593364219570286</v>
      </c>
      <c r="Q362" s="91">
        <f>ALL!Q354/Q$268</f>
        <v>0.14181035763241992</v>
      </c>
      <c r="R362" s="91">
        <f>ALL!R354/R$268</f>
        <v>0.20717576907440036</v>
      </c>
      <c r="S362" s="91">
        <f>ALL!S354/S$268</f>
        <v>0.14026100577489109</v>
      </c>
      <c r="T362" s="91">
        <f>ALL!T354/T$268</f>
        <v>0.10656751940416916</v>
      </c>
      <c r="U362" s="91">
        <f>ALL!U354/U$268</f>
        <v>4.4877818905123679</v>
      </c>
      <c r="V362" s="91">
        <f>ALL!V354/V$268</f>
        <v>0</v>
      </c>
      <c r="W362" s="91">
        <f>ALL!W354/W$268</f>
        <v>9.3221778780171488E-2</v>
      </c>
      <c r="X362" s="91">
        <f>ALL!X354/X$268</f>
        <v>2.2716738908115368E-2</v>
      </c>
      <c r="Y362" s="91">
        <f>ALL!Y354/Y$268</f>
        <v>0</v>
      </c>
      <c r="Z362" s="91">
        <f>ALL!Z354/Z$268</f>
        <v>0.38797533637847448</v>
      </c>
      <c r="AA362" s="91">
        <f>ALL!AA354/AA$268</f>
        <v>0</v>
      </c>
      <c r="AB362" s="91">
        <f>ALL!AB354/AB$268</f>
        <v>2.7917153888322916</v>
      </c>
      <c r="AC362" s="91">
        <f>ALL!AC354/AC$268</f>
        <v>0</v>
      </c>
      <c r="AD362" s="91">
        <f>ALL!AD354/AD$268</f>
        <v>6.2152417688842956E-2</v>
      </c>
      <c r="AE362" s="91">
        <f>ALL!AE354/AE$268</f>
        <v>9.0473645744104103E-2</v>
      </c>
      <c r="AF362" s="91">
        <f>ALL!AF354/AF$268</f>
        <v>0.31296670570359941</v>
      </c>
      <c r="AG362" s="91">
        <f>ALL!AG354/AG$268</f>
        <v>0.4917052265250289</v>
      </c>
      <c r="AH362" s="91">
        <f>ALL!AH354/AH$268</f>
        <v>12.463448811073679</v>
      </c>
      <c r="AI362" s="91">
        <f>ALL!AI354/AI$268</f>
        <v>0.4111435965310839</v>
      </c>
      <c r="AJ362" s="91">
        <f>ALL!AJ354/AJ$268</f>
        <v>0.75698745825661473</v>
      </c>
      <c r="AK362" s="91">
        <f>ALL!AK354/AK$268</f>
        <v>0</v>
      </c>
      <c r="AL362" s="91">
        <f>ALL!AL354/AL$268</f>
        <v>497.856998411093</v>
      </c>
      <c r="AM362" s="91">
        <f>ALL!AM354/AM$268</f>
        <v>9.0191184280403611</v>
      </c>
      <c r="AN362" s="91">
        <f>ALL!AN354/AN$268</f>
        <v>0</v>
      </c>
      <c r="AO362" s="91">
        <f>ALL!AO354/AO$268</f>
        <v>0</v>
      </c>
      <c r="AP362" s="91">
        <f>ALL!AP354/AP$268</f>
        <v>1.2595678713302976</v>
      </c>
      <c r="AQ362" s="91">
        <f>ALL!AQ354/AQ$268</f>
        <v>0</v>
      </c>
      <c r="AR362" s="91">
        <f>ALL!AR354/AR$268</f>
        <v>3.3709129982432504</v>
      </c>
      <c r="AS362" s="91">
        <f>ALL!AS354/AS$268</f>
        <v>0</v>
      </c>
      <c r="AT362" s="91">
        <f>ALL!AT354/AT$268</f>
        <v>0</v>
      </c>
      <c r="AU362" s="91">
        <f>ALL!AU354/AU$268</f>
        <v>0</v>
      </c>
      <c r="AV362" s="91">
        <f>ALL!AV354/AV$268</f>
        <v>0</v>
      </c>
      <c r="AW362" s="91">
        <f>ALL!AW354/AW$268</f>
        <v>0</v>
      </c>
      <c r="AX362" s="91">
        <f>ALL!AX354/AX$268</f>
        <v>0</v>
      </c>
      <c r="AY362" s="91">
        <f>ALL!AY354/AY$268</f>
        <v>0</v>
      </c>
      <c r="AZ362" s="91">
        <f>ALL!AZ354/AZ$268</f>
        <v>0</v>
      </c>
      <c r="BA362" s="91">
        <f>ALL!BA354/BA$268</f>
        <v>3.7988931619923085</v>
      </c>
      <c r="BB362" s="91">
        <f>ALL!BB354/BB$268</f>
        <v>0</v>
      </c>
      <c r="BC362" s="91">
        <f>ALL!BC354/BC$268</f>
        <v>0</v>
      </c>
      <c r="BD362" s="91">
        <f>ALL!BD354/BD$268</f>
        <v>6.6379296215560629E-2</v>
      </c>
      <c r="BE362" s="91">
        <f>ALL!BE354/BE$268</f>
        <v>0</v>
      </c>
      <c r="BF362" s="91">
        <f>ALL!BF354/BF$268</f>
        <v>3.6087182072583568</v>
      </c>
      <c r="BG362" s="91">
        <f>ALL!BG354/BG$268</f>
        <v>0</v>
      </c>
      <c r="BH362" s="91">
        <f t="shared" si="216"/>
        <v>549.89075552744077</v>
      </c>
      <c r="BJ362" s="208">
        <f t="array" ref="BJ362">ROUND(MIN(IF($E$4:$BG$4=BJ$4,$E362:$BG362)),1)</f>
        <v>0</v>
      </c>
      <c r="BK362" s="208">
        <f t="array" ref="BK362">ROUND(MAX(IF($E$4:$BG$4=BK$4,$E362:$BG362)),1)</f>
        <v>3.8</v>
      </c>
      <c r="BL362" s="276">
        <f t="array" ref="BL362">ROUND(SUM(IF($E$4:$BG$4=BL$4,ALL!$E354:$BG354)),1)/BL$3</f>
        <v>0.49257171712108216</v>
      </c>
      <c r="BM362" s="208">
        <f t="array" ref="BM362">ROUND(MIN(IF($E$4:$BG$4=BM$4,$E362:$BG362)),1)</f>
        <v>0</v>
      </c>
      <c r="BN362" s="208">
        <f t="array" ref="BN362">ROUND(MAX(IF($E$4:$BG$4=BN$4,$E362:$BG362)),1)</f>
        <v>3.6</v>
      </c>
      <c r="BO362" s="276">
        <f t="array" ref="BO362">ROUND(SUM(IF($E$4:$BG$4=BO$4,ALL!$E354:$BG354)),1)/BO$3</f>
        <v>1.2938930512102753</v>
      </c>
      <c r="BP362" s="208">
        <f t="array" ref="BP362">ROUND(MIN(IF($E$4:$BG$4=BP$4,$E362:$BG362)),1)</f>
        <v>0</v>
      </c>
      <c r="BQ362" s="208">
        <f t="array" ref="BQ362">ROUND(MAX(IF($E$4:$BG$4=BQ$4,$E362:$BG362)),1)</f>
        <v>497.9</v>
      </c>
      <c r="BR362" s="276">
        <f t="array" ref="BR362">ROUND(SUM(IF($E$4:$BG$4=BR$4,ALL!$E354:$BG354)),1)/BR$3</f>
        <v>25.170435083434551</v>
      </c>
      <c r="BS362" s="208">
        <f t="array" ref="BS362">ROUND(MIN(IF($E$4:$BG$4=BS$4,$E362:$BG362)),1)</f>
        <v>0</v>
      </c>
      <c r="BT362" s="208">
        <f t="array" ref="BT362">ROUND(MAX(IF($E$4:$BG$4=BT$4,$E362:$BG362)),1)</f>
        <v>12.5</v>
      </c>
      <c r="BU362" s="276">
        <f t="array" ref="BU362">ROUND(SUM(IF($E$4:$BG$4=BU$4,ALL!$E354:$BG354)),1)/BU$3</f>
        <v>0.90280373337983222</v>
      </c>
      <c r="BV362" s="208">
        <f t="array" ref="BV362">ROUND(MIN(IF($E$4:$BG$4=BV$4,$E362:$BG362)),1)</f>
        <v>0.3</v>
      </c>
      <c r="BW362" s="208">
        <f t="array" ref="BW362">ROUND(MAX(IF($E$4:$BG$4=BW$4,$E362:$BG362)),1)</f>
        <v>2.8</v>
      </c>
      <c r="BX362" s="276">
        <f t="array" ref="BX362">ROUND(SUM(IF($E$4:$BG$4=BX$4,ALL!$E354:$BG354)),1)/BX$3</f>
        <v>1.7840609190846948</v>
      </c>
      <c r="BY362" s="208">
        <f t="array" ref="BY362">ROUND(MIN(IF($E$4:$BG$4=BY$4,$E362:$BG362)),1)</f>
        <v>0</v>
      </c>
      <c r="BZ362" s="208">
        <f t="array" ref="BZ362">ROUND(MAX(IF($E$4:$BG$4=BZ$4,$E362:$BG362)),1)</f>
        <v>6.2</v>
      </c>
      <c r="CA362" s="276">
        <f t="array" ref="CA362">ROUND(SUM(IF($E$4:$BG$4=CA$4,ALL!$E354:$BG354)),1)/CA$3</f>
        <v>1.4374446587667717</v>
      </c>
      <c r="CB362" s="233">
        <f t="shared" si="214"/>
        <v>0</v>
      </c>
      <c r="CC362" s="233">
        <f t="shared" si="215"/>
        <v>497.9</v>
      </c>
      <c r="CD362" s="274">
        <f>ALL!BH354/$BH$47</f>
        <v>1.5944893362888803</v>
      </c>
    </row>
    <row r="363" spans="1:82" s="90" customFormat="1" ht="24">
      <c r="A363" s="253">
        <f t="shared" si="221"/>
        <v>53208</v>
      </c>
      <c r="B363" s="236" t="s">
        <v>298</v>
      </c>
      <c r="C363" s="50"/>
      <c r="D363" s="50"/>
      <c r="E363" s="91">
        <f>ALL!E355/E$268</f>
        <v>0</v>
      </c>
      <c r="F363" s="91">
        <f>ALL!F355/F$268</f>
        <v>1.3853470259838721E-2</v>
      </c>
      <c r="G363" s="91">
        <f>ALL!G355/G$268</f>
        <v>24.013945334402706</v>
      </c>
      <c r="H363" s="91">
        <f>ALL!H355/H$268</f>
        <v>2.5332052565140635</v>
      </c>
      <c r="I363" s="91">
        <f>ALL!I355/I$268</f>
        <v>1.1825518276118174</v>
      </c>
      <c r="J363" s="91">
        <f>ALL!J355/J$268</f>
        <v>7.0818838194983691</v>
      </c>
      <c r="K363" s="91">
        <f>ALL!K355/K$268</f>
        <v>1.1676715420254653</v>
      </c>
      <c r="L363" s="91">
        <f>ALL!L355/L$268</f>
        <v>0</v>
      </c>
      <c r="M363" s="91">
        <f>ALL!M355/M$268</f>
        <v>0</v>
      </c>
      <c r="N363" s="91">
        <f>ALL!N355/N$268</f>
        <v>4.9040761141712572</v>
      </c>
      <c r="O363" s="91">
        <f>ALL!O355/O$268</f>
        <v>0</v>
      </c>
      <c r="P363" s="91">
        <f>ALL!P355/P$268</f>
        <v>5.7529234337421657</v>
      </c>
      <c r="Q363" s="91">
        <f>ALL!Q355/Q$268</f>
        <v>0</v>
      </c>
      <c r="R363" s="91">
        <f>ALL!R355/R$268</f>
        <v>0</v>
      </c>
      <c r="S363" s="91">
        <f>ALL!S355/S$268</f>
        <v>1.5848104006882326</v>
      </c>
      <c r="T363" s="91">
        <f>ALL!T355/T$268</f>
        <v>0</v>
      </c>
      <c r="U363" s="91">
        <f>ALL!U355/U$268</f>
        <v>0</v>
      </c>
      <c r="V363" s="91">
        <f>ALL!V355/V$268</f>
        <v>0</v>
      </c>
      <c r="W363" s="91">
        <f>ALL!W355/W$268</f>
        <v>6.1291614271521651</v>
      </c>
      <c r="X363" s="91">
        <f>ALL!X355/X$268</f>
        <v>3.0440430136874592E-2</v>
      </c>
      <c r="Y363" s="91">
        <f>ALL!Y355/Y$268</f>
        <v>0</v>
      </c>
      <c r="Z363" s="91">
        <f>ALL!Z355/Z$268</f>
        <v>0</v>
      </c>
      <c r="AA363" s="91">
        <f>ALL!AA355/AA$268</f>
        <v>1.0749245315594809</v>
      </c>
      <c r="AB363" s="91">
        <f>ALL!AB355/AB$268</f>
        <v>0</v>
      </c>
      <c r="AC363" s="91">
        <f>ALL!AC355/AC$268</f>
        <v>6.0147938533944476</v>
      </c>
      <c r="AD363" s="91">
        <f>ALL!AD355/AD$268</f>
        <v>0.31140064068074397</v>
      </c>
      <c r="AE363" s="91">
        <f>ALL!AE355/AE$268</f>
        <v>0</v>
      </c>
      <c r="AF363" s="91">
        <f>ALL!AF355/AF$268</f>
        <v>4.4967517330960227</v>
      </c>
      <c r="AG363" s="91">
        <f>ALL!AG355/AG$268</f>
        <v>0</v>
      </c>
      <c r="AH363" s="91">
        <f>ALL!AH355/AH$268</f>
        <v>4.8818337062516095</v>
      </c>
      <c r="AI363" s="91">
        <f>ALL!AI355/AI$268</f>
        <v>0</v>
      </c>
      <c r="AJ363" s="91">
        <f>ALL!AJ355/AJ$268</f>
        <v>12.606566377403569</v>
      </c>
      <c r="AK363" s="91">
        <f>ALL!AK355/AK$268</f>
        <v>0</v>
      </c>
      <c r="AL363" s="91">
        <f>ALL!AL355/AL$268</f>
        <v>0</v>
      </c>
      <c r="AM363" s="91">
        <f>ALL!AM355/AM$268</f>
        <v>0</v>
      </c>
      <c r="AN363" s="91">
        <f>ALL!AN355/AN$268</f>
        <v>0</v>
      </c>
      <c r="AO363" s="91">
        <f>ALL!AO355/AO$268</f>
        <v>0</v>
      </c>
      <c r="AP363" s="91">
        <f>ALL!AP355/AP$268</f>
        <v>0</v>
      </c>
      <c r="AQ363" s="91">
        <f>ALL!AQ355/AQ$268</f>
        <v>0</v>
      </c>
      <c r="AR363" s="91">
        <f>ALL!AR355/AR$268</f>
        <v>0</v>
      </c>
      <c r="AS363" s="91">
        <f>ALL!AS355/AS$268</f>
        <v>0</v>
      </c>
      <c r="AT363" s="91">
        <f>ALL!AT355/AT$268</f>
        <v>0</v>
      </c>
      <c r="AU363" s="91">
        <f>ALL!AU355/AU$268</f>
        <v>0</v>
      </c>
      <c r="AV363" s="91">
        <f>ALL!AV355/AV$268</f>
        <v>0</v>
      </c>
      <c r="AW363" s="91">
        <f>ALL!AW355/AW$268</f>
        <v>0</v>
      </c>
      <c r="AX363" s="91">
        <f>ALL!AX355/AX$268</f>
        <v>0</v>
      </c>
      <c r="AY363" s="91">
        <f>ALL!AY355/AY$268</f>
        <v>0</v>
      </c>
      <c r="AZ363" s="91">
        <f>ALL!AZ355/AZ$268</f>
        <v>0</v>
      </c>
      <c r="BA363" s="91">
        <f>ALL!BA355/BA$268</f>
        <v>0</v>
      </c>
      <c r="BB363" s="91">
        <f>ALL!BB355/BB$268</f>
        <v>0</v>
      </c>
      <c r="BC363" s="91">
        <f>ALL!BC355/BC$268</f>
        <v>0</v>
      </c>
      <c r="BD363" s="91">
        <f>ALL!BD355/BD$268</f>
        <v>0</v>
      </c>
      <c r="BE363" s="91">
        <f>ALL!BE355/BE$268</f>
        <v>0</v>
      </c>
      <c r="BF363" s="91">
        <f>ALL!BF355/BF$268</f>
        <v>0</v>
      </c>
      <c r="BG363" s="91">
        <f>ALL!BG355/BG$268</f>
        <v>3.1439920655048725</v>
      </c>
      <c r="BH363" s="91">
        <f t="shared" si="216"/>
        <v>86.924785964093701</v>
      </c>
      <c r="BJ363" s="208">
        <f t="array" ref="BJ363">ROUND(MIN(IF($E$4:$BG$4=BJ$4,$E363:$BG363)),1)</f>
        <v>0</v>
      </c>
      <c r="BK363" s="208">
        <f t="array" ref="BK363">ROUND(MAX(IF($E$4:$BG$4=BK$4,$E363:$BG363)),1)</f>
        <v>0</v>
      </c>
      <c r="BL363" s="276">
        <f t="array" ref="BL363">ROUND(SUM(IF($E$4:$BG$4=BL$4,ALL!$E355:$BG355)),1)/BL$3</f>
        <v>0</v>
      </c>
      <c r="BM363" s="208">
        <f t="array" ref="BM363">ROUND(MIN(IF($E$4:$BG$4=BM$4,$E363:$BG363)),1)</f>
        <v>0</v>
      </c>
      <c r="BN363" s="208">
        <f t="array" ref="BN363">ROUND(MAX(IF($E$4:$BG$4=BN$4,$E363:$BG363)),1)</f>
        <v>3.1</v>
      </c>
      <c r="BO363" s="276">
        <f t="array" ref="BO363">ROUND(SUM(IF($E$4:$BG$4=BO$4,ALL!$E355:$BG355)),1)/BO$3</f>
        <v>0.39692079697019605</v>
      </c>
      <c r="BP363" s="208">
        <f t="array" ref="BP363">ROUND(MIN(IF($E$4:$BG$4=BP$4,$E363:$BG363)),1)</f>
        <v>0</v>
      </c>
      <c r="BQ363" s="208">
        <f t="array" ref="BQ363">ROUND(MAX(IF($E$4:$BG$4=BQ$4,$E363:$BG363)),1)</f>
        <v>0</v>
      </c>
      <c r="BR363" s="276">
        <f t="array" ref="BR363">ROUND(SUM(IF($E$4:$BG$4=BR$4,ALL!$E355:$BG355)),1)/BR$3</f>
        <v>0</v>
      </c>
      <c r="BS363" s="208">
        <f t="array" ref="BS363">ROUND(MIN(IF($E$4:$BG$4=BS$4,$E363:$BG363)),1)</f>
        <v>0</v>
      </c>
      <c r="BT363" s="208">
        <f t="array" ref="BT363">ROUND(MAX(IF($E$4:$BG$4=BT$4,$E363:$BG363)),1)</f>
        <v>7.1</v>
      </c>
      <c r="BU363" s="276">
        <f t="array" ref="BU363">ROUND(SUM(IF($E$4:$BG$4=BU$4,ALL!$E355:$BG355)),1)/BU$3</f>
        <v>2.4633755309814505</v>
      </c>
      <c r="BV363" s="208">
        <f t="array" ref="BV363">ROUND(MIN(IF($E$4:$BG$4=BV$4,$E363:$BG363)),1)</f>
        <v>0</v>
      </c>
      <c r="BW363" s="208">
        <f t="array" ref="BW363">ROUND(MAX(IF($E$4:$BG$4=BW$4,$E363:$BG363)),1)</f>
        <v>24</v>
      </c>
      <c r="BX363" s="276">
        <f t="array" ref="BX363">ROUND(SUM(IF($E$4:$BG$4=BX$4,ALL!$E355:$BG355)),1)/BX$3</f>
        <v>3.4234832329224743</v>
      </c>
      <c r="BY363" s="208">
        <f t="array" ref="BY363">ROUND(MIN(IF($E$4:$BG$4=BY$4,$E363:$BG363)),1)</f>
        <v>0</v>
      </c>
      <c r="BZ363" s="208">
        <f t="array" ref="BZ363">ROUND(MAX(IF($E$4:$BG$4=BZ$4,$E363:$BG363)),1)</f>
        <v>5.8</v>
      </c>
      <c r="CA363" s="276">
        <f t="array" ref="CA363">ROUND(SUM(IF($E$4:$BG$4=CA$4,ALL!$E355:$BG355)),1)/CA$3</f>
        <v>0.78853686917878507</v>
      </c>
      <c r="CB363" s="233">
        <f t="shared" si="214"/>
        <v>0</v>
      </c>
      <c r="CC363" s="233">
        <f t="shared" si="215"/>
        <v>24</v>
      </c>
      <c r="CD363" s="274">
        <f>ALL!BH355/$BH$47</f>
        <v>2.043052266488016</v>
      </c>
    </row>
    <row r="364" spans="1:82" s="90" customFormat="1" ht="24">
      <c r="A364" s="253">
        <f t="shared" si="221"/>
        <v>53209</v>
      </c>
      <c r="B364" s="236" t="s">
        <v>299</v>
      </c>
      <c r="C364" s="50"/>
      <c r="D364" s="50"/>
      <c r="E364" s="91">
        <f>ALL!E356/E$268</f>
        <v>0</v>
      </c>
      <c r="F364" s="91">
        <f>ALL!F356/F$268</f>
        <v>0</v>
      </c>
      <c r="G364" s="91">
        <f>ALL!G356/G$268</f>
        <v>0</v>
      </c>
      <c r="H364" s="91">
        <f>ALL!H356/H$268</f>
        <v>96.243048898857836</v>
      </c>
      <c r="I364" s="91">
        <f>ALL!I356/I$268</f>
        <v>0</v>
      </c>
      <c r="J364" s="91">
        <f>ALL!J356/J$268</f>
        <v>0</v>
      </c>
      <c r="K364" s="91">
        <f>ALL!K356/K$268</f>
        <v>72.173268084170459</v>
      </c>
      <c r="L364" s="91">
        <f>ALL!L356/L$268</f>
        <v>0</v>
      </c>
      <c r="M364" s="91">
        <f>ALL!M356/M$268</f>
        <v>0</v>
      </c>
      <c r="N364" s="91">
        <f>ALL!N356/N$268</f>
        <v>0</v>
      </c>
      <c r="O364" s="91">
        <f>ALL!O356/O$268</f>
        <v>0</v>
      </c>
      <c r="P364" s="91">
        <f>ALL!P356/P$268</f>
        <v>0</v>
      </c>
      <c r="Q364" s="91">
        <f>ALL!Q356/Q$268</f>
        <v>0</v>
      </c>
      <c r="R364" s="91">
        <f>ALL!R356/R$268</f>
        <v>166.89537877761217</v>
      </c>
      <c r="S364" s="91">
        <f>ALL!S356/S$268</f>
        <v>29.590106777229494</v>
      </c>
      <c r="T364" s="91">
        <f>ALL!T356/T$268</f>
        <v>0</v>
      </c>
      <c r="U364" s="91">
        <f>ALL!U356/U$268</f>
        <v>87.84696921293947</v>
      </c>
      <c r="V364" s="91">
        <f>ALL!V356/V$268</f>
        <v>0</v>
      </c>
      <c r="W364" s="91">
        <f>ALL!W356/W$268</f>
        <v>0</v>
      </c>
      <c r="X364" s="91">
        <f>ALL!X356/X$268</f>
        <v>36.233725586786676</v>
      </c>
      <c r="Y364" s="91">
        <f>ALL!Y356/Y$268</f>
        <v>0</v>
      </c>
      <c r="Z364" s="91">
        <f>ALL!Z356/Z$268</f>
        <v>0</v>
      </c>
      <c r="AA364" s="91">
        <f>ALL!AA356/AA$268</f>
        <v>0</v>
      </c>
      <c r="AB364" s="91">
        <f>ALL!AB356/AB$268</f>
        <v>0</v>
      </c>
      <c r="AC364" s="91">
        <f>ALL!AC356/AC$268</f>
        <v>0</v>
      </c>
      <c r="AD364" s="91">
        <f>ALL!AD356/AD$268</f>
        <v>0</v>
      </c>
      <c r="AE364" s="91">
        <f>ALL!AE356/AE$268</f>
        <v>0</v>
      </c>
      <c r="AF364" s="91">
        <f>ALL!AF356/AF$268</f>
        <v>144.32755874312792</v>
      </c>
      <c r="AG364" s="91">
        <f>ALL!AG356/AG$268</f>
        <v>0</v>
      </c>
      <c r="AH364" s="91">
        <f>ALL!AH356/AH$268</f>
        <v>0</v>
      </c>
      <c r="AI364" s="91">
        <f>ALL!AI356/AI$268</f>
        <v>0</v>
      </c>
      <c r="AJ364" s="91">
        <f>ALL!AJ356/AJ$268</f>
        <v>0</v>
      </c>
      <c r="AK364" s="91">
        <f>ALL!AK356/AK$268</f>
        <v>0</v>
      </c>
      <c r="AL364" s="91">
        <f>ALL!AL356/AL$268</f>
        <v>0</v>
      </c>
      <c r="AM364" s="91">
        <f>ALL!AM356/AM$268</f>
        <v>0</v>
      </c>
      <c r="AN364" s="91">
        <f>ALL!AN356/AN$268</f>
        <v>0</v>
      </c>
      <c r="AO364" s="91">
        <f>ALL!AO356/AO$268</f>
        <v>0</v>
      </c>
      <c r="AP364" s="91">
        <f>ALL!AP356/AP$268</f>
        <v>0</v>
      </c>
      <c r="AQ364" s="91">
        <f>ALL!AQ356/AQ$268</f>
        <v>0</v>
      </c>
      <c r="AR364" s="91">
        <f>ALL!AR356/AR$268</f>
        <v>0</v>
      </c>
      <c r="AS364" s="91">
        <f>ALL!AS356/AS$268</f>
        <v>0</v>
      </c>
      <c r="AT364" s="91">
        <f>ALL!AT356/AT$268</f>
        <v>0</v>
      </c>
      <c r="AU364" s="91">
        <f>ALL!AU356/AU$268</f>
        <v>0</v>
      </c>
      <c r="AV364" s="91">
        <f>ALL!AV356/AV$268</f>
        <v>0</v>
      </c>
      <c r="AW364" s="91">
        <f>ALL!AW356/AW$268</f>
        <v>0</v>
      </c>
      <c r="AX364" s="91">
        <f>ALL!AX356/AX$268</f>
        <v>0</v>
      </c>
      <c r="AY364" s="91">
        <f>ALL!AY356/AY$268</f>
        <v>0</v>
      </c>
      <c r="AZ364" s="91">
        <f>ALL!AZ356/AZ$268</f>
        <v>0</v>
      </c>
      <c r="BA364" s="91">
        <f>ALL!BA356/BA$268</f>
        <v>0</v>
      </c>
      <c r="BB364" s="91">
        <f>ALL!BB356/BB$268</f>
        <v>0</v>
      </c>
      <c r="BC364" s="91">
        <f>ALL!BC356/BC$268</f>
        <v>0</v>
      </c>
      <c r="BD364" s="91">
        <f>ALL!BD356/BD$268</f>
        <v>81.315738285283459</v>
      </c>
      <c r="BE364" s="91">
        <f>ALL!BE356/BE$268</f>
        <v>0</v>
      </c>
      <c r="BF364" s="91">
        <f>ALL!BF356/BF$268</f>
        <v>0</v>
      </c>
      <c r="BG364" s="91">
        <f>ALL!BG356/BG$268</f>
        <v>0</v>
      </c>
      <c r="BH364" s="91">
        <f t="shared" si="216"/>
        <v>714.62579436600754</v>
      </c>
      <c r="BJ364" s="208">
        <f t="array" ref="BJ364">ROUND(MIN(IF($E$4:$BG$4=BJ$4,$E364:$BG364)),1)</f>
        <v>0</v>
      </c>
      <c r="BK364" s="208">
        <f t="array" ref="BK364">ROUND(MAX(IF($E$4:$BG$4=BK$4,$E364:$BG364)),1)</f>
        <v>0</v>
      </c>
      <c r="BL364" s="276">
        <f t="array" ref="BL364">ROUND(SUM(IF($E$4:$BG$4=BL$4,ALL!$E356:$BG356)),1)/BL$3</f>
        <v>0</v>
      </c>
      <c r="BM364" s="208">
        <f t="array" ref="BM364">ROUND(MIN(IF($E$4:$BG$4=BM$4,$E364:$BG364)),1)</f>
        <v>0</v>
      </c>
      <c r="BN364" s="208">
        <f t="array" ref="BN364">ROUND(MAX(IF($E$4:$BG$4=BN$4,$E364:$BG364)),1)</f>
        <v>81.3</v>
      </c>
      <c r="BO364" s="276">
        <f t="array" ref="BO364">ROUND(SUM(IF($E$4:$BG$4=BO$4,ALL!$E356:$BG356)),1)/BO$3</f>
        <v>28.366200806849999</v>
      </c>
      <c r="BP364" s="208">
        <f t="array" ref="BP364">ROUND(MIN(IF($E$4:$BG$4=BP$4,$E364:$BG364)),1)</f>
        <v>0</v>
      </c>
      <c r="BQ364" s="208">
        <f t="array" ref="BQ364">ROUND(MAX(IF($E$4:$BG$4=BQ$4,$E364:$BG364)),1)</f>
        <v>0</v>
      </c>
      <c r="BR364" s="276">
        <f t="array" ref="BR364">ROUND(SUM(IF($E$4:$BG$4=BR$4,ALL!$E356:$BG356)),1)/BR$3</f>
        <v>0</v>
      </c>
      <c r="BS364" s="208">
        <f t="array" ref="BS364">ROUND(MIN(IF($E$4:$BG$4=BS$4,$E364:$BG364)),1)</f>
        <v>0</v>
      </c>
      <c r="BT364" s="208">
        <f t="array" ref="BT364">ROUND(MAX(IF($E$4:$BG$4=BT$4,$E364:$BG364)),1)</f>
        <v>166.9</v>
      </c>
      <c r="BU364" s="276">
        <f t="array" ref="BU364">ROUND(SUM(IF($E$4:$BG$4=BU$4,ALL!$E356:$BG356)),1)/BU$3</f>
        <v>21.669820864403274</v>
      </c>
      <c r="BV364" s="208">
        <f t="array" ref="BV364">ROUND(MIN(IF($E$4:$BG$4=BV$4,$E364:$BG364)),1)</f>
        <v>0</v>
      </c>
      <c r="BW364" s="208">
        <f t="array" ref="BW364">ROUND(MAX(IF($E$4:$BG$4=BW$4,$E364:$BG364)),1)</f>
        <v>0</v>
      </c>
      <c r="BX364" s="276">
        <f t="array" ref="BX364">ROUND(SUM(IF($E$4:$BG$4=BX$4,ALL!$E356:$BG356)),1)/BX$3</f>
        <v>0</v>
      </c>
      <c r="BY364" s="208">
        <f t="array" ref="BY364">ROUND(MIN(IF($E$4:$BG$4=BY$4,$E364:$BG364)),1)</f>
        <v>0</v>
      </c>
      <c r="BZ364" s="208">
        <f t="array" ref="BZ364">ROUND(MAX(IF($E$4:$BG$4=BZ$4,$E364:$BG364)),1)</f>
        <v>87.8</v>
      </c>
      <c r="CA364" s="276">
        <f t="array" ref="CA364">ROUND(SUM(IF($E$4:$BG$4=CA$4,ALL!$E356:$BG356)),1)/CA$3</f>
        <v>8.1138915415355957</v>
      </c>
      <c r="CB364" s="233">
        <f t="shared" si="214"/>
        <v>0</v>
      </c>
      <c r="CC364" s="233">
        <f t="shared" si="215"/>
        <v>166.9</v>
      </c>
      <c r="CD364" s="274">
        <f>ALL!BH356/$BH$47</f>
        <v>11.396934671900004</v>
      </c>
    </row>
    <row r="365" spans="1:82" s="90" customFormat="1">
      <c r="A365" s="253">
        <f t="shared" si="221"/>
        <v>53210</v>
      </c>
      <c r="B365" s="236" t="s">
        <v>300</v>
      </c>
      <c r="C365" s="50"/>
      <c r="D365" s="50"/>
      <c r="E365" s="91">
        <f>ALL!E357/E$268</f>
        <v>0</v>
      </c>
      <c r="F365" s="91">
        <f>ALL!F357/F$268</f>
        <v>0</v>
      </c>
      <c r="G365" s="91">
        <f>ALL!G357/G$268</f>
        <v>0</v>
      </c>
      <c r="H365" s="91">
        <f>ALL!H357/H$268</f>
        <v>0</v>
      </c>
      <c r="I365" s="91">
        <f>ALL!I357/I$268</f>
        <v>0</v>
      </c>
      <c r="J365" s="91">
        <f>ALL!J357/J$268</f>
        <v>0</v>
      </c>
      <c r="K365" s="91">
        <f>ALL!K357/K$268</f>
        <v>0</v>
      </c>
      <c r="L365" s="91">
        <f>ALL!L357/L$268</f>
        <v>0</v>
      </c>
      <c r="M365" s="91">
        <f>ALL!M357/M$268</f>
        <v>0</v>
      </c>
      <c r="N365" s="91">
        <f>ALL!N357/N$268</f>
        <v>1.6014321482223337</v>
      </c>
      <c r="O365" s="91">
        <f>ALL!O357/O$268</f>
        <v>0</v>
      </c>
      <c r="P365" s="91">
        <f>ALL!P357/P$268</f>
        <v>0</v>
      </c>
      <c r="Q365" s="91">
        <f>ALL!Q357/Q$268</f>
        <v>0</v>
      </c>
      <c r="R365" s="91">
        <f>ALL!R357/R$268</f>
        <v>0</v>
      </c>
      <c r="S365" s="91">
        <f>ALL!S357/S$268</f>
        <v>2.2940465780798935</v>
      </c>
      <c r="T365" s="91">
        <f>ALL!T357/T$268</f>
        <v>0</v>
      </c>
      <c r="U365" s="91">
        <f>ALL!U357/U$268</f>
        <v>0</v>
      </c>
      <c r="V365" s="91">
        <f>ALL!V357/V$268</f>
        <v>0</v>
      </c>
      <c r="W365" s="91">
        <f>ALL!W357/W$268</f>
        <v>1.4408449076340164</v>
      </c>
      <c r="X365" s="91">
        <f>ALL!X357/X$268</f>
        <v>0</v>
      </c>
      <c r="Y365" s="91">
        <f>ALL!Y357/Y$268</f>
        <v>0</v>
      </c>
      <c r="Z365" s="91">
        <f>ALL!Z357/Z$268</f>
        <v>1.9988996343442682</v>
      </c>
      <c r="AA365" s="91">
        <f>ALL!AA357/AA$268</f>
        <v>0.7172906642187904</v>
      </c>
      <c r="AB365" s="91">
        <f>ALL!AB357/AB$268</f>
        <v>8.9158002964751265E-2</v>
      </c>
      <c r="AC365" s="91">
        <f>ALL!AC357/AC$268</f>
        <v>0</v>
      </c>
      <c r="AD365" s="91">
        <f>ALL!AD357/AD$268</f>
        <v>0.63855223652920845</v>
      </c>
      <c r="AE365" s="91">
        <f>ALL!AE357/AE$268</f>
        <v>0.5304643724410012</v>
      </c>
      <c r="AF365" s="91">
        <f>ALL!AF357/AF$268</f>
        <v>0</v>
      </c>
      <c r="AG365" s="91">
        <f>ALL!AG357/AG$268</f>
        <v>0.42160587217343265</v>
      </c>
      <c r="AH365" s="91">
        <f>ALL!AH357/AH$268</f>
        <v>2.5641425478598601</v>
      </c>
      <c r="AI365" s="91">
        <f>ALL!AI357/AI$268</f>
        <v>0</v>
      </c>
      <c r="AJ365" s="91">
        <f>ALL!AJ357/AJ$268</f>
        <v>1.9436548083254146</v>
      </c>
      <c r="AK365" s="91">
        <f>ALL!AK357/AK$268</f>
        <v>0</v>
      </c>
      <c r="AL365" s="91">
        <f>ALL!AL357/AL$268</f>
        <v>0</v>
      </c>
      <c r="AM365" s="91">
        <f>ALL!AM357/AM$268</f>
        <v>13.099663657284474</v>
      </c>
      <c r="AN365" s="91">
        <f>ALL!AN357/AN$268</f>
        <v>24.911032028469752</v>
      </c>
      <c r="AO365" s="91">
        <f>ALL!AO357/AO$268</f>
        <v>0</v>
      </c>
      <c r="AP365" s="91">
        <f>ALL!AP357/AP$268</f>
        <v>6.9437715983593318</v>
      </c>
      <c r="AQ365" s="91">
        <f>ALL!AQ357/AQ$268</f>
        <v>0</v>
      </c>
      <c r="AR365" s="91">
        <f>ALL!AR357/AR$268</f>
        <v>0</v>
      </c>
      <c r="AS365" s="91">
        <f>ALL!AS357/AS$268</f>
        <v>18.279271098195906</v>
      </c>
      <c r="AT365" s="91">
        <f>ALL!AT357/AT$268</f>
        <v>0</v>
      </c>
      <c r="AU365" s="91">
        <f>ALL!AU357/AU$268</f>
        <v>0.64390513131065363</v>
      </c>
      <c r="AV365" s="91">
        <f>ALL!AV357/AV$268</f>
        <v>0</v>
      </c>
      <c r="AW365" s="91">
        <f>ALL!AW357/AW$268</f>
        <v>0.89552238805970152</v>
      </c>
      <c r="AX365" s="91">
        <f>ALL!AX357/AX$268</f>
        <v>177.57603050801984</v>
      </c>
      <c r="AY365" s="91">
        <f>ALL!AY357/AY$268</f>
        <v>0</v>
      </c>
      <c r="AZ365" s="91">
        <f>ALL!AZ357/AZ$268</f>
        <v>0</v>
      </c>
      <c r="BA365" s="91">
        <f>ALL!BA357/BA$268</f>
        <v>0</v>
      </c>
      <c r="BB365" s="91">
        <f>ALL!BB357/BB$268</f>
        <v>1242.8091352238107</v>
      </c>
      <c r="BC365" s="91">
        <f>ALL!BC357/BC$268</f>
        <v>0</v>
      </c>
      <c r="BD365" s="91">
        <f>ALL!BD357/BD$268</f>
        <v>0.96397489059708596</v>
      </c>
      <c r="BE365" s="91">
        <f>ALL!BE357/BE$268</f>
        <v>0</v>
      </c>
      <c r="BF365" s="91">
        <f>ALL!BF357/BF$268</f>
        <v>0</v>
      </c>
      <c r="BG365" s="91">
        <f>ALL!BG357/BG$268</f>
        <v>1.0760479692764755</v>
      </c>
      <c r="BH365" s="91">
        <f t="shared" si="216"/>
        <v>1501.4384462661767</v>
      </c>
      <c r="BJ365" s="208">
        <f t="array" ref="BJ365">ROUND(MIN(IF($E$4:$BG$4=BJ$4,$E365:$BG365)),1)</f>
        <v>0</v>
      </c>
      <c r="BK365" s="208">
        <f t="array" ref="BK365">ROUND(MAX(IF($E$4:$BG$4=BK$4,$E365:$BG365)),1)</f>
        <v>1242.8</v>
      </c>
      <c r="BL365" s="276">
        <f t="array" ref="BL365">ROUND(SUM(IF($E$4:$BG$4=BL$4,ALL!$E357:$BG357)),1)/BL$3</f>
        <v>40.651871874834605</v>
      </c>
      <c r="BM365" s="208">
        <f t="array" ref="BM365">ROUND(MIN(IF($E$4:$BG$4=BM$4,$E365:$BG365)),1)</f>
        <v>0</v>
      </c>
      <c r="BN365" s="208">
        <f t="array" ref="BN365">ROUND(MAX(IF($E$4:$BG$4=BN$4,$E365:$BG365)),1)</f>
        <v>1.1000000000000001</v>
      </c>
      <c r="BO365" s="276">
        <f t="array" ref="BO365">ROUND(SUM(IF($E$4:$BG$4=BO$4,ALL!$E357:$BG357)),1)/BO$3</f>
        <v>0.47212045117734247</v>
      </c>
      <c r="BP365" s="208">
        <f t="array" ref="BP365">ROUND(MIN(IF($E$4:$BG$4=BP$4,$E365:$BG365)),1)</f>
        <v>0</v>
      </c>
      <c r="BQ365" s="208">
        <f t="array" ref="BQ365">ROUND(MAX(IF($E$4:$BG$4=BQ$4,$E365:$BG365)),1)</f>
        <v>13.1</v>
      </c>
      <c r="BR365" s="276">
        <f t="array" ref="BR365">ROUND(SUM(IF($E$4:$BG$4=BR$4,ALL!$E357:$BG357)),1)/BR$3</f>
        <v>6.0869313601975623</v>
      </c>
      <c r="BS365" s="208">
        <f t="array" ref="BS365">ROUND(MIN(IF($E$4:$BG$4=BS$4,$E365:$BG365)),1)</f>
        <v>0</v>
      </c>
      <c r="BT365" s="208">
        <f t="array" ref="BT365">ROUND(MAX(IF($E$4:$BG$4=BT$4,$E365:$BG365)),1)</f>
        <v>2.6</v>
      </c>
      <c r="BU365" s="276">
        <f t="array" ref="BU365">ROUND(SUM(IF($E$4:$BG$4=BU$4,ALL!$E357:$BG357)),1)/BU$3</f>
        <v>0.54523453858222615</v>
      </c>
      <c r="BV365" s="208">
        <f t="array" ref="BV365">ROUND(MIN(IF($E$4:$BG$4=BV$4,$E365:$BG365)),1)</f>
        <v>0</v>
      </c>
      <c r="BW365" s="208">
        <f t="array" ref="BW365">ROUND(MAX(IF($E$4:$BG$4=BW$4,$E365:$BG365)),1)</f>
        <v>2</v>
      </c>
      <c r="BX365" s="276">
        <f t="array" ref="BX365">ROUND(SUM(IF($E$4:$BG$4=BX$4,ALL!$E357:$BG357)),1)/BX$3</f>
        <v>0.77988355325596503</v>
      </c>
      <c r="BY365" s="208">
        <f t="array" ref="BY365">ROUND(MIN(IF($E$4:$BG$4=BY$4,$E365:$BG365)),1)</f>
        <v>0</v>
      </c>
      <c r="BZ365" s="208">
        <f t="array" ref="BZ365">ROUND(MAX(IF($E$4:$BG$4=BZ$4,$E365:$BG365)),1)</f>
        <v>0.4</v>
      </c>
      <c r="CA365" s="276">
        <f t="array" ref="CA365">ROUND(SUM(IF($E$4:$BG$4=CA$4,ALL!$E357:$BG357)),1)/CA$3</f>
        <v>0.10972168995210391</v>
      </c>
      <c r="CB365" s="233">
        <f t="shared" si="214"/>
        <v>0</v>
      </c>
      <c r="CC365" s="233">
        <f t="shared" si="215"/>
        <v>1242.8</v>
      </c>
      <c r="CD365" s="274">
        <f>ALL!BH357/$BH$47</f>
        <v>1.9194100648378192</v>
      </c>
    </row>
    <row r="366" spans="1:82" s="90" customFormat="1">
      <c r="A366" s="253">
        <f t="shared" si="221"/>
        <v>53211</v>
      </c>
      <c r="B366" s="236" t="s">
        <v>301</v>
      </c>
      <c r="C366" s="50"/>
      <c r="D366" s="50"/>
      <c r="E366" s="91">
        <f>ALL!E358/E$268</f>
        <v>0</v>
      </c>
      <c r="F366" s="91">
        <f>ALL!F358/F$268</f>
        <v>18.652560479702256</v>
      </c>
      <c r="G366" s="91">
        <f>ALL!G358/G$268</f>
        <v>0</v>
      </c>
      <c r="H366" s="91">
        <f>ALL!H358/H$268</f>
        <v>0</v>
      </c>
      <c r="I366" s="91">
        <f>ALL!I358/I$268</f>
        <v>13.21483224253179</v>
      </c>
      <c r="J366" s="91">
        <f>ALL!J358/J$268</f>
        <v>12.801113196798163</v>
      </c>
      <c r="K366" s="91">
        <f>ALL!K358/K$268</f>
        <v>13.513374325235359</v>
      </c>
      <c r="L366" s="91">
        <f>ALL!L358/L$268</f>
        <v>0.14704218756097881</v>
      </c>
      <c r="M366" s="91">
        <f>ALL!M358/M$268</f>
        <v>0</v>
      </c>
      <c r="N366" s="91">
        <f>ALL!N358/N$268</f>
        <v>38.633750625938909</v>
      </c>
      <c r="O366" s="91">
        <f>ALL!O358/O$268</f>
        <v>0</v>
      </c>
      <c r="P366" s="91">
        <f>ALL!P358/P$268</f>
        <v>19.279238621887334</v>
      </c>
      <c r="Q366" s="91">
        <f>ALL!Q358/Q$268</f>
        <v>0.88917256920719934</v>
      </c>
      <c r="R366" s="91">
        <f>ALL!R358/R$268</f>
        <v>50.714324434205182</v>
      </c>
      <c r="S366" s="91">
        <f>ALL!S358/S$268</f>
        <v>24.377490752760053</v>
      </c>
      <c r="T366" s="91">
        <f>ALL!T358/T$268</f>
        <v>0</v>
      </c>
      <c r="U366" s="91">
        <f>ALL!U358/U$268</f>
        <v>0</v>
      </c>
      <c r="V366" s="91">
        <f>ALL!V358/V$268</f>
        <v>78.077882730351092</v>
      </c>
      <c r="W366" s="91">
        <f>ALL!W358/W$268</f>
        <v>0</v>
      </c>
      <c r="X366" s="91">
        <f>ALL!X358/X$268</f>
        <v>5.9455763519580085</v>
      </c>
      <c r="Y366" s="91">
        <f>ALL!Y358/Y$268</f>
        <v>0</v>
      </c>
      <c r="Z366" s="91">
        <f>ALL!Z358/Z$268</f>
        <v>0</v>
      </c>
      <c r="AA366" s="91">
        <f>ALL!AA358/AA$268</f>
        <v>0</v>
      </c>
      <c r="AB366" s="91">
        <f>ALL!AB358/AB$268</f>
        <v>0</v>
      </c>
      <c r="AC366" s="91">
        <f>ALL!AC358/AC$268</f>
        <v>2.6960893022701633</v>
      </c>
      <c r="AD366" s="91">
        <f>ALL!AD358/AD$268</f>
        <v>10.256745299250412</v>
      </c>
      <c r="AE366" s="91">
        <f>ALL!AE358/AE$268</f>
        <v>0</v>
      </c>
      <c r="AF366" s="91">
        <f>ALL!AF358/AF$268</f>
        <v>31.55493870455965</v>
      </c>
      <c r="AG366" s="91">
        <f>ALL!AG358/AG$268</f>
        <v>0</v>
      </c>
      <c r="AH366" s="91">
        <f>ALL!AH358/AH$268</f>
        <v>11.561741848683424</v>
      </c>
      <c r="AI366" s="91">
        <f>ALL!AI358/AI$268</f>
        <v>0</v>
      </c>
      <c r="AJ366" s="91">
        <f>ALL!AJ358/AJ$268</f>
        <v>0</v>
      </c>
      <c r="AK366" s="91">
        <f>ALL!AK358/AK$268</f>
        <v>0</v>
      </c>
      <c r="AL366" s="91">
        <f>ALL!AL358/AL$268</f>
        <v>609.5861620684675</v>
      </c>
      <c r="AM366" s="91">
        <f>ALL!AM358/AM$268</f>
        <v>0</v>
      </c>
      <c r="AN366" s="91">
        <f>ALL!AN358/AN$268</f>
        <v>0</v>
      </c>
      <c r="AO366" s="91">
        <f>ALL!AO358/AO$268</f>
        <v>0</v>
      </c>
      <c r="AP366" s="91">
        <f>ALL!AP358/AP$268</f>
        <v>0</v>
      </c>
      <c r="AQ366" s="91">
        <f>ALL!AQ358/AQ$268</f>
        <v>0</v>
      </c>
      <c r="AR366" s="91">
        <f>ALL!AR358/AR$268</f>
        <v>0</v>
      </c>
      <c r="AS366" s="91">
        <f>ALL!AS358/AS$268</f>
        <v>0</v>
      </c>
      <c r="AT366" s="91">
        <f>ALL!AT358/AT$268</f>
        <v>0</v>
      </c>
      <c r="AU366" s="91">
        <f>ALL!AU358/AU$268</f>
        <v>0</v>
      </c>
      <c r="AV366" s="91">
        <f>ALL!AV358/AV$268</f>
        <v>0</v>
      </c>
      <c r="AW366" s="91">
        <f>ALL!AW358/AW$268</f>
        <v>0</v>
      </c>
      <c r="AX366" s="91">
        <f>ALL!AX358/AX$268</f>
        <v>0</v>
      </c>
      <c r="AY366" s="91">
        <f>ALL!AY358/AY$268</f>
        <v>0</v>
      </c>
      <c r="AZ366" s="91">
        <f>ALL!AZ358/AZ$268</f>
        <v>0</v>
      </c>
      <c r="BA366" s="91">
        <f>ALL!BA358/BA$268</f>
        <v>0</v>
      </c>
      <c r="BB366" s="91">
        <f>ALL!BB358/BB$268</f>
        <v>0</v>
      </c>
      <c r="BC366" s="91">
        <f>ALL!BC358/BC$268</f>
        <v>0</v>
      </c>
      <c r="BD366" s="91">
        <f>ALL!BD358/BD$268</f>
        <v>5.5920869322931184</v>
      </c>
      <c r="BE366" s="91">
        <f>ALL!BE358/BE$268</f>
        <v>2.0906511362414273</v>
      </c>
      <c r="BF366" s="91">
        <f>ALL!BF358/BF$268</f>
        <v>0</v>
      </c>
      <c r="BG366" s="91">
        <f>ALL!BG358/BG$268</f>
        <v>2.2677384877359517</v>
      </c>
      <c r="BH366" s="91">
        <f t="shared" si="216"/>
        <v>951.85251229763799</v>
      </c>
      <c r="BJ366" s="208">
        <f t="array" ref="BJ366">ROUND(MIN(IF($E$4:$BG$4=BJ$4,$E366:$BG366)),1)</f>
        <v>0</v>
      </c>
      <c r="BK366" s="208">
        <f t="array" ref="BK366">ROUND(MAX(IF($E$4:$BG$4=BK$4,$E366:$BG366)),1)</f>
        <v>0</v>
      </c>
      <c r="BL366" s="276">
        <f t="array" ref="BL366">ROUND(SUM(IF($E$4:$BG$4=BL$4,ALL!$E358:$BG358)),1)/BL$3</f>
        <v>0</v>
      </c>
      <c r="BM366" s="208">
        <f t="array" ref="BM366">ROUND(MIN(IF($E$4:$BG$4=BM$4,$E366:$BG366)),1)</f>
        <v>0</v>
      </c>
      <c r="BN366" s="208">
        <f t="array" ref="BN366">ROUND(MAX(IF($E$4:$BG$4=BN$4,$E366:$BG366)),1)</f>
        <v>5.6</v>
      </c>
      <c r="BO366" s="276">
        <f t="array" ref="BO366">ROUND(SUM(IF($E$4:$BG$4=BO$4,ALL!$E358:$BG358)),1)/BO$3</f>
        <v>2.5982730940227245</v>
      </c>
      <c r="BP366" s="208">
        <f t="array" ref="BP366">ROUND(MIN(IF($E$4:$BG$4=BP$4,$E366:$BG366)),1)</f>
        <v>0</v>
      </c>
      <c r="BQ366" s="208">
        <f t="array" ref="BQ366">ROUND(MAX(IF($E$4:$BG$4=BQ$4,$E366:$BG366)),1)</f>
        <v>609.6</v>
      </c>
      <c r="BR366" s="276">
        <f t="array" ref="BR366">ROUND(SUM(IF($E$4:$BG$4=BR$4,ALL!$E358:$BG358)),1)/BR$3</f>
        <v>25.687885118364946</v>
      </c>
      <c r="BS366" s="208">
        <f t="array" ref="BS366">ROUND(MIN(IF($E$4:$BG$4=BS$4,$E366:$BG366)),1)</f>
        <v>0</v>
      </c>
      <c r="BT366" s="208">
        <f t="array" ref="BT366">ROUND(MAX(IF($E$4:$BG$4=BT$4,$E366:$BG366)),1)</f>
        <v>78.099999999999994</v>
      </c>
      <c r="BU366" s="276">
        <f t="array" ref="BU366">ROUND(SUM(IF($E$4:$BG$4=BU$4,ALL!$E358:$BG358)),1)/BU$3</f>
        <v>7.619882985393458</v>
      </c>
      <c r="BV366" s="208">
        <f t="array" ref="BV366">ROUND(MIN(IF($E$4:$BG$4=BV$4,$E366:$BG366)),1)</f>
        <v>0</v>
      </c>
      <c r="BW366" s="208">
        <f t="array" ref="BW366">ROUND(MAX(IF($E$4:$BG$4=BW$4,$E366:$BG366)),1)</f>
        <v>0</v>
      </c>
      <c r="BX366" s="276">
        <f t="array" ref="BX366">ROUND(SUM(IF($E$4:$BG$4=BX$4,ALL!$E358:$BG358)),1)/BX$3</f>
        <v>0</v>
      </c>
      <c r="BY366" s="208">
        <f t="array" ref="BY366">ROUND(MIN(IF($E$4:$BG$4=BY$4,$E366:$BG366)),1)</f>
        <v>0</v>
      </c>
      <c r="BZ366" s="208">
        <f t="array" ref="BZ366">ROUND(MAX(IF($E$4:$BG$4=BZ$4,$E366:$BG366)),1)</f>
        <v>19.3</v>
      </c>
      <c r="CA366" s="276">
        <f t="array" ref="CA366">ROUND(SUM(IF($E$4:$BG$4=CA$4,ALL!$E358:$BG358)),1)/CA$3</f>
        <v>5.7389381320998192</v>
      </c>
      <c r="CB366" s="233">
        <f t="shared" si="214"/>
        <v>0</v>
      </c>
      <c r="CC366" s="233">
        <f t="shared" si="215"/>
        <v>609.6</v>
      </c>
      <c r="CD366" s="274">
        <f>ALL!BH358/$BH$47</f>
        <v>4.5512270115750324</v>
      </c>
    </row>
    <row r="367" spans="1:82" s="90" customFormat="1" ht="24">
      <c r="A367" s="253">
        <f t="shared" si="221"/>
        <v>53212</v>
      </c>
      <c r="B367" s="236" t="s">
        <v>302</v>
      </c>
      <c r="C367" s="50"/>
      <c r="D367" s="50"/>
      <c r="E367" s="91">
        <f>ALL!E359/E$268</f>
        <v>0</v>
      </c>
      <c r="F367" s="91">
        <f>ALL!F359/F$268</f>
        <v>0</v>
      </c>
      <c r="G367" s="91">
        <f>ALL!G359/G$268</f>
        <v>0</v>
      </c>
      <c r="H367" s="91">
        <f>ALL!H359/H$268</f>
        <v>0</v>
      </c>
      <c r="I367" s="91">
        <f>ALL!I359/I$268</f>
        <v>0</v>
      </c>
      <c r="J367" s="91">
        <f>ALL!J359/J$268</f>
        <v>3.3555478888881161</v>
      </c>
      <c r="K367" s="91">
        <f>ALL!K359/K$268</f>
        <v>0</v>
      </c>
      <c r="L367" s="91">
        <f>ALL!L359/L$268</f>
        <v>0</v>
      </c>
      <c r="M367" s="91">
        <f>ALL!M359/M$268</f>
        <v>0</v>
      </c>
      <c r="N367" s="91">
        <f>ALL!N359/N$268</f>
        <v>0</v>
      </c>
      <c r="O367" s="91">
        <f>ALL!O359/O$268</f>
        <v>0</v>
      </c>
      <c r="P367" s="91">
        <f>ALL!P359/P$268</f>
        <v>0</v>
      </c>
      <c r="Q367" s="91">
        <f>ALL!Q359/Q$268</f>
        <v>0</v>
      </c>
      <c r="R367" s="91">
        <f>ALL!R359/R$268</f>
        <v>0</v>
      </c>
      <c r="S367" s="91">
        <f>ALL!S359/S$268</f>
        <v>0</v>
      </c>
      <c r="T367" s="91">
        <f>ALL!T359/T$268</f>
        <v>0</v>
      </c>
      <c r="U367" s="91">
        <f>ALL!U359/U$268</f>
        <v>0</v>
      </c>
      <c r="V367" s="91">
        <f>ALL!V359/V$268</f>
        <v>0</v>
      </c>
      <c r="W367" s="91">
        <f>ALL!W359/W$268</f>
        <v>6.8211057644027919</v>
      </c>
      <c r="X367" s="91">
        <f>ALL!X359/X$268</f>
        <v>0</v>
      </c>
      <c r="Y367" s="91">
        <f>ALL!Y359/Y$268</f>
        <v>0</v>
      </c>
      <c r="Z367" s="91">
        <f>ALL!Z359/Z$268</f>
        <v>0.22044053203322414</v>
      </c>
      <c r="AA367" s="91">
        <f>ALL!AA359/AA$268</f>
        <v>0</v>
      </c>
      <c r="AB367" s="91">
        <f>ALL!AB359/AB$268</f>
        <v>0.66868502223563453</v>
      </c>
      <c r="AC367" s="91">
        <f>ALL!AC359/AC$268</f>
        <v>0</v>
      </c>
      <c r="AD367" s="91">
        <f>ALL!AD359/AD$268</f>
        <v>0</v>
      </c>
      <c r="AE367" s="91">
        <f>ALL!AE359/AE$268</f>
        <v>0</v>
      </c>
      <c r="AF367" s="91">
        <f>ALL!AF359/AF$268</f>
        <v>0</v>
      </c>
      <c r="AG367" s="91">
        <f>ALL!AG359/AG$268</f>
        <v>6.2394496497479919</v>
      </c>
      <c r="AH367" s="91">
        <f>ALL!AH359/AH$268</f>
        <v>0</v>
      </c>
      <c r="AI367" s="91">
        <f>ALL!AI359/AI$268</f>
        <v>0</v>
      </c>
      <c r="AJ367" s="91">
        <f>ALL!AJ359/AJ$268</f>
        <v>0</v>
      </c>
      <c r="AK367" s="91">
        <f>ALL!AK359/AK$268</f>
        <v>0</v>
      </c>
      <c r="AL367" s="91">
        <f>ALL!AL359/AL$268</f>
        <v>0</v>
      </c>
      <c r="AM367" s="91">
        <f>ALL!AM359/AM$268</f>
        <v>0</v>
      </c>
      <c r="AN367" s="91">
        <f>ALL!AN359/AN$268</f>
        <v>0</v>
      </c>
      <c r="AO367" s="91">
        <f>ALL!AO359/AO$268</f>
        <v>0</v>
      </c>
      <c r="AP367" s="91">
        <f>ALL!AP359/AP$268</f>
        <v>0</v>
      </c>
      <c r="AQ367" s="91">
        <f>ALL!AQ359/AQ$268</f>
        <v>0</v>
      </c>
      <c r="AR367" s="91">
        <f>ALL!AR359/AR$268</f>
        <v>0</v>
      </c>
      <c r="AS367" s="91">
        <f>ALL!AS359/AS$268</f>
        <v>0</v>
      </c>
      <c r="AT367" s="91">
        <f>ALL!AT359/AT$268</f>
        <v>0</v>
      </c>
      <c r="AU367" s="91">
        <f>ALL!AU359/AU$268</f>
        <v>45.993223665046685</v>
      </c>
      <c r="AV367" s="91">
        <f>ALL!AV359/AV$268</f>
        <v>0</v>
      </c>
      <c r="AW367" s="91">
        <f>ALL!AW359/AW$268</f>
        <v>0</v>
      </c>
      <c r="AX367" s="91">
        <f>ALL!AX359/AX$268</f>
        <v>0</v>
      </c>
      <c r="AY367" s="91">
        <f>ALL!AY359/AY$268</f>
        <v>0</v>
      </c>
      <c r="AZ367" s="91">
        <f>ALL!AZ359/AZ$268</f>
        <v>0</v>
      </c>
      <c r="BA367" s="91">
        <f>ALL!BA359/BA$268</f>
        <v>0</v>
      </c>
      <c r="BB367" s="91">
        <f>ALL!BB359/BB$268</f>
        <v>0</v>
      </c>
      <c r="BC367" s="91">
        <f>ALL!BC359/BC$268</f>
        <v>0</v>
      </c>
      <c r="BD367" s="91">
        <f>ALL!BD359/BD$268</f>
        <v>0</v>
      </c>
      <c r="BE367" s="91">
        <f>ALL!BE359/BE$268</f>
        <v>0</v>
      </c>
      <c r="BF367" s="91">
        <f>ALL!BF359/BF$268</f>
        <v>0</v>
      </c>
      <c r="BG367" s="91">
        <f>ALL!BG359/BG$268</f>
        <v>0.36683453498061663</v>
      </c>
      <c r="BH367" s="91">
        <f t="shared" si="216"/>
        <v>63.665287057335057</v>
      </c>
      <c r="BJ367" s="208">
        <f t="array" ref="BJ367">ROUND(MIN(IF($E$4:$BG$4=BJ$4,$E367:$BG367)),1)</f>
        <v>0</v>
      </c>
      <c r="BK367" s="208">
        <f t="array" ref="BK367">ROUND(MAX(IF($E$4:$BG$4=BK$4,$E367:$BG367)),1)</f>
        <v>46</v>
      </c>
      <c r="BL367" s="276">
        <f t="array" ref="BL367">ROUND(SUM(IF($E$4:$BG$4=BL$4,ALL!$E359:$BG359)),1)/BL$3</f>
        <v>6.3475736742407491</v>
      </c>
      <c r="BM367" s="208">
        <f t="array" ref="BM367">ROUND(MIN(IF($E$4:$BG$4=BM$4,$E367:$BG367)),1)</f>
        <v>0</v>
      </c>
      <c r="BN367" s="208">
        <f t="array" ref="BN367">ROUND(MAX(IF($E$4:$BG$4=BN$4,$E367:$BG367)),1)</f>
        <v>0.4</v>
      </c>
      <c r="BO367" s="276">
        <f t="array" ref="BO367">ROUND(SUM(IF($E$4:$BG$4=BO$4,ALL!$E359:$BG359)),1)/BO$3</f>
        <v>4.6311542894780185E-2</v>
      </c>
      <c r="BP367" s="208">
        <f t="array" ref="BP367">ROUND(MIN(IF($E$4:$BG$4=BP$4,$E367:$BG367)),1)</f>
        <v>0</v>
      </c>
      <c r="BQ367" s="208">
        <f t="array" ref="BQ367">ROUND(MAX(IF($E$4:$BG$4=BQ$4,$E367:$BG367)),1)</f>
        <v>0</v>
      </c>
      <c r="BR367" s="276">
        <f t="array" ref="BR367">ROUND(SUM(IF($E$4:$BG$4=BR$4,ALL!$E359:$BG359)),1)/BR$3</f>
        <v>0</v>
      </c>
      <c r="BS367" s="208">
        <f t="array" ref="BS367">ROUND(MIN(IF($E$4:$BG$4=BS$4,$E367:$BG367)),1)</f>
        <v>0</v>
      </c>
      <c r="BT367" s="208">
        <f t="array" ref="BT367">ROUND(MAX(IF($E$4:$BG$4=BT$4,$E367:$BG367)),1)</f>
        <v>6.8</v>
      </c>
      <c r="BU367" s="276">
        <f t="array" ref="BU367">ROUND(SUM(IF($E$4:$BG$4=BU$4,ALL!$E359:$BG359)),1)/BU$3</f>
        <v>0.95961961186640243</v>
      </c>
      <c r="BV367" s="208">
        <f t="array" ref="BV367">ROUND(MIN(IF($E$4:$BG$4=BV$4,$E367:$BG367)),1)</f>
        <v>0</v>
      </c>
      <c r="BW367" s="208">
        <f t="array" ref="BW367">ROUND(MAX(IF($E$4:$BG$4=BW$4,$E367:$BG367)),1)</f>
        <v>0.7</v>
      </c>
      <c r="BX367" s="276">
        <f t="array" ref="BX367">ROUND(SUM(IF($E$4:$BG$4=BX$4,ALL!$E359:$BG359)),1)/BX$3</f>
        <v>0.42643316786000246</v>
      </c>
      <c r="BY367" s="208">
        <f t="array" ref="BY367">ROUND(MIN(IF($E$4:$BG$4=BY$4,$E367:$BG367)),1)</f>
        <v>0</v>
      </c>
      <c r="BZ367" s="208">
        <f t="array" ref="BZ367">ROUND(MAX(IF($E$4:$BG$4=BZ$4,$E367:$BG367)),1)</f>
        <v>6.2</v>
      </c>
      <c r="CA367" s="276">
        <f t="array" ref="CA367">ROUND(SUM(IF($E$4:$BG$4=CA$4,ALL!$E359:$BG359)),1)/CA$3</f>
        <v>1.6237987200236736</v>
      </c>
      <c r="CB367" s="233">
        <f t="shared" si="214"/>
        <v>0</v>
      </c>
      <c r="CC367" s="233">
        <f t="shared" si="215"/>
        <v>46</v>
      </c>
      <c r="CD367" s="274">
        <f>ALL!BH359/$BH$47</f>
        <v>1.088628930013833</v>
      </c>
    </row>
    <row r="368" spans="1:82" s="90" customFormat="1">
      <c r="A368" s="253">
        <f t="shared" si="221"/>
        <v>53213</v>
      </c>
      <c r="B368" s="236" t="s">
        <v>303</v>
      </c>
      <c r="C368" s="50"/>
      <c r="D368" s="50"/>
      <c r="E368" s="91">
        <f>ALL!E360/E$268</f>
        <v>0.67018207244024519</v>
      </c>
      <c r="F368" s="91">
        <f>ALL!F360/F$268</f>
        <v>23.139633331035913</v>
      </c>
      <c r="G368" s="91">
        <f>ALL!G360/G$268</f>
        <v>15.257665137982116</v>
      </c>
      <c r="H368" s="91">
        <f>ALL!H360/H$268</f>
        <v>3.8135375856848999</v>
      </c>
      <c r="I368" s="91">
        <f>ALL!I360/I$268</f>
        <v>6.9423887307655878</v>
      </c>
      <c r="J368" s="91">
        <f>ALL!J360/J$268</f>
        <v>2.1346877153143229</v>
      </c>
      <c r="K368" s="91">
        <f>ALL!K360/K$268</f>
        <v>7.3197320544879911</v>
      </c>
      <c r="L368" s="91">
        <f>ALL!L360/L$268</f>
        <v>2.3378387168112815</v>
      </c>
      <c r="M368" s="91">
        <f>ALL!M360/M$268</f>
        <v>0</v>
      </c>
      <c r="N368" s="91">
        <f>ALL!N360/N$268</f>
        <v>2.271407110665999</v>
      </c>
      <c r="O368" s="91">
        <f>ALL!O360/O$268</f>
        <v>24.850486428194479</v>
      </c>
      <c r="P368" s="91">
        <f>ALL!P360/P$268</f>
        <v>4.0516169573438594</v>
      </c>
      <c r="Q368" s="91">
        <f>ALL!Q360/Q$268</f>
        <v>4.451251021715974</v>
      </c>
      <c r="R368" s="91">
        <f>ALL!R360/R$268</f>
        <v>6.3579414554817726</v>
      </c>
      <c r="S368" s="91">
        <f>ALL!S360/S$268</f>
        <v>3.9857876718374325</v>
      </c>
      <c r="T368" s="91">
        <f>ALL!T360/T$268</f>
        <v>6.3016926474332022</v>
      </c>
      <c r="U368" s="91">
        <f>ALL!U360/U$268</f>
        <v>9.6390424421424061</v>
      </c>
      <c r="V368" s="91">
        <f>ALL!V360/V$268</f>
        <v>151.88959187310638</v>
      </c>
      <c r="W368" s="91">
        <f>ALL!W360/W$268</f>
        <v>5.7830221414356249</v>
      </c>
      <c r="X368" s="91">
        <f>ALL!X360/X$268</f>
        <v>1.0904034675895375</v>
      </c>
      <c r="Y368" s="91">
        <f>ALL!Y360/Y$268</f>
        <v>0</v>
      </c>
      <c r="Z368" s="91">
        <f>ALL!Z360/Z$268</f>
        <v>0.12289559660852246</v>
      </c>
      <c r="AA368" s="91">
        <f>ALL!AA360/AA$268</f>
        <v>2.8128951034252752</v>
      </c>
      <c r="AB368" s="91">
        <f>ALL!AB360/AB$268</f>
        <v>3.3560409685976849</v>
      </c>
      <c r="AC368" s="91">
        <f>ALL!AC360/AC$268</f>
        <v>0</v>
      </c>
      <c r="AD368" s="91">
        <f>ALL!AD360/AD$268</f>
        <v>0</v>
      </c>
      <c r="AE368" s="91">
        <f>ALL!AE360/AE$268</f>
        <v>17.495899706869341</v>
      </c>
      <c r="AF368" s="91">
        <f>ALL!AF360/AF$268</f>
        <v>18.175863672166454</v>
      </c>
      <c r="AG368" s="91">
        <f>ALL!AG360/AG$268</f>
        <v>2.8396198965414317</v>
      </c>
      <c r="AH368" s="91">
        <f>ALL!AH360/AH$268</f>
        <v>4.7616490119781112</v>
      </c>
      <c r="AI368" s="91">
        <f>ALL!AI360/AI$268</f>
        <v>13.591370182335394</v>
      </c>
      <c r="AJ368" s="91">
        <f>ALL!AJ360/AJ$268</f>
        <v>10.399573399360492</v>
      </c>
      <c r="AK368" s="91">
        <f>ALL!AK360/AK$268</f>
        <v>0</v>
      </c>
      <c r="AL368" s="91">
        <f>ALL!AL360/AL$268</f>
        <v>0</v>
      </c>
      <c r="AM368" s="91">
        <f>ALL!AM360/AM$268</f>
        <v>2.619932731456895</v>
      </c>
      <c r="AN368" s="91">
        <f>ALL!AN360/AN$268</f>
        <v>56.330893068971356</v>
      </c>
      <c r="AO368" s="91">
        <f>ALL!AO360/AO$268</f>
        <v>0</v>
      </c>
      <c r="AP368" s="91">
        <f>ALL!AP360/AP$268</f>
        <v>0</v>
      </c>
      <c r="AQ368" s="91">
        <f>ALL!AQ360/AQ$268</f>
        <v>0</v>
      </c>
      <c r="AR368" s="91">
        <f>ALL!AR360/AR$268</f>
        <v>0</v>
      </c>
      <c r="AS368" s="91">
        <f>ALL!AS360/AS$268</f>
        <v>37.577188521612783</v>
      </c>
      <c r="AT368" s="91">
        <f>ALL!AT360/AT$268</f>
        <v>0.21733730750124194</v>
      </c>
      <c r="AU368" s="91">
        <f>ALL!AU360/AU$268</f>
        <v>0</v>
      </c>
      <c r="AV368" s="91">
        <f>ALL!AV360/AV$268</f>
        <v>0</v>
      </c>
      <c r="AW368" s="91">
        <f>ALL!AW360/AW$268</f>
        <v>0.22388059701492538</v>
      </c>
      <c r="AX368" s="91">
        <f>ALL!AX360/AX$268</f>
        <v>82.423873675334875</v>
      </c>
      <c r="AY368" s="91">
        <f>ALL!AY360/AY$268</f>
        <v>0</v>
      </c>
      <c r="AZ368" s="91">
        <f>ALL!AZ360/AZ$268</f>
        <v>0.78216754269431454</v>
      </c>
      <c r="BA368" s="91">
        <f>ALL!BA360/BA$268</f>
        <v>0</v>
      </c>
      <c r="BB368" s="91">
        <f>ALL!BB360/BB$268</f>
        <v>5.0199203187250996</v>
      </c>
      <c r="BC368" s="91">
        <f>ALL!BC360/BC$268</f>
        <v>0</v>
      </c>
      <c r="BD368" s="91">
        <f>ALL!BD360/BD$268</f>
        <v>0.57483290446298341</v>
      </c>
      <c r="BE368" s="91">
        <f>ALL!BE360/BE$268</f>
        <v>0</v>
      </c>
      <c r="BF368" s="91">
        <f>ALL!BF360/BF$268</f>
        <v>0</v>
      </c>
      <c r="BG368" s="91">
        <f>ALL!BG360/BG$268</f>
        <v>18.777289772109704</v>
      </c>
      <c r="BH368" s="91">
        <f t="shared" si="216"/>
        <v>560.39103253923577</v>
      </c>
      <c r="BJ368" s="208">
        <f t="array" ref="BJ368">ROUND(MIN(IF($E$4:$BG$4=BJ$4,$E368:$BG368)),1)</f>
        <v>0</v>
      </c>
      <c r="BK368" s="208">
        <f t="array" ref="BK368">ROUND(MAX(IF($E$4:$BG$4=BK$4,$E368:$BG368)),1)</f>
        <v>82.4</v>
      </c>
      <c r="BL368" s="276">
        <f t="array" ref="BL368">ROUND(SUM(IF($E$4:$BG$4=BL$4,ALL!$E360:$BG360)),1)/BL$3</f>
        <v>14.106403403475444</v>
      </c>
      <c r="BM368" s="208">
        <f t="array" ref="BM368">ROUND(MIN(IF($E$4:$BG$4=BM$4,$E368:$BG368)),1)</f>
        <v>0</v>
      </c>
      <c r="BN368" s="208">
        <f t="array" ref="BN368">ROUND(MAX(IF($E$4:$BG$4=BN$4,$E368:$BG368)),1)</f>
        <v>18.8</v>
      </c>
      <c r="BO368" s="276">
        <f t="array" ref="BO368">ROUND(SUM(IF($E$4:$BG$4=BO$4,ALL!$E360:$BG360)),1)/BO$3</f>
        <v>2.5710933640704763</v>
      </c>
      <c r="BP368" s="208">
        <f t="array" ref="BP368">ROUND(MIN(IF($E$4:$BG$4=BP$4,$E368:$BG368)),1)</f>
        <v>0</v>
      </c>
      <c r="BQ368" s="208">
        <f t="array" ref="BQ368">ROUND(MAX(IF($E$4:$BG$4=BQ$4,$E368:$BG368)),1)</f>
        <v>2.6</v>
      </c>
      <c r="BR368" s="276">
        <f t="array" ref="BR368">ROUND(SUM(IF($E$4:$BG$4=BR$4,ALL!$E360:$BG360)),1)/BR$3</f>
        <v>1.2173862720395126</v>
      </c>
      <c r="BS368" s="208">
        <f t="array" ref="BS368">ROUND(MIN(IF($E$4:$BG$4=BS$4,$E368:$BG368)),1)</f>
        <v>0</v>
      </c>
      <c r="BT368" s="208">
        <f t="array" ref="BT368">ROUND(MAX(IF($E$4:$BG$4=BT$4,$E368:$BG368)),1)</f>
        <v>151.9</v>
      </c>
      <c r="BU368" s="276">
        <f t="array" ref="BU368">ROUND(SUM(IF($E$4:$BG$4=BU$4,ALL!$E360:$BG360)),1)/BU$3</f>
        <v>6.5388565652097714</v>
      </c>
      <c r="BV368" s="208">
        <f t="array" ref="BV368">ROUND(MIN(IF($E$4:$BG$4=BV$4,$E368:$BG368)),1)</f>
        <v>0.1</v>
      </c>
      <c r="BW368" s="208">
        <f t="array" ref="BW368">ROUND(MAX(IF($E$4:$BG$4=BW$4,$E368:$BG368)),1)</f>
        <v>15.3</v>
      </c>
      <c r="BX368" s="276">
        <f t="array" ref="BX368">ROUND(SUM(IF($E$4:$BG$4=BX$4,ALL!$E360:$BG360)),1)/BX$3</f>
        <v>4.429431550613022</v>
      </c>
      <c r="BY368" s="208">
        <f t="array" ref="BY368">ROUND(MIN(IF($E$4:$BG$4=BY$4,$E368:$BG368)),1)</f>
        <v>1.1000000000000001</v>
      </c>
      <c r="BZ368" s="208">
        <f t="array" ref="BZ368">ROUND(MAX(IF($E$4:$BG$4=BZ$4,$E368:$BG368)),1)</f>
        <v>13.6</v>
      </c>
      <c r="CA368" s="276">
        <f t="array" ref="CA368">ROUND(SUM(IF($E$4:$BG$4=CA$4,ALL!$E360:$BG360)),1)/CA$3</f>
        <v>5.2029339614725467</v>
      </c>
      <c r="CB368" s="233">
        <f t="shared" si="214"/>
        <v>0</v>
      </c>
      <c r="CC368" s="233">
        <f t="shared" si="215"/>
        <v>151.9</v>
      </c>
      <c r="CD368" s="274">
        <f>ALL!BH360/$BH$47</f>
        <v>5.5027810198592739</v>
      </c>
    </row>
    <row r="369" spans="1:82" s="90" customFormat="1">
      <c r="A369" s="253">
        <f t="shared" si="221"/>
        <v>53214</v>
      </c>
      <c r="B369" s="236" t="s">
        <v>304</v>
      </c>
      <c r="C369" s="50"/>
      <c r="D369" s="50"/>
      <c r="E369" s="91">
        <f>ALL!E361/E$268</f>
        <v>3.5767064400584605</v>
      </c>
      <c r="F369" s="91">
        <f>ALL!F361/F$268</f>
        <v>7.3245116824040251</v>
      </c>
      <c r="G369" s="91">
        <f>ALL!G361/G$268</f>
        <v>7.2234315199680408</v>
      </c>
      <c r="H369" s="91">
        <f>ALL!H361/H$268</f>
        <v>3.1671653951186629</v>
      </c>
      <c r="I369" s="91">
        <f>ALL!I361/I$268</f>
        <v>4.7086438337728103</v>
      </c>
      <c r="J369" s="91">
        <f>ALL!J361/J$268</f>
        <v>6.1634300957350243</v>
      </c>
      <c r="K369" s="91">
        <f>ALL!K361/K$268</f>
        <v>0</v>
      </c>
      <c r="L369" s="91">
        <f>ALL!L361/L$268</f>
        <v>9.5850787943437705</v>
      </c>
      <c r="M369" s="91">
        <f>ALL!M361/M$268</f>
        <v>0</v>
      </c>
      <c r="N369" s="91">
        <f>ALL!N361/N$268</f>
        <v>7.0954071106659997</v>
      </c>
      <c r="O369" s="91">
        <f>ALL!O361/O$268</f>
        <v>8.1730534841566662</v>
      </c>
      <c r="P369" s="91">
        <f>ALL!P361/P$268</f>
        <v>2.6981748176245777</v>
      </c>
      <c r="Q369" s="91">
        <f>ALL!Q361/Q$268</f>
        <v>0.60802040461225715</v>
      </c>
      <c r="R369" s="91">
        <f>ALL!R361/R$268</f>
        <v>20.002574874644264</v>
      </c>
      <c r="S369" s="91">
        <f>ALL!S361/S$268</f>
        <v>1.6675663429887506</v>
      </c>
      <c r="T369" s="91">
        <f>ALL!T361/T$268</f>
        <v>0</v>
      </c>
      <c r="U369" s="91">
        <f>ALL!U361/U$268</f>
        <v>1.9626466406020966</v>
      </c>
      <c r="V369" s="91">
        <f>ALL!V361/V$268</f>
        <v>0</v>
      </c>
      <c r="W369" s="91">
        <f>ALL!W361/W$268</f>
        <v>4.4746180970251741</v>
      </c>
      <c r="X369" s="91">
        <f>ALL!X361/X$268</f>
        <v>0</v>
      </c>
      <c r="Y369" s="91">
        <f>ALL!Y361/Y$268</f>
        <v>12.301418213116676</v>
      </c>
      <c r="Z369" s="91">
        <f>ALL!Z361/Z$268</f>
        <v>22.326438627059638</v>
      </c>
      <c r="AA369" s="91">
        <f>ALL!AA361/AA$268</f>
        <v>16.550540102025824</v>
      </c>
      <c r="AB369" s="91">
        <f>ALL!AB361/AB$268</f>
        <v>2.0172889750804623</v>
      </c>
      <c r="AC369" s="91">
        <f>ALL!AC361/AC$268</f>
        <v>1.3189741260225416</v>
      </c>
      <c r="AD369" s="91">
        <f>ALL!AD361/AD$268</f>
        <v>1.6755525546228225</v>
      </c>
      <c r="AE369" s="91">
        <f>ALL!AE361/AE$268</f>
        <v>23.652598882488416</v>
      </c>
      <c r="AF369" s="91">
        <f>ALL!AF361/AF$268</f>
        <v>3.3957804963388889</v>
      </c>
      <c r="AG369" s="91">
        <f>ALL!AG361/AG$268</f>
        <v>16.973815523188581</v>
      </c>
      <c r="AH369" s="91">
        <f>ALL!AH361/AH$268</f>
        <v>0.6494474765460394</v>
      </c>
      <c r="AI369" s="91">
        <f>ALL!AI361/AI$268</f>
        <v>9.9136099642440882</v>
      </c>
      <c r="AJ369" s="91">
        <f>ALL!AJ361/AJ$268</f>
        <v>0.35661763256358586</v>
      </c>
      <c r="AK369" s="91">
        <f>ALL!AK361/AK$268</f>
        <v>0</v>
      </c>
      <c r="AL369" s="91">
        <f>ALL!AL361/AL$268</f>
        <v>0</v>
      </c>
      <c r="AM369" s="91">
        <f>ALL!AM361/AM$268</f>
        <v>2.5780007080899274</v>
      </c>
      <c r="AN369" s="91">
        <f>ALL!AN361/AN$268</f>
        <v>0</v>
      </c>
      <c r="AO369" s="91">
        <f>ALL!AO361/AO$268</f>
        <v>0</v>
      </c>
      <c r="AP369" s="91">
        <f>ALL!AP361/AP$268</f>
        <v>15.889836256176729</v>
      </c>
      <c r="AQ369" s="91">
        <f>ALL!AQ361/AQ$268</f>
        <v>11.002331449638875</v>
      </c>
      <c r="AR369" s="91">
        <f>ALL!AR361/AR$268</f>
        <v>6.0418549913868089</v>
      </c>
      <c r="AS369" s="91">
        <f>ALL!AS361/AS$268</f>
        <v>23.828429591960283</v>
      </c>
      <c r="AT369" s="91">
        <f>ALL!AT361/AT$268</f>
        <v>0</v>
      </c>
      <c r="AU369" s="91">
        <f>ALL!AU361/AU$268</f>
        <v>0</v>
      </c>
      <c r="AV369" s="91">
        <f>ALL!AV361/AV$268</f>
        <v>0</v>
      </c>
      <c r="AW369" s="91">
        <f>ALL!AW361/AW$268</f>
        <v>17.623791044776119</v>
      </c>
      <c r="AX369" s="91">
        <f>ALL!AX361/AX$268</f>
        <v>15.085276814288177</v>
      </c>
      <c r="AY369" s="91">
        <f>ALL!AY361/AY$268</f>
        <v>29.772168641499036</v>
      </c>
      <c r="AZ369" s="91">
        <f>ALL!AZ361/AZ$268</f>
        <v>22.734226689000561</v>
      </c>
      <c r="BA369" s="91">
        <f>ALL!BA361/BA$268</f>
        <v>0</v>
      </c>
      <c r="BB369" s="91">
        <f>ALL!BB361/BB$268</f>
        <v>0</v>
      </c>
      <c r="BC369" s="91">
        <f>ALL!BC361/BC$268</f>
        <v>0</v>
      </c>
      <c r="BD369" s="91">
        <f>ALL!BD361/BD$268</f>
        <v>5.8432661891727999</v>
      </c>
      <c r="BE369" s="91">
        <f>ALL!BE361/BE$268</f>
        <v>3.5165585989526891</v>
      </c>
      <c r="BF369" s="91">
        <f>ALL!BF361/BF$268</f>
        <v>0</v>
      </c>
      <c r="BG369" s="91">
        <f>ALL!BG361/BG$268</f>
        <v>1.6042815477700081</v>
      </c>
      <c r="BH369" s="91">
        <f t="shared" si="216"/>
        <v>355.08313462973024</v>
      </c>
      <c r="BJ369" s="208">
        <f t="array" ref="BJ369">ROUND(MIN(IF($E$4:$BG$4=BJ$4,$E369:$BG369)),1)</f>
        <v>0</v>
      </c>
      <c r="BK369" s="208">
        <f t="array" ref="BK369">ROUND(MAX(IF($E$4:$BG$4=BK$4,$E369:$BG369)),1)</f>
        <v>29.8</v>
      </c>
      <c r="BL369" s="276">
        <f t="array" ref="BL369">ROUND(SUM(IF($E$4:$BG$4=BL$4,ALL!$E361:$BG361)),1)/BL$3</f>
        <v>9.993577675566808</v>
      </c>
      <c r="BM369" s="208">
        <f t="array" ref="BM369">ROUND(MIN(IF($E$4:$BG$4=BM$4,$E369:$BG369)),1)</f>
        <v>0</v>
      </c>
      <c r="BN369" s="208">
        <f t="array" ref="BN369">ROUND(MAX(IF($E$4:$BG$4=BN$4,$E369:$BG369)),1)</f>
        <v>5.8</v>
      </c>
      <c r="BO369" s="276">
        <f t="array" ref="BO369">ROUND(SUM(IF($E$4:$BG$4=BO$4,ALL!$E361:$BG361)),1)/BO$3</f>
        <v>2.8485097974641866</v>
      </c>
      <c r="BP369" s="208">
        <f t="array" ref="BP369">ROUND(MIN(IF($E$4:$BG$4=BP$4,$E369:$BG369)),1)</f>
        <v>0</v>
      </c>
      <c r="BQ369" s="208">
        <f t="array" ref="BQ369">ROUND(MAX(IF($E$4:$BG$4=BQ$4,$E369:$BG369)),1)</f>
        <v>2.6</v>
      </c>
      <c r="BR369" s="276">
        <f t="array" ref="BR369">ROUND(SUM(IF($E$4:$BG$4=BR$4,ALL!$E361:$BG361)),1)/BR$3</f>
        <v>1.1979080916868803</v>
      </c>
      <c r="BS369" s="208">
        <f t="array" ref="BS369">ROUND(MIN(IF($E$4:$BG$4=BS$4,$E369:$BG369)),1)</f>
        <v>0</v>
      </c>
      <c r="BT369" s="208">
        <f t="array" ref="BT369">ROUND(MAX(IF($E$4:$BG$4=BT$4,$E369:$BG369)),1)</f>
        <v>23.7</v>
      </c>
      <c r="BU369" s="276">
        <f t="array" ref="BU369">ROUND(SUM(IF($E$4:$BG$4=BU$4,ALL!$E361:$BG361)),1)/BU$3</f>
        <v>5.758641038513832</v>
      </c>
      <c r="BV369" s="208">
        <f t="array" ref="BV369">ROUND(MIN(IF($E$4:$BG$4=BV$4,$E369:$BG369)),1)</f>
        <v>0.4</v>
      </c>
      <c r="BW369" s="208">
        <f t="array" ref="BW369">ROUND(MAX(IF($E$4:$BG$4=BW$4,$E369:$BG369)),1)</f>
        <v>22.3</v>
      </c>
      <c r="BX369" s="276">
        <f t="array" ref="BX369">ROUND(SUM(IF($E$4:$BG$4=BX$4,ALL!$E361:$BG361)),1)/BX$3</f>
        <v>6.7603177545661959</v>
      </c>
      <c r="BY369" s="208">
        <f t="array" ref="BY369">ROUND(MIN(IF($E$4:$BG$4=BY$4,$E369:$BG369)),1)</f>
        <v>0</v>
      </c>
      <c r="BZ369" s="208">
        <f t="array" ref="BZ369">ROUND(MAX(IF($E$4:$BG$4=BZ$4,$E369:$BG369)),1)</f>
        <v>17</v>
      </c>
      <c r="CA369" s="276">
        <f t="array" ref="CA369">ROUND(SUM(IF($E$4:$BG$4=CA$4,ALL!$E361:$BG361)),1)/CA$3</f>
        <v>8.3581265372844804</v>
      </c>
      <c r="CB369" s="233">
        <f t="shared" si="214"/>
        <v>0</v>
      </c>
      <c r="CC369" s="233">
        <f t="shared" si="215"/>
        <v>29.8</v>
      </c>
      <c r="CD369" s="274">
        <f>ALL!BH361/$BH$47</f>
        <v>6.6125062241578743</v>
      </c>
    </row>
    <row r="370" spans="1:82" s="90" customFormat="1">
      <c r="A370" s="253">
        <f t="shared" si="221"/>
        <v>53215</v>
      </c>
      <c r="B370" s="236" t="s">
        <v>305</v>
      </c>
      <c r="C370" s="50"/>
      <c r="D370" s="50"/>
      <c r="E370" s="91">
        <f>ALL!E362/E$268</f>
        <v>0</v>
      </c>
      <c r="F370" s="91">
        <f>ALL!F362/F$268</f>
        <v>0</v>
      </c>
      <c r="G370" s="91">
        <f>ALL!G362/G$268</f>
        <v>0</v>
      </c>
      <c r="H370" s="91">
        <f>ALL!H362/H$268</f>
        <v>0</v>
      </c>
      <c r="I370" s="91">
        <f>ALL!I362/I$268</f>
        <v>0</v>
      </c>
      <c r="J370" s="91">
        <f>ALL!J362/J$268</f>
        <v>0</v>
      </c>
      <c r="K370" s="91">
        <f>ALL!K362/K$268</f>
        <v>0</v>
      </c>
      <c r="L370" s="91">
        <f>ALL!L362/L$268</f>
        <v>0</v>
      </c>
      <c r="M370" s="91">
        <f>ALL!M362/M$268</f>
        <v>0</v>
      </c>
      <c r="N370" s="91">
        <f>ALL!N362/N$268</f>
        <v>0</v>
      </c>
      <c r="O370" s="91">
        <f>ALL!O362/O$268</f>
        <v>0</v>
      </c>
      <c r="P370" s="91">
        <f>ALL!P362/P$268</f>
        <v>0</v>
      </c>
      <c r="Q370" s="91">
        <f>ALL!Q362/Q$268</f>
        <v>0</v>
      </c>
      <c r="R370" s="91">
        <f>ALL!R362/R$268</f>
        <v>0</v>
      </c>
      <c r="S370" s="91">
        <f>ALL!S362/S$268</f>
        <v>0</v>
      </c>
      <c r="T370" s="91">
        <f>ALL!T362/T$268</f>
        <v>0</v>
      </c>
      <c r="U370" s="91">
        <f>ALL!U362/U$268</f>
        <v>0</v>
      </c>
      <c r="V370" s="91">
        <f>ALL!V362/V$268</f>
        <v>0</v>
      </c>
      <c r="W370" s="91">
        <f>ALL!W362/W$268</f>
        <v>0</v>
      </c>
      <c r="X370" s="91">
        <f>ALL!X362/X$268</f>
        <v>0</v>
      </c>
      <c r="Y370" s="91">
        <f>ALL!Y362/Y$268</f>
        <v>0</v>
      </c>
      <c r="Z370" s="91">
        <f>ALL!Z362/Z$268</f>
        <v>0</v>
      </c>
      <c r="AA370" s="91">
        <f>ALL!AA362/AA$268</f>
        <v>0</v>
      </c>
      <c r="AB370" s="91">
        <f>ALL!AB362/AB$268</f>
        <v>0</v>
      </c>
      <c r="AC370" s="91">
        <f>ALL!AC362/AC$268</f>
        <v>0</v>
      </c>
      <c r="AD370" s="91">
        <f>ALL!AD362/AD$268</f>
        <v>0</v>
      </c>
      <c r="AE370" s="91">
        <f>ALL!AE362/AE$268</f>
        <v>0</v>
      </c>
      <c r="AF370" s="91">
        <f>ALL!AF362/AF$268</f>
        <v>0</v>
      </c>
      <c r="AG370" s="91">
        <f>ALL!AG362/AG$268</f>
        <v>0</v>
      </c>
      <c r="AH370" s="91">
        <f>ALL!AH362/AH$268</f>
        <v>0</v>
      </c>
      <c r="AI370" s="91">
        <f>ALL!AI362/AI$268</f>
        <v>0</v>
      </c>
      <c r="AJ370" s="91">
        <f>ALL!AJ362/AJ$268</f>
        <v>0</v>
      </c>
      <c r="AK370" s="91">
        <f>ALL!AK362/AK$268</f>
        <v>0</v>
      </c>
      <c r="AL370" s="91">
        <f>ALL!AL362/AL$268</f>
        <v>0</v>
      </c>
      <c r="AM370" s="91">
        <f>ALL!AM362/AM$268</f>
        <v>0</v>
      </c>
      <c r="AN370" s="91">
        <f>ALL!AN362/AN$268</f>
        <v>0</v>
      </c>
      <c r="AO370" s="91">
        <f>ALL!AO362/AO$268</f>
        <v>20.156163043661572</v>
      </c>
      <c r="AP370" s="91">
        <f>ALL!AP362/AP$268</f>
        <v>0</v>
      </c>
      <c r="AQ370" s="91">
        <f>ALL!AQ362/AQ$268</f>
        <v>0</v>
      </c>
      <c r="AR370" s="91">
        <f>ALL!AR362/AR$268</f>
        <v>0</v>
      </c>
      <c r="AS370" s="91">
        <f>ALL!AS362/AS$268</f>
        <v>0</v>
      </c>
      <c r="AT370" s="91">
        <f>ALL!AT362/AT$268</f>
        <v>0</v>
      </c>
      <c r="AU370" s="91">
        <f>ALL!AU362/AU$268</f>
        <v>0</v>
      </c>
      <c r="AV370" s="91">
        <f>ALL!AV362/AV$268</f>
        <v>0</v>
      </c>
      <c r="AW370" s="91">
        <f>ALL!AW362/AW$268</f>
        <v>0</v>
      </c>
      <c r="AX370" s="91">
        <f>ALL!AX362/AX$268</f>
        <v>0</v>
      </c>
      <c r="AY370" s="91">
        <f>ALL!AY362/AY$268</f>
        <v>0</v>
      </c>
      <c r="AZ370" s="91">
        <f>ALL!AZ362/AZ$268</f>
        <v>0</v>
      </c>
      <c r="BA370" s="91">
        <f>ALL!BA362/BA$268</f>
        <v>0</v>
      </c>
      <c r="BB370" s="91">
        <f>ALL!BB362/BB$268</f>
        <v>0</v>
      </c>
      <c r="BC370" s="91">
        <f>ALL!BC362/BC$268</f>
        <v>0</v>
      </c>
      <c r="BD370" s="91">
        <f>ALL!BD362/BD$268</f>
        <v>0</v>
      </c>
      <c r="BE370" s="91">
        <f>ALL!BE362/BE$268</f>
        <v>0</v>
      </c>
      <c r="BF370" s="91">
        <f>ALL!BF362/BF$268</f>
        <v>0</v>
      </c>
      <c r="BG370" s="91">
        <f>ALL!BG362/BG$268</f>
        <v>0</v>
      </c>
      <c r="BH370" s="91">
        <f t="shared" si="216"/>
        <v>20.156163043661572</v>
      </c>
      <c r="BJ370" s="208">
        <f t="array" ref="BJ370">ROUND(MIN(IF($E$4:$BG$4=BJ$4,$E370:$BG370)),1)</f>
        <v>0</v>
      </c>
      <c r="BK370" s="208">
        <f t="array" ref="BK370">ROUND(MAX(IF($E$4:$BG$4=BK$4,$E370:$BG370)),1)</f>
        <v>20.2</v>
      </c>
      <c r="BL370" s="276">
        <f t="array" ref="BL370">ROUND(SUM(IF($E$4:$BG$4=BL$4,ALL!$E362:$BG362)),1)/BL$3</f>
        <v>1.4049296398986191</v>
      </c>
      <c r="BM370" s="208">
        <f t="array" ref="BM370">ROUND(MIN(IF($E$4:$BG$4=BM$4,$E370:$BG370)),1)</f>
        <v>0</v>
      </c>
      <c r="BN370" s="208">
        <f t="array" ref="BN370">ROUND(MAX(IF($E$4:$BG$4=BN$4,$E370:$BG370)),1)</f>
        <v>0</v>
      </c>
      <c r="BO370" s="276">
        <f t="array" ref="BO370">ROUND(SUM(IF($E$4:$BG$4=BO$4,ALL!$E362:$BG362)),1)/BO$3</f>
        <v>0</v>
      </c>
      <c r="BP370" s="208">
        <f t="array" ref="BP370">ROUND(MIN(IF($E$4:$BG$4=BP$4,$E370:$BG370)),1)</f>
        <v>0</v>
      </c>
      <c r="BQ370" s="208">
        <f t="array" ref="BQ370">ROUND(MAX(IF($E$4:$BG$4=BQ$4,$E370:$BG370)),1)</f>
        <v>0</v>
      </c>
      <c r="BR370" s="276">
        <f t="array" ref="BR370">ROUND(SUM(IF($E$4:$BG$4=BR$4,ALL!$E362:$BG362)),1)/BR$3</f>
        <v>0</v>
      </c>
      <c r="BS370" s="208">
        <f t="array" ref="BS370">ROUND(MIN(IF($E$4:$BG$4=BS$4,$E370:$BG370)),1)</f>
        <v>0</v>
      </c>
      <c r="BT370" s="208">
        <f t="array" ref="BT370">ROUND(MAX(IF($E$4:$BG$4=BT$4,$E370:$BG370)),1)</f>
        <v>0</v>
      </c>
      <c r="BU370" s="276">
        <f t="array" ref="BU370">ROUND(SUM(IF($E$4:$BG$4=BU$4,ALL!$E362:$BG362)),1)/BU$3</f>
        <v>0</v>
      </c>
      <c r="BV370" s="208">
        <f t="array" ref="BV370">ROUND(MIN(IF($E$4:$BG$4=BV$4,$E370:$BG370)),1)</f>
        <v>0</v>
      </c>
      <c r="BW370" s="208">
        <f t="array" ref="BW370">ROUND(MAX(IF($E$4:$BG$4=BW$4,$E370:$BG370)),1)</f>
        <v>0</v>
      </c>
      <c r="BX370" s="276">
        <f t="array" ref="BX370">ROUND(SUM(IF($E$4:$BG$4=BX$4,ALL!$E362:$BG362)),1)/BX$3</f>
        <v>0</v>
      </c>
      <c r="BY370" s="208">
        <f t="array" ref="BY370">ROUND(MIN(IF($E$4:$BG$4=BY$4,$E370:$BG370)),1)</f>
        <v>0</v>
      </c>
      <c r="BZ370" s="208">
        <f t="array" ref="BZ370">ROUND(MAX(IF($E$4:$BG$4=BZ$4,$E370:$BG370)),1)</f>
        <v>0</v>
      </c>
      <c r="CA370" s="276">
        <f t="array" ref="CA370">ROUND(SUM(IF($E$4:$BG$4=CA$4,ALL!$E362:$BG362)),1)/CA$3</f>
        <v>0</v>
      </c>
      <c r="CB370" s="233">
        <f t="shared" si="214"/>
        <v>0</v>
      </c>
      <c r="CC370" s="233">
        <f t="shared" si="215"/>
        <v>20.2</v>
      </c>
      <c r="CD370" s="274">
        <f>ALL!BH362/$BH$47</f>
        <v>4.7666597901427861E-2</v>
      </c>
    </row>
    <row r="371" spans="1:82" s="90" customFormat="1">
      <c r="A371" s="253">
        <f t="shared" si="221"/>
        <v>53216</v>
      </c>
      <c r="B371" s="236" t="s">
        <v>306</v>
      </c>
      <c r="C371" s="50"/>
      <c r="D371" s="50"/>
      <c r="E371" s="91">
        <f>ALL!E363/E$268</f>
        <v>9.0402063807391428</v>
      </c>
      <c r="F371" s="91">
        <f>ALL!F363/F$268</f>
        <v>3.0808463712178655</v>
      </c>
      <c r="G371" s="91">
        <f>ALL!G363/G$268</f>
        <v>1.9328669882210512</v>
      </c>
      <c r="H371" s="91">
        <f>ALL!H363/H$268</f>
        <v>5.8306971972299184</v>
      </c>
      <c r="I371" s="91">
        <f>ALL!I363/I$268</f>
        <v>1.6733377530318965</v>
      </c>
      <c r="J371" s="91">
        <f>ALL!J363/J$268</f>
        <v>1.6741387675644293</v>
      </c>
      <c r="K371" s="91">
        <f>ALL!K363/K$268</f>
        <v>6.739769157578162</v>
      </c>
      <c r="L371" s="91">
        <f>ALL!L363/L$268</f>
        <v>2.125325805570371</v>
      </c>
      <c r="M371" s="91">
        <f>ALL!M363/M$268</f>
        <v>0</v>
      </c>
      <c r="N371" s="91">
        <f>ALL!N363/N$268</f>
        <v>0.87043565348022045</v>
      </c>
      <c r="O371" s="91">
        <f>ALL!O363/O$268</f>
        <v>11.60762223802859</v>
      </c>
      <c r="P371" s="91">
        <f>ALL!P363/P$268</f>
        <v>15.266730267179279</v>
      </c>
      <c r="Q371" s="91">
        <f>ALL!Q363/Q$268</f>
        <v>2.118813578743215</v>
      </c>
      <c r="R371" s="91">
        <f>ALL!R363/R$268</f>
        <v>8.8341916248814218</v>
      </c>
      <c r="S371" s="91">
        <f>ALL!S363/S$268</f>
        <v>3.8064428813022757</v>
      </c>
      <c r="T371" s="91">
        <f>ALL!T363/T$268</f>
        <v>3.4704778369161722</v>
      </c>
      <c r="U371" s="91">
        <f>ALL!U363/U$268</f>
        <v>0</v>
      </c>
      <c r="V371" s="91">
        <f>ALL!V363/V$268</f>
        <v>0</v>
      </c>
      <c r="W371" s="91">
        <f>ALL!W363/W$268</f>
        <v>1.9529985391465143</v>
      </c>
      <c r="X371" s="91">
        <f>ALL!X363/X$268</f>
        <v>1.7703911855724577</v>
      </c>
      <c r="Y371" s="91">
        <f>ALL!Y363/Y$268</f>
        <v>0.53755167512160762</v>
      </c>
      <c r="Z371" s="91">
        <f>ALL!Z363/Z$268</f>
        <v>16.649098535999322</v>
      </c>
      <c r="AA371" s="91">
        <f>ALL!AA363/AA$268</f>
        <v>9.0077307564859961</v>
      </c>
      <c r="AB371" s="91">
        <f>ALL!AB363/AB$268</f>
        <v>35.08331753461777</v>
      </c>
      <c r="AC371" s="91">
        <f>ALL!AC363/AC$268</f>
        <v>5.4312721775619854</v>
      </c>
      <c r="AD371" s="91">
        <f>ALL!AD363/AD$268</f>
        <v>2.5348395282754477</v>
      </c>
      <c r="AE371" s="91">
        <f>ALL!AE363/AE$268</f>
        <v>18.977728355088946</v>
      </c>
      <c r="AF371" s="91">
        <f>ALL!AF363/AF$268</f>
        <v>10.900389996533008</v>
      </c>
      <c r="AG371" s="91">
        <f>ALL!AG363/AG$268</f>
        <v>3.04294038241175</v>
      </c>
      <c r="AH371" s="91">
        <f>ALL!AH363/AH$268</f>
        <v>9.6929208385765531</v>
      </c>
      <c r="AI371" s="91">
        <f>ALL!AI363/AI$268</f>
        <v>2.9424487860769242</v>
      </c>
      <c r="AJ371" s="91">
        <f>ALL!AJ363/AJ$268</f>
        <v>0.48258704506117095</v>
      </c>
      <c r="AK371" s="91">
        <f>ALL!AK363/AK$268</f>
        <v>0</v>
      </c>
      <c r="AL371" s="91">
        <f>ALL!AL363/AL$268</f>
        <v>0</v>
      </c>
      <c r="AM371" s="91">
        <f>ALL!AM363/AM$268</f>
        <v>78.286170649672499</v>
      </c>
      <c r="AN371" s="91">
        <f>ALL!AN363/AN$268</f>
        <v>46.33113031689544</v>
      </c>
      <c r="AO371" s="91">
        <f>ALL!AO363/AO$268</f>
        <v>22.948884429229135</v>
      </c>
      <c r="AP371" s="91">
        <f>ALL!AP363/AP$268</f>
        <v>0</v>
      </c>
      <c r="AQ371" s="91">
        <f>ALL!AQ363/AQ$268</f>
        <v>0</v>
      </c>
      <c r="AR371" s="91">
        <f>ALL!AR363/AR$268</f>
        <v>0</v>
      </c>
      <c r="AS371" s="91">
        <f>ALL!AS363/AS$268</f>
        <v>2.021915486136336</v>
      </c>
      <c r="AT371" s="91">
        <f>ALL!AT363/AT$268</f>
        <v>0</v>
      </c>
      <c r="AU371" s="91">
        <f>ALL!AU363/AU$268</f>
        <v>0</v>
      </c>
      <c r="AV371" s="91">
        <f>ALL!AV363/AV$268</f>
        <v>0</v>
      </c>
      <c r="AW371" s="91">
        <f>ALL!AW363/AW$268</f>
        <v>4.5985074626865678</v>
      </c>
      <c r="AX371" s="91">
        <f>ALL!AX363/AX$268</f>
        <v>0</v>
      </c>
      <c r="AY371" s="91">
        <f>ALL!AY363/AY$268</f>
        <v>0</v>
      </c>
      <c r="AZ371" s="91">
        <f>ALL!AZ363/AZ$268</f>
        <v>0.44186449488823426</v>
      </c>
      <c r="BA371" s="91">
        <f>ALL!BA363/BA$268</f>
        <v>0</v>
      </c>
      <c r="BB371" s="91">
        <f>ALL!BB363/BB$268</f>
        <v>0</v>
      </c>
      <c r="BC371" s="91">
        <f>ALL!BC363/BC$268</f>
        <v>0</v>
      </c>
      <c r="BD371" s="91">
        <f>ALL!BD363/BD$268</f>
        <v>8.0963565141855014</v>
      </c>
      <c r="BE371" s="91">
        <f>ALL!BE363/BE$268</f>
        <v>18.053219281772982</v>
      </c>
      <c r="BF371" s="91">
        <f>ALL!BF363/BF$268</f>
        <v>15.587327473458878</v>
      </c>
      <c r="BG371" s="91">
        <f>ALL!BG363/BG$268</f>
        <v>7.876793413282126</v>
      </c>
      <c r="BH371" s="91">
        <f t="shared" si="216"/>
        <v>401.3202873604211</v>
      </c>
      <c r="BJ371" s="208">
        <f t="array" ref="BJ371">ROUND(MIN(IF($E$4:$BG$4=BJ$4,$E371:$BG371)),1)</f>
        <v>0</v>
      </c>
      <c r="BK371" s="208">
        <f t="array" ref="BK371">ROUND(MAX(IF($E$4:$BG$4=BK$4,$E371:$BG371)),1)</f>
        <v>46.3</v>
      </c>
      <c r="BL371" s="276">
        <f t="array" ref="BL371">ROUND(SUM(IF($E$4:$BG$4=BL$4,ALL!$E363:$BG363)),1)/BL$3</f>
        <v>4.8284935011003673</v>
      </c>
      <c r="BM371" s="208">
        <f t="array" ref="BM371">ROUND(MIN(IF($E$4:$BG$4=BM$4,$E371:$BG371)),1)</f>
        <v>7.9</v>
      </c>
      <c r="BN371" s="208">
        <f t="array" ref="BN371">ROUND(MAX(IF($E$4:$BG$4=BN$4,$E371:$BG371)),1)</f>
        <v>18.100000000000001</v>
      </c>
      <c r="BO371" s="276">
        <f t="array" ref="BO371">ROUND(SUM(IF($E$4:$BG$4=BO$4,ALL!$E363:$BG363)),1)/BO$3</f>
        <v>12.426817470772273</v>
      </c>
      <c r="BP371" s="208">
        <f t="array" ref="BP371">ROUND(MIN(IF($E$4:$BG$4=BP$4,$E371:$BG371)),1)</f>
        <v>0</v>
      </c>
      <c r="BQ371" s="208">
        <f t="array" ref="BQ371">ROUND(MAX(IF($E$4:$BG$4=BQ$4,$E371:$BG371)),1)</f>
        <v>78.3</v>
      </c>
      <c r="BR371" s="276">
        <f t="array" ref="BR371">ROUND(SUM(IF($E$4:$BG$4=BR$4,ALL!$E363:$BG363)),1)/BR$3</f>
        <v>36.376719194812672</v>
      </c>
      <c r="BS371" s="208">
        <f t="array" ref="BS371">ROUND(MIN(IF($E$4:$BG$4=BS$4,$E371:$BG371)),1)</f>
        <v>0</v>
      </c>
      <c r="BT371" s="208">
        <f t="array" ref="BT371">ROUND(MAX(IF($E$4:$BG$4=BT$4,$E371:$BG371)),1)</f>
        <v>19</v>
      </c>
      <c r="BU371" s="276">
        <f t="array" ref="BU371">ROUND(SUM(IF($E$4:$BG$4=BU$4,ALL!$E363:$BG363)),1)/BU$3</f>
        <v>5.9378937170344228</v>
      </c>
      <c r="BV371" s="208">
        <f t="array" ref="BV371">ROUND(MIN(IF($E$4:$BG$4=BV$4,$E371:$BG371)),1)</f>
        <v>0.5</v>
      </c>
      <c r="BW371" s="208">
        <f t="array" ref="BW371">ROUND(MAX(IF($E$4:$BG$4=BW$4,$E371:$BG371)),1)</f>
        <v>35.1</v>
      </c>
      <c r="BX371" s="276">
        <f t="array" ref="BX371">ROUND(SUM(IF($E$4:$BG$4=BX$4,ALL!$E363:$BG363)),1)/BX$3</f>
        <v>23.730529189633295</v>
      </c>
      <c r="BY371" s="208">
        <f t="array" ref="BY371">ROUND(MIN(IF($E$4:$BG$4=BY$4,$E371:$BG371)),1)</f>
        <v>0</v>
      </c>
      <c r="BZ371" s="208">
        <f t="array" ref="BZ371">ROUND(MAX(IF($E$4:$BG$4=BZ$4,$E371:$BG371)),1)</f>
        <v>15.3</v>
      </c>
      <c r="CA371" s="276">
        <f t="array" ref="CA371">ROUND(SUM(IF($E$4:$BG$4=CA$4,ALL!$E363:$BG363)),1)/CA$3</f>
        <v>3.2180411598164995</v>
      </c>
      <c r="CB371" s="233">
        <f t="shared" si="214"/>
        <v>0</v>
      </c>
      <c r="CC371" s="233">
        <f t="shared" si="215"/>
        <v>78.3</v>
      </c>
      <c r="CD371" s="274">
        <f>ALL!BH363/$BH$47</f>
        <v>11.092016470217722</v>
      </c>
    </row>
    <row r="372" spans="1:82" s="90" customFormat="1">
      <c r="A372" s="253">
        <f t="shared" si="221"/>
        <v>53217</v>
      </c>
      <c r="B372" s="236" t="s">
        <v>307</v>
      </c>
      <c r="C372" s="50"/>
      <c r="D372" s="50"/>
      <c r="E372" s="91">
        <f>ALL!E364/E$268</f>
        <v>0</v>
      </c>
      <c r="F372" s="91">
        <f>ALL!F364/F$268</f>
        <v>0</v>
      </c>
      <c r="G372" s="91">
        <f>ALL!G364/G$268</f>
        <v>0</v>
      </c>
      <c r="H372" s="91">
        <f>ALL!H364/H$268</f>
        <v>0</v>
      </c>
      <c r="I372" s="91">
        <f>ALL!I364/I$268</f>
        <v>0</v>
      </c>
      <c r="J372" s="91">
        <f>ALL!J364/J$268</f>
        <v>0</v>
      </c>
      <c r="K372" s="91">
        <f>ALL!K364/K$268</f>
        <v>0</v>
      </c>
      <c r="L372" s="91">
        <f>ALL!L364/L$268</f>
        <v>0</v>
      </c>
      <c r="M372" s="91">
        <f>ALL!M364/M$268</f>
        <v>0</v>
      </c>
      <c r="N372" s="91">
        <f>ALL!N364/N$268</f>
        <v>0</v>
      </c>
      <c r="O372" s="91">
        <f>ALL!O364/O$268</f>
        <v>0</v>
      </c>
      <c r="P372" s="91">
        <f>ALL!P364/P$268</f>
        <v>0</v>
      </c>
      <c r="Q372" s="91">
        <f>ALL!Q364/Q$268</f>
        <v>0</v>
      </c>
      <c r="R372" s="91">
        <f>ALL!R364/R$268</f>
        <v>0</v>
      </c>
      <c r="S372" s="91">
        <f>ALL!S364/S$268</f>
        <v>0</v>
      </c>
      <c r="T372" s="91">
        <f>ALL!T364/T$268</f>
        <v>0</v>
      </c>
      <c r="U372" s="91">
        <f>ALL!U364/U$268</f>
        <v>0</v>
      </c>
      <c r="V372" s="91">
        <f>ALL!V364/V$268</f>
        <v>0</v>
      </c>
      <c r="W372" s="91">
        <f>ALL!W364/W$268</f>
        <v>0</v>
      </c>
      <c r="X372" s="91">
        <f>ALL!X364/X$268</f>
        <v>0</v>
      </c>
      <c r="Y372" s="91">
        <f>ALL!Y364/Y$268</f>
        <v>0</v>
      </c>
      <c r="Z372" s="91">
        <f>ALL!Z364/Z$268</f>
        <v>0</v>
      </c>
      <c r="AA372" s="91">
        <f>ALL!AA364/AA$268</f>
        <v>0</v>
      </c>
      <c r="AB372" s="91">
        <f>ALL!AB364/AB$268</f>
        <v>0</v>
      </c>
      <c r="AC372" s="91">
        <f>ALL!AC364/AC$268</f>
        <v>0</v>
      </c>
      <c r="AD372" s="91">
        <f>ALL!AD364/AD$268</f>
        <v>0</v>
      </c>
      <c r="AE372" s="91">
        <f>ALL!AE364/AE$268</f>
        <v>0</v>
      </c>
      <c r="AF372" s="91">
        <f>ALL!AF364/AF$268</f>
        <v>2.5882604812566803</v>
      </c>
      <c r="AG372" s="91">
        <f>ALL!AG364/AG$268</f>
        <v>0</v>
      </c>
      <c r="AH372" s="91">
        <f>ALL!AH364/AH$268</f>
        <v>0</v>
      </c>
      <c r="AI372" s="91">
        <f>ALL!AI364/AI$268</f>
        <v>0</v>
      </c>
      <c r="AJ372" s="91">
        <f>ALL!AJ364/AJ$268</f>
        <v>0</v>
      </c>
      <c r="AK372" s="91">
        <f>ALL!AK364/AK$268</f>
        <v>0</v>
      </c>
      <c r="AL372" s="91">
        <f>ALL!AL364/AL$268</f>
        <v>0</v>
      </c>
      <c r="AM372" s="91">
        <f>ALL!AM364/AM$268</f>
        <v>0</v>
      </c>
      <c r="AN372" s="91">
        <f>ALL!AN364/AN$268</f>
        <v>0</v>
      </c>
      <c r="AO372" s="91">
        <f>ALL!AO364/AO$268</f>
        <v>0</v>
      </c>
      <c r="AP372" s="91">
        <f>ALL!AP364/AP$268</f>
        <v>0</v>
      </c>
      <c r="AQ372" s="91">
        <f>ALL!AQ364/AQ$268</f>
        <v>0</v>
      </c>
      <c r="AR372" s="91">
        <f>ALL!AR364/AR$268</f>
        <v>0</v>
      </c>
      <c r="AS372" s="91">
        <f>ALL!AS364/AS$268</f>
        <v>0</v>
      </c>
      <c r="AT372" s="91">
        <f>ALL!AT364/AT$268</f>
        <v>0</v>
      </c>
      <c r="AU372" s="91">
        <f>ALL!AU364/AU$268</f>
        <v>0</v>
      </c>
      <c r="AV372" s="91">
        <f>ALL!AV364/AV$268</f>
        <v>0</v>
      </c>
      <c r="AW372" s="91">
        <f>ALL!AW364/AW$268</f>
        <v>0</v>
      </c>
      <c r="AX372" s="91">
        <f>ALL!AX364/AX$268</f>
        <v>0</v>
      </c>
      <c r="AY372" s="91">
        <f>ALL!AY364/AY$268</f>
        <v>0</v>
      </c>
      <c r="AZ372" s="91">
        <f>ALL!AZ364/AZ$268</f>
        <v>0</v>
      </c>
      <c r="BA372" s="91">
        <f>ALL!BA364/BA$268</f>
        <v>0</v>
      </c>
      <c r="BB372" s="91">
        <f>ALL!BB364/BB$268</f>
        <v>0</v>
      </c>
      <c r="BC372" s="91">
        <f>ALL!BC364/BC$268</f>
        <v>0</v>
      </c>
      <c r="BD372" s="91">
        <f>ALL!BD364/BD$268</f>
        <v>0</v>
      </c>
      <c r="BE372" s="91">
        <f>ALL!BE364/BE$268</f>
        <v>0</v>
      </c>
      <c r="BF372" s="91">
        <f>ALL!BF364/BF$268</f>
        <v>0</v>
      </c>
      <c r="BG372" s="91">
        <f>ALL!BG364/BG$268</f>
        <v>0</v>
      </c>
      <c r="BH372" s="91">
        <f t="shared" si="216"/>
        <v>2.5882604812566803</v>
      </c>
      <c r="BJ372" s="208">
        <f t="array" ref="BJ372">ROUND(MIN(IF($E$4:$BG$4=BJ$4,$E372:$BG372)),1)</f>
        <v>0</v>
      </c>
      <c r="BK372" s="208">
        <f t="array" ref="BK372">ROUND(MAX(IF($E$4:$BG$4=BK$4,$E372:$BG372)),1)</f>
        <v>0</v>
      </c>
      <c r="BL372" s="276">
        <f t="array" ref="BL372">ROUND(SUM(IF($E$4:$BG$4=BL$4,ALL!$E364:$BG364)),1)/BL$3</f>
        <v>0</v>
      </c>
      <c r="BM372" s="208">
        <f t="array" ref="BM372">ROUND(MIN(IF($E$4:$BG$4=BM$4,$E372:$BG372)),1)</f>
        <v>0</v>
      </c>
      <c r="BN372" s="208">
        <f t="array" ref="BN372">ROUND(MAX(IF($E$4:$BG$4=BN$4,$E372:$BG372)),1)</f>
        <v>0</v>
      </c>
      <c r="BO372" s="276">
        <f t="array" ref="BO372">ROUND(SUM(IF($E$4:$BG$4=BO$4,ALL!$E364:$BG364)),1)/BO$3</f>
        <v>0</v>
      </c>
      <c r="BP372" s="208">
        <f t="array" ref="BP372">ROUND(MIN(IF($E$4:$BG$4=BP$4,$E372:$BG372)),1)</f>
        <v>0</v>
      </c>
      <c r="BQ372" s="208">
        <f t="array" ref="BQ372">ROUND(MAX(IF($E$4:$BG$4=BQ$4,$E372:$BG372)),1)</f>
        <v>0</v>
      </c>
      <c r="BR372" s="276">
        <f t="array" ref="BR372">ROUND(SUM(IF($E$4:$BG$4=BR$4,ALL!$E364:$BG364)),1)/BR$3</f>
        <v>0</v>
      </c>
      <c r="BS372" s="208">
        <f t="array" ref="BS372">ROUND(MIN(IF($E$4:$BG$4=BS$4,$E372:$BG372)),1)</f>
        <v>0</v>
      </c>
      <c r="BT372" s="208">
        <f t="array" ref="BT372">ROUND(MAX(IF($E$4:$BG$4=BT$4,$E372:$BG372)),1)</f>
        <v>2.6</v>
      </c>
      <c r="BU372" s="276">
        <f t="array" ref="BU372">ROUND(SUM(IF($E$4:$BG$4=BU$4,ALL!$E364:$BG364)),1)/BU$3</f>
        <v>9.5961961186640243E-2</v>
      </c>
      <c r="BV372" s="208">
        <f t="array" ref="BV372">ROUND(MIN(IF($E$4:$BG$4=BV$4,$E372:$BG372)),1)</f>
        <v>0</v>
      </c>
      <c r="BW372" s="208">
        <f t="array" ref="BW372">ROUND(MAX(IF($E$4:$BG$4=BW$4,$E372:$BG372)),1)</f>
        <v>0</v>
      </c>
      <c r="BX372" s="276">
        <f t="array" ref="BX372">ROUND(SUM(IF($E$4:$BG$4=BX$4,ALL!$E364:$BG364)),1)/BX$3</f>
        <v>0</v>
      </c>
      <c r="BY372" s="208">
        <f t="array" ref="BY372">ROUND(MIN(IF($E$4:$BG$4=BY$4,$E372:$BG372)),1)</f>
        <v>0</v>
      </c>
      <c r="BZ372" s="208">
        <f t="array" ref="BZ372">ROUND(MAX(IF($E$4:$BG$4=BZ$4,$E372:$BG372)),1)</f>
        <v>0</v>
      </c>
      <c r="CA372" s="276">
        <f t="array" ref="CA372">ROUND(SUM(IF($E$4:$BG$4=CA$4,ALL!$E364:$BG364)),1)/CA$3</f>
        <v>0</v>
      </c>
      <c r="CB372" s="233">
        <f t="shared" si="214"/>
        <v>0</v>
      </c>
      <c r="CC372" s="233">
        <f t="shared" si="215"/>
        <v>2.6</v>
      </c>
      <c r="CD372" s="274">
        <f>ALL!BH364/$BH$47</f>
        <v>3.2304170264521891E-2</v>
      </c>
    </row>
    <row r="373" spans="1:82" s="90" customFormat="1">
      <c r="A373" s="253">
        <f t="shared" si="221"/>
        <v>53218</v>
      </c>
      <c r="B373" s="236" t="s">
        <v>308</v>
      </c>
      <c r="C373" s="50"/>
      <c r="D373" s="50"/>
      <c r="E373" s="91">
        <f>ALL!E365/E$268</f>
        <v>9.8687149921370345</v>
      </c>
      <c r="F373" s="91">
        <f>ALL!F365/F$268</f>
        <v>14.557309256323663</v>
      </c>
      <c r="G373" s="91">
        <f>ALL!G365/G$268</f>
        <v>6.8813882064504881</v>
      </c>
      <c r="H373" s="91">
        <f>ALL!H365/H$268</f>
        <v>6.1816846795648726</v>
      </c>
      <c r="I373" s="91">
        <f>ALL!I365/I$268</f>
        <v>7.8956419446009063E-2</v>
      </c>
      <c r="J373" s="91">
        <f>ALL!J365/J$268</f>
        <v>28.212473540883501</v>
      </c>
      <c r="K373" s="91">
        <f>ALL!K365/K$268</f>
        <v>0</v>
      </c>
      <c r="L373" s="91">
        <f>ALL!L365/L$268</f>
        <v>3.0908925342456844E-2</v>
      </c>
      <c r="M373" s="91">
        <f>ALL!M365/M$268</f>
        <v>0</v>
      </c>
      <c r="N373" s="91">
        <f>ALL!N365/N$268</f>
        <v>3.0105157736604911</v>
      </c>
      <c r="O373" s="91">
        <f>ALL!O365/O$268</f>
        <v>62.294931509992431</v>
      </c>
      <c r="P373" s="91">
        <f>ALL!P365/P$268</f>
        <v>0</v>
      </c>
      <c r="Q373" s="91">
        <f>ALL!Q365/Q$268</f>
        <v>9.4938790407116151</v>
      </c>
      <c r="R373" s="91">
        <f>ALL!R365/R$268</f>
        <v>224.24593440845643</v>
      </c>
      <c r="S373" s="91">
        <f>ALL!S365/S$268</f>
        <v>76.451590125136391</v>
      </c>
      <c r="T373" s="91">
        <f>ALL!T365/T$268</f>
        <v>19.3547928741852</v>
      </c>
      <c r="U373" s="91">
        <f>ALL!U365/U$268</f>
        <v>199.81698277491768</v>
      </c>
      <c r="V373" s="91">
        <f>ALL!V365/V$268</f>
        <v>0</v>
      </c>
      <c r="W373" s="91">
        <f>ALL!W365/W$268</f>
        <v>14.39821741769356</v>
      </c>
      <c r="X373" s="91">
        <f>ALL!X365/X$268</f>
        <v>12.97883016283658</v>
      </c>
      <c r="Y373" s="91">
        <f>ALL!Y365/Y$268</f>
        <v>0</v>
      </c>
      <c r="Z373" s="91">
        <f>ALL!Z365/Z$268</f>
        <v>0.22044053203322414</v>
      </c>
      <c r="AA373" s="91">
        <f>ALL!AA365/AA$268</f>
        <v>85.669486943289556</v>
      </c>
      <c r="AB373" s="91">
        <f>ALL!AB365/AB$268</f>
        <v>23.992775229826425</v>
      </c>
      <c r="AC373" s="91">
        <f>ALL!AC365/AC$268</f>
        <v>0</v>
      </c>
      <c r="AD373" s="91">
        <f>ALL!AD365/AD$268</f>
        <v>19.363883722002736</v>
      </c>
      <c r="AE373" s="91">
        <f>ALL!AE365/AE$268</f>
        <v>18.111821889710587</v>
      </c>
      <c r="AF373" s="91">
        <f>ALL!AF365/AF$268</f>
        <v>201.45091044458965</v>
      </c>
      <c r="AG373" s="91">
        <f>ALL!AG365/AG$268</f>
        <v>17.809117941373472</v>
      </c>
      <c r="AH373" s="91">
        <f>ALL!AH365/AH$268</f>
        <v>15.073000112419448</v>
      </c>
      <c r="AI373" s="91">
        <f>ALL!AI365/AI$268</f>
        <v>0</v>
      </c>
      <c r="AJ373" s="91">
        <f>ALL!AJ365/AJ$268</f>
        <v>3.6082252703709683</v>
      </c>
      <c r="AK373" s="91">
        <f>ALL!AK365/AK$268</f>
        <v>0</v>
      </c>
      <c r="AL373" s="91">
        <f>ALL!AL365/AL$268</f>
        <v>0</v>
      </c>
      <c r="AM373" s="91">
        <f>ALL!AM365/AM$268</f>
        <v>0</v>
      </c>
      <c r="AN373" s="91">
        <f>ALL!AN365/AN$268</f>
        <v>37.103880698186749</v>
      </c>
      <c r="AO373" s="91">
        <f>ALL!AO365/AO$268</f>
        <v>241.85877869032163</v>
      </c>
      <c r="AP373" s="91">
        <f>ALL!AP365/AP$268</f>
        <v>0</v>
      </c>
      <c r="AQ373" s="91">
        <f>ALL!AQ365/AQ$268</f>
        <v>0</v>
      </c>
      <c r="AR373" s="91">
        <f>ALL!AR365/AR$268</f>
        <v>0</v>
      </c>
      <c r="AS373" s="91">
        <f>ALL!AS365/AS$268</f>
        <v>0</v>
      </c>
      <c r="AT373" s="91">
        <f>ALL!AT365/AT$268</f>
        <v>0</v>
      </c>
      <c r="AU373" s="91">
        <f>ALL!AU365/AU$268</f>
        <v>0</v>
      </c>
      <c r="AV373" s="91">
        <f>ALL!AV365/AV$268</f>
        <v>0</v>
      </c>
      <c r="AW373" s="91">
        <f>ALL!AW365/AW$268</f>
        <v>1.1238805970149255</v>
      </c>
      <c r="AX373" s="91">
        <f>ALL!AX365/AX$268</f>
        <v>0</v>
      </c>
      <c r="AY373" s="91">
        <f>ALL!AY365/AY$268</f>
        <v>0</v>
      </c>
      <c r="AZ373" s="91">
        <f>ALL!AZ365/AZ$268</f>
        <v>0</v>
      </c>
      <c r="BA373" s="91">
        <f>ALL!BA365/BA$268</f>
        <v>0</v>
      </c>
      <c r="BB373" s="91">
        <f>ALL!BB365/BB$268</f>
        <v>0</v>
      </c>
      <c r="BC373" s="91">
        <f>ALL!BC365/BC$268</f>
        <v>0</v>
      </c>
      <c r="BD373" s="91">
        <f>ALL!BD365/BD$268</f>
        <v>0.28321833051972534</v>
      </c>
      <c r="BE373" s="91">
        <f>ALL!BE365/BE$268</f>
        <v>130.28854493261969</v>
      </c>
      <c r="BF373" s="91">
        <f>ALL!BF365/BF$268</f>
        <v>10.303044650489916</v>
      </c>
      <c r="BG373" s="91">
        <f>ALL!BG365/BG$268</f>
        <v>32.298558023260021</v>
      </c>
      <c r="BH373" s="91">
        <f t="shared" si="216"/>
        <v>1526.4166781157669</v>
      </c>
      <c r="BJ373" s="208">
        <f t="array" ref="BJ373">ROUND(MIN(IF($E$4:$BG$4=BJ$4,$E373:$BG373)),1)</f>
        <v>0</v>
      </c>
      <c r="BK373" s="208">
        <f t="array" ref="BK373">ROUND(MAX(IF($E$4:$BG$4=BK$4,$E373:$BG373)),1)</f>
        <v>241.9</v>
      </c>
      <c r="BL373" s="276">
        <f t="array" ref="BL373">ROUND(SUM(IF($E$4:$BG$4=BL$4,ALL!$E365:$BG365)),1)/BL$3</f>
        <v>19.227541209537225</v>
      </c>
      <c r="BM373" s="208">
        <f t="array" ref="BM373">ROUND(MIN(IF($E$4:$BG$4=BM$4,$E373:$BG373)),1)</f>
        <v>0.3</v>
      </c>
      <c r="BN373" s="208">
        <f t="array" ref="BN373">ROUND(MAX(IF($E$4:$BG$4=BN$4,$E373:$BG373)),1)</f>
        <v>130.30000000000001</v>
      </c>
      <c r="BO373" s="276">
        <f t="array" ref="BO373">ROUND(SUM(IF($E$4:$BG$4=BO$4,ALL!$E365:$BG365)),1)/BO$3</f>
        <v>30.31609171743785</v>
      </c>
      <c r="BP373" s="208">
        <f t="array" ref="BP373">ROUND(MIN(IF($E$4:$BG$4=BP$4,$E373:$BG373)),1)</f>
        <v>0</v>
      </c>
      <c r="BQ373" s="208">
        <f t="array" ref="BQ373">ROUND(MAX(IF($E$4:$BG$4=BQ$4,$E373:$BG373)),1)</f>
        <v>0</v>
      </c>
      <c r="BR373" s="276">
        <f t="array" ref="BR373">ROUND(SUM(IF($E$4:$BG$4=BR$4,ALL!$E365:$BG365)),1)/BR$3</f>
        <v>0</v>
      </c>
      <c r="BS373" s="208">
        <f t="array" ref="BS373">ROUND(MIN(IF($E$4:$BG$4=BS$4,$E373:$BG373)),1)</f>
        <v>0</v>
      </c>
      <c r="BT373" s="208">
        <f t="array" ref="BT373">ROUND(MAX(IF($E$4:$BG$4=BT$4,$E373:$BG373)),1)</f>
        <v>224.2</v>
      </c>
      <c r="BU373" s="276">
        <f t="array" ref="BU373">ROUND(SUM(IF($E$4:$BG$4=BU$4,ALL!$E365:$BG365)),1)/BU$3</f>
        <v>28.767438339746533</v>
      </c>
      <c r="BV373" s="208">
        <f t="array" ref="BV373">ROUND(MIN(IF($E$4:$BG$4=BV$4,$E373:$BG373)),1)</f>
        <v>0.2</v>
      </c>
      <c r="BW373" s="208">
        <f t="array" ref="BW373">ROUND(MAX(IF($E$4:$BG$4=BW$4,$E373:$BG373)),1)</f>
        <v>24</v>
      </c>
      <c r="BX373" s="276">
        <f t="array" ref="BX373">ROUND(SUM(IF($E$4:$BG$4=BX$4,ALL!$E365:$BG365)),1)/BX$3</f>
        <v>14.531161712301435</v>
      </c>
      <c r="BY373" s="208">
        <f t="array" ref="BY373">ROUND(MIN(IF($E$4:$BG$4=BY$4,$E373:$BG373)),1)</f>
        <v>0</v>
      </c>
      <c r="BZ373" s="208">
        <f t="array" ref="BZ373">ROUND(MAX(IF($E$4:$BG$4=BZ$4,$E373:$BG373)),1)</f>
        <v>199.8</v>
      </c>
      <c r="CA373" s="276">
        <f t="array" ref="CA373">ROUND(SUM(IF($E$4:$BG$4=CA$4,ALL!$E365:$BG365)),1)/CA$3</f>
        <v>16.828388641700013</v>
      </c>
      <c r="CB373" s="233">
        <f t="shared" si="214"/>
        <v>0</v>
      </c>
      <c r="CC373" s="233">
        <f t="shared" si="215"/>
        <v>241.9</v>
      </c>
      <c r="CD373" s="274">
        <f>ALL!BH365/$BH$47</f>
        <v>21.013817818381298</v>
      </c>
    </row>
    <row r="374" spans="1:82" s="90" customFormat="1">
      <c r="A374" s="253">
        <f t="shared" si="221"/>
        <v>53219</v>
      </c>
      <c r="B374" s="236" t="s">
        <v>309</v>
      </c>
      <c r="C374" s="50"/>
      <c r="D374" s="50"/>
      <c r="E374" s="91">
        <f>ALL!E366/E$268</f>
        <v>0</v>
      </c>
      <c r="F374" s="91">
        <f>ALL!F366/F$268</f>
        <v>0</v>
      </c>
      <c r="G374" s="91">
        <f>ALL!G366/G$268</f>
        <v>0</v>
      </c>
      <c r="H374" s="91">
        <f>ALL!H366/H$268</f>
        <v>0</v>
      </c>
      <c r="I374" s="91">
        <f>ALL!I366/I$268</f>
        <v>0</v>
      </c>
      <c r="J374" s="91">
        <f>ALL!J366/J$268</f>
        <v>0</v>
      </c>
      <c r="K374" s="91">
        <f>ALL!K366/K$268</f>
        <v>0</v>
      </c>
      <c r="L374" s="91">
        <f>ALL!L366/L$268</f>
        <v>0</v>
      </c>
      <c r="M374" s="91">
        <f>ALL!M366/M$268</f>
        <v>0</v>
      </c>
      <c r="N374" s="91">
        <f>ALL!N366/N$268</f>
        <v>0</v>
      </c>
      <c r="O374" s="91">
        <f>ALL!O366/O$268</f>
        <v>0</v>
      </c>
      <c r="P374" s="91">
        <f>ALL!P366/P$268</f>
        <v>0</v>
      </c>
      <c r="Q374" s="91">
        <f>ALL!Q366/Q$268</f>
        <v>0</v>
      </c>
      <c r="R374" s="91">
        <f>ALL!R366/R$268</f>
        <v>0</v>
      </c>
      <c r="S374" s="91">
        <f>ALL!S366/S$268</f>
        <v>0</v>
      </c>
      <c r="T374" s="91">
        <f>ALL!T366/T$268</f>
        <v>0</v>
      </c>
      <c r="U374" s="91">
        <f>ALL!U366/U$268</f>
        <v>0</v>
      </c>
      <c r="V374" s="91">
        <f>ALL!V366/V$268</f>
        <v>0</v>
      </c>
      <c r="W374" s="91">
        <f>ALL!W366/W$268</f>
        <v>0</v>
      </c>
      <c r="X374" s="91">
        <f>ALL!X366/X$268</f>
        <v>0</v>
      </c>
      <c r="Y374" s="91">
        <f>ALL!Y366/Y$268</f>
        <v>0</v>
      </c>
      <c r="Z374" s="91">
        <f>ALL!Z366/Z$268</f>
        <v>0</v>
      </c>
      <c r="AA374" s="91">
        <f>ALL!AA366/AA$268</f>
        <v>0</v>
      </c>
      <c r="AB374" s="91">
        <f>ALL!AB366/AB$268</f>
        <v>0</v>
      </c>
      <c r="AC374" s="91">
        <f>ALL!AC366/AC$268</f>
        <v>0</v>
      </c>
      <c r="AD374" s="91">
        <f>ALL!AD366/AD$268</f>
        <v>5.246238749951222</v>
      </c>
      <c r="AE374" s="91">
        <f>ALL!AE366/AE$268</f>
        <v>0</v>
      </c>
      <c r="AF374" s="91">
        <f>ALL!AF366/AF$268</f>
        <v>0</v>
      </c>
      <c r="AG374" s="91">
        <f>ALL!AG366/AG$268</f>
        <v>0</v>
      </c>
      <c r="AH374" s="91">
        <f>ALL!AH366/AH$268</f>
        <v>0</v>
      </c>
      <c r="AI374" s="91">
        <f>ALL!AI366/AI$268</f>
        <v>0</v>
      </c>
      <c r="AJ374" s="91">
        <f>ALL!AJ366/AJ$268</f>
        <v>0</v>
      </c>
      <c r="AK374" s="91">
        <f>ALL!AK366/AK$268</f>
        <v>0</v>
      </c>
      <c r="AL374" s="91">
        <f>ALL!AL366/AL$268</f>
        <v>0</v>
      </c>
      <c r="AM374" s="91">
        <f>ALL!AM366/AM$268</f>
        <v>0</v>
      </c>
      <c r="AN374" s="91">
        <f>ALL!AN366/AN$268</f>
        <v>0</v>
      </c>
      <c r="AO374" s="91">
        <f>ALL!AO366/AO$268</f>
        <v>0</v>
      </c>
      <c r="AP374" s="91">
        <f>ALL!AP366/AP$268</f>
        <v>0</v>
      </c>
      <c r="AQ374" s="91">
        <f>ALL!AQ366/AQ$268</f>
        <v>0</v>
      </c>
      <c r="AR374" s="91">
        <f>ALL!AR366/AR$268</f>
        <v>0</v>
      </c>
      <c r="AS374" s="91">
        <f>ALL!AS366/AS$268</f>
        <v>0</v>
      </c>
      <c r="AT374" s="91">
        <f>ALL!AT366/AT$268</f>
        <v>0</v>
      </c>
      <c r="AU374" s="91">
        <f>ALL!AU366/AU$268</f>
        <v>0</v>
      </c>
      <c r="AV374" s="91">
        <f>ALL!AV366/AV$268</f>
        <v>0</v>
      </c>
      <c r="AW374" s="91">
        <f>ALL!AW366/AW$268</f>
        <v>0</v>
      </c>
      <c r="AX374" s="91">
        <f>ALL!AX366/AX$268</f>
        <v>0</v>
      </c>
      <c r="AY374" s="91">
        <f>ALL!AY366/AY$268</f>
        <v>0</v>
      </c>
      <c r="AZ374" s="91">
        <f>ALL!AZ366/AZ$268</f>
        <v>0</v>
      </c>
      <c r="BA374" s="91">
        <f>ALL!BA366/BA$268</f>
        <v>0</v>
      </c>
      <c r="BB374" s="91">
        <f>ALL!BB366/BB$268</f>
        <v>0</v>
      </c>
      <c r="BC374" s="91">
        <f>ALL!BC366/BC$268</f>
        <v>0</v>
      </c>
      <c r="BD374" s="91">
        <f>ALL!BD366/BD$268</f>
        <v>0</v>
      </c>
      <c r="BE374" s="91">
        <f>ALL!BE366/BE$268</f>
        <v>0</v>
      </c>
      <c r="BF374" s="91">
        <f>ALL!BF366/BF$268</f>
        <v>0</v>
      </c>
      <c r="BG374" s="91">
        <f>ALL!BG366/BG$268</f>
        <v>0</v>
      </c>
      <c r="BH374" s="91">
        <f t="shared" si="216"/>
        <v>5.246238749951222</v>
      </c>
      <c r="BJ374" s="208">
        <f t="array" ref="BJ374">ROUND(MIN(IF($E$4:$BG$4=BJ$4,$E374:$BG374)),1)</f>
        <v>0</v>
      </c>
      <c r="BK374" s="208">
        <f t="array" ref="BK374">ROUND(MAX(IF($E$4:$BG$4=BK$4,$E374:$BG374)),1)</f>
        <v>0</v>
      </c>
      <c r="BL374" s="276">
        <f t="array" ref="BL374">ROUND(SUM(IF($E$4:$BG$4=BL$4,ALL!$E366:$BG366)),1)/BL$3</f>
        <v>0</v>
      </c>
      <c r="BM374" s="208">
        <f t="array" ref="BM374">ROUND(MIN(IF($E$4:$BG$4=BM$4,$E374:$BG374)),1)</f>
        <v>0</v>
      </c>
      <c r="BN374" s="208">
        <f t="array" ref="BN374">ROUND(MAX(IF($E$4:$BG$4=BN$4,$E374:$BG374)),1)</f>
        <v>0</v>
      </c>
      <c r="BO374" s="276">
        <f t="array" ref="BO374">ROUND(SUM(IF($E$4:$BG$4=BO$4,ALL!$E366:$BG366)),1)/BO$3</f>
        <v>0</v>
      </c>
      <c r="BP374" s="208">
        <f t="array" ref="BP374">ROUND(MIN(IF($E$4:$BG$4=BP$4,$E374:$BG374)),1)</f>
        <v>0</v>
      </c>
      <c r="BQ374" s="208">
        <f t="array" ref="BQ374">ROUND(MAX(IF($E$4:$BG$4=BQ$4,$E374:$BG374)),1)</f>
        <v>0</v>
      </c>
      <c r="BR374" s="276">
        <f t="array" ref="BR374">ROUND(SUM(IF($E$4:$BG$4=BR$4,ALL!$E366:$BG366)),1)/BR$3</f>
        <v>0</v>
      </c>
      <c r="BS374" s="208">
        <f t="array" ref="BS374">ROUND(MIN(IF($E$4:$BG$4=BS$4,$E374:$BG374)),1)</f>
        <v>0</v>
      </c>
      <c r="BT374" s="208">
        <f t="array" ref="BT374">ROUND(MAX(IF($E$4:$BG$4=BT$4,$E374:$BG374)),1)</f>
        <v>5.2</v>
      </c>
      <c r="BU374" s="276">
        <f t="array" ref="BU374">ROUND(SUM(IF($E$4:$BG$4=BU$4,ALL!$E366:$BG366)),1)/BU$3</f>
        <v>0.26280355939375932</v>
      </c>
      <c r="BV374" s="208">
        <f t="array" ref="BV374">ROUND(MIN(IF($E$4:$BG$4=BV$4,$E374:$BG374)),1)</f>
        <v>0</v>
      </c>
      <c r="BW374" s="208">
        <f t="array" ref="BW374">ROUND(MAX(IF($E$4:$BG$4=BW$4,$E374:$BG374)),1)</f>
        <v>0</v>
      </c>
      <c r="BX374" s="276">
        <f t="array" ref="BX374">ROUND(SUM(IF($E$4:$BG$4=BX$4,ALL!$E366:$BG366)),1)/BX$3</f>
        <v>0</v>
      </c>
      <c r="BY374" s="208">
        <f t="array" ref="BY374">ROUND(MIN(IF($E$4:$BG$4=BY$4,$E374:$BG374)),1)</f>
        <v>0</v>
      </c>
      <c r="BZ374" s="208">
        <f t="array" ref="BZ374">ROUND(MAX(IF($E$4:$BG$4=BZ$4,$E374:$BG374)),1)</f>
        <v>0</v>
      </c>
      <c r="CA374" s="276">
        <f t="array" ref="CA374">ROUND(SUM(IF($E$4:$BG$4=CA$4,ALL!$E366:$BG366)),1)/CA$3</f>
        <v>0</v>
      </c>
      <c r="CB374" s="233">
        <f t="shared" si="214"/>
        <v>0</v>
      </c>
      <c r="CC374" s="233">
        <f t="shared" si="215"/>
        <v>5.2</v>
      </c>
      <c r="CD374" s="274">
        <f>ALL!BH366/$BH$47</f>
        <v>8.8468559621644821E-2</v>
      </c>
    </row>
    <row r="375" spans="1:82" s="90" customFormat="1" ht="36">
      <c r="A375" s="253">
        <f t="shared" si="221"/>
        <v>53220</v>
      </c>
      <c r="B375" s="236" t="s">
        <v>310</v>
      </c>
      <c r="C375" s="50"/>
      <c r="D375" s="50"/>
      <c r="E375" s="91">
        <f>ALL!E367/E$268</f>
        <v>7.2158541603035115E-2</v>
      </c>
      <c r="F375" s="91">
        <f>ALL!F367/F$268</f>
        <v>59.981022813426151</v>
      </c>
      <c r="G375" s="91">
        <f>ALL!G367/G$268</f>
        <v>381.88545376379847</v>
      </c>
      <c r="H375" s="91">
        <f>ALL!H367/H$268</f>
        <v>5.7684659448096189</v>
      </c>
      <c r="I375" s="91">
        <f>ALL!I367/I$268</f>
        <v>48.977449568082463</v>
      </c>
      <c r="J375" s="91">
        <f>ALL!J367/J$268</f>
        <v>0.49719376772847806</v>
      </c>
      <c r="K375" s="91">
        <f>ALL!K367/K$268</f>
        <v>164.0939511444104</v>
      </c>
      <c r="L375" s="91">
        <f>ALL!L367/L$268</f>
        <v>1.2151740968635767</v>
      </c>
      <c r="M375" s="91">
        <f>ALL!M367/M$268</f>
        <v>0</v>
      </c>
      <c r="N375" s="91">
        <f>ALL!N367/N$268</f>
        <v>31.510203304957439</v>
      </c>
      <c r="O375" s="91">
        <f>ALL!O367/O$268</f>
        <v>3.7486390335681343</v>
      </c>
      <c r="P375" s="91">
        <f>ALL!P367/P$268</f>
        <v>2.922485447098274</v>
      </c>
      <c r="Q375" s="91">
        <f>ALL!Q367/Q$268</f>
        <v>36.286805057016629</v>
      </c>
      <c r="R375" s="91">
        <f>ALL!R367/R$268</f>
        <v>0.75985905949315635</v>
      </c>
      <c r="S375" s="91">
        <f>ALL!S367/S$268</f>
        <v>63.288027369241149</v>
      </c>
      <c r="T375" s="91">
        <f>ALL!T367/T$268</f>
        <v>0.6802986258710414</v>
      </c>
      <c r="U375" s="91">
        <f>ALL!U367/U$268</f>
        <v>77.08877369578974</v>
      </c>
      <c r="V375" s="91">
        <f>ALL!V367/V$268</f>
        <v>9.243895918731063</v>
      </c>
      <c r="W375" s="91">
        <f>ALL!W367/W$268</f>
        <v>4.8608336528095029</v>
      </c>
      <c r="X375" s="91">
        <f>ALL!X367/X$268</f>
        <v>1.5830659276376173</v>
      </c>
      <c r="Y375" s="91">
        <f>ALL!Y367/Y$268</f>
        <v>0.37505966275870162</v>
      </c>
      <c r="Z375" s="91">
        <f>ALL!Z367/Z$268</f>
        <v>21.856632458582446</v>
      </c>
      <c r="AA375" s="91">
        <f>ALL!AA367/AA$268</f>
        <v>622.01632327409163</v>
      </c>
      <c r="AB375" s="91">
        <f>ALL!AB367/AB$268</f>
        <v>46.231990857342126</v>
      </c>
      <c r="AC375" s="91">
        <f>ALL!AC367/AC$268</f>
        <v>163.64343134590106</v>
      </c>
      <c r="AD375" s="91">
        <f>ALL!AD367/AD$268</f>
        <v>5.5536420536312932</v>
      </c>
      <c r="AE375" s="91">
        <f>ALL!AE367/AE$268</f>
        <v>0.7420017760733072</v>
      </c>
      <c r="AF375" s="91">
        <f>ALL!AF367/AF$268</f>
        <v>10.472435505182114</v>
      </c>
      <c r="AG375" s="91">
        <f>ALL!AG367/AG$268</f>
        <v>37.07007364810466</v>
      </c>
      <c r="AH375" s="91">
        <f>ALL!AH367/AH$268</f>
        <v>43.565857705990503</v>
      </c>
      <c r="AI375" s="91">
        <f>ALL!AI367/AI$268</f>
        <v>5.1862705201398622</v>
      </c>
      <c r="AJ375" s="91">
        <f>ALL!AJ367/AJ$268</f>
        <v>210.25443219139461</v>
      </c>
      <c r="AK375" s="91">
        <f>ALL!AK367/AK$268</f>
        <v>0</v>
      </c>
      <c r="AL375" s="91">
        <f>ALL!AL367/AL$268</f>
        <v>865.5718619095768</v>
      </c>
      <c r="AM375" s="91">
        <f>ALL!AM367/AM$268</f>
        <v>2.7524882280049563</v>
      </c>
      <c r="AN375" s="91">
        <f>ALL!AN367/AN$268</f>
        <v>49.937298762921536</v>
      </c>
      <c r="AO375" s="91">
        <f>ALL!AO367/AO$268</f>
        <v>810.20751134121463</v>
      </c>
      <c r="AP375" s="91">
        <f>ALL!AP367/AP$268</f>
        <v>7.5018570551949111</v>
      </c>
      <c r="AQ375" s="91">
        <f>ALL!AQ367/AQ$268</f>
        <v>1.4918074400894505</v>
      </c>
      <c r="AR375" s="91">
        <f>ALL!AR367/AR$268</f>
        <v>6.0357148948508472</v>
      </c>
      <c r="AS375" s="91">
        <f>ALL!AS367/AS$268</f>
        <v>34.711526819227508</v>
      </c>
      <c r="AT375" s="91">
        <f>ALL!AT367/AT$268</f>
        <v>3.0295578738201692</v>
      </c>
      <c r="AU375" s="91">
        <f>ALL!AU367/AU$268</f>
        <v>21.251935548162571</v>
      </c>
      <c r="AV375" s="91">
        <f>ALL!AV367/AV$268</f>
        <v>53.725539450877967</v>
      </c>
      <c r="AW375" s="91">
        <f>ALL!AW367/AW$268</f>
        <v>46.890313432835825</v>
      </c>
      <c r="AX375" s="91">
        <f>ALL!AX367/AX$268</f>
        <v>186.84257325182529</v>
      </c>
      <c r="AY375" s="91">
        <f>ALL!AY367/AY$268</f>
        <v>311.89674841554148</v>
      </c>
      <c r="AZ375" s="91">
        <f>ALL!AZ367/AZ$268</f>
        <v>65.361038911030249</v>
      </c>
      <c r="BA375" s="91">
        <f>ALL!BA367/BA$268</f>
        <v>18.994465809961543</v>
      </c>
      <c r="BB375" s="91">
        <f>ALL!BB367/BB$268</f>
        <v>0</v>
      </c>
      <c r="BC375" s="91">
        <f>ALL!BC367/BC$268</f>
        <v>145.01096632692554</v>
      </c>
      <c r="BD375" s="91">
        <f>ALL!BD367/BD$268</f>
        <v>21.866983429760875</v>
      </c>
      <c r="BE375" s="91">
        <f>ALL!BE367/BE$268</f>
        <v>0.14922245845087317</v>
      </c>
      <c r="BF375" s="91">
        <f>ALL!BF367/BF$268</f>
        <v>2.8220395578059838</v>
      </c>
      <c r="BG375" s="91">
        <f>ALL!BG367/BG$268</f>
        <v>22.888225064309264</v>
      </c>
      <c r="BH375" s="91">
        <f t="shared" si="216"/>
        <v>4740.3715837145173</v>
      </c>
      <c r="BJ375" s="208">
        <f t="array" ref="BJ375">ROUND(MIN(IF($E$4:$BG$4=BJ$4,$E375:$BG375)),1)</f>
        <v>0</v>
      </c>
      <c r="BK375" s="208">
        <f t="array" ref="BK375">ROUND(MAX(IF($E$4:$BG$4=BK$4,$E375:$BG375)),1)</f>
        <v>810.2</v>
      </c>
      <c r="BL375" s="276">
        <f t="array" ref="BL375">ROUND(SUM(IF($E$4:$BG$4=BL$4,ALL!$E367:$BG367)),1)/BL$3</f>
        <v>115.36437975548787</v>
      </c>
      <c r="BM375" s="208">
        <f t="array" ref="BM375">ROUND(MIN(IF($E$4:$BG$4=BM$4,$E375:$BG375)),1)</f>
        <v>0.1</v>
      </c>
      <c r="BN375" s="208">
        <f t="array" ref="BN375">ROUND(MAX(IF($E$4:$BG$4=BN$4,$E375:$BG375)),1)</f>
        <v>22.9</v>
      </c>
      <c r="BO375" s="276">
        <f t="array" ref="BO375">ROUND(SUM(IF($E$4:$BG$4=BO$4,ALL!$E367:$BG367)),1)/BO$3</f>
        <v>11.537152148855593</v>
      </c>
      <c r="BP375" s="208">
        <f t="array" ref="BP375">ROUND(MIN(IF($E$4:$BG$4=BP$4,$E375:$BG375)),1)</f>
        <v>0</v>
      </c>
      <c r="BQ375" s="208">
        <f t="array" ref="BQ375">ROUND(MAX(IF($E$4:$BG$4=BQ$4,$E375:$BG375)),1)</f>
        <v>865.6</v>
      </c>
      <c r="BR375" s="276">
        <f t="array" ref="BR375">ROUND(SUM(IF($E$4:$BG$4=BR$4,ALL!$E367:$BG367)),1)/BR$3</f>
        <v>37.754009153684578</v>
      </c>
      <c r="BS375" s="208">
        <f t="array" ref="BS375">ROUND(MIN(IF($E$4:$BG$4=BS$4,$E375:$BG375)),1)</f>
        <v>0</v>
      </c>
      <c r="BT375" s="208">
        <f t="array" ref="BT375">ROUND(MAX(IF($E$4:$BG$4=BT$4,$E375:$BG375)),1)</f>
        <v>622</v>
      </c>
      <c r="BU375" s="276">
        <f t="array" ref="BU375">ROUND(SUM(IF($E$4:$BG$4=BU$4,ALL!$E367:$BG367)),1)/BU$3</f>
        <v>61.608114336317655</v>
      </c>
      <c r="BV375" s="208">
        <f t="array" ref="BV375">ROUND(MIN(IF($E$4:$BG$4=BV$4,$E375:$BG375)),1)</f>
        <v>21.9</v>
      </c>
      <c r="BW375" s="208">
        <f t="array" ref="BW375">ROUND(MAX(IF($E$4:$BG$4=BW$4,$E375:$BG375)),1)</f>
        <v>381.9</v>
      </c>
      <c r="BX375" s="276">
        <f t="array" ref="BX375">ROUND(SUM(IF($E$4:$BG$4=BX$4,ALL!$E367:$BG367)),1)/BX$3</f>
        <v>86.813319498408092</v>
      </c>
      <c r="BY375" s="208">
        <f t="array" ref="BY375">ROUND(MIN(IF($E$4:$BG$4=BY$4,$E375:$BG375)),1)</f>
        <v>1.2</v>
      </c>
      <c r="BZ375" s="208">
        <f t="array" ref="BZ375">ROUND(MAX(IF($E$4:$BG$4=BZ$4,$E375:$BG375)),1)</f>
        <v>77.099999999999994</v>
      </c>
      <c r="CA375" s="276">
        <f t="array" ref="CA375">ROUND(SUM(IF($E$4:$BG$4=CA$4,ALL!$E367:$BG367)),1)/CA$3</f>
        <v>28.399498168894201</v>
      </c>
      <c r="CB375" s="233">
        <f t="shared" si="214"/>
        <v>0</v>
      </c>
      <c r="CC375" s="233">
        <f t="shared" si="215"/>
        <v>865.6</v>
      </c>
      <c r="CD375" s="274">
        <f>ALL!BH367/$BH$47</f>
        <v>58.180396213330248</v>
      </c>
    </row>
    <row r="376" spans="1:82" s="90" customFormat="1">
      <c r="A376" s="253">
        <f t="shared" si="221"/>
        <v>53221</v>
      </c>
      <c r="B376" s="236" t="s">
        <v>311</v>
      </c>
      <c r="C376" s="50"/>
      <c r="D376" s="50"/>
      <c r="E376" s="91">
        <f>ALL!E368/E$268</f>
        <v>2.9230540108693179</v>
      </c>
      <c r="F376" s="91">
        <f>ALL!F368/F$268</f>
        <v>0</v>
      </c>
      <c r="G376" s="91">
        <f>ALL!G368/G$268</f>
        <v>9.8371991714076845</v>
      </c>
      <c r="H376" s="91">
        <f>ALL!H368/H$268</f>
        <v>0</v>
      </c>
      <c r="I376" s="91">
        <f>ALL!I368/I$268</f>
        <v>3.0007427087435263</v>
      </c>
      <c r="J376" s="91">
        <f>ALL!J368/J$268</f>
        <v>0</v>
      </c>
      <c r="K376" s="91">
        <f>ALL!K368/K$268</f>
        <v>0</v>
      </c>
      <c r="L376" s="91">
        <f>ALL!L368/L$268</f>
        <v>0</v>
      </c>
      <c r="M376" s="91">
        <f>ALL!M368/M$268</f>
        <v>0</v>
      </c>
      <c r="N376" s="91">
        <f>ALL!N368/N$268</f>
        <v>0</v>
      </c>
      <c r="O376" s="91">
        <f>ALL!O368/O$268</f>
        <v>1.4846958676548196</v>
      </c>
      <c r="P376" s="91">
        <f>ALL!P368/P$268</f>
        <v>1.7634860697739514</v>
      </c>
      <c r="Q376" s="91">
        <f>ALL!Q368/Q$268</f>
        <v>4.7810790508969454</v>
      </c>
      <c r="R376" s="91">
        <f>ALL!R368/R$268</f>
        <v>0</v>
      </c>
      <c r="S376" s="91">
        <f>ALL!S368/S$268</f>
        <v>3.2410943459732882</v>
      </c>
      <c r="T376" s="91">
        <f>ALL!T368/T$268</f>
        <v>12.542997033870709</v>
      </c>
      <c r="U376" s="91">
        <f>ALL!U368/U$268</f>
        <v>0</v>
      </c>
      <c r="V376" s="91">
        <f>ALL!V368/V$268</f>
        <v>0</v>
      </c>
      <c r="W376" s="91">
        <f>ALL!W368/W$268</f>
        <v>0</v>
      </c>
      <c r="X376" s="91">
        <f>ALL!X368/X$268</f>
        <v>0</v>
      </c>
      <c r="Y376" s="91">
        <f>ALL!Y368/Y$268</f>
        <v>0</v>
      </c>
      <c r="Z376" s="91">
        <f>ALL!Z368/Z$268</f>
        <v>0</v>
      </c>
      <c r="AA376" s="91">
        <f>ALL!AA368/AA$268</f>
        <v>0</v>
      </c>
      <c r="AB376" s="91">
        <f>ALL!AB368/AB$268</f>
        <v>0.30853126925952179</v>
      </c>
      <c r="AC376" s="91">
        <f>ALL!AC368/AC$268</f>
        <v>0</v>
      </c>
      <c r="AD376" s="91">
        <f>ALL!AD368/AD$268</f>
        <v>1.4835696962028611</v>
      </c>
      <c r="AE376" s="91">
        <f>ALL!AE368/AE$268</f>
        <v>0</v>
      </c>
      <c r="AF376" s="91">
        <f>ALL!AF368/AF$268</f>
        <v>0</v>
      </c>
      <c r="AG376" s="91">
        <f>ALL!AG368/AG$268</f>
        <v>0</v>
      </c>
      <c r="AH376" s="91">
        <f>ALL!AH368/AH$268</f>
        <v>2.2275369624265196</v>
      </c>
      <c r="AI376" s="91">
        <f>ALL!AI368/AI$268</f>
        <v>0</v>
      </c>
      <c r="AJ376" s="91">
        <f>ALL!AJ368/AJ$268</f>
        <v>3.2175426699207117</v>
      </c>
      <c r="AK376" s="91">
        <f>ALL!AK368/AK$268</f>
        <v>0</v>
      </c>
      <c r="AL376" s="91">
        <f>ALL!AL368/AL$268</f>
        <v>0</v>
      </c>
      <c r="AM376" s="91">
        <f>ALL!AM368/AM$268</f>
        <v>4.5848822800495661</v>
      </c>
      <c r="AN376" s="91">
        <f>ALL!AN368/AN$268</f>
        <v>0</v>
      </c>
      <c r="AO376" s="91">
        <f>ALL!AO368/AO$268</f>
        <v>0</v>
      </c>
      <c r="AP376" s="91">
        <f>ALL!AP368/AP$268</f>
        <v>0</v>
      </c>
      <c r="AQ376" s="91">
        <f>ALL!AQ368/AQ$268</f>
        <v>0</v>
      </c>
      <c r="AR376" s="91">
        <f>ALL!AR368/AR$268</f>
        <v>0</v>
      </c>
      <c r="AS376" s="91">
        <f>ALL!AS368/AS$268</f>
        <v>0</v>
      </c>
      <c r="AT376" s="91">
        <f>ALL!AT368/AT$268</f>
        <v>0</v>
      </c>
      <c r="AU376" s="91">
        <f>ALL!AU368/AU$268</f>
        <v>0</v>
      </c>
      <c r="AV376" s="91">
        <f>ALL!AV368/AV$268</f>
        <v>0</v>
      </c>
      <c r="AW376" s="91">
        <f>ALL!AW368/AW$268</f>
        <v>0</v>
      </c>
      <c r="AX376" s="91">
        <f>ALL!AX368/AX$268</f>
        <v>0</v>
      </c>
      <c r="AY376" s="91">
        <f>ALL!AY368/AY$268</f>
        <v>0</v>
      </c>
      <c r="AZ376" s="91">
        <f>ALL!AZ368/AZ$268</f>
        <v>0</v>
      </c>
      <c r="BA376" s="91">
        <f>ALL!BA368/BA$268</f>
        <v>0</v>
      </c>
      <c r="BB376" s="91">
        <f>ALL!BB368/BB$268</f>
        <v>0</v>
      </c>
      <c r="BC376" s="91">
        <f>ALL!BC368/BC$268</f>
        <v>0</v>
      </c>
      <c r="BD376" s="91">
        <f>ALL!BD368/BD$268</f>
        <v>0</v>
      </c>
      <c r="BE376" s="91">
        <f>ALL!BE368/BE$268</f>
        <v>3.8120134677906368</v>
      </c>
      <c r="BF376" s="91">
        <f>ALL!BF368/BF$268</f>
        <v>7.0143135836566559</v>
      </c>
      <c r="BG376" s="91">
        <f>ALL!BG368/BG$268</f>
        <v>8.608383754211804</v>
      </c>
      <c r="BH376" s="91">
        <f t="shared" si="216"/>
        <v>70.831121942708521</v>
      </c>
      <c r="BJ376" s="208">
        <f t="array" ref="BJ376">ROUND(MIN(IF($E$4:$BG$4=BJ$4,$E376:$BG376)),1)</f>
        <v>0</v>
      </c>
      <c r="BK376" s="208">
        <f t="array" ref="BK376">ROUND(MAX(IF($E$4:$BG$4=BK$4,$E376:$BG376)),1)</f>
        <v>0</v>
      </c>
      <c r="BL376" s="276">
        <f t="array" ref="BL376">ROUND(SUM(IF($E$4:$BG$4=BL$4,ALL!$E368:$BG368)),1)/BL$3</f>
        <v>0</v>
      </c>
      <c r="BM376" s="208">
        <f t="array" ref="BM376">ROUND(MIN(IF($E$4:$BG$4=BM$4,$E376:$BG376)),1)</f>
        <v>0</v>
      </c>
      <c r="BN376" s="208">
        <f t="array" ref="BN376">ROUND(MAX(IF($E$4:$BG$4=BN$4,$E376:$BG376)),1)</f>
        <v>8.6</v>
      </c>
      <c r="BO376" s="276">
        <f t="array" ref="BO376">ROUND(SUM(IF($E$4:$BG$4=BO$4,ALL!$E368:$BG368)),1)/BO$3</f>
        <v>4.2153795488226589</v>
      </c>
      <c r="BP376" s="208">
        <f t="array" ref="BP376">ROUND(MIN(IF($E$4:$BG$4=BP$4,$E376:$BG376)),1)</f>
        <v>0</v>
      </c>
      <c r="BQ376" s="208">
        <f t="array" ref="BQ376">ROUND(MAX(IF($E$4:$BG$4=BQ$4,$E376:$BG376)),1)</f>
        <v>4.5999999999999996</v>
      </c>
      <c r="BR376" s="276">
        <f t="array" ref="BR376">ROUND(SUM(IF($E$4:$BG$4=BR$4,ALL!$E368:$BG368)),1)/BR$3</f>
        <v>2.1304259760691471</v>
      </c>
      <c r="BS376" s="208">
        <f t="array" ref="BS376">ROUND(MIN(IF($E$4:$BG$4=BS$4,$E376:$BG376)),1)</f>
        <v>0</v>
      </c>
      <c r="BT376" s="208">
        <f t="array" ref="BT376">ROUND(MAX(IF($E$4:$BG$4=BT$4,$E376:$BG376)),1)</f>
        <v>12.5</v>
      </c>
      <c r="BU376" s="276">
        <f t="array" ref="BU376">ROUND(SUM(IF($E$4:$BG$4=BU$4,ALL!$E368:$BG368)),1)/BU$3</f>
        <v>1.3089211505857727</v>
      </c>
      <c r="BV376" s="208">
        <f t="array" ref="BV376">ROUND(MIN(IF($E$4:$BG$4=BV$4,$E376:$BG376)),1)</f>
        <v>0</v>
      </c>
      <c r="BW376" s="208">
        <f t="array" ref="BW376">ROUND(MAX(IF($E$4:$BG$4=BW$4,$E376:$BG376)),1)</f>
        <v>9.8000000000000007</v>
      </c>
      <c r="BX376" s="276">
        <f t="array" ref="BX376">ROUND(SUM(IF($E$4:$BG$4=BX$4,ALL!$E368:$BG368)),1)/BX$3</f>
        <v>1.3007967521009498</v>
      </c>
      <c r="BY376" s="208">
        <f t="array" ref="BY376">ROUND(MIN(IF($E$4:$BG$4=BY$4,$E376:$BG376)),1)</f>
        <v>0</v>
      </c>
      <c r="BZ376" s="208">
        <f t="array" ref="BZ376">ROUND(MAX(IF($E$4:$BG$4=BZ$4,$E376:$BG376)),1)</f>
        <v>3</v>
      </c>
      <c r="CA376" s="276">
        <f t="array" ref="CA376">ROUND(SUM(IF($E$4:$BG$4=CA$4,ALL!$E368:$BG368)),1)/CA$3</f>
        <v>0.96678524059047555</v>
      </c>
      <c r="CB376" s="233">
        <f t="shared" si="214"/>
        <v>0</v>
      </c>
      <c r="CC376" s="233">
        <f t="shared" si="215"/>
        <v>12.5</v>
      </c>
      <c r="CD376" s="274">
        <f>ALL!BH368/$BH$47</f>
        <v>1.3850733171134606</v>
      </c>
    </row>
    <row r="377" spans="1:82" s="90" customFormat="1" ht="36">
      <c r="A377" s="253">
        <f t="shared" si="221"/>
        <v>53222</v>
      </c>
      <c r="B377" s="236" t="s">
        <v>312</v>
      </c>
      <c r="C377" s="50"/>
      <c r="D377" s="50"/>
      <c r="E377" s="91">
        <f>ALL!E369/E$268</f>
        <v>2.7940155643791282</v>
      </c>
      <c r="F377" s="91">
        <f>ALL!F369/F$268</f>
        <v>9.8907367840650657</v>
      </c>
      <c r="G377" s="91">
        <f>ALL!G369/G$268</f>
        <v>3.442162289315803</v>
      </c>
      <c r="H377" s="91">
        <f>ALL!H369/H$268</f>
        <v>4.3718465693349886</v>
      </c>
      <c r="I377" s="91">
        <f>ALL!I369/I$268</f>
        <v>2.503954300981472</v>
      </c>
      <c r="J377" s="91">
        <f>ALL!J369/J$268</f>
        <v>23.843131864581025</v>
      </c>
      <c r="K377" s="91">
        <f>ALL!K369/K$268</f>
        <v>0</v>
      </c>
      <c r="L377" s="91">
        <f>ALL!L369/L$268</f>
        <v>0</v>
      </c>
      <c r="M377" s="91">
        <f>ALL!M369/M$268</f>
        <v>0</v>
      </c>
      <c r="N377" s="91">
        <f>ALL!N369/N$268</f>
        <v>0</v>
      </c>
      <c r="O377" s="91">
        <f>ALL!O369/O$268</f>
        <v>0</v>
      </c>
      <c r="P377" s="91">
        <f>ALL!P369/P$268</f>
        <v>1.061039354245334</v>
      </c>
      <c r="Q377" s="91">
        <f>ALL!Q369/Q$268</f>
        <v>8.045992199734334</v>
      </c>
      <c r="R377" s="91">
        <f>ALL!R369/R$268</f>
        <v>3.0966255590188374</v>
      </c>
      <c r="S377" s="91">
        <f>ALL!S369/S$268</f>
        <v>13.700508289269438</v>
      </c>
      <c r="T377" s="91">
        <f>ALL!T369/T$268</f>
        <v>0</v>
      </c>
      <c r="U377" s="91">
        <f>ALL!U369/U$268</f>
        <v>13.960267787424891</v>
      </c>
      <c r="V377" s="91">
        <f>ALL!V369/V$268</f>
        <v>0</v>
      </c>
      <c r="W377" s="91">
        <f>ALL!W369/W$268</f>
        <v>19.940886529010843</v>
      </c>
      <c r="X377" s="91">
        <f>ALL!X369/X$268</f>
        <v>0</v>
      </c>
      <c r="Y377" s="91">
        <f>ALL!Y369/Y$268</f>
        <v>0</v>
      </c>
      <c r="Z377" s="91">
        <f>ALL!Z369/Z$268</f>
        <v>22.03060633086838</v>
      </c>
      <c r="AA377" s="91">
        <f>ALL!AA369/AA$268</f>
        <v>0</v>
      </c>
      <c r="AB377" s="91">
        <f>ALL!AB369/AB$268</f>
        <v>7.0567667766570983</v>
      </c>
      <c r="AC377" s="91">
        <f>ALL!AC369/AC$268</f>
        <v>0</v>
      </c>
      <c r="AD377" s="91">
        <f>ALL!AD369/AD$268</f>
        <v>5.6306471963418057</v>
      </c>
      <c r="AE377" s="91">
        <f>ALL!AE369/AE$268</f>
        <v>0</v>
      </c>
      <c r="AF377" s="91">
        <f>ALL!AF369/AF$268</f>
        <v>0.11497628226738009</v>
      </c>
      <c r="AG377" s="91">
        <f>ALL!AG369/AG$268</f>
        <v>0</v>
      </c>
      <c r="AH377" s="91">
        <f>ALL!AH369/AH$268</f>
        <v>0.33771110377765612</v>
      </c>
      <c r="AI377" s="91">
        <f>ALL!AI369/AI$268</f>
        <v>0</v>
      </c>
      <c r="AJ377" s="91">
        <f>ALL!AJ369/AJ$268</f>
        <v>7.322711949943419</v>
      </c>
      <c r="AK377" s="91">
        <f>ALL!AK369/AK$268</f>
        <v>32.889623301290399</v>
      </c>
      <c r="AL377" s="91">
        <f>ALL!AL369/AL$268</f>
        <v>0</v>
      </c>
      <c r="AM377" s="91">
        <f>ALL!AM369/AM$268</f>
        <v>0</v>
      </c>
      <c r="AN377" s="91">
        <f>ALL!AN369/AN$268</f>
        <v>0</v>
      </c>
      <c r="AO377" s="91">
        <f>ALL!AO369/AO$268</f>
        <v>0</v>
      </c>
      <c r="AP377" s="91">
        <f>ALL!AP369/AP$268</f>
        <v>2.2123179278493685</v>
      </c>
      <c r="AQ377" s="91">
        <f>ALL!AQ369/AQ$268</f>
        <v>45.980922305158508</v>
      </c>
      <c r="AR377" s="91">
        <f>ALL!AR369/AR$268</f>
        <v>0</v>
      </c>
      <c r="AS377" s="91">
        <f>ALL!AS369/AS$268</f>
        <v>0.6356701779876498</v>
      </c>
      <c r="AT377" s="91">
        <f>ALL!AT369/AT$268</f>
        <v>0</v>
      </c>
      <c r="AU377" s="91">
        <f>ALL!AU369/AU$268</f>
        <v>0</v>
      </c>
      <c r="AV377" s="91">
        <f>ALL!AV369/AV$268</f>
        <v>0</v>
      </c>
      <c r="AW377" s="91">
        <f>ALL!AW369/AW$268</f>
        <v>0</v>
      </c>
      <c r="AX377" s="91">
        <f>ALL!AX369/AX$268</f>
        <v>0</v>
      </c>
      <c r="AY377" s="91">
        <f>ALL!AY369/AY$268</f>
        <v>0</v>
      </c>
      <c r="AZ377" s="91">
        <f>ALL!AZ369/AZ$268</f>
        <v>0</v>
      </c>
      <c r="BA377" s="91">
        <f>ALL!BA369/BA$268</f>
        <v>24.059656692617956</v>
      </c>
      <c r="BB377" s="91">
        <f>ALL!BB369/BB$268</f>
        <v>0</v>
      </c>
      <c r="BC377" s="91">
        <f>ALL!BC369/BC$268</f>
        <v>0</v>
      </c>
      <c r="BD377" s="91">
        <f>ALL!BD369/BD$268</f>
        <v>8.0208316260469079</v>
      </c>
      <c r="BE377" s="91">
        <f>ALL!BE369/BE$268</f>
        <v>7.904507739016057</v>
      </c>
      <c r="BF377" s="91">
        <f>ALL!BF369/BF$268</f>
        <v>9.1851501136172775</v>
      </c>
      <c r="BG377" s="91">
        <f>ALL!BG369/BG$268</f>
        <v>0</v>
      </c>
      <c r="BH377" s="91">
        <f t="shared" si="216"/>
        <v>280.03326661480105</v>
      </c>
      <c r="BJ377" s="208">
        <f t="array" ref="BJ377">ROUND(MIN(IF($E$4:$BG$4=BJ$4,$E377:$BG377)),1)</f>
        <v>0</v>
      </c>
      <c r="BK377" s="208">
        <f t="array" ref="BK377">ROUND(MAX(IF($E$4:$BG$4=BK$4,$E377:$BG377)),1)</f>
        <v>46</v>
      </c>
      <c r="BL377" s="276">
        <f t="array" ref="BL377">ROUND(SUM(IF($E$4:$BG$4=BL$4,ALL!$E369:$BG369)),1)/BL$3</f>
        <v>2.6553170194083902</v>
      </c>
      <c r="BM377" s="208">
        <f t="array" ref="BM377">ROUND(MIN(IF($E$4:$BG$4=BM$4,$E377:$BG377)),1)</f>
        <v>0</v>
      </c>
      <c r="BN377" s="208">
        <f t="array" ref="BN377">ROUND(MAX(IF($E$4:$BG$4=BN$4,$E377:$BG377)),1)</f>
        <v>9.1999999999999993</v>
      </c>
      <c r="BO377" s="276">
        <f t="array" ref="BO377">ROUND(SUM(IF($E$4:$BG$4=BO$4,ALL!$E369:$BG369)),1)/BO$3</f>
        <v>7.3981248970854629</v>
      </c>
      <c r="BP377" s="208">
        <f t="array" ref="BP377">ROUND(MIN(IF($E$4:$BG$4=BP$4,$E377:$BG377)),1)</f>
        <v>0</v>
      </c>
      <c r="BQ377" s="208">
        <f t="array" ref="BQ377">ROUND(MAX(IF($E$4:$BG$4=BQ$4,$E377:$BG377)),1)</f>
        <v>32.9</v>
      </c>
      <c r="BR377" s="276">
        <f t="array" ref="BR377">ROUND(SUM(IF($E$4:$BG$4=BR$4,ALL!$E369:$BG369)),1)/BR$3</f>
        <v>16.221063381790486</v>
      </c>
      <c r="BS377" s="208">
        <f t="array" ref="BS377">ROUND(MIN(IF($E$4:$BG$4=BS$4,$E377:$BG377)),1)</f>
        <v>0</v>
      </c>
      <c r="BT377" s="208">
        <f t="array" ref="BT377">ROUND(MAX(IF($E$4:$BG$4=BT$4,$E377:$BG377)),1)</f>
        <v>23.8</v>
      </c>
      <c r="BU377" s="276">
        <f t="array" ref="BU377">ROUND(SUM(IF($E$4:$BG$4=BU$4,ALL!$E369:$BG369)),1)/BU$3</f>
        <v>6.8858891366690846</v>
      </c>
      <c r="BV377" s="208">
        <f t="array" ref="BV377">ROUND(MIN(IF($E$4:$BG$4=BV$4,$E377:$BG377)),1)</f>
        <v>3.4</v>
      </c>
      <c r="BW377" s="208">
        <f t="array" ref="BW377">ROUND(MAX(IF($E$4:$BG$4=BW$4,$E377:$BG377)),1)</f>
        <v>22</v>
      </c>
      <c r="BX377" s="276">
        <f t="array" ref="BX377">ROUND(SUM(IF($E$4:$BG$4=BX$4,ALL!$E369:$BG369)),1)/BX$3</f>
        <v>10.255138239610849</v>
      </c>
      <c r="BY377" s="208">
        <f t="array" ref="BY377">ROUND(MIN(IF($E$4:$BG$4=BY$4,$E377:$BG377)),1)</f>
        <v>0</v>
      </c>
      <c r="BZ377" s="208">
        <f t="array" ref="BZ377">ROUND(MAX(IF($E$4:$BG$4=BZ$4,$E377:$BG377)),1)</f>
        <v>14</v>
      </c>
      <c r="CA377" s="276">
        <f t="array" ref="CA377">ROUND(SUM(IF($E$4:$BG$4=CA$4,ALL!$E369:$BG369)),1)/CA$3</f>
        <v>1.5418338745872033</v>
      </c>
      <c r="CB377" s="233">
        <f t="shared" si="214"/>
        <v>0</v>
      </c>
      <c r="CC377" s="233">
        <f t="shared" si="215"/>
        <v>46</v>
      </c>
      <c r="CD377" s="274">
        <f>ALL!BH369/$BH$47</f>
        <v>6.4538313702355703</v>
      </c>
    </row>
    <row r="378" spans="1:82" s="90" customFormat="1" ht="24">
      <c r="A378" s="253">
        <f t="shared" si="221"/>
        <v>53223</v>
      </c>
      <c r="B378" s="236" t="s">
        <v>904</v>
      </c>
      <c r="C378" s="50"/>
      <c r="D378" s="50"/>
      <c r="E378" s="91">
        <f>ALL!E370/E$268</f>
        <v>0</v>
      </c>
      <c r="F378" s="91">
        <f>ALL!F370/F$268</f>
        <v>0</v>
      </c>
      <c r="G378" s="91">
        <f>ALL!G370/G$268</f>
        <v>0</v>
      </c>
      <c r="H378" s="91">
        <f>ALL!H370/H$268</f>
        <v>0</v>
      </c>
      <c r="I378" s="91">
        <f>ALL!I370/I$268</f>
        <v>1.0467707123523928</v>
      </c>
      <c r="J378" s="91">
        <f>ALL!J370/J$268</f>
        <v>0</v>
      </c>
      <c r="K378" s="91">
        <f>ALL!K370/K$268</f>
        <v>0</v>
      </c>
      <c r="L378" s="91">
        <f>ALL!L370/L$268</f>
        <v>0</v>
      </c>
      <c r="M378" s="91">
        <f>ALL!M370/M$268</f>
        <v>0</v>
      </c>
      <c r="N378" s="91">
        <f>ALL!N370/N$268</f>
        <v>0</v>
      </c>
      <c r="O378" s="91">
        <f>ALL!O370/O$268</f>
        <v>0</v>
      </c>
      <c r="P378" s="91">
        <f>ALL!P370/P$268</f>
        <v>0</v>
      </c>
      <c r="Q378" s="91">
        <f>ALL!Q370/Q$268</f>
        <v>0.30123115183357169</v>
      </c>
      <c r="R378" s="91">
        <f>ALL!R370/R$268</f>
        <v>0</v>
      </c>
      <c r="S378" s="91">
        <f>ALL!S370/S$268</f>
        <v>0</v>
      </c>
      <c r="T378" s="91">
        <f>ALL!T370/T$268</f>
        <v>0</v>
      </c>
      <c r="U378" s="91">
        <f>ALL!U370/U$268</f>
        <v>0</v>
      </c>
      <c r="V378" s="91">
        <f>ALL!V370/V$268</f>
        <v>0</v>
      </c>
      <c r="W378" s="91">
        <f>ALL!W370/W$268</f>
        <v>0</v>
      </c>
      <c r="X378" s="91">
        <f>ALL!X370/X$268</f>
        <v>0</v>
      </c>
      <c r="Y378" s="91">
        <f>ALL!Y370/Y$268</f>
        <v>0</v>
      </c>
      <c r="Z378" s="91">
        <f>ALL!Z370/Z$268</f>
        <v>0</v>
      </c>
      <c r="AA378" s="91">
        <f>ALL!AA370/AA$268</f>
        <v>0</v>
      </c>
      <c r="AB378" s="91">
        <f>ALL!AB370/AB$268</f>
        <v>0</v>
      </c>
      <c r="AC378" s="91">
        <f>ALL!AC370/AC$268</f>
        <v>0</v>
      </c>
      <c r="AD378" s="91">
        <f>ALL!AD370/AD$268</f>
        <v>0.26287067070452413</v>
      </c>
      <c r="AE378" s="91">
        <f>ALL!AE370/AE$268</f>
        <v>0</v>
      </c>
      <c r="AF378" s="91">
        <f>ALL!AF370/AF$268</f>
        <v>0</v>
      </c>
      <c r="AG378" s="91">
        <f>ALL!AG370/AG$268</f>
        <v>0</v>
      </c>
      <c r="AH378" s="91">
        <f>ALL!AH370/AH$268</f>
        <v>0</v>
      </c>
      <c r="AI378" s="91">
        <f>ALL!AI370/AI$268</f>
        <v>0</v>
      </c>
      <c r="AJ378" s="91">
        <f>ALL!AJ370/AJ$268</f>
        <v>0</v>
      </c>
      <c r="AK378" s="91">
        <f>ALL!AK370/AK$268</f>
        <v>8.145578212635245</v>
      </c>
      <c r="AL378" s="91">
        <f>ALL!AL370/AL$268</f>
        <v>0</v>
      </c>
      <c r="AM378" s="91">
        <f>ALL!AM370/AM$268</f>
        <v>0</v>
      </c>
      <c r="AN378" s="91">
        <f>ALL!AN370/AN$268</f>
        <v>188.04524656837825</v>
      </c>
      <c r="AO378" s="91">
        <f>ALL!AO370/AO$268</f>
        <v>0</v>
      </c>
      <c r="AP378" s="91">
        <f>ALL!AP370/AP$268</f>
        <v>0</v>
      </c>
      <c r="AQ378" s="91">
        <f>ALL!AQ370/AQ$268</f>
        <v>401.54800398900005</v>
      </c>
      <c r="AR378" s="91">
        <f>ALL!AR370/AR$268</f>
        <v>0</v>
      </c>
      <c r="AS378" s="91">
        <f>ALL!AS370/AS$268</f>
        <v>0</v>
      </c>
      <c r="AT378" s="91">
        <f>ALL!AT370/AT$268</f>
        <v>0</v>
      </c>
      <c r="AU378" s="91">
        <f>ALL!AU370/AU$268</f>
        <v>0</v>
      </c>
      <c r="AV378" s="91">
        <f>ALL!AV370/AV$268</f>
        <v>0</v>
      </c>
      <c r="AW378" s="91">
        <f>ALL!AW370/AW$268</f>
        <v>0</v>
      </c>
      <c r="AX378" s="91">
        <f>ALL!AX370/AX$268</f>
        <v>0</v>
      </c>
      <c r="AY378" s="91">
        <f>ALL!AY370/AY$268</f>
        <v>0</v>
      </c>
      <c r="AZ378" s="91">
        <f>ALL!AZ370/AZ$268</f>
        <v>1.2514680683109032</v>
      </c>
      <c r="BA378" s="91">
        <f>ALL!BA370/BA$268</f>
        <v>0</v>
      </c>
      <c r="BB378" s="91">
        <f>ALL!BB370/BB$268</f>
        <v>1000.8720084368408</v>
      </c>
      <c r="BC378" s="91">
        <f>ALL!BC370/BC$268</f>
        <v>0</v>
      </c>
      <c r="BD378" s="91">
        <f>ALL!BD370/BD$268</f>
        <v>0</v>
      </c>
      <c r="BE378" s="91">
        <f>ALL!BE370/BE$268</f>
        <v>0</v>
      </c>
      <c r="BF378" s="91">
        <f>ALL!BF370/BF$268</f>
        <v>0</v>
      </c>
      <c r="BG378" s="91">
        <f>ALL!BG370/BG$268</f>
        <v>0</v>
      </c>
      <c r="BH378" s="91">
        <f t="shared" si="216"/>
        <v>1601.4731778100559</v>
      </c>
      <c r="BJ378" s="208">
        <f t="array" ref="BJ378">ROUND(MIN(IF($E$4:$BG$4=BJ$4,$E378:$BG378)),1)</f>
        <v>0</v>
      </c>
      <c r="BK378" s="208">
        <f t="array" ref="BK378">ROUND(MAX(IF($E$4:$BG$4=BK$4,$E378:$BG378)),1)</f>
        <v>1000.9</v>
      </c>
      <c r="BL378" s="276">
        <f t="array" ref="BL378">ROUND(SUM(IF($E$4:$BG$4=BL$4,ALL!$E370:$BG370)),1)/BL$3</f>
        <v>41.417283467053466</v>
      </c>
      <c r="BM378" s="208">
        <f t="array" ref="BM378">ROUND(MIN(IF($E$4:$BG$4=BM$4,$E378:$BG378)),1)</f>
        <v>0</v>
      </c>
      <c r="BN378" s="208">
        <f t="array" ref="BN378">ROUND(MAX(IF($E$4:$BG$4=BN$4,$E378:$BG378)),1)</f>
        <v>0</v>
      </c>
      <c r="BO378" s="276">
        <f t="array" ref="BO378">ROUND(SUM(IF($E$4:$BG$4=BO$4,ALL!$E370:$BG370)),1)/BO$3</f>
        <v>0</v>
      </c>
      <c r="BP378" s="208">
        <f t="array" ref="BP378">ROUND(MIN(IF($E$4:$BG$4=BP$4,$E378:$BG378)),1)</f>
        <v>0</v>
      </c>
      <c r="BQ378" s="208">
        <f t="array" ref="BQ378">ROUND(MAX(IF($E$4:$BG$4=BQ$4,$E378:$BG378)),1)</f>
        <v>8.1</v>
      </c>
      <c r="BR378" s="276">
        <f t="array" ref="BR378">ROUND(SUM(IF($E$4:$BG$4=BR$4,ALL!$E370:$BG370)),1)/BR$3</f>
        <v>4.017374697730391</v>
      </c>
      <c r="BS378" s="208">
        <f t="array" ref="BS378">ROUND(MIN(IF($E$4:$BG$4=BS$4,$E378:$BG378)),1)</f>
        <v>0</v>
      </c>
      <c r="BT378" s="208">
        <f t="array" ref="BT378">ROUND(MAX(IF($E$4:$BG$4=BT$4,$E378:$BG378)),1)</f>
        <v>0.3</v>
      </c>
      <c r="BU378" s="276">
        <f t="array" ref="BU378">ROUND(SUM(IF($E$4:$BG$4=BU$4,ALL!$E370:$BG370)),1)/BU$3</f>
        <v>3.3959871819938793E-2</v>
      </c>
      <c r="BV378" s="208">
        <f t="array" ref="BV378">ROUND(MIN(IF($E$4:$BG$4=BV$4,$E378:$BG378)),1)</f>
        <v>0</v>
      </c>
      <c r="BW378" s="208">
        <f t="array" ref="BW378">ROUND(MAX(IF($E$4:$BG$4=BW$4,$E378:$BG378)),1)</f>
        <v>0</v>
      </c>
      <c r="BX378" s="276">
        <f t="array" ref="BX378">ROUND(SUM(IF($E$4:$BG$4=BX$4,ALL!$E370:$BG370)),1)/BX$3</f>
        <v>0</v>
      </c>
      <c r="BY378" s="208">
        <f t="array" ref="BY378">ROUND(MIN(IF($E$4:$BG$4=BY$4,$E378:$BG378)),1)</f>
        <v>0</v>
      </c>
      <c r="BZ378" s="208">
        <f t="array" ref="BZ378">ROUND(MAX(IF($E$4:$BG$4=BZ$4,$E378:$BG378)),1)</f>
        <v>1</v>
      </c>
      <c r="CA378" s="276">
        <f t="array" ref="CA378">ROUND(SUM(IF($E$4:$BG$4=CA$4,ALL!$E370:$BG370)),1)/CA$3</f>
        <v>0.28801943612427278</v>
      </c>
      <c r="CB378" s="233">
        <f t="shared" si="214"/>
        <v>0</v>
      </c>
      <c r="CC378" s="233">
        <f t="shared" si="215"/>
        <v>1000.9</v>
      </c>
      <c r="CD378" s="274">
        <f>ALL!BH370/$BH$47</f>
        <v>1.53939758895863</v>
      </c>
    </row>
    <row r="379" spans="1:82" s="90" customFormat="1" ht="24">
      <c r="A379" s="253">
        <f t="shared" si="221"/>
        <v>53224</v>
      </c>
      <c r="B379" s="236" t="s">
        <v>1481</v>
      </c>
      <c r="C379" s="50"/>
      <c r="D379" s="50"/>
      <c r="E379" s="91">
        <f>ALL!E371/E$268</f>
        <v>0</v>
      </c>
      <c r="F379" s="91">
        <f>ALL!F371/F$268</f>
        <v>0</v>
      </c>
      <c r="G379" s="91">
        <f>ALL!G371/G$268</f>
        <v>0</v>
      </c>
      <c r="H379" s="91">
        <f>ALL!H371/H$268</f>
        <v>0</v>
      </c>
      <c r="I379" s="91">
        <f>ALL!I371/I$268</f>
        <v>0</v>
      </c>
      <c r="J379" s="91">
        <f>ALL!J371/J$268</f>
        <v>0</v>
      </c>
      <c r="K379" s="91">
        <f>ALL!K371/K$268</f>
        <v>0</v>
      </c>
      <c r="L379" s="91">
        <f>ALL!L371/L$268</f>
        <v>0</v>
      </c>
      <c r="M379" s="91">
        <f>ALL!M371/M$268</f>
        <v>0</v>
      </c>
      <c r="N379" s="91">
        <f>ALL!N371/N$268</f>
        <v>0</v>
      </c>
      <c r="O379" s="91">
        <f>ALL!O371/O$268</f>
        <v>0</v>
      </c>
      <c r="P379" s="91">
        <f>ALL!P371/P$268</f>
        <v>0</v>
      </c>
      <c r="Q379" s="91">
        <f>ALL!Q371/Q$268</f>
        <v>0</v>
      </c>
      <c r="R379" s="91">
        <f>ALL!R371/R$268</f>
        <v>50.792790350996079</v>
      </c>
      <c r="S379" s="91">
        <f>ALL!S371/S$268</f>
        <v>63.989349345014155</v>
      </c>
      <c r="T379" s="91">
        <f>ALL!T371/T$268</f>
        <v>0</v>
      </c>
      <c r="U379" s="91">
        <f>ALL!U371/U$268</f>
        <v>0</v>
      </c>
      <c r="V379" s="91">
        <f>ALL!V371/V$268</f>
        <v>0</v>
      </c>
      <c r="W379" s="91">
        <f>ALL!W371/W$268</f>
        <v>17.364034204055894</v>
      </c>
      <c r="X379" s="91">
        <f>ALL!X371/X$268</f>
        <v>0</v>
      </c>
      <c r="Y379" s="91">
        <f>ALL!Y371/Y$268</f>
        <v>0</v>
      </c>
      <c r="Z379" s="91">
        <f>ALL!Z371/Z$268</f>
        <v>0</v>
      </c>
      <c r="AA379" s="91">
        <f>ALL!AA371/AA$268</f>
        <v>0</v>
      </c>
      <c r="AB379" s="91">
        <f>ALL!AB371/AB$268</f>
        <v>0</v>
      </c>
      <c r="AC379" s="91">
        <f>ALL!AC371/AC$268</f>
        <v>0</v>
      </c>
      <c r="AD379" s="91">
        <f>ALL!AD371/AD$268</f>
        <v>0</v>
      </c>
      <c r="AE379" s="91">
        <f>ALL!AE371/AE$268</f>
        <v>31.783712975551527</v>
      </c>
      <c r="AF379" s="91">
        <f>ALL!AF371/AF$268</f>
        <v>101.77615381297102</v>
      </c>
      <c r="AG379" s="91">
        <f>ALL!AG371/AG$268</f>
        <v>0</v>
      </c>
      <c r="AH379" s="91">
        <f>ALL!AH371/AH$268</f>
        <v>0</v>
      </c>
      <c r="AI379" s="91">
        <f>ALL!AI371/AI$268</f>
        <v>0</v>
      </c>
      <c r="AJ379" s="91">
        <f>ALL!AJ371/AJ$268</f>
        <v>0</v>
      </c>
      <c r="AK379" s="91">
        <f>ALL!AK371/AK$268</f>
        <v>0</v>
      </c>
      <c r="AL379" s="91">
        <f>ALL!AL371/AL$268</f>
        <v>0</v>
      </c>
      <c r="AM379" s="91">
        <f>ALL!AM371/AM$268</f>
        <v>0</v>
      </c>
      <c r="AN379" s="91">
        <f>ALL!AN371/AN$268</f>
        <v>0</v>
      </c>
      <c r="AO379" s="91">
        <f>ALL!AO371/AO$268</f>
        <v>0</v>
      </c>
      <c r="AP379" s="91">
        <f>ALL!AP371/AP$268</f>
        <v>0</v>
      </c>
      <c r="AQ379" s="91">
        <f>ALL!AQ371/AQ$268</f>
        <v>0</v>
      </c>
      <c r="AR379" s="91">
        <f>ALL!AR371/AR$268</f>
        <v>0</v>
      </c>
      <c r="AS379" s="91">
        <f>ALL!AS371/AS$268</f>
        <v>0</v>
      </c>
      <c r="AT379" s="91">
        <f>ALL!AT371/AT$268</f>
        <v>0</v>
      </c>
      <c r="AU379" s="91">
        <f>ALL!AU371/AU$268</f>
        <v>0</v>
      </c>
      <c r="AV379" s="91">
        <f>ALL!AV371/AV$268</f>
        <v>0</v>
      </c>
      <c r="AW379" s="91">
        <f>ALL!AW371/AW$268</f>
        <v>0</v>
      </c>
      <c r="AX379" s="91">
        <f>ALL!AX371/AX$268</f>
        <v>0</v>
      </c>
      <c r="AY379" s="91">
        <f>ALL!AY371/AY$268</f>
        <v>0</v>
      </c>
      <c r="AZ379" s="91">
        <f>ALL!AZ371/AZ$268</f>
        <v>0</v>
      </c>
      <c r="BA379" s="91">
        <f>ALL!BA371/BA$268</f>
        <v>0</v>
      </c>
      <c r="BB379" s="91">
        <f>ALL!BB371/BB$268</f>
        <v>0</v>
      </c>
      <c r="BC379" s="91">
        <f>ALL!BC371/BC$268</f>
        <v>0</v>
      </c>
      <c r="BD379" s="91">
        <f>ALL!BD371/BD$268</f>
        <v>0</v>
      </c>
      <c r="BE379" s="91">
        <f>ALL!BE371/BE$268</f>
        <v>0</v>
      </c>
      <c r="BF379" s="91">
        <f>ALL!BF371/BF$268</f>
        <v>0</v>
      </c>
      <c r="BG379" s="91">
        <f>ALL!BG371/BG$268</f>
        <v>0</v>
      </c>
      <c r="BH379" s="91">
        <f t="shared" ref="BH379" si="222">SUM(E379:BG379)</f>
        <v>265.7060406885887</v>
      </c>
      <c r="BJ379" s="208">
        <f t="array" ref="BJ379">ROUND(MIN(IF($E$4:$BG$4=BJ$4,$E379:$BG379)),1)</f>
        <v>0</v>
      </c>
      <c r="BK379" s="208">
        <f t="array" ref="BK379">ROUND(MAX(IF($E$4:$BG$4=BK$4,$E379:$BG379)),1)</f>
        <v>0</v>
      </c>
      <c r="BL379" s="276">
        <f t="array" ref="BL379">ROUND(SUM(IF($E$4:$BG$4=BL$4,ALL!$E371:$BG371)),1)/BL$3</f>
        <v>0</v>
      </c>
      <c r="BM379" s="208">
        <f t="array" ref="BM379">ROUND(MIN(IF($E$4:$BG$4=BM$4,$E379:$BG379)),1)</f>
        <v>0</v>
      </c>
      <c r="BN379" s="208">
        <f t="array" ref="BN379">ROUND(MAX(IF($E$4:$BG$4=BN$4,$E379:$BG379)),1)</f>
        <v>0</v>
      </c>
      <c r="BO379" s="276">
        <f t="array" ref="BO379">ROUND(SUM(IF($E$4:$BG$4=BO$4,ALL!$E371:$BG371)),1)/BO$3</f>
        <v>0</v>
      </c>
      <c r="BP379" s="208">
        <f t="array" ref="BP379">ROUND(MIN(IF($E$4:$BG$4=BP$4,$E379:$BG379)),1)</f>
        <v>0</v>
      </c>
      <c r="BQ379" s="208">
        <f t="array" ref="BQ379">ROUND(MAX(IF($E$4:$BG$4=BQ$4,$E379:$BG379)),1)</f>
        <v>0</v>
      </c>
      <c r="BR379" s="276">
        <f t="array" ref="BR379">ROUND(SUM(IF($E$4:$BG$4=BR$4,ALL!$E371:$BG371)),1)/BR$3</f>
        <v>0</v>
      </c>
      <c r="BS379" s="208">
        <f t="array" ref="BS379">ROUND(MIN(IF($E$4:$BG$4=BS$4,$E379:$BG379)),1)</f>
        <v>0</v>
      </c>
      <c r="BT379" s="208">
        <f t="array" ref="BT379">ROUND(MAX(IF($E$4:$BG$4=BT$4,$E379:$BG379)),1)</f>
        <v>101.8</v>
      </c>
      <c r="BU379" s="276">
        <f t="array" ref="BU379">ROUND(SUM(IF($E$4:$BG$4=BU$4,ALL!$E371:$BG371)),1)/BU$3</f>
        <v>11.242393707988468</v>
      </c>
      <c r="BV379" s="208">
        <f t="array" ref="BV379">ROUND(MIN(IF($E$4:$BG$4=BV$4,$E379:$BG379)),1)</f>
        <v>0</v>
      </c>
      <c r="BW379" s="208">
        <f t="array" ref="BW379">ROUND(MAX(IF($E$4:$BG$4=BW$4,$E379:$BG379)),1)</f>
        <v>0</v>
      </c>
      <c r="BX379" s="276">
        <f t="array" ref="BX379">ROUND(SUM(IF($E$4:$BG$4=BX$4,ALL!$E371:$BG371)),1)/BX$3</f>
        <v>0</v>
      </c>
      <c r="BY379" s="208">
        <f t="array" ref="BY379">ROUND(MIN(IF($E$4:$BG$4=BY$4,$E379:$BG379)),1)</f>
        <v>0</v>
      </c>
      <c r="BZ379" s="208">
        <f t="array" ref="BZ379">ROUND(MAX(IF($E$4:$BG$4=BZ$4,$E379:$BG379)),1)</f>
        <v>0</v>
      </c>
      <c r="CA379" s="276">
        <f t="array" ref="CA379">ROUND(SUM(IF($E$4:$BG$4=CA$4,ALL!$E371:$BG371)),1)/CA$3</f>
        <v>0</v>
      </c>
      <c r="CB379" s="233">
        <f t="shared" ref="CB379" si="223">ROUND(MIN($E379:$BG379),1)</f>
        <v>0</v>
      </c>
      <c r="CC379" s="233">
        <f t="shared" ref="CC379" si="224">ROUND(MAX($E379:$BG379),1)</f>
        <v>101.8</v>
      </c>
      <c r="CD379" s="274">
        <f>ALL!BH371/$BH$47</f>
        <v>3.7845853043019382</v>
      </c>
    </row>
    <row r="380" spans="1:82" s="90" customFormat="1" ht="36">
      <c r="A380" s="253">
        <f t="shared" si="221"/>
        <v>53301</v>
      </c>
      <c r="B380" s="236" t="s">
        <v>313</v>
      </c>
      <c r="C380" s="50"/>
      <c r="D380" s="50"/>
      <c r="E380" s="91">
        <f>ALL!E372/E$268</f>
        <v>33.488669505579807</v>
      </c>
      <c r="F380" s="91">
        <f>ALL!F372/F$268</f>
        <v>33.026499414156731</v>
      </c>
      <c r="G380" s="91">
        <f>ALL!G372/G$268</f>
        <v>447.16142578309183</v>
      </c>
      <c r="H380" s="91">
        <f>ALL!H372/H$268</f>
        <v>2.4321184475882491</v>
      </c>
      <c r="I380" s="91">
        <f>ALL!I372/I$268</f>
        <v>27.207598558447184</v>
      </c>
      <c r="J380" s="91">
        <f>ALL!J372/J$268</f>
        <v>35.766380044879838</v>
      </c>
      <c r="K380" s="91">
        <f>ALL!K372/K$268</f>
        <v>22.563067603169063</v>
      </c>
      <c r="L380" s="91">
        <f>ALL!L372/L$268</f>
        <v>31.712160268501776</v>
      </c>
      <c r="M380" s="91">
        <f>ALL!M372/M$268</f>
        <v>0</v>
      </c>
      <c r="N380" s="91">
        <f>ALL!N372/N$268</f>
        <v>17.179012518778169</v>
      </c>
      <c r="O380" s="91">
        <f>ALL!O372/O$268</f>
        <v>73.951351444370516</v>
      </c>
      <c r="P380" s="91">
        <f>ALL!P372/P$268</f>
        <v>19.696542150573258</v>
      </c>
      <c r="Q380" s="91">
        <f>ALL!Q372/Q$268</f>
        <v>24.225386155589412</v>
      </c>
      <c r="R380" s="91">
        <f>ALL!R372/R$268</f>
        <v>46.400799566336907</v>
      </c>
      <c r="S380" s="91">
        <f>ALL!S372/S$268</f>
        <v>7.0616921242819641</v>
      </c>
      <c r="T380" s="91">
        <f>ALL!T372/T$268</f>
        <v>33.0363004493597</v>
      </c>
      <c r="U380" s="91">
        <f>ALL!U372/U$268</f>
        <v>43.290575219662934</v>
      </c>
      <c r="V380" s="91">
        <f>ALL!V372/V$268</f>
        <v>64.041080021386563</v>
      </c>
      <c r="W380" s="91">
        <f>ALL!W372/W$268</f>
        <v>14.058303527837992</v>
      </c>
      <c r="X380" s="91">
        <f>ALL!X372/X$268</f>
        <v>17.768069984198135</v>
      </c>
      <c r="Y380" s="91">
        <f>ALL!Y372/Y$268</f>
        <v>34.376071647474596</v>
      </c>
      <c r="Z380" s="91">
        <f>ALL!Z372/Z$268</f>
        <v>68.367652556329503</v>
      </c>
      <c r="AA380" s="91">
        <f>ALL!AA372/AA$268</f>
        <v>13.280841257296176</v>
      </c>
      <c r="AB380" s="91">
        <f>ALL!AB372/AB$268</f>
        <v>131.16778285469314</v>
      </c>
      <c r="AC380" s="91">
        <f>ALL!AC372/AC$268</f>
        <v>17.069394685204287</v>
      </c>
      <c r="AD380" s="91">
        <f>ALL!AD372/AD$268</f>
        <v>10.240939002888856</v>
      </c>
      <c r="AE380" s="91">
        <f>ALL!AE372/AE$268</f>
        <v>84.781889749856703</v>
      </c>
      <c r="AF380" s="91">
        <f>ALL!AF372/AF$268</f>
        <v>6.9070606787313684</v>
      </c>
      <c r="AG380" s="91">
        <f>ALL!AG372/AG$268</f>
        <v>28.789876610600302</v>
      </c>
      <c r="AH380" s="91">
        <f>ALL!AH372/AH$268</f>
        <v>6.9890539722142639</v>
      </c>
      <c r="AI380" s="91">
        <f>ALL!AI372/AI$268</f>
        <v>150.62123723355919</v>
      </c>
      <c r="AJ380" s="91">
        <f>ALL!AJ372/AJ$268</f>
        <v>6.4672873797967911</v>
      </c>
      <c r="AK380" s="91">
        <f>ALL!AK372/AK$268</f>
        <v>0</v>
      </c>
      <c r="AL380" s="91">
        <f>ALL!AL372/AL$268</f>
        <v>130.94034378159759</v>
      </c>
      <c r="AM380" s="91">
        <f>ALL!AM372/AM$268</f>
        <v>42.979066383430691</v>
      </c>
      <c r="AN380" s="91">
        <f>ALL!AN372/AN$268</f>
        <v>105.97827486866632</v>
      </c>
      <c r="AO380" s="91">
        <f>ALL!AO372/AO$268</f>
        <v>0.7831762146482959</v>
      </c>
      <c r="AP380" s="91">
        <f>ALL!AP372/AP$268</f>
        <v>101.16975099312083</v>
      </c>
      <c r="AQ380" s="91">
        <f>ALL!AQ372/AQ$268</f>
        <v>85.251450545465545</v>
      </c>
      <c r="AR380" s="91">
        <f>ALL!AR372/AR$268</f>
        <v>420.28039774180894</v>
      </c>
      <c r="AS380" s="91">
        <f>ALL!AS372/AS$268</f>
        <v>39.503874561084878</v>
      </c>
      <c r="AT380" s="91">
        <f>ALL!AT372/AT$268</f>
        <v>30.73770491803279</v>
      </c>
      <c r="AU380" s="91">
        <f>ALL!AU372/AU$268</f>
        <v>5.0402287396323615</v>
      </c>
      <c r="AV380" s="91">
        <f>ALL!AV372/AV$268</f>
        <v>142.67879122811431</v>
      </c>
      <c r="AW380" s="91">
        <f>ALL!AW372/AW$268</f>
        <v>4.379104477611941</v>
      </c>
      <c r="AX380" s="91">
        <f>ALL!AX372/AX$268</f>
        <v>207.62016365483009</v>
      </c>
      <c r="AY380" s="91">
        <f>ALL!AY372/AY$268</f>
        <v>29.943620832185175</v>
      </c>
      <c r="AZ380" s="91">
        <f>ALL!AZ372/AZ$268</f>
        <v>136.41877972236662</v>
      </c>
      <c r="BA380" s="91">
        <f>ALL!BA372/BA$268</f>
        <v>649.1886314604634</v>
      </c>
      <c r="BB380" s="91">
        <f>ALL!BB372/BB$268</f>
        <v>0</v>
      </c>
      <c r="BC380" s="91">
        <f>ALL!BC372/BC$268</f>
        <v>0.15481873306670108</v>
      </c>
      <c r="BD380" s="91">
        <f>ALL!BD372/BD$268</f>
        <v>12.778162031042566</v>
      </c>
      <c r="BE380" s="91">
        <f>ALL!BE372/BE$268</f>
        <v>40.160556580438609</v>
      </c>
      <c r="BF380" s="91">
        <f>ALL!BF372/BF$268</f>
        <v>41.206219358044187</v>
      </c>
      <c r="BG380" s="91">
        <f>ALL!BG372/BG$268</f>
        <v>2.9644306365711386</v>
      </c>
      <c r="BH380" s="91">
        <f t="shared" si="216"/>
        <v>3783.2836678786584</v>
      </c>
      <c r="BJ380" s="208">
        <f t="array" ref="BJ380">ROUND(MIN(IF($E$4:$BG$4=BJ$4,$E380:$BG380)),1)</f>
        <v>0</v>
      </c>
      <c r="BK380" s="208">
        <f t="array" ref="BK380">ROUND(MAX(IF($E$4:$BG$4=BK$4,$E380:$BG380)),1)</f>
        <v>649.20000000000005</v>
      </c>
      <c r="BL380" s="276">
        <f t="array" ref="BL380">ROUND(SUM(IF($E$4:$BG$4=BL$4,ALL!$E372:$BG372)),1)/BL$3</f>
        <v>117.57272179533514</v>
      </c>
      <c r="BM380" s="208">
        <f t="array" ref="BM380">ROUND(MIN(IF($E$4:$BG$4=BM$4,$E380:$BG380)),1)</f>
        <v>3</v>
      </c>
      <c r="BN380" s="208">
        <f t="array" ref="BN380">ROUND(MAX(IF($E$4:$BG$4=BN$4,$E380:$BG380)),1)</f>
        <v>41.2</v>
      </c>
      <c r="BO380" s="276">
        <f t="array" ref="BO380">ROUND(SUM(IF($E$4:$BG$4=BO$4,ALL!$E372:$BG372)),1)/BO$3</f>
        <v>26.280802321752024</v>
      </c>
      <c r="BP380" s="208">
        <f t="array" ref="BP380">ROUND(MIN(IF($E$4:$BG$4=BP$4,$E380:$BG380)),1)</f>
        <v>0</v>
      </c>
      <c r="BQ380" s="208">
        <f t="array" ref="BQ380">ROUND(MAX(IF($E$4:$BG$4=BQ$4,$E380:$BG380)),1)</f>
        <v>130.9</v>
      </c>
      <c r="BR380" s="276">
        <f t="array" ref="BR380">ROUND(SUM(IF($E$4:$BG$4=BR$4,ALL!$E372:$BG372)),1)/BR$3</f>
        <v>25.48859898563208</v>
      </c>
      <c r="BS380" s="208">
        <f t="array" ref="BS380">ROUND(MIN(IF($E$4:$BG$4=BS$4,$E380:$BG380)),1)</f>
        <v>0</v>
      </c>
      <c r="BT380" s="208">
        <f t="array" ref="BT380">ROUND(MAX(IF($E$4:$BG$4=BT$4,$E380:$BG380)),1)</f>
        <v>84.8</v>
      </c>
      <c r="BU380" s="276">
        <f t="array" ref="BU380">ROUND(SUM(IF($E$4:$BG$4=BU$4,ALL!$E372:$BG372)),1)/BU$3</f>
        <v>24.473287718318208</v>
      </c>
      <c r="BV380" s="208">
        <f t="array" ref="BV380">ROUND(MIN(IF($E$4:$BG$4=BV$4,$E380:$BG380)),1)</f>
        <v>6.5</v>
      </c>
      <c r="BW380" s="208">
        <f t="array" ref="BW380">ROUND(MAX(IF($E$4:$BG$4=BW$4,$E380:$BG380)),1)</f>
        <v>447.2</v>
      </c>
      <c r="BX380" s="276">
        <f t="array" ref="BX380">ROUND(SUM(IF($E$4:$BG$4=BX$4,ALL!$E372:$BG372)),1)/BX$3</f>
        <v>120.84036348708663</v>
      </c>
      <c r="BY380" s="208">
        <f t="array" ref="BY380">ROUND(MIN(IF($E$4:$BG$4=BY$4,$E380:$BG380)),1)</f>
        <v>17.8</v>
      </c>
      <c r="BZ380" s="208">
        <f t="array" ref="BZ380">ROUND(MAX(IF($E$4:$BG$4=BZ$4,$E380:$BG380)),1)</f>
        <v>150.6</v>
      </c>
      <c r="CA380" s="276">
        <f t="array" ref="CA380">ROUND(SUM(IF($E$4:$BG$4=CA$4,ALL!$E372:$BG372)),1)/CA$3</f>
        <v>39.132194089699631</v>
      </c>
      <c r="CB380" s="233">
        <f t="shared" si="214"/>
        <v>0</v>
      </c>
      <c r="CC380" s="233">
        <f t="shared" si="215"/>
        <v>649.20000000000005</v>
      </c>
      <c r="CD380" s="274">
        <f>ALL!BH372/$BH$47</f>
        <v>59.184985198317527</v>
      </c>
    </row>
    <row r="381" spans="1:82" s="90" customFormat="1" ht="24">
      <c r="A381" s="253">
        <f t="shared" si="221"/>
        <v>53302</v>
      </c>
      <c r="B381" s="236" t="s">
        <v>314</v>
      </c>
      <c r="C381" s="50"/>
      <c r="D381" s="50"/>
      <c r="E381" s="91">
        <f>ALL!E373/E$268</f>
        <v>1.1783088188892897E-2</v>
      </c>
      <c r="F381" s="91">
        <f>ALL!F373/F$268</f>
        <v>24.234830794679166</v>
      </c>
      <c r="G381" s="91">
        <f>ALL!G373/G$268</f>
        <v>0</v>
      </c>
      <c r="H381" s="91">
        <f>ALL!H373/H$268</f>
        <v>0.35814503191023883</v>
      </c>
      <c r="I381" s="91">
        <f>ALL!I373/I$268</f>
        <v>0.81528484624932085</v>
      </c>
      <c r="J381" s="91">
        <f>ALL!J373/J$268</f>
        <v>0</v>
      </c>
      <c r="K381" s="91">
        <f>ALL!K373/K$268</f>
        <v>0</v>
      </c>
      <c r="L381" s="91">
        <f>ALL!L373/L$268</f>
        <v>5.1599959412522285</v>
      </c>
      <c r="M381" s="91">
        <f>ALL!M373/M$268</f>
        <v>0</v>
      </c>
      <c r="N381" s="91">
        <f>ALL!N373/N$268</f>
        <v>0</v>
      </c>
      <c r="O381" s="91">
        <f>ALL!O373/O$268</f>
        <v>14.39428217424225</v>
      </c>
      <c r="P381" s="91">
        <f>ALL!P373/P$268</f>
        <v>0</v>
      </c>
      <c r="Q381" s="91">
        <f>ALL!Q373/Q$268</f>
        <v>0</v>
      </c>
      <c r="R381" s="91">
        <f>ALL!R373/R$268</f>
        <v>38.538419840086739</v>
      </c>
      <c r="S381" s="91">
        <f>ALL!S373/S$268</f>
        <v>19.242355948420236</v>
      </c>
      <c r="T381" s="91">
        <f>ALL!T373/T$268</f>
        <v>0</v>
      </c>
      <c r="U381" s="91">
        <f>ALL!U373/U$268</f>
        <v>0</v>
      </c>
      <c r="V381" s="91">
        <f>ALL!V373/V$268</f>
        <v>30.067813224024238</v>
      </c>
      <c r="W381" s="91">
        <f>ALL!W373/W$268</f>
        <v>0</v>
      </c>
      <c r="X381" s="91">
        <f>ALL!X373/X$268</f>
        <v>0</v>
      </c>
      <c r="Y381" s="91">
        <f>ALL!Y373/Y$268</f>
        <v>0.4565668157692257</v>
      </c>
      <c r="Z381" s="91">
        <f>ALL!Z373/Z$268</f>
        <v>1.7823168116216255</v>
      </c>
      <c r="AA381" s="91">
        <f>ALL!AA373/AA$268</f>
        <v>0</v>
      </c>
      <c r="AB381" s="91">
        <f>ALL!AB373/AB$268</f>
        <v>33.486542280520553</v>
      </c>
      <c r="AC381" s="91">
        <f>ALL!AC373/AC$268</f>
        <v>1.6866601382874546</v>
      </c>
      <c r="AD381" s="91">
        <f>ALL!AD373/AD$268</f>
        <v>3.3308459752880286</v>
      </c>
      <c r="AE381" s="91">
        <f>ALL!AE373/AE$268</f>
        <v>9.7602497504852899</v>
      </c>
      <c r="AF381" s="91">
        <f>ALL!AF373/AF$268</f>
        <v>4.1062925085835982</v>
      </c>
      <c r="AG381" s="91">
        <f>ALL!AG373/AG$268</f>
        <v>8.6429203795553699E-3</v>
      </c>
      <c r="AH381" s="91">
        <f>ALL!AH373/AH$268</f>
        <v>0</v>
      </c>
      <c r="AI381" s="91">
        <f>ALL!AI373/AI$268</f>
        <v>0</v>
      </c>
      <c r="AJ381" s="91">
        <f>ALL!AJ373/AJ$268</f>
        <v>0.26613256161461635</v>
      </c>
      <c r="AK381" s="91">
        <f>ALL!AK373/AK$268</f>
        <v>0</v>
      </c>
      <c r="AL381" s="91">
        <f>ALL!AL373/AL$268</f>
        <v>0</v>
      </c>
      <c r="AM381" s="91">
        <f>ALL!AM373/AM$268</f>
        <v>0.84144379536201097</v>
      </c>
      <c r="AN381" s="91">
        <f>ALL!AN373/AN$268</f>
        <v>168.43924758515504</v>
      </c>
      <c r="AO381" s="91">
        <f>ALL!AO373/AO$268</f>
        <v>0</v>
      </c>
      <c r="AP381" s="91">
        <f>ALL!AP373/AP$268</f>
        <v>45.150663695378356</v>
      </c>
      <c r="AQ381" s="91">
        <f>ALL!AQ373/AQ$268</f>
        <v>0</v>
      </c>
      <c r="AR381" s="91">
        <f>ALL!AR373/AR$268</f>
        <v>0</v>
      </c>
      <c r="AS381" s="91">
        <f>ALL!AS373/AS$268</f>
        <v>0</v>
      </c>
      <c r="AT381" s="91">
        <f>ALL!AT373/AT$268</f>
        <v>3.8512170889220076</v>
      </c>
      <c r="AU381" s="91">
        <f>ALL!AU373/AU$268</f>
        <v>11.319438269428304</v>
      </c>
      <c r="AV381" s="91">
        <f>ALL!AV373/AV$268</f>
        <v>0.1546383983521315</v>
      </c>
      <c r="AW381" s="91">
        <f>ALL!AW373/AW$268</f>
        <v>0</v>
      </c>
      <c r="AX381" s="91">
        <f>ALL!AX373/AX$268</f>
        <v>13.03106375639576</v>
      </c>
      <c r="AY381" s="91">
        <f>ALL!AY373/AY$268</f>
        <v>0.19162303664921468</v>
      </c>
      <c r="AZ381" s="91">
        <f>ALL!AZ373/AZ$268</f>
        <v>73.374535512813111</v>
      </c>
      <c r="BA381" s="91">
        <f>ALL!BA373/BA$268</f>
        <v>81.07437388612702</v>
      </c>
      <c r="BB381" s="91">
        <f>ALL!BB373/BB$268</f>
        <v>0</v>
      </c>
      <c r="BC381" s="91">
        <f>ALL!BC373/BC$268</f>
        <v>97.110050316088248</v>
      </c>
      <c r="BD381" s="91">
        <f>ALL!BD373/BD$268</f>
        <v>0</v>
      </c>
      <c r="BE381" s="91">
        <f>ALL!BE373/BE$268</f>
        <v>8.3387794607920185</v>
      </c>
      <c r="BF381" s="91">
        <f>ALL!BF373/BF$268</f>
        <v>1.0870637060418094</v>
      </c>
      <c r="BG381" s="91">
        <f>ALL!BG373/BG$268</f>
        <v>4.2145212129995286</v>
      </c>
      <c r="BH381" s="91">
        <f t="shared" si="216"/>
        <v>695.8858203721079</v>
      </c>
      <c r="BJ381" s="208">
        <f t="array" ref="BJ381">ROUND(MIN(IF($E$4:$BG$4=BJ$4,$E381:$BG381)),1)</f>
        <v>0</v>
      </c>
      <c r="BK381" s="208">
        <f t="array" ref="BK381">ROUND(MAX(IF($E$4:$BG$4=BK$4,$E381:$BG381)),1)</f>
        <v>168.4</v>
      </c>
      <c r="BL381" s="276">
        <f t="array" ref="BL381">ROUND(SUM(IF($E$4:$BG$4=BL$4,ALL!$E373:$BG373)),1)/BL$3</f>
        <v>32.328700528802074</v>
      </c>
      <c r="BM381" s="208">
        <f t="array" ref="BM381">ROUND(MIN(IF($E$4:$BG$4=BM$4,$E381:$BG381)),1)</f>
        <v>0</v>
      </c>
      <c r="BN381" s="208">
        <f t="array" ref="BN381">ROUND(MAX(IF($E$4:$BG$4=BN$4,$E381:$BG381)),1)</f>
        <v>8.3000000000000007</v>
      </c>
      <c r="BO381" s="276">
        <f t="array" ref="BO381">ROUND(SUM(IF($E$4:$BG$4=BO$4,ALL!$E373:$BG373)),1)/BO$3</f>
        <v>2.3556623579779359</v>
      </c>
      <c r="BP381" s="208">
        <f t="array" ref="BP381">ROUND(MIN(IF($E$4:$BG$4=BP$4,$E381:$BG381)),1)</f>
        <v>0</v>
      </c>
      <c r="BQ381" s="208">
        <f t="array" ref="BQ381">ROUND(MAX(IF($E$4:$BG$4=BQ$4,$E381:$BG381)),1)</f>
        <v>0.8</v>
      </c>
      <c r="BR381" s="276">
        <f t="array" ref="BR381">ROUND(SUM(IF($E$4:$BG$4=BR$4,ALL!$E373:$BG373)),1)/BR$3</f>
        <v>0.3909636012654894</v>
      </c>
      <c r="BS381" s="208">
        <f t="array" ref="BS381">ROUND(MIN(IF($E$4:$BG$4=BS$4,$E381:$BG381)),1)</f>
        <v>0</v>
      </c>
      <c r="BT381" s="208">
        <f t="array" ref="BT381">ROUND(MAX(IF($E$4:$BG$4=BT$4,$E381:$BG381)),1)</f>
        <v>38.5</v>
      </c>
      <c r="BU381" s="276">
        <f t="array" ref="BU381">ROUND(SUM(IF($E$4:$BG$4=BU$4,ALL!$E373:$BG373)),1)/BU$3</f>
        <v>3.8150125492234364</v>
      </c>
      <c r="BV381" s="208">
        <f t="array" ref="BV381">ROUND(MIN(IF($E$4:$BG$4=BV$4,$E381:$BG381)),1)</f>
        <v>0</v>
      </c>
      <c r="BW381" s="208">
        <f t="array" ref="BW381">ROUND(MAX(IF($E$4:$BG$4=BW$4,$E381:$BG381)),1)</f>
        <v>33.5</v>
      </c>
      <c r="BX381" s="276">
        <f t="array" ref="BX381">ROUND(SUM(IF($E$4:$BG$4=BX$4,ALL!$E373:$BG373)),1)/BX$3</f>
        <v>19.285904076092457</v>
      </c>
      <c r="BY381" s="208">
        <f t="array" ref="BY381">ROUND(MIN(IF($E$4:$BG$4=BY$4,$E381:$BG381)),1)</f>
        <v>0</v>
      </c>
      <c r="BZ381" s="208">
        <f t="array" ref="BZ381">ROUND(MAX(IF($E$4:$BG$4=BZ$4,$E381:$BG381)),1)</f>
        <v>5.2</v>
      </c>
      <c r="CA381" s="276">
        <f t="array" ref="CA381">ROUND(SUM(IF($E$4:$BG$4=CA$4,ALL!$E373:$BG373)),1)/CA$3</f>
        <v>0.98215724935276538</v>
      </c>
      <c r="CB381" s="233">
        <f t="shared" si="214"/>
        <v>0</v>
      </c>
      <c r="CC381" s="233">
        <f t="shared" si="215"/>
        <v>168.4</v>
      </c>
      <c r="CD381" s="274">
        <f>ALL!BH373/$BH$47</f>
        <v>8.32638351823425</v>
      </c>
    </row>
    <row r="382" spans="1:82" s="90" customFormat="1" ht="24">
      <c r="A382" s="253">
        <f t="shared" si="221"/>
        <v>53303</v>
      </c>
      <c r="B382" s="236" t="s">
        <v>315</v>
      </c>
      <c r="C382" s="50"/>
      <c r="D382" s="50"/>
      <c r="E382" s="91">
        <f>ALL!E374/E$268</f>
        <v>11.487853675652069</v>
      </c>
      <c r="F382" s="91">
        <f>ALL!F374/F$268</f>
        <v>5.3938507133503348</v>
      </c>
      <c r="G382" s="91">
        <f>ALL!G374/G$268</f>
        <v>9.8866513494029427</v>
      </c>
      <c r="H382" s="91">
        <f>ALL!H374/H$268</f>
        <v>2.8110561811314674</v>
      </c>
      <c r="I382" s="91">
        <f>ALL!I374/I$268</f>
        <v>7.422916303204615</v>
      </c>
      <c r="J382" s="91">
        <f>ALL!J374/J$268</f>
        <v>8.6070810014346826</v>
      </c>
      <c r="K382" s="91">
        <f>ALL!K374/K$268</f>
        <v>12.592727603073435</v>
      </c>
      <c r="L382" s="91">
        <f>ALL!L374/L$268</f>
        <v>4.0386013971458681</v>
      </c>
      <c r="M382" s="91">
        <f>ALL!M374/M$268</f>
        <v>16.196831052333746</v>
      </c>
      <c r="N382" s="91">
        <f>ALL!N374/N$268</f>
        <v>13.35814521782674</v>
      </c>
      <c r="O382" s="91">
        <f>ALL!O374/O$268</f>
        <v>61.914745542986942</v>
      </c>
      <c r="P382" s="91">
        <f>ALL!P374/P$268</f>
        <v>3.1818155851723211</v>
      </c>
      <c r="Q382" s="91">
        <f>ALL!Q374/Q$268</f>
        <v>16.02844470850857</v>
      </c>
      <c r="R382" s="91">
        <f>ALL!R374/R$268</f>
        <v>15.96178343949045</v>
      </c>
      <c r="S382" s="91">
        <f>ALL!S374/S$268</f>
        <v>5.1277840870976448</v>
      </c>
      <c r="T382" s="91">
        <f>ALL!T374/T$268</f>
        <v>14.054834909151189</v>
      </c>
      <c r="U382" s="91">
        <f>ALL!U374/U$268</f>
        <v>14.969819255817264</v>
      </c>
      <c r="V382" s="91">
        <f>ALL!V374/V$268</f>
        <v>23.088843343432551</v>
      </c>
      <c r="W382" s="91">
        <f>ALL!W374/W$268</f>
        <v>14.721919812849062</v>
      </c>
      <c r="X382" s="91">
        <f>ALL!X374/X$268</f>
        <v>0.40122304259513364</v>
      </c>
      <c r="Y382" s="91">
        <f>ALL!Y374/Y$268</f>
        <v>6.6539155723060466</v>
      </c>
      <c r="Z382" s="91">
        <f>ALL!Z374/Z$268</f>
        <v>4.6693647363117927</v>
      </c>
      <c r="AA382" s="91">
        <f>ALL!AA374/AA$268</f>
        <v>8.9808304263015142</v>
      </c>
      <c r="AB382" s="91">
        <f>ALL!AB374/AB$268</f>
        <v>10.376743333055542</v>
      </c>
      <c r="AC382" s="91">
        <f>ALL!AC374/AC$268</f>
        <v>16.439252934978086</v>
      </c>
      <c r="AD382" s="91">
        <f>ALL!AD374/AD$268</f>
        <v>16.595725720529334</v>
      </c>
      <c r="AE382" s="91">
        <f>ALL!AE374/AE$268</f>
        <v>1.0977370782808253</v>
      </c>
      <c r="AF382" s="91">
        <f>ALL!AF374/AF$268</f>
        <v>2.3901032588116684</v>
      </c>
      <c r="AG382" s="91">
        <f>ALL!AG374/AG$268</f>
        <v>0.99054297039255246</v>
      </c>
      <c r="AH382" s="91">
        <f>ALL!AH374/AH$268</f>
        <v>41.054017726008425</v>
      </c>
      <c r="AI382" s="91">
        <f>ALL!AI374/AI$268</f>
        <v>8.6716659094051867</v>
      </c>
      <c r="AJ382" s="91">
        <f>ALL!AJ374/AJ$268</f>
        <v>4.6647502493760671</v>
      </c>
      <c r="AK382" s="91">
        <f>ALL!AK374/AK$268</f>
        <v>19.871878556833916</v>
      </c>
      <c r="AL382" s="91">
        <f>ALL!AL374/AL$268</f>
        <v>84.919832442582702</v>
      </c>
      <c r="AM382" s="91">
        <f>ALL!AM374/AM$268</f>
        <v>58.959883165161976</v>
      </c>
      <c r="AN382" s="91">
        <f>ALL!AN374/AN$268</f>
        <v>3.7620742247076766</v>
      </c>
      <c r="AO382" s="91">
        <f>ALL!AO374/AO$268</f>
        <v>0</v>
      </c>
      <c r="AP382" s="91">
        <f>ALL!AP374/AP$268</f>
        <v>50.630768982333755</v>
      </c>
      <c r="AQ382" s="91">
        <f>ALL!AQ374/AQ$268</f>
        <v>1.3417545556193529</v>
      </c>
      <c r="AR382" s="91">
        <f>ALL!AR374/AR$268</f>
        <v>10.895601303064932</v>
      </c>
      <c r="AS382" s="91">
        <f>ALL!AS374/AS$268</f>
        <v>9.2881099406707825</v>
      </c>
      <c r="AT382" s="91">
        <f>ALL!AT374/AT$268</f>
        <v>43.012853949329376</v>
      </c>
      <c r="AU382" s="91">
        <f>ALL!AU374/AU$268</f>
        <v>9.8962086252625454</v>
      </c>
      <c r="AV382" s="91">
        <f>ALL!AV374/AV$268</f>
        <v>18.934205832851877</v>
      </c>
      <c r="AW382" s="91">
        <f>ALL!AW374/AW$268</f>
        <v>2.7994925373134332</v>
      </c>
      <c r="AX382" s="91">
        <f>ALL!AX374/AX$268</f>
        <v>51.869651035777927</v>
      </c>
      <c r="AY382" s="91">
        <f>ALL!AY374/AY$268</f>
        <v>43.700137779002482</v>
      </c>
      <c r="AZ382" s="91">
        <f>ALL!AZ374/AZ$268</f>
        <v>65.021679277614126</v>
      </c>
      <c r="BA382" s="91">
        <f>ALL!BA374/BA$268</f>
        <v>65.328383828909111</v>
      </c>
      <c r="BB382" s="91">
        <f>ALL!BB374/BB$268</f>
        <v>269.02712678696975</v>
      </c>
      <c r="BC382" s="91">
        <f>ALL!BC374/BC$268</f>
        <v>14.514256225003225</v>
      </c>
      <c r="BD382" s="91">
        <f>ALL!BD374/BD$268</f>
        <v>34.746676282103813</v>
      </c>
      <c r="BE382" s="91">
        <f>ALL!BE374/BE$268</f>
        <v>13.144608664719849</v>
      </c>
      <c r="BF382" s="91">
        <f>ALL!BF374/BF$268</f>
        <v>27.699401591372418</v>
      </c>
      <c r="BG382" s="91">
        <f>ALL!BG374/BG$268</f>
        <v>20.831718053693706</v>
      </c>
      <c r="BH382" s="91">
        <f t="shared" si="216"/>
        <v>1304.0278817783128</v>
      </c>
      <c r="BJ382" s="208">
        <f t="array" ref="BJ382">ROUND(MIN(IF($E$4:$BG$4=BJ$4,$E382:$BG382)),1)</f>
        <v>0</v>
      </c>
      <c r="BK382" s="208">
        <f t="array" ref="BK382">ROUND(MAX(IF($E$4:$BG$4=BK$4,$E382:$BG382)),1)</f>
        <v>269</v>
      </c>
      <c r="BL382" s="276">
        <f t="array" ref="BL382">ROUND(SUM(IF($E$4:$BG$4=BL$4,ALL!$E374:$BG374)),1)/BL$3</f>
        <v>32.440523618363279</v>
      </c>
      <c r="BM382" s="208">
        <f t="array" ref="BM382">ROUND(MIN(IF($E$4:$BG$4=BM$4,$E382:$BG382)),1)</f>
        <v>13.1</v>
      </c>
      <c r="BN382" s="208">
        <f t="array" ref="BN382">ROUND(MAX(IF($E$4:$BG$4=BN$4,$E382:$BG382)),1)</f>
        <v>34.700000000000003</v>
      </c>
      <c r="BO382" s="276">
        <f t="array" ref="BO382">ROUND(SUM(IF($E$4:$BG$4=BO$4,ALL!$E374:$BG374)),1)/BO$3</f>
        <v>26.775924172567105</v>
      </c>
      <c r="BP382" s="208">
        <f t="array" ref="BP382">ROUND(MIN(IF($E$4:$BG$4=BP$4,$E382:$BG382)),1)</f>
        <v>19.899999999999999</v>
      </c>
      <c r="BQ382" s="208">
        <f t="array" ref="BQ382">ROUND(MAX(IF($E$4:$BG$4=BQ$4,$E382:$BG382)),1)</f>
        <v>84.9</v>
      </c>
      <c r="BR382" s="276">
        <f t="array" ref="BR382">ROUND(SUM(IF($E$4:$BG$4=BR$4,ALL!$E374:$BG374)),1)/BR$3</f>
        <v>40.775744488827456</v>
      </c>
      <c r="BS382" s="208">
        <f t="array" ref="BS382">ROUND(MIN(IF($E$4:$BG$4=BS$4,$E382:$BG382)),1)</f>
        <v>1.1000000000000001</v>
      </c>
      <c r="BT382" s="208">
        <f t="array" ref="BT382">ROUND(MAX(IF($E$4:$BG$4=BT$4,$E382:$BG382)),1)</f>
        <v>61.9</v>
      </c>
      <c r="BU382" s="276">
        <f t="array" ref="BU382">ROUND(SUM(IF($E$4:$BG$4=BU$4,ALL!$E374:$BG374)),1)/BU$3</f>
        <v>11.950827555228773</v>
      </c>
      <c r="BV382" s="208">
        <f t="array" ref="BV382">ROUND(MIN(IF($E$4:$BG$4=BV$4,$E382:$BG382)),1)</f>
        <v>4.7</v>
      </c>
      <c r="BW382" s="208">
        <f t="array" ref="BW382">ROUND(MAX(IF($E$4:$BG$4=BW$4,$E382:$BG382)),1)</f>
        <v>10.4</v>
      </c>
      <c r="BX382" s="276">
        <f t="array" ref="BX382">ROUND(SUM(IF($E$4:$BG$4=BX$4,ALL!$E374:$BG374)),1)/BX$3</f>
        <v>8.2367698537998777</v>
      </c>
      <c r="BY382" s="208">
        <f t="array" ref="BY382">ROUND(MIN(IF($E$4:$BG$4=BY$4,$E382:$BG382)),1)</f>
        <v>0.4</v>
      </c>
      <c r="BZ382" s="208">
        <f t="array" ref="BZ382">ROUND(MAX(IF($E$4:$BG$4=BZ$4,$E382:$BG382)),1)</f>
        <v>15</v>
      </c>
      <c r="CA382" s="276">
        <f t="array" ref="CA382">ROUND(SUM(IF($E$4:$BG$4=CA$4,ALL!$E374:$BG374)),1)/CA$3</f>
        <v>4.8087862207421015</v>
      </c>
      <c r="CB382" s="233">
        <f t="shared" si="214"/>
        <v>0</v>
      </c>
      <c r="CC382" s="233">
        <f t="shared" si="215"/>
        <v>269</v>
      </c>
      <c r="CD382" s="274">
        <f>ALL!BH374/$BH$47</f>
        <v>11.088049159174014</v>
      </c>
    </row>
    <row r="383" spans="1:82" s="90" customFormat="1" ht="24">
      <c r="A383" s="253">
        <f t="shared" si="221"/>
        <v>53401</v>
      </c>
      <c r="B383" s="236" t="s">
        <v>316</v>
      </c>
      <c r="C383" s="50"/>
      <c r="D383" s="50"/>
      <c r="E383" s="91">
        <f>ALL!E375/E$268</f>
        <v>3.9438511110381884</v>
      </c>
      <c r="F383" s="91">
        <f>ALL!F375/F$268</f>
        <v>10.982493624646771</v>
      </c>
      <c r="G383" s="91">
        <f>ALL!G375/G$268</f>
        <v>17.590704597511181</v>
      </c>
      <c r="H383" s="91">
        <f>ALL!H375/H$268</f>
        <v>0</v>
      </c>
      <c r="I383" s="91">
        <f>ALL!I375/I$268</f>
        <v>5.9865315501677321</v>
      </c>
      <c r="J383" s="91">
        <f>ALL!J375/J$268</f>
        <v>4.3380523107545566</v>
      </c>
      <c r="K383" s="91">
        <f>ALL!K375/K$268</f>
        <v>0</v>
      </c>
      <c r="L383" s="91">
        <f>ALL!L375/L$268</f>
        <v>3.9879538447528979</v>
      </c>
      <c r="M383" s="91">
        <f>ALL!M375/M$268</f>
        <v>43.620187370318369</v>
      </c>
      <c r="N383" s="91">
        <f>ALL!N375/N$268</f>
        <v>12.161348022033051</v>
      </c>
      <c r="O383" s="91">
        <f>ALL!O375/O$268</f>
        <v>33.278471537067205</v>
      </c>
      <c r="P383" s="91">
        <f>ALL!P375/P$268</f>
        <v>8.4678179501973698</v>
      </c>
      <c r="Q383" s="91">
        <f>ALL!Q375/Q$268</f>
        <v>2.9122749699744941</v>
      </c>
      <c r="R383" s="91">
        <f>ALL!R375/R$268</f>
        <v>108.03391380945928</v>
      </c>
      <c r="S383" s="91">
        <f>ALL!S375/S$268</f>
        <v>14.345905499857013</v>
      </c>
      <c r="T383" s="91">
        <f>ALL!T375/T$268</f>
        <v>13.303178672287116</v>
      </c>
      <c r="U383" s="91">
        <f>ALL!U375/U$268</f>
        <v>0</v>
      </c>
      <c r="V383" s="91">
        <f>ALL!V375/V$268</f>
        <v>111.38834432364997</v>
      </c>
      <c r="W383" s="91">
        <f>ALL!W375/W$268</f>
        <v>4.2745596123590825</v>
      </c>
      <c r="X383" s="91">
        <f>ALL!X375/X$268</f>
        <v>9.4441055887338283</v>
      </c>
      <c r="Y383" s="91">
        <f>ALL!Y375/Y$268</f>
        <v>13.78781901644475</v>
      </c>
      <c r="Z383" s="91">
        <f>ALL!Z375/Z$268</f>
        <v>0.69328547324448997</v>
      </c>
      <c r="AA383" s="91">
        <f>ALL!AA375/AA$268</f>
        <v>19.769407051299236</v>
      </c>
      <c r="AB383" s="91">
        <f>ALL!AB375/AB$268</f>
        <v>3.4441736545283415</v>
      </c>
      <c r="AC383" s="91">
        <f>ALL!AC375/AC$268</f>
        <v>8.1003719686786742</v>
      </c>
      <c r="AD383" s="91">
        <f>ALL!AD375/AD$268</f>
        <v>0</v>
      </c>
      <c r="AE383" s="91">
        <f>ALL!AE375/AE$268</f>
        <v>8.9589538456702424</v>
      </c>
      <c r="AF383" s="91">
        <f>ALL!AF375/AF$268</f>
        <v>17.696655871596715</v>
      </c>
      <c r="AG383" s="91">
        <f>ALL!AG375/AG$268</f>
        <v>3.5572995464633377</v>
      </c>
      <c r="AH383" s="91">
        <f>ALL!AH375/AH$268</f>
        <v>6.1876026734069987</v>
      </c>
      <c r="AI383" s="91">
        <f>ALL!AI375/AI$268</f>
        <v>6.0004741115347384</v>
      </c>
      <c r="AJ383" s="91">
        <f>ALL!AJ375/AJ$268</f>
        <v>25.762032937354363</v>
      </c>
      <c r="AK383" s="91">
        <f>ALL!AK375/AK$268</f>
        <v>5.5988138173141513</v>
      </c>
      <c r="AL383" s="91">
        <f>ALL!AL375/AL$268</f>
        <v>1.2454138379315327</v>
      </c>
      <c r="AM383" s="91">
        <f>ALL!AM375/AM$268</f>
        <v>27.666489644184811</v>
      </c>
      <c r="AN383" s="91">
        <f>ALL!AN375/AN$268</f>
        <v>138.95949839010336</v>
      </c>
      <c r="AO383" s="91">
        <f>ALL!AO375/AO$268</f>
        <v>3.0355667234430075</v>
      </c>
      <c r="AP383" s="91">
        <f>ALL!AP375/AP$268</f>
        <v>32.579207441139424</v>
      </c>
      <c r="AQ383" s="91">
        <f>ALL!AQ375/AQ$268</f>
        <v>94.202351092442058</v>
      </c>
      <c r="AR383" s="91">
        <f>ALL!AR375/AR$268</f>
        <v>55.260868823659841</v>
      </c>
      <c r="AS383" s="91">
        <f>ALL!AS375/AS$268</f>
        <v>42.37801186584332</v>
      </c>
      <c r="AT383" s="91">
        <f>ALL!AT375/AT$268</f>
        <v>64.269746646795824</v>
      </c>
      <c r="AU383" s="91">
        <f>ALL!AU375/AU$268</f>
        <v>84.304045870575067</v>
      </c>
      <c r="AV383" s="91">
        <f>ALL!AV375/AV$268</f>
        <v>63.302268331281901</v>
      </c>
      <c r="AW383" s="91">
        <f>ALL!AW375/AW$268</f>
        <v>101.95522388059702</v>
      </c>
      <c r="AX383" s="91">
        <f>ALL!AX375/AX$268</f>
        <v>44.317114769177699</v>
      </c>
      <c r="AY383" s="91">
        <f>ALL!AY375/AY$268</f>
        <v>93.542298153761365</v>
      </c>
      <c r="AZ383" s="91">
        <f>ALL!AZ375/AZ$268</f>
        <v>29.910086832630586</v>
      </c>
      <c r="BA383" s="91">
        <f>ALL!BA375/BA$268</f>
        <v>600.87650314229438</v>
      </c>
      <c r="BB383" s="91">
        <f>ALL!BB375/BB$268</f>
        <v>132.88024373095851</v>
      </c>
      <c r="BC383" s="91">
        <f>ALL!BC375/BC$268</f>
        <v>0</v>
      </c>
      <c r="BD383" s="91">
        <f>ALL!BD375/BD$268</f>
        <v>6.7854391687017523</v>
      </c>
      <c r="BE383" s="91">
        <f>ALL!BE375/BE$268</f>
        <v>14.045780561047641</v>
      </c>
      <c r="BF383" s="91">
        <f>ALL!BF375/BF$268</f>
        <v>6.7951162841673858</v>
      </c>
      <c r="BG383" s="91">
        <f>ALL!BG375/BG$268</f>
        <v>22.469585341110825</v>
      </c>
      <c r="BH383" s="91">
        <f t="shared" si="216"/>
        <v>2188.3974448941922</v>
      </c>
      <c r="BJ383" s="208">
        <f t="array" ref="BJ383">ROUND(MIN(IF($E$4:$BG$4=BJ$4,$E383:$BG383)),1)</f>
        <v>0</v>
      </c>
      <c r="BK383" s="208">
        <f t="array" ref="BK383">ROUND(MAX(IF($E$4:$BG$4=BK$4,$E383:$BG383)),1)</f>
        <v>600.9</v>
      </c>
      <c r="BL383" s="276">
        <f t="array" ref="BL383">ROUND(SUM(IF($E$4:$BG$4=BL$4,ALL!$E375:$BG375)),1)/BL$3</f>
        <v>72.684415774575527</v>
      </c>
      <c r="BM383" s="208">
        <f t="array" ref="BM383">ROUND(MIN(IF($E$4:$BG$4=BM$4,$E383:$BG383)),1)</f>
        <v>6.8</v>
      </c>
      <c r="BN383" s="208">
        <f t="array" ref="BN383">ROUND(MAX(IF($E$4:$BG$4=BN$4,$E383:$BG383)),1)</f>
        <v>22.5</v>
      </c>
      <c r="BO383" s="276">
        <f t="array" ref="BO383">ROUND(SUM(IF($E$4:$BG$4=BO$4,ALL!$E375:$BG375)),1)/BO$3</f>
        <v>10.023382183434878</v>
      </c>
      <c r="BP383" s="208">
        <f t="array" ref="BP383">ROUND(MIN(IF($E$4:$BG$4=BP$4,$E383:$BG383)),1)</f>
        <v>1.2</v>
      </c>
      <c r="BQ383" s="208">
        <f t="array" ref="BQ383">ROUND(MAX(IF($E$4:$BG$4=BQ$4,$E383:$BG383)),1)</f>
        <v>27.7</v>
      </c>
      <c r="BR383" s="276">
        <f t="array" ref="BR383">ROUND(SUM(IF($E$4:$BG$4=BR$4,ALL!$E375:$BG375)),1)/BR$3</f>
        <v>15.669404792615779</v>
      </c>
      <c r="BS383" s="208">
        <f t="array" ref="BS383">ROUND(MIN(IF($E$4:$BG$4=BS$4,$E383:$BG383)),1)</f>
        <v>0</v>
      </c>
      <c r="BT383" s="208">
        <f t="array" ref="BT383">ROUND(MAX(IF($E$4:$BG$4=BT$4,$E383:$BG383)),1)</f>
        <v>111.4</v>
      </c>
      <c r="BU383" s="276">
        <f t="array" ref="BU383">ROUND(SUM(IF($E$4:$BG$4=BU$4,ALL!$E375:$BG375)),1)/BU$3</f>
        <v>8.2145848487233835</v>
      </c>
      <c r="BV383" s="208">
        <f t="array" ref="BV383">ROUND(MIN(IF($E$4:$BG$4=BV$4,$E383:$BG383)),1)</f>
        <v>0.7</v>
      </c>
      <c r="BW383" s="208">
        <f t="array" ref="BW383">ROUND(MAX(IF($E$4:$BG$4=BW$4,$E383:$BG383)),1)</f>
        <v>25.8</v>
      </c>
      <c r="BX383" s="276">
        <f t="array" ref="BX383">ROUND(SUM(IF($E$4:$BG$4=BX$4,ALL!$E375:$BG375)),1)/BX$3</f>
        <v>6.9402575008207208</v>
      </c>
      <c r="BY383" s="208">
        <f t="array" ref="BY383">ROUND(MIN(IF($E$4:$BG$4=BY$4,$E383:$BG383)),1)</f>
        <v>0</v>
      </c>
      <c r="BZ383" s="208">
        <f t="array" ref="BZ383">ROUND(MAX(IF($E$4:$BG$4=BZ$4,$E383:$BG383)),1)</f>
        <v>9.4</v>
      </c>
      <c r="CA383" s="276">
        <f t="array" ref="CA383">ROUND(SUM(IF($E$4:$BG$4=CA$4,ALL!$E375:$BG375)),1)/CA$3</f>
        <v>5.2453496237657813</v>
      </c>
      <c r="CB383" s="233">
        <f t="shared" si="214"/>
        <v>0</v>
      </c>
      <c r="CC383" s="233">
        <f t="shared" si="215"/>
        <v>600.9</v>
      </c>
      <c r="CD383" s="274">
        <f>ALL!BH375/$BH$47</f>
        <v>9.4742554250314139</v>
      </c>
    </row>
    <row r="384" spans="1:82" s="90" customFormat="1">
      <c r="A384" s="253">
        <f t="shared" si="221"/>
        <v>53402</v>
      </c>
      <c r="B384" s="236" t="s">
        <v>317</v>
      </c>
      <c r="C384" s="50"/>
      <c r="D384" s="50"/>
      <c r="E384" s="91">
        <f>ALL!E376/E$268</f>
        <v>9.4328467466509807</v>
      </c>
      <c r="F384" s="91">
        <f>ALL!F376/F$268</f>
        <v>16.552349576125163</v>
      </c>
      <c r="G384" s="91">
        <f>ALL!G376/G$268</f>
        <v>40.668343616381634</v>
      </c>
      <c r="H384" s="91">
        <f>ALL!H376/H$268</f>
        <v>32.377628131302203</v>
      </c>
      <c r="I384" s="91">
        <f>ALL!I376/I$268</f>
        <v>21.428759277628515</v>
      </c>
      <c r="J384" s="91">
        <f>ALL!J376/J$268</f>
        <v>21.379094886940411</v>
      </c>
      <c r="K384" s="91">
        <f>ALL!K376/K$268</f>
        <v>43.292032398265327</v>
      </c>
      <c r="L384" s="91">
        <f>ALL!L376/L$268</f>
        <v>62.854238191255483</v>
      </c>
      <c r="M384" s="91">
        <f>ALL!M376/M$268</f>
        <v>165.94632070924069</v>
      </c>
      <c r="N384" s="91">
        <f>ALL!N376/N$268</f>
        <v>36.036054081121684</v>
      </c>
      <c r="O384" s="91">
        <f>ALL!O376/O$268</f>
        <v>53.177549159075788</v>
      </c>
      <c r="P384" s="91">
        <f>ALL!P376/P$268</f>
        <v>52.821905616077586</v>
      </c>
      <c r="Q384" s="91">
        <f>ALL!Q376/Q$268</f>
        <v>25.701360098118684</v>
      </c>
      <c r="R384" s="91">
        <f>ALL!R376/R$268</f>
        <v>38.578398156931833</v>
      </c>
      <c r="S384" s="91">
        <f>ALL!S376/S$268</f>
        <v>18.179789646621863</v>
      </c>
      <c r="T384" s="91">
        <f>ALL!T376/T$268</f>
        <v>16.635218196995979</v>
      </c>
      <c r="U384" s="91">
        <f>ALL!U376/U$268</f>
        <v>0</v>
      </c>
      <c r="V384" s="91">
        <f>ALL!V376/V$268</f>
        <v>10.826947068258777</v>
      </c>
      <c r="W384" s="91">
        <f>ALL!W376/W$268</f>
        <v>26.091552628936249</v>
      </c>
      <c r="X384" s="91">
        <f>ALL!X376/X$268</f>
        <v>27.106676008544156</v>
      </c>
      <c r="Y384" s="91">
        <f>ALL!Y376/Y$268</f>
        <v>32.276574379572516</v>
      </c>
      <c r="Z384" s="91">
        <f>ALL!Z376/Z$268</f>
        <v>19.644673743420086</v>
      </c>
      <c r="AA384" s="91">
        <f>ALL!AA376/AA$268</f>
        <v>46.82931317552967</v>
      </c>
      <c r="AB384" s="91">
        <f>ALL!AB376/AB$268</f>
        <v>0.96281727401634898</v>
      </c>
      <c r="AC384" s="91">
        <f>ALL!AC376/AC$268</f>
        <v>8.5941520119447006</v>
      </c>
      <c r="AD384" s="91">
        <f>ALL!AD376/AD$268</f>
        <v>28.610494724257773</v>
      </c>
      <c r="AE384" s="91">
        <f>ALL!AE376/AE$268</f>
        <v>62.213241766014214</v>
      </c>
      <c r="AF384" s="91">
        <f>ALL!AF376/AF$268</f>
        <v>45.279885860908159</v>
      </c>
      <c r="AG384" s="91">
        <f>ALL!AG376/AG$268</f>
        <v>15.689368991274568</v>
      </c>
      <c r="AH384" s="91">
        <f>ALL!AH376/AH$268</f>
        <v>38.914371121982356</v>
      </c>
      <c r="AI384" s="91">
        <f>ALL!AI376/AI$268</f>
        <v>69.291258568578257</v>
      </c>
      <c r="AJ384" s="91">
        <f>ALL!AJ376/AJ$268</f>
        <v>6.8769274897193959</v>
      </c>
      <c r="AK384" s="91">
        <f>ALL!AK376/AK$268</f>
        <v>45.654731703303483</v>
      </c>
      <c r="AL384" s="91">
        <f>ALL!AL376/AL$268</f>
        <v>1508.6900187779866</v>
      </c>
      <c r="AM384" s="91">
        <f>ALL!AM376/AM$268</f>
        <v>90.871305717826161</v>
      </c>
      <c r="AN384" s="91">
        <f>ALL!AN376/AN$268</f>
        <v>17.100762582613115</v>
      </c>
      <c r="AO384" s="91">
        <f>ALL!AO376/AO$268</f>
        <v>20.551545609390022</v>
      </c>
      <c r="AP384" s="91">
        <f>ALL!AP376/AP$268</f>
        <v>9.0830668862836283</v>
      </c>
      <c r="AQ384" s="91">
        <f>ALL!AQ376/AQ$268</f>
        <v>238.2478090719531</v>
      </c>
      <c r="AR384" s="91">
        <f>ALL!AR376/AR$268</f>
        <v>11.967048148590337</v>
      </c>
      <c r="AS384" s="91">
        <f>ALL!AS376/AS$268</f>
        <v>69.742099527787872</v>
      </c>
      <c r="AT384" s="91">
        <f>ALL!AT376/AT$268</f>
        <v>152.38779185295579</v>
      </c>
      <c r="AU384" s="91">
        <f>ALL!AU376/AU$268</f>
        <v>15.716421113955878</v>
      </c>
      <c r="AV384" s="91">
        <f>ALL!AV376/AV$268</f>
        <v>99.554120927428514</v>
      </c>
      <c r="AW384" s="91">
        <f>ALL!AW376/AW$268</f>
        <v>59.408955223880604</v>
      </c>
      <c r="AX384" s="91">
        <f>ALL!AX376/AX$268</f>
        <v>44.196385796140504</v>
      </c>
      <c r="AY384" s="91">
        <f>ALL!AY376/AY$268</f>
        <v>0</v>
      </c>
      <c r="AZ384" s="91">
        <f>ALL!AZ376/AZ$268</f>
        <v>0</v>
      </c>
      <c r="BA384" s="91">
        <f>ALL!BA376/BA$268</f>
        <v>131.61476409342464</v>
      </c>
      <c r="BB384" s="91">
        <f>ALL!BB376/BB$268</f>
        <v>24.804312163112254</v>
      </c>
      <c r="BC384" s="91">
        <f>ALL!BC376/BC$268</f>
        <v>87.965991484969692</v>
      </c>
      <c r="BD384" s="91">
        <f>ALL!BD376/BD$268</f>
        <v>22.458337403504174</v>
      </c>
      <c r="BE384" s="91">
        <f>ALL!BE376/BE$268</f>
        <v>30.958612188846882</v>
      </c>
      <c r="BF384" s="91">
        <f>ALL!BF376/BF$268</f>
        <v>20.383928454001467</v>
      </c>
      <c r="BG384" s="91">
        <f>ALL!BG376/BG$268</f>
        <v>20.408227962754971</v>
      </c>
      <c r="BH384" s="91">
        <f t="shared" si="216"/>
        <v>3816.0363799924007</v>
      </c>
      <c r="BJ384" s="208">
        <f t="array" ref="BJ384">ROUND(MIN(IF($E$4:$BG$4=BJ$4,$E384:$BG384)),1)</f>
        <v>0</v>
      </c>
      <c r="BK384" s="208">
        <f t="array" ref="BK384">ROUND(MAX(IF($E$4:$BG$4=BK$4,$E384:$BG384)),1)</f>
        <v>238.2</v>
      </c>
      <c r="BL384" s="276">
        <f t="array" ref="BL384">ROUND(SUM(IF($E$4:$BG$4=BL$4,ALL!$E376:$BG376)),1)/BL$3</f>
        <v>41.735021846607047</v>
      </c>
      <c r="BM384" s="208">
        <f t="array" ref="BM384">ROUND(MIN(IF($E$4:$BG$4=BM$4,$E384:$BG384)),1)</f>
        <v>20.399999999999999</v>
      </c>
      <c r="BN384" s="208">
        <f t="array" ref="BN384">ROUND(MAX(IF($E$4:$BG$4=BN$4,$E384:$BG384)),1)</f>
        <v>31</v>
      </c>
      <c r="BO384" s="276">
        <f t="array" ref="BO384">ROUND(SUM(IF($E$4:$BG$4=BO$4,ALL!$E376:$BG376)),1)/BO$3</f>
        <v>22.937767577803399</v>
      </c>
      <c r="BP384" s="208">
        <f t="array" ref="BP384">ROUND(MIN(IF($E$4:$BG$4=BP$4,$E384:$BG384)),1)</f>
        <v>45.7</v>
      </c>
      <c r="BQ384" s="208">
        <f t="array" ref="BQ384">ROUND(MAX(IF($E$4:$BG$4=BQ$4,$E384:$BG384)),1)</f>
        <v>1508.7</v>
      </c>
      <c r="BR384" s="276">
        <f t="array" ref="BR384">ROUND(SUM(IF($E$4:$BG$4=BR$4,ALL!$E376:$BG376)),1)/BR$3</f>
        <v>128.31726087942556</v>
      </c>
      <c r="BS384" s="208">
        <f t="array" ref="BS384">ROUND(MIN(IF($E$4:$BG$4=BS$4,$E384:$BG384)),1)</f>
        <v>8.6</v>
      </c>
      <c r="BT384" s="208">
        <f t="array" ref="BT384">ROUND(MAX(IF($E$4:$BG$4=BT$4,$E384:$BG384)),1)</f>
        <v>165.9</v>
      </c>
      <c r="BU384" s="276">
        <f t="array" ref="BU384">ROUND(SUM(IF($E$4:$BG$4=BU$4,ALL!$E376:$BG376)),1)/BU$3</f>
        <v>31.109330292841751</v>
      </c>
      <c r="BV384" s="208">
        <f t="array" ref="BV384">ROUND(MIN(IF($E$4:$BG$4=BV$4,$E384:$BG384)),1)</f>
        <v>1</v>
      </c>
      <c r="BW384" s="208">
        <f t="array" ref="BW384">ROUND(MAX(IF($E$4:$BG$4=BW$4,$E384:$BG384)),1)</f>
        <v>40.700000000000003</v>
      </c>
      <c r="BX384" s="276">
        <f t="array" ref="BX384">ROUND(SUM(IF($E$4:$BG$4=BX$4,ALL!$E376:$BG376)),1)/BX$3</f>
        <v>8.7641623283659342</v>
      </c>
      <c r="BY384" s="208">
        <f t="array" ref="BY384">ROUND(MIN(IF($E$4:$BG$4=BY$4,$E384:$BG384)),1)</f>
        <v>0</v>
      </c>
      <c r="BZ384" s="208">
        <f t="array" ref="BZ384">ROUND(MAX(IF($E$4:$BG$4=BZ$4,$E384:$BG384)),1)</f>
        <v>69.3</v>
      </c>
      <c r="CA384" s="276">
        <f t="array" ref="CA384">ROUND(SUM(IF($E$4:$BG$4=CA$4,ALL!$E376:$BG376)),1)/CA$3</f>
        <v>32.279473825938247</v>
      </c>
      <c r="CB384" s="233">
        <f t="shared" si="214"/>
        <v>0</v>
      </c>
      <c r="CC384" s="233">
        <f t="shared" si="215"/>
        <v>1508.7</v>
      </c>
      <c r="CD384" s="274">
        <f>ALL!BH376/$BH$47</f>
        <v>25.957698143021162</v>
      </c>
    </row>
    <row r="385" spans="1:82" s="90" customFormat="1" ht="24">
      <c r="A385" s="253">
        <f t="shared" si="221"/>
        <v>53403</v>
      </c>
      <c r="B385" s="236" t="s">
        <v>318</v>
      </c>
      <c r="C385" s="50"/>
      <c r="D385" s="50"/>
      <c r="E385" s="91">
        <f>ALL!E377/E$268</f>
        <v>0</v>
      </c>
      <c r="F385" s="91">
        <f>ALL!F377/F$268</f>
        <v>0</v>
      </c>
      <c r="G385" s="91">
        <f>ALL!G377/G$268</f>
        <v>62.173643423428722</v>
      </c>
      <c r="H385" s="91">
        <f>ALL!H377/H$268</f>
        <v>0</v>
      </c>
      <c r="I385" s="91">
        <f>ALL!I377/I$268</f>
        <v>0</v>
      </c>
      <c r="J385" s="91">
        <f>ALL!J377/J$268</f>
        <v>0</v>
      </c>
      <c r="K385" s="91">
        <f>ALL!K377/K$268</f>
        <v>0</v>
      </c>
      <c r="L385" s="91">
        <f>ALL!L377/L$268</f>
        <v>90.877277725019852</v>
      </c>
      <c r="M385" s="91">
        <f>ALL!M377/M$268</f>
        <v>0</v>
      </c>
      <c r="N385" s="91">
        <f>ALL!N377/N$268</f>
        <v>0</v>
      </c>
      <c r="O385" s="91">
        <f>ALL!O377/O$268</f>
        <v>0</v>
      </c>
      <c r="P385" s="91">
        <f>ALL!P377/P$268</f>
        <v>1.2543201695505881</v>
      </c>
      <c r="Q385" s="91">
        <f>ALL!Q377/Q$268</f>
        <v>0</v>
      </c>
      <c r="R385" s="91">
        <f>ALL!R377/R$268</f>
        <v>0</v>
      </c>
      <c r="S385" s="91">
        <f>ALL!S377/S$268</f>
        <v>0</v>
      </c>
      <c r="T385" s="91">
        <f>ALL!T377/T$268</f>
        <v>0</v>
      </c>
      <c r="U385" s="91">
        <f>ALL!U377/U$268</f>
        <v>0</v>
      </c>
      <c r="V385" s="91">
        <f>ALL!V377/V$268</f>
        <v>0</v>
      </c>
      <c r="W385" s="91">
        <f>ALL!W377/W$268</f>
        <v>0</v>
      </c>
      <c r="X385" s="91">
        <f>ALL!X377/X$268</f>
        <v>0</v>
      </c>
      <c r="Y385" s="91">
        <f>ALL!Y377/Y$268</f>
        <v>0</v>
      </c>
      <c r="Z385" s="91">
        <f>ALL!Z377/Z$268</f>
        <v>29.684884668269163</v>
      </c>
      <c r="AA385" s="91">
        <f>ALL!AA377/AA$268</f>
        <v>1.9049935174888393</v>
      </c>
      <c r="AB385" s="91">
        <f>ALL!AB377/AB$268</f>
        <v>2.0625812405865558</v>
      </c>
      <c r="AC385" s="91">
        <f>ALL!AC377/AC$268</f>
        <v>0</v>
      </c>
      <c r="AD385" s="91">
        <f>ALL!AD377/AD$268</f>
        <v>0</v>
      </c>
      <c r="AE385" s="91">
        <f>ALL!AE377/AE$268</f>
        <v>0</v>
      </c>
      <c r="AF385" s="91">
        <f>ALL!AF377/AF$268</f>
        <v>8.0675504031774885</v>
      </c>
      <c r="AG385" s="91">
        <f>ALL!AG377/AG$268</f>
        <v>0.47446260036781596</v>
      </c>
      <c r="AH385" s="91">
        <f>ALL!AH377/AH$268</f>
        <v>0</v>
      </c>
      <c r="AI385" s="91">
        <f>ALL!AI377/AI$268</f>
        <v>2.22239781908694</v>
      </c>
      <c r="AJ385" s="91">
        <f>ALL!AJ377/AJ$268</f>
        <v>5.9970311434237642</v>
      </c>
      <c r="AK385" s="91">
        <f>ALL!AK377/AK$268</f>
        <v>0</v>
      </c>
      <c r="AL385" s="91">
        <f>ALL!AL377/AL$268</f>
        <v>0</v>
      </c>
      <c r="AM385" s="91">
        <f>ALL!AM377/AM$268</f>
        <v>0</v>
      </c>
      <c r="AN385" s="91">
        <f>ALL!AN377/AN$268</f>
        <v>0</v>
      </c>
      <c r="AO385" s="91">
        <f>ALL!AO377/AO$268</f>
        <v>0</v>
      </c>
      <c r="AP385" s="91">
        <f>ALL!AP377/AP$268</f>
        <v>0</v>
      </c>
      <c r="AQ385" s="91">
        <f>ALL!AQ377/AQ$268</f>
        <v>0</v>
      </c>
      <c r="AR385" s="91">
        <f>ALL!AR377/AR$268</f>
        <v>16.569050502294008</v>
      </c>
      <c r="AS385" s="91">
        <f>ALL!AS377/AS$268</f>
        <v>0</v>
      </c>
      <c r="AT385" s="91">
        <f>ALL!AT377/AT$268</f>
        <v>0</v>
      </c>
      <c r="AU385" s="91">
        <f>ALL!AU377/AU$268</f>
        <v>0</v>
      </c>
      <c r="AV385" s="91">
        <f>ALL!AV377/AV$268</f>
        <v>0</v>
      </c>
      <c r="AW385" s="91">
        <f>ALL!AW377/AW$268</f>
        <v>3.801492537313433</v>
      </c>
      <c r="AX385" s="91">
        <f>ALL!AX377/AX$268</f>
        <v>9.269781346415499</v>
      </c>
      <c r="AY385" s="91">
        <f>ALL!AY377/AY$268</f>
        <v>0</v>
      </c>
      <c r="AZ385" s="91">
        <f>ALL!AZ377/AZ$268</f>
        <v>0</v>
      </c>
      <c r="BA385" s="91">
        <f>ALL!BA377/BA$268</f>
        <v>0</v>
      </c>
      <c r="BB385" s="91">
        <f>ALL!BB377/BB$268</f>
        <v>0</v>
      </c>
      <c r="BC385" s="91">
        <f>ALL!BC377/BC$268</f>
        <v>0</v>
      </c>
      <c r="BD385" s="91">
        <f>ALL!BD377/BD$268</f>
        <v>5.3804136823299951</v>
      </c>
      <c r="BE385" s="91">
        <f>ALL!BE377/BE$268</f>
        <v>0</v>
      </c>
      <c r="BF385" s="91">
        <f>ALL!BF377/BF$268</f>
        <v>0</v>
      </c>
      <c r="BG385" s="91">
        <f>ALL!BG377/BG$268</f>
        <v>12.258721604289699</v>
      </c>
      <c r="BH385" s="91">
        <f t="shared" si="216"/>
        <v>251.99860238304231</v>
      </c>
      <c r="BJ385" s="208">
        <f t="array" ref="BJ385">ROUND(MIN(IF($E$4:$BG$4=BJ$4,$E385:$BG385)),1)</f>
        <v>0</v>
      </c>
      <c r="BK385" s="208">
        <f t="array" ref="BK385">ROUND(MAX(IF($E$4:$BG$4=BK$4,$E385:$BG385)),1)</f>
        <v>16.600000000000001</v>
      </c>
      <c r="BL385" s="276">
        <f t="array" ref="BL385">ROUND(SUM(IF($E$4:$BG$4=BL$4,ALL!$E377:$BG377)),1)/BL$3</f>
        <v>2.3450687767904164</v>
      </c>
      <c r="BM385" s="208">
        <f t="array" ref="BM385">ROUND(MIN(IF($E$4:$BG$4=BM$4,$E385:$BG385)),1)</f>
        <v>0</v>
      </c>
      <c r="BN385" s="208">
        <f t="array" ref="BN385">ROUND(MAX(IF($E$4:$BG$4=BN$4,$E385:$BG385)),1)</f>
        <v>12.3</v>
      </c>
      <c r="BO385" s="276">
        <f t="array" ref="BO385">ROUND(SUM(IF($E$4:$BG$4=BO$4,ALL!$E377:$BG377)),1)/BO$3</f>
        <v>3.4245224765354858</v>
      </c>
      <c r="BP385" s="208">
        <f t="array" ref="BP385">ROUND(MIN(IF($E$4:$BG$4=BP$4,$E385:$BG385)),1)</f>
        <v>0</v>
      </c>
      <c r="BQ385" s="208">
        <f t="array" ref="BQ385">ROUND(MAX(IF($E$4:$BG$4=BQ$4,$E385:$BG385)),1)</f>
        <v>0</v>
      </c>
      <c r="BR385" s="276">
        <f t="array" ref="BR385">ROUND(SUM(IF($E$4:$BG$4=BR$4,ALL!$E377:$BG377)),1)/BR$3</f>
        <v>0</v>
      </c>
      <c r="BS385" s="208">
        <f t="array" ref="BS385">ROUND(MIN(IF($E$4:$BG$4=BS$4,$E385:$BG385)),1)</f>
        <v>0</v>
      </c>
      <c r="BT385" s="208">
        <f t="array" ref="BT385">ROUND(MAX(IF($E$4:$BG$4=BT$4,$E385:$BG385)),1)</f>
        <v>8.1</v>
      </c>
      <c r="BU385" s="276">
        <f t="array" ref="BU385">ROUND(SUM(IF($E$4:$BG$4=BU$4,ALL!$E377:$BG377)),1)/BU$3</f>
        <v>0.40433892219194822</v>
      </c>
      <c r="BV385" s="208">
        <f t="array" ref="BV385">ROUND(MIN(IF($E$4:$BG$4=BV$4,$E385:$BG385)),1)</f>
        <v>2.1</v>
      </c>
      <c r="BW385" s="208">
        <f t="array" ref="BW385">ROUND(MAX(IF($E$4:$BG$4=BW$4,$E385:$BG385)),1)</f>
        <v>62.2</v>
      </c>
      <c r="BX385" s="276">
        <f t="array" ref="BX385">ROUND(SUM(IF($E$4:$BG$4=BX$4,ALL!$E377:$BG377)),1)/BX$3</f>
        <v>13.013267834442958</v>
      </c>
      <c r="BY385" s="208">
        <f t="array" ref="BY385">ROUND(MIN(IF($E$4:$BG$4=BY$4,$E385:$BG385)),1)</f>
        <v>0</v>
      </c>
      <c r="BZ385" s="208">
        <f t="array" ref="BZ385">ROUND(MAX(IF($E$4:$BG$4=BZ$4,$E385:$BG385)),1)</f>
        <v>90.9</v>
      </c>
      <c r="CA385" s="276">
        <f t="array" ref="CA385">ROUND(SUM(IF($E$4:$BG$4=CA$4,ALL!$E377:$BG377)),1)/CA$3</f>
        <v>13.736823673891305</v>
      </c>
      <c r="CB385" s="233">
        <f t="shared" si="214"/>
        <v>0</v>
      </c>
      <c r="CC385" s="233">
        <f t="shared" si="215"/>
        <v>90.9</v>
      </c>
      <c r="CD385" s="274">
        <f>ALL!BH377/$BH$47</f>
        <v>7.7737382743319063</v>
      </c>
    </row>
    <row r="386" spans="1:82" s="90" customFormat="1">
      <c r="A386" s="253">
        <f t="shared" si="221"/>
        <v>53404</v>
      </c>
      <c r="B386" s="236" t="s">
        <v>319</v>
      </c>
      <c r="C386" s="50"/>
      <c r="D386" s="50"/>
      <c r="E386" s="91">
        <f>ALL!E378/E$268</f>
        <v>2.8776179381615048E-2</v>
      </c>
      <c r="F386" s="91">
        <f>ALL!F378/F$268</f>
        <v>0</v>
      </c>
      <c r="G386" s="91">
        <f>ALL!G378/G$268</f>
        <v>0</v>
      </c>
      <c r="H386" s="91">
        <f>ALL!H378/H$268</f>
        <v>0</v>
      </c>
      <c r="I386" s="91">
        <f>ALL!I378/I$268</f>
        <v>0</v>
      </c>
      <c r="J386" s="91">
        <f>ALL!J378/J$268</f>
        <v>0.27599381386104754</v>
      </c>
      <c r="K386" s="91">
        <f>ALL!K378/K$268</f>
        <v>0</v>
      </c>
      <c r="L386" s="91">
        <f>ALL!L378/L$268</f>
        <v>0</v>
      </c>
      <c r="M386" s="91">
        <f>ALL!M378/M$268</f>
        <v>0</v>
      </c>
      <c r="N386" s="91">
        <f>ALL!N378/N$268</f>
        <v>0</v>
      </c>
      <c r="O386" s="91">
        <f>ALL!O378/O$268</f>
        <v>17.816350411857833</v>
      </c>
      <c r="P386" s="91">
        <f>ALL!P378/P$268</f>
        <v>0</v>
      </c>
      <c r="Q386" s="91">
        <f>ALL!Q378/Q$268</f>
        <v>0</v>
      </c>
      <c r="R386" s="91">
        <f>ALL!R378/R$268</f>
        <v>0</v>
      </c>
      <c r="S386" s="91">
        <f>ALL!S378/S$268</f>
        <v>0</v>
      </c>
      <c r="T386" s="91">
        <f>ALL!T378/T$268</f>
        <v>1.3073916415542279</v>
      </c>
      <c r="U386" s="91">
        <f>ALL!U378/U$268</f>
        <v>4.7849079566345463</v>
      </c>
      <c r="V386" s="91">
        <f>ALL!V378/V$268</f>
        <v>0</v>
      </c>
      <c r="W386" s="91">
        <f>ALL!W378/W$268</f>
        <v>0</v>
      </c>
      <c r="X386" s="91">
        <f>ALL!X378/X$268</f>
        <v>0</v>
      </c>
      <c r="Y386" s="91">
        <f>ALL!Y378/Y$268</f>
        <v>0</v>
      </c>
      <c r="Z386" s="91">
        <f>ALL!Z378/Z$268</f>
        <v>0</v>
      </c>
      <c r="AA386" s="91">
        <f>ALL!AA378/AA$268</f>
        <v>0</v>
      </c>
      <c r="AB386" s="91">
        <f>ALL!AB378/AB$268</f>
        <v>0</v>
      </c>
      <c r="AC386" s="91">
        <f>ALL!AC378/AC$268</f>
        <v>0</v>
      </c>
      <c r="AD386" s="91">
        <f>ALL!AD378/AD$268</f>
        <v>1.6176656658739947</v>
      </c>
      <c r="AE386" s="91">
        <f>ALL!AE378/AE$268</f>
        <v>0</v>
      </c>
      <c r="AF386" s="91">
        <f>ALL!AF378/AF$268</f>
        <v>0</v>
      </c>
      <c r="AG386" s="91">
        <f>ALL!AG378/AG$268</f>
        <v>0</v>
      </c>
      <c r="AH386" s="91">
        <f>ALL!AH378/AH$268</f>
        <v>0</v>
      </c>
      <c r="AI386" s="91">
        <f>ALL!AI378/AI$268</f>
        <v>1.4815985460579601E-2</v>
      </c>
      <c r="AJ386" s="91">
        <f>ALL!AJ378/AJ$268</f>
        <v>0</v>
      </c>
      <c r="AK386" s="91">
        <f>ALL!AK378/AK$268</f>
        <v>3.2767439628100874</v>
      </c>
      <c r="AL386" s="91">
        <f>ALL!AL378/AL$268</f>
        <v>0</v>
      </c>
      <c r="AM386" s="91">
        <f>ALL!AM378/AM$268</f>
        <v>0</v>
      </c>
      <c r="AN386" s="91">
        <f>ALL!AN378/AN$268</f>
        <v>0</v>
      </c>
      <c r="AO386" s="91">
        <f>ALL!AO378/AO$268</f>
        <v>0</v>
      </c>
      <c r="AP386" s="91">
        <f>ALL!AP378/AP$268</f>
        <v>0</v>
      </c>
      <c r="AQ386" s="91">
        <f>ALL!AQ378/AQ$268</f>
        <v>0</v>
      </c>
      <c r="AR386" s="91">
        <f>ALL!AR378/AR$268</f>
        <v>0</v>
      </c>
      <c r="AS386" s="91">
        <f>ALL!AS378/AS$268</f>
        <v>0</v>
      </c>
      <c r="AT386" s="91">
        <f>ALL!AT378/AT$268</f>
        <v>0</v>
      </c>
      <c r="AU386" s="91">
        <f>ALL!AU378/AU$268</f>
        <v>0</v>
      </c>
      <c r="AV386" s="91">
        <f>ALL!AV378/AV$268</f>
        <v>0</v>
      </c>
      <c r="AW386" s="91">
        <f>ALL!AW378/AW$268</f>
        <v>0</v>
      </c>
      <c r="AX386" s="91">
        <f>ALL!AX378/AX$268</f>
        <v>6.6936933484084848</v>
      </c>
      <c r="AY386" s="91">
        <f>ALL!AY378/AY$268</f>
        <v>0</v>
      </c>
      <c r="AZ386" s="91">
        <f>ALL!AZ378/AZ$268</f>
        <v>0</v>
      </c>
      <c r="BA386" s="91">
        <f>ALL!BA378/BA$268</f>
        <v>0</v>
      </c>
      <c r="BB386" s="91">
        <f>ALL!BB378/BB$268</f>
        <v>0</v>
      </c>
      <c r="BC386" s="91">
        <f>ALL!BC378/BC$268</f>
        <v>0</v>
      </c>
      <c r="BD386" s="91">
        <f>ALL!BD378/BD$268</f>
        <v>0.64306787078163674</v>
      </c>
      <c r="BE386" s="91">
        <f>ALL!BE378/BE$268</f>
        <v>0</v>
      </c>
      <c r="BF386" s="91">
        <f>ALL!BF378/BF$268</f>
        <v>0</v>
      </c>
      <c r="BG386" s="91">
        <f>ALL!BG378/BG$268</f>
        <v>0</v>
      </c>
      <c r="BH386" s="91">
        <f t="shared" si="216"/>
        <v>36.459406836624055</v>
      </c>
      <c r="BJ386" s="208">
        <f t="array" ref="BJ386">ROUND(MIN(IF($E$4:$BG$4=BJ$4,$E386:$BG386)),1)</f>
        <v>0</v>
      </c>
      <c r="BK386" s="208">
        <f t="array" ref="BK386">ROUND(MAX(IF($E$4:$BG$4=BK$4,$E386:$BG386)),1)</f>
        <v>6.7</v>
      </c>
      <c r="BL386" s="276">
        <f t="array" ref="BL386">ROUND(SUM(IF($E$4:$BG$4=BL$4,ALL!$E378:$BG378)),1)/BL$3</f>
        <v>0.73906916147076462</v>
      </c>
      <c r="BM386" s="208">
        <f t="array" ref="BM386">ROUND(MIN(IF($E$4:$BG$4=BM$4,$E386:$BG386)),1)</f>
        <v>0</v>
      </c>
      <c r="BN386" s="208">
        <f t="array" ref="BN386">ROUND(MAX(IF($E$4:$BG$4=BN$4,$E386:$BG386)),1)</f>
        <v>0.6</v>
      </c>
      <c r="BO386" s="276">
        <f t="array" ref="BO386">ROUND(SUM(IF($E$4:$BG$4=BO$4,ALL!$E378:$BG378)),1)/BO$3</f>
        <v>0.22433311378231524</v>
      </c>
      <c r="BP386" s="208">
        <f t="array" ref="BP386">ROUND(MIN(IF($E$4:$BG$4=BP$4,$E386:$BG386)),1)</f>
        <v>0</v>
      </c>
      <c r="BQ386" s="208">
        <f t="array" ref="BQ386">ROUND(MAX(IF($E$4:$BG$4=BQ$4,$E386:$BG386)),1)</f>
        <v>3.3</v>
      </c>
      <c r="BR386" s="276">
        <f t="array" ref="BR386">ROUND(SUM(IF($E$4:$BG$4=BR$4,ALL!$E378:$BG378)),1)/BR$3</f>
        <v>1.6160802761324529</v>
      </c>
      <c r="BS386" s="208">
        <f t="array" ref="BS386">ROUND(MIN(IF($E$4:$BG$4=BS$4,$E386:$BG386)),1)</f>
        <v>0</v>
      </c>
      <c r="BT386" s="208">
        <f t="array" ref="BT386">ROUND(MAX(IF($E$4:$BG$4=BT$4,$E386:$BG386)),1)</f>
        <v>17.8</v>
      </c>
      <c r="BU386" s="276">
        <f t="array" ref="BU386">ROUND(SUM(IF($E$4:$BG$4=BU$4,ALL!$E378:$BG378)),1)/BU$3</f>
        <v>0.33158056322023755</v>
      </c>
      <c r="BV386" s="208">
        <f t="array" ref="BV386">ROUND(MIN(IF($E$4:$BG$4=BV$4,$E386:$BG386)),1)</f>
        <v>0</v>
      </c>
      <c r="BW386" s="208">
        <f t="array" ref="BW386">ROUND(MAX(IF($E$4:$BG$4=BW$4,$E386:$BG386)),1)</f>
        <v>0</v>
      </c>
      <c r="BX386" s="276">
        <f t="array" ref="BX386">ROUND(SUM(IF($E$4:$BG$4=BX$4,ALL!$E378:$BG378)),1)/BX$3</f>
        <v>0</v>
      </c>
      <c r="BY386" s="208">
        <f t="array" ref="BY386">ROUND(MIN(IF($E$4:$BG$4=BY$4,$E386:$BG386)),1)</f>
        <v>0</v>
      </c>
      <c r="BZ386" s="208">
        <f t="array" ref="BZ386">ROUND(MAX(IF($E$4:$BG$4=BZ$4,$E386:$BG386)),1)</f>
        <v>4.8</v>
      </c>
      <c r="CA386" s="276">
        <f t="array" ref="CA386">ROUND(SUM(IF($E$4:$BG$4=CA$4,ALL!$E378:$BG378)),1)/CA$3</f>
        <v>0.26459111227724974</v>
      </c>
      <c r="CB386" s="233">
        <f t="shared" si="214"/>
        <v>0</v>
      </c>
      <c r="CC386" s="233">
        <f t="shared" si="215"/>
        <v>17.8</v>
      </c>
      <c r="CD386" s="274">
        <f>ALL!BH378/$BH$47</f>
        <v>0.24064862421874525</v>
      </c>
    </row>
    <row r="387" spans="1:82" s="90" customFormat="1" ht="24">
      <c r="A387" s="253">
        <f t="shared" si="221"/>
        <v>53405</v>
      </c>
      <c r="B387" s="236" t="s">
        <v>320</v>
      </c>
      <c r="C387" s="50"/>
      <c r="D387" s="50"/>
      <c r="E387" s="91">
        <f>ALL!E379/E$268</f>
        <v>1.5145357569271076E-2</v>
      </c>
      <c r="F387" s="91">
        <f>ALL!F379/F$268</f>
        <v>0</v>
      </c>
      <c r="G387" s="91">
        <f>ALL!G379/G$268</f>
        <v>1.2846628292392099</v>
      </c>
      <c r="H387" s="91">
        <f>ALL!H379/H$268</f>
        <v>1.6707989881260714</v>
      </c>
      <c r="I387" s="91">
        <f>ALL!I379/I$268</f>
        <v>0</v>
      </c>
      <c r="J387" s="91">
        <f>ALL!J379/J$268</f>
        <v>0</v>
      </c>
      <c r="K387" s="91">
        <f>ALL!K379/K$268</f>
        <v>0</v>
      </c>
      <c r="L387" s="91">
        <f>ALL!L379/L$268</f>
        <v>0</v>
      </c>
      <c r="M387" s="91">
        <f>ALL!M379/M$268</f>
        <v>0</v>
      </c>
      <c r="N387" s="91">
        <f>ALL!N379/N$268</f>
        <v>0</v>
      </c>
      <c r="O387" s="91">
        <f>ALL!O379/O$268</f>
        <v>0</v>
      </c>
      <c r="P387" s="91">
        <f>ALL!P379/P$268</f>
        <v>0</v>
      </c>
      <c r="Q387" s="91">
        <f>ALL!Q379/Q$268</f>
        <v>0</v>
      </c>
      <c r="R387" s="91">
        <f>ALL!R379/R$268</f>
        <v>0</v>
      </c>
      <c r="S387" s="91">
        <f>ALL!S379/S$268</f>
        <v>0</v>
      </c>
      <c r="T387" s="91">
        <f>ALL!T379/T$268</f>
        <v>0</v>
      </c>
      <c r="U387" s="91">
        <f>ALL!U379/U$268</f>
        <v>0</v>
      </c>
      <c r="V387" s="91">
        <f>ALL!V379/V$268</f>
        <v>0</v>
      </c>
      <c r="W387" s="91">
        <f>ALL!W379/W$268</f>
        <v>0</v>
      </c>
      <c r="X387" s="91">
        <f>ALL!X379/X$268</f>
        <v>0</v>
      </c>
      <c r="Y387" s="91">
        <f>ALL!Y379/Y$268</f>
        <v>0</v>
      </c>
      <c r="Z387" s="91">
        <f>ALL!Z379/Z$268</f>
        <v>0</v>
      </c>
      <c r="AA387" s="91">
        <f>ALL!AA379/AA$268</f>
        <v>0</v>
      </c>
      <c r="AB387" s="91">
        <f>ALL!AB379/AB$268</f>
        <v>0</v>
      </c>
      <c r="AC387" s="91">
        <f>ALL!AC379/AC$268</f>
        <v>0</v>
      </c>
      <c r="AD387" s="91">
        <f>ALL!AD379/AD$268</f>
        <v>0</v>
      </c>
      <c r="AE387" s="91">
        <f>ALL!AE379/AE$268</f>
        <v>0</v>
      </c>
      <c r="AF387" s="91">
        <f>ALL!AF379/AF$268</f>
        <v>0</v>
      </c>
      <c r="AG387" s="91">
        <f>ALL!AG379/AG$268</f>
        <v>4.4994105422899668</v>
      </c>
      <c r="AH387" s="91">
        <f>ALL!AH379/AH$268</f>
        <v>0</v>
      </c>
      <c r="AI387" s="91">
        <f>ALL!AI379/AI$268</f>
        <v>0</v>
      </c>
      <c r="AJ387" s="91">
        <f>ALL!AJ379/AJ$268</f>
        <v>0</v>
      </c>
      <c r="AK387" s="91">
        <f>ALL!AK379/AK$268</f>
        <v>0</v>
      </c>
      <c r="AL387" s="91">
        <f>ALL!AL379/AL$268</f>
        <v>0</v>
      </c>
      <c r="AM387" s="91">
        <f>ALL!AM379/AM$268</f>
        <v>0</v>
      </c>
      <c r="AN387" s="91">
        <f>ALL!AN379/AN$268</f>
        <v>0</v>
      </c>
      <c r="AO387" s="91">
        <f>ALL!AO379/AO$268</f>
        <v>0</v>
      </c>
      <c r="AP387" s="91">
        <f>ALL!AP379/AP$268</f>
        <v>3.1489196783257438</v>
      </c>
      <c r="AQ387" s="91">
        <f>ALL!AQ379/AQ$268</f>
        <v>0</v>
      </c>
      <c r="AR387" s="91">
        <f>ALL!AR379/AR$268</f>
        <v>0</v>
      </c>
      <c r="AS387" s="91">
        <f>ALL!AS379/AS$268</f>
        <v>0</v>
      </c>
      <c r="AT387" s="91">
        <f>ALL!AT379/AT$268</f>
        <v>0</v>
      </c>
      <c r="AU387" s="91">
        <f>ALL!AU379/AU$268</f>
        <v>0</v>
      </c>
      <c r="AV387" s="91">
        <f>ALL!AV379/AV$268</f>
        <v>0</v>
      </c>
      <c r="AW387" s="91">
        <f>ALL!AW379/AW$268</f>
        <v>15.111940298507465</v>
      </c>
      <c r="AX387" s="91">
        <f>ALL!AX379/AX$268</f>
        <v>0</v>
      </c>
      <c r="AY387" s="91">
        <f>ALL!AY379/AY$268</f>
        <v>0</v>
      </c>
      <c r="AZ387" s="91">
        <f>ALL!AZ379/AZ$268</f>
        <v>1.4440016172818113</v>
      </c>
      <c r="BA387" s="91">
        <f>ALL!BA379/BA$268</f>
        <v>0</v>
      </c>
      <c r="BB387" s="91">
        <f>ALL!BB379/BB$268</f>
        <v>0</v>
      </c>
      <c r="BC387" s="91">
        <f>ALL!BC379/BC$268</f>
        <v>0</v>
      </c>
      <c r="BD387" s="91">
        <f>ALL!BD379/BD$268</f>
        <v>0</v>
      </c>
      <c r="BE387" s="91">
        <f>ALL!BE379/BE$268</f>
        <v>0</v>
      </c>
      <c r="BF387" s="91">
        <f>ALL!BF379/BF$268</f>
        <v>6.8974083572623787E-2</v>
      </c>
      <c r="BG387" s="91">
        <f>ALL!BG379/BG$268</f>
        <v>0</v>
      </c>
      <c r="BH387" s="91">
        <f t="shared" si="216"/>
        <v>27.243853394912161</v>
      </c>
      <c r="BJ387" s="208">
        <f t="array" ref="BJ387">ROUND(MIN(IF($E$4:$BG$4=BJ$4,$E387:$BG387)),1)</f>
        <v>0</v>
      </c>
      <c r="BK387" s="208">
        <f t="array" ref="BK387">ROUND(MAX(IF($E$4:$BG$4=BK$4,$E387:$BG387)),1)</f>
        <v>15.1</v>
      </c>
      <c r="BL387" s="276">
        <f t="array" ref="BL387">ROUND(SUM(IF($E$4:$BG$4=BL$4,ALL!$E379:$BG379)),1)/BL$3</f>
        <v>1.2853836690337517</v>
      </c>
      <c r="BM387" s="208">
        <f t="array" ref="BM387">ROUND(MIN(IF($E$4:$BG$4=BM$4,$E387:$BG387)),1)</f>
        <v>0</v>
      </c>
      <c r="BN387" s="208">
        <f t="array" ref="BN387">ROUND(MAX(IF($E$4:$BG$4=BN$4,$E387:$BG387)),1)</f>
        <v>0.1</v>
      </c>
      <c r="BO387" s="276">
        <f t="array" ref="BO387">ROUND(SUM(IF($E$4:$BG$4=BO$4,ALL!$E379:$BG379)),1)/BO$3</f>
        <v>2.4287831384818052E-2</v>
      </c>
      <c r="BP387" s="208">
        <f t="array" ref="BP387">ROUND(MIN(IF($E$4:$BG$4=BP$4,$E387:$BG387)),1)</f>
        <v>0</v>
      </c>
      <c r="BQ387" s="208">
        <f t="array" ref="BQ387">ROUND(MAX(IF($E$4:$BG$4=BQ$4,$E387:$BG387)),1)</f>
        <v>0</v>
      </c>
      <c r="BR387" s="276">
        <f t="array" ref="BR387">ROUND(SUM(IF($E$4:$BG$4=BR$4,ALL!$E379:$BG379)),1)/BR$3</f>
        <v>0</v>
      </c>
      <c r="BS387" s="208">
        <f t="array" ref="BS387">ROUND(MIN(IF($E$4:$BG$4=BS$4,$E387:$BG387)),1)</f>
        <v>0</v>
      </c>
      <c r="BT387" s="208">
        <f t="array" ref="BT387">ROUND(MAX(IF($E$4:$BG$4=BT$4,$E387:$BG387)),1)</f>
        <v>1.7</v>
      </c>
      <c r="BU387" s="276">
        <f t="array" ref="BU387">ROUND(SUM(IF($E$4:$BG$4=BU$4,ALL!$E379:$BG379)),1)/BU$3</f>
        <v>0.17818003704332722</v>
      </c>
      <c r="BV387" s="208">
        <f t="array" ref="BV387">ROUND(MIN(IF($E$4:$BG$4=BV$4,$E387:$BG387)),1)</f>
        <v>0</v>
      </c>
      <c r="BW387" s="208">
        <f t="array" ref="BW387">ROUND(MAX(IF($E$4:$BG$4=BW$4,$E387:$BG387)),1)</f>
        <v>1.3</v>
      </c>
      <c r="BX387" s="276">
        <f t="array" ref="BX387">ROUND(SUM(IF($E$4:$BG$4=BX$4,ALL!$E379:$BG379)),1)/BX$3</f>
        <v>8.7795063971176979E-2</v>
      </c>
      <c r="BY387" s="208">
        <f t="array" ref="BY387">ROUND(MIN(IF($E$4:$BG$4=BY$4,$E387:$BG387)),1)</f>
        <v>0</v>
      </c>
      <c r="BZ387" s="208">
        <f t="array" ref="BZ387">ROUND(MAX(IF($E$4:$BG$4=BZ$4,$E387:$BG387)),1)</f>
        <v>4.5</v>
      </c>
      <c r="CA387" s="276">
        <f t="array" ref="CA387">ROUND(SUM(IF($E$4:$BG$4=CA$4,ALL!$E379:$BG379)),1)/CA$3</f>
        <v>1.1709581042955994</v>
      </c>
      <c r="CB387" s="233">
        <f t="shared" si="214"/>
        <v>0</v>
      </c>
      <c r="CC387" s="233">
        <f t="shared" si="215"/>
        <v>15.1</v>
      </c>
      <c r="CD387" s="274">
        <f>ALL!BH379/$BH$47</f>
        <v>0.43685869859002885</v>
      </c>
    </row>
    <row r="388" spans="1:82" s="90" customFormat="1">
      <c r="A388" s="253">
        <f t="shared" si="221"/>
        <v>53406</v>
      </c>
      <c r="B388" s="236" t="s">
        <v>321</v>
      </c>
      <c r="C388" s="50"/>
      <c r="D388" s="50"/>
      <c r="E388" s="91">
        <f>ALL!E380/E$268</f>
        <v>91.211198477386688</v>
      </c>
      <c r="F388" s="91">
        <f>ALL!F380/F$268</f>
        <v>2.5586118960645119</v>
      </c>
      <c r="G388" s="91">
        <f>ALL!G380/G$268</f>
        <v>199.24006862350453</v>
      </c>
      <c r="H388" s="91">
        <f>ALL!H380/H$268</f>
        <v>13.605347039564668</v>
      </c>
      <c r="I388" s="91">
        <f>ALL!I380/I$268</f>
        <v>44.480512618571701</v>
      </c>
      <c r="J388" s="91">
        <f>ALL!J380/J$268</f>
        <v>24.744295568588893</v>
      </c>
      <c r="K388" s="91">
        <f>ALL!K380/K$268</f>
        <v>4.1711972918569229</v>
      </c>
      <c r="L388" s="91">
        <f>ALL!L380/L$268</f>
        <v>21.803034174135895</v>
      </c>
      <c r="M388" s="91">
        <f>ALL!M380/M$268</f>
        <v>60.133800012575193</v>
      </c>
      <c r="N388" s="91">
        <f>ALL!N380/N$268</f>
        <v>86.679689534301446</v>
      </c>
      <c r="O388" s="91">
        <f>ALL!O380/O$268</f>
        <v>19.926611981735999</v>
      </c>
      <c r="P388" s="91">
        <f>ALL!P380/P$268</f>
        <v>4.2284008660333274</v>
      </c>
      <c r="Q388" s="91">
        <f>ALL!Q380/Q$268</f>
        <v>28.460606553411452</v>
      </c>
      <c r="R388" s="91">
        <f>ALL!R380/R$268</f>
        <v>3.7516262366174278</v>
      </c>
      <c r="S388" s="91">
        <f>ALL!S380/S$268</f>
        <v>35.03164998064053</v>
      </c>
      <c r="T388" s="91">
        <f>ALL!T380/T$268</f>
        <v>20.25680167192597</v>
      </c>
      <c r="U388" s="91">
        <f>ALL!U380/U$268</f>
        <v>30.719415547232661</v>
      </c>
      <c r="V388" s="91">
        <f>ALL!V380/V$268</f>
        <v>4.7228657993227591E-2</v>
      </c>
      <c r="W388" s="91">
        <f>ALL!W380/W$268</f>
        <v>9.1447381800658185</v>
      </c>
      <c r="X388" s="91">
        <f>ALL!X380/X$268</f>
        <v>2.3318732489180425</v>
      </c>
      <c r="Y388" s="91">
        <f>ALL!Y380/Y$268</f>
        <v>80.478868298535488</v>
      </c>
      <c r="Z388" s="91">
        <f>ALL!Z380/Z$268</f>
        <v>0.74354150573742439</v>
      </c>
      <c r="AA388" s="91">
        <f>ALL!AA380/AA$268</f>
        <v>36.737041251076391</v>
      </c>
      <c r="AB388" s="91">
        <f>ALL!AB380/AB$268</f>
        <v>164.32359352321595</v>
      </c>
      <c r="AC388" s="91">
        <f>ALL!AC380/AC$268</f>
        <v>1.2602700961756852</v>
      </c>
      <c r="AD388" s="91">
        <f>ALL!AD380/AD$268</f>
        <v>54.830317987188749</v>
      </c>
      <c r="AE388" s="91">
        <f>ALL!AE380/AE$268</f>
        <v>24.896508365619656</v>
      </c>
      <c r="AF388" s="91">
        <f>ALL!AF380/AF$268</f>
        <v>1.4640869272075703</v>
      </c>
      <c r="AG388" s="91">
        <f>ALL!AG380/AG$268</f>
        <v>2.3863819897935068</v>
      </c>
      <c r="AH388" s="91">
        <f>ALL!AH380/AH$268</f>
        <v>173.37022480263133</v>
      </c>
      <c r="AI388" s="91">
        <f>ALL!AI380/AI$268</f>
        <v>14.837735327235729</v>
      </c>
      <c r="AJ388" s="91">
        <f>ALL!AJ380/AJ$268</f>
        <v>1.4646161974191052</v>
      </c>
      <c r="AK388" s="91">
        <f>ALL!AK380/AK$268</f>
        <v>1.975475501556436</v>
      </c>
      <c r="AL388" s="91">
        <f>ALL!AL380/AL$268</f>
        <v>1.7177524194713278</v>
      </c>
      <c r="AM388" s="91">
        <f>ALL!AM380/AM$268</f>
        <v>234.13193910426619</v>
      </c>
      <c r="AN388" s="91">
        <f>ALL!AN380/AN$268</f>
        <v>4.0976105744789013</v>
      </c>
      <c r="AO388" s="91">
        <f>ALL!AO380/AO$268</f>
        <v>105.79159485302799</v>
      </c>
      <c r="AP388" s="91">
        <f>ALL!AP380/AP$268</f>
        <v>183.24816716726414</v>
      </c>
      <c r="AQ388" s="91">
        <f>ALL!AQ380/AQ$268</f>
        <v>76.457926626575201</v>
      </c>
      <c r="AR388" s="91">
        <f>ALL!AR380/AR$268</f>
        <v>232.86623117463458</v>
      </c>
      <c r="AS388" s="91">
        <f>ALL!AS380/AS$268</f>
        <v>55.04510231262865</v>
      </c>
      <c r="AT388" s="91">
        <f>ALL!AT380/AT$268</f>
        <v>446.00720317933434</v>
      </c>
      <c r="AU388" s="91">
        <f>ALL!AU380/AU$268</f>
        <v>133.23902678338723</v>
      </c>
      <c r="AV388" s="91">
        <f>ALL!AV380/AV$268</f>
        <v>379.22498932402232</v>
      </c>
      <c r="AW388" s="91">
        <f>ALL!AW380/AW$268</f>
        <v>1.7868358208955226</v>
      </c>
      <c r="AX388" s="91">
        <f>ALL!AX380/AX$268</f>
        <v>20.007914454899101</v>
      </c>
      <c r="AY388" s="91">
        <f>ALL!AY380/AY$268</f>
        <v>8.6331220721961976</v>
      </c>
      <c r="AZ388" s="91">
        <f>ALL!AZ380/AZ$268</f>
        <v>201.74435395367644</v>
      </c>
      <c r="BA388" s="91">
        <f>ALL!BA380/BA$268</f>
        <v>355.03400243879565</v>
      </c>
      <c r="BB388" s="91">
        <f>ALL!BB380/BB$268</f>
        <v>368.89032106866648</v>
      </c>
      <c r="BC388" s="91">
        <f>ALL!BC380/BC$268</f>
        <v>551.65514127209383</v>
      </c>
      <c r="BD388" s="91">
        <f>ALL!BD380/BD$268</f>
        <v>31.434252044646222</v>
      </c>
      <c r="BE388" s="91">
        <f>ALL!BE380/BE$268</f>
        <v>22.863354869665212</v>
      </c>
      <c r="BF388" s="91">
        <f>ALL!BF380/BF$268</f>
        <v>52.75353017250832</v>
      </c>
      <c r="BG388" s="91">
        <f>ALL!BG380/BG$268</f>
        <v>1.8612858229774283</v>
      </c>
      <c r="BH388" s="91">
        <f t="shared" si="216"/>
        <v>4729.7870274446295</v>
      </c>
      <c r="BJ388" s="208">
        <f t="array" ref="BJ388">ROUND(MIN(IF($E$4:$BG$4=BJ$4,$E388:$BG388)),1)</f>
        <v>1.8</v>
      </c>
      <c r="BK388" s="208">
        <f t="array" ref="BK388">ROUND(MAX(IF($E$4:$BG$4=BK$4,$E388:$BG388)),1)</f>
        <v>551.70000000000005</v>
      </c>
      <c r="BL388" s="276">
        <f t="array" ref="BL388">ROUND(SUM(IF($E$4:$BG$4=BL$4,ALL!$E380:$BG380)),1)/BL$3</f>
        <v>157.9278869180568</v>
      </c>
      <c r="BM388" s="208">
        <f t="array" ref="BM388">ROUND(MIN(IF($E$4:$BG$4=BM$4,$E388:$BG388)),1)</f>
        <v>1.9</v>
      </c>
      <c r="BN388" s="208">
        <f t="array" ref="BN388">ROUND(MAX(IF($E$4:$BG$4=BN$4,$E388:$BG388)),1)</f>
        <v>52.8</v>
      </c>
      <c r="BO388" s="276">
        <f t="array" ref="BO388">ROUND(SUM(IF($E$4:$BG$4=BO$4,ALL!$E380:$BG380)),1)/BO$3</f>
        <v>33.727019183270222</v>
      </c>
      <c r="BP388" s="208">
        <f t="array" ref="BP388">ROUND(MIN(IF($E$4:$BG$4=BP$4,$E388:$BG388)),1)</f>
        <v>1.7</v>
      </c>
      <c r="BQ388" s="208">
        <f t="array" ref="BQ388">ROUND(MAX(IF($E$4:$BG$4=BQ$4,$E388:$BG388)),1)</f>
        <v>234.1</v>
      </c>
      <c r="BR388" s="276">
        <f t="array" ref="BR388">ROUND(SUM(IF($E$4:$BG$4=BR$4,ALL!$E380:$BG380)),1)/BR$3</f>
        <v>109.83916334927383</v>
      </c>
      <c r="BS388" s="208">
        <f t="array" ref="BS388">ROUND(MIN(IF($E$4:$BG$4=BS$4,$E388:$BG388)),1)</f>
        <v>0</v>
      </c>
      <c r="BT388" s="208">
        <f t="array" ref="BT388">ROUND(MAX(IF($E$4:$BG$4=BT$4,$E388:$BG388)),1)</f>
        <v>173.4</v>
      </c>
      <c r="BU388" s="276">
        <f t="array" ref="BU388">ROUND(SUM(IF($E$4:$BG$4=BU$4,ALL!$E380:$BG380)),1)/BU$3</f>
        <v>38.14747907459364</v>
      </c>
      <c r="BV388" s="208">
        <f t="array" ref="BV388">ROUND(MIN(IF($E$4:$BG$4=BV$4,$E388:$BG388)),1)</f>
        <v>0.7</v>
      </c>
      <c r="BW388" s="208">
        <f t="array" ref="BW388">ROUND(MAX(IF($E$4:$BG$4=BW$4,$E388:$BG388)),1)</f>
        <v>199.2</v>
      </c>
      <c r="BX388" s="276">
        <f t="array" ref="BX388">ROUND(SUM(IF($E$4:$BG$4=BX$4,ALL!$E380:$BG380)),1)/BX$3</f>
        <v>106.4563212176969</v>
      </c>
      <c r="BY388" s="208">
        <f t="array" ref="BY388">ROUND(MIN(IF($E$4:$BG$4=BY$4,$E388:$BG388)),1)</f>
        <v>2.2999999999999998</v>
      </c>
      <c r="BZ388" s="208">
        <f t="array" ref="BZ388">ROUND(MAX(IF($E$4:$BG$4=BZ$4,$E388:$BG388)),1)</f>
        <v>44.5</v>
      </c>
      <c r="CA388" s="276">
        <f t="array" ref="CA388">ROUND(SUM(IF($E$4:$BG$4=CA$4,ALL!$E380:$BG380)),1)/CA$3</f>
        <v>19.665509010509794</v>
      </c>
      <c r="CB388" s="233">
        <f t="shared" si="214"/>
        <v>0</v>
      </c>
      <c r="CC388" s="233">
        <f t="shared" si="215"/>
        <v>551.70000000000005</v>
      </c>
      <c r="CD388" s="274">
        <f>ALL!BH380/$BH$47</f>
        <v>57.460557505806861</v>
      </c>
    </row>
    <row r="389" spans="1:82" s="90" customFormat="1" ht="24">
      <c r="A389" s="253">
        <f t="shared" si="221"/>
        <v>53407</v>
      </c>
      <c r="B389" s="236" t="s">
        <v>905</v>
      </c>
      <c r="C389" s="50"/>
      <c r="D389" s="50"/>
      <c r="E389" s="91">
        <f>ALL!E381/E$268</f>
        <v>0</v>
      </c>
      <c r="F389" s="91">
        <f>ALL!F381/F$268</f>
        <v>0</v>
      </c>
      <c r="G389" s="91">
        <f>ALL!G381/G$268</f>
        <v>0</v>
      </c>
      <c r="H389" s="91">
        <f>ALL!H381/H$268</f>
        <v>0</v>
      </c>
      <c r="I389" s="91">
        <f>ALL!I381/I$268</f>
        <v>0</v>
      </c>
      <c r="J389" s="91">
        <f>ALL!J381/J$268</f>
        <v>0</v>
      </c>
      <c r="K389" s="91">
        <f>ALL!K381/K$268</f>
        <v>0</v>
      </c>
      <c r="L389" s="91">
        <f>ALL!L381/L$268</f>
        <v>0</v>
      </c>
      <c r="M389" s="91">
        <f>ALL!M381/M$268</f>
        <v>0</v>
      </c>
      <c r="N389" s="91">
        <f>ALL!N381/N$268</f>
        <v>0</v>
      </c>
      <c r="O389" s="91">
        <f>ALL!O381/O$268</f>
        <v>0</v>
      </c>
      <c r="P389" s="91">
        <f>ALL!P381/P$268</f>
        <v>0</v>
      </c>
      <c r="Q389" s="91">
        <f>ALL!Q381/Q$268</f>
        <v>0</v>
      </c>
      <c r="R389" s="91">
        <f>ALL!R381/R$268</f>
        <v>0</v>
      </c>
      <c r="S389" s="91">
        <f>ALL!S381/S$268</f>
        <v>0</v>
      </c>
      <c r="T389" s="91">
        <f>ALL!T381/T$268</f>
        <v>0</v>
      </c>
      <c r="U389" s="91">
        <f>ALL!U381/U$268</f>
        <v>0</v>
      </c>
      <c r="V389" s="91">
        <f>ALL!V381/V$268</f>
        <v>0</v>
      </c>
      <c r="W389" s="91">
        <f>ALL!W381/W$268</f>
        <v>0</v>
      </c>
      <c r="X389" s="91">
        <f>ALL!X381/X$268</f>
        <v>0</v>
      </c>
      <c r="Y389" s="91">
        <f>ALL!Y381/Y$268</f>
        <v>0</v>
      </c>
      <c r="Z389" s="91">
        <f>ALL!Z381/Z$268</f>
        <v>0</v>
      </c>
      <c r="AA389" s="91">
        <f>ALL!AA381/AA$268</f>
        <v>0</v>
      </c>
      <c r="AB389" s="91">
        <f>ALL!AB381/AB$268</f>
        <v>0</v>
      </c>
      <c r="AC389" s="91">
        <f>ALL!AC381/AC$268</f>
        <v>0</v>
      </c>
      <c r="AD389" s="91">
        <f>ALL!AD381/AD$268</f>
        <v>0</v>
      </c>
      <c r="AE389" s="91">
        <f>ALL!AE381/AE$268</f>
        <v>0</v>
      </c>
      <c r="AF389" s="91">
        <f>ALL!AF381/AF$268</f>
        <v>0</v>
      </c>
      <c r="AG389" s="91">
        <f>ALL!AG381/AG$268</f>
        <v>0</v>
      </c>
      <c r="AH389" s="91">
        <f>ALL!AH381/AH$268</f>
        <v>0</v>
      </c>
      <c r="AI389" s="91">
        <f>ALL!AI381/AI$268</f>
        <v>0</v>
      </c>
      <c r="AJ389" s="91">
        <f>ALL!AJ381/AJ$268</f>
        <v>0</v>
      </c>
      <c r="AK389" s="91">
        <f>ALL!AK381/AK$268</f>
        <v>0</v>
      </c>
      <c r="AL389" s="91">
        <f>ALL!AL381/AL$268</f>
        <v>0</v>
      </c>
      <c r="AM389" s="91">
        <f>ALL!AM381/AM$268</f>
        <v>0</v>
      </c>
      <c r="AN389" s="91">
        <f>ALL!AN381/AN$268</f>
        <v>0</v>
      </c>
      <c r="AO389" s="91">
        <f>ALL!AO381/AO$268</f>
        <v>0</v>
      </c>
      <c r="AP389" s="91">
        <f>ALL!AP381/AP$268</f>
        <v>0</v>
      </c>
      <c r="AQ389" s="91">
        <f>ALL!AQ381/AQ$268</f>
        <v>0</v>
      </c>
      <c r="AR389" s="91">
        <f>ALL!AR381/AR$268</f>
        <v>0</v>
      </c>
      <c r="AS389" s="91">
        <f>ALL!AS381/AS$268</f>
        <v>0</v>
      </c>
      <c r="AT389" s="91">
        <f>ALL!AT381/AT$268</f>
        <v>0</v>
      </c>
      <c r="AU389" s="91">
        <f>ALL!AU381/AU$268</f>
        <v>0</v>
      </c>
      <c r="AV389" s="91">
        <f>ALL!AV381/AV$268</f>
        <v>0</v>
      </c>
      <c r="AW389" s="91">
        <f>ALL!AW381/AW$268</f>
        <v>0</v>
      </c>
      <c r="AX389" s="91">
        <f>ALL!AX381/AX$268</f>
        <v>0</v>
      </c>
      <c r="AY389" s="91">
        <f>ALL!AY381/AY$268</f>
        <v>0</v>
      </c>
      <c r="AZ389" s="91">
        <f>ALL!AZ381/AZ$268</f>
        <v>0</v>
      </c>
      <c r="BA389" s="91">
        <f>ALL!BA381/BA$268</f>
        <v>0</v>
      </c>
      <c r="BB389" s="91">
        <f>ALL!BB381/BB$268</f>
        <v>0</v>
      </c>
      <c r="BC389" s="91">
        <f>ALL!BC381/BC$268</f>
        <v>0</v>
      </c>
      <c r="BD389" s="91">
        <f>ALL!BD381/BD$268</f>
        <v>0</v>
      </c>
      <c r="BE389" s="91">
        <f>ALL!BE381/BE$268</f>
        <v>0</v>
      </c>
      <c r="BF389" s="91">
        <f>ALL!BF381/BF$268</f>
        <v>0</v>
      </c>
      <c r="BG389" s="91">
        <f>ALL!BG381/BG$268</f>
        <v>0</v>
      </c>
      <c r="BH389" s="91">
        <f t="shared" si="216"/>
        <v>0</v>
      </c>
      <c r="BJ389" s="208">
        <f t="array" ref="BJ389">ROUND(MIN(IF($E$4:$BG$4=BJ$4,$E389:$BG389)),1)</f>
        <v>0</v>
      </c>
      <c r="BK389" s="208">
        <f t="array" ref="BK389">ROUND(MAX(IF($E$4:$BG$4=BK$4,$E389:$BG389)),1)</f>
        <v>0</v>
      </c>
      <c r="BL389" s="276">
        <f t="array" ref="BL389">ROUND(SUM(IF($E$4:$BG$4=BL$4,ALL!$E381:$BG381)),1)/BL$3</f>
        <v>0</v>
      </c>
      <c r="BM389" s="208">
        <f t="array" ref="BM389">ROUND(MIN(IF($E$4:$BG$4=BM$4,$E389:$BG389)),1)</f>
        <v>0</v>
      </c>
      <c r="BN389" s="208">
        <f t="array" ref="BN389">ROUND(MAX(IF($E$4:$BG$4=BN$4,$E389:$BG389)),1)</f>
        <v>0</v>
      </c>
      <c r="BO389" s="276">
        <f t="array" ref="BO389">ROUND(SUM(IF($E$4:$BG$4=BO$4,ALL!$E381:$BG381)),1)/BO$3</f>
        <v>0</v>
      </c>
      <c r="BP389" s="208">
        <f t="array" ref="BP389">ROUND(MIN(IF($E$4:$BG$4=BP$4,$E389:$BG389)),1)</f>
        <v>0</v>
      </c>
      <c r="BQ389" s="208">
        <f t="array" ref="BQ389">ROUND(MAX(IF($E$4:$BG$4=BQ$4,$E389:$BG389)),1)</f>
        <v>0</v>
      </c>
      <c r="BR389" s="276">
        <f t="array" ref="BR389">ROUND(SUM(IF($E$4:$BG$4=BR$4,ALL!$E381:$BG381)),1)/BR$3</f>
        <v>0</v>
      </c>
      <c r="BS389" s="208">
        <f t="array" ref="BS389">ROUND(MIN(IF($E$4:$BG$4=BS$4,$E389:$BG389)),1)</f>
        <v>0</v>
      </c>
      <c r="BT389" s="208">
        <f t="array" ref="BT389">ROUND(MAX(IF($E$4:$BG$4=BT$4,$E389:$BG389)),1)</f>
        <v>0</v>
      </c>
      <c r="BU389" s="276">
        <f t="array" ref="BU389">ROUND(SUM(IF($E$4:$BG$4=BU$4,ALL!$E381:$BG381)),1)/BU$3</f>
        <v>0</v>
      </c>
      <c r="BV389" s="208">
        <f t="array" ref="BV389">ROUND(MIN(IF($E$4:$BG$4=BV$4,$E389:$BG389)),1)</f>
        <v>0</v>
      </c>
      <c r="BW389" s="208">
        <f t="array" ref="BW389">ROUND(MAX(IF($E$4:$BG$4=BW$4,$E389:$BG389)),1)</f>
        <v>0</v>
      </c>
      <c r="BX389" s="276">
        <f t="array" ref="BX389">ROUND(SUM(IF($E$4:$BG$4=BX$4,ALL!$E381:$BG381)),1)/BX$3</f>
        <v>0</v>
      </c>
      <c r="BY389" s="208">
        <f t="array" ref="BY389">ROUND(MIN(IF($E$4:$BG$4=BY$4,$E389:$BG389)),1)</f>
        <v>0</v>
      </c>
      <c r="BZ389" s="208">
        <f t="array" ref="BZ389">ROUND(MAX(IF($E$4:$BG$4=BZ$4,$E389:$BG389)),1)</f>
        <v>0</v>
      </c>
      <c r="CA389" s="276">
        <f t="array" ref="CA389">ROUND(SUM(IF($E$4:$BG$4=CA$4,ALL!$E381:$BG381)),1)/CA$3</f>
        <v>0</v>
      </c>
      <c r="CB389" s="233">
        <f t="shared" si="214"/>
        <v>0</v>
      </c>
      <c r="CC389" s="233">
        <f t="shared" si="215"/>
        <v>0</v>
      </c>
      <c r="CD389" s="274">
        <f>ALL!BH381/$BH$47</f>
        <v>0</v>
      </c>
    </row>
    <row r="390" spans="1:82" s="90" customFormat="1">
      <c r="A390" s="253">
        <f t="shared" si="221"/>
        <v>53408</v>
      </c>
      <c r="B390" s="236" t="s">
        <v>322</v>
      </c>
      <c r="C390" s="50"/>
      <c r="D390" s="50"/>
      <c r="E390" s="91">
        <f>ALL!E382/E$268</f>
        <v>0</v>
      </c>
      <c r="F390" s="91">
        <f>ALL!F382/F$268</f>
        <v>0</v>
      </c>
      <c r="G390" s="91">
        <f>ALL!G382/G$268</f>
        <v>0</v>
      </c>
      <c r="H390" s="91">
        <f>ALL!H382/H$268</f>
        <v>0</v>
      </c>
      <c r="I390" s="91">
        <f>ALL!I382/I$268</f>
        <v>0</v>
      </c>
      <c r="J390" s="91">
        <f>ALL!J382/J$268</f>
        <v>0</v>
      </c>
      <c r="K390" s="91">
        <f>ALL!K382/K$268</f>
        <v>0</v>
      </c>
      <c r="L390" s="91">
        <f>ALL!L382/L$268</f>
        <v>0</v>
      </c>
      <c r="M390" s="91">
        <f>ALL!M382/M$268</f>
        <v>0</v>
      </c>
      <c r="N390" s="91">
        <f>ALL!N382/N$268</f>
        <v>0</v>
      </c>
      <c r="O390" s="91">
        <f>ALL!O382/O$268</f>
        <v>0</v>
      </c>
      <c r="P390" s="91">
        <f>ALL!P382/P$268</f>
        <v>0</v>
      </c>
      <c r="Q390" s="91">
        <f>ALL!Q382/Q$268</f>
        <v>0</v>
      </c>
      <c r="R390" s="91">
        <f>ALL!R382/R$268</f>
        <v>0</v>
      </c>
      <c r="S390" s="91">
        <f>ALL!S382/S$268</f>
        <v>0</v>
      </c>
      <c r="T390" s="91">
        <f>ALL!T382/T$268</f>
        <v>0</v>
      </c>
      <c r="U390" s="91">
        <f>ALL!U382/U$268</f>
        <v>0</v>
      </c>
      <c r="V390" s="91">
        <f>ALL!V382/V$268</f>
        <v>0</v>
      </c>
      <c r="W390" s="91">
        <f>ALL!W382/W$268</f>
        <v>0</v>
      </c>
      <c r="X390" s="91">
        <f>ALL!X382/X$268</f>
        <v>0</v>
      </c>
      <c r="Y390" s="91">
        <f>ALL!Y382/Y$268</f>
        <v>0</v>
      </c>
      <c r="Z390" s="91">
        <f>ALL!Z382/Z$268</f>
        <v>0</v>
      </c>
      <c r="AA390" s="91">
        <f>ALL!AA382/AA$268</f>
        <v>0</v>
      </c>
      <c r="AB390" s="91">
        <f>ALL!AB382/AB$268</f>
        <v>0</v>
      </c>
      <c r="AC390" s="91">
        <f>ALL!AC382/AC$268</f>
        <v>0</v>
      </c>
      <c r="AD390" s="91">
        <f>ALL!AD382/AD$268</f>
        <v>0</v>
      </c>
      <c r="AE390" s="91">
        <f>ALL!AE382/AE$268</f>
        <v>0</v>
      </c>
      <c r="AF390" s="91">
        <f>ALL!AF382/AF$268</f>
        <v>0</v>
      </c>
      <c r="AG390" s="91">
        <f>ALL!AG382/AG$268</f>
        <v>0</v>
      </c>
      <c r="AH390" s="91">
        <f>ALL!AH382/AH$268</f>
        <v>0</v>
      </c>
      <c r="AI390" s="91">
        <f>ALL!AI382/AI$268</f>
        <v>0</v>
      </c>
      <c r="AJ390" s="91">
        <f>ALL!AJ382/AJ$268</f>
        <v>0</v>
      </c>
      <c r="AK390" s="91">
        <f>ALL!AK382/AK$268</f>
        <v>0</v>
      </c>
      <c r="AL390" s="91">
        <f>ALL!AL382/AL$268</f>
        <v>0</v>
      </c>
      <c r="AM390" s="91">
        <f>ALL!AM382/AM$268</f>
        <v>0</v>
      </c>
      <c r="AN390" s="91">
        <f>ALL!AN382/AN$268</f>
        <v>0</v>
      </c>
      <c r="AO390" s="91">
        <f>ALL!AO382/AO$268</f>
        <v>0</v>
      </c>
      <c r="AP390" s="91">
        <f>ALL!AP382/AP$268</f>
        <v>0</v>
      </c>
      <c r="AQ390" s="91">
        <f>ALL!AQ382/AQ$268</f>
        <v>0</v>
      </c>
      <c r="AR390" s="91">
        <f>ALL!AR382/AR$268</f>
        <v>0</v>
      </c>
      <c r="AS390" s="91">
        <f>ALL!AS382/AS$268</f>
        <v>0</v>
      </c>
      <c r="AT390" s="91">
        <f>ALL!AT382/AT$268</f>
        <v>0</v>
      </c>
      <c r="AU390" s="91">
        <f>ALL!AU382/AU$268</f>
        <v>0</v>
      </c>
      <c r="AV390" s="91">
        <f>ALL!AV382/AV$268</f>
        <v>0</v>
      </c>
      <c r="AW390" s="91">
        <f>ALL!AW382/AW$268</f>
        <v>0</v>
      </c>
      <c r="AX390" s="91">
        <f>ALL!AX382/AX$268</f>
        <v>0</v>
      </c>
      <c r="AY390" s="91">
        <f>ALL!AY382/AY$268</f>
        <v>0</v>
      </c>
      <c r="AZ390" s="91">
        <f>ALL!AZ382/AZ$268</f>
        <v>0</v>
      </c>
      <c r="BA390" s="91">
        <f>ALL!BA382/BA$268</f>
        <v>0</v>
      </c>
      <c r="BB390" s="91">
        <f>ALL!BB382/BB$268</f>
        <v>0</v>
      </c>
      <c r="BC390" s="91">
        <f>ALL!BC382/BC$268</f>
        <v>0</v>
      </c>
      <c r="BD390" s="91">
        <f>ALL!BD382/BD$268</f>
        <v>0</v>
      </c>
      <c r="BE390" s="91">
        <f>ALL!BE382/BE$268</f>
        <v>0.98278472216477364</v>
      </c>
      <c r="BF390" s="91">
        <f>ALL!BF382/BF$268</f>
        <v>1.2843851150420507</v>
      </c>
      <c r="BG390" s="91">
        <f>ALL!BG382/BG$268</f>
        <v>0</v>
      </c>
      <c r="BH390" s="91">
        <f t="shared" si="216"/>
        <v>2.2671698372068243</v>
      </c>
      <c r="BJ390" s="208">
        <f t="array" ref="BJ390">ROUND(MIN(IF($E$4:$BG$4=BJ$4,$E390:$BG390)),1)</f>
        <v>0</v>
      </c>
      <c r="BK390" s="208">
        <f t="array" ref="BK390">ROUND(MAX(IF($E$4:$BG$4=BK$4,$E390:$BG390)),1)</f>
        <v>0</v>
      </c>
      <c r="BL390" s="276">
        <f t="array" ref="BL390">ROUND(SUM(IF($E$4:$BG$4=BL$4,ALL!$E382:$BG382)),1)/BL$3</f>
        <v>0</v>
      </c>
      <c r="BM390" s="208">
        <f t="array" ref="BM390">ROUND(MIN(IF($E$4:$BG$4=BM$4,$E390:$BG390)),1)</f>
        <v>0</v>
      </c>
      <c r="BN390" s="208">
        <f t="array" ref="BN390">ROUND(MAX(IF($E$4:$BG$4=BN$4,$E390:$BG390)),1)</f>
        <v>1.3</v>
      </c>
      <c r="BO390" s="276">
        <f t="array" ref="BO390">ROUND(SUM(IF($E$4:$BG$4=BO$4,ALL!$E382:$BG382)),1)/BO$3</f>
        <v>0.62207722707064073</v>
      </c>
      <c r="BP390" s="208">
        <f t="array" ref="BP390">ROUND(MIN(IF($E$4:$BG$4=BP$4,$E390:$BG390)),1)</f>
        <v>0</v>
      </c>
      <c r="BQ390" s="208">
        <f t="array" ref="BQ390">ROUND(MAX(IF($E$4:$BG$4=BQ$4,$E390:$BG390)),1)</f>
        <v>0</v>
      </c>
      <c r="BR390" s="276">
        <f t="array" ref="BR390">ROUND(SUM(IF($E$4:$BG$4=BR$4,ALL!$E382:$BG382)),1)/BR$3</f>
        <v>0</v>
      </c>
      <c r="BS390" s="208">
        <f t="array" ref="BS390">ROUND(MIN(IF($E$4:$BG$4=BS$4,$E390:$BG390)),1)</f>
        <v>0</v>
      </c>
      <c r="BT390" s="208">
        <f t="array" ref="BT390">ROUND(MAX(IF($E$4:$BG$4=BT$4,$E390:$BG390)),1)</f>
        <v>0</v>
      </c>
      <c r="BU390" s="276">
        <f t="array" ref="BU390">ROUND(SUM(IF($E$4:$BG$4=BU$4,ALL!$E382:$BG382)),1)/BU$3</f>
        <v>0</v>
      </c>
      <c r="BV390" s="208">
        <f t="array" ref="BV390">ROUND(MIN(IF($E$4:$BG$4=BV$4,$E390:$BG390)),1)</f>
        <v>0</v>
      </c>
      <c r="BW390" s="208">
        <f t="array" ref="BW390">ROUND(MAX(IF($E$4:$BG$4=BW$4,$E390:$BG390)),1)</f>
        <v>0</v>
      </c>
      <c r="BX390" s="276">
        <f t="array" ref="BX390">ROUND(SUM(IF($E$4:$BG$4=BX$4,ALL!$E382:$BG382)),1)/BX$3</f>
        <v>0</v>
      </c>
      <c r="BY390" s="208">
        <f t="array" ref="BY390">ROUND(MIN(IF($E$4:$BG$4=BY$4,$E390:$BG390)),1)</f>
        <v>0</v>
      </c>
      <c r="BZ390" s="208">
        <f t="array" ref="BZ390">ROUND(MAX(IF($E$4:$BG$4=BZ$4,$E390:$BG390)),1)</f>
        <v>0</v>
      </c>
      <c r="CA390" s="276">
        <f t="array" ref="CA390">ROUND(SUM(IF($E$4:$BG$4=CA$4,ALL!$E382:$BG382)),1)/CA$3</f>
        <v>0</v>
      </c>
      <c r="CB390" s="233">
        <f t="shared" si="214"/>
        <v>0</v>
      </c>
      <c r="CC390" s="233">
        <f t="shared" si="215"/>
        <v>1.3</v>
      </c>
      <c r="CD390" s="274">
        <f>ALL!BH382/$BH$47</f>
        <v>4.3392540814296519E-2</v>
      </c>
    </row>
    <row r="391" spans="1:82" s="90" customFormat="1" ht="24">
      <c r="A391" s="253">
        <f t="shared" si="221"/>
        <v>53409</v>
      </c>
      <c r="B391" s="236" t="s">
        <v>323</v>
      </c>
      <c r="C391" s="50"/>
      <c r="D391" s="50"/>
      <c r="E391" s="91">
        <f>ALL!E383/E$268</f>
        <v>0.12419193206802283</v>
      </c>
      <c r="F391" s="91">
        <f>ALL!F383/F$268</f>
        <v>0</v>
      </c>
      <c r="G391" s="91">
        <f>ALL!G383/G$268</f>
        <v>96.207771632170719</v>
      </c>
      <c r="H391" s="91">
        <f>ALL!H383/H$268</f>
        <v>0.17602180658723887</v>
      </c>
      <c r="I391" s="91">
        <f>ALL!I383/I$268</f>
        <v>0.49943424535308573</v>
      </c>
      <c r="J391" s="91">
        <f>ALL!J383/J$268</f>
        <v>0</v>
      </c>
      <c r="K391" s="91">
        <f>ALL!K383/K$268</f>
        <v>0</v>
      </c>
      <c r="L391" s="91">
        <f>ALL!L383/L$268</f>
        <v>0</v>
      </c>
      <c r="M391" s="91">
        <f>ALL!M383/M$268</f>
        <v>0</v>
      </c>
      <c r="N391" s="91">
        <f>ALL!N383/N$268</f>
        <v>0</v>
      </c>
      <c r="O391" s="91">
        <f>ALL!O383/O$268</f>
        <v>0</v>
      </c>
      <c r="P391" s="91">
        <f>ALL!P383/P$268</f>
        <v>4.1223414890517613</v>
      </c>
      <c r="Q391" s="91">
        <f>ALL!Q383/Q$268</f>
        <v>1.9108868452211702</v>
      </c>
      <c r="R391" s="91">
        <f>ALL!R383/R$268</f>
        <v>0</v>
      </c>
      <c r="S391" s="91">
        <f>ALL!S383/S$268</f>
        <v>0</v>
      </c>
      <c r="T391" s="91">
        <f>ALL!T383/T$268</f>
        <v>0</v>
      </c>
      <c r="U391" s="91">
        <f>ALL!U383/U$268</f>
        <v>34.314881791605814</v>
      </c>
      <c r="V391" s="91">
        <f>ALL!V383/V$268</f>
        <v>0</v>
      </c>
      <c r="W391" s="91">
        <f>ALL!W383/W$268</f>
        <v>7.7181562045851679</v>
      </c>
      <c r="X391" s="91">
        <f>ALL!X383/X$268</f>
        <v>0</v>
      </c>
      <c r="Y391" s="91">
        <f>ALL!Y383/Y$268</f>
        <v>1.4451102619944967</v>
      </c>
      <c r="Z391" s="91">
        <f>ALL!Z383/Z$268</f>
        <v>0</v>
      </c>
      <c r="AA391" s="91">
        <f>ALL!AA383/AA$268</f>
        <v>0</v>
      </c>
      <c r="AB391" s="91">
        <f>ALL!AB383/AB$268</f>
        <v>1.9727545525995691</v>
      </c>
      <c r="AC391" s="91">
        <f>ALL!AC383/AC$268</f>
        <v>0</v>
      </c>
      <c r="AD391" s="91">
        <f>ALL!AD383/AD$268</f>
        <v>0</v>
      </c>
      <c r="AE391" s="91">
        <f>ALL!AE383/AE$268</f>
        <v>0.83990192303158528</v>
      </c>
      <c r="AF391" s="91">
        <f>ALL!AF383/AF$268</f>
        <v>0</v>
      </c>
      <c r="AG391" s="91">
        <f>ALL!AG383/AG$268</f>
        <v>3.6768680258264044</v>
      </c>
      <c r="AH391" s="91">
        <f>ALL!AH383/AH$268</f>
        <v>10.191674614600748</v>
      </c>
      <c r="AI391" s="91">
        <f>ALL!AI383/AI$268</f>
        <v>6.6671934572608199E-2</v>
      </c>
      <c r="AJ391" s="91">
        <f>ALL!AJ383/AJ$268</f>
        <v>0</v>
      </c>
      <c r="AK391" s="91">
        <f>ALL!AK383/AK$268</f>
        <v>0</v>
      </c>
      <c r="AL391" s="91">
        <f>ALL!AL383/AL$268</f>
        <v>0</v>
      </c>
      <c r="AM391" s="91">
        <f>ALL!AM383/AM$268</f>
        <v>0</v>
      </c>
      <c r="AN391" s="91">
        <f>ALL!AN383/AN$268</f>
        <v>0</v>
      </c>
      <c r="AO391" s="91">
        <f>ALL!AO383/AO$268</f>
        <v>0</v>
      </c>
      <c r="AP391" s="91">
        <f>ALL!AP383/AP$268</f>
        <v>0</v>
      </c>
      <c r="AQ391" s="91">
        <f>ALL!AQ383/AQ$268</f>
        <v>0</v>
      </c>
      <c r="AR391" s="91">
        <f>ALL!AR383/AR$268</f>
        <v>0</v>
      </c>
      <c r="AS391" s="91">
        <f>ALL!AS383/AS$268</f>
        <v>0</v>
      </c>
      <c r="AT391" s="91">
        <f>ALL!AT383/AT$268</f>
        <v>0</v>
      </c>
      <c r="AU391" s="91">
        <f>ALL!AU383/AU$268</f>
        <v>0</v>
      </c>
      <c r="AV391" s="91">
        <f>ALL!AV383/AV$268</f>
        <v>0</v>
      </c>
      <c r="AW391" s="91">
        <f>ALL!AW383/AW$268</f>
        <v>0</v>
      </c>
      <c r="AX391" s="91">
        <f>ALL!AX383/AX$268</f>
        <v>0</v>
      </c>
      <c r="AY391" s="91">
        <f>ALL!AY383/AY$268</f>
        <v>0</v>
      </c>
      <c r="AZ391" s="91">
        <f>ALL!AZ383/AZ$268</f>
        <v>0</v>
      </c>
      <c r="BA391" s="91">
        <f>ALL!BA383/BA$268</f>
        <v>0</v>
      </c>
      <c r="BB391" s="91">
        <f>ALL!BB383/BB$268</f>
        <v>0</v>
      </c>
      <c r="BC391" s="91">
        <f>ALL!BC383/BC$268</f>
        <v>0</v>
      </c>
      <c r="BD391" s="91">
        <f>ALL!BD383/BD$268</f>
        <v>1.3244144690475801</v>
      </c>
      <c r="BE391" s="91">
        <f>ALL!BE383/BE$268</f>
        <v>0</v>
      </c>
      <c r="BF391" s="91">
        <f>ALL!BF383/BF$268</f>
        <v>0</v>
      </c>
      <c r="BG391" s="91">
        <f>ALL!BG383/BG$268</f>
        <v>23.36735987826528</v>
      </c>
      <c r="BH391" s="91">
        <f t="shared" si="216"/>
        <v>187.95844160658129</v>
      </c>
      <c r="BJ391" s="208">
        <f t="array" ref="BJ391">ROUND(MIN(IF($E$4:$BG$4=BJ$4,$E391:$BG391)),1)</f>
        <v>0</v>
      </c>
      <c r="BK391" s="208">
        <f t="array" ref="BK391">ROUND(MAX(IF($E$4:$BG$4=BK$4,$E391:$BG391)),1)</f>
        <v>0</v>
      </c>
      <c r="BL391" s="276">
        <f t="array" ref="BL391">ROUND(SUM(IF($E$4:$BG$4=BL$4,ALL!$E383:$BG383)),1)/BL$3</f>
        <v>0</v>
      </c>
      <c r="BM391" s="208">
        <f t="array" ref="BM391">ROUND(MIN(IF($E$4:$BG$4=BM$4,$E391:$BG391)),1)</f>
        <v>0</v>
      </c>
      <c r="BN391" s="208">
        <f t="array" ref="BN391">ROUND(MAX(IF($E$4:$BG$4=BN$4,$E391:$BG391)),1)</f>
        <v>23.4</v>
      </c>
      <c r="BO391" s="276">
        <f t="array" ref="BO391">ROUND(SUM(IF($E$4:$BG$4=BO$4,ALL!$E383:$BG383)),1)/BO$3</f>
        <v>3.4120595257698021</v>
      </c>
      <c r="BP391" s="208">
        <f t="array" ref="BP391">ROUND(MIN(IF($E$4:$BG$4=BP$4,$E391:$BG391)),1)</f>
        <v>0</v>
      </c>
      <c r="BQ391" s="208">
        <f t="array" ref="BQ391">ROUND(MAX(IF($E$4:$BG$4=BQ$4,$E391:$BG391)),1)</f>
        <v>0</v>
      </c>
      <c r="BR391" s="276">
        <f t="array" ref="BR391">ROUND(SUM(IF($E$4:$BG$4=BR$4,ALL!$E383:$BG383)),1)/BR$3</f>
        <v>0</v>
      </c>
      <c r="BS391" s="208">
        <f t="array" ref="BS391">ROUND(MIN(IF($E$4:$BG$4=BS$4,$E391:$BG391)),1)</f>
        <v>0</v>
      </c>
      <c r="BT391" s="208">
        <f t="array" ref="BT391">ROUND(MAX(IF($E$4:$BG$4=BT$4,$E391:$BG391)),1)</f>
        <v>10.199999999999999</v>
      </c>
      <c r="BU391" s="276">
        <f t="array" ref="BU391">ROUND(SUM(IF($E$4:$BG$4=BU$4,ALL!$E383:$BG383)),1)/BU$3</f>
        <v>1.6550495471219051</v>
      </c>
      <c r="BV391" s="208">
        <f t="array" ref="BV391">ROUND(MIN(IF($E$4:$BG$4=BV$4,$E391:$BG391)),1)</f>
        <v>0</v>
      </c>
      <c r="BW391" s="208">
        <f t="array" ref="BW391">ROUND(MAX(IF($E$4:$BG$4=BW$4,$E391:$BG391)),1)</f>
        <v>96.2</v>
      </c>
      <c r="BX391" s="276">
        <f t="array" ref="BX391">ROUND(SUM(IF($E$4:$BG$4=BX$4,ALL!$E383:$BG383)),1)/BX$3</f>
        <v>7.6849854020322272</v>
      </c>
      <c r="BY391" s="208">
        <f t="array" ref="BY391">ROUND(MIN(IF($E$4:$BG$4=BY$4,$E391:$BG391)),1)</f>
        <v>0</v>
      </c>
      <c r="BZ391" s="208">
        <f t="array" ref="BZ391">ROUND(MAX(IF($E$4:$BG$4=BZ$4,$E391:$BG391)),1)</f>
        <v>34.299999999999997</v>
      </c>
      <c r="CA391" s="276">
        <f t="array" ref="CA391">ROUND(SUM(IF($E$4:$BG$4=CA$4,ALL!$E383:$BG383)),1)/CA$3</f>
        <v>3.3180607093345889</v>
      </c>
      <c r="CB391" s="233">
        <f t="shared" si="214"/>
        <v>0</v>
      </c>
      <c r="CC391" s="233">
        <f t="shared" si="215"/>
        <v>96.2</v>
      </c>
      <c r="CD391" s="274">
        <f>ALL!BH383/$BH$47</f>
        <v>3.8628213385246828</v>
      </c>
    </row>
    <row r="392" spans="1:82" s="90" customFormat="1" ht="24">
      <c r="A392" s="253">
        <f t="shared" si="221"/>
        <v>53410</v>
      </c>
      <c r="B392" s="236" t="s">
        <v>324</v>
      </c>
      <c r="C392" s="50"/>
      <c r="D392" s="50"/>
      <c r="E392" s="91">
        <f>ALL!E384/E$268</f>
        <v>1.4373489566110746</v>
      </c>
      <c r="F392" s="91">
        <f>ALL!F384/F$268</f>
        <v>2.2407305810186782</v>
      </c>
      <c r="G392" s="91">
        <f>ALL!G384/G$268</f>
        <v>0</v>
      </c>
      <c r="H392" s="91">
        <f>ALL!H384/H$268</f>
        <v>0.27629187433048841</v>
      </c>
      <c r="I392" s="91">
        <f>ALL!I384/I$268</f>
        <v>3.2449892082924175E-2</v>
      </c>
      <c r="J392" s="91">
        <f>ALL!J384/J$268</f>
        <v>0.47223743956285419</v>
      </c>
      <c r="K392" s="91">
        <f>ALL!K384/K$268</f>
        <v>1.8675859562891171</v>
      </c>
      <c r="L392" s="91">
        <f>ALL!L384/L$268</f>
        <v>0</v>
      </c>
      <c r="M392" s="91">
        <f>ALL!M384/M$268</f>
        <v>0</v>
      </c>
      <c r="N392" s="91">
        <f>ALL!N384/N$268</f>
        <v>0</v>
      </c>
      <c r="O392" s="91">
        <f>ALL!O384/O$268</f>
        <v>0</v>
      </c>
      <c r="P392" s="91">
        <f>ALL!P384/P$268</f>
        <v>0.72760509794288519</v>
      </c>
      <c r="Q392" s="91">
        <f>ALL!Q384/Q$268</f>
        <v>2.9353817164828357</v>
      </c>
      <c r="R392" s="91">
        <f>ALL!R384/R$268</f>
        <v>0</v>
      </c>
      <c r="S392" s="91">
        <f>ALL!S384/S$268</f>
        <v>0</v>
      </c>
      <c r="T392" s="91">
        <f>ALL!T384/T$268</f>
        <v>0.28133825122700656</v>
      </c>
      <c r="U392" s="91">
        <f>ALL!U384/U$268</f>
        <v>0</v>
      </c>
      <c r="V392" s="91">
        <f>ALL!V384/V$268</f>
        <v>0</v>
      </c>
      <c r="W392" s="91">
        <f>ALL!W384/W$268</f>
        <v>0.19553836524621337</v>
      </c>
      <c r="X392" s="91">
        <f>ALL!X384/X$268</f>
        <v>0</v>
      </c>
      <c r="Y392" s="91">
        <f>ALL!Y384/Y$268</f>
        <v>0</v>
      </c>
      <c r="Z392" s="91">
        <f>ALL!Z384/Z$268</f>
        <v>5.5110133008306033</v>
      </c>
      <c r="AA392" s="91">
        <f>ALL!AA384/AA$268</f>
        <v>4.1049255288688897</v>
      </c>
      <c r="AB392" s="91">
        <f>ALL!AB384/AB$268</f>
        <v>2.7338072659066857</v>
      </c>
      <c r="AC392" s="91">
        <f>ALL!AC384/AC$268</f>
        <v>34.913750926198283</v>
      </c>
      <c r="AD392" s="91">
        <f>ALL!AD384/AD$268</f>
        <v>1.2260202941360803</v>
      </c>
      <c r="AE392" s="91">
        <f>ALL!AE384/AE$268</f>
        <v>-5.8940485826777918E-2</v>
      </c>
      <c r="AF392" s="91">
        <f>ALL!AF384/AF$268</f>
        <v>0</v>
      </c>
      <c r="AG392" s="91">
        <f>ALL!AG384/AG$268</f>
        <v>0.41269734009440801</v>
      </c>
      <c r="AH392" s="91">
        <f>ALL!AH384/AH$268</f>
        <v>18.057899642070986</v>
      </c>
      <c r="AI392" s="91">
        <f>ALL!AI384/AI$268</f>
        <v>0.82495407044507219</v>
      </c>
      <c r="AJ392" s="91">
        <f>ALL!AJ384/AJ$268</f>
        <v>5.3020703141941299</v>
      </c>
      <c r="AK392" s="91">
        <f>ALL!AK384/AK$268</f>
        <v>0</v>
      </c>
      <c r="AL392" s="91">
        <f>ALL!AL384/AL$268</f>
        <v>0</v>
      </c>
      <c r="AM392" s="91">
        <f>ALL!AM384/AM$268</f>
        <v>0</v>
      </c>
      <c r="AN392" s="91">
        <f>ALL!AN384/AN$268</f>
        <v>0</v>
      </c>
      <c r="AO392" s="91">
        <f>ALL!AO384/AO$268</f>
        <v>0</v>
      </c>
      <c r="AP392" s="91">
        <f>ALL!AP384/AP$268</f>
        <v>0.34163356263927913</v>
      </c>
      <c r="AQ392" s="91">
        <f>ALL!AQ384/AQ$268</f>
        <v>0</v>
      </c>
      <c r="AR392" s="91">
        <f>ALL!AR384/AR$268</f>
        <v>0</v>
      </c>
      <c r="AS392" s="91">
        <f>ALL!AS384/AS$268</f>
        <v>0</v>
      </c>
      <c r="AT392" s="91">
        <f>ALL!AT384/AT$268</f>
        <v>0</v>
      </c>
      <c r="AU392" s="91">
        <f>ALL!AU384/AU$268</f>
        <v>0</v>
      </c>
      <c r="AV392" s="91">
        <f>ALL!AV384/AV$268</f>
        <v>0</v>
      </c>
      <c r="AW392" s="91">
        <f>ALL!AW384/AW$268</f>
        <v>0.75223880597014936</v>
      </c>
      <c r="AX392" s="91">
        <f>ALL!AX384/AX$268</f>
        <v>0.3066132648563708</v>
      </c>
      <c r="AY392" s="91">
        <f>ALL!AY384/AY$268</f>
        <v>1.6136676770460183</v>
      </c>
      <c r="AZ392" s="91">
        <f>ALL!AZ384/AZ$268</f>
        <v>0</v>
      </c>
      <c r="BA392" s="91">
        <f>ALL!BA384/BA$268</f>
        <v>0</v>
      </c>
      <c r="BB392" s="91">
        <f>ALL!BB384/BB$268</f>
        <v>0</v>
      </c>
      <c r="BC392" s="91">
        <f>ALL!BC384/BC$268</f>
        <v>234.16333376338537</v>
      </c>
      <c r="BD392" s="91">
        <f>ALL!BD384/BD$268</f>
        <v>0.65612246570403032</v>
      </c>
      <c r="BE392" s="91">
        <f>ALL!BE384/BE$268</f>
        <v>0.14295050504214887</v>
      </c>
      <c r="BF392" s="91">
        <f>ALL!BF384/BF$268</f>
        <v>16.497700620328374</v>
      </c>
      <c r="BG392" s="91">
        <f>ALL!BG384/BG$268</f>
        <v>0.85839281185464289</v>
      </c>
      <c r="BH392" s="91">
        <f t="shared" si="216"/>
        <v>338.82735980453879</v>
      </c>
      <c r="BJ392" s="208">
        <f t="array" ref="BJ392">ROUND(MIN(IF($E$4:$BG$4=BJ$4,$E392:$BG392)),1)</f>
        <v>0</v>
      </c>
      <c r="BK392" s="208">
        <f t="array" ref="BK392">ROUND(MAX(IF($E$4:$BG$4=BK$4,$E392:$BG392)),1)</f>
        <v>234.2</v>
      </c>
      <c r="BL392" s="276">
        <f t="array" ref="BL392">ROUND(SUM(IF($E$4:$BG$4=BL$4,ALL!$E384:$BG384)),1)/BL$3</f>
        <v>6.5823492658719998</v>
      </c>
      <c r="BM392" s="208">
        <f t="array" ref="BM392">ROUND(MIN(IF($E$4:$BG$4=BM$4,$E392:$BG392)),1)</f>
        <v>0.1</v>
      </c>
      <c r="BN392" s="208">
        <f t="array" ref="BN392">ROUND(MAX(IF($E$4:$BG$4=BN$4,$E392:$BG392)),1)</f>
        <v>16.5</v>
      </c>
      <c r="BO392" s="276">
        <f t="array" ref="BO392">ROUND(SUM(IF($E$4:$BG$4=BO$4,ALL!$E384:$BG384)),1)/BO$3</f>
        <v>6.1712806685328516</v>
      </c>
      <c r="BP392" s="208">
        <f t="array" ref="BP392">ROUND(MIN(IF($E$4:$BG$4=BP$4,$E392:$BG392)),1)</f>
        <v>0</v>
      </c>
      <c r="BQ392" s="208">
        <f t="array" ref="BQ392">ROUND(MAX(IF($E$4:$BG$4=BQ$4,$E392:$BG392)),1)</f>
        <v>0</v>
      </c>
      <c r="BR392" s="276">
        <f t="array" ref="BR392">ROUND(SUM(IF($E$4:$BG$4=BR$4,ALL!$E384:$BG384)),1)/BR$3</f>
        <v>0</v>
      </c>
      <c r="BS392" s="208">
        <f t="array" ref="BS392">ROUND(MIN(IF($E$4:$BG$4=BS$4,$E392:$BG392)),1)</f>
        <v>-0.1</v>
      </c>
      <c r="BT392" s="208">
        <f t="array" ref="BT392">ROUND(MAX(IF($E$4:$BG$4=BT$4,$E392:$BG392)),1)</f>
        <v>34.9</v>
      </c>
      <c r="BU392" s="276">
        <f t="array" ref="BU392">ROUND(SUM(IF($E$4:$BG$4=BU$4,ALL!$E384:$BG384)),1)/BU$3</f>
        <v>3.1746669121770914</v>
      </c>
      <c r="BV392" s="208">
        <f t="array" ref="BV392">ROUND(MIN(IF($E$4:$BG$4=BV$4,$E392:$BG392)),1)</f>
        <v>0</v>
      </c>
      <c r="BW392" s="208">
        <f t="array" ref="BW392">ROUND(MAX(IF($E$4:$BG$4=BW$4,$E392:$BG392)),1)</f>
        <v>5.5</v>
      </c>
      <c r="BX392" s="276">
        <f t="array" ref="BX392">ROUND(SUM(IF($E$4:$BG$4=BX$4,ALL!$E384:$BG384)),1)/BX$3</f>
        <v>3.5421294823731229</v>
      </c>
      <c r="BY392" s="208">
        <f t="array" ref="BY392">ROUND(MIN(IF($E$4:$BG$4=BY$4,$E392:$BG392)),1)</f>
        <v>0</v>
      </c>
      <c r="BZ392" s="208">
        <f t="array" ref="BZ392">ROUND(MAX(IF($E$4:$BG$4=BZ$4,$E392:$BG392)),1)</f>
        <v>0.8</v>
      </c>
      <c r="CA392" s="276">
        <f t="array" ref="CA392">ROUND(SUM(IF($E$4:$BG$4=CA$4,ALL!$E384:$BG384)),1)/CA$3</f>
        <v>0.250928018835964</v>
      </c>
      <c r="CB392" s="233">
        <f t="shared" si="214"/>
        <v>-0.1</v>
      </c>
      <c r="CC392" s="233">
        <f t="shared" si="215"/>
        <v>234.2</v>
      </c>
      <c r="CD392" s="274">
        <f>ALL!BH384/$BH$47</f>
        <v>2.8018698319359969</v>
      </c>
    </row>
    <row r="393" spans="1:82" s="90" customFormat="1">
      <c r="A393" s="253">
        <f t="shared" si="221"/>
        <v>53411</v>
      </c>
      <c r="B393" s="236" t="s">
        <v>325</v>
      </c>
      <c r="C393" s="50"/>
      <c r="D393" s="50"/>
      <c r="E393" s="91">
        <f>ALL!E385/E$268</f>
        <v>8.1784930874063821</v>
      </c>
      <c r="F393" s="91">
        <f>ALL!F385/F$268</f>
        <v>0.82707285133365505</v>
      </c>
      <c r="G393" s="91">
        <f>ALL!G385/G$268</f>
        <v>2.5693256584784199</v>
      </c>
      <c r="H393" s="91">
        <f>ALL!H385/H$268</f>
        <v>1.1386096288957395</v>
      </c>
      <c r="I393" s="91">
        <f>ALL!I385/I$268</f>
        <v>0.4847046860435556</v>
      </c>
      <c r="J393" s="91">
        <f>ALL!J385/J$268</f>
        <v>1.1632566014812136</v>
      </c>
      <c r="K393" s="91">
        <f>ALL!K385/K$268</f>
        <v>0.86063868953415534</v>
      </c>
      <c r="L393" s="91">
        <f>ALL!L385/L$268</f>
        <v>1.4364220577330853</v>
      </c>
      <c r="M393" s="91">
        <f>ALL!M385/M$268</f>
        <v>2.0749062100475761</v>
      </c>
      <c r="N393" s="91">
        <f>ALL!N385/N$268</f>
        <v>2.6139208813219832</v>
      </c>
      <c r="O393" s="91">
        <f>ALL!O385/O$268</f>
        <v>1.5573732877498108</v>
      </c>
      <c r="P393" s="91">
        <f>ALL!P385/P$268</f>
        <v>2.0565435216022756</v>
      </c>
      <c r="Q393" s="91">
        <f>ALL!Q385/Q$268</f>
        <v>1.7919391596253496</v>
      </c>
      <c r="R393" s="91">
        <f>ALL!R385/R$268</f>
        <v>0</v>
      </c>
      <c r="S393" s="91">
        <f>ALL!S385/S$268</f>
        <v>0.97444666610961606</v>
      </c>
      <c r="T393" s="91">
        <f>ALL!T385/T$268</f>
        <v>4.795538373187612</v>
      </c>
      <c r="U393" s="91">
        <f>ALL!U385/U$268</f>
        <v>0</v>
      </c>
      <c r="V393" s="91">
        <f>ALL!V385/V$268</f>
        <v>0</v>
      </c>
      <c r="W393" s="91">
        <f>ALL!W385/W$268</f>
        <v>1.1368509607337987</v>
      </c>
      <c r="X393" s="91">
        <f>ALL!X385/X$268</f>
        <v>2.1202319936559557</v>
      </c>
      <c r="Y393" s="91">
        <f>ALL!Y385/Y$268</f>
        <v>2.1419908451898122</v>
      </c>
      <c r="Z393" s="91">
        <f>ALL!Z385/Z$268</f>
        <v>4.4763216558023187</v>
      </c>
      <c r="AA393" s="91">
        <f>ALL!AA385/AA$268</f>
        <v>0.77211051046156121</v>
      </c>
      <c r="AB393" s="91">
        <f>ALL!AB385/AB$268</f>
        <v>1.2276165428216603</v>
      </c>
      <c r="AC393" s="91">
        <f>ALL!AC385/AC$268</f>
        <v>1.8765987392533072</v>
      </c>
      <c r="AD393" s="91">
        <f>ALL!AD385/AD$268</f>
        <v>0.63855223652920845</v>
      </c>
      <c r="AE393" s="91">
        <f>ALL!AE385/AE$268</f>
        <v>2.3576194330711169</v>
      </c>
      <c r="AF393" s="91">
        <f>ALL!AF385/AF$268</f>
        <v>1.1618413715863321</v>
      </c>
      <c r="AG393" s="91">
        <f>ALL!AG385/AG$268</f>
        <v>1.4887957361124342</v>
      </c>
      <c r="AH393" s="91">
        <f>ALL!AH385/AH$268</f>
        <v>3.1416521307111798</v>
      </c>
      <c r="AI393" s="91">
        <f>ALL!AI385/AI$268</f>
        <v>0</v>
      </c>
      <c r="AJ393" s="91">
        <f>ALL!AJ385/AJ$268</f>
        <v>0</v>
      </c>
      <c r="AK393" s="91">
        <f>ALL!AK385/AK$268</f>
        <v>1.3156342991922987</v>
      </c>
      <c r="AL393" s="91">
        <f>ALL!AL385/AL$268</f>
        <v>39.000144446049411</v>
      </c>
      <c r="AM393" s="91">
        <f>ALL!AM385/AM$268</f>
        <v>0</v>
      </c>
      <c r="AN393" s="91">
        <f>ALL!AN385/AN$268</f>
        <v>0</v>
      </c>
      <c r="AO393" s="91">
        <f>ALL!AO385/AO$268</f>
        <v>0</v>
      </c>
      <c r="AP393" s="91">
        <f>ALL!AP385/AP$268</f>
        <v>0</v>
      </c>
      <c r="AQ393" s="91">
        <f>ALL!AQ385/AQ$268</f>
        <v>0</v>
      </c>
      <c r="AR393" s="91">
        <f>ALL!AR385/AR$268</f>
        <v>0</v>
      </c>
      <c r="AS393" s="91">
        <f>ALL!AS385/AS$268</f>
        <v>0</v>
      </c>
      <c r="AT393" s="91">
        <f>ALL!AT385/AT$268</f>
        <v>0</v>
      </c>
      <c r="AU393" s="91">
        <f>ALL!AU385/AU$268</f>
        <v>0</v>
      </c>
      <c r="AV393" s="91">
        <f>ALL!AV385/AV$268</f>
        <v>0</v>
      </c>
      <c r="AW393" s="91">
        <f>ALL!AW385/AW$268</f>
        <v>0</v>
      </c>
      <c r="AX393" s="91">
        <f>ALL!AX385/AX$268</f>
        <v>0</v>
      </c>
      <c r="AY393" s="91">
        <f>ALL!AY385/AY$268</f>
        <v>0</v>
      </c>
      <c r="AZ393" s="91">
        <f>ALL!AZ385/AZ$268</f>
        <v>0</v>
      </c>
      <c r="BA393" s="91">
        <f>ALL!BA385/BA$268</f>
        <v>0</v>
      </c>
      <c r="BB393" s="91">
        <f>ALL!BB385/BB$268</f>
        <v>0</v>
      </c>
      <c r="BC393" s="91">
        <f>ALL!BC385/BC$268</f>
        <v>0</v>
      </c>
      <c r="BD393" s="91">
        <f>ALL!BD385/BD$268</f>
        <v>4.6440430727877668</v>
      </c>
      <c r="BE393" s="91">
        <f>ALL!BE385/BE$268</f>
        <v>0</v>
      </c>
      <c r="BF393" s="91">
        <f>ALL!BF385/BF$268</f>
        <v>1.753578395914164</v>
      </c>
      <c r="BG393" s="91">
        <f>ALL!BG385/BG$268</f>
        <v>0</v>
      </c>
      <c r="BH393" s="91">
        <f t="shared" si="216"/>
        <v>101.77677373042275</v>
      </c>
      <c r="BJ393" s="208">
        <f t="array" ref="BJ393">ROUND(MIN(IF($E$4:$BG$4=BJ$4,$E393:$BG393)),1)</f>
        <v>0</v>
      </c>
      <c r="BK393" s="208">
        <f t="array" ref="BK393">ROUND(MAX(IF($E$4:$BG$4=BK$4,$E393:$BG393)),1)</f>
        <v>0</v>
      </c>
      <c r="BL393" s="276">
        <f t="array" ref="BL393">ROUND(SUM(IF($E$4:$BG$4=BL$4,ALL!$E385:$BG385)),1)/BL$3</f>
        <v>0</v>
      </c>
      <c r="BM393" s="208">
        <f t="array" ref="BM393">ROUND(MIN(IF($E$4:$BG$4=BM$4,$E393:$BG393)),1)</f>
        <v>0</v>
      </c>
      <c r="BN393" s="208">
        <f t="array" ref="BN393">ROUND(MAX(IF($E$4:$BG$4=BN$4,$E393:$BG393)),1)</f>
        <v>4.5999999999999996</v>
      </c>
      <c r="BO393" s="276">
        <f t="array" ref="BO393">ROUND(SUM(IF($E$4:$BG$4=BO$4,ALL!$E385:$BG385)),1)/BO$3</f>
        <v>2.2375164663263631</v>
      </c>
      <c r="BP393" s="208">
        <f t="array" ref="BP393">ROUND(MIN(IF($E$4:$BG$4=BP$4,$E393:$BG393)),1)</f>
        <v>0</v>
      </c>
      <c r="BQ393" s="208">
        <f t="array" ref="BQ393">ROUND(MAX(IF($E$4:$BG$4=BQ$4,$E393:$BG393)),1)</f>
        <v>39</v>
      </c>
      <c r="BR393" s="276">
        <f t="array" ref="BR393">ROUND(SUM(IF($E$4:$BG$4=BR$4,ALL!$E385:$BG385)),1)/BR$3</f>
        <v>2.292338350250402</v>
      </c>
      <c r="BS393" s="208">
        <f t="array" ref="BS393">ROUND(MIN(IF($E$4:$BG$4=BS$4,$E393:$BG393)),1)</f>
        <v>0</v>
      </c>
      <c r="BT393" s="208">
        <f t="array" ref="BT393">ROUND(MAX(IF($E$4:$BG$4=BT$4,$E393:$BG393)),1)</f>
        <v>8.1999999999999993</v>
      </c>
      <c r="BU393" s="276">
        <f t="array" ref="BU393">ROUND(SUM(IF($E$4:$BG$4=BU$4,ALL!$E385:$BG385)),1)/BU$3</f>
        <v>2.0034725007744112</v>
      </c>
      <c r="BV393" s="208">
        <f t="array" ref="BV393">ROUND(MIN(IF($E$4:$BG$4=BV$4,$E393:$BG393)),1)</f>
        <v>0</v>
      </c>
      <c r="BW393" s="208">
        <f t="array" ref="BW393">ROUND(MAX(IF($E$4:$BG$4=BW$4,$E393:$BG393)),1)</f>
        <v>4.5</v>
      </c>
      <c r="BX393" s="276">
        <f t="array" ref="BX393">ROUND(SUM(IF($E$4:$BG$4=BX$4,ALL!$E385:$BG385)),1)/BX$3</f>
        <v>1.8850979871331244</v>
      </c>
      <c r="BY393" s="208">
        <f t="array" ref="BY393">ROUND(MIN(IF($E$4:$BG$4=BY$4,$E393:$BG393)),1)</f>
        <v>0</v>
      </c>
      <c r="BZ393" s="208">
        <f t="array" ref="BZ393">ROUND(MAX(IF($E$4:$BG$4=BZ$4,$E393:$BG393)),1)</f>
        <v>2.1</v>
      </c>
      <c r="CA393" s="276">
        <f t="array" ref="CA393">ROUND(SUM(IF($E$4:$BG$4=CA$4,ALL!$E385:$BG385)),1)/CA$3</f>
        <v>1.0877534037626702</v>
      </c>
      <c r="CB393" s="233">
        <f t="shared" si="214"/>
        <v>0</v>
      </c>
      <c r="CC393" s="233">
        <f t="shared" si="215"/>
        <v>39</v>
      </c>
      <c r="CD393" s="274">
        <f>ALL!BH385/$BH$47</f>
        <v>1.6817048530394874</v>
      </c>
    </row>
    <row r="394" spans="1:82" s="90" customFormat="1">
      <c r="A394" s="253">
        <f t="shared" si="221"/>
        <v>53412</v>
      </c>
      <c r="B394" s="236" t="s">
        <v>326</v>
      </c>
      <c r="C394" s="50"/>
      <c r="D394" s="50"/>
      <c r="E394" s="91">
        <f>ALL!E386/E$268</f>
        <v>0.47707876343203892</v>
      </c>
      <c r="F394" s="91">
        <f>ALL!F386/F$268</f>
        <v>0</v>
      </c>
      <c r="G394" s="91">
        <f>ALL!G386/G$268</f>
        <v>1.8352326131988712</v>
      </c>
      <c r="H394" s="91">
        <f>ALL!H386/H$268</f>
        <v>1.0058388947842221</v>
      </c>
      <c r="I394" s="91">
        <f>ALL!I386/I$268</f>
        <v>0</v>
      </c>
      <c r="J394" s="91">
        <f>ALL!J386/J$268</f>
        <v>0.28701119609623016</v>
      </c>
      <c r="K394" s="91">
        <f>ALL!K386/K$268</f>
        <v>1.2061593042214327</v>
      </c>
      <c r="L394" s="91">
        <f>ALL!L386/L$268</f>
        <v>0</v>
      </c>
      <c r="M394" s="91">
        <f>ALL!M386/M$268</f>
        <v>2.829417559155786</v>
      </c>
      <c r="N394" s="91">
        <f>ALL!N386/N$268</f>
        <v>2.7040560841261896</v>
      </c>
      <c r="O394" s="91">
        <f>ALL!O386/O$268</f>
        <v>0.51912442924993685</v>
      </c>
      <c r="P394" s="91">
        <f>ALL!P386/P$268</f>
        <v>1.3710290144015171</v>
      </c>
      <c r="Q394" s="91">
        <f>ALL!Q386/Q$268</f>
        <v>1.3594021210950928</v>
      </c>
      <c r="R394" s="91">
        <f>ALL!R386/R$268</f>
        <v>0.83852825586122792</v>
      </c>
      <c r="S394" s="91">
        <f>ALL!S386/S$268</f>
        <v>0.97444666610961606</v>
      </c>
      <c r="T394" s="91">
        <f>ALL!T386/T$268</f>
        <v>0.43621637942773239</v>
      </c>
      <c r="U394" s="91">
        <f>ALL!U386/U$268</f>
        <v>0</v>
      </c>
      <c r="V394" s="91">
        <f>ALL!V386/V$268</f>
        <v>66.833006594189982</v>
      </c>
      <c r="W394" s="91">
        <f>ALL!W386/W$268</f>
        <v>0.68211057644027917</v>
      </c>
      <c r="X394" s="91">
        <f>ALL!X386/X$268</f>
        <v>0.75722463027051223</v>
      </c>
      <c r="Y394" s="91">
        <f>ALL!Y386/Y$268</f>
        <v>1.1736936138026368</v>
      </c>
      <c r="Z394" s="91">
        <f>ALL!Z386/Z$268</f>
        <v>0</v>
      </c>
      <c r="AA394" s="91">
        <f>ALL!AA386/AA$268</f>
        <v>1.1581657656923419</v>
      </c>
      <c r="AB394" s="91">
        <f>ALL!AB386/AB$268</f>
        <v>2.7065249169994718</v>
      </c>
      <c r="AC394" s="91">
        <f>ALL!AC386/AC$268</f>
        <v>1.4744704379847415</v>
      </c>
      <c r="AD394" s="91">
        <f>ALL!AD386/AD$268</f>
        <v>0.74497760928407653</v>
      </c>
      <c r="AE394" s="91">
        <f>ALL!AE386/AE$268</f>
        <v>0.736756072834724</v>
      </c>
      <c r="AF394" s="91">
        <f>ALL!AF386/AF$268</f>
        <v>1.1011610425257587</v>
      </c>
      <c r="AG394" s="91">
        <f>ALL!AG386/AG$268</f>
        <v>1.8445267447734481</v>
      </c>
      <c r="AH394" s="91">
        <f>ALL!AH386/AH$268</f>
        <v>1.5675260105964395</v>
      </c>
      <c r="AI394" s="91">
        <f>ALL!AI386/AI$268</f>
        <v>0</v>
      </c>
      <c r="AJ394" s="91">
        <f>ALL!AJ386/AJ$268</f>
        <v>0</v>
      </c>
      <c r="AK394" s="91">
        <f>ALL!AK386/AK$268</f>
        <v>0</v>
      </c>
      <c r="AL394" s="91">
        <f>ALL!AL386/AL$268</f>
        <v>0</v>
      </c>
      <c r="AM394" s="91">
        <f>ALL!AM386/AM$268</f>
        <v>0</v>
      </c>
      <c r="AN394" s="91">
        <f>ALL!AN386/AN$268</f>
        <v>0</v>
      </c>
      <c r="AO394" s="91">
        <f>ALL!AO386/AO$268</f>
        <v>0</v>
      </c>
      <c r="AP394" s="91">
        <f>ALL!AP386/AP$268</f>
        <v>0.80741530213480606</v>
      </c>
      <c r="AQ394" s="91">
        <f>ALL!AQ386/AQ$268</f>
        <v>0</v>
      </c>
      <c r="AR394" s="91">
        <f>ALL!AR386/AR$268</f>
        <v>0</v>
      </c>
      <c r="AS394" s="91">
        <f>ALL!AS386/AS$268</f>
        <v>0</v>
      </c>
      <c r="AT394" s="91">
        <f>ALL!AT386/AT$268</f>
        <v>0</v>
      </c>
      <c r="AU394" s="91">
        <f>ALL!AU386/AU$268</f>
        <v>0</v>
      </c>
      <c r="AV394" s="91">
        <f>ALL!AV386/AV$268</f>
        <v>0</v>
      </c>
      <c r="AW394" s="91">
        <f>ALL!AW386/AW$268</f>
        <v>0</v>
      </c>
      <c r="AX394" s="91">
        <f>ALL!AX386/AX$268</f>
        <v>0.95816645267615885</v>
      </c>
      <c r="AY394" s="91">
        <f>ALL!AY386/AY$268</f>
        <v>0</v>
      </c>
      <c r="AZ394" s="91">
        <f>ALL!AZ386/AZ$268</f>
        <v>0</v>
      </c>
      <c r="BA394" s="91">
        <f>ALL!BA386/BA$268</f>
        <v>0</v>
      </c>
      <c r="BB394" s="91">
        <f>ALL!BB386/BB$268</f>
        <v>0</v>
      </c>
      <c r="BC394" s="91">
        <f>ALL!BC386/BC$268</f>
        <v>0</v>
      </c>
      <c r="BD394" s="91">
        <f>ALL!BD386/BD$268</f>
        <v>1.1210725583072461</v>
      </c>
      <c r="BE394" s="91">
        <f>ALL!BE386/BE$268</f>
        <v>0</v>
      </c>
      <c r="BF394" s="91">
        <f>ALL!BF386/BF$268</f>
        <v>0.51379847000285006</v>
      </c>
      <c r="BG394" s="91">
        <f>ALL!BG386/BG$268</f>
        <v>0</v>
      </c>
      <c r="BH394" s="91">
        <f t="shared" si="216"/>
        <v>100.02413807967535</v>
      </c>
      <c r="BJ394" s="208">
        <f t="array" ref="BJ394">ROUND(MIN(IF($E$4:$BG$4=BJ$4,$E394:$BG394)),1)</f>
        <v>0</v>
      </c>
      <c r="BK394" s="208">
        <f t="array" ref="BK394">ROUND(MAX(IF($E$4:$BG$4=BK$4,$E394:$BG394)),1)</f>
        <v>1</v>
      </c>
      <c r="BL394" s="276">
        <f t="array" ref="BL394">ROUND(SUM(IF($E$4:$BG$4=BL$4,ALL!$E386:$BG386)),1)/BL$3</f>
        <v>0.21158578914135831</v>
      </c>
      <c r="BM394" s="208">
        <f t="array" ref="BM394">ROUND(MIN(IF($E$4:$BG$4=BM$4,$E394:$BG394)),1)</f>
        <v>0</v>
      </c>
      <c r="BN394" s="208">
        <f t="array" ref="BN394">ROUND(MAX(IF($E$4:$BG$4=BN$4,$E394:$BG394)),1)</f>
        <v>1.1000000000000001</v>
      </c>
      <c r="BO394" s="276">
        <f t="array" ref="BO394">ROUND(SUM(IF($E$4:$BG$4=BO$4,ALL!$E386:$BG386)),1)/BO$3</f>
        <v>0.57199901202041836</v>
      </c>
      <c r="BP394" s="208">
        <f t="array" ref="BP394">ROUND(MIN(IF($E$4:$BG$4=BP$4,$E394:$BG394)),1)</f>
        <v>0</v>
      </c>
      <c r="BQ394" s="208">
        <f t="array" ref="BQ394">ROUND(MAX(IF($E$4:$BG$4=BQ$4,$E394:$BG394)),1)</f>
        <v>0</v>
      </c>
      <c r="BR394" s="276">
        <f t="array" ref="BR394">ROUND(SUM(IF($E$4:$BG$4=BR$4,ALL!$E386:$BG386)),1)/BR$3</f>
        <v>0</v>
      </c>
      <c r="BS394" s="208">
        <f t="array" ref="BS394">ROUND(MIN(IF($E$4:$BG$4=BS$4,$E394:$BG394)),1)</f>
        <v>0</v>
      </c>
      <c r="BT394" s="208">
        <f t="array" ref="BT394">ROUND(MAX(IF($E$4:$BG$4=BT$4,$E394:$BG394)),1)</f>
        <v>66.8</v>
      </c>
      <c r="BU394" s="276">
        <f t="array" ref="BU394">ROUND(SUM(IF($E$4:$BG$4=BU$4,ALL!$E386:$BG386)),1)/BU$3</f>
        <v>1.0521034850820334</v>
      </c>
      <c r="BV394" s="208">
        <f t="array" ref="BV394">ROUND(MIN(IF($E$4:$BG$4=BV$4,$E394:$BG394)),1)</f>
        <v>0</v>
      </c>
      <c r="BW394" s="208">
        <f t="array" ref="BW394">ROUND(MAX(IF($E$4:$BG$4=BW$4,$E394:$BG394)),1)</f>
        <v>2.7</v>
      </c>
      <c r="BX394" s="276">
        <f t="array" ref="BX394">ROUND(SUM(IF($E$4:$BG$4=BX$4,ALL!$E386:$BG386)),1)/BX$3</f>
        <v>1.6483648682108436</v>
      </c>
      <c r="BY394" s="208">
        <f t="array" ref="BY394">ROUND(MIN(IF($E$4:$BG$4=BY$4,$E394:$BG394)),1)</f>
        <v>0</v>
      </c>
      <c r="BZ394" s="208">
        <f t="array" ref="BZ394">ROUND(MAX(IF($E$4:$BG$4=BZ$4,$E394:$BG394)),1)</f>
        <v>1.8</v>
      </c>
      <c r="CA394" s="276">
        <f t="array" ref="CA394">ROUND(SUM(IF($E$4:$BG$4=CA$4,ALL!$E386:$BG386)),1)/CA$3</f>
        <v>0.65833013971262344</v>
      </c>
      <c r="CB394" s="233">
        <f t="shared" si="214"/>
        <v>0</v>
      </c>
      <c r="CC394" s="233">
        <f t="shared" si="215"/>
        <v>66.8</v>
      </c>
      <c r="CD394" s="274">
        <f>ALL!BH386/$BH$47</f>
        <v>1.0452764463706647</v>
      </c>
    </row>
    <row r="395" spans="1:82" s="90" customFormat="1">
      <c r="A395" s="253">
        <f t="shared" si="221"/>
        <v>53413</v>
      </c>
      <c r="B395" s="236" t="s">
        <v>327</v>
      </c>
      <c r="C395" s="50"/>
      <c r="D395" s="50"/>
      <c r="E395" s="91">
        <f>ALL!E387/E$268</f>
        <v>0</v>
      </c>
      <c r="F395" s="91">
        <f>ALL!F387/F$268</f>
        <v>0</v>
      </c>
      <c r="G395" s="91">
        <f>ALL!G387/G$268</f>
        <v>0</v>
      </c>
      <c r="H395" s="91">
        <f>ALL!H387/H$268</f>
        <v>0</v>
      </c>
      <c r="I395" s="91">
        <f>ALL!I387/I$268</f>
        <v>0</v>
      </c>
      <c r="J395" s="91">
        <f>ALL!J387/J$268</f>
        <v>0</v>
      </c>
      <c r="K395" s="91">
        <f>ALL!K387/K$268</f>
        <v>0</v>
      </c>
      <c r="L395" s="91">
        <f>ALL!L387/L$268</f>
        <v>0</v>
      </c>
      <c r="M395" s="91">
        <f>ALL!M387/M$268</f>
        <v>0</v>
      </c>
      <c r="N395" s="91">
        <f>ALL!N387/N$268</f>
        <v>0</v>
      </c>
      <c r="O395" s="91">
        <f>ALL!O387/O$268</f>
        <v>0</v>
      </c>
      <c r="P395" s="91">
        <f>ALL!P387/P$268</f>
        <v>0</v>
      </c>
      <c r="Q395" s="91">
        <f>ALL!Q387/Q$268</f>
        <v>0</v>
      </c>
      <c r="R395" s="91">
        <f>ALL!R387/R$268</f>
        <v>0</v>
      </c>
      <c r="S395" s="91">
        <f>ALL!S387/S$268</f>
        <v>0</v>
      </c>
      <c r="T395" s="91">
        <f>ALL!T387/T$268</f>
        <v>0</v>
      </c>
      <c r="U395" s="91">
        <f>ALL!U387/U$268</f>
        <v>18.273056102753213</v>
      </c>
      <c r="V395" s="91">
        <f>ALL!V387/V$268</f>
        <v>0</v>
      </c>
      <c r="W395" s="91">
        <f>ALL!W387/W$268</f>
        <v>0</v>
      </c>
      <c r="X395" s="91">
        <f>ALL!X387/X$268</f>
        <v>0</v>
      </c>
      <c r="Y395" s="91">
        <f>ALL!Y387/Y$268</f>
        <v>0</v>
      </c>
      <c r="Z395" s="91">
        <f>ALL!Z387/Z$268</f>
        <v>0</v>
      </c>
      <c r="AA395" s="91">
        <f>ALL!AA387/AA$268</f>
        <v>0</v>
      </c>
      <c r="AB395" s="91">
        <f>ALL!AB387/AB$268</f>
        <v>0</v>
      </c>
      <c r="AC395" s="91">
        <f>ALL!AC387/AC$268</f>
        <v>0</v>
      </c>
      <c r="AD395" s="91">
        <f>ALL!AD387/AD$268</f>
        <v>0</v>
      </c>
      <c r="AE395" s="91">
        <f>ALL!AE387/AE$268</f>
        <v>0</v>
      </c>
      <c r="AF395" s="91">
        <f>ALL!AF387/AF$268</f>
        <v>0</v>
      </c>
      <c r="AG395" s="91">
        <f>ALL!AG387/AG$268</f>
        <v>0</v>
      </c>
      <c r="AH395" s="91">
        <f>ALL!AH387/AH$268</f>
        <v>0</v>
      </c>
      <c r="AI395" s="91">
        <f>ALL!AI387/AI$268</f>
        <v>11.720369016811205</v>
      </c>
      <c r="AJ395" s="91">
        <f>ALL!AJ387/AJ$268</f>
        <v>0</v>
      </c>
      <c r="AK395" s="91">
        <f>ALL!AK387/AK$268</f>
        <v>0</v>
      </c>
      <c r="AL395" s="91">
        <f>ALL!AL387/AL$268</f>
        <v>0</v>
      </c>
      <c r="AM395" s="91">
        <f>ALL!AM387/AM$268</f>
        <v>0</v>
      </c>
      <c r="AN395" s="91">
        <f>ALL!AN387/AN$268</f>
        <v>0</v>
      </c>
      <c r="AO395" s="91">
        <f>ALL!AO387/AO$268</f>
        <v>0</v>
      </c>
      <c r="AP395" s="91">
        <f>ALL!AP387/AP$268</f>
        <v>0</v>
      </c>
      <c r="AQ395" s="91">
        <f>ALL!AQ387/AQ$268</f>
        <v>0</v>
      </c>
      <c r="AR395" s="91">
        <f>ALL!AR387/AR$268</f>
        <v>0</v>
      </c>
      <c r="AS395" s="91">
        <f>ALL!AS387/AS$268</f>
        <v>0</v>
      </c>
      <c r="AT395" s="91">
        <f>ALL!AT387/AT$268</f>
        <v>0</v>
      </c>
      <c r="AU395" s="91">
        <f>ALL!AU387/AU$268</f>
        <v>0</v>
      </c>
      <c r="AV395" s="91">
        <f>ALL!AV387/AV$268</f>
        <v>0</v>
      </c>
      <c r="AW395" s="91">
        <f>ALL!AW387/AW$268</f>
        <v>0</v>
      </c>
      <c r="AX395" s="91">
        <f>ALL!AX387/AX$268</f>
        <v>0</v>
      </c>
      <c r="AY395" s="91">
        <f>ALL!AY387/AY$268</f>
        <v>0</v>
      </c>
      <c r="AZ395" s="91">
        <f>ALL!AZ387/AZ$268</f>
        <v>0</v>
      </c>
      <c r="BA395" s="91">
        <f>ALL!BA387/BA$268</f>
        <v>0</v>
      </c>
      <c r="BB395" s="91">
        <f>ALL!BB387/BB$268</f>
        <v>0</v>
      </c>
      <c r="BC395" s="91">
        <f>ALL!BC387/BC$268</f>
        <v>0</v>
      </c>
      <c r="BD395" s="91">
        <f>ALL!BD387/BD$268</f>
        <v>0</v>
      </c>
      <c r="BE395" s="91">
        <f>ALL!BE387/BE$268</f>
        <v>0</v>
      </c>
      <c r="BF395" s="91">
        <f>ALL!BF387/BF$268</f>
        <v>0</v>
      </c>
      <c r="BG395" s="91">
        <f>ALL!BG387/BG$268</f>
        <v>0</v>
      </c>
      <c r="BH395" s="91">
        <f t="shared" si="216"/>
        <v>29.993425119564417</v>
      </c>
      <c r="BJ395" s="208">
        <f t="array" ref="BJ395">ROUND(MIN(IF($E$4:$BG$4=BJ$4,$E395:$BG395)),1)</f>
        <v>0</v>
      </c>
      <c r="BK395" s="208">
        <f t="array" ref="BK395">ROUND(MAX(IF($E$4:$BG$4=BK$4,$E395:$BG395)),1)</f>
        <v>0</v>
      </c>
      <c r="BL395" s="276">
        <f t="array" ref="BL395">ROUND(SUM(IF($E$4:$BG$4=BL$4,ALL!$E387:$BG387)),1)/BL$3</f>
        <v>0</v>
      </c>
      <c r="BM395" s="208">
        <f t="array" ref="BM395">ROUND(MIN(IF($E$4:$BG$4=BM$4,$E395:$BG395)),1)</f>
        <v>0</v>
      </c>
      <c r="BN395" s="208">
        <f t="array" ref="BN395">ROUND(MAX(IF($E$4:$BG$4=BN$4,$E395:$BG395)),1)</f>
        <v>0</v>
      </c>
      <c r="BO395" s="276">
        <f t="array" ref="BO395">ROUND(SUM(IF($E$4:$BG$4=BO$4,ALL!$E387:$BG387)),1)/BO$3</f>
        <v>0</v>
      </c>
      <c r="BP395" s="208">
        <f t="array" ref="BP395">ROUND(MIN(IF($E$4:$BG$4=BP$4,$E395:$BG395)),1)</f>
        <v>0</v>
      </c>
      <c r="BQ395" s="208">
        <f t="array" ref="BQ395">ROUND(MAX(IF($E$4:$BG$4=BQ$4,$E395:$BG395)),1)</f>
        <v>0</v>
      </c>
      <c r="BR395" s="276">
        <f t="array" ref="BR395">ROUND(SUM(IF($E$4:$BG$4=BR$4,ALL!$E387:$BG387)),1)/BR$3</f>
        <v>0</v>
      </c>
      <c r="BS395" s="208">
        <f t="array" ref="BS395">ROUND(MIN(IF($E$4:$BG$4=BS$4,$E395:$BG395)),1)</f>
        <v>0</v>
      </c>
      <c r="BT395" s="208">
        <f t="array" ref="BT395">ROUND(MAX(IF($E$4:$BG$4=BT$4,$E395:$BG395)),1)</f>
        <v>0</v>
      </c>
      <c r="BU395" s="276">
        <f t="array" ref="BU395">ROUND(SUM(IF($E$4:$BG$4=BU$4,ALL!$E387:$BG387)),1)/BU$3</f>
        <v>0</v>
      </c>
      <c r="BV395" s="208">
        <f t="array" ref="BV395">ROUND(MIN(IF($E$4:$BG$4=BV$4,$E395:$BG395)),1)</f>
        <v>0</v>
      </c>
      <c r="BW395" s="208">
        <f t="array" ref="BW395">ROUND(MAX(IF($E$4:$BG$4=BW$4,$E395:$BG395)),1)</f>
        <v>0</v>
      </c>
      <c r="BX395" s="276">
        <f t="array" ref="BX395">ROUND(SUM(IF($E$4:$BG$4=BX$4,ALL!$E387:$BG387)),1)/BX$3</f>
        <v>0</v>
      </c>
      <c r="BY395" s="208">
        <f t="array" ref="BY395">ROUND(MIN(IF($E$4:$BG$4=BY$4,$E395:$BG395)),1)</f>
        <v>0</v>
      </c>
      <c r="BZ395" s="208">
        <f t="array" ref="BZ395">ROUND(MAX(IF($E$4:$BG$4=BZ$4,$E395:$BG395)),1)</f>
        <v>18.3</v>
      </c>
      <c r="CA395" s="276">
        <f t="array" ref="CA395">ROUND(SUM(IF($E$4:$BG$4=CA$4,ALL!$E387:$BG387)),1)/CA$3</f>
        <v>2.090162534038345</v>
      </c>
      <c r="CB395" s="233">
        <f t="shared" si="214"/>
        <v>0</v>
      </c>
      <c r="CC395" s="233">
        <f t="shared" si="215"/>
        <v>18.3</v>
      </c>
      <c r="CD395" s="274">
        <f>ALL!BH387/$BH$47</f>
        <v>0.54700816619118509</v>
      </c>
    </row>
    <row r="396" spans="1:82" s="90" customFormat="1" ht="24">
      <c r="A396" s="253">
        <f t="shared" si="221"/>
        <v>53414</v>
      </c>
      <c r="B396" s="236" t="s">
        <v>328</v>
      </c>
      <c r="C396" s="50"/>
      <c r="D396" s="50"/>
      <c r="E396" s="91">
        <f>ALL!E388/E$268</f>
        <v>4.6714855828817061</v>
      </c>
      <c r="F396" s="91">
        <f>ALL!F388/F$268</f>
        <v>0</v>
      </c>
      <c r="G396" s="91">
        <f>ALL!G388/G$268</f>
        <v>10.667436382827496</v>
      </c>
      <c r="H396" s="91">
        <f>ALL!H388/H$268</f>
        <v>8.7968477009037453</v>
      </c>
      <c r="I396" s="91">
        <f>ALL!I388/I$268</f>
        <v>0</v>
      </c>
      <c r="J396" s="91">
        <f>ALL!J388/J$268</f>
        <v>4.9735505773033735</v>
      </c>
      <c r="K396" s="91">
        <f>ALL!K388/K$268</f>
        <v>6.413806557110548</v>
      </c>
      <c r="L396" s="91">
        <f>ALL!L388/L$268</f>
        <v>17.508954586254895</v>
      </c>
      <c r="M396" s="91">
        <f>ALL!M388/M$268</f>
        <v>0</v>
      </c>
      <c r="N396" s="91">
        <f>ALL!N388/N$268</f>
        <v>0</v>
      </c>
      <c r="O396" s="91">
        <f>ALL!O388/O$268</f>
        <v>13.281943877199826</v>
      </c>
      <c r="P396" s="91">
        <f>ALL!P388/P$268</f>
        <v>21.369416912785415</v>
      </c>
      <c r="Q396" s="91">
        <f>ALL!Q388/Q$268</f>
        <v>19.766778914668148</v>
      </c>
      <c r="R396" s="91">
        <f>ALL!R388/R$268</f>
        <v>0.83822333649546021</v>
      </c>
      <c r="S396" s="91">
        <f>ALL!S388/S$268</f>
        <v>0.40292098626242046</v>
      </c>
      <c r="T396" s="91">
        <f>ALL!T388/T$268</f>
        <v>20.370104258556484</v>
      </c>
      <c r="U396" s="91">
        <f>ALL!U388/U$268</f>
        <v>13.554073662090294</v>
      </c>
      <c r="V396" s="91">
        <f>ALL!V388/V$268</f>
        <v>21.907235786847263</v>
      </c>
      <c r="W396" s="91">
        <f>ALL!W388/W$268</f>
        <v>7.8008962175073737</v>
      </c>
      <c r="X396" s="91">
        <f>ALL!X388/X$268</f>
        <v>8.6288775517845959</v>
      </c>
      <c r="Y396" s="91">
        <f>ALL!Y388/Y$268</f>
        <v>8.3332246579987217</v>
      </c>
      <c r="Z396" s="91">
        <f>ALL!Z388/Z$268</f>
        <v>7.0150559046374283</v>
      </c>
      <c r="AA396" s="91">
        <f>ALL!AA388/AA$268</f>
        <v>0</v>
      </c>
      <c r="AB396" s="91">
        <f>ALL!AB388/AB$268</f>
        <v>8.3318153770560066</v>
      </c>
      <c r="AC396" s="91">
        <f>ALL!AC388/AC$268</f>
        <v>3.538125858711477</v>
      </c>
      <c r="AD396" s="91">
        <f>ALL!AD388/AD$268</f>
        <v>0.35847045454276705</v>
      </c>
      <c r="AE396" s="91">
        <f>ALL!AE388/AE$268</f>
        <v>16.991192326734641</v>
      </c>
      <c r="AF396" s="91">
        <f>ALL!AF388/AF$268</f>
        <v>0.52155174204309607</v>
      </c>
      <c r="AG396" s="91">
        <f>ALL!AG388/AG$268</f>
        <v>8.5452617033544769</v>
      </c>
      <c r="AH396" s="91">
        <f>ALL!AH388/AH$268</f>
        <v>0</v>
      </c>
      <c r="AI396" s="91">
        <f>ALL!AI388/AI$268</f>
        <v>13.192381620276167</v>
      </c>
      <c r="AJ396" s="91">
        <f>ALL!AJ388/AJ$268</f>
        <v>25.370968880232454</v>
      </c>
      <c r="AK396" s="91">
        <f>ALL!AK388/AK$268</f>
        <v>1.1836389067920956</v>
      </c>
      <c r="AL396" s="91">
        <f>ALL!AL388/AL$268</f>
        <v>48.099378881987583</v>
      </c>
      <c r="AM396" s="91">
        <f>ALL!AM388/AM$268</f>
        <v>8.2087601345370853</v>
      </c>
      <c r="AN396" s="91">
        <f>ALL!AN388/AN$268</f>
        <v>36.479749195051681</v>
      </c>
      <c r="AO396" s="91">
        <f>ALL!AO388/AO$268</f>
        <v>0</v>
      </c>
      <c r="AP396" s="91">
        <f>ALL!AP388/AP$268</f>
        <v>2.6204986596905986</v>
      </c>
      <c r="AQ396" s="91">
        <f>ALL!AQ388/AQ$268</f>
        <v>16.335246743827629</v>
      </c>
      <c r="AR396" s="91">
        <f>ALL!AR388/AR$268</f>
        <v>13.112176152547288</v>
      </c>
      <c r="AS396" s="91">
        <f>ALL!AS388/AS$268</f>
        <v>41.49842595955927</v>
      </c>
      <c r="AT396" s="91">
        <f>ALL!AT388/AT$268</f>
        <v>2.1370466964729258</v>
      </c>
      <c r="AU396" s="91">
        <f>ALL!AU388/AU$268</f>
        <v>0</v>
      </c>
      <c r="AV396" s="91">
        <f>ALL!AV388/AV$268</f>
        <v>0</v>
      </c>
      <c r="AW396" s="91">
        <f>ALL!AW388/AW$268</f>
        <v>27.488238805970152</v>
      </c>
      <c r="AX396" s="91">
        <f>ALL!AX388/AX$268</f>
        <v>47.199892685357298</v>
      </c>
      <c r="AY396" s="91">
        <f>ALL!AY388/AY$268</f>
        <v>47.76456324056214</v>
      </c>
      <c r="AZ396" s="91">
        <f>ALL!AZ388/AZ$268</f>
        <v>12.908200003850672</v>
      </c>
      <c r="BA396" s="91">
        <f>ALL!BA388/BA$268</f>
        <v>1.9248569552574806</v>
      </c>
      <c r="BB396" s="91">
        <f>ALL!BB388/BB$268</f>
        <v>62.144694164518391</v>
      </c>
      <c r="BC396" s="91">
        <f>ALL!BC388/BC$268</f>
        <v>16.648896916526901</v>
      </c>
      <c r="BD396" s="91">
        <f>ALL!BD388/BD$268</f>
        <v>5.2540806057725407</v>
      </c>
      <c r="BE396" s="91">
        <f>ALL!BE388/BE$268</f>
        <v>18.924312009331491</v>
      </c>
      <c r="BF396" s="91">
        <f>ALL!BF388/BF$268</f>
        <v>0</v>
      </c>
      <c r="BG396" s="91">
        <f>ALL!BG388/BG$268</f>
        <v>0</v>
      </c>
      <c r="BH396" s="91">
        <f t="shared" si="216"/>
        <v>683.08325813467945</v>
      </c>
      <c r="BJ396" s="208">
        <f t="array" ref="BJ396">ROUND(MIN(IF($E$4:$BG$4=BJ$4,$E396:$BG396)),1)</f>
        <v>0</v>
      </c>
      <c r="BK396" s="208">
        <f t="array" ref="BK396">ROUND(MAX(IF($E$4:$BG$4=BK$4,$E396:$BG396)),1)</f>
        <v>62.1</v>
      </c>
      <c r="BL396" s="276">
        <f t="array" ref="BL396">ROUND(SUM(IF($E$4:$BG$4=BL$4,ALL!$E388:$BG388)),1)/BL$3</f>
        <v>16.992772104626198</v>
      </c>
      <c r="BM396" s="208">
        <f t="array" ref="BM396">ROUND(MIN(IF($E$4:$BG$4=BM$4,$E396:$BG396)),1)</f>
        <v>0</v>
      </c>
      <c r="BN396" s="208">
        <f t="array" ref="BN396">ROUND(MAX(IF($E$4:$BG$4=BN$4,$E396:$BG396)),1)</f>
        <v>18.899999999999999</v>
      </c>
      <c r="BO396" s="276">
        <f t="array" ref="BO396">ROUND(SUM(IF($E$4:$BG$4=BO$4,ALL!$E388:$BG388)),1)/BO$3</f>
        <v>5.1026469619627877</v>
      </c>
      <c r="BP396" s="208">
        <f t="array" ref="BP396">ROUND(MIN(IF($E$4:$BG$4=BP$4,$E396:$BG396)),1)</f>
        <v>1.2</v>
      </c>
      <c r="BQ396" s="208">
        <f t="array" ref="BQ396">ROUND(MAX(IF($E$4:$BG$4=BQ$4,$E396:$BG396)),1)</f>
        <v>48.1</v>
      </c>
      <c r="BR396" s="276">
        <f t="array" ref="BR396">ROUND(SUM(IF($E$4:$BG$4=BR$4,ALL!$E388:$BG388)),1)/BR$3</f>
        <v>6.4249995279429353</v>
      </c>
      <c r="BS396" s="208">
        <f t="array" ref="BS396">ROUND(MIN(IF($E$4:$BG$4=BS$4,$E396:$BG396)),1)</f>
        <v>0</v>
      </c>
      <c r="BT396" s="208">
        <f t="array" ref="BT396">ROUND(MAX(IF($E$4:$BG$4=BT$4,$E396:$BG396)),1)</f>
        <v>21.9</v>
      </c>
      <c r="BU396" s="276">
        <f t="array" ref="BU396">ROUND(SUM(IF($E$4:$BG$4=BU$4,ALL!$E388:$BG388)),1)/BU$3</f>
        <v>6.6573290700027705</v>
      </c>
      <c r="BV396" s="208">
        <f t="array" ref="BV396">ROUND(MIN(IF($E$4:$BG$4=BV$4,$E396:$BG396)),1)</f>
        <v>7</v>
      </c>
      <c r="BW396" s="208">
        <f t="array" ref="BW396">ROUND(MAX(IF($E$4:$BG$4=BW$4,$E396:$BG396)),1)</f>
        <v>25.4</v>
      </c>
      <c r="BX396" s="276">
        <f t="array" ref="BX396">ROUND(SUM(IF($E$4:$BG$4=BX$4,ALL!$E388:$BG388)),1)/BX$3</f>
        <v>10.60079744018697</v>
      </c>
      <c r="BY396" s="208">
        <f t="array" ref="BY396">ROUND(MIN(IF($E$4:$BG$4=BY$4,$E396:$BG396)),1)</f>
        <v>0</v>
      </c>
      <c r="BZ396" s="208">
        <f t="array" ref="BZ396">ROUND(MAX(IF($E$4:$BG$4=BZ$4,$E396:$BG396)),1)</f>
        <v>21.4</v>
      </c>
      <c r="CA396" s="276">
        <f t="array" ref="CA396">ROUND(SUM(IF($E$4:$BG$4=CA$4,ALL!$E388:$BG388)),1)/CA$3</f>
        <v>9.2461837222920735</v>
      </c>
      <c r="CB396" s="233">
        <f t="shared" si="214"/>
        <v>0</v>
      </c>
      <c r="CC396" s="233">
        <f t="shared" si="215"/>
        <v>62.1</v>
      </c>
      <c r="CD396" s="274">
        <f>ALL!BH388/$BH$47</f>
        <v>8.7028779263975444</v>
      </c>
    </row>
    <row r="397" spans="1:82" s="90" customFormat="1">
      <c r="A397" s="253">
        <f t="shared" si="221"/>
        <v>53415</v>
      </c>
      <c r="B397" s="236" t="s">
        <v>329</v>
      </c>
      <c r="C397" s="50"/>
      <c r="D397" s="50"/>
      <c r="E397" s="91">
        <f>ALL!E389/E$268</f>
        <v>0</v>
      </c>
      <c r="F397" s="91">
        <f>ALL!F389/F$268</f>
        <v>0</v>
      </c>
      <c r="G397" s="91">
        <f>ALL!G389/G$268</f>
        <v>0</v>
      </c>
      <c r="H397" s="91">
        <f>ALL!H389/H$268</f>
        <v>0</v>
      </c>
      <c r="I397" s="91">
        <f>ALL!I389/I$268</f>
        <v>4.8573151826614896E-2</v>
      </c>
      <c r="J397" s="91">
        <f>ALL!J389/J$268</f>
        <v>0</v>
      </c>
      <c r="K397" s="91">
        <f>ALL!K389/K$268</f>
        <v>0</v>
      </c>
      <c r="L397" s="91">
        <f>ALL!L389/L$268</f>
        <v>0</v>
      </c>
      <c r="M397" s="91">
        <f>ALL!M389/M$268</f>
        <v>0</v>
      </c>
      <c r="N397" s="91">
        <f>ALL!N389/N$268</f>
        <v>0</v>
      </c>
      <c r="O397" s="91">
        <f>ALL!O389/O$268</f>
        <v>0</v>
      </c>
      <c r="P397" s="91">
        <f>ALL!P389/P$268</f>
        <v>0.68551450720075857</v>
      </c>
      <c r="Q397" s="91">
        <f>ALL!Q389/Q$268</f>
        <v>0</v>
      </c>
      <c r="R397" s="91">
        <f>ALL!R389/R$268</f>
        <v>0</v>
      </c>
      <c r="S397" s="91">
        <f>ALL!S389/S$268</f>
        <v>0</v>
      </c>
      <c r="T397" s="91">
        <f>ALL!T389/T$268</f>
        <v>2.0706069020230067</v>
      </c>
      <c r="U397" s="91">
        <f>ALL!U389/U$268</f>
        <v>0</v>
      </c>
      <c r="V397" s="91">
        <f>ALL!V389/V$268</f>
        <v>2.0896453395116734</v>
      </c>
      <c r="W397" s="91">
        <f>ALL!W389/W$268</f>
        <v>0</v>
      </c>
      <c r="X397" s="91">
        <f>ALL!X389/X$268</f>
        <v>0</v>
      </c>
      <c r="Y397" s="91">
        <f>ALL!Y389/Y$268</f>
        <v>0</v>
      </c>
      <c r="Z397" s="91">
        <f>ALL!Z389/Z$268</f>
        <v>0</v>
      </c>
      <c r="AA397" s="91">
        <f>ALL!AA389/AA$268</f>
        <v>0</v>
      </c>
      <c r="AB397" s="91">
        <f>ALL!AB389/AB$268</f>
        <v>0</v>
      </c>
      <c r="AC397" s="91">
        <f>ALL!AC389/AC$268</f>
        <v>0</v>
      </c>
      <c r="AD397" s="91">
        <f>ALL!AD389/AD$268</f>
        <v>0</v>
      </c>
      <c r="AE397" s="91">
        <f>ALL!AE389/AE$268</f>
        <v>0</v>
      </c>
      <c r="AF397" s="91">
        <f>ALL!AF389/AF$268</f>
        <v>0</v>
      </c>
      <c r="AG397" s="91">
        <f>ALL!AG389/AG$268</f>
        <v>0</v>
      </c>
      <c r="AH397" s="91">
        <f>ALL!AH389/AH$268</f>
        <v>0</v>
      </c>
      <c r="AI397" s="91">
        <f>ALL!AI389/AI$268</f>
        <v>0</v>
      </c>
      <c r="AJ397" s="91">
        <f>ALL!AJ389/AJ$268</f>
        <v>0</v>
      </c>
      <c r="AK397" s="91">
        <f>ALL!AK389/AK$268</f>
        <v>0</v>
      </c>
      <c r="AL397" s="91">
        <f>ALL!AL389/AL$268</f>
        <v>0</v>
      </c>
      <c r="AM397" s="91">
        <f>ALL!AM389/AM$268</f>
        <v>0</v>
      </c>
      <c r="AN397" s="91">
        <f>ALL!AN389/AN$268</f>
        <v>0</v>
      </c>
      <c r="AO397" s="91">
        <f>ALL!AO389/AO$268</f>
        <v>0</v>
      </c>
      <c r="AP397" s="91">
        <f>ALL!AP389/AP$268</f>
        <v>0</v>
      </c>
      <c r="AQ397" s="91">
        <f>ALL!AQ389/AQ$268</f>
        <v>0</v>
      </c>
      <c r="AR397" s="91">
        <f>ALL!AR389/AR$268</f>
        <v>0</v>
      </c>
      <c r="AS397" s="91">
        <f>ALL!AS389/AS$268</f>
        <v>0</v>
      </c>
      <c r="AT397" s="91">
        <f>ALL!AT389/AT$268</f>
        <v>0</v>
      </c>
      <c r="AU397" s="91">
        <f>ALL!AU389/AU$268</f>
        <v>0</v>
      </c>
      <c r="AV397" s="91">
        <f>ALL!AV389/AV$268</f>
        <v>0</v>
      </c>
      <c r="AW397" s="91">
        <f>ALL!AW389/AW$268</f>
        <v>0</v>
      </c>
      <c r="AX397" s="91">
        <f>ALL!AX389/AX$268</f>
        <v>0</v>
      </c>
      <c r="AY397" s="91">
        <f>ALL!AY389/AY$268</f>
        <v>0</v>
      </c>
      <c r="AZ397" s="91">
        <f>ALL!AZ389/AZ$268</f>
        <v>0</v>
      </c>
      <c r="BA397" s="91">
        <f>ALL!BA389/BA$268</f>
        <v>0</v>
      </c>
      <c r="BB397" s="91">
        <f>ALL!BB389/BB$268</f>
        <v>0</v>
      </c>
      <c r="BC397" s="91">
        <f>ALL!BC389/BC$268</f>
        <v>0</v>
      </c>
      <c r="BD397" s="91">
        <f>ALL!BD389/BD$268</f>
        <v>0</v>
      </c>
      <c r="BE397" s="91">
        <f>ALL!BE389/BE$268</f>
        <v>0</v>
      </c>
      <c r="BF397" s="91">
        <f>ALL!BF389/BF$268</f>
        <v>0</v>
      </c>
      <c r="BG397" s="91">
        <f>ALL!BG389/BG$268</f>
        <v>0</v>
      </c>
      <c r="BH397" s="91">
        <f t="shared" si="216"/>
        <v>4.8943399005620538</v>
      </c>
      <c r="BJ397" s="208">
        <f t="array" ref="BJ397">ROUND(MIN(IF($E$4:$BG$4=BJ$4,$E397:$BG397)),1)</f>
        <v>0</v>
      </c>
      <c r="BK397" s="208">
        <f t="array" ref="BK397">ROUND(MAX(IF($E$4:$BG$4=BK$4,$E397:$BG397)),1)</f>
        <v>0</v>
      </c>
      <c r="BL397" s="276">
        <f t="array" ref="BL397">ROUND(SUM(IF($E$4:$BG$4=BL$4,ALL!$E389:$BG389)),1)/BL$3</f>
        <v>0</v>
      </c>
      <c r="BM397" s="208">
        <f t="array" ref="BM397">ROUND(MIN(IF($E$4:$BG$4=BM$4,$E397:$BG397)),1)</f>
        <v>0</v>
      </c>
      <c r="BN397" s="208">
        <f t="array" ref="BN397">ROUND(MAX(IF($E$4:$BG$4=BN$4,$E397:$BG397)),1)</f>
        <v>0</v>
      </c>
      <c r="BO397" s="276">
        <f t="array" ref="BO397">ROUND(SUM(IF($E$4:$BG$4=BO$4,ALL!$E389:$BG389)),1)/BO$3</f>
        <v>0</v>
      </c>
      <c r="BP397" s="208">
        <f t="array" ref="BP397">ROUND(MIN(IF($E$4:$BG$4=BP$4,$E397:$BG397)),1)</f>
        <v>0</v>
      </c>
      <c r="BQ397" s="208">
        <f t="array" ref="BQ397">ROUND(MAX(IF($E$4:$BG$4=BQ$4,$E397:$BG397)),1)</f>
        <v>0</v>
      </c>
      <c r="BR397" s="276">
        <f t="array" ref="BR397">ROUND(SUM(IF($E$4:$BG$4=BR$4,ALL!$E389:$BG389)),1)/BR$3</f>
        <v>0</v>
      </c>
      <c r="BS397" s="208">
        <f t="array" ref="BS397">ROUND(MIN(IF($E$4:$BG$4=BS$4,$E397:$BG397)),1)</f>
        <v>0</v>
      </c>
      <c r="BT397" s="208">
        <f t="array" ref="BT397">ROUND(MAX(IF($E$4:$BG$4=BT$4,$E397:$BG397)),1)</f>
        <v>2.1</v>
      </c>
      <c r="BU397" s="276">
        <f t="array" ref="BU397">ROUND(SUM(IF($E$4:$BG$4=BU$4,ALL!$E389:$BG389)),1)/BU$3</f>
        <v>6.7152047950384472E-2</v>
      </c>
      <c r="BV397" s="208">
        <f t="array" ref="BV397">ROUND(MIN(IF($E$4:$BG$4=BV$4,$E397:$BG397)),1)</f>
        <v>0</v>
      </c>
      <c r="BW397" s="208">
        <f t="array" ref="BW397">ROUND(MAX(IF($E$4:$BG$4=BW$4,$E397:$BG397)),1)</f>
        <v>0</v>
      </c>
      <c r="BX397" s="276">
        <f t="array" ref="BX397">ROUND(SUM(IF($E$4:$BG$4=BX$4,ALL!$E389:$BG389)),1)/BX$3</f>
        <v>0</v>
      </c>
      <c r="BY397" s="208">
        <f t="array" ref="BY397">ROUND(MIN(IF($E$4:$BG$4=BY$4,$E397:$BG397)),1)</f>
        <v>0</v>
      </c>
      <c r="BZ397" s="208">
        <f t="array" ref="BZ397">ROUND(MAX(IF($E$4:$BG$4=BZ$4,$E397:$BG397)),1)</f>
        <v>0.7</v>
      </c>
      <c r="CA397" s="276">
        <f t="array" ref="CA397">ROUND(SUM(IF($E$4:$BG$4=CA$4,ALL!$E389:$BG389)),1)/CA$3</f>
        <v>6.8224946812218204E-2</v>
      </c>
      <c r="CB397" s="233">
        <f t="shared" si="214"/>
        <v>0</v>
      </c>
      <c r="CC397" s="233">
        <f t="shared" si="215"/>
        <v>2.1</v>
      </c>
      <c r="CD397" s="274">
        <f>ALL!BH389/$BH$47</f>
        <v>4.0460829682223601E-2</v>
      </c>
    </row>
    <row r="398" spans="1:82" s="90" customFormat="1">
      <c r="A398" s="253">
        <f t="shared" si="221"/>
        <v>53416</v>
      </c>
      <c r="B398" s="236" t="s">
        <v>330</v>
      </c>
      <c r="C398" s="50"/>
      <c r="D398" s="50"/>
      <c r="E398" s="91">
        <f>ALL!E390/E$268</f>
        <v>11.196469112305349</v>
      </c>
      <c r="F398" s="91">
        <f>ALL!F390/F$268</f>
        <v>11.571381900889104</v>
      </c>
      <c r="G398" s="91">
        <f>ALL!G390/G$268</f>
        <v>8.4420700207148087</v>
      </c>
      <c r="H398" s="91">
        <f>ALL!H390/H$268</f>
        <v>6.0862969538169063</v>
      </c>
      <c r="I398" s="91">
        <f>ALL!I390/I$268</f>
        <v>4.7746093302162826</v>
      </c>
      <c r="J398" s="91">
        <f>ALL!J390/J$268</f>
        <v>0</v>
      </c>
      <c r="K398" s="91">
        <f>ALL!K390/K$268</f>
        <v>19.401390887748807</v>
      </c>
      <c r="L398" s="91">
        <f>ALL!L390/L$268</f>
        <v>5.9853204459419027</v>
      </c>
      <c r="M398" s="91">
        <f>ALL!M390/M$268</f>
        <v>0</v>
      </c>
      <c r="N398" s="91">
        <f>ALL!N390/N$268</f>
        <v>0</v>
      </c>
      <c r="O398" s="91">
        <f>ALL!O390/O$268</f>
        <v>6.6551751829841912</v>
      </c>
      <c r="P398" s="91">
        <f>ALL!P390/P$268</f>
        <v>10.433781012390673</v>
      </c>
      <c r="Q398" s="91">
        <f>ALL!Q390/Q$268</f>
        <v>9.687819380137757</v>
      </c>
      <c r="R398" s="91">
        <f>ALL!R390/R$268</f>
        <v>9.9031034015449251</v>
      </c>
      <c r="S398" s="91">
        <f>ALL!S390/S$268</f>
        <v>12.885493807909262</v>
      </c>
      <c r="T398" s="91">
        <f>ALL!T390/T$268</f>
        <v>19.254768600472449</v>
      </c>
      <c r="U398" s="91">
        <f>ALL!U390/U$268</f>
        <v>17.546254839160415</v>
      </c>
      <c r="V398" s="91">
        <f>ALL!V390/V$268</f>
        <v>108.13535911602209</v>
      </c>
      <c r="W398" s="91">
        <f>ALL!W390/W$268</f>
        <v>8.9059812886963492</v>
      </c>
      <c r="X398" s="91">
        <f>ALL!X390/X$268</f>
        <v>14.250967541691042</v>
      </c>
      <c r="Y398" s="91">
        <f>ALL!Y390/Y$268</f>
        <v>20.539638241546143</v>
      </c>
      <c r="Z398" s="91">
        <f>ALL!Z390/Z$268</f>
        <v>10.638651859186265</v>
      </c>
      <c r="AA398" s="91">
        <f>ALL!AA390/AA$268</f>
        <v>12.634743042694492</v>
      </c>
      <c r="AB398" s="91">
        <f>ALL!AB390/AB$268</f>
        <v>5.9029284812887699</v>
      </c>
      <c r="AC398" s="91">
        <f>ALL!AC390/AC$268</f>
        <v>0</v>
      </c>
      <c r="AD398" s="91">
        <f>ALL!AD390/AD$268</f>
        <v>12.6646193578293</v>
      </c>
      <c r="AE398" s="91">
        <f>ALL!AE390/AE$268</f>
        <v>13.851244037187534</v>
      </c>
      <c r="AF398" s="91">
        <f>ALL!AF390/AF$268</f>
        <v>10.27654444858069</v>
      </c>
      <c r="AG398" s="91">
        <f>ALL!AG390/AG$268</f>
        <v>8.6960827720070792</v>
      </c>
      <c r="AH398" s="91">
        <f>ALL!AH390/AH$268</f>
        <v>14.071449993291099</v>
      </c>
      <c r="AI398" s="91">
        <f>ALL!AI390/AI$268</f>
        <v>7.9592273957448478</v>
      </c>
      <c r="AJ398" s="91">
        <f>ALL!AJ390/AJ$268</f>
        <v>3.8322751771260042</v>
      </c>
      <c r="AK398" s="91">
        <f>ALL!AK390/AK$268</f>
        <v>6.3350753534550082</v>
      </c>
      <c r="AL398" s="91">
        <f>ALL!AL390/AL$268</f>
        <v>125.98873320814671</v>
      </c>
      <c r="AM398" s="91">
        <f>ALL!AM390/AM$268</f>
        <v>0</v>
      </c>
      <c r="AN398" s="91">
        <f>ALL!AN390/AN$268</f>
        <v>0</v>
      </c>
      <c r="AO398" s="91">
        <f>ALL!AO390/AO$268</f>
        <v>0</v>
      </c>
      <c r="AP398" s="91">
        <f>ALL!AP390/AP$268</f>
        <v>6.7176953137615865</v>
      </c>
      <c r="AQ398" s="91">
        <f>ALL!AQ390/AQ$268</f>
        <v>0</v>
      </c>
      <c r="AR398" s="91">
        <f>ALL!AR390/AR$268</f>
        <v>0</v>
      </c>
      <c r="AS398" s="91">
        <f>ALL!AS390/AS$268</f>
        <v>0</v>
      </c>
      <c r="AT398" s="91">
        <f>ALL!AT390/AT$268</f>
        <v>0</v>
      </c>
      <c r="AU398" s="91">
        <f>ALL!AU390/AU$268</f>
        <v>0</v>
      </c>
      <c r="AV398" s="91">
        <f>ALL!AV390/AV$268</f>
        <v>0</v>
      </c>
      <c r="AW398" s="91">
        <f>ALL!AW390/AW$268</f>
        <v>0</v>
      </c>
      <c r="AX398" s="91">
        <f>ALL!AX390/AX$268</f>
        <v>0</v>
      </c>
      <c r="AY398" s="91">
        <f>ALL!AY390/AY$268</f>
        <v>0</v>
      </c>
      <c r="AZ398" s="91">
        <f>ALL!AZ390/AZ$268</f>
        <v>0</v>
      </c>
      <c r="BA398" s="91">
        <f>ALL!BA390/BA$268</f>
        <v>0</v>
      </c>
      <c r="BB398" s="91">
        <f>ALL!BB390/BB$268</f>
        <v>0</v>
      </c>
      <c r="BC398" s="91">
        <f>ALL!BC390/BC$268</f>
        <v>0</v>
      </c>
      <c r="BD398" s="91">
        <f>ALL!BD390/BD$268</f>
        <v>0</v>
      </c>
      <c r="BE398" s="91">
        <f>ALL!BE390/BE$268</f>
        <v>14.248347382963409</v>
      </c>
      <c r="BF398" s="91">
        <f>ALL!BF390/BF$268</f>
        <v>8.489324360857216</v>
      </c>
      <c r="BG398" s="91">
        <f>ALL!BG390/BG$268</f>
        <v>27.454255280605775</v>
      </c>
      <c r="BH398" s="91">
        <f t="shared" si="216"/>
        <v>595.41707852891432</v>
      </c>
      <c r="BJ398" s="208">
        <f t="array" ref="BJ398">ROUND(MIN(IF($E$4:$BG$4=BJ$4,$E398:$BG398)),1)</f>
        <v>0</v>
      </c>
      <c r="BK398" s="208">
        <f t="array" ref="BK398">ROUND(MAX(IF($E$4:$BG$4=BK$4,$E398:$BG398)),1)</f>
        <v>6.7</v>
      </c>
      <c r="BL398" s="276">
        <f t="array" ref="BL398">ROUND(SUM(IF($E$4:$BG$4=BL$4,ALL!$E390:$BG390)),1)/BL$3</f>
        <v>0.88019688282805053</v>
      </c>
      <c r="BM398" s="208">
        <f t="array" ref="BM398">ROUND(MIN(IF($E$4:$BG$4=BM$4,$E398:$BG398)),1)</f>
        <v>0</v>
      </c>
      <c r="BN398" s="208">
        <f t="array" ref="BN398">ROUND(MAX(IF($E$4:$BG$4=BN$4,$E398:$BG398)),1)</f>
        <v>27.5</v>
      </c>
      <c r="BO398" s="276">
        <f t="array" ref="BO398">ROUND(SUM(IF($E$4:$BG$4=BO$4,ALL!$E390:$BG390)),1)/BO$3</f>
        <v>8.9172258356660645</v>
      </c>
      <c r="BP398" s="208">
        <f t="array" ref="BP398">ROUND(MIN(IF($E$4:$BG$4=BP$4,$E398:$BG398)),1)</f>
        <v>0</v>
      </c>
      <c r="BQ398" s="208">
        <f t="array" ref="BQ398">ROUND(MAX(IF($E$4:$BG$4=BQ$4,$E398:$BG398)),1)</f>
        <v>126</v>
      </c>
      <c r="BR398" s="276">
        <f t="array" ref="BR398">ROUND(SUM(IF($E$4:$BG$4=BR$4,ALL!$E390:$BG390)),1)/BR$3</f>
        <v>8.4335651381809278</v>
      </c>
      <c r="BS398" s="208">
        <f t="array" ref="BS398">ROUND(MIN(IF($E$4:$BG$4=BS$4,$E398:$BG398)),1)</f>
        <v>0</v>
      </c>
      <c r="BT398" s="208">
        <f t="array" ref="BT398">ROUND(MAX(IF($E$4:$BG$4=BT$4,$E398:$BG398)),1)</f>
        <v>108.1</v>
      </c>
      <c r="BU398" s="276">
        <f t="array" ref="BU398">ROUND(SUM(IF($E$4:$BG$4=BU$4,ALL!$E390:$BG390)),1)/BU$3</f>
        <v>10.482812135435683</v>
      </c>
      <c r="BV398" s="208">
        <f t="array" ref="BV398">ROUND(MIN(IF($E$4:$BG$4=BV$4,$E398:$BG398)),1)</f>
        <v>3.8</v>
      </c>
      <c r="BW398" s="208">
        <f t="array" ref="BW398">ROUND(MAX(IF($E$4:$BG$4=BW$4,$E398:$BG398)),1)</f>
        <v>10.6</v>
      </c>
      <c r="BX398" s="276">
        <f t="array" ref="BX398">ROUND(SUM(IF($E$4:$BG$4=BX$4,ALL!$E390:$BG390)),1)/BX$3</f>
        <v>6.8614752272737842</v>
      </c>
      <c r="BY398" s="208">
        <f t="array" ref="BY398">ROUND(MIN(IF($E$4:$BG$4=BY$4,$E398:$BG398)),1)</f>
        <v>4.8</v>
      </c>
      <c r="BZ398" s="208">
        <f t="array" ref="BZ398">ROUND(MAX(IF($E$4:$BG$4=BZ$4,$E398:$BG398)),1)</f>
        <v>17.5</v>
      </c>
      <c r="CA398" s="276">
        <f t="array" ref="CA398">ROUND(SUM(IF($E$4:$BG$4=CA$4,ALL!$E390:$BG390)),1)/CA$3</f>
        <v>8.2809153840651852</v>
      </c>
      <c r="CB398" s="233">
        <f t="shared" si="214"/>
        <v>0</v>
      </c>
      <c r="CC398" s="233">
        <f t="shared" si="215"/>
        <v>126</v>
      </c>
      <c r="CD398" s="274">
        <f>ALL!BH390/$BH$47</f>
        <v>8.4110248233370459</v>
      </c>
    </row>
    <row r="399" spans="1:82" s="90" customFormat="1" ht="24">
      <c r="A399" s="253">
        <f t="shared" si="221"/>
        <v>53417</v>
      </c>
      <c r="B399" s="236" t="s">
        <v>331</v>
      </c>
      <c r="C399" s="50"/>
      <c r="D399" s="50"/>
      <c r="E399" s="91">
        <f>ALL!E391/E$268</f>
        <v>22.677673975984508</v>
      </c>
      <c r="F399" s="91">
        <f>ALL!F391/F$268</f>
        <v>28.337786201667935</v>
      </c>
      <c r="G399" s="91">
        <f>ALL!G391/G$268</f>
        <v>0</v>
      </c>
      <c r="H399" s="91">
        <f>ALL!H391/H$268</f>
        <v>2.5557903630575485</v>
      </c>
      <c r="I399" s="91">
        <f>ALL!I391/I$268</f>
        <v>26.99398056994173</v>
      </c>
      <c r="J399" s="91">
        <f>ALL!J391/J$268</f>
        <v>0.62256598498504179</v>
      </c>
      <c r="K399" s="91">
        <f>ALL!K391/K$268</f>
        <v>9.1449573744782366</v>
      </c>
      <c r="L399" s="91">
        <f>ALL!L391/L$268</f>
        <v>0</v>
      </c>
      <c r="M399" s="91">
        <f>ALL!M391/M$268</f>
        <v>0</v>
      </c>
      <c r="N399" s="91">
        <f>ALL!N391/N$268</f>
        <v>92.736901352028056</v>
      </c>
      <c r="O399" s="91">
        <f>ALL!O391/O$268</f>
        <v>0</v>
      </c>
      <c r="P399" s="91">
        <f>ALL!P391/P$268</f>
        <v>21.113246996589563</v>
      </c>
      <c r="Q399" s="91">
        <f>ALL!Q391/Q$268</f>
        <v>95.461851268710234</v>
      </c>
      <c r="R399" s="91">
        <f>ALL!R391/R$268</f>
        <v>0</v>
      </c>
      <c r="S399" s="91">
        <f>ALL!S391/S$268</f>
        <v>54.874057475877159</v>
      </c>
      <c r="T399" s="91">
        <f>ALL!T391/T$268</f>
        <v>0</v>
      </c>
      <c r="U399" s="91">
        <f>ALL!U391/U$268</f>
        <v>0</v>
      </c>
      <c r="V399" s="91">
        <f>ALL!V391/V$268</f>
        <v>0</v>
      </c>
      <c r="W399" s="91">
        <f>ALL!W391/W$268</f>
        <v>1.2689871478998882</v>
      </c>
      <c r="X399" s="91">
        <f>ALL!X391/X$268</f>
        <v>40.983444340245164</v>
      </c>
      <c r="Y399" s="91">
        <f>ALL!Y391/Y$268</f>
        <v>0</v>
      </c>
      <c r="Z399" s="91">
        <f>ALL!Z391/Z$268</f>
        <v>0</v>
      </c>
      <c r="AA399" s="91">
        <f>ALL!AA391/AA$268</f>
        <v>35.294426112777465</v>
      </c>
      <c r="AB399" s="91">
        <f>ALL!AB391/AB$268</f>
        <v>0</v>
      </c>
      <c r="AC399" s="91">
        <f>ALL!AC391/AC$268</f>
        <v>0</v>
      </c>
      <c r="AD399" s="91">
        <f>ALL!AD391/AD$268</f>
        <v>0</v>
      </c>
      <c r="AE399" s="91">
        <f>ALL!AE391/AE$268</f>
        <v>29.726026939731426</v>
      </c>
      <c r="AF399" s="91">
        <f>ALL!AF391/AF$268</f>
        <v>61.13524747444891</v>
      </c>
      <c r="AG399" s="91">
        <f>ALL!AG391/AG$268</f>
        <v>34.17098940533721</v>
      </c>
      <c r="AH399" s="91">
        <f>ALL!AH391/AH$268</f>
        <v>42.504309291286042</v>
      </c>
      <c r="AI399" s="91">
        <f>ALL!AI391/AI$268</f>
        <v>23.577765156753124</v>
      </c>
      <c r="AJ399" s="91">
        <f>ALL!AJ391/AJ$268</f>
        <v>13.269048388813756</v>
      </c>
      <c r="AK399" s="91">
        <f>ALL!AK391/AK$268</f>
        <v>0</v>
      </c>
      <c r="AL399" s="91">
        <f>ALL!AL391/AL$268</f>
        <v>99.998988877654199</v>
      </c>
      <c r="AM399" s="91">
        <f>ALL!AM391/AM$268</f>
        <v>20.281750752345545</v>
      </c>
      <c r="AN399" s="91">
        <f>ALL!AN391/AN$268</f>
        <v>0</v>
      </c>
      <c r="AO399" s="91">
        <f>ALL!AO391/AO$268</f>
        <v>0</v>
      </c>
      <c r="AP399" s="91">
        <f>ALL!AP391/AP$268</f>
        <v>10.25982624422698</v>
      </c>
      <c r="AQ399" s="91">
        <f>ALL!AQ391/AQ$268</f>
        <v>0</v>
      </c>
      <c r="AR399" s="91">
        <f>ALL!AR391/AR$268</f>
        <v>0</v>
      </c>
      <c r="AS399" s="91">
        <f>ALL!AS391/AS$268</f>
        <v>0</v>
      </c>
      <c r="AT399" s="91">
        <f>ALL!AT391/AT$268</f>
        <v>0</v>
      </c>
      <c r="AU399" s="91">
        <f>ALL!AU391/AU$268</f>
        <v>0</v>
      </c>
      <c r="AV399" s="91">
        <f>ALL!AV391/AV$268</f>
        <v>0</v>
      </c>
      <c r="AW399" s="91">
        <f>ALL!AW391/AW$268</f>
        <v>0</v>
      </c>
      <c r="AX399" s="91">
        <f>ALL!AX391/AX$268</f>
        <v>0</v>
      </c>
      <c r="AY399" s="91">
        <f>ALL!AY391/AY$268</f>
        <v>0</v>
      </c>
      <c r="AZ399" s="91">
        <f>ALL!AZ391/AZ$268</f>
        <v>0</v>
      </c>
      <c r="BA399" s="91">
        <f>ALL!BA391/BA$268</f>
        <v>0</v>
      </c>
      <c r="BB399" s="91">
        <f>ALL!BB391/BB$268</f>
        <v>32.260370283571596</v>
      </c>
      <c r="BC399" s="91">
        <f>ALL!BC391/BC$268</f>
        <v>0</v>
      </c>
      <c r="BD399" s="91">
        <f>ALL!BD391/BD$268</f>
        <v>1.4614508383459264</v>
      </c>
      <c r="BE399" s="91">
        <f>ALL!BE391/BE$268</f>
        <v>50.97555447092595</v>
      </c>
      <c r="BF399" s="91">
        <f>ALL!BF391/BF$268</f>
        <v>0</v>
      </c>
      <c r="BG399" s="91">
        <f>ALL!BG391/BG$268</f>
        <v>0</v>
      </c>
      <c r="BH399" s="91">
        <f t="shared" si="216"/>
        <v>851.6869972876832</v>
      </c>
      <c r="BJ399" s="208">
        <f t="array" ref="BJ399">ROUND(MIN(IF($E$4:$BG$4=BJ$4,$E399:$BG399)),1)</f>
        <v>0</v>
      </c>
      <c r="BK399" s="208">
        <f t="array" ref="BK399">ROUND(MAX(IF($E$4:$BG$4=BK$4,$E399:$BG399)),1)</f>
        <v>32.299999999999997</v>
      </c>
      <c r="BL399" s="276">
        <f t="array" ref="BL399">ROUND(SUM(IF($E$4:$BG$4=BL$4,ALL!$E391:$BG391)),1)/BL$3</f>
        <v>1.8066252605834878</v>
      </c>
      <c r="BM399" s="208">
        <f t="array" ref="BM399">ROUND(MIN(IF($E$4:$BG$4=BM$4,$E399:$BG399)),1)</f>
        <v>0</v>
      </c>
      <c r="BN399" s="208">
        <f t="array" ref="BN399">ROUND(MAX(IF($E$4:$BG$4=BN$4,$E399:$BG399)),1)</f>
        <v>51</v>
      </c>
      <c r="BO399" s="276">
        <f t="array" ref="BO399">ROUND(SUM(IF($E$4:$BG$4=BO$4,ALL!$E391:$BG391)),1)/BO$3</f>
        <v>9.3175531039025223</v>
      </c>
      <c r="BP399" s="208">
        <f t="array" ref="BP399">ROUND(MIN(IF($E$4:$BG$4=BP$4,$E399:$BG399)),1)</f>
        <v>0</v>
      </c>
      <c r="BQ399" s="208">
        <f t="array" ref="BQ399">ROUND(MAX(IF($E$4:$BG$4=BQ$4,$E399:$BG399)),1)</f>
        <v>100</v>
      </c>
      <c r="BR399" s="276">
        <f t="array" ref="BR399">ROUND(SUM(IF($E$4:$BG$4=BR$4,ALL!$E391:$BG391)),1)/BR$3</f>
        <v>13.63813492840425</v>
      </c>
      <c r="BS399" s="208">
        <f t="array" ref="BS399">ROUND(MIN(IF($E$4:$BG$4=BS$4,$E399:$BG399)),1)</f>
        <v>0</v>
      </c>
      <c r="BT399" s="208">
        <f t="array" ref="BT399">ROUND(MAX(IF($E$4:$BG$4=BT$4,$E399:$BG399)),1)</f>
        <v>95.5</v>
      </c>
      <c r="BU399" s="276">
        <f t="array" ref="BU399">ROUND(SUM(IF($E$4:$BG$4=BU$4,ALL!$E391:$BG391)),1)/BU$3</f>
        <v>23.522193793581227</v>
      </c>
      <c r="BV399" s="208">
        <f t="array" ref="BV399">ROUND(MIN(IF($E$4:$BG$4=BV$4,$E399:$BG399)),1)</f>
        <v>0</v>
      </c>
      <c r="BW399" s="208">
        <f t="array" ref="BW399">ROUND(MAX(IF($E$4:$BG$4=BW$4,$E399:$BG399)),1)</f>
        <v>13.3</v>
      </c>
      <c r="BX399" s="276">
        <f t="array" ref="BX399">ROUND(SUM(IF($E$4:$BG$4=BX$4,ALL!$E391:$BG391)),1)/BX$3</f>
        <v>1.876009943796908</v>
      </c>
      <c r="BY399" s="208">
        <f t="array" ref="BY399">ROUND(MIN(IF($E$4:$BG$4=BY$4,$E399:$BG399)),1)</f>
        <v>0</v>
      </c>
      <c r="BZ399" s="208">
        <f t="array" ref="BZ399">ROUND(MAX(IF($E$4:$BG$4=BZ$4,$E399:$BG399)),1)</f>
        <v>41</v>
      </c>
      <c r="CA399" s="276">
        <f t="array" ref="CA399">ROUND(SUM(IF($E$4:$BG$4=CA$4,ALL!$E391:$BG391)),1)/CA$3</f>
        <v>23.904131955500286</v>
      </c>
      <c r="CB399" s="233">
        <f t="shared" si="214"/>
        <v>0</v>
      </c>
      <c r="CC399" s="233">
        <f t="shared" si="215"/>
        <v>100</v>
      </c>
      <c r="CD399" s="274">
        <f>ALL!BH391/$BH$47</f>
        <v>15.583207760671131</v>
      </c>
    </row>
    <row r="400" spans="1:82" s="90" customFormat="1" ht="24">
      <c r="A400" s="253">
        <f t="shared" si="221"/>
        <v>53501</v>
      </c>
      <c r="B400" s="236" t="s">
        <v>332</v>
      </c>
      <c r="C400" s="50"/>
      <c r="D400" s="50"/>
      <c r="E400" s="91">
        <f>ALL!E392/E$268</f>
        <v>0</v>
      </c>
      <c r="F400" s="91">
        <f>ALL!F392/F$268</f>
        <v>19.341193741815427</v>
      </c>
      <c r="G400" s="91">
        <f>ALL!G392/G$268</f>
        <v>0</v>
      </c>
      <c r="H400" s="91">
        <f>ALL!H392/H$268</f>
        <v>0</v>
      </c>
      <c r="I400" s="91">
        <f>ALL!I392/I$268</f>
        <v>0</v>
      </c>
      <c r="J400" s="91">
        <f>ALL!J392/J$268</f>
        <v>0.18366032111847622</v>
      </c>
      <c r="K400" s="91">
        <f>ALL!K392/K$268</f>
        <v>0</v>
      </c>
      <c r="L400" s="91">
        <f>ALL!L392/L$268</f>
        <v>5.6198046077194261</v>
      </c>
      <c r="M400" s="91">
        <f>ALL!M392/M$268</f>
        <v>23.674378052103204</v>
      </c>
      <c r="N400" s="91">
        <f>ALL!N392/N$268</f>
        <v>40.345580370555837</v>
      </c>
      <c r="O400" s="91">
        <f>ALL!O392/O$268</f>
        <v>30.308934446917377</v>
      </c>
      <c r="P400" s="91">
        <f>ALL!P392/P$268</f>
        <v>12.202243917486904</v>
      </c>
      <c r="Q400" s="91">
        <f>ALL!Q392/Q$268</f>
        <v>3.7818196262832457</v>
      </c>
      <c r="R400" s="91">
        <f>ALL!R392/R$268</f>
        <v>40.09428784388129</v>
      </c>
      <c r="S400" s="91">
        <f>ALL!S392/S$268</f>
        <v>13.930905611659467</v>
      </c>
      <c r="T400" s="91">
        <f>ALL!T392/T$268</f>
        <v>21.241009549633819</v>
      </c>
      <c r="U400" s="91">
        <f>ALL!U392/U$268</f>
        <v>6.7316778221928741</v>
      </c>
      <c r="V400" s="91">
        <f>ALL!V392/V$268</f>
        <v>60.074229192657285</v>
      </c>
      <c r="W400" s="91">
        <f>ALL!W392/W$268</f>
        <v>0</v>
      </c>
      <c r="X400" s="91">
        <f>ALL!X392/X$268</f>
        <v>0.62570076978956646</v>
      </c>
      <c r="Y400" s="91">
        <f>ALL!Y392/Y$268</f>
        <v>0</v>
      </c>
      <c r="Z400" s="91">
        <f>ALL!Z392/Z$268</f>
        <v>0</v>
      </c>
      <c r="AA400" s="91">
        <f>ALL!AA392/AA$268</f>
        <v>0</v>
      </c>
      <c r="AB400" s="91">
        <f>ALL!AB392/AB$268</f>
        <v>0</v>
      </c>
      <c r="AC400" s="91">
        <f>ALL!AC392/AC$268</f>
        <v>18.63969899951968</v>
      </c>
      <c r="AD400" s="91">
        <f>ALL!AD392/AD$268</f>
        <v>10.633329352236055</v>
      </c>
      <c r="AE400" s="91">
        <f>ALL!AE392/AE$268</f>
        <v>12.544725022986805</v>
      </c>
      <c r="AF400" s="91">
        <f>ALL!AF392/AF$268</f>
        <v>12.934900775359761</v>
      </c>
      <c r="AG400" s="91">
        <f>ALL!AG392/AG$268</f>
        <v>0</v>
      </c>
      <c r="AH400" s="91">
        <f>ALL!AH392/AH$268</f>
        <v>0</v>
      </c>
      <c r="AI400" s="91">
        <f>ALL!AI392/AI$268</f>
        <v>0</v>
      </c>
      <c r="AJ400" s="91">
        <f>ALL!AJ392/AJ$268</f>
        <v>6.3510885807446167</v>
      </c>
      <c r="AK400" s="91">
        <f>ALL!AK392/AK$268</f>
        <v>0</v>
      </c>
      <c r="AL400" s="91">
        <f>ALL!AL392/AL$268</f>
        <v>0</v>
      </c>
      <c r="AM400" s="91">
        <f>ALL!AM392/AM$268</f>
        <v>47.794306248893605</v>
      </c>
      <c r="AN400" s="91">
        <f>ALL!AN392/AN$268</f>
        <v>30.830503304524658</v>
      </c>
      <c r="AO400" s="91">
        <f>ALL!AO392/AO$268</f>
        <v>0</v>
      </c>
      <c r="AP400" s="91">
        <f>ALL!AP392/AP$268</f>
        <v>21.295110292930271</v>
      </c>
      <c r="AQ400" s="91">
        <f>ALL!AQ392/AQ$268</f>
        <v>17.357216463691035</v>
      </c>
      <c r="AR400" s="91">
        <f>ALL!AR392/AR$268</f>
        <v>35.37616619194624</v>
      </c>
      <c r="AS400" s="91">
        <f>ALL!AS392/AS$268</f>
        <v>0</v>
      </c>
      <c r="AT400" s="91">
        <f>ALL!AT392/AT$268</f>
        <v>23.014095876800795</v>
      </c>
      <c r="AU400" s="91">
        <f>ALL!AU392/AU$268</f>
        <v>11.746316709338158</v>
      </c>
      <c r="AV400" s="91">
        <f>ALL!AV392/AV$268</f>
        <v>91.252525810746363</v>
      </c>
      <c r="AW400" s="91">
        <f>ALL!AW392/AW$268</f>
        <v>21.262611940298509</v>
      </c>
      <c r="AX400" s="91">
        <f>ALL!AX392/AX$268</f>
        <v>17.776862196500776</v>
      </c>
      <c r="AY400" s="91">
        <f>ALL!AY392/AY$268</f>
        <v>15.617277486910995</v>
      </c>
      <c r="AZ400" s="91">
        <f>ALL!AZ392/AZ$268</f>
        <v>1.861125551127284</v>
      </c>
      <c r="BA400" s="91">
        <f>ALL!BA392/BA$268</f>
        <v>39.268314417034055</v>
      </c>
      <c r="BB400" s="91">
        <f>ALL!BB392/BB$268</f>
        <v>55.609348488399341</v>
      </c>
      <c r="BC400" s="91">
        <f>ALL!BC392/BC$268</f>
        <v>77.136343697587407</v>
      </c>
      <c r="BD400" s="91">
        <f>ALL!BD392/BD$268</f>
        <v>0</v>
      </c>
      <c r="BE400" s="91">
        <f>ALL!BE392/BE$268</f>
        <v>16.068077530794749</v>
      </c>
      <c r="BF400" s="91">
        <f>ALL!BF392/BF$268</f>
        <v>0</v>
      </c>
      <c r="BG400" s="91">
        <f>ALL!BG392/BG$268</f>
        <v>27.048821600666638</v>
      </c>
      <c r="BH400" s="91">
        <f t="shared" si="216"/>
        <v>889.57419241285197</v>
      </c>
      <c r="BJ400" s="208">
        <f t="array" ref="BJ400">ROUND(MIN(IF($E$4:$BG$4=BJ$4,$E400:$BG400)),1)</f>
        <v>0</v>
      </c>
      <c r="BK400" s="208">
        <f t="array" ref="BK400">ROUND(MAX(IF($E$4:$BG$4=BK$4,$E400:$BG400)),1)</f>
        <v>91.3</v>
      </c>
      <c r="BL400" s="276">
        <f t="array" ref="BL400">ROUND(SUM(IF($E$4:$BG$4=BL$4,ALL!$E392:$BG392)),1)/BL$3</f>
        <v>22.202204660496665</v>
      </c>
      <c r="BM400" s="208">
        <f t="array" ref="BM400">ROUND(MIN(IF($E$4:$BG$4=BM$4,$E400:$BG400)),1)</f>
        <v>0</v>
      </c>
      <c r="BN400" s="208">
        <f t="array" ref="BN400">ROUND(MAX(IF($E$4:$BG$4=BN$4,$E400:$BG400)),1)</f>
        <v>27</v>
      </c>
      <c r="BO400" s="276">
        <f t="array" ref="BO400">ROUND(SUM(IF($E$4:$BG$4=BO$4,ALL!$E392:$BG392)),1)/BO$3</f>
        <v>6.1911123003457948</v>
      </c>
      <c r="BP400" s="208">
        <f t="array" ref="BP400">ROUND(MIN(IF($E$4:$BG$4=BP$4,$E400:$BG400)),1)</f>
        <v>0</v>
      </c>
      <c r="BQ400" s="208">
        <f t="array" ref="BQ400">ROUND(MAX(IF($E$4:$BG$4=BQ$4,$E400:$BG400)),1)</f>
        <v>47.8</v>
      </c>
      <c r="BR400" s="276">
        <f t="array" ref="BR400">ROUND(SUM(IF($E$4:$BG$4=BR$4,ALL!$E392:$BG392)),1)/BR$3</f>
        <v>22.20822993699441</v>
      </c>
      <c r="BS400" s="208">
        <f t="array" ref="BS400">ROUND(MIN(IF($E$4:$BG$4=BS$4,$E400:$BG400)),1)</f>
        <v>0</v>
      </c>
      <c r="BT400" s="208">
        <f t="array" ref="BT400">ROUND(MAX(IF($E$4:$BG$4=BT$4,$E400:$BG400)),1)</f>
        <v>60.1</v>
      </c>
      <c r="BU400" s="276">
        <f t="array" ref="BU400">ROUND(SUM(IF($E$4:$BG$4=BU$4,ALL!$E392:$BG392)),1)/BU$3</f>
        <v>6.4461999604640043</v>
      </c>
      <c r="BV400" s="208">
        <f t="array" ref="BV400">ROUND(MIN(IF($E$4:$BG$4=BV$4,$E400:$BG400)),1)</f>
        <v>0</v>
      </c>
      <c r="BW400" s="208">
        <f t="array" ref="BW400">ROUND(MAX(IF($E$4:$BG$4=BW$4,$E400:$BG400)),1)</f>
        <v>6.4</v>
      </c>
      <c r="BX400" s="276">
        <f t="array" ref="BX400">ROUND(SUM(IF($E$4:$BG$4=BX$4,ALL!$E392:$BG392)),1)/BX$3</f>
        <v>0.8979327962716096</v>
      </c>
      <c r="BY400" s="208">
        <f t="array" ref="BY400">ROUND(MIN(IF($E$4:$BG$4=BY$4,$E400:$BG400)),1)</f>
        <v>0</v>
      </c>
      <c r="BZ400" s="208">
        <f t="array" ref="BZ400">ROUND(MAX(IF($E$4:$BG$4=BZ$4,$E400:$BG400)),1)</f>
        <v>12.2</v>
      </c>
      <c r="CA400" s="276">
        <f t="array" ref="CA400">ROUND(SUM(IF($E$4:$BG$4=CA$4,ALL!$E392:$BG392)),1)/CA$3</f>
        <v>2.2264176716631163</v>
      </c>
      <c r="CB400" s="233">
        <f t="shared" si="214"/>
        <v>0</v>
      </c>
      <c r="CC400" s="233">
        <f t="shared" si="215"/>
        <v>91.3</v>
      </c>
      <c r="CD400" s="274">
        <f>ALL!BH392/$BH$47</f>
        <v>4.4567074501405717</v>
      </c>
    </row>
    <row r="401" spans="1:82" s="90" customFormat="1" ht="24">
      <c r="A401" s="253">
        <f t="shared" si="221"/>
        <v>53502</v>
      </c>
      <c r="B401" s="236" t="s">
        <v>333</v>
      </c>
      <c r="C401" s="50"/>
      <c r="D401" s="50"/>
      <c r="E401" s="91">
        <f>ALL!E393/E$268</f>
        <v>23.192531319337334</v>
      </c>
      <c r="F401" s="91">
        <f>ALL!F393/F$268</f>
        <v>26.46041353642568</v>
      </c>
      <c r="G401" s="91">
        <f>ALL!G393/G$268</f>
        <v>26.093876852849835</v>
      </c>
      <c r="H401" s="91">
        <f>ALL!H393/H$268</f>
        <v>10.844548604649992</v>
      </c>
      <c r="I401" s="91">
        <f>ALL!I393/I$268</f>
        <v>5.7520020736029345</v>
      </c>
      <c r="J401" s="91">
        <f>ALL!J393/J$268</f>
        <v>27.045955346854289</v>
      </c>
      <c r="K401" s="91">
        <f>ALL!K393/K$268</f>
        <v>24.559925793819659</v>
      </c>
      <c r="L401" s="91">
        <f>ALL!L393/L$268</f>
        <v>22.458219094326854</v>
      </c>
      <c r="M401" s="91">
        <f>ALL!M393/M$268</f>
        <v>0</v>
      </c>
      <c r="N401" s="91">
        <f>ALL!N393/N$268</f>
        <v>74.287667501251875</v>
      </c>
      <c r="O401" s="91">
        <f>ALL!O393/O$268</f>
        <v>132.75479739806806</v>
      </c>
      <c r="P401" s="91">
        <f>ALL!P393/P$268</f>
        <v>57.057747742086583</v>
      </c>
      <c r="Q401" s="91">
        <f>ALL!Q393/Q$268</f>
        <v>48.674576243565184</v>
      </c>
      <c r="R401" s="91">
        <f>ALL!R393/R$268</f>
        <v>261.51710936441259</v>
      </c>
      <c r="S401" s="91">
        <f>ALL!S393/S$268</f>
        <v>60.69696944733105</v>
      </c>
      <c r="T401" s="91">
        <f>ALL!T393/T$268</f>
        <v>31.692512447678311</v>
      </c>
      <c r="U401" s="91">
        <f>ALL!U393/U$268</f>
        <v>18.832378332616418</v>
      </c>
      <c r="V401" s="91">
        <f>ALL!V393/V$268</f>
        <v>189.01702013901263</v>
      </c>
      <c r="W401" s="91">
        <f>ALL!W393/W$268</f>
        <v>38.566275063616253</v>
      </c>
      <c r="X401" s="91">
        <f>ALL!X393/X$268</f>
        <v>19.697560122387468</v>
      </c>
      <c r="Y401" s="91">
        <f>ALL!Y393/Y$268</f>
        <v>5.9388896858413425</v>
      </c>
      <c r="Z401" s="91">
        <f>ALL!Z393/Z$268</f>
        <v>8.9891140954268778</v>
      </c>
      <c r="AA401" s="91">
        <f>ALL!AA393/AA$268</f>
        <v>17.323372535814666</v>
      </c>
      <c r="AB401" s="91">
        <f>ALL!AB393/AB$268</f>
        <v>52.828880654707035</v>
      </c>
      <c r="AC401" s="91">
        <f>ALL!AC393/AC$268</f>
        <v>2.2116788484236944</v>
      </c>
      <c r="AD401" s="91">
        <f>ALL!AD393/AD$268</f>
        <v>45.462888644767482</v>
      </c>
      <c r="AE401" s="91">
        <f>ALL!AE393/AE$268</f>
        <v>34.232165591330286</v>
      </c>
      <c r="AF401" s="91">
        <f>ALL!AF393/AF$268</f>
        <v>53.988024981506726</v>
      </c>
      <c r="AG401" s="91">
        <f>ALL!AG393/AG$268</f>
        <v>7.4655111464687467</v>
      </c>
      <c r="AH401" s="91">
        <f>ALL!AH393/AH$268</f>
        <v>22.240042538068487</v>
      </c>
      <c r="AI401" s="91">
        <f>ALL!AI393/AI$268</f>
        <v>23.178062464194703</v>
      </c>
      <c r="AJ401" s="91">
        <f>ALL!AJ393/AJ$268</f>
        <v>4.0863164493579287</v>
      </c>
      <c r="AK401" s="91">
        <f>ALL!AK393/AK$268</f>
        <v>13.020632722186424</v>
      </c>
      <c r="AL401" s="91">
        <f>ALL!AL393/AL$268</f>
        <v>94.050556117290242</v>
      </c>
      <c r="AM401" s="91">
        <f>ALL!AM393/AM$268</f>
        <v>886.27545547884563</v>
      </c>
      <c r="AN401" s="91">
        <f>ALL!AN393/AN$268</f>
        <v>2.0335536349771224</v>
      </c>
      <c r="AO401" s="91">
        <f>ALL!AO393/AO$268</f>
        <v>0</v>
      </c>
      <c r="AP401" s="91">
        <f>ALL!AP393/AP$268</f>
        <v>48.31754029002358</v>
      </c>
      <c r="AQ401" s="91">
        <f>ALL!AQ393/AQ$268</f>
        <v>153.20947387507181</v>
      </c>
      <c r="AR401" s="91">
        <f>ALL!AR393/AR$268</f>
        <v>67.366069144309321</v>
      </c>
      <c r="AS401" s="91">
        <f>ALL!AS393/AS$268</f>
        <v>22.768616055212494</v>
      </c>
      <c r="AT401" s="91">
        <f>ALL!AT393/AT$268</f>
        <v>0</v>
      </c>
      <c r="AU401" s="91">
        <f>ALL!AU393/AU$268</f>
        <v>7.6670550538887268</v>
      </c>
      <c r="AV401" s="91">
        <f>ALL!AV393/AV$268</f>
        <v>168.00892260544106</v>
      </c>
      <c r="AW401" s="91">
        <f>ALL!AW393/AW$268</f>
        <v>154.60011940298509</v>
      </c>
      <c r="AX401" s="91">
        <f>ALL!AX393/AX$268</f>
        <v>12.347028725830251</v>
      </c>
      <c r="AY401" s="91">
        <f>ALL!AY393/AY$268</f>
        <v>20.16076054009369</v>
      </c>
      <c r="AZ401" s="91">
        <f>ALL!AZ393/AZ$268</f>
        <v>28.596834748454917</v>
      </c>
      <c r="BA401" s="91">
        <f>ALL!BA393/BA$268</f>
        <v>22.004033392739895</v>
      </c>
      <c r="BB401" s="91">
        <f>ALL!BB393/BB$268</f>
        <v>64.889852355284745</v>
      </c>
      <c r="BC401" s="91">
        <f>ALL!BC393/BC$268</f>
        <v>107.83604696168237</v>
      </c>
      <c r="BD401" s="91">
        <f>ALL!BD393/BD$268</f>
        <v>86.3058299051022</v>
      </c>
      <c r="BE401" s="91">
        <f>ALL!BE393/BE$268</f>
        <v>18.203317312067242</v>
      </c>
      <c r="BF401" s="91">
        <f>ALL!BF393/BF$268</f>
        <v>46.501391902851793</v>
      </c>
      <c r="BG401" s="91">
        <f>ALL!BG393/BG$268</f>
        <v>32.916543784645484</v>
      </c>
      <c r="BH401" s="91">
        <f t="shared" si="216"/>
        <v>3434.2266680687853</v>
      </c>
      <c r="BJ401" s="208">
        <f t="array" ref="BJ401">ROUND(MIN(IF($E$4:$BG$4=BJ$4,$E401:$BG401)),1)</f>
        <v>0</v>
      </c>
      <c r="BK401" s="208">
        <f t="array" ref="BK401">ROUND(MAX(IF($E$4:$BG$4=BK$4,$E401:$BG401)),1)</f>
        <v>168</v>
      </c>
      <c r="BL401" s="276">
        <f t="array" ref="BL401">ROUND(SUM(IF($E$4:$BG$4=BL$4,ALL!$E393:$BG393)),1)/BL$3</f>
        <v>43.701161633624203</v>
      </c>
      <c r="BM401" s="208">
        <f t="array" ref="BM401">ROUND(MIN(IF($E$4:$BG$4=BM$4,$E401:$BG401)),1)</f>
        <v>18.2</v>
      </c>
      <c r="BN401" s="208">
        <f t="array" ref="BN401">ROUND(MAX(IF($E$4:$BG$4=BN$4,$E401:$BG401)),1)</f>
        <v>86.3</v>
      </c>
      <c r="BO401" s="276">
        <f t="array" ref="BO401">ROUND(SUM(IF($E$4:$BG$4=BO$4,ALL!$E393:$BG393)),1)/BO$3</f>
        <v>53.782304874032619</v>
      </c>
      <c r="BP401" s="208">
        <f t="array" ref="BP401">ROUND(MIN(IF($E$4:$BG$4=BP$4,$E401:$BG401)),1)</f>
        <v>13</v>
      </c>
      <c r="BQ401" s="208">
        <f t="array" ref="BQ401">ROUND(MAX(IF($E$4:$BG$4=BQ$4,$E401:$BG401)),1)</f>
        <v>886.3</v>
      </c>
      <c r="BR401" s="276">
        <f t="array" ref="BR401">ROUND(SUM(IF($E$4:$BG$4=BR$4,ALL!$E393:$BG393)),1)/BR$3</f>
        <v>422.20459386376263</v>
      </c>
      <c r="BS401" s="208">
        <f t="array" ref="BS401">ROUND(MIN(IF($E$4:$BG$4=BS$4,$E401:$BG401)),1)</f>
        <v>0</v>
      </c>
      <c r="BT401" s="208">
        <f t="array" ref="BT401">ROUND(MAX(IF($E$4:$BG$4=BT$4,$E401:$BG401)),1)</f>
        <v>261.5</v>
      </c>
      <c r="BU401" s="276">
        <f t="array" ref="BU401">ROUND(SUM(IF($E$4:$BG$4=BU$4,ALL!$E393:$BG393)),1)/BU$3</f>
        <v>32.702098394665505</v>
      </c>
      <c r="BV401" s="208">
        <f t="array" ref="BV401">ROUND(MIN(IF($E$4:$BG$4=BV$4,$E401:$BG401)),1)</f>
        <v>4.0999999999999996</v>
      </c>
      <c r="BW401" s="208">
        <f t="array" ref="BW401">ROUND(MAX(IF($E$4:$BG$4=BW$4,$E401:$BG401)),1)</f>
        <v>52.8</v>
      </c>
      <c r="BX401" s="276">
        <f t="array" ref="BX401">ROUND(SUM(IF($E$4:$BG$4=BX$4,ALL!$E393:$BG393)),1)/BX$3</f>
        <v>34.133240898058091</v>
      </c>
      <c r="BY401" s="208">
        <f t="array" ref="BY401">ROUND(MIN(IF($E$4:$BG$4=BY$4,$E401:$BG401)),1)</f>
        <v>5.8</v>
      </c>
      <c r="BZ401" s="208">
        <f t="array" ref="BZ401">ROUND(MAX(IF($E$4:$BG$4=BZ$4,$E401:$BG401)),1)</f>
        <v>57.1</v>
      </c>
      <c r="CA401" s="276">
        <f t="array" ref="CA401">ROUND(SUM(IF($E$4:$BG$4=CA$4,ALL!$E393:$BG393)),1)/CA$3</f>
        <v>16.345810704952672</v>
      </c>
      <c r="CB401" s="233">
        <f t="shared" si="214"/>
        <v>0</v>
      </c>
      <c r="CC401" s="233">
        <f t="shared" si="215"/>
        <v>886.3</v>
      </c>
      <c r="CD401" s="274">
        <f>ALL!BH393/$BH$47</f>
        <v>35.268386714159512</v>
      </c>
    </row>
    <row r="402" spans="1:82" s="90" customFormat="1">
      <c r="A402" s="253">
        <f t="shared" si="221"/>
        <v>53503</v>
      </c>
      <c r="B402" s="236" t="s">
        <v>334</v>
      </c>
      <c r="C402" s="50"/>
      <c r="D402" s="50"/>
      <c r="E402" s="91">
        <f>ALL!E394/E$268</f>
        <v>0</v>
      </c>
      <c r="F402" s="91">
        <f>ALL!F394/F$268</f>
        <v>0</v>
      </c>
      <c r="G402" s="91">
        <f>ALL!G394/G$268</f>
        <v>2.0962026907957507</v>
      </c>
      <c r="H402" s="91">
        <f>ALL!H394/H$268</f>
        <v>0.91422708824727528</v>
      </c>
      <c r="I402" s="91">
        <f>ALL!I394/I$268</f>
        <v>11.192500137077117</v>
      </c>
      <c r="J402" s="91">
        <f>ALL!J394/J$268</f>
        <v>0</v>
      </c>
      <c r="K402" s="91">
        <f>ALL!K394/K$268</f>
        <v>15.437194413498636</v>
      </c>
      <c r="L402" s="91">
        <f>ALL!L394/L$268</f>
        <v>0</v>
      </c>
      <c r="M402" s="91">
        <f>ALL!M394/M$268</f>
        <v>0</v>
      </c>
      <c r="N402" s="91">
        <f>ALL!N394/N$268</f>
        <v>0</v>
      </c>
      <c r="O402" s="91">
        <f>ALL!O394/O$268</f>
        <v>9.6030336369685436</v>
      </c>
      <c r="P402" s="91">
        <f>ALL!P394/P$268</f>
        <v>7.5413450937155457E-2</v>
      </c>
      <c r="Q402" s="91">
        <f>ALL!Q394/Q$268</f>
        <v>1.519842466887066</v>
      </c>
      <c r="R402" s="91">
        <f>ALL!R394/R$268</f>
        <v>0</v>
      </c>
      <c r="S402" s="91">
        <f>ALL!S394/S$268</f>
        <v>14.149101167099953</v>
      </c>
      <c r="T402" s="91">
        <f>ALL!T394/T$268</f>
        <v>10.629179370896409</v>
      </c>
      <c r="U402" s="91">
        <f>ALL!U394/U$268</f>
        <v>0</v>
      </c>
      <c r="V402" s="91">
        <f>ALL!V394/V$268</f>
        <v>4.1608447692033499</v>
      </c>
      <c r="W402" s="91">
        <f>ALL!W394/W$268</f>
        <v>4.0873225328281473</v>
      </c>
      <c r="X402" s="91">
        <f>ALL!X394/X$268</f>
        <v>0</v>
      </c>
      <c r="Y402" s="91">
        <f>ALL!Y394/Y$268</f>
        <v>0</v>
      </c>
      <c r="Z402" s="91">
        <f>ALL!Z394/Z$268</f>
        <v>0</v>
      </c>
      <c r="AA402" s="91">
        <f>ALL!AA394/AA$268</f>
        <v>6.3506591357295195</v>
      </c>
      <c r="AB402" s="91">
        <f>ALL!AB394/AB$268</f>
        <v>0.54832171823322029</v>
      </c>
      <c r="AC402" s="91">
        <f>ALL!AC394/AC$268</f>
        <v>1.2780441670917559</v>
      </c>
      <c r="AD402" s="91">
        <f>ALL!AD394/AD$268</f>
        <v>12.509025462861684</v>
      </c>
      <c r="AE402" s="91">
        <f>ALL!AE394/AE$268</f>
        <v>1.4308922803681046</v>
      </c>
      <c r="AF402" s="91">
        <f>ALL!AF394/AF$268</f>
        <v>1.332091394353438</v>
      </c>
      <c r="AG402" s="91">
        <f>ALL!AG394/AG$268</f>
        <v>3.2552073448895884</v>
      </c>
      <c r="AH402" s="91">
        <f>ALL!AH394/AH$268</f>
        <v>3.2601900976598626</v>
      </c>
      <c r="AI402" s="91">
        <f>ALL!AI394/AI$268</f>
        <v>1.8878913889492499</v>
      </c>
      <c r="AJ402" s="91">
        <f>ALL!AJ394/AJ$268</f>
        <v>4.6307065720943244E-2</v>
      </c>
      <c r="AK402" s="91">
        <f>ALL!AK394/AK$268</f>
        <v>0</v>
      </c>
      <c r="AL402" s="91">
        <f>ALL!AL394/AL$268</f>
        <v>131.29105878954212</v>
      </c>
      <c r="AM402" s="91">
        <f>ALL!AM394/AM$268</f>
        <v>3.1439192777482736</v>
      </c>
      <c r="AN402" s="91">
        <f>ALL!AN394/AN$268</f>
        <v>0</v>
      </c>
      <c r="AO402" s="91">
        <f>ALL!AO394/AO$268</f>
        <v>6.1281717456195093</v>
      </c>
      <c r="AP402" s="91">
        <f>ALL!AP394/AP$268</f>
        <v>0</v>
      </c>
      <c r="AQ402" s="91">
        <f>ALL!AQ394/AQ$268</f>
        <v>0</v>
      </c>
      <c r="AR402" s="91">
        <f>ALL!AR394/AR$268</f>
        <v>0</v>
      </c>
      <c r="AS402" s="91">
        <f>ALL!AS394/AS$268</f>
        <v>28.18476813173508</v>
      </c>
      <c r="AT402" s="91">
        <f>ALL!AT394/AT$268</f>
        <v>0</v>
      </c>
      <c r="AU402" s="91">
        <f>ALL!AU394/AU$268</f>
        <v>8.0124794946877831</v>
      </c>
      <c r="AV402" s="91">
        <f>ALL!AV394/AV$268</f>
        <v>0</v>
      </c>
      <c r="AW402" s="91">
        <f>ALL!AW394/AW$268</f>
        <v>0.50149253731343291</v>
      </c>
      <c r="AX402" s="91">
        <f>ALL!AX394/AX$268</f>
        <v>0</v>
      </c>
      <c r="AY402" s="91">
        <f>ALL!AY394/AY$268</f>
        <v>18.94042435932764</v>
      </c>
      <c r="AZ402" s="91">
        <f>ALL!AZ394/AZ$268</f>
        <v>0</v>
      </c>
      <c r="BA402" s="91">
        <f>ALL!BA394/BA$268</f>
        <v>0</v>
      </c>
      <c r="BB402" s="91">
        <f>ALL!BB394/BB$268</f>
        <v>29.381298336067491</v>
      </c>
      <c r="BC402" s="91">
        <f>ALL!BC394/BC$268</f>
        <v>4.4587795123209908</v>
      </c>
      <c r="BD402" s="91">
        <f>ALL!BD394/BD$268</f>
        <v>0.82708603084588539</v>
      </c>
      <c r="BE402" s="91">
        <f>ALL!BE394/BE$268</f>
        <v>8.9344065651343048</v>
      </c>
      <c r="BF402" s="91">
        <f>ALL!BF394/BF$268</f>
        <v>0</v>
      </c>
      <c r="BG402" s="91">
        <f>ALL!BG394/BG$268</f>
        <v>10.136860983297705</v>
      </c>
      <c r="BH402" s="91">
        <f t="shared" ref="BH402:BH465" si="225">SUM(E402:BG402)</f>
        <v>355.70423754393698</v>
      </c>
      <c r="BJ402" s="208">
        <f t="array" ref="BJ402">ROUND(MIN(IF($E$4:$BG$4=BJ$4,$E402:$BG402)),1)</f>
        <v>0</v>
      </c>
      <c r="BK402" s="208">
        <f t="array" ref="BK402">ROUND(MAX(IF($E$4:$BG$4=BK$4,$E402:$BG402)),1)</f>
        <v>29.4</v>
      </c>
      <c r="BL402" s="276">
        <f t="array" ref="BL402">ROUND(SUM(IF($E$4:$BG$4=BL$4,ALL!$E394:$BG394)),1)/BL$3</f>
        <v>3.8793619681700622</v>
      </c>
      <c r="BM402" s="208">
        <f t="array" ref="BM402">ROUND(MIN(IF($E$4:$BG$4=BM$4,$E402:$BG402)),1)</f>
        <v>0</v>
      </c>
      <c r="BN402" s="208">
        <f t="array" ref="BN402">ROUND(MAX(IF($E$4:$BG$4=BN$4,$E402:$BG402)),1)</f>
        <v>10.1</v>
      </c>
      <c r="BO402" s="276">
        <f t="array" ref="BO402">ROUND(SUM(IF($E$4:$BG$4=BO$4,ALL!$E394:$BG394)),1)/BO$3</f>
        <v>3.1119813107195791</v>
      </c>
      <c r="BP402" s="208">
        <f t="array" ref="BP402">ROUND(MIN(IF($E$4:$BG$4=BP$4,$E402:$BG402)),1)</f>
        <v>0</v>
      </c>
      <c r="BQ402" s="208">
        <f t="array" ref="BQ402">ROUND(MAX(IF($E$4:$BG$4=BQ$4,$E402:$BG402)),1)</f>
        <v>131.30000000000001</v>
      </c>
      <c r="BR402" s="276">
        <f t="array" ref="BR402">ROUND(SUM(IF($E$4:$BG$4=BR$4,ALL!$E394:$BG394)),1)/BR$3</f>
        <v>6.9934580476717851</v>
      </c>
      <c r="BS402" s="208">
        <f t="array" ref="BS402">ROUND(MIN(IF($E$4:$BG$4=BS$4,$E402:$BG402)),1)</f>
        <v>0</v>
      </c>
      <c r="BT402" s="208">
        <f t="array" ref="BT402">ROUND(MAX(IF($E$4:$BG$4=BT$4,$E402:$BG402)),1)</f>
        <v>15.4</v>
      </c>
      <c r="BU402" s="276">
        <f t="array" ref="BU402">ROUND(SUM(IF($E$4:$BG$4=BU$4,ALL!$E394:$BG394)),1)/BU$3</f>
        <v>3.8716471662277652</v>
      </c>
      <c r="BV402" s="208">
        <f t="array" ref="BV402">ROUND(MIN(IF($E$4:$BG$4=BV$4,$E402:$BG402)),1)</f>
        <v>0</v>
      </c>
      <c r="BW402" s="208">
        <f t="array" ref="BW402">ROUND(MAX(IF($E$4:$BG$4=BW$4,$E402:$BG402)),1)</f>
        <v>2.1</v>
      </c>
      <c r="BX402" s="276">
        <f t="array" ref="BX402">ROUND(SUM(IF($E$4:$BG$4=BX$4,ALL!$E394:$BG394)),1)/BX$3</f>
        <v>0.45834040253752734</v>
      </c>
      <c r="BY402" s="208">
        <f t="array" ref="BY402">ROUND(MIN(IF($E$4:$BG$4=BY$4,$E402:$BG402)),1)</f>
        <v>0</v>
      </c>
      <c r="BZ402" s="208">
        <f t="array" ref="BZ402">ROUND(MAX(IF($E$4:$BG$4=BZ$4,$E402:$BG402)),1)</f>
        <v>11.2</v>
      </c>
      <c r="CA402" s="276">
        <f t="array" ref="CA402">ROUND(SUM(IF($E$4:$BG$4=CA$4,ALL!$E394:$BG394)),1)/CA$3</f>
        <v>4.1075768445961955</v>
      </c>
      <c r="CB402" s="233">
        <f t="shared" si="214"/>
        <v>0</v>
      </c>
      <c r="CC402" s="233">
        <f t="shared" si="215"/>
        <v>131.30000000000001</v>
      </c>
      <c r="CD402" s="274">
        <f>ALL!BH394/$BH$47</f>
        <v>2.9406499113462385</v>
      </c>
    </row>
    <row r="403" spans="1:82" s="90" customFormat="1">
      <c r="A403" s="253">
        <f t="shared" si="221"/>
        <v>53701</v>
      </c>
      <c r="B403" s="236" t="s">
        <v>335</v>
      </c>
      <c r="C403" s="50"/>
      <c r="D403" s="50"/>
      <c r="E403" s="91">
        <f>ALL!E395/E$268</f>
        <v>7.6763487571971991</v>
      </c>
      <c r="F403" s="91">
        <f>ALL!F395/F$268</f>
        <v>1.5729064718450618</v>
      </c>
      <c r="G403" s="91">
        <f>ALL!G395/G$268</f>
        <v>0</v>
      </c>
      <c r="H403" s="91">
        <f>ALL!H395/H$268</f>
        <v>1.3975266421577253</v>
      </c>
      <c r="I403" s="91">
        <f>ALL!I395/I$268</f>
        <v>3.6870255262515141</v>
      </c>
      <c r="J403" s="91">
        <f>ALL!J395/J$268</f>
        <v>5.1514796226276278</v>
      </c>
      <c r="K403" s="91">
        <f>ALL!K395/K$268</f>
        <v>0</v>
      </c>
      <c r="L403" s="91">
        <f>ALL!L395/L$268</f>
        <v>0</v>
      </c>
      <c r="M403" s="91">
        <f>ALL!M395/M$268</f>
        <v>0</v>
      </c>
      <c r="N403" s="91">
        <f>ALL!N395/N$268</f>
        <v>0.48265598397596399</v>
      </c>
      <c r="O403" s="91">
        <f>ALL!O395/O$268</f>
        <v>0</v>
      </c>
      <c r="P403" s="91">
        <f>ALL!P395/P$268</f>
        <v>0</v>
      </c>
      <c r="Q403" s="91">
        <f>ALL!Q395/Q$268</f>
        <v>6.1173095449279173E-2</v>
      </c>
      <c r="R403" s="91">
        <f>ALL!R395/R$268</f>
        <v>1.3551971811898633</v>
      </c>
      <c r="S403" s="91">
        <f>ALL!S395/S$268</f>
        <v>0</v>
      </c>
      <c r="T403" s="91">
        <f>ALL!T395/T$268</f>
        <v>1.1871621661624443</v>
      </c>
      <c r="U403" s="91">
        <f>ALL!U395/U$268</f>
        <v>0</v>
      </c>
      <c r="V403" s="91">
        <f>ALL!V395/V$268</f>
        <v>0.52441632507574409</v>
      </c>
      <c r="W403" s="91">
        <f>ALL!W395/W$268</f>
        <v>-0.52299691597597686</v>
      </c>
      <c r="X403" s="91">
        <f>ALL!X395/X$268</f>
        <v>0.50513243525937446</v>
      </c>
      <c r="Y403" s="91">
        <f>ALL!Y395/Y$268</f>
        <v>0</v>
      </c>
      <c r="Z403" s="91">
        <f>ALL!Z395/Z$268</f>
        <v>0.82202715276253346</v>
      </c>
      <c r="AA403" s="91">
        <f>ALL!AA395/AA$268</f>
        <v>10.567401708723455</v>
      </c>
      <c r="AB403" s="91">
        <f>ALL!AB395/AB$268</f>
        <v>2.4803756424793804</v>
      </c>
      <c r="AC403" s="91">
        <f>ALL!AC395/AC$268</f>
        <v>0.15160236957824932</v>
      </c>
      <c r="AD403" s="91">
        <f>ALL!AD395/AD$268</f>
        <v>0</v>
      </c>
      <c r="AE403" s="91">
        <f>ALL!AE395/AE$268</f>
        <v>0</v>
      </c>
      <c r="AF403" s="91">
        <f>ALL!AF395/AF$268</f>
        <v>0</v>
      </c>
      <c r="AG403" s="91">
        <f>ALL!AG395/AG$268</f>
        <v>0.3432725551382893</v>
      </c>
      <c r="AH403" s="91">
        <f>ALL!AH395/AH$268</f>
        <v>0.25245418907500555</v>
      </c>
      <c r="AI403" s="91">
        <f>ALL!AI395/AI$268</f>
        <v>0</v>
      </c>
      <c r="AJ403" s="91">
        <f>ALL!AJ395/AJ$268</f>
        <v>1.1044501307006578</v>
      </c>
      <c r="AK403" s="91">
        <f>ALL!AK395/AK$268</f>
        <v>0</v>
      </c>
      <c r="AL403" s="91">
        <f>ALL!AL395/AL$268</f>
        <v>0</v>
      </c>
      <c r="AM403" s="91">
        <f>ALL!AM395/AM$268</f>
        <v>3.5442449991148872</v>
      </c>
      <c r="AN403" s="91">
        <f>ALL!AN395/AN$268</f>
        <v>0</v>
      </c>
      <c r="AO403" s="91">
        <f>ALL!AO395/AO$268</f>
        <v>0.60711334468860145</v>
      </c>
      <c r="AP403" s="91">
        <f>ALL!AP395/AP$268</f>
        <v>0</v>
      </c>
      <c r="AQ403" s="91">
        <f>ALL!AQ395/AQ$268</f>
        <v>0.28512284306911245</v>
      </c>
      <c r="AR403" s="91">
        <f>ALL!AR395/AR$268</f>
        <v>2.2104347529463935</v>
      </c>
      <c r="AS403" s="91">
        <f>ALL!AS395/AS$268</f>
        <v>16.720607821770187</v>
      </c>
      <c r="AT403" s="91">
        <f>ALL!AT395/AT$268</f>
        <v>0</v>
      </c>
      <c r="AU403" s="91">
        <f>ALL!AU395/AU$268</f>
        <v>2.3822036886565381</v>
      </c>
      <c r="AV403" s="91">
        <f>ALL!AV395/AV$268</f>
        <v>16.065663543419838</v>
      </c>
      <c r="AW403" s="91">
        <f>ALL!AW395/AW$268</f>
        <v>0</v>
      </c>
      <c r="AX403" s="91">
        <f>ALL!AX395/AX$268</f>
        <v>0</v>
      </c>
      <c r="AY403" s="91">
        <f>ALL!AY395/AY$268</f>
        <v>0</v>
      </c>
      <c r="AZ403" s="91">
        <f>ALL!AZ395/AZ$268</f>
        <v>8.8498238318026914</v>
      </c>
      <c r="BA403" s="91">
        <f>ALL!BA395/BA$268</f>
        <v>0</v>
      </c>
      <c r="BB403" s="91">
        <f>ALL!BB395/BB$268</f>
        <v>0</v>
      </c>
      <c r="BC403" s="91">
        <f>ALL!BC395/BC$268</f>
        <v>0</v>
      </c>
      <c r="BD403" s="91">
        <f>ALL!BD395/BD$268</f>
        <v>0</v>
      </c>
      <c r="BE403" s="91">
        <f>ALL!BE395/BE$268</f>
        <v>0.55393320703832694</v>
      </c>
      <c r="BF403" s="91">
        <f>ALL!BF395/BF$268</f>
        <v>0</v>
      </c>
      <c r="BG403" s="91">
        <f>ALL!BG395/BG$268</f>
        <v>8.3270461215173341</v>
      </c>
      <c r="BH403" s="91">
        <f t="shared" si="225"/>
        <v>98.345805193697288</v>
      </c>
      <c r="BJ403" s="208">
        <f t="array" ref="BJ403">ROUND(MIN(IF($E$4:$BG$4=BJ$4,$E403:$BG403)),1)</f>
        <v>0</v>
      </c>
      <c r="BK403" s="208">
        <f t="array" ref="BK403">ROUND(MAX(IF($E$4:$BG$4=BK$4,$E403:$BG403)),1)</f>
        <v>16.7</v>
      </c>
      <c r="BL403" s="276">
        <f t="array" ref="BL403">ROUND(SUM(IF($E$4:$BG$4=BL$4,ALL!$E395:$BG395)),1)/BL$3</f>
        <v>2.8429512972189466</v>
      </c>
      <c r="BM403" s="208">
        <f t="array" ref="BM403">ROUND(MIN(IF($E$4:$BG$4=BM$4,$E403:$BG403)),1)</f>
        <v>0</v>
      </c>
      <c r="BN403" s="208">
        <f t="array" ref="BN403">ROUND(MAX(IF($E$4:$BG$4=BN$4,$E403:$BG403)),1)</f>
        <v>8.3000000000000007</v>
      </c>
      <c r="BO403" s="276">
        <f t="array" ref="BO403">ROUND(SUM(IF($E$4:$BG$4=BO$4,ALL!$E395:$BG395)),1)/BO$3</f>
        <v>1.1469722542400793</v>
      </c>
      <c r="BP403" s="208">
        <f t="array" ref="BP403">ROUND(MIN(IF($E$4:$BG$4=BP$4,$E403:$BG403)),1)</f>
        <v>0</v>
      </c>
      <c r="BQ403" s="208">
        <f t="array" ref="BQ403">ROUND(MAX(IF($E$4:$BG$4=BQ$4,$E403:$BG403)),1)</f>
        <v>3.5</v>
      </c>
      <c r="BR403" s="276">
        <f t="array" ref="BR403">ROUND(SUM(IF($E$4:$BG$4=BR$4,ALL!$E395:$BG395)),1)/BR$3</f>
        <v>1.6468801488150526</v>
      </c>
      <c r="BS403" s="208">
        <f t="array" ref="BS403">ROUND(MIN(IF($E$4:$BG$4=BS$4,$E403:$BG403)),1)</f>
        <v>-0.5</v>
      </c>
      <c r="BT403" s="208">
        <f t="array" ref="BT403">ROUND(MAX(IF($E$4:$BG$4=BT$4,$E403:$BG403)),1)</f>
        <v>10.6</v>
      </c>
      <c r="BU403" s="276">
        <f t="array" ref="BU403">ROUND(SUM(IF($E$4:$BG$4=BU$4,ALL!$E395:$BG395)),1)/BU$3</f>
        <v>1.8719065194995008</v>
      </c>
      <c r="BV403" s="208">
        <f t="array" ref="BV403">ROUND(MIN(IF($E$4:$BG$4=BV$4,$E403:$BG403)),1)</f>
        <v>0</v>
      </c>
      <c r="BW403" s="208">
        <f t="array" ref="BW403">ROUND(MAX(IF($E$4:$BG$4=BW$4,$E403:$BG403)),1)</f>
        <v>2.5</v>
      </c>
      <c r="BX403" s="276">
        <f t="array" ref="BX403">ROUND(SUM(IF($E$4:$BG$4=BX$4,ALL!$E395:$BG395)),1)/BX$3</f>
        <v>1.7389192056211147</v>
      </c>
      <c r="BY403" s="208">
        <f t="array" ref="BY403">ROUND(MIN(IF($E$4:$BG$4=BY$4,$E403:$BG403)),1)</f>
        <v>0</v>
      </c>
      <c r="BZ403" s="208">
        <f t="array" ref="BZ403">ROUND(MAX(IF($E$4:$BG$4=BZ$4,$E403:$BG403)),1)</f>
        <v>3.7</v>
      </c>
      <c r="CA403" s="276">
        <f t="array" ref="CA403">ROUND(SUM(IF($E$4:$BG$4=CA$4,ALL!$E395:$BG395)),1)/CA$3</f>
        <v>1.1495678608394366</v>
      </c>
      <c r="CB403" s="233">
        <f t="shared" si="214"/>
        <v>-0.5</v>
      </c>
      <c r="CC403" s="233">
        <f t="shared" si="215"/>
        <v>16.7</v>
      </c>
      <c r="CD403" s="274">
        <f>ALL!BH395/$BH$47</f>
        <v>1.6245323582089763</v>
      </c>
    </row>
    <row r="404" spans="1:82" s="90" customFormat="1">
      <c r="A404" s="253">
        <f t="shared" si="221"/>
        <v>53703</v>
      </c>
      <c r="B404" s="236" t="s">
        <v>336</v>
      </c>
      <c r="C404" s="50"/>
      <c r="D404" s="50"/>
      <c r="E404" s="91">
        <f>ALL!E396/E$268</f>
        <v>0</v>
      </c>
      <c r="F404" s="91">
        <f>ALL!F396/F$268</f>
        <v>0</v>
      </c>
      <c r="G404" s="91">
        <f>ALL!G396/G$268</f>
        <v>0</v>
      </c>
      <c r="H404" s="91">
        <f>ALL!H396/H$268</f>
        <v>0.39335341658326572</v>
      </c>
      <c r="I404" s="91">
        <f>ALL!I396/I$268</f>
        <v>0</v>
      </c>
      <c r="J404" s="91">
        <f>ALL!J396/J$268</f>
        <v>0</v>
      </c>
      <c r="K404" s="91">
        <f>ALL!K396/K$268</f>
        <v>0</v>
      </c>
      <c r="L404" s="91">
        <f>ALL!L396/L$268</f>
        <v>0</v>
      </c>
      <c r="M404" s="91">
        <f>ALL!M396/M$268</f>
        <v>0</v>
      </c>
      <c r="N404" s="91">
        <f>ALL!N396/N$268</f>
        <v>0</v>
      </c>
      <c r="O404" s="91">
        <f>ALL!O396/O$268</f>
        <v>0</v>
      </c>
      <c r="P404" s="91">
        <f>ALL!P396/P$268</f>
        <v>1.2304985404253617</v>
      </c>
      <c r="Q404" s="91">
        <f>ALL!Q396/Q$268</f>
        <v>0</v>
      </c>
      <c r="R404" s="91">
        <f>ALL!R396/R$268</f>
        <v>0</v>
      </c>
      <c r="S404" s="91">
        <f>ALL!S396/S$268</f>
        <v>0</v>
      </c>
      <c r="T404" s="91">
        <f>ALL!T396/T$268</f>
        <v>0</v>
      </c>
      <c r="U404" s="91">
        <f>ALL!U396/U$268</f>
        <v>0</v>
      </c>
      <c r="V404" s="91">
        <f>ALL!V396/V$268</f>
        <v>0</v>
      </c>
      <c r="W404" s="91">
        <f>ALL!W396/W$268</f>
        <v>0</v>
      </c>
      <c r="X404" s="91">
        <f>ALL!X396/X$268</f>
        <v>5.2474152428485956</v>
      </c>
      <c r="Y404" s="91">
        <f>ALL!Y396/Y$268</f>
        <v>0</v>
      </c>
      <c r="Z404" s="91">
        <f>ALL!Z396/Z$268</f>
        <v>1.2392758895923601</v>
      </c>
      <c r="AA404" s="91">
        <f>ALL!AA396/AA$268</f>
        <v>0.52304310199687076</v>
      </c>
      <c r="AB404" s="91">
        <f>ALL!AB396/AB$268</f>
        <v>0</v>
      </c>
      <c r="AC404" s="91">
        <f>ALL!AC396/AC$268</f>
        <v>0</v>
      </c>
      <c r="AD404" s="91">
        <f>ALL!AD396/AD$268</f>
        <v>1.389915368178577</v>
      </c>
      <c r="AE404" s="91">
        <f>ALL!AE396/AE$268</f>
        <v>0</v>
      </c>
      <c r="AF404" s="91">
        <f>ALL!AF396/AF$268</f>
        <v>7.6049592348974198</v>
      </c>
      <c r="AG404" s="91">
        <f>ALL!AG396/AG$268</f>
        <v>0</v>
      </c>
      <c r="AH404" s="91">
        <f>ALL!AH396/AH$268</f>
        <v>0</v>
      </c>
      <c r="AI404" s="91">
        <f>ALL!AI396/AI$268</f>
        <v>0</v>
      </c>
      <c r="AJ404" s="91">
        <f>ALL!AJ396/AJ$268</f>
        <v>0.13704052706075309</v>
      </c>
      <c r="AK404" s="91">
        <f>ALL!AK396/AK$268</f>
        <v>0</v>
      </c>
      <c r="AL404" s="91">
        <f>ALL!AL396/AL$268</f>
        <v>0</v>
      </c>
      <c r="AM404" s="91">
        <f>ALL!AM396/AM$268</f>
        <v>0</v>
      </c>
      <c r="AN404" s="91">
        <f>ALL!AN396/AN$268</f>
        <v>0</v>
      </c>
      <c r="AO404" s="91">
        <f>ALL!AO396/AO$268</f>
        <v>0</v>
      </c>
      <c r="AP404" s="91">
        <f>ALL!AP396/AP$268</f>
        <v>0</v>
      </c>
      <c r="AQ404" s="91">
        <f>ALL!AQ396/AQ$268</f>
        <v>0</v>
      </c>
      <c r="AR404" s="91">
        <f>ALL!AR396/AR$268</f>
        <v>0</v>
      </c>
      <c r="AS404" s="91">
        <f>ALL!AS396/AS$268</f>
        <v>0</v>
      </c>
      <c r="AT404" s="91">
        <f>ALL!AT396/AT$268</f>
        <v>0</v>
      </c>
      <c r="AU404" s="91">
        <f>ALL!AU396/AU$268</f>
        <v>0</v>
      </c>
      <c r="AV404" s="91">
        <f>ALL!AV396/AV$268</f>
        <v>0</v>
      </c>
      <c r="AW404" s="91">
        <f>ALL!AW396/AW$268</f>
        <v>0</v>
      </c>
      <c r="AX404" s="91">
        <f>ALL!AX396/AX$268</f>
        <v>0</v>
      </c>
      <c r="AY404" s="91">
        <f>ALL!AY396/AY$268</f>
        <v>0</v>
      </c>
      <c r="AZ404" s="91">
        <f>ALL!AZ396/AZ$268</f>
        <v>0</v>
      </c>
      <c r="BA404" s="91">
        <f>ALL!BA396/BA$268</f>
        <v>0</v>
      </c>
      <c r="BB404" s="91">
        <f>ALL!BB396/BB$268</f>
        <v>0</v>
      </c>
      <c r="BC404" s="91">
        <f>ALL!BC396/BC$268</f>
        <v>0</v>
      </c>
      <c r="BD404" s="91">
        <f>ALL!BD396/BD$268</f>
        <v>0</v>
      </c>
      <c r="BE404" s="91">
        <f>ALL!BE396/BE$268</f>
        <v>0</v>
      </c>
      <c r="BF404" s="91">
        <f>ALL!BF396/BF$268</f>
        <v>0.34118790323169923</v>
      </c>
      <c r="BG404" s="91">
        <f>ALL!BG396/BG$268</f>
        <v>0</v>
      </c>
      <c r="BH404" s="91">
        <f t="shared" si="225"/>
        <v>18.106689224814907</v>
      </c>
      <c r="BJ404" s="208">
        <f t="array" ref="BJ404">ROUND(MIN(IF($E$4:$BG$4=BJ$4,$E404:$BG404)),1)</f>
        <v>0</v>
      </c>
      <c r="BK404" s="208">
        <f t="array" ref="BK404">ROUND(MAX(IF($E$4:$BG$4=BK$4,$E404:$BG404)),1)</f>
        <v>0</v>
      </c>
      <c r="BL404" s="276">
        <f t="array" ref="BL404">ROUND(SUM(IF($E$4:$BG$4=BL$4,ALL!$E396:$BG396)),1)/BL$3</f>
        <v>0</v>
      </c>
      <c r="BM404" s="208">
        <f t="array" ref="BM404">ROUND(MIN(IF($E$4:$BG$4=BM$4,$E404:$BG404)),1)</f>
        <v>0</v>
      </c>
      <c r="BN404" s="208">
        <f t="array" ref="BN404">ROUND(MAX(IF($E$4:$BG$4=BN$4,$E404:$BG404)),1)</f>
        <v>0.3</v>
      </c>
      <c r="BO404" s="276">
        <f t="array" ref="BO404">ROUND(SUM(IF($E$4:$BG$4=BO$4,ALL!$E396:$BG396)),1)/BO$3</f>
        <v>0.12014243372303643</v>
      </c>
      <c r="BP404" s="208">
        <f t="array" ref="BP404">ROUND(MIN(IF($E$4:$BG$4=BP$4,$E404:$BG404)),1)</f>
        <v>0</v>
      </c>
      <c r="BQ404" s="208">
        <f t="array" ref="BQ404">ROUND(MAX(IF($E$4:$BG$4=BQ$4,$E404:$BG404)),1)</f>
        <v>0</v>
      </c>
      <c r="BR404" s="276">
        <f t="array" ref="BR404">ROUND(SUM(IF($E$4:$BG$4=BR$4,ALL!$E396:$BG396)),1)/BR$3</f>
        <v>0</v>
      </c>
      <c r="BS404" s="208">
        <f t="array" ref="BS404">ROUND(MIN(IF($E$4:$BG$4=BS$4,$E404:$BG404)),1)</f>
        <v>0</v>
      </c>
      <c r="BT404" s="208">
        <f t="array" ref="BT404">ROUND(MAX(IF($E$4:$BG$4=BT$4,$E404:$BG404)),1)</f>
        <v>7.6</v>
      </c>
      <c r="BU404" s="276">
        <f t="array" ref="BU404">ROUND(SUM(IF($E$4:$BG$4=BU$4,ALL!$E396:$BG396)),1)/BU$3</f>
        <v>0.42217505204450506</v>
      </c>
      <c r="BV404" s="208">
        <f t="array" ref="BV404">ROUND(MIN(IF($E$4:$BG$4=BV$4,$E404:$BG404)),1)</f>
        <v>0</v>
      </c>
      <c r="BW404" s="208">
        <f t="array" ref="BW404">ROUND(MAX(IF($E$4:$BG$4=BW$4,$E404:$BG404)),1)</f>
        <v>1.2</v>
      </c>
      <c r="BX404" s="276">
        <f t="array" ref="BX404">ROUND(SUM(IF($E$4:$BG$4=BX$4,ALL!$E396:$BG396)),1)/BX$3</f>
        <v>0.30141299676504646</v>
      </c>
      <c r="BY404" s="208">
        <f t="array" ref="BY404">ROUND(MIN(IF($E$4:$BG$4=BY$4,$E404:$BG404)),1)</f>
        <v>0</v>
      </c>
      <c r="BZ404" s="208">
        <f t="array" ref="BZ404">ROUND(MAX(IF($E$4:$BG$4=BZ$4,$E404:$BG404)),1)</f>
        <v>5.2</v>
      </c>
      <c r="CA404" s="276">
        <f t="array" ref="CA404">ROUND(SUM(IF($E$4:$BG$4=CA$4,ALL!$E396:$BG396)),1)/CA$3</f>
        <v>0.57369357112581931</v>
      </c>
      <c r="CB404" s="233">
        <f t="shared" si="214"/>
        <v>0</v>
      </c>
      <c r="CC404" s="233">
        <f t="shared" si="215"/>
        <v>7.6</v>
      </c>
      <c r="CD404" s="274">
        <f>ALL!BH396/$BH$47</f>
        <v>0.38689807387754971</v>
      </c>
    </row>
    <row r="405" spans="1:82" s="90" customFormat="1">
      <c r="A405" s="253">
        <f t="shared" si="221"/>
        <v>53705</v>
      </c>
      <c r="B405" s="236" t="s">
        <v>337</v>
      </c>
      <c r="C405" s="50"/>
      <c r="D405" s="50"/>
      <c r="E405" s="91">
        <f>ALL!E397/E$268</f>
        <v>4.9979346780728031</v>
      </c>
      <c r="F405" s="91">
        <f>ALL!F397/F$268</f>
        <v>2.2366779240471431</v>
      </c>
      <c r="G405" s="91">
        <f>ALL!G397/G$268</f>
        <v>4.4404150464739702</v>
      </c>
      <c r="H405" s="91">
        <f>ALL!H397/H$268</f>
        <v>6.2909469470274937</v>
      </c>
      <c r="I405" s="91">
        <f>ALL!I397/I$268</f>
        <v>5.011414785387081</v>
      </c>
      <c r="J405" s="91">
        <f>ALL!J397/J$268</f>
        <v>4.0589356003249168</v>
      </c>
      <c r="K405" s="91">
        <f>ALL!K397/K$268</f>
        <v>4.0133475498094642</v>
      </c>
      <c r="L405" s="91">
        <f>ALL!L397/L$268</f>
        <v>2.7993970157796828</v>
      </c>
      <c r="M405" s="91">
        <f>ALL!M397/M$268</f>
        <v>4.3345545239242975</v>
      </c>
      <c r="N405" s="91">
        <f>ALL!N397/N$268</f>
        <v>5.6784636955433152</v>
      </c>
      <c r="O405" s="91">
        <f>ALL!O397/O$268</f>
        <v>6.9101068077002488</v>
      </c>
      <c r="P405" s="91">
        <f>ALL!P397/P$268</f>
        <v>1.9170104712340976</v>
      </c>
      <c r="Q405" s="91">
        <f>ALL!Q397/Q$268</f>
        <v>6.8386515640848264</v>
      </c>
      <c r="R405" s="91">
        <f>ALL!R397/R$268</f>
        <v>11.57229976961648</v>
      </c>
      <c r="S405" s="91">
        <f>ALL!S397/S$268</f>
        <v>5.6250781146104645</v>
      </c>
      <c r="T405" s="91">
        <f>ALL!T397/T$268</f>
        <v>6.5328304925195519</v>
      </c>
      <c r="U405" s="91">
        <f>ALL!U397/U$268</f>
        <v>12.990114057606895</v>
      </c>
      <c r="V405" s="91">
        <f>ALL!V397/V$268</f>
        <v>38.51211905186242</v>
      </c>
      <c r="W405" s="91">
        <f>ALL!W397/W$268</f>
        <v>4.9578866193273479</v>
      </c>
      <c r="X405" s="91">
        <f>ALL!X397/X$268</f>
        <v>3.6467726170931396</v>
      </c>
      <c r="Y405" s="91">
        <f>ALL!Y397/Y$268</f>
        <v>5.9943114982851018</v>
      </c>
      <c r="Z405" s="91">
        <f>ALL!Z397/Z$268</f>
        <v>2.3425201312723378</v>
      </c>
      <c r="AA405" s="91">
        <f>ALL!AA397/AA$268</f>
        <v>5.2922037213581845</v>
      </c>
      <c r="AB405" s="91">
        <f>ALL!AB397/AB$268</f>
        <v>7.47188643846098</v>
      </c>
      <c r="AC405" s="91">
        <f>ALL!AC397/AC$268</f>
        <v>6.8299146222041838</v>
      </c>
      <c r="AD405" s="91">
        <f>ALL!AD397/AD$268</f>
        <v>7.5653625616823739</v>
      </c>
      <c r="AE405" s="91">
        <f>ALL!AE397/AE$268</f>
        <v>8.5902604776537075</v>
      </c>
      <c r="AF405" s="91">
        <f>ALL!AF397/AF$268</f>
        <v>5.4118225987093833</v>
      </c>
      <c r="AG405" s="91">
        <f>ALL!AG397/AG$268</f>
        <v>3.9985701705296197</v>
      </c>
      <c r="AH405" s="91">
        <f>ALL!AH397/AH$268</f>
        <v>10.845049156310175</v>
      </c>
      <c r="AI405" s="91">
        <f>ALL!AI397/AI$268</f>
        <v>8.6214219395112687E-2</v>
      </c>
      <c r="AJ405" s="91">
        <f>ALL!AJ397/AJ$268</f>
        <v>2.7995885787732666</v>
      </c>
      <c r="AK405" s="91">
        <f>ALL!AK397/AK$268</f>
        <v>13.450065137199509</v>
      </c>
      <c r="AL405" s="91">
        <f>ALL!AL397/AL$268</f>
        <v>81.963455149501641</v>
      </c>
      <c r="AM405" s="91">
        <f>ALL!AM397/AM$268</f>
        <v>29.108343423614798</v>
      </c>
      <c r="AN405" s="91">
        <f>ALL!AN397/AN$268</f>
        <v>16.560549059481446</v>
      </c>
      <c r="AO405" s="91">
        <f>ALL!AO397/AO$268</f>
        <v>0.99484628227397687</v>
      </c>
      <c r="AP405" s="91">
        <f>ALL!AP397/AP$268</f>
        <v>19.962374446920521</v>
      </c>
      <c r="AQ405" s="91">
        <f>ALL!AQ397/AQ$268</f>
        <v>9.8423287298661268</v>
      </c>
      <c r="AR405" s="91">
        <f>ALL!AR397/AR$268</f>
        <v>12.246422540976617</v>
      </c>
      <c r="AS405" s="91">
        <f>ALL!AS397/AS$268</f>
        <v>27.030088388424748</v>
      </c>
      <c r="AT405" s="91">
        <f>ALL!AT397/AT$268</f>
        <v>1.4754098360655739</v>
      </c>
      <c r="AU405" s="91">
        <f>ALL!AU397/AU$268</f>
        <v>8.6287580296502995</v>
      </c>
      <c r="AV405" s="91">
        <f>ALL!AV397/AV$268</f>
        <v>24.201723228415695</v>
      </c>
      <c r="AW405" s="91">
        <f>ALL!AW397/AW$268</f>
        <v>16.85341791044776</v>
      </c>
      <c r="AX405" s="91">
        <f>ALL!AX397/AX$268</f>
        <v>11.428990284192169</v>
      </c>
      <c r="AY405" s="91">
        <f>ALL!AY397/AY$268</f>
        <v>8.083466519702398</v>
      </c>
      <c r="AZ405" s="91">
        <f>ALL!AZ397/AZ$268</f>
        <v>14.005814513178921</v>
      </c>
      <c r="BA405" s="91">
        <f>ALL!BA397/BA$268</f>
        <v>19.831150923928337</v>
      </c>
      <c r="BB405" s="91">
        <f>ALL!BB397/BB$268</f>
        <v>10.869603937192407</v>
      </c>
      <c r="BC405" s="91">
        <f>ALL!BC397/BC$268</f>
        <v>12.168984647142304</v>
      </c>
      <c r="BD405" s="91">
        <f>ALL!BD397/BD$268</f>
        <v>5.4858210545293637</v>
      </c>
      <c r="BE405" s="91">
        <f>ALL!BE397/BE$268</f>
        <v>2.9995125784862799</v>
      </c>
      <c r="BF405" s="91">
        <f>ALL!BF397/BF$268</f>
        <v>4.5616127075981137</v>
      </c>
      <c r="BG405" s="91">
        <f>ALL!BG397/BG$268</f>
        <v>8.5723932103909277</v>
      </c>
      <c r="BH405" s="91">
        <f t="shared" si="225"/>
        <v>570.91779404586009</v>
      </c>
      <c r="BJ405" s="208">
        <f t="array" ref="BJ405">ROUND(MIN(IF($E$4:$BG$4=BJ$4,$E405:$BG405)),1)</f>
        <v>1</v>
      </c>
      <c r="BK405" s="208">
        <f t="array" ref="BK405">ROUND(MAX(IF($E$4:$BG$4=BK$4,$E405:$BG405)),1)</f>
        <v>27</v>
      </c>
      <c r="BL405" s="276">
        <f t="array" ref="BL405">ROUND(SUM(IF($E$4:$BG$4=BL$4,ALL!$E397:$BG397)),1)/BL$3</f>
        <v>13.175722151358267</v>
      </c>
      <c r="BM405" s="208">
        <f t="array" ref="BM405">ROUND(MIN(IF($E$4:$BG$4=BM$4,$E405:$BG405)),1)</f>
        <v>3</v>
      </c>
      <c r="BN405" s="208">
        <f t="array" ref="BN405">ROUND(MAX(IF($E$4:$BG$4=BN$4,$E405:$BG405)),1)</f>
        <v>8.6</v>
      </c>
      <c r="BO405" s="276">
        <f t="array" ref="BO405">ROUND(SUM(IF($E$4:$BG$4=BO$4,ALL!$E397:$BG397)),1)/BO$3</f>
        <v>5.1204511773423365</v>
      </c>
      <c r="BP405" s="208">
        <f t="array" ref="BP405">ROUND(MIN(IF($E$4:$BG$4=BP$4,$E405:$BG405)),1)</f>
        <v>13.5</v>
      </c>
      <c r="BQ405" s="208">
        <f t="array" ref="BQ405">ROUND(MAX(IF($E$4:$BG$4=BQ$4,$E405:$BG405)),1)</f>
        <v>82</v>
      </c>
      <c r="BR405" s="276">
        <f t="array" ref="BR405">ROUND(SUM(IF($E$4:$BG$4=BR$4,ALL!$E397:$BG397)),1)/BR$3</f>
        <v>23.613032825614404</v>
      </c>
      <c r="BS405" s="208">
        <f t="array" ref="BS405">ROUND(MIN(IF($E$4:$BG$4=BS$4,$E405:$BG405)),1)</f>
        <v>2.2000000000000002</v>
      </c>
      <c r="BT405" s="208">
        <f t="array" ref="BT405">ROUND(MAX(IF($E$4:$BG$4=BT$4,$E405:$BG405)),1)</f>
        <v>38.5</v>
      </c>
      <c r="BU405" s="276">
        <f t="array" ref="BU405">ROUND(SUM(IF($E$4:$BG$4=BU$4,ALL!$E397:$BG397)),1)/BU$3</f>
        <v>6.0932518672195419</v>
      </c>
      <c r="BV405" s="208">
        <f t="array" ref="BV405">ROUND(MIN(IF($E$4:$BG$4=BV$4,$E405:$BG405)),1)</f>
        <v>2.2999999999999998</v>
      </c>
      <c r="BW405" s="208">
        <f t="array" ref="BW405">ROUND(MAX(IF($E$4:$BG$4=BW$4,$E405:$BG405)),1)</f>
        <v>7.5</v>
      </c>
      <c r="BX405" s="276">
        <f t="array" ref="BX405">ROUND(SUM(IF($E$4:$BG$4=BX$4,ALL!$E397:$BG397)),1)/BX$3</f>
        <v>5.4367745556055125</v>
      </c>
      <c r="BY405" s="208">
        <f t="array" ref="BY405">ROUND(MIN(IF($E$4:$BG$4=BY$4,$E405:$BG405)),1)</f>
        <v>0.1</v>
      </c>
      <c r="BZ405" s="208">
        <f t="array" ref="BZ405">ROUND(MAX(IF($E$4:$BG$4=BZ$4,$E405:$BG405)),1)</f>
        <v>13</v>
      </c>
      <c r="CA405" s="276">
        <f t="array" ref="CA405">ROUND(SUM(IF($E$4:$BG$4=CA$4,ALL!$E397:$BG397)),1)/CA$3</f>
        <v>4.0356734781283334</v>
      </c>
      <c r="CB405" s="233">
        <f t="shared" si="214"/>
        <v>0.1</v>
      </c>
      <c r="CC405" s="233">
        <f t="shared" si="215"/>
        <v>82</v>
      </c>
      <c r="CD405" s="274">
        <f>ALL!BH397/$BH$47</f>
        <v>5.7459577684429197</v>
      </c>
    </row>
    <row r="406" spans="1:82" s="90" customFormat="1" ht="24">
      <c r="A406" s="253">
        <f t="shared" si="221"/>
        <v>53706</v>
      </c>
      <c r="B406" s="236" t="s">
        <v>338</v>
      </c>
      <c r="C406" s="50"/>
      <c r="D406" s="50"/>
      <c r="E406" s="91">
        <f>ALL!E398/E$268</f>
        <v>5.051449284508065</v>
      </c>
      <c r="F406" s="91">
        <f>ALL!F398/F$268</f>
        <v>0.95766765455923919</v>
      </c>
      <c r="G406" s="91">
        <f>ALL!G398/G$268</f>
        <v>2.9237200874828013</v>
      </c>
      <c r="H406" s="91">
        <f>ALL!H398/H$268</f>
        <v>4.0956713723162945</v>
      </c>
      <c r="I406" s="91">
        <f>ALL!I398/I$268</f>
        <v>0.88961254529775635</v>
      </c>
      <c r="J406" s="91">
        <f>ALL!J398/J$268</f>
        <v>0.39840643787961194</v>
      </c>
      <c r="K406" s="91">
        <f>ALL!K398/K$268</f>
        <v>0</v>
      </c>
      <c r="L406" s="91">
        <f>ALL!L398/L$268</f>
        <v>0.17695640748786928</v>
      </c>
      <c r="M406" s="91">
        <f>ALL!M398/M$268</f>
        <v>0</v>
      </c>
      <c r="N406" s="91">
        <f>ALL!N398/N$268</f>
        <v>0.50701051577366052</v>
      </c>
      <c r="O406" s="91">
        <f>ALL!O398/O$268</f>
        <v>5.1469733611729342</v>
      </c>
      <c r="P406" s="91">
        <f>ALL!P398/P$268</f>
        <v>0.17054229910140473</v>
      </c>
      <c r="Q406" s="91">
        <f>ALL!Q398/Q$268</f>
        <v>2.1978041106296655</v>
      </c>
      <c r="R406" s="91">
        <f>ALL!R398/R$268</f>
        <v>1.9311559831955551</v>
      </c>
      <c r="S406" s="91">
        <f>ALL!S398/S$268</f>
        <v>3.2292950678640913</v>
      </c>
      <c r="T406" s="91">
        <f>ALL!T398/T$268</f>
        <v>4.5670434025824864</v>
      </c>
      <c r="U406" s="91">
        <f>ALL!U398/U$268</f>
        <v>0</v>
      </c>
      <c r="V406" s="91">
        <f>ALL!V398/V$268</f>
        <v>0</v>
      </c>
      <c r="W406" s="91">
        <f>ALL!W398/W$268</f>
        <v>1.1006763631632492</v>
      </c>
      <c r="X406" s="91">
        <f>ALL!X398/X$268</f>
        <v>0</v>
      </c>
      <c r="Y406" s="91">
        <f>ALL!Y398/Y$268</f>
        <v>0.85914372530353011</v>
      </c>
      <c r="Z406" s="91">
        <f>ALL!Z398/Z$268</f>
        <v>0.69273767852238721</v>
      </c>
      <c r="AA406" s="91">
        <f>ALL!AA398/AA$268</f>
        <v>0.63292986984576016</v>
      </c>
      <c r="AB406" s="91">
        <f>ALL!AB398/AB$268</f>
        <v>2.4922782358751747</v>
      </c>
      <c r="AC406" s="91">
        <f>ALL!AC398/AC$268</f>
        <v>1.9660655841472086</v>
      </c>
      <c r="AD406" s="91">
        <f>ALL!AD398/AD$268</f>
        <v>2.2648085584919757</v>
      </c>
      <c r="AE406" s="91">
        <f>ALL!AE398/AE$268</f>
        <v>0.72484714767342351</v>
      </c>
      <c r="AF406" s="91">
        <f>ALL!AF398/AF$268</f>
        <v>0.17239540312156995</v>
      </c>
      <c r="AG406" s="91">
        <f>ALL!AG398/AG$268</f>
        <v>0.81677494813223017</v>
      </c>
      <c r="AH406" s="91">
        <f>ALL!AH398/AH$268</f>
        <v>0.85075081685421372</v>
      </c>
      <c r="AI406" s="91">
        <f>ALL!AI398/AI$268</f>
        <v>2.2672576598644829</v>
      </c>
      <c r="AJ406" s="91">
        <f>ALL!AJ398/AJ$268</f>
        <v>0.32276024807497439</v>
      </c>
      <c r="AK406" s="91">
        <f>ALL!AK398/AK$268</f>
        <v>5.5859536771663274</v>
      </c>
      <c r="AL406" s="91">
        <f>ALL!AL398/AL$268</f>
        <v>14.886754297269974</v>
      </c>
      <c r="AM406" s="91">
        <f>ALL!AM398/AM$268</f>
        <v>30.892740308019118</v>
      </c>
      <c r="AN406" s="91">
        <f>ALL!AN398/AN$268</f>
        <v>39.1495000847314</v>
      </c>
      <c r="AO406" s="91">
        <f>ALL!AO398/AO$268</f>
        <v>17.7130175219657</v>
      </c>
      <c r="AP406" s="91">
        <f>ALL!AP398/AP$268</f>
        <v>49.304750831637762</v>
      </c>
      <c r="AQ406" s="91">
        <f>ALL!AQ398/AQ$268</f>
        <v>17.154946964431421</v>
      </c>
      <c r="AR406" s="91">
        <f>ALL!AR398/AR$268</f>
        <v>32.241646910337536</v>
      </c>
      <c r="AS406" s="91">
        <f>ALL!AS398/AS$268</f>
        <v>32.94030754328611</v>
      </c>
      <c r="AT406" s="91">
        <f>ALL!AT398/AT$268</f>
        <v>0</v>
      </c>
      <c r="AU406" s="91">
        <f>ALL!AU398/AU$268</f>
        <v>10.193815444524507</v>
      </c>
      <c r="AV406" s="91">
        <f>ALL!AV398/AV$268</f>
        <v>68.610841769449138</v>
      </c>
      <c r="AW406" s="91">
        <f>ALL!AW398/AW$268</f>
        <v>0.33425373134328301</v>
      </c>
      <c r="AX406" s="91">
        <f>ALL!AX398/AX$268</f>
        <v>52.498936435237518</v>
      </c>
      <c r="AY406" s="91">
        <f>ALL!AY398/AY$268</f>
        <v>54.007440066133924</v>
      </c>
      <c r="AZ406" s="91">
        <f>ALL!AZ398/AZ$268</f>
        <v>30.696162806369014</v>
      </c>
      <c r="BA406" s="91">
        <f>ALL!BA398/BA$268</f>
        <v>11.42284963887065</v>
      </c>
      <c r="BB406" s="91">
        <f>ALL!BB398/BB$268</f>
        <v>0</v>
      </c>
      <c r="BC406" s="91">
        <f>ALL!BC398/BC$268</f>
        <v>30.381782995742487</v>
      </c>
      <c r="BD406" s="91">
        <f>ALL!BD398/BD$268</f>
        <v>2.3482133315850722</v>
      </c>
      <c r="BE406" s="91">
        <f>ALL!BE398/BE$268</f>
        <v>1.1959239251826175</v>
      </c>
      <c r="BF406" s="91">
        <f>ALL!BF398/BF$268</f>
        <v>6.2234760307753074</v>
      </c>
      <c r="BG406" s="91">
        <f>ALL!BG398/BG$268</f>
        <v>2.6222147748269986</v>
      </c>
      <c r="BH406" s="91">
        <f t="shared" si="225"/>
        <v>557.81226385780724</v>
      </c>
      <c r="BJ406" s="208">
        <f t="array" ref="BJ406">ROUND(MIN(IF($E$4:$BG$4=BJ$4,$E406:$BG406)),1)</f>
        <v>0</v>
      </c>
      <c r="BK406" s="208">
        <f t="array" ref="BK406">ROUND(MAX(IF($E$4:$BG$4=BK$4,$E406:$BG406)),1)</f>
        <v>68.599999999999994</v>
      </c>
      <c r="BL406" s="276">
        <f t="array" ref="BL406">ROUND(SUM(IF($E$4:$BG$4=BL$4,ALL!$E398:$BG398)),1)/BL$3</f>
        <v>31.34745027308011</v>
      </c>
      <c r="BM406" s="208">
        <f t="array" ref="BM406">ROUND(MIN(IF($E$4:$BG$4=BM$4,$E406:$BG406)),1)</f>
        <v>1.2</v>
      </c>
      <c r="BN406" s="208">
        <f t="array" ref="BN406">ROUND(MAX(IF($E$4:$BG$4=BN$4,$E406:$BG406)),1)</f>
        <v>6.2</v>
      </c>
      <c r="BO406" s="276">
        <f t="array" ref="BO406">ROUND(SUM(IF($E$4:$BG$4=BO$4,ALL!$E398:$BG398)),1)/BO$3</f>
        <v>3.5483080849662447</v>
      </c>
      <c r="BP406" s="208">
        <f t="array" ref="BP406">ROUND(MIN(IF($E$4:$BG$4=BP$4,$E406:$BG406)),1)</f>
        <v>5.6</v>
      </c>
      <c r="BQ406" s="208">
        <f t="array" ref="BQ406">ROUND(MAX(IF($E$4:$BG$4=BQ$4,$E406:$BG406)),1)</f>
        <v>30.9</v>
      </c>
      <c r="BR406" s="276">
        <f t="array" ref="BR406">ROUND(SUM(IF($E$4:$BG$4=BR$4,ALL!$E398:$BG398)),1)/BR$3</f>
        <v>17.737013637047689</v>
      </c>
      <c r="BS406" s="208">
        <f t="array" ref="BS406">ROUND(MIN(IF($E$4:$BG$4=BS$4,$E406:$BG406)),1)</f>
        <v>0</v>
      </c>
      <c r="BT406" s="208">
        <f t="array" ref="BT406">ROUND(MAX(IF($E$4:$BG$4=BT$4,$E406:$BG406)),1)</f>
        <v>5.0999999999999996</v>
      </c>
      <c r="BU406" s="276">
        <f t="array" ref="BU406">ROUND(SUM(IF($E$4:$BG$4=BU$4,ALL!$E398:$BG398)),1)/BU$3</f>
        <v>1.8587256110085095</v>
      </c>
      <c r="BV406" s="208">
        <f t="array" ref="BV406">ROUND(MIN(IF($E$4:$BG$4=BV$4,$E406:$BG406)),1)</f>
        <v>0.3</v>
      </c>
      <c r="BW406" s="208">
        <f t="array" ref="BW406">ROUND(MAX(IF($E$4:$BG$4=BW$4,$E406:$BG406)),1)</f>
        <v>2.9</v>
      </c>
      <c r="BX406" s="276">
        <f t="array" ref="BX406">ROUND(SUM(IF($E$4:$BG$4=BX$4,ALL!$E398:$BG398)),1)/BX$3</f>
        <v>1.8054854231240609</v>
      </c>
      <c r="BY406" s="208">
        <f t="array" ref="BY406">ROUND(MIN(IF($E$4:$BG$4=BY$4,$E406:$BG406)),1)</f>
        <v>0</v>
      </c>
      <c r="BZ406" s="208">
        <f t="array" ref="BZ406">ROUND(MAX(IF($E$4:$BG$4=BZ$4,$E406:$BG406)),1)</f>
        <v>2.2999999999999998</v>
      </c>
      <c r="CA406" s="276">
        <f t="array" ref="CA406">ROUND(SUM(IF($E$4:$BG$4=CA$4,ALL!$E398:$BG398)),1)/CA$3</f>
        <v>0.7067804949532237</v>
      </c>
      <c r="CB406" s="233">
        <f t="shared" si="214"/>
        <v>0</v>
      </c>
      <c r="CC406" s="233">
        <f t="shared" si="215"/>
        <v>68.599999999999994</v>
      </c>
      <c r="CD406" s="274">
        <f>ALL!BH398/$BH$47</f>
        <v>2.8476329963383944</v>
      </c>
    </row>
    <row r="407" spans="1:82" s="90" customFormat="1" ht="24">
      <c r="A407" s="253">
        <f t="shared" si="221"/>
        <v>54201</v>
      </c>
      <c r="B407" s="236" t="s">
        <v>339</v>
      </c>
      <c r="C407" s="50"/>
      <c r="D407" s="50"/>
      <c r="E407" s="91">
        <f>ALL!E399/E$268</f>
        <v>14.683993628852916</v>
      </c>
      <c r="F407" s="91">
        <f>ALL!F399/F$268</f>
        <v>16.842875456613136</v>
      </c>
      <c r="G407" s="91">
        <f>ALL!G399/G$268</f>
        <v>3.5654899209227673</v>
      </c>
      <c r="H407" s="91">
        <f>ALL!H399/H$268</f>
        <v>7.9349262468630375</v>
      </c>
      <c r="I407" s="91">
        <f>ALL!I399/I$268</f>
        <v>6.3144150296335795</v>
      </c>
      <c r="J407" s="91">
        <f>ALL!J399/J$268</f>
        <v>7.6986335214760047</v>
      </c>
      <c r="K407" s="91">
        <f>ALL!K399/K$268</f>
        <v>0.32949552228815138</v>
      </c>
      <c r="L407" s="91">
        <f>ALL!L399/L$268</f>
        <v>7.3693115999531686</v>
      </c>
      <c r="M407" s="91">
        <f>ALL!M399/M$268</f>
        <v>63.640693312095244</v>
      </c>
      <c r="N407" s="91">
        <f>ALL!N399/N$268</f>
        <v>6.7293319979969954</v>
      </c>
      <c r="O407" s="91">
        <f>ALL!O399/O$268</f>
        <v>12.76007847096345</v>
      </c>
      <c r="P407" s="91">
        <f>ALL!P399/P$268</f>
        <v>0.73521430897281359</v>
      </c>
      <c r="Q407" s="91">
        <f>ALL!Q399/Q$268</f>
        <v>6.8977299444475095</v>
      </c>
      <c r="R407" s="91">
        <f>ALL!R399/R$268</f>
        <v>40.731399918688176</v>
      </c>
      <c r="S407" s="91">
        <f>ALL!S399/S$268</f>
        <v>14.207301053414509</v>
      </c>
      <c r="T407" s="91">
        <f>ALL!T399/T$268</f>
        <v>15.110755622916752</v>
      </c>
      <c r="U407" s="91">
        <f>ALL!U399/U$268</f>
        <v>14.377322344934528</v>
      </c>
      <c r="V407" s="91">
        <f>ALL!V399/V$268</f>
        <v>31.627160933879878</v>
      </c>
      <c r="W407" s="91">
        <f>ALL!W399/W$268</f>
        <v>11.33932664317595</v>
      </c>
      <c r="X407" s="91">
        <f>ALL!X399/X$268</f>
        <v>9.3679439354212199</v>
      </c>
      <c r="Y407" s="91">
        <f>ALL!Y399/Y$268</f>
        <v>0</v>
      </c>
      <c r="Z407" s="91">
        <f>ALL!Z399/Z$268</f>
        <v>10.859887079337472</v>
      </c>
      <c r="AA407" s="91">
        <f>ALL!AA399/AA$268</f>
        <v>10.974867588409333</v>
      </c>
      <c r="AB407" s="91">
        <f>ALL!AB399/AB$268</f>
        <v>13.546577812461344</v>
      </c>
      <c r="AC407" s="91">
        <f>ALL!AC399/AC$268</f>
        <v>10.638893998235105</v>
      </c>
      <c r="AD407" s="91">
        <f>ALL!AD399/AD$268</f>
        <v>0.81606975828432837</v>
      </c>
      <c r="AE407" s="91">
        <f>ALL!AE399/AE$268</f>
        <v>12.068385698680533</v>
      </c>
      <c r="AF407" s="91">
        <f>ALL!AF399/AF$268</f>
        <v>14.734903651204739</v>
      </c>
      <c r="AG407" s="91">
        <f>ALL!AG399/AG$268</f>
        <v>2.7864775303686504</v>
      </c>
      <c r="AH407" s="91">
        <f>ALL!AH399/AH$268</f>
        <v>25.637095806754598</v>
      </c>
      <c r="AI407" s="91">
        <f>ALL!AI399/AI$268</f>
        <v>18.037359988937396</v>
      </c>
      <c r="AJ407" s="91">
        <f>ALL!AJ399/AJ$268</f>
        <v>0.89997338674383842</v>
      </c>
      <c r="AK407" s="91">
        <f>ALL!AK399/AK$268</f>
        <v>34.426286631104048</v>
      </c>
      <c r="AL407" s="91">
        <f>ALL!AL399/AL$268</f>
        <v>175.8444316047954</v>
      </c>
      <c r="AM407" s="91">
        <f>ALL!AM399/AM$268</f>
        <v>0</v>
      </c>
      <c r="AN407" s="91">
        <f>ALL!AN399/AN$268</f>
        <v>33.411320115234709</v>
      </c>
      <c r="AO407" s="91">
        <f>ALL!AO399/AO$268</f>
        <v>0</v>
      </c>
      <c r="AP407" s="91">
        <f>ALL!AP399/AP$268</f>
        <v>17.951296708975228</v>
      </c>
      <c r="AQ407" s="91">
        <f>ALL!AQ399/AQ$268</f>
        <v>35.862527575473699</v>
      </c>
      <c r="AR407" s="91">
        <f>ALL!AR399/AR$268</f>
        <v>19.239992495437569</v>
      </c>
      <c r="AS407" s="91">
        <f>ALL!AS399/AS$268</f>
        <v>51.305484925535772</v>
      </c>
      <c r="AT407" s="91">
        <f>ALL!AT399/AT$268</f>
        <v>6.541790859413811</v>
      </c>
      <c r="AU407" s="91">
        <f>ALL!AU399/AU$268</f>
        <v>37.325202753460992</v>
      </c>
      <c r="AV407" s="91">
        <f>ALL!AV399/AV$268</f>
        <v>0</v>
      </c>
      <c r="AW407" s="91">
        <f>ALL!AW399/AW$268</f>
        <v>11.686567164179106</v>
      </c>
      <c r="AX407" s="91">
        <f>ALL!AX399/AX$268</f>
        <v>10.808328382806662</v>
      </c>
      <c r="AY407" s="91">
        <f>ALL!AY399/AY$268</f>
        <v>11.678919812620558</v>
      </c>
      <c r="AZ407" s="91">
        <f>ALL!AZ399/AZ$268</f>
        <v>21.631721827528445</v>
      </c>
      <c r="BA407" s="91">
        <f>ALL!BA399/BA$268</f>
        <v>0</v>
      </c>
      <c r="BB407" s="91">
        <f>ALL!BB399/BB$268</f>
        <v>21.495889383641902</v>
      </c>
      <c r="BC407" s="91">
        <f>ALL!BC399/BC$268</f>
        <v>0</v>
      </c>
      <c r="BD407" s="91">
        <f>ALL!BD399/BD$268</f>
        <v>11.53868945962336</v>
      </c>
      <c r="BE407" s="91">
        <f>ALL!BE399/BE$268</f>
        <v>11.507217842340815</v>
      </c>
      <c r="BF407" s="91">
        <f>ALL!BF399/BF$268</f>
        <v>10.278494552947118</v>
      </c>
      <c r="BG407" s="91">
        <f>ALL!BG399/BG$268</f>
        <v>12.824119597116045</v>
      </c>
      <c r="BH407" s="91">
        <f t="shared" si="225"/>
        <v>948.62217340516224</v>
      </c>
      <c r="BJ407" s="208">
        <f t="array" ref="BJ407">ROUND(MIN(IF($E$4:$BG$4=BJ$4,$E407:$BG407)),1)</f>
        <v>0</v>
      </c>
      <c r="BK407" s="208">
        <f t="array" ref="BK407">ROUND(MAX(IF($E$4:$BG$4=BK$4,$E407:$BG407)),1)</f>
        <v>51.3</v>
      </c>
      <c r="BL407" s="276">
        <f t="array" ref="BL407">ROUND(SUM(IF($E$4:$BG$4=BL$4,ALL!$E399:$BG399)),1)/BL$3</f>
        <v>19.209408307407809</v>
      </c>
      <c r="BM407" s="208">
        <f t="array" ref="BM407">ROUND(MIN(IF($E$4:$BG$4=BM$4,$E407:$BG407)),1)</f>
        <v>10.3</v>
      </c>
      <c r="BN407" s="208">
        <f t="array" ref="BN407">ROUND(MAX(IF($E$4:$BG$4=BN$4,$E407:$BG407)),1)</f>
        <v>12.8</v>
      </c>
      <c r="BO407" s="276">
        <f t="array" ref="BO407">ROUND(SUM(IF($E$4:$BG$4=BO$4,ALL!$E399:$BG399)),1)/BO$3</f>
        <v>11.251780421537958</v>
      </c>
      <c r="BP407" s="208">
        <f t="array" ref="BP407">ROUND(MIN(IF($E$4:$BG$4=BP$4,$E407:$BG407)),1)</f>
        <v>0</v>
      </c>
      <c r="BQ407" s="208">
        <f t="array" ref="BQ407">ROUND(MAX(IF($E$4:$BG$4=BQ$4,$E407:$BG407)),1)</f>
        <v>175.8</v>
      </c>
      <c r="BR407" s="276">
        <f t="array" ref="BR407">ROUND(SUM(IF($E$4:$BG$4=BR$4,ALL!$E399:$BG399)),1)/BR$3</f>
        <v>24.388994835412394</v>
      </c>
      <c r="BS407" s="208">
        <f t="array" ref="BS407">ROUND(MIN(IF($E$4:$BG$4=BS$4,$E407:$BG407)),1)</f>
        <v>0</v>
      </c>
      <c r="BT407" s="208">
        <f t="array" ref="BT407">ROUND(MAX(IF($E$4:$BG$4=BT$4,$E407:$BG407)),1)</f>
        <v>63.6</v>
      </c>
      <c r="BU407" s="276">
        <f t="array" ref="BU407">ROUND(SUM(IF($E$4:$BG$4=BU$4,ALL!$E399:$BG399)),1)/BU$3</f>
        <v>11.166242560566802</v>
      </c>
      <c r="BV407" s="208">
        <f t="array" ref="BV407">ROUND(MIN(IF($E$4:$BG$4=BV$4,$E407:$BG407)),1)</f>
        <v>0.9</v>
      </c>
      <c r="BW407" s="208">
        <f t="array" ref="BW407">ROUND(MAX(IF($E$4:$BG$4=BW$4,$E407:$BG407)),1)</f>
        <v>13.5</v>
      </c>
      <c r="BX407" s="276">
        <f t="array" ref="BX407">ROUND(SUM(IF($E$4:$BG$4=BX$4,ALL!$E399:$BG399)),1)/BX$3</f>
        <v>10.46500857738835</v>
      </c>
      <c r="BY407" s="208">
        <f t="array" ref="BY407">ROUND(MIN(IF($E$4:$BG$4=BY$4,$E407:$BG407)),1)</f>
        <v>0.7</v>
      </c>
      <c r="BZ407" s="208">
        <f t="array" ref="BZ407">ROUND(MAX(IF($E$4:$BG$4=BZ$4,$E407:$BG407)),1)</f>
        <v>18</v>
      </c>
      <c r="CA407" s="276">
        <f t="array" ref="CA407">ROUND(SUM(IF($E$4:$BG$4=CA$4,ALL!$E399:$BG399)),1)/CA$3</f>
        <v>6.9095259256918293</v>
      </c>
      <c r="CB407" s="233">
        <f t="shared" si="214"/>
        <v>0</v>
      </c>
      <c r="CC407" s="233">
        <f t="shared" si="215"/>
        <v>175.8</v>
      </c>
      <c r="CD407" s="274">
        <f>ALL!BH399/$BH$47</f>
        <v>10.286353981385755</v>
      </c>
    </row>
    <row r="408" spans="1:82" s="90" customFormat="1" ht="24">
      <c r="A408" s="253">
        <f t="shared" si="221"/>
        <v>54202</v>
      </c>
      <c r="B408" s="236" t="s">
        <v>340</v>
      </c>
      <c r="C408" s="50"/>
      <c r="D408" s="50"/>
      <c r="E408" s="91">
        <f>ALL!E400/E$268</f>
        <v>13.630821812343969</v>
      </c>
      <c r="F408" s="91">
        <f>ALL!F400/F$268</f>
        <v>4.3834861120683719</v>
      </c>
      <c r="G408" s="91">
        <f>ALL!G400/G$268</f>
        <v>1.2663105031072213</v>
      </c>
      <c r="H408" s="91">
        <f>ALL!H400/H$268</f>
        <v>0.41893189967762851</v>
      </c>
      <c r="I408" s="91">
        <f>ALL!I400/I$268</f>
        <v>0.32250507185333244</v>
      </c>
      <c r="J408" s="91">
        <f>ALL!J400/J$268</f>
        <v>0</v>
      </c>
      <c r="K408" s="91">
        <f>ALL!K400/K$268</f>
        <v>0</v>
      </c>
      <c r="L408" s="91">
        <f>ALL!L400/L$268</f>
        <v>0</v>
      </c>
      <c r="M408" s="91">
        <f>ALL!M400/M$268</f>
        <v>0</v>
      </c>
      <c r="N408" s="91">
        <f>ALL!N400/N$268</f>
        <v>0</v>
      </c>
      <c r="O408" s="91">
        <f>ALL!O400/O$268</f>
        <v>0</v>
      </c>
      <c r="P408" s="91">
        <f>ALL!P400/P$268</f>
        <v>0</v>
      </c>
      <c r="Q408" s="91">
        <f>ALL!Q400/Q$268</f>
        <v>0</v>
      </c>
      <c r="R408" s="91">
        <f>ALL!R400/R$268</f>
        <v>0</v>
      </c>
      <c r="S408" s="91">
        <f>ALL!S400/S$268</f>
        <v>2.4387646181710769</v>
      </c>
      <c r="T408" s="91">
        <f>ALL!T400/T$268</f>
        <v>0</v>
      </c>
      <c r="U408" s="91">
        <f>ALL!U400/U$268</f>
        <v>0</v>
      </c>
      <c r="V408" s="91">
        <f>ALL!V400/V$268</f>
        <v>0</v>
      </c>
      <c r="W408" s="91">
        <f>ALL!W400/W$268</f>
        <v>1.4784746744343051</v>
      </c>
      <c r="X408" s="91">
        <f>ALL!X400/X$268</f>
        <v>3.9224235848012534</v>
      </c>
      <c r="Y408" s="91">
        <f>ALL!Y400/Y$268</f>
        <v>0</v>
      </c>
      <c r="Z408" s="91">
        <f>ALL!Z400/Z$268</f>
        <v>2.8480916738692561</v>
      </c>
      <c r="AA408" s="91">
        <f>ALL!AA400/AA$268</f>
        <v>8.1581196535368559</v>
      </c>
      <c r="AB408" s="91">
        <f>ALL!AB400/AB$268</f>
        <v>7.0588174107252879</v>
      </c>
      <c r="AC408" s="91">
        <f>ALL!AC400/AC$268</f>
        <v>5.0266037658570735</v>
      </c>
      <c r="AD408" s="91">
        <f>ALL!AD400/AD$268</f>
        <v>9.1525820569186536</v>
      </c>
      <c r="AE408" s="91">
        <f>ALL!AE400/AE$268</f>
        <v>0</v>
      </c>
      <c r="AF408" s="91">
        <f>ALL!AF400/AF$268</f>
        <v>0</v>
      </c>
      <c r="AG408" s="91">
        <f>ALL!AG400/AG$268</f>
        <v>0</v>
      </c>
      <c r="AH408" s="91">
        <f>ALL!AH400/AH$268</f>
        <v>3.1169017200175522</v>
      </c>
      <c r="AI408" s="91">
        <f>ALL!AI400/AI$268</f>
        <v>0</v>
      </c>
      <c r="AJ408" s="91">
        <f>ALL!AJ400/AJ$268</f>
        <v>0</v>
      </c>
      <c r="AK408" s="91">
        <f>ALL!AK400/AK$268</f>
        <v>6.6028550663028138</v>
      </c>
      <c r="AL408" s="91">
        <f>ALL!AL400/AL$268</f>
        <v>0</v>
      </c>
      <c r="AM408" s="91">
        <f>ALL!AM400/AM$268</f>
        <v>0</v>
      </c>
      <c r="AN408" s="91">
        <f>ALL!AN400/AN$268</f>
        <v>0</v>
      </c>
      <c r="AO408" s="91">
        <f>ALL!AO400/AO$268</f>
        <v>0</v>
      </c>
      <c r="AP408" s="91">
        <f>ALL!AP400/AP$268</f>
        <v>2.4028679391531829</v>
      </c>
      <c r="AQ408" s="91">
        <f>ALL!AQ400/AQ$268</f>
        <v>5.9260826206521413</v>
      </c>
      <c r="AR408" s="91">
        <f>ALL!AR400/AR$268</f>
        <v>0</v>
      </c>
      <c r="AS408" s="91">
        <f>ALL!AS400/AS$268</f>
        <v>0</v>
      </c>
      <c r="AT408" s="91">
        <f>ALL!AT400/AT$268</f>
        <v>6.985779930452062</v>
      </c>
      <c r="AU408" s="91">
        <f>ALL!AU400/AU$268</f>
        <v>19.445934965581738</v>
      </c>
      <c r="AV408" s="91">
        <f>ALL!AV400/AV$268</f>
        <v>0</v>
      </c>
      <c r="AW408" s="91">
        <f>ALL!AW400/AW$268</f>
        <v>0</v>
      </c>
      <c r="AX408" s="91">
        <f>ALL!AX400/AX$268</f>
        <v>2.8744993580284763</v>
      </c>
      <c r="AY408" s="91">
        <f>ALL!AY400/AY$268</f>
        <v>2.7230642050151559</v>
      </c>
      <c r="AZ408" s="91">
        <f>ALL!AZ400/AZ$268</f>
        <v>11.503879551011764</v>
      </c>
      <c r="BA408" s="91">
        <f>ALL!BA400/BA$268</f>
        <v>0</v>
      </c>
      <c r="BB408" s="91">
        <f>ALL!BB400/BB$268</f>
        <v>0</v>
      </c>
      <c r="BC408" s="91">
        <f>ALL!BC400/BC$268</f>
        <v>0</v>
      </c>
      <c r="BD408" s="91">
        <f>ALL!BD400/BD$268</f>
        <v>1.0451051415272157</v>
      </c>
      <c r="BE408" s="91">
        <f>ALL!BE400/BE$268</f>
        <v>0.46458914138698387</v>
      </c>
      <c r="BF408" s="91">
        <f>ALL!BF400/BF$268</f>
        <v>0</v>
      </c>
      <c r="BG408" s="91">
        <f>ALL!BG400/BG$268</f>
        <v>0</v>
      </c>
      <c r="BH408" s="91">
        <f t="shared" si="225"/>
        <v>123.19749247649338</v>
      </c>
      <c r="BJ408" s="208">
        <f t="array" ref="BJ408">ROUND(MIN(IF($E$4:$BG$4=BJ$4,$E408:$BG408)),1)</f>
        <v>0</v>
      </c>
      <c r="BK408" s="208">
        <f t="array" ref="BK408">ROUND(MAX(IF($E$4:$BG$4=BK$4,$E408:$BG408)),1)</f>
        <v>19.399999999999999</v>
      </c>
      <c r="BL408" s="276">
        <f t="array" ref="BL408">ROUND(SUM(IF($E$4:$BG$4=BL$4,ALL!$E400:$BG400)),1)/BL$3</f>
        <v>5.156768852953185</v>
      </c>
      <c r="BM408" s="208">
        <f t="array" ref="BM408">ROUND(MIN(IF($E$4:$BG$4=BM$4,$E408:$BG408)),1)</f>
        <v>0</v>
      </c>
      <c r="BN408" s="208">
        <f t="array" ref="BN408">ROUND(MAX(IF($E$4:$BG$4=BN$4,$E408:$BG408)),1)</f>
        <v>1</v>
      </c>
      <c r="BO408" s="276">
        <f t="array" ref="BO408">ROUND(SUM(IF($E$4:$BG$4=BO$4,ALL!$E400:$BG400)),1)/BO$3</f>
        <v>0.44484809813930526</v>
      </c>
      <c r="BP408" s="208">
        <f t="array" ref="BP408">ROUND(MIN(IF($E$4:$BG$4=BP$4,$E408:$BG408)),1)</f>
        <v>0</v>
      </c>
      <c r="BQ408" s="208">
        <f t="array" ref="BQ408">ROUND(MAX(IF($E$4:$BG$4=BQ$4,$E408:$BG408)),1)</f>
        <v>6.6</v>
      </c>
      <c r="BR408" s="276">
        <f t="array" ref="BR408">ROUND(SUM(IF($E$4:$BG$4=BR$4,ALL!$E400:$BG400)),1)/BR$3</f>
        <v>3.256508277705696</v>
      </c>
      <c r="BS408" s="208">
        <f t="array" ref="BS408">ROUND(MIN(IF($E$4:$BG$4=BS$4,$E408:$BG408)),1)</f>
        <v>0</v>
      </c>
      <c r="BT408" s="208">
        <f t="array" ref="BT408">ROUND(MAX(IF($E$4:$BG$4=BT$4,$E408:$BG408)),1)</f>
        <v>13.6</v>
      </c>
      <c r="BU408" s="276">
        <f t="array" ref="BU408">ROUND(SUM(IF($E$4:$BG$4=BU$4,ALL!$E400:$BG400)),1)/BU$3</f>
        <v>2.7619622394576946</v>
      </c>
      <c r="BV408" s="208">
        <f t="array" ref="BV408">ROUND(MIN(IF($E$4:$BG$4=BV$4,$E408:$BG408)),1)</f>
        <v>0</v>
      </c>
      <c r="BW408" s="208">
        <f t="array" ref="BW408">ROUND(MAX(IF($E$4:$BG$4=BW$4,$E408:$BG408)),1)</f>
        <v>7.1</v>
      </c>
      <c r="BX408" s="276">
        <f t="array" ref="BX408">ROUND(SUM(IF($E$4:$BG$4=BX$4,ALL!$E400:$BG400)),1)/BX$3</f>
        <v>4.7066682951908057</v>
      </c>
      <c r="BY408" s="208">
        <f t="array" ref="BY408">ROUND(MIN(IF($E$4:$BG$4=BY$4,$E408:$BG408)),1)</f>
        <v>0</v>
      </c>
      <c r="BZ408" s="208">
        <f t="array" ref="BZ408">ROUND(MAX(IF($E$4:$BG$4=BZ$4,$E408:$BG408)),1)</f>
        <v>3.9</v>
      </c>
      <c r="CA408" s="276">
        <f t="array" ref="CA408">ROUND(SUM(IF($E$4:$BG$4=CA$4,ALL!$E400:$BG400)),1)/CA$3</f>
        <v>0.44396138796870044</v>
      </c>
      <c r="CB408" s="233">
        <f t="shared" si="214"/>
        <v>0</v>
      </c>
      <c r="CC408" s="233">
        <f t="shared" si="215"/>
        <v>19.399999999999999</v>
      </c>
      <c r="CD408" s="274">
        <f>ALL!BH400/$BH$47</f>
        <v>2.637324951341403</v>
      </c>
    </row>
    <row r="409" spans="1:82" s="90" customFormat="1">
      <c r="A409" s="253">
        <f t="shared" si="221"/>
        <v>54203</v>
      </c>
      <c r="B409" s="236" t="s">
        <v>341</v>
      </c>
      <c r="C409" s="50"/>
      <c r="D409" s="50"/>
      <c r="E409" s="91">
        <f>ALL!E401/E$268</f>
        <v>0</v>
      </c>
      <c r="F409" s="91">
        <f>ALL!F401/F$268</f>
        <v>0</v>
      </c>
      <c r="G409" s="91">
        <f>ALL!G401/G$268</f>
        <v>0</v>
      </c>
      <c r="H409" s="91">
        <f>ALL!H401/H$268</f>
        <v>0</v>
      </c>
      <c r="I409" s="91">
        <f>ALL!I401/I$268</f>
        <v>9.8580877991396546E-2</v>
      </c>
      <c r="J409" s="91">
        <f>ALL!J401/J$268</f>
        <v>0</v>
      </c>
      <c r="K409" s="91">
        <f>ALL!K401/K$268</f>
        <v>0</v>
      </c>
      <c r="L409" s="91">
        <f>ALL!L401/L$268</f>
        <v>0</v>
      </c>
      <c r="M409" s="91">
        <f>ALL!M401/M$268</f>
        <v>0</v>
      </c>
      <c r="N409" s="91">
        <f>ALL!N401/N$268</f>
        <v>0.56812218327491237</v>
      </c>
      <c r="O409" s="91">
        <f>ALL!O401/O$268</f>
        <v>0</v>
      </c>
      <c r="P409" s="91">
        <f>ALL!P401/P$268</f>
        <v>0</v>
      </c>
      <c r="Q409" s="91">
        <f>ALL!Q401/Q$268</f>
        <v>0</v>
      </c>
      <c r="R409" s="91">
        <f>ALL!R401/R$268</f>
        <v>0</v>
      </c>
      <c r="S409" s="91">
        <f>ALL!S401/S$268</f>
        <v>0</v>
      </c>
      <c r="T409" s="91">
        <f>ALL!T401/T$268</f>
        <v>0</v>
      </c>
      <c r="U409" s="91">
        <f>ALL!U401/U$268</f>
        <v>0</v>
      </c>
      <c r="V409" s="91">
        <f>ALL!V401/V$268</f>
        <v>8.7774015327036174</v>
      </c>
      <c r="W409" s="91">
        <f>ALL!W401/W$268</f>
        <v>0</v>
      </c>
      <c r="X409" s="91">
        <f>ALL!X401/X$268</f>
        <v>0</v>
      </c>
      <c r="Y409" s="91">
        <f>ALL!Y401/Y$268</f>
        <v>0</v>
      </c>
      <c r="Z409" s="91">
        <f>ALL!Z401/Z$268</f>
        <v>0</v>
      </c>
      <c r="AA409" s="91">
        <f>ALL!AA401/AA$268</f>
        <v>0</v>
      </c>
      <c r="AB409" s="91">
        <f>ALL!AB401/AB$268</f>
        <v>771.46034988819963</v>
      </c>
      <c r="AC409" s="91">
        <f>ALL!AC401/AC$268</f>
        <v>0.55240364745262893</v>
      </c>
      <c r="AD409" s="91">
        <f>ALL!AD401/AD$268</f>
        <v>0</v>
      </c>
      <c r="AE409" s="91">
        <f>ALL!AE401/AE$268</f>
        <v>0</v>
      </c>
      <c r="AF409" s="91">
        <f>ALL!AF401/AF$268</f>
        <v>0</v>
      </c>
      <c r="AG409" s="91">
        <f>ALL!AG401/AG$268</f>
        <v>0</v>
      </c>
      <c r="AH409" s="91">
        <f>ALL!AH401/AH$268</f>
        <v>63.252149568635701</v>
      </c>
      <c r="AI409" s="91">
        <f>ALL!AI401/AI$268</f>
        <v>0</v>
      </c>
      <c r="AJ409" s="91">
        <f>ALL!AJ401/AJ$268</f>
        <v>0</v>
      </c>
      <c r="AK409" s="91">
        <f>ALL!AK401/AK$268</f>
        <v>0</v>
      </c>
      <c r="AL409" s="91">
        <f>ALL!AL401/AL$268</f>
        <v>501.86422071356321</v>
      </c>
      <c r="AM409" s="91">
        <f>ALL!AM401/AM$268</f>
        <v>35.160191538325364</v>
      </c>
      <c r="AN409" s="91">
        <f>ALL!AN401/AN$268</f>
        <v>321.53872225046604</v>
      </c>
      <c r="AO409" s="91">
        <f>ALL!AO401/AO$268</f>
        <v>0</v>
      </c>
      <c r="AP409" s="91">
        <f>ALL!AP401/AP$268</f>
        <v>26.073054936537158</v>
      </c>
      <c r="AQ409" s="91">
        <f>ALL!AQ401/AQ$268</f>
        <v>75.563144057296554</v>
      </c>
      <c r="AR409" s="91">
        <f>ALL!AR401/AR$268</f>
        <v>168.97545666967986</v>
      </c>
      <c r="AS409" s="91">
        <f>ALL!AS401/AS$268</f>
        <v>91.616297372563267</v>
      </c>
      <c r="AT409" s="91">
        <f>ALL!AT401/AT$268</f>
        <v>128.51515151515153</v>
      </c>
      <c r="AU409" s="91">
        <f>ALL!AU401/AU$268</f>
        <v>0</v>
      </c>
      <c r="AV409" s="91">
        <f>ALL!AV401/AV$268</f>
        <v>394.29174307317459</v>
      </c>
      <c r="AW409" s="91">
        <f>ALL!AW401/AW$268</f>
        <v>35.905835820895526</v>
      </c>
      <c r="AX409" s="91">
        <f>ALL!AX401/AX$268</f>
        <v>130.97570089876012</v>
      </c>
      <c r="AY409" s="91">
        <f>ALL!AY401/AY$268</f>
        <v>0</v>
      </c>
      <c r="AZ409" s="91">
        <f>ALL!AZ401/AZ$268</f>
        <v>108.21644621575309</v>
      </c>
      <c r="BA409" s="91">
        <f>ALL!BA401/BA$268</f>
        <v>147.13045680517774</v>
      </c>
      <c r="BB409" s="91">
        <f>ALL!BB401/BB$268</f>
        <v>0</v>
      </c>
      <c r="BC409" s="91">
        <f>ALL!BC401/BC$268</f>
        <v>0</v>
      </c>
      <c r="BD409" s="91">
        <f>ALL!BD401/BD$268</f>
        <v>0</v>
      </c>
      <c r="BE409" s="91">
        <f>ALL!BE401/BE$268</f>
        <v>0</v>
      </c>
      <c r="BF409" s="91">
        <f>ALL!BF401/BF$268</f>
        <v>0</v>
      </c>
      <c r="BG409" s="91">
        <f>ALL!BG401/BG$268</f>
        <v>0.36421778196442156</v>
      </c>
      <c r="BH409" s="91">
        <f t="shared" si="225"/>
        <v>3010.8996473475659</v>
      </c>
      <c r="BJ409" s="208">
        <f t="array" ref="BJ409">ROUND(MIN(IF($E$4:$BG$4=BJ$4,$E409:$BG409)),1)</f>
        <v>0</v>
      </c>
      <c r="BK409" s="208">
        <f t="array" ref="BK409">ROUND(MAX(IF($E$4:$BG$4=BK$4,$E409:$BG409)),1)</f>
        <v>394.3</v>
      </c>
      <c r="BL409" s="276">
        <f t="array" ref="BL409">ROUND(SUM(IF($E$4:$BG$4=BL$4,ALL!$E401:$BG401)),1)/BL$3</f>
        <v>95.764616825693167</v>
      </c>
      <c r="BM409" s="208">
        <f t="array" ref="BM409">ROUND(MIN(IF($E$4:$BG$4=BM$4,$E409:$BG409)),1)</f>
        <v>0</v>
      </c>
      <c r="BN409" s="208">
        <f t="array" ref="BN409">ROUND(MAX(IF($E$4:$BG$4=BN$4,$E409:$BG409)),1)</f>
        <v>0.4</v>
      </c>
      <c r="BO409" s="276">
        <f t="array" ref="BO409">ROUND(SUM(IF($E$4:$BG$4=BO$4,ALL!$E401:$BG401)),1)/BO$3</f>
        <v>4.5982216367528417E-2</v>
      </c>
      <c r="BP409" s="208">
        <f t="array" ref="BP409">ROUND(MIN(IF($E$4:$BG$4=BP$4,$E409:$BG409)),1)</f>
        <v>0</v>
      </c>
      <c r="BQ409" s="208">
        <f t="array" ref="BQ409">ROUND(MAX(IF($E$4:$BG$4=BQ$4,$E409:$BG409)),1)</f>
        <v>501.9</v>
      </c>
      <c r="BR409" s="276">
        <f t="array" ref="BR409">ROUND(SUM(IF($E$4:$BG$4=BR$4,ALL!$E401:$BG401)),1)/BR$3</f>
        <v>37.48612330452228</v>
      </c>
      <c r="BS409" s="208">
        <f t="array" ref="BS409">ROUND(MIN(IF($E$4:$BG$4=BS$4,$E409:$BG409)),1)</f>
        <v>0</v>
      </c>
      <c r="BT409" s="208">
        <f t="array" ref="BT409">ROUND(MAX(IF($E$4:$BG$4=BT$4,$E409:$BG409)),1)</f>
        <v>63.3</v>
      </c>
      <c r="BU409" s="276">
        <f t="array" ref="BU409">ROUND(SUM(IF($E$4:$BG$4=BU$4,ALL!$E401:$BG401)),1)/BU$3</f>
        <v>4.1326423757751627</v>
      </c>
      <c r="BV409" s="208">
        <f t="array" ref="BV409">ROUND(MIN(IF($E$4:$BG$4=BV$4,$E409:$BG409)),1)</f>
        <v>0</v>
      </c>
      <c r="BW409" s="208">
        <f t="array" ref="BW409">ROUND(MAX(IF($E$4:$BG$4=BW$4,$E409:$BG409)),1)</f>
        <v>771.5</v>
      </c>
      <c r="BX409" s="276">
        <f t="array" ref="BX409">ROUND(SUM(IF($E$4:$BG$4=BX$4,ALL!$E401:$BG401)),1)/BX$3</f>
        <v>434.09554477884689</v>
      </c>
      <c r="BY409" s="208">
        <f t="array" ref="BY409">ROUND(MIN(IF($E$4:$BG$4=BY$4,$E409:$BG409)),1)</f>
        <v>0</v>
      </c>
      <c r="BZ409" s="208">
        <f t="array" ref="BZ409">ROUND(MAX(IF($E$4:$BG$4=BZ$4,$E409:$BG409)),1)</f>
        <v>0.1</v>
      </c>
      <c r="CA409" s="276">
        <f t="array" ref="CA409">ROUND(SUM(IF($E$4:$BG$4=CA$4,ALL!$E401:$BG401)),1)/CA$3</f>
        <v>2.7125944798408887E-2</v>
      </c>
      <c r="CB409" s="233">
        <f t="shared" si="214"/>
        <v>0</v>
      </c>
      <c r="CC409" s="233">
        <f t="shared" si="215"/>
        <v>771.5</v>
      </c>
      <c r="CD409" s="274">
        <f>ALL!BH401/$BH$47</f>
        <v>129.3235277473209</v>
      </c>
    </row>
    <row r="410" spans="1:82" s="90" customFormat="1" ht="24">
      <c r="A410" s="253">
        <f t="shared" si="221"/>
        <v>54204</v>
      </c>
      <c r="B410" s="236" t="s">
        <v>342</v>
      </c>
      <c r="C410" s="50"/>
      <c r="D410" s="50"/>
      <c r="E410" s="91">
        <f>ALL!E402/E$268</f>
        <v>32.304620596171752</v>
      </c>
      <c r="F410" s="91">
        <f>ALL!F402/F$268</f>
        <v>0</v>
      </c>
      <c r="G410" s="91">
        <f>ALL!G402/G$268</f>
        <v>0</v>
      </c>
      <c r="H410" s="91">
        <f>ALL!H402/H$268</f>
        <v>0</v>
      </c>
      <c r="I410" s="91">
        <f>ALL!I402/I$268</f>
        <v>0</v>
      </c>
      <c r="J410" s="91">
        <f>ALL!J402/J$268</f>
        <v>4.0266574666657388E-2</v>
      </c>
      <c r="K410" s="91">
        <f>ALL!K402/K$268</f>
        <v>11.717819524066803</v>
      </c>
      <c r="L410" s="91">
        <f>ALL!L402/L$268</f>
        <v>0</v>
      </c>
      <c r="M410" s="91">
        <f>ALL!M402/M$268</f>
        <v>0</v>
      </c>
      <c r="N410" s="91">
        <f>ALL!N402/N$268</f>
        <v>0</v>
      </c>
      <c r="O410" s="91">
        <f>ALL!O402/O$268</f>
        <v>0</v>
      </c>
      <c r="P410" s="91">
        <f>ALL!P402/P$268</f>
        <v>0</v>
      </c>
      <c r="Q410" s="91">
        <f>ALL!Q402/Q$268</f>
        <v>3.0880920074862175</v>
      </c>
      <c r="R410" s="91">
        <f>ALL!R402/R$268</f>
        <v>23.495731128879253</v>
      </c>
      <c r="S410" s="91">
        <f>ALL!S402/S$268</f>
        <v>0.42367246352592003</v>
      </c>
      <c r="T410" s="91">
        <f>ALL!T402/T$268</f>
        <v>0</v>
      </c>
      <c r="U410" s="91">
        <f>ALL!U402/U$268</f>
        <v>12.940519081292411</v>
      </c>
      <c r="V410" s="91">
        <f>ALL!V402/V$268</f>
        <v>58.456603101051506</v>
      </c>
      <c r="W410" s="91">
        <f>ALL!W402/W$268</f>
        <v>3.9341273184654248</v>
      </c>
      <c r="X410" s="91">
        <f>ALL!X402/X$268</f>
        <v>1.2323800568667378</v>
      </c>
      <c r="Y410" s="91">
        <f>ALL!Y402/Y$268</f>
        <v>0.66020265776398324</v>
      </c>
      <c r="Z410" s="91">
        <f>ALL!Z402/Z$268</f>
        <v>0.33290929147657511</v>
      </c>
      <c r="AA410" s="91">
        <f>ALL!AA402/AA$268</f>
        <v>28.465780383889051</v>
      </c>
      <c r="AB410" s="91">
        <f>ALL!AB402/AB$268</f>
        <v>0</v>
      </c>
      <c r="AC410" s="91">
        <f>ALL!AC402/AC$268</f>
        <v>0</v>
      </c>
      <c r="AD410" s="91">
        <f>ALL!AD402/AD$268</f>
        <v>0.46096234552061516</v>
      </c>
      <c r="AE410" s="91">
        <f>ALL!AE402/AE$268</f>
        <v>29.403195163736701</v>
      </c>
      <c r="AF410" s="91">
        <f>ALL!AF402/AF$268</f>
        <v>7.0467289659899377</v>
      </c>
      <c r="AG410" s="91">
        <f>ALL!AG402/AG$268</f>
        <v>0</v>
      </c>
      <c r="AH410" s="91">
        <f>ALL!AH402/AH$268</f>
        <v>7.0446268943583572</v>
      </c>
      <c r="AI410" s="91">
        <f>ALL!AI402/AI$268</f>
        <v>1.7491752434760277</v>
      </c>
      <c r="AJ410" s="91">
        <f>ALL!AJ402/AJ$268</f>
        <v>0</v>
      </c>
      <c r="AK410" s="91">
        <f>ALL!AK402/AK$268</f>
        <v>12.655760185401039</v>
      </c>
      <c r="AL410" s="91">
        <f>ALL!AL402/AL$268</f>
        <v>0</v>
      </c>
      <c r="AM410" s="91">
        <f>ALL!AM402/AM$268</f>
        <v>0</v>
      </c>
      <c r="AN410" s="91">
        <f>ALL!AN402/AN$268</f>
        <v>33.937502118285039</v>
      </c>
      <c r="AO410" s="91">
        <f>ALL!AO402/AO$268</f>
        <v>0</v>
      </c>
      <c r="AP410" s="91">
        <f>ALL!AP402/AP$268</f>
        <v>5.3289409940897201</v>
      </c>
      <c r="AQ410" s="91">
        <f>ALL!AQ402/AQ$268</f>
        <v>66.30503762352302</v>
      </c>
      <c r="AR410" s="91">
        <f>ALL!AR402/AR$268</f>
        <v>0</v>
      </c>
      <c r="AS410" s="91">
        <f>ALL!AS402/AS$268</f>
        <v>0</v>
      </c>
      <c r="AT410" s="91">
        <f>ALL!AT402/AT$268</f>
        <v>44.895678092399407</v>
      </c>
      <c r="AU410" s="91">
        <f>ALL!AU402/AU$268</f>
        <v>22.217762582979439</v>
      </c>
      <c r="AV410" s="91">
        <f>ALL!AV402/AV$268</f>
        <v>0</v>
      </c>
      <c r="AW410" s="91">
        <f>ALL!AW402/AW$268</f>
        <v>0</v>
      </c>
      <c r="AX410" s="91">
        <f>ALL!AX402/AX$268</f>
        <v>3.1188318034608971</v>
      </c>
      <c r="AY410" s="91">
        <f>ALL!AY402/AY$268</f>
        <v>0</v>
      </c>
      <c r="AZ410" s="91">
        <f>ALL!AZ402/AZ$268</f>
        <v>0</v>
      </c>
      <c r="BA410" s="91">
        <f>ALL!BA402/BA$268</f>
        <v>0</v>
      </c>
      <c r="BB410" s="91">
        <f>ALL!BB402/BB$268</f>
        <v>0</v>
      </c>
      <c r="BC410" s="91">
        <f>ALL!BC402/BC$268</f>
        <v>0</v>
      </c>
      <c r="BD410" s="91">
        <f>ALL!BD402/BD$268</f>
        <v>22.623828364446922</v>
      </c>
      <c r="BE410" s="91">
        <f>ALL!BE402/BE$268</f>
        <v>11.376394305143075</v>
      </c>
      <c r="BF410" s="91">
        <f>ALL!BF402/BF$268</f>
        <v>21.801363407202846</v>
      </c>
      <c r="BG410" s="91">
        <f>ALL!BG402/BG$268</f>
        <v>0</v>
      </c>
      <c r="BH410" s="91">
        <f t="shared" si="225"/>
        <v>467.05851227561544</v>
      </c>
      <c r="BJ410" s="208">
        <f t="array" ref="BJ410">ROUND(MIN(IF($E$4:$BG$4=BJ$4,$E410:$BG410)),1)</f>
        <v>0</v>
      </c>
      <c r="BK410" s="208">
        <f t="array" ref="BK410">ROUND(MAX(IF($E$4:$BG$4=BK$4,$E410:$BG410)),1)</f>
        <v>66.3</v>
      </c>
      <c r="BL410" s="276">
        <f t="array" ref="BL410">ROUND(SUM(IF($E$4:$BG$4=BL$4,ALL!$E402:$BG402)),1)/BL$3</f>
        <v>10.266713770769385</v>
      </c>
      <c r="BM410" s="208">
        <f t="array" ref="BM410">ROUND(MIN(IF($E$4:$BG$4=BM$4,$E410:$BG410)),1)</f>
        <v>0</v>
      </c>
      <c r="BN410" s="208">
        <f t="array" ref="BN410">ROUND(MAX(IF($E$4:$BG$4=BN$4,$E410:$BG410)),1)</f>
        <v>22.6</v>
      </c>
      <c r="BO410" s="276">
        <f t="array" ref="BO410">ROUND(SUM(IF($E$4:$BG$4=BO$4,ALL!$E402:$BG402)),1)/BO$3</f>
        <v>17.534661616993251</v>
      </c>
      <c r="BP410" s="208">
        <f t="array" ref="BP410">ROUND(MIN(IF($E$4:$BG$4=BP$4,$E410:$BG410)),1)</f>
        <v>0</v>
      </c>
      <c r="BQ410" s="208">
        <f t="array" ref="BQ410">ROUND(MAX(IF($E$4:$BG$4=BQ$4,$E410:$BG410)),1)</f>
        <v>12.7</v>
      </c>
      <c r="BR410" s="276">
        <f t="array" ref="BR410">ROUND(SUM(IF($E$4:$BG$4=BR$4,ALL!$E402:$BG402)),1)/BR$3</f>
        <v>6.2417828940009885</v>
      </c>
      <c r="BS410" s="208">
        <f t="array" ref="BS410">ROUND(MIN(IF($E$4:$BG$4=BS$4,$E410:$BG410)),1)</f>
        <v>0</v>
      </c>
      <c r="BT410" s="208">
        <f t="array" ref="BT410">ROUND(MAX(IF($E$4:$BG$4=BT$4,$E410:$BG410)),1)</f>
        <v>58.5</v>
      </c>
      <c r="BU410" s="276">
        <f t="array" ref="BU410">ROUND(SUM(IF($E$4:$BG$4=BU$4,ALL!$E402:$BG402)),1)/BU$3</f>
        <v>8.2136188316474392</v>
      </c>
      <c r="BV410" s="208">
        <f t="array" ref="BV410">ROUND(MIN(IF($E$4:$BG$4=BV$4,$E410:$BG410)),1)</f>
        <v>0</v>
      </c>
      <c r="BW410" s="208">
        <f t="array" ref="BW410">ROUND(MAX(IF($E$4:$BG$4=BW$4,$E410:$BG410)),1)</f>
        <v>0.3</v>
      </c>
      <c r="BX410" s="276">
        <f t="array" ref="BX410">ROUND(SUM(IF($E$4:$BG$4=BX$4,ALL!$E402:$BG402)),1)/BX$3</f>
        <v>7.5764631776726557E-2</v>
      </c>
      <c r="BY410" s="208">
        <f t="array" ref="BY410">ROUND(MIN(IF($E$4:$BG$4=BY$4,$E410:$BG410)),1)</f>
        <v>0</v>
      </c>
      <c r="BZ410" s="208">
        <f t="array" ref="BZ410">ROUND(MAX(IF($E$4:$BG$4=BZ$4,$E410:$BG410)),1)</f>
        <v>12.9</v>
      </c>
      <c r="CA410" s="276">
        <f t="array" ref="CA410">ROUND(SUM(IF($E$4:$BG$4=CA$4,ALL!$E402:$BG402)),1)/CA$3</f>
        <v>0.98538855312185469</v>
      </c>
      <c r="CB410" s="233">
        <f t="shared" si="214"/>
        <v>0</v>
      </c>
      <c r="CC410" s="233">
        <f t="shared" si="215"/>
        <v>66.3</v>
      </c>
      <c r="CD410" s="274">
        <f>ALL!BH402/$BH$47</f>
        <v>4.6896153490805306</v>
      </c>
    </row>
    <row r="411" spans="1:82" s="90" customFormat="1" ht="24">
      <c r="A411" s="253">
        <f t="shared" si="221"/>
        <v>54205</v>
      </c>
      <c r="B411" s="236" t="s">
        <v>343</v>
      </c>
      <c r="C411" s="50"/>
      <c r="D411" s="50"/>
      <c r="E411" s="91">
        <f>ALL!E403/E$268</f>
        <v>0.41649733315495463</v>
      </c>
      <c r="F411" s="91">
        <f>ALL!F403/F$268</f>
        <v>1.891693431663106</v>
      </c>
      <c r="G411" s="91">
        <f>ALL!G403/G$268</f>
        <v>1.5090420389941306</v>
      </c>
      <c r="H411" s="91">
        <f>ALL!H403/H$268</f>
        <v>0.76848706742641026</v>
      </c>
      <c r="I411" s="91">
        <f>ALL!I403/I$268</f>
        <v>1.5452329563297227E-2</v>
      </c>
      <c r="J411" s="91">
        <f>ALL!J403/J$268</f>
        <v>0</v>
      </c>
      <c r="K411" s="91">
        <f>ALL!K403/K$268</f>
        <v>2.2129172304646967</v>
      </c>
      <c r="L411" s="91">
        <f>ALL!L403/L$268</f>
        <v>0.7914558155871525</v>
      </c>
      <c r="M411" s="91">
        <f>ALL!M403/M$268</f>
        <v>0</v>
      </c>
      <c r="N411" s="91">
        <f>ALL!N403/N$268</f>
        <v>1.6080120180270407</v>
      </c>
      <c r="O411" s="91">
        <f>ALL!O403/O$268</f>
        <v>0</v>
      </c>
      <c r="P411" s="91">
        <f>ALL!P403/P$268</f>
        <v>0.9656979965838528</v>
      </c>
      <c r="Q411" s="91">
        <f>ALL!Q403/Q$268</f>
        <v>1.0269665114818383</v>
      </c>
      <c r="R411" s="91">
        <f>ALL!R403/R$268</f>
        <v>2.202195419433528</v>
      </c>
      <c r="S411" s="91">
        <f>ALL!S403/S$268</f>
        <v>0.92021659077829832</v>
      </c>
      <c r="T411" s="91">
        <f>ALL!T403/T$268</f>
        <v>0</v>
      </c>
      <c r="U411" s="91">
        <f>ALL!U403/U$268</f>
        <v>0</v>
      </c>
      <c r="V411" s="91">
        <f>ALL!V403/V$268</f>
        <v>2.4505435751202995</v>
      </c>
      <c r="W411" s="91">
        <f>ALL!W403/W$268</f>
        <v>1.3278419221370767</v>
      </c>
      <c r="X411" s="91">
        <f>ALL!X403/X$268</f>
        <v>1.4456326861420403</v>
      </c>
      <c r="Y411" s="91">
        <f>ALL!Y403/Y$268</f>
        <v>2.1349486835069964</v>
      </c>
      <c r="Z411" s="91">
        <f>ALL!Z403/Z$268</f>
        <v>1.2676432794570556</v>
      </c>
      <c r="AA411" s="91">
        <f>ALL!AA403/AA$268</f>
        <v>1.8187487734702827</v>
      </c>
      <c r="AB411" s="91">
        <f>ALL!AB403/AB$268</f>
        <v>2.2163342166992694</v>
      </c>
      <c r="AC411" s="91">
        <f>ALL!AC403/AC$268</f>
        <v>1.0636293568553568</v>
      </c>
      <c r="AD411" s="91">
        <f>ALL!AD403/AD$268</f>
        <v>0</v>
      </c>
      <c r="AE411" s="91">
        <f>ALL!AE403/AE$268</f>
        <v>0</v>
      </c>
      <c r="AF411" s="91">
        <f>ALL!AF403/AF$268</f>
        <v>0</v>
      </c>
      <c r="AG411" s="91">
        <f>ALL!AG403/AG$268</f>
        <v>1.1056613997748275</v>
      </c>
      <c r="AH411" s="91">
        <f>ALL!AH403/AH$268</f>
        <v>4.3956729391883318</v>
      </c>
      <c r="AI411" s="91">
        <f>ALL!AI403/AI$268</f>
        <v>0</v>
      </c>
      <c r="AJ411" s="91">
        <f>ALL!AJ403/AJ$268</f>
        <v>1.05211072691645</v>
      </c>
      <c r="AK411" s="91">
        <f>ALL!AK403/AK$268</f>
        <v>0.81949453533178829</v>
      </c>
      <c r="AL411" s="91">
        <f>ALL!AL403/AL$268</f>
        <v>19.068467427415857</v>
      </c>
      <c r="AM411" s="91">
        <f>ALL!AM403/AM$268</f>
        <v>0</v>
      </c>
      <c r="AN411" s="91">
        <f>ALL!AN403/AN$268</f>
        <v>0</v>
      </c>
      <c r="AO411" s="91">
        <f>ALL!AO403/AO$268</f>
        <v>0</v>
      </c>
      <c r="AP411" s="91">
        <f>ALL!AP403/AP$268</f>
        <v>2.4222459064044184</v>
      </c>
      <c r="AQ411" s="91">
        <f>ALL!AQ403/AQ$268</f>
        <v>4.2321174941827087</v>
      </c>
      <c r="AR411" s="91">
        <f>ALL!AR403/AR$268</f>
        <v>1.8573792021285669</v>
      </c>
      <c r="AS411" s="91">
        <f>ALL!AS403/AS$268</f>
        <v>2.6637607458530086</v>
      </c>
      <c r="AT411" s="91">
        <f>ALL!AT403/AT$268</f>
        <v>0</v>
      </c>
      <c r="AU411" s="91">
        <f>ALL!AU403/AU$268</f>
        <v>1.3889953546844098</v>
      </c>
      <c r="AV411" s="91">
        <f>ALL!AV403/AV$268</f>
        <v>0</v>
      </c>
      <c r="AW411" s="91">
        <f>ALL!AW403/AW$268</f>
        <v>0</v>
      </c>
      <c r="AX411" s="91">
        <f>ALL!AX403/AX$268</f>
        <v>0.43117490370427147</v>
      </c>
      <c r="AY411" s="91">
        <f>ALL!AY403/AY$268</f>
        <v>20.352383576742906</v>
      </c>
      <c r="AZ411" s="91">
        <f>ALL!AZ403/AZ$268</f>
        <v>1.197558674599049</v>
      </c>
      <c r="BA411" s="91">
        <f>ALL!BA403/BA$268</f>
        <v>0</v>
      </c>
      <c r="BB411" s="91">
        <f>ALL!BB403/BB$268</f>
        <v>13.730958518865712</v>
      </c>
      <c r="BC411" s="91">
        <f>ALL!BC403/BC$268</f>
        <v>0</v>
      </c>
      <c r="BD411" s="91">
        <f>ALL!BD403/BD$268</f>
        <v>0.56496156556799371</v>
      </c>
      <c r="BE411" s="91">
        <f>ALL!BE403/BE$268</f>
        <v>0</v>
      </c>
      <c r="BF411" s="91">
        <f>ALL!BF403/BF$268</f>
        <v>0</v>
      </c>
      <c r="BG411" s="91">
        <f>ALL!BG403/BG$268</f>
        <v>0.72714756711713335</v>
      </c>
      <c r="BH411" s="91">
        <f t="shared" si="225"/>
        <v>104.06404681502413</v>
      </c>
      <c r="BJ411" s="208">
        <f t="array" ref="BJ411">ROUND(MIN(IF($E$4:$BG$4=BJ$4,$E411:$BG411)),1)</f>
        <v>0</v>
      </c>
      <c r="BK411" s="208">
        <f t="array" ref="BK411">ROUND(MAX(IF($E$4:$BG$4=BK$4,$E411:$BG411)),1)</f>
        <v>20.399999999999999</v>
      </c>
      <c r="BL411" s="276">
        <f t="array" ref="BL411">ROUND(SUM(IF($E$4:$BG$4=BL$4,ALL!$E403:$BG403)),1)/BL$3</f>
        <v>2.1203011929855515</v>
      </c>
      <c r="BM411" s="208">
        <f t="array" ref="BM411">ROUND(MIN(IF($E$4:$BG$4=BM$4,$E411:$BG411)),1)</f>
        <v>0</v>
      </c>
      <c r="BN411" s="208">
        <f t="array" ref="BN411">ROUND(MAX(IF($E$4:$BG$4=BN$4,$E411:$BG411)),1)</f>
        <v>0.7</v>
      </c>
      <c r="BO411" s="276">
        <f t="array" ref="BO411">ROUND(SUM(IF($E$4:$BG$4=BO$4,ALL!$E403:$BG403)),1)/BO$3</f>
        <v>0.28888111312366221</v>
      </c>
      <c r="BP411" s="208">
        <f t="array" ref="BP411">ROUND(MIN(IF($E$4:$BG$4=BP$4,$E411:$BG411)),1)</f>
        <v>0</v>
      </c>
      <c r="BQ411" s="208">
        <f t="array" ref="BQ411">ROUND(MAX(IF($E$4:$BG$4=BQ$4,$E411:$BG411)),1)</f>
        <v>19.100000000000001</v>
      </c>
      <c r="BR411" s="276">
        <f t="array" ref="BR411">ROUND(SUM(IF($E$4:$BG$4=BR$4,ALL!$E403:$BG403)),1)/BR$3</f>
        <v>1.2077080511767984</v>
      </c>
      <c r="BS411" s="208">
        <f t="array" ref="BS411">ROUND(MIN(IF($E$4:$BG$4=BS$4,$E411:$BG411)),1)</f>
        <v>0</v>
      </c>
      <c r="BT411" s="208">
        <f t="array" ref="BT411">ROUND(MAX(IF($E$4:$BG$4=BT$4,$E411:$BG411)),1)</f>
        <v>4.4000000000000004</v>
      </c>
      <c r="BU411" s="276">
        <f t="array" ref="BU411">ROUND(SUM(IF($E$4:$BG$4=BU$4,ALL!$E403:$BG403)),1)/BU$3</f>
        <v>1.0944184449892891</v>
      </c>
      <c r="BV411" s="208">
        <f t="array" ref="BV411">ROUND(MIN(IF($E$4:$BG$4=BV$4,$E411:$BG411)),1)</f>
        <v>1.1000000000000001</v>
      </c>
      <c r="BW411" s="208">
        <f t="array" ref="BW411">ROUND(MAX(IF($E$4:$BG$4=BW$4,$E411:$BG411)),1)</f>
        <v>2.2000000000000002</v>
      </c>
      <c r="BX411" s="276">
        <f t="array" ref="BX411">ROUND(SUM(IF($E$4:$BG$4=BX$4,ALL!$E403:$BG403)),1)/BX$3</f>
        <v>1.787489943440369</v>
      </c>
      <c r="BY411" s="208">
        <f t="array" ref="BY411">ROUND(MIN(IF($E$4:$BG$4=BY$4,$E411:$BG411)),1)</f>
        <v>0</v>
      </c>
      <c r="BZ411" s="208">
        <f t="array" ref="BZ411">ROUND(MAX(IF($E$4:$BG$4=BZ$4,$E411:$BG411)),1)</f>
        <v>1.4</v>
      </c>
      <c r="CA411" s="276">
        <f t="array" ref="CA411">ROUND(SUM(IF($E$4:$BG$4=CA$4,ALL!$E403:$BG403)),1)/CA$3</f>
        <v>0.61609277516556105</v>
      </c>
      <c r="CB411" s="233">
        <f t="shared" si="214"/>
        <v>0</v>
      </c>
      <c r="CC411" s="233">
        <f t="shared" si="215"/>
        <v>20.399999999999999</v>
      </c>
      <c r="CD411" s="274">
        <f>ALL!BH403/$BH$47</f>
        <v>1.1475362305745942</v>
      </c>
    </row>
    <row r="412" spans="1:82" s="90" customFormat="1">
      <c r="A412" s="253">
        <f t="shared" si="221"/>
        <v>54206</v>
      </c>
      <c r="B412" s="236" t="s">
        <v>344</v>
      </c>
      <c r="C412" s="50"/>
      <c r="D412" s="50"/>
      <c r="E412" s="91">
        <f>ALL!E404/E$268</f>
        <v>2.1521553105934199</v>
      </c>
      <c r="F412" s="91">
        <f>ALL!F404/F$268</f>
        <v>0.4605348404438625</v>
      </c>
      <c r="G412" s="91">
        <f>ALL!G404/G$268</f>
        <v>93.928027327728941</v>
      </c>
      <c r="H412" s="91">
        <f>ALL!H404/H$268</f>
        <v>0.60350333687053326</v>
      </c>
      <c r="I412" s="91">
        <f>ALL!I404/I$268</f>
        <v>5.9815469277279591E-2</v>
      </c>
      <c r="J412" s="91">
        <f>ALL!J404/J$268</f>
        <v>0</v>
      </c>
      <c r="K412" s="91">
        <f>ALL!K404/K$268</f>
        <v>3.4262026230354721</v>
      </c>
      <c r="L412" s="91">
        <f>ALL!L404/L$268</f>
        <v>0.13220590339659952</v>
      </c>
      <c r="M412" s="91">
        <f>ALL!M404/M$268</f>
        <v>0</v>
      </c>
      <c r="N412" s="91">
        <f>ALL!N404/N$268</f>
        <v>0</v>
      </c>
      <c r="O412" s="91">
        <f>ALL!O404/O$268</f>
        <v>0</v>
      </c>
      <c r="P412" s="91">
        <f>ALL!P404/P$268</f>
        <v>1.7637431377141517</v>
      </c>
      <c r="Q412" s="91">
        <f>ALL!Q404/Q$268</f>
        <v>0.54916756141966527</v>
      </c>
      <c r="R412" s="91">
        <f>ALL!R404/R$268</f>
        <v>0</v>
      </c>
      <c r="S412" s="91">
        <f>ALL!S404/S$268</f>
        <v>0.38698242818457534</v>
      </c>
      <c r="T412" s="91">
        <f>ALL!T404/T$268</f>
        <v>0</v>
      </c>
      <c r="U412" s="91">
        <f>ALL!U404/U$268</f>
        <v>0</v>
      </c>
      <c r="V412" s="91">
        <f>ALL!V404/V$268</f>
        <v>0</v>
      </c>
      <c r="W412" s="91">
        <f>ALL!W404/W$268</f>
        <v>0.90948076858703897</v>
      </c>
      <c r="X412" s="91">
        <f>ALL!X404/X$268</f>
        <v>0.13928389849195802</v>
      </c>
      <c r="Y412" s="91">
        <f>ALL!Y404/Y$268</f>
        <v>0</v>
      </c>
      <c r="Z412" s="91">
        <f>ALL!Z404/Z$268</f>
        <v>0</v>
      </c>
      <c r="AA412" s="91">
        <f>ALL!AA404/AA$268</f>
        <v>0</v>
      </c>
      <c r="AB412" s="91">
        <f>ALL!AB404/AB$268</f>
        <v>0.11077881868370346</v>
      </c>
      <c r="AC412" s="91">
        <f>ALL!AC404/AC$268</f>
        <v>0</v>
      </c>
      <c r="AD412" s="91">
        <f>ALL!AD404/AD$268</f>
        <v>0</v>
      </c>
      <c r="AE412" s="91">
        <f>ALL!AE404/AE$268</f>
        <v>0</v>
      </c>
      <c r="AF412" s="91">
        <f>ALL!AF404/AF$268</f>
        <v>0</v>
      </c>
      <c r="AG412" s="91">
        <f>ALL!AG404/AG$268</f>
        <v>0</v>
      </c>
      <c r="AH412" s="91">
        <f>ALL!AH404/AH$268</f>
        <v>0</v>
      </c>
      <c r="AI412" s="91">
        <f>ALL!AI404/AI$268</f>
        <v>0</v>
      </c>
      <c r="AJ412" s="91">
        <f>ALL!AJ404/AJ$268</f>
        <v>0</v>
      </c>
      <c r="AK412" s="91">
        <f>ALL!AK404/AK$268</f>
        <v>0</v>
      </c>
      <c r="AL412" s="91">
        <f>ALL!AL404/AL$268</f>
        <v>0</v>
      </c>
      <c r="AM412" s="91">
        <f>ALL!AM404/AM$268</f>
        <v>0</v>
      </c>
      <c r="AN412" s="91">
        <f>ALL!AN404/AN$268</f>
        <v>0</v>
      </c>
      <c r="AO412" s="91">
        <f>ALL!AO404/AO$268</f>
        <v>0</v>
      </c>
      <c r="AP412" s="91">
        <f>ALL!AP404/AP$268</f>
        <v>0</v>
      </c>
      <c r="AQ412" s="91">
        <f>ALL!AQ404/AQ$268</f>
        <v>0</v>
      </c>
      <c r="AR412" s="91">
        <f>ALL!AR404/AR$268</f>
        <v>0</v>
      </c>
      <c r="AS412" s="91">
        <f>ALL!AS404/AS$268</f>
        <v>0</v>
      </c>
      <c r="AT412" s="91">
        <f>ALL!AT404/AT$268</f>
        <v>0</v>
      </c>
      <c r="AU412" s="91">
        <f>ALL!AU404/AU$268</f>
        <v>0</v>
      </c>
      <c r="AV412" s="91">
        <f>ALL!AV404/AV$268</f>
        <v>0</v>
      </c>
      <c r="AW412" s="91">
        <f>ALL!AW404/AW$268</f>
        <v>0</v>
      </c>
      <c r="AX412" s="91">
        <f>ALL!AX404/AX$268</f>
        <v>0</v>
      </c>
      <c r="AY412" s="91">
        <f>ALL!AY404/AY$268</f>
        <v>60.124249104436487</v>
      </c>
      <c r="AZ412" s="91">
        <f>ALL!AZ404/AZ$268</f>
        <v>0</v>
      </c>
      <c r="BA412" s="91">
        <f>ALL!BA404/BA$268</f>
        <v>0</v>
      </c>
      <c r="BB412" s="91">
        <f>ALL!BB404/BB$268</f>
        <v>163.73798921959221</v>
      </c>
      <c r="BC412" s="91">
        <f>ALL!BC404/BC$268</f>
        <v>0</v>
      </c>
      <c r="BD412" s="91">
        <f>ALL!BD404/BD$268</f>
        <v>1.5081051579171654</v>
      </c>
      <c r="BE412" s="91">
        <f>ALL!BE404/BE$268</f>
        <v>0</v>
      </c>
      <c r="BF412" s="91">
        <f>ALL!BF404/BF$268</f>
        <v>0</v>
      </c>
      <c r="BG412" s="91">
        <f>ALL!BG404/BG$268</f>
        <v>0</v>
      </c>
      <c r="BH412" s="91">
        <f t="shared" si="225"/>
        <v>329.99222490637305</v>
      </c>
      <c r="BJ412" s="208">
        <f t="array" ref="BJ412">ROUND(MIN(IF($E$4:$BG$4=BJ$4,$E412:$BG412)),1)</f>
        <v>0</v>
      </c>
      <c r="BK412" s="208">
        <f t="array" ref="BK412">ROUND(MAX(IF($E$4:$BG$4=BK$4,$E412:$BG412)),1)</f>
        <v>163.69999999999999</v>
      </c>
      <c r="BL412" s="276">
        <f t="array" ref="BL412">ROUND(SUM(IF($E$4:$BG$4=BL$4,ALL!$E404:$BG404)),1)/BL$3</f>
        <v>4.8692237655100792</v>
      </c>
      <c r="BM412" s="208">
        <f t="array" ref="BM412">ROUND(MIN(IF($E$4:$BG$4=BM$4,$E412:$BG412)),1)</f>
        <v>0</v>
      </c>
      <c r="BN412" s="208">
        <f t="array" ref="BN412">ROUND(MAX(IF($E$4:$BG$4=BN$4,$E412:$BG412)),1)</f>
        <v>1.5</v>
      </c>
      <c r="BO412" s="276">
        <f t="array" ref="BO412">ROUND(SUM(IF($E$4:$BG$4=BO$4,ALL!$E404:$BG404)),1)/BO$3</f>
        <v>0.5260888358307263</v>
      </c>
      <c r="BP412" s="208">
        <f t="array" ref="BP412">ROUND(MIN(IF($E$4:$BG$4=BP$4,$E412:$BG412)),1)</f>
        <v>0</v>
      </c>
      <c r="BQ412" s="208">
        <f t="array" ref="BQ412">ROUND(MAX(IF($E$4:$BG$4=BQ$4,$E412:$BG412)),1)</f>
        <v>0</v>
      </c>
      <c r="BR412" s="276">
        <f t="array" ref="BR412">ROUND(SUM(IF($E$4:$BG$4=BR$4,ALL!$E404:$BG404)),1)/BR$3</f>
        <v>0</v>
      </c>
      <c r="BS412" s="208">
        <f t="array" ref="BS412">ROUND(MIN(IF($E$4:$BG$4=BS$4,$E412:$BG412)),1)</f>
        <v>0</v>
      </c>
      <c r="BT412" s="208">
        <f t="array" ref="BT412">ROUND(MAX(IF($E$4:$BG$4=BT$4,$E412:$BG412)),1)</f>
        <v>3.4</v>
      </c>
      <c r="BU412" s="276">
        <f t="array" ref="BU412">ROUND(SUM(IF($E$4:$BG$4=BU$4,ALL!$E404:$BG404)),1)/BU$3</f>
        <v>0.55170877223028481</v>
      </c>
      <c r="BV412" s="208">
        <f t="array" ref="BV412">ROUND(MIN(IF($E$4:$BG$4=BV$4,$E412:$BG412)),1)</f>
        <v>0</v>
      </c>
      <c r="BW412" s="208">
        <f t="array" ref="BW412">ROUND(MAX(IF($E$4:$BG$4=BW$4,$E412:$BG412)),1)</f>
        <v>93.9</v>
      </c>
      <c r="BX412" s="276">
        <f t="array" ref="BX412">ROUND(SUM(IF($E$4:$BG$4=BX$4,ALL!$E404:$BG404)),1)/BX$3</f>
        <v>6.4814630723809428</v>
      </c>
      <c r="BY412" s="208">
        <f t="array" ref="BY412">ROUND(MIN(IF($E$4:$BG$4=BY$4,$E412:$BG412)),1)</f>
        <v>0</v>
      </c>
      <c r="BZ412" s="208">
        <f t="array" ref="BZ412">ROUND(MAX(IF($E$4:$BG$4=BZ$4,$E412:$BG412)),1)</f>
        <v>1.8</v>
      </c>
      <c r="CA412" s="276">
        <f t="array" ref="CA412">ROUND(SUM(IF($E$4:$BG$4=CA$4,ALL!$E404:$BG404)),1)/CA$3</f>
        <v>0.18958262198374273</v>
      </c>
      <c r="CB412" s="233">
        <f t="shared" si="214"/>
        <v>0</v>
      </c>
      <c r="CC412" s="233">
        <f t="shared" si="215"/>
        <v>163.69999999999999</v>
      </c>
      <c r="CD412" s="274">
        <f>ALL!BH404/$BH$47</f>
        <v>2.2921246697190276</v>
      </c>
    </row>
    <row r="413" spans="1:82" s="90" customFormat="1" ht="24">
      <c r="A413" s="253">
        <f t="shared" si="221"/>
        <v>54207</v>
      </c>
      <c r="B413" s="236" t="s">
        <v>345</v>
      </c>
      <c r="C413" s="50"/>
      <c r="D413" s="50"/>
      <c r="E413" s="91">
        <f>ALL!E405/E$268</f>
        <v>0</v>
      </c>
      <c r="F413" s="91">
        <f>ALL!F405/F$268</f>
        <v>0</v>
      </c>
      <c r="G413" s="91">
        <f>ALL!G405/G$268</f>
        <v>0</v>
      </c>
      <c r="H413" s="91">
        <f>ALL!H405/H$268</f>
        <v>0</v>
      </c>
      <c r="I413" s="91">
        <f>ALL!I405/I$268</f>
        <v>0</v>
      </c>
      <c r="J413" s="91">
        <f>ALL!J405/J$268</f>
        <v>0</v>
      </c>
      <c r="K413" s="91">
        <f>ALL!K405/K$268</f>
        <v>0</v>
      </c>
      <c r="L413" s="91">
        <f>ALL!L405/L$268</f>
        <v>0</v>
      </c>
      <c r="M413" s="91">
        <f>ALL!M405/M$268</f>
        <v>0</v>
      </c>
      <c r="N413" s="91">
        <f>ALL!N405/N$268</f>
        <v>0</v>
      </c>
      <c r="O413" s="91">
        <f>ALL!O405/O$268</f>
        <v>0</v>
      </c>
      <c r="P413" s="91">
        <f>ALL!P405/P$268</f>
        <v>0</v>
      </c>
      <c r="Q413" s="91">
        <f>ALL!Q405/Q$268</f>
        <v>0</v>
      </c>
      <c r="R413" s="91">
        <f>ALL!R405/R$268</f>
        <v>0</v>
      </c>
      <c r="S413" s="91">
        <f>ALL!S405/S$268</f>
        <v>0</v>
      </c>
      <c r="T413" s="91">
        <f>ALL!T405/T$268</f>
        <v>0</v>
      </c>
      <c r="U413" s="91">
        <f>ALL!U405/U$268</f>
        <v>0</v>
      </c>
      <c r="V413" s="91">
        <f>ALL!V405/V$268</f>
        <v>0</v>
      </c>
      <c r="W413" s="91">
        <f>ALL!W405/W$268</f>
        <v>0</v>
      </c>
      <c r="X413" s="91">
        <f>ALL!X405/X$268</f>
        <v>0</v>
      </c>
      <c r="Y413" s="91">
        <f>ALL!Y405/Y$268</f>
        <v>0</v>
      </c>
      <c r="Z413" s="91">
        <f>ALL!Z405/Z$268</f>
        <v>0</v>
      </c>
      <c r="AA413" s="91">
        <f>ALL!AA405/AA$268</f>
        <v>0</v>
      </c>
      <c r="AB413" s="91">
        <f>ALL!AB405/AB$268</f>
        <v>0</v>
      </c>
      <c r="AC413" s="91">
        <f>ALL!AC405/AC$268</f>
        <v>0</v>
      </c>
      <c r="AD413" s="91">
        <f>ALL!AD405/AD$268</f>
        <v>0</v>
      </c>
      <c r="AE413" s="91">
        <f>ALL!AE405/AE$268</f>
        <v>0</v>
      </c>
      <c r="AF413" s="91">
        <f>ALL!AF405/AF$268</f>
        <v>0</v>
      </c>
      <c r="AG413" s="91">
        <f>ALL!AG405/AG$268</f>
        <v>0</v>
      </c>
      <c r="AH413" s="91">
        <f>ALL!AH405/AH$268</f>
        <v>0</v>
      </c>
      <c r="AI413" s="91">
        <f>ALL!AI405/AI$268</f>
        <v>0</v>
      </c>
      <c r="AJ413" s="91">
        <f>ALL!AJ405/AJ$268</f>
        <v>0</v>
      </c>
      <c r="AK413" s="91">
        <f>ALL!AK405/AK$268</f>
        <v>0</v>
      </c>
      <c r="AL413" s="91">
        <f>ALL!AL405/AL$268</f>
        <v>0</v>
      </c>
      <c r="AM413" s="91">
        <f>ALL!AM405/AM$268</f>
        <v>0</v>
      </c>
      <c r="AN413" s="91">
        <f>ALL!AN405/AN$268</f>
        <v>0</v>
      </c>
      <c r="AO413" s="91">
        <f>ALL!AO405/AO$268</f>
        <v>0</v>
      </c>
      <c r="AP413" s="91">
        <f>ALL!AP405/AP$268</f>
        <v>0</v>
      </c>
      <c r="AQ413" s="91">
        <f>ALL!AQ405/AQ$268</f>
        <v>0</v>
      </c>
      <c r="AR413" s="91">
        <f>ALL!AR405/AR$268</f>
        <v>0</v>
      </c>
      <c r="AS413" s="91">
        <f>ALL!AS405/AS$268</f>
        <v>0</v>
      </c>
      <c r="AT413" s="91">
        <f>ALL!AT405/AT$268</f>
        <v>0</v>
      </c>
      <c r="AU413" s="91">
        <f>ALL!AU405/AU$268</f>
        <v>0</v>
      </c>
      <c r="AV413" s="91">
        <f>ALL!AV405/AV$268</f>
        <v>0</v>
      </c>
      <c r="AW413" s="91">
        <f>ALL!AW405/AW$268</f>
        <v>0</v>
      </c>
      <c r="AX413" s="91">
        <f>ALL!AX405/AX$268</f>
        <v>0</v>
      </c>
      <c r="AY413" s="91">
        <f>ALL!AY405/AY$268</f>
        <v>0</v>
      </c>
      <c r="AZ413" s="91">
        <f>ALL!AZ405/AZ$268</f>
        <v>0</v>
      </c>
      <c r="BA413" s="91">
        <f>ALL!BA405/BA$268</f>
        <v>0</v>
      </c>
      <c r="BB413" s="91">
        <f>ALL!BB405/BB$268</f>
        <v>0</v>
      </c>
      <c r="BC413" s="91">
        <f>ALL!BC405/BC$268</f>
        <v>0</v>
      </c>
      <c r="BD413" s="91">
        <f>ALL!BD405/BD$268</f>
        <v>0</v>
      </c>
      <c r="BE413" s="91">
        <f>ALL!BE405/BE$268</f>
        <v>0</v>
      </c>
      <c r="BF413" s="91">
        <f>ALL!BF405/BF$268</f>
        <v>0</v>
      </c>
      <c r="BG413" s="91">
        <f>ALL!BG405/BG$268</f>
        <v>0</v>
      </c>
      <c r="BH413" s="91">
        <f t="shared" si="225"/>
        <v>0</v>
      </c>
      <c r="BJ413" s="208">
        <f t="array" ref="BJ413">ROUND(MIN(IF($E$4:$BG$4=BJ$4,$E413:$BG413)),1)</f>
        <v>0</v>
      </c>
      <c r="BK413" s="208">
        <f t="array" ref="BK413">ROUND(MAX(IF($E$4:$BG$4=BK$4,$E413:$BG413)),1)</f>
        <v>0</v>
      </c>
      <c r="BL413" s="276">
        <f t="array" ref="BL413">ROUND(SUM(IF($E$4:$BG$4=BL$4,ALL!$E405:$BG405)),1)/BL$3</f>
        <v>0</v>
      </c>
      <c r="BM413" s="208">
        <f t="array" ref="BM413">ROUND(MIN(IF($E$4:$BG$4=BM$4,$E413:$BG413)),1)</f>
        <v>0</v>
      </c>
      <c r="BN413" s="208">
        <f t="array" ref="BN413">ROUND(MAX(IF($E$4:$BG$4=BN$4,$E413:$BG413)),1)</f>
        <v>0</v>
      </c>
      <c r="BO413" s="276">
        <f t="array" ref="BO413">ROUND(SUM(IF($E$4:$BG$4=BO$4,ALL!$E405:$BG405)),1)/BO$3</f>
        <v>0</v>
      </c>
      <c r="BP413" s="208">
        <f t="array" ref="BP413">ROUND(MIN(IF($E$4:$BG$4=BP$4,$E413:$BG413)),1)</f>
        <v>0</v>
      </c>
      <c r="BQ413" s="208">
        <f t="array" ref="BQ413">ROUND(MAX(IF($E$4:$BG$4=BQ$4,$E413:$BG413)),1)</f>
        <v>0</v>
      </c>
      <c r="BR413" s="276">
        <f t="array" ref="BR413">ROUND(SUM(IF($E$4:$BG$4=BR$4,ALL!$E405:$BG405)),1)/BR$3</f>
        <v>0</v>
      </c>
      <c r="BS413" s="208">
        <f t="array" ref="BS413">ROUND(MIN(IF($E$4:$BG$4=BS$4,$E413:$BG413)),1)</f>
        <v>0</v>
      </c>
      <c r="BT413" s="208">
        <f t="array" ref="BT413">ROUND(MAX(IF($E$4:$BG$4=BT$4,$E413:$BG413)),1)</f>
        <v>0</v>
      </c>
      <c r="BU413" s="276">
        <f t="array" ref="BU413">ROUND(SUM(IF($E$4:$BG$4=BU$4,ALL!$E405:$BG405)),1)/BU$3</f>
        <v>0</v>
      </c>
      <c r="BV413" s="208">
        <f t="array" ref="BV413">ROUND(MIN(IF($E$4:$BG$4=BV$4,$E413:$BG413)),1)</f>
        <v>0</v>
      </c>
      <c r="BW413" s="208">
        <f t="array" ref="BW413">ROUND(MAX(IF($E$4:$BG$4=BW$4,$E413:$BG413)),1)</f>
        <v>0</v>
      </c>
      <c r="BX413" s="276">
        <f t="array" ref="BX413">ROUND(SUM(IF($E$4:$BG$4=BX$4,ALL!$E405:$BG405)),1)/BX$3</f>
        <v>0</v>
      </c>
      <c r="BY413" s="208">
        <f t="array" ref="BY413">ROUND(MIN(IF($E$4:$BG$4=BY$4,$E413:$BG413)),1)</f>
        <v>0</v>
      </c>
      <c r="BZ413" s="208">
        <f t="array" ref="BZ413">ROUND(MAX(IF($E$4:$BG$4=BZ$4,$E413:$BG413)),1)</f>
        <v>0</v>
      </c>
      <c r="CA413" s="276">
        <f t="array" ref="CA413">ROUND(SUM(IF($E$4:$BG$4=CA$4,ALL!$E405:$BG405)),1)/CA$3</f>
        <v>0</v>
      </c>
      <c r="CB413" s="233">
        <f t="shared" si="214"/>
        <v>0</v>
      </c>
      <c r="CC413" s="233">
        <f t="shared" si="215"/>
        <v>0</v>
      </c>
      <c r="CD413" s="274">
        <f>ALL!BH405/$BH$47</f>
        <v>0</v>
      </c>
    </row>
    <row r="414" spans="1:82" s="90" customFormat="1" ht="36">
      <c r="A414" s="253">
        <f t="shared" si="221"/>
        <v>54310</v>
      </c>
      <c r="B414" s="236" t="s">
        <v>346</v>
      </c>
      <c r="C414" s="50"/>
      <c r="D414" s="50"/>
      <c r="E414" s="91">
        <f>ALL!E406/E$268</f>
        <v>6.2434828264266287</v>
      </c>
      <c r="F414" s="91">
        <f>ALL!F406/F$268</f>
        <v>1.6968846922599765</v>
      </c>
      <c r="G414" s="91">
        <f>ALL!G406/G$268</f>
        <v>21.048994911031777</v>
      </c>
      <c r="H414" s="91">
        <f>ALL!H406/H$268</f>
        <v>1.0582330428135323</v>
      </c>
      <c r="I414" s="91">
        <f>ALL!I406/I$268</f>
        <v>34.443916517543379</v>
      </c>
      <c r="J414" s="91">
        <f>ALL!J406/J$268</f>
        <v>0.2034737128863976</v>
      </c>
      <c r="K414" s="91">
        <f>ALL!K406/K$268</f>
        <v>0</v>
      </c>
      <c r="L414" s="91">
        <f>ALL!L406/L$268</f>
        <v>10.544238945766285</v>
      </c>
      <c r="M414" s="91">
        <f>ALL!M406/M$268</f>
        <v>100.51932177813175</v>
      </c>
      <c r="N414" s="91">
        <f>ALL!N406/N$268</f>
        <v>2.8969454181271912</v>
      </c>
      <c r="O414" s="91">
        <f>ALL!O406/O$268</f>
        <v>2.2833168896129221</v>
      </c>
      <c r="P414" s="91">
        <f>ALL!P406/P$268</f>
        <v>5.1413588040056891E-2</v>
      </c>
      <c r="Q414" s="91">
        <f>ALL!Q406/Q$268</f>
        <v>0.91225459931333897</v>
      </c>
      <c r="R414" s="91">
        <f>ALL!R406/R$268</f>
        <v>4.6538487599945801</v>
      </c>
      <c r="S414" s="91">
        <f>ALL!S406/S$268</f>
        <v>16.774684158062787</v>
      </c>
      <c r="T414" s="91">
        <f>ALL!T406/T$268</f>
        <v>0.83502755954460139</v>
      </c>
      <c r="U414" s="91">
        <f>ALL!U406/U$268</f>
        <v>24.100929557167159</v>
      </c>
      <c r="V414" s="91">
        <f>ALL!V406/V$268</f>
        <v>0</v>
      </c>
      <c r="W414" s="91">
        <f>ALL!W406/W$268</f>
        <v>81.087249900683375</v>
      </c>
      <c r="X414" s="91">
        <f>ALL!X406/X$268</f>
        <v>0.73385062038332216</v>
      </c>
      <c r="Y414" s="91">
        <f>ALL!Y406/Y$268</f>
        <v>8.3246097468734099</v>
      </c>
      <c r="Z414" s="91">
        <f>ALL!Z406/Z$268</f>
        <v>0</v>
      </c>
      <c r="AA414" s="91">
        <f>ALL!AA406/AA$268</f>
        <v>8.0412221222529752</v>
      </c>
      <c r="AB414" s="91">
        <f>ALL!AB406/AB$268</f>
        <v>0.22400948244893756</v>
      </c>
      <c r="AC414" s="91">
        <f>ALL!AC406/AC$268</f>
        <v>18.595565418455454</v>
      </c>
      <c r="AD414" s="91">
        <f>ALL!AD406/AD$268</f>
        <v>0.90461566841637864</v>
      </c>
      <c r="AE414" s="91">
        <f>ALL!AE406/AE$268</f>
        <v>0</v>
      </c>
      <c r="AF414" s="91">
        <f>ALL!AF406/AF$268</f>
        <v>21.351906605336605</v>
      </c>
      <c r="AG414" s="91">
        <f>ALL!AG406/AG$268</f>
        <v>4.0322491016135125</v>
      </c>
      <c r="AH414" s="91">
        <f>ALL!AH406/AH$268</f>
        <v>0</v>
      </c>
      <c r="AI414" s="91">
        <f>ALL!AI406/AI$268</f>
        <v>16.550620295924617</v>
      </c>
      <c r="AJ414" s="91">
        <f>ALL!AJ406/AJ$268</f>
        <v>10.38718758994295</v>
      </c>
      <c r="AK414" s="91">
        <f>ALL!AK406/AK$268</f>
        <v>196.93600235865233</v>
      </c>
      <c r="AL414" s="91">
        <f>ALL!AL406/AL$268</f>
        <v>0</v>
      </c>
      <c r="AM414" s="91">
        <f>ALL!AM406/AM$268</f>
        <v>64.668244999114876</v>
      </c>
      <c r="AN414" s="91">
        <f>ALL!AN406/AN$268</f>
        <v>0</v>
      </c>
      <c r="AO414" s="91">
        <f>ALL!AO406/AO$268</f>
        <v>1.109772838423529</v>
      </c>
      <c r="AP414" s="91">
        <f>ALL!AP406/AP$268</f>
        <v>3.2102832412879891</v>
      </c>
      <c r="AQ414" s="91">
        <f>ALL!AQ406/AQ$268</f>
        <v>0</v>
      </c>
      <c r="AR414" s="91">
        <f>ALL!AR406/AR$268</f>
        <v>0</v>
      </c>
      <c r="AS414" s="91">
        <f>ALL!AS406/AS$268</f>
        <v>0</v>
      </c>
      <c r="AT414" s="91">
        <f>ALL!AT406/AT$268</f>
        <v>0</v>
      </c>
      <c r="AU414" s="91">
        <f>ALL!AU406/AU$268</f>
        <v>0</v>
      </c>
      <c r="AV414" s="91">
        <f>ALL!AV406/AV$268</f>
        <v>103.96023009872144</v>
      </c>
      <c r="AW414" s="91">
        <f>ALL!AW406/AW$268</f>
        <v>9.4787910447761199</v>
      </c>
      <c r="AX414" s="91">
        <f>ALL!AX406/AX$268</f>
        <v>0</v>
      </c>
      <c r="AY414" s="91">
        <f>ALL!AY406/AY$268</f>
        <v>0</v>
      </c>
      <c r="AZ414" s="91">
        <f>ALL!AZ406/AZ$268</f>
        <v>6.5941392787693252</v>
      </c>
      <c r="BA414" s="91">
        <f>ALL!BA406/BA$268</f>
        <v>0</v>
      </c>
      <c r="BB414" s="91">
        <f>ALL!BB406/BB$268</f>
        <v>106.74565268338409</v>
      </c>
      <c r="BC414" s="91">
        <f>ALL!BC406/BC$268</f>
        <v>0</v>
      </c>
      <c r="BD414" s="91">
        <f>ALL!BD406/BD$268</f>
        <v>40.419309327520367</v>
      </c>
      <c r="BE414" s="91">
        <f>ALL!BE406/BE$268</f>
        <v>0</v>
      </c>
      <c r="BF414" s="91">
        <f>ALL!BF406/BF$268</f>
        <v>16.404340106529904</v>
      </c>
      <c r="BG414" s="91">
        <f>ALL!BG406/BG$268</f>
        <v>29.247741929640227</v>
      </c>
      <c r="BH414" s="91">
        <f t="shared" si="225"/>
        <v>977.27456141587447</v>
      </c>
      <c r="BJ414" s="208">
        <f t="array" ref="BJ414">ROUND(MIN(IF($E$4:$BG$4=BJ$4,$E414:$BG414)),1)</f>
        <v>0</v>
      </c>
      <c r="BK414" s="208">
        <f t="array" ref="BK414">ROUND(MAX(IF($E$4:$BG$4=BK$4,$E414:$BG414)),1)</f>
        <v>106.7</v>
      </c>
      <c r="BL414" s="276">
        <f t="array" ref="BL414">ROUND(SUM(IF($E$4:$BG$4=BL$4,ALL!$E406:$BG406)),1)/BL$3</f>
        <v>8.0650790004378976</v>
      </c>
      <c r="BM414" s="208">
        <f t="array" ref="BM414">ROUND(MIN(IF($E$4:$BG$4=BM$4,$E414:$BG414)),1)</f>
        <v>0</v>
      </c>
      <c r="BN414" s="208">
        <f t="array" ref="BN414">ROUND(MAX(IF($E$4:$BG$4=BN$4,$E414:$BG414)),1)</f>
        <v>40.4</v>
      </c>
      <c r="BO414" s="276">
        <f t="array" ref="BO414">ROUND(SUM(IF($E$4:$BG$4=BO$4,ALL!$E406:$BG406)),1)/BO$3</f>
        <v>23.568767495471768</v>
      </c>
      <c r="BP414" s="208">
        <f t="array" ref="BP414">ROUND(MIN(IF($E$4:$BG$4=BP$4,$E414:$BG414)),1)</f>
        <v>0</v>
      </c>
      <c r="BQ414" s="208">
        <f t="array" ref="BQ414">ROUND(MAX(IF($E$4:$BG$4=BQ$4,$E414:$BG414)),1)</f>
        <v>196.9</v>
      </c>
      <c r="BR414" s="276">
        <f t="array" ref="BR414">ROUND(SUM(IF($E$4:$BG$4=BR$4,ALL!$E406:$BG406)),1)/BR$3</f>
        <v>127.17717863566057</v>
      </c>
      <c r="BS414" s="208">
        <f t="array" ref="BS414">ROUND(MIN(IF($E$4:$BG$4=BS$4,$E414:$BG414)),1)</f>
        <v>0</v>
      </c>
      <c r="BT414" s="208">
        <f t="array" ref="BT414">ROUND(MAX(IF($E$4:$BG$4=BT$4,$E414:$BG414)),1)</f>
        <v>100.5</v>
      </c>
      <c r="BU414" s="276">
        <f t="array" ref="BU414">ROUND(SUM(IF($E$4:$BG$4=BU$4,ALL!$E406:$BG406)),1)/BU$3</f>
        <v>12.026614047197929</v>
      </c>
      <c r="BV414" s="208">
        <f t="array" ref="BV414">ROUND(MIN(IF($E$4:$BG$4=BV$4,$E414:$BG414)),1)</f>
        <v>0</v>
      </c>
      <c r="BW414" s="208">
        <f t="array" ref="BW414">ROUND(MAX(IF($E$4:$BG$4=BW$4,$E414:$BG414)),1)</f>
        <v>21</v>
      </c>
      <c r="BX414" s="276">
        <f t="array" ref="BX414">ROUND(SUM(IF($E$4:$BG$4=BX$4,ALL!$E406:$BG406)),1)/BX$3</f>
        <v>3.0331212942026298</v>
      </c>
      <c r="BY414" s="208">
        <f t="array" ref="BY414">ROUND(MIN(IF($E$4:$BG$4=BY$4,$E414:$BG414)),1)</f>
        <v>0.1</v>
      </c>
      <c r="BZ414" s="208">
        <f t="array" ref="BZ414">ROUND(MAX(IF($E$4:$BG$4=BZ$4,$E414:$BG414)),1)</f>
        <v>34.4</v>
      </c>
      <c r="CA414" s="276">
        <f t="array" ref="CA414">ROUND(SUM(IF($E$4:$BG$4=CA$4,ALL!$E406:$BG406)),1)/CA$3</f>
        <v>14.999108626818536</v>
      </c>
      <c r="CB414" s="233">
        <f t="shared" si="214"/>
        <v>0</v>
      </c>
      <c r="CC414" s="233">
        <f t="shared" si="215"/>
        <v>196.9</v>
      </c>
      <c r="CD414" s="274">
        <f>ALL!BH406/$BH$47</f>
        <v>12.25949600334682</v>
      </c>
    </row>
    <row r="415" spans="1:82" s="90" customFormat="1" ht="48">
      <c r="A415" s="253">
        <f t="shared" si="221"/>
        <v>54311</v>
      </c>
      <c r="B415" s="236" t="s">
        <v>347</v>
      </c>
      <c r="C415" s="50"/>
      <c r="D415" s="50"/>
      <c r="E415" s="91">
        <f>ALL!E407/E$268</f>
        <v>14.263440368940909</v>
      </c>
      <c r="F415" s="91">
        <f>ALL!F407/F$268</f>
        <v>9.3867764835619276</v>
      </c>
      <c r="G415" s="91">
        <f>ALL!G407/G$268</f>
        <v>7.0436888378313434</v>
      </c>
      <c r="H415" s="91">
        <f>ALL!H407/H$268</f>
        <v>13.691060606822601</v>
      </c>
      <c r="I415" s="91">
        <f>ALL!I407/I$268</f>
        <v>11.603248976906242</v>
      </c>
      <c r="J415" s="91">
        <f>ALL!J407/J$268</f>
        <v>21.194351842369787</v>
      </c>
      <c r="K415" s="91">
        <f>ALL!K407/K$268</f>
        <v>30.387568552262284</v>
      </c>
      <c r="L415" s="91">
        <f>ALL!L407/L$268</f>
        <v>1.4955217962560654</v>
      </c>
      <c r="M415" s="91">
        <f>ALL!M407/M$268</f>
        <v>19.557650954666443</v>
      </c>
      <c r="N415" s="91">
        <f>ALL!N407/N$268</f>
        <v>2.6473430145217827</v>
      </c>
      <c r="O415" s="91">
        <f>ALL!O407/O$268</f>
        <v>30.395877406328157</v>
      </c>
      <c r="P415" s="91">
        <f>ALL!P407/P$268</f>
        <v>9.5814911083055794</v>
      </c>
      <c r="Q415" s="91">
        <f>ALL!Q407/Q$268</f>
        <v>9.7017563414292578</v>
      </c>
      <c r="R415" s="91">
        <f>ALL!R407/R$268</f>
        <v>19.494071012332295</v>
      </c>
      <c r="S415" s="91">
        <f>ALL!S407/S$268</f>
        <v>28.144642249794938</v>
      </c>
      <c r="T415" s="91">
        <f>ALL!T407/T$268</f>
        <v>11.215314936621928</v>
      </c>
      <c r="U415" s="91">
        <f>ALL!U407/U$268</f>
        <v>20.605735319501022</v>
      </c>
      <c r="V415" s="91">
        <f>ALL!V407/V$268</f>
        <v>86.399572268757794</v>
      </c>
      <c r="W415" s="91">
        <f>ALL!W407/W$268</f>
        <v>1.6635881163705895</v>
      </c>
      <c r="X415" s="91">
        <f>ALL!X407/X$268</f>
        <v>1.3999811276322918</v>
      </c>
      <c r="Y415" s="91">
        <f>ALL!Y407/Y$268</f>
        <v>84.851047195524316</v>
      </c>
      <c r="Z415" s="91">
        <f>ALL!Z407/Z$268</f>
        <v>0.39844626165005265</v>
      </c>
      <c r="AA415" s="91">
        <f>ALL!AA407/AA$268</f>
        <v>6.7255342307688171</v>
      </c>
      <c r="AB415" s="91">
        <f>ALL!AB407/AB$268</f>
        <v>1.9450264136775313</v>
      </c>
      <c r="AC415" s="91">
        <f>ALL!AC407/AC$268</f>
        <v>43.593040201659896</v>
      </c>
      <c r="AD415" s="91">
        <f>ALL!AD407/AD$268</f>
        <v>33.051468019766737</v>
      </c>
      <c r="AE415" s="91">
        <f>ALL!AE407/AE$268</f>
        <v>0.22341391152640167</v>
      </c>
      <c r="AF415" s="91">
        <f>ALL!AF407/AF$268</f>
        <v>12.562018715360047</v>
      </c>
      <c r="AG415" s="91">
        <f>ALL!AG407/AG$268</f>
        <v>13.262336817300779</v>
      </c>
      <c r="AH415" s="91">
        <f>ALL!AH407/AH$268</f>
        <v>110.400229915903</v>
      </c>
      <c r="AI415" s="91">
        <f>ALL!AI407/AI$268</f>
        <v>39.283180893305151</v>
      </c>
      <c r="AJ415" s="91">
        <f>ALL!AJ407/AJ$268</f>
        <v>1.5555696616765164</v>
      </c>
      <c r="AK415" s="91">
        <f>ALL!AK407/AK$268</f>
        <v>74.35057937824827</v>
      </c>
      <c r="AL415" s="91">
        <f>ALL!AL407/AL$268</f>
        <v>9.5863065145168314</v>
      </c>
      <c r="AM415" s="91">
        <f>ALL!AM407/AM$268</f>
        <v>0</v>
      </c>
      <c r="AN415" s="91">
        <f>ALL!AN407/AN$268</f>
        <v>13.653109642433485</v>
      </c>
      <c r="AO415" s="91">
        <f>ALL!AO407/AO$268</f>
        <v>0</v>
      </c>
      <c r="AP415" s="91">
        <f>ALL!AP407/AP$268</f>
        <v>37.751962019184184</v>
      </c>
      <c r="AQ415" s="91">
        <f>ALL!AQ407/AQ$268</f>
        <v>15.340727085914601</v>
      </c>
      <c r="AR415" s="91">
        <f>ALL!AR407/AR$268</f>
        <v>0.47585748153707086</v>
      </c>
      <c r="AS415" s="91">
        <f>ALL!AS407/AS$268</f>
        <v>8.3169269887395583</v>
      </c>
      <c r="AT415" s="91">
        <f>ALL!AT407/AT$268</f>
        <v>20.717585692995531</v>
      </c>
      <c r="AU415" s="91">
        <f>ALL!AU407/AU$268</f>
        <v>5.3847333159581163</v>
      </c>
      <c r="AV415" s="91">
        <f>ALL!AV407/AV$268</f>
        <v>0</v>
      </c>
      <c r="AW415" s="91">
        <f>ALL!AW407/AW$268</f>
        <v>26.951820895522388</v>
      </c>
      <c r="AX415" s="91">
        <f>ALL!AX407/AX$268</f>
        <v>0</v>
      </c>
      <c r="AY415" s="91">
        <f>ALL!AY407/AY$268</f>
        <v>16.101377790024802</v>
      </c>
      <c r="AZ415" s="91">
        <f>ALL!AZ407/AZ$268</f>
        <v>17.779491326363619</v>
      </c>
      <c r="BA415" s="91">
        <f>ALL!BA407/BA$268</f>
        <v>0</v>
      </c>
      <c r="BB415" s="91">
        <f>ALL!BB407/BB$268</f>
        <v>0</v>
      </c>
      <c r="BC415" s="91">
        <f>ALL!BC407/BC$268</f>
        <v>0</v>
      </c>
      <c r="BD415" s="91">
        <f>ALL!BD407/BD$268</f>
        <v>10.002147411207448</v>
      </c>
      <c r="BE415" s="91">
        <f>ALL!BE407/BE$268</f>
        <v>13.711020259594147</v>
      </c>
      <c r="BF415" s="91">
        <f>ALL!BF407/BF$268</f>
        <v>15.162794911700038</v>
      </c>
      <c r="BG415" s="91">
        <f>ALL!BG407/BG$268</f>
        <v>5.5545514655266111</v>
      </c>
      <c r="BH415" s="91">
        <f t="shared" si="225"/>
        <v>988.56498573879935</v>
      </c>
      <c r="BJ415" s="208">
        <f t="array" ref="BJ415">ROUND(MIN(IF($E$4:$BG$4=BJ$4,$E415:$BG415)),1)</f>
        <v>0</v>
      </c>
      <c r="BK415" s="208">
        <f t="array" ref="BK415">ROUND(MAX(IF($E$4:$BG$4=BK$4,$E415:$BG415)),1)</f>
        <v>37.799999999999997</v>
      </c>
      <c r="BL415" s="276">
        <f t="array" ref="BL415">ROUND(SUM(IF($E$4:$BG$4=BL$4,ALL!$E407:$BG407)),1)/BL$3</f>
        <v>12.055058019171062</v>
      </c>
      <c r="BM415" s="208">
        <f t="array" ref="BM415">ROUND(MIN(IF($E$4:$BG$4=BM$4,$E415:$BG415)),1)</f>
        <v>5.6</v>
      </c>
      <c r="BN415" s="208">
        <f t="array" ref="BN415">ROUND(MAX(IF($E$4:$BG$4=BN$4,$E415:$BG415)),1)</f>
        <v>15.2</v>
      </c>
      <c r="BO415" s="276">
        <f t="array" ref="BO415">ROUND(SUM(IF($E$4:$BG$4=BO$4,ALL!$E407:$BG407)),1)/BO$3</f>
        <v>11.898701218508155</v>
      </c>
      <c r="BP415" s="208">
        <f t="array" ref="BP415">ROUND(MIN(IF($E$4:$BG$4=BP$4,$E415:$BG415)),1)</f>
        <v>0</v>
      </c>
      <c r="BQ415" s="208">
        <f t="array" ref="BQ415">ROUND(MAX(IF($E$4:$BG$4=BQ$4,$E415:$BG415)),1)</f>
        <v>74.400000000000006</v>
      </c>
      <c r="BR415" s="276">
        <f t="array" ref="BR415">ROUND(SUM(IF($E$4:$BG$4=BR$4,ALL!$E407:$BG407)),1)/BR$3</f>
        <v>37.073429358300885</v>
      </c>
      <c r="BS415" s="208">
        <f t="array" ref="BS415">ROUND(MIN(IF($E$4:$BG$4=BS$4,$E415:$BG415)),1)</f>
        <v>0.2</v>
      </c>
      <c r="BT415" s="208">
        <f t="array" ref="BT415">ROUND(MAX(IF($E$4:$BG$4=BT$4,$E415:$BG415)),1)</f>
        <v>110.4</v>
      </c>
      <c r="BU415" s="276">
        <f t="array" ref="BU415">ROUND(SUM(IF($E$4:$BG$4=BU$4,ALL!$E407:$BG407)),1)/BU$3</f>
        <v>23.94169897061672</v>
      </c>
      <c r="BV415" s="208">
        <f t="array" ref="BV415">ROUND(MIN(IF($E$4:$BG$4=BV$4,$E415:$BG415)),1)</f>
        <v>0.4</v>
      </c>
      <c r="BW415" s="208">
        <f t="array" ref="BW415">ROUND(MAX(IF($E$4:$BG$4=BW$4,$E415:$BG415)),1)</f>
        <v>7</v>
      </c>
      <c r="BX415" s="276">
        <f t="array" ref="BX415">ROUND(SUM(IF($E$4:$BG$4=BX$4,ALL!$E407:$BG407)),1)/BX$3</f>
        <v>1.8864349805358855</v>
      </c>
      <c r="BY415" s="208">
        <f t="array" ref="BY415">ROUND(MIN(IF($E$4:$BG$4=BY$4,$E415:$BG415)),1)</f>
        <v>1.4</v>
      </c>
      <c r="BZ415" s="208">
        <f t="array" ref="BZ415">ROUND(MAX(IF($E$4:$BG$4=BZ$4,$E415:$BG415)),1)</f>
        <v>39.299999999999997</v>
      </c>
      <c r="CA415" s="276">
        <f t="array" ref="CA415">ROUND(SUM(IF($E$4:$BG$4=CA$4,ALL!$E407:$BG407)),1)/CA$3</f>
        <v>12.52667846802931</v>
      </c>
      <c r="CB415" s="233">
        <f t="shared" si="214"/>
        <v>0</v>
      </c>
      <c r="CC415" s="233">
        <f t="shared" si="215"/>
        <v>110.4</v>
      </c>
      <c r="CD415" s="274">
        <f>ALL!BH407/$BH$47</f>
        <v>13.554008383837079</v>
      </c>
    </row>
    <row r="416" spans="1:82" s="90" customFormat="1" ht="36">
      <c r="A416" s="253">
        <f t="shared" si="221"/>
        <v>54312</v>
      </c>
      <c r="B416" s="236" t="s">
        <v>348</v>
      </c>
      <c r="C416" s="50"/>
      <c r="D416" s="50"/>
      <c r="E416" s="91">
        <f>ALL!E408/E$268</f>
        <v>16.817059730766026</v>
      </c>
      <c r="F416" s="91">
        <f>ALL!F408/F$268</f>
        <v>3.4855910124750156</v>
      </c>
      <c r="G416" s="91">
        <f>ALL!G408/G$268</f>
        <v>26.162738450962276</v>
      </c>
      <c r="H416" s="91">
        <f>ALL!H408/H$268</f>
        <v>17.788007382857483</v>
      </c>
      <c r="I416" s="91">
        <f>ALL!I408/I$268</f>
        <v>20.345251897894993</v>
      </c>
      <c r="J416" s="91">
        <f>ALL!J408/J$268</f>
        <v>3.8086721276758628</v>
      </c>
      <c r="K416" s="91">
        <f>ALL!K408/K$268</f>
        <v>16.816552950795373</v>
      </c>
      <c r="L416" s="91">
        <f>ALL!L408/L$268</f>
        <v>4.7257442728727357</v>
      </c>
      <c r="M416" s="91">
        <f>ALL!M408/M$268</f>
        <v>0</v>
      </c>
      <c r="N416" s="91">
        <f>ALL!N408/N$268</f>
        <v>122.93855783675514</v>
      </c>
      <c r="O416" s="91">
        <f>ALL!O408/O$268</f>
        <v>17.264687263382513</v>
      </c>
      <c r="P416" s="91">
        <f>ALL!P408/P$268</f>
        <v>6.8673883611061921</v>
      </c>
      <c r="Q416" s="91">
        <f>ALL!Q408/Q$268</f>
        <v>3.9090040529127923</v>
      </c>
      <c r="R416" s="91">
        <f>ALL!R408/R$268</f>
        <v>28.734381352486789</v>
      </c>
      <c r="S416" s="91">
        <f>ALL!S408/S$268</f>
        <v>0.96597321683909765</v>
      </c>
      <c r="T416" s="91">
        <f>ALL!T408/T$268</f>
        <v>29.390540356527556</v>
      </c>
      <c r="U416" s="91">
        <f>ALL!U408/U$268</f>
        <v>87.159321353129229</v>
      </c>
      <c r="V416" s="91">
        <f>ALL!V408/V$268</f>
        <v>48.242737479950101</v>
      </c>
      <c r="W416" s="91">
        <f>ALL!W408/W$268</f>
        <v>8.6727494929960454</v>
      </c>
      <c r="X416" s="91">
        <f>ALL!X408/X$268</f>
        <v>8.5712769886091777</v>
      </c>
      <c r="Y416" s="91">
        <f>ALL!Y408/Y$268</f>
        <v>9.9754450254952332</v>
      </c>
      <c r="Z416" s="91">
        <f>ALL!Z408/Z$268</f>
        <v>30.680319161150305</v>
      </c>
      <c r="AA416" s="91">
        <f>ALL!AA408/AA$268</f>
        <v>41.220204416257644</v>
      </c>
      <c r="AB416" s="91">
        <f>ALL!AB408/AB$268</f>
        <v>12.845216382139128</v>
      </c>
      <c r="AC416" s="91">
        <f>ALL!AC408/AC$268</f>
        <v>78.709309642515379</v>
      </c>
      <c r="AD416" s="91">
        <f>ALL!AD408/AD$268</f>
        <v>12.452304996198249</v>
      </c>
      <c r="AE416" s="91">
        <f>ALL!AE408/AE$268</f>
        <v>51.70115896641969</v>
      </c>
      <c r="AF416" s="91">
        <f>ALL!AF408/AF$268</f>
        <v>0</v>
      </c>
      <c r="AG416" s="91">
        <f>ALL!AG408/AG$268</f>
        <v>4.2324338938095414</v>
      </c>
      <c r="AH416" s="91">
        <f>ALL!AH408/AH$268</f>
        <v>101.44991379966855</v>
      </c>
      <c r="AI416" s="91">
        <f>ALL!AI408/AI$268</f>
        <v>4.7541297090140455</v>
      </c>
      <c r="AJ416" s="91">
        <f>ALL!AJ408/AJ$268</f>
        <v>0</v>
      </c>
      <c r="AK416" s="91">
        <f>ALL!AK408/AK$268</f>
        <v>0</v>
      </c>
      <c r="AL416" s="91">
        <f>ALL!AL408/AL$268</f>
        <v>0</v>
      </c>
      <c r="AM416" s="91">
        <f>ALL!AM408/AM$268</f>
        <v>702.24359922110102</v>
      </c>
      <c r="AN416" s="91">
        <f>ALL!AN408/AN$268</f>
        <v>139.71997966446366</v>
      </c>
      <c r="AO416" s="91">
        <f>ALL!AO408/AO$268</f>
        <v>2.5464762129618701</v>
      </c>
      <c r="AP416" s="91">
        <f>ALL!AP408/AP$268</f>
        <v>145.95809514581921</v>
      </c>
      <c r="AQ416" s="91">
        <f>ALL!AQ408/AQ$268</f>
        <v>167.41161040766372</v>
      </c>
      <c r="AR416" s="91">
        <f>ALL!AR408/AR$268</f>
        <v>33.39291501083045</v>
      </c>
      <c r="AS416" s="91">
        <f>ALL!AS408/AS$268</f>
        <v>53.898837631674539</v>
      </c>
      <c r="AT416" s="91">
        <f>ALL!AT408/AT$268</f>
        <v>7.8551912568306017</v>
      </c>
      <c r="AU416" s="91">
        <f>ALL!AU408/AU$268</f>
        <v>39.427461020742946</v>
      </c>
      <c r="AV416" s="91">
        <f>ALL!AV408/AV$268</f>
        <v>4.1699464945112936</v>
      </c>
      <c r="AW416" s="91">
        <f>ALL!AW408/AW$268</f>
        <v>28.719000000000001</v>
      </c>
      <c r="AX416" s="91">
        <f>ALL!AX408/AX$268</f>
        <v>31.487055171224341</v>
      </c>
      <c r="AY416" s="91">
        <f>ALL!AY408/AY$268</f>
        <v>10.277046018186828</v>
      </c>
      <c r="AZ416" s="91">
        <f>ALL!AZ408/AZ$268</f>
        <v>29.217485896917541</v>
      </c>
      <c r="BA416" s="91">
        <f>ALL!BA408/BA$268</f>
        <v>2.5367320138823755</v>
      </c>
      <c r="BB416" s="91">
        <f>ALL!BB408/BB$268</f>
        <v>0</v>
      </c>
      <c r="BC416" s="91">
        <f>ALL!BC408/BC$268</f>
        <v>11.256637853180234</v>
      </c>
      <c r="BD416" s="91">
        <f>ALL!BD408/BD$268</f>
        <v>51.841534099290314</v>
      </c>
      <c r="BE416" s="91">
        <f>ALL!BE408/BE$268</f>
        <v>31.262060373425104</v>
      </c>
      <c r="BF416" s="91">
        <f>ALL!BF408/BF$268</f>
        <v>75.154874582611882</v>
      </c>
      <c r="BG416" s="91">
        <f>ALL!BG408/BG$268</f>
        <v>0</v>
      </c>
      <c r="BH416" s="91">
        <f t="shared" si="225"/>
        <v>2389.0632096489794</v>
      </c>
      <c r="BJ416" s="208">
        <f t="array" ref="BJ416">ROUND(MIN(IF($E$4:$BG$4=BJ$4,$E416:$BG416)),1)</f>
        <v>0</v>
      </c>
      <c r="BK416" s="208">
        <f t="array" ref="BK416">ROUND(MAX(IF($E$4:$BG$4=BK$4,$E416:$BG416)),1)</f>
        <v>167.4</v>
      </c>
      <c r="BL416" s="276">
        <f t="array" ref="BL416">ROUND(SUM(IF($E$4:$BG$4=BL$4,ALL!$E408:$BG408)),1)/BL$3</f>
        <v>53.296682964079373</v>
      </c>
      <c r="BM416" s="208">
        <f t="array" ref="BM416">ROUND(MIN(IF($E$4:$BG$4=BM$4,$E416:$BG416)),1)</f>
        <v>0</v>
      </c>
      <c r="BN416" s="208">
        <f t="array" ref="BN416">ROUND(MAX(IF($E$4:$BG$4=BN$4,$E416:$BG416)),1)</f>
        <v>75.2</v>
      </c>
      <c r="BO416" s="276">
        <f t="array" ref="BO416">ROUND(SUM(IF($E$4:$BG$4=BO$4,ALL!$E408:$BG408)),1)/BO$3</f>
        <v>49.950251111477037</v>
      </c>
      <c r="BP416" s="208">
        <f t="array" ref="BP416">ROUND(MIN(IF($E$4:$BG$4=BP$4,$E416:$BG416)),1)</f>
        <v>0</v>
      </c>
      <c r="BQ416" s="208">
        <f t="array" ref="BQ416">ROUND(MAX(IF($E$4:$BG$4=BQ$4,$E416:$BG416)),1)</f>
        <v>702.2</v>
      </c>
      <c r="BR416" s="276">
        <f t="array" ref="BR416">ROUND(SUM(IF($E$4:$BG$4=BR$4,ALL!$E408:$BG408)),1)/BR$3</f>
        <v>326.30675549394448</v>
      </c>
      <c r="BS416" s="208">
        <f t="array" ref="BS416">ROUND(MIN(IF($E$4:$BG$4=BS$4,$E416:$BG416)),1)</f>
        <v>0</v>
      </c>
      <c r="BT416" s="208">
        <f t="array" ref="BT416">ROUND(MAX(IF($E$4:$BG$4=BT$4,$E416:$BG416)),1)</f>
        <v>122.9</v>
      </c>
      <c r="BU416" s="276">
        <f t="array" ref="BU416">ROUND(SUM(IF($E$4:$BG$4=BU$4,ALL!$E408:$BG408)),1)/BU$3</f>
        <v>24.452020415231221</v>
      </c>
      <c r="BV416" s="208">
        <f t="array" ref="BV416">ROUND(MIN(IF($E$4:$BG$4=BV$4,$E416:$BG416)),1)</f>
        <v>0</v>
      </c>
      <c r="BW416" s="208">
        <f t="array" ref="BW416">ROUND(MAX(IF($E$4:$BG$4=BW$4,$E416:$BG416)),1)</f>
        <v>30.7</v>
      </c>
      <c r="BX416" s="276">
        <f t="array" ref="BX416">ROUND(SUM(IF($E$4:$BG$4=BX$4,ALL!$E408:$BG408)),1)/BX$3</f>
        <v>15.998234790272596</v>
      </c>
      <c r="BY416" s="208">
        <f t="array" ref="BY416">ROUND(MIN(IF($E$4:$BG$4=BY$4,$E416:$BG416)),1)</f>
        <v>4.2</v>
      </c>
      <c r="BZ416" s="208">
        <f t="array" ref="BZ416">ROUND(MAX(IF($E$4:$BG$4=BZ$4,$E416:$BG416)),1)</f>
        <v>87.2</v>
      </c>
      <c r="CA416" s="276">
        <f t="array" ref="CA416">ROUND(SUM(IF($E$4:$BG$4=CA$4,ALL!$E408:$BG408)),1)/CA$3</f>
        <v>13.952045511774605</v>
      </c>
      <c r="CB416" s="233">
        <f t="shared" si="214"/>
        <v>0</v>
      </c>
      <c r="CC416" s="233">
        <f t="shared" si="215"/>
        <v>702.2</v>
      </c>
      <c r="CD416" s="274">
        <f>ALL!BH408/$BH$47</f>
        <v>25.601997211386692</v>
      </c>
    </row>
    <row r="417" spans="1:82" s="90" customFormat="1" ht="60">
      <c r="A417" s="253">
        <f t="shared" si="221"/>
        <v>54313</v>
      </c>
      <c r="B417" s="236" t="s">
        <v>349</v>
      </c>
      <c r="C417" s="50"/>
      <c r="D417" s="50"/>
      <c r="E417" s="91">
        <f>ALL!E409/E$268</f>
        <v>1.4644470303740145</v>
      </c>
      <c r="F417" s="91">
        <f>ALL!F409/F$268</f>
        <v>1.9224440002756911</v>
      </c>
      <c r="G417" s="91">
        <f>ALL!G409/G$268</f>
        <v>0.7363907565112735</v>
      </c>
      <c r="H417" s="91">
        <f>ALL!H409/H$268</f>
        <v>8.3627899959263505</v>
      </c>
      <c r="I417" s="91">
        <f>ALL!I409/I$268</f>
        <v>0.84188378851243906</v>
      </c>
      <c r="J417" s="91">
        <f>ALL!J409/J$268</f>
        <v>2.3377990290287207</v>
      </c>
      <c r="K417" s="91">
        <f>ALL!K409/K$268</f>
        <v>3.0700402109521052</v>
      </c>
      <c r="L417" s="91">
        <f>ALL!L409/L$268</f>
        <v>0.85920817993781795</v>
      </c>
      <c r="M417" s="91">
        <f>ALL!M409/M$268</f>
        <v>0</v>
      </c>
      <c r="N417" s="91">
        <f>ALL!N409/N$268</f>
        <v>0</v>
      </c>
      <c r="O417" s="91">
        <f>ALL!O409/O$268</f>
        <v>0</v>
      </c>
      <c r="P417" s="91">
        <f>ALL!P409/P$268</f>
        <v>3.2707336719013314</v>
      </c>
      <c r="Q417" s="91">
        <f>ALL!Q409/Q$268</f>
        <v>5.6731465287120217</v>
      </c>
      <c r="R417" s="91">
        <f>ALL!R409/R$268</f>
        <v>0</v>
      </c>
      <c r="S417" s="91">
        <f>ALL!S409/S$268</f>
        <v>7.8299924798137743</v>
      </c>
      <c r="T417" s="91">
        <f>ALL!T409/T$268</f>
        <v>0</v>
      </c>
      <c r="U417" s="91">
        <f>ALL!U409/U$268</f>
        <v>0</v>
      </c>
      <c r="V417" s="91">
        <f>ALL!V409/V$268</f>
        <v>0</v>
      </c>
      <c r="W417" s="91">
        <f>ALL!W409/W$268</f>
        <v>0</v>
      </c>
      <c r="X417" s="91">
        <f>ALL!X409/X$268</f>
        <v>0.26495592703017334</v>
      </c>
      <c r="Y417" s="91">
        <f>ALL!Y409/Y$268</f>
        <v>3.1974054850614881</v>
      </c>
      <c r="Z417" s="91">
        <f>ALL!Z409/Z$268</f>
        <v>1.426328498643832</v>
      </c>
      <c r="AA417" s="91">
        <f>ALL!AA409/AA$268</f>
        <v>1.4478539081124149</v>
      </c>
      <c r="AB417" s="91">
        <f>ALL!AB409/AB$268</f>
        <v>0.17122794469380481</v>
      </c>
      <c r="AC417" s="91">
        <f>ALL!AC409/AC$268</f>
        <v>3.3491121528385417</v>
      </c>
      <c r="AD417" s="91">
        <f>ALL!AD409/AD$268</f>
        <v>3.9014732819101696</v>
      </c>
      <c r="AE417" s="91">
        <f>ALL!AE409/AE$268</f>
        <v>3.06402115570505E-2</v>
      </c>
      <c r="AF417" s="91">
        <f>ALL!AF409/AF$268</f>
        <v>0</v>
      </c>
      <c r="AG417" s="91">
        <f>ALL!AG409/AG$268</f>
        <v>3.0645381972285146</v>
      </c>
      <c r="AH417" s="91">
        <f>ALL!AH409/AH$268</f>
        <v>4.8854010654462508E-2</v>
      </c>
      <c r="AI417" s="91">
        <f>ALL!AI409/AI$268</f>
        <v>1.7961330277947887</v>
      </c>
      <c r="AJ417" s="91">
        <f>ALL!AJ409/AJ$268</f>
        <v>2.3301183205655409</v>
      </c>
      <c r="AK417" s="91">
        <f>ALL!AK409/AK$268</f>
        <v>0</v>
      </c>
      <c r="AL417" s="91">
        <f>ALL!AL409/AL$268</f>
        <v>0</v>
      </c>
      <c r="AM417" s="91">
        <f>ALL!AM409/AM$268</f>
        <v>0</v>
      </c>
      <c r="AN417" s="91">
        <f>ALL!AN409/AN$268</f>
        <v>0</v>
      </c>
      <c r="AO417" s="91">
        <f>ALL!AO409/AO$268</f>
        <v>0</v>
      </c>
      <c r="AP417" s="91">
        <f>ALL!AP409/AP$268</f>
        <v>0</v>
      </c>
      <c r="AQ417" s="91">
        <f>ALL!AQ409/AQ$268</f>
        <v>0</v>
      </c>
      <c r="AR417" s="91">
        <f>ALL!AR409/AR$268</f>
        <v>0</v>
      </c>
      <c r="AS417" s="91">
        <f>ALL!AS409/AS$268</f>
        <v>0</v>
      </c>
      <c r="AT417" s="91">
        <f>ALL!AT409/AT$268</f>
        <v>0</v>
      </c>
      <c r="AU417" s="91">
        <f>ALL!AU409/AU$268</f>
        <v>0</v>
      </c>
      <c r="AV417" s="91">
        <f>ALL!AV409/AV$268</f>
        <v>0</v>
      </c>
      <c r="AW417" s="91">
        <f>ALL!AW409/AW$268</f>
        <v>0</v>
      </c>
      <c r="AX417" s="91">
        <f>ALL!AX409/AX$268</f>
        <v>0</v>
      </c>
      <c r="AY417" s="91">
        <f>ALL!AY409/AY$268</f>
        <v>0</v>
      </c>
      <c r="AZ417" s="91">
        <f>ALL!AZ409/AZ$268</f>
        <v>0</v>
      </c>
      <c r="BA417" s="91">
        <f>ALL!BA409/BA$268</f>
        <v>0</v>
      </c>
      <c r="BB417" s="91">
        <f>ALL!BB409/BB$268</f>
        <v>0</v>
      </c>
      <c r="BC417" s="91">
        <f>ALL!BC409/BC$268</f>
        <v>0</v>
      </c>
      <c r="BD417" s="91">
        <f>ALL!BD409/BD$268</f>
        <v>2.0043685771884685</v>
      </c>
      <c r="BE417" s="91">
        <f>ALL!BE409/BE$268</f>
        <v>1.574641506936574</v>
      </c>
      <c r="BF417" s="91">
        <f>ALL!BF409/BF$268</f>
        <v>1.8019917727946944</v>
      </c>
      <c r="BG417" s="91">
        <f>ALL!BG409/BG$268</f>
        <v>-1.2066003043367994</v>
      </c>
      <c r="BH417" s="91">
        <f t="shared" si="225"/>
        <v>61.571918190619243</v>
      </c>
      <c r="BJ417" s="208">
        <f t="array" ref="BJ417">ROUND(MIN(IF($E$4:$BG$4=BJ$4,$E417:$BG417)),1)</f>
        <v>0</v>
      </c>
      <c r="BK417" s="208">
        <f t="array" ref="BK417">ROUND(MAX(IF($E$4:$BG$4=BK$4,$E417:$BG417)),1)</f>
        <v>0</v>
      </c>
      <c r="BL417" s="276">
        <f t="array" ref="BL417">ROUND(SUM(IF($E$4:$BG$4=BL$4,ALL!$E409:$BG409)),1)/BL$3</f>
        <v>0</v>
      </c>
      <c r="BM417" s="208">
        <f t="array" ref="BM417">ROUND(MIN(IF($E$4:$BG$4=BM$4,$E417:$BG417)),1)</f>
        <v>-1.2</v>
      </c>
      <c r="BN417" s="208">
        <f t="array" ref="BN417">ROUND(MAX(IF($E$4:$BG$4=BN$4,$E417:$BG417)),1)</f>
        <v>2</v>
      </c>
      <c r="BO417" s="276">
        <f t="array" ref="BO417">ROUND(SUM(IF($E$4:$BG$4=BO$4,ALL!$E409:$BG409)),1)/BO$3</f>
        <v>1.4534826280256878</v>
      </c>
      <c r="BP417" s="208">
        <f t="array" ref="BP417">ROUND(MIN(IF($E$4:$BG$4=BP$4,$E417:$BG417)),1)</f>
        <v>0</v>
      </c>
      <c r="BQ417" s="208">
        <f t="array" ref="BQ417">ROUND(MAX(IF($E$4:$BG$4=BQ$4,$E417:$BG417)),1)</f>
        <v>0</v>
      </c>
      <c r="BR417" s="276">
        <f t="array" ref="BR417">ROUND(SUM(IF($E$4:$BG$4=BR$4,ALL!$E409:$BG409)),1)/BR$3</f>
        <v>0</v>
      </c>
      <c r="BS417" s="208">
        <f t="array" ref="BS417">ROUND(MIN(IF($E$4:$BG$4=BS$4,$E417:$BG417)),1)</f>
        <v>0</v>
      </c>
      <c r="BT417" s="208">
        <f t="array" ref="BT417">ROUND(MAX(IF($E$4:$BG$4=BT$4,$E417:$BG417)),1)</f>
        <v>8.4</v>
      </c>
      <c r="BU417" s="276">
        <f t="array" ref="BU417">ROUND(SUM(IF($E$4:$BG$4=BU$4,ALL!$E409:$BG409)),1)/BU$3</f>
        <v>2.7529524775462826</v>
      </c>
      <c r="BV417" s="208">
        <f t="array" ref="BV417">ROUND(MIN(IF($E$4:$BG$4=BV$4,$E417:$BG417)),1)</f>
        <v>0.2</v>
      </c>
      <c r="BW417" s="208">
        <f t="array" ref="BW417">ROUND(MAX(IF($E$4:$BG$4=BW$4,$E417:$BG417)),1)</f>
        <v>2.2999999999999998</v>
      </c>
      <c r="BX417" s="276">
        <f t="array" ref="BX417">ROUND(SUM(IF($E$4:$BG$4=BX$4,ALL!$E409:$BG409)),1)/BX$3</f>
        <v>0.80072108458192415</v>
      </c>
      <c r="BY417" s="208">
        <f t="array" ref="BY417">ROUND(MIN(IF($E$4:$BG$4=BY$4,$E417:$BG417)),1)</f>
        <v>0</v>
      </c>
      <c r="BZ417" s="208">
        <f t="array" ref="BZ417">ROUND(MAX(IF($E$4:$BG$4=BZ$4,$E417:$BG417)),1)</f>
        <v>3.3</v>
      </c>
      <c r="CA417" s="276">
        <f t="array" ref="CA417">ROUND(SUM(IF($E$4:$BG$4=CA$4,ALL!$E409:$BG409)),1)/CA$3</f>
        <v>1.6070140445032506</v>
      </c>
      <c r="CB417" s="233">
        <f t="shared" si="214"/>
        <v>-1.2</v>
      </c>
      <c r="CC417" s="233">
        <f t="shared" si="215"/>
        <v>8.4</v>
      </c>
      <c r="CD417" s="274">
        <f>ALL!BH409/$BH$47</f>
        <v>1.677844217544697</v>
      </c>
    </row>
    <row r="418" spans="1:82" s="90" customFormat="1" ht="60">
      <c r="A418" s="253">
        <f t="shared" si="221"/>
        <v>54314</v>
      </c>
      <c r="B418" s="236" t="s">
        <v>350</v>
      </c>
      <c r="C418" s="50"/>
      <c r="D418" s="50"/>
      <c r="E418" s="91">
        <f>ALL!E410/E$268</f>
        <v>1.976605471007999</v>
      </c>
      <c r="F418" s="91">
        <f>ALL!F410/F$268</f>
        <v>0.11454958990971122</v>
      </c>
      <c r="G418" s="91">
        <f>ALL!G410/G$268</f>
        <v>0</v>
      </c>
      <c r="H418" s="91">
        <f>ALL!H410/H$268</f>
        <v>0.65498015982780022</v>
      </c>
      <c r="I418" s="91">
        <f>ALL!I410/I$268</f>
        <v>23.567623880329183</v>
      </c>
      <c r="J418" s="91">
        <f>ALL!J410/J$268</f>
        <v>0</v>
      </c>
      <c r="K418" s="91">
        <f>ALL!K410/K$268</f>
        <v>0</v>
      </c>
      <c r="L418" s="91">
        <f>ALL!L410/L$268</f>
        <v>0</v>
      </c>
      <c r="M418" s="91">
        <f>ALL!M410/M$268</f>
        <v>0</v>
      </c>
      <c r="N418" s="91">
        <f>ALL!N410/N$268</f>
        <v>1.3123505257886832</v>
      </c>
      <c r="O418" s="91">
        <f>ALL!O410/O$268</f>
        <v>0</v>
      </c>
      <c r="P418" s="91">
        <f>ALL!P410/P$268</f>
        <v>0</v>
      </c>
      <c r="Q418" s="91">
        <f>ALL!Q410/Q$268</f>
        <v>0</v>
      </c>
      <c r="R418" s="91">
        <f>ALL!R410/R$268</f>
        <v>0</v>
      </c>
      <c r="S418" s="91">
        <f>ALL!S410/S$268</f>
        <v>0</v>
      </c>
      <c r="T418" s="91">
        <f>ALL!T410/T$268</f>
        <v>0</v>
      </c>
      <c r="U418" s="91">
        <f>ALL!U410/U$268</f>
        <v>0</v>
      </c>
      <c r="V418" s="91">
        <f>ALL!V410/V$268</f>
        <v>0</v>
      </c>
      <c r="W418" s="91">
        <f>ALL!W410/W$268</f>
        <v>0</v>
      </c>
      <c r="X418" s="91">
        <f>ALL!X410/X$268</f>
        <v>0</v>
      </c>
      <c r="Y418" s="91">
        <f>ALL!Y410/Y$268</f>
        <v>0</v>
      </c>
      <c r="Z418" s="91">
        <f>ALL!Z410/Z$268</f>
        <v>0</v>
      </c>
      <c r="AA418" s="91">
        <f>ALL!AA410/AA$268</f>
        <v>0</v>
      </c>
      <c r="AB418" s="91">
        <f>ALL!AB410/AB$268</f>
        <v>4.2795841423080606E-3</v>
      </c>
      <c r="AC418" s="91">
        <f>ALL!AC410/AC$268</f>
        <v>1.2761340576607303</v>
      </c>
      <c r="AD418" s="91">
        <f>ALL!AD410/AD$268</f>
        <v>0</v>
      </c>
      <c r="AE418" s="91">
        <f>ALL!AE410/AE$268</f>
        <v>0</v>
      </c>
      <c r="AF418" s="91">
        <f>ALL!AF410/AF$268</f>
        <v>0</v>
      </c>
      <c r="AG418" s="91">
        <f>ALL!AG410/AG$268</f>
        <v>15.220243921248471</v>
      </c>
      <c r="AH418" s="91">
        <f>ALL!AH410/AH$268</f>
        <v>1.2184528182830285</v>
      </c>
      <c r="AI418" s="91">
        <f>ALL!AI410/AI$268</f>
        <v>0</v>
      </c>
      <c r="AJ418" s="91">
        <f>ALL!AJ410/AJ$268</f>
        <v>0</v>
      </c>
      <c r="AK418" s="91">
        <f>ALL!AK410/AK$268</f>
        <v>0</v>
      </c>
      <c r="AL418" s="91">
        <f>ALL!AL410/AL$268</f>
        <v>411.79979777553103</v>
      </c>
      <c r="AM418" s="91">
        <f>ALL!AM410/AM$268</f>
        <v>50.39135386794122</v>
      </c>
      <c r="AN418" s="91">
        <f>ALL!AN410/AN$268</f>
        <v>0</v>
      </c>
      <c r="AO418" s="91">
        <f>ALL!AO410/AO$268</f>
        <v>0</v>
      </c>
      <c r="AP418" s="91">
        <f>ALL!AP410/AP$268</f>
        <v>0</v>
      </c>
      <c r="AQ418" s="91">
        <f>ALL!AQ410/AQ$268</f>
        <v>0</v>
      </c>
      <c r="AR418" s="91">
        <f>ALL!AR410/AR$268</f>
        <v>0</v>
      </c>
      <c r="AS418" s="91">
        <f>ALL!AS410/AS$268</f>
        <v>19.076764741494127</v>
      </c>
      <c r="AT418" s="91">
        <f>ALL!AT410/AT$268</f>
        <v>0</v>
      </c>
      <c r="AU418" s="91">
        <f>ALL!AU410/AU$268</f>
        <v>0</v>
      </c>
      <c r="AV418" s="91">
        <f>ALL!AV410/AV$268</f>
        <v>0</v>
      </c>
      <c r="AW418" s="91">
        <f>ALL!AW410/AW$268</f>
        <v>0</v>
      </c>
      <c r="AX418" s="91">
        <f>ALL!AX410/AX$268</f>
        <v>0</v>
      </c>
      <c r="AY418" s="91">
        <f>ALL!AY410/AY$268</f>
        <v>0</v>
      </c>
      <c r="AZ418" s="91">
        <f>ALL!AZ410/AZ$268</f>
        <v>0</v>
      </c>
      <c r="BA418" s="91">
        <f>ALL!BA410/BA$268</f>
        <v>200.77842603883315</v>
      </c>
      <c r="BB418" s="91">
        <f>ALL!BB410/BB$268</f>
        <v>0</v>
      </c>
      <c r="BC418" s="91">
        <f>ALL!BC410/BC$268</f>
        <v>0</v>
      </c>
      <c r="BD418" s="91">
        <f>ALL!BD410/BD$268</f>
        <v>0</v>
      </c>
      <c r="BE418" s="91">
        <f>ALL!BE410/BE$268</f>
        <v>0</v>
      </c>
      <c r="BF418" s="91">
        <f>ALL!BF410/BF$268</f>
        <v>0</v>
      </c>
      <c r="BG418" s="91">
        <f>ALL!BG410/BG$268</f>
        <v>0.84134723379587684</v>
      </c>
      <c r="BH418" s="91">
        <f t="shared" si="225"/>
        <v>728.23290966579327</v>
      </c>
      <c r="BJ418" s="208">
        <f t="array" ref="BJ418">ROUND(MIN(IF($E$4:$BG$4=BJ$4,$E418:$BG418)),1)</f>
        <v>0</v>
      </c>
      <c r="BK418" s="208">
        <f t="array" ref="BK418">ROUND(MAX(IF($E$4:$BG$4=BK$4,$E418:$BG418)),1)</f>
        <v>200.8</v>
      </c>
      <c r="BL418" s="276">
        <f t="array" ref="BL418">ROUND(SUM(IF($E$4:$BG$4=BL$4,ALL!$E410:$BG410)),1)/BL$3</f>
        <v>5.6989362790490015</v>
      </c>
      <c r="BM418" s="208">
        <f t="array" ref="BM418">ROUND(MIN(IF($E$4:$BG$4=BM$4,$E418:$BG418)),1)</f>
        <v>0</v>
      </c>
      <c r="BN418" s="208">
        <f t="array" ref="BN418">ROUND(MAX(IF($E$4:$BG$4=BN$4,$E418:$BG418)),1)</f>
        <v>0.8</v>
      </c>
      <c r="BO418" s="276">
        <f t="array" ref="BO418">ROUND(SUM(IF($E$4:$BG$4=BO$4,ALL!$E410:$BG410)),1)/BO$3</f>
        <v>0.1062180964926725</v>
      </c>
      <c r="BP418" s="208">
        <f t="array" ref="BP418">ROUND(MIN(IF($E$4:$BG$4=BP$4,$E418:$BG418)),1)</f>
        <v>0</v>
      </c>
      <c r="BQ418" s="208">
        <f t="array" ref="BQ418">ROUND(MAX(IF($E$4:$BG$4=BQ$4,$E418:$BG418)),1)</f>
        <v>411.8</v>
      </c>
      <c r="BR418" s="276">
        <f t="array" ref="BR418">ROUND(SUM(IF($E$4:$BG$4=BR$4,ALL!$E410:$BG410)),1)/BR$3</f>
        <v>40.768196693940808</v>
      </c>
      <c r="BS418" s="208">
        <f t="array" ref="BS418">ROUND(MIN(IF($E$4:$BG$4=BS$4,$E418:$BG418)),1)</f>
        <v>0</v>
      </c>
      <c r="BT418" s="208">
        <f t="array" ref="BT418">ROUND(MAX(IF($E$4:$BG$4=BT$4,$E418:$BG418)),1)</f>
        <v>2</v>
      </c>
      <c r="BU418" s="276">
        <f t="array" ref="BU418">ROUND(SUM(IF($E$4:$BG$4=BU$4,ALL!$E410:$BG410)),1)/BU$3</f>
        <v>0.3493569834080561</v>
      </c>
      <c r="BV418" s="208">
        <f t="array" ref="BV418">ROUND(MIN(IF($E$4:$BG$4=BV$4,$E418:$BG418)),1)</f>
        <v>0</v>
      </c>
      <c r="BW418" s="208">
        <f t="array" ref="BW418">ROUND(MAX(IF($E$4:$BG$4=BW$4,$E418:$BG418)),1)</f>
        <v>0</v>
      </c>
      <c r="BX418" s="276">
        <f t="array" ref="BX418">ROUND(SUM(IF($E$4:$BG$4=BX$4,ALL!$E410:$BG410)),1)/BX$3</f>
        <v>2.4080931832094255E-3</v>
      </c>
      <c r="BY418" s="208">
        <f t="array" ref="BY418">ROUND(MIN(IF($E$4:$BG$4=BY$4,$E418:$BG418)),1)</f>
        <v>0</v>
      </c>
      <c r="BZ418" s="208">
        <f t="array" ref="BZ418">ROUND(MAX(IF($E$4:$BG$4=BZ$4,$E418:$BG418)),1)</f>
        <v>23.6</v>
      </c>
      <c r="CA418" s="276">
        <f t="array" ref="CA418">ROUND(SUM(IF($E$4:$BG$4=CA$4,ALL!$E410:$BG410)),1)/CA$3</f>
        <v>10.445666722932971</v>
      </c>
      <c r="CB418" s="233">
        <f t="shared" si="214"/>
        <v>0</v>
      </c>
      <c r="CC418" s="233">
        <f t="shared" si="215"/>
        <v>411.8</v>
      </c>
      <c r="CD418" s="274">
        <f>ALL!BH410/$BH$47</f>
        <v>3.533556345158571</v>
      </c>
    </row>
    <row r="419" spans="1:82" s="90" customFormat="1" ht="48">
      <c r="A419" s="253">
        <f t="shared" si="221"/>
        <v>54320</v>
      </c>
      <c r="B419" s="236" t="s">
        <v>351</v>
      </c>
      <c r="C419" s="50"/>
      <c r="D419" s="50"/>
      <c r="E419" s="91">
        <f>ALL!E411/E$268</f>
        <v>13.126042189917735</v>
      </c>
      <c r="F419" s="91">
        <f>ALL!F411/F$268</f>
        <v>13.738068784892137</v>
      </c>
      <c r="G419" s="91">
        <f>ALL!G411/G$268</f>
        <v>49.620773474500922</v>
      </c>
      <c r="H419" s="91">
        <f>ALL!H411/H$268</f>
        <v>9.1923616594330057E-2</v>
      </c>
      <c r="I419" s="91">
        <f>ALL!I411/I$268</f>
        <v>0.14371962495700763</v>
      </c>
      <c r="J419" s="91">
        <f>ALL!J411/J$268</f>
        <v>1.8726194251921613</v>
      </c>
      <c r="K419" s="91">
        <f>ALL!K411/K$268</f>
        <v>39.299159442879883</v>
      </c>
      <c r="L419" s="91">
        <f>ALL!L411/L$268</f>
        <v>0.59944395155520291</v>
      </c>
      <c r="M419" s="91">
        <f>ALL!M411/M$268</f>
        <v>0</v>
      </c>
      <c r="N419" s="91">
        <f>ALL!N411/N$268</f>
        <v>1.0836054081121684</v>
      </c>
      <c r="O419" s="91">
        <f>ALL!O411/O$268</f>
        <v>2.0052530803294863</v>
      </c>
      <c r="P419" s="91">
        <f>ALL!P411/P$268</f>
        <v>5.1836207733746162</v>
      </c>
      <c r="Q419" s="91">
        <f>ALL!Q411/Q$268</f>
        <v>0.29736921398955157</v>
      </c>
      <c r="R419" s="91">
        <f>ALL!R411/R$268</f>
        <v>15.86363328364277</v>
      </c>
      <c r="S419" s="91">
        <f>ALL!S411/S$268</f>
        <v>4.4120953780864847</v>
      </c>
      <c r="T419" s="91">
        <f>ALL!T411/T$268</f>
        <v>6.2858993410575055</v>
      </c>
      <c r="U419" s="91">
        <f>ALL!U411/U$268</f>
        <v>3.2259422835083593</v>
      </c>
      <c r="V419" s="91">
        <f>ALL!V411/V$268</f>
        <v>30.076813402245591</v>
      </c>
      <c r="W419" s="91">
        <f>ALL!W411/W$268</f>
        <v>0.45360353333278564</v>
      </c>
      <c r="X419" s="91">
        <f>ALL!X411/X$268</f>
        <v>1.7362645859354262</v>
      </c>
      <c r="Y419" s="91">
        <f>ALL!Y411/Y$268</f>
        <v>18.053414796364155</v>
      </c>
      <c r="Z419" s="91">
        <f>ALL!Z411/Z$268</f>
        <v>0</v>
      </c>
      <c r="AA419" s="91">
        <f>ALL!AA411/AA$268</f>
        <v>13.696124755900479</v>
      </c>
      <c r="AB419" s="91">
        <f>ALL!AB411/AB$268</f>
        <v>23.032677274900504</v>
      </c>
      <c r="AC419" s="91">
        <f>ALL!AC411/AC$268</f>
        <v>2.3708278257890836</v>
      </c>
      <c r="AD419" s="91">
        <f>ALL!AD411/AD$268</f>
        <v>2.445122939043094</v>
      </c>
      <c r="AE419" s="91">
        <f>ALL!AE411/AE$268</f>
        <v>0.22250033399608662</v>
      </c>
      <c r="AF419" s="91">
        <f>ALL!AF411/AF$268</f>
        <v>0.80892342743204615</v>
      </c>
      <c r="AG419" s="91">
        <f>ALL!AG411/AG$268</f>
        <v>1.7597923965840316</v>
      </c>
      <c r="AH419" s="91">
        <f>ALL!AH411/AH$268</f>
        <v>6.1872396673834924</v>
      </c>
      <c r="AI419" s="91">
        <f>ALL!AI411/AI$268</f>
        <v>1.0157780367831533</v>
      </c>
      <c r="AJ419" s="91">
        <f>ALL!AJ411/AJ$268</f>
        <v>0.11488410419779757</v>
      </c>
      <c r="AK419" s="91">
        <f>ALL!AK411/AK$268</f>
        <v>7.6946340660696899</v>
      </c>
      <c r="AL419" s="91">
        <f>ALL!AL411/AL$268</f>
        <v>0</v>
      </c>
      <c r="AM419" s="91">
        <f>ALL!AM411/AM$268</f>
        <v>7.1431286953443083</v>
      </c>
      <c r="AN419" s="91">
        <f>ALL!AN411/AN$268</f>
        <v>0</v>
      </c>
      <c r="AO419" s="91">
        <f>ALL!AO411/AO$268</f>
        <v>0</v>
      </c>
      <c r="AP419" s="91">
        <f>ALL!AP411/AP$268</f>
        <v>0</v>
      </c>
      <c r="AQ419" s="91">
        <f>ALL!AQ411/AQ$268</f>
        <v>3.6786437399897259E-2</v>
      </c>
      <c r="AR419" s="91">
        <f>ALL!AR411/AR$268</f>
        <v>0</v>
      </c>
      <c r="AS419" s="91">
        <f>ALL!AS411/AS$268</f>
        <v>190.85724664002905</v>
      </c>
      <c r="AT419" s="91">
        <f>ALL!AT411/AT$268</f>
        <v>0</v>
      </c>
      <c r="AU419" s="91">
        <f>ALL!AU411/AU$268</f>
        <v>2.9158324006929646</v>
      </c>
      <c r="AV419" s="91">
        <f>ALL!AV411/AV$268</f>
        <v>0</v>
      </c>
      <c r="AW419" s="91">
        <f>ALL!AW411/AW$268</f>
        <v>47.370044776119407</v>
      </c>
      <c r="AX419" s="91">
        <f>ALL!AX411/AX$268</f>
        <v>7.7036582795163167</v>
      </c>
      <c r="AY419" s="91">
        <f>ALL!AY411/AY$268</f>
        <v>7.9876550013777905</v>
      </c>
      <c r="AZ419" s="91">
        <f>ALL!AZ411/AZ$268</f>
        <v>124.30791890486918</v>
      </c>
      <c r="BA419" s="91">
        <f>ALL!BA411/BA$268</f>
        <v>27.385798705562333</v>
      </c>
      <c r="BB419" s="91">
        <f>ALL!BB411/BB$268</f>
        <v>0</v>
      </c>
      <c r="BC419" s="91">
        <f>ALL!BC411/BC$268</f>
        <v>4.5478002838343441</v>
      </c>
      <c r="BD419" s="91">
        <f>ALL!BD411/BD$268</f>
        <v>0.60138167275826471</v>
      </c>
      <c r="BE419" s="91">
        <f>ALL!BE411/BE$268</f>
        <v>0.59264896882057561</v>
      </c>
      <c r="BF419" s="91">
        <f>ALL!BF411/BF$268</f>
        <v>4.2106369142865532</v>
      </c>
      <c r="BG419" s="91">
        <f>ALL!BG411/BG$268</f>
        <v>0</v>
      </c>
      <c r="BH419" s="91">
        <f t="shared" si="225"/>
        <v>692.1783080991587</v>
      </c>
      <c r="BJ419" s="208">
        <f t="array" ref="BJ419">ROUND(MIN(IF($E$4:$BG$4=BJ$4,$E419:$BG419)),1)</f>
        <v>0</v>
      </c>
      <c r="BK419" s="208">
        <f t="array" ref="BK419">ROUND(MAX(IF($E$4:$BG$4=BK$4,$E419:$BG419)),1)</f>
        <v>190.9</v>
      </c>
      <c r="BL419" s="276">
        <f t="array" ref="BL419">ROUND(SUM(IF($E$4:$BG$4=BL$4,ALL!$E411:$BG411)),1)/BL$3</f>
        <v>24.969958368254773</v>
      </c>
      <c r="BM419" s="208">
        <f t="array" ref="BM419">ROUND(MIN(IF($E$4:$BG$4=BM$4,$E419:$BG419)),1)</f>
        <v>0</v>
      </c>
      <c r="BN419" s="208">
        <f t="array" ref="BN419">ROUND(MAX(IF($E$4:$BG$4=BN$4,$E419:$BG419)),1)</f>
        <v>4.2</v>
      </c>
      <c r="BO419" s="276">
        <f t="array" ref="BO419">ROUND(SUM(IF($E$4:$BG$4=BO$4,ALL!$E411:$BG411)),1)/BO$3</f>
        <v>1.7948810307920309</v>
      </c>
      <c r="BP419" s="208">
        <f t="array" ref="BP419">ROUND(MIN(IF($E$4:$BG$4=BP$4,$E419:$BG419)),1)</f>
        <v>0</v>
      </c>
      <c r="BQ419" s="208">
        <f t="array" ref="BQ419">ROUND(MAX(IF($E$4:$BG$4=BQ$4,$E419:$BG419)),1)</f>
        <v>7.7</v>
      </c>
      <c r="BR419" s="276">
        <f t="array" ref="BR419">ROUND(SUM(IF($E$4:$BG$4=BR$4,ALL!$E411:$BG411)),1)/BR$3</f>
        <v>7.1141010272309018</v>
      </c>
      <c r="BS419" s="208">
        <f t="array" ref="BS419">ROUND(MIN(IF($E$4:$BG$4=BS$4,$E419:$BG419)),1)</f>
        <v>0</v>
      </c>
      <c r="BT419" s="208">
        <f t="array" ref="BT419">ROUND(MAX(IF($E$4:$BG$4=BT$4,$E419:$BG419)),1)</f>
        <v>39.299999999999997</v>
      </c>
      <c r="BU419" s="276">
        <f t="array" ref="BU419">ROUND(SUM(IF($E$4:$BG$4=BU$4,ALL!$E411:$BG411)),1)/BU$3</f>
        <v>6.5037366199034876</v>
      </c>
      <c r="BV419" s="208">
        <f t="array" ref="BV419">ROUND(MIN(IF($E$4:$BG$4=BV$4,$E419:$BG419)),1)</f>
        <v>0</v>
      </c>
      <c r="BW419" s="208">
        <f t="array" ref="BW419">ROUND(MAX(IF($E$4:$BG$4=BW$4,$E419:$BG419)),1)</f>
        <v>49.6</v>
      </c>
      <c r="BX419" s="276">
        <f t="array" ref="BX419">ROUND(SUM(IF($E$4:$BG$4=BX$4,ALL!$E411:$BG411)),1)/BX$3</f>
        <v>16.367706520628101</v>
      </c>
      <c r="BY419" s="208">
        <f t="array" ref="BY419">ROUND(MIN(IF($E$4:$BG$4=BY$4,$E419:$BG419)),1)</f>
        <v>0.1</v>
      </c>
      <c r="BZ419" s="208">
        <f t="array" ref="BZ419">ROUND(MAX(IF($E$4:$BG$4=BZ$4,$E419:$BG419)),1)</f>
        <v>5.2</v>
      </c>
      <c r="CA419" s="276">
        <f t="array" ref="CA419">ROUND(SUM(IF($E$4:$BG$4=CA$4,ALL!$E411:$BG411)),1)/CA$3</f>
        <v>1.4288726517392636</v>
      </c>
      <c r="CB419" s="233">
        <f t="shared" si="214"/>
        <v>0</v>
      </c>
      <c r="CC419" s="233">
        <f t="shared" si="215"/>
        <v>190.9</v>
      </c>
      <c r="CD419" s="274">
        <f>ALL!BH411/$BH$47</f>
        <v>8.3037764855867788</v>
      </c>
    </row>
    <row r="420" spans="1:82" s="90" customFormat="1" ht="36">
      <c r="A420" s="253">
        <f t="shared" si="221"/>
        <v>54321</v>
      </c>
      <c r="B420" s="236" t="s">
        <v>352</v>
      </c>
      <c r="C420" s="50"/>
      <c r="D420" s="50"/>
      <c r="E420" s="91">
        <f>ALL!E412/E$268</f>
        <v>8.3516560186388844</v>
      </c>
      <c r="F420" s="91">
        <f>ALL!F412/F$268</f>
        <v>3.9987028740781589</v>
      </c>
      <c r="G420" s="91">
        <f>ALL!G412/G$268</f>
        <v>3.2188511849417645</v>
      </c>
      <c r="H420" s="91">
        <f>ALL!H412/H$268</f>
        <v>0</v>
      </c>
      <c r="I420" s="91">
        <f>ALL!I412/I$268</f>
        <v>14.797669190547163</v>
      </c>
      <c r="J420" s="91">
        <f>ALL!J412/J$268</f>
        <v>0</v>
      </c>
      <c r="K420" s="91">
        <f>ALL!K412/K$268</f>
        <v>2.4463353526467029</v>
      </c>
      <c r="L420" s="91">
        <f>ALL!L412/L$268</f>
        <v>0.255051085584941</v>
      </c>
      <c r="M420" s="91">
        <f>ALL!M412/M$268</f>
        <v>0</v>
      </c>
      <c r="N420" s="91">
        <f>ALL!N412/N$268</f>
        <v>0</v>
      </c>
      <c r="O420" s="91">
        <f>ALL!O412/O$268</f>
        <v>3.9453456622995207</v>
      </c>
      <c r="P420" s="91">
        <f>ALL!P412/P$268</f>
        <v>7.9717453770615414</v>
      </c>
      <c r="Q420" s="91">
        <f>ALL!Q412/Q$268</f>
        <v>6.5658010210793902</v>
      </c>
      <c r="R420" s="91">
        <f>ALL!R412/R$268</f>
        <v>11.729502642634506</v>
      </c>
      <c r="S420" s="91">
        <f>ALL!S412/S$268</f>
        <v>64.218471413288967</v>
      </c>
      <c r="T420" s="91">
        <f>ALL!T412/T$268</f>
        <v>14.583963956496769</v>
      </c>
      <c r="U420" s="91">
        <f>ALL!U412/U$268</f>
        <v>0</v>
      </c>
      <c r="V420" s="91">
        <f>ALL!V412/V$268</f>
        <v>32.736143289966137</v>
      </c>
      <c r="W420" s="91">
        <f>ALL!W412/W$268</f>
        <v>0</v>
      </c>
      <c r="X420" s="91">
        <f>ALL!X412/X$268</f>
        <v>7.2229537252539409</v>
      </c>
      <c r="Y420" s="91">
        <f>ALL!Y412/Y$268</f>
        <v>11.091357702690367</v>
      </c>
      <c r="Z420" s="91">
        <f>ALL!Z412/Z$268</f>
        <v>0</v>
      </c>
      <c r="AA420" s="91">
        <f>ALL!AA412/AA$268</f>
        <v>8.4268642983606572</v>
      </c>
      <c r="AB420" s="91">
        <f>ALL!AB412/AB$268</f>
        <v>0</v>
      </c>
      <c r="AC420" s="91">
        <f>ALL!AC412/AC$268</f>
        <v>0</v>
      </c>
      <c r="AD420" s="91">
        <f>ALL!AD412/AD$268</f>
        <v>0</v>
      </c>
      <c r="AE420" s="91">
        <f>ALL!AE412/AE$268</f>
        <v>0</v>
      </c>
      <c r="AF420" s="91">
        <f>ALL!AF412/AF$268</f>
        <v>0.49852772713982835</v>
      </c>
      <c r="AG420" s="91">
        <f>ALL!AG412/AG$268</f>
        <v>0.57949410925834177</v>
      </c>
      <c r="AH420" s="91">
        <f>ALL!AH412/AH$268</f>
        <v>1.8790874804625879</v>
      </c>
      <c r="AI420" s="91">
        <f>ALL!AI412/AI$268</f>
        <v>0</v>
      </c>
      <c r="AJ420" s="91">
        <f>ALL!AJ412/AJ$268</f>
        <v>0.36408176380833718</v>
      </c>
      <c r="AK420" s="91">
        <f>ALL!AK412/AK$268</f>
        <v>45.680834578939418</v>
      </c>
      <c r="AL420" s="91">
        <f>ALL!AL412/AL$268</f>
        <v>0</v>
      </c>
      <c r="AM420" s="91">
        <f>ALL!AM412/AM$268</f>
        <v>19.244152593379358</v>
      </c>
      <c r="AN420" s="91">
        <f>ALL!AN412/AN$268</f>
        <v>1.9657685138112184</v>
      </c>
      <c r="AO420" s="91">
        <f>ALL!AO412/AO$268</f>
        <v>0</v>
      </c>
      <c r="AP420" s="91">
        <f>ALL!AP412/AP$268</f>
        <v>40.378064141071597</v>
      </c>
      <c r="AQ420" s="91">
        <f>ALL!AQ412/AQ$268</f>
        <v>12.749463600374725</v>
      </c>
      <c r="AR420" s="91">
        <f>ALL!AR412/AR$268</f>
        <v>0</v>
      </c>
      <c r="AS420" s="91">
        <f>ALL!AS412/AS$268</f>
        <v>19.354643419300157</v>
      </c>
      <c r="AT420" s="91">
        <f>ALL!AT412/AT$268</f>
        <v>10.090722801788376</v>
      </c>
      <c r="AU420" s="91">
        <f>ALL!AU412/AU$268</f>
        <v>14.141275852024469</v>
      </c>
      <c r="AV420" s="91">
        <f>ALL!AV412/AV$268</f>
        <v>0</v>
      </c>
      <c r="AW420" s="91">
        <f>ALL!AW412/AW$268</f>
        <v>3.5061940298507466</v>
      </c>
      <c r="AX420" s="91">
        <f>ALL!AX412/AX$268</f>
        <v>29.756165801122968</v>
      </c>
      <c r="AY420" s="91">
        <f>ALL!AY412/AY$268</f>
        <v>10.942683934968311</v>
      </c>
      <c r="AZ420" s="91">
        <f>ALL!AZ412/AZ$268</f>
        <v>7.262384720537554</v>
      </c>
      <c r="BA420" s="91">
        <f>ALL!BA412/BA$268</f>
        <v>0</v>
      </c>
      <c r="BB420" s="91">
        <f>ALL!BB412/BB$268</f>
        <v>0</v>
      </c>
      <c r="BC420" s="91">
        <f>ALL!BC412/BC$268</f>
        <v>0</v>
      </c>
      <c r="BD420" s="91">
        <f>ALL!BD412/BD$268</f>
        <v>0</v>
      </c>
      <c r="BE420" s="91">
        <f>ALL!BE412/BE$268</f>
        <v>0</v>
      </c>
      <c r="BF420" s="91">
        <f>ALL!BF412/BF$268</f>
        <v>2.1127258645506841</v>
      </c>
      <c r="BG420" s="91">
        <f>ALL!BG412/BG$268</f>
        <v>13.321685808485199</v>
      </c>
      <c r="BH420" s="91">
        <f t="shared" si="225"/>
        <v>435.38837153644334</v>
      </c>
      <c r="BJ420" s="208">
        <f t="array" ref="BJ420">ROUND(MIN(IF($E$4:$BG$4=BJ$4,$E420:$BG420)),1)</f>
        <v>0</v>
      </c>
      <c r="BK420" s="208">
        <f t="array" ref="BK420">ROUND(MAX(IF($E$4:$BG$4=BK$4,$E420:$BG420)),1)</f>
        <v>40.4</v>
      </c>
      <c r="BL420" s="276">
        <f t="array" ref="BL420">ROUND(SUM(IF($E$4:$BG$4=BL$4,ALL!$E412:$BG412)),1)/BL$3</f>
        <v>13.576127098729371</v>
      </c>
      <c r="BM420" s="208">
        <f t="array" ref="BM420">ROUND(MIN(IF($E$4:$BG$4=BM$4,$E420:$BG420)),1)</f>
        <v>0</v>
      </c>
      <c r="BN420" s="208">
        <f t="array" ref="BN420">ROUND(MAX(IF($E$4:$BG$4=BN$4,$E420:$BG420)),1)</f>
        <v>13.3</v>
      </c>
      <c r="BO420" s="276">
        <f t="array" ref="BO420">ROUND(SUM(IF($E$4:$BG$4=BO$4,ALL!$E412:$BG412)),1)/BO$3</f>
        <v>2.4257677424666566</v>
      </c>
      <c r="BP420" s="208">
        <f t="array" ref="BP420">ROUND(MIN(IF($E$4:$BG$4=BP$4,$E420:$BG420)),1)</f>
        <v>0</v>
      </c>
      <c r="BQ420" s="208">
        <f t="array" ref="BQ420">ROUND(MAX(IF($E$4:$BG$4=BQ$4,$E420:$BG420)),1)</f>
        <v>45.7</v>
      </c>
      <c r="BR420" s="276">
        <f t="array" ref="BR420">ROUND(SUM(IF($E$4:$BG$4=BR$4,ALL!$E412:$BG412)),1)/BR$3</f>
        <v>31.471687296824669</v>
      </c>
      <c r="BS420" s="208">
        <f t="array" ref="BS420">ROUND(MIN(IF($E$4:$BG$4=BS$4,$E420:$BG420)),1)</f>
        <v>0</v>
      </c>
      <c r="BT420" s="208">
        <f t="array" ref="BT420">ROUND(MAX(IF($E$4:$BG$4=BT$4,$E420:$BG420)),1)</f>
        <v>64.2</v>
      </c>
      <c r="BU420" s="276">
        <f t="array" ref="BU420">ROUND(SUM(IF($E$4:$BG$4=BU$4,ALL!$E412:$BG412)),1)/BU$3</f>
        <v>6.2397857819515412</v>
      </c>
      <c r="BV420" s="208">
        <f t="array" ref="BV420">ROUND(MIN(IF($E$4:$BG$4=BV$4,$E420:$BG420)),1)</f>
        <v>0</v>
      </c>
      <c r="BW420" s="208">
        <f t="array" ref="BW420">ROUND(MAX(IF($E$4:$BG$4=BW$4,$E420:$BG420)),1)</f>
        <v>3.2</v>
      </c>
      <c r="BX420" s="276">
        <f t="array" ref="BX420">ROUND(SUM(IF($E$4:$BG$4=BX$4,ALL!$E412:$BG412)),1)/BX$3</f>
        <v>0.27145481250768172</v>
      </c>
      <c r="BY420" s="208">
        <f t="array" ref="BY420">ROUND(MIN(IF($E$4:$BG$4=BY$4,$E420:$BG420)),1)</f>
        <v>0</v>
      </c>
      <c r="BZ420" s="208">
        <f t="array" ref="BZ420">ROUND(MAX(IF($E$4:$BG$4=BZ$4,$E420:$BG420)),1)</f>
        <v>14.8</v>
      </c>
      <c r="CA420" s="276">
        <f t="array" ref="CA420">ROUND(SUM(IF($E$4:$BG$4=CA$4,ALL!$E412:$BG412)),1)/CA$3</f>
        <v>5.5518407063934916</v>
      </c>
      <c r="CB420" s="233">
        <f t="shared" si="214"/>
        <v>0</v>
      </c>
      <c r="CC420" s="233">
        <f t="shared" si="215"/>
        <v>64.2</v>
      </c>
      <c r="CD420" s="274">
        <f>ALL!BH412/$BH$47</f>
        <v>4.6321518295694597</v>
      </c>
    </row>
    <row r="421" spans="1:82" s="90" customFormat="1" ht="36">
      <c r="A421" s="253">
        <f t="shared" si="221"/>
        <v>54322</v>
      </c>
      <c r="B421" s="236" t="s">
        <v>353</v>
      </c>
      <c r="C421" s="50"/>
      <c r="D421" s="50"/>
      <c r="E421" s="91">
        <f>ALL!E413/E$268</f>
        <v>24.478914380769428</v>
      </c>
      <c r="F421" s="91">
        <f>ALL!F413/F$268</f>
        <v>23.280694741195123</v>
      </c>
      <c r="G421" s="91">
        <f>ALL!G413/G$268</f>
        <v>15.383106957559484</v>
      </c>
      <c r="H421" s="91">
        <f>ALL!H413/H$268</f>
        <v>9.1893763295932853</v>
      </c>
      <c r="I421" s="91">
        <f>ALL!I413/I$268</f>
        <v>0</v>
      </c>
      <c r="J421" s="91">
        <f>ALL!J413/J$268</f>
        <v>0</v>
      </c>
      <c r="K421" s="91">
        <f>ALL!K413/K$268</f>
        <v>30.91012684858018</v>
      </c>
      <c r="L421" s="91">
        <f>ALL!L413/L$268</f>
        <v>19.288975244240355</v>
      </c>
      <c r="M421" s="91">
        <f>ALL!M413/M$268</f>
        <v>0</v>
      </c>
      <c r="N421" s="91">
        <f>ALL!N413/N$268</f>
        <v>0</v>
      </c>
      <c r="O421" s="91">
        <f>ALL!O413/O$268</f>
        <v>60.010389486726481</v>
      </c>
      <c r="P421" s="91">
        <f>ALL!P413/P$268</f>
        <v>19.370418906490105</v>
      </c>
      <c r="Q421" s="91">
        <f>ALL!Q413/Q$268</f>
        <v>5.7587795936901882</v>
      </c>
      <c r="R421" s="91">
        <f>ALL!R413/R$268</f>
        <v>90.764466729909202</v>
      </c>
      <c r="S421" s="91">
        <f>ALL!S413/S$268</f>
        <v>59.506932811431639</v>
      </c>
      <c r="T421" s="91">
        <f>ALL!T413/T$268</f>
        <v>23.097991202259234</v>
      </c>
      <c r="U421" s="91">
        <f>ALL!U413/U$268</f>
        <v>0</v>
      </c>
      <c r="V421" s="91">
        <f>ALL!V413/V$268</f>
        <v>253.99402958474425</v>
      </c>
      <c r="W421" s="91">
        <f>ALL!W413/W$268</f>
        <v>0</v>
      </c>
      <c r="X421" s="91">
        <f>ALL!X413/X$268</f>
        <v>31.457755369845984</v>
      </c>
      <c r="Y421" s="91">
        <f>ALL!Y413/Y$268</f>
        <v>9.4509682972313858</v>
      </c>
      <c r="Z421" s="91">
        <f>ALL!Z413/Z$268</f>
        <v>0</v>
      </c>
      <c r="AA421" s="91">
        <f>ALL!AA413/AA$268</f>
        <v>24.060943969441581</v>
      </c>
      <c r="AB421" s="91">
        <f>ALL!AB413/AB$268</f>
        <v>83.495176985446577</v>
      </c>
      <c r="AC421" s="91">
        <f>ALL!AC413/AC$268</f>
        <v>0</v>
      </c>
      <c r="AD421" s="91">
        <f>ALL!AD413/AD$268</f>
        <v>0</v>
      </c>
      <c r="AE421" s="91">
        <f>ALL!AE413/AE$268</f>
        <v>0</v>
      </c>
      <c r="AF421" s="91">
        <f>ALL!AF413/AF$268</f>
        <v>6.29045650843661</v>
      </c>
      <c r="AG421" s="91">
        <f>ALL!AG413/AG$268</f>
        <v>4.1832830812315622</v>
      </c>
      <c r="AH421" s="91">
        <f>ALL!AH413/AH$268</f>
        <v>68.831591750588387</v>
      </c>
      <c r="AI421" s="91">
        <f>ALL!AI413/AI$268</f>
        <v>30.688306236542147</v>
      </c>
      <c r="AJ421" s="91">
        <f>ALL!AJ413/AJ$268</f>
        <v>13.533621413617309</v>
      </c>
      <c r="AK421" s="91">
        <f>ALL!AK413/AK$268</f>
        <v>144.88522688315072</v>
      </c>
      <c r="AL421" s="91">
        <f>ALL!AL413/AL$268</f>
        <v>0</v>
      </c>
      <c r="AM421" s="91">
        <f>ALL!AM413/AM$268</f>
        <v>45.071148167817313</v>
      </c>
      <c r="AN421" s="91">
        <f>ALL!AN413/AN$268</f>
        <v>39.776749703440089</v>
      </c>
      <c r="AO421" s="91">
        <f>ALL!AO413/AO$268</f>
        <v>0</v>
      </c>
      <c r="AP421" s="91">
        <f>ALL!AP413/AP$268</f>
        <v>93.51532474243453</v>
      </c>
      <c r="AQ421" s="91">
        <f>ALL!AQ413/AQ$268</f>
        <v>41.989817473028921</v>
      </c>
      <c r="AR421" s="91">
        <f>ALL!AR413/AR$268</f>
        <v>0</v>
      </c>
      <c r="AS421" s="91">
        <f>ALL!AS413/AS$268</f>
        <v>15.997154619203291</v>
      </c>
      <c r="AT421" s="91">
        <f>ALL!AT413/AT$268</f>
        <v>5.2777570789865873</v>
      </c>
      <c r="AU421" s="91">
        <f>ALL!AU413/AU$268</f>
        <v>95.351587532770168</v>
      </c>
      <c r="AV421" s="91">
        <f>ALL!AV413/AV$268</f>
        <v>0</v>
      </c>
      <c r="AW421" s="91">
        <f>ALL!AW413/AW$268</f>
        <v>1.635223880597015</v>
      </c>
      <c r="AX421" s="91">
        <f>ALL!AX413/AX$268</f>
        <v>0</v>
      </c>
      <c r="AY421" s="91">
        <f>ALL!AY413/AY$268</f>
        <v>8.6230366492146597</v>
      </c>
      <c r="AZ421" s="91">
        <f>ALL!AZ413/AZ$268</f>
        <v>0</v>
      </c>
      <c r="BA421" s="91">
        <f>ALL!BA413/BA$268</f>
        <v>0</v>
      </c>
      <c r="BB421" s="91">
        <f>ALL!BB413/BB$268</f>
        <v>0</v>
      </c>
      <c r="BC421" s="91">
        <f>ALL!BC413/BC$268</f>
        <v>0</v>
      </c>
      <c r="BD421" s="91">
        <f>ALL!BD413/BD$268</f>
        <v>0</v>
      </c>
      <c r="BE421" s="91">
        <f>ALL!BE413/BE$268</f>
        <v>0</v>
      </c>
      <c r="BF421" s="91">
        <f>ALL!BF413/BF$268</f>
        <v>0</v>
      </c>
      <c r="BG421" s="91">
        <f>ALL!BG413/BG$268</f>
        <v>27.012765841817323</v>
      </c>
      <c r="BH421" s="91">
        <f t="shared" si="225"/>
        <v>1426.162099002031</v>
      </c>
      <c r="BJ421" s="208">
        <f t="array" ref="BJ421">ROUND(MIN(IF($E$4:$BG$4=BJ$4,$E421:$BG421)),1)</f>
        <v>0</v>
      </c>
      <c r="BK421" s="208">
        <f t="array" ref="BK421">ROUND(MAX(IF($E$4:$BG$4=BK$4,$E421:$BG421)),1)</f>
        <v>95.4</v>
      </c>
      <c r="BL421" s="276">
        <f t="array" ref="BL421">ROUND(SUM(IF($E$4:$BG$4=BL$4,ALL!$E413:$BG413)),1)/BL$3</f>
        <v>30.662949086628906</v>
      </c>
      <c r="BM421" s="208">
        <f t="array" ref="BM421">ROUND(MIN(IF($E$4:$BG$4=BM$4,$E421:$BG421)),1)</f>
        <v>0</v>
      </c>
      <c r="BN421" s="208">
        <f t="array" ref="BN421">ROUND(MAX(IF($E$4:$BG$4=BN$4,$E421:$BG421)),1)</f>
        <v>27</v>
      </c>
      <c r="BO421" s="276">
        <f t="array" ref="BO421">ROUND(SUM(IF($E$4:$BG$4=BO$4,ALL!$E413:$BG413)),1)/BO$3</f>
        <v>3.4102688127778702</v>
      </c>
      <c r="BP421" s="208">
        <f t="array" ref="BP421">ROUND(MIN(IF($E$4:$BG$4=BP$4,$E421:$BG421)),1)</f>
        <v>0</v>
      </c>
      <c r="BQ421" s="208">
        <f t="array" ref="BQ421">ROUND(MAX(IF($E$4:$BG$4=BQ$4,$E421:$BG421)),1)</f>
        <v>144.9</v>
      </c>
      <c r="BR421" s="276">
        <f t="array" ref="BR421">ROUND(SUM(IF($E$4:$BG$4=BR$4,ALL!$E413:$BG413)),1)/BR$3</f>
        <v>92.39986152505341</v>
      </c>
      <c r="BS421" s="208">
        <f t="array" ref="BS421">ROUND(MIN(IF($E$4:$BG$4=BS$4,$E421:$BG421)),1)</f>
        <v>0</v>
      </c>
      <c r="BT421" s="208">
        <f t="array" ref="BT421">ROUND(MAX(IF($E$4:$BG$4=BT$4,$E421:$BG421)),1)</f>
        <v>254</v>
      </c>
      <c r="BU421" s="276">
        <f t="array" ref="BU421">ROUND(SUM(IF($E$4:$BG$4=BU$4,ALL!$E413:$BG413)),1)/BU$3</f>
        <v>17.664756717293709</v>
      </c>
      <c r="BV421" s="208">
        <f t="array" ref="BV421">ROUND(MIN(IF($E$4:$BG$4=BV$4,$E421:$BG421)),1)</f>
        <v>0</v>
      </c>
      <c r="BW421" s="208">
        <f t="array" ref="BW421">ROUND(MAX(IF($E$4:$BG$4=BW$4,$E421:$BG421)),1)</f>
        <v>83.5</v>
      </c>
      <c r="BX421" s="276">
        <f t="array" ref="BX421">ROUND(SUM(IF($E$4:$BG$4=BX$4,ALL!$E413:$BG413)),1)/BX$3</f>
        <v>49.946885312116088</v>
      </c>
      <c r="BY421" s="208">
        <f t="array" ref="BY421">ROUND(MIN(IF($E$4:$BG$4=BY$4,$E421:$BG421)),1)</f>
        <v>0</v>
      </c>
      <c r="BZ421" s="208">
        <f t="array" ref="BZ421">ROUND(MAX(IF($E$4:$BG$4=BZ$4,$E421:$BG421)),1)</f>
        <v>31.5</v>
      </c>
      <c r="CA421" s="276">
        <f t="array" ref="CA421">ROUND(SUM(IF($E$4:$BG$4=CA$4,ALL!$E413:$BG413)),1)/CA$3</f>
        <v>11.153094575856912</v>
      </c>
      <c r="CB421" s="233">
        <f t="shared" si="214"/>
        <v>0</v>
      </c>
      <c r="CC421" s="233">
        <f t="shared" si="215"/>
        <v>254</v>
      </c>
      <c r="CD421" s="274">
        <f>ALL!BH413/$BH$47</f>
        <v>25.527310615818525</v>
      </c>
    </row>
    <row r="422" spans="1:82" s="90" customFormat="1" ht="36">
      <c r="A422" s="253">
        <f t="shared" si="221"/>
        <v>54323</v>
      </c>
      <c r="B422" s="236" t="s">
        <v>354</v>
      </c>
      <c r="C422" s="50"/>
      <c r="D422" s="50"/>
      <c r="E422" s="91">
        <f>ALL!E414/E$268</f>
        <v>6.8154109061719842E-2</v>
      </c>
      <c r="F422" s="91">
        <f>ALL!F414/F$268</f>
        <v>0</v>
      </c>
      <c r="G422" s="91">
        <f>ALL!G414/G$268</f>
        <v>3.5102053736827643</v>
      </c>
      <c r="H422" s="91">
        <f>ALL!H414/H$268</f>
        <v>0</v>
      </c>
      <c r="I422" s="91">
        <f>ALL!I414/I$268</f>
        <v>0.53087026523175995</v>
      </c>
      <c r="J422" s="91">
        <f>ALL!J414/J$268</f>
        <v>0</v>
      </c>
      <c r="K422" s="91">
        <f>ALL!K414/K$268</f>
        <v>1.4673201145605721</v>
      </c>
      <c r="L422" s="91">
        <f>ALL!L414/L$268</f>
        <v>7.8362555450039673E-2</v>
      </c>
      <c r="M422" s="91">
        <f>ALL!M414/M$268</f>
        <v>0</v>
      </c>
      <c r="N422" s="91">
        <f>ALL!N414/N$268</f>
        <v>0</v>
      </c>
      <c r="O422" s="91">
        <f>ALL!O414/O$268</f>
        <v>0</v>
      </c>
      <c r="P422" s="91">
        <f>ALL!P414/P$268</f>
        <v>0.22583932682475391</v>
      </c>
      <c r="Q422" s="91">
        <f>ALL!Q414/Q$268</f>
        <v>1.8117030127359073</v>
      </c>
      <c r="R422" s="91">
        <f>ALL!R414/R$268</f>
        <v>0</v>
      </c>
      <c r="S422" s="91">
        <f>ALL!S414/S$268</f>
        <v>0</v>
      </c>
      <c r="T422" s="91">
        <f>ALL!T414/T$268</f>
        <v>0.62693671665472717</v>
      </c>
      <c r="U422" s="91">
        <f>ALL!U414/U$268</f>
        <v>0</v>
      </c>
      <c r="V422" s="91">
        <f>ALL!V414/V$268</f>
        <v>0</v>
      </c>
      <c r="W422" s="91">
        <f>ALL!W414/W$268</f>
        <v>4.8361639869615794E-3</v>
      </c>
      <c r="X422" s="91">
        <f>ALL!X414/X$268</f>
        <v>4.3590514222093155</v>
      </c>
      <c r="Y422" s="91">
        <f>ALL!Y414/Y$268</f>
        <v>0</v>
      </c>
      <c r="Z422" s="91">
        <f>ALL!Z414/Z$268</f>
        <v>0</v>
      </c>
      <c r="AA422" s="91">
        <f>ALL!AA414/AA$268</f>
        <v>0</v>
      </c>
      <c r="AB422" s="91">
        <f>ALL!AB414/AB$268</f>
        <v>0</v>
      </c>
      <c r="AC422" s="91">
        <f>ALL!AC414/AC$268</f>
        <v>0</v>
      </c>
      <c r="AD422" s="91">
        <f>ALL!AD414/AD$268</f>
        <v>0</v>
      </c>
      <c r="AE422" s="91">
        <f>ALL!AE414/AE$268</f>
        <v>0</v>
      </c>
      <c r="AF422" s="91">
        <f>ALL!AF414/AF$268</f>
        <v>0</v>
      </c>
      <c r="AG422" s="91">
        <f>ALL!AG414/AG$268</f>
        <v>0.4189729435017096</v>
      </c>
      <c r="AH422" s="91">
        <f>ALL!AH414/AH$268</f>
        <v>0</v>
      </c>
      <c r="AI422" s="91">
        <f>ALL!AI414/AI$268</f>
        <v>0</v>
      </c>
      <c r="AJ422" s="91">
        <f>ALL!AJ414/AJ$268</f>
        <v>0</v>
      </c>
      <c r="AK422" s="91">
        <f>ALL!AK414/AK$268</f>
        <v>0</v>
      </c>
      <c r="AL422" s="91">
        <f>ALL!AL414/AL$268</f>
        <v>0</v>
      </c>
      <c r="AM422" s="91">
        <f>ALL!AM414/AM$268</f>
        <v>0</v>
      </c>
      <c r="AN422" s="91">
        <f>ALL!AN414/AN$268</f>
        <v>4.9822064056939501</v>
      </c>
      <c r="AO422" s="91">
        <f>ALL!AO414/AO$268</f>
        <v>0</v>
      </c>
      <c r="AP422" s="91">
        <f>ALL!AP414/AP$268</f>
        <v>0</v>
      </c>
      <c r="AQ422" s="91">
        <f>ALL!AQ414/AQ$268</f>
        <v>0</v>
      </c>
      <c r="AR422" s="91">
        <f>ALL!AR414/AR$268</f>
        <v>0</v>
      </c>
      <c r="AS422" s="91">
        <f>ALL!AS414/AS$268</f>
        <v>0</v>
      </c>
      <c r="AT422" s="91">
        <f>ALL!AT414/AT$268</f>
        <v>0</v>
      </c>
      <c r="AU422" s="91">
        <f>ALL!AU414/AU$268</f>
        <v>1.1344995170711516</v>
      </c>
      <c r="AV422" s="91">
        <f>ALL!AV414/AV$268</f>
        <v>0</v>
      </c>
      <c r="AW422" s="91">
        <f>ALL!AW414/AW$268</f>
        <v>3.5820895522388061</v>
      </c>
      <c r="AX422" s="91">
        <f>ALL!AX414/AX$268</f>
        <v>0</v>
      </c>
      <c r="AY422" s="91">
        <f>ALL!AY414/AY$268</f>
        <v>21.734086525213559</v>
      </c>
      <c r="AZ422" s="91">
        <f>ALL!AZ414/AZ$268</f>
        <v>0</v>
      </c>
      <c r="BA422" s="91">
        <f>ALL!BA414/BA$268</f>
        <v>0</v>
      </c>
      <c r="BB422" s="91">
        <f>ALL!BB414/BB$268</f>
        <v>0</v>
      </c>
      <c r="BC422" s="91">
        <f>ALL!BC414/BC$268</f>
        <v>0</v>
      </c>
      <c r="BD422" s="91">
        <f>ALL!BD414/BD$268</f>
        <v>0</v>
      </c>
      <c r="BE422" s="91">
        <f>ALL!BE414/BE$268</f>
        <v>0</v>
      </c>
      <c r="BF422" s="91">
        <f>ALL!BF414/BF$268</f>
        <v>0</v>
      </c>
      <c r="BG422" s="91">
        <f>ALL!BG414/BG$268</f>
        <v>0</v>
      </c>
      <c r="BH422" s="91">
        <f t="shared" si="225"/>
        <v>44.535134004117694</v>
      </c>
      <c r="BJ422" s="208">
        <f t="array" ref="BJ422">ROUND(MIN(IF($E$4:$BG$4=BJ$4,$E422:$BG422)),1)</f>
        <v>0</v>
      </c>
      <c r="BK422" s="208">
        <f t="array" ref="BK422">ROUND(MAX(IF($E$4:$BG$4=BK$4,$E422:$BG422)),1)</f>
        <v>21.7</v>
      </c>
      <c r="BL422" s="276">
        <f t="array" ref="BL422">ROUND(SUM(IF($E$4:$BG$4=BL$4,ALL!$E414:$BG414)),1)/BL$3</f>
        <v>1.5488079765147429</v>
      </c>
      <c r="BM422" s="208">
        <f t="array" ref="BM422">ROUND(MIN(IF($E$4:$BG$4=BM$4,$E422:$BG422)),1)</f>
        <v>0</v>
      </c>
      <c r="BN422" s="208">
        <f t="array" ref="BN422">ROUND(MAX(IF($E$4:$BG$4=BN$4,$E422:$BG422)),1)</f>
        <v>0</v>
      </c>
      <c r="BO422" s="276">
        <f t="array" ref="BO422">ROUND(SUM(IF($E$4:$BG$4=BO$4,ALL!$E414:$BG414)),1)/BO$3</f>
        <v>0</v>
      </c>
      <c r="BP422" s="208">
        <f t="array" ref="BP422">ROUND(MIN(IF($E$4:$BG$4=BP$4,$E422:$BG422)),1)</f>
        <v>0</v>
      </c>
      <c r="BQ422" s="208">
        <f t="array" ref="BQ422">ROUND(MAX(IF($E$4:$BG$4=BQ$4,$E422:$BG422)),1)</f>
        <v>0</v>
      </c>
      <c r="BR422" s="276">
        <f t="array" ref="BR422">ROUND(SUM(IF($E$4:$BG$4=BR$4,ALL!$E414:$BG414)),1)/BR$3</f>
        <v>0</v>
      </c>
      <c r="BS422" s="208">
        <f t="array" ref="BS422">ROUND(MIN(IF($E$4:$BG$4=BS$4,$E422:$BG422)),1)</f>
        <v>0</v>
      </c>
      <c r="BT422" s="208">
        <f t="array" ref="BT422">ROUND(MAX(IF($E$4:$BG$4=BT$4,$E422:$BG422)),1)</f>
        <v>1.8</v>
      </c>
      <c r="BU422" s="276">
        <f t="array" ref="BU422">ROUND(SUM(IF($E$4:$BG$4=BU$4,ALL!$E414:$BG414)),1)/BU$3</f>
        <v>0.22183206694311669</v>
      </c>
      <c r="BV422" s="208">
        <f t="array" ref="BV422">ROUND(MIN(IF($E$4:$BG$4=BV$4,$E422:$BG422)),1)</f>
        <v>0</v>
      </c>
      <c r="BW422" s="208">
        <f t="array" ref="BW422">ROUND(MAX(IF($E$4:$BG$4=BW$4,$E422:$BG422)),1)</f>
        <v>3.5</v>
      </c>
      <c r="BX422" s="276">
        <f t="array" ref="BX422">ROUND(SUM(IF($E$4:$BG$4=BX$4,ALL!$E414:$BG414)),1)/BX$3</f>
        <v>0.23989123279484395</v>
      </c>
      <c r="BY422" s="208">
        <f t="array" ref="BY422">ROUND(MIN(IF($E$4:$BG$4=BY$4,$E422:$BG422)),1)</f>
        <v>0</v>
      </c>
      <c r="BZ422" s="208">
        <f t="array" ref="BZ422">ROUND(MAX(IF($E$4:$BG$4=BZ$4,$E422:$BG422)),1)</f>
        <v>4.4000000000000004</v>
      </c>
      <c r="CA422" s="276">
        <f t="array" ref="CA422">ROUND(SUM(IF($E$4:$BG$4=CA$4,ALL!$E414:$BG414)),1)/CA$3</f>
        <v>0.67942139156366665</v>
      </c>
      <c r="CB422" s="233">
        <f t="shared" si="214"/>
        <v>0</v>
      </c>
      <c r="CC422" s="233">
        <f t="shared" si="215"/>
        <v>21.7</v>
      </c>
      <c r="CD422" s="274">
        <f>ALL!BH414/$BH$47</f>
        <v>0.37368574002640526</v>
      </c>
    </row>
    <row r="423" spans="1:82" s="90" customFormat="1" ht="36">
      <c r="A423" s="253">
        <f t="shared" si="221"/>
        <v>54324</v>
      </c>
      <c r="B423" s="236" t="s">
        <v>355</v>
      </c>
      <c r="C423" s="50"/>
      <c r="D423" s="50"/>
      <c r="E423" s="91">
        <f>ALL!E415/E$268</f>
        <v>2.9078541300127974</v>
      </c>
      <c r="F423" s="91">
        <f>ALL!F415/F$268</f>
        <v>2.5210462471569368</v>
      </c>
      <c r="G423" s="91">
        <f>ALL!G415/G$268</f>
        <v>4.4536580850108143</v>
      </c>
      <c r="H423" s="91">
        <f>ALL!H415/H$268</f>
        <v>0</v>
      </c>
      <c r="I423" s="91">
        <f>ALL!I415/I$268</f>
        <v>0.86913671323965569</v>
      </c>
      <c r="J423" s="91">
        <f>ALL!J415/J$268</f>
        <v>0</v>
      </c>
      <c r="K423" s="91">
        <f>ALL!K415/K$268</f>
        <v>11.120136076539467</v>
      </c>
      <c r="L423" s="91">
        <f>ALL!L415/L$268</f>
        <v>4.2935550727842751</v>
      </c>
      <c r="M423" s="91">
        <f>ALL!M415/M$268</f>
        <v>0</v>
      </c>
      <c r="N423" s="91">
        <f>ALL!N415/N$268</f>
        <v>0</v>
      </c>
      <c r="O423" s="91">
        <f>ALL!O415/O$268</f>
        <v>3.9557281508845192</v>
      </c>
      <c r="P423" s="91">
        <f>ALL!P415/P$268</f>
        <v>5.3080108082787296</v>
      </c>
      <c r="Q423" s="91">
        <f>ALL!Q415/Q$268</f>
        <v>2.3487502684258996</v>
      </c>
      <c r="R423" s="91">
        <f>ALL!R415/R$268</f>
        <v>65.47774088629896</v>
      </c>
      <c r="S423" s="91">
        <f>ALL!S415/S$268</f>
        <v>19.24585548296896</v>
      </c>
      <c r="T423" s="91">
        <f>ALL!T415/T$268</f>
        <v>4.4606321822067763</v>
      </c>
      <c r="U423" s="91">
        <f>ALL!U415/U$268</f>
        <v>0</v>
      </c>
      <c r="V423" s="91">
        <f>ALL!V415/V$268</f>
        <v>174.75396542505791</v>
      </c>
      <c r="W423" s="91">
        <f>ALL!W415/W$268</f>
        <v>0</v>
      </c>
      <c r="X423" s="91">
        <f>ALL!X415/X$268</f>
        <v>0.84315751021213103</v>
      </c>
      <c r="Y423" s="91">
        <f>ALL!Y415/Y$268</f>
        <v>25.296031611481329</v>
      </c>
      <c r="Z423" s="91">
        <f>ALL!Z415/Z$268</f>
        <v>0</v>
      </c>
      <c r="AA423" s="91">
        <f>ALL!AA415/AA$268</f>
        <v>7.6162331945321702</v>
      </c>
      <c r="AB423" s="91">
        <f>ALL!AB415/AB$268</f>
        <v>0</v>
      </c>
      <c r="AC423" s="91">
        <f>ALL!AC415/AC$268</f>
        <v>1.0907730171909849</v>
      </c>
      <c r="AD423" s="91">
        <f>ALL!AD415/AD$268</f>
        <v>0</v>
      </c>
      <c r="AE423" s="91">
        <f>ALL!AE415/AE$268</f>
        <v>0</v>
      </c>
      <c r="AF423" s="91">
        <f>ALL!AF415/AF$268</f>
        <v>0</v>
      </c>
      <c r="AG423" s="91">
        <f>ALL!AG415/AG$268</f>
        <v>0.94843508390923015</v>
      </c>
      <c r="AH423" s="91">
        <f>ALL!AH415/AH$268</f>
        <v>39.823176502159548</v>
      </c>
      <c r="AI423" s="91">
        <f>ALL!AI415/AI$268</f>
        <v>0</v>
      </c>
      <c r="AJ423" s="91">
        <f>ALL!AJ415/AJ$268</f>
        <v>0.6209600091470745</v>
      </c>
      <c r="AK423" s="91">
        <f>ALL!AK415/AK$268</f>
        <v>3.1909315305184922</v>
      </c>
      <c r="AL423" s="91">
        <f>ALL!AL415/AL$268</f>
        <v>0</v>
      </c>
      <c r="AM423" s="91">
        <f>ALL!AM415/AM$268</f>
        <v>20.238207470348733</v>
      </c>
      <c r="AN423" s="91">
        <f>ALL!AN415/AN$268</f>
        <v>4.2111506524317912</v>
      </c>
      <c r="AO423" s="91">
        <f>ALL!AO415/AO$268</f>
        <v>0</v>
      </c>
      <c r="AP423" s="91">
        <f>ALL!AP415/AP$268</f>
        <v>20.335561799567227</v>
      </c>
      <c r="AQ423" s="91">
        <f>ALL!AQ415/AQ$268</f>
        <v>0.16212867547067181</v>
      </c>
      <c r="AR423" s="91">
        <f>ALL!AR415/AR$268</f>
        <v>0</v>
      </c>
      <c r="AS423" s="91">
        <f>ALL!AS415/AS$268</f>
        <v>0</v>
      </c>
      <c r="AT423" s="91">
        <f>ALL!AT415/AT$268</f>
        <v>71.784028812717338</v>
      </c>
      <c r="AU423" s="91">
        <f>ALL!AU415/AU$268</f>
        <v>13.802259800389411</v>
      </c>
      <c r="AV423" s="91">
        <f>ALL!AV415/AV$268</f>
        <v>1.4016930844783848</v>
      </c>
      <c r="AW423" s="91">
        <f>ALL!AW415/AW$268</f>
        <v>4.9141791044776122</v>
      </c>
      <c r="AX423" s="91">
        <f>ALL!AX415/AX$268</f>
        <v>18.301937412567309</v>
      </c>
      <c r="AY423" s="91">
        <f>ALL!AY415/AY$268</f>
        <v>0</v>
      </c>
      <c r="AZ423" s="91">
        <f>ALL!AZ415/AZ$268</f>
        <v>2.6582914572864325</v>
      </c>
      <c r="BA423" s="91">
        <f>ALL!BA415/BA$268</f>
        <v>0</v>
      </c>
      <c r="BB423" s="91">
        <f>ALL!BB415/BB$268</f>
        <v>0</v>
      </c>
      <c r="BC423" s="91">
        <f>ALL!BC415/BC$268</f>
        <v>0</v>
      </c>
      <c r="BD423" s="91">
        <f>ALL!BD415/BD$268</f>
        <v>0</v>
      </c>
      <c r="BE423" s="91">
        <f>ALL!BE415/BE$268</f>
        <v>0</v>
      </c>
      <c r="BF423" s="91">
        <f>ALL!BF415/BF$268</f>
        <v>4.1218941569306571</v>
      </c>
      <c r="BG423" s="91">
        <f>ALL!BG415/BG$268</f>
        <v>4.9810831129306905</v>
      </c>
      <c r="BH423" s="91">
        <f t="shared" si="225"/>
        <v>548.0581835276131</v>
      </c>
      <c r="BJ423" s="208">
        <f t="array" ref="BJ423">ROUND(MIN(IF($E$4:$BG$4=BJ$4,$E423:$BG423)),1)</f>
        <v>0</v>
      </c>
      <c r="BK423" s="208">
        <f t="array" ref="BK423">ROUND(MAX(IF($E$4:$BG$4=BK$4,$E423:$BG423)),1)</f>
        <v>71.8</v>
      </c>
      <c r="BL423" s="276">
        <f t="array" ref="BL423">ROUND(SUM(IF($E$4:$BG$4=BL$4,ALL!$E415:$BG415)),1)/BL$3</f>
        <v>9.8950421735636773</v>
      </c>
      <c r="BM423" s="208">
        <f t="array" ref="BM423">ROUND(MIN(IF($E$4:$BG$4=BM$4,$E423:$BG423)),1)</f>
        <v>0</v>
      </c>
      <c r="BN423" s="208">
        <f t="array" ref="BN423">ROUND(MAX(IF($E$4:$BG$4=BN$4,$E423:$BG423)),1)</f>
        <v>5</v>
      </c>
      <c r="BO423" s="276">
        <f t="array" ref="BO423">ROUND(SUM(IF($E$4:$BG$4=BO$4,ALL!$E415:$BG415)),1)/BO$3</f>
        <v>2.0802836324715961</v>
      </c>
      <c r="BP423" s="208">
        <f t="array" ref="BP423">ROUND(MIN(IF($E$4:$BG$4=BP$4,$E423:$BG423)),1)</f>
        <v>0</v>
      </c>
      <c r="BQ423" s="208">
        <f t="array" ref="BQ423">ROUND(MAX(IF($E$4:$BG$4=BQ$4,$E423:$BG423)),1)</f>
        <v>20.2</v>
      </c>
      <c r="BR423" s="276">
        <f t="array" ref="BR423">ROUND(SUM(IF($E$4:$BG$4=BR$4,ALL!$E415:$BG415)),1)/BR$3</f>
        <v>10.977719838802702</v>
      </c>
      <c r="BS423" s="208">
        <f t="array" ref="BS423">ROUND(MIN(IF($E$4:$BG$4=BS$4,$E423:$BG423)),1)</f>
        <v>0</v>
      </c>
      <c r="BT423" s="208">
        <f t="array" ref="BT423">ROUND(MAX(IF($E$4:$BG$4=BT$4,$E423:$BG423)),1)</f>
        <v>174.8</v>
      </c>
      <c r="BU423" s="276">
        <f t="array" ref="BU423">ROUND(SUM(IF($E$4:$BG$4=BU$4,ALL!$E415:$BG415)),1)/BU$3</f>
        <v>6.9694464150063311</v>
      </c>
      <c r="BV423" s="208">
        <f t="array" ref="BV423">ROUND(MIN(IF($E$4:$BG$4=BV$4,$E423:$BG423)),1)</f>
        <v>0</v>
      </c>
      <c r="BW423" s="208">
        <f t="array" ref="BW423">ROUND(MAX(IF($E$4:$BG$4=BW$4,$E423:$BG423)),1)</f>
        <v>4.5</v>
      </c>
      <c r="BX423" s="276">
        <f t="array" ref="BX423">ROUND(SUM(IF($E$4:$BG$4=BX$4,ALL!$E415:$BG415)),1)/BX$3</f>
        <v>0.39216048331605413</v>
      </c>
      <c r="BY423" s="208">
        <f t="array" ref="BY423">ROUND(MIN(IF($E$4:$BG$4=BY$4,$E423:$BG423)),1)</f>
        <v>0</v>
      </c>
      <c r="BZ423" s="208">
        <f t="array" ref="BZ423">ROUND(MAX(IF($E$4:$BG$4=BZ$4,$E423:$BG423)),1)</f>
        <v>5.3</v>
      </c>
      <c r="CA423" s="276">
        <f t="array" ref="CA423">ROUND(SUM(IF($E$4:$BG$4=CA$4,ALL!$E415:$BG415)),1)/CA$3</f>
        <v>1.6158301822909023</v>
      </c>
      <c r="CB423" s="233">
        <f t="shared" si="214"/>
        <v>0</v>
      </c>
      <c r="CC423" s="233">
        <f t="shared" si="215"/>
        <v>174.8</v>
      </c>
      <c r="CD423" s="274">
        <f>ALL!BH415/$BH$47</f>
        <v>3.4915579805458465</v>
      </c>
    </row>
    <row r="424" spans="1:82" s="90" customFormat="1" ht="48">
      <c r="A424" s="253">
        <f t="shared" si="221"/>
        <v>54325</v>
      </c>
      <c r="B424" s="236" t="s">
        <v>356</v>
      </c>
      <c r="C424" s="50"/>
      <c r="D424" s="50"/>
      <c r="E424" s="91">
        <f>ALL!E416/E$268</f>
        <v>0.87449294604971195</v>
      </c>
      <c r="F424" s="91">
        <f>ALL!F416/F$268</f>
        <v>0</v>
      </c>
      <c r="G424" s="91">
        <f>ALL!G416/G$268</f>
        <v>0</v>
      </c>
      <c r="H424" s="91">
        <f>ALL!H416/H$268</f>
        <v>6.739120595054289E-2</v>
      </c>
      <c r="I424" s="91">
        <f>ALL!I416/I$268</f>
        <v>0</v>
      </c>
      <c r="J424" s="91">
        <f>ALL!J416/J$268</f>
        <v>0</v>
      </c>
      <c r="K424" s="91">
        <f>ALL!K416/K$268</f>
        <v>0.18113001859935834</v>
      </c>
      <c r="L424" s="91">
        <f>ALL!L416/L$268</f>
        <v>3.2594866724772673E-2</v>
      </c>
      <c r="M424" s="91">
        <f>ALL!M416/M$268</f>
        <v>0</v>
      </c>
      <c r="N424" s="91">
        <f>ALL!N416/N$268</f>
        <v>0</v>
      </c>
      <c r="O424" s="91">
        <f>ALL!O416/O$268</f>
        <v>0</v>
      </c>
      <c r="P424" s="91">
        <f>ALL!P416/P$268</f>
        <v>0</v>
      </c>
      <c r="Q424" s="91">
        <f>ALL!Q416/Q$268</f>
        <v>1.6776752322467565</v>
      </c>
      <c r="R424" s="91">
        <f>ALL!R416/R$268</f>
        <v>0</v>
      </c>
      <c r="S424" s="91">
        <f>ALL!S416/S$268</f>
        <v>0</v>
      </c>
      <c r="T424" s="91">
        <f>ALL!T416/T$268</f>
        <v>0</v>
      </c>
      <c r="U424" s="91">
        <f>ALL!U416/U$268</f>
        <v>0</v>
      </c>
      <c r="V424" s="91">
        <f>ALL!V416/V$268</f>
        <v>0</v>
      </c>
      <c r="W424" s="91">
        <f>ALL!W416/W$268</f>
        <v>0</v>
      </c>
      <c r="X424" s="91">
        <f>ALL!X416/X$268</f>
        <v>0</v>
      </c>
      <c r="Y424" s="91">
        <f>ALL!Y416/Y$268</f>
        <v>0</v>
      </c>
      <c r="Z424" s="91">
        <f>ALL!Z416/Z$268</f>
        <v>0</v>
      </c>
      <c r="AA424" s="91">
        <f>ALL!AA416/AA$268</f>
        <v>1.6362681754277975</v>
      </c>
      <c r="AB424" s="91">
        <f>ALL!AB416/AB$268</f>
        <v>0</v>
      </c>
      <c r="AC424" s="91">
        <f>ALL!AC416/AC$268</f>
        <v>0</v>
      </c>
      <c r="AD424" s="91">
        <f>ALL!AD416/AD$268</f>
        <v>0</v>
      </c>
      <c r="AE424" s="91">
        <f>ALL!AE416/AE$268</f>
        <v>0</v>
      </c>
      <c r="AF424" s="91">
        <f>ALL!AF416/AF$268</f>
        <v>0</v>
      </c>
      <c r="AG424" s="91">
        <f>ALL!AG416/AG$268</f>
        <v>1.1267785838973139</v>
      </c>
      <c r="AH424" s="91">
        <f>ALL!AH416/AH$268</f>
        <v>6.5984594909212229</v>
      </c>
      <c r="AI424" s="91">
        <f>ALL!AI416/AI$268</f>
        <v>0</v>
      </c>
      <c r="AJ424" s="91">
        <f>ALL!AJ416/AJ$268</f>
        <v>2.111318322142623E-3</v>
      </c>
      <c r="AK424" s="91">
        <f>ALL!AK416/AK$268</f>
        <v>0</v>
      </c>
      <c r="AL424" s="91">
        <f>ALL!AL416/AL$268</f>
        <v>0</v>
      </c>
      <c r="AM424" s="91">
        <f>ALL!AM416/AM$268</f>
        <v>0</v>
      </c>
      <c r="AN424" s="91">
        <f>ALL!AN416/AN$268</f>
        <v>1.0167768174885612</v>
      </c>
      <c r="AO424" s="91">
        <f>ALL!AO416/AO$268</f>
        <v>0</v>
      </c>
      <c r="AP424" s="91">
        <f>ALL!AP416/AP$268</f>
        <v>0</v>
      </c>
      <c r="AQ424" s="91">
        <f>ALL!AQ416/AQ$268</f>
        <v>0</v>
      </c>
      <c r="AR424" s="91">
        <f>ALL!AR416/AR$268</f>
        <v>0</v>
      </c>
      <c r="AS424" s="91">
        <f>ALL!AS416/AS$268</f>
        <v>0</v>
      </c>
      <c r="AT424" s="91">
        <f>ALL!AT416/AT$268</f>
        <v>0</v>
      </c>
      <c r="AU424" s="91">
        <f>ALL!AU416/AU$268</f>
        <v>0</v>
      </c>
      <c r="AV424" s="91">
        <f>ALL!AV416/AV$268</f>
        <v>0</v>
      </c>
      <c r="AW424" s="91">
        <f>ALL!AW416/AW$268</f>
        <v>0</v>
      </c>
      <c r="AX424" s="91">
        <f>ALL!AX416/AX$268</f>
        <v>0</v>
      </c>
      <c r="AY424" s="91">
        <f>ALL!AY416/AY$268</f>
        <v>0</v>
      </c>
      <c r="AZ424" s="91">
        <f>ALL!AZ416/AZ$268</f>
        <v>0</v>
      </c>
      <c r="BA424" s="91">
        <f>ALL!BA416/BA$268</f>
        <v>0</v>
      </c>
      <c r="BB424" s="91">
        <f>ALL!BB416/BB$268</f>
        <v>0</v>
      </c>
      <c r="BC424" s="91">
        <f>ALL!BC416/BC$268</f>
        <v>0</v>
      </c>
      <c r="BD424" s="91">
        <f>ALL!BD416/BD$268</f>
        <v>0</v>
      </c>
      <c r="BE424" s="91">
        <f>ALL!BE416/BE$268</f>
        <v>0</v>
      </c>
      <c r="BF424" s="91">
        <f>ALL!BF416/BF$268</f>
        <v>0</v>
      </c>
      <c r="BG424" s="91">
        <f>ALL!BG416/BG$268</f>
        <v>5.6810849244592587</v>
      </c>
      <c r="BH424" s="91">
        <f t="shared" si="225"/>
        <v>18.894763580087439</v>
      </c>
      <c r="BJ424" s="208">
        <f t="array" ref="BJ424">ROUND(MIN(IF($E$4:$BG$4=BJ$4,$E424:$BG424)),1)</f>
        <v>0</v>
      </c>
      <c r="BK424" s="208">
        <f t="array" ref="BK424">ROUND(MAX(IF($E$4:$BG$4=BK$4,$E424:$BG424)),1)</f>
        <v>1</v>
      </c>
      <c r="BL424" s="276">
        <f t="array" ref="BL424">ROUND(SUM(IF($E$4:$BG$4=BL$4,ALL!$E416:$BG416)),1)/BL$3</f>
        <v>6.3475736742407488E-2</v>
      </c>
      <c r="BM424" s="208">
        <f t="array" ref="BM424">ROUND(MIN(IF($E$4:$BG$4=BM$4,$E424:$BG424)),1)</f>
        <v>0</v>
      </c>
      <c r="BN424" s="208">
        <f t="array" ref="BN424">ROUND(MAX(IF($E$4:$BG$4=BN$4,$E424:$BG424)),1)</f>
        <v>5.7</v>
      </c>
      <c r="BO424" s="276">
        <f t="array" ref="BO424">ROUND(SUM(IF($E$4:$BG$4=BO$4,ALL!$E416:$BG416)),1)/BO$3</f>
        <v>0.71722171908447252</v>
      </c>
      <c r="BP424" s="208">
        <f t="array" ref="BP424">ROUND(MIN(IF($E$4:$BG$4=BP$4,$E424:$BG424)),1)</f>
        <v>0</v>
      </c>
      <c r="BQ424" s="208">
        <f t="array" ref="BQ424">ROUND(MAX(IF($E$4:$BG$4=BQ$4,$E424:$BG424)),1)</f>
        <v>0</v>
      </c>
      <c r="BR424" s="276">
        <f t="array" ref="BR424">ROUND(SUM(IF($E$4:$BG$4=BR$4,ALL!$E416:$BG416)),1)/BR$3</f>
        <v>0</v>
      </c>
      <c r="BS424" s="208">
        <f t="array" ref="BS424">ROUND(MIN(IF($E$4:$BG$4=BS$4,$E424:$BG424)),1)</f>
        <v>0</v>
      </c>
      <c r="BT424" s="208">
        <f t="array" ref="BT424">ROUND(MAX(IF($E$4:$BG$4=BT$4,$E424:$BG424)),1)</f>
        <v>6.6</v>
      </c>
      <c r="BU424" s="276">
        <f t="array" ref="BU424">ROUND(SUM(IF($E$4:$BG$4=BU$4,ALL!$E416:$BG416)),1)/BU$3</f>
        <v>0.71025712450285183</v>
      </c>
      <c r="BV424" s="208">
        <f t="array" ref="BV424">ROUND(MIN(IF($E$4:$BG$4=BV$4,$E424:$BG424)),1)</f>
        <v>0</v>
      </c>
      <c r="BW424" s="208">
        <f t="array" ref="BW424">ROUND(MAX(IF($E$4:$BG$4=BW$4,$E424:$BG424)),1)</f>
        <v>0</v>
      </c>
      <c r="BX424" s="276">
        <f t="array" ref="BX424">ROUND(SUM(IF($E$4:$BG$4=BX$4,ALL!$E416:$BG416)),1)/BX$3</f>
        <v>2.9850321750200175E-4</v>
      </c>
      <c r="BY424" s="208">
        <f t="array" ref="BY424">ROUND(MIN(IF($E$4:$BG$4=BY$4,$E424:$BG424)),1)</f>
        <v>0</v>
      </c>
      <c r="BZ424" s="208">
        <f t="array" ref="BZ424">ROUND(MAX(IF($E$4:$BG$4=BZ$4,$E424:$BG424)),1)</f>
        <v>1.1000000000000001</v>
      </c>
      <c r="CA424" s="276">
        <f t="array" ref="CA424">ROUND(SUM(IF($E$4:$BG$4=CA$4,ALL!$E416:$BG416)),1)/CA$3</f>
        <v>0.29801508207890942</v>
      </c>
      <c r="CB424" s="233">
        <f t="shared" si="214"/>
        <v>0</v>
      </c>
      <c r="CC424" s="233">
        <f t="shared" si="215"/>
        <v>6.6</v>
      </c>
      <c r="CD424" s="274">
        <f>ALL!BH416/$BH$47</f>
        <v>0.36935734014618454</v>
      </c>
    </row>
    <row r="425" spans="1:82" s="90" customFormat="1">
      <c r="A425" s="253">
        <f t="shared" si="221"/>
        <v>54402</v>
      </c>
      <c r="B425" s="236" t="s">
        <v>357</v>
      </c>
      <c r="C425" s="50"/>
      <c r="D425" s="50"/>
      <c r="E425" s="91">
        <f>ALL!E417/E$268</f>
        <v>12.418766107718829</v>
      </c>
      <c r="F425" s="91">
        <f>ALL!F417/F$268</f>
        <v>8.3737321662416431</v>
      </c>
      <c r="G425" s="91">
        <f>ALL!G417/G$268</f>
        <v>11.767126116982393</v>
      </c>
      <c r="H425" s="91">
        <f>ALL!H417/H$268</f>
        <v>15.898828700607018</v>
      </c>
      <c r="I425" s="91">
        <f>ALL!I417/I$268</f>
        <v>6.8353210346082331</v>
      </c>
      <c r="J425" s="91">
        <f>ALL!J417/J$268</f>
        <v>9.6914643312716198</v>
      </c>
      <c r="K425" s="91">
        <f>ALL!K417/K$268</f>
        <v>21.677526333153235</v>
      </c>
      <c r="L425" s="91">
        <f>ALL!L417/L$268</f>
        <v>19.957183124975611</v>
      </c>
      <c r="M425" s="91">
        <f>ALL!M417/M$268</f>
        <v>0</v>
      </c>
      <c r="N425" s="91">
        <f>ALL!N417/N$268</f>
        <v>0</v>
      </c>
      <c r="O425" s="91">
        <f>ALL!O417/O$268</f>
        <v>36.445753504806916</v>
      </c>
      <c r="P425" s="91">
        <f>ALL!P417/P$268</f>
        <v>12.25991968055024</v>
      </c>
      <c r="Q425" s="91">
        <f>ALL!Q417/Q$268</f>
        <v>10.178180441618958</v>
      </c>
      <c r="R425" s="91">
        <f>ALL!R417/R$268</f>
        <v>6.712393278221982</v>
      </c>
      <c r="S425" s="91">
        <f>ALL!S417/S$268</f>
        <v>9.7458944372982419</v>
      </c>
      <c r="T425" s="91">
        <f>ALL!T417/T$268</f>
        <v>7.4560959581308053</v>
      </c>
      <c r="U425" s="91">
        <f>ALL!U417/U$268</f>
        <v>39.751575244321074</v>
      </c>
      <c r="V425" s="91">
        <f>ALL!V417/V$268</f>
        <v>38.602922830155059</v>
      </c>
      <c r="W425" s="91">
        <f>ALL!W417/W$268</f>
        <v>5.3781940617221613</v>
      </c>
      <c r="X425" s="91">
        <f>ALL!X417/X$268</f>
        <v>7.1634601005028475</v>
      </c>
      <c r="Y425" s="91">
        <f>ALL!Y417/Y$268</f>
        <v>15.688234373573634</v>
      </c>
      <c r="Z425" s="91">
        <f>ALL!Z417/Z$268</f>
        <v>11.421707330290644</v>
      </c>
      <c r="AA425" s="91">
        <f>ALL!AA417/AA$268</f>
        <v>12.850629001972097</v>
      </c>
      <c r="AB425" s="91">
        <f>ALL!AB417/AB$268</f>
        <v>10.550467701832359</v>
      </c>
      <c r="AC425" s="91">
        <f>ALL!AC417/AC$268</f>
        <v>1.2020955352588327</v>
      </c>
      <c r="AD425" s="91">
        <f>ALL!AD417/AD$268</f>
        <v>6.9403689176421333</v>
      </c>
      <c r="AE425" s="91">
        <f>ALL!AE417/AE$268</f>
        <v>6.6637582811382661</v>
      </c>
      <c r="AF425" s="91">
        <f>ALL!AF417/AF$268</f>
        <v>8.1939150315623976</v>
      </c>
      <c r="AG425" s="91">
        <f>ALL!AG417/AG$268</f>
        <v>8.8107521911354905</v>
      </c>
      <c r="AH425" s="91">
        <f>ALL!AH417/AH$268</f>
        <v>19.654472734657464</v>
      </c>
      <c r="AI425" s="91">
        <f>ALL!AI417/AI$268</f>
        <v>26.477686138164003</v>
      </c>
      <c r="AJ425" s="91">
        <f>ALL!AJ417/AJ$268</f>
        <v>8.5779581127061526</v>
      </c>
      <c r="AK425" s="91">
        <f>ALL!AK417/AK$268</f>
        <v>32.222796648519655</v>
      </c>
      <c r="AL425" s="91">
        <f>ALL!AL417/AL$268</f>
        <v>113.4583273147479</v>
      </c>
      <c r="AM425" s="91">
        <f>ALL!AM417/AM$268</f>
        <v>21.896690387679232</v>
      </c>
      <c r="AN425" s="91">
        <f>ALL!AN417/AN$268</f>
        <v>9.8072530079647517</v>
      </c>
      <c r="AO425" s="91">
        <f>ALL!AO417/AO$268</f>
        <v>0</v>
      </c>
      <c r="AP425" s="91">
        <f>ALL!AP417/AP$268</f>
        <v>10.204001550237381</v>
      </c>
      <c r="AQ425" s="91">
        <f>ALL!AQ417/AQ$268</f>
        <v>0</v>
      </c>
      <c r="AR425" s="91">
        <f>ALL!AR417/AR$268</f>
        <v>9.7136327198922086</v>
      </c>
      <c r="AS425" s="91">
        <f>ALL!AS417/AS$268</f>
        <v>6.7410703474996971</v>
      </c>
      <c r="AT425" s="91">
        <f>ALL!AT417/AT$268</f>
        <v>4.5139716840536508</v>
      </c>
      <c r="AU425" s="91">
        <f>ALL!AU417/AU$268</f>
        <v>6.538749290937802</v>
      </c>
      <c r="AV425" s="91">
        <f>ALL!AV417/AV$268</f>
        <v>0</v>
      </c>
      <c r="AW425" s="91">
        <f>ALL!AW417/AW$268</f>
        <v>5.1377014925373139</v>
      </c>
      <c r="AX425" s="91">
        <f>ALL!AX417/AX$268</f>
        <v>11.92614452982772</v>
      </c>
      <c r="AY425" s="91">
        <f>ALL!AY417/AY$268</f>
        <v>33.675227335354094</v>
      </c>
      <c r="AZ425" s="91">
        <f>ALL!AZ417/AZ$268</f>
        <v>14.254702631933615</v>
      </c>
      <c r="BA425" s="91">
        <f>ALL!BA417/BA$268</f>
        <v>0</v>
      </c>
      <c r="BB425" s="91">
        <f>ALL!BB417/BB$268</f>
        <v>42.884145769861725</v>
      </c>
      <c r="BC425" s="91">
        <f>ALL!BC417/BC$268</f>
        <v>0</v>
      </c>
      <c r="BD425" s="91">
        <f>ALL!BD417/BD$268</f>
        <v>16.572783177355646</v>
      </c>
      <c r="BE425" s="91">
        <f>ALL!BE417/BE$268</f>
        <v>1.9774819864163928</v>
      </c>
      <c r="BF425" s="91">
        <f>ALL!BF417/BF$268</f>
        <v>0.92304275077997799</v>
      </c>
      <c r="BG425" s="91">
        <f>ALL!BG417/BG$268</f>
        <v>0</v>
      </c>
      <c r="BH425" s="91">
        <f t="shared" si="225"/>
        <v>759.79410542841902</v>
      </c>
      <c r="BJ425" s="208">
        <f t="array" ref="BJ425">ROUND(MIN(IF($E$4:$BG$4=BJ$4,$E425:$BG425)),1)</f>
        <v>0</v>
      </c>
      <c r="BK425" s="208">
        <f t="array" ref="BK425">ROUND(MAX(IF($E$4:$BG$4=BK$4,$E425:$BG425)),1)</f>
        <v>42.9</v>
      </c>
      <c r="BL425" s="276">
        <f t="array" ref="BL425">ROUND(SUM(IF($E$4:$BG$4=BL$4,ALL!$E417:$BG417)),1)/BL$3</f>
        <v>9.0641659381844768</v>
      </c>
      <c r="BM425" s="208">
        <f t="array" ref="BM425">ROUND(MIN(IF($E$4:$BG$4=BM$4,$E425:$BG425)),1)</f>
        <v>0</v>
      </c>
      <c r="BN425" s="208">
        <f t="array" ref="BN425">ROUND(MAX(IF($E$4:$BG$4=BN$4,$E425:$BG425)),1)</f>
        <v>16.600000000000001</v>
      </c>
      <c r="BO425" s="276">
        <f t="array" ref="BO425">ROUND(SUM(IF($E$4:$BG$4=BO$4,ALL!$E417:$BG417)),1)/BO$3</f>
        <v>6.4479664086942217</v>
      </c>
      <c r="BP425" s="208">
        <f t="array" ref="BP425">ROUND(MIN(IF($E$4:$BG$4=BP$4,$E425:$BG425)),1)</f>
        <v>21.9</v>
      </c>
      <c r="BQ425" s="208">
        <f t="array" ref="BQ425">ROUND(MAX(IF($E$4:$BG$4=BQ$4,$E425:$BG425)),1)</f>
        <v>113.5</v>
      </c>
      <c r="BR425" s="276">
        <f t="array" ref="BR425">ROUND(SUM(IF($E$4:$BG$4=BR$4,ALL!$E417:$BG417)),1)/BR$3</f>
        <v>30.847898571031628</v>
      </c>
      <c r="BS425" s="208">
        <f t="array" ref="BS425">ROUND(MIN(IF($E$4:$BG$4=BS$4,$E425:$BG425)),1)</f>
        <v>0</v>
      </c>
      <c r="BT425" s="208">
        <f t="array" ref="BT425">ROUND(MAX(IF($E$4:$BG$4=BT$4,$E425:$BG425)),1)</f>
        <v>38.6</v>
      </c>
      <c r="BU425" s="276">
        <f t="array" ref="BU425">ROUND(SUM(IF($E$4:$BG$4=BU$4,ALL!$E417:$BG417)),1)/BU$3</f>
        <v>11.141665636062891</v>
      </c>
      <c r="BV425" s="208">
        <f t="array" ref="BV425">ROUND(MIN(IF($E$4:$BG$4=BV$4,$E425:$BG425)),1)</f>
        <v>8.6</v>
      </c>
      <c r="BW425" s="208">
        <f t="array" ref="BW425">ROUND(MAX(IF($E$4:$BG$4=BW$4,$E425:$BG425)),1)</f>
        <v>11.8</v>
      </c>
      <c r="BX425" s="276">
        <f t="array" ref="BX425">ROUND(SUM(IF($E$4:$BG$4=BX$4,ALL!$E417:$BG417)),1)/BX$3</f>
        <v>10.553016857943456</v>
      </c>
      <c r="BY425" s="208">
        <f t="array" ref="BY425">ROUND(MIN(IF($E$4:$BG$4=BY$4,$E425:$BG425)),1)</f>
        <v>6.8</v>
      </c>
      <c r="BZ425" s="208">
        <f t="array" ref="BZ425">ROUND(MAX(IF($E$4:$BG$4=BZ$4,$E425:$BG425)),1)</f>
        <v>39.799999999999997</v>
      </c>
      <c r="CA425" s="276">
        <f t="array" ref="CA425">ROUND(SUM(IF($E$4:$BG$4=CA$4,ALL!$E417:$BG417)),1)/CA$3</f>
        <v>13.363737011547165</v>
      </c>
      <c r="CB425" s="233">
        <f t="shared" si="214"/>
        <v>0</v>
      </c>
      <c r="CC425" s="233">
        <f t="shared" si="215"/>
        <v>113.5</v>
      </c>
      <c r="CD425" s="274">
        <f>ALL!BH417/$BH$47</f>
        <v>11.389250586599749</v>
      </c>
    </row>
    <row r="426" spans="1:82" s="90" customFormat="1">
      <c r="A426" s="253">
        <f t="shared" si="221"/>
        <v>54403</v>
      </c>
      <c r="B426" s="236" t="s">
        <v>358</v>
      </c>
      <c r="C426" s="50"/>
      <c r="D426" s="50"/>
      <c r="E426" s="91">
        <f>ALL!E418/E$268</f>
        <v>4.0757580882519981</v>
      </c>
      <c r="F426" s="91">
        <f>ALL!F418/F$268</f>
        <v>5.5951726514577143</v>
      </c>
      <c r="G426" s="91">
        <f>ALL!G418/G$268</f>
        <v>12.864305252922431</v>
      </c>
      <c r="H426" s="91">
        <f>ALL!H418/H$268</f>
        <v>3.4395344977594924</v>
      </c>
      <c r="I426" s="91">
        <f>ALL!I418/I$268</f>
        <v>14.45409810733886</v>
      </c>
      <c r="J426" s="91">
        <f>ALL!J418/J$268</f>
        <v>7.8047001532118321</v>
      </c>
      <c r="K426" s="91">
        <f>ALL!K418/K$268</f>
        <v>26.099832175455536</v>
      </c>
      <c r="L426" s="91">
        <f>ALL!L418/L$268</f>
        <v>6.4823565713988387</v>
      </c>
      <c r="M426" s="91">
        <f>ALL!M418/M$268</f>
        <v>19.707346006329512</v>
      </c>
      <c r="N426" s="91">
        <f>ALL!N418/N$268</f>
        <v>10.369243865798699</v>
      </c>
      <c r="O426" s="91">
        <f>ALL!O418/O$268</f>
        <v>20.871875272468621</v>
      </c>
      <c r="P426" s="91">
        <f>ALL!P418/P$268</f>
        <v>6.2564167014184422</v>
      </c>
      <c r="Q426" s="91">
        <f>ALL!Q418/Q$268</f>
        <v>16.184368131798177</v>
      </c>
      <c r="R426" s="91">
        <f>ALL!R418/R$268</f>
        <v>26.240140940506848</v>
      </c>
      <c r="S426" s="91">
        <f>ALL!S418/S$268</f>
        <v>25.351594244174215</v>
      </c>
      <c r="T426" s="91">
        <f>ALL!T418/T$268</f>
        <v>27.070458891579388</v>
      </c>
      <c r="U426" s="91">
        <f>ALL!U418/U$268</f>
        <v>37.853747133490955</v>
      </c>
      <c r="V426" s="91">
        <f>ALL!V418/V$268</f>
        <v>33.69497415790412</v>
      </c>
      <c r="W426" s="91">
        <f>ALL!W418/W$268</f>
        <v>24.861338919903151</v>
      </c>
      <c r="X426" s="91">
        <f>ALL!X418/X$268</f>
        <v>24.921870927317251</v>
      </c>
      <c r="Y426" s="91">
        <f>ALL!Y418/Y$268</f>
        <v>13.77580626230748</v>
      </c>
      <c r="Z426" s="91">
        <f>ALL!Z418/Z$268</f>
        <v>7.8629131767409559</v>
      </c>
      <c r="AA426" s="91">
        <f>ALL!AA418/AA$268</f>
        <v>14.793865153044097</v>
      </c>
      <c r="AB426" s="91">
        <f>ALL!AB418/AB$268</f>
        <v>16.239595292011657</v>
      </c>
      <c r="AC426" s="91">
        <f>ALL!AC418/AC$268</f>
        <v>14.454836896016326</v>
      </c>
      <c r="AD426" s="91">
        <f>ALL!AD418/AD$268</f>
        <v>7.6611496541766648</v>
      </c>
      <c r="AE426" s="91">
        <f>ALL!AE418/AE$268</f>
        <v>14.271012283197262</v>
      </c>
      <c r="AF426" s="91">
        <f>ALL!AF418/AF$268</f>
        <v>19.076348252045445</v>
      </c>
      <c r="AG426" s="91">
        <f>ALL!AG418/AG$268</f>
        <v>13.145379132301152</v>
      </c>
      <c r="AH426" s="91">
        <f>ALL!AH418/AH$268</f>
        <v>31.538283427560174</v>
      </c>
      <c r="AI426" s="91">
        <f>ALL!AI418/AI$268</f>
        <v>9.0528604729262554</v>
      </c>
      <c r="AJ426" s="91">
        <f>ALL!AJ418/AJ$268</f>
        <v>18.488064053179201</v>
      </c>
      <c r="AK426" s="91">
        <f>ALL!AK418/AK$268</f>
        <v>17.871855244573041</v>
      </c>
      <c r="AL426" s="91">
        <f>ALL!AL418/AL$268</f>
        <v>335.36530405893416</v>
      </c>
      <c r="AM426" s="91">
        <f>ALL!AM418/AM$268</f>
        <v>68.316540626659574</v>
      </c>
      <c r="AN426" s="91">
        <f>ALL!AN418/AN$268</f>
        <v>15.528215556685309</v>
      </c>
      <c r="AO426" s="91">
        <f>ALL!AO418/AO$268</f>
        <v>21.97200870195794</v>
      </c>
      <c r="AP426" s="91">
        <f>ALL!AP418/AP$268</f>
        <v>18.527387527048415</v>
      </c>
      <c r="AQ426" s="91">
        <f>ALL!AQ418/AQ$268</f>
        <v>18.333846060862474</v>
      </c>
      <c r="AR426" s="91">
        <f>ALL!AR418/AR$268</f>
        <v>10.760519179273764</v>
      </c>
      <c r="AS426" s="91">
        <f>ALL!AS418/AS$268</f>
        <v>35.389575009081</v>
      </c>
      <c r="AT426" s="91">
        <f>ALL!AT418/AT$268</f>
        <v>16.14369100844511</v>
      </c>
      <c r="AU426" s="91">
        <f>ALL!AU418/AU$268</f>
        <v>9.1006638355282323</v>
      </c>
      <c r="AV426" s="91">
        <f>ALL!AV418/AV$268</f>
        <v>12.010068075058408</v>
      </c>
      <c r="AW426" s="91">
        <f>ALL!AW418/AW$268</f>
        <v>19.083671641791049</v>
      </c>
      <c r="AX426" s="91">
        <f>ALL!AX418/AX$268</f>
        <v>6.2904585784642499</v>
      </c>
      <c r="AY426" s="91">
        <f>ALL!AY418/AY$268</f>
        <v>28.677900248002206</v>
      </c>
      <c r="AZ426" s="91">
        <f>ALL!AZ418/AZ$268</f>
        <v>12.355051117657252</v>
      </c>
      <c r="BA426" s="91">
        <f>ALL!BA418/BA$268</f>
        <v>39.080733514679672</v>
      </c>
      <c r="BB426" s="91">
        <f>ALL!BB418/BB$268</f>
        <v>5.9164190297632997</v>
      </c>
      <c r="BC426" s="91">
        <f>ALL!BC418/BC$268</f>
        <v>42.780673461488838</v>
      </c>
      <c r="BD426" s="91">
        <f>ALL!BD418/BD$268</f>
        <v>19.553007064068314</v>
      </c>
      <c r="BE426" s="91">
        <f>ALL!BE418/BE$268</f>
        <v>20.600615150437207</v>
      </c>
      <c r="BF426" s="91">
        <f>ALL!BF418/BF$268</f>
        <v>7.3322139657906158</v>
      </c>
      <c r="BG426" s="91">
        <f>ALL!BG418/BG$268</f>
        <v>12.879136625484582</v>
      </c>
      <c r="BH426" s="91">
        <f t="shared" si="225"/>
        <v>1328.4288020277274</v>
      </c>
      <c r="BJ426" s="208">
        <f t="array" ref="BJ426">ROUND(MIN(IF($E$4:$BG$4=BJ$4,$E426:$BG426)),1)</f>
        <v>5.9</v>
      </c>
      <c r="BK426" s="208">
        <f t="array" ref="BK426">ROUND(MAX(IF($E$4:$BG$4=BK$4,$E426:$BG426)),1)</f>
        <v>42.8</v>
      </c>
      <c r="BL426" s="276">
        <f t="array" ref="BL426">ROUND(SUM(IF($E$4:$BG$4=BL$4,ALL!$E418:$BG418)),1)/BL$3</f>
        <v>16.359897850725481</v>
      </c>
      <c r="BM426" s="208">
        <f t="array" ref="BM426">ROUND(MIN(IF($E$4:$BG$4=BM$4,$E426:$BG426)),1)</f>
        <v>7.3</v>
      </c>
      <c r="BN426" s="208">
        <f t="array" ref="BN426">ROUND(MAX(IF($E$4:$BG$4=BN$4,$E426:$BG426)),1)</f>
        <v>20.6</v>
      </c>
      <c r="BO426" s="276">
        <f t="array" ref="BO426">ROUND(SUM(IF($E$4:$BG$4=BO$4,ALL!$E418:$BG418)),1)/BO$3</f>
        <v>14.588156594763714</v>
      </c>
      <c r="BP426" s="208">
        <f t="array" ref="BP426">ROUND(MIN(IF($E$4:$BG$4=BP$4,$E426:$BG426)),1)</f>
        <v>17.899999999999999</v>
      </c>
      <c r="BQ426" s="208">
        <f t="array" ref="BQ426">ROUND(MAX(IF($E$4:$BG$4=BQ$4,$E426:$BG426)),1)</f>
        <v>335.4</v>
      </c>
      <c r="BR426" s="276">
        <f t="array" ref="BR426">ROUND(SUM(IF($E$4:$BG$4=BR$4,ALL!$E418:$BG418)),1)/BR$3</f>
        <v>54.69077392480709</v>
      </c>
      <c r="BS426" s="208">
        <f t="array" ref="BS426">ROUND(MIN(IF($E$4:$BG$4=BS$4,$E426:$BG426)),1)</f>
        <v>3.4</v>
      </c>
      <c r="BT426" s="208">
        <f t="array" ref="BT426">ROUND(MAX(IF($E$4:$BG$4=BT$4,$E426:$BG426)),1)</f>
        <v>33.700000000000003</v>
      </c>
      <c r="BU426" s="276">
        <f t="array" ref="BU426">ROUND(SUM(IF($E$4:$BG$4=BU$4,ALL!$E418:$BG418)),1)/BU$3</f>
        <v>15.148463495937893</v>
      </c>
      <c r="BV426" s="208">
        <f t="array" ref="BV426">ROUND(MIN(IF($E$4:$BG$4=BV$4,$E426:$BG426)),1)</f>
        <v>7.9</v>
      </c>
      <c r="BW426" s="208">
        <f t="array" ref="BW426">ROUND(MAX(IF($E$4:$BG$4=BW$4,$E426:$BG426)),1)</f>
        <v>18.5</v>
      </c>
      <c r="BX426" s="276">
        <f t="array" ref="BX426">ROUND(SUM(IF($E$4:$BG$4=BX$4,ALL!$E418:$BG418)),1)/BX$3</f>
        <v>14.42042454389939</v>
      </c>
      <c r="BY426" s="208">
        <f t="array" ref="BY426">ROUND(MIN(IF($E$4:$BG$4=BY$4,$E426:$BG426)),1)</f>
        <v>6.3</v>
      </c>
      <c r="BZ426" s="208">
        <f t="array" ref="BZ426">ROUND(MAX(IF($E$4:$BG$4=BZ$4,$E426:$BG426)),1)</f>
        <v>37.9</v>
      </c>
      <c r="CA426" s="276">
        <f t="array" ref="CA426">ROUND(SUM(IF($E$4:$BG$4=CA$4,ALL!$E418:$BG418)),1)/CA$3</f>
        <v>14.0253615450006</v>
      </c>
      <c r="CB426" s="233">
        <f t="shared" si="214"/>
        <v>3.4</v>
      </c>
      <c r="CC426" s="233">
        <f t="shared" si="215"/>
        <v>335.4</v>
      </c>
      <c r="CD426" s="274">
        <f>ALL!BH418/$BH$47</f>
        <v>15.114553574817682</v>
      </c>
    </row>
    <row r="427" spans="1:82" s="90" customFormat="1" ht="24">
      <c r="A427" s="253">
        <f t="shared" ref="A427:A490" si="226">LEFT(B427,5)*1</f>
        <v>54404</v>
      </c>
      <c r="B427" s="236" t="s">
        <v>359</v>
      </c>
      <c r="C427" s="50"/>
      <c r="D427" s="50"/>
      <c r="E427" s="91">
        <f>ALL!E419/E$268</f>
        <v>0</v>
      </c>
      <c r="F427" s="91">
        <f>ALL!F419/F$268</f>
        <v>0</v>
      </c>
      <c r="G427" s="91">
        <f>ALL!G419/G$268</f>
        <v>3.6704652263977424</v>
      </c>
      <c r="H427" s="91">
        <f>ALL!H419/H$268</f>
        <v>0</v>
      </c>
      <c r="I427" s="91">
        <f>ALL!I419/I$268</f>
        <v>7.4769336596599484E-2</v>
      </c>
      <c r="J427" s="91">
        <f>ALL!J419/J$268</f>
        <v>0</v>
      </c>
      <c r="K427" s="91">
        <f>ALL!K419/K$268</f>
        <v>0</v>
      </c>
      <c r="L427" s="91">
        <f>ALL!L419/L$268</f>
        <v>0</v>
      </c>
      <c r="M427" s="91">
        <f>ALL!M419/M$268</f>
        <v>0</v>
      </c>
      <c r="N427" s="91">
        <f>ALL!N419/N$268</f>
        <v>0</v>
      </c>
      <c r="O427" s="91">
        <f>ALL!O419/O$268</f>
        <v>0</v>
      </c>
      <c r="P427" s="91">
        <f>ALL!P419/P$268</f>
        <v>0</v>
      </c>
      <c r="Q427" s="91">
        <f>ALL!Q419/Q$268</f>
        <v>1.5447751376080601</v>
      </c>
      <c r="R427" s="91">
        <f>ALL!R419/R$268</f>
        <v>0</v>
      </c>
      <c r="S427" s="91">
        <f>ALL!S419/S$268</f>
        <v>12.548119188478935</v>
      </c>
      <c r="T427" s="91">
        <f>ALL!T419/T$268</f>
        <v>0</v>
      </c>
      <c r="U427" s="91">
        <f>ALL!U419/U$268</f>
        <v>0</v>
      </c>
      <c r="V427" s="91">
        <f>ALL!V419/V$268</f>
        <v>0</v>
      </c>
      <c r="W427" s="91">
        <f>ALL!W419/W$268</f>
        <v>0</v>
      </c>
      <c r="X427" s="91">
        <f>ALL!X419/X$268</f>
        <v>0</v>
      </c>
      <c r="Y427" s="91">
        <f>ALL!Y419/Y$268</f>
        <v>0</v>
      </c>
      <c r="Z427" s="91">
        <f>ALL!Z419/Z$268</f>
        <v>0</v>
      </c>
      <c r="AA427" s="91">
        <f>ALL!AA419/AA$268</f>
        <v>0</v>
      </c>
      <c r="AB427" s="91">
        <f>ALL!AB419/AB$268</f>
        <v>14.055714588391556</v>
      </c>
      <c r="AC427" s="91">
        <f>ALL!AC419/AC$268</f>
        <v>0</v>
      </c>
      <c r="AD427" s="91">
        <f>ALL!AD419/AD$268</f>
        <v>0</v>
      </c>
      <c r="AE427" s="91">
        <f>ALL!AE419/AE$268</f>
        <v>1.1880103263731185</v>
      </c>
      <c r="AF427" s="91">
        <f>ALL!AF419/AF$268</f>
        <v>0</v>
      </c>
      <c r="AG427" s="91">
        <f>ALL!AG419/AG$268</f>
        <v>0</v>
      </c>
      <c r="AH427" s="91">
        <f>ALL!AH419/AH$268</f>
        <v>0</v>
      </c>
      <c r="AI427" s="91">
        <f>ALL!AI419/AI$268</f>
        <v>0</v>
      </c>
      <c r="AJ427" s="91">
        <f>ALL!AJ419/AJ$268</f>
        <v>0</v>
      </c>
      <c r="AK427" s="91">
        <f>ALL!AK419/AK$268</f>
        <v>0</v>
      </c>
      <c r="AL427" s="91">
        <f>ALL!AL419/AL$268</f>
        <v>0</v>
      </c>
      <c r="AM427" s="91">
        <f>ALL!AM419/AM$268</f>
        <v>0</v>
      </c>
      <c r="AN427" s="91">
        <f>ALL!AN419/AN$268</f>
        <v>0</v>
      </c>
      <c r="AO427" s="91">
        <f>ALL!AO419/AO$268</f>
        <v>0</v>
      </c>
      <c r="AP427" s="91">
        <f>ALL!AP419/AP$268</f>
        <v>0</v>
      </c>
      <c r="AQ427" s="91">
        <f>ALL!AQ419/AQ$268</f>
        <v>0</v>
      </c>
      <c r="AR427" s="91">
        <f>ALL!AR419/AR$268</f>
        <v>0</v>
      </c>
      <c r="AS427" s="91">
        <f>ALL!AS419/AS$268</f>
        <v>0</v>
      </c>
      <c r="AT427" s="91">
        <f>ALL!AT419/AT$268</f>
        <v>0</v>
      </c>
      <c r="AU427" s="91">
        <f>ALL!AU419/AU$268</f>
        <v>0</v>
      </c>
      <c r="AV427" s="91">
        <f>ALL!AV419/AV$268</f>
        <v>0</v>
      </c>
      <c r="AW427" s="91">
        <f>ALL!AW419/AW$268</f>
        <v>0</v>
      </c>
      <c r="AX427" s="91">
        <f>ALL!AX419/AX$268</f>
        <v>0</v>
      </c>
      <c r="AY427" s="91">
        <f>ALL!AY419/AY$268</f>
        <v>0</v>
      </c>
      <c r="AZ427" s="91">
        <f>ALL!AZ419/AZ$268</f>
        <v>0</v>
      </c>
      <c r="BA427" s="91">
        <f>ALL!BA419/BA$268</f>
        <v>0</v>
      </c>
      <c r="BB427" s="91">
        <f>ALL!BB419/BB$268</f>
        <v>0</v>
      </c>
      <c r="BC427" s="91">
        <f>ALL!BC419/BC$268</f>
        <v>0</v>
      </c>
      <c r="BD427" s="91">
        <f>ALL!BD419/BD$268</f>
        <v>0</v>
      </c>
      <c r="BE427" s="91">
        <f>ALL!BE419/BE$268</f>
        <v>0</v>
      </c>
      <c r="BF427" s="91">
        <f>ALL!BF419/BF$268</f>
        <v>0</v>
      </c>
      <c r="BG427" s="91">
        <f>ALL!BG419/BG$268</f>
        <v>0</v>
      </c>
      <c r="BH427" s="91">
        <f t="shared" si="225"/>
        <v>33.081853803846016</v>
      </c>
      <c r="BJ427" s="208">
        <f t="array" ref="BJ427">ROUND(MIN(IF($E$4:$BG$4=BJ$4,$E427:$BG427)),1)</f>
        <v>0</v>
      </c>
      <c r="BK427" s="208">
        <f t="array" ref="BK427">ROUND(MAX(IF($E$4:$BG$4=BK$4,$E427:$BG427)),1)</f>
        <v>0</v>
      </c>
      <c r="BL427" s="276">
        <f t="array" ref="BL427">ROUND(SUM(IF($E$4:$BG$4=BL$4,ALL!$E419:$BG419)),1)/BL$3</f>
        <v>0</v>
      </c>
      <c r="BM427" s="208">
        <f t="array" ref="BM427">ROUND(MIN(IF($E$4:$BG$4=BM$4,$E427:$BG427)),1)</f>
        <v>0</v>
      </c>
      <c r="BN427" s="208">
        <f t="array" ref="BN427">ROUND(MAX(IF($E$4:$BG$4=BN$4,$E427:$BG427)),1)</f>
        <v>0</v>
      </c>
      <c r="BO427" s="276">
        <f t="array" ref="BO427">ROUND(SUM(IF($E$4:$BG$4=BO$4,ALL!$E419:$BG419)),1)/BO$3</f>
        <v>0</v>
      </c>
      <c r="BP427" s="208">
        <f t="array" ref="BP427">ROUND(MIN(IF($E$4:$BG$4=BP$4,$E427:$BG427)),1)</f>
        <v>0</v>
      </c>
      <c r="BQ427" s="208">
        <f t="array" ref="BQ427">ROUND(MAX(IF($E$4:$BG$4=BQ$4,$E427:$BG427)),1)</f>
        <v>0</v>
      </c>
      <c r="BR427" s="276">
        <f t="array" ref="BR427">ROUND(SUM(IF($E$4:$BG$4=BR$4,ALL!$E419:$BG419)),1)/BR$3</f>
        <v>0</v>
      </c>
      <c r="BS427" s="208">
        <f t="array" ref="BS427">ROUND(MIN(IF($E$4:$BG$4=BS$4,$E427:$BG427)),1)</f>
        <v>0</v>
      </c>
      <c r="BT427" s="208">
        <f t="array" ref="BT427">ROUND(MAX(IF($E$4:$BG$4=BT$4,$E427:$BG427)),1)</f>
        <v>12.5</v>
      </c>
      <c r="BU427" s="276">
        <f t="array" ref="BU427">ROUND(SUM(IF($E$4:$BG$4=BU$4,ALL!$E419:$BG419)),1)/BU$3</f>
        <v>0.82417889984757831</v>
      </c>
      <c r="BV427" s="208">
        <f t="array" ref="BV427">ROUND(MIN(IF($E$4:$BG$4=BV$4,$E427:$BG427)),1)</f>
        <v>0</v>
      </c>
      <c r="BW427" s="208">
        <f t="array" ref="BW427">ROUND(MAX(IF($E$4:$BG$4=BW$4,$E427:$BG427)),1)</f>
        <v>14.1</v>
      </c>
      <c r="BX427" s="276">
        <f t="array" ref="BX427">ROUND(SUM(IF($E$4:$BG$4=BX$4,ALL!$E419:$BG419)),1)/BX$3</f>
        <v>8.1598990042171131</v>
      </c>
      <c r="BY427" s="208">
        <f t="array" ref="BY427">ROUND(MIN(IF($E$4:$BG$4=BY$4,$E427:$BG427)),1)</f>
        <v>0</v>
      </c>
      <c r="BZ427" s="208">
        <f t="array" ref="BZ427">ROUND(MAX(IF($E$4:$BG$4=BZ$4,$E427:$BG427)),1)</f>
        <v>0.1</v>
      </c>
      <c r="CA427" s="276">
        <f t="array" ref="CA427">ROUND(SUM(IF($E$4:$BG$4=CA$4,ALL!$E419:$BG419)),1)/CA$3</f>
        <v>2.0572816866019483E-2</v>
      </c>
      <c r="CB427" s="233">
        <f t="shared" si="214"/>
        <v>0</v>
      </c>
      <c r="CC427" s="233">
        <f t="shared" si="215"/>
        <v>14.1</v>
      </c>
      <c r="CD427" s="274">
        <f>ALL!BH419/$BH$47</f>
        <v>2.6180571648806512</v>
      </c>
    </row>
    <row r="428" spans="1:82" s="90" customFormat="1">
      <c r="A428" s="253">
        <f t="shared" si="226"/>
        <v>54405</v>
      </c>
      <c r="B428" s="236" t="s">
        <v>360</v>
      </c>
      <c r="C428" s="50"/>
      <c r="D428" s="50"/>
      <c r="E428" s="91">
        <f>ALL!E420/E$268</f>
        <v>4.3361279883683652</v>
      </c>
      <c r="F428" s="91">
        <f>ALL!F420/F$268</f>
        <v>12.81389758081191</v>
      </c>
      <c r="G428" s="91">
        <f>ALL!G420/G$268</f>
        <v>22.982250968566827</v>
      </c>
      <c r="H428" s="91">
        <f>ALL!H420/H$268</f>
        <v>1.0724978500193623</v>
      </c>
      <c r="I428" s="91">
        <f>ALL!I420/I$268</f>
        <v>13.040595762074</v>
      </c>
      <c r="J428" s="91">
        <f>ALL!J420/J$268</f>
        <v>10.619763232540961</v>
      </c>
      <c r="K428" s="91">
        <f>ALL!K420/K$268</f>
        <v>39.49033741817955</v>
      </c>
      <c r="L428" s="91">
        <f>ALL!L420/L$268</f>
        <v>0</v>
      </c>
      <c r="M428" s="91">
        <f>ALL!M420/M$268</f>
        <v>0</v>
      </c>
      <c r="N428" s="91">
        <f>ALL!N420/N$268</f>
        <v>1.8657986980470709</v>
      </c>
      <c r="O428" s="91">
        <f>ALL!O420/O$268</f>
        <v>0</v>
      </c>
      <c r="P428" s="91">
        <f>ALL!P420/P$268</f>
        <v>25.112703155080517</v>
      </c>
      <c r="Q428" s="91">
        <f>ALL!Q420/Q$268</f>
        <v>15.694251144788717</v>
      </c>
      <c r="R428" s="91">
        <f>ALL!R420/R$268</f>
        <v>0</v>
      </c>
      <c r="S428" s="91">
        <f>ALL!S420/S$268</f>
        <v>20.32080149415156</v>
      </c>
      <c r="T428" s="91">
        <f>ALL!T420/T$268</f>
        <v>5.9258645290011662</v>
      </c>
      <c r="U428" s="91">
        <f>ALL!U420/U$268</f>
        <v>0</v>
      </c>
      <c r="V428" s="91">
        <f>ALL!V420/V$268</f>
        <v>26.944751381215468</v>
      </c>
      <c r="W428" s="91">
        <f>ALL!W420/W$268</f>
        <v>12.366919405477464</v>
      </c>
      <c r="X428" s="91">
        <f>ALL!X420/X$268</f>
        <v>19.903597915385557</v>
      </c>
      <c r="Y428" s="91">
        <f>ALL!Y420/Y$268</f>
        <v>15.922063483783464</v>
      </c>
      <c r="Z428" s="91">
        <f>ALL!Z420/Z$268</f>
        <v>17.006825022572198</v>
      </c>
      <c r="AA428" s="91">
        <f>ALL!AA420/AA$268</f>
        <v>5.6687542962051838</v>
      </c>
      <c r="AB428" s="91">
        <f>ALL!AB420/AB$268</f>
        <v>23.837818620673687</v>
      </c>
      <c r="AC428" s="91">
        <f>ALL!AC420/AC$268</f>
        <v>1.2398955955780779</v>
      </c>
      <c r="AD428" s="91">
        <f>ALL!AD420/AD$268</f>
        <v>7.024074601821293</v>
      </c>
      <c r="AE428" s="91">
        <f>ALL!AE420/AE$268</f>
        <v>3.3949896657681546</v>
      </c>
      <c r="AF428" s="91">
        <f>ALL!AF420/AF$268</f>
        <v>0</v>
      </c>
      <c r="AG428" s="91">
        <f>ALL!AG420/AG$268</f>
        <v>9.2220561238223659</v>
      </c>
      <c r="AH428" s="91">
        <f>ALL!AH420/AH$268</f>
        <v>0</v>
      </c>
      <c r="AI428" s="91">
        <f>ALL!AI420/AI$268</f>
        <v>0</v>
      </c>
      <c r="AJ428" s="91">
        <f>ALL!AJ420/AJ$268</f>
        <v>7.0761507769099428</v>
      </c>
      <c r="AK428" s="91">
        <f>ALL!AK420/AK$268</f>
        <v>18.552640456371794</v>
      </c>
      <c r="AL428" s="91">
        <f>ALL!AL420/AL$268</f>
        <v>174.87577639751555</v>
      </c>
      <c r="AM428" s="91">
        <f>ALL!AM420/AM$268</f>
        <v>20.794183395291203</v>
      </c>
      <c r="AN428" s="91">
        <f>ALL!AN420/AN$268</f>
        <v>18.958752753770547</v>
      </c>
      <c r="AO428" s="91">
        <f>ALL!AO420/AO$268</f>
        <v>0</v>
      </c>
      <c r="AP428" s="91">
        <f>ALL!AP420/AP$268</f>
        <v>28.453928882860183</v>
      </c>
      <c r="AQ428" s="91">
        <f>ALL!AQ420/AQ$268</f>
        <v>0</v>
      </c>
      <c r="AR428" s="91">
        <f>ALL!AR420/AR$268</f>
        <v>8.0588767034503928</v>
      </c>
      <c r="AS428" s="91">
        <f>ALL!AS420/AS$268</f>
        <v>6.3714735440125922</v>
      </c>
      <c r="AT428" s="91">
        <f>ALL!AT420/AT$268</f>
        <v>18.908283656234474</v>
      </c>
      <c r="AU428" s="91">
        <f>ALL!AU420/AU$268</f>
        <v>13.092446379566743</v>
      </c>
      <c r="AV428" s="91">
        <f>ALL!AV420/AV$268</f>
        <v>0</v>
      </c>
      <c r="AW428" s="91">
        <f>ALL!AW420/AW$268</f>
        <v>0.95695522388059706</v>
      </c>
      <c r="AX428" s="91">
        <f>ALL!AX420/AX$268</f>
        <v>14.754728551443955</v>
      </c>
      <c r="AY428" s="91">
        <f>ALL!AY420/AY$268</f>
        <v>0</v>
      </c>
      <c r="AZ428" s="91">
        <f>ALL!AZ420/AZ$268</f>
        <v>15.87406380561813</v>
      </c>
      <c r="BA428" s="91">
        <f>ALL!BA420/BA$268</f>
        <v>0</v>
      </c>
      <c r="BB428" s="91">
        <f>ALL!BB420/BB$268</f>
        <v>0</v>
      </c>
      <c r="BC428" s="91">
        <f>ALL!BC420/BC$268</f>
        <v>0</v>
      </c>
      <c r="BD428" s="91">
        <f>ALL!BD420/BD$268</f>
        <v>0</v>
      </c>
      <c r="BE428" s="91">
        <f>ALL!BE420/BE$268</f>
        <v>0.21740389308493477</v>
      </c>
      <c r="BF428" s="91">
        <f>ALL!BF420/BF$268</f>
        <v>1.3181064275954799</v>
      </c>
      <c r="BG428" s="91">
        <f>ALL!BG420/BG$268</f>
        <v>15.727786130937284</v>
      </c>
      <c r="BH428" s="91">
        <f t="shared" si="225"/>
        <v>679.79819291247668</v>
      </c>
      <c r="BJ428" s="208">
        <f t="array" ref="BJ428">ROUND(MIN(IF($E$4:$BG$4=BJ$4,$E428:$BG428)),1)</f>
        <v>0</v>
      </c>
      <c r="BK428" s="208">
        <f t="array" ref="BK428">ROUND(MAX(IF($E$4:$BG$4=BK$4,$E428:$BG428)),1)</f>
        <v>28.5</v>
      </c>
      <c r="BL428" s="276">
        <f t="array" ref="BL428">ROUND(SUM(IF($E$4:$BG$4=BL$4,ALL!$E420:$BG420)),1)/BL$3</f>
        <v>11.559862638264626</v>
      </c>
      <c r="BM428" s="208">
        <f t="array" ref="BM428">ROUND(MIN(IF($E$4:$BG$4=BM$4,$E428:$BG428)),1)</f>
        <v>0</v>
      </c>
      <c r="BN428" s="208">
        <f t="array" ref="BN428">ROUND(MAX(IF($E$4:$BG$4=BN$4,$E428:$BG428)),1)</f>
        <v>15.7</v>
      </c>
      <c r="BO428" s="276">
        <f t="array" ref="BO428">ROUND(SUM(IF($E$4:$BG$4=BO$4,ALL!$E420:$BG420)),1)/BO$3</f>
        <v>2.4872900543388776</v>
      </c>
      <c r="BP428" s="208">
        <f t="array" ref="BP428">ROUND(MIN(IF($E$4:$BG$4=BP$4,$E428:$BG428)),1)</f>
        <v>18.600000000000001</v>
      </c>
      <c r="BQ428" s="208">
        <f t="array" ref="BQ428">ROUND(MAX(IF($E$4:$BG$4=BQ$4,$E428:$BG428)),1)</f>
        <v>174.9</v>
      </c>
      <c r="BR428" s="276">
        <f t="array" ref="BR428">ROUND(SUM(IF($E$4:$BG$4=BR$4,ALL!$E420:$BG420)),1)/BR$3</f>
        <v>26.181656990304177</v>
      </c>
      <c r="BS428" s="208">
        <f t="array" ref="BS428">ROUND(MIN(IF($E$4:$BG$4=BS$4,$E428:$BG428)),1)</f>
        <v>0</v>
      </c>
      <c r="BT428" s="208">
        <f t="array" ref="BT428">ROUND(MAX(IF($E$4:$BG$4=BT$4,$E428:$BG428)),1)</f>
        <v>39.5</v>
      </c>
      <c r="BU428" s="276">
        <f t="array" ref="BU428">ROUND(SUM(IF($E$4:$BG$4=BU$4,ALL!$E420:$BG420)),1)/BU$3</f>
        <v>9.1081229216286399</v>
      </c>
      <c r="BV428" s="208">
        <f t="array" ref="BV428">ROUND(MIN(IF($E$4:$BG$4=BV$4,$E428:$BG428)),1)</f>
        <v>7.1</v>
      </c>
      <c r="BW428" s="208">
        <f t="array" ref="BW428">ROUND(MAX(IF($E$4:$BG$4=BW$4,$E428:$BG428)),1)</f>
        <v>23.8</v>
      </c>
      <c r="BX428" s="276">
        <f t="array" ref="BX428">ROUND(SUM(IF($E$4:$BG$4=BX$4,ALL!$E420:$BG420)),1)/BX$3</f>
        <v>19.85492395313285</v>
      </c>
      <c r="BY428" s="208">
        <f t="array" ref="BY428">ROUND(MIN(IF($E$4:$BG$4=BY$4,$E428:$BG428)),1)</f>
        <v>0</v>
      </c>
      <c r="BZ428" s="208">
        <f t="array" ref="BZ428">ROUND(MAX(IF($E$4:$BG$4=BZ$4,$E428:$BG428)),1)</f>
        <v>25.1</v>
      </c>
      <c r="CA428" s="276">
        <f t="array" ref="CA428">ROUND(SUM(IF($E$4:$BG$4=CA$4,ALL!$E420:$BG420)),1)/CA$3</f>
        <v>9.8003934643246495</v>
      </c>
      <c r="CB428" s="233">
        <f t="shared" si="214"/>
        <v>0</v>
      </c>
      <c r="CC428" s="233">
        <f t="shared" si="215"/>
        <v>174.9</v>
      </c>
      <c r="CD428" s="274">
        <f>ALL!BH420/$BH$47</f>
        <v>12.187558636242253</v>
      </c>
    </row>
    <row r="429" spans="1:82" s="90" customFormat="1" ht="24">
      <c r="A429" s="253">
        <f t="shared" si="226"/>
        <v>54406</v>
      </c>
      <c r="B429" s="236" t="s">
        <v>361</v>
      </c>
      <c r="C429" s="50"/>
      <c r="D429" s="50"/>
      <c r="E429" s="91">
        <f>ALL!E421/E$268</f>
        <v>2.1839635905604031</v>
      </c>
      <c r="F429" s="91">
        <f>ALL!F421/F$268</f>
        <v>4.7969439658143234</v>
      </c>
      <c r="G429" s="91">
        <f>ALL!G421/G$268</f>
        <v>0</v>
      </c>
      <c r="H429" s="91">
        <f>ALL!H421/H$268</f>
        <v>2.2305966133404405</v>
      </c>
      <c r="I429" s="91">
        <f>ALL!I421/I$268</f>
        <v>0.70362033127800727</v>
      </c>
      <c r="J429" s="91">
        <f>ALL!J421/J$268</f>
        <v>0</v>
      </c>
      <c r="K429" s="91">
        <f>ALL!K421/K$268</f>
        <v>0</v>
      </c>
      <c r="L429" s="91">
        <f>ALL!L421/L$268</f>
        <v>0</v>
      </c>
      <c r="M429" s="91">
        <f>ALL!M421/M$268</f>
        <v>0</v>
      </c>
      <c r="N429" s="91">
        <f>ALL!N421/N$268</f>
        <v>1.5389684526790186</v>
      </c>
      <c r="O429" s="91">
        <f>ALL!O421/O$268</f>
        <v>0</v>
      </c>
      <c r="P429" s="91">
        <f>ALL!P421/P$268</f>
        <v>0</v>
      </c>
      <c r="Q429" s="91">
        <f>ALL!Q421/Q$268</f>
        <v>5.4153977074518433</v>
      </c>
      <c r="R429" s="91">
        <f>ALL!R421/R$268</f>
        <v>13.424583276866786</v>
      </c>
      <c r="S429" s="91">
        <f>ALL!S421/S$268</f>
        <v>0</v>
      </c>
      <c r="T429" s="91">
        <f>ALL!T421/T$268</f>
        <v>0</v>
      </c>
      <c r="U429" s="91">
        <f>ALL!U421/U$268</f>
        <v>0</v>
      </c>
      <c r="V429" s="91">
        <f>ALL!V421/V$268</f>
        <v>0</v>
      </c>
      <c r="W429" s="91">
        <f>ALL!W421/W$268</f>
        <v>5.42700816827415</v>
      </c>
      <c r="X429" s="91">
        <f>ALL!X421/X$268</f>
        <v>2.1489853273165873</v>
      </c>
      <c r="Y429" s="91">
        <f>ALL!Y421/Y$268</f>
        <v>0</v>
      </c>
      <c r="Z429" s="91">
        <f>ALL!Z421/Z$268</f>
        <v>1.7586414984812568</v>
      </c>
      <c r="AA429" s="91">
        <f>ALL!AA421/AA$268</f>
        <v>0</v>
      </c>
      <c r="AB429" s="91">
        <f>ALL!AB421/AB$268</f>
        <v>7.651985604449778</v>
      </c>
      <c r="AC429" s="91">
        <f>ALL!AC421/AC$268</f>
        <v>0.46214595023289928</v>
      </c>
      <c r="AD429" s="91">
        <f>ALL!AD421/AD$268</f>
        <v>0</v>
      </c>
      <c r="AE429" s="91">
        <f>ALL!AE421/AE$268</f>
        <v>0</v>
      </c>
      <c r="AF429" s="91">
        <f>ALL!AF421/AF$268</f>
        <v>0</v>
      </c>
      <c r="AG429" s="91">
        <f>ALL!AG421/AG$268</f>
        <v>1.9366834643424786</v>
      </c>
      <c r="AH429" s="91">
        <f>ALL!AH421/AH$268</f>
        <v>3.9292927003514015</v>
      </c>
      <c r="AI429" s="91">
        <f>ALL!AI421/AI$268</f>
        <v>0</v>
      </c>
      <c r="AJ429" s="91">
        <f>ALL!AJ421/AJ$268</f>
        <v>1.3527997145481854</v>
      </c>
      <c r="AK429" s="91">
        <f>ALL!AK421/AK$268</f>
        <v>0.56451325370596372</v>
      </c>
      <c r="AL429" s="91">
        <f>ALL!AL421/AL$268</f>
        <v>0</v>
      </c>
      <c r="AM429" s="91">
        <f>ALL!AM421/AM$268</f>
        <v>0</v>
      </c>
      <c r="AN429" s="91">
        <f>ALL!AN421/AN$268</f>
        <v>39.000847314014571</v>
      </c>
      <c r="AO429" s="91">
        <f>ALL!AO421/AO$268</f>
        <v>0</v>
      </c>
      <c r="AP429" s="91">
        <f>ALL!AP421/AP$268</f>
        <v>7.3607047120757043</v>
      </c>
      <c r="AQ429" s="91">
        <f>ALL!AQ421/AQ$268</f>
        <v>0</v>
      </c>
      <c r="AR429" s="91">
        <f>ALL!AR421/AR$268</f>
        <v>8.3597414337125411</v>
      </c>
      <c r="AS429" s="91">
        <f>ALL!AS421/AS$268</f>
        <v>0</v>
      </c>
      <c r="AT429" s="91">
        <f>ALL!AT421/AT$268</f>
        <v>3.6979632389468464</v>
      </c>
      <c r="AU429" s="91">
        <f>ALL!AU421/AU$268</f>
        <v>0</v>
      </c>
      <c r="AV429" s="91">
        <f>ALL!AV421/AV$268</f>
        <v>18.45283729809843</v>
      </c>
      <c r="AW429" s="91">
        <f>ALL!AW421/AW$268</f>
        <v>0</v>
      </c>
      <c r="AX429" s="91">
        <f>ALL!AX421/AX$268</f>
        <v>14.980606710997833</v>
      </c>
      <c r="AY429" s="91">
        <f>ALL!AY421/AY$268</f>
        <v>8.0027831358500965</v>
      </c>
      <c r="AZ429" s="91">
        <f>ALL!AZ421/AZ$268</f>
        <v>89.450066424074407</v>
      </c>
      <c r="BA429" s="91">
        <f>ALL!BA421/BA$268</f>
        <v>17.837913891754997</v>
      </c>
      <c r="BB429" s="91">
        <f>ALL!BB421/BB$268</f>
        <v>20.651952191235058</v>
      </c>
      <c r="BC429" s="91">
        <f>ALL!BC421/BC$268</f>
        <v>0</v>
      </c>
      <c r="BD429" s="91">
        <f>ALL!BD421/BD$268</f>
        <v>4.6184472161670467</v>
      </c>
      <c r="BE429" s="91">
        <f>ALL!BE421/BE$268</f>
        <v>0.24909125503594443</v>
      </c>
      <c r="BF429" s="91">
        <f>ALL!BF421/BF$268</f>
        <v>0</v>
      </c>
      <c r="BG429" s="91">
        <f>ALL!BG421/BG$268</f>
        <v>3.8888862722365127</v>
      </c>
      <c r="BH429" s="91">
        <f t="shared" si="225"/>
        <v>292.07797071389354</v>
      </c>
      <c r="BJ429" s="208">
        <f t="array" ref="BJ429">ROUND(MIN(IF($E$4:$BG$4=BJ$4,$E429:$BG429)),1)</f>
        <v>0</v>
      </c>
      <c r="BK429" s="208">
        <f t="array" ref="BK429">ROUND(MAX(IF($E$4:$BG$4=BK$4,$E429:$BG429)),1)</f>
        <v>89.5</v>
      </c>
      <c r="BL429" s="276">
        <f t="array" ref="BL429">ROUND(SUM(IF($E$4:$BG$4=BL$4,ALL!$E421:$BG421)),1)/BL$3</f>
        <v>17.527872565364692</v>
      </c>
      <c r="BM429" s="208">
        <f t="array" ref="BM429">ROUND(MIN(IF($E$4:$BG$4=BM$4,$E429:$BG429)),1)</f>
        <v>0</v>
      </c>
      <c r="BN429" s="208">
        <f t="array" ref="BN429">ROUND(MAX(IF($E$4:$BG$4=BN$4,$E429:$BG429)),1)</f>
        <v>4.5999999999999996</v>
      </c>
      <c r="BO429" s="276">
        <f t="array" ref="BO429">ROUND(SUM(IF($E$4:$BG$4=BO$4,ALL!$E421:$BG421)),1)/BO$3</f>
        <v>2.145099209616335</v>
      </c>
      <c r="BP429" s="208">
        <f t="array" ref="BP429">ROUND(MIN(IF($E$4:$BG$4=BP$4,$E429:$BG429)),1)</f>
        <v>0</v>
      </c>
      <c r="BQ429" s="208">
        <f t="array" ref="BQ429">ROUND(MAX(IF($E$4:$BG$4=BQ$4,$E429:$BG429)),1)</f>
        <v>0.6</v>
      </c>
      <c r="BR429" s="276">
        <f t="array" ref="BR429">ROUND(SUM(IF($E$4:$BG$4=BR$4,ALL!$E421:$BG421)),1)/BR$3</f>
        <v>0.2784162404154365</v>
      </c>
      <c r="BS429" s="208">
        <f t="array" ref="BS429">ROUND(MIN(IF($E$4:$BG$4=BS$4,$E429:$BG429)),1)</f>
        <v>0</v>
      </c>
      <c r="BT429" s="208">
        <f t="array" ref="BT429">ROUND(MAX(IF($E$4:$BG$4=BT$4,$E429:$BG429)),1)</f>
        <v>13.4</v>
      </c>
      <c r="BU429" s="276">
        <f t="array" ref="BU429">ROUND(SUM(IF($E$4:$BG$4=BU$4,ALL!$E421:$BG421)),1)/BU$3</f>
        <v>1.8916704185278961</v>
      </c>
      <c r="BV429" s="208">
        <f t="array" ref="BV429">ROUND(MIN(IF($E$4:$BG$4=BV$4,$E429:$BG429)),1)</f>
        <v>0</v>
      </c>
      <c r="BW429" s="208">
        <f t="array" ref="BW429">ROUND(MAX(IF($E$4:$BG$4=BW$4,$E429:$BG429)),1)</f>
        <v>7.7</v>
      </c>
      <c r="BX429" s="276">
        <f t="array" ref="BX429">ROUND(SUM(IF($E$4:$BG$4=BX$4,ALL!$E421:$BG421)),1)/BX$3</f>
        <v>4.8972212104642479</v>
      </c>
      <c r="BY429" s="208">
        <f t="array" ref="BY429">ROUND(MIN(IF($E$4:$BG$4=BY$4,$E429:$BG429)),1)</f>
        <v>0</v>
      </c>
      <c r="BZ429" s="208">
        <f t="array" ref="BZ429">ROUND(MAX(IF($E$4:$BG$4=BZ$4,$E429:$BG429)),1)</f>
        <v>2.1</v>
      </c>
      <c r="CA429" s="276">
        <f t="array" ref="CA429">ROUND(SUM(IF($E$4:$BG$4=CA$4,ALL!$E421:$BG421)),1)/CA$3</f>
        <v>0.8922348383525186</v>
      </c>
      <c r="CB429" s="233">
        <f t="shared" si="214"/>
        <v>0</v>
      </c>
      <c r="CC429" s="233">
        <f t="shared" si="215"/>
        <v>89.5</v>
      </c>
      <c r="CD429" s="274">
        <f>ALL!BH421/$BH$47</f>
        <v>3.0194079091734136</v>
      </c>
    </row>
    <row r="430" spans="1:82" s="90" customFormat="1">
      <c r="A430" s="253">
        <f t="shared" si="226"/>
        <v>54407</v>
      </c>
      <c r="B430" s="236" t="s">
        <v>362</v>
      </c>
      <c r="C430" s="50"/>
      <c r="D430" s="50"/>
      <c r="E430" s="91">
        <f>ALL!E422/E$268</f>
        <v>3.8166301074563114</v>
      </c>
      <c r="F430" s="91">
        <f>ALL!F422/F$268</f>
        <v>6.8026824729478257</v>
      </c>
      <c r="G430" s="91">
        <f>ALL!G422/G$268</f>
        <v>1.1917743657547621</v>
      </c>
      <c r="H430" s="91">
        <f>ALL!H422/H$268</f>
        <v>0.1593248809338208</v>
      </c>
      <c r="I430" s="91">
        <f>ALL!I422/I$268</f>
        <v>0</v>
      </c>
      <c r="J430" s="91">
        <f>ALL!J422/J$268</f>
        <v>7.4420504336362105</v>
      </c>
      <c r="K430" s="91">
        <f>ALL!K422/K$268</f>
        <v>0</v>
      </c>
      <c r="L430" s="91">
        <f>ALL!L422/L$268</f>
        <v>-2.1355276242015861</v>
      </c>
      <c r="M430" s="91">
        <f>ALL!M422/M$268</f>
        <v>0</v>
      </c>
      <c r="N430" s="91">
        <f>ALL!N422/N$268</f>
        <v>9.7075793690535814</v>
      </c>
      <c r="O430" s="91">
        <f>ALL!O422/O$268</f>
        <v>11.213087671798638</v>
      </c>
      <c r="P430" s="91">
        <f>ALL!P422/P$268</f>
        <v>0</v>
      </c>
      <c r="Q430" s="91">
        <f>ALL!Q422/Q$268</f>
        <v>0</v>
      </c>
      <c r="R430" s="91">
        <f>ALL!R422/R$268</f>
        <v>9.741970456701452</v>
      </c>
      <c r="S430" s="91">
        <f>ALL!S422/S$268</f>
        <v>2.3979861435567074</v>
      </c>
      <c r="T430" s="91">
        <f>ALL!T422/T$268</f>
        <v>0</v>
      </c>
      <c r="U430" s="91">
        <f>ALL!U422/U$268</f>
        <v>0</v>
      </c>
      <c r="V430" s="91">
        <f>ALL!V422/V$268</f>
        <v>8.0199607913027986</v>
      </c>
      <c r="W430" s="91">
        <f>ALL!W422/W$268</f>
        <v>1.0311238213855551</v>
      </c>
      <c r="X430" s="91">
        <f>ALL!X422/X$268</f>
        <v>0</v>
      </c>
      <c r="Y430" s="91">
        <f>ALL!Y422/Y$268</f>
        <v>0</v>
      </c>
      <c r="Z430" s="91">
        <f>ALL!Z422/Z$268</f>
        <v>0</v>
      </c>
      <c r="AA430" s="91">
        <f>ALL!AA422/AA$268</f>
        <v>0</v>
      </c>
      <c r="AB430" s="91">
        <f>ALL!AB422/AB$268</f>
        <v>8.8712212949927522</v>
      </c>
      <c r="AC430" s="91">
        <f>ALL!AC422/AC$268</f>
        <v>2.858073284159496</v>
      </c>
      <c r="AD430" s="91">
        <f>ALL!AD422/AD$268</f>
        <v>5.2744414737312617</v>
      </c>
      <c r="AE430" s="91">
        <f>ALL!AE422/AE$268</f>
        <v>12.520438595801883</v>
      </c>
      <c r="AF430" s="91">
        <f>ALL!AF422/AF$268</f>
        <v>6.6432019018921462</v>
      </c>
      <c r="AG430" s="91">
        <f>ALL!AG422/AG$268</f>
        <v>3.7944560116049355</v>
      </c>
      <c r="AH430" s="91">
        <f>ALL!AH422/AH$268</f>
        <v>5.2668939957135557</v>
      </c>
      <c r="AI430" s="91">
        <f>ALL!AI422/AI$268</f>
        <v>0</v>
      </c>
      <c r="AJ430" s="91">
        <f>ALL!AJ422/AJ$268</f>
        <v>2.5001397688786549</v>
      </c>
      <c r="AK430" s="91">
        <f>ALL!AK422/AK$268</f>
        <v>3.7025355511978386</v>
      </c>
      <c r="AL430" s="91">
        <f>ALL!AL422/AL$268</f>
        <v>79.445327170301937</v>
      </c>
      <c r="AM430" s="91">
        <f>ALL!AM422/AM$268</f>
        <v>60.687178615684196</v>
      </c>
      <c r="AN430" s="91">
        <f>ALL!AN422/AN$268</f>
        <v>3.0009828842569055</v>
      </c>
      <c r="AO430" s="91">
        <f>ALL!AO422/AO$268</f>
        <v>0</v>
      </c>
      <c r="AP430" s="91">
        <f>ALL!AP422/AP$268</f>
        <v>0</v>
      </c>
      <c r="AQ430" s="91">
        <f>ALL!AQ422/AQ$268</f>
        <v>8.2103638451542711</v>
      </c>
      <c r="AR430" s="91">
        <f>ALL!AR422/AR$268</f>
        <v>2.7630434411829921</v>
      </c>
      <c r="AS430" s="91">
        <f>ALL!AS422/AS$268</f>
        <v>0</v>
      </c>
      <c r="AT430" s="91">
        <f>ALL!AT422/AT$268</f>
        <v>6.5536512667660203</v>
      </c>
      <c r="AU430" s="91">
        <f>ALL!AU422/AU$268</f>
        <v>12.575313903751514</v>
      </c>
      <c r="AV430" s="91">
        <f>ALL!AV422/AV$268</f>
        <v>9.1461830239393134</v>
      </c>
      <c r="AW430" s="91">
        <f>ALL!AW422/AW$268</f>
        <v>8.7771044776119407</v>
      </c>
      <c r="AX430" s="91">
        <f>ALL!AX422/AX$268</f>
        <v>1.1497997432113907</v>
      </c>
      <c r="AY430" s="91">
        <f>ALL!AY422/AY$268</f>
        <v>2.2692201708459634</v>
      </c>
      <c r="AZ430" s="91">
        <f>ALL!AZ422/AZ$268</f>
        <v>-2.6763318508250062</v>
      </c>
      <c r="BA430" s="91">
        <f>ALL!BA422/BA$268</f>
        <v>0</v>
      </c>
      <c r="BB430" s="91">
        <f>ALL!BB422/BB$268</f>
        <v>14.480846027654088</v>
      </c>
      <c r="BC430" s="91">
        <f>ALL!BC422/BC$268</f>
        <v>19.751309508450522</v>
      </c>
      <c r="BD430" s="91">
        <f>ALL!BD422/BD$268</f>
        <v>0</v>
      </c>
      <c r="BE430" s="91">
        <f>ALL!BE422/BE$268</f>
        <v>-1.3609185893564744</v>
      </c>
      <c r="BF430" s="91">
        <f>ALL!BF422/BF$268</f>
        <v>3.3756384121347658</v>
      </c>
      <c r="BG430" s="91">
        <f>ALL!BG422/BG$268</f>
        <v>15.657304988949672</v>
      </c>
      <c r="BH430" s="91">
        <f t="shared" si="225"/>
        <v>354.62606180801265</v>
      </c>
      <c r="BJ430" s="208">
        <f t="array" ref="BJ430">ROUND(MIN(IF($E$4:$BG$4=BJ$4,$E430:$BG430)),1)</f>
        <v>-2.7</v>
      </c>
      <c r="BK430" s="208">
        <f t="array" ref="BK430">ROUND(MAX(IF($E$4:$BG$4=BK$4,$E430:$BG430)),1)</f>
        <v>19.8</v>
      </c>
      <c r="BL430" s="276">
        <f t="array" ref="BL430">ROUND(SUM(IF($E$4:$BG$4=BL$4,ALL!$E422:$BG422)),1)/BL$3</f>
        <v>4.1655317479837493</v>
      </c>
      <c r="BM430" s="208">
        <f t="array" ref="BM430">ROUND(MIN(IF($E$4:$BG$4=BM$4,$E430:$BG430)),1)</f>
        <v>-1.4</v>
      </c>
      <c r="BN430" s="208">
        <f t="array" ref="BN430">ROUND(MAX(IF($E$4:$BG$4=BN$4,$E430:$BG430)),1)</f>
        <v>15.7</v>
      </c>
      <c r="BO430" s="276">
        <f t="array" ref="BO430">ROUND(SUM(IF($E$4:$BG$4=BO$4,ALL!$E422:$BG422)),1)/BO$3</f>
        <v>2.9301930676766021</v>
      </c>
      <c r="BP430" s="208">
        <f t="array" ref="BP430">ROUND(MIN(IF($E$4:$BG$4=BP$4,$E430:$BG430)),1)</f>
        <v>3.7</v>
      </c>
      <c r="BQ430" s="208">
        <f t="array" ref="BQ430">ROUND(MAX(IF($E$4:$BG$4=BQ$4,$E430:$BG430)),1)</f>
        <v>79.400000000000006</v>
      </c>
      <c r="BR430" s="276">
        <f t="array" ref="BR430">ROUND(SUM(IF($E$4:$BG$4=BR$4,ALL!$E422:$BG422)),1)/BR$3</f>
        <v>33.373001176495983</v>
      </c>
      <c r="BS430" s="208">
        <f t="array" ref="BS430">ROUND(MIN(IF($E$4:$BG$4=BS$4,$E430:$BG430)),1)</f>
        <v>0</v>
      </c>
      <c r="BT430" s="208">
        <f t="array" ref="BT430">ROUND(MAX(IF($E$4:$BG$4=BT$4,$E430:$BG430)),1)</f>
        <v>12.5</v>
      </c>
      <c r="BU430" s="276">
        <f t="array" ref="BU430">ROUND(SUM(IF($E$4:$BG$4=BU$4,ALL!$E422:$BG422)),1)/BU$3</f>
        <v>3.7215008167790953</v>
      </c>
      <c r="BV430" s="208">
        <f t="array" ref="BV430">ROUND(MIN(IF($E$4:$BG$4=BV$4,$E430:$BG430)),1)</f>
        <v>0</v>
      </c>
      <c r="BW430" s="208">
        <f t="array" ref="BW430">ROUND(MAX(IF($E$4:$BG$4=BW$4,$E430:$BG430)),1)</f>
        <v>8.9</v>
      </c>
      <c r="BX430" s="276">
        <f t="array" ref="BX430">ROUND(SUM(IF($E$4:$BG$4=BX$4,ALL!$E422:$BG422)),1)/BX$3</f>
        <v>5.4266981906920204</v>
      </c>
      <c r="BY430" s="208">
        <f t="array" ref="BY430">ROUND(MIN(IF($E$4:$BG$4=BY$4,$E430:$BG430)),1)</f>
        <v>-2.1</v>
      </c>
      <c r="BZ430" s="208">
        <f t="array" ref="BZ430">ROUND(MAX(IF($E$4:$BG$4=BZ$4,$E430:$BG430)),1)</f>
        <v>3.8</v>
      </c>
      <c r="CA430" s="276">
        <f t="array" ref="CA430">ROUND(SUM(IF($E$4:$BG$4=CA$4,ALL!$E422:$BG422)),1)/CA$3</f>
        <v>0.67478839320543904</v>
      </c>
      <c r="CB430" s="233">
        <f t="shared" si="214"/>
        <v>-2.7</v>
      </c>
      <c r="CC430" s="233">
        <f t="shared" si="215"/>
        <v>79.400000000000006</v>
      </c>
      <c r="CD430" s="274">
        <f>ALL!BH422/$BH$47</f>
        <v>3.7217241886619341</v>
      </c>
    </row>
    <row r="431" spans="1:82" s="90" customFormat="1" ht="24">
      <c r="A431" s="253">
        <f t="shared" si="226"/>
        <v>54501</v>
      </c>
      <c r="B431" s="236" t="s">
        <v>363</v>
      </c>
      <c r="C431" s="50"/>
      <c r="D431" s="50"/>
      <c r="E431" s="91">
        <f>ALL!E423/E$268</f>
        <v>0</v>
      </c>
      <c r="F431" s="91">
        <f>ALL!F423/F$268</f>
        <v>0</v>
      </c>
      <c r="G431" s="91">
        <f>ALL!G423/G$268</f>
        <v>0</v>
      </c>
      <c r="H431" s="91">
        <f>ALL!H423/H$268</f>
        <v>0</v>
      </c>
      <c r="I431" s="91">
        <f>ALL!I423/I$268</f>
        <v>0</v>
      </c>
      <c r="J431" s="91">
        <f>ALL!J423/J$268</f>
        <v>0</v>
      </c>
      <c r="K431" s="91">
        <f>ALL!K423/K$268</f>
        <v>0</v>
      </c>
      <c r="L431" s="91">
        <f>ALL!L423/L$268</f>
        <v>0</v>
      </c>
      <c r="M431" s="91">
        <f>ALL!M423/M$268</f>
        <v>0</v>
      </c>
      <c r="N431" s="91">
        <f>ALL!N423/N$268</f>
        <v>0</v>
      </c>
      <c r="O431" s="91">
        <f>ALL!O423/O$268</f>
        <v>0</v>
      </c>
      <c r="P431" s="91">
        <f>ALL!P423/P$268</f>
        <v>0</v>
      </c>
      <c r="Q431" s="91">
        <f>ALL!Q423/Q$268</f>
        <v>0</v>
      </c>
      <c r="R431" s="91">
        <f>ALL!R423/R$268</f>
        <v>0</v>
      </c>
      <c r="S431" s="91">
        <f>ALL!S423/S$268</f>
        <v>0</v>
      </c>
      <c r="T431" s="91">
        <f>ALL!T423/T$268</f>
        <v>0</v>
      </c>
      <c r="U431" s="91">
        <f>ALL!U423/U$268</f>
        <v>0</v>
      </c>
      <c r="V431" s="91">
        <f>ALL!V423/V$268</f>
        <v>0</v>
      </c>
      <c r="W431" s="91">
        <f>ALL!W423/W$268</f>
        <v>0</v>
      </c>
      <c r="X431" s="91">
        <f>ALL!X423/X$268</f>
        <v>0</v>
      </c>
      <c r="Y431" s="91">
        <f>ALL!Y423/Y$268</f>
        <v>0</v>
      </c>
      <c r="Z431" s="91">
        <f>ALL!Z423/Z$268</f>
        <v>0</v>
      </c>
      <c r="AA431" s="91">
        <f>ALL!AA423/AA$268</f>
        <v>0</v>
      </c>
      <c r="AB431" s="91">
        <f>ALL!AB423/AB$268</f>
        <v>0</v>
      </c>
      <c r="AC431" s="91">
        <f>ALL!AC423/AC$268</f>
        <v>0</v>
      </c>
      <c r="AD431" s="91">
        <f>ALL!AD423/AD$268</f>
        <v>0</v>
      </c>
      <c r="AE431" s="91">
        <f>ALL!AE423/AE$268</f>
        <v>0</v>
      </c>
      <c r="AF431" s="91">
        <f>ALL!AF423/AF$268</f>
        <v>0</v>
      </c>
      <c r="AG431" s="91">
        <f>ALL!AG423/AG$268</f>
        <v>0</v>
      </c>
      <c r="AH431" s="91">
        <f>ALL!AH423/AH$268</f>
        <v>0</v>
      </c>
      <c r="AI431" s="91">
        <f>ALL!AI423/AI$268</f>
        <v>0</v>
      </c>
      <c r="AJ431" s="91">
        <f>ALL!AJ423/AJ$268</f>
        <v>0</v>
      </c>
      <c r="AK431" s="91">
        <f>ALL!AK423/AK$268</f>
        <v>0</v>
      </c>
      <c r="AL431" s="91">
        <f>ALL!AL423/AL$268</f>
        <v>0</v>
      </c>
      <c r="AM431" s="91">
        <f>ALL!AM423/AM$268</f>
        <v>0</v>
      </c>
      <c r="AN431" s="91">
        <f>ALL!AN423/AN$268</f>
        <v>0</v>
      </c>
      <c r="AO431" s="91">
        <f>ALL!AO423/AO$268</f>
        <v>0</v>
      </c>
      <c r="AP431" s="91">
        <f>ALL!AP423/AP$268</f>
        <v>0</v>
      </c>
      <c r="AQ431" s="91">
        <f>ALL!AQ423/AQ$268</f>
        <v>0</v>
      </c>
      <c r="AR431" s="91">
        <f>ALL!AR423/AR$268</f>
        <v>0</v>
      </c>
      <c r="AS431" s="91">
        <f>ALL!AS423/AS$268</f>
        <v>0</v>
      </c>
      <c r="AT431" s="91">
        <f>ALL!AT423/AT$268</f>
        <v>0</v>
      </c>
      <c r="AU431" s="91">
        <f>ALL!AU423/AU$268</f>
        <v>0</v>
      </c>
      <c r="AV431" s="91">
        <f>ALL!AV423/AV$268</f>
        <v>0</v>
      </c>
      <c r="AW431" s="91">
        <f>ALL!AW423/AW$268</f>
        <v>0</v>
      </c>
      <c r="AX431" s="91">
        <f>ALL!AX423/AX$268</f>
        <v>0</v>
      </c>
      <c r="AY431" s="91">
        <f>ALL!AY423/AY$268</f>
        <v>0</v>
      </c>
      <c r="AZ431" s="91">
        <f>ALL!AZ423/AZ$268</f>
        <v>0</v>
      </c>
      <c r="BA431" s="91">
        <f>ALL!BA423/BA$268</f>
        <v>0</v>
      </c>
      <c r="BB431" s="91">
        <f>ALL!BB423/BB$268</f>
        <v>0</v>
      </c>
      <c r="BC431" s="91">
        <f>ALL!BC423/BC$268</f>
        <v>0</v>
      </c>
      <c r="BD431" s="91">
        <f>ALL!BD423/BD$268</f>
        <v>0</v>
      </c>
      <c r="BE431" s="91">
        <f>ALL!BE423/BE$268</f>
        <v>0</v>
      </c>
      <c r="BF431" s="91">
        <f>ALL!BF423/BF$268</f>
        <v>0</v>
      </c>
      <c r="BG431" s="91">
        <f>ALL!BG423/BG$268</f>
        <v>0</v>
      </c>
      <c r="BH431" s="91">
        <f t="shared" si="225"/>
        <v>0</v>
      </c>
      <c r="BJ431" s="208">
        <f t="array" ref="BJ431">ROUND(MIN(IF($E$4:$BG$4=BJ$4,$E431:$BG431)),1)</f>
        <v>0</v>
      </c>
      <c r="BK431" s="208">
        <f t="array" ref="BK431">ROUND(MAX(IF($E$4:$BG$4=BK$4,$E431:$BG431)),1)</f>
        <v>0</v>
      </c>
      <c r="BL431" s="276">
        <f t="array" ref="BL431">ROUND(SUM(IF($E$4:$BG$4=BL$4,ALL!$E423:$BG423)),1)/BL$3</f>
        <v>0</v>
      </c>
      <c r="BM431" s="208">
        <f t="array" ref="BM431">ROUND(MIN(IF($E$4:$BG$4=BM$4,$E431:$BG431)),1)</f>
        <v>0</v>
      </c>
      <c r="BN431" s="208">
        <f t="array" ref="BN431">ROUND(MAX(IF($E$4:$BG$4=BN$4,$E431:$BG431)),1)</f>
        <v>0</v>
      </c>
      <c r="BO431" s="276">
        <f t="array" ref="BO431">ROUND(SUM(IF($E$4:$BG$4=BO$4,ALL!$E423:$BG423)),1)/BO$3</f>
        <v>0</v>
      </c>
      <c r="BP431" s="208">
        <f t="array" ref="BP431">ROUND(MIN(IF($E$4:$BG$4=BP$4,$E431:$BG431)),1)</f>
        <v>0</v>
      </c>
      <c r="BQ431" s="208">
        <f t="array" ref="BQ431">ROUND(MAX(IF($E$4:$BG$4=BQ$4,$E431:$BG431)),1)</f>
        <v>0</v>
      </c>
      <c r="BR431" s="276">
        <f t="array" ref="BR431">ROUND(SUM(IF($E$4:$BG$4=BR$4,ALL!$E423:$BG423)),1)/BR$3</f>
        <v>0</v>
      </c>
      <c r="BS431" s="208">
        <f t="array" ref="BS431">ROUND(MIN(IF($E$4:$BG$4=BS$4,$E431:$BG431)),1)</f>
        <v>0</v>
      </c>
      <c r="BT431" s="208">
        <f t="array" ref="BT431">ROUND(MAX(IF($E$4:$BG$4=BT$4,$E431:$BG431)),1)</f>
        <v>0</v>
      </c>
      <c r="BU431" s="276">
        <f t="array" ref="BU431">ROUND(SUM(IF($E$4:$BG$4=BU$4,ALL!$E423:$BG423)),1)/BU$3</f>
        <v>0</v>
      </c>
      <c r="BV431" s="208">
        <f t="array" ref="BV431">ROUND(MIN(IF($E$4:$BG$4=BV$4,$E431:$BG431)),1)</f>
        <v>0</v>
      </c>
      <c r="BW431" s="208">
        <f t="array" ref="BW431">ROUND(MAX(IF($E$4:$BG$4=BW$4,$E431:$BG431)),1)</f>
        <v>0</v>
      </c>
      <c r="BX431" s="276">
        <f t="array" ref="BX431">ROUND(SUM(IF($E$4:$BG$4=BX$4,ALL!$E423:$BG423)),1)/BX$3</f>
        <v>0</v>
      </c>
      <c r="BY431" s="208">
        <f t="array" ref="BY431">ROUND(MIN(IF($E$4:$BG$4=BY$4,$E431:$BG431)),1)</f>
        <v>0</v>
      </c>
      <c r="BZ431" s="208">
        <f t="array" ref="BZ431">ROUND(MAX(IF($E$4:$BG$4=BZ$4,$E431:$BG431)),1)</f>
        <v>0</v>
      </c>
      <c r="CA431" s="276">
        <f t="array" ref="CA431">ROUND(SUM(IF($E$4:$BG$4=CA$4,ALL!$E423:$BG423)),1)/CA$3</f>
        <v>0</v>
      </c>
      <c r="CB431" s="233">
        <f t="shared" si="214"/>
        <v>0</v>
      </c>
      <c r="CC431" s="233">
        <f t="shared" si="215"/>
        <v>0</v>
      </c>
      <c r="CD431" s="274">
        <f>ALL!BH423/$BH$47</f>
        <v>0</v>
      </c>
    </row>
    <row r="432" spans="1:82" s="90" customFormat="1" ht="24">
      <c r="A432" s="253">
        <f t="shared" si="226"/>
        <v>54601</v>
      </c>
      <c r="B432" s="236" t="s">
        <v>364</v>
      </c>
      <c r="C432" s="50"/>
      <c r="D432" s="50"/>
      <c r="E432" s="91">
        <f>ALL!E424/E$268</f>
        <v>0</v>
      </c>
      <c r="F432" s="91">
        <f>ALL!F424/F$268</f>
        <v>0.28947549796677924</v>
      </c>
      <c r="G432" s="91">
        <f>ALL!G424/G$268</f>
        <v>1.982051222254781</v>
      </c>
      <c r="H432" s="91">
        <f>ALL!H424/H$268</f>
        <v>0</v>
      </c>
      <c r="I432" s="91">
        <f>ALL!I424/I$268</f>
        <v>0</v>
      </c>
      <c r="J432" s="91">
        <f>ALL!J424/J$268</f>
        <v>0</v>
      </c>
      <c r="K432" s="91">
        <f>ALL!K424/K$268</f>
        <v>18.20105380426207</v>
      </c>
      <c r="L432" s="91">
        <f>ALL!L424/L$268</f>
        <v>0</v>
      </c>
      <c r="M432" s="91">
        <f>ALL!M424/M$268</f>
        <v>0</v>
      </c>
      <c r="N432" s="91">
        <f>ALL!N424/N$268</f>
        <v>0</v>
      </c>
      <c r="O432" s="91">
        <f>ALL!O424/O$268</f>
        <v>0</v>
      </c>
      <c r="P432" s="91">
        <f>ALL!P424/P$268</f>
        <v>0</v>
      </c>
      <c r="Q432" s="91">
        <f>ALL!Q424/Q$268</f>
        <v>6.3721974426332473</v>
      </c>
      <c r="R432" s="91">
        <f>ALL!R424/R$268</f>
        <v>7.7348895514297347</v>
      </c>
      <c r="S432" s="91">
        <f>ALL!S424/S$268</f>
        <v>2.1183623176296001E-3</v>
      </c>
      <c r="T432" s="91">
        <f>ALL!T424/T$268</f>
        <v>0</v>
      </c>
      <c r="U432" s="91">
        <f>ALL!U424/U$268</f>
        <v>0</v>
      </c>
      <c r="V432" s="91">
        <f>ALL!V424/V$268</f>
        <v>0</v>
      </c>
      <c r="W432" s="91">
        <f>ALL!W424/W$268</f>
        <v>0.5388673553878206</v>
      </c>
      <c r="X432" s="91">
        <f>ALL!X424/X$268</f>
        <v>0</v>
      </c>
      <c r="Y432" s="91">
        <f>ALL!Y424/Y$268</f>
        <v>0</v>
      </c>
      <c r="Z432" s="91">
        <f>ALL!Z424/Z$268</f>
        <v>0.60621146309136642</v>
      </c>
      <c r="AA432" s="91">
        <f>ALL!AA424/AA$268</f>
        <v>0</v>
      </c>
      <c r="AB432" s="91">
        <f>ALL!AB424/AB$268</f>
        <v>0.72663772416272288</v>
      </c>
      <c r="AC432" s="91">
        <f>ALL!AC424/AC$268</f>
        <v>0</v>
      </c>
      <c r="AD432" s="91">
        <f>ALL!AD424/AD$268</f>
        <v>0</v>
      </c>
      <c r="AE432" s="91">
        <f>ALL!AE424/AE$268</f>
        <v>13.7525806109378</v>
      </c>
      <c r="AF432" s="91">
        <f>ALL!AF424/AF$268</f>
        <v>4.8127265726478381</v>
      </c>
      <c r="AG432" s="91">
        <f>ALL!AG424/AG$268</f>
        <v>0.2630293635022003</v>
      </c>
      <c r="AH432" s="91">
        <f>ALL!AH424/AH$268</f>
        <v>0</v>
      </c>
      <c r="AI432" s="91">
        <f>ALL!AI424/AI$268</f>
        <v>14.256465696054995</v>
      </c>
      <c r="AJ432" s="91">
        <f>ALL!AJ424/AJ$268</f>
        <v>0.44355426935769388</v>
      </c>
      <c r="AK432" s="91">
        <f>ALL!AK424/AK$268</f>
        <v>0</v>
      </c>
      <c r="AL432" s="91">
        <f>ALL!AL424/AL$268</f>
        <v>0</v>
      </c>
      <c r="AM432" s="91">
        <f>ALL!AM424/AM$268</f>
        <v>0</v>
      </c>
      <c r="AN432" s="91">
        <f>ALL!AN424/AN$268</f>
        <v>264.73353668869686</v>
      </c>
      <c r="AO432" s="91">
        <f>ALL!AO424/AO$268</f>
        <v>0</v>
      </c>
      <c r="AP432" s="91">
        <f>ALL!AP424/AP$268</f>
        <v>1.5149533313955366</v>
      </c>
      <c r="AQ432" s="91">
        <f>ALL!AQ424/AQ$268</f>
        <v>54.922095131606788</v>
      </c>
      <c r="AR432" s="91">
        <f>ALL!AR424/AR$268</f>
        <v>0</v>
      </c>
      <c r="AS432" s="91">
        <f>ALL!AS424/AS$268</f>
        <v>432.69984259595589</v>
      </c>
      <c r="AT432" s="91">
        <f>ALL!AT424/AT$268</f>
        <v>3.1048186785891705</v>
      </c>
      <c r="AU432" s="91">
        <f>ALL!AU424/AU$268</f>
        <v>0</v>
      </c>
      <c r="AV432" s="91">
        <f>ALL!AV424/AV$268</f>
        <v>22.60795297545782</v>
      </c>
      <c r="AW432" s="91">
        <f>ALL!AW424/AW$268</f>
        <v>196.49211940298508</v>
      </c>
      <c r="AX432" s="91">
        <f>ALL!AX424/AX$268</f>
        <v>20.403388076576661</v>
      </c>
      <c r="AY432" s="91">
        <f>ALL!AY424/AY$268</f>
        <v>0</v>
      </c>
      <c r="AZ432" s="91">
        <f>ALL!AZ424/AZ$268</f>
        <v>374.73093436531315</v>
      </c>
      <c r="BA432" s="91">
        <f>ALL!BA424/BA$268</f>
        <v>1.6883969608854705</v>
      </c>
      <c r="BB432" s="91">
        <f>ALL!BB424/BB$268</f>
        <v>344.5044340285915</v>
      </c>
      <c r="BC432" s="91">
        <f>ALL!BC424/BC$268</f>
        <v>528.31892659011737</v>
      </c>
      <c r="BD432" s="91">
        <f>ALL!BD424/BD$268</f>
        <v>5.604625243800502</v>
      </c>
      <c r="BE432" s="91">
        <f>ALL!BE424/BE$268</f>
        <v>0</v>
      </c>
      <c r="BF432" s="91">
        <f>ALL!BF424/BF$268</f>
        <v>0</v>
      </c>
      <c r="BG432" s="91">
        <f>ALL!BG424/BG$268</f>
        <v>0</v>
      </c>
      <c r="BH432" s="91">
        <f t="shared" si="225"/>
        <v>2321.3078830059785</v>
      </c>
      <c r="BJ432" s="208">
        <f t="array" ref="BJ432">ROUND(MIN(IF($E$4:$BG$4=BJ$4,$E432:$BG432)),1)</f>
        <v>0</v>
      </c>
      <c r="BK432" s="208">
        <f t="array" ref="BK432">ROUND(MAX(IF($E$4:$BG$4=BK$4,$E432:$BG432)),1)</f>
        <v>528.29999999999995</v>
      </c>
      <c r="BL432" s="276">
        <f t="array" ref="BL432">ROUND(SUM(IF($E$4:$BG$4=BL$4,ALL!$E424:$BG424)),1)/BL$3</f>
        <v>107.22962555468571</v>
      </c>
      <c r="BM432" s="208">
        <f t="array" ref="BM432">ROUND(MIN(IF($E$4:$BG$4=BM$4,$E432:$BG432)),1)</f>
        <v>0</v>
      </c>
      <c r="BN432" s="208">
        <f t="array" ref="BN432">ROUND(MAX(IF($E$4:$BG$4=BN$4,$E432:$BG432)),1)</f>
        <v>5.6</v>
      </c>
      <c r="BO432" s="276">
        <f t="array" ref="BO432">ROUND(SUM(IF($E$4:$BG$4=BO$4,ALL!$E424:$BG424)),1)/BO$3</f>
        <v>1.9551189692079702</v>
      </c>
      <c r="BP432" s="208">
        <f t="array" ref="BP432">ROUND(MIN(IF($E$4:$BG$4=BP$4,$E432:$BG432)),1)</f>
        <v>0</v>
      </c>
      <c r="BQ432" s="208">
        <f t="array" ref="BQ432">ROUND(MAX(IF($E$4:$BG$4=BQ$4,$E432:$BG432)),1)</f>
        <v>0</v>
      </c>
      <c r="BR432" s="276">
        <f t="array" ref="BR432">ROUND(SUM(IF($E$4:$BG$4=BR$4,ALL!$E424:$BG424)),1)/BR$3</f>
        <v>0</v>
      </c>
      <c r="BS432" s="208">
        <f t="array" ref="BS432">ROUND(MIN(IF($E$4:$BG$4=BS$4,$E432:$BG432)),1)</f>
        <v>0</v>
      </c>
      <c r="BT432" s="208">
        <f t="array" ref="BT432">ROUND(MAX(IF($E$4:$BG$4=BT$4,$E432:$BG432)),1)</f>
        <v>18.2</v>
      </c>
      <c r="BU432" s="276">
        <f t="array" ref="BU432">ROUND(SUM(IF($E$4:$BG$4=BU$4,ALL!$E424:$BG424)),1)/BU$3</f>
        <v>2.6296370924453969</v>
      </c>
      <c r="BV432" s="208">
        <f t="array" ref="BV432">ROUND(MIN(IF($E$4:$BG$4=BV$4,$E432:$BG432)),1)</f>
        <v>0.4</v>
      </c>
      <c r="BW432" s="208">
        <f t="array" ref="BW432">ROUND(MAX(IF($E$4:$BG$4=BW$4,$E432:$BG432)),1)</f>
        <v>2</v>
      </c>
      <c r="BX432" s="276">
        <f t="array" ref="BX432">ROUND(SUM(IF($E$4:$BG$4=BX$4,ALL!$E424:$BG424)),1)/BX$3</f>
        <v>0.74500382855541603</v>
      </c>
      <c r="BY432" s="208">
        <f t="array" ref="BY432">ROUND(MIN(IF($E$4:$BG$4=BY$4,$E432:$BG432)),1)</f>
        <v>0</v>
      </c>
      <c r="BZ432" s="208">
        <f t="array" ref="BZ432">ROUND(MAX(IF($E$4:$BG$4=BZ$4,$E432:$BG432)),1)</f>
        <v>14.3</v>
      </c>
      <c r="CA432" s="276">
        <f t="array" ref="CA432">ROUND(SUM(IF($E$4:$BG$4=CA$4,ALL!$E424:$BG424)),1)/CA$3</f>
        <v>1.388179619978277</v>
      </c>
      <c r="CB432" s="233">
        <f t="shared" si="214"/>
        <v>0</v>
      </c>
      <c r="CC432" s="233">
        <f t="shared" si="215"/>
        <v>528.29999999999995</v>
      </c>
      <c r="CD432" s="274">
        <f>ALL!BH424/$BH$47</f>
        <v>5.2362056428825845</v>
      </c>
    </row>
    <row r="433" spans="1:82" s="90" customFormat="1" ht="24">
      <c r="A433" s="253">
        <f t="shared" si="226"/>
        <v>54602</v>
      </c>
      <c r="B433" s="236" t="s">
        <v>365</v>
      </c>
      <c r="C433" s="50"/>
      <c r="D433" s="50"/>
      <c r="E433" s="91">
        <f>ALL!E425/E$268</f>
        <v>11.052560953753648</v>
      </c>
      <c r="F433" s="91">
        <f>ALL!F425/F$268</f>
        <v>3.5292935419394862</v>
      </c>
      <c r="G433" s="91">
        <f>ALL!G425/G$268</f>
        <v>62.797985887973759</v>
      </c>
      <c r="H433" s="91">
        <f>ALL!H425/H$268</f>
        <v>13.06978409668123</v>
      </c>
      <c r="I433" s="91">
        <f>ALL!I425/I$268</f>
        <v>6.8099911772182813E-3</v>
      </c>
      <c r="J433" s="91">
        <f>ALL!J425/J$268</f>
        <v>0.12135898198145353</v>
      </c>
      <c r="K433" s="91">
        <f>ALL!K425/K$268</f>
        <v>10.867052360301606</v>
      </c>
      <c r="L433" s="91">
        <f>ALL!L425/L$268</f>
        <v>0.43869880709240161</v>
      </c>
      <c r="M433" s="91">
        <f>ALL!M425/M$268</f>
        <v>84.764106218431039</v>
      </c>
      <c r="N433" s="91">
        <f>ALL!N425/N$268</f>
        <v>24.177632448673013</v>
      </c>
      <c r="O433" s="91">
        <f>ALL!O425/O$268</f>
        <v>37.688724273225795</v>
      </c>
      <c r="P433" s="91">
        <f>ALL!P425/P$268</f>
        <v>32.747932888129739</v>
      </c>
      <c r="Q433" s="91">
        <f>ALL!Q425/Q$268</f>
        <v>27.635344421197367</v>
      </c>
      <c r="R433" s="91">
        <f>ALL!R425/R$268</f>
        <v>37.766296246103813</v>
      </c>
      <c r="S433" s="91">
        <f>ALL!S425/S$268</f>
        <v>26.519629569042731</v>
      </c>
      <c r="T433" s="91">
        <f>ALL!T425/T$268</f>
        <v>57.08569094235289</v>
      </c>
      <c r="U433" s="91">
        <f>ALL!U425/U$268</f>
        <v>0</v>
      </c>
      <c r="V433" s="91">
        <f>ALL!V425/V$268</f>
        <v>73.679914453751564</v>
      </c>
      <c r="W433" s="91">
        <f>ALL!W425/W$268</f>
        <v>35.898267754927758</v>
      </c>
      <c r="X433" s="91">
        <f>ALL!X425/X$268</f>
        <v>47.694244643467862</v>
      </c>
      <c r="Y433" s="91">
        <f>ALL!Y425/Y$268</f>
        <v>109.76374460426963</v>
      </c>
      <c r="Z433" s="91">
        <f>ALL!Z425/Z$268</f>
        <v>48.71924675470207</v>
      </c>
      <c r="AA433" s="91">
        <f>ALL!AA425/AA$268</f>
        <v>1.1913665176421888</v>
      </c>
      <c r="AB433" s="91">
        <f>ALL!AB425/AB$268</f>
        <v>0.32850266192362604</v>
      </c>
      <c r="AC433" s="91">
        <f>ALL!AC425/AC$268</f>
        <v>0</v>
      </c>
      <c r="AD433" s="91">
        <f>ALL!AD425/AD$268</f>
        <v>31.170510238712112</v>
      </c>
      <c r="AE433" s="91">
        <f>ALL!AE425/AE$268</f>
        <v>43.530280674593563</v>
      </c>
      <c r="AF433" s="91">
        <f>ALL!AF425/AF$268</f>
        <v>29.93610831071268</v>
      </c>
      <c r="AG433" s="91">
        <f>ALL!AG425/AG$268</f>
        <v>27.490242781155921</v>
      </c>
      <c r="AH433" s="91">
        <f>ALL!AH425/AH$268</f>
        <v>0.79407897647532399</v>
      </c>
      <c r="AI433" s="91">
        <f>ALL!AI425/AI$268</f>
        <v>33.765624938266726</v>
      </c>
      <c r="AJ433" s="91">
        <f>ALL!AJ425/AJ$268</f>
        <v>37.354889742265385</v>
      </c>
      <c r="AK433" s="91">
        <f>ALL!AK425/AK$268</f>
        <v>17.662316415945583</v>
      </c>
      <c r="AL433" s="91">
        <f>ALL!AL425/AL$268</f>
        <v>88.53459482883143</v>
      </c>
      <c r="AM433" s="91">
        <f>ALL!AM425/AM$268</f>
        <v>80.958344839794648</v>
      </c>
      <c r="AN433" s="91">
        <f>ALL!AN425/AN$268</f>
        <v>80.123165565158445</v>
      </c>
      <c r="AO433" s="91">
        <f>ALL!AO425/AO$268</f>
        <v>1.8421640217886235</v>
      </c>
      <c r="AP433" s="91">
        <f>ALL!AP425/AP$268</f>
        <v>2.157413687304202</v>
      </c>
      <c r="AQ433" s="91">
        <f>ALL!AQ425/AQ$268</f>
        <v>30.834078752530903</v>
      </c>
      <c r="AR433" s="91">
        <f>ALL!AR425/AR$268</f>
        <v>52.531595913424638</v>
      </c>
      <c r="AS433" s="91">
        <f>ALL!AS425/AS$268</f>
        <v>59.899503571861004</v>
      </c>
      <c r="AT433" s="91">
        <f>ALL!AT425/AT$268</f>
        <v>0</v>
      </c>
      <c r="AU433" s="91">
        <f>ALL!AU425/AU$268</f>
        <v>17.909592653349073</v>
      </c>
      <c r="AV433" s="91">
        <f>ALL!AV425/AV$268</f>
        <v>113.3380542088473</v>
      </c>
      <c r="AW433" s="91">
        <f>ALL!AW425/AW$268</f>
        <v>7.3579253731343286</v>
      </c>
      <c r="AX433" s="91">
        <f>ALL!AX425/AX$268</f>
        <v>28.341758810340529</v>
      </c>
      <c r="AY433" s="91">
        <f>ALL!AY425/AY$268</f>
        <v>20.483494075502893</v>
      </c>
      <c r="AZ433" s="91">
        <f>ALL!AZ425/AZ$268</f>
        <v>0.38506709794181637</v>
      </c>
      <c r="BA433" s="91">
        <f>ALL!BA425/BA$268</f>
        <v>85.045314698433543</v>
      </c>
      <c r="BB433" s="91">
        <f>ALL!BB425/BB$268</f>
        <v>37.432364659011014</v>
      </c>
      <c r="BC433" s="91">
        <f>ALL!BC425/BC$268</f>
        <v>18.893071861695265</v>
      </c>
      <c r="BD433" s="91">
        <f>ALL!BD425/BD$268</f>
        <v>4.4448137282218552</v>
      </c>
      <c r="BE433" s="91">
        <f>ALL!BE425/BE$268</f>
        <v>0.78171888055194783</v>
      </c>
      <c r="BF433" s="91">
        <f>ALL!BF425/BF$268</f>
        <v>16.354304669633152</v>
      </c>
      <c r="BG433" s="91">
        <f>ALL!BG425/BG$268</f>
        <v>136.8322406796855</v>
      </c>
      <c r="BH433" s="91">
        <f t="shared" si="225"/>
        <v>1853.7288236739114</v>
      </c>
      <c r="BJ433" s="208">
        <f t="array" ref="BJ433">ROUND(MIN(IF($E$4:$BG$4=BJ$4,$E433:$BG433)),1)</f>
        <v>0</v>
      </c>
      <c r="BK433" s="208">
        <f t="array" ref="BK433">ROUND(MAX(IF($E$4:$BG$4=BK$4,$E433:$BG433)),1)</f>
        <v>113.3</v>
      </c>
      <c r="BL433" s="276">
        <f t="array" ref="BL433">ROUND(SUM(IF($E$4:$BG$4=BL$4,ALL!$E425:$BG425)),1)/BL$3</f>
        <v>27.632363511599401</v>
      </c>
      <c r="BM433" s="208">
        <f t="array" ref="BM433">ROUND(MIN(IF($E$4:$BG$4=BM$4,$E433:$BG433)),1)</f>
        <v>0.8</v>
      </c>
      <c r="BN433" s="208">
        <f t="array" ref="BN433">ROUND(MAX(IF($E$4:$BG$4=BN$4,$E433:$BG433)),1)</f>
        <v>136.80000000000001</v>
      </c>
      <c r="BO433" s="276">
        <f t="array" ref="BO433">ROUND(SUM(IF($E$4:$BG$4=BO$4,ALL!$E425:$BG425)),1)/BO$3</f>
        <v>24.719012432076411</v>
      </c>
      <c r="BP433" s="208">
        <f t="array" ref="BP433">ROUND(MIN(IF($E$4:$BG$4=BP$4,$E433:$BG433)),1)</f>
        <v>17.7</v>
      </c>
      <c r="BQ433" s="208">
        <f t="array" ref="BQ433">ROUND(MAX(IF($E$4:$BG$4=BQ$4,$E433:$BG433)),1)</f>
        <v>88.5</v>
      </c>
      <c r="BR433" s="276">
        <f t="array" ref="BR433">ROUND(SUM(IF($E$4:$BG$4=BR$4,ALL!$E425:$BG425)),1)/BR$3</f>
        <v>50.060201761850401</v>
      </c>
      <c r="BS433" s="208">
        <f t="array" ref="BS433">ROUND(MIN(IF($E$4:$BG$4=BS$4,$E433:$BG433)),1)</f>
        <v>0</v>
      </c>
      <c r="BT433" s="208">
        <f t="array" ref="BT433">ROUND(MAX(IF($E$4:$BG$4=BT$4,$E433:$BG433)),1)</f>
        <v>109.8</v>
      </c>
      <c r="BU433" s="276">
        <f t="array" ref="BU433">ROUND(SUM(IF($E$4:$BG$4=BU$4,ALL!$E425:$BG425)),1)/BU$3</f>
        <v>22.711494350548335</v>
      </c>
      <c r="BV433" s="208">
        <f t="array" ref="BV433">ROUND(MIN(IF($E$4:$BG$4=BV$4,$E433:$BG433)),1)</f>
        <v>0.3</v>
      </c>
      <c r="BW433" s="208">
        <f t="array" ref="BW433">ROUND(MAX(IF($E$4:$BG$4=BW$4,$E433:$BG433)),1)</f>
        <v>62.8</v>
      </c>
      <c r="BX433" s="276">
        <f t="array" ref="BX433">ROUND(SUM(IF($E$4:$BG$4=BX$4,ALL!$E425:$BG425)),1)/BX$3</f>
        <v>20.845535727362833</v>
      </c>
      <c r="BY433" s="208">
        <f t="array" ref="BY433">ROUND(MIN(IF($E$4:$BG$4=BY$4,$E433:$BG433)),1)</f>
        <v>0</v>
      </c>
      <c r="BZ433" s="208">
        <f t="array" ref="BZ433">ROUND(MAX(IF($E$4:$BG$4=BZ$4,$E433:$BG433)),1)</f>
        <v>47.7</v>
      </c>
      <c r="CA433" s="276">
        <f t="array" ref="CA433">ROUND(SUM(IF($E$4:$BG$4=CA$4,ALL!$E425:$BG425)),1)/CA$3</f>
        <v>17.286142046095694</v>
      </c>
      <c r="CB433" s="233">
        <f t="shared" si="214"/>
        <v>0</v>
      </c>
      <c r="CC433" s="233">
        <f t="shared" si="215"/>
        <v>136.80000000000001</v>
      </c>
      <c r="CD433" s="274">
        <f>ALL!BH425/$BH$47</f>
        <v>21.387170179370582</v>
      </c>
    </row>
    <row r="434" spans="1:82" s="90" customFormat="1" ht="24">
      <c r="A434" s="253">
        <f t="shared" si="226"/>
        <v>54603</v>
      </c>
      <c r="B434" s="236" t="s">
        <v>366</v>
      </c>
      <c r="C434" s="50"/>
      <c r="D434" s="50"/>
      <c r="E434" s="91">
        <f>ALL!E426/E$268</f>
        <v>0</v>
      </c>
      <c r="F434" s="91">
        <f>ALL!F426/F$268</f>
        <v>0</v>
      </c>
      <c r="G434" s="91">
        <f>ALL!G426/G$268</f>
        <v>0</v>
      </c>
      <c r="H434" s="91">
        <f>ALL!H426/H$268</f>
        <v>0</v>
      </c>
      <c r="I434" s="91">
        <f>ALL!I426/I$268</f>
        <v>0</v>
      </c>
      <c r="J434" s="91">
        <f>ALL!J426/J$268</f>
        <v>0</v>
      </c>
      <c r="K434" s="91">
        <f>ALL!K426/K$268</f>
        <v>0</v>
      </c>
      <c r="L434" s="91">
        <f>ALL!L426/L$268</f>
        <v>0</v>
      </c>
      <c r="M434" s="91">
        <f>ALL!M426/M$268</f>
        <v>0</v>
      </c>
      <c r="N434" s="91">
        <f>ALL!N426/N$268</f>
        <v>0</v>
      </c>
      <c r="O434" s="91">
        <f>ALL!O426/O$268</f>
        <v>0</v>
      </c>
      <c r="P434" s="91">
        <f>ALL!P426/P$268</f>
        <v>0</v>
      </c>
      <c r="Q434" s="91">
        <f>ALL!Q426/Q$268</f>
        <v>0</v>
      </c>
      <c r="R434" s="91">
        <f>ALL!R426/R$268</f>
        <v>0</v>
      </c>
      <c r="S434" s="91">
        <f>ALL!S426/S$268</f>
        <v>0</v>
      </c>
      <c r="T434" s="91">
        <f>ALL!T426/T$268</f>
        <v>53.170975744048498</v>
      </c>
      <c r="U434" s="91">
        <f>ALL!U426/U$268</f>
        <v>0.633250956872909</v>
      </c>
      <c r="V434" s="91">
        <f>ALL!V426/V$268</f>
        <v>0</v>
      </c>
      <c r="W434" s="91">
        <f>ALL!W426/W$268</f>
        <v>0</v>
      </c>
      <c r="X434" s="91">
        <f>ALL!X426/X$268</f>
        <v>0</v>
      </c>
      <c r="Y434" s="91">
        <f>ALL!Y426/Y$268</f>
        <v>0</v>
      </c>
      <c r="Z434" s="91">
        <f>ALL!Z426/Z$268</f>
        <v>0.36070574036330455</v>
      </c>
      <c r="AA434" s="91">
        <f>ALL!AA426/AA$268</f>
        <v>0</v>
      </c>
      <c r="AB434" s="91">
        <f>ALL!AB426/AB$268</f>
        <v>0</v>
      </c>
      <c r="AC434" s="91">
        <f>ALL!AC426/AC$268</f>
        <v>0</v>
      </c>
      <c r="AD434" s="91">
        <f>ALL!AD426/AD$268</f>
        <v>0</v>
      </c>
      <c r="AE434" s="91">
        <f>ALL!AE426/AE$268</f>
        <v>0</v>
      </c>
      <c r="AF434" s="91">
        <f>ALL!AF426/AF$268</f>
        <v>0</v>
      </c>
      <c r="AG434" s="91">
        <f>ALL!AG426/AG$268</f>
        <v>0</v>
      </c>
      <c r="AH434" s="91">
        <f>ALL!AH426/AH$268</f>
        <v>0</v>
      </c>
      <c r="AI434" s="91">
        <f>ALL!AI426/AI$268</f>
        <v>0</v>
      </c>
      <c r="AJ434" s="91">
        <f>ALL!AJ426/AJ$268</f>
        <v>0</v>
      </c>
      <c r="AK434" s="91">
        <f>ALL!AK426/AK$268</f>
        <v>1.2317101600318143</v>
      </c>
      <c r="AL434" s="91">
        <f>ALL!AL426/AL$268</f>
        <v>0</v>
      </c>
      <c r="AM434" s="91">
        <f>ALL!AM426/AM$268</f>
        <v>0.70381872897858022</v>
      </c>
      <c r="AN434" s="91">
        <f>ALL!AN426/AN$268</f>
        <v>0</v>
      </c>
      <c r="AO434" s="91">
        <f>ALL!AO426/AO$268</f>
        <v>0</v>
      </c>
      <c r="AP434" s="91">
        <f>ALL!AP426/AP$268</f>
        <v>0</v>
      </c>
      <c r="AQ434" s="91">
        <f>ALL!AQ426/AQ$268</f>
        <v>0</v>
      </c>
      <c r="AR434" s="91">
        <f>ALL!AR426/AR$268</f>
        <v>0</v>
      </c>
      <c r="AS434" s="91">
        <f>ALL!AS426/AS$268</f>
        <v>0</v>
      </c>
      <c r="AT434" s="91">
        <f>ALL!AT426/AT$268</f>
        <v>0</v>
      </c>
      <c r="AU434" s="91">
        <f>ALL!AU426/AU$268</f>
        <v>0</v>
      </c>
      <c r="AV434" s="91">
        <f>ALL!AV426/AV$268</f>
        <v>0</v>
      </c>
      <c r="AW434" s="91">
        <f>ALL!AW426/AW$268</f>
        <v>0</v>
      </c>
      <c r="AX434" s="91">
        <f>ALL!AX426/AX$268</f>
        <v>0</v>
      </c>
      <c r="AY434" s="91">
        <f>ALL!AY426/AY$268</f>
        <v>0</v>
      </c>
      <c r="AZ434" s="91">
        <f>ALL!AZ426/AZ$268</f>
        <v>0</v>
      </c>
      <c r="BA434" s="91">
        <f>ALL!BA426/BA$268</f>
        <v>0</v>
      </c>
      <c r="BB434" s="91">
        <f>ALL!BB426/BB$268</f>
        <v>211.78187485352706</v>
      </c>
      <c r="BC434" s="91">
        <f>ALL!BC426/BC$268</f>
        <v>0</v>
      </c>
      <c r="BD434" s="91">
        <f>ALL!BD426/BD$268</f>
        <v>0</v>
      </c>
      <c r="BE434" s="91">
        <f>ALL!BE426/BE$268</f>
        <v>102.74073179407846</v>
      </c>
      <c r="BF434" s="91">
        <f>ALL!BF426/BF$268</f>
        <v>0</v>
      </c>
      <c r="BG434" s="91">
        <f>ALL!BG426/BG$268</f>
        <v>0</v>
      </c>
      <c r="BH434" s="91">
        <f t="shared" si="225"/>
        <v>370.62306797790063</v>
      </c>
      <c r="BJ434" s="208">
        <f t="array" ref="BJ434">ROUND(MIN(IF($E$4:$BG$4=BJ$4,$E434:$BG434)),1)</f>
        <v>0</v>
      </c>
      <c r="BK434" s="208">
        <f t="array" ref="BK434">ROUND(MAX(IF($E$4:$BG$4=BK$4,$E434:$BG434)),1)</f>
        <v>211.8</v>
      </c>
      <c r="BL434" s="276">
        <f t="array" ref="BL434">ROUND(SUM(IF($E$4:$BG$4=BL$4,ALL!$E426:$BG426)),1)/BL$3</f>
        <v>3.0349865594436438</v>
      </c>
      <c r="BM434" s="208">
        <f t="array" ref="BM434">ROUND(MIN(IF($E$4:$BG$4=BM$4,$E434:$BG434)),1)</f>
        <v>0</v>
      </c>
      <c r="BN434" s="208">
        <f t="array" ref="BN434">ROUND(MAX(IF($E$4:$BG$4=BN$4,$E434:$BG434)),1)</f>
        <v>102.7</v>
      </c>
      <c r="BO434" s="276">
        <f t="array" ref="BO434">ROUND(SUM(IF($E$4:$BG$4=BO$4,ALL!$E426:$BG426)),1)/BO$3</f>
        <v>17.751903918985679</v>
      </c>
      <c r="BP434" s="208">
        <f t="array" ref="BP434">ROUND(MIN(IF($E$4:$BG$4=BP$4,$E434:$BG434)),1)</f>
        <v>0</v>
      </c>
      <c r="BQ434" s="208">
        <f t="array" ref="BQ434">ROUND(MAX(IF($E$4:$BG$4=BQ$4,$E434:$BG434)),1)</f>
        <v>1.2</v>
      </c>
      <c r="BR434" s="276">
        <f t="array" ref="BR434">ROUND(SUM(IF($E$4:$BG$4=BR$4,ALL!$E426:$BG426)),1)/BR$3</f>
        <v>0.93452657173113174</v>
      </c>
      <c r="BS434" s="208">
        <f t="array" ref="BS434">ROUND(MIN(IF($E$4:$BG$4=BS$4,$E434:$BG434)),1)</f>
        <v>0</v>
      </c>
      <c r="BT434" s="208">
        <f t="array" ref="BT434">ROUND(MAX(IF($E$4:$BG$4=BT$4,$E434:$BG434)),1)</f>
        <v>53.2</v>
      </c>
      <c r="BU434" s="276">
        <f t="array" ref="BU434">ROUND(SUM(IF($E$4:$BG$4=BU$4,ALL!$E426:$BG426)),1)/BU$3</f>
        <v>1.5959817612794884</v>
      </c>
      <c r="BV434" s="208">
        <f t="array" ref="BV434">ROUND(MIN(IF($E$4:$BG$4=BV$4,$E434:$BG434)),1)</f>
        <v>0</v>
      </c>
      <c r="BW434" s="208">
        <f t="array" ref="BW434">ROUND(MAX(IF($E$4:$BG$4=BW$4,$E434:$BG434)),1)</f>
        <v>0.4</v>
      </c>
      <c r="BX434" s="276">
        <f t="array" ref="BX434">ROUND(SUM(IF($E$4:$BG$4=BX$4,ALL!$E426:$BG426)),1)/BX$3</f>
        <v>8.2090893243449647E-2</v>
      </c>
      <c r="BY434" s="208">
        <f t="array" ref="BY434">ROUND(MIN(IF($E$4:$BG$4=BY$4,$E434:$BG434)),1)</f>
        <v>0</v>
      </c>
      <c r="BZ434" s="208">
        <f t="array" ref="BZ434">ROUND(MAX(IF($E$4:$BG$4=BZ$4,$E434:$BG434)),1)</f>
        <v>0.6</v>
      </c>
      <c r="CA434" s="276">
        <f t="array" ref="CA434">ROUND(SUM(IF($E$4:$BG$4=CA$4,ALL!$E426:$BG426)),1)/CA$3</f>
        <v>3.4836636559792987E-2</v>
      </c>
      <c r="CB434" s="233">
        <f t="shared" si="214"/>
        <v>0</v>
      </c>
      <c r="CC434" s="233">
        <f t="shared" si="215"/>
        <v>211.8</v>
      </c>
      <c r="CD434" s="274">
        <f>ALL!BH426/$BH$47</f>
        <v>1.922132516733623</v>
      </c>
    </row>
    <row r="435" spans="1:82" s="90" customFormat="1">
      <c r="A435" s="253">
        <f t="shared" si="226"/>
        <v>54604</v>
      </c>
      <c r="B435" s="236" t="s">
        <v>367</v>
      </c>
      <c r="C435" s="50"/>
      <c r="D435" s="50"/>
      <c r="E435" s="91">
        <f>ALL!E427/E$268</f>
        <v>1.2114771519659935</v>
      </c>
      <c r="F435" s="91">
        <f>ALL!F427/F$268</f>
        <v>1.810359087462954</v>
      </c>
      <c r="G435" s="91">
        <f>ALL!G427/G$268</f>
        <v>2.2718711565311471</v>
      </c>
      <c r="H435" s="91">
        <f>ALL!H427/H$268</f>
        <v>0</v>
      </c>
      <c r="I435" s="91">
        <f>ALL!I427/I$268</f>
        <v>0.92830019390181284</v>
      </c>
      <c r="J435" s="91">
        <f>ALL!J427/J$268</f>
        <v>0.52245880629987962</v>
      </c>
      <c r="K435" s="91">
        <f>ALL!K427/K$268</f>
        <v>0</v>
      </c>
      <c r="L435" s="91">
        <f>ALL!L427/L$268</f>
        <v>0</v>
      </c>
      <c r="M435" s="91">
        <f>ALL!M427/M$268</f>
        <v>0</v>
      </c>
      <c r="N435" s="91">
        <f>ALL!N427/N$268</f>
        <v>0</v>
      </c>
      <c r="O435" s="91">
        <f>ALL!O427/O$268</f>
        <v>0</v>
      </c>
      <c r="P435" s="91">
        <f>ALL!P427/P$268</f>
        <v>2.555601510416964</v>
      </c>
      <c r="Q435" s="91">
        <f>ALL!Q427/Q$268</f>
        <v>5.0009005529785728</v>
      </c>
      <c r="R435" s="91">
        <f>ALL!R427/R$268</f>
        <v>0</v>
      </c>
      <c r="S435" s="91">
        <f>ALL!S427/S$268</f>
        <v>4.0172199319064212</v>
      </c>
      <c r="T435" s="91">
        <f>ALL!T427/T$268</f>
        <v>3.9074757114862022</v>
      </c>
      <c r="U435" s="91">
        <f>ALL!U427/U$268</f>
        <v>0</v>
      </c>
      <c r="V435" s="91">
        <f>ALL!V427/V$268</f>
        <v>0</v>
      </c>
      <c r="W435" s="91">
        <f>ALL!W427/W$268</f>
        <v>1.7969975766127009</v>
      </c>
      <c r="X435" s="91">
        <f>ALL!X427/X$268</f>
        <v>1.3297106819431881</v>
      </c>
      <c r="Y435" s="91">
        <f>ALL!Y427/Y$268</f>
        <v>0</v>
      </c>
      <c r="Z435" s="91">
        <f>ALL!Z427/Z$268</f>
        <v>0</v>
      </c>
      <c r="AA435" s="91">
        <f>ALL!AA427/AA$268</f>
        <v>0.62927006602617241</v>
      </c>
      <c r="AB435" s="91">
        <f>ALL!AB427/AB$268</f>
        <v>1.0720358276481694</v>
      </c>
      <c r="AC435" s="91">
        <f>ALL!AC427/AC$268</f>
        <v>0</v>
      </c>
      <c r="AD435" s="91">
        <f>ALL!AD427/AD$268</f>
        <v>0</v>
      </c>
      <c r="AE435" s="91">
        <f>ALL!AE427/AE$268</f>
        <v>0</v>
      </c>
      <c r="AF435" s="91">
        <f>ALL!AF427/AF$268</f>
        <v>0</v>
      </c>
      <c r="AG435" s="91">
        <f>ALL!AG427/AG$268</f>
        <v>1.0290334784926254</v>
      </c>
      <c r="AH435" s="91">
        <f>ALL!AH427/AH$268</f>
        <v>0</v>
      </c>
      <c r="AI435" s="91">
        <f>ALL!AI427/AI$268</f>
        <v>1.6540892119871198</v>
      </c>
      <c r="AJ435" s="91">
        <f>ALL!AJ427/AJ$268</f>
        <v>0.10113037341355421</v>
      </c>
      <c r="AK435" s="91">
        <f>ALL!AK427/AK$268</f>
        <v>4.989067920957722</v>
      </c>
      <c r="AL435" s="91">
        <f>ALL!AL427/AL$268</f>
        <v>0</v>
      </c>
      <c r="AM435" s="91">
        <f>ALL!AM427/AM$268</f>
        <v>0</v>
      </c>
      <c r="AN435" s="91">
        <f>ALL!AN427/AN$268</f>
        <v>0</v>
      </c>
      <c r="AO435" s="91">
        <f>ALL!AO427/AO$268</f>
        <v>2.6257652157782014</v>
      </c>
      <c r="AP435" s="91">
        <f>ALL!AP427/AP$268</f>
        <v>0</v>
      </c>
      <c r="AQ435" s="91">
        <f>ALL!AQ427/AQ$268</f>
        <v>0.22362575926989214</v>
      </c>
      <c r="AR435" s="91">
        <f>ALL!AR427/AR$268</f>
        <v>0</v>
      </c>
      <c r="AS435" s="91">
        <f>ALL!AS427/AS$268</f>
        <v>0</v>
      </c>
      <c r="AT435" s="91">
        <f>ALL!AT427/AT$268</f>
        <v>0</v>
      </c>
      <c r="AU435" s="91">
        <f>ALL!AU427/AU$268</f>
        <v>0</v>
      </c>
      <c r="AV435" s="91">
        <f>ALL!AV427/AV$268</f>
        <v>6.3670777964781866</v>
      </c>
      <c r="AW435" s="91">
        <f>ALL!AW427/AW$268</f>
        <v>0</v>
      </c>
      <c r="AX435" s="91">
        <f>ALL!AX427/AX$268</f>
        <v>0</v>
      </c>
      <c r="AY435" s="91">
        <f>ALL!AY427/AY$268</f>
        <v>0</v>
      </c>
      <c r="AZ435" s="91">
        <f>ALL!AZ427/AZ$268</f>
        <v>0</v>
      </c>
      <c r="BA435" s="91">
        <f>ALL!BA427/BA$268</f>
        <v>0</v>
      </c>
      <c r="BB435" s="91">
        <f>ALL!BB427/BB$268</f>
        <v>0</v>
      </c>
      <c r="BC435" s="91">
        <f>ALL!BC427/BC$268</f>
        <v>0</v>
      </c>
      <c r="BD435" s="91">
        <f>ALL!BD427/BD$268</f>
        <v>1.4893183419926903</v>
      </c>
      <c r="BE435" s="91">
        <f>ALL!BE427/BE$268</f>
        <v>0</v>
      </c>
      <c r="BF435" s="91">
        <f>ALL!BF427/BF$268</f>
        <v>2.1189072283962815</v>
      </c>
      <c r="BG435" s="91">
        <f>ALL!BG427/BG$268</f>
        <v>0</v>
      </c>
      <c r="BH435" s="91">
        <f t="shared" si="225"/>
        <v>47.651693581946446</v>
      </c>
      <c r="BJ435" s="208">
        <f t="array" ref="BJ435">ROUND(MIN(IF($E$4:$BG$4=BJ$4,$E435:$BG435)),1)</f>
        <v>0</v>
      </c>
      <c r="BK435" s="208">
        <f t="array" ref="BK435">ROUND(MAX(IF($E$4:$BG$4=BK$4,$E435:$BG435)),1)</f>
        <v>6.4</v>
      </c>
      <c r="BL435" s="276">
        <f t="array" ref="BL435">ROUND(SUM(IF($E$4:$BG$4=BL$4,ALL!$E427:$BG427)),1)/BL$3</f>
        <v>0.48944024744178999</v>
      </c>
      <c r="BM435" s="208">
        <f t="array" ref="BM435">ROUND(MIN(IF($E$4:$BG$4=BM$4,$E435:$BG435)),1)</f>
        <v>0</v>
      </c>
      <c r="BN435" s="208">
        <f t="array" ref="BN435">ROUND(MAX(IF($E$4:$BG$4=BN$4,$E435:$BG435)),1)</f>
        <v>2.1</v>
      </c>
      <c r="BO435" s="276">
        <f t="array" ref="BO435">ROUND(SUM(IF($E$4:$BG$4=BO$4,ALL!$E427:$BG427)),1)/BO$3</f>
        <v>1.2656635929524127</v>
      </c>
      <c r="BP435" s="208">
        <f t="array" ref="BP435">ROUND(MIN(IF($E$4:$BG$4=BP$4,$E435:$BG435)),1)</f>
        <v>0</v>
      </c>
      <c r="BQ435" s="208">
        <f t="array" ref="BQ435">ROUND(MAX(IF($E$4:$BG$4=BQ$4,$E435:$BG435)),1)</f>
        <v>5</v>
      </c>
      <c r="BR435" s="276">
        <f t="array" ref="BR435">ROUND(SUM(IF($E$4:$BG$4=BR$4,ALL!$E427:$BG427)),1)/BR$3</f>
        <v>2.4605811330462628</v>
      </c>
      <c r="BS435" s="208">
        <f t="array" ref="BS435">ROUND(MIN(IF($E$4:$BG$4=BS$4,$E435:$BG435)),1)</f>
        <v>0</v>
      </c>
      <c r="BT435" s="208">
        <f t="array" ref="BT435">ROUND(MAX(IF($E$4:$BG$4=BT$4,$E435:$BG435)),1)</f>
        <v>5</v>
      </c>
      <c r="BU435" s="276">
        <f t="array" ref="BU435">ROUND(SUM(IF($E$4:$BG$4=BU$4,ALL!$E427:$BG427)),1)/BU$3</f>
        <v>1.0964101888059186</v>
      </c>
      <c r="BV435" s="208">
        <f t="array" ref="BV435">ROUND(MIN(IF($E$4:$BG$4=BV$4,$E435:$BG435)),1)</f>
        <v>0</v>
      </c>
      <c r="BW435" s="208">
        <f t="array" ref="BW435">ROUND(MAX(IF($E$4:$BG$4=BW$4,$E435:$BG435)),1)</f>
        <v>2.2999999999999998</v>
      </c>
      <c r="BX435" s="276">
        <f t="array" ref="BX435">ROUND(SUM(IF($E$4:$BG$4=BX$4,ALL!$E427:$BG427)),1)/BX$3</f>
        <v>0.77278720365669473</v>
      </c>
      <c r="BY435" s="208">
        <f t="array" ref="BY435">ROUND(MIN(IF($E$4:$BG$4=BY$4,$E435:$BG435)),1)</f>
        <v>0</v>
      </c>
      <c r="BZ435" s="208">
        <f t="array" ref="BZ435">ROUND(MAX(IF($E$4:$BG$4=BZ$4,$E435:$BG435)),1)</f>
        <v>2.6</v>
      </c>
      <c r="CA435" s="276">
        <f t="array" ref="CA435">ROUND(SUM(IF($E$4:$BG$4=CA$4,ALL!$E427:$BG427)),1)/CA$3</f>
        <v>1.0012872259959147</v>
      </c>
      <c r="CB435" s="233">
        <f t="shared" si="214"/>
        <v>0</v>
      </c>
      <c r="CC435" s="233">
        <f t="shared" si="215"/>
        <v>6.4</v>
      </c>
      <c r="CD435" s="274">
        <f>ALL!BH427/$BH$47</f>
        <v>0.98620152305975328</v>
      </c>
    </row>
    <row r="436" spans="1:82" s="90" customFormat="1">
      <c r="A436" s="253">
        <f t="shared" si="226"/>
        <v>54605</v>
      </c>
      <c r="B436" s="236" t="s">
        <v>368</v>
      </c>
      <c r="C436" s="50"/>
      <c r="D436" s="50"/>
      <c r="E436" s="91">
        <f>ALL!E428/E$268</f>
        <v>7.9937197250612746</v>
      </c>
      <c r="F436" s="91">
        <f>ALL!F428/F$268</f>
        <v>0</v>
      </c>
      <c r="G436" s="91">
        <f>ALL!G428/G$268</f>
        <v>0</v>
      </c>
      <c r="H436" s="91">
        <f>ALL!H428/H$268</f>
        <v>3.0496069684518625</v>
      </c>
      <c r="I436" s="91">
        <f>ALL!I428/I$268</f>
        <v>0.40275749313368259</v>
      </c>
      <c r="J436" s="91">
        <f>ALL!J428/J$268</f>
        <v>2.9987412967030131</v>
      </c>
      <c r="K436" s="91">
        <f>ALL!K428/K$268</f>
        <v>0</v>
      </c>
      <c r="L436" s="91">
        <f>ALL!L428/L$268</f>
        <v>0.63316465246972198</v>
      </c>
      <c r="M436" s="91">
        <f>ALL!M428/M$268</f>
        <v>0</v>
      </c>
      <c r="N436" s="91">
        <f>ALL!N428/N$268</f>
        <v>0</v>
      </c>
      <c r="O436" s="91">
        <f>ALL!O428/O$268</f>
        <v>0</v>
      </c>
      <c r="P436" s="91">
        <f>ALL!P428/P$268</f>
        <v>2.5046986306847718</v>
      </c>
      <c r="Q436" s="91">
        <f>ALL!Q428/Q$268</f>
        <v>9.0745220236554296</v>
      </c>
      <c r="R436" s="91">
        <f>ALL!R428/R$268</f>
        <v>0</v>
      </c>
      <c r="S436" s="91">
        <f>ALL!S428/S$268</f>
        <v>1.4489598252586464</v>
      </c>
      <c r="T436" s="91">
        <f>ALL!T428/T$268</f>
        <v>0</v>
      </c>
      <c r="U436" s="91">
        <f>ALL!U428/U$268</f>
        <v>0</v>
      </c>
      <c r="V436" s="91">
        <f>ALL!V428/V$268</f>
        <v>0</v>
      </c>
      <c r="W436" s="91">
        <f>ALL!W428/W$268</f>
        <v>3.2563367756759347</v>
      </c>
      <c r="X436" s="91">
        <f>ALL!X428/X$268</f>
        <v>1.3728482546804388</v>
      </c>
      <c r="Y436" s="91">
        <f>ALL!Y428/Y$268</f>
        <v>19.94594293240829</v>
      </c>
      <c r="Z436" s="91">
        <f>ALL!Z428/Z$268</f>
        <v>1.6577128008898456</v>
      </c>
      <c r="AA436" s="91">
        <f>ALL!AA428/AA$268</f>
        <v>5.0187183180001478</v>
      </c>
      <c r="AB436" s="91">
        <f>ALL!AB428/AB$268</f>
        <v>0</v>
      </c>
      <c r="AC436" s="91">
        <f>ALL!AC428/AC$268</f>
        <v>0</v>
      </c>
      <c r="AD436" s="91">
        <f>ALL!AD428/AD$268</f>
        <v>7.024074601821293</v>
      </c>
      <c r="AE436" s="91">
        <f>ALL!AE428/AE$268</f>
        <v>0</v>
      </c>
      <c r="AF436" s="91">
        <f>ALL!AF428/AF$268</f>
        <v>0</v>
      </c>
      <c r="AG436" s="91">
        <f>ALL!AG428/AG$268</f>
        <v>5.4429318097590151</v>
      </c>
      <c r="AH436" s="91">
        <f>ALL!AH428/AH$268</f>
        <v>0</v>
      </c>
      <c r="AI436" s="91">
        <f>ALL!AI428/AI$268</f>
        <v>0</v>
      </c>
      <c r="AJ436" s="91">
        <f>ALL!AJ428/AJ$268</f>
        <v>2.0341398792743841</v>
      </c>
      <c r="AK436" s="91">
        <f>ALL!AK428/AK$268</f>
        <v>0</v>
      </c>
      <c r="AL436" s="91">
        <f>ALL!AL428/AL$268</f>
        <v>0</v>
      </c>
      <c r="AM436" s="91">
        <f>ALL!AM428/AM$268</f>
        <v>0</v>
      </c>
      <c r="AN436" s="91">
        <f>ALL!AN428/AN$268</f>
        <v>0</v>
      </c>
      <c r="AO436" s="91">
        <f>ALL!AO428/AO$268</f>
        <v>0</v>
      </c>
      <c r="AP436" s="91">
        <f>ALL!AP428/AP$268</f>
        <v>0</v>
      </c>
      <c r="AQ436" s="91">
        <f>ALL!AQ428/AQ$268</f>
        <v>0</v>
      </c>
      <c r="AR436" s="91">
        <f>ALL!AR428/AR$268</f>
        <v>0</v>
      </c>
      <c r="AS436" s="91">
        <f>ALL!AS428/AS$268</f>
        <v>0</v>
      </c>
      <c r="AT436" s="91">
        <f>ALL!AT428/AT$268</f>
        <v>0</v>
      </c>
      <c r="AU436" s="91">
        <f>ALL!AU428/AU$268</f>
        <v>0</v>
      </c>
      <c r="AV436" s="91">
        <f>ALL!AV428/AV$268</f>
        <v>0</v>
      </c>
      <c r="AW436" s="91">
        <f>ALL!AW428/AW$268</f>
        <v>0</v>
      </c>
      <c r="AX436" s="91">
        <f>ALL!AX428/AX$268</f>
        <v>0</v>
      </c>
      <c r="AY436" s="91">
        <f>ALL!AY428/AY$268</f>
        <v>0</v>
      </c>
      <c r="AZ436" s="91">
        <f>ALL!AZ428/AZ$268</f>
        <v>0</v>
      </c>
      <c r="BA436" s="91">
        <f>ALL!BA428/BA$268</f>
        <v>0</v>
      </c>
      <c r="BB436" s="91">
        <f>ALL!BB428/BB$268</f>
        <v>0</v>
      </c>
      <c r="BC436" s="91">
        <f>ALL!BC428/BC$268</f>
        <v>0</v>
      </c>
      <c r="BD436" s="91">
        <f>ALL!BD428/BD$268</f>
        <v>0</v>
      </c>
      <c r="BE436" s="91">
        <f>ALL!BE428/BE$268</f>
        <v>0</v>
      </c>
      <c r="BF436" s="91">
        <f>ALL!BF428/BF$268</f>
        <v>0</v>
      </c>
      <c r="BG436" s="91">
        <f>ALL!BG428/BG$268</f>
        <v>7.8258034129198206</v>
      </c>
      <c r="BH436" s="91">
        <f t="shared" si="225"/>
        <v>81.684679400847571</v>
      </c>
      <c r="BJ436" s="208">
        <f t="array" ref="BJ436">ROUND(MIN(IF($E$4:$BG$4=BJ$4,$E436:$BG436)),1)</f>
        <v>0</v>
      </c>
      <c r="BK436" s="208">
        <f t="array" ref="BK436">ROUND(MAX(IF($E$4:$BG$4=BK$4,$E436:$BG436)),1)</f>
        <v>0</v>
      </c>
      <c r="BL436" s="276">
        <f t="array" ref="BL436">ROUND(SUM(IF($E$4:$BG$4=BL$4,ALL!$E428:$BG428)),1)/BL$3</f>
        <v>0</v>
      </c>
      <c r="BM436" s="208">
        <f t="array" ref="BM436">ROUND(MIN(IF($E$4:$BG$4=BM$4,$E436:$BG436)),1)</f>
        <v>0</v>
      </c>
      <c r="BN436" s="208">
        <f t="array" ref="BN436">ROUND(MAX(IF($E$4:$BG$4=BN$4,$E436:$BG436)),1)</f>
        <v>7.8</v>
      </c>
      <c r="BO436" s="276">
        <f t="array" ref="BO436">ROUND(SUM(IF($E$4:$BG$4=BO$4,ALL!$E428:$BG428)),1)/BO$3</f>
        <v>0.98797958175531064</v>
      </c>
      <c r="BP436" s="208">
        <f t="array" ref="BP436">ROUND(MIN(IF($E$4:$BG$4=BP$4,$E436:$BG436)),1)</f>
        <v>0</v>
      </c>
      <c r="BQ436" s="208">
        <f t="array" ref="BQ436">ROUND(MAX(IF($E$4:$BG$4=BQ$4,$E436:$BG436)),1)</f>
        <v>0</v>
      </c>
      <c r="BR436" s="276">
        <f t="array" ref="BR436">ROUND(SUM(IF($E$4:$BG$4=BR$4,ALL!$E428:$BG428)),1)/BR$3</f>
        <v>0</v>
      </c>
      <c r="BS436" s="208">
        <f t="array" ref="BS436">ROUND(MIN(IF($E$4:$BG$4=BS$4,$E436:$BG436)),1)</f>
        <v>0</v>
      </c>
      <c r="BT436" s="208">
        <f t="array" ref="BT436">ROUND(MAX(IF($E$4:$BG$4=BT$4,$E436:$BG436)),1)</f>
        <v>19.899999999999999</v>
      </c>
      <c r="BU436" s="276">
        <f t="array" ref="BU436">ROUND(SUM(IF($E$4:$BG$4=BU$4,ALL!$E428:$BG428)),1)/BU$3</f>
        <v>3.5304682744008371</v>
      </c>
      <c r="BV436" s="208">
        <f t="array" ref="BV436">ROUND(MIN(IF($E$4:$BG$4=BV$4,$E436:$BG436)),1)</f>
        <v>0</v>
      </c>
      <c r="BW436" s="208">
        <f t="array" ref="BW436">ROUND(MAX(IF($E$4:$BG$4=BW$4,$E436:$BG436)),1)</f>
        <v>2</v>
      </c>
      <c r="BX436" s="276">
        <f t="array" ref="BX436">ROUND(SUM(IF($E$4:$BG$4=BX$4,ALL!$E428:$BG428)),1)/BX$3</f>
        <v>0.66485947730172734</v>
      </c>
      <c r="BY436" s="208">
        <f t="array" ref="BY436">ROUND(MIN(IF($E$4:$BG$4=BY$4,$E436:$BG436)),1)</f>
        <v>0</v>
      </c>
      <c r="BZ436" s="208">
        <f t="array" ref="BZ436">ROUND(MAX(IF($E$4:$BG$4=BZ$4,$E436:$BG436)),1)</f>
        <v>5.4</v>
      </c>
      <c r="CA436" s="276">
        <f t="array" ref="CA436">ROUND(SUM(IF($E$4:$BG$4=CA$4,ALL!$E428:$BG428)),1)/CA$3</f>
        <v>1.9448169544010416</v>
      </c>
      <c r="CB436" s="233">
        <f t="shared" si="214"/>
        <v>0</v>
      </c>
      <c r="CC436" s="233">
        <f t="shared" si="215"/>
        <v>19.899999999999999</v>
      </c>
      <c r="CD436" s="274">
        <f>ALL!BH428/$BH$47</f>
        <v>1.956636672780204</v>
      </c>
    </row>
    <row r="437" spans="1:82" s="90" customFormat="1">
      <c r="A437" s="253">
        <f t="shared" si="226"/>
        <v>54606</v>
      </c>
      <c r="B437" s="236" t="s">
        <v>369</v>
      </c>
      <c r="C437" s="50"/>
      <c r="D437" s="50"/>
      <c r="E437" s="91">
        <f>ALL!E429/E$268</f>
        <v>0.75726787846355381</v>
      </c>
      <c r="F437" s="91">
        <f>ALL!F429/F$268</f>
        <v>0</v>
      </c>
      <c r="G437" s="91">
        <f>ALL!G429/G$268</f>
        <v>0</v>
      </c>
      <c r="H437" s="91">
        <f>ALL!H429/H$268</f>
        <v>0</v>
      </c>
      <c r="I437" s="91">
        <f>ALL!I429/I$268</f>
        <v>0</v>
      </c>
      <c r="J437" s="91">
        <f>ALL!J429/J$268</f>
        <v>0</v>
      </c>
      <c r="K437" s="91">
        <f>ALL!K429/K$268</f>
        <v>0</v>
      </c>
      <c r="L437" s="91">
        <f>ALL!L429/L$268</f>
        <v>0</v>
      </c>
      <c r="M437" s="91">
        <f>ALL!M429/M$268</f>
        <v>0</v>
      </c>
      <c r="N437" s="91">
        <f>ALL!N429/N$268</f>
        <v>0</v>
      </c>
      <c r="O437" s="91">
        <f>ALL!O429/O$268</f>
        <v>0</v>
      </c>
      <c r="P437" s="91">
        <f>ALL!P429/P$268</f>
        <v>0</v>
      </c>
      <c r="Q437" s="91">
        <f>ALL!Q429/Q$268</f>
        <v>3.0432070210878783</v>
      </c>
      <c r="R437" s="91">
        <f>ALL!R429/R$268</f>
        <v>0</v>
      </c>
      <c r="S437" s="91">
        <f>ALL!S429/S$268</f>
        <v>0</v>
      </c>
      <c r="T437" s="91">
        <f>ALL!T429/T$268</f>
        <v>0</v>
      </c>
      <c r="U437" s="91">
        <f>ALL!U429/U$268</f>
        <v>0</v>
      </c>
      <c r="V437" s="91">
        <f>ALL!V429/V$268</f>
        <v>0</v>
      </c>
      <c r="W437" s="91">
        <f>ALL!W429/W$268</f>
        <v>0.98792348487767101</v>
      </c>
      <c r="X437" s="91">
        <f>ALL!X429/X$268</f>
        <v>0</v>
      </c>
      <c r="Y437" s="91">
        <f>ALL!Y429/Y$268</f>
        <v>0</v>
      </c>
      <c r="Z437" s="91">
        <f>ALL!Z429/Z$268</f>
        <v>0</v>
      </c>
      <c r="AA437" s="91">
        <f>ALL!AA429/AA$268</f>
        <v>0</v>
      </c>
      <c r="AB437" s="91">
        <f>ALL!AB429/AB$268</f>
        <v>0</v>
      </c>
      <c r="AC437" s="91">
        <f>ALL!AC429/AC$268</f>
        <v>0</v>
      </c>
      <c r="AD437" s="91">
        <f>ALL!AD429/AD$268</f>
        <v>0.63855223652920845</v>
      </c>
      <c r="AE437" s="91">
        <f>ALL!AE429/AE$268</f>
        <v>0</v>
      </c>
      <c r="AF437" s="91">
        <f>ALL!AF429/AF$268</f>
        <v>0</v>
      </c>
      <c r="AG437" s="91">
        <f>ALL!AG429/AG$268</f>
        <v>1.2753577633246338</v>
      </c>
      <c r="AH437" s="91">
        <f>ALL!AH429/AH$268</f>
        <v>1.9356471189796667</v>
      </c>
      <c r="AI437" s="91">
        <f>ALL!AI429/AI$268</f>
        <v>3.2651468758025324</v>
      </c>
      <c r="AJ437" s="91">
        <f>ALL!AJ429/AJ$268</f>
        <v>0</v>
      </c>
      <c r="AK437" s="91">
        <f>ALL!AK429/AK$268</f>
        <v>0</v>
      </c>
      <c r="AL437" s="91">
        <f>ALL!AL429/AL$268</f>
        <v>0</v>
      </c>
      <c r="AM437" s="91">
        <f>ALL!AM429/AM$268</f>
        <v>0</v>
      </c>
      <c r="AN437" s="91">
        <f>ALL!AN429/AN$268</f>
        <v>0</v>
      </c>
      <c r="AO437" s="91">
        <f>ALL!AO429/AO$268</f>
        <v>0</v>
      </c>
      <c r="AP437" s="91">
        <f>ALL!AP429/AP$268</f>
        <v>0</v>
      </c>
      <c r="AQ437" s="91">
        <f>ALL!AQ429/AQ$268</f>
        <v>0</v>
      </c>
      <c r="AR437" s="91">
        <f>ALL!AR429/AR$268</f>
        <v>0</v>
      </c>
      <c r="AS437" s="91">
        <f>ALL!AS429/AS$268</f>
        <v>0</v>
      </c>
      <c r="AT437" s="91">
        <f>ALL!AT429/AT$268</f>
        <v>0</v>
      </c>
      <c r="AU437" s="91">
        <f>ALL!AU429/AU$268</f>
        <v>0</v>
      </c>
      <c r="AV437" s="91">
        <f>ALL!AV429/AV$268</f>
        <v>0</v>
      </c>
      <c r="AW437" s="91">
        <f>ALL!AW429/AW$268</f>
        <v>0</v>
      </c>
      <c r="AX437" s="91">
        <f>ALL!AX429/AX$268</f>
        <v>0</v>
      </c>
      <c r="AY437" s="91">
        <f>ALL!AY429/AY$268</f>
        <v>0</v>
      </c>
      <c r="AZ437" s="91">
        <f>ALL!AZ429/AZ$268</f>
        <v>0</v>
      </c>
      <c r="BA437" s="91">
        <f>ALL!BA429/BA$268</f>
        <v>0</v>
      </c>
      <c r="BB437" s="91">
        <f>ALL!BB429/BB$268</f>
        <v>0</v>
      </c>
      <c r="BC437" s="91">
        <f>ALL!BC429/BC$268</f>
        <v>0</v>
      </c>
      <c r="BD437" s="91">
        <f>ALL!BD429/BD$268</f>
        <v>0</v>
      </c>
      <c r="BE437" s="91">
        <f>ALL!BE429/BE$268</f>
        <v>0</v>
      </c>
      <c r="BF437" s="91">
        <f>ALL!BF429/BF$268</f>
        <v>0</v>
      </c>
      <c r="BG437" s="91">
        <f>ALL!BG429/BG$268</f>
        <v>0</v>
      </c>
      <c r="BH437" s="91">
        <f t="shared" si="225"/>
        <v>11.903102379065144</v>
      </c>
      <c r="BJ437" s="208">
        <f t="array" ref="BJ437">ROUND(MIN(IF($E$4:$BG$4=BJ$4,$E437:$BG437)),1)</f>
        <v>0</v>
      </c>
      <c r="BK437" s="208">
        <f t="array" ref="BK437">ROUND(MAX(IF($E$4:$BG$4=BK$4,$E437:$BG437)),1)</f>
        <v>0</v>
      </c>
      <c r="BL437" s="276">
        <f t="array" ref="BL437">ROUND(SUM(IF($E$4:$BG$4=BL$4,ALL!$E429:$BG429)),1)/BL$3</f>
        <v>0</v>
      </c>
      <c r="BM437" s="208">
        <f t="array" ref="BM437">ROUND(MIN(IF($E$4:$BG$4=BM$4,$E437:$BG437)),1)</f>
        <v>0</v>
      </c>
      <c r="BN437" s="208">
        <f t="array" ref="BN437">ROUND(MAX(IF($E$4:$BG$4=BN$4,$E437:$BG437)),1)</f>
        <v>0</v>
      </c>
      <c r="BO437" s="276">
        <f t="array" ref="BO437">ROUND(SUM(IF($E$4:$BG$4=BO$4,ALL!$E429:$BG429)),1)/BO$3</f>
        <v>0</v>
      </c>
      <c r="BP437" s="208">
        <f t="array" ref="BP437">ROUND(MIN(IF($E$4:$BG$4=BP$4,$E437:$BG437)),1)</f>
        <v>0</v>
      </c>
      <c r="BQ437" s="208">
        <f t="array" ref="BQ437">ROUND(MAX(IF($E$4:$BG$4=BQ$4,$E437:$BG437)),1)</f>
        <v>0</v>
      </c>
      <c r="BR437" s="276">
        <f t="array" ref="BR437">ROUND(SUM(IF($E$4:$BG$4=BR$4,ALL!$E429:$BG429)),1)/BR$3</f>
        <v>0</v>
      </c>
      <c r="BS437" s="208">
        <f t="array" ref="BS437">ROUND(MIN(IF($E$4:$BG$4=BS$4,$E437:$BG437)),1)</f>
        <v>0</v>
      </c>
      <c r="BT437" s="208">
        <f t="array" ref="BT437">ROUND(MAX(IF($E$4:$BG$4=BT$4,$E437:$BG437)),1)</f>
        <v>3</v>
      </c>
      <c r="BU437" s="276">
        <f t="array" ref="BU437">ROUND(SUM(IF($E$4:$BG$4=BU$4,ALL!$E429:$BG429)),1)/BU$3</f>
        <v>0.51308728158470163</v>
      </c>
      <c r="BV437" s="208">
        <f t="array" ref="BV437">ROUND(MIN(IF($E$4:$BG$4=BV$4,$E437:$BG437)),1)</f>
        <v>0</v>
      </c>
      <c r="BW437" s="208">
        <f t="array" ref="BW437">ROUND(MAX(IF($E$4:$BG$4=BW$4,$E437:$BG437)),1)</f>
        <v>0</v>
      </c>
      <c r="BX437" s="276">
        <f t="array" ref="BX437">ROUND(SUM(IF($E$4:$BG$4=BX$4,ALL!$E429:$BG429)),1)/BX$3</f>
        <v>0</v>
      </c>
      <c r="BY437" s="208">
        <f t="array" ref="BY437">ROUND(MIN(IF($E$4:$BG$4=BY$4,$E437:$BG437)),1)</f>
        <v>0</v>
      </c>
      <c r="BZ437" s="208">
        <f t="array" ref="BZ437">ROUND(MAX(IF($E$4:$BG$4=BZ$4,$E437:$BG437)),1)</f>
        <v>3.3</v>
      </c>
      <c r="CA437" s="276">
        <f t="array" ref="CA437">ROUND(SUM(IF($E$4:$BG$4=CA$4,ALL!$E429:$BG429)),1)/CA$3</f>
        <v>0.63416393750067257</v>
      </c>
      <c r="CB437" s="233">
        <f t="shared" si="214"/>
        <v>0</v>
      </c>
      <c r="CC437" s="233">
        <f t="shared" si="215"/>
        <v>3.3</v>
      </c>
      <c r="CD437" s="274">
        <f>ALL!BH429/$BH$47</f>
        <v>0.33868768911000235</v>
      </c>
    </row>
    <row r="438" spans="1:82" s="90" customFormat="1">
      <c r="A438" s="253">
        <f t="shared" si="226"/>
        <v>54607</v>
      </c>
      <c r="B438" s="236" t="s">
        <v>370</v>
      </c>
      <c r="C438" s="50"/>
      <c r="D438" s="50"/>
      <c r="E438" s="91">
        <f>ALL!E430/E$268</f>
        <v>0</v>
      </c>
      <c r="F438" s="91">
        <f>ALL!F430/F$268</f>
        <v>0</v>
      </c>
      <c r="G438" s="91">
        <f>ALL!G430/G$268</f>
        <v>0</v>
      </c>
      <c r="H438" s="91">
        <f>ALL!H430/H$268</f>
        <v>0.30175166843526663</v>
      </c>
      <c r="I438" s="91">
        <f>ALL!I430/I$268</f>
        <v>0</v>
      </c>
      <c r="J438" s="91">
        <f>ALL!J430/J$268</f>
        <v>0</v>
      </c>
      <c r="K438" s="91">
        <f>ALL!K430/K$268</f>
        <v>0</v>
      </c>
      <c r="L438" s="91">
        <f>ALL!L430/L$268</f>
        <v>0</v>
      </c>
      <c r="M438" s="91">
        <f>ALL!M430/M$268</f>
        <v>0</v>
      </c>
      <c r="N438" s="91">
        <f>ALL!N430/N$268</f>
        <v>0</v>
      </c>
      <c r="O438" s="91">
        <f>ALL!O430/O$268</f>
        <v>0</v>
      </c>
      <c r="P438" s="91">
        <f>ALL!P430/P$268</f>
        <v>0</v>
      </c>
      <c r="Q438" s="91">
        <f>ALL!Q430/Q$268</f>
        <v>0</v>
      </c>
      <c r="R438" s="91">
        <f>ALL!R430/R$268</f>
        <v>0</v>
      </c>
      <c r="S438" s="91">
        <f>ALL!S430/S$268</f>
        <v>0</v>
      </c>
      <c r="T438" s="91">
        <f>ALL!T430/T$268</f>
        <v>0</v>
      </c>
      <c r="U438" s="91">
        <f>ALL!U430/U$268</f>
        <v>0</v>
      </c>
      <c r="V438" s="91">
        <f>ALL!V430/V$268</f>
        <v>0</v>
      </c>
      <c r="W438" s="91">
        <f>ALL!W430/W$268</f>
        <v>0</v>
      </c>
      <c r="X438" s="91">
        <f>ALL!X430/X$268</f>
        <v>0.91593891277521167</v>
      </c>
      <c r="Y438" s="91">
        <f>ALL!Y430/Y$268</f>
        <v>0.41079276483092286</v>
      </c>
      <c r="Z438" s="91">
        <f>ALL!Z430/Z$268</f>
        <v>0</v>
      </c>
      <c r="AA438" s="91">
        <f>ALL!AA430/AA$268</f>
        <v>0</v>
      </c>
      <c r="AB438" s="91">
        <f>ALL!AB430/AB$268</f>
        <v>0</v>
      </c>
      <c r="AC438" s="91">
        <f>ALL!AC430/AC$268</f>
        <v>0</v>
      </c>
      <c r="AD438" s="91">
        <f>ALL!AD430/AD$268</f>
        <v>0.46827164012141953</v>
      </c>
      <c r="AE438" s="91">
        <f>ALL!AE430/AE$268</f>
        <v>0</v>
      </c>
      <c r="AF438" s="91">
        <f>ALL!AF430/AF$268</f>
        <v>0</v>
      </c>
      <c r="AG438" s="91">
        <f>ALL!AG430/AG$268</f>
        <v>0</v>
      </c>
      <c r="AH438" s="91">
        <f>ALL!AH430/AH$268</f>
        <v>0</v>
      </c>
      <c r="AI438" s="91">
        <f>ALL!AI430/AI$268</f>
        <v>0</v>
      </c>
      <c r="AJ438" s="91">
        <f>ALL!AJ430/AJ$268</f>
        <v>0</v>
      </c>
      <c r="AK438" s="91">
        <f>ALL!AK430/AK$268</f>
        <v>0</v>
      </c>
      <c r="AL438" s="91">
        <f>ALL!AL430/AL$268</f>
        <v>0</v>
      </c>
      <c r="AM438" s="91">
        <f>ALL!AM430/AM$268</f>
        <v>0</v>
      </c>
      <c r="AN438" s="91">
        <f>ALL!AN430/AN$268</f>
        <v>0</v>
      </c>
      <c r="AO438" s="91">
        <f>ALL!AO430/AO$268</f>
        <v>0</v>
      </c>
      <c r="AP438" s="91">
        <f>ALL!AP430/AP$268</f>
        <v>0</v>
      </c>
      <c r="AQ438" s="91">
        <f>ALL!AQ430/AQ$268</f>
        <v>0</v>
      </c>
      <c r="AR438" s="91">
        <f>ALL!AR430/AR$268</f>
        <v>0</v>
      </c>
      <c r="AS438" s="91">
        <f>ALL!AS430/AS$268</f>
        <v>0</v>
      </c>
      <c r="AT438" s="91">
        <f>ALL!AT430/AT$268</f>
        <v>0</v>
      </c>
      <c r="AU438" s="91">
        <f>ALL!AU430/AU$268</f>
        <v>0</v>
      </c>
      <c r="AV438" s="91">
        <f>ALL!AV430/AV$268</f>
        <v>0</v>
      </c>
      <c r="AW438" s="91">
        <f>ALL!AW430/AW$268</f>
        <v>0</v>
      </c>
      <c r="AX438" s="91">
        <f>ALL!AX430/AX$268</f>
        <v>0</v>
      </c>
      <c r="AY438" s="91">
        <f>ALL!AY430/AY$268</f>
        <v>0</v>
      </c>
      <c r="AZ438" s="91">
        <f>ALL!AZ430/AZ$268</f>
        <v>0</v>
      </c>
      <c r="BA438" s="91">
        <f>ALL!BA430/BA$268</f>
        <v>0</v>
      </c>
      <c r="BB438" s="91">
        <f>ALL!BB430/BB$268</f>
        <v>0</v>
      </c>
      <c r="BC438" s="91">
        <f>ALL!BC430/BC$268</f>
        <v>0</v>
      </c>
      <c r="BD438" s="91">
        <f>ALL!BD430/BD$268</f>
        <v>0</v>
      </c>
      <c r="BE438" s="91">
        <f>ALL!BE430/BE$268</f>
        <v>0</v>
      </c>
      <c r="BF438" s="91">
        <f>ALL!BF430/BF$268</f>
        <v>0</v>
      </c>
      <c r="BG438" s="91">
        <f>ALL!BG430/BG$268</f>
        <v>0</v>
      </c>
      <c r="BH438" s="91">
        <f t="shared" si="225"/>
        <v>2.0967549861628205</v>
      </c>
      <c r="BJ438" s="208">
        <f t="array" ref="BJ438">ROUND(MIN(IF($E$4:$BG$4=BJ$4,$E438:$BG438)),1)</f>
        <v>0</v>
      </c>
      <c r="BK438" s="208">
        <f t="array" ref="BK438">ROUND(MAX(IF($E$4:$BG$4=BK$4,$E438:$BG438)),1)</f>
        <v>0</v>
      </c>
      <c r="BL438" s="276">
        <f t="array" ref="BL438">ROUND(SUM(IF($E$4:$BG$4=BL$4,ALL!$E430:$BG430)),1)/BL$3</f>
        <v>0</v>
      </c>
      <c r="BM438" s="208">
        <f t="array" ref="BM438">ROUND(MIN(IF($E$4:$BG$4=BM$4,$E438:$BG438)),1)</f>
        <v>0</v>
      </c>
      <c r="BN438" s="208">
        <f t="array" ref="BN438">ROUND(MAX(IF($E$4:$BG$4=BN$4,$E438:$BG438)),1)</f>
        <v>0</v>
      </c>
      <c r="BO438" s="276">
        <f t="array" ref="BO438">ROUND(SUM(IF($E$4:$BG$4=BO$4,ALL!$E430:$BG430)),1)/BO$3</f>
        <v>0</v>
      </c>
      <c r="BP438" s="208">
        <f t="array" ref="BP438">ROUND(MIN(IF($E$4:$BG$4=BP$4,$E438:$BG438)),1)</f>
        <v>0</v>
      </c>
      <c r="BQ438" s="208">
        <f t="array" ref="BQ438">ROUND(MAX(IF($E$4:$BG$4=BQ$4,$E438:$BG438)),1)</f>
        <v>0</v>
      </c>
      <c r="BR438" s="276">
        <f t="array" ref="BR438">ROUND(SUM(IF($E$4:$BG$4=BR$4,ALL!$E430:$BG430)),1)/BR$3</f>
        <v>0</v>
      </c>
      <c r="BS438" s="208">
        <f t="array" ref="BS438">ROUND(MIN(IF($E$4:$BG$4=BS$4,$E438:$BG438)),1)</f>
        <v>0</v>
      </c>
      <c r="BT438" s="208">
        <f t="array" ref="BT438">ROUND(MAX(IF($E$4:$BG$4=BT$4,$E438:$BG438)),1)</f>
        <v>0.5</v>
      </c>
      <c r="BU438" s="276">
        <f t="array" ref="BU438">ROUND(SUM(IF($E$4:$BG$4=BU$4,ALL!$E430:$BG430)),1)/BU$3</f>
        <v>7.0372104870202845E-2</v>
      </c>
      <c r="BV438" s="208">
        <f t="array" ref="BV438">ROUND(MIN(IF($E$4:$BG$4=BV$4,$E438:$BG438)),1)</f>
        <v>0</v>
      </c>
      <c r="BW438" s="208">
        <f t="array" ref="BW438">ROUND(MAX(IF($E$4:$BG$4=BW$4,$E438:$BG438)),1)</f>
        <v>0</v>
      </c>
      <c r="BX438" s="276">
        <f t="array" ref="BX438">ROUND(SUM(IF($E$4:$BG$4=BX$4,ALL!$E430:$BG430)),1)/BX$3</f>
        <v>0</v>
      </c>
      <c r="BY438" s="208">
        <f t="array" ref="BY438">ROUND(MIN(IF($E$4:$BG$4=BY$4,$E438:$BG438)),1)</f>
        <v>0</v>
      </c>
      <c r="BZ438" s="208">
        <f t="array" ref="BZ438">ROUND(MAX(IF($E$4:$BG$4=BZ$4,$E438:$BG438)),1)</f>
        <v>0.9</v>
      </c>
      <c r="CA438" s="276">
        <f t="array" ref="CA438">ROUND(SUM(IF($E$4:$BG$4=CA$4,ALL!$E430:$BG430)),1)/CA$3</f>
        <v>8.2949597603790559E-2</v>
      </c>
      <c r="CB438" s="233">
        <f t="shared" si="214"/>
        <v>0</v>
      </c>
      <c r="CC438" s="233">
        <f t="shared" si="215"/>
        <v>0.9</v>
      </c>
      <c r="CD438" s="274">
        <f>ALL!BH430/$BH$47</f>
        <v>4.5398127278408099E-2</v>
      </c>
    </row>
    <row r="439" spans="1:82" s="90" customFormat="1">
      <c r="A439" s="253">
        <f t="shared" si="226"/>
        <v>54608</v>
      </c>
      <c r="B439" s="236" t="s">
        <v>371</v>
      </c>
      <c r="C439" s="50"/>
      <c r="D439" s="50"/>
      <c r="E439" s="91">
        <f>ALL!E431/E$268</f>
        <v>0</v>
      </c>
      <c r="F439" s="91">
        <f>ALL!F431/F$268</f>
        <v>0</v>
      </c>
      <c r="G439" s="91">
        <f>ALL!G431/G$268</f>
        <v>0</v>
      </c>
      <c r="H439" s="91">
        <f>ALL!H431/H$268</f>
        <v>0</v>
      </c>
      <c r="I439" s="91">
        <f>ALL!I431/I$268</f>
        <v>0</v>
      </c>
      <c r="J439" s="91">
        <f>ALL!J431/J$268</f>
        <v>0</v>
      </c>
      <c r="K439" s="91">
        <f>ALL!K431/K$268</f>
        <v>0</v>
      </c>
      <c r="L439" s="91">
        <f>ALL!L431/L$268</f>
        <v>0</v>
      </c>
      <c r="M439" s="91">
        <f>ALL!M431/M$268</f>
        <v>0</v>
      </c>
      <c r="N439" s="91">
        <f>ALL!N431/N$268</f>
        <v>0</v>
      </c>
      <c r="O439" s="91">
        <f>ALL!O431/O$268</f>
        <v>6.0172750843218692</v>
      </c>
      <c r="P439" s="91">
        <f>ALL!P431/P$268</f>
        <v>0</v>
      </c>
      <c r="Q439" s="91">
        <f>ALL!Q431/Q$268</f>
        <v>0</v>
      </c>
      <c r="R439" s="91">
        <f>ALL!R431/R$268</f>
        <v>0</v>
      </c>
      <c r="S439" s="91">
        <f>ALL!S431/S$268</f>
        <v>0</v>
      </c>
      <c r="T439" s="91">
        <f>ALL!T431/T$268</f>
        <v>0</v>
      </c>
      <c r="U439" s="91">
        <f>ALL!U431/U$268</f>
        <v>0</v>
      </c>
      <c r="V439" s="91">
        <f>ALL!V431/V$268</f>
        <v>0</v>
      </c>
      <c r="W439" s="91">
        <f>ALL!W431/W$268</f>
        <v>0</v>
      </c>
      <c r="X439" s="91">
        <f>ALL!X431/X$268</f>
        <v>0</v>
      </c>
      <c r="Y439" s="91">
        <f>ALL!Y431/Y$268</f>
        <v>0</v>
      </c>
      <c r="Z439" s="91">
        <f>ALL!Z431/Z$268</f>
        <v>0</v>
      </c>
      <c r="AA439" s="91">
        <f>ALL!AA431/AA$268</f>
        <v>0</v>
      </c>
      <c r="AB439" s="91">
        <f>ALL!AB431/AB$268</f>
        <v>0</v>
      </c>
      <c r="AC439" s="91">
        <f>ALL!AC431/AC$268</f>
        <v>0</v>
      </c>
      <c r="AD439" s="91">
        <f>ALL!AD431/AD$268</f>
        <v>3.2313254807174965</v>
      </c>
      <c r="AE439" s="91">
        <f>ALL!AE431/AE$268</f>
        <v>0</v>
      </c>
      <c r="AF439" s="91">
        <f>ALL!AF431/AF$268</f>
        <v>0</v>
      </c>
      <c r="AG439" s="91">
        <f>ALL!AG431/AG$268</f>
        <v>0</v>
      </c>
      <c r="AH439" s="91">
        <f>ALL!AH431/AH$268</f>
        <v>0</v>
      </c>
      <c r="AI439" s="91">
        <f>ALL!AI431/AI$268</f>
        <v>0</v>
      </c>
      <c r="AJ439" s="91">
        <f>ALL!AJ431/AJ$268</f>
        <v>0</v>
      </c>
      <c r="AK439" s="91">
        <f>ALL!AK431/AK$268</f>
        <v>0</v>
      </c>
      <c r="AL439" s="91">
        <f>ALL!AL431/AL$268</f>
        <v>32.837642640473788</v>
      </c>
      <c r="AM439" s="91">
        <f>ALL!AM431/AM$268</f>
        <v>0</v>
      </c>
      <c r="AN439" s="91">
        <f>ALL!AN431/AN$268</f>
        <v>0</v>
      </c>
      <c r="AO439" s="91">
        <f>ALL!AO431/AO$268</f>
        <v>0</v>
      </c>
      <c r="AP439" s="91">
        <f>ALL!AP431/AP$268</f>
        <v>0</v>
      </c>
      <c r="AQ439" s="91">
        <f>ALL!AQ431/AQ$268</f>
        <v>0</v>
      </c>
      <c r="AR439" s="91">
        <f>ALL!AR431/AR$268</f>
        <v>0</v>
      </c>
      <c r="AS439" s="91">
        <f>ALL!AS431/AS$268</f>
        <v>0</v>
      </c>
      <c r="AT439" s="91">
        <f>ALL!AT431/AT$268</f>
        <v>0</v>
      </c>
      <c r="AU439" s="91">
        <f>ALL!AU431/AU$268</f>
        <v>0</v>
      </c>
      <c r="AV439" s="91">
        <f>ALL!AV431/AV$268</f>
        <v>0</v>
      </c>
      <c r="AW439" s="91">
        <f>ALL!AW431/AW$268</f>
        <v>0</v>
      </c>
      <c r="AX439" s="91">
        <f>ALL!AX431/AX$268</f>
        <v>0</v>
      </c>
      <c r="AY439" s="91">
        <f>ALL!AY431/AY$268</f>
        <v>0</v>
      </c>
      <c r="AZ439" s="91">
        <f>ALL!AZ431/AZ$268</f>
        <v>0</v>
      </c>
      <c r="BA439" s="91">
        <f>ALL!BA431/BA$268</f>
        <v>0</v>
      </c>
      <c r="BB439" s="91">
        <f>ALL!BB431/BB$268</f>
        <v>0</v>
      </c>
      <c r="BC439" s="91">
        <f>ALL!BC431/BC$268</f>
        <v>0</v>
      </c>
      <c r="BD439" s="91">
        <f>ALL!BD431/BD$268</f>
        <v>0</v>
      </c>
      <c r="BE439" s="91">
        <f>ALL!BE431/BE$268</f>
        <v>0</v>
      </c>
      <c r="BF439" s="91">
        <f>ALL!BF431/BF$268</f>
        <v>0</v>
      </c>
      <c r="BG439" s="91">
        <f>ALL!BG431/BG$268</f>
        <v>0</v>
      </c>
      <c r="BH439" s="91">
        <f t="shared" si="225"/>
        <v>42.086243205513156</v>
      </c>
      <c r="BJ439" s="208">
        <f t="array" ref="BJ439">ROUND(MIN(IF($E$4:$BG$4=BJ$4,$E439:$BG439)),1)</f>
        <v>0</v>
      </c>
      <c r="BK439" s="208">
        <f t="array" ref="BK439">ROUND(MAX(IF($E$4:$BG$4=BK$4,$E439:$BG439)),1)</f>
        <v>0</v>
      </c>
      <c r="BL439" s="276">
        <f t="array" ref="BL439">ROUND(SUM(IF($E$4:$BG$4=BL$4,ALL!$E431:$BG431)),1)/BL$3</f>
        <v>0</v>
      </c>
      <c r="BM439" s="208">
        <f t="array" ref="BM439">ROUND(MIN(IF($E$4:$BG$4=BM$4,$E439:$BG439)),1)</f>
        <v>0</v>
      </c>
      <c r="BN439" s="208">
        <f t="array" ref="BN439">ROUND(MAX(IF($E$4:$BG$4=BN$4,$E439:$BG439)),1)</f>
        <v>0</v>
      </c>
      <c r="BO439" s="276">
        <f t="array" ref="BO439">ROUND(SUM(IF($E$4:$BG$4=BO$4,ALL!$E431:$BG431)),1)/BO$3</f>
        <v>0</v>
      </c>
      <c r="BP439" s="208">
        <f t="array" ref="BP439">ROUND(MIN(IF($E$4:$BG$4=BP$4,$E439:$BG439)),1)</f>
        <v>0</v>
      </c>
      <c r="BQ439" s="208">
        <f t="array" ref="BQ439">ROUND(MAX(IF($E$4:$BG$4=BQ$4,$E439:$BG439)),1)</f>
        <v>32.799999999999997</v>
      </c>
      <c r="BR439" s="276">
        <f t="array" ref="BR439">ROUND(SUM(IF($E$4:$BG$4=BR$4,ALL!$E431:$BG431)),1)/BR$3</f>
        <v>1.383802975427314</v>
      </c>
      <c r="BS439" s="208">
        <f t="array" ref="BS439">ROUND(MIN(IF($E$4:$BG$4=BS$4,$E439:$BG439)),1)</f>
        <v>0</v>
      </c>
      <c r="BT439" s="208">
        <f t="array" ref="BT439">ROUND(MAX(IF($E$4:$BG$4=BT$4,$E439:$BG439)),1)</f>
        <v>6</v>
      </c>
      <c r="BU439" s="276">
        <f t="array" ref="BU439">ROUND(SUM(IF($E$4:$BG$4=BU$4,ALL!$E431:$BG431)),1)/BU$3</f>
        <v>0.22366387415776831</v>
      </c>
      <c r="BV439" s="208">
        <f t="array" ref="BV439">ROUND(MIN(IF($E$4:$BG$4=BV$4,$E439:$BG439)),1)</f>
        <v>0</v>
      </c>
      <c r="BW439" s="208">
        <f t="array" ref="BW439">ROUND(MAX(IF($E$4:$BG$4=BW$4,$E439:$BG439)),1)</f>
        <v>0</v>
      </c>
      <c r="BX439" s="276">
        <f t="array" ref="BX439">ROUND(SUM(IF($E$4:$BG$4=BX$4,ALL!$E431:$BG431)),1)/BX$3</f>
        <v>0</v>
      </c>
      <c r="BY439" s="208">
        <f t="array" ref="BY439">ROUND(MIN(IF($E$4:$BG$4=BY$4,$E439:$BG439)),1)</f>
        <v>0</v>
      </c>
      <c r="BZ439" s="208">
        <f t="array" ref="BZ439">ROUND(MAX(IF($E$4:$BG$4=BZ$4,$E439:$BG439)),1)</f>
        <v>0</v>
      </c>
      <c r="CA439" s="276">
        <f t="array" ref="CA439">ROUND(SUM(IF($E$4:$BG$4=CA$4,ALL!$E431:$BG431)),1)/CA$3</f>
        <v>0</v>
      </c>
      <c r="CB439" s="233">
        <f t="shared" si="214"/>
        <v>0</v>
      </c>
      <c r="CC439" s="233">
        <f t="shared" si="215"/>
        <v>32.799999999999997</v>
      </c>
      <c r="CD439" s="274">
        <f>ALL!BH431/$BH$47</f>
        <v>9.1612760407013244E-2</v>
      </c>
    </row>
    <row r="440" spans="1:82" s="90" customFormat="1" ht="24">
      <c r="A440" s="253">
        <f t="shared" si="226"/>
        <v>54901</v>
      </c>
      <c r="B440" s="236" t="s">
        <v>372</v>
      </c>
      <c r="C440" s="50"/>
      <c r="D440" s="50"/>
      <c r="E440" s="91">
        <f>ALL!E432/E$268</f>
        <v>0</v>
      </c>
      <c r="F440" s="91">
        <f>ALL!F432/F$268</f>
        <v>0</v>
      </c>
      <c r="G440" s="91">
        <f>ALL!G432/G$268</f>
        <v>0</v>
      </c>
      <c r="H440" s="91">
        <f>ALL!H432/H$268</f>
        <v>0</v>
      </c>
      <c r="I440" s="91">
        <f>ALL!I432/I$268</f>
        <v>0.26568037603991684</v>
      </c>
      <c r="J440" s="91">
        <f>ALL!J432/J$268</f>
        <v>127.12841706626685</v>
      </c>
      <c r="K440" s="91">
        <f>ALL!K432/K$268</f>
        <v>0</v>
      </c>
      <c r="L440" s="91">
        <f>ALL!L432/L$268</f>
        <v>0</v>
      </c>
      <c r="M440" s="91">
        <f>ALL!M432/M$268</f>
        <v>0</v>
      </c>
      <c r="N440" s="91">
        <f>ALL!N432/N$268</f>
        <v>22.963511266900351</v>
      </c>
      <c r="O440" s="91">
        <f>ALL!O432/O$268</f>
        <v>1.4016359589748297</v>
      </c>
      <c r="P440" s="91">
        <f>ALL!P432/P$268</f>
        <v>0</v>
      </c>
      <c r="Q440" s="91">
        <f>ALL!Q432/Q$268</f>
        <v>0</v>
      </c>
      <c r="R440" s="91">
        <f>ALL!R432/R$268</f>
        <v>2.4224149613768802</v>
      </c>
      <c r="S440" s="91">
        <f>ALL!S432/S$268</f>
        <v>7.0655856742217678</v>
      </c>
      <c r="T440" s="91">
        <f>ALL!T432/T$268</f>
        <v>0</v>
      </c>
      <c r="U440" s="91">
        <f>ALL!U432/U$268</f>
        <v>0</v>
      </c>
      <c r="V440" s="91">
        <f>ALL!V432/V$268</f>
        <v>0</v>
      </c>
      <c r="W440" s="91">
        <f>ALL!W432/W$268</f>
        <v>0</v>
      </c>
      <c r="X440" s="91">
        <f>ALL!X432/X$268</f>
        <v>0.42843466690853477</v>
      </c>
      <c r="Y440" s="91">
        <f>ALL!Y432/Y$268</f>
        <v>37.370017344583403</v>
      </c>
      <c r="Z440" s="91">
        <f>ALL!Z432/Z$268</f>
        <v>0</v>
      </c>
      <c r="AA440" s="91">
        <f>ALL!AA432/AA$268</f>
        <v>0</v>
      </c>
      <c r="AB440" s="91">
        <f>ALL!AB432/AB$268</f>
        <v>0</v>
      </c>
      <c r="AC440" s="91">
        <f>ALL!AC432/AC$268</f>
        <v>1.0155080034702184</v>
      </c>
      <c r="AD440" s="91">
        <f>ALL!AD432/AD$268</f>
        <v>0.25329238715658603</v>
      </c>
      <c r="AE440" s="91">
        <f>ALL!AE432/AE$268</f>
        <v>1.7956867352471988</v>
      </c>
      <c r="AF440" s="91">
        <f>ALL!AF432/AF$268</f>
        <v>1.0790170361861182</v>
      </c>
      <c r="AG440" s="91">
        <f>ALL!AG432/AG$268</f>
        <v>0</v>
      </c>
      <c r="AH440" s="91">
        <f>ALL!AH432/AH$268</f>
        <v>0</v>
      </c>
      <c r="AI440" s="91">
        <f>ALL!AI432/AI$268</f>
        <v>0.407439600165939</v>
      </c>
      <c r="AJ440" s="91">
        <f>ALL!AJ432/AJ$268</f>
        <v>6.9997920223314773</v>
      </c>
      <c r="AK440" s="91">
        <f>ALL!AK432/AK$268</f>
        <v>0</v>
      </c>
      <c r="AL440" s="91">
        <f>ALL!AL432/AL$268</f>
        <v>0</v>
      </c>
      <c r="AM440" s="91">
        <f>ALL!AM432/AM$268</f>
        <v>0</v>
      </c>
      <c r="AN440" s="91">
        <f>ALL!AN432/AN$268</f>
        <v>1.5421115065243178</v>
      </c>
      <c r="AO440" s="91">
        <f>ALL!AO432/AO$268</f>
        <v>2.7320100510987069</v>
      </c>
      <c r="AP440" s="91">
        <f>ALL!AP432/AP$268</f>
        <v>0</v>
      </c>
      <c r="AQ440" s="91">
        <f>ALL!AQ432/AQ$268</f>
        <v>1.4535674352542989</v>
      </c>
      <c r="AR440" s="91">
        <f>ALL!AR432/AR$268</f>
        <v>0</v>
      </c>
      <c r="AS440" s="91">
        <f>ALL!AS432/AS$268</f>
        <v>0</v>
      </c>
      <c r="AT440" s="91">
        <f>ALL!AT432/AT$268</f>
        <v>0</v>
      </c>
      <c r="AU440" s="91">
        <f>ALL!AU432/AU$268</f>
        <v>0</v>
      </c>
      <c r="AV440" s="91">
        <f>ALL!AV432/AV$268</f>
        <v>0</v>
      </c>
      <c r="AW440" s="91">
        <f>ALL!AW432/AW$268</f>
        <v>0</v>
      </c>
      <c r="AX440" s="91">
        <f>ALL!AX432/AX$268</f>
        <v>0</v>
      </c>
      <c r="AY440" s="91">
        <f>ALL!AY432/AY$268</f>
        <v>0</v>
      </c>
      <c r="AZ440" s="91">
        <f>ALL!AZ432/AZ$268</f>
        <v>5.9101638460501738</v>
      </c>
      <c r="BA440" s="91">
        <f>ALL!BA432/BA$268</f>
        <v>0</v>
      </c>
      <c r="BB440" s="91">
        <f>ALL!BB432/BB$268</f>
        <v>41.370492149050854</v>
      </c>
      <c r="BC440" s="91">
        <f>ALL!BC432/BC$268</f>
        <v>0</v>
      </c>
      <c r="BD440" s="91">
        <f>ALL!BD432/BD$268</f>
        <v>0</v>
      </c>
      <c r="BE440" s="91">
        <f>ALL!BE432/BE$268</f>
        <v>0</v>
      </c>
      <c r="BF440" s="91">
        <f>ALL!BF432/BF$268</f>
        <v>0</v>
      </c>
      <c r="BG440" s="91">
        <f>ALL!BG432/BG$268</f>
        <v>69.342120756494324</v>
      </c>
      <c r="BH440" s="91">
        <f t="shared" si="225"/>
        <v>332.94689884430272</v>
      </c>
      <c r="BJ440" s="208">
        <f t="array" ref="BJ440">ROUND(MIN(IF($E$4:$BG$4=BJ$4,$E440:$BG440)),1)</f>
        <v>0</v>
      </c>
      <c r="BK440" s="208">
        <f t="array" ref="BK440">ROUND(MAX(IF($E$4:$BG$4=BK$4,$E440:$BG440)),1)</f>
        <v>41.4</v>
      </c>
      <c r="BL440" s="276">
        <f t="array" ref="BL440">ROUND(SUM(IF($E$4:$BG$4=BL$4,ALL!$E432:$BG432)),1)/BL$3</f>
        <v>1.5840793275646072</v>
      </c>
      <c r="BM440" s="208">
        <f t="array" ref="BM440">ROUND(MIN(IF($E$4:$BG$4=BM$4,$E440:$BG440)),1)</f>
        <v>0</v>
      </c>
      <c r="BN440" s="208">
        <f t="array" ref="BN440">ROUND(MAX(IF($E$4:$BG$4=BN$4,$E440:$BG440)),1)</f>
        <v>69.3</v>
      </c>
      <c r="BO440" s="276">
        <f t="array" ref="BO440">ROUND(SUM(IF($E$4:$BG$4=BO$4,ALL!$E432:$BG432)),1)/BO$3</f>
        <v>8.7541989132224618</v>
      </c>
      <c r="BP440" s="208">
        <f t="array" ref="BP440">ROUND(MIN(IF($E$4:$BG$4=BP$4,$E440:$BG440)),1)</f>
        <v>0</v>
      </c>
      <c r="BQ440" s="208">
        <f t="array" ref="BQ440">ROUND(MAX(IF($E$4:$BG$4=BQ$4,$E440:$BG440)),1)</f>
        <v>0</v>
      </c>
      <c r="BR440" s="276">
        <f t="array" ref="BR440">ROUND(SUM(IF($E$4:$BG$4=BR$4,ALL!$E432:$BG432)),1)/BR$3</f>
        <v>0</v>
      </c>
      <c r="BS440" s="208">
        <f t="array" ref="BS440">ROUND(MIN(IF($E$4:$BG$4=BS$4,$E440:$BG440)),1)</f>
        <v>0</v>
      </c>
      <c r="BT440" s="208">
        <f t="array" ref="BT440">ROUND(MAX(IF($E$4:$BG$4=BT$4,$E440:$BG440)),1)</f>
        <v>127.1</v>
      </c>
      <c r="BU440" s="276">
        <f t="array" ref="BU440">ROUND(SUM(IF($E$4:$BG$4=BU$4,ALL!$E432:$BG432)),1)/BU$3</f>
        <v>14.348545912366324</v>
      </c>
      <c r="BV440" s="208">
        <f t="array" ref="BV440">ROUND(MIN(IF($E$4:$BG$4=BV$4,$E440:$BG440)),1)</f>
        <v>0</v>
      </c>
      <c r="BW440" s="208">
        <f t="array" ref="BW440">ROUND(MAX(IF($E$4:$BG$4=BW$4,$E440:$BG440)),1)</f>
        <v>7</v>
      </c>
      <c r="BX440" s="276">
        <f t="array" ref="BX440">ROUND(SUM(IF($E$4:$BG$4=BX$4,ALL!$E432:$BG432)),1)/BX$3</f>
        <v>0.98964853695669952</v>
      </c>
      <c r="BY440" s="208">
        <f t="array" ref="BY440">ROUND(MIN(IF($E$4:$BG$4=BY$4,$E440:$BG440)),1)</f>
        <v>0</v>
      </c>
      <c r="BZ440" s="208">
        <f t="array" ref="BZ440">ROUND(MAX(IF($E$4:$BG$4=BZ$4,$E440:$BG440)),1)</f>
        <v>0.4</v>
      </c>
      <c r="CA440" s="276">
        <f t="array" ref="CA440">ROUND(SUM(IF($E$4:$BG$4=CA$4,ALL!$E432:$BG432)),1)/CA$3</f>
        <v>0.14961923946093769</v>
      </c>
      <c r="CB440" s="233">
        <f t="shared" si="214"/>
        <v>0</v>
      </c>
      <c r="CC440" s="233">
        <f t="shared" si="215"/>
        <v>127.1</v>
      </c>
      <c r="CD440" s="274">
        <f>ALL!BH432/$BH$47</f>
        <v>5.8169868858537415</v>
      </c>
    </row>
    <row r="441" spans="1:82" s="90" customFormat="1" ht="24">
      <c r="A441" s="253">
        <f t="shared" si="226"/>
        <v>54902</v>
      </c>
      <c r="B441" s="236" t="s">
        <v>373</v>
      </c>
      <c r="C441" s="50"/>
      <c r="D441" s="50"/>
      <c r="E441" s="91">
        <f>ALL!E433/E$268</f>
        <v>1.8130446964744127</v>
      </c>
      <c r="F441" s="91">
        <f>ALL!F433/F$268</f>
        <v>17.248066717210005</v>
      </c>
      <c r="G441" s="91">
        <f>ALL!G433/G$268</f>
        <v>17.337853588995092</v>
      </c>
      <c r="H441" s="91">
        <f>ALL!H433/H$268</f>
        <v>12.30218619083781</v>
      </c>
      <c r="I441" s="91">
        <f>ALL!I433/I$268</f>
        <v>9.1719585080028097</v>
      </c>
      <c r="J441" s="91">
        <f>ALL!J433/J$268</f>
        <v>6.2692774983421113</v>
      </c>
      <c r="K441" s="91">
        <f>ALL!K433/K$268</f>
        <v>22.08552931670069</v>
      </c>
      <c r="L441" s="91">
        <f>ALL!L433/L$268</f>
        <v>7.3224405562565877</v>
      </c>
      <c r="M441" s="91">
        <f>ALL!M433/M$268</f>
        <v>0</v>
      </c>
      <c r="N441" s="91">
        <f>ALL!N433/N$268</f>
        <v>9.8966830245368058</v>
      </c>
      <c r="O441" s="91">
        <f>ALL!O433/O$268</f>
        <v>4.9835945207993939</v>
      </c>
      <c r="P441" s="91">
        <f>ALL!P433/P$268</f>
        <v>16.970874773637394</v>
      </c>
      <c r="Q441" s="91">
        <f>ALL!Q433/Q$268</f>
        <v>14.489867208752594</v>
      </c>
      <c r="R441" s="91">
        <f>ALL!R433/R$268</f>
        <v>36.978282965171438</v>
      </c>
      <c r="S441" s="91">
        <f>ALL!S433/S$268</f>
        <v>15.74588455160743</v>
      </c>
      <c r="T441" s="91">
        <f>ALL!T433/T$268</f>
        <v>9.2443344562392316</v>
      </c>
      <c r="U441" s="91">
        <f>ALL!U433/U$268</f>
        <v>5.9026448871342021</v>
      </c>
      <c r="V441" s="91">
        <f>ALL!V433/V$268</f>
        <v>51.537159151666373</v>
      </c>
      <c r="W441" s="91">
        <f>ALL!W433/W$268</f>
        <v>10.395453859324792</v>
      </c>
      <c r="X441" s="91">
        <f>ALL!X433/X$268</f>
        <v>9.4623153266425746</v>
      </c>
      <c r="Y441" s="91">
        <f>ALL!Y433/Y$268</f>
        <v>5.1428789400242563</v>
      </c>
      <c r="Z441" s="91">
        <f>ALL!Z433/Z$268</f>
        <v>4.347581078486936</v>
      </c>
      <c r="AA441" s="91">
        <f>ALL!AA433/AA$268</f>
        <v>6.8931362592747085</v>
      </c>
      <c r="AB441" s="91">
        <f>ALL!AB433/AB$268</f>
        <v>23.850746531103578</v>
      </c>
      <c r="AC441" s="91">
        <f>ALL!AC433/AC$268</f>
        <v>9.7300706330914366</v>
      </c>
      <c r="AD441" s="91">
        <f>ALL!AD433/AD$268</f>
        <v>0</v>
      </c>
      <c r="AE441" s="91">
        <f>ALL!AE433/AE$268</f>
        <v>4.502525599817683</v>
      </c>
      <c r="AF441" s="91">
        <f>ALL!AF433/AF$268</f>
        <v>0</v>
      </c>
      <c r="AG441" s="91">
        <f>ALL!AG433/AG$268</f>
        <v>2.7545356154781122</v>
      </c>
      <c r="AH441" s="91">
        <f>ALL!AH433/AH$268</f>
        <v>31.534593966339443</v>
      </c>
      <c r="AI441" s="91">
        <f>ALL!AI433/AI$268</f>
        <v>2.0116167203334583</v>
      </c>
      <c r="AJ441" s="91">
        <f>ALL!AJ433/AJ$268</f>
        <v>15.75603766071449</v>
      </c>
      <c r="AK441" s="91">
        <f>ALL!AK433/AK$268</f>
        <v>53.29493849677057</v>
      </c>
      <c r="AL441" s="91">
        <f>ALL!AL433/AL$268</f>
        <v>588.92474360826259</v>
      </c>
      <c r="AM441" s="91">
        <f>ALL!AM433/AM$268</f>
        <v>2.8593945831120551</v>
      </c>
      <c r="AN441" s="91">
        <f>ALL!AN433/AN$268</f>
        <v>10.588815455007625</v>
      </c>
      <c r="AO441" s="91">
        <f>ALL!AO433/AO$268</f>
        <v>0.76496281430763791</v>
      </c>
      <c r="AP441" s="91">
        <f>ALL!AP433/AP$268</f>
        <v>12.928495300842942</v>
      </c>
      <c r="AQ441" s="91">
        <f>ALL!AQ433/AQ$268</f>
        <v>35.043162793508813</v>
      </c>
      <c r="AR441" s="91">
        <f>ALL!AR433/AR$268</f>
        <v>11.353038494994117</v>
      </c>
      <c r="AS441" s="91">
        <f>ALL!AS433/AS$268</f>
        <v>2.8369051943334544</v>
      </c>
      <c r="AT441" s="91">
        <f>ALL!AT433/AT$268</f>
        <v>14.376552409339297</v>
      </c>
      <c r="AU441" s="91">
        <f>ALL!AU433/AU$268</f>
        <v>17.890413479080749</v>
      </c>
      <c r="AV441" s="91">
        <f>ALL!AV433/AV$268</f>
        <v>0</v>
      </c>
      <c r="AW441" s="91">
        <f>ALL!AW433/AW$268</f>
        <v>8.9985671641791054</v>
      </c>
      <c r="AX441" s="91">
        <f>ALL!AX433/AX$268</f>
        <v>6.038863231320545</v>
      </c>
      <c r="AY441" s="91">
        <f>ALL!AY433/AY$268</f>
        <v>32.984375861118764</v>
      </c>
      <c r="AZ441" s="91">
        <f>ALL!AZ433/AZ$268</f>
        <v>3.8294922890313638</v>
      </c>
      <c r="BA441" s="91">
        <f>ALL!BA433/BA$268</f>
        <v>0</v>
      </c>
      <c r="BB441" s="91">
        <f>ALL!BB433/BB$268</f>
        <v>85.817900164049675</v>
      </c>
      <c r="BC441" s="91">
        <f>ALL!BC433/BC$268</f>
        <v>0</v>
      </c>
      <c r="BD441" s="91">
        <f>ALL!BD433/BD$268</f>
        <v>10.920993230950781</v>
      </c>
      <c r="BE441" s="91">
        <f>ALL!BE433/BE$268</f>
        <v>3.6201321961267694</v>
      </c>
      <c r="BF441" s="91">
        <f>ALL!BF433/BF$268</f>
        <v>26.215240057575851</v>
      </c>
      <c r="BG441" s="91">
        <f>ALL!BG433/BG$268</f>
        <v>4.3274410347451173</v>
      </c>
      <c r="BH441" s="91">
        <f t="shared" si="225"/>
        <v>1319.2956026616534</v>
      </c>
      <c r="BJ441" s="208">
        <f t="array" ref="BJ441">ROUND(MIN(IF($E$4:$BG$4=BJ$4,$E441:$BG441)),1)</f>
        <v>0</v>
      </c>
      <c r="BK441" s="208">
        <f t="array" ref="BK441">ROUND(MAX(IF($E$4:$BG$4=BK$4,$E441:$BG441)),1)</f>
        <v>85.8</v>
      </c>
      <c r="BL441" s="276">
        <f t="array" ref="BL441">ROUND(SUM(IF($E$4:$BG$4=BL$4,ALL!$E433:$BG433)),1)/BL$3</f>
        <v>11.701773227041736</v>
      </c>
      <c r="BM441" s="208">
        <f t="array" ref="BM441">ROUND(MIN(IF($E$4:$BG$4=BM$4,$E441:$BG441)),1)</f>
        <v>3.6</v>
      </c>
      <c r="BN441" s="208">
        <f t="array" ref="BN441">ROUND(MAX(IF($E$4:$BG$4=BN$4,$E441:$BG441)),1)</f>
        <v>26.2</v>
      </c>
      <c r="BO441" s="276">
        <f t="array" ref="BO441">ROUND(SUM(IF($E$4:$BG$4=BO$4,ALL!$E433:$BG433)),1)/BO$3</f>
        <v>14.212672896426811</v>
      </c>
      <c r="BP441" s="208">
        <f t="array" ref="BP441">ROUND(MIN(IF($E$4:$BG$4=BP$4,$E441:$BG441)),1)</f>
        <v>2.9</v>
      </c>
      <c r="BQ441" s="208">
        <f t="array" ref="BQ441">ROUND(MAX(IF($E$4:$BG$4=BQ$4,$E441:$BG441)),1)</f>
        <v>588.9</v>
      </c>
      <c r="BR441" s="276">
        <f t="array" ref="BR441">ROUND(SUM(IF($E$4:$BG$4=BR$4,ALL!$E433:$BG433)),1)/BR$3</f>
        <v>52.43075718007934</v>
      </c>
      <c r="BS441" s="208">
        <f t="array" ref="BS441">ROUND(MIN(IF($E$4:$BG$4=BS$4,$E441:$BG441)),1)</f>
        <v>0</v>
      </c>
      <c r="BT441" s="208">
        <f t="array" ref="BT441">ROUND(MAX(IF($E$4:$BG$4=BT$4,$E441:$BG441)),1)</f>
        <v>51.5</v>
      </c>
      <c r="BU441" s="276">
        <f t="array" ref="BU441">ROUND(SUM(IF($E$4:$BG$4=BU$4,ALL!$E433:$BG433)),1)/BU$3</f>
        <v>10.823536807312994</v>
      </c>
      <c r="BV441" s="208">
        <f t="array" ref="BV441">ROUND(MIN(IF($E$4:$BG$4=BV$4,$E441:$BG441)),1)</f>
        <v>4.3</v>
      </c>
      <c r="BW441" s="208">
        <f t="array" ref="BW441">ROUND(MAX(IF($E$4:$BG$4=BW$4,$E441:$BG441)),1)</f>
        <v>23.9</v>
      </c>
      <c r="BX441" s="276">
        <f t="array" ref="BX441">ROUND(SUM(IF($E$4:$BG$4=BX$4,ALL!$E433:$BG433)),1)/BX$3</f>
        <v>17.822603677441656</v>
      </c>
      <c r="BY441" s="208">
        <f t="array" ref="BY441">ROUND(MIN(IF($E$4:$BG$4=BY$4,$E441:$BG441)),1)</f>
        <v>2</v>
      </c>
      <c r="BZ441" s="208">
        <f t="array" ref="BZ441">ROUND(MAX(IF($E$4:$BG$4=BZ$4,$E441:$BG441)),1)</f>
        <v>17</v>
      </c>
      <c r="CA441" s="276">
        <f t="array" ref="CA441">ROUND(SUM(IF($E$4:$BG$4=CA$4,ALL!$E433:$BG433)),1)/CA$3</f>
        <v>7.0387671042864124</v>
      </c>
      <c r="CB441" s="233">
        <f t="shared" si="214"/>
        <v>0</v>
      </c>
      <c r="CC441" s="233">
        <f t="shared" si="215"/>
        <v>588.9</v>
      </c>
      <c r="CD441" s="274">
        <f>ALL!BH433/$BH$47</f>
        <v>12.592958241661883</v>
      </c>
    </row>
    <row r="442" spans="1:82" s="90" customFormat="1">
      <c r="A442" s="253">
        <f t="shared" si="226"/>
        <v>54903</v>
      </c>
      <c r="B442" s="236" t="s">
        <v>374</v>
      </c>
      <c r="C442" s="50"/>
      <c r="D442" s="50"/>
      <c r="E442" s="91">
        <f>ALL!E434/E$268</f>
        <v>0</v>
      </c>
      <c r="F442" s="91">
        <f>ALL!F434/F$268</f>
        <v>0</v>
      </c>
      <c r="G442" s="91">
        <f>ALL!G434/G$268</f>
        <v>16.79679398043703</v>
      </c>
      <c r="H442" s="91">
        <f>ALL!H434/H$268</f>
        <v>0</v>
      </c>
      <c r="I442" s="91">
        <f>ALL!I434/I$268</f>
        <v>0</v>
      </c>
      <c r="J442" s="91">
        <f>ALL!J434/J$268</f>
        <v>0</v>
      </c>
      <c r="K442" s="91">
        <f>ALL!K434/K$268</f>
        <v>0</v>
      </c>
      <c r="L442" s="91">
        <f>ALL!L434/L$268</f>
        <v>0</v>
      </c>
      <c r="M442" s="91">
        <f>ALL!M434/M$268</f>
        <v>0</v>
      </c>
      <c r="N442" s="91">
        <f>ALL!N434/N$268</f>
        <v>0</v>
      </c>
      <c r="O442" s="91">
        <f>ALL!O434/O$268</f>
        <v>0</v>
      </c>
      <c r="P442" s="91">
        <f>ALL!P434/P$268</f>
        <v>0</v>
      </c>
      <c r="Q442" s="91">
        <f>ALL!Q434/Q$268</f>
        <v>0</v>
      </c>
      <c r="R442" s="91">
        <f>ALL!R434/R$268</f>
        <v>0</v>
      </c>
      <c r="S442" s="91">
        <f>ALL!S434/S$268</f>
        <v>0.21183623176296001</v>
      </c>
      <c r="T442" s="91">
        <f>ALL!T434/T$268</f>
        <v>0</v>
      </c>
      <c r="U442" s="91">
        <f>ALL!U434/U$268</f>
        <v>0</v>
      </c>
      <c r="V442" s="91">
        <f>ALL!V434/V$268</f>
        <v>0</v>
      </c>
      <c r="W442" s="91">
        <f>ALL!W434/W$268</f>
        <v>0</v>
      </c>
      <c r="X442" s="91">
        <f>ALL!X434/X$268</f>
        <v>0</v>
      </c>
      <c r="Y442" s="91">
        <f>ALL!Y434/Y$268</f>
        <v>0</v>
      </c>
      <c r="Z442" s="91">
        <f>ALL!Z434/Z$268</f>
        <v>0</v>
      </c>
      <c r="AA442" s="91">
        <f>ALL!AA434/AA$268</f>
        <v>0</v>
      </c>
      <c r="AB442" s="91">
        <f>ALL!AB434/AB$268</f>
        <v>1.7165590310803562</v>
      </c>
      <c r="AC442" s="91">
        <f>ALL!AC434/AC$268</f>
        <v>0</v>
      </c>
      <c r="AD442" s="91">
        <f>ALL!AD434/AD$268</f>
        <v>3.1927611826460423E-2</v>
      </c>
      <c r="AE442" s="91">
        <f>ALL!AE434/AE$268</f>
        <v>0</v>
      </c>
      <c r="AF442" s="91">
        <f>ALL!AF434/AF$268</f>
        <v>0</v>
      </c>
      <c r="AG442" s="91">
        <f>ALL!AG434/AG$268</f>
        <v>0</v>
      </c>
      <c r="AH442" s="91">
        <f>ALL!AH434/AH$268</f>
        <v>5.1554346462232505</v>
      </c>
      <c r="AI442" s="91">
        <f>ALL!AI434/AI$268</f>
        <v>0</v>
      </c>
      <c r="AJ442" s="91">
        <f>ALL!AJ434/AJ$268</f>
        <v>8.8710853871538778E-2</v>
      </c>
      <c r="AK442" s="91">
        <f>ALL!AK434/AK$268</f>
        <v>0</v>
      </c>
      <c r="AL442" s="91">
        <f>ALL!AL434/AL$268</f>
        <v>0</v>
      </c>
      <c r="AM442" s="91">
        <f>ALL!AM434/AM$268</f>
        <v>0</v>
      </c>
      <c r="AN442" s="91">
        <f>ALL!AN434/AN$268</f>
        <v>37.037485172004743</v>
      </c>
      <c r="AO442" s="91">
        <f>ALL!AO434/AO$268</f>
        <v>0</v>
      </c>
      <c r="AP442" s="91">
        <f>ALL!AP434/AP$268</f>
        <v>0</v>
      </c>
      <c r="AQ442" s="91">
        <f>ALL!AQ434/AQ$268</f>
        <v>0</v>
      </c>
      <c r="AR442" s="91">
        <f>ALL!AR434/AR$268</f>
        <v>0</v>
      </c>
      <c r="AS442" s="91">
        <f>ALL!AS434/AS$268</f>
        <v>0</v>
      </c>
      <c r="AT442" s="91">
        <f>ALL!AT434/AT$268</f>
        <v>0</v>
      </c>
      <c r="AU442" s="91">
        <f>ALL!AU434/AU$268</f>
        <v>0</v>
      </c>
      <c r="AV442" s="91">
        <f>ALL!AV434/AV$268</f>
        <v>0</v>
      </c>
      <c r="AW442" s="91">
        <f>ALL!AW434/AW$268</f>
        <v>0</v>
      </c>
      <c r="AX442" s="91">
        <f>ALL!AX434/AX$268</f>
        <v>0</v>
      </c>
      <c r="AY442" s="91">
        <f>ALL!AY434/AY$268</f>
        <v>0</v>
      </c>
      <c r="AZ442" s="91">
        <f>ALL!AZ434/AZ$268</f>
        <v>1.3088815726140284</v>
      </c>
      <c r="BA442" s="91">
        <f>ALL!BA434/BA$268</f>
        <v>0.3819998124003377</v>
      </c>
      <c r="BB442" s="91">
        <f>ALL!BB434/BB$268</f>
        <v>107.98882118584484</v>
      </c>
      <c r="BC442" s="91">
        <f>ALL!BC434/BC$268</f>
        <v>0</v>
      </c>
      <c r="BD442" s="91">
        <f>ALL!BD434/BD$268</f>
        <v>0</v>
      </c>
      <c r="BE442" s="91">
        <f>ALL!BE434/BE$268</f>
        <v>0</v>
      </c>
      <c r="BF442" s="91">
        <f>ALL!BF434/BF$268</f>
        <v>0</v>
      </c>
      <c r="BG442" s="91">
        <f>ALL!BG434/BG$268</f>
        <v>0</v>
      </c>
      <c r="BH442" s="91">
        <f t="shared" si="225"/>
        <v>170.71845009806555</v>
      </c>
      <c r="BJ442" s="208">
        <f t="array" ref="BJ442">ROUND(MIN(IF($E$4:$BG$4=BJ$4,$E442:$BG442)),1)</f>
        <v>0</v>
      </c>
      <c r="BK442" s="208">
        <f t="array" ref="BK442">ROUND(MAX(IF($E$4:$BG$4=BK$4,$E442:$BG442)),1)</f>
        <v>108</v>
      </c>
      <c r="BL442" s="276">
        <f t="array" ref="BL442">ROUND(SUM(IF($E$4:$BG$4=BL$4,ALL!$E434:$BG434)),1)/BL$3</f>
        <v>4.013168821223057</v>
      </c>
      <c r="BM442" s="208">
        <f t="array" ref="BM442">ROUND(MIN(IF($E$4:$BG$4=BM$4,$E442:$BG442)),1)</f>
        <v>0</v>
      </c>
      <c r="BN442" s="208">
        <f t="array" ref="BN442">ROUND(MAX(IF($E$4:$BG$4=BN$4,$E442:$BG442)),1)</f>
        <v>0</v>
      </c>
      <c r="BO442" s="276">
        <f t="array" ref="BO442">ROUND(SUM(IF($E$4:$BG$4=BO$4,ALL!$E434:$BG434)),1)/BO$3</f>
        <v>0</v>
      </c>
      <c r="BP442" s="208">
        <f t="array" ref="BP442">ROUND(MIN(IF($E$4:$BG$4=BP$4,$E442:$BG442)),1)</f>
        <v>0</v>
      </c>
      <c r="BQ442" s="208">
        <f t="array" ref="BQ442">ROUND(MAX(IF($E$4:$BG$4=BQ$4,$E442:$BG442)),1)</f>
        <v>0</v>
      </c>
      <c r="BR442" s="276">
        <f t="array" ref="BR442">ROUND(SUM(IF($E$4:$BG$4=BR$4,ALL!$E434:$BG434)),1)/BR$3</f>
        <v>0</v>
      </c>
      <c r="BS442" s="208">
        <f t="array" ref="BS442">ROUND(MIN(IF($E$4:$BG$4=BS$4,$E442:$BG442)),1)</f>
        <v>0</v>
      </c>
      <c r="BT442" s="208">
        <f t="array" ref="BT442">ROUND(MAX(IF($E$4:$BG$4=BT$4,$E442:$BG442)),1)</f>
        <v>5.2</v>
      </c>
      <c r="BU442" s="276">
        <f t="array" ref="BU442">ROUND(SUM(IF($E$4:$BG$4=BU$4,ALL!$E434:$BG434)),1)/BU$3</f>
        <v>0.34540548309519287</v>
      </c>
      <c r="BV442" s="208">
        <f t="array" ref="BV442">ROUND(MIN(IF($E$4:$BG$4=BV$4,$E442:$BG442)),1)</f>
        <v>0</v>
      </c>
      <c r="BW442" s="208">
        <f t="array" ref="BW442">ROUND(MAX(IF($E$4:$BG$4=BW$4,$E442:$BG442)),1)</f>
        <v>16.8</v>
      </c>
      <c r="BX442" s="276">
        <f t="array" ref="BX442">ROUND(SUM(IF($E$4:$BG$4=BX$4,ALL!$E434:$BG434)),1)/BX$3</f>
        <v>2.1263462807739226</v>
      </c>
      <c r="BY442" s="208">
        <f t="array" ref="BY442">ROUND(MIN(IF($E$4:$BG$4=BY$4,$E442:$BG442)),1)</f>
        <v>0</v>
      </c>
      <c r="BZ442" s="208">
        <f t="array" ref="BZ442">ROUND(MAX(IF($E$4:$BG$4=BZ$4,$E442:$BG442)),1)</f>
        <v>0</v>
      </c>
      <c r="CA442" s="276">
        <f t="array" ref="CA442">ROUND(SUM(IF($E$4:$BG$4=CA$4,ALL!$E434:$BG434)),1)/CA$3</f>
        <v>0</v>
      </c>
      <c r="CB442" s="233">
        <f t="shared" si="214"/>
        <v>0</v>
      </c>
      <c r="CC442" s="233">
        <f t="shared" si="215"/>
        <v>108</v>
      </c>
      <c r="CD442" s="274">
        <f>ALL!BH434/$BH$47</f>
        <v>0.86095911638874245</v>
      </c>
    </row>
    <row r="443" spans="1:82" s="90" customFormat="1" ht="36">
      <c r="A443" s="253">
        <f t="shared" si="226"/>
        <v>54904</v>
      </c>
      <c r="B443" s="236" t="s">
        <v>375</v>
      </c>
      <c r="C443" s="50"/>
      <c r="D443" s="50"/>
      <c r="E443" s="91">
        <f>ALL!E435/E$268</f>
        <v>4.9979679978594555E-3</v>
      </c>
      <c r="F443" s="91">
        <f>ALL!F435/F$268</f>
        <v>1.6541457026673097E-2</v>
      </c>
      <c r="G443" s="91">
        <f>ALL!G435/G$268</f>
        <v>0</v>
      </c>
      <c r="H443" s="91">
        <f>ALL!H435/H$268</f>
        <v>2.5749475706476087E-2</v>
      </c>
      <c r="I443" s="91">
        <f>ALL!I435/I$268</f>
        <v>0</v>
      </c>
      <c r="J443" s="91">
        <f>ALL!J435/J$268</f>
        <v>0</v>
      </c>
      <c r="K443" s="91">
        <f>ALL!K435/K$268</f>
        <v>0</v>
      </c>
      <c r="L443" s="91">
        <f>ALL!L435/L$268</f>
        <v>4.1211900456609128E-3</v>
      </c>
      <c r="M443" s="91">
        <f>ALL!M435/M$268</f>
        <v>0</v>
      </c>
      <c r="N443" s="91">
        <f>ALL!N435/N$268</f>
        <v>0</v>
      </c>
      <c r="O443" s="91">
        <f>ALL!O435/O$268</f>
        <v>1.1420737443498611E-2</v>
      </c>
      <c r="P443" s="91">
        <f>ALL!P435/P$268</f>
        <v>1.7137862680018965E-2</v>
      </c>
      <c r="Q443" s="91">
        <f>ALL!Q435/Q$268</f>
        <v>5.0977579541065981E-3</v>
      </c>
      <c r="R443" s="91">
        <f>ALL!R435/R$268</f>
        <v>0</v>
      </c>
      <c r="S443" s="91">
        <f>ALL!S435/S$268</f>
        <v>5.8043127503051045E-2</v>
      </c>
      <c r="T443" s="91">
        <f>ALL!T435/T$268</f>
        <v>0</v>
      </c>
      <c r="U443" s="91">
        <f>ALL!U435/U$268</f>
        <v>0</v>
      </c>
      <c r="V443" s="91">
        <f>ALL!V435/V$268</f>
        <v>0</v>
      </c>
      <c r="W443" s="91">
        <f>ALL!W435/W$268</f>
        <v>5.0021442272287142E-3</v>
      </c>
      <c r="X443" s="91">
        <f>ALL!X435/X$268</f>
        <v>0</v>
      </c>
      <c r="Y443" s="91">
        <f>ALL!Y435/Y$268</f>
        <v>0</v>
      </c>
      <c r="Z443" s="91">
        <f>ALL!Z435/Z$268</f>
        <v>0</v>
      </c>
      <c r="AA443" s="91">
        <f>ALL!AA435/AA$268</f>
        <v>0</v>
      </c>
      <c r="AB443" s="91">
        <f>ALL!AB435/AB$268</f>
        <v>0</v>
      </c>
      <c r="AC443" s="91">
        <f>ALL!AC435/AC$268</f>
        <v>3.7196867867342338E-2</v>
      </c>
      <c r="AD443" s="91">
        <f>ALL!AD435/AD$268</f>
        <v>7.0283316167314867E-3</v>
      </c>
      <c r="AE443" s="91">
        <f>ALL!AE435/AE$268</f>
        <v>0</v>
      </c>
      <c r="AF443" s="91">
        <f>ALL!AF435/AF$268</f>
        <v>0</v>
      </c>
      <c r="AG443" s="91">
        <f>ALL!AG435/AG$268</f>
        <v>7.5890111005898334E-2</v>
      </c>
      <c r="AH443" s="91">
        <f>ALL!AH435/AH$268</f>
        <v>0</v>
      </c>
      <c r="AI443" s="91">
        <f>ALL!AI435/AI$268</f>
        <v>0</v>
      </c>
      <c r="AJ443" s="91">
        <f>ALL!AJ435/AJ$268</f>
        <v>2.6435834453718558E-2</v>
      </c>
      <c r="AK443" s="91">
        <f>ALL!AK435/AK$268</f>
        <v>0</v>
      </c>
      <c r="AL443" s="91">
        <f>ALL!AL435/AL$268</f>
        <v>0</v>
      </c>
      <c r="AM443" s="91">
        <f>ALL!AM435/AM$268</f>
        <v>0</v>
      </c>
      <c r="AN443" s="91">
        <f>ALL!AN435/AN$268</f>
        <v>0</v>
      </c>
      <c r="AO443" s="91">
        <f>ALL!AO435/AO$268</f>
        <v>0</v>
      </c>
      <c r="AP443" s="91">
        <f>ALL!AP435/AP$268</f>
        <v>0</v>
      </c>
      <c r="AQ443" s="91">
        <f>ALL!AQ435/AQ$268</f>
        <v>0</v>
      </c>
      <c r="AR443" s="91">
        <f>ALL!AR435/AR$268</f>
        <v>0</v>
      </c>
      <c r="AS443" s="91">
        <f>ALL!AS435/AS$268</f>
        <v>0</v>
      </c>
      <c r="AT443" s="91">
        <f>ALL!AT435/AT$268</f>
        <v>0</v>
      </c>
      <c r="AU443" s="91">
        <f>ALL!AU435/AU$268</f>
        <v>0</v>
      </c>
      <c r="AV443" s="91">
        <f>ALL!AV435/AV$268</f>
        <v>0</v>
      </c>
      <c r="AW443" s="91">
        <f>ALL!AW435/AW$268</f>
        <v>0</v>
      </c>
      <c r="AX443" s="91">
        <f>ALL!AX435/AX$268</f>
        <v>0</v>
      </c>
      <c r="AY443" s="91">
        <f>ALL!AY435/AY$268</f>
        <v>0</v>
      </c>
      <c r="AZ443" s="91">
        <f>ALL!AZ435/AZ$268</f>
        <v>0</v>
      </c>
      <c r="BA443" s="91">
        <f>ALL!BA435/BA$268</f>
        <v>0</v>
      </c>
      <c r="BB443" s="91">
        <f>ALL!BB435/BB$268</f>
        <v>0</v>
      </c>
      <c r="BC443" s="91">
        <f>ALL!BC435/BC$268</f>
        <v>0</v>
      </c>
      <c r="BD443" s="91">
        <f>ALL!BD435/BD$268</f>
        <v>1.5931031091734549E-2</v>
      </c>
      <c r="BE443" s="91">
        <f>ALL!BE435/BE$268</f>
        <v>0</v>
      </c>
      <c r="BF443" s="91">
        <f>ALL!BF435/BF$268</f>
        <v>0</v>
      </c>
      <c r="BG443" s="91">
        <f>ALL!BG435/BG$268</f>
        <v>0.13450599615955944</v>
      </c>
      <c r="BH443" s="91">
        <f t="shared" si="225"/>
        <v>0.44509989277955819</v>
      </c>
      <c r="BJ443" s="208">
        <f t="array" ref="BJ443">ROUND(MIN(IF($E$4:$BG$4=BJ$4,$E443:$BG443)),1)</f>
        <v>0</v>
      </c>
      <c r="BK443" s="208">
        <f t="array" ref="BK443">ROUND(MAX(IF($E$4:$BG$4=BK$4,$E443:$BG443)),1)</f>
        <v>0</v>
      </c>
      <c r="BL443" s="276">
        <f t="array" ref="BL443">ROUND(SUM(IF($E$4:$BG$4=BL$4,ALL!$E435:$BG435)),1)/BL$3</f>
        <v>0</v>
      </c>
      <c r="BM443" s="208">
        <f t="array" ref="BM443">ROUND(MIN(IF($E$4:$BG$4=BM$4,$E443:$BG443)),1)</f>
        <v>0</v>
      </c>
      <c r="BN443" s="208">
        <f t="array" ref="BN443">ROUND(MAX(IF($E$4:$BG$4=BN$4,$E443:$BG443)),1)</f>
        <v>0.1</v>
      </c>
      <c r="BO443" s="276">
        <f t="array" ref="BO443">ROUND(SUM(IF($E$4:$BG$4=BO$4,ALL!$E435:$BG435)),1)/BO$3</f>
        <v>2.2538284208793023E-2</v>
      </c>
      <c r="BP443" s="208">
        <f t="array" ref="BP443">ROUND(MIN(IF($E$4:$BG$4=BP$4,$E443:$BG443)),1)</f>
        <v>0</v>
      </c>
      <c r="BQ443" s="208">
        <f t="array" ref="BQ443">ROUND(MAX(IF($E$4:$BG$4=BQ$4,$E443:$BG443)),1)</f>
        <v>0</v>
      </c>
      <c r="BR443" s="276">
        <f t="array" ref="BR443">ROUND(SUM(IF($E$4:$BG$4=BR$4,ALL!$E435:$BG435)),1)/BR$3</f>
        <v>0</v>
      </c>
      <c r="BS443" s="208">
        <f t="array" ref="BS443">ROUND(MIN(IF($E$4:$BG$4=BS$4,$E443:$BG443)),1)</f>
        <v>0</v>
      </c>
      <c r="BT443" s="208">
        <f t="array" ref="BT443">ROUND(MAX(IF($E$4:$BG$4=BT$4,$E443:$BG443)),1)</f>
        <v>0.1</v>
      </c>
      <c r="BU443" s="276">
        <f t="array" ref="BU443">ROUND(SUM(IF($E$4:$BG$4=BU$4,ALL!$E435:$BG435)),1)/BU$3</f>
        <v>9.3296351153678014E-3</v>
      </c>
      <c r="BV443" s="208">
        <f t="array" ref="BV443">ROUND(MIN(IF($E$4:$BG$4=BV$4,$E443:$BG443)),1)</f>
        <v>0</v>
      </c>
      <c r="BW443" s="208">
        <f t="array" ref="BW443">ROUND(MAX(IF($E$4:$BG$4=BW$4,$E443:$BG443)),1)</f>
        <v>0</v>
      </c>
      <c r="BX443" s="276">
        <f t="array" ref="BX443">ROUND(SUM(IF($E$4:$BG$4=BX$4,ALL!$E435:$BG435)),1)/BX$3</f>
        <v>3.7375612947729625E-3</v>
      </c>
      <c r="BY443" s="208">
        <f t="array" ref="BY443">ROUND(MIN(IF($E$4:$BG$4=BY$4,$E443:$BG443)),1)</f>
        <v>0</v>
      </c>
      <c r="BZ443" s="208">
        <f t="array" ref="BZ443">ROUND(MAX(IF($E$4:$BG$4=BZ$4,$E443:$BG443)),1)</f>
        <v>0.1</v>
      </c>
      <c r="CA443" s="276">
        <f t="array" ref="CA443">ROUND(SUM(IF($E$4:$BG$4=CA$4,ALL!$E435:$BG435)),1)/CA$3</f>
        <v>2.1724894610516573E-2</v>
      </c>
      <c r="CB443" s="233">
        <f t="shared" si="214"/>
        <v>0</v>
      </c>
      <c r="CC443" s="233">
        <f t="shared" si="215"/>
        <v>0.1</v>
      </c>
      <c r="CD443" s="274">
        <f>ALL!BH435/$BH$47</f>
        <v>1.1468124017995338E-2</v>
      </c>
    </row>
    <row r="444" spans="1:82" s="90" customFormat="1" ht="72">
      <c r="A444" s="253">
        <f t="shared" si="226"/>
        <v>55110</v>
      </c>
      <c r="B444" s="236" t="s">
        <v>376</v>
      </c>
      <c r="C444" s="50"/>
      <c r="D444" s="50"/>
      <c r="E444" s="91">
        <f>ALL!E436/E$268</f>
        <v>0</v>
      </c>
      <c r="F444" s="91">
        <f>ALL!F436/F$268</f>
        <v>0</v>
      </c>
      <c r="G444" s="91">
        <f>ALL!G436/G$268</f>
        <v>0.33401233560219457</v>
      </c>
      <c r="H444" s="91">
        <f>ALL!H436/H$268</f>
        <v>0.95712410543203275</v>
      </c>
      <c r="I444" s="91">
        <f>ALL!I436/I$268</f>
        <v>177.79623760698246</v>
      </c>
      <c r="J444" s="91">
        <f>ALL!J436/J$268</f>
        <v>0</v>
      </c>
      <c r="K444" s="91">
        <f>ALL!K436/K$268</f>
        <v>0</v>
      </c>
      <c r="L444" s="91">
        <f>ALL!L436/L$268</f>
        <v>0</v>
      </c>
      <c r="M444" s="91">
        <f>ALL!M436/M$268</f>
        <v>0</v>
      </c>
      <c r="N444" s="91">
        <f>ALL!N436/N$268</f>
        <v>0</v>
      </c>
      <c r="O444" s="91">
        <f>ALL!O436/O$268</f>
        <v>0</v>
      </c>
      <c r="P444" s="91">
        <f>ALL!P436/P$268</f>
        <v>3.5866119016743692E-2</v>
      </c>
      <c r="Q444" s="91">
        <f>ALL!Q436/Q$268</f>
        <v>7.032700037770601</v>
      </c>
      <c r="R444" s="91">
        <f>ALL!R436/R$268</f>
        <v>0.63016668925328645</v>
      </c>
      <c r="S444" s="91">
        <f>ALL!S436/S$268</f>
        <v>0</v>
      </c>
      <c r="T444" s="91">
        <f>ALL!T436/T$268</f>
        <v>0</v>
      </c>
      <c r="U444" s="91">
        <f>ALL!U436/U$268</f>
        <v>0</v>
      </c>
      <c r="V444" s="91">
        <f>ALL!V436/V$268</f>
        <v>211.70272678666905</v>
      </c>
      <c r="W444" s="91">
        <f>ALL!W436/W$268</f>
        <v>0.20963531715931247</v>
      </c>
      <c r="X444" s="91">
        <f>ALL!X436/X$268</f>
        <v>0</v>
      </c>
      <c r="Y444" s="91">
        <f>ALL!Y436/Y$268</f>
        <v>0</v>
      </c>
      <c r="Z444" s="91">
        <f>ALL!Z436/Z$268</f>
        <v>0</v>
      </c>
      <c r="AA444" s="91">
        <f>ALL!AA436/AA$268</f>
        <v>0</v>
      </c>
      <c r="AB444" s="91">
        <f>ALL!AB436/AB$268</f>
        <v>0</v>
      </c>
      <c r="AC444" s="91">
        <f>ALL!AC436/AC$268</f>
        <v>0</v>
      </c>
      <c r="AD444" s="91">
        <f>ALL!AD436/AD$268</f>
        <v>1.5431679049455871</v>
      </c>
      <c r="AE444" s="91">
        <f>ALL!AE436/AE$268</f>
        <v>0</v>
      </c>
      <c r="AF444" s="91">
        <f>ALL!AF436/AF$268</f>
        <v>0</v>
      </c>
      <c r="AG444" s="91">
        <f>ALL!AG436/AG$268</f>
        <v>0.17550609246835661</v>
      </c>
      <c r="AH444" s="91">
        <f>ALL!AH436/AH$268</f>
        <v>13.383144371956062</v>
      </c>
      <c r="AI444" s="91">
        <f>ALL!AI436/AI$268</f>
        <v>87.191754410224988</v>
      </c>
      <c r="AJ444" s="91">
        <f>ALL!AJ436/AJ$268</f>
        <v>0.72813868857759034</v>
      </c>
      <c r="AK444" s="91">
        <f>ALL!AK436/AK$268</f>
        <v>0</v>
      </c>
      <c r="AL444" s="91">
        <f>ALL!AL436/AL$268</f>
        <v>0</v>
      </c>
      <c r="AM444" s="91">
        <f>ALL!AM436/AM$268</f>
        <v>0</v>
      </c>
      <c r="AN444" s="91">
        <f>ALL!AN436/AN$268</f>
        <v>68.86815793933232</v>
      </c>
      <c r="AO444" s="91">
        <f>ALL!AO436/AO$268</f>
        <v>18.47236453783497</v>
      </c>
      <c r="AP444" s="91">
        <f>ALL!AP436/AP$268</f>
        <v>66.888221425572468</v>
      </c>
      <c r="AQ444" s="91">
        <f>ALL!AQ436/AQ$268</f>
        <v>0</v>
      </c>
      <c r="AR444" s="91">
        <f>ALL!AR436/AR$268</f>
        <v>0</v>
      </c>
      <c r="AS444" s="91">
        <f>ALL!AS436/AS$268</f>
        <v>0</v>
      </c>
      <c r="AT444" s="91">
        <f>ALL!AT436/AT$268</f>
        <v>59.191567312468948</v>
      </c>
      <c r="AU444" s="91">
        <f>ALL!AU436/AU$268</f>
        <v>740.27473285602593</v>
      </c>
      <c r="AV444" s="91">
        <f>ALL!AV436/AV$268</f>
        <v>295.96338014016942</v>
      </c>
      <c r="AW444" s="91">
        <f>ALL!AW436/AW$268</f>
        <v>46.652641791044779</v>
      </c>
      <c r="AX444" s="91">
        <f>ALL!AX436/AX$268</f>
        <v>0</v>
      </c>
      <c r="AY444" s="91">
        <f>ALL!AY436/AY$268</f>
        <v>0</v>
      </c>
      <c r="AZ444" s="91">
        <f>ALL!AZ436/AZ$268</f>
        <v>0</v>
      </c>
      <c r="BA444" s="91">
        <f>ALL!BA436/BA$268</f>
        <v>281.03679767376417</v>
      </c>
      <c r="BB444" s="91">
        <f>ALL!BB436/BB$268</f>
        <v>0</v>
      </c>
      <c r="BC444" s="91">
        <f>ALL!BC436/BC$268</f>
        <v>37.504451038575667</v>
      </c>
      <c r="BD444" s="91">
        <f>ALL!BD436/BD$268</f>
        <v>2.5030629537967322</v>
      </c>
      <c r="BE444" s="91">
        <f>ALL!BE436/BE$268</f>
        <v>1.3127621379704006</v>
      </c>
      <c r="BF444" s="91">
        <f>ALL!BF436/BF$268</f>
        <v>0</v>
      </c>
      <c r="BG444" s="91">
        <f>ALL!BG436/BG$268</f>
        <v>2.1323031774211079</v>
      </c>
      <c r="BH444" s="91">
        <f t="shared" si="225"/>
        <v>2122.5206234500351</v>
      </c>
      <c r="BJ444" s="208">
        <f t="array" ref="BJ444">ROUND(MIN(IF($E$4:$BG$4=BJ$4,$E444:$BG444)),1)</f>
        <v>0</v>
      </c>
      <c r="BK444" s="208">
        <f t="array" ref="BK444">ROUND(MAX(IF($E$4:$BG$4=BK$4,$E444:$BG444)),1)</f>
        <v>740.3</v>
      </c>
      <c r="BL444" s="276">
        <f t="array" ref="BL444">ROUND(SUM(IF($E$4:$BG$4=BL$4,ALL!$E436:$BG436)),1)/BL$3</f>
        <v>142.65691533114733</v>
      </c>
      <c r="BM444" s="208">
        <f t="array" ref="BM444">ROUND(MIN(IF($E$4:$BG$4=BM$4,$E444:$BG444)),1)</f>
        <v>0</v>
      </c>
      <c r="BN444" s="208">
        <f t="array" ref="BN444">ROUND(MAX(IF($E$4:$BG$4=BN$4,$E444:$BG444)),1)</f>
        <v>2.5</v>
      </c>
      <c r="BO444" s="276">
        <f t="array" ref="BO444">ROUND(SUM(IF($E$4:$BG$4=BO$4,ALL!$E436:$BG436)),1)/BO$3</f>
        <v>1.3691853285032114</v>
      </c>
      <c r="BP444" s="208">
        <f t="array" ref="BP444">ROUND(MIN(IF($E$4:$BG$4=BP$4,$E444:$BG444)),1)</f>
        <v>0</v>
      </c>
      <c r="BQ444" s="208">
        <f t="array" ref="BQ444">ROUND(MAX(IF($E$4:$BG$4=BQ$4,$E444:$BG444)),1)</f>
        <v>0</v>
      </c>
      <c r="BR444" s="276">
        <f t="array" ref="BR444">ROUND(SUM(IF($E$4:$BG$4=BR$4,ALL!$E436:$BG436)),1)/BR$3</f>
        <v>0</v>
      </c>
      <c r="BS444" s="208">
        <f t="array" ref="BS444">ROUND(MIN(IF($E$4:$BG$4=BS$4,$E444:$BG444)),1)</f>
        <v>0</v>
      </c>
      <c r="BT444" s="208">
        <f t="array" ref="BT444">ROUND(MAX(IF($E$4:$BG$4=BT$4,$E444:$BG444)),1)</f>
        <v>211.7</v>
      </c>
      <c r="BU444" s="276">
        <f t="array" ref="BU444">ROUND(SUM(IF($E$4:$BG$4=BU$4,ALL!$E436:$BG436)),1)/BU$3</f>
        <v>2.05924346012806</v>
      </c>
      <c r="BV444" s="208">
        <f t="array" ref="BV444">ROUND(MIN(IF($E$4:$BG$4=BV$4,$E444:$BG444)),1)</f>
        <v>0</v>
      </c>
      <c r="BW444" s="208">
        <f t="array" ref="BW444">ROUND(MAX(IF($E$4:$BG$4=BW$4,$E444:$BG444)),1)</f>
        <v>0.7</v>
      </c>
      <c r="BX444" s="276">
        <f t="array" ref="BX444">ROUND(SUM(IF($E$4:$BG$4=BX$4,ALL!$E436:$BG436)),1)/BX$3</f>
        <v>0.12577270021470896</v>
      </c>
      <c r="BY444" s="208">
        <f t="array" ref="BY444">ROUND(MIN(IF($E$4:$BG$4=BY$4,$E444:$BG444)),1)</f>
        <v>0</v>
      </c>
      <c r="BZ444" s="208">
        <f t="array" ref="BZ444">ROUND(MAX(IF($E$4:$BG$4=BZ$4,$E444:$BG444)),1)</f>
        <v>177.8</v>
      </c>
      <c r="CA444" s="276">
        <f t="array" ref="CA444">ROUND(SUM(IF($E$4:$BG$4=CA$4,ALL!$E436:$BG436)),1)/CA$3</f>
        <v>57.040633672527676</v>
      </c>
      <c r="CB444" s="233">
        <f t="shared" si="214"/>
        <v>0</v>
      </c>
      <c r="CC444" s="233">
        <f t="shared" si="215"/>
        <v>740.3</v>
      </c>
      <c r="CD444" s="274">
        <f>ALL!BH436/$BH$47</f>
        <v>20.59266490486457</v>
      </c>
    </row>
    <row r="445" spans="1:82" s="90" customFormat="1" ht="24">
      <c r="A445" s="253">
        <f t="shared" si="226"/>
        <v>55111</v>
      </c>
      <c r="B445" s="236" t="s">
        <v>377</v>
      </c>
      <c r="C445" s="50"/>
      <c r="D445" s="50"/>
      <c r="E445" s="91">
        <f>ALL!E437/E$268</f>
        <v>323.97550086959592</v>
      </c>
      <c r="F445" s="91">
        <f>ALL!F437/F$268</f>
        <v>922.43914397959884</v>
      </c>
      <c r="G445" s="91">
        <f>ALL!G437/G$268</f>
        <v>247.51649383371986</v>
      </c>
      <c r="H445" s="91">
        <f>ALL!H437/H$268</f>
        <v>504.29159068392005</v>
      </c>
      <c r="I445" s="91">
        <f>ALL!I437/I$268</f>
        <v>9.8312097180199096</v>
      </c>
      <c r="J445" s="91">
        <f>ALL!J437/J$268</f>
        <v>558.65565392420137</v>
      </c>
      <c r="K445" s="91">
        <f>ALL!K437/K$268</f>
        <v>654.76374224827521</v>
      </c>
      <c r="L445" s="91">
        <f>ALL!L437/L$268</f>
        <v>718.74044255961257</v>
      </c>
      <c r="M445" s="91">
        <f>ALL!M437/M$268</f>
        <v>2566.5309035273408</v>
      </c>
      <c r="N445" s="91">
        <f>ALL!N437/N$268</f>
        <v>974.25891437155735</v>
      </c>
      <c r="O445" s="91">
        <f>ALL!O437/O$268</f>
        <v>968.58555790101639</v>
      </c>
      <c r="P445" s="91">
        <f>ALL!P437/P$268</f>
        <v>1117.7673249510142</v>
      </c>
      <c r="Q445" s="91">
        <f>ALL!Q437/Q$268</f>
        <v>919.29082143842334</v>
      </c>
      <c r="R445" s="91">
        <f>ALL!R437/R$268</f>
        <v>1534.3229096083483</v>
      </c>
      <c r="S445" s="91">
        <f>ALL!S437/S$268</f>
        <v>578.1139137567626</v>
      </c>
      <c r="T445" s="91">
        <f>ALL!T437/T$268</f>
        <v>0</v>
      </c>
      <c r="U445" s="91">
        <f>ALL!U437/U$268</f>
        <v>598.32871862593856</v>
      </c>
      <c r="V445" s="91">
        <f>ALL!V437/V$268</f>
        <v>393.54357512029947</v>
      </c>
      <c r="W445" s="91">
        <f>ALL!W437/W$268</f>
        <v>301.46459902950795</v>
      </c>
      <c r="X445" s="91">
        <f>ALL!X437/X$268</f>
        <v>622.21573126680357</v>
      </c>
      <c r="Y445" s="91">
        <f>ALL!Y437/Y$268</f>
        <v>716.05011606525738</v>
      </c>
      <c r="Z445" s="91">
        <f>ALL!Z437/Z$268</f>
        <v>274.55475329489713</v>
      </c>
      <c r="AA445" s="91">
        <f>ALL!AA437/AA$268</f>
        <v>676.87373655374904</v>
      </c>
      <c r="AB445" s="91">
        <f>ALL!AB437/AB$268</f>
        <v>544.45230548355164</v>
      </c>
      <c r="AC445" s="91">
        <f>ALL!AC437/AC$268</f>
        <v>828.63508792833193</v>
      </c>
      <c r="AD445" s="91">
        <f>ALL!AD437/AD$268</f>
        <v>775.9895031472347</v>
      </c>
      <c r="AE445" s="91">
        <f>ALL!AE437/AE$268</f>
        <v>997.34327724818786</v>
      </c>
      <c r="AF445" s="91">
        <f>ALL!AF437/AF$268</f>
        <v>801.01809769245381</v>
      </c>
      <c r="AG445" s="91">
        <f>ALL!AG437/AG$268</f>
        <v>488.46474903529838</v>
      </c>
      <c r="AH445" s="91">
        <f>ALL!AH437/AH$268</f>
        <v>7.227119922539374E-2</v>
      </c>
      <c r="AI445" s="91">
        <f>ALL!AI437/AI$268</f>
        <v>499.6306473597914</v>
      </c>
      <c r="AJ445" s="91">
        <f>ALL!AJ437/AJ$268</f>
        <v>362.17166299338004</v>
      </c>
      <c r="AK445" s="91">
        <f>ALL!AK437/AK$268</f>
        <v>344.29986698298188</v>
      </c>
      <c r="AL445" s="91">
        <f>ALL!AL437/AL$268</f>
        <v>20.973133034811504</v>
      </c>
      <c r="AM445" s="91">
        <f>ALL!AM437/AM$268</f>
        <v>239.86990617808459</v>
      </c>
      <c r="AN445" s="91">
        <f>ALL!AN437/AN$268</f>
        <v>96.600915099135733</v>
      </c>
      <c r="AO445" s="91">
        <f>ALL!AO437/AO$268</f>
        <v>5.8162369091185058</v>
      </c>
      <c r="AP445" s="91">
        <f>ALL!AP437/AP$268</f>
        <v>87.900687917837402</v>
      </c>
      <c r="AQ445" s="91">
        <f>ALL!AQ437/AQ$268</f>
        <v>220.02974524795263</v>
      </c>
      <c r="AR445" s="91">
        <f>ALL!AR437/AR$268</f>
        <v>568.50232811993658</v>
      </c>
      <c r="AS445" s="91">
        <f>ALL!AS437/AS$268</f>
        <v>12.350163458045767</v>
      </c>
      <c r="AT445" s="91">
        <f>ALL!AT437/AT$268</f>
        <v>238.80570044709387</v>
      </c>
      <c r="AU445" s="91">
        <f>ALL!AU437/AU$268</f>
        <v>2.7041255921627547</v>
      </c>
      <c r="AV445" s="91">
        <f>ALL!AV437/AV$268</f>
        <v>31.149192393679833</v>
      </c>
      <c r="AW445" s="91">
        <f>ALL!AW437/AW$268</f>
        <v>14.672014925373135</v>
      </c>
      <c r="AX445" s="91">
        <f>ALL!AX437/AX$268</f>
        <v>514.70438648602033</v>
      </c>
      <c r="AY445" s="91">
        <f>ALL!AY437/AY$268</f>
        <v>27.52311931661615</v>
      </c>
      <c r="AZ445" s="91">
        <f>ALL!AZ437/AZ$268</f>
        <v>455.18981882593039</v>
      </c>
      <c r="BA445" s="91">
        <f>ALL!BA437/BA$268</f>
        <v>91.376887721602102</v>
      </c>
      <c r="BB445" s="91">
        <f>ALL!BB437/BB$268</f>
        <v>22.161471760018745</v>
      </c>
      <c r="BC445" s="91">
        <f>ALL!BC437/BC$268</f>
        <v>549.60456715262546</v>
      </c>
      <c r="BD445" s="91">
        <f>ALL!BD437/BD$268</f>
        <v>603.0546994902727</v>
      </c>
      <c r="BE445" s="91">
        <f>ALL!BE437/BE$268</f>
        <v>1576.9835901423712</v>
      </c>
      <c r="BF445" s="91">
        <f>ALL!BF437/BF$268</f>
        <v>1145.2954911115505</v>
      </c>
      <c r="BG445" s="91">
        <f>ALL!BG437/BG$268</f>
        <v>796.16712619108011</v>
      </c>
      <c r="BH445" s="91">
        <f t="shared" si="225"/>
        <v>29145.628129919613</v>
      </c>
      <c r="BJ445" s="208">
        <f t="array" ref="BJ445">ROUND(MIN(IF($E$4:$BG$4=BJ$4,$E445:$BG445)),1)</f>
        <v>2.7</v>
      </c>
      <c r="BK445" s="208">
        <f t="array" ref="BK445">ROUND(MAX(IF($E$4:$BG$4=BK$4,$E445:$BG445)),1)</f>
        <v>568.5</v>
      </c>
      <c r="BL445" s="276">
        <f t="array" ref="BL445">ROUND(SUM(IF($E$4:$BG$4=BL$4,ALL!$E437:$BG437)),1)/BL$3</f>
        <v>202.19226876379639</v>
      </c>
      <c r="BM445" s="208">
        <f t="array" ref="BM445">ROUND(MIN(IF($E$4:$BG$4=BM$4,$E445:$BG445)),1)</f>
        <v>603.1</v>
      </c>
      <c r="BN445" s="208">
        <f t="array" ref="BN445">ROUND(MAX(IF($E$4:$BG$4=BN$4,$E445:$BG445)),1)</f>
        <v>1577</v>
      </c>
      <c r="BO445" s="276">
        <f t="array" ref="BO445">ROUND(SUM(IF($E$4:$BG$4=BO$4,ALL!$E437:$BG437)),1)/BO$3</f>
        <v>986.65244730775589</v>
      </c>
      <c r="BP445" s="208">
        <f t="array" ref="BP445">ROUND(MIN(IF($E$4:$BG$4=BP$4,$E445:$BG445)),1)</f>
        <v>21</v>
      </c>
      <c r="BQ445" s="208">
        <f t="array" ref="BQ445">ROUND(MAX(IF($E$4:$BG$4=BQ$4,$E445:$BG445)),1)</f>
        <v>344.3</v>
      </c>
      <c r="BR445" s="276">
        <f t="array" ref="BR445">ROUND(SUM(IF($E$4:$BG$4=BR$4,ALL!$E437:$BG437)),1)/BR$3</f>
        <v>282.15020758903614</v>
      </c>
      <c r="BS445" s="208">
        <f t="array" ref="BS445">ROUND(MIN(IF($E$4:$BG$4=BS$4,$E445:$BG445)),1)</f>
        <v>0</v>
      </c>
      <c r="BT445" s="208">
        <f t="array" ref="BT445">ROUND(MAX(IF($E$4:$BG$4=BT$4,$E445:$BG445)),1)</f>
        <v>2566.5</v>
      </c>
      <c r="BU445" s="276">
        <f t="array" ref="BU445">ROUND(SUM(IF($E$4:$BG$4=BU$4,ALL!$E437:$BG437)),1)/BU$3</f>
        <v>607.45679880769819</v>
      </c>
      <c r="BV445" s="208">
        <f t="array" ref="BV445">ROUND(MIN(IF($E$4:$BG$4=BV$4,$E445:$BG445)),1)</f>
        <v>247.5</v>
      </c>
      <c r="BW445" s="208">
        <f t="array" ref="BW445">ROUND(MAX(IF($E$4:$BG$4=BW$4,$E445:$BG445)),1)</f>
        <v>544.5</v>
      </c>
      <c r="BX445" s="276">
        <f t="array" ref="BX445">ROUND(SUM(IF($E$4:$BG$4=BX$4,ALL!$E437:$BG437)),1)/BX$3</f>
        <v>436.96395751617877</v>
      </c>
      <c r="BY445" s="208">
        <f t="array" ref="BY445">ROUND(MIN(IF($E$4:$BG$4=BY$4,$E445:$BG445)),1)</f>
        <v>9.8000000000000007</v>
      </c>
      <c r="BZ445" s="208">
        <f t="array" ref="BZ445">ROUND(MAX(IF($E$4:$BG$4=BZ$4,$E445:$BG445)),1)</f>
        <v>1117.8</v>
      </c>
      <c r="CA445" s="276">
        <f t="array" ref="CA445">ROUND(SUM(IF($E$4:$BG$4=CA$4,ALL!$E437:$BG437)),1)/CA$3</f>
        <v>460.04032809326714</v>
      </c>
      <c r="CB445" s="233">
        <f t="shared" si="214"/>
        <v>0</v>
      </c>
      <c r="CC445" s="233">
        <f t="shared" si="215"/>
        <v>2566.5</v>
      </c>
      <c r="CD445" s="274">
        <f>ALL!BH437/$BH$47</f>
        <v>528.94888096542741</v>
      </c>
    </row>
    <row r="446" spans="1:82" s="90" customFormat="1" ht="48">
      <c r="A446" s="253">
        <f t="shared" si="226"/>
        <v>55120</v>
      </c>
      <c r="B446" s="236" t="s">
        <v>906</v>
      </c>
      <c r="C446" s="50"/>
      <c r="D446" s="50"/>
      <c r="E446" s="91">
        <f>ALL!E438/E$268</f>
        <v>0</v>
      </c>
      <c r="F446" s="91">
        <f>ALL!F438/F$268</f>
        <v>0</v>
      </c>
      <c r="G446" s="91">
        <f>ALL!G438/G$268</f>
        <v>0</v>
      </c>
      <c r="H446" s="91">
        <f>ALL!H438/H$268</f>
        <v>0</v>
      </c>
      <c r="I446" s="91">
        <f>ALL!I438/I$268</f>
        <v>0</v>
      </c>
      <c r="J446" s="91">
        <f>ALL!J438/J$268</f>
        <v>0</v>
      </c>
      <c r="K446" s="91">
        <f>ALL!K438/K$268</f>
        <v>0</v>
      </c>
      <c r="L446" s="91">
        <f>ALL!L438/L$268</f>
        <v>0</v>
      </c>
      <c r="M446" s="91">
        <f>ALL!M438/M$268</f>
        <v>0</v>
      </c>
      <c r="N446" s="91">
        <f>ALL!N438/N$268</f>
        <v>0</v>
      </c>
      <c r="O446" s="91">
        <f>ALL!O438/O$268</f>
        <v>0</v>
      </c>
      <c r="P446" s="91">
        <f>ALL!P438/P$268</f>
        <v>0</v>
      </c>
      <c r="Q446" s="91">
        <f>ALL!Q438/Q$268</f>
        <v>0</v>
      </c>
      <c r="R446" s="91">
        <f>ALL!R438/R$268</f>
        <v>0</v>
      </c>
      <c r="S446" s="91">
        <f>ALL!S438/S$268</f>
        <v>0</v>
      </c>
      <c r="T446" s="91">
        <f>ALL!T438/T$268</f>
        <v>0</v>
      </c>
      <c r="U446" s="91">
        <f>ALL!U438/U$268</f>
        <v>0</v>
      </c>
      <c r="V446" s="91">
        <f>ALL!V438/V$268</f>
        <v>0</v>
      </c>
      <c r="W446" s="91">
        <f>ALL!W438/W$268</f>
        <v>0</v>
      </c>
      <c r="X446" s="91">
        <f>ALL!X438/X$268</f>
        <v>0</v>
      </c>
      <c r="Y446" s="91">
        <f>ALL!Y438/Y$268</f>
        <v>0</v>
      </c>
      <c r="Z446" s="91">
        <f>ALL!Z438/Z$268</f>
        <v>0</v>
      </c>
      <c r="AA446" s="91">
        <f>ALL!AA438/AA$268</f>
        <v>0</v>
      </c>
      <c r="AB446" s="91">
        <f>ALL!AB438/AB$268</f>
        <v>0</v>
      </c>
      <c r="AC446" s="91">
        <f>ALL!AC438/AC$268</f>
        <v>0</v>
      </c>
      <c r="AD446" s="91">
        <f>ALL!AD438/AD$268</f>
        <v>0</v>
      </c>
      <c r="AE446" s="91">
        <f>ALL!AE438/AE$268</f>
        <v>0</v>
      </c>
      <c r="AF446" s="91">
        <f>ALL!AF438/AF$268</f>
        <v>0</v>
      </c>
      <c r="AG446" s="91">
        <f>ALL!AG438/AG$268</f>
        <v>0</v>
      </c>
      <c r="AH446" s="91">
        <f>ALL!AH438/AH$268</f>
        <v>0</v>
      </c>
      <c r="AI446" s="91">
        <f>ALL!AI438/AI$268</f>
        <v>0</v>
      </c>
      <c r="AJ446" s="91">
        <f>ALL!AJ438/AJ$268</f>
        <v>0</v>
      </c>
      <c r="AK446" s="91">
        <f>ALL!AK438/AK$268</f>
        <v>0</v>
      </c>
      <c r="AL446" s="91">
        <f>ALL!AL438/AL$268</f>
        <v>0</v>
      </c>
      <c r="AM446" s="91">
        <f>ALL!AM438/AM$268</f>
        <v>0</v>
      </c>
      <c r="AN446" s="91">
        <f>ALL!AN438/AN$268</f>
        <v>0</v>
      </c>
      <c r="AO446" s="91">
        <f>ALL!AO438/AO$268</f>
        <v>0</v>
      </c>
      <c r="AP446" s="91">
        <f>ALL!AP438/AP$268</f>
        <v>0</v>
      </c>
      <c r="AQ446" s="91">
        <f>ALL!AQ438/AQ$268</f>
        <v>0</v>
      </c>
      <c r="AR446" s="91">
        <f>ALL!AR438/AR$268</f>
        <v>0</v>
      </c>
      <c r="AS446" s="91">
        <f>ALL!AS438/AS$268</f>
        <v>0</v>
      </c>
      <c r="AT446" s="91">
        <f>ALL!AT438/AT$268</f>
        <v>0</v>
      </c>
      <c r="AU446" s="91">
        <f>ALL!AU438/AU$268</f>
        <v>0</v>
      </c>
      <c r="AV446" s="91">
        <f>ALL!AV438/AV$268</f>
        <v>0</v>
      </c>
      <c r="AW446" s="91">
        <f>ALL!AW438/AW$268</f>
        <v>0</v>
      </c>
      <c r="AX446" s="91">
        <f>ALL!AX438/AX$268</f>
        <v>0</v>
      </c>
      <c r="AY446" s="91">
        <f>ALL!AY438/AY$268</f>
        <v>0</v>
      </c>
      <c r="AZ446" s="91">
        <f>ALL!AZ438/AZ$268</f>
        <v>0</v>
      </c>
      <c r="BA446" s="91">
        <f>ALL!BA438/BA$268</f>
        <v>0</v>
      </c>
      <c r="BB446" s="91">
        <f>ALL!BB438/BB$268</f>
        <v>0</v>
      </c>
      <c r="BC446" s="91">
        <f>ALL!BC438/BC$268</f>
        <v>0</v>
      </c>
      <c r="BD446" s="91">
        <f>ALL!BD438/BD$268</f>
        <v>0</v>
      </c>
      <c r="BE446" s="91">
        <f>ALL!BE438/BE$268</f>
        <v>0</v>
      </c>
      <c r="BF446" s="91">
        <f>ALL!BF438/BF$268</f>
        <v>0</v>
      </c>
      <c r="BG446" s="91">
        <f>ALL!BG438/BG$268</f>
        <v>0</v>
      </c>
      <c r="BH446" s="91">
        <f t="shared" si="225"/>
        <v>0</v>
      </c>
      <c r="BJ446" s="208">
        <f t="array" ref="BJ446">ROUND(MIN(IF($E$4:$BG$4=BJ$4,$E446:$BG446)),1)</f>
        <v>0</v>
      </c>
      <c r="BK446" s="208">
        <f t="array" ref="BK446">ROUND(MAX(IF($E$4:$BG$4=BK$4,$E446:$BG446)),1)</f>
        <v>0</v>
      </c>
      <c r="BL446" s="276">
        <f t="array" ref="BL446">ROUND(SUM(IF($E$4:$BG$4=BL$4,ALL!$E438:$BG438)),1)/BL$3</f>
        <v>0</v>
      </c>
      <c r="BM446" s="208">
        <f t="array" ref="BM446">ROUND(MIN(IF($E$4:$BG$4=BM$4,$E446:$BG446)),1)</f>
        <v>0</v>
      </c>
      <c r="BN446" s="208">
        <f t="array" ref="BN446">ROUND(MAX(IF($E$4:$BG$4=BN$4,$E446:$BG446)),1)</f>
        <v>0</v>
      </c>
      <c r="BO446" s="276">
        <f t="array" ref="BO446">ROUND(SUM(IF($E$4:$BG$4=BO$4,ALL!$E438:$BG438)),1)/BO$3</f>
        <v>0</v>
      </c>
      <c r="BP446" s="208">
        <f t="array" ref="BP446">ROUND(MIN(IF($E$4:$BG$4=BP$4,$E446:$BG446)),1)</f>
        <v>0</v>
      </c>
      <c r="BQ446" s="208">
        <f t="array" ref="BQ446">ROUND(MAX(IF($E$4:$BG$4=BQ$4,$E446:$BG446)),1)</f>
        <v>0</v>
      </c>
      <c r="BR446" s="276">
        <f t="array" ref="BR446">ROUND(SUM(IF($E$4:$BG$4=BR$4,ALL!$E438:$BG438)),1)/BR$3</f>
        <v>0</v>
      </c>
      <c r="BS446" s="208">
        <f t="array" ref="BS446">ROUND(MIN(IF($E$4:$BG$4=BS$4,$E446:$BG446)),1)</f>
        <v>0</v>
      </c>
      <c r="BT446" s="208">
        <f t="array" ref="BT446">ROUND(MAX(IF($E$4:$BG$4=BT$4,$E446:$BG446)),1)</f>
        <v>0</v>
      </c>
      <c r="BU446" s="276">
        <f t="array" ref="BU446">ROUND(SUM(IF($E$4:$BG$4=BU$4,ALL!$E438:$BG438)),1)/BU$3</f>
        <v>0</v>
      </c>
      <c r="BV446" s="208">
        <f t="array" ref="BV446">ROUND(MIN(IF($E$4:$BG$4=BV$4,$E446:$BG446)),1)</f>
        <v>0</v>
      </c>
      <c r="BW446" s="208">
        <f t="array" ref="BW446">ROUND(MAX(IF($E$4:$BG$4=BW$4,$E446:$BG446)),1)</f>
        <v>0</v>
      </c>
      <c r="BX446" s="276">
        <f t="array" ref="BX446">ROUND(SUM(IF($E$4:$BG$4=BX$4,ALL!$E438:$BG438)),1)/BX$3</f>
        <v>0</v>
      </c>
      <c r="BY446" s="208">
        <f t="array" ref="BY446">ROUND(MIN(IF($E$4:$BG$4=BY$4,$E446:$BG446)),1)</f>
        <v>0</v>
      </c>
      <c r="BZ446" s="208">
        <f t="array" ref="BZ446">ROUND(MAX(IF($E$4:$BG$4=BZ$4,$E446:$BG446)),1)</f>
        <v>0</v>
      </c>
      <c r="CA446" s="276">
        <f t="array" ref="CA446">ROUND(SUM(IF($E$4:$BG$4=CA$4,ALL!$E438:$BG438)),1)/CA$3</f>
        <v>0</v>
      </c>
      <c r="CB446" s="233">
        <f t="shared" si="214"/>
        <v>0</v>
      </c>
      <c r="CC446" s="233">
        <f t="shared" si="215"/>
        <v>0</v>
      </c>
      <c r="CD446" s="274">
        <f>ALL!BH438/$BH$47</f>
        <v>0</v>
      </c>
    </row>
    <row r="447" spans="1:82" s="90" customFormat="1" ht="36">
      <c r="A447" s="253">
        <f t="shared" si="226"/>
        <v>55121</v>
      </c>
      <c r="B447" s="236" t="s">
        <v>378</v>
      </c>
      <c r="C447" s="50"/>
      <c r="D447" s="50"/>
      <c r="E447" s="91">
        <f>ALL!E439/E$268</f>
        <v>4.8162237070282027E-2</v>
      </c>
      <c r="F447" s="91">
        <f>ALL!F439/F$268</f>
        <v>0</v>
      </c>
      <c r="G447" s="91">
        <f>ALL!G439/G$268</f>
        <v>0</v>
      </c>
      <c r="H447" s="91">
        <f>ALL!H439/H$268</f>
        <v>4.1943481912502065E-2</v>
      </c>
      <c r="I447" s="91">
        <f>ALL!I439/I$268</f>
        <v>4.8948992358573799E-2</v>
      </c>
      <c r="J447" s="91">
        <f>ALL!J439/J$268</f>
        <v>0</v>
      </c>
      <c r="K447" s="91">
        <f>ALL!K439/K$268</f>
        <v>0</v>
      </c>
      <c r="L447" s="91">
        <f>ALL!L439/L$268</f>
        <v>0</v>
      </c>
      <c r="M447" s="91">
        <f>ALL!M439/M$268</f>
        <v>0</v>
      </c>
      <c r="N447" s="91">
        <f>ALL!N439/N$268</f>
        <v>0</v>
      </c>
      <c r="O447" s="91">
        <f>ALL!O439/O$268</f>
        <v>0</v>
      </c>
      <c r="P447" s="91">
        <f>ALL!P439/P$268</f>
        <v>0</v>
      </c>
      <c r="Q447" s="91">
        <f>ALL!Q439/Q$268</f>
        <v>0</v>
      </c>
      <c r="R447" s="91">
        <f>ALL!R439/R$268</f>
        <v>0</v>
      </c>
      <c r="S447" s="91">
        <f>ALL!S439/S$268</f>
        <v>0</v>
      </c>
      <c r="T447" s="91">
        <f>ALL!T439/T$268</f>
        <v>0</v>
      </c>
      <c r="U447" s="91">
        <f>ALL!U439/U$268</f>
        <v>0</v>
      </c>
      <c r="V447" s="91">
        <f>ALL!V439/V$268</f>
        <v>0</v>
      </c>
      <c r="W447" s="91">
        <f>ALL!W439/W$268</f>
        <v>0.35094816528044503</v>
      </c>
      <c r="X447" s="91">
        <f>ALL!X439/X$268</f>
        <v>0</v>
      </c>
      <c r="Y447" s="91">
        <f>ALL!Y439/Y$268</f>
        <v>0</v>
      </c>
      <c r="Z447" s="91">
        <f>ALL!Z439/Z$268</f>
        <v>0</v>
      </c>
      <c r="AA447" s="91">
        <f>ALL!AA439/AA$268</f>
        <v>0</v>
      </c>
      <c r="AB447" s="91">
        <f>ALL!AB439/AB$268</f>
        <v>0</v>
      </c>
      <c r="AC447" s="91">
        <f>ALL!AC439/AC$268</f>
        <v>0</v>
      </c>
      <c r="AD447" s="91">
        <f>ALL!AD439/AD$268</f>
        <v>0</v>
      </c>
      <c r="AE447" s="91">
        <f>ALL!AE439/AE$268</f>
        <v>0</v>
      </c>
      <c r="AF447" s="91">
        <f>ALL!AF439/AF$268</f>
        <v>0</v>
      </c>
      <c r="AG447" s="91">
        <f>ALL!AG439/AG$268</f>
        <v>6.9828472578724779E-2</v>
      </c>
      <c r="AH447" s="91">
        <f>ALL!AH439/AH$268</f>
        <v>0.51942861909027283</v>
      </c>
      <c r="AI447" s="91">
        <f>ALL!AI439/AI$268</f>
        <v>0</v>
      </c>
      <c r="AJ447" s="91">
        <f>ALL!AJ439/AJ$268</f>
        <v>3.5218208987000892E-2</v>
      </c>
      <c r="AK447" s="91">
        <f>ALL!AK439/AK$268</f>
        <v>0</v>
      </c>
      <c r="AL447" s="91">
        <f>ALL!AL439/AL$268</f>
        <v>0</v>
      </c>
      <c r="AM447" s="91">
        <f>ALL!AM439/AM$268</f>
        <v>0.20631970260223045</v>
      </c>
      <c r="AN447" s="91">
        <f>ALL!AN439/AN$268</f>
        <v>0</v>
      </c>
      <c r="AO447" s="91">
        <f>ALL!AO439/AO$268</f>
        <v>0</v>
      </c>
      <c r="AP447" s="91">
        <f>ALL!AP439/AP$268</f>
        <v>0</v>
      </c>
      <c r="AQ447" s="91">
        <f>ALL!AQ439/AQ$268</f>
        <v>0</v>
      </c>
      <c r="AR447" s="91">
        <f>ALL!AR439/AR$268</f>
        <v>0</v>
      </c>
      <c r="AS447" s="91">
        <f>ALL!AS439/AS$268</f>
        <v>1.7163094805666546</v>
      </c>
      <c r="AT447" s="91">
        <f>ALL!AT439/AT$268</f>
        <v>0</v>
      </c>
      <c r="AU447" s="91">
        <f>ALL!AU439/AU$268</f>
        <v>0</v>
      </c>
      <c r="AV447" s="91">
        <f>ALL!AV439/AV$268</f>
        <v>0</v>
      </c>
      <c r="AW447" s="91">
        <f>ALL!AW439/AW$268</f>
        <v>0</v>
      </c>
      <c r="AX447" s="91">
        <f>ALL!AX439/AX$268</f>
        <v>0</v>
      </c>
      <c r="AY447" s="91">
        <f>ALL!AY439/AY$268</f>
        <v>0</v>
      </c>
      <c r="AZ447" s="91">
        <f>ALL!AZ439/AZ$268</f>
        <v>0</v>
      </c>
      <c r="BA447" s="91">
        <f>ALL!BA439/BA$268</f>
        <v>0</v>
      </c>
      <c r="BB447" s="91">
        <f>ALL!BB439/BB$268</f>
        <v>0</v>
      </c>
      <c r="BC447" s="91">
        <f>ALL!BC439/BC$268</f>
        <v>0</v>
      </c>
      <c r="BD447" s="91">
        <f>ALL!BD439/BD$268</f>
        <v>3.9090029993607923E-2</v>
      </c>
      <c r="BE447" s="91">
        <f>ALL!BE439/BE$268</f>
        <v>0</v>
      </c>
      <c r="BF447" s="91">
        <f>ALL!BF439/BF$268</f>
        <v>0</v>
      </c>
      <c r="BG447" s="91">
        <f>ALL!BG439/BG$268</f>
        <v>6.8475779863048439E-2</v>
      </c>
      <c r="BH447" s="91">
        <f t="shared" si="225"/>
        <v>3.144673170303343</v>
      </c>
      <c r="BJ447" s="208">
        <f t="array" ref="BJ447">ROUND(MIN(IF($E$4:$BG$4=BJ$4,$E447:$BG447)),1)</f>
        <v>0</v>
      </c>
      <c r="BK447" s="208">
        <f t="array" ref="BK447">ROUND(MAX(IF($E$4:$BG$4=BK$4,$E447:$BG447)),1)</f>
        <v>1.7</v>
      </c>
      <c r="BL447" s="276">
        <f t="array" ref="BL447">ROUND(SUM(IF($E$4:$BG$4=BL$4,ALL!$E439:$BG439)),1)/BL$3</f>
        <v>5.9984571221575078E-2</v>
      </c>
      <c r="BM447" s="208">
        <f t="array" ref="BM447">ROUND(MIN(IF($E$4:$BG$4=BM$4,$E447:$BG447)),1)</f>
        <v>0</v>
      </c>
      <c r="BN447" s="208">
        <f t="array" ref="BN447">ROUND(MAX(IF($E$4:$BG$4=BN$4,$E447:$BG447)),1)</f>
        <v>0.1</v>
      </c>
      <c r="BO447" s="276">
        <f t="array" ref="BO447">ROUND(SUM(IF($E$4:$BG$4=BO$4,ALL!$E439:$BG439)),1)/BO$3</f>
        <v>2.228099785937758E-2</v>
      </c>
      <c r="BP447" s="208">
        <f t="array" ref="BP447">ROUND(MIN(IF($E$4:$BG$4=BP$4,$E447:$BG447)),1)</f>
        <v>0</v>
      </c>
      <c r="BQ447" s="208">
        <f t="array" ref="BQ447">ROUND(MAX(IF($E$4:$BG$4=BQ$4,$E447:$BG447)),1)</f>
        <v>0.2</v>
      </c>
      <c r="BR447" s="276">
        <f t="array" ref="BR447">ROUND(SUM(IF($E$4:$BG$4=BR$4,ALL!$E439:$BG439)),1)/BR$3</f>
        <v>9.586916892311162E-2</v>
      </c>
      <c r="BS447" s="208">
        <f t="array" ref="BS447">ROUND(MIN(IF($E$4:$BG$4=BS$4,$E447:$BG447)),1)</f>
        <v>0</v>
      </c>
      <c r="BT447" s="208">
        <f t="array" ref="BT447">ROUND(MAX(IF($E$4:$BG$4=BT$4,$E447:$BG447)),1)</f>
        <v>0.5</v>
      </c>
      <c r="BU447" s="276">
        <f t="array" ref="BU447">ROUND(SUM(IF($E$4:$BG$4=BU$4,ALL!$E439:$BG439)),1)/BU$3</f>
        <v>7.4317207718986936E-2</v>
      </c>
      <c r="BV447" s="208">
        <f t="array" ref="BV447">ROUND(MIN(IF($E$4:$BG$4=BV$4,$E447:$BG447)),1)</f>
        <v>0</v>
      </c>
      <c r="BW447" s="208">
        <f t="array" ref="BW447">ROUND(MAX(IF($E$4:$BG$4=BW$4,$E447:$BG447)),1)</f>
        <v>0</v>
      </c>
      <c r="BX447" s="276">
        <f t="array" ref="BX447">ROUND(SUM(IF($E$4:$BG$4=BX$4,ALL!$E439:$BG439)),1)/BX$3</f>
        <v>4.9792343423653226E-3</v>
      </c>
      <c r="BY447" s="208">
        <f t="array" ref="BY447">ROUND(MIN(IF($E$4:$BG$4=BY$4,$E447:$BG447)),1)</f>
        <v>0</v>
      </c>
      <c r="BZ447" s="208">
        <f t="array" ref="BZ447">ROUND(MAX(IF($E$4:$BG$4=BZ$4,$E447:$BG447)),1)</f>
        <v>0.1</v>
      </c>
      <c r="CA447" s="276">
        <f t="array" ref="CA447">ROUND(SUM(IF($E$4:$BG$4=CA$4,ALL!$E439:$BG439)),1)/CA$3</f>
        <v>3.1640992339937966E-2</v>
      </c>
      <c r="CB447" s="233">
        <f t="shared" si="214"/>
        <v>0</v>
      </c>
      <c r="CC447" s="233">
        <f t="shared" si="215"/>
        <v>1.7</v>
      </c>
      <c r="CD447" s="274">
        <f>ALL!BH439/$BH$47</f>
        <v>3.9443463680026263E-2</v>
      </c>
    </row>
    <row r="448" spans="1:82" s="90" customFormat="1" ht="24">
      <c r="A448" s="253">
        <f t="shared" si="226"/>
        <v>55201</v>
      </c>
      <c r="B448" s="236" t="s">
        <v>379</v>
      </c>
      <c r="C448" s="50"/>
      <c r="D448" s="50"/>
      <c r="E448" s="91">
        <f>ALL!E440/E$268</f>
        <v>46.087323083291885</v>
      </c>
      <c r="F448" s="91">
        <f>ALL!F440/F$268</f>
        <v>37.238128058446485</v>
      </c>
      <c r="G448" s="91">
        <f>ALL!G440/G$268</f>
        <v>56.224186337960624</v>
      </c>
      <c r="H448" s="91">
        <f>ALL!H440/H$268</f>
        <v>18.8355403115083</v>
      </c>
      <c r="I448" s="91">
        <f>ALL!I440/I$268</f>
        <v>63.117551354072681</v>
      </c>
      <c r="J448" s="91">
        <f>ALL!J440/J$268</f>
        <v>38.657701305531837</v>
      </c>
      <c r="K448" s="91">
        <f>ALL!K440/K$268</f>
        <v>44.971383763572987</v>
      </c>
      <c r="L448" s="91">
        <f>ALL!L440/L$268</f>
        <v>39.041222827854469</v>
      </c>
      <c r="M448" s="91">
        <f>ALL!M440/M$268</f>
        <v>50.888017940603198</v>
      </c>
      <c r="N448" s="91">
        <f>ALL!N440/N$268</f>
        <v>52.246095142714076</v>
      </c>
      <c r="O448" s="91">
        <f>ALL!O440/O$268</f>
        <v>50.442282541357869</v>
      </c>
      <c r="P448" s="91">
        <f>ALL!P440/P$268</f>
        <v>65.98077131807301</v>
      </c>
      <c r="Q448" s="91">
        <f>ALL!Q440/Q$268</f>
        <v>58.703908332024803</v>
      </c>
      <c r="R448" s="91">
        <f>ALL!R440/R$268</f>
        <v>48.090696571351138</v>
      </c>
      <c r="S448" s="91">
        <f>ALL!S440/S$268</f>
        <v>69.613834318175677</v>
      </c>
      <c r="T448" s="91">
        <f>ALL!T440/T$268</f>
        <v>50.157779132895612</v>
      </c>
      <c r="U448" s="91">
        <f>ALL!U440/U$268</f>
        <v>53.894271365595301</v>
      </c>
      <c r="V448" s="91">
        <f>ALL!V440/V$268</f>
        <v>67.884512564605245</v>
      </c>
      <c r="W448" s="91">
        <f>ALL!W440/W$268</f>
        <v>65.164142457530687</v>
      </c>
      <c r="X448" s="91">
        <f>ALL!X440/X$268</f>
        <v>66.68302130963248</v>
      </c>
      <c r="Y448" s="91">
        <f>ALL!Y440/Y$268</f>
        <v>43.758819003403708</v>
      </c>
      <c r="Z448" s="91">
        <f>ALL!Z440/Z$268</f>
        <v>10.322899454317836</v>
      </c>
      <c r="AA448" s="91">
        <f>ALL!AA440/AA$268</f>
        <v>38.957607915848534</v>
      </c>
      <c r="AB448" s="91">
        <f>ALL!AB440/AB$268</f>
        <v>8.7992707866001965</v>
      </c>
      <c r="AC448" s="91">
        <f>ALL!AC440/AC$268</f>
        <v>11.462640419107052</v>
      </c>
      <c r="AD448" s="91">
        <f>ALL!AD440/AD$268</f>
        <v>36.382577929979192</v>
      </c>
      <c r="AE448" s="91">
        <f>ALL!AE440/AE$268</f>
        <v>26.027381785032293</v>
      </c>
      <c r="AF448" s="91">
        <f>ALL!AF440/AF$268</f>
        <v>62.958653976734411</v>
      </c>
      <c r="AG448" s="91">
        <f>ALL!AG440/AG$268</f>
        <v>11.90783730768111</v>
      </c>
      <c r="AH448" s="91">
        <f>ALL!AH440/AH$268</f>
        <v>81.677084601074142</v>
      </c>
      <c r="AI448" s="91">
        <f>ALL!AI440/AI$268</f>
        <v>37.073744098299123</v>
      </c>
      <c r="AJ448" s="91">
        <f>ALL!AJ440/AJ$268</f>
        <v>25.356242878489777</v>
      </c>
      <c r="AK448" s="91">
        <f>ALL!AK440/AK$268</f>
        <v>108.84401766246589</v>
      </c>
      <c r="AL448" s="91">
        <f>ALL!AL440/AL$268</f>
        <v>517.65737397082205</v>
      </c>
      <c r="AM448" s="91">
        <f>ALL!AM440/AM$268</f>
        <v>46.224075765622231</v>
      </c>
      <c r="AN448" s="91">
        <f>ALL!AN440/AN$268</f>
        <v>61.165124555160141</v>
      </c>
      <c r="AO448" s="91">
        <f>ALL!AO440/AO$268</f>
        <v>14.121456397456871</v>
      </c>
      <c r="AP448" s="91">
        <f>ALL!AP440/AP$268</f>
        <v>54.822433226754505</v>
      </c>
      <c r="AQ448" s="91">
        <f>ALL!AQ440/AQ$268</f>
        <v>52.512918920552423</v>
      </c>
      <c r="AR448" s="91">
        <f>ALL!AR440/AR$268</f>
        <v>36.539714485511077</v>
      </c>
      <c r="AS448" s="91">
        <f>ALL!AS440/AS$268</f>
        <v>146.79246882189128</v>
      </c>
      <c r="AT448" s="91">
        <f>ALL!AT440/AT$268</f>
        <v>84.934550422255342</v>
      </c>
      <c r="AU448" s="91">
        <f>ALL!AU440/AU$268</f>
        <v>81.309810354607748</v>
      </c>
      <c r="AV448" s="91">
        <f>ALL!AV440/AV$268</f>
        <v>42.914823281167592</v>
      </c>
      <c r="AW448" s="91">
        <f>ALL!AW440/AW$268</f>
        <v>83.431298507462699</v>
      </c>
      <c r="AX448" s="91">
        <f>ALL!AX440/AX$268</f>
        <v>33.201368261694419</v>
      </c>
      <c r="AY448" s="91">
        <f>ALL!AY440/AY$268</f>
        <v>40.977073573987326</v>
      </c>
      <c r="AZ448" s="91">
        <f>ALL!AZ440/AZ$268</f>
        <v>18.078418914495852</v>
      </c>
      <c r="BA448" s="91">
        <f>ALL!BA440/BA$268</f>
        <v>35.829725166494697</v>
      </c>
      <c r="BB448" s="91">
        <f>ALL!BB440/BB$268</f>
        <v>63.872727911881874</v>
      </c>
      <c r="BC448" s="91">
        <f>ALL!BC440/BC$268</f>
        <v>93.627944781318533</v>
      </c>
      <c r="BD448" s="91">
        <f>ALL!BD440/BD$268</f>
        <v>52.10036615147591</v>
      </c>
      <c r="BE448" s="91">
        <f>ALL!BE440/BE$268</f>
        <v>41.886880485766994</v>
      </c>
      <c r="BF448" s="91">
        <f>ALL!BF440/BF$268</f>
        <v>36.018207989010946</v>
      </c>
      <c r="BG448" s="91">
        <f>ALL!BG440/BG$268</f>
        <v>56.572985580232597</v>
      </c>
      <c r="BH448" s="91">
        <f t="shared" si="225"/>
        <v>3242.0428953814544</v>
      </c>
      <c r="BJ448" s="208">
        <f t="array" ref="BJ448">ROUND(MIN(IF($E$4:$BG$4=BJ$4,$E448:$BG448)),1)</f>
        <v>14.1</v>
      </c>
      <c r="BK448" s="208">
        <f t="array" ref="BK448">ROUND(MAX(IF($E$4:$BG$4=BK$4,$E448:$BG448)),1)</f>
        <v>146.80000000000001</v>
      </c>
      <c r="BL448" s="276">
        <f t="array" ref="BL448">ROUND(SUM(IF($E$4:$BG$4=BL$4,ALL!$E440:$BG440)),1)/BL$3</f>
        <v>53.432796102234008</v>
      </c>
      <c r="BM448" s="208">
        <f t="array" ref="BM448">ROUND(MIN(IF($E$4:$BG$4=BM$4,$E448:$BG448)),1)</f>
        <v>36</v>
      </c>
      <c r="BN448" s="208">
        <f t="array" ref="BN448">ROUND(MAX(IF($E$4:$BG$4=BN$4,$E448:$BG448)),1)</f>
        <v>56.6</v>
      </c>
      <c r="BO448" s="276">
        <f t="array" ref="BO448">ROUND(SUM(IF($E$4:$BG$4=BO$4,ALL!$E440:$BG440)),1)/BO$3</f>
        <v>45.237290054338892</v>
      </c>
      <c r="BP448" s="208">
        <f t="array" ref="BP448">ROUND(MIN(IF($E$4:$BG$4=BP$4,$E448:$BG448)),1)</f>
        <v>46.2</v>
      </c>
      <c r="BQ448" s="208">
        <f t="array" ref="BQ448">ROUND(MAX(IF($E$4:$BG$4=BQ$4,$E448:$BG448)),1)</f>
        <v>517.70000000000005</v>
      </c>
      <c r="BR448" s="276">
        <f t="array" ref="BR448">ROUND(SUM(IF($E$4:$BG$4=BR$4,ALL!$E440:$BG440)),1)/BR$3</f>
        <v>96.974190442241877</v>
      </c>
      <c r="BS448" s="208">
        <f t="array" ref="BS448">ROUND(MIN(IF($E$4:$BG$4=BS$4,$E448:$BG448)),1)</f>
        <v>11.5</v>
      </c>
      <c r="BT448" s="208">
        <f t="array" ref="BT448">ROUND(MAX(IF($E$4:$BG$4=BT$4,$E448:$BG448)),1)</f>
        <v>81.7</v>
      </c>
      <c r="BU448" s="276">
        <f t="array" ref="BU448">ROUND(SUM(IF($E$4:$BG$4=BU$4,ALL!$E440:$BG440)),1)/BU$3</f>
        <v>45.561973608215318</v>
      </c>
      <c r="BV448" s="208">
        <f t="array" ref="BV448">ROUND(MIN(IF($E$4:$BG$4=BV$4,$E448:$BG448)),1)</f>
        <v>8.8000000000000007</v>
      </c>
      <c r="BW448" s="208">
        <f t="array" ref="BW448">ROUND(MAX(IF($E$4:$BG$4=BW$4,$E448:$BG448)),1)</f>
        <v>56.2</v>
      </c>
      <c r="BX448" s="276">
        <f t="array" ref="BX448">ROUND(SUM(IF($E$4:$BG$4=BX$4,ALL!$E440:$BG440)),1)/BX$3</f>
        <v>14.727950585547228</v>
      </c>
      <c r="BY448" s="208">
        <f t="array" ref="BY448">ROUND(MIN(IF($E$4:$BG$4=BY$4,$E448:$BG448)),1)</f>
        <v>11.9</v>
      </c>
      <c r="BZ448" s="208">
        <f t="array" ref="BZ448">ROUND(MAX(IF($E$4:$BG$4=BZ$4,$E448:$BG448)),1)</f>
        <v>66.7</v>
      </c>
      <c r="CA448" s="276">
        <f t="array" ref="CA448">ROUND(SUM(IF($E$4:$BG$4=CA$4,ALL!$E440:$BG440)),1)/CA$3</f>
        <v>43.898635967246967</v>
      </c>
      <c r="CB448" s="233">
        <f t="shared" si="214"/>
        <v>8.8000000000000007</v>
      </c>
      <c r="CC448" s="233">
        <f t="shared" si="215"/>
        <v>517.70000000000005</v>
      </c>
      <c r="CD448" s="274">
        <f>ALL!BH440/$BH$47</f>
        <v>37.153221553776156</v>
      </c>
    </row>
    <row r="449" spans="1:82" s="90" customFormat="1">
      <c r="A449" s="253">
        <f t="shared" si="226"/>
        <v>55202</v>
      </c>
      <c r="B449" s="236" t="s">
        <v>380</v>
      </c>
      <c r="C449" s="50"/>
      <c r="D449" s="50"/>
      <c r="E449" s="91">
        <f>ALL!E441/E$268</f>
        <v>0</v>
      </c>
      <c r="F449" s="91">
        <f>ALL!F441/F$268</f>
        <v>0</v>
      </c>
      <c r="G449" s="91">
        <f>ALL!G441/G$268</f>
        <v>0</v>
      </c>
      <c r="H449" s="91">
        <f>ALL!H441/H$268</f>
        <v>0</v>
      </c>
      <c r="I449" s="91">
        <f>ALL!I441/I$268</f>
        <v>0</v>
      </c>
      <c r="J449" s="91">
        <f>ALL!J441/J$268</f>
        <v>0</v>
      </c>
      <c r="K449" s="91">
        <f>ALL!K441/K$268</f>
        <v>0</v>
      </c>
      <c r="L449" s="91">
        <f>ALL!L441/L$268</f>
        <v>0</v>
      </c>
      <c r="M449" s="91">
        <f>ALL!M441/M$268</f>
        <v>0</v>
      </c>
      <c r="N449" s="91">
        <f>ALL!N441/N$268</f>
        <v>0</v>
      </c>
      <c r="O449" s="91">
        <f>ALL!O441/O$268</f>
        <v>0</v>
      </c>
      <c r="P449" s="91">
        <f>ALL!P441/P$268</f>
        <v>0</v>
      </c>
      <c r="Q449" s="91">
        <f>ALL!Q441/Q$268</f>
        <v>0</v>
      </c>
      <c r="R449" s="91">
        <f>ALL!R441/R$268</f>
        <v>0</v>
      </c>
      <c r="S449" s="91">
        <f>ALL!S441/S$268</f>
        <v>0</v>
      </c>
      <c r="T449" s="91">
        <f>ALL!T441/T$268</f>
        <v>0</v>
      </c>
      <c r="U449" s="91">
        <f>ALL!U441/U$268</f>
        <v>0</v>
      </c>
      <c r="V449" s="91">
        <f>ALL!V441/V$268</f>
        <v>0</v>
      </c>
      <c r="W449" s="91">
        <f>ALL!W441/W$268</f>
        <v>0</v>
      </c>
      <c r="X449" s="91">
        <f>ALL!X441/X$268</f>
        <v>0</v>
      </c>
      <c r="Y449" s="91">
        <f>ALL!Y441/Y$268</f>
        <v>-0.84902061788448235</v>
      </c>
      <c r="Z449" s="91">
        <f>ALL!Z441/Z$268</f>
        <v>0</v>
      </c>
      <c r="AA449" s="91">
        <f>ALL!AA441/AA$268</f>
        <v>0</v>
      </c>
      <c r="AB449" s="91">
        <f>ALL!AB441/AB$268</f>
        <v>0</v>
      </c>
      <c r="AC449" s="91">
        <f>ALL!AC441/AC$268</f>
        <v>0</v>
      </c>
      <c r="AD449" s="91">
        <f>ALL!AD441/AD$268</f>
        <v>0</v>
      </c>
      <c r="AE449" s="91">
        <f>ALL!AE441/AE$268</f>
        <v>0</v>
      </c>
      <c r="AF449" s="91">
        <f>ALL!AF441/AF$268</f>
        <v>0</v>
      </c>
      <c r="AG449" s="91">
        <f>ALL!AG441/AG$268</f>
        <v>0</v>
      </c>
      <c r="AH449" s="91">
        <f>ALL!AH441/AH$268</f>
        <v>0</v>
      </c>
      <c r="AI449" s="91">
        <f>ALL!AI441/AI$268</f>
        <v>0</v>
      </c>
      <c r="AJ449" s="91">
        <f>ALL!AJ441/AJ$268</f>
        <v>0</v>
      </c>
      <c r="AK449" s="91">
        <f>ALL!AK441/AK$268</f>
        <v>0</v>
      </c>
      <c r="AL449" s="91">
        <f>ALL!AL441/AL$268</f>
        <v>0</v>
      </c>
      <c r="AM449" s="91">
        <f>ALL!AM441/AM$268</f>
        <v>0</v>
      </c>
      <c r="AN449" s="91">
        <f>ALL!AN441/AN$268</f>
        <v>0</v>
      </c>
      <c r="AO449" s="91">
        <f>ALL!AO441/AO$268</f>
        <v>0</v>
      </c>
      <c r="AP449" s="91">
        <f>ALL!AP441/AP$268</f>
        <v>0</v>
      </c>
      <c r="AQ449" s="91">
        <f>ALL!AQ441/AQ$268</f>
        <v>1.2746668278383853</v>
      </c>
      <c r="AR449" s="91">
        <f>ALL!AR441/AR$268</f>
        <v>0</v>
      </c>
      <c r="AS449" s="91">
        <f>ALL!AS441/AS$268</f>
        <v>0</v>
      </c>
      <c r="AT449" s="91">
        <f>ALL!AT441/AT$268</f>
        <v>0</v>
      </c>
      <c r="AU449" s="91">
        <f>ALL!AU441/AU$268</f>
        <v>0</v>
      </c>
      <c r="AV449" s="91">
        <f>ALL!AV441/AV$268</f>
        <v>0</v>
      </c>
      <c r="AW449" s="91">
        <f>ALL!AW441/AW$268</f>
        <v>0</v>
      </c>
      <c r="AX449" s="91">
        <f>ALL!AX441/AX$268</f>
        <v>0</v>
      </c>
      <c r="AY449" s="91">
        <f>ALL!AY441/AY$268</f>
        <v>0</v>
      </c>
      <c r="AZ449" s="91">
        <f>ALL!AZ441/AZ$268</f>
        <v>0</v>
      </c>
      <c r="BA449" s="91">
        <f>ALL!BA441/BA$268</f>
        <v>0</v>
      </c>
      <c r="BB449" s="91">
        <f>ALL!BB441/BB$268</f>
        <v>0</v>
      </c>
      <c r="BC449" s="91">
        <f>ALL!BC441/BC$268</f>
        <v>0</v>
      </c>
      <c r="BD449" s="91">
        <f>ALL!BD441/BD$268</f>
        <v>0</v>
      </c>
      <c r="BE449" s="91">
        <f>ALL!BE441/BE$268</f>
        <v>0</v>
      </c>
      <c r="BF449" s="91">
        <f>ALL!BF441/BF$268</f>
        <v>0</v>
      </c>
      <c r="BG449" s="91">
        <f>ALL!BG441/BG$268</f>
        <v>0</v>
      </c>
      <c r="BH449" s="91">
        <f t="shared" si="225"/>
        <v>0.4256462099539029</v>
      </c>
      <c r="BJ449" s="208">
        <f t="array" ref="BJ449">ROUND(MIN(IF($E$4:$BG$4=BJ$4,$E449:$BG449)),1)</f>
        <v>0</v>
      </c>
      <c r="BK449" s="208">
        <f t="array" ref="BK449">ROUND(MAX(IF($E$4:$BG$4=BK$4,$E449:$BG449)),1)</f>
        <v>1.3</v>
      </c>
      <c r="BL449" s="276">
        <f t="array" ref="BL449">ROUND(SUM(IF($E$4:$BG$4=BL$4,ALL!$E441:$BG441)),1)/BL$3</f>
        <v>4.8241559924229696E-2</v>
      </c>
      <c r="BM449" s="208">
        <f t="array" ref="BM449">ROUND(MIN(IF($E$4:$BG$4=BM$4,$E449:$BG449)),1)</f>
        <v>0</v>
      </c>
      <c r="BN449" s="208">
        <f t="array" ref="BN449">ROUND(MAX(IF($E$4:$BG$4=BN$4,$E449:$BG449)),1)</f>
        <v>0</v>
      </c>
      <c r="BO449" s="276">
        <f t="array" ref="BO449">ROUND(SUM(IF($E$4:$BG$4=BO$4,ALL!$E441:$BG441)),1)/BO$3</f>
        <v>0</v>
      </c>
      <c r="BP449" s="208">
        <f t="array" ref="BP449">ROUND(MIN(IF($E$4:$BG$4=BP$4,$E449:$BG449)),1)</f>
        <v>0</v>
      </c>
      <c r="BQ449" s="208">
        <f t="array" ref="BQ449">ROUND(MAX(IF($E$4:$BG$4=BQ$4,$E449:$BG449)),1)</f>
        <v>0</v>
      </c>
      <c r="BR449" s="276">
        <f t="array" ref="BR449">ROUND(SUM(IF($E$4:$BG$4=BR$4,ALL!$E441:$BG441)),1)/BR$3</f>
        <v>0</v>
      </c>
      <c r="BS449" s="208">
        <f t="array" ref="BS449">ROUND(MIN(IF($E$4:$BG$4=BS$4,$E449:$BG449)),1)</f>
        <v>-0.8</v>
      </c>
      <c r="BT449" s="208">
        <f t="array" ref="BT449">ROUND(MAX(IF($E$4:$BG$4=BT$4,$E449:$BG449)),1)</f>
        <v>0</v>
      </c>
      <c r="BU449" s="276">
        <f t="array" ref="BU449">ROUND(SUM(IF($E$4:$BG$4=BU$4,ALL!$E441:$BG441)),1)/BU$3</f>
        <v>-3.0852836765518022E-2</v>
      </c>
      <c r="BV449" s="208">
        <f t="array" ref="BV449">ROUND(MIN(IF($E$4:$BG$4=BV$4,$E449:$BG449)),1)</f>
        <v>0</v>
      </c>
      <c r="BW449" s="208">
        <f t="array" ref="BW449">ROUND(MAX(IF($E$4:$BG$4=BW$4,$E449:$BG449)),1)</f>
        <v>0</v>
      </c>
      <c r="BX449" s="276">
        <f t="array" ref="BX449">ROUND(SUM(IF($E$4:$BG$4=BX$4,ALL!$E441:$BG441)),1)/BX$3</f>
        <v>0</v>
      </c>
      <c r="BY449" s="208">
        <f t="array" ref="BY449">ROUND(MIN(IF($E$4:$BG$4=BY$4,$E449:$BG449)),1)</f>
        <v>0</v>
      </c>
      <c r="BZ449" s="208">
        <f t="array" ref="BZ449">ROUND(MAX(IF($E$4:$BG$4=BZ$4,$E449:$BG449)),1)</f>
        <v>0</v>
      </c>
      <c r="CA449" s="276">
        <f t="array" ref="CA449">ROUND(SUM(IF($E$4:$BG$4=CA$4,ALL!$E441:$BG441)),1)/CA$3</f>
        <v>0</v>
      </c>
      <c r="CB449" s="233">
        <f t="shared" si="214"/>
        <v>-0.8</v>
      </c>
      <c r="CC449" s="233">
        <f t="shared" si="215"/>
        <v>1.3</v>
      </c>
      <c r="CD449" s="274">
        <f>ALL!BH441/$BH$47</f>
        <v>-8.7490461133080122E-3</v>
      </c>
    </row>
    <row r="450" spans="1:82" s="90" customFormat="1">
      <c r="A450" s="253">
        <f t="shared" si="226"/>
        <v>55203</v>
      </c>
      <c r="B450" s="236" t="s">
        <v>381</v>
      </c>
      <c r="C450" s="50"/>
      <c r="D450" s="50"/>
      <c r="E450" s="91">
        <f>ALL!E442/E$268</f>
        <v>0</v>
      </c>
      <c r="F450" s="91">
        <f>ALL!F442/F$268</f>
        <v>0</v>
      </c>
      <c r="G450" s="91">
        <f>ALL!G442/G$268</f>
        <v>0</v>
      </c>
      <c r="H450" s="91">
        <f>ALL!H442/H$268</f>
        <v>0</v>
      </c>
      <c r="I450" s="91">
        <f>ALL!I442/I$268</f>
        <v>0</v>
      </c>
      <c r="J450" s="91">
        <f>ALL!J442/J$268</f>
        <v>0</v>
      </c>
      <c r="K450" s="91">
        <f>ALL!K442/K$268</f>
        <v>0</v>
      </c>
      <c r="L450" s="91">
        <f>ALL!L442/L$268</f>
        <v>0</v>
      </c>
      <c r="M450" s="91">
        <f>ALL!M442/M$268</f>
        <v>0</v>
      </c>
      <c r="N450" s="91">
        <f>ALL!N442/N$268</f>
        <v>0</v>
      </c>
      <c r="O450" s="91">
        <f>ALL!O442/O$268</f>
        <v>0</v>
      </c>
      <c r="P450" s="91">
        <f>ALL!P442/P$268</f>
        <v>0</v>
      </c>
      <c r="Q450" s="91">
        <f>ALL!Q442/Q$268</f>
        <v>0</v>
      </c>
      <c r="R450" s="91">
        <f>ALL!R442/R$268</f>
        <v>0</v>
      </c>
      <c r="S450" s="91">
        <f>ALL!S442/S$268</f>
        <v>0</v>
      </c>
      <c r="T450" s="91">
        <f>ALL!T442/T$268</f>
        <v>0</v>
      </c>
      <c r="U450" s="91">
        <f>ALL!U442/U$268</f>
        <v>0</v>
      </c>
      <c r="V450" s="91">
        <f>ALL!V442/V$268</f>
        <v>0</v>
      </c>
      <c r="W450" s="91">
        <f>ALL!W442/W$268</f>
        <v>0</v>
      </c>
      <c r="X450" s="91">
        <f>ALL!X442/X$268</f>
        <v>0</v>
      </c>
      <c r="Y450" s="91">
        <f>ALL!Y442/Y$268</f>
        <v>0</v>
      </c>
      <c r="Z450" s="91">
        <f>ALL!Z442/Z$268</f>
        <v>0</v>
      </c>
      <c r="AA450" s="91">
        <f>ALL!AA442/AA$268</f>
        <v>0</v>
      </c>
      <c r="AB450" s="91">
        <f>ALL!AB442/AB$268</f>
        <v>0</v>
      </c>
      <c r="AC450" s="91">
        <f>ALL!AC442/AC$268</f>
        <v>33.26271265326487</v>
      </c>
      <c r="AD450" s="91">
        <f>ALL!AD442/AD$268</f>
        <v>0</v>
      </c>
      <c r="AE450" s="91">
        <f>ALL!AE442/AE$268</f>
        <v>13.276933837339994</v>
      </c>
      <c r="AF450" s="91">
        <f>ALL!AF442/AF$268</f>
        <v>0</v>
      </c>
      <c r="AG450" s="91">
        <f>ALL!AG442/AG$268</f>
        <v>12.152789265399196</v>
      </c>
      <c r="AH450" s="91">
        <f>ALL!AH442/AH$268</f>
        <v>0</v>
      </c>
      <c r="AI450" s="91">
        <f>ALL!AI442/AI$268</f>
        <v>0</v>
      </c>
      <c r="AJ450" s="91">
        <f>ALL!AJ442/AJ$268</f>
        <v>0</v>
      </c>
      <c r="AK450" s="91">
        <f>ALL!AK442/AK$268</f>
        <v>0</v>
      </c>
      <c r="AL450" s="91">
        <f>ALL!AL442/AL$268</f>
        <v>0</v>
      </c>
      <c r="AM450" s="91">
        <f>ALL!AM442/AM$268</f>
        <v>0</v>
      </c>
      <c r="AN450" s="91">
        <f>ALL!AN442/AN$268</f>
        <v>0</v>
      </c>
      <c r="AO450" s="91">
        <f>ALL!AO442/AO$268</f>
        <v>0</v>
      </c>
      <c r="AP450" s="91">
        <f>ALL!AP442/AP$268</f>
        <v>0</v>
      </c>
      <c r="AQ450" s="91">
        <f>ALL!AQ442/AQ$268</f>
        <v>0</v>
      </c>
      <c r="AR450" s="91">
        <f>ALL!AR442/AR$268</f>
        <v>0</v>
      </c>
      <c r="AS450" s="91">
        <f>ALL!AS442/AS$268</f>
        <v>0</v>
      </c>
      <c r="AT450" s="91">
        <f>ALL!AT442/AT$268</f>
        <v>0</v>
      </c>
      <c r="AU450" s="91">
        <f>ALL!AU442/AU$268</f>
        <v>0</v>
      </c>
      <c r="AV450" s="91">
        <f>ALL!AV442/AV$268</f>
        <v>0</v>
      </c>
      <c r="AW450" s="91">
        <f>ALL!AW442/AW$268</f>
        <v>0</v>
      </c>
      <c r="AX450" s="91">
        <f>ALL!AX442/AX$268</f>
        <v>0</v>
      </c>
      <c r="AY450" s="91">
        <f>ALL!AY442/AY$268</f>
        <v>0</v>
      </c>
      <c r="AZ450" s="91">
        <f>ALL!AZ442/AZ$268</f>
        <v>0</v>
      </c>
      <c r="BA450" s="91">
        <f>ALL!BA442/BA$268</f>
        <v>0</v>
      </c>
      <c r="BB450" s="91">
        <f>ALL!BB442/BB$268</f>
        <v>0</v>
      </c>
      <c r="BC450" s="91">
        <f>ALL!BC442/BC$268</f>
        <v>0</v>
      </c>
      <c r="BD450" s="91">
        <f>ALL!BD442/BD$268</f>
        <v>0</v>
      </c>
      <c r="BE450" s="91">
        <f>ALL!BE442/BE$268</f>
        <v>0</v>
      </c>
      <c r="BF450" s="91">
        <f>ALL!BF442/BF$268</f>
        <v>0</v>
      </c>
      <c r="BG450" s="91">
        <f>ALL!BG442/BG$268</f>
        <v>0</v>
      </c>
      <c r="BH450" s="91">
        <f t="shared" si="225"/>
        <v>58.692435756004059</v>
      </c>
      <c r="BJ450" s="208">
        <f t="array" ref="BJ450">ROUND(MIN(IF($E$4:$BG$4=BJ$4,$E450:$BG450)),1)</f>
        <v>0</v>
      </c>
      <c r="BK450" s="208">
        <f t="array" ref="BK450">ROUND(MAX(IF($E$4:$BG$4=BK$4,$E450:$BG450)),1)</f>
        <v>0</v>
      </c>
      <c r="BL450" s="276">
        <f t="array" ref="BL450">ROUND(SUM(IF($E$4:$BG$4=BL$4,ALL!$E442:$BG442)),1)/BL$3</f>
        <v>0</v>
      </c>
      <c r="BM450" s="208">
        <f t="array" ref="BM450">ROUND(MIN(IF($E$4:$BG$4=BM$4,$E450:$BG450)),1)</f>
        <v>0</v>
      </c>
      <c r="BN450" s="208">
        <f t="array" ref="BN450">ROUND(MAX(IF($E$4:$BG$4=BN$4,$E450:$BG450)),1)</f>
        <v>0</v>
      </c>
      <c r="BO450" s="276">
        <f t="array" ref="BO450">ROUND(SUM(IF($E$4:$BG$4=BO$4,ALL!$E442:$BG442)),1)/BO$3</f>
        <v>0</v>
      </c>
      <c r="BP450" s="208">
        <f t="array" ref="BP450">ROUND(MIN(IF($E$4:$BG$4=BP$4,$E450:$BG450)),1)</f>
        <v>0</v>
      </c>
      <c r="BQ450" s="208">
        <f t="array" ref="BQ450">ROUND(MAX(IF($E$4:$BG$4=BQ$4,$E450:$BG450)),1)</f>
        <v>0</v>
      </c>
      <c r="BR450" s="276">
        <f t="array" ref="BR450">ROUND(SUM(IF($E$4:$BG$4=BR$4,ALL!$E442:$BG442)),1)/BR$3</f>
        <v>0</v>
      </c>
      <c r="BS450" s="208">
        <f t="array" ref="BS450">ROUND(MIN(IF($E$4:$BG$4=BS$4,$E450:$BG450)),1)</f>
        <v>0</v>
      </c>
      <c r="BT450" s="208">
        <f t="array" ref="BT450">ROUND(MAX(IF($E$4:$BG$4=BT$4,$E450:$BG450)),1)</f>
        <v>33.299999999999997</v>
      </c>
      <c r="BU450" s="276">
        <f t="array" ref="BU450">ROUND(SUM(IF($E$4:$BG$4=BU$4,ALL!$E442:$BG442)),1)/BU$3</f>
        <v>2.0190823131274378</v>
      </c>
      <c r="BV450" s="208">
        <f t="array" ref="BV450">ROUND(MIN(IF($E$4:$BG$4=BV$4,$E450:$BG450)),1)</f>
        <v>0</v>
      </c>
      <c r="BW450" s="208">
        <f t="array" ref="BW450">ROUND(MAX(IF($E$4:$BG$4=BW$4,$E450:$BG450)),1)</f>
        <v>0</v>
      </c>
      <c r="BX450" s="276">
        <f t="array" ref="BX450">ROUND(SUM(IF($E$4:$BG$4=BX$4,ALL!$E442:$BG442)),1)/BX$3</f>
        <v>0</v>
      </c>
      <c r="BY450" s="208">
        <f t="array" ref="BY450">ROUND(MIN(IF($E$4:$BG$4=BY$4,$E450:$BG450)),1)</f>
        <v>0</v>
      </c>
      <c r="BZ450" s="208">
        <f t="array" ref="BZ450">ROUND(MAX(IF($E$4:$BG$4=BZ$4,$E450:$BG450)),1)</f>
        <v>12.2</v>
      </c>
      <c r="CA450" s="276">
        <f t="array" ref="CA450">ROUND(SUM(IF($E$4:$BG$4=CA$4,ALL!$E442:$BG442)),1)/CA$3</f>
        <v>3.1627277128693949</v>
      </c>
      <c r="CB450" s="233">
        <f t="shared" si="214"/>
        <v>0</v>
      </c>
      <c r="CC450" s="233">
        <f t="shared" si="215"/>
        <v>33.299999999999997</v>
      </c>
      <c r="CD450" s="274">
        <f>ALL!BH442/$BH$47</f>
        <v>1.5073987289966302</v>
      </c>
    </row>
    <row r="451" spans="1:82" s="90" customFormat="1" ht="24">
      <c r="A451" s="253">
        <f t="shared" si="226"/>
        <v>55204</v>
      </c>
      <c r="B451" s="236" t="s">
        <v>382</v>
      </c>
      <c r="C451" s="50"/>
      <c r="D451" s="50"/>
      <c r="E451" s="91">
        <f>ALL!E443/E$268</f>
        <v>0</v>
      </c>
      <c r="F451" s="91">
        <f>ALL!F443/F$268</f>
        <v>0</v>
      </c>
      <c r="G451" s="91">
        <f>ALL!G443/G$268</f>
        <v>0</v>
      </c>
      <c r="H451" s="91">
        <f>ALL!H443/H$268</f>
        <v>0.27328642771287315</v>
      </c>
      <c r="I451" s="91">
        <f>ALL!I443/I$268</f>
        <v>0</v>
      </c>
      <c r="J451" s="91">
        <f>ALL!J443/J$268</f>
        <v>0</v>
      </c>
      <c r="K451" s="91">
        <f>ALL!K443/K$268</f>
        <v>0</v>
      </c>
      <c r="L451" s="91">
        <f>ALL!L443/L$268</f>
        <v>0</v>
      </c>
      <c r="M451" s="91">
        <f>ALL!M443/M$268</f>
        <v>0</v>
      </c>
      <c r="N451" s="91">
        <f>ALL!N443/N$268</f>
        <v>0</v>
      </c>
      <c r="O451" s="91">
        <f>ALL!O443/O$268</f>
        <v>0</v>
      </c>
      <c r="P451" s="91">
        <f>ALL!P443/P$268</f>
        <v>0</v>
      </c>
      <c r="Q451" s="91">
        <f>ALL!Q443/Q$268</f>
        <v>0</v>
      </c>
      <c r="R451" s="91">
        <f>ALL!R443/R$268</f>
        <v>0</v>
      </c>
      <c r="S451" s="91">
        <f>ALL!S443/S$268</f>
        <v>0</v>
      </c>
      <c r="T451" s="91">
        <f>ALL!T443/T$268</f>
        <v>0</v>
      </c>
      <c r="U451" s="91">
        <f>ALL!U443/U$268</f>
        <v>0</v>
      </c>
      <c r="V451" s="91">
        <f>ALL!V443/V$268</f>
        <v>9.6239529495633587</v>
      </c>
      <c r="W451" s="91">
        <f>ALL!W443/W$268</f>
        <v>0</v>
      </c>
      <c r="X451" s="91">
        <f>ALL!X443/X$268</f>
        <v>1.2058045012427636</v>
      </c>
      <c r="Y451" s="91">
        <f>ALL!Y443/Y$268</f>
        <v>0</v>
      </c>
      <c r="Z451" s="91">
        <f>ALL!Z443/Z$268</f>
        <v>0.93687226114120259</v>
      </c>
      <c r="AA451" s="91">
        <f>ALL!AA443/AA$268</f>
        <v>0</v>
      </c>
      <c r="AB451" s="91">
        <f>ALL!AB443/AB$268</f>
        <v>0</v>
      </c>
      <c r="AC451" s="91">
        <f>ALL!AC443/AC$268</f>
        <v>0</v>
      </c>
      <c r="AD451" s="91">
        <f>ALL!AD443/AD$268</f>
        <v>0</v>
      </c>
      <c r="AE451" s="91">
        <f>ALL!AE443/AE$268</f>
        <v>0</v>
      </c>
      <c r="AF451" s="91">
        <f>ALL!AF443/AF$268</f>
        <v>0</v>
      </c>
      <c r="AG451" s="91">
        <f>ALL!AG443/AG$268</f>
        <v>0</v>
      </c>
      <c r="AH451" s="91">
        <f>ALL!AH443/AH$268</f>
        <v>0</v>
      </c>
      <c r="AI451" s="91">
        <f>ALL!AI443/AI$268</f>
        <v>0</v>
      </c>
      <c r="AJ451" s="91">
        <f>ALL!AJ443/AJ$268</f>
        <v>1.0978855275141639</v>
      </c>
      <c r="AK451" s="91">
        <f>ALL!AK443/AK$268</f>
        <v>0</v>
      </c>
      <c r="AL451" s="91">
        <f>ALL!AL443/AL$268</f>
        <v>0</v>
      </c>
      <c r="AM451" s="91">
        <f>ALL!AM443/AM$268</f>
        <v>9.0387679235262866</v>
      </c>
      <c r="AN451" s="91">
        <f>ALL!AN443/AN$268</f>
        <v>11.943568886629384</v>
      </c>
      <c r="AO451" s="91">
        <f>ALL!AO443/AO$268</f>
        <v>0</v>
      </c>
      <c r="AP451" s="91">
        <f>ALL!AP443/AP$268</f>
        <v>4.6474824790879437</v>
      </c>
      <c r="AQ451" s="91">
        <f>ALL!AQ443/AQ$268</f>
        <v>0</v>
      </c>
      <c r="AR451" s="91">
        <f>ALL!AR443/AR$268</f>
        <v>0</v>
      </c>
      <c r="AS451" s="91">
        <f>ALL!AS443/AS$268</f>
        <v>0</v>
      </c>
      <c r="AT451" s="91">
        <f>ALL!AT443/AT$268</f>
        <v>0</v>
      </c>
      <c r="AU451" s="91">
        <f>ALL!AU443/AU$268</f>
        <v>0</v>
      </c>
      <c r="AV451" s="91">
        <f>ALL!AV443/AV$268</f>
        <v>21.452596146600023</v>
      </c>
      <c r="AW451" s="91">
        <f>ALL!AW443/AW$268</f>
        <v>3.5686567164179106</v>
      </c>
      <c r="AX451" s="91">
        <f>ALL!AX443/AX$268</f>
        <v>2.1079661958875495</v>
      </c>
      <c r="AY451" s="91">
        <f>ALL!AY443/AY$268</f>
        <v>0</v>
      </c>
      <c r="AZ451" s="91">
        <f>ALL!AZ443/AZ$268</f>
        <v>3.3635611005217658</v>
      </c>
      <c r="BA451" s="91">
        <f>ALL!BA443/BA$268</f>
        <v>8.3237970171653703</v>
      </c>
      <c r="BB451" s="91">
        <f>ALL!BB443/BB$268</f>
        <v>0</v>
      </c>
      <c r="BC451" s="91">
        <f>ALL!BC443/BC$268</f>
        <v>0</v>
      </c>
      <c r="BD451" s="91">
        <f>ALL!BD443/BD$268</f>
        <v>0</v>
      </c>
      <c r="BE451" s="91">
        <f>ALL!BE443/BE$268</f>
        <v>0</v>
      </c>
      <c r="BF451" s="91">
        <f>ALL!BF443/BF$268</f>
        <v>0.90309287389579451</v>
      </c>
      <c r="BG451" s="91">
        <f>ALL!BG443/BG$268</f>
        <v>5.9834788594616134E-2</v>
      </c>
      <c r="BH451" s="91">
        <f t="shared" si="225"/>
        <v>78.547125795501017</v>
      </c>
      <c r="BJ451" s="208">
        <f t="array" ref="BJ451">ROUND(MIN(IF($E$4:$BG$4=BJ$4,$E451:$BG451)),1)</f>
        <v>0</v>
      </c>
      <c r="BK451" s="208">
        <f t="array" ref="BK451">ROUND(MAX(IF($E$4:$BG$4=BK$4,$E451:$BG451)),1)</f>
        <v>21.5</v>
      </c>
      <c r="BL451" s="276">
        <f t="array" ref="BL451">ROUND(SUM(IF($E$4:$BG$4=BL$4,ALL!$E443:$BG443)),1)/BL$3</f>
        <v>3.338062043809725</v>
      </c>
      <c r="BM451" s="208">
        <f t="array" ref="BM451">ROUND(MIN(IF($E$4:$BG$4=BM$4,$E451:$BG451)),1)</f>
        <v>0</v>
      </c>
      <c r="BN451" s="208">
        <f t="array" ref="BN451">ROUND(MAX(IF($E$4:$BG$4=BN$4,$E451:$BG451)),1)</f>
        <v>0.9</v>
      </c>
      <c r="BO451" s="276">
        <f t="array" ref="BO451">ROUND(SUM(IF($E$4:$BG$4=BO$4,ALL!$E443:$BG443)),1)/BO$3</f>
        <v>0.32555985509632812</v>
      </c>
      <c r="BP451" s="208">
        <f t="array" ref="BP451">ROUND(MIN(IF($E$4:$BG$4=BP$4,$E451:$BG451)),1)</f>
        <v>0</v>
      </c>
      <c r="BQ451" s="208">
        <f t="array" ref="BQ451">ROUND(MAX(IF($E$4:$BG$4=BQ$4,$E451:$BG451)),1)</f>
        <v>9</v>
      </c>
      <c r="BR451" s="276">
        <f t="array" ref="BR451">ROUND(SUM(IF($E$4:$BG$4=BR$4,ALL!$E443:$BG443)),1)/BR$3</f>
        <v>4.1999826385363184</v>
      </c>
      <c r="BS451" s="208">
        <f t="array" ref="BS451">ROUND(MIN(IF($E$4:$BG$4=BS$4,$E451:$BG451)),1)</f>
        <v>0</v>
      </c>
      <c r="BT451" s="208">
        <f t="array" ref="BT451">ROUND(MAX(IF($E$4:$BG$4=BT$4,$E451:$BG451)),1)</f>
        <v>9.6</v>
      </c>
      <c r="BU451" s="276">
        <f t="array" ref="BU451">ROUND(SUM(IF($E$4:$BG$4=BU$4,ALL!$E443:$BG443)),1)/BU$3</f>
        <v>5.2000720523027157E-2</v>
      </c>
      <c r="BV451" s="208">
        <f t="array" ref="BV451">ROUND(MIN(IF($E$4:$BG$4=BV$4,$E451:$BG451)),1)</f>
        <v>0</v>
      </c>
      <c r="BW451" s="208">
        <f t="array" ref="BW451">ROUND(MAX(IF($E$4:$BG$4=BW$4,$E451:$BG451)),1)</f>
        <v>1.1000000000000001</v>
      </c>
      <c r="BX451" s="276">
        <f t="array" ref="BX451">ROUND(SUM(IF($E$4:$BG$4=BX$4,ALL!$E443:$BG443)),1)/BX$3</f>
        <v>0.3684382570310421</v>
      </c>
      <c r="BY451" s="208">
        <f t="array" ref="BY451">ROUND(MIN(IF($E$4:$BG$4=BY$4,$E451:$BG451)),1)</f>
        <v>0</v>
      </c>
      <c r="BZ451" s="208">
        <f t="array" ref="BZ451">ROUND(MAX(IF($E$4:$BG$4=BZ$4,$E451:$BG451)),1)</f>
        <v>1.2</v>
      </c>
      <c r="CA451" s="276">
        <f t="array" ref="CA451">ROUND(SUM(IF($E$4:$BG$4=CA$4,ALL!$E443:$BG443)),1)/CA$3</f>
        <v>0.10920051192483141</v>
      </c>
      <c r="CB451" s="233">
        <f t="shared" si="214"/>
        <v>0</v>
      </c>
      <c r="CC451" s="233">
        <f t="shared" si="215"/>
        <v>21.5</v>
      </c>
      <c r="CD451" s="274">
        <f>ALL!BH443/$BH$47</f>
        <v>0.33702100928548817</v>
      </c>
    </row>
    <row r="452" spans="1:82" s="90" customFormat="1">
      <c r="A452" s="253">
        <f t="shared" si="226"/>
        <v>55205</v>
      </c>
      <c r="B452" s="236" t="s">
        <v>383</v>
      </c>
      <c r="C452" s="50"/>
      <c r="D452" s="50"/>
      <c r="E452" s="91">
        <f>ALL!E444/E$268</f>
        <v>0</v>
      </c>
      <c r="F452" s="91">
        <f>ALL!F444/F$268</f>
        <v>0</v>
      </c>
      <c r="G452" s="91">
        <f>ALL!G444/G$268</f>
        <v>0</v>
      </c>
      <c r="H452" s="91">
        <f>ALL!H444/H$268</f>
        <v>0</v>
      </c>
      <c r="I452" s="91">
        <f>ALL!I444/I$268</f>
        <v>0</v>
      </c>
      <c r="J452" s="91">
        <f>ALL!J444/J$268</f>
        <v>0</v>
      </c>
      <c r="K452" s="91">
        <f>ALL!K444/K$268</f>
        <v>0</v>
      </c>
      <c r="L452" s="91">
        <f>ALL!L444/L$268</f>
        <v>0</v>
      </c>
      <c r="M452" s="91">
        <f>ALL!M444/M$268</f>
        <v>0</v>
      </c>
      <c r="N452" s="91">
        <f>ALL!N444/N$268</f>
        <v>0</v>
      </c>
      <c r="O452" s="91">
        <f>ALL!O444/O$268</f>
        <v>0</v>
      </c>
      <c r="P452" s="91">
        <f>ALL!P444/P$268</f>
        <v>0</v>
      </c>
      <c r="Q452" s="91">
        <f>ALL!Q444/Q$268</f>
        <v>0</v>
      </c>
      <c r="R452" s="91">
        <f>ALL!R444/R$268</f>
        <v>0</v>
      </c>
      <c r="S452" s="91">
        <f>ALL!S444/S$268</f>
        <v>0</v>
      </c>
      <c r="T452" s="91">
        <f>ALL!T444/T$268</f>
        <v>0</v>
      </c>
      <c r="U452" s="91">
        <f>ALL!U444/U$268</f>
        <v>0</v>
      </c>
      <c r="V452" s="91">
        <f>ALL!V444/V$268</f>
        <v>0</v>
      </c>
      <c r="W452" s="91">
        <f>ALL!W444/W$268</f>
        <v>0</v>
      </c>
      <c r="X452" s="91">
        <f>ALL!X444/X$268</f>
        <v>0</v>
      </c>
      <c r="Y452" s="91">
        <f>ALL!Y444/Y$268</f>
        <v>0</v>
      </c>
      <c r="Z452" s="91">
        <f>ALL!Z444/Z$268</f>
        <v>0</v>
      </c>
      <c r="AA452" s="91">
        <f>ALL!AA444/AA$268</f>
        <v>0</v>
      </c>
      <c r="AB452" s="91">
        <f>ALL!AB444/AB$268</f>
        <v>0</v>
      </c>
      <c r="AC452" s="91">
        <f>ALL!AC444/AC$268</f>
        <v>0</v>
      </c>
      <c r="AD452" s="91">
        <f>ALL!AD444/AD$268</f>
        <v>0</v>
      </c>
      <c r="AE452" s="91">
        <f>ALL!AE444/AE$268</f>
        <v>0</v>
      </c>
      <c r="AF452" s="91">
        <f>ALL!AF444/AF$268</f>
        <v>0</v>
      </c>
      <c r="AG452" s="91">
        <f>ALL!AG444/AG$268</f>
        <v>0</v>
      </c>
      <c r="AH452" s="91">
        <f>ALL!AH444/AH$268</f>
        <v>0</v>
      </c>
      <c r="AI452" s="91">
        <f>ALL!AI444/AI$268</f>
        <v>0</v>
      </c>
      <c r="AJ452" s="91">
        <f>ALL!AJ444/AJ$268</f>
        <v>0</v>
      </c>
      <c r="AK452" s="91">
        <f>ALL!AK444/AK$268</f>
        <v>0</v>
      </c>
      <c r="AL452" s="91">
        <f>ALL!AL444/AL$268</f>
        <v>0</v>
      </c>
      <c r="AM452" s="91">
        <f>ALL!AM444/AM$268</f>
        <v>0</v>
      </c>
      <c r="AN452" s="91">
        <f>ALL!AN444/AN$268</f>
        <v>0</v>
      </c>
      <c r="AO452" s="91">
        <f>ALL!AO444/AO$268</f>
        <v>0</v>
      </c>
      <c r="AP452" s="91">
        <f>ALL!AP444/AP$268</f>
        <v>0</v>
      </c>
      <c r="AQ452" s="91">
        <f>ALL!AQ444/AQ$268</f>
        <v>0</v>
      </c>
      <c r="AR452" s="91">
        <f>ALL!AR444/AR$268</f>
        <v>0</v>
      </c>
      <c r="AS452" s="91">
        <f>ALL!AS444/AS$268</f>
        <v>0</v>
      </c>
      <c r="AT452" s="91">
        <f>ALL!AT444/AT$268</f>
        <v>0</v>
      </c>
      <c r="AU452" s="91">
        <f>ALL!AU444/AU$268</f>
        <v>0</v>
      </c>
      <c r="AV452" s="91">
        <f>ALL!AV444/AV$268</f>
        <v>0</v>
      </c>
      <c r="AW452" s="91">
        <f>ALL!AW444/AW$268</f>
        <v>0</v>
      </c>
      <c r="AX452" s="91">
        <f>ALL!AX444/AX$268</f>
        <v>0</v>
      </c>
      <c r="AY452" s="91">
        <f>ALL!AY444/AY$268</f>
        <v>0</v>
      </c>
      <c r="AZ452" s="91">
        <f>ALL!AZ444/AZ$268</f>
        <v>0</v>
      </c>
      <c r="BA452" s="91">
        <f>ALL!BA444/BA$268</f>
        <v>0</v>
      </c>
      <c r="BB452" s="91">
        <f>ALL!BB444/BB$268</f>
        <v>0</v>
      </c>
      <c r="BC452" s="91">
        <f>ALL!BC444/BC$268</f>
        <v>0</v>
      </c>
      <c r="BD452" s="91">
        <f>ALL!BD444/BD$268</f>
        <v>6.584236146395031</v>
      </c>
      <c r="BE452" s="91">
        <f>ALL!BE444/BE$268</f>
        <v>0</v>
      </c>
      <c r="BF452" s="91">
        <f>ALL!BF444/BF$268</f>
        <v>0</v>
      </c>
      <c r="BG452" s="91">
        <f>ALL!BG444/BG$268</f>
        <v>0</v>
      </c>
      <c r="BH452" s="91">
        <f t="shared" si="225"/>
        <v>6.584236146395031</v>
      </c>
      <c r="BJ452" s="208">
        <f t="array" ref="BJ452">ROUND(MIN(IF($E$4:$BG$4=BJ$4,$E452:$BG452)),1)</f>
        <v>0</v>
      </c>
      <c r="BK452" s="208">
        <f t="array" ref="BK452">ROUND(MAX(IF($E$4:$BG$4=BK$4,$E452:$BG452)),1)</f>
        <v>0</v>
      </c>
      <c r="BL452" s="276">
        <f t="array" ref="BL452">ROUND(SUM(IF($E$4:$BG$4=BL$4,ALL!$E444:$BG444)),1)/BL$3</f>
        <v>0</v>
      </c>
      <c r="BM452" s="208">
        <f t="array" ref="BM452">ROUND(MIN(IF($E$4:$BG$4=BM$4,$E452:$BG452)),1)</f>
        <v>0</v>
      </c>
      <c r="BN452" s="208">
        <f t="array" ref="BN452">ROUND(MAX(IF($E$4:$BG$4=BN$4,$E452:$BG452)),1)</f>
        <v>6.6</v>
      </c>
      <c r="BO452" s="276">
        <f t="array" ref="BO452">ROUND(SUM(IF($E$4:$BG$4=BO$4,ALL!$E444:$BG444)),1)/BO$3</f>
        <v>2.296846698501565</v>
      </c>
      <c r="BP452" s="208">
        <f t="array" ref="BP452">ROUND(MIN(IF($E$4:$BG$4=BP$4,$E452:$BG452)),1)</f>
        <v>0</v>
      </c>
      <c r="BQ452" s="208">
        <f t="array" ref="BQ452">ROUND(MAX(IF($E$4:$BG$4=BQ$4,$E452:$BG452)),1)</f>
        <v>0</v>
      </c>
      <c r="BR452" s="276">
        <f t="array" ref="BR452">ROUND(SUM(IF($E$4:$BG$4=BR$4,ALL!$E444:$BG444)),1)/BR$3</f>
        <v>0</v>
      </c>
      <c r="BS452" s="208">
        <f t="array" ref="BS452">ROUND(MIN(IF($E$4:$BG$4=BS$4,$E452:$BG452)),1)</f>
        <v>0</v>
      </c>
      <c r="BT452" s="208">
        <f t="array" ref="BT452">ROUND(MAX(IF($E$4:$BG$4=BT$4,$E452:$BG452)),1)</f>
        <v>0</v>
      </c>
      <c r="BU452" s="276">
        <f t="array" ref="BU452">ROUND(SUM(IF($E$4:$BG$4=BU$4,ALL!$E444:$BG444)),1)/BU$3</f>
        <v>0</v>
      </c>
      <c r="BV452" s="208">
        <f t="array" ref="BV452">ROUND(MIN(IF($E$4:$BG$4=BV$4,$E452:$BG452)),1)</f>
        <v>0</v>
      </c>
      <c r="BW452" s="208">
        <f t="array" ref="BW452">ROUND(MAX(IF($E$4:$BG$4=BW$4,$E452:$BG452)),1)</f>
        <v>0</v>
      </c>
      <c r="BX452" s="276">
        <f t="array" ref="BX452">ROUND(SUM(IF($E$4:$BG$4=BX$4,ALL!$E444:$BG444)),1)/BX$3</f>
        <v>0</v>
      </c>
      <c r="BY452" s="208">
        <f t="array" ref="BY452">ROUND(MIN(IF($E$4:$BG$4=BY$4,$E452:$BG452)),1)</f>
        <v>0</v>
      </c>
      <c r="BZ452" s="208">
        <f t="array" ref="BZ452">ROUND(MAX(IF($E$4:$BG$4=BZ$4,$E452:$BG452)),1)</f>
        <v>0</v>
      </c>
      <c r="CA452" s="276">
        <f t="array" ref="CA452">ROUND(SUM(IF($E$4:$BG$4=CA$4,ALL!$E444:$BG444)),1)/CA$3</f>
        <v>0</v>
      </c>
      <c r="CB452" s="233">
        <f t="shared" si="214"/>
        <v>0</v>
      </c>
      <c r="CC452" s="233">
        <f t="shared" si="215"/>
        <v>6.6</v>
      </c>
      <c r="CD452" s="274">
        <f>ALL!BH444/$BH$47</f>
        <v>0.16021432710302214</v>
      </c>
    </row>
    <row r="453" spans="1:82" s="90" customFormat="1" ht="24">
      <c r="A453" s="253">
        <f t="shared" si="226"/>
        <v>55206</v>
      </c>
      <c r="B453" s="236" t="s">
        <v>384</v>
      </c>
      <c r="C453" s="50"/>
      <c r="D453" s="50"/>
      <c r="E453" s="91">
        <f>ALL!E445/E$268</f>
        <v>0</v>
      </c>
      <c r="F453" s="91">
        <f>ALL!F445/F$268</f>
        <v>0</v>
      </c>
      <c r="G453" s="91">
        <f>ALL!G445/G$268</f>
        <v>0</v>
      </c>
      <c r="H453" s="91">
        <f>ALL!H445/H$268</f>
        <v>1.5188167311241755E-2</v>
      </c>
      <c r="I453" s="91">
        <f>ALL!I445/I$268</f>
        <v>9.2320192207041281</v>
      </c>
      <c r="J453" s="91">
        <f>ALL!J445/J$268</f>
        <v>0</v>
      </c>
      <c r="K453" s="91">
        <f>ALL!K445/K$268</f>
        <v>0</v>
      </c>
      <c r="L453" s="91">
        <f>ALL!L445/L$268</f>
        <v>0</v>
      </c>
      <c r="M453" s="91">
        <f>ALL!M445/M$268</f>
        <v>0</v>
      </c>
      <c r="N453" s="91">
        <f>ALL!N445/N$268</f>
        <v>0</v>
      </c>
      <c r="O453" s="91">
        <f>ALL!O445/O$268</f>
        <v>0</v>
      </c>
      <c r="P453" s="91">
        <f>ALL!P445/P$268</f>
        <v>0</v>
      </c>
      <c r="Q453" s="91">
        <f>ALL!Q445/Q$268</f>
        <v>0</v>
      </c>
      <c r="R453" s="91">
        <f>ALL!R445/R$268</f>
        <v>0</v>
      </c>
      <c r="S453" s="91">
        <f>ALL!S445/S$268</f>
        <v>0</v>
      </c>
      <c r="T453" s="91">
        <f>ALL!T445/T$268</f>
        <v>28.615510310407501</v>
      </c>
      <c r="U453" s="91">
        <f>ALL!U445/U$268</f>
        <v>0</v>
      </c>
      <c r="V453" s="91">
        <f>ALL!V445/V$268</f>
        <v>0</v>
      </c>
      <c r="W453" s="91">
        <f>ALL!W445/W$268</f>
        <v>10.565438088675634</v>
      </c>
      <c r="X453" s="91">
        <f>ALL!X445/X$268</f>
        <v>0</v>
      </c>
      <c r="Y453" s="91">
        <f>ALL!Y445/Y$268</f>
        <v>0</v>
      </c>
      <c r="Z453" s="91">
        <f>ALL!Z445/Z$268</f>
        <v>2.6306270890184802</v>
      </c>
      <c r="AA453" s="91">
        <f>ALL!AA445/AA$268</f>
        <v>0</v>
      </c>
      <c r="AB453" s="91">
        <f>ALL!AB445/AB$268</f>
        <v>0</v>
      </c>
      <c r="AC453" s="91">
        <f>ALL!AC445/AC$268</f>
        <v>8.8454822002375533</v>
      </c>
      <c r="AD453" s="91">
        <f>ALL!AD445/AD$268</f>
        <v>2.6878749572820384</v>
      </c>
      <c r="AE453" s="91">
        <f>ALL!AE445/AE$268</f>
        <v>3.2302303787122724</v>
      </c>
      <c r="AF453" s="91">
        <f>ALL!AF445/AF$268</f>
        <v>0</v>
      </c>
      <c r="AG453" s="91">
        <f>ALL!AG445/AG$268</f>
        <v>6.3747882967597054</v>
      </c>
      <c r="AH453" s="91">
        <f>ALL!AH445/AH$268</f>
        <v>21.264892857013344</v>
      </c>
      <c r="AI453" s="91">
        <f>ALL!AI445/AI$268</f>
        <v>0</v>
      </c>
      <c r="AJ453" s="91">
        <f>ALL!AJ445/AJ$268</f>
        <v>0</v>
      </c>
      <c r="AK453" s="91">
        <f>ALL!AK445/AK$268</f>
        <v>0</v>
      </c>
      <c r="AL453" s="91">
        <f>ALL!AL445/AL$268</f>
        <v>0</v>
      </c>
      <c r="AM453" s="91">
        <f>ALL!AM445/AM$268</f>
        <v>96.08034767215436</v>
      </c>
      <c r="AN453" s="91">
        <f>ALL!AN445/AN$268</f>
        <v>0</v>
      </c>
      <c r="AO453" s="91">
        <f>ALL!AO445/AO$268</f>
        <v>0</v>
      </c>
      <c r="AP453" s="91">
        <f>ALL!AP445/AP$268</f>
        <v>0</v>
      </c>
      <c r="AQ453" s="91">
        <f>ALL!AQ445/AQ$268</f>
        <v>0</v>
      </c>
      <c r="AR453" s="91">
        <f>ALL!AR445/AR$268</f>
        <v>0</v>
      </c>
      <c r="AS453" s="91">
        <f>ALL!AS445/AS$268</f>
        <v>0</v>
      </c>
      <c r="AT453" s="91">
        <f>ALL!AT445/AT$268</f>
        <v>0</v>
      </c>
      <c r="AU453" s="91">
        <f>ALL!AU445/AU$268</f>
        <v>0.1017523418216383</v>
      </c>
      <c r="AV453" s="91">
        <f>ALL!AV445/AV$268</f>
        <v>0</v>
      </c>
      <c r="AW453" s="91">
        <f>ALL!AW445/AW$268</f>
        <v>0</v>
      </c>
      <c r="AX453" s="91">
        <f>ALL!AX445/AX$268</f>
        <v>0</v>
      </c>
      <c r="AY453" s="91">
        <f>ALL!AY445/AY$268</f>
        <v>0</v>
      </c>
      <c r="AZ453" s="91">
        <f>ALL!AZ445/AZ$268</f>
        <v>0</v>
      </c>
      <c r="BA453" s="91">
        <f>ALL!BA445/BA$268</f>
        <v>15.564656223618799</v>
      </c>
      <c r="BB453" s="91">
        <f>ALL!BB445/BB$268</f>
        <v>0</v>
      </c>
      <c r="BC453" s="91">
        <f>ALL!BC445/BC$268</f>
        <v>0</v>
      </c>
      <c r="BD453" s="91">
        <f>ALL!BD445/BD$268</f>
        <v>0</v>
      </c>
      <c r="BE453" s="91">
        <f>ALL!BE445/BE$268</f>
        <v>0</v>
      </c>
      <c r="BF453" s="91">
        <f>ALL!BF445/BF$268</f>
        <v>3.6603026384048318</v>
      </c>
      <c r="BG453" s="91">
        <f>ALL!BG445/BG$268</f>
        <v>0</v>
      </c>
      <c r="BH453" s="91">
        <f t="shared" si="225"/>
        <v>208.86911044212158</v>
      </c>
      <c r="BJ453" s="208">
        <f t="array" ref="BJ453">ROUND(MIN(IF($E$4:$BG$4=BJ$4,$E453:$BG453)),1)</f>
        <v>0</v>
      </c>
      <c r="BK453" s="208">
        <f t="array" ref="BK453">ROUND(MAX(IF($E$4:$BG$4=BK$4,$E453:$BG453)),1)</f>
        <v>15.6</v>
      </c>
      <c r="BL453" s="276">
        <f t="array" ref="BL453">ROUND(SUM(IF($E$4:$BG$4=BL$4,ALL!$E445:$BG445)),1)/BL$3</f>
        <v>0.40415001583890847</v>
      </c>
      <c r="BM453" s="208">
        <f t="array" ref="BM453">ROUND(MIN(IF($E$4:$BG$4=BM$4,$E453:$BG453)),1)</f>
        <v>0</v>
      </c>
      <c r="BN453" s="208">
        <f t="array" ref="BN453">ROUND(MAX(IF($E$4:$BG$4=BN$4,$E453:$BG453)),1)</f>
        <v>3.7</v>
      </c>
      <c r="BO453" s="276">
        <f t="array" ref="BO453">ROUND(SUM(IF($E$4:$BG$4=BO$4,ALL!$E445:$BG445)),1)/BO$3</f>
        <v>1.2889016960316158</v>
      </c>
      <c r="BP453" s="208">
        <f t="array" ref="BP453">ROUND(MIN(IF($E$4:$BG$4=BP$4,$E453:$BG453)),1)</f>
        <v>0</v>
      </c>
      <c r="BQ453" s="208">
        <f t="array" ref="BQ453">ROUND(MAX(IF($E$4:$BG$4=BQ$4,$E453:$BG453)),1)</f>
        <v>96.1</v>
      </c>
      <c r="BR453" s="276">
        <f t="array" ref="BR453">ROUND(SUM(IF($E$4:$BG$4=BR$4,ALL!$E445:$BG445)),1)/BR$3</f>
        <v>44.645024146564239</v>
      </c>
      <c r="BS453" s="208">
        <f t="array" ref="BS453">ROUND(MIN(IF($E$4:$BG$4=BS$4,$E453:$BG453)),1)</f>
        <v>0</v>
      </c>
      <c r="BT453" s="208">
        <f t="array" ref="BT453">ROUND(MAX(IF($E$4:$BG$4=BT$4,$E453:$BG453)),1)</f>
        <v>28.6</v>
      </c>
      <c r="BU453" s="276">
        <f t="array" ref="BU453">ROUND(SUM(IF($E$4:$BG$4=BU$4,ALL!$E445:$BG445)),1)/BU$3</f>
        <v>3.8754238025224659</v>
      </c>
      <c r="BV453" s="208">
        <f t="array" ref="BV453">ROUND(MIN(IF($E$4:$BG$4=BV$4,$E453:$BG453)),1)</f>
        <v>0</v>
      </c>
      <c r="BW453" s="208">
        <f t="array" ref="BW453">ROUND(MAX(IF($E$4:$BG$4=BW$4,$E453:$BG453)),1)</f>
        <v>2.6</v>
      </c>
      <c r="BX453" s="276">
        <f t="array" ref="BX453">ROUND(SUM(IF($E$4:$BG$4=BX$4,ALL!$E445:$BG445)),1)/BX$3</f>
        <v>0.59868708337145171</v>
      </c>
      <c r="BY453" s="208">
        <f t="array" ref="BY453">ROUND(MIN(IF($E$4:$BG$4=BY$4,$E453:$BG453)),1)</f>
        <v>0</v>
      </c>
      <c r="BZ453" s="208">
        <f t="array" ref="BZ453">ROUND(MAX(IF($E$4:$BG$4=BZ$4,$E453:$BG453)),1)</f>
        <v>9.1999999999999993</v>
      </c>
      <c r="CA453" s="276">
        <f t="array" ref="CA453">ROUND(SUM(IF($E$4:$BG$4=CA$4,ALL!$E445:$BG445)),1)/CA$3</f>
        <v>4.1992136570019447</v>
      </c>
      <c r="CB453" s="233">
        <f t="shared" si="214"/>
        <v>0</v>
      </c>
      <c r="CC453" s="233">
        <f t="shared" si="215"/>
        <v>96.1</v>
      </c>
      <c r="CD453" s="274">
        <f>ALL!BH445/$BH$47</f>
        <v>3.2050421007094072</v>
      </c>
    </row>
    <row r="454" spans="1:82" s="90" customFormat="1" ht="24">
      <c r="A454" s="253">
        <f t="shared" si="226"/>
        <v>55207</v>
      </c>
      <c r="B454" s="236" t="s">
        <v>385</v>
      </c>
      <c r="C454" s="50"/>
      <c r="D454" s="50"/>
      <c r="E454" s="91">
        <f>ALL!E446/E$268</f>
        <v>0</v>
      </c>
      <c r="F454" s="91">
        <f>ALL!F446/F$268</f>
        <v>0</v>
      </c>
      <c r="G454" s="91">
        <f>ALL!G446/G$268</f>
        <v>0</v>
      </c>
      <c r="H454" s="91">
        <f>ALL!H446/H$268</f>
        <v>8.5319278411176853</v>
      </c>
      <c r="I454" s="91">
        <f>ALL!I446/I$268</f>
        <v>4.3864677470005029</v>
      </c>
      <c r="J454" s="91">
        <f>ALL!J446/J$268</f>
        <v>3.0423634192585584E-2</v>
      </c>
      <c r="K454" s="91">
        <f>ALL!K446/K$268</f>
        <v>0</v>
      </c>
      <c r="L454" s="91">
        <f>ALL!L446/L$268</f>
        <v>0</v>
      </c>
      <c r="M454" s="91">
        <f>ALL!M446/M$268</f>
        <v>0</v>
      </c>
      <c r="N454" s="91">
        <f>ALL!N446/N$268</f>
        <v>0</v>
      </c>
      <c r="O454" s="91">
        <f>ALL!O446/O$268</f>
        <v>0</v>
      </c>
      <c r="P454" s="91">
        <f>ALL!P446/P$268</f>
        <v>0</v>
      </c>
      <c r="Q454" s="91">
        <f>ALL!Q446/Q$268</f>
        <v>0</v>
      </c>
      <c r="R454" s="91">
        <f>ALL!R446/R$268</f>
        <v>0</v>
      </c>
      <c r="S454" s="91">
        <f>ALL!S446/S$268</f>
        <v>0</v>
      </c>
      <c r="T454" s="91">
        <f>ALL!T446/T$268</f>
        <v>0</v>
      </c>
      <c r="U454" s="91">
        <f>ALL!U446/U$268</f>
        <v>0</v>
      </c>
      <c r="V454" s="91">
        <f>ALL!V446/V$268</f>
        <v>0</v>
      </c>
      <c r="W454" s="91">
        <f>ALL!W446/W$268</f>
        <v>3.410552882201396</v>
      </c>
      <c r="X454" s="91">
        <f>ALL!X446/X$268</f>
        <v>0</v>
      </c>
      <c r="Y454" s="91">
        <f>ALL!Y446/Y$268</f>
        <v>0</v>
      </c>
      <c r="Z454" s="91">
        <f>ALL!Z446/Z$268</f>
        <v>0</v>
      </c>
      <c r="AA454" s="91">
        <f>ALL!AA446/AA$268</f>
        <v>0</v>
      </c>
      <c r="AB454" s="91">
        <f>ALL!AB446/AB$268</f>
        <v>0</v>
      </c>
      <c r="AC454" s="91">
        <f>ALL!AC446/AC$268</f>
        <v>0</v>
      </c>
      <c r="AD454" s="91">
        <f>ALL!AD446/AD$268</f>
        <v>2.8304892137884714</v>
      </c>
      <c r="AE454" s="91">
        <f>ALL!AE446/AE$268</f>
        <v>0</v>
      </c>
      <c r="AF454" s="91">
        <f>ALL!AF446/AF$268</f>
        <v>0</v>
      </c>
      <c r="AG454" s="91">
        <f>ALL!AG446/AG$268</f>
        <v>4.6087845916638788</v>
      </c>
      <c r="AH454" s="91">
        <f>ALL!AH446/AH$268</f>
        <v>3.7190924124125582</v>
      </c>
      <c r="AI454" s="91">
        <f>ALL!AI446/AI$268</f>
        <v>0</v>
      </c>
      <c r="AJ454" s="91">
        <f>ALL!AJ446/AJ$268</f>
        <v>0</v>
      </c>
      <c r="AK454" s="91">
        <f>ALL!AK446/AK$268</f>
        <v>0</v>
      </c>
      <c r="AL454" s="91">
        <f>ALL!AL446/AL$268</f>
        <v>0</v>
      </c>
      <c r="AM454" s="91">
        <f>ALL!AM446/AM$268</f>
        <v>0</v>
      </c>
      <c r="AN454" s="91">
        <f>ALL!AN446/AN$268</f>
        <v>9.9573631587866469</v>
      </c>
      <c r="AO454" s="91">
        <f>ALL!AO446/AO$268</f>
        <v>15.329611953387188</v>
      </c>
      <c r="AP454" s="91">
        <f>ALL!AP446/AP$268</f>
        <v>9.6163162484255409</v>
      </c>
      <c r="AQ454" s="91">
        <f>ALL!AQ446/AQ$268</f>
        <v>5.8813574687981633</v>
      </c>
      <c r="AR454" s="91">
        <f>ALL!AR446/AR$268</f>
        <v>0</v>
      </c>
      <c r="AS454" s="91">
        <f>ALL!AS446/AS$268</f>
        <v>0</v>
      </c>
      <c r="AT454" s="91">
        <f>ALL!AT446/AT$268</f>
        <v>14.020367610531547</v>
      </c>
      <c r="AU454" s="91">
        <f>ALL!AU446/AU$268</f>
        <v>11.783172612568416</v>
      </c>
      <c r="AV454" s="91">
        <f>ALL!AV446/AV$268</f>
        <v>0</v>
      </c>
      <c r="AW454" s="91">
        <f>ALL!AW446/AW$268</f>
        <v>0</v>
      </c>
      <c r="AX454" s="91">
        <f>ALL!AX446/AX$268</f>
        <v>9.2435275856121724</v>
      </c>
      <c r="AY454" s="91">
        <f>ALL!AY446/AY$268</f>
        <v>11.119178837145219</v>
      </c>
      <c r="AZ454" s="91">
        <f>ALL!AZ446/AZ$268</f>
        <v>4.5712277864417876</v>
      </c>
      <c r="BA454" s="91">
        <f>ALL!BA446/BA$268</f>
        <v>0</v>
      </c>
      <c r="BB454" s="91">
        <f>ALL!BB446/BB$268</f>
        <v>30.790124209046166</v>
      </c>
      <c r="BC454" s="91">
        <f>ALL!BC446/BC$268</f>
        <v>0</v>
      </c>
      <c r="BD454" s="91">
        <f>ALL!BD446/BD$268</f>
        <v>0</v>
      </c>
      <c r="BE454" s="91">
        <f>ALL!BE446/BE$268</f>
        <v>0</v>
      </c>
      <c r="BF454" s="91">
        <f>ALL!BF446/BF$268</f>
        <v>3.772823918809324</v>
      </c>
      <c r="BG454" s="91">
        <f>ALL!BG446/BG$268</f>
        <v>0</v>
      </c>
      <c r="BH454" s="91">
        <f t="shared" si="225"/>
        <v>153.60280971192924</v>
      </c>
      <c r="BJ454" s="208">
        <f t="array" ref="BJ454">ROUND(MIN(IF($E$4:$BG$4=BJ$4,$E454:$BG454)),1)</f>
        <v>0</v>
      </c>
      <c r="BK454" s="208">
        <f t="array" ref="BK454">ROUND(MAX(IF($E$4:$BG$4=BK$4,$E454:$BG454)),1)</f>
        <v>30.8</v>
      </c>
      <c r="BL454" s="276">
        <f t="array" ref="BL454">ROUND(SUM(IF($E$4:$BG$4=BL$4,ALL!$E446:$BG446)),1)/BL$3</f>
        <v>7.7073932238944316</v>
      </c>
      <c r="BM454" s="208">
        <f t="array" ref="BM454">ROUND(MIN(IF($E$4:$BG$4=BM$4,$E454:$BG454)),1)</f>
        <v>0</v>
      </c>
      <c r="BN454" s="208">
        <f t="array" ref="BN454">ROUND(MAX(IF($E$4:$BG$4=BN$4,$E454:$BG454)),1)</f>
        <v>3.8</v>
      </c>
      <c r="BO454" s="276">
        <f t="array" ref="BO454">ROUND(SUM(IF($E$4:$BG$4=BO$4,ALL!$E446:$BG446)),1)/BO$3</f>
        <v>1.3285237938415944</v>
      </c>
      <c r="BP454" s="208">
        <f t="array" ref="BP454">ROUND(MIN(IF($E$4:$BG$4=BP$4,$E454:$BG454)),1)</f>
        <v>0</v>
      </c>
      <c r="BQ454" s="208">
        <f t="array" ref="BQ454">ROUND(MAX(IF($E$4:$BG$4=BQ$4,$E454:$BG454)),1)</f>
        <v>0</v>
      </c>
      <c r="BR454" s="276">
        <f t="array" ref="BR454">ROUND(SUM(IF($E$4:$BG$4=BR$4,ALL!$E446:$BG446)),1)/BR$3</f>
        <v>0</v>
      </c>
      <c r="BS454" s="208">
        <f t="array" ref="BS454">ROUND(MIN(IF($E$4:$BG$4=BS$4,$E454:$BG454)),1)</f>
        <v>0</v>
      </c>
      <c r="BT454" s="208">
        <f t="array" ref="BT454">ROUND(MAX(IF($E$4:$BG$4=BT$4,$E454:$BG454)),1)</f>
        <v>8.5</v>
      </c>
      <c r="BU454" s="276">
        <f t="array" ref="BU454">ROUND(SUM(IF($E$4:$BG$4=BU$4,ALL!$E446:$BG446)),1)/BU$3</f>
        <v>1.6093204738844316</v>
      </c>
      <c r="BV454" s="208">
        <f t="array" ref="BV454">ROUND(MIN(IF($E$4:$BG$4=BV$4,$E454:$BG454)),1)</f>
        <v>0</v>
      </c>
      <c r="BW454" s="208">
        <f t="array" ref="BW454">ROUND(MAX(IF($E$4:$BG$4=BW$4,$E454:$BG454)),1)</f>
        <v>0</v>
      </c>
      <c r="BX454" s="276">
        <f t="array" ref="BX454">ROUND(SUM(IF($E$4:$BG$4=BX$4,ALL!$E446:$BG446)),1)/BX$3</f>
        <v>0</v>
      </c>
      <c r="BY454" s="208">
        <f t="array" ref="BY454">ROUND(MIN(IF($E$4:$BG$4=BY$4,$E454:$BG454)),1)</f>
        <v>0</v>
      </c>
      <c r="BZ454" s="208">
        <f t="array" ref="BZ454">ROUND(MAX(IF($E$4:$BG$4=BZ$4,$E454:$BG454)),1)</f>
        <v>4.5999999999999996</v>
      </c>
      <c r="CA454" s="276">
        <f t="array" ref="CA454">ROUND(SUM(IF($E$4:$BG$4=CA$4,ALL!$E446:$BG446)),1)/CA$3</f>
        <v>2.4063612431845667</v>
      </c>
      <c r="CB454" s="233">
        <f t="shared" si="214"/>
        <v>0</v>
      </c>
      <c r="CC454" s="233">
        <f t="shared" si="215"/>
        <v>30.8</v>
      </c>
      <c r="CD454" s="274">
        <f>ALL!BH446/$BH$47</f>
        <v>1.5256798743104585</v>
      </c>
    </row>
    <row r="455" spans="1:82" s="90" customFormat="1">
      <c r="A455" s="253">
        <f t="shared" si="226"/>
        <v>55401</v>
      </c>
      <c r="B455" s="236" t="s">
        <v>386</v>
      </c>
      <c r="C455" s="50"/>
      <c r="D455" s="50"/>
      <c r="E455" s="91">
        <f>ALL!E447/E$268</f>
        <v>2.4513336749452868</v>
      </c>
      <c r="F455" s="91">
        <f>ALL!F447/F$268</f>
        <v>1.9482445378730446</v>
      </c>
      <c r="G455" s="91">
        <f>ALL!G447/G$268</f>
        <v>0.78590533241537897</v>
      </c>
      <c r="H455" s="91">
        <f>ALL!H447/H$268</f>
        <v>1.1441739296616857</v>
      </c>
      <c r="I455" s="91">
        <f>ALL!I447/I$268</f>
        <v>1.3271168445346107</v>
      </c>
      <c r="J455" s="91">
        <f>ALL!J447/J$268</f>
        <v>3.617634075265685</v>
      </c>
      <c r="K455" s="91">
        <f>ALL!K447/K$268</f>
        <v>1.8761493112499816</v>
      </c>
      <c r="L455" s="91">
        <f>ALL!L447/L$268</f>
        <v>-0.44454715042083492</v>
      </c>
      <c r="M455" s="91">
        <f>ALL!M447/M$268</f>
        <v>9.3491124012323699</v>
      </c>
      <c r="N455" s="91">
        <f>ALL!N447/N$268</f>
        <v>2.27849173760641</v>
      </c>
      <c r="O455" s="91">
        <f>ALL!O447/O$268</f>
        <v>4.9726306128536351</v>
      </c>
      <c r="P455" s="91">
        <f>ALL!P447/P$268</f>
        <v>0.69195834356844566</v>
      </c>
      <c r="Q455" s="91">
        <f>ALL!Q447/Q$268</f>
        <v>4.6941236584009882</v>
      </c>
      <c r="R455" s="91">
        <f>ALL!R447/R$268</f>
        <v>7.6174278357501031</v>
      </c>
      <c r="S455" s="91">
        <f>ALL!S447/S$268</f>
        <v>3.1780391732267255</v>
      </c>
      <c r="T455" s="91">
        <f>ALL!T447/T$268</f>
        <v>2.2402766019170315</v>
      </c>
      <c r="U455" s="91">
        <f>ALL!U447/U$268</f>
        <v>10.943186873100977</v>
      </c>
      <c r="V455" s="91">
        <f>ALL!V447/V$268</f>
        <v>13.785421493494921</v>
      </c>
      <c r="W455" s="91">
        <f>ALL!W447/W$268</f>
        <v>0.30376430300614959</v>
      </c>
      <c r="X455" s="91">
        <f>ALL!X447/X$268</f>
        <v>1.0023533875816824</v>
      </c>
      <c r="Y455" s="91">
        <f>ALL!Y447/Y$268</f>
        <v>4.9884502027881741</v>
      </c>
      <c r="Z455" s="91">
        <f>ALL!Z447/Z$268</f>
        <v>1.2567061224602272</v>
      </c>
      <c r="AA455" s="91">
        <f>ALL!AA447/AA$268</f>
        <v>1.3349983753508008</v>
      </c>
      <c r="AB455" s="91">
        <f>ALL!AB447/AB$268</f>
        <v>1.1528575573357163</v>
      </c>
      <c r="AC455" s="91">
        <f>ALL!AC447/AC$268</f>
        <v>0.647848799758723</v>
      </c>
      <c r="AD455" s="91">
        <f>ALL!AD447/AD$268</f>
        <v>1.0413807864362046</v>
      </c>
      <c r="AE455" s="91">
        <f>ALL!AE447/AE$268</f>
        <v>4.2082180719388331</v>
      </c>
      <c r="AF455" s="91">
        <f>ALL!AF447/AF$268</f>
        <v>2.5016515338638734</v>
      </c>
      <c r="AG455" s="91">
        <f>ALL!AG447/AG$268</f>
        <v>0.84948523972480594</v>
      </c>
      <c r="AH455" s="91">
        <f>ALL!AH447/AH$268</f>
        <v>7.5680221792691285</v>
      </c>
      <c r="AI455" s="91">
        <f>ALL!AI447/AI$268</f>
        <v>2.6104166255111512</v>
      </c>
      <c r="AJ455" s="91">
        <f>ALL!AJ447/AJ$268</f>
        <v>0.29236968375566269</v>
      </c>
      <c r="AK455" s="91">
        <f>ALL!AK447/AK$268</f>
        <v>5.6710502859180227</v>
      </c>
      <c r="AL455" s="91">
        <f>ALL!AL447/AL$268</f>
        <v>36.889065434060385</v>
      </c>
      <c r="AM455" s="91">
        <f>ALL!AM447/AM$268</f>
        <v>4.1235252257036636</v>
      </c>
      <c r="AN455" s="91">
        <f>ALL!AN447/AN$268</f>
        <v>12.336790374512793</v>
      </c>
      <c r="AO455" s="91">
        <f>ALL!AO447/AO$268</f>
        <v>14.281886098790835</v>
      </c>
      <c r="AP455" s="91">
        <f>ALL!AP447/AP$268</f>
        <v>11.533959887607791</v>
      </c>
      <c r="AQ455" s="91">
        <f>ALL!AQ447/AQ$268</f>
        <v>7.3845698226103789</v>
      </c>
      <c r="AR455" s="91">
        <f>ALL!AR447/AR$268</f>
        <v>1.0867970868653103</v>
      </c>
      <c r="AS455" s="91">
        <f>ALL!AS447/AS$268</f>
        <v>0.90961375469185124</v>
      </c>
      <c r="AT455" s="91">
        <f>ALL!AT447/AT$268</f>
        <v>6.0452061599602587</v>
      </c>
      <c r="AU455" s="91">
        <f>ALL!AU447/AU$268</f>
        <v>12.824213899152193</v>
      </c>
      <c r="AV455" s="91">
        <f>ALL!AV447/AV$268</f>
        <v>0</v>
      </c>
      <c r="AW455" s="91">
        <f>ALL!AW447/AW$268</f>
        <v>19.93902985074627</v>
      </c>
      <c r="AX455" s="91">
        <f>ALL!AX447/AX$268</f>
        <v>34.492478393346488</v>
      </c>
      <c r="AY455" s="91">
        <f>ALL!AY447/AY$268</f>
        <v>1.2606778726922017</v>
      </c>
      <c r="AZ455" s="91">
        <f>ALL!AZ447/AZ$268</f>
        <v>28.538747376730395</v>
      </c>
      <c r="BA455" s="91">
        <f>ALL!BA447/BA$268</f>
        <v>41.201022418159646</v>
      </c>
      <c r="BB455" s="91">
        <f>ALL!BB447/BB$268</f>
        <v>24.362116240918677</v>
      </c>
      <c r="BC455" s="91">
        <f>ALL!BC447/BC$268</f>
        <v>115.73474390401238</v>
      </c>
      <c r="BD455" s="91">
        <f>ALL!BD447/BD$268</f>
        <v>2.9654729319980992</v>
      </c>
      <c r="BE455" s="91">
        <f>ALL!BE447/BE$268</f>
        <v>0.99224923685277255</v>
      </c>
      <c r="BF455" s="91">
        <f>ALL!BF447/BF$268</f>
        <v>6.0855366315220394</v>
      </c>
      <c r="BG455" s="91">
        <f>ALL!BG447/BG$268</f>
        <v>6.422359697112423</v>
      </c>
      <c r="BH455" s="91">
        <f t="shared" si="225"/>
        <v>497.29631473942243</v>
      </c>
      <c r="BJ455" s="208">
        <f t="array" ref="BJ455">ROUND(MIN(IF($E$4:$BG$4=BJ$4,$E455:$BG455)),1)</f>
        <v>0</v>
      </c>
      <c r="BK455" s="208">
        <f t="array" ref="BK455">ROUND(MAX(IF($E$4:$BG$4=BK$4,$E455:$BG455)),1)</f>
        <v>115.7</v>
      </c>
      <c r="BL455" s="276">
        <f t="array" ref="BL455">ROUND(SUM(IF($E$4:$BG$4=BL$4,ALL!$E447:$BG447)),1)/BL$3</f>
        <v>18.123888574796982</v>
      </c>
      <c r="BM455" s="208">
        <f t="array" ref="BM455">ROUND(MIN(IF($E$4:$BG$4=BM$4,$E455:$BG455)),1)</f>
        <v>1</v>
      </c>
      <c r="BN455" s="208">
        <f t="array" ref="BN455">ROUND(MAX(IF($E$4:$BG$4=BN$4,$E455:$BG455)),1)</f>
        <v>6.4</v>
      </c>
      <c r="BO455" s="276">
        <f t="array" ref="BO455">ROUND(SUM(IF($E$4:$BG$4=BO$4,ALL!$E447:$BG447)),1)/BO$3</f>
        <v>4.1596204511773429</v>
      </c>
      <c r="BP455" s="208">
        <f t="array" ref="BP455">ROUND(MIN(IF($E$4:$BG$4=BP$4,$E455:$BG455)),1)</f>
        <v>4.0999999999999996</v>
      </c>
      <c r="BQ455" s="208">
        <f t="array" ref="BQ455">ROUND(MAX(IF($E$4:$BG$4=BQ$4,$E455:$BG455)),1)</f>
        <v>36.9</v>
      </c>
      <c r="BR455" s="276">
        <f t="array" ref="BR455">ROUND(SUM(IF($E$4:$BG$4=BR$4,ALL!$E447:$BG447)),1)/BR$3</f>
        <v>6.2674697443410228</v>
      </c>
      <c r="BS455" s="208">
        <f t="array" ref="BS455">ROUND(MIN(IF($E$4:$BG$4=BS$4,$E455:$BG455)),1)</f>
        <v>0.3</v>
      </c>
      <c r="BT455" s="208">
        <f t="array" ref="BT455">ROUND(MAX(IF($E$4:$BG$4=BT$4,$E455:$BG455)),1)</f>
        <v>13.8</v>
      </c>
      <c r="BU455" s="276">
        <f t="array" ref="BU455">ROUND(SUM(IF($E$4:$BG$4=BU$4,ALL!$E447:$BG447)),1)/BU$3</f>
        <v>2.8377572613789561</v>
      </c>
      <c r="BV455" s="208">
        <f t="array" ref="BV455">ROUND(MIN(IF($E$4:$BG$4=BV$4,$E455:$BG455)),1)</f>
        <v>0.3</v>
      </c>
      <c r="BW455" s="208">
        <f t="array" ref="BW455">ROUND(MAX(IF($E$4:$BG$4=BW$4,$E455:$BG455)),1)</f>
        <v>1.3</v>
      </c>
      <c r="BX455" s="276">
        <f t="array" ref="BX455">ROUND(SUM(IF($E$4:$BG$4=BX$4,ALL!$E447:$BG447)),1)/BX$3</f>
        <v>1.0297558306091323</v>
      </c>
      <c r="BY455" s="208">
        <f t="array" ref="BY455">ROUND(MIN(IF($E$4:$BG$4=BY$4,$E455:$BG455)),1)</f>
        <v>-0.4</v>
      </c>
      <c r="BZ455" s="208">
        <f t="array" ref="BZ455">ROUND(MAX(IF($E$4:$BG$4=BZ$4,$E455:$BG455)),1)</f>
        <v>10.9</v>
      </c>
      <c r="CA455" s="276">
        <f t="array" ref="CA455">ROUND(SUM(IF($E$4:$BG$4=CA$4,ALL!$E447:$BG447)),1)/CA$3</f>
        <v>1.5109225314854469</v>
      </c>
      <c r="CB455" s="233">
        <f t="shared" si="214"/>
        <v>-0.4</v>
      </c>
      <c r="CC455" s="233">
        <f t="shared" si="215"/>
        <v>115.7</v>
      </c>
      <c r="CD455" s="274">
        <f>ALL!BH447/$BH$47</f>
        <v>2.6243812446127683</v>
      </c>
    </row>
    <row r="456" spans="1:82" s="90" customFormat="1">
      <c r="A456" s="253">
        <f t="shared" si="226"/>
        <v>55501</v>
      </c>
      <c r="B456" s="236" t="s">
        <v>387</v>
      </c>
      <c r="C456" s="50"/>
      <c r="D456" s="50"/>
      <c r="E456" s="91">
        <f>ALL!E448/E$268</f>
        <v>0</v>
      </c>
      <c r="F456" s="91">
        <f>ALL!F448/F$268</f>
        <v>4.5485822592873388</v>
      </c>
      <c r="G456" s="91">
        <f>ALL!G448/G$268</f>
        <v>3.0231823541877274</v>
      </c>
      <c r="H456" s="91">
        <f>ALL!H448/H$268</f>
        <v>2.4869909826543077</v>
      </c>
      <c r="I456" s="91">
        <f>ALL!I448/I$268</f>
        <v>6.900678407114051</v>
      </c>
      <c r="J456" s="91">
        <f>ALL!J448/J$268</f>
        <v>2.9528821422215419E-2</v>
      </c>
      <c r="K456" s="91">
        <f>ALL!K448/K$268</f>
        <v>4.9793800532639718</v>
      </c>
      <c r="L456" s="91">
        <f>ALL!L448/L$268</f>
        <v>0.85768708615732858</v>
      </c>
      <c r="M456" s="91">
        <f>ALL!M448/M$268</f>
        <v>0</v>
      </c>
      <c r="N456" s="91">
        <f>ALL!N448/N$268</f>
        <v>5.5459649474211314</v>
      </c>
      <c r="O456" s="91">
        <f>ALL!O448/O$268</f>
        <v>0</v>
      </c>
      <c r="P456" s="91">
        <f>ALL!P448/P$268</f>
        <v>0</v>
      </c>
      <c r="Q456" s="91">
        <f>ALL!Q448/Q$268</f>
        <v>8.6541763505111753</v>
      </c>
      <c r="R456" s="91">
        <f>ALL!R448/R$268</f>
        <v>11.371967746307089</v>
      </c>
      <c r="S456" s="91">
        <f>ALL!S448/S$268</f>
        <v>0.19339376942567671</v>
      </c>
      <c r="T456" s="91">
        <f>ALL!T448/T$268</f>
        <v>2.7422522453184297</v>
      </c>
      <c r="U456" s="91">
        <f>ALL!U448/U$268</f>
        <v>4.6794999328750553</v>
      </c>
      <c r="V456" s="91">
        <f>ALL!V448/V$268</f>
        <v>13.948404918909285</v>
      </c>
      <c r="W456" s="91">
        <f>ALL!W448/W$268</f>
        <v>1.87952613525621</v>
      </c>
      <c r="X456" s="91">
        <f>ALL!X448/X$268</f>
        <v>1.1421279676340559</v>
      </c>
      <c r="Y456" s="91">
        <f>ALL!Y448/Y$268</f>
        <v>2.379986567728642</v>
      </c>
      <c r="Z456" s="91">
        <f>ALL!Z448/Z$268</f>
        <v>0</v>
      </c>
      <c r="AA456" s="91">
        <f>ALL!AA448/AA$268</f>
        <v>2.4443667567819722</v>
      </c>
      <c r="AB456" s="91">
        <f>ALL!AB448/AB$268</f>
        <v>8.1706177076957367</v>
      </c>
      <c r="AC456" s="91">
        <f>ALL!AC448/AC$268</f>
        <v>0.26695957493549188</v>
      </c>
      <c r="AD456" s="91">
        <f>ALL!AD448/AD$268</f>
        <v>5.3881676270571139</v>
      </c>
      <c r="AE456" s="91">
        <f>ALL!AE448/AE$268</f>
        <v>4.9500165033360375</v>
      </c>
      <c r="AF456" s="91">
        <f>ALL!AF448/AF$268</f>
        <v>5.7292583675106201E-2</v>
      </c>
      <c r="AG456" s="91">
        <f>ALL!AG448/AG$268</f>
        <v>2.2555323913057594</v>
      </c>
      <c r="AH456" s="91">
        <f>ALL!AH448/AH$268</f>
        <v>3.8223874264287239</v>
      </c>
      <c r="AI456" s="91">
        <f>ALL!AI448/AI$268</f>
        <v>0</v>
      </c>
      <c r="AJ456" s="91">
        <f>ALL!AJ448/AJ$268</f>
        <v>1.0268458757338357</v>
      </c>
      <c r="AK456" s="91">
        <f>ALL!AK448/AK$268</f>
        <v>0</v>
      </c>
      <c r="AL456" s="91">
        <f>ALL!AL448/AL$268</f>
        <v>0</v>
      </c>
      <c r="AM456" s="91">
        <f>ALL!AM448/AM$268</f>
        <v>13.079935563816607</v>
      </c>
      <c r="AN456" s="91">
        <f>ALL!AN448/AN$268</f>
        <v>37.410777834265382</v>
      </c>
      <c r="AO456" s="91">
        <f>ALL!AO448/AO$268</f>
        <v>1.5560922137713544</v>
      </c>
      <c r="AP456" s="91">
        <f>ALL!AP448/AP$268</f>
        <v>32.086861738203666</v>
      </c>
      <c r="AQ456" s="91">
        <f>ALL!AQ448/AQ$268</f>
        <v>0</v>
      </c>
      <c r="AR456" s="91">
        <f>ALL!AR448/AR$268</f>
        <v>6.3887704456686736</v>
      </c>
      <c r="AS456" s="91">
        <f>ALL!AS448/AS$268</f>
        <v>19.003995641118777</v>
      </c>
      <c r="AT456" s="91">
        <f>ALL!AT448/AT$268</f>
        <v>2.5530923994038752</v>
      </c>
      <c r="AU456" s="91">
        <f>ALL!AU448/AU$268</f>
        <v>0.61943673632084872</v>
      </c>
      <c r="AV456" s="91">
        <f>ALL!AV448/AV$268</f>
        <v>64.682122133185999</v>
      </c>
      <c r="AW456" s="91">
        <f>ALL!AW448/AW$268</f>
        <v>36.102358208955231</v>
      </c>
      <c r="AX456" s="91">
        <f>ALL!AX448/AX$268</f>
        <v>23.91748270509553</v>
      </c>
      <c r="AY456" s="91">
        <f>ALL!AY448/AY$268</f>
        <v>34.08368696610637</v>
      </c>
      <c r="AZ456" s="91">
        <f>ALL!AZ448/AZ$268</f>
        <v>32.338396965671265</v>
      </c>
      <c r="BA456" s="91">
        <f>ALL!BA448/BA$268</f>
        <v>3.5118656786417786</v>
      </c>
      <c r="BB456" s="91">
        <f>ALL!BB448/BB$268</f>
        <v>12.800649168033747</v>
      </c>
      <c r="BC456" s="91">
        <f>ALL!BC448/BC$268</f>
        <v>9.0321248871113404</v>
      </c>
      <c r="BD456" s="91">
        <f>ALL!BD448/BD$268</f>
        <v>10.971813220133413</v>
      </c>
      <c r="BE456" s="91">
        <f>ALL!BE448/BE$268</f>
        <v>5.74004053573349</v>
      </c>
      <c r="BF456" s="91">
        <f>ALL!BF448/BF$268</f>
        <v>3.4491075016622492</v>
      </c>
      <c r="BG456" s="91">
        <f>ALL!BG448/BG$268</f>
        <v>6.8002644831708983</v>
      </c>
      <c r="BH456" s="91">
        <f t="shared" si="225"/>
        <v>459.87439201849406</v>
      </c>
      <c r="BJ456" s="208">
        <f t="array" ref="BJ456">ROUND(MIN(IF($E$4:$BG$4=BJ$4,$E456:$BG456)),1)</f>
        <v>0</v>
      </c>
      <c r="BK456" s="208">
        <f t="array" ref="BK456">ROUND(MAX(IF($E$4:$BG$4=BK$4,$E456:$BG456)),1)</f>
        <v>64.7</v>
      </c>
      <c r="BL456" s="276">
        <f t="array" ref="BL456">ROUND(SUM(IF($E$4:$BG$4=BL$4,ALL!$E448:$BG448)),1)/BL$3</f>
        <v>20.800998930486937</v>
      </c>
      <c r="BM456" s="208">
        <f t="array" ref="BM456">ROUND(MIN(IF($E$4:$BG$4=BM$4,$E456:$BG456)),1)</f>
        <v>3.4</v>
      </c>
      <c r="BN456" s="208">
        <f t="array" ref="BN456">ROUND(MAX(IF($E$4:$BG$4=BN$4,$E456:$BG456)),1)</f>
        <v>11</v>
      </c>
      <c r="BO456" s="276">
        <f t="array" ref="BO456">ROUND(SUM(IF($E$4:$BG$4=BO$4,ALL!$E448:$BG448)),1)/BO$3</f>
        <v>6.8922381854108368</v>
      </c>
      <c r="BP456" s="208">
        <f t="array" ref="BP456">ROUND(MIN(IF($E$4:$BG$4=BP$4,$E456:$BG456)),1)</f>
        <v>0</v>
      </c>
      <c r="BQ456" s="208">
        <f t="array" ref="BQ456">ROUND(MAX(IF($E$4:$BG$4=BQ$4,$E456:$BG456)),1)</f>
        <v>13.1</v>
      </c>
      <c r="BR456" s="276">
        <f t="array" ref="BR456">ROUND(SUM(IF($E$4:$BG$4=BR$4,ALL!$E448:$BG448)),1)/BR$3</f>
        <v>6.0777400938436639</v>
      </c>
      <c r="BS456" s="208">
        <f t="array" ref="BS456">ROUND(MIN(IF($E$4:$BG$4=BS$4,$E456:$BG456)),1)</f>
        <v>0</v>
      </c>
      <c r="BT456" s="208">
        <f t="array" ref="BT456">ROUND(MAX(IF($E$4:$BG$4=BT$4,$E456:$BG456)),1)</f>
        <v>13.9</v>
      </c>
      <c r="BU456" s="276">
        <f t="array" ref="BU456">ROUND(SUM(IF($E$4:$BG$4=BU$4,ALL!$E448:$BG448)),1)/BU$3</f>
        <v>2.8912123387359672</v>
      </c>
      <c r="BV456" s="208">
        <f t="array" ref="BV456">ROUND(MIN(IF($E$4:$BG$4=BV$4,$E456:$BG456)),1)</f>
        <v>0</v>
      </c>
      <c r="BW456" s="208">
        <f t="array" ref="BW456">ROUND(MAX(IF($E$4:$BG$4=BW$4,$E456:$BG456)),1)</f>
        <v>8.1999999999999993</v>
      </c>
      <c r="BX456" s="276">
        <f t="array" ref="BX456">ROUND(SUM(IF($E$4:$BG$4=BX$4,ALL!$E448:$BG448)),1)/BX$3</f>
        <v>4.9493363604375382</v>
      </c>
      <c r="BY456" s="208">
        <f t="array" ref="BY456">ROUND(MIN(IF($E$4:$BG$4=BY$4,$E456:$BG456)),1)</f>
        <v>0</v>
      </c>
      <c r="BZ456" s="208">
        <f t="array" ref="BZ456">ROUND(MAX(IF($E$4:$BG$4=BZ$4,$E456:$BG456)),1)</f>
        <v>6.9</v>
      </c>
      <c r="CA456" s="276">
        <f t="array" ref="CA456">ROUND(SUM(IF($E$4:$BG$4=CA$4,ALL!$E448:$BG448)),1)/CA$3</f>
        <v>2.9721658248028295</v>
      </c>
      <c r="CB456" s="233">
        <f t="shared" si="214"/>
        <v>0</v>
      </c>
      <c r="CC456" s="233">
        <f t="shared" si="215"/>
        <v>64.7</v>
      </c>
      <c r="CD456" s="274">
        <f>ALL!BH448/$BH$47</f>
        <v>4.4257121012810776</v>
      </c>
    </row>
    <row r="457" spans="1:82" s="90" customFormat="1">
      <c r="A457" s="253">
        <f t="shared" si="226"/>
        <v>55502</v>
      </c>
      <c r="B457" s="236" t="s">
        <v>388</v>
      </c>
      <c r="C457" s="50"/>
      <c r="D457" s="50"/>
      <c r="E457" s="91">
        <f>ALL!E449/E$268</f>
        <v>0</v>
      </c>
      <c r="F457" s="91">
        <f>ALL!F449/F$268</f>
        <v>0</v>
      </c>
      <c r="G457" s="91">
        <f>ALL!G449/G$268</f>
        <v>0</v>
      </c>
      <c r="H457" s="91">
        <f>ALL!H449/H$268</f>
        <v>6.0340275298105484E-2</v>
      </c>
      <c r="I457" s="91">
        <f>ALL!I449/I$268</f>
        <v>0</v>
      </c>
      <c r="J457" s="91">
        <f>ALL!J449/J$268</f>
        <v>0</v>
      </c>
      <c r="K457" s="91">
        <f>ALL!K449/K$268</f>
        <v>0</v>
      </c>
      <c r="L457" s="91">
        <f>ALL!L449/L$268</f>
        <v>0</v>
      </c>
      <c r="M457" s="91">
        <f>ALL!M449/M$268</f>
        <v>0</v>
      </c>
      <c r="N457" s="91">
        <f>ALL!N449/N$268</f>
        <v>0</v>
      </c>
      <c r="O457" s="91">
        <f>ALL!O449/O$268</f>
        <v>0</v>
      </c>
      <c r="P457" s="91">
        <f>ALL!P449/P$268</f>
        <v>0</v>
      </c>
      <c r="Q457" s="91">
        <f>ALL!Q449/Q$268</f>
        <v>0</v>
      </c>
      <c r="R457" s="91">
        <f>ALL!R449/R$268</f>
        <v>0</v>
      </c>
      <c r="S457" s="91">
        <f>ALL!S449/S$268</f>
        <v>0</v>
      </c>
      <c r="T457" s="91">
        <f>ALL!T449/T$268</f>
        <v>0</v>
      </c>
      <c r="U457" s="91">
        <f>ALL!U449/U$268</f>
        <v>0</v>
      </c>
      <c r="V457" s="91">
        <f>ALL!V449/V$268</f>
        <v>0</v>
      </c>
      <c r="W457" s="91">
        <f>ALL!W449/W$268</f>
        <v>2.250862585666455</v>
      </c>
      <c r="X457" s="91">
        <f>ALL!X449/X$268</f>
        <v>0</v>
      </c>
      <c r="Y457" s="91">
        <f>ALL!Y449/Y$268</f>
        <v>0</v>
      </c>
      <c r="Z457" s="91">
        <f>ALL!Z449/Z$268</f>
        <v>0</v>
      </c>
      <c r="AA457" s="91">
        <f>ALL!AA449/AA$268</f>
        <v>0</v>
      </c>
      <c r="AB457" s="91">
        <f>ALL!AB449/AB$268</f>
        <v>0</v>
      </c>
      <c r="AC457" s="91">
        <f>ALL!AC449/AC$268</f>
        <v>0</v>
      </c>
      <c r="AD457" s="91">
        <f>ALL!AD449/AD$268</f>
        <v>0</v>
      </c>
      <c r="AE457" s="91">
        <f>ALL!AE449/AE$268</f>
        <v>0</v>
      </c>
      <c r="AF457" s="91">
        <f>ALL!AF449/AF$268</f>
        <v>0</v>
      </c>
      <c r="AG457" s="91">
        <f>ALL!AG449/AG$268</f>
        <v>0</v>
      </c>
      <c r="AH457" s="91">
        <f>ALL!AH449/AH$268</f>
        <v>0</v>
      </c>
      <c r="AI457" s="91">
        <f>ALL!AI449/AI$268</f>
        <v>0</v>
      </c>
      <c r="AJ457" s="91">
        <f>ALL!AJ449/AJ$268</f>
        <v>0.18154676244810411</v>
      </c>
      <c r="AK457" s="91">
        <f>ALL!AK449/AK$268</f>
        <v>0</v>
      </c>
      <c r="AL457" s="91">
        <f>ALL!AL449/AL$268</f>
        <v>0</v>
      </c>
      <c r="AM457" s="91">
        <f>ALL!AM449/AM$268</f>
        <v>0</v>
      </c>
      <c r="AN457" s="91">
        <f>ALL!AN449/AN$268</f>
        <v>0</v>
      </c>
      <c r="AO457" s="91">
        <f>ALL!AO449/AO$268</f>
        <v>0</v>
      </c>
      <c r="AP457" s="91">
        <f>ALL!AP449/AP$268</f>
        <v>0</v>
      </c>
      <c r="AQ457" s="91">
        <f>ALL!AQ449/AQ$268</f>
        <v>7.810912332658428</v>
      </c>
      <c r="AR457" s="91">
        <f>ALL!AR449/AR$268</f>
        <v>0</v>
      </c>
      <c r="AS457" s="91">
        <f>ALL!AS449/AS$268</f>
        <v>0</v>
      </c>
      <c r="AT457" s="91">
        <f>ALL!AT449/AT$268</f>
        <v>0</v>
      </c>
      <c r="AU457" s="91">
        <f>ALL!AU449/AU$268</f>
        <v>0</v>
      </c>
      <c r="AV457" s="91">
        <f>ALL!AV449/AV$268</f>
        <v>0</v>
      </c>
      <c r="AW457" s="91">
        <f>ALL!AW449/AW$268</f>
        <v>0</v>
      </c>
      <c r="AX457" s="91">
        <f>ALL!AX449/AX$268</f>
        <v>0</v>
      </c>
      <c r="AY457" s="91">
        <f>ALL!AY449/AY$268</f>
        <v>0</v>
      </c>
      <c r="AZ457" s="91">
        <f>ALL!AZ449/AZ$268</f>
        <v>0</v>
      </c>
      <c r="BA457" s="91">
        <f>ALL!BA449/BA$268</f>
        <v>0</v>
      </c>
      <c r="BB457" s="91">
        <f>ALL!BB449/BB$268</f>
        <v>0</v>
      </c>
      <c r="BC457" s="91">
        <f>ALL!BC449/BC$268</f>
        <v>0</v>
      </c>
      <c r="BD457" s="91">
        <f>ALL!BD449/BD$268</f>
        <v>0</v>
      </c>
      <c r="BE457" s="91">
        <f>ALL!BE449/BE$268</f>
        <v>0</v>
      </c>
      <c r="BF457" s="91">
        <f>ALL!BF449/BF$268</f>
        <v>0</v>
      </c>
      <c r="BG457" s="91">
        <f>ALL!BG449/BG$268</f>
        <v>1.6608881924567949</v>
      </c>
      <c r="BH457" s="91">
        <f t="shared" si="225"/>
        <v>11.964550148527888</v>
      </c>
      <c r="BJ457" s="208">
        <f t="array" ref="BJ457">ROUND(MIN(IF($E$4:$BG$4=BJ$4,$E457:$BG457)),1)</f>
        <v>0</v>
      </c>
      <c r="BK457" s="208">
        <f t="array" ref="BK457">ROUND(MAX(IF($E$4:$BG$4=BK$4,$E457:$BG457)),1)</f>
        <v>7.8</v>
      </c>
      <c r="BL457" s="276">
        <f t="array" ref="BL457">ROUND(SUM(IF($E$4:$BG$4=BL$4,ALL!$E449:$BG449)),1)/BL$3</f>
        <v>0.2956065060093917</v>
      </c>
      <c r="BM457" s="208">
        <f t="array" ref="BM457">ROUND(MIN(IF($E$4:$BG$4=BM$4,$E457:$BG457)),1)</f>
        <v>0</v>
      </c>
      <c r="BN457" s="208">
        <f t="array" ref="BN457">ROUND(MAX(IF($E$4:$BG$4=BN$4,$E457:$BG457)),1)</f>
        <v>1.7</v>
      </c>
      <c r="BO457" s="276">
        <f t="array" ref="BO457">ROUND(SUM(IF($E$4:$BG$4=BO$4,ALL!$E449:$BG449)),1)/BO$3</f>
        <v>0.20967808331961146</v>
      </c>
      <c r="BP457" s="208">
        <f t="array" ref="BP457">ROUND(MIN(IF($E$4:$BG$4=BP$4,$E457:$BG457)),1)</f>
        <v>0</v>
      </c>
      <c r="BQ457" s="208">
        <f t="array" ref="BQ457">ROUND(MAX(IF($E$4:$BG$4=BQ$4,$E457:$BG457)),1)</f>
        <v>0</v>
      </c>
      <c r="BR457" s="276">
        <f t="array" ref="BR457">ROUND(SUM(IF($E$4:$BG$4=BR$4,ALL!$E449:$BG449)),1)/BR$3</f>
        <v>0</v>
      </c>
      <c r="BS457" s="208">
        <f t="array" ref="BS457">ROUND(MIN(IF($E$4:$BG$4=BS$4,$E457:$BG457)),1)</f>
        <v>0</v>
      </c>
      <c r="BT457" s="208">
        <f t="array" ref="BT457">ROUND(MAX(IF($E$4:$BG$4=BT$4,$E457:$BG457)),1)</f>
        <v>2.2999999999999998</v>
      </c>
      <c r="BU457" s="276">
        <f t="array" ref="BU457">ROUND(SUM(IF($E$4:$BG$4=BU$4,ALL!$E449:$BG449)),1)/BU$3</f>
        <v>0.21750311624958601</v>
      </c>
      <c r="BV457" s="208">
        <f t="array" ref="BV457">ROUND(MIN(IF($E$4:$BG$4=BV$4,$E457:$BG457)),1)</f>
        <v>0</v>
      </c>
      <c r="BW457" s="208">
        <f t="array" ref="BW457">ROUND(MAX(IF($E$4:$BG$4=BW$4,$E457:$BG457)),1)</f>
        <v>0.2</v>
      </c>
      <c r="BX457" s="276">
        <f t="array" ref="BX457">ROUND(SUM(IF($E$4:$BG$4=BX$4,ALL!$E449:$BG449)),1)/BX$3</f>
        <v>2.566876827477297E-2</v>
      </c>
      <c r="BY457" s="208">
        <f t="array" ref="BY457">ROUND(MIN(IF($E$4:$BG$4=BY$4,$E457:$BG457)),1)</f>
        <v>0</v>
      </c>
      <c r="BZ457" s="208">
        <f t="array" ref="BZ457">ROUND(MAX(IF($E$4:$BG$4=BZ$4,$E457:$BG457)),1)</f>
        <v>0</v>
      </c>
      <c r="CA457" s="276">
        <f t="array" ref="CA457">ROUND(SUM(IF($E$4:$BG$4=CA$4,ALL!$E449:$BG449)),1)/CA$3</f>
        <v>0</v>
      </c>
      <c r="CB457" s="233">
        <f t="shared" si="214"/>
        <v>0</v>
      </c>
      <c r="CC457" s="233">
        <f t="shared" si="215"/>
        <v>7.8</v>
      </c>
      <c r="CD457" s="274">
        <f>ALL!BH449/$BH$47</f>
        <v>0.10522056908924045</v>
      </c>
    </row>
    <row r="458" spans="1:82" s="90" customFormat="1">
      <c r="A458" s="253">
        <f t="shared" si="226"/>
        <v>55503</v>
      </c>
      <c r="B458" s="236" t="s">
        <v>389</v>
      </c>
      <c r="C458" s="50"/>
      <c r="D458" s="50"/>
      <c r="E458" s="91">
        <f>ALL!E450/E$268</f>
        <v>0</v>
      </c>
      <c r="F458" s="91">
        <f>ALL!F450/F$268</f>
        <v>0</v>
      </c>
      <c r="G458" s="91">
        <f>ALL!G450/G$268</f>
        <v>0</v>
      </c>
      <c r="H458" s="91">
        <f>ALL!H450/H$268</f>
        <v>-1.042310613109098</v>
      </c>
      <c r="I458" s="91">
        <f>ALL!I450/I$268</f>
        <v>0</v>
      </c>
      <c r="J458" s="91">
        <f>ALL!J450/J$268</f>
        <v>0</v>
      </c>
      <c r="K458" s="91">
        <f>ALL!K450/K$268</f>
        <v>0</v>
      </c>
      <c r="L458" s="91">
        <f>ALL!L450/L$268</f>
        <v>0</v>
      </c>
      <c r="M458" s="91">
        <f>ALL!M450/M$268</f>
        <v>0</v>
      </c>
      <c r="N458" s="91">
        <f>ALL!N450/N$268</f>
        <v>0</v>
      </c>
      <c r="O458" s="91">
        <f>ALL!O450/O$268</f>
        <v>0</v>
      </c>
      <c r="P458" s="91">
        <f>ALL!P450/P$268</f>
        <v>0</v>
      </c>
      <c r="Q458" s="91">
        <f>ALL!Q450/Q$268</f>
        <v>11.667124316203585</v>
      </c>
      <c r="R458" s="91">
        <f>ALL!R450/R$268</f>
        <v>0</v>
      </c>
      <c r="S458" s="91">
        <f>ALL!S450/S$268</f>
        <v>0</v>
      </c>
      <c r="T458" s="91">
        <f>ALL!T450/T$268</f>
        <v>0</v>
      </c>
      <c r="U458" s="91">
        <f>ALL!U450/U$268</f>
        <v>0</v>
      </c>
      <c r="V458" s="91">
        <f>ALL!V450/V$268</f>
        <v>0</v>
      </c>
      <c r="W458" s="91">
        <f>ALL!W450/W$268</f>
        <v>0</v>
      </c>
      <c r="X458" s="91">
        <f>ALL!X450/X$268</f>
        <v>0</v>
      </c>
      <c r="Y458" s="91">
        <f>ALL!Y450/Y$268</f>
        <v>0</v>
      </c>
      <c r="Z458" s="91">
        <f>ALL!Z450/Z$268</f>
        <v>0</v>
      </c>
      <c r="AA458" s="91">
        <f>ALL!AA450/AA$268</f>
        <v>0</v>
      </c>
      <c r="AB458" s="91">
        <f>ALL!AB450/AB$268</f>
        <v>0</v>
      </c>
      <c r="AC458" s="91">
        <f>ALL!AC450/AC$268</f>
        <v>0</v>
      </c>
      <c r="AD458" s="91">
        <f>ALL!AD450/AD$268</f>
        <v>0</v>
      </c>
      <c r="AE458" s="91">
        <f>ALL!AE450/AE$268</f>
        <v>0</v>
      </c>
      <c r="AF458" s="91">
        <f>ALL!AF450/AF$268</f>
        <v>0</v>
      </c>
      <c r="AG458" s="91">
        <f>ALL!AG450/AG$268</f>
        <v>1.4671884351635455E-2</v>
      </c>
      <c r="AH458" s="91">
        <f>ALL!AH450/AH$268</f>
        <v>0</v>
      </c>
      <c r="AI458" s="91">
        <f>ALL!AI450/AI$268</f>
        <v>0</v>
      </c>
      <c r="AJ458" s="91">
        <f>ALL!AJ450/AJ$268</f>
        <v>0.670966317474461</v>
      </c>
      <c r="AK458" s="91">
        <f>ALL!AK450/AK$268</f>
        <v>0</v>
      </c>
      <c r="AL458" s="91">
        <f>ALL!AL450/AL$268</f>
        <v>0</v>
      </c>
      <c r="AM458" s="91">
        <f>ALL!AM450/AM$268</f>
        <v>0</v>
      </c>
      <c r="AN458" s="91">
        <f>ALL!AN450/AN$268</f>
        <v>2.7114048466361632E-2</v>
      </c>
      <c r="AO458" s="91">
        <f>ALL!AO450/AO$268</f>
        <v>0</v>
      </c>
      <c r="AP458" s="91">
        <f>ALL!AP450/AP$268</f>
        <v>0</v>
      </c>
      <c r="AQ458" s="91">
        <f>ALL!AQ450/AQ$268</f>
        <v>26.564336224351035</v>
      </c>
      <c r="AR458" s="91">
        <f>ALL!AR450/AR$268</f>
        <v>20.415820982074329</v>
      </c>
      <c r="AS458" s="91">
        <f>ALL!AS450/AS$268</f>
        <v>17.024276546797434</v>
      </c>
      <c r="AT458" s="91">
        <f>ALL!AT450/AT$268</f>
        <v>0</v>
      </c>
      <c r="AU458" s="91">
        <f>ALL!AU450/AU$268</f>
        <v>15.178254403851167</v>
      </c>
      <c r="AV458" s="91">
        <f>ALL!AV450/AV$268</f>
        <v>0</v>
      </c>
      <c r="AW458" s="91">
        <f>ALL!AW450/AW$268</f>
        <v>0</v>
      </c>
      <c r="AX458" s="91">
        <f>ALL!AX450/AX$268</f>
        <v>0</v>
      </c>
      <c r="AY458" s="91">
        <f>ALL!AY450/AY$268</f>
        <v>0</v>
      </c>
      <c r="AZ458" s="91">
        <f>ALL!AZ450/AZ$268</f>
        <v>0</v>
      </c>
      <c r="BA458" s="91">
        <f>ALL!BA450/BA$268</f>
        <v>0</v>
      </c>
      <c r="BB458" s="91">
        <f>ALL!BB450/BB$268</f>
        <v>0</v>
      </c>
      <c r="BC458" s="91">
        <f>ALL!BC450/BC$268</f>
        <v>0</v>
      </c>
      <c r="BD458" s="91">
        <f>ALL!BD450/BD$268</f>
        <v>0</v>
      </c>
      <c r="BE458" s="91">
        <f>ALL!BE450/BE$268</f>
        <v>0</v>
      </c>
      <c r="BF458" s="91">
        <f>ALL!BF450/BF$268</f>
        <v>1.1591328554832216</v>
      </c>
      <c r="BG458" s="91">
        <f>ALL!BG450/BG$268</f>
        <v>15.232225281692692</v>
      </c>
      <c r="BH458" s="91">
        <f t="shared" si="225"/>
        <v>106.91161224763682</v>
      </c>
      <c r="BJ458" s="208">
        <f t="array" ref="BJ458">ROUND(MIN(IF($E$4:$BG$4=BJ$4,$E458:$BG458)),1)</f>
        <v>0</v>
      </c>
      <c r="BK458" s="208">
        <f t="array" ref="BK458">ROUND(MAX(IF($E$4:$BG$4=BK$4,$E458:$BG458)),1)</f>
        <v>26.6</v>
      </c>
      <c r="BL458" s="276">
        <f t="array" ref="BL458">ROUND(SUM(IF($E$4:$BG$4=BL$4,ALL!$E450:$BG450)),1)/BL$3</f>
        <v>5.1038724056678451</v>
      </c>
      <c r="BM458" s="208">
        <f t="array" ref="BM458">ROUND(MIN(IF($E$4:$BG$4=BM$4,$E458:$BG458)),1)</f>
        <v>0</v>
      </c>
      <c r="BN458" s="208">
        <f t="array" ref="BN458">ROUND(MAX(IF($E$4:$BG$4=BN$4,$E458:$BG458)),1)</f>
        <v>15.2</v>
      </c>
      <c r="BO458" s="276">
        <f t="array" ref="BO458">ROUND(SUM(IF($E$4:$BG$4=BO$4,ALL!$E450:$BG450)),1)/BO$3</f>
        <v>2.3311789889675616</v>
      </c>
      <c r="BP458" s="208">
        <f t="array" ref="BP458">ROUND(MIN(IF($E$4:$BG$4=BP$4,$E458:$BG458)),1)</f>
        <v>0</v>
      </c>
      <c r="BQ458" s="208">
        <f t="array" ref="BQ458">ROUND(MAX(IF($E$4:$BG$4=BQ$4,$E458:$BG458)),1)</f>
        <v>0</v>
      </c>
      <c r="BR458" s="276">
        <f t="array" ref="BR458">ROUND(SUM(IF($E$4:$BG$4=BR$4,ALL!$E450:$BG450)),1)/BR$3</f>
        <v>0</v>
      </c>
      <c r="BS458" s="208">
        <f t="array" ref="BS458">ROUND(MIN(IF($E$4:$BG$4=BS$4,$E458:$BG458)),1)</f>
        <v>-1</v>
      </c>
      <c r="BT458" s="208">
        <f t="array" ref="BT458">ROUND(MAX(IF($E$4:$BG$4=BT$4,$E458:$BG458)),1)</f>
        <v>11.7</v>
      </c>
      <c r="BU458" s="276">
        <f t="array" ref="BU458">ROUND(SUM(IF($E$4:$BG$4=BU$4,ALL!$E450:$BG450)),1)/BU$3</f>
        <v>0.69480511626377639</v>
      </c>
      <c r="BV458" s="208">
        <f t="array" ref="BV458">ROUND(MIN(IF($E$4:$BG$4=BV$4,$E458:$BG458)),1)</f>
        <v>0</v>
      </c>
      <c r="BW458" s="208">
        <f t="array" ref="BW458">ROUND(MAX(IF($E$4:$BG$4=BW$4,$E458:$BG458)),1)</f>
        <v>0.7</v>
      </c>
      <c r="BX458" s="276">
        <f t="array" ref="BX458">ROUND(SUM(IF($E$4:$BG$4=BX$4,ALL!$E450:$BG450)),1)/BX$3</f>
        <v>9.4863820836056309E-2</v>
      </c>
      <c r="BY458" s="208">
        <f t="array" ref="BY458">ROUND(MIN(IF($E$4:$BG$4=BY$4,$E458:$BG458)),1)</f>
        <v>0</v>
      </c>
      <c r="BZ458" s="208">
        <f t="array" ref="BZ458">ROUND(MAX(IF($E$4:$BG$4=BZ$4,$E458:$BG458)),1)</f>
        <v>0</v>
      </c>
      <c r="CA458" s="276">
        <f t="array" ref="CA458">ROUND(SUM(IF($E$4:$BG$4=CA$4,ALL!$E450:$BG450)),1)/CA$3</f>
        <v>3.8183148103332156E-3</v>
      </c>
      <c r="CB458" s="233">
        <f t="shared" si="214"/>
        <v>-1</v>
      </c>
      <c r="CC458" s="233">
        <f t="shared" si="215"/>
        <v>26.6</v>
      </c>
      <c r="CD458" s="274">
        <f>ALL!BH450/$BH$47</f>
        <v>0.59781666769254016</v>
      </c>
    </row>
    <row r="459" spans="1:82" s="90" customFormat="1" ht="36">
      <c r="A459" s="253">
        <f t="shared" si="226"/>
        <v>55610</v>
      </c>
      <c r="B459" s="236" t="s">
        <v>390</v>
      </c>
      <c r="C459" s="50"/>
      <c r="D459" s="50"/>
      <c r="E459" s="91">
        <f>ALL!E451/E$268</f>
        <v>5.9282715865519311</v>
      </c>
      <c r="F459" s="91">
        <f>ALL!F451/F$268</f>
        <v>71.116090702322694</v>
      </c>
      <c r="G459" s="91">
        <f>ALL!G451/G$268</f>
        <v>113.67098262004298</v>
      </c>
      <c r="H459" s="91">
        <f>ALL!H451/H$268</f>
        <v>28.81495078933207</v>
      </c>
      <c r="I459" s="91">
        <f>ALL!I451/I$268</f>
        <v>19.164486558965589</v>
      </c>
      <c r="J459" s="91">
        <f>ALL!J451/J$268</f>
        <v>79.121392040342144</v>
      </c>
      <c r="K459" s="91">
        <f>ALL!K451/K$268</f>
        <v>2.9020736611091715</v>
      </c>
      <c r="L459" s="91">
        <f>ALL!L451/L$268</f>
        <v>14.792363518101757</v>
      </c>
      <c r="M459" s="91">
        <f>ALL!M451/M$268</f>
        <v>380.24561440278336</v>
      </c>
      <c r="N459" s="91">
        <f>ALL!N451/N$268</f>
        <v>28.18516975463195</v>
      </c>
      <c r="O459" s="91">
        <f>ALL!O451/O$268</f>
        <v>4496.6195712777917</v>
      </c>
      <c r="P459" s="91">
        <f>ALL!P451/P$268</f>
        <v>297.78887295702395</v>
      </c>
      <c r="Q459" s="91">
        <f>ALL!Q451/Q$268</f>
        <v>38.424690429608759</v>
      </c>
      <c r="R459" s="91">
        <f>ALL!R451/R$268</f>
        <v>3509.6592356687902</v>
      </c>
      <c r="S459" s="91">
        <f>ALL!S451/S$268</f>
        <v>140.47332075653782</v>
      </c>
      <c r="T459" s="91">
        <f>ALL!T451/T$268</f>
        <v>114.77997477902041</v>
      </c>
      <c r="U459" s="91">
        <f>ALL!U451/U$268</f>
        <v>47.183466715617634</v>
      </c>
      <c r="V459" s="91">
        <f>ALL!V451/V$268</f>
        <v>0</v>
      </c>
      <c r="W459" s="91">
        <f>ALL!W451/W$268</f>
        <v>90.592219770975007</v>
      </c>
      <c r="X459" s="91">
        <f>ALL!X451/X$268</f>
        <v>51.123869467787578</v>
      </c>
      <c r="Y459" s="91">
        <f>ALL!Y451/Y$268</f>
        <v>278.08352134166216</v>
      </c>
      <c r="Z459" s="91">
        <f>ALL!Z451/Z$268</f>
        <v>39.542509109245749</v>
      </c>
      <c r="AA459" s="91">
        <f>ALL!AA451/AA$268</f>
        <v>25.90623790226153</v>
      </c>
      <c r="AB459" s="91">
        <f>ALL!AB451/AB$268</f>
        <v>27.292468340550389</v>
      </c>
      <c r="AC459" s="91">
        <f>ALL!AC451/AC$268</f>
        <v>333.7641376023472</v>
      </c>
      <c r="AD459" s="91">
        <f>ALL!AD451/AD$268</f>
        <v>20.50297151465773</v>
      </c>
      <c r="AE459" s="91">
        <f>ALL!AE451/AE$268</f>
        <v>67.584075656007698</v>
      </c>
      <c r="AF459" s="91">
        <f>ALL!AF451/AF$268</f>
        <v>126.31641196798866</v>
      </c>
      <c r="AG459" s="91">
        <f>ALL!AG451/AG$268</f>
        <v>30.592722344836002</v>
      </c>
      <c r="AH459" s="91">
        <f>ALL!AH451/AH$268</f>
        <v>278.15258009885656</v>
      </c>
      <c r="AI459" s="91">
        <f>ALL!AI451/AI$268</f>
        <v>213.96965291084726</v>
      </c>
      <c r="AJ459" s="91">
        <f>ALL!AJ451/AJ$268</f>
        <v>31.328135140143431</v>
      </c>
      <c r="AK459" s="91">
        <f>ALL!AK451/AK$268</f>
        <v>0</v>
      </c>
      <c r="AL459" s="91">
        <f>ALL!AL451/AL$268</f>
        <v>0</v>
      </c>
      <c r="AM459" s="91">
        <f>ALL!AM451/AM$268</f>
        <v>0</v>
      </c>
      <c r="AN459" s="91">
        <f>ALL!AN451/AN$268</f>
        <v>0</v>
      </c>
      <c r="AO459" s="91">
        <f>ALL!AO451/AO$268</f>
        <v>0</v>
      </c>
      <c r="AP459" s="91">
        <f>ALL!AP451/AP$268</f>
        <v>0</v>
      </c>
      <c r="AQ459" s="91">
        <f>ALL!AQ451/AQ$268</f>
        <v>0</v>
      </c>
      <c r="AR459" s="91">
        <f>ALL!AR451/AR$268</f>
        <v>0</v>
      </c>
      <c r="AS459" s="91">
        <f>ALL!AS451/AS$268</f>
        <v>0</v>
      </c>
      <c r="AT459" s="91">
        <f>ALL!AT451/AT$268</f>
        <v>0</v>
      </c>
      <c r="AU459" s="91">
        <f>ALL!AU451/AU$268</f>
        <v>0</v>
      </c>
      <c r="AV459" s="91">
        <f>ALL!AV451/AV$268</f>
        <v>0</v>
      </c>
      <c r="AW459" s="91">
        <f>ALL!AW451/AW$268</f>
        <v>0</v>
      </c>
      <c r="AX459" s="91">
        <f>ALL!AX451/AX$268</f>
        <v>0</v>
      </c>
      <c r="AY459" s="91">
        <f>ALL!AY451/AY$268</f>
        <v>0</v>
      </c>
      <c r="AZ459" s="91">
        <f>ALL!AZ451/AZ$268</f>
        <v>0</v>
      </c>
      <c r="BA459" s="91">
        <f>ALL!BA451/BA$268</f>
        <v>0</v>
      </c>
      <c r="BB459" s="91">
        <f>ALL!BB451/BB$268</f>
        <v>0</v>
      </c>
      <c r="BC459" s="91">
        <f>ALL!BC451/BC$268</f>
        <v>0</v>
      </c>
      <c r="BD459" s="91">
        <f>ALL!BD451/BD$268</f>
        <v>36.667996984249264</v>
      </c>
      <c r="BE459" s="91">
        <f>ALL!BE451/BE$268</f>
        <v>378.21564679312712</v>
      </c>
      <c r="BF459" s="91">
        <f>ALL!BF451/BF$268</f>
        <v>8.0430795759262992</v>
      </c>
      <c r="BG459" s="91">
        <f>ALL!BG451/BG$268</f>
        <v>163.82213235027717</v>
      </c>
      <c r="BH459" s="91">
        <f t="shared" si="225"/>
        <v>11590.370897090324</v>
      </c>
      <c r="BJ459" s="208">
        <f t="array" ref="BJ459">ROUND(MIN(IF($E$4:$BG$4=BJ$4,$E459:$BG459)),1)</f>
        <v>0</v>
      </c>
      <c r="BK459" s="208">
        <f t="array" ref="BK459">ROUND(MAX(IF($E$4:$BG$4=BK$4,$E459:$BG459)),1)</f>
        <v>0</v>
      </c>
      <c r="BL459" s="276">
        <f t="array" ref="BL459">ROUND(SUM(IF($E$4:$BG$4=BL$4,ALL!$E451:$BG451)),1)/BL$3</f>
        <v>0</v>
      </c>
      <c r="BM459" s="208">
        <f t="array" ref="BM459">ROUND(MIN(IF($E$4:$BG$4=BM$4,$E459:$BG459)),1)</f>
        <v>8</v>
      </c>
      <c r="BN459" s="208">
        <f t="array" ref="BN459">ROUND(MAX(IF($E$4:$BG$4=BN$4,$E459:$BG459)),1)</f>
        <v>378.2</v>
      </c>
      <c r="BO459" s="276">
        <f t="array" ref="BO459">ROUND(SUM(IF($E$4:$BG$4=BO$4,ALL!$E451:$BG451)),1)/BO$3</f>
        <v>101.65486579944017</v>
      </c>
      <c r="BP459" s="208">
        <f t="array" ref="BP459">ROUND(MIN(IF($E$4:$BG$4=BP$4,$E459:$BG459)),1)</f>
        <v>0</v>
      </c>
      <c r="BQ459" s="208">
        <f t="array" ref="BQ459">ROUND(MAX(IF($E$4:$BG$4=BQ$4,$E459:$BG459)),1)</f>
        <v>0</v>
      </c>
      <c r="BR459" s="276">
        <f t="array" ref="BR459">ROUND(SUM(IF($E$4:$BG$4=BR$4,ALL!$E451:$BG451)),1)/BR$3</f>
        <v>0</v>
      </c>
      <c r="BS459" s="208">
        <f t="array" ref="BS459">ROUND(MIN(IF($E$4:$BG$4=BS$4,$E459:$BG459)),1)</f>
        <v>0</v>
      </c>
      <c r="BT459" s="208">
        <f t="array" ref="BT459">ROUND(MAX(IF($E$4:$BG$4=BT$4,$E459:$BG459)),1)</f>
        <v>4496.6000000000004</v>
      </c>
      <c r="BU459" s="276">
        <f t="array" ref="BU459">ROUND(SUM(IF($E$4:$BG$4=BU$4,ALL!$E451:$BG451)),1)/BU$3</f>
        <v>157.97265087755201</v>
      </c>
      <c r="BV459" s="208">
        <f t="array" ref="BV459">ROUND(MIN(IF($E$4:$BG$4=BV$4,$E459:$BG459)),1)</f>
        <v>27.3</v>
      </c>
      <c r="BW459" s="208">
        <f t="array" ref="BW459">ROUND(MAX(IF($E$4:$BG$4=BW$4,$E459:$BG459)),1)</f>
        <v>113.7</v>
      </c>
      <c r="BX459" s="276">
        <f t="array" ref="BX459">ROUND(SUM(IF($E$4:$BG$4=BX$4,ALL!$E451:$BG451)),1)/BX$3</f>
        <v>36.554134601594519</v>
      </c>
      <c r="BY459" s="208">
        <f t="array" ref="BY459">ROUND(MIN(IF($E$4:$BG$4=BY$4,$E459:$BG459)),1)</f>
        <v>14.8</v>
      </c>
      <c r="BZ459" s="208">
        <f t="array" ref="BZ459">ROUND(MAX(IF($E$4:$BG$4=BZ$4,$E459:$BG459)),1)</f>
        <v>297.8</v>
      </c>
      <c r="CA459" s="276">
        <f t="array" ref="CA459">ROUND(SUM(IF($E$4:$BG$4=CA$4,ALL!$E451:$BG451)),1)/CA$3</f>
        <v>66.26522142319493</v>
      </c>
      <c r="CB459" s="233">
        <f t="shared" si="214"/>
        <v>0</v>
      </c>
      <c r="CC459" s="233">
        <f t="shared" si="215"/>
        <v>4496.6000000000004</v>
      </c>
      <c r="CD459" s="274">
        <f>ALL!BH451/$BH$47</f>
        <v>88.073164258820881</v>
      </c>
    </row>
    <row r="460" spans="1:82" s="90" customFormat="1" ht="36">
      <c r="A460" s="253">
        <f t="shared" si="226"/>
        <v>55620</v>
      </c>
      <c r="B460" s="236" t="s">
        <v>391</v>
      </c>
      <c r="C460" s="50"/>
      <c r="D460" s="50"/>
      <c r="E460" s="91">
        <f>ALL!E452/E$268</f>
        <v>0</v>
      </c>
      <c r="F460" s="91">
        <f>ALL!F452/F$268</f>
        <v>0</v>
      </c>
      <c r="G460" s="91">
        <f>ALL!G452/G$268</f>
        <v>0</v>
      </c>
      <c r="H460" s="91">
        <f>ALL!H452/H$268</f>
        <v>0</v>
      </c>
      <c r="I460" s="91">
        <f>ALL!I452/I$268</f>
        <v>0</v>
      </c>
      <c r="J460" s="91">
        <f>ALL!J452/J$268</f>
        <v>0</v>
      </c>
      <c r="K460" s="91">
        <f>ALL!K452/K$268</f>
        <v>0</v>
      </c>
      <c r="L460" s="91">
        <f>ALL!L452/L$268</f>
        <v>0</v>
      </c>
      <c r="M460" s="91">
        <f>ALL!M452/M$268</f>
        <v>0</v>
      </c>
      <c r="N460" s="91">
        <f>ALL!N452/N$268</f>
        <v>0</v>
      </c>
      <c r="O460" s="91">
        <f>ALL!O452/O$268</f>
        <v>0</v>
      </c>
      <c r="P460" s="91">
        <f>ALL!P452/P$268</f>
        <v>0</v>
      </c>
      <c r="Q460" s="91">
        <f>ALL!Q452/Q$268</f>
        <v>8.6661885219812174</v>
      </c>
      <c r="R460" s="91">
        <f>ALL!R452/R$268</f>
        <v>0</v>
      </c>
      <c r="S460" s="91">
        <f>ALL!S452/S$268</f>
        <v>0</v>
      </c>
      <c r="T460" s="91">
        <f>ALL!T452/T$268</f>
        <v>0</v>
      </c>
      <c r="U460" s="91">
        <f>ALL!U452/U$268</f>
        <v>0</v>
      </c>
      <c r="V460" s="91">
        <f>ALL!V452/V$268</f>
        <v>0</v>
      </c>
      <c r="W460" s="91">
        <f>ALL!W452/W$268</f>
        <v>0</v>
      </c>
      <c r="X460" s="91">
        <f>ALL!X452/X$268</f>
        <v>0</v>
      </c>
      <c r="Y460" s="91">
        <f>ALL!Y452/Y$268</f>
        <v>0</v>
      </c>
      <c r="Z460" s="91">
        <f>ALL!Z452/Z$268</f>
        <v>0</v>
      </c>
      <c r="AA460" s="91">
        <f>ALL!AA452/AA$268</f>
        <v>0</v>
      </c>
      <c r="AB460" s="91">
        <f>ALL!AB452/AB$268</f>
        <v>0</v>
      </c>
      <c r="AC460" s="91">
        <f>ALL!AC452/AC$268</f>
        <v>0</v>
      </c>
      <c r="AD460" s="91">
        <f>ALL!AD452/AD$268</f>
        <v>0</v>
      </c>
      <c r="AE460" s="91">
        <f>ALL!AE452/AE$268</f>
        <v>0</v>
      </c>
      <c r="AF460" s="91">
        <f>ALL!AF452/AF$268</f>
        <v>0</v>
      </c>
      <c r="AG460" s="91">
        <f>ALL!AG452/AG$268</f>
        <v>0</v>
      </c>
      <c r="AH460" s="91">
        <f>ALL!AH452/AH$268</f>
        <v>0</v>
      </c>
      <c r="AI460" s="91">
        <f>ALL!AI452/AI$268</f>
        <v>0</v>
      </c>
      <c r="AJ460" s="91">
        <f>ALL!AJ452/AJ$268</f>
        <v>27.039068260045021</v>
      </c>
      <c r="AK460" s="91">
        <f>ALL!AK452/AK$268</f>
        <v>0</v>
      </c>
      <c r="AL460" s="91">
        <f>ALL!AL452/AL$268</f>
        <v>0</v>
      </c>
      <c r="AM460" s="91">
        <f>ALL!AM452/AM$268</f>
        <v>0</v>
      </c>
      <c r="AN460" s="91">
        <f>ALL!AN452/AN$268</f>
        <v>0</v>
      </c>
      <c r="AO460" s="91">
        <f>ALL!AO452/AO$268</f>
        <v>0</v>
      </c>
      <c r="AP460" s="91">
        <f>ALL!AP452/AP$268</f>
        <v>0</v>
      </c>
      <c r="AQ460" s="91">
        <f>ALL!AQ452/AQ$268</f>
        <v>0</v>
      </c>
      <c r="AR460" s="91">
        <f>ALL!AR452/AR$268</f>
        <v>0</v>
      </c>
      <c r="AS460" s="91">
        <f>ALL!AS452/AS$268</f>
        <v>0</v>
      </c>
      <c r="AT460" s="91">
        <f>ALL!AT452/AT$268</f>
        <v>0</v>
      </c>
      <c r="AU460" s="91">
        <f>ALL!AU452/AU$268</f>
        <v>0</v>
      </c>
      <c r="AV460" s="91">
        <f>ALL!AV452/AV$268</f>
        <v>0</v>
      </c>
      <c r="AW460" s="91">
        <f>ALL!AW452/AW$268</f>
        <v>0</v>
      </c>
      <c r="AX460" s="91">
        <f>ALL!AX452/AX$268</f>
        <v>0</v>
      </c>
      <c r="AY460" s="91">
        <f>ALL!AY452/AY$268</f>
        <v>0</v>
      </c>
      <c r="AZ460" s="91">
        <f>ALL!AZ452/AZ$268</f>
        <v>0</v>
      </c>
      <c r="BA460" s="91">
        <f>ALL!BA452/BA$268</f>
        <v>0</v>
      </c>
      <c r="BB460" s="91">
        <f>ALL!BB452/BB$268</f>
        <v>0</v>
      </c>
      <c r="BC460" s="91">
        <f>ALL!BC452/BC$268</f>
        <v>0</v>
      </c>
      <c r="BD460" s="91">
        <f>ALL!BD452/BD$268</f>
        <v>0</v>
      </c>
      <c r="BE460" s="91">
        <f>ALL!BE452/BE$268</f>
        <v>0</v>
      </c>
      <c r="BF460" s="91">
        <f>ALL!BF452/BF$268</f>
        <v>0</v>
      </c>
      <c r="BG460" s="91">
        <f>ALL!BG452/BG$268</f>
        <v>0</v>
      </c>
      <c r="BH460" s="91">
        <f t="shared" si="225"/>
        <v>35.70525678202624</v>
      </c>
      <c r="BJ460" s="208">
        <f t="array" ref="BJ460">ROUND(MIN(IF($E$4:$BG$4=BJ$4,$E460:$BG460)),1)</f>
        <v>0</v>
      </c>
      <c r="BK460" s="208">
        <f t="array" ref="BK460">ROUND(MAX(IF($E$4:$BG$4=BK$4,$E460:$BG460)),1)</f>
        <v>0</v>
      </c>
      <c r="BL460" s="276">
        <f t="array" ref="BL460">ROUND(SUM(IF($E$4:$BG$4=BL$4,ALL!$E452:$BG452)),1)/BL$3</f>
        <v>0</v>
      </c>
      <c r="BM460" s="208">
        <f t="array" ref="BM460">ROUND(MIN(IF($E$4:$BG$4=BM$4,$E460:$BG460)),1)</f>
        <v>0</v>
      </c>
      <c r="BN460" s="208">
        <f t="array" ref="BN460">ROUND(MAX(IF($E$4:$BG$4=BN$4,$E460:$BG460)),1)</f>
        <v>0</v>
      </c>
      <c r="BO460" s="276">
        <f t="array" ref="BO460">ROUND(SUM(IF($E$4:$BG$4=BO$4,ALL!$E452:$BG452)),1)/BO$3</f>
        <v>0</v>
      </c>
      <c r="BP460" s="208">
        <f t="array" ref="BP460">ROUND(MIN(IF($E$4:$BG$4=BP$4,$E460:$BG460)),1)</f>
        <v>0</v>
      </c>
      <c r="BQ460" s="208">
        <f t="array" ref="BQ460">ROUND(MAX(IF($E$4:$BG$4=BQ$4,$E460:$BG460)),1)</f>
        <v>0</v>
      </c>
      <c r="BR460" s="276">
        <f t="array" ref="BR460">ROUND(SUM(IF($E$4:$BG$4=BR$4,ALL!$E452:$BG452)),1)/BR$3</f>
        <v>0</v>
      </c>
      <c r="BS460" s="208">
        <f t="array" ref="BS460">ROUND(MIN(IF($E$4:$BG$4=BS$4,$E460:$BG460)),1)</f>
        <v>0</v>
      </c>
      <c r="BT460" s="208">
        <f t="array" ref="BT460">ROUND(MAX(IF($E$4:$BG$4=BT$4,$E460:$BG460)),1)</f>
        <v>8.6999999999999993</v>
      </c>
      <c r="BU460" s="276">
        <f t="array" ref="BU460">ROUND(SUM(IF($E$4:$BG$4=BU$4,ALL!$E452:$BG452)),1)/BU$3</f>
        <v>0.59816289139672418</v>
      </c>
      <c r="BV460" s="208">
        <f t="array" ref="BV460">ROUND(MIN(IF($E$4:$BG$4=BV$4,$E460:$BG460)),1)</f>
        <v>0</v>
      </c>
      <c r="BW460" s="208">
        <f t="array" ref="BW460">ROUND(MAX(IF($E$4:$BG$4=BW$4,$E460:$BG460)),1)</f>
        <v>27</v>
      </c>
      <c r="BX460" s="276">
        <f t="array" ref="BX460">ROUND(SUM(IF($E$4:$BG$4=BX$4,ALL!$E452:$BG452)),1)/BX$3</f>
        <v>3.822847928344963</v>
      </c>
      <c r="BY460" s="208">
        <f t="array" ref="BY460">ROUND(MIN(IF($E$4:$BG$4=BY$4,$E460:$BG460)),1)</f>
        <v>0</v>
      </c>
      <c r="BZ460" s="208">
        <f t="array" ref="BZ460">ROUND(MAX(IF($E$4:$BG$4=BZ$4,$E460:$BG460)),1)</f>
        <v>0</v>
      </c>
      <c r="CA460" s="276">
        <f t="array" ref="CA460">ROUND(SUM(IF($E$4:$BG$4=CA$4,ALL!$E452:$BG452)),1)/CA$3</f>
        <v>0</v>
      </c>
      <c r="CB460" s="233">
        <f t="shared" si="214"/>
        <v>0</v>
      </c>
      <c r="CC460" s="233">
        <f t="shared" si="215"/>
        <v>27</v>
      </c>
      <c r="CD460" s="274">
        <f>ALL!BH452/$BH$47</f>
        <v>1.295397227607328</v>
      </c>
    </row>
    <row r="461" spans="1:82" s="90" customFormat="1" ht="24">
      <c r="A461" s="253">
        <f t="shared" si="226"/>
        <v>55630</v>
      </c>
      <c r="B461" s="236" t="s">
        <v>392</v>
      </c>
      <c r="C461" s="50"/>
      <c r="D461" s="50"/>
      <c r="E461" s="91">
        <f>ALL!E453/E$268</f>
        <v>430.93490575801252</v>
      </c>
      <c r="F461" s="91">
        <f>ALL!F453/F$268</f>
        <v>361.34292232407472</v>
      </c>
      <c r="G461" s="91">
        <f>ALL!G453/G$268</f>
        <v>400.08268805811105</v>
      </c>
      <c r="H461" s="91">
        <f>ALL!H453/H$268</f>
        <v>178.71321018512458</v>
      </c>
      <c r="I461" s="91">
        <f>ALL!I453/I$268</f>
        <v>493.27395983391244</v>
      </c>
      <c r="J461" s="91">
        <f>ALL!J453/J$268</f>
        <v>375.73450184281728</v>
      </c>
      <c r="K461" s="91">
        <f>ALL!K453/K$268</f>
        <v>331.38286420555875</v>
      </c>
      <c r="L461" s="91">
        <f>ALL!L453/L$268</f>
        <v>1610.1111070754903</v>
      </c>
      <c r="M461" s="91">
        <f>ALL!M453/M$268</f>
        <v>0</v>
      </c>
      <c r="N461" s="91">
        <f>ALL!N453/N$268</f>
        <v>48.92535202804207</v>
      </c>
      <c r="O461" s="91">
        <f>ALL!O453/O$268</f>
        <v>915.3753869628066</v>
      </c>
      <c r="P461" s="91">
        <f>ALL!P453/P$268</f>
        <v>852.5814911083055</v>
      </c>
      <c r="Q461" s="91">
        <f>ALL!Q453/Q$268</f>
        <v>504.45072070550395</v>
      </c>
      <c r="R461" s="91">
        <f>ALL!R453/R$268</f>
        <v>243.24034422008407</v>
      </c>
      <c r="S461" s="91">
        <f>ALL!S453/S$268</f>
        <v>704.57197147742841</v>
      </c>
      <c r="T461" s="91">
        <f>ALL!T453/T$268</f>
        <v>705.30005505988504</v>
      </c>
      <c r="U461" s="91">
        <f>ALL!U453/U$268</f>
        <v>918.49263357178654</v>
      </c>
      <c r="V461" s="91">
        <f>ALL!V453/V$268</f>
        <v>1257.8821956870433</v>
      </c>
      <c r="W461" s="91">
        <f>ALL!W453/W$268</f>
        <v>370.0931765573751</v>
      </c>
      <c r="X461" s="91">
        <f>ALL!X453/X$268</f>
        <v>695.67074268758142</v>
      </c>
      <c r="Y461" s="91">
        <f>ALL!Y453/Y$268</f>
        <v>251.70065531226768</v>
      </c>
      <c r="Z461" s="91">
        <f>ALL!Z453/Z$268</f>
        <v>435.59699429334592</v>
      </c>
      <c r="AA461" s="91">
        <f>ALL!AA453/AA$268</f>
        <v>562.94544117000476</v>
      </c>
      <c r="AB461" s="91">
        <f>ALL!AB453/AB$268</f>
        <v>751.98209013849339</v>
      </c>
      <c r="AC461" s="91">
        <f>ALL!AC453/AC$268</f>
        <v>87.864993614351491</v>
      </c>
      <c r="AD461" s="91">
        <f>ALL!AD453/AD$268</f>
        <v>212.11006322849647</v>
      </c>
      <c r="AE461" s="91">
        <f>ALL!AE453/AE$268</f>
        <v>313.49405290498055</v>
      </c>
      <c r="AF461" s="91">
        <f>ALL!AF453/AF$268</f>
        <v>952.22619032022544</v>
      </c>
      <c r="AG461" s="91">
        <f>ALL!AG453/AG$268</f>
        <v>436.38144943531449</v>
      </c>
      <c r="AH461" s="91">
        <f>ALL!AH453/AH$268</f>
        <v>583.31083821390882</v>
      </c>
      <c r="AI461" s="91">
        <f>ALL!AI453/AI$268</f>
        <v>551.14848975721532</v>
      </c>
      <c r="AJ461" s="91">
        <f>ALL!AJ453/AJ$268</f>
        <v>558.77521576450999</v>
      </c>
      <c r="AK461" s="91">
        <f>ALL!AK453/AK$268</f>
        <v>0</v>
      </c>
      <c r="AL461" s="91">
        <f>ALL!AL453/AL$268</f>
        <v>0</v>
      </c>
      <c r="AM461" s="91">
        <f>ALL!AM453/AM$268</f>
        <v>0</v>
      </c>
      <c r="AN461" s="91">
        <f>ALL!AN453/AN$268</f>
        <v>12.879173021521776</v>
      </c>
      <c r="AO461" s="91">
        <f>ALL!AO453/AO$268</f>
        <v>0</v>
      </c>
      <c r="AP461" s="91">
        <f>ALL!AP453/AP$268</f>
        <v>0</v>
      </c>
      <c r="AQ461" s="91">
        <f>ALL!AQ453/AQ$268</f>
        <v>0</v>
      </c>
      <c r="AR461" s="91">
        <f>ALL!AR453/AR$268</f>
        <v>0</v>
      </c>
      <c r="AS461" s="91">
        <f>ALL!AS453/AS$268</f>
        <v>0</v>
      </c>
      <c r="AT461" s="91">
        <f>ALL!AT453/AT$268</f>
        <v>0</v>
      </c>
      <c r="AU461" s="91">
        <f>ALL!AU453/AU$268</f>
        <v>0</v>
      </c>
      <c r="AV461" s="91">
        <f>ALL!AV453/AV$268</f>
        <v>0</v>
      </c>
      <c r="AW461" s="91">
        <f>ALL!AW453/AW$268</f>
        <v>0</v>
      </c>
      <c r="AX461" s="91">
        <f>ALL!AX453/AX$268</f>
        <v>0</v>
      </c>
      <c r="AY461" s="91">
        <f>ALL!AY453/AY$268</f>
        <v>0</v>
      </c>
      <c r="AZ461" s="91">
        <f>ALL!AZ453/AZ$268</f>
        <v>0</v>
      </c>
      <c r="BA461" s="91">
        <f>ALL!BA453/BA$268</f>
        <v>0</v>
      </c>
      <c r="BB461" s="91">
        <f>ALL!BB453/BB$268</f>
        <v>0</v>
      </c>
      <c r="BC461" s="91">
        <f>ALL!BC453/BC$268</f>
        <v>0</v>
      </c>
      <c r="BD461" s="91">
        <f>ALL!BD453/BD$268</f>
        <v>481.86379689574352</v>
      </c>
      <c r="BE461" s="91">
        <f>ALL!BE453/BE$268</f>
        <v>753.74892265947506</v>
      </c>
      <c r="BF461" s="91">
        <f>ALL!BF453/BF$268</f>
        <v>180.62143603457491</v>
      </c>
      <c r="BG461" s="91">
        <f>ALL!BG453/BG$268</f>
        <v>142.79238886272236</v>
      </c>
      <c r="BH461" s="91">
        <f t="shared" si="225"/>
        <v>18667.602420976098</v>
      </c>
      <c r="BJ461" s="208">
        <f t="array" ref="BJ461">ROUND(MIN(IF($E$4:$BG$4=BJ$4,$E461:$BG461)),1)</f>
        <v>0</v>
      </c>
      <c r="BK461" s="208">
        <f t="array" ref="BK461">ROUND(MAX(IF($E$4:$BG$4=BK$4,$E461:$BG461)),1)</f>
        <v>12.9</v>
      </c>
      <c r="BL461" s="276">
        <f t="array" ref="BL461">ROUND(SUM(IF($E$4:$BG$4=BL$4,ALL!$E453:$BG453)),1)/BL$3</f>
        <v>0.80402599873716163</v>
      </c>
      <c r="BM461" s="208">
        <f t="array" ref="BM461">ROUND(MIN(IF($E$4:$BG$4=BM$4,$E461:$BG461)),1)</f>
        <v>142.80000000000001</v>
      </c>
      <c r="BN461" s="208">
        <f t="array" ref="BN461">ROUND(MAX(IF($E$4:$BG$4=BN$4,$E461:$BG461)),1)</f>
        <v>753.7</v>
      </c>
      <c r="BO461" s="276">
        <f t="array" ref="BO461">ROUND(SUM(IF($E$4:$BG$4=BO$4,ALL!$E453:$BG453)),1)/BO$3</f>
        <v>379.9580931994073</v>
      </c>
      <c r="BP461" s="208">
        <f t="array" ref="BP461">ROUND(MIN(IF($E$4:$BG$4=BP$4,$E461:$BG461)),1)</f>
        <v>0</v>
      </c>
      <c r="BQ461" s="208">
        <f t="array" ref="BQ461">ROUND(MAX(IF($E$4:$BG$4=BQ$4,$E461:$BG461)),1)</f>
        <v>0</v>
      </c>
      <c r="BR461" s="276">
        <f t="array" ref="BR461">ROUND(SUM(IF($E$4:$BG$4=BR$4,ALL!$E453:$BG453)),1)/BR$3</f>
        <v>0</v>
      </c>
      <c r="BS461" s="208">
        <f t="array" ref="BS461">ROUND(MIN(IF($E$4:$BG$4=BS$4,$E461:$BG461)),1)</f>
        <v>0</v>
      </c>
      <c r="BT461" s="208">
        <f t="array" ref="BT461">ROUND(MAX(IF($E$4:$BG$4=BT$4,$E461:$BG461)),1)</f>
        <v>1257.9000000000001</v>
      </c>
      <c r="BU461" s="276">
        <f t="array" ref="BU461">ROUND(SUM(IF($E$4:$BG$4=BU$4,ALL!$E453:$BG453)),1)/BU$3</f>
        <v>410.18518076600151</v>
      </c>
      <c r="BV461" s="208">
        <f t="array" ref="BV461">ROUND(MIN(IF($E$4:$BG$4=BV$4,$E461:$BG461)),1)</f>
        <v>400.1</v>
      </c>
      <c r="BW461" s="208">
        <f t="array" ref="BW461">ROUND(MAX(IF($E$4:$BG$4=BW$4,$E461:$BG461)),1)</f>
        <v>752</v>
      </c>
      <c r="BX461" s="276">
        <f t="array" ref="BX461">ROUND(SUM(IF($E$4:$BG$4=BX$4,ALL!$E453:$BG453)),1)/BX$3</f>
        <v>628.61290636823662</v>
      </c>
      <c r="BY461" s="208">
        <f t="array" ref="BY461">ROUND(MIN(IF($E$4:$BG$4=BY$4,$E461:$BG461)),1)</f>
        <v>436.4</v>
      </c>
      <c r="BZ461" s="208">
        <f t="array" ref="BZ461">ROUND(MAX(IF($E$4:$BG$4=BZ$4,$E461:$BG461)),1)</f>
        <v>1610.1</v>
      </c>
      <c r="CA461" s="276">
        <f t="array" ref="CA461">ROUND(SUM(IF($E$4:$BG$4=CA$4,ALL!$E453:$BG453)),1)/CA$3</f>
        <v>717.84053182079003</v>
      </c>
      <c r="CB461" s="233">
        <f t="shared" si="214"/>
        <v>0</v>
      </c>
      <c r="CC461" s="233">
        <f t="shared" si="215"/>
        <v>1610.1</v>
      </c>
      <c r="CD461" s="274">
        <f>ALL!BH453/$BH$47</f>
        <v>532.37518143519617</v>
      </c>
    </row>
    <row r="462" spans="1:82" s="90" customFormat="1" ht="36">
      <c r="A462" s="253">
        <f t="shared" si="226"/>
        <v>55640</v>
      </c>
      <c r="B462" s="236" t="s">
        <v>393</v>
      </c>
      <c r="C462" s="50"/>
      <c r="D462" s="50"/>
      <c r="E462" s="91">
        <f>ALL!E454/E$268</f>
        <v>24.221667453383848</v>
      </c>
      <c r="F462" s="91">
        <f>ALL!F454/F$268</f>
        <v>146.3642994003722</v>
      </c>
      <c r="G462" s="91">
        <f>ALL!G454/G$268</f>
        <v>142.06336719557191</v>
      </c>
      <c r="H462" s="91">
        <f>ALL!H454/H$268</f>
        <v>4.2748153028329439</v>
      </c>
      <c r="I462" s="91">
        <f>ALL!I454/I$268</f>
        <v>23.505995005408312</v>
      </c>
      <c r="J462" s="91">
        <f>ALL!J454/J$268</f>
        <v>53.426286318213322</v>
      </c>
      <c r="K462" s="91">
        <f>ALL!K454/K$268</f>
        <v>43.112619353851592</v>
      </c>
      <c r="L462" s="91">
        <f>ALL!L454/L$268</f>
        <v>162.9892748110471</v>
      </c>
      <c r="M462" s="91">
        <f>ALL!M454/M$268</f>
        <v>0</v>
      </c>
      <c r="N462" s="91">
        <f>ALL!N454/N$268</f>
        <v>3.7104516775162746</v>
      </c>
      <c r="O462" s="91">
        <f>ALL!O454/O$268</f>
        <v>0</v>
      </c>
      <c r="P462" s="91">
        <f>ALL!P454/P$268</f>
        <v>149.14777864736558</v>
      </c>
      <c r="Q462" s="91">
        <f>ALL!Q454/Q$268</f>
        <v>146.5224686525232</v>
      </c>
      <c r="R462" s="91">
        <f>ALL!R454/R$268</f>
        <v>0</v>
      </c>
      <c r="S462" s="91">
        <f>ALL!S454/S$268</f>
        <v>86.114817591351454</v>
      </c>
      <c r="T462" s="91">
        <f>ALL!T454/T$268</f>
        <v>13.853777522541989</v>
      </c>
      <c r="U462" s="91">
        <f>ALL!U454/U$268</f>
        <v>2.4074456630437457</v>
      </c>
      <c r="V462" s="91">
        <f>ALL!V454/V$268</f>
        <v>0</v>
      </c>
      <c r="W462" s="91">
        <f>ALL!W454/W$268</f>
        <v>6.6404601467421909</v>
      </c>
      <c r="X462" s="91">
        <f>ALL!X454/X$268</f>
        <v>212.94923056824297</v>
      </c>
      <c r="Y462" s="91">
        <f>ALL!Y454/Y$268</f>
        <v>301.13474067891656</v>
      </c>
      <c r="Z462" s="91">
        <f>ALL!Z454/Z$268</f>
        <v>126.58375849270116</v>
      </c>
      <c r="AA462" s="91">
        <f>ALL!AA454/AA$268</f>
        <v>32.428641439385572</v>
      </c>
      <c r="AB462" s="91">
        <f>ALL!AB454/AB$268</f>
        <v>0</v>
      </c>
      <c r="AC462" s="91">
        <f>ALL!AC454/AC$268</f>
        <v>46.702604525432754</v>
      </c>
      <c r="AD462" s="91">
        <f>ALL!AD454/AD$268</f>
        <v>21.724126040751457</v>
      </c>
      <c r="AE462" s="91">
        <f>ALL!AE454/AE$268</f>
        <v>0</v>
      </c>
      <c r="AF462" s="91">
        <f>ALL!AF454/AF$268</f>
        <v>134.47681190216375</v>
      </c>
      <c r="AG462" s="91">
        <f>ALL!AG454/AG$268</f>
        <v>60.150629940657204</v>
      </c>
      <c r="AH462" s="91">
        <f>ALL!AH454/AH$268</f>
        <v>0</v>
      </c>
      <c r="AI462" s="91">
        <f>ALL!AI454/AI$268</f>
        <v>0</v>
      </c>
      <c r="AJ462" s="91">
        <f>ALL!AJ454/AJ$268</f>
        <v>106.0488189628321</v>
      </c>
      <c r="AK462" s="91">
        <f>ALL!AK454/AK$268</f>
        <v>0</v>
      </c>
      <c r="AL462" s="91">
        <f>ALL!AL454/AL$268</f>
        <v>0</v>
      </c>
      <c r="AM462" s="91">
        <f>ALL!AM454/AM$268</f>
        <v>0</v>
      </c>
      <c r="AN462" s="91">
        <f>ALL!AN454/AN$268</f>
        <v>0</v>
      </c>
      <c r="AO462" s="91">
        <f>ALL!AO454/AO$268</f>
        <v>0</v>
      </c>
      <c r="AP462" s="91">
        <f>ALL!AP454/AP$268</f>
        <v>0</v>
      </c>
      <c r="AQ462" s="91">
        <f>ALL!AQ454/AQ$268</f>
        <v>0</v>
      </c>
      <c r="AR462" s="91">
        <f>ALL!AR454/AR$268</f>
        <v>0</v>
      </c>
      <c r="AS462" s="91">
        <f>ALL!AS454/AS$268</f>
        <v>0</v>
      </c>
      <c r="AT462" s="91">
        <f>ALL!AT454/AT$268</f>
        <v>0</v>
      </c>
      <c r="AU462" s="91">
        <f>ALL!AU454/AU$268</f>
        <v>0</v>
      </c>
      <c r="AV462" s="91">
        <f>ALL!AV454/AV$268</f>
        <v>0</v>
      </c>
      <c r="AW462" s="91">
        <f>ALL!AW454/AW$268</f>
        <v>0</v>
      </c>
      <c r="AX462" s="91">
        <f>ALL!AX454/AX$268</f>
        <v>0</v>
      </c>
      <c r="AY462" s="91">
        <f>ALL!AY454/AY$268</f>
        <v>0</v>
      </c>
      <c r="AZ462" s="91">
        <f>ALL!AZ454/AZ$268</f>
        <v>0</v>
      </c>
      <c r="BA462" s="91">
        <f>ALL!BA454/BA$268</f>
        <v>0</v>
      </c>
      <c r="BB462" s="91">
        <f>ALL!BB454/BB$268</f>
        <v>0</v>
      </c>
      <c r="BC462" s="91">
        <f>ALL!BC454/BC$268</f>
        <v>0</v>
      </c>
      <c r="BD462" s="91">
        <f>ALL!BD454/BD$268</f>
        <v>56.833254224509538</v>
      </c>
      <c r="BE462" s="91">
        <f>ALL!BE454/BE$268</f>
        <v>0</v>
      </c>
      <c r="BF462" s="91">
        <f>ALL!BF454/BF$268</f>
        <v>0</v>
      </c>
      <c r="BG462" s="91">
        <f>ALL!BG454/BG$268</f>
        <v>6.3528160211586533</v>
      </c>
      <c r="BH462" s="91">
        <f t="shared" si="225"/>
        <v>2113.7409575385168</v>
      </c>
      <c r="BJ462" s="208">
        <f t="array" ref="BJ462">ROUND(MIN(IF($E$4:$BG$4=BJ$4,$E462:$BG462)),1)</f>
        <v>0</v>
      </c>
      <c r="BK462" s="208">
        <f t="array" ref="BK462">ROUND(MAX(IF($E$4:$BG$4=BK$4,$E462:$BG462)),1)</f>
        <v>0</v>
      </c>
      <c r="BL462" s="276">
        <f t="array" ref="BL462">ROUND(SUM(IF($E$4:$BG$4=BL$4,ALL!$E454:$BG454)),1)/BL$3</f>
        <v>0</v>
      </c>
      <c r="BM462" s="208">
        <f t="array" ref="BM462">ROUND(MIN(IF($E$4:$BG$4=BM$4,$E462:$BG462)),1)</f>
        <v>0</v>
      </c>
      <c r="BN462" s="208">
        <f t="array" ref="BN462">ROUND(MAX(IF($E$4:$BG$4=BN$4,$E462:$BG462)),1)</f>
        <v>56.8</v>
      </c>
      <c r="BO462" s="276">
        <f t="array" ref="BO462">ROUND(SUM(IF($E$4:$BG$4=BO$4,ALL!$E454:$BG454)),1)/BO$3</f>
        <v>20.627747818211763</v>
      </c>
      <c r="BP462" s="208">
        <f t="array" ref="BP462">ROUND(MIN(IF($E$4:$BG$4=BP$4,$E462:$BG462)),1)</f>
        <v>0</v>
      </c>
      <c r="BQ462" s="208">
        <f t="array" ref="BQ462">ROUND(MAX(IF($E$4:$BG$4=BQ$4,$E462:$BG462)),1)</f>
        <v>0</v>
      </c>
      <c r="BR462" s="276">
        <f t="array" ref="BR462">ROUND(SUM(IF($E$4:$BG$4=BR$4,ALL!$E454:$BG454)),1)/BR$3</f>
        <v>0</v>
      </c>
      <c r="BS462" s="208">
        <f t="array" ref="BS462">ROUND(MIN(IF($E$4:$BG$4=BS$4,$E462:$BG462)),1)</f>
        <v>0</v>
      </c>
      <c r="BT462" s="208">
        <f t="array" ref="BT462">ROUND(MAX(IF($E$4:$BG$4=BT$4,$E462:$BG462)),1)</f>
        <v>301.10000000000002</v>
      </c>
      <c r="BU462" s="276">
        <f t="array" ref="BU462">ROUND(SUM(IF($E$4:$BG$4=BU$4,ALL!$E454:$BG454)),1)/BU$3</f>
        <v>52.759754046157163</v>
      </c>
      <c r="BV462" s="208">
        <f t="array" ref="BV462">ROUND(MIN(IF($E$4:$BG$4=BV$4,$E462:$BG462)),1)</f>
        <v>0</v>
      </c>
      <c r="BW462" s="208">
        <f t="array" ref="BW462">ROUND(MAX(IF($E$4:$BG$4=BW$4,$E462:$BG462)),1)</f>
        <v>142.1</v>
      </c>
      <c r="BX462" s="276">
        <f t="array" ref="BX462">ROUND(SUM(IF($E$4:$BG$4=BX$4,ALL!$E454:$BG454)),1)/BX$3</f>
        <v>53.510542144174948</v>
      </c>
      <c r="BY462" s="208">
        <f t="array" ref="BY462">ROUND(MIN(IF($E$4:$BG$4=BY$4,$E462:$BG462)),1)</f>
        <v>0</v>
      </c>
      <c r="BZ462" s="208">
        <f t="array" ref="BZ462">ROUND(MAX(IF($E$4:$BG$4=BZ$4,$E462:$BG462)),1)</f>
        <v>212.9</v>
      </c>
      <c r="CA462" s="276">
        <f t="array" ref="CA462">ROUND(SUM(IF($E$4:$BG$4=CA$4,ALL!$E454:$BG454)),1)/CA$3</f>
        <v>77.342092341042104</v>
      </c>
      <c r="CB462" s="233">
        <f t="shared" si="214"/>
        <v>0</v>
      </c>
      <c r="CC462" s="233">
        <f t="shared" si="215"/>
        <v>301.10000000000002</v>
      </c>
      <c r="CD462" s="274">
        <f>ALL!BH454/$BH$47</f>
        <v>54.754355540877654</v>
      </c>
    </row>
    <row r="463" spans="1:82" s="90" customFormat="1" ht="36">
      <c r="A463" s="253">
        <f t="shared" si="226"/>
        <v>55650</v>
      </c>
      <c r="B463" s="236" t="s">
        <v>394</v>
      </c>
      <c r="C463" s="50"/>
      <c r="D463" s="50"/>
      <c r="E463" s="91">
        <f>ALL!E455/E$268</f>
        <v>34.891147790923384</v>
      </c>
      <c r="F463" s="91">
        <f>ALL!F455/F$268</f>
        <v>0</v>
      </c>
      <c r="G463" s="91">
        <f>ALL!G455/G$268</f>
        <v>0</v>
      </c>
      <c r="H463" s="91">
        <f>ALL!H455/H$268</f>
        <v>0</v>
      </c>
      <c r="I463" s="91">
        <f>ALL!I455/I$268</f>
        <v>0</v>
      </c>
      <c r="J463" s="91">
        <f>ALL!J455/J$268</f>
        <v>0</v>
      </c>
      <c r="K463" s="91">
        <f>ALL!K455/K$268</f>
        <v>0</v>
      </c>
      <c r="L463" s="91">
        <f>ALL!L455/L$268</f>
        <v>0</v>
      </c>
      <c r="M463" s="91">
        <f>ALL!M455/M$268</f>
        <v>0</v>
      </c>
      <c r="N463" s="91">
        <f>ALL!N455/N$268</f>
        <v>0</v>
      </c>
      <c r="O463" s="91">
        <f>ALL!O455/O$268</f>
        <v>0</v>
      </c>
      <c r="P463" s="91">
        <f>ALL!P455/P$268</f>
        <v>0</v>
      </c>
      <c r="Q463" s="91">
        <f>ALL!Q455/Q$268</f>
        <v>0</v>
      </c>
      <c r="R463" s="91">
        <f>ALL!R455/R$268</f>
        <v>0</v>
      </c>
      <c r="S463" s="91">
        <f>ALL!S455/S$268</f>
        <v>0</v>
      </c>
      <c r="T463" s="91">
        <f>ALL!T455/T$268</f>
        <v>0</v>
      </c>
      <c r="U463" s="91">
        <f>ALL!U455/U$268</f>
        <v>0</v>
      </c>
      <c r="V463" s="91">
        <f>ALL!V455/V$268</f>
        <v>0</v>
      </c>
      <c r="W463" s="91">
        <f>ALL!W455/W$268</f>
        <v>0</v>
      </c>
      <c r="X463" s="91">
        <f>ALL!X455/X$268</f>
        <v>0</v>
      </c>
      <c r="Y463" s="91">
        <f>ALL!Y455/Y$268</f>
        <v>0</v>
      </c>
      <c r="Z463" s="91">
        <f>ALL!Z455/Z$268</f>
        <v>0</v>
      </c>
      <c r="AA463" s="91">
        <f>ALL!AA455/AA$268</f>
        <v>0</v>
      </c>
      <c r="AB463" s="91">
        <f>ALL!AB455/AB$268</f>
        <v>0</v>
      </c>
      <c r="AC463" s="91">
        <f>ALL!AC455/AC$268</f>
        <v>1.105852828488556</v>
      </c>
      <c r="AD463" s="91">
        <f>ALL!AD455/AD$268</f>
        <v>0</v>
      </c>
      <c r="AE463" s="91">
        <f>ALL!AE455/AE$268</f>
        <v>38.437760811649831</v>
      </c>
      <c r="AF463" s="91">
        <f>ALL!AF455/AF$268</f>
        <v>0</v>
      </c>
      <c r="AG463" s="91">
        <f>ALL!AG455/AG$268</f>
        <v>0</v>
      </c>
      <c r="AH463" s="91">
        <f>ALL!AH455/AH$268</f>
        <v>0</v>
      </c>
      <c r="AI463" s="91">
        <f>ALL!AI455/AI$268</f>
        <v>0</v>
      </c>
      <c r="AJ463" s="91">
        <f>ALL!AJ455/AJ$268</f>
        <v>9.9046023190988528</v>
      </c>
      <c r="AK463" s="91">
        <f>ALL!AK455/AK$268</f>
        <v>0</v>
      </c>
      <c r="AL463" s="91">
        <f>ALL!AL455/AL$268</f>
        <v>0</v>
      </c>
      <c r="AM463" s="91">
        <f>ALL!AM455/AM$268</f>
        <v>0</v>
      </c>
      <c r="AN463" s="91">
        <f>ALL!AN455/AN$268</f>
        <v>0</v>
      </c>
      <c r="AO463" s="91">
        <f>ALL!AO455/AO$268</f>
        <v>0</v>
      </c>
      <c r="AP463" s="91">
        <f>ALL!AP455/AP$268</f>
        <v>0</v>
      </c>
      <c r="AQ463" s="91">
        <f>ALL!AQ455/AQ$268</f>
        <v>0</v>
      </c>
      <c r="AR463" s="91">
        <f>ALL!AR455/AR$268</f>
        <v>0</v>
      </c>
      <c r="AS463" s="91">
        <f>ALL!AS455/AS$268</f>
        <v>0</v>
      </c>
      <c r="AT463" s="91">
        <f>ALL!AT455/AT$268</f>
        <v>0</v>
      </c>
      <c r="AU463" s="91">
        <f>ALL!AU455/AU$268</f>
        <v>0</v>
      </c>
      <c r="AV463" s="91">
        <f>ALL!AV455/AV$268</f>
        <v>0</v>
      </c>
      <c r="AW463" s="91">
        <f>ALL!AW455/AW$268</f>
        <v>0</v>
      </c>
      <c r="AX463" s="91">
        <f>ALL!AX455/AX$268</f>
        <v>0</v>
      </c>
      <c r="AY463" s="91">
        <f>ALL!AY455/AY$268</f>
        <v>0</v>
      </c>
      <c r="AZ463" s="91">
        <f>ALL!AZ455/AZ$268</f>
        <v>0</v>
      </c>
      <c r="BA463" s="91">
        <f>ALL!BA455/BA$268</f>
        <v>0</v>
      </c>
      <c r="BB463" s="91">
        <f>ALL!BB455/BB$268</f>
        <v>0</v>
      </c>
      <c r="BC463" s="91">
        <f>ALL!BC455/BC$268</f>
        <v>0</v>
      </c>
      <c r="BD463" s="91">
        <f>ALL!BD455/BD$268</f>
        <v>175.69751233343715</v>
      </c>
      <c r="BE463" s="91">
        <f>ALL!BE455/BE$268</f>
        <v>0</v>
      </c>
      <c r="BF463" s="91">
        <f>ALL!BF455/BF$268</f>
        <v>0</v>
      </c>
      <c r="BG463" s="91">
        <f>ALL!BG455/BG$268</f>
        <v>0</v>
      </c>
      <c r="BH463" s="91">
        <f t="shared" si="225"/>
        <v>260.0368760835978</v>
      </c>
      <c r="BJ463" s="208">
        <f t="array" ref="BJ463">ROUND(MIN(IF($E$4:$BG$4=BJ$4,$E463:$BG463)),1)</f>
        <v>0</v>
      </c>
      <c r="BK463" s="208">
        <f t="array" ref="BK463">ROUND(MAX(IF($E$4:$BG$4=BK$4,$E463:$BG463)),1)</f>
        <v>0</v>
      </c>
      <c r="BL463" s="276">
        <f t="array" ref="BL463">ROUND(SUM(IF($E$4:$BG$4=BL$4,ALL!$E455:$BG455)),1)/BL$3</f>
        <v>0</v>
      </c>
      <c r="BM463" s="208">
        <f t="array" ref="BM463">ROUND(MIN(IF($E$4:$BG$4=BM$4,$E463:$BG463)),1)</f>
        <v>0</v>
      </c>
      <c r="BN463" s="208">
        <f t="array" ref="BN463">ROUND(MAX(IF($E$4:$BG$4=BN$4,$E463:$BG463)),1)</f>
        <v>175.7</v>
      </c>
      <c r="BO463" s="276">
        <f t="array" ref="BO463">ROUND(SUM(IF($E$4:$BG$4=BO$4,ALL!$E455:$BG455)),1)/BO$3</f>
        <v>61.290363082496306</v>
      </c>
      <c r="BP463" s="208">
        <f t="array" ref="BP463">ROUND(MIN(IF($E$4:$BG$4=BP$4,$E463:$BG463)),1)</f>
        <v>0</v>
      </c>
      <c r="BQ463" s="208">
        <f t="array" ref="BQ463">ROUND(MAX(IF($E$4:$BG$4=BQ$4,$E463:$BG463)),1)</f>
        <v>0</v>
      </c>
      <c r="BR463" s="276">
        <f t="array" ref="BR463">ROUND(SUM(IF($E$4:$BG$4=BR$4,ALL!$E455:$BG455)),1)/BR$3</f>
        <v>0</v>
      </c>
      <c r="BS463" s="208">
        <f t="array" ref="BS463">ROUND(MIN(IF($E$4:$BG$4=BS$4,$E463:$BG463)),1)</f>
        <v>0</v>
      </c>
      <c r="BT463" s="208">
        <f t="array" ref="BT463">ROUND(MAX(IF($E$4:$BG$4=BT$4,$E463:$BG463)),1)</f>
        <v>38.4</v>
      </c>
      <c r="BU463" s="276">
        <f t="array" ref="BU463">ROUND(SUM(IF($E$4:$BG$4=BU$4,ALL!$E455:$BG455)),1)/BU$3</f>
        <v>5.2729327706996925</v>
      </c>
      <c r="BV463" s="208">
        <f t="array" ref="BV463">ROUND(MIN(IF($E$4:$BG$4=BV$4,$E463:$BG463)),1)</f>
        <v>0</v>
      </c>
      <c r="BW463" s="208">
        <f t="array" ref="BW463">ROUND(MAX(IF($E$4:$BG$4=BW$4,$E463:$BG463)),1)</f>
        <v>9.9</v>
      </c>
      <c r="BX463" s="276">
        <f t="array" ref="BX463">ROUND(SUM(IF($E$4:$BG$4=BX$4,ALL!$E455:$BG455)),1)/BX$3</f>
        <v>1.400336287201071</v>
      </c>
      <c r="BY463" s="208">
        <f t="array" ref="BY463">ROUND(MIN(IF($E$4:$BG$4=BY$4,$E463:$BG463)),1)</f>
        <v>0</v>
      </c>
      <c r="BZ463" s="208">
        <f t="array" ref="BZ463">ROUND(MAX(IF($E$4:$BG$4=BZ$4,$E463:$BG463)),1)</f>
        <v>0</v>
      </c>
      <c r="CA463" s="276">
        <f t="array" ref="CA463">ROUND(SUM(IF($E$4:$BG$4=CA$4,ALL!$E455:$BG455)),1)/CA$3</f>
        <v>0</v>
      </c>
      <c r="CB463" s="233">
        <f t="shared" si="214"/>
        <v>0</v>
      </c>
      <c r="CC463" s="233">
        <f t="shared" si="215"/>
        <v>175.7</v>
      </c>
      <c r="CD463" s="274">
        <f>ALL!BH455/$BH$47</f>
        <v>6.4510573752414331</v>
      </c>
    </row>
    <row r="464" spans="1:82" s="90" customFormat="1" ht="24">
      <c r="A464" s="253">
        <f t="shared" si="226"/>
        <v>55660</v>
      </c>
      <c r="B464" s="236" t="s">
        <v>395</v>
      </c>
      <c r="C464" s="50"/>
      <c r="D464" s="50"/>
      <c r="E464" s="91">
        <f>ALL!E456/E$268</f>
        <v>1.2179139289329337</v>
      </c>
      <c r="F464" s="91">
        <f>ALL!F456/F$268</f>
        <v>20.910986284375216</v>
      </c>
      <c r="G464" s="91">
        <f>ALL!G456/G$268</f>
        <v>369.42511257276294</v>
      </c>
      <c r="H464" s="91">
        <f>ALL!H456/H$268</f>
        <v>57.069130301399603</v>
      </c>
      <c r="I464" s="91">
        <f>ALL!I456/I$268</f>
        <v>120.93011958109231</v>
      </c>
      <c r="J464" s="91">
        <f>ALL!J456/J$268</f>
        <v>257.45164009238442</v>
      </c>
      <c r="K464" s="91">
        <f>ALL!K456/K$268</f>
        <v>22.76346301883364</v>
      </c>
      <c r="L464" s="91">
        <f>ALL!L456/L$268</f>
        <v>34.423785302649897</v>
      </c>
      <c r="M464" s="91">
        <f>ALL!M456/M$268</f>
        <v>0</v>
      </c>
      <c r="N464" s="91">
        <f>ALL!N456/N$268</f>
        <v>0</v>
      </c>
      <c r="O464" s="91">
        <f>ALL!O456/O$268</f>
        <v>165.04419154257394</v>
      </c>
      <c r="P464" s="91">
        <f>ALL!P456/P$268</f>
        <v>105.95708107922833</v>
      </c>
      <c r="Q464" s="91">
        <f>ALL!Q456/Q$268</f>
        <v>183.194627136267</v>
      </c>
      <c r="R464" s="91">
        <f>ALL!R456/R$268</f>
        <v>0</v>
      </c>
      <c r="S464" s="91">
        <f>ALL!S456/S$268</f>
        <v>3.924901702104123</v>
      </c>
      <c r="T464" s="91">
        <f>ALL!T456/T$268</f>
        <v>216.467049915042</v>
      </c>
      <c r="U464" s="91">
        <f>ALL!U456/U$268</f>
        <v>0</v>
      </c>
      <c r="V464" s="91">
        <f>ALL!V456/V$268</f>
        <v>0</v>
      </c>
      <c r="W464" s="91">
        <f>ALL!W456/W$268</f>
        <v>123.15813407388639</v>
      </c>
      <c r="X464" s="91">
        <f>ALL!X456/X$268</f>
        <v>65.047001149150788</v>
      </c>
      <c r="Y464" s="91">
        <f>ALL!Y456/Y$268</f>
        <v>81.047194220210997</v>
      </c>
      <c r="Z464" s="91">
        <f>ALL!Z456/Z$268</f>
        <v>166.5535706314428</v>
      </c>
      <c r="AA464" s="91">
        <f>ALL!AA456/AA$268</f>
        <v>0</v>
      </c>
      <c r="AB464" s="91">
        <f>ALL!AB456/AB$268</f>
        <v>155.95023051677839</v>
      </c>
      <c r="AC464" s="91">
        <f>ALL!AC456/AC$268</f>
        <v>91.024086740563945</v>
      </c>
      <c r="AD464" s="91">
        <f>ALL!AD456/AD$268</f>
        <v>18.750767149561941</v>
      </c>
      <c r="AE464" s="91">
        <f>ALL!AE456/AE$268</f>
        <v>359.13027419114053</v>
      </c>
      <c r="AF464" s="91">
        <f>ALL!AF456/AF$268</f>
        <v>0</v>
      </c>
      <c r="AG464" s="91">
        <f>ALL!AG456/AG$268</f>
        <v>36.179171955526897</v>
      </c>
      <c r="AH464" s="91">
        <f>ALL!AH456/AH$268</f>
        <v>132.88528501956461</v>
      </c>
      <c r="AI464" s="91">
        <f>ALL!AI456/AI$268</f>
        <v>19.774006835107958</v>
      </c>
      <c r="AJ464" s="91">
        <f>ALL!AJ456/AJ$268</f>
        <v>27.928002468133084</v>
      </c>
      <c r="AK464" s="91">
        <f>ALL!AK456/AK$268</f>
        <v>0</v>
      </c>
      <c r="AL464" s="91">
        <f>ALL!AL456/AL$268</f>
        <v>0</v>
      </c>
      <c r="AM464" s="91">
        <f>ALL!AM456/AM$268</f>
        <v>0</v>
      </c>
      <c r="AN464" s="91">
        <f>ALL!AN456/AN$268</f>
        <v>0</v>
      </c>
      <c r="AO464" s="91">
        <f>ALL!AO456/AO$268</f>
        <v>0</v>
      </c>
      <c r="AP464" s="91">
        <f>ALL!AP456/AP$268</f>
        <v>0</v>
      </c>
      <c r="AQ464" s="91">
        <f>ALL!AQ456/AQ$268</f>
        <v>0</v>
      </c>
      <c r="AR464" s="91">
        <f>ALL!AR456/AR$268</f>
        <v>0</v>
      </c>
      <c r="AS464" s="91">
        <f>ALL!AS456/AS$268</f>
        <v>0</v>
      </c>
      <c r="AT464" s="91">
        <f>ALL!AT456/AT$268</f>
        <v>0</v>
      </c>
      <c r="AU464" s="91">
        <f>ALL!AU456/AU$268</f>
        <v>0</v>
      </c>
      <c r="AV464" s="91">
        <f>ALL!AV456/AV$268</f>
        <v>0</v>
      </c>
      <c r="AW464" s="91">
        <f>ALL!AW456/AW$268</f>
        <v>0</v>
      </c>
      <c r="AX464" s="91">
        <f>ALL!AX456/AX$268</f>
        <v>0</v>
      </c>
      <c r="AY464" s="91">
        <f>ALL!AY456/AY$268</f>
        <v>0</v>
      </c>
      <c r="AZ464" s="91">
        <f>ALL!AZ456/AZ$268</f>
        <v>0</v>
      </c>
      <c r="BA464" s="91">
        <f>ALL!BA456/BA$268</f>
        <v>0</v>
      </c>
      <c r="BB464" s="91">
        <f>ALL!BB456/BB$268</f>
        <v>0</v>
      </c>
      <c r="BC464" s="91">
        <f>ALL!BC456/BC$268</f>
        <v>0</v>
      </c>
      <c r="BD464" s="91">
        <f>ALL!BD456/BD$268</f>
        <v>10.529679904282697</v>
      </c>
      <c r="BE464" s="91">
        <f>ALL!BE456/BE$268</f>
        <v>239.23569924140267</v>
      </c>
      <c r="BF464" s="91">
        <f>ALL!BF456/BF$268</f>
        <v>320.51177600958658</v>
      </c>
      <c r="BG464" s="91">
        <f>ALL!BG456/BG$268</f>
        <v>23.538549327922897</v>
      </c>
      <c r="BH464" s="91">
        <f t="shared" si="225"/>
        <v>3430.0234318919092</v>
      </c>
      <c r="BJ464" s="208">
        <f t="array" ref="BJ464">ROUND(MIN(IF($E$4:$BG$4=BJ$4,$E464:$BG464)),1)</f>
        <v>0</v>
      </c>
      <c r="BK464" s="208">
        <f t="array" ref="BK464">ROUND(MAX(IF($E$4:$BG$4=BK$4,$E464:$BG464)),1)</f>
        <v>0</v>
      </c>
      <c r="BL464" s="276">
        <f t="array" ref="BL464">ROUND(SUM(IF($E$4:$BG$4=BL$4,ALL!$E456:$BG456)),1)/BL$3</f>
        <v>0</v>
      </c>
      <c r="BM464" s="208">
        <f t="array" ref="BM464">ROUND(MIN(IF($E$4:$BG$4=BM$4,$E464:$BG464)),1)</f>
        <v>10.5</v>
      </c>
      <c r="BN464" s="208">
        <f t="array" ref="BN464">ROUND(MAX(IF($E$4:$BG$4=BN$4,$E464:$BG464)),1)</f>
        <v>320.5</v>
      </c>
      <c r="BO464" s="276">
        <f t="array" ref="BO464">ROUND(SUM(IF($E$4:$BG$4=BO$4,ALL!$E456:$BG456)),1)/BO$3</f>
        <v>160.84257162851972</v>
      </c>
      <c r="BP464" s="208">
        <f t="array" ref="BP464">ROUND(MIN(IF($E$4:$BG$4=BP$4,$E464:$BG464)),1)</f>
        <v>0</v>
      </c>
      <c r="BQ464" s="208">
        <f t="array" ref="BQ464">ROUND(MAX(IF($E$4:$BG$4=BQ$4,$E464:$BG464)),1)</f>
        <v>0</v>
      </c>
      <c r="BR464" s="276">
        <f t="array" ref="BR464">ROUND(SUM(IF($E$4:$BG$4=BR$4,ALL!$E456:$BG456)),1)/BR$3</f>
        <v>0</v>
      </c>
      <c r="BS464" s="208">
        <f t="array" ref="BS464">ROUND(MIN(IF($E$4:$BG$4=BS$4,$E464:$BG464)),1)</f>
        <v>0</v>
      </c>
      <c r="BT464" s="208">
        <f t="array" ref="BT464">ROUND(MAX(IF($E$4:$BG$4=BT$4,$E464:$BG464)),1)</f>
        <v>359.1</v>
      </c>
      <c r="BU464" s="276">
        <f t="array" ref="BU464">ROUND(SUM(IF($E$4:$BG$4=BU$4,ALL!$E456:$BG456)),1)/BU$3</f>
        <v>106.82376762407446</v>
      </c>
      <c r="BV464" s="208">
        <f t="array" ref="BV464">ROUND(MIN(IF($E$4:$BG$4=BV$4,$E464:$BG464)),1)</f>
        <v>27.9</v>
      </c>
      <c r="BW464" s="208">
        <f t="array" ref="BW464">ROUND(MAX(IF($E$4:$BG$4=BW$4,$E464:$BG464)),1)</f>
        <v>369.4</v>
      </c>
      <c r="BX464" s="276">
        <f t="array" ref="BX464">ROUND(SUM(IF($E$4:$BG$4=BX$4,ALL!$E456:$BG456)),1)/BX$3</f>
        <v>154.85236191023094</v>
      </c>
      <c r="BY464" s="208">
        <f t="array" ref="BY464">ROUND(MIN(IF($E$4:$BG$4=BY$4,$E464:$BG464)),1)</f>
        <v>0</v>
      </c>
      <c r="BZ464" s="208">
        <f t="array" ref="BZ464">ROUND(MAX(IF($E$4:$BG$4=BZ$4,$E464:$BG464)),1)</f>
        <v>120.9</v>
      </c>
      <c r="CA464" s="276">
        <f t="array" ref="CA464">ROUND(SUM(IF($E$4:$BG$4=CA$4,ALL!$E456:$BG456)),1)/CA$3</f>
        <v>63.931111912843818</v>
      </c>
      <c r="CB464" s="233">
        <f t="shared" si="214"/>
        <v>0</v>
      </c>
      <c r="CC464" s="233">
        <f t="shared" si="215"/>
        <v>369.4</v>
      </c>
      <c r="CD464" s="274">
        <f>ALL!BH456/$BH$47</f>
        <v>108.22733831483954</v>
      </c>
    </row>
    <row r="465" spans="1:82" s="90" customFormat="1" ht="36">
      <c r="A465" s="253">
        <f t="shared" si="226"/>
        <v>55680</v>
      </c>
      <c r="B465" s="236" t="s">
        <v>907</v>
      </c>
      <c r="C465" s="50"/>
      <c r="D465" s="50"/>
      <c r="E465" s="91">
        <f>ALL!E457/E$268</f>
        <v>0</v>
      </c>
      <c r="F465" s="91">
        <f>ALL!F457/F$268</f>
        <v>0</v>
      </c>
      <c r="G465" s="91">
        <f>ALL!G457/G$268</f>
        <v>0</v>
      </c>
      <c r="H465" s="91">
        <f>ALL!H457/H$268</f>
        <v>0</v>
      </c>
      <c r="I465" s="91">
        <f>ALL!I457/I$268</f>
        <v>0</v>
      </c>
      <c r="J465" s="91">
        <f>ALL!J457/J$268</f>
        <v>0</v>
      </c>
      <c r="K465" s="91">
        <f>ALL!K457/K$268</f>
        <v>0</v>
      </c>
      <c r="L465" s="91">
        <f>ALL!L457/L$268</f>
        <v>0</v>
      </c>
      <c r="M465" s="91">
        <f>ALL!M457/M$268</f>
        <v>0</v>
      </c>
      <c r="N465" s="91">
        <f>ALL!N457/N$268</f>
        <v>0</v>
      </c>
      <c r="O465" s="91">
        <f>ALL!O457/O$268</f>
        <v>0</v>
      </c>
      <c r="P465" s="91">
        <f>ALL!P457/P$268</f>
        <v>0</v>
      </c>
      <c r="Q465" s="91">
        <f>ALL!Q457/Q$268</f>
        <v>0</v>
      </c>
      <c r="R465" s="91">
        <f>ALL!R457/R$268</f>
        <v>0</v>
      </c>
      <c r="S465" s="91">
        <f>ALL!S457/S$268</f>
        <v>0</v>
      </c>
      <c r="T465" s="91">
        <f>ALL!T457/T$268</f>
        <v>0</v>
      </c>
      <c r="U465" s="91">
        <f>ALL!U457/U$268</f>
        <v>0</v>
      </c>
      <c r="V465" s="91">
        <f>ALL!V457/V$268</f>
        <v>0</v>
      </c>
      <c r="W465" s="91">
        <f>ALL!W457/W$268</f>
        <v>0</v>
      </c>
      <c r="X465" s="91">
        <f>ALL!X457/X$268</f>
        <v>0</v>
      </c>
      <c r="Y465" s="91">
        <f>ALL!Y457/Y$268</f>
        <v>0</v>
      </c>
      <c r="Z465" s="91">
        <f>ALL!Z457/Z$268</f>
        <v>0</v>
      </c>
      <c r="AA465" s="91">
        <f>ALL!AA457/AA$268</f>
        <v>0</v>
      </c>
      <c r="AB465" s="91">
        <f>ALL!AB457/AB$268</f>
        <v>1.3730778246586519</v>
      </c>
      <c r="AC465" s="91">
        <f>ALL!AC457/AC$268</f>
        <v>0</v>
      </c>
      <c r="AD465" s="91">
        <f>ALL!AD457/AD$268</f>
        <v>0</v>
      </c>
      <c r="AE465" s="91">
        <f>ALL!AE457/AE$268</f>
        <v>0</v>
      </c>
      <c r="AF465" s="91">
        <f>ALL!AF457/AF$268</f>
        <v>0</v>
      </c>
      <c r="AG465" s="91">
        <f>ALL!AG457/AG$268</f>
        <v>0</v>
      </c>
      <c r="AH465" s="91">
        <f>ALL!AH457/AH$268</f>
        <v>0</v>
      </c>
      <c r="AI465" s="91">
        <f>ALL!AI457/AI$268</f>
        <v>0</v>
      </c>
      <c r="AJ465" s="91">
        <f>ALL!AJ457/AJ$268</f>
        <v>0</v>
      </c>
      <c r="AK465" s="91">
        <f>ALL!AK457/AK$268</f>
        <v>0</v>
      </c>
      <c r="AL465" s="91">
        <f>ALL!AL457/AL$268</f>
        <v>0</v>
      </c>
      <c r="AM465" s="91">
        <f>ALL!AM457/AM$268</f>
        <v>0</v>
      </c>
      <c r="AN465" s="91">
        <f>ALL!AN457/AN$268</f>
        <v>0</v>
      </c>
      <c r="AO465" s="91">
        <f>ALL!AO457/AO$268</f>
        <v>0</v>
      </c>
      <c r="AP465" s="91">
        <f>ALL!AP457/AP$268</f>
        <v>0</v>
      </c>
      <c r="AQ465" s="91">
        <f>ALL!AQ457/AQ$268</f>
        <v>0</v>
      </c>
      <c r="AR465" s="91">
        <f>ALL!AR457/AR$268</f>
        <v>0</v>
      </c>
      <c r="AS465" s="91">
        <f>ALL!AS457/AS$268</f>
        <v>0</v>
      </c>
      <c r="AT465" s="91">
        <f>ALL!AT457/AT$268</f>
        <v>0</v>
      </c>
      <c r="AU465" s="91">
        <f>ALL!AU457/AU$268</f>
        <v>0</v>
      </c>
      <c r="AV465" s="91">
        <f>ALL!AV457/AV$268</f>
        <v>0</v>
      </c>
      <c r="AW465" s="91">
        <f>ALL!AW457/AW$268</f>
        <v>0</v>
      </c>
      <c r="AX465" s="91">
        <f>ALL!AX457/AX$268</f>
        <v>0</v>
      </c>
      <c r="AY465" s="91">
        <f>ALL!AY457/AY$268</f>
        <v>0</v>
      </c>
      <c r="AZ465" s="91">
        <f>ALL!AZ457/AZ$268</f>
        <v>0</v>
      </c>
      <c r="BA465" s="91">
        <f>ALL!BA457/BA$268</f>
        <v>0</v>
      </c>
      <c r="BB465" s="91">
        <f>ALL!BB457/BB$268</f>
        <v>0</v>
      </c>
      <c r="BC465" s="91">
        <f>ALL!BC457/BC$268</f>
        <v>0</v>
      </c>
      <c r="BD465" s="91">
        <f>ALL!BD457/BD$268</f>
        <v>0</v>
      </c>
      <c r="BE465" s="91">
        <f>ALL!BE457/BE$268</f>
        <v>0</v>
      </c>
      <c r="BF465" s="91">
        <f>ALL!BF457/BF$268</f>
        <v>0</v>
      </c>
      <c r="BG465" s="91">
        <f>ALL!BG457/BG$268</f>
        <v>0</v>
      </c>
      <c r="BH465" s="91">
        <f t="shared" si="225"/>
        <v>1.3730778246586519</v>
      </c>
      <c r="BJ465" s="208">
        <f t="array" ref="BJ465">ROUND(MIN(IF($E$4:$BG$4=BJ$4,$E465:$BG465)),1)</f>
        <v>0</v>
      </c>
      <c r="BK465" s="208">
        <f t="array" ref="BK465">ROUND(MAX(IF($E$4:$BG$4=BK$4,$E465:$BG465)),1)</f>
        <v>0</v>
      </c>
      <c r="BL465" s="276">
        <f t="array" ref="BL465">ROUND(SUM(IF($E$4:$BG$4=BL$4,ALL!$E457:$BG457)),1)/BL$3</f>
        <v>0</v>
      </c>
      <c r="BM465" s="208">
        <f t="array" ref="BM465">ROUND(MIN(IF($E$4:$BG$4=BM$4,$E465:$BG465)),1)</f>
        <v>0</v>
      </c>
      <c r="BN465" s="208">
        <f t="array" ref="BN465">ROUND(MAX(IF($E$4:$BG$4=BN$4,$E465:$BG465)),1)</f>
        <v>0</v>
      </c>
      <c r="BO465" s="276">
        <f t="array" ref="BO465">ROUND(SUM(IF($E$4:$BG$4=BO$4,ALL!$E457:$BG457)),1)/BO$3</f>
        <v>0</v>
      </c>
      <c r="BP465" s="208">
        <f t="array" ref="BP465">ROUND(MIN(IF($E$4:$BG$4=BP$4,$E465:$BG465)),1)</f>
        <v>0</v>
      </c>
      <c r="BQ465" s="208">
        <f t="array" ref="BQ465">ROUND(MAX(IF($E$4:$BG$4=BQ$4,$E465:$BG465)),1)</f>
        <v>0</v>
      </c>
      <c r="BR465" s="276">
        <f t="array" ref="BR465">ROUND(SUM(IF($E$4:$BG$4=BR$4,ALL!$E457:$BG457)),1)/BR$3</f>
        <v>0</v>
      </c>
      <c r="BS465" s="208">
        <f t="array" ref="BS465">ROUND(MIN(IF($E$4:$BG$4=BS$4,$E465:$BG465)),1)</f>
        <v>0</v>
      </c>
      <c r="BT465" s="208">
        <f t="array" ref="BT465">ROUND(MAX(IF($E$4:$BG$4=BT$4,$E465:$BG465)),1)</f>
        <v>0</v>
      </c>
      <c r="BU465" s="276">
        <f t="array" ref="BU465">ROUND(SUM(IF($E$4:$BG$4=BU$4,ALL!$E457:$BG457)),1)/BU$3</f>
        <v>0</v>
      </c>
      <c r="BV465" s="208">
        <f t="array" ref="BV465">ROUND(MIN(IF($E$4:$BG$4=BV$4,$E465:$BG465)),1)</f>
        <v>0</v>
      </c>
      <c r="BW465" s="208">
        <f t="array" ref="BW465">ROUND(MAX(IF($E$4:$BG$4=BW$4,$E465:$BG465)),1)</f>
        <v>1.4</v>
      </c>
      <c r="BX465" s="276">
        <f t="array" ref="BX465">ROUND(SUM(IF($E$4:$BG$4=BX$4,ALL!$E457:$BG457)),1)/BX$3</f>
        <v>0.7726216472503491</v>
      </c>
      <c r="BY465" s="208">
        <f t="array" ref="BY465">ROUND(MIN(IF($E$4:$BG$4=BY$4,$E465:$BG465)),1)</f>
        <v>0</v>
      </c>
      <c r="BZ465" s="208">
        <f t="array" ref="BZ465">ROUND(MAX(IF($E$4:$BG$4=BZ$4,$E465:$BG465)),1)</f>
        <v>0</v>
      </c>
      <c r="CA465" s="276">
        <f t="array" ref="CA465">ROUND(SUM(IF($E$4:$BG$4=CA$4,ALL!$E457:$BG457)),1)/CA$3</f>
        <v>0</v>
      </c>
      <c r="CB465" s="233">
        <f t="shared" si="214"/>
        <v>0</v>
      </c>
      <c r="CC465" s="233">
        <f t="shared" si="215"/>
        <v>1.4</v>
      </c>
      <c r="CD465" s="274">
        <f>ALL!BH457/$BH$47</f>
        <v>0.22111127740389752</v>
      </c>
    </row>
    <row r="466" spans="1:82" s="90" customFormat="1">
      <c r="A466" s="253">
        <f t="shared" si="226"/>
        <v>55690</v>
      </c>
      <c r="B466" s="236" t="s">
        <v>396</v>
      </c>
      <c r="C466" s="50"/>
      <c r="D466" s="50"/>
      <c r="E466" s="91">
        <f>ALL!E458/E$268</f>
        <v>0</v>
      </c>
      <c r="F466" s="91">
        <f>ALL!F458/F$268</f>
        <v>0</v>
      </c>
      <c r="G466" s="91">
        <f>ALL!G458/G$268</f>
        <v>0</v>
      </c>
      <c r="H466" s="91">
        <f>ALL!H458/H$268</f>
        <v>0</v>
      </c>
      <c r="I466" s="91">
        <f>ALL!I458/I$268</f>
        <v>0</v>
      </c>
      <c r="J466" s="91">
        <f>ALL!J458/J$268</f>
        <v>0</v>
      </c>
      <c r="K466" s="91">
        <f>ALL!K458/K$268</f>
        <v>0</v>
      </c>
      <c r="L466" s="91">
        <f>ALL!L458/L$268</f>
        <v>0</v>
      </c>
      <c r="M466" s="91">
        <f>ALL!M458/M$268</f>
        <v>0</v>
      </c>
      <c r="N466" s="91">
        <f>ALL!N458/N$268</f>
        <v>0</v>
      </c>
      <c r="O466" s="91">
        <f>ALL!O458/O$268</f>
        <v>0</v>
      </c>
      <c r="P466" s="91">
        <f>ALL!P458/P$268</f>
        <v>0</v>
      </c>
      <c r="Q466" s="91">
        <f>ALL!Q458/Q$268</f>
        <v>0</v>
      </c>
      <c r="R466" s="91">
        <f>ALL!R458/R$268</f>
        <v>0</v>
      </c>
      <c r="S466" s="91">
        <f>ALL!S458/S$268</f>
        <v>0</v>
      </c>
      <c r="T466" s="91">
        <f>ALL!T458/T$268</f>
        <v>0</v>
      </c>
      <c r="U466" s="91">
        <f>ALL!U458/U$268</f>
        <v>0</v>
      </c>
      <c r="V466" s="91">
        <f>ALL!V458/V$268</f>
        <v>0</v>
      </c>
      <c r="W466" s="91">
        <f>ALL!W458/W$268</f>
        <v>0</v>
      </c>
      <c r="X466" s="91">
        <f>ALL!X458/X$268</f>
        <v>0</v>
      </c>
      <c r="Y466" s="91">
        <f>ALL!Y458/Y$268</f>
        <v>0</v>
      </c>
      <c r="Z466" s="91">
        <f>ALL!Z458/Z$268</f>
        <v>0</v>
      </c>
      <c r="AA466" s="91">
        <f>ALL!AA458/AA$268</f>
        <v>0</v>
      </c>
      <c r="AB466" s="91">
        <f>ALL!AB458/AB$268</f>
        <v>0</v>
      </c>
      <c r="AC466" s="91">
        <f>ALL!AC458/AC$268</f>
        <v>0</v>
      </c>
      <c r="AD466" s="91">
        <f>ALL!AD458/AD$268</f>
        <v>0</v>
      </c>
      <c r="AE466" s="91">
        <f>ALL!AE458/AE$268</f>
        <v>0</v>
      </c>
      <c r="AF466" s="91">
        <f>ALL!AF458/AF$268</f>
        <v>0</v>
      </c>
      <c r="AG466" s="91">
        <f>ALL!AG458/AG$268</f>
        <v>0</v>
      </c>
      <c r="AH466" s="91">
        <f>ALL!AH458/AH$268</f>
        <v>0</v>
      </c>
      <c r="AI466" s="91">
        <f>ALL!AI458/AI$268</f>
        <v>0</v>
      </c>
      <c r="AJ466" s="91">
        <f>ALL!AJ458/AJ$268</f>
        <v>0</v>
      </c>
      <c r="AK466" s="91">
        <f>ALL!AK458/AK$268</f>
        <v>0</v>
      </c>
      <c r="AL466" s="91">
        <f>ALL!AL458/AL$268</f>
        <v>0</v>
      </c>
      <c r="AM466" s="91">
        <f>ALL!AM458/AM$268</f>
        <v>0</v>
      </c>
      <c r="AN466" s="91">
        <f>ALL!AN458/AN$268</f>
        <v>0</v>
      </c>
      <c r="AO466" s="91">
        <f>ALL!AO458/AO$268</f>
        <v>0</v>
      </c>
      <c r="AP466" s="91">
        <f>ALL!AP458/AP$268</f>
        <v>0</v>
      </c>
      <c r="AQ466" s="91">
        <f>ALL!AQ458/AQ$268</f>
        <v>0</v>
      </c>
      <c r="AR466" s="91">
        <f>ALL!AR458/AR$268</f>
        <v>0</v>
      </c>
      <c r="AS466" s="91">
        <f>ALL!AS458/AS$268</f>
        <v>0</v>
      </c>
      <c r="AT466" s="91">
        <f>ALL!AT458/AT$268</f>
        <v>0</v>
      </c>
      <c r="AU466" s="91">
        <f>ALL!AU458/AU$268</f>
        <v>0</v>
      </c>
      <c r="AV466" s="91">
        <f>ALL!AV458/AV$268</f>
        <v>0</v>
      </c>
      <c r="AW466" s="91">
        <f>ALL!AW458/AW$268</f>
        <v>0</v>
      </c>
      <c r="AX466" s="91">
        <f>ALL!AX458/AX$268</f>
        <v>0</v>
      </c>
      <c r="AY466" s="91">
        <f>ALL!AY458/AY$268</f>
        <v>0</v>
      </c>
      <c r="AZ466" s="91">
        <f>ALL!AZ458/AZ$268</f>
        <v>0</v>
      </c>
      <c r="BA466" s="91">
        <f>ALL!BA458/BA$268</f>
        <v>0</v>
      </c>
      <c r="BB466" s="91">
        <f>ALL!BB458/BB$268</f>
        <v>0</v>
      </c>
      <c r="BC466" s="91">
        <f>ALL!BC458/BC$268</f>
        <v>0</v>
      </c>
      <c r="BD466" s="91">
        <f>ALL!BD458/BD$268</f>
        <v>0</v>
      </c>
      <c r="BE466" s="91">
        <f>ALL!BE458/BE$268</f>
        <v>0</v>
      </c>
      <c r="BF466" s="91">
        <f>ALL!BF458/BF$268</f>
        <v>0</v>
      </c>
      <c r="BG466" s="91">
        <f>ALL!BG458/BG$268</f>
        <v>0</v>
      </c>
      <c r="BH466" s="91">
        <f t="shared" ref="BH466:BH530" si="227">SUM(E466:BG466)</f>
        <v>0</v>
      </c>
      <c r="BJ466" s="208">
        <f t="array" ref="BJ466">ROUND(MIN(IF($E$4:$BG$4=BJ$4,$E466:$BG466)),1)</f>
        <v>0</v>
      </c>
      <c r="BK466" s="208">
        <f t="array" ref="BK466">ROUND(MAX(IF($E$4:$BG$4=BK$4,$E466:$BG466)),1)</f>
        <v>0</v>
      </c>
      <c r="BL466" s="276">
        <f t="array" ref="BL466">ROUND(SUM(IF($E$4:$BG$4=BL$4,ALL!$E458:$BG458)),1)/BL$3</f>
        <v>0</v>
      </c>
      <c r="BM466" s="208">
        <f t="array" ref="BM466">ROUND(MIN(IF($E$4:$BG$4=BM$4,$E466:$BG466)),1)</f>
        <v>0</v>
      </c>
      <c r="BN466" s="208">
        <f t="array" ref="BN466">ROUND(MAX(IF($E$4:$BG$4=BN$4,$E466:$BG466)),1)</f>
        <v>0</v>
      </c>
      <c r="BO466" s="276">
        <f t="array" ref="BO466">ROUND(SUM(IF($E$4:$BG$4=BO$4,ALL!$E458:$BG458)),1)/BO$3</f>
        <v>0</v>
      </c>
      <c r="BP466" s="208">
        <f t="array" ref="BP466">ROUND(MIN(IF($E$4:$BG$4=BP$4,$E466:$BG466)),1)</f>
        <v>0</v>
      </c>
      <c r="BQ466" s="208">
        <f t="array" ref="BQ466">ROUND(MAX(IF($E$4:$BG$4=BQ$4,$E466:$BG466)),1)</f>
        <v>0</v>
      </c>
      <c r="BR466" s="276">
        <f t="array" ref="BR466">ROUND(SUM(IF($E$4:$BG$4=BR$4,ALL!$E458:$BG458)),1)/BR$3</f>
        <v>0</v>
      </c>
      <c r="BS466" s="208">
        <f t="array" ref="BS466">ROUND(MIN(IF($E$4:$BG$4=BS$4,$E466:$BG466)),1)</f>
        <v>0</v>
      </c>
      <c r="BT466" s="208">
        <f t="array" ref="BT466">ROUND(MAX(IF($E$4:$BG$4=BT$4,$E466:$BG466)),1)</f>
        <v>0</v>
      </c>
      <c r="BU466" s="276">
        <f t="array" ref="BU466">ROUND(SUM(IF($E$4:$BG$4=BU$4,ALL!$E458:$BG458)),1)/BU$3</f>
        <v>0</v>
      </c>
      <c r="BV466" s="208">
        <f t="array" ref="BV466">ROUND(MIN(IF($E$4:$BG$4=BV$4,$E466:$BG466)),1)</f>
        <v>0</v>
      </c>
      <c r="BW466" s="208">
        <f t="array" ref="BW466">ROUND(MAX(IF($E$4:$BG$4=BW$4,$E466:$BG466)),1)</f>
        <v>0</v>
      </c>
      <c r="BX466" s="276">
        <f t="array" ref="BX466">ROUND(SUM(IF($E$4:$BG$4=BX$4,ALL!$E458:$BG458)),1)/BX$3</f>
        <v>0</v>
      </c>
      <c r="BY466" s="208">
        <f t="array" ref="BY466">ROUND(MIN(IF($E$4:$BG$4=BY$4,$E466:$BG466)),1)</f>
        <v>0</v>
      </c>
      <c r="BZ466" s="208">
        <f t="array" ref="BZ466">ROUND(MAX(IF($E$4:$BG$4=BZ$4,$E466:$BG466)),1)</f>
        <v>0</v>
      </c>
      <c r="CA466" s="276">
        <f t="array" ref="CA466">ROUND(SUM(IF($E$4:$BG$4=CA$4,ALL!$E458:$BG458)),1)/CA$3</f>
        <v>0</v>
      </c>
      <c r="CB466" s="233">
        <f t="shared" si="214"/>
        <v>0</v>
      </c>
      <c r="CC466" s="233">
        <f t="shared" si="215"/>
        <v>0</v>
      </c>
      <c r="CD466" s="274">
        <f>ALL!BH458/$BH$47</f>
        <v>0</v>
      </c>
    </row>
    <row r="467" spans="1:82" s="90" customFormat="1" ht="24">
      <c r="A467" s="253">
        <f t="shared" si="226"/>
        <v>55701</v>
      </c>
      <c r="B467" s="236" t="s">
        <v>397</v>
      </c>
      <c r="C467" s="50"/>
      <c r="D467" s="50"/>
      <c r="E467" s="91">
        <f>ALL!E459/E$268</f>
        <v>223.21394584524978</v>
      </c>
      <c r="F467" s="91">
        <f>ALL!F459/F$268</f>
        <v>130.65407953683919</v>
      </c>
      <c r="G467" s="91">
        <f>ALL!G459/G$268</f>
        <v>0</v>
      </c>
      <c r="H467" s="91">
        <f>ALL!H459/H$268</f>
        <v>310.05340199860177</v>
      </c>
      <c r="I467" s="91">
        <f>ALL!I459/I$268</f>
        <v>261.63189659899211</v>
      </c>
      <c r="J467" s="91">
        <f>ALL!J459/J$268</f>
        <v>316.03217100468589</v>
      </c>
      <c r="K467" s="91">
        <f>ALL!K459/K$268</f>
        <v>254.44581036304609</v>
      </c>
      <c r="L467" s="91">
        <f>ALL!L459/L$268</f>
        <v>335.26649248741398</v>
      </c>
      <c r="M467" s="91">
        <f>ALL!M459/M$268</f>
        <v>248.01851906189094</v>
      </c>
      <c r="N467" s="91">
        <f>ALL!N459/N$268</f>
        <v>200.58992689033553</v>
      </c>
      <c r="O467" s="91">
        <f>ALL!O459/O$268</f>
        <v>266.7275022371108</v>
      </c>
      <c r="P467" s="91">
        <f>ALL!P459/P$268</f>
        <v>346.77532833288581</v>
      </c>
      <c r="Q467" s="91">
        <f>ALL!Q459/Q$268</f>
        <v>279.56829428815149</v>
      </c>
      <c r="R467" s="91">
        <f>ALL!R459/R$268</f>
        <v>267.18298549939016</v>
      </c>
      <c r="S467" s="91">
        <f>ALL!S459/S$268</f>
        <v>350.66933423402963</v>
      </c>
      <c r="T467" s="91">
        <f>ALL!T459/T$268</f>
        <v>267.20264524264832</v>
      </c>
      <c r="U467" s="91">
        <f>ALL!U459/U$268</f>
        <v>394.66261020134732</v>
      </c>
      <c r="V467" s="91">
        <f>ALL!V459/V$268</f>
        <v>686.32944216717158</v>
      </c>
      <c r="W467" s="91">
        <f>ALL!W459/W$268</f>
        <v>0</v>
      </c>
      <c r="X467" s="91">
        <f>ALL!X459/X$268</f>
        <v>320.94504046991199</v>
      </c>
      <c r="Y467" s="91">
        <f>ALL!Y459/Y$268</f>
        <v>264.33104223992905</v>
      </c>
      <c r="Z467" s="91">
        <f>ALL!Z459/Z$268</f>
        <v>438.79400695673593</v>
      </c>
      <c r="AA467" s="91">
        <f>ALL!AA459/AA$268</f>
        <v>234.17167105089601</v>
      </c>
      <c r="AB467" s="91">
        <f>ALL!AB459/AB$268</f>
        <v>591.05492615921821</v>
      </c>
      <c r="AC467" s="91">
        <f>ALL!AC459/AC$268</f>
        <v>254.03877038101652</v>
      </c>
      <c r="AD467" s="91">
        <f>ALL!AD459/AD$268</f>
        <v>273.60466994535648</v>
      </c>
      <c r="AE467" s="91">
        <f>ALL!AE459/AE$268</f>
        <v>286.2159923220197</v>
      </c>
      <c r="AF467" s="91">
        <f>ALL!AF459/AF$268</f>
        <v>457.52410772915295</v>
      </c>
      <c r="AG467" s="91">
        <f>ALL!AG459/AG$268</f>
        <v>264.53613967474627</v>
      </c>
      <c r="AH467" s="91">
        <f>ALL!AH459/AH$268</f>
        <v>315.17359760365258</v>
      </c>
      <c r="AI467" s="91">
        <f>ALL!AI459/AI$268</f>
        <v>325.87382509235294</v>
      </c>
      <c r="AJ467" s="91">
        <f>ALL!AJ459/AJ$268</f>
        <v>418.46880039269331</v>
      </c>
      <c r="AK467" s="91">
        <f>ALL!AK459/AK$268</f>
        <v>317.19100009599163</v>
      </c>
      <c r="AL467" s="91">
        <f>ALL!AL459/AL$268</f>
        <v>0</v>
      </c>
      <c r="AM467" s="91">
        <f>ALL!AM459/AM$268</f>
        <v>0</v>
      </c>
      <c r="AN467" s="91">
        <f>ALL!AN459/AN$268</f>
        <v>0</v>
      </c>
      <c r="AO467" s="91">
        <f>ALL!AO459/AO$268</f>
        <v>0</v>
      </c>
      <c r="AP467" s="91">
        <f>ALL!AP459/AP$268</f>
        <v>0</v>
      </c>
      <c r="AQ467" s="91">
        <f>ALL!AQ459/AQ$268</f>
        <v>0</v>
      </c>
      <c r="AR467" s="91">
        <f>ALL!AR459/AR$268</f>
        <v>451.57339973734037</v>
      </c>
      <c r="AS467" s="91">
        <f>ALL!AS459/AS$268</f>
        <v>359.42789683981113</v>
      </c>
      <c r="AT467" s="91">
        <f>ALL!AT459/AT$268</f>
        <v>44.631768504719325</v>
      </c>
      <c r="AU467" s="91">
        <f>ALL!AU459/AU$268</f>
        <v>0</v>
      </c>
      <c r="AV467" s="91">
        <f>ALL!AV459/AV$268</f>
        <v>0</v>
      </c>
      <c r="AW467" s="91">
        <f>ALL!AW459/AW$268</f>
        <v>262.05877611940298</v>
      </c>
      <c r="AX467" s="91">
        <f>ALL!AX459/AX$268</f>
        <v>0</v>
      </c>
      <c r="AY467" s="91">
        <f>ALL!AY459/AY$268</f>
        <v>0</v>
      </c>
      <c r="AZ467" s="91">
        <f>ALL!AZ459/AZ$268</f>
        <v>0</v>
      </c>
      <c r="BA467" s="91">
        <f>ALL!BA459/BA$268</f>
        <v>91.300065659881824</v>
      </c>
      <c r="BB467" s="91">
        <f>ALL!BB459/BB$268</f>
        <v>0</v>
      </c>
      <c r="BC467" s="91">
        <f>ALL!BC459/BC$268</f>
        <v>0</v>
      </c>
      <c r="BD467" s="91">
        <f>ALL!BD459/BD$268</f>
        <v>331.79885335912024</v>
      </c>
      <c r="BE467" s="91">
        <f>ALL!BE459/BE$268</f>
        <v>0</v>
      </c>
      <c r="BF467" s="91">
        <f>ALL!BF459/BF$268</f>
        <v>267.05384216333147</v>
      </c>
      <c r="BG467" s="91">
        <f>ALL!BG459/BG$268</f>
        <v>304.57851617695007</v>
      </c>
      <c r="BH467" s="91">
        <f t="shared" si="227"/>
        <v>12013.371094664022</v>
      </c>
      <c r="BJ467" s="208">
        <f t="array" ref="BJ467">ROUND(MIN(IF($E$4:$BG$4=BJ$4,$E467:$BG467)),1)</f>
        <v>0</v>
      </c>
      <c r="BK467" s="208">
        <f t="array" ref="BK467">ROUND(MAX(IF($E$4:$BG$4=BK$4,$E467:$BG467)),1)</f>
        <v>451.6</v>
      </c>
      <c r="BL467" s="276">
        <f t="array" ref="BL467">ROUND(SUM(IF($E$4:$BG$4=BL$4,ALL!$E459:$BG459)),1)/BL$3</f>
        <v>59.876514359060586</v>
      </c>
      <c r="BM467" s="208">
        <f t="array" ref="BM467">ROUND(MIN(IF($E$4:$BG$4=BM$4,$E467:$BG467)),1)</f>
        <v>0</v>
      </c>
      <c r="BN467" s="208">
        <f t="array" ref="BN467">ROUND(MAX(IF($E$4:$BG$4=BN$4,$E467:$BG467)),1)</f>
        <v>331.8</v>
      </c>
      <c r="BO467" s="276">
        <f t="array" ref="BO467">ROUND(SUM(IF($E$4:$BG$4=BO$4,ALL!$E459:$BG459)),1)/BO$3</f>
        <v>248.23436728140959</v>
      </c>
      <c r="BP467" s="208">
        <f t="array" ref="BP467">ROUND(MIN(IF($E$4:$BG$4=BP$4,$E467:$BG467)),1)</f>
        <v>0</v>
      </c>
      <c r="BQ467" s="208">
        <f t="array" ref="BQ467">ROUND(MAX(IF($E$4:$BG$4=BQ$4,$E467:$BG467)),1)</f>
        <v>317.2</v>
      </c>
      <c r="BR467" s="276">
        <f t="array" ref="BR467">ROUND(SUM(IF($E$4:$BG$4=BR$4,ALL!$E459:$BG459)),1)/BR$3</f>
        <v>156.43766637726628</v>
      </c>
      <c r="BS467" s="208">
        <f t="array" ref="BS467">ROUND(MIN(IF($E$4:$BG$4=BS$4,$E467:$BG467)),1)</f>
        <v>0</v>
      </c>
      <c r="BT467" s="208">
        <f t="array" ref="BT467">ROUND(MAX(IF($E$4:$BG$4=BT$4,$E467:$BG467)),1)</f>
        <v>686.3</v>
      </c>
      <c r="BU467" s="276">
        <f t="array" ref="BU467">ROUND(SUM(IF($E$4:$BG$4=BU$4,ALL!$E459:$BG459)),1)/BU$3</f>
        <v>255.22985756906493</v>
      </c>
      <c r="BV467" s="208">
        <f t="array" ref="BV467">ROUND(MIN(IF($E$4:$BG$4=BV$4,$E467:$BG467)),1)</f>
        <v>0</v>
      </c>
      <c r="BW467" s="208">
        <f t="array" ref="BW467">ROUND(MAX(IF($E$4:$BG$4=BW$4,$E467:$BG467)),1)</f>
        <v>591.1</v>
      </c>
      <c r="BX467" s="276">
        <f t="array" ref="BX467">ROUND(SUM(IF($E$4:$BG$4=BX$4,ALL!$E459:$BG459)),1)/BX$3</f>
        <v>491.60897995169807</v>
      </c>
      <c r="BY467" s="208">
        <f t="array" ref="BY467">ROUND(MIN(IF($E$4:$BG$4=BY$4,$E467:$BG467)),1)</f>
        <v>261.60000000000002</v>
      </c>
      <c r="BZ467" s="208">
        <f t="array" ref="BZ467">ROUND(MAX(IF($E$4:$BG$4=BZ$4,$E467:$BG467)),1)</f>
        <v>394.7</v>
      </c>
      <c r="CA467" s="276">
        <f t="array" ref="CA467">ROUND(SUM(IF($E$4:$BG$4=CA$4,ALL!$E459:$BG459)),1)/CA$3</f>
        <v>298.62049619060042</v>
      </c>
      <c r="CB467" s="233">
        <f t="shared" si="214"/>
        <v>0</v>
      </c>
      <c r="CC467" s="233">
        <f t="shared" si="215"/>
        <v>686.3</v>
      </c>
      <c r="CD467" s="274">
        <f>ALL!BH459/$BH$47</f>
        <v>325.95210975129879</v>
      </c>
    </row>
    <row r="468" spans="1:82" s="90" customFormat="1">
      <c r="A468" s="253">
        <f t="shared" si="226"/>
        <v>55702</v>
      </c>
      <c r="B468" s="236" t="s">
        <v>908</v>
      </c>
      <c r="C468" s="50"/>
      <c r="D468" s="50"/>
      <c r="E468" s="91">
        <f>ALL!E460/E$268</f>
        <v>0</v>
      </c>
      <c r="F468" s="91">
        <f>ALL!F460/F$268</f>
        <v>0</v>
      </c>
      <c r="G468" s="91">
        <f>ALL!G460/G$268</f>
        <v>0</v>
      </c>
      <c r="H468" s="91">
        <f>ALL!H460/H$268</f>
        <v>0</v>
      </c>
      <c r="I468" s="91">
        <f>ALL!I460/I$268</f>
        <v>0</v>
      </c>
      <c r="J468" s="91">
        <f>ALL!J460/J$268</f>
        <v>0</v>
      </c>
      <c r="K468" s="91">
        <f>ALL!K460/K$268</f>
        <v>0</v>
      </c>
      <c r="L468" s="91">
        <f>ALL!L460/L$268</f>
        <v>0</v>
      </c>
      <c r="M468" s="91">
        <f>ALL!M460/M$268</f>
        <v>0</v>
      </c>
      <c r="N468" s="91">
        <f>ALL!N460/N$268</f>
        <v>0</v>
      </c>
      <c r="O468" s="91">
        <f>ALL!O460/O$268</f>
        <v>0</v>
      </c>
      <c r="P468" s="91">
        <f>ALL!P460/P$268</f>
        <v>0</v>
      </c>
      <c r="Q468" s="91">
        <f>ALL!Q460/Q$268</f>
        <v>0</v>
      </c>
      <c r="R468" s="91">
        <f>ALL!R460/R$268</f>
        <v>0</v>
      </c>
      <c r="S468" s="91">
        <f>ALL!S460/S$268</f>
        <v>0</v>
      </c>
      <c r="T468" s="91">
        <f>ALL!T460/T$268</f>
        <v>0</v>
      </c>
      <c r="U468" s="91">
        <f>ALL!U460/U$268</f>
        <v>0</v>
      </c>
      <c r="V468" s="91">
        <f>ALL!V460/V$268</f>
        <v>0</v>
      </c>
      <c r="W468" s="91">
        <f>ALL!W460/W$268</f>
        <v>0</v>
      </c>
      <c r="X468" s="91">
        <f>ALL!X460/X$268</f>
        <v>0</v>
      </c>
      <c r="Y468" s="91">
        <f>ALL!Y460/Y$268</f>
        <v>0</v>
      </c>
      <c r="Z468" s="91">
        <f>ALL!Z460/Z$268</f>
        <v>0</v>
      </c>
      <c r="AA468" s="91">
        <f>ALL!AA460/AA$268</f>
        <v>0</v>
      </c>
      <c r="AB468" s="91">
        <f>ALL!AB460/AB$268</f>
        <v>0</v>
      </c>
      <c r="AC468" s="91">
        <f>ALL!AC460/AC$268</f>
        <v>0</v>
      </c>
      <c r="AD468" s="91">
        <f>ALL!AD460/AD$268</f>
        <v>0</v>
      </c>
      <c r="AE468" s="91">
        <f>ALL!AE460/AE$268</f>
        <v>0</v>
      </c>
      <c r="AF468" s="91">
        <f>ALL!AF460/AF$268</f>
        <v>0</v>
      </c>
      <c r="AG468" s="91">
        <f>ALL!AG460/AG$268</f>
        <v>0</v>
      </c>
      <c r="AH468" s="91">
        <f>ALL!AH460/AH$268</f>
        <v>0</v>
      </c>
      <c r="AI468" s="91">
        <f>ALL!AI460/AI$268</f>
        <v>0</v>
      </c>
      <c r="AJ468" s="91">
        <f>ALL!AJ460/AJ$268</f>
        <v>0</v>
      </c>
      <c r="AK468" s="91">
        <f>ALL!AK460/AK$268</f>
        <v>0</v>
      </c>
      <c r="AL468" s="91">
        <f>ALL!AL460/AL$268</f>
        <v>0</v>
      </c>
      <c r="AM468" s="91">
        <f>ALL!AM460/AM$268</f>
        <v>0</v>
      </c>
      <c r="AN468" s="91">
        <f>ALL!AN460/AN$268</f>
        <v>0</v>
      </c>
      <c r="AO468" s="91">
        <f>ALL!AO460/AO$268</f>
        <v>0</v>
      </c>
      <c r="AP468" s="91">
        <f>ALL!AP460/AP$268</f>
        <v>0</v>
      </c>
      <c r="AQ468" s="91">
        <f>ALL!AQ460/AQ$268</f>
        <v>0</v>
      </c>
      <c r="AR468" s="91">
        <f>ALL!AR460/AR$268</f>
        <v>0</v>
      </c>
      <c r="AS468" s="91">
        <f>ALL!AS460/AS$268</f>
        <v>0</v>
      </c>
      <c r="AT468" s="91">
        <f>ALL!AT460/AT$268</f>
        <v>0</v>
      </c>
      <c r="AU468" s="91">
        <f>ALL!AU460/AU$268</f>
        <v>0</v>
      </c>
      <c r="AV468" s="91">
        <f>ALL!AV460/AV$268</f>
        <v>0</v>
      </c>
      <c r="AW468" s="91">
        <f>ALL!AW460/AW$268</f>
        <v>0</v>
      </c>
      <c r="AX468" s="91">
        <f>ALL!AX460/AX$268</f>
        <v>0</v>
      </c>
      <c r="AY468" s="91">
        <f>ALL!AY460/AY$268</f>
        <v>0</v>
      </c>
      <c r="AZ468" s="91">
        <f>ALL!AZ460/AZ$268</f>
        <v>0</v>
      </c>
      <c r="BA468" s="91">
        <f>ALL!BA460/BA$268</f>
        <v>0</v>
      </c>
      <c r="BB468" s="91">
        <f>ALL!BB460/BB$268</f>
        <v>0</v>
      </c>
      <c r="BC468" s="91">
        <f>ALL!BC460/BC$268</f>
        <v>0</v>
      </c>
      <c r="BD468" s="91">
        <f>ALL!BD460/BD$268</f>
        <v>0</v>
      </c>
      <c r="BE468" s="91">
        <f>ALL!BE460/BE$268</f>
        <v>0</v>
      </c>
      <c r="BF468" s="91">
        <f>ALL!BF460/BF$268</f>
        <v>0</v>
      </c>
      <c r="BG468" s="91">
        <f>ALL!BG460/BG$268</f>
        <v>0</v>
      </c>
      <c r="BH468" s="91">
        <f t="shared" si="227"/>
        <v>0</v>
      </c>
      <c r="BJ468" s="208">
        <f t="array" ref="BJ468">ROUND(MIN(IF($E$4:$BG$4=BJ$4,$E468:$BG468)),1)</f>
        <v>0</v>
      </c>
      <c r="BK468" s="208">
        <f t="array" ref="BK468">ROUND(MAX(IF($E$4:$BG$4=BK$4,$E468:$BG468)),1)</f>
        <v>0</v>
      </c>
      <c r="BL468" s="276">
        <f t="array" ref="BL468">ROUND(SUM(IF($E$4:$BG$4=BL$4,ALL!$E460:$BG460)),1)/BL$3</f>
        <v>0</v>
      </c>
      <c r="BM468" s="208">
        <f t="array" ref="BM468">ROUND(MIN(IF($E$4:$BG$4=BM$4,$E468:$BG468)),1)</f>
        <v>0</v>
      </c>
      <c r="BN468" s="208">
        <f t="array" ref="BN468">ROUND(MAX(IF($E$4:$BG$4=BN$4,$E468:$BG468)),1)</f>
        <v>0</v>
      </c>
      <c r="BO468" s="276">
        <f t="array" ref="BO468">ROUND(SUM(IF($E$4:$BG$4=BO$4,ALL!$E460:$BG460)),1)/BO$3</f>
        <v>0</v>
      </c>
      <c r="BP468" s="208">
        <f t="array" ref="BP468">ROUND(MIN(IF($E$4:$BG$4=BP$4,$E468:$BG468)),1)</f>
        <v>0</v>
      </c>
      <c r="BQ468" s="208">
        <f t="array" ref="BQ468">ROUND(MAX(IF($E$4:$BG$4=BQ$4,$E468:$BG468)),1)</f>
        <v>0</v>
      </c>
      <c r="BR468" s="276">
        <f t="array" ref="BR468">ROUND(SUM(IF($E$4:$BG$4=BR$4,ALL!$E460:$BG460)),1)/BR$3</f>
        <v>0</v>
      </c>
      <c r="BS468" s="208">
        <f t="array" ref="BS468">ROUND(MIN(IF($E$4:$BG$4=BS$4,$E468:$BG468)),1)</f>
        <v>0</v>
      </c>
      <c r="BT468" s="208">
        <f t="array" ref="BT468">ROUND(MAX(IF($E$4:$BG$4=BT$4,$E468:$BG468)),1)</f>
        <v>0</v>
      </c>
      <c r="BU468" s="276">
        <f t="array" ref="BU468">ROUND(SUM(IF($E$4:$BG$4=BU$4,ALL!$E460:$BG460)),1)/BU$3</f>
        <v>0</v>
      </c>
      <c r="BV468" s="208">
        <f t="array" ref="BV468">ROUND(MIN(IF($E$4:$BG$4=BV$4,$E468:$BG468)),1)</f>
        <v>0</v>
      </c>
      <c r="BW468" s="208">
        <f t="array" ref="BW468">ROUND(MAX(IF($E$4:$BG$4=BW$4,$E468:$BG468)),1)</f>
        <v>0</v>
      </c>
      <c r="BX468" s="276">
        <f t="array" ref="BX468">ROUND(SUM(IF($E$4:$BG$4=BX$4,ALL!$E460:$BG460)),1)/BX$3</f>
        <v>0</v>
      </c>
      <c r="BY468" s="208">
        <f t="array" ref="BY468">ROUND(MIN(IF($E$4:$BG$4=BY$4,$E468:$BG468)),1)</f>
        <v>0</v>
      </c>
      <c r="BZ468" s="208">
        <f t="array" ref="BZ468">ROUND(MAX(IF($E$4:$BG$4=BZ$4,$E468:$BG468)),1)</f>
        <v>0</v>
      </c>
      <c r="CA468" s="276">
        <f t="array" ref="CA468">ROUND(SUM(IF($E$4:$BG$4=CA$4,ALL!$E460:$BG460)),1)/CA$3</f>
        <v>0</v>
      </c>
      <c r="CB468" s="233">
        <f t="shared" si="214"/>
        <v>0</v>
      </c>
      <c r="CC468" s="233">
        <f t="shared" si="215"/>
        <v>0</v>
      </c>
      <c r="CD468" s="274">
        <f>ALL!BH460/$BH$47</f>
        <v>0</v>
      </c>
    </row>
    <row r="469" spans="1:82" s="90" customFormat="1">
      <c r="A469" s="253">
        <f t="shared" si="226"/>
        <v>55703</v>
      </c>
      <c r="B469" s="236" t="s">
        <v>398</v>
      </c>
      <c r="C469" s="50"/>
      <c r="D469" s="50"/>
      <c r="E469" s="91">
        <f>ALL!E461/E$268</f>
        <v>0</v>
      </c>
      <c r="F469" s="91">
        <f>ALL!F461/F$268</f>
        <v>0</v>
      </c>
      <c r="G469" s="91">
        <f>ALL!G461/G$268</f>
        <v>0</v>
      </c>
      <c r="H469" s="91">
        <f>ALL!H461/H$268</f>
        <v>0</v>
      </c>
      <c r="I469" s="91">
        <f>ALL!I461/I$268</f>
        <v>0</v>
      </c>
      <c r="J469" s="91">
        <f>ALL!J461/J$268</f>
        <v>0</v>
      </c>
      <c r="K469" s="91">
        <f>ALL!K461/K$268</f>
        <v>0</v>
      </c>
      <c r="L469" s="91">
        <f>ALL!L461/L$268</f>
        <v>0</v>
      </c>
      <c r="M469" s="91">
        <f>ALL!M461/M$268</f>
        <v>0</v>
      </c>
      <c r="N469" s="91">
        <f>ALL!N461/N$268</f>
        <v>0</v>
      </c>
      <c r="O469" s="91">
        <f>ALL!O461/O$268</f>
        <v>0</v>
      </c>
      <c r="P469" s="91">
        <f>ALL!P461/P$268</f>
        <v>0</v>
      </c>
      <c r="Q469" s="91">
        <f>ALL!Q461/Q$268</f>
        <v>0</v>
      </c>
      <c r="R469" s="91">
        <f>ALL!R461/R$268</f>
        <v>0</v>
      </c>
      <c r="S469" s="91">
        <f>ALL!S461/S$268</f>
        <v>0</v>
      </c>
      <c r="T469" s="91">
        <f>ALL!T461/T$268</f>
        <v>0</v>
      </c>
      <c r="U469" s="91">
        <f>ALL!U461/U$268</f>
        <v>0</v>
      </c>
      <c r="V469" s="91">
        <f>ALL!V461/V$268</f>
        <v>0</v>
      </c>
      <c r="W469" s="91">
        <f>ALL!W461/W$268</f>
        <v>0</v>
      </c>
      <c r="X469" s="91">
        <f>ALL!X461/X$268</f>
        <v>0</v>
      </c>
      <c r="Y469" s="91">
        <f>ALL!Y461/Y$268</f>
        <v>0</v>
      </c>
      <c r="Z469" s="91">
        <f>ALL!Z461/Z$268</f>
        <v>0</v>
      </c>
      <c r="AA469" s="91">
        <f>ALL!AA461/AA$268</f>
        <v>0</v>
      </c>
      <c r="AB469" s="91">
        <f>ALL!AB461/AB$268</f>
        <v>1.8502068775245184</v>
      </c>
      <c r="AC469" s="91">
        <f>ALL!AC461/AC$268</f>
        <v>0</v>
      </c>
      <c r="AD469" s="91">
        <f>ALL!AD461/AD$268</f>
        <v>0</v>
      </c>
      <c r="AE469" s="91">
        <f>ALL!AE461/AE$268</f>
        <v>0</v>
      </c>
      <c r="AF469" s="91">
        <f>ALL!AF461/AF$268</f>
        <v>0</v>
      </c>
      <c r="AG469" s="91">
        <f>ALL!AG461/AG$268</f>
        <v>0</v>
      </c>
      <c r="AH469" s="91">
        <f>ALL!AH461/AH$268</f>
        <v>0</v>
      </c>
      <c r="AI469" s="91">
        <f>ALL!AI461/AI$268</f>
        <v>0</v>
      </c>
      <c r="AJ469" s="91">
        <f>ALL!AJ461/AJ$268</f>
        <v>0</v>
      </c>
      <c r="AK469" s="91">
        <f>ALL!AK461/AK$268</f>
        <v>0</v>
      </c>
      <c r="AL469" s="91">
        <f>ALL!AL461/AL$268</f>
        <v>0</v>
      </c>
      <c r="AM469" s="91">
        <f>ALL!AM461/AM$268</f>
        <v>0</v>
      </c>
      <c r="AN469" s="91">
        <f>ALL!AN461/AN$268</f>
        <v>0</v>
      </c>
      <c r="AO469" s="91">
        <f>ALL!AO461/AO$268</f>
        <v>0</v>
      </c>
      <c r="AP469" s="91">
        <f>ALL!AP461/AP$268</f>
        <v>0</v>
      </c>
      <c r="AQ469" s="91">
        <f>ALL!AQ461/AQ$268</f>
        <v>0</v>
      </c>
      <c r="AR469" s="91">
        <f>ALL!AR461/AR$268</f>
        <v>0</v>
      </c>
      <c r="AS469" s="91">
        <f>ALL!AS461/AS$268</f>
        <v>0</v>
      </c>
      <c r="AT469" s="91">
        <f>ALL!AT461/AT$268</f>
        <v>0</v>
      </c>
      <c r="AU469" s="91">
        <f>ALL!AU461/AU$268</f>
        <v>0</v>
      </c>
      <c r="AV469" s="91">
        <f>ALL!AV461/AV$268</f>
        <v>0</v>
      </c>
      <c r="AW469" s="91">
        <f>ALL!AW461/AW$268</f>
        <v>0</v>
      </c>
      <c r="AX469" s="91">
        <f>ALL!AX461/AX$268</f>
        <v>0</v>
      </c>
      <c r="AY469" s="91">
        <f>ALL!AY461/AY$268</f>
        <v>0</v>
      </c>
      <c r="AZ469" s="91">
        <f>ALL!AZ461/AZ$268</f>
        <v>0</v>
      </c>
      <c r="BA469" s="91">
        <f>ALL!BA461/BA$268</f>
        <v>0</v>
      </c>
      <c r="BB469" s="91">
        <f>ALL!BB461/BB$268</f>
        <v>0</v>
      </c>
      <c r="BC469" s="91">
        <f>ALL!BC461/BC$268</f>
        <v>0</v>
      </c>
      <c r="BD469" s="91">
        <f>ALL!BD461/BD$268</f>
        <v>0</v>
      </c>
      <c r="BE469" s="91">
        <f>ALL!BE461/BE$268</f>
        <v>0</v>
      </c>
      <c r="BF469" s="91">
        <f>ALL!BF461/BF$268</f>
        <v>0</v>
      </c>
      <c r="BG469" s="91">
        <f>ALL!BG461/BG$268</f>
        <v>0</v>
      </c>
      <c r="BH469" s="91">
        <f t="shared" si="227"/>
        <v>1.8502068775245184</v>
      </c>
      <c r="BJ469" s="208">
        <f t="array" ref="BJ469">ROUND(MIN(IF($E$4:$BG$4=BJ$4,$E469:$BG469)),1)</f>
        <v>0</v>
      </c>
      <c r="BK469" s="208">
        <f t="array" ref="BK469">ROUND(MAX(IF($E$4:$BG$4=BK$4,$E469:$BG469)),1)</f>
        <v>0</v>
      </c>
      <c r="BL469" s="276">
        <f t="array" ref="BL469">ROUND(SUM(IF($E$4:$BG$4=BL$4,ALL!$E461:$BG461)),1)/BL$3</f>
        <v>0</v>
      </c>
      <c r="BM469" s="208">
        <f t="array" ref="BM469">ROUND(MIN(IF($E$4:$BG$4=BM$4,$E469:$BG469)),1)</f>
        <v>0</v>
      </c>
      <c r="BN469" s="208">
        <f t="array" ref="BN469">ROUND(MAX(IF($E$4:$BG$4=BN$4,$E469:$BG469)),1)</f>
        <v>0</v>
      </c>
      <c r="BO469" s="276">
        <f t="array" ref="BO469">ROUND(SUM(IF($E$4:$BG$4=BO$4,ALL!$E461:$BG461)),1)/BO$3</f>
        <v>0</v>
      </c>
      <c r="BP469" s="208">
        <f t="array" ref="BP469">ROUND(MIN(IF($E$4:$BG$4=BP$4,$E469:$BG469)),1)</f>
        <v>0</v>
      </c>
      <c r="BQ469" s="208">
        <f t="array" ref="BQ469">ROUND(MAX(IF($E$4:$BG$4=BQ$4,$E469:$BG469)),1)</f>
        <v>0</v>
      </c>
      <c r="BR469" s="276">
        <f t="array" ref="BR469">ROUND(SUM(IF($E$4:$BG$4=BR$4,ALL!$E461:$BG461)),1)/BR$3</f>
        <v>0</v>
      </c>
      <c r="BS469" s="208">
        <f t="array" ref="BS469">ROUND(MIN(IF($E$4:$BG$4=BS$4,$E469:$BG469)),1)</f>
        <v>0</v>
      </c>
      <c r="BT469" s="208">
        <f t="array" ref="BT469">ROUND(MAX(IF($E$4:$BG$4=BT$4,$E469:$BG469)),1)</f>
        <v>0</v>
      </c>
      <c r="BU469" s="276">
        <f t="array" ref="BU469">ROUND(SUM(IF($E$4:$BG$4=BU$4,ALL!$E461:$BG461)),1)/BU$3</f>
        <v>0</v>
      </c>
      <c r="BV469" s="208">
        <f t="array" ref="BV469">ROUND(MIN(IF($E$4:$BG$4=BV$4,$E469:$BG469)),1)</f>
        <v>0</v>
      </c>
      <c r="BW469" s="208">
        <f t="array" ref="BW469">ROUND(MAX(IF($E$4:$BG$4=BW$4,$E469:$BG469)),1)</f>
        <v>1.9</v>
      </c>
      <c r="BX469" s="276">
        <f t="array" ref="BX469">ROUND(SUM(IF($E$4:$BG$4=BX$4,ALL!$E461:$BG461)),1)/BX$3</f>
        <v>1.0410989528742083</v>
      </c>
      <c r="BY469" s="208">
        <f t="array" ref="BY469">ROUND(MIN(IF($E$4:$BG$4=BY$4,$E469:$BG469)),1)</f>
        <v>0</v>
      </c>
      <c r="BZ469" s="208">
        <f t="array" ref="BZ469">ROUND(MAX(IF($E$4:$BG$4=BZ$4,$E469:$BG469)),1)</f>
        <v>0</v>
      </c>
      <c r="CA469" s="276">
        <f t="array" ref="CA469">ROUND(SUM(IF($E$4:$BG$4=CA$4,ALL!$E461:$BG461)),1)/CA$3</f>
        <v>0</v>
      </c>
      <c r="CB469" s="233">
        <f t="shared" si="214"/>
        <v>0</v>
      </c>
      <c r="CC469" s="233">
        <f t="shared" si="215"/>
        <v>1.9</v>
      </c>
      <c r="CD469" s="274">
        <f>ALL!BH461/$BH$47</f>
        <v>0.29794495170193702</v>
      </c>
    </row>
    <row r="470" spans="1:82" s="90" customFormat="1">
      <c r="A470" s="253">
        <f t="shared" si="226"/>
        <v>55704</v>
      </c>
      <c r="B470" s="236" t="s">
        <v>399</v>
      </c>
      <c r="C470" s="50"/>
      <c r="D470" s="50"/>
      <c r="E470" s="91">
        <f>ALL!E462/E$268</f>
        <v>0</v>
      </c>
      <c r="F470" s="91">
        <f>ALL!F462/F$268</f>
        <v>0</v>
      </c>
      <c r="G470" s="91">
        <f>ALL!G462/G$268</f>
        <v>0</v>
      </c>
      <c r="H470" s="91">
        <f>ALL!H462/H$268</f>
        <v>0</v>
      </c>
      <c r="I470" s="91">
        <f>ALL!I462/I$268</f>
        <v>0</v>
      </c>
      <c r="J470" s="91">
        <f>ALL!J462/J$268</f>
        <v>0</v>
      </c>
      <c r="K470" s="91">
        <f>ALL!K462/K$268</f>
        <v>0</v>
      </c>
      <c r="L470" s="91">
        <f>ALL!L462/L$268</f>
        <v>0</v>
      </c>
      <c r="M470" s="91">
        <f>ALL!M462/M$268</f>
        <v>0</v>
      </c>
      <c r="N470" s="91">
        <f>ALL!N462/N$268</f>
        <v>0</v>
      </c>
      <c r="O470" s="91">
        <f>ALL!O462/O$268</f>
        <v>0</v>
      </c>
      <c r="P470" s="91">
        <f>ALL!P462/P$268</f>
        <v>0</v>
      </c>
      <c r="Q470" s="91">
        <f>ALL!Q462/Q$268</f>
        <v>0</v>
      </c>
      <c r="R470" s="91">
        <f>ALL!R462/R$268</f>
        <v>0</v>
      </c>
      <c r="S470" s="91">
        <f>ALL!S462/S$268</f>
        <v>0</v>
      </c>
      <c r="T470" s="91">
        <f>ALL!T462/T$268</f>
        <v>0</v>
      </c>
      <c r="U470" s="91">
        <f>ALL!U462/U$268</f>
        <v>0</v>
      </c>
      <c r="V470" s="91">
        <f>ALL!V462/V$268</f>
        <v>0</v>
      </c>
      <c r="W470" s="91">
        <f>ALL!W462/W$268</f>
        <v>0.96984755460200367</v>
      </c>
      <c r="X470" s="91">
        <f>ALL!X462/X$268</f>
        <v>0</v>
      </c>
      <c r="Y470" s="91">
        <f>ALL!Y462/Y$268</f>
        <v>0</v>
      </c>
      <c r="Z470" s="91">
        <f>ALL!Z462/Z$268</f>
        <v>0</v>
      </c>
      <c r="AA470" s="91">
        <f>ALL!AA462/AA$268</f>
        <v>0</v>
      </c>
      <c r="AB470" s="91">
        <f>ALL!AB462/AB$268</f>
        <v>0</v>
      </c>
      <c r="AC470" s="91">
        <f>ALL!AC462/AC$268</f>
        <v>0</v>
      </c>
      <c r="AD470" s="91">
        <f>ALL!AD462/AD$268</f>
        <v>0</v>
      </c>
      <c r="AE470" s="91">
        <f>ALL!AE462/AE$268</f>
        <v>0</v>
      </c>
      <c r="AF470" s="91">
        <f>ALL!AF462/AF$268</f>
        <v>0</v>
      </c>
      <c r="AG470" s="91">
        <f>ALL!AG462/AG$268</f>
        <v>0</v>
      </c>
      <c r="AH470" s="91">
        <f>ALL!AH462/AH$268</f>
        <v>0</v>
      </c>
      <c r="AI470" s="91">
        <f>ALL!AI462/AI$268</f>
        <v>0</v>
      </c>
      <c r="AJ470" s="91">
        <f>ALL!AJ462/AJ$268</f>
        <v>0</v>
      </c>
      <c r="AK470" s="91">
        <f>ALL!AK462/AK$268</f>
        <v>0</v>
      </c>
      <c r="AL470" s="91">
        <f>ALL!AL462/AL$268</f>
        <v>0</v>
      </c>
      <c r="AM470" s="91">
        <f>ALL!AM462/AM$268</f>
        <v>0</v>
      </c>
      <c r="AN470" s="91">
        <f>ALL!AN462/AN$268</f>
        <v>0</v>
      </c>
      <c r="AO470" s="91">
        <f>ALL!AO462/AO$268</f>
        <v>0</v>
      </c>
      <c r="AP470" s="91">
        <f>ALL!AP462/AP$268</f>
        <v>0</v>
      </c>
      <c r="AQ470" s="91">
        <f>ALL!AQ462/AQ$268</f>
        <v>0</v>
      </c>
      <c r="AR470" s="91">
        <f>ALL!AR462/AR$268</f>
        <v>0</v>
      </c>
      <c r="AS470" s="91">
        <f>ALL!AS462/AS$268</f>
        <v>0</v>
      </c>
      <c r="AT470" s="91">
        <f>ALL!AT462/AT$268</f>
        <v>0</v>
      </c>
      <c r="AU470" s="91">
        <f>ALL!AU462/AU$268</f>
        <v>0</v>
      </c>
      <c r="AV470" s="91">
        <f>ALL!AV462/AV$268</f>
        <v>0</v>
      </c>
      <c r="AW470" s="91">
        <f>ALL!AW462/AW$268</f>
        <v>0</v>
      </c>
      <c r="AX470" s="91">
        <f>ALL!AX462/AX$268</f>
        <v>0</v>
      </c>
      <c r="AY470" s="91">
        <f>ALL!AY462/AY$268</f>
        <v>0</v>
      </c>
      <c r="AZ470" s="91">
        <f>ALL!AZ462/AZ$268</f>
        <v>0</v>
      </c>
      <c r="BA470" s="91">
        <f>ALL!BA462/BA$268</f>
        <v>0</v>
      </c>
      <c r="BB470" s="91">
        <f>ALL!BB462/BB$268</f>
        <v>0</v>
      </c>
      <c r="BC470" s="91">
        <f>ALL!BC462/BC$268</f>
        <v>0</v>
      </c>
      <c r="BD470" s="91">
        <f>ALL!BD462/BD$268</f>
        <v>0</v>
      </c>
      <c r="BE470" s="91">
        <f>ALL!BE462/BE$268</f>
        <v>0</v>
      </c>
      <c r="BF470" s="91">
        <f>ALL!BF462/BF$268</f>
        <v>0</v>
      </c>
      <c r="BG470" s="91">
        <f>ALL!BG462/BG$268</f>
        <v>0</v>
      </c>
      <c r="BH470" s="91">
        <f t="shared" si="227"/>
        <v>0.96984755460200367</v>
      </c>
      <c r="BJ470" s="208">
        <f t="array" ref="BJ470">ROUND(MIN(IF($E$4:$BG$4=BJ$4,$E470:$BG470)),1)</f>
        <v>0</v>
      </c>
      <c r="BK470" s="208">
        <f t="array" ref="BK470">ROUND(MAX(IF($E$4:$BG$4=BK$4,$E470:$BG470)),1)</f>
        <v>0</v>
      </c>
      <c r="BL470" s="276">
        <f t="array" ref="BL470">ROUND(SUM(IF($E$4:$BG$4=BL$4,ALL!$E462:$BG462)),1)/BL$3</f>
        <v>0</v>
      </c>
      <c r="BM470" s="208">
        <f t="array" ref="BM470">ROUND(MIN(IF($E$4:$BG$4=BM$4,$E470:$BG470)),1)</f>
        <v>0</v>
      </c>
      <c r="BN470" s="208">
        <f t="array" ref="BN470">ROUND(MAX(IF($E$4:$BG$4=BN$4,$E470:$BG470)),1)</f>
        <v>0</v>
      </c>
      <c r="BO470" s="276">
        <f t="array" ref="BO470">ROUND(SUM(IF($E$4:$BG$4=BO$4,ALL!$E462:$BG462)),1)/BO$3</f>
        <v>0</v>
      </c>
      <c r="BP470" s="208">
        <f t="array" ref="BP470">ROUND(MIN(IF($E$4:$BG$4=BP$4,$E470:$BG470)),1)</f>
        <v>0</v>
      </c>
      <c r="BQ470" s="208">
        <f t="array" ref="BQ470">ROUND(MAX(IF($E$4:$BG$4=BQ$4,$E470:$BG470)),1)</f>
        <v>0</v>
      </c>
      <c r="BR470" s="276">
        <f t="array" ref="BR470">ROUND(SUM(IF($E$4:$BG$4=BR$4,ALL!$E462:$BG462)),1)/BR$3</f>
        <v>0</v>
      </c>
      <c r="BS470" s="208">
        <f t="array" ref="BS470">ROUND(MIN(IF($E$4:$BG$4=BS$4,$E470:$BG470)),1)</f>
        <v>0</v>
      </c>
      <c r="BT470" s="208">
        <f t="array" ref="BT470">ROUND(MAX(IF($E$4:$BG$4=BT$4,$E470:$BG470)),1)</f>
        <v>1</v>
      </c>
      <c r="BU470" s="276">
        <f t="array" ref="BU470">ROUND(SUM(IF($E$4:$BG$4=BU$4,ALL!$E462:$BG462)),1)/BU$3</f>
        <v>9.0961276764803103E-2</v>
      </c>
      <c r="BV470" s="208">
        <f t="array" ref="BV470">ROUND(MIN(IF($E$4:$BG$4=BV$4,$E470:$BG470)),1)</f>
        <v>0</v>
      </c>
      <c r="BW470" s="208">
        <f t="array" ref="BW470">ROUND(MAX(IF($E$4:$BG$4=BW$4,$E470:$BG470)),1)</f>
        <v>0</v>
      </c>
      <c r="BX470" s="276">
        <f t="array" ref="BX470">ROUND(SUM(IF($E$4:$BG$4=BX$4,ALL!$E462:$BG462)),1)/BX$3</f>
        <v>0</v>
      </c>
      <c r="BY470" s="208">
        <f t="array" ref="BY470">ROUND(MIN(IF($E$4:$BG$4=BY$4,$E470:$BG470)),1)</f>
        <v>0</v>
      </c>
      <c r="BZ470" s="208">
        <f t="array" ref="BZ470">ROUND(MAX(IF($E$4:$BG$4=BZ$4,$E470:$BG470)),1)</f>
        <v>0</v>
      </c>
      <c r="CA470" s="276">
        <f t="array" ref="CA470">ROUND(SUM(IF($E$4:$BG$4=CA$4,ALL!$E462:$BG462)),1)/CA$3</f>
        <v>0</v>
      </c>
      <c r="CB470" s="233">
        <f t="shared" si="214"/>
        <v>0</v>
      </c>
      <c r="CC470" s="233">
        <f t="shared" si="215"/>
        <v>1</v>
      </c>
      <c r="CD470" s="274">
        <f>ALL!BH462/$BH$47</f>
        <v>3.0620764058515142E-2</v>
      </c>
    </row>
    <row r="471" spans="1:82" s="90" customFormat="1">
      <c r="A471" s="253">
        <f t="shared" si="226"/>
        <v>55705</v>
      </c>
      <c r="B471" s="236" t="s">
        <v>400</v>
      </c>
      <c r="C471" s="50"/>
      <c r="D471" s="50"/>
      <c r="E471" s="91">
        <f>ALL!E463/E$268</f>
        <v>0</v>
      </c>
      <c r="F471" s="91">
        <f>ALL!F463/F$268</f>
        <v>0</v>
      </c>
      <c r="G471" s="91">
        <f>ALL!G463/G$268</f>
        <v>0</v>
      </c>
      <c r="H471" s="91">
        <f>ALL!H463/H$268</f>
        <v>0</v>
      </c>
      <c r="I471" s="91">
        <f>ALL!I463/I$268</f>
        <v>0</v>
      </c>
      <c r="J471" s="91">
        <f>ALL!J463/J$268</f>
        <v>0</v>
      </c>
      <c r="K471" s="91">
        <f>ALL!K463/K$268</f>
        <v>0.82621314195278905</v>
      </c>
      <c r="L471" s="91">
        <f>ALL!L463/L$268</f>
        <v>0.60993612675781506</v>
      </c>
      <c r="M471" s="91">
        <f>ALL!M463/M$268</f>
        <v>0</v>
      </c>
      <c r="N471" s="91">
        <f>ALL!N463/N$268</f>
        <v>1.1537305958938409</v>
      </c>
      <c r="O471" s="91">
        <f>ALL!O463/O$268</f>
        <v>0</v>
      </c>
      <c r="P471" s="91">
        <f>ALL!P463/P$268</f>
        <v>0</v>
      </c>
      <c r="Q471" s="91">
        <f>ALL!Q463/Q$268</f>
        <v>0</v>
      </c>
      <c r="R471" s="91">
        <f>ALL!R463/R$268</f>
        <v>0</v>
      </c>
      <c r="S471" s="91">
        <f>ALL!S463/S$268</f>
        <v>0.54230075331317762</v>
      </c>
      <c r="T471" s="91">
        <f>ALL!T463/T$268</f>
        <v>0</v>
      </c>
      <c r="U471" s="91">
        <f>ALL!U463/U$268</f>
        <v>0.87761068081130744</v>
      </c>
      <c r="V471" s="91">
        <f>ALL!V463/V$268</f>
        <v>0</v>
      </c>
      <c r="W471" s="91">
        <f>ALL!W463/W$268</f>
        <v>0.39789783625682951</v>
      </c>
      <c r="X471" s="91">
        <f>ALL!X463/X$268</f>
        <v>0</v>
      </c>
      <c r="Y471" s="91">
        <f>ALL!Y463/Y$268</f>
        <v>0</v>
      </c>
      <c r="Z471" s="91">
        <f>ALL!Z463/Z$268</f>
        <v>0</v>
      </c>
      <c r="AA471" s="91">
        <f>ALL!AA463/AA$268</f>
        <v>0</v>
      </c>
      <c r="AB471" s="91">
        <f>ALL!AB463/AB$268</f>
        <v>0</v>
      </c>
      <c r="AC471" s="91">
        <f>ALL!AC463/AC$268</f>
        <v>0.24127698076113951</v>
      </c>
      <c r="AD471" s="91">
        <f>ALL!AD463/AD$268</f>
        <v>0</v>
      </c>
      <c r="AE471" s="91">
        <f>ALL!AE463/AE$268</f>
        <v>0</v>
      </c>
      <c r="AF471" s="91">
        <f>ALL!AF463/AF$268</f>
        <v>0.9202761450256669</v>
      </c>
      <c r="AG471" s="91">
        <f>ALL!AG463/AG$268</f>
        <v>0.60120997371931484</v>
      </c>
      <c r="AH471" s="91">
        <f>ALL!AH463/AH$268</f>
        <v>0.6930114994215838</v>
      </c>
      <c r="AI471" s="91">
        <f>ALL!AI463/AI$268</f>
        <v>0</v>
      </c>
      <c r="AJ471" s="91">
        <f>ALL!AJ463/AJ$268</f>
        <v>0.65113766741709467</v>
      </c>
      <c r="AK471" s="91">
        <f>ALL!AK463/AK$268</f>
        <v>0</v>
      </c>
      <c r="AL471" s="91">
        <f>ALL!AL463/AL$268</f>
        <v>16.466849631662576</v>
      </c>
      <c r="AM471" s="91">
        <f>ALL!AM463/AM$268</f>
        <v>2.0959461851655159</v>
      </c>
      <c r="AN471" s="91">
        <f>ALL!AN463/AN$268</f>
        <v>0</v>
      </c>
      <c r="AO471" s="91">
        <f>ALL!AO463/AO$268</f>
        <v>0</v>
      </c>
      <c r="AP471" s="91">
        <f>ALL!AP463/AP$268</f>
        <v>0</v>
      </c>
      <c r="AQ471" s="91">
        <f>ALL!AQ463/AQ$268</f>
        <v>0</v>
      </c>
      <c r="AR471" s="91">
        <f>ALL!AR463/AR$268</f>
        <v>0</v>
      </c>
      <c r="AS471" s="91">
        <f>ALL!AS463/AS$268</f>
        <v>0</v>
      </c>
      <c r="AT471" s="91">
        <f>ALL!AT463/AT$268</f>
        <v>0</v>
      </c>
      <c r="AU471" s="91">
        <f>ALL!AU463/AU$268</f>
        <v>0</v>
      </c>
      <c r="AV471" s="91">
        <f>ALL!AV463/AV$268</f>
        <v>0</v>
      </c>
      <c r="AW471" s="91">
        <f>ALL!AW463/AW$268</f>
        <v>1.791044776119403</v>
      </c>
      <c r="AX471" s="91">
        <f>ALL!AX463/AX$268</f>
        <v>0</v>
      </c>
      <c r="AY471" s="91">
        <f>ALL!AY463/AY$268</f>
        <v>0</v>
      </c>
      <c r="AZ471" s="91">
        <f>ALL!AZ463/AZ$268</f>
        <v>1.2322147134138124</v>
      </c>
      <c r="BA471" s="91">
        <f>ALL!BA463/BA$268</f>
        <v>0</v>
      </c>
      <c r="BB471" s="91">
        <f>ALL!BB463/BB$268</f>
        <v>0</v>
      </c>
      <c r="BC471" s="91">
        <f>ALL!BC463/BC$268</f>
        <v>0</v>
      </c>
      <c r="BD471" s="91">
        <f>ALL!BD463/BD$268</f>
        <v>0</v>
      </c>
      <c r="BE471" s="91">
        <f>ALL!BE463/BE$268</f>
        <v>0</v>
      </c>
      <c r="BF471" s="91">
        <f>ALL!BF463/BF$268</f>
        <v>0.65466926780795454</v>
      </c>
      <c r="BG471" s="91">
        <f>ALL!BG463/BG$268</f>
        <v>0.52172022752798808</v>
      </c>
      <c r="BH471" s="91">
        <f t="shared" si="227"/>
        <v>30.277046203027812</v>
      </c>
      <c r="BJ471" s="208">
        <f t="array" ref="BJ471">ROUND(MIN(IF($E$4:$BG$4=BJ$4,$E471:$BG471)),1)</f>
        <v>0</v>
      </c>
      <c r="BK471" s="208">
        <f t="array" ref="BK471">ROUND(MAX(IF($E$4:$BG$4=BK$4,$E471:$BG471)),1)</f>
        <v>1.8</v>
      </c>
      <c r="BL471" s="276">
        <f t="array" ref="BL471">ROUND(SUM(IF($E$4:$BG$4=BL$4,ALL!$E463:$BG463)),1)/BL$3</f>
        <v>0.22004922070701263</v>
      </c>
      <c r="BM471" s="208">
        <f t="array" ref="BM471">ROUND(MIN(IF($E$4:$BG$4=BM$4,$E471:$BG471)),1)</f>
        <v>0</v>
      </c>
      <c r="BN471" s="208">
        <f t="array" ref="BN471">ROUND(MAX(IF($E$4:$BG$4=BN$4,$E471:$BG471)),1)</f>
        <v>0.7</v>
      </c>
      <c r="BO471" s="276">
        <f t="array" ref="BO471">ROUND(SUM(IF($E$4:$BG$4=BO$4,ALL!$E463:$BG463)),1)/BO$3</f>
        <v>0.29639387452659322</v>
      </c>
      <c r="BP471" s="208">
        <f t="array" ref="BP471">ROUND(MIN(IF($E$4:$BG$4=BP$4,$E471:$BG471)),1)</f>
        <v>0</v>
      </c>
      <c r="BQ471" s="208">
        <f t="array" ref="BQ471">ROUND(MAX(IF($E$4:$BG$4=BQ$4,$E471:$BG471)),1)</f>
        <v>16.5</v>
      </c>
      <c r="BR471" s="276">
        <f t="array" ref="BR471">ROUND(SUM(IF($E$4:$BG$4=BR$4,ALL!$E463:$BG463)),1)/BR$3</f>
        <v>1.6678191926941321</v>
      </c>
      <c r="BS471" s="208">
        <f t="array" ref="BS471">ROUND(MIN(IF($E$4:$BG$4=BS$4,$E471:$BG471)),1)</f>
        <v>0</v>
      </c>
      <c r="BT471" s="208">
        <f t="array" ref="BT471">ROUND(MAX(IF($E$4:$BG$4=BT$4,$E471:$BG471)),1)</f>
        <v>1.2</v>
      </c>
      <c r="BU471" s="276">
        <f t="array" ref="BU471">ROUND(SUM(IF($E$4:$BG$4=BU$4,ALL!$E463:$BG463)),1)/BU$3</f>
        <v>0.20578509454468408</v>
      </c>
      <c r="BV471" s="208">
        <f t="array" ref="BV471">ROUND(MIN(IF($E$4:$BG$4=BV$4,$E471:$BG471)),1)</f>
        <v>0</v>
      </c>
      <c r="BW471" s="208">
        <f t="array" ref="BW471">ROUND(MAX(IF($E$4:$BG$4=BW$4,$E471:$BG471)),1)</f>
        <v>0.7</v>
      </c>
      <c r="BX471" s="276">
        <f t="array" ref="BX471">ROUND(SUM(IF($E$4:$BG$4=BX$4,ALL!$E463:$BG463)),1)/BX$3</f>
        <v>9.2059395649776998E-2</v>
      </c>
      <c r="BY471" s="208">
        <f t="array" ref="BY471">ROUND(MIN(IF($E$4:$BG$4=BY$4,$E471:$BG471)),1)</f>
        <v>0</v>
      </c>
      <c r="BZ471" s="208">
        <f t="array" ref="BZ471">ROUND(MAX(IF($E$4:$BG$4=BZ$4,$E471:$BG471)),1)</f>
        <v>0.9</v>
      </c>
      <c r="CA471" s="276">
        <f t="array" ref="CA471">ROUND(SUM(IF($E$4:$BG$4=CA$4,ALL!$E463:$BG463)),1)/CA$3</f>
        <v>0.29405412907163847</v>
      </c>
      <c r="CB471" s="233">
        <f t="shared" si="214"/>
        <v>0</v>
      </c>
      <c r="CC471" s="233">
        <f t="shared" si="215"/>
        <v>16.5</v>
      </c>
      <c r="CD471" s="274">
        <f>ALL!BH463/$BH$47</f>
        <v>0.22038630003611659</v>
      </c>
    </row>
    <row r="472" spans="1:82" s="90" customFormat="1">
      <c r="A472" s="253">
        <f t="shared" si="226"/>
        <v>55801</v>
      </c>
      <c r="B472" s="236" t="s">
        <v>401</v>
      </c>
      <c r="C472" s="50"/>
      <c r="D472" s="50"/>
      <c r="E472" s="91">
        <f>ALL!E464/E$268</f>
        <v>0</v>
      </c>
      <c r="F472" s="91">
        <f>ALL!F464/F$268</f>
        <v>0</v>
      </c>
      <c r="G472" s="91">
        <f>ALL!G464/G$268</f>
        <v>0</v>
      </c>
      <c r="H472" s="91">
        <f>ALL!H464/H$268</f>
        <v>0.21186386976397986</v>
      </c>
      <c r="I472" s="91">
        <f>ALL!I464/I$268</f>
        <v>0</v>
      </c>
      <c r="J472" s="91">
        <f>ALL!J464/J$268</f>
        <v>0</v>
      </c>
      <c r="K472" s="91">
        <f>ALL!K464/K$268</f>
        <v>0</v>
      </c>
      <c r="L472" s="91">
        <f>ALL!L464/L$268</f>
        <v>0</v>
      </c>
      <c r="M472" s="91">
        <f>ALL!M464/M$268</f>
        <v>0</v>
      </c>
      <c r="N472" s="91">
        <f>ALL!N464/N$268</f>
        <v>0</v>
      </c>
      <c r="O472" s="91">
        <f>ALL!O464/O$268</f>
        <v>0</v>
      </c>
      <c r="P472" s="91">
        <f>ALL!P464/P$268</f>
        <v>0</v>
      </c>
      <c r="Q472" s="91">
        <f>ALL!Q464/Q$268</f>
        <v>0</v>
      </c>
      <c r="R472" s="91">
        <f>ALL!R464/R$268</f>
        <v>0</v>
      </c>
      <c r="S472" s="91">
        <f>ALL!S464/S$268</f>
        <v>0</v>
      </c>
      <c r="T472" s="91">
        <f>ALL!T464/T$268</f>
        <v>0</v>
      </c>
      <c r="U472" s="91">
        <f>ALL!U464/U$268</f>
        <v>0</v>
      </c>
      <c r="V472" s="91">
        <f>ALL!V464/V$268</f>
        <v>0</v>
      </c>
      <c r="W472" s="91">
        <f>ALL!W464/W$268</f>
        <v>0</v>
      </c>
      <c r="X472" s="91">
        <f>ALL!X464/X$268</f>
        <v>0</v>
      </c>
      <c r="Y472" s="91">
        <f>ALL!Y464/Y$268</f>
        <v>0.64553148759145029</v>
      </c>
      <c r="Z472" s="91">
        <f>ALL!Z464/Z$268</f>
        <v>0.23841745742053358</v>
      </c>
      <c r="AA472" s="91">
        <f>ALL!AA464/AA$268</f>
        <v>0</v>
      </c>
      <c r="AB472" s="91">
        <f>ALL!AB464/AB$268</f>
        <v>6.4461236143515163E-2</v>
      </c>
      <c r="AC472" s="91">
        <f>ALL!AC464/AC$268</f>
        <v>0</v>
      </c>
      <c r="AD472" s="91">
        <f>ALL!AD464/AD$268</f>
        <v>0</v>
      </c>
      <c r="AE472" s="91">
        <f>ALL!AE464/AE$268</f>
        <v>0</v>
      </c>
      <c r="AF472" s="91">
        <f>ALL!AF464/AF$268</f>
        <v>0</v>
      </c>
      <c r="AG472" s="91">
        <f>ALL!AG464/AG$268</f>
        <v>0</v>
      </c>
      <c r="AH472" s="91">
        <f>ALL!AH464/AH$268</f>
        <v>0</v>
      </c>
      <c r="AI472" s="91">
        <f>ALL!AI464/AI$268</f>
        <v>0</v>
      </c>
      <c r="AJ472" s="91">
        <f>ALL!AJ464/AJ$268</f>
        <v>0</v>
      </c>
      <c r="AK472" s="91">
        <f>ALL!AK464/AK$268</f>
        <v>0</v>
      </c>
      <c r="AL472" s="91">
        <f>ALL!AL464/AL$268</f>
        <v>0</v>
      </c>
      <c r="AM472" s="91">
        <f>ALL!AM464/AM$268</f>
        <v>0</v>
      </c>
      <c r="AN472" s="91">
        <f>ALL!AN464/AN$268</f>
        <v>0</v>
      </c>
      <c r="AO472" s="91">
        <f>ALL!AO464/AO$268</f>
        <v>0</v>
      </c>
      <c r="AP472" s="91">
        <f>ALL!AP464/AP$268</f>
        <v>0</v>
      </c>
      <c r="AQ472" s="91">
        <f>ALL!AQ464/AQ$268</f>
        <v>0</v>
      </c>
      <c r="AR472" s="91">
        <f>ALL!AR464/AR$268</f>
        <v>0</v>
      </c>
      <c r="AS472" s="91">
        <f>ALL!AS464/AS$268</f>
        <v>0</v>
      </c>
      <c r="AT472" s="91">
        <f>ALL!AT464/AT$268</f>
        <v>0</v>
      </c>
      <c r="AU472" s="91">
        <f>ALL!AU464/AU$268</f>
        <v>0</v>
      </c>
      <c r="AV472" s="91">
        <f>ALL!AV464/AV$268</f>
        <v>0</v>
      </c>
      <c r="AW472" s="91">
        <f>ALL!AW464/AW$268</f>
        <v>0</v>
      </c>
      <c r="AX472" s="91">
        <f>ALL!AX464/AX$268</f>
        <v>0</v>
      </c>
      <c r="AY472" s="91">
        <f>ALL!AY464/AY$268</f>
        <v>0</v>
      </c>
      <c r="AZ472" s="91">
        <f>ALL!AZ464/AZ$268</f>
        <v>0</v>
      </c>
      <c r="BA472" s="91">
        <f>ALL!BA464/BA$268</f>
        <v>32.242810242941566</v>
      </c>
      <c r="BB472" s="91">
        <f>ALL!BB464/BB$268</f>
        <v>0</v>
      </c>
      <c r="BC472" s="91">
        <f>ALL!BC464/BC$268</f>
        <v>0</v>
      </c>
      <c r="BD472" s="91">
        <f>ALL!BD464/BD$268</f>
        <v>0.3460426466490748</v>
      </c>
      <c r="BE472" s="91">
        <f>ALL!BE464/BE$268</f>
        <v>0</v>
      </c>
      <c r="BF472" s="91">
        <f>ALL!BF464/BF$268</f>
        <v>0</v>
      </c>
      <c r="BG472" s="91">
        <f>ALL!BG464/BG$268</f>
        <v>0</v>
      </c>
      <c r="BH472" s="91">
        <f t="shared" si="227"/>
        <v>33.749126940510116</v>
      </c>
      <c r="BJ472" s="208">
        <f t="array" ref="BJ472">ROUND(MIN(IF($E$4:$BG$4=BJ$4,$E472:$BG472)),1)</f>
        <v>0</v>
      </c>
      <c r="BK472" s="208">
        <f t="array" ref="BK472">ROUND(MAX(IF($E$4:$BG$4=BK$4,$E472:$BG472)),1)</f>
        <v>32.200000000000003</v>
      </c>
      <c r="BL472" s="276">
        <f t="array" ref="BL472">ROUND(SUM(IF($E$4:$BG$4=BL$4,ALL!$E464:$BG464)),1)/BL$3</f>
        <v>0.80810960446758984</v>
      </c>
      <c r="BM472" s="208">
        <f t="array" ref="BM472">ROUND(MIN(IF($E$4:$BG$4=BM$4,$E472:$BG472)),1)</f>
        <v>0</v>
      </c>
      <c r="BN472" s="208">
        <f t="array" ref="BN472">ROUND(MAX(IF($E$4:$BG$4=BN$4,$E472:$BG472)),1)</f>
        <v>0.3</v>
      </c>
      <c r="BO472" s="276">
        <f t="array" ref="BO472">ROUND(SUM(IF($E$4:$BG$4=BO$4,ALL!$E464:$BG464)),1)/BO$3</f>
        <v>0.12071875514572702</v>
      </c>
      <c r="BP472" s="208">
        <f t="array" ref="BP472">ROUND(MIN(IF($E$4:$BG$4=BP$4,$E472:$BG472)),1)</f>
        <v>0</v>
      </c>
      <c r="BQ472" s="208">
        <f t="array" ref="BQ472">ROUND(MAX(IF($E$4:$BG$4=BQ$4,$E472:$BG472)),1)</f>
        <v>0</v>
      </c>
      <c r="BR472" s="276">
        <f t="array" ref="BR472">ROUND(SUM(IF($E$4:$BG$4=BR$4,ALL!$E464:$BG464)),1)/BR$3</f>
        <v>0</v>
      </c>
      <c r="BS472" s="208">
        <f t="array" ref="BS472">ROUND(MIN(IF($E$4:$BG$4=BS$4,$E472:$BG472)),1)</f>
        <v>0</v>
      </c>
      <c r="BT472" s="208">
        <f t="array" ref="BT472">ROUND(MAX(IF($E$4:$BG$4=BT$4,$E472:$BG472)),1)</f>
        <v>0.6</v>
      </c>
      <c r="BU472" s="276">
        <f t="array" ref="BU472">ROUND(SUM(IF($E$4:$BG$4=BU$4,ALL!$E464:$BG464)),1)/BU$3</f>
        <v>4.5916732183794162E-2</v>
      </c>
      <c r="BV472" s="208">
        <f t="array" ref="BV472">ROUND(MIN(IF($E$4:$BG$4=BV$4,$E472:$BG472)),1)</f>
        <v>0</v>
      </c>
      <c r="BW472" s="208">
        <f t="array" ref="BW472">ROUND(MAX(IF($E$4:$BG$4=BW$4,$E472:$BG472)),1)</f>
        <v>0.2</v>
      </c>
      <c r="BX472" s="276">
        <f t="array" ref="BX472">ROUND(SUM(IF($E$4:$BG$4=BX$4,ALL!$E464:$BG464)),1)/BX$3</f>
        <v>9.0531761536678523E-2</v>
      </c>
      <c r="BY472" s="208">
        <f t="array" ref="BY472">ROUND(MIN(IF($E$4:$BG$4=BY$4,$E472:$BG472)),1)</f>
        <v>0</v>
      </c>
      <c r="BZ472" s="208">
        <f t="array" ref="BZ472">ROUND(MAX(IF($E$4:$BG$4=BZ$4,$E472:$BG472)),1)</f>
        <v>0</v>
      </c>
      <c r="CA472" s="276">
        <f t="array" ref="CA472">ROUND(SUM(IF($E$4:$BG$4=CA$4,ALL!$E464:$BG464)),1)/CA$3</f>
        <v>0</v>
      </c>
      <c r="CB472" s="233">
        <f t="shared" si="214"/>
        <v>0</v>
      </c>
      <c r="CC472" s="233">
        <f t="shared" si="215"/>
        <v>32.200000000000003</v>
      </c>
      <c r="CD472" s="274">
        <f>ALL!BH464/$BH$47</f>
        <v>7.7203808302225896E-2</v>
      </c>
    </row>
    <row r="473" spans="1:82" s="90" customFormat="1">
      <c r="A473" s="253">
        <f t="shared" si="226"/>
        <v>55802</v>
      </c>
      <c r="B473" s="236" t="s">
        <v>402</v>
      </c>
      <c r="C473" s="50"/>
      <c r="D473" s="50"/>
      <c r="E473" s="91">
        <f>ALL!E465/E$268</f>
        <v>0</v>
      </c>
      <c r="F473" s="91">
        <f>ALL!F465/F$268</f>
        <v>0</v>
      </c>
      <c r="G473" s="91">
        <f>ALL!G465/G$268</f>
        <v>0</v>
      </c>
      <c r="H473" s="91">
        <f>ALL!H465/H$268</f>
        <v>0.955546950045011</v>
      </c>
      <c r="I473" s="91">
        <f>ALL!I465/I$268</f>
        <v>0</v>
      </c>
      <c r="J473" s="91">
        <f>ALL!J465/J$268</f>
        <v>0</v>
      </c>
      <c r="K473" s="91">
        <f>ALL!K465/K$268</f>
        <v>0</v>
      </c>
      <c r="L473" s="91">
        <f>ALL!L465/L$268</f>
        <v>0</v>
      </c>
      <c r="M473" s="91">
        <f>ALL!M465/M$268</f>
        <v>0</v>
      </c>
      <c r="N473" s="91">
        <f>ALL!N465/N$268</f>
        <v>0</v>
      </c>
      <c r="O473" s="91">
        <f>ALL!O465/O$268</f>
        <v>0</v>
      </c>
      <c r="P473" s="91">
        <f>ALL!P465/P$268</f>
        <v>0</v>
      </c>
      <c r="Q473" s="91">
        <f>ALL!Q465/Q$268</f>
        <v>6.1791005504322399E-2</v>
      </c>
      <c r="R473" s="91">
        <f>ALL!R465/R$268</f>
        <v>0</v>
      </c>
      <c r="S473" s="91">
        <f>ALL!S465/S$268</f>
        <v>0</v>
      </c>
      <c r="T473" s="91">
        <f>ALL!T465/T$268</f>
        <v>7.1045012936112775E-2</v>
      </c>
      <c r="U473" s="91">
        <f>ALL!U465/U$268</f>
        <v>0</v>
      </c>
      <c r="V473" s="91">
        <f>ALL!V465/V$268</f>
        <v>0</v>
      </c>
      <c r="W473" s="91">
        <f>ALL!W465/W$268</f>
        <v>0</v>
      </c>
      <c r="X473" s="91">
        <f>ALL!X465/X$268</f>
        <v>0</v>
      </c>
      <c r="Y473" s="91">
        <f>ALL!Y465/Y$268</f>
        <v>0</v>
      </c>
      <c r="Z473" s="91">
        <f>ALL!Z465/Z$268</f>
        <v>0</v>
      </c>
      <c r="AA473" s="91">
        <f>ALL!AA465/AA$268</f>
        <v>0</v>
      </c>
      <c r="AB473" s="91">
        <f>ALL!AB465/AB$268</f>
        <v>1.4220701472877828E-2</v>
      </c>
      <c r="AC473" s="91">
        <f>ALL!AC465/AC$268</f>
        <v>0</v>
      </c>
      <c r="AD473" s="91">
        <f>ALL!AD465/AD$268</f>
        <v>4.257014910194723E-2</v>
      </c>
      <c r="AE473" s="91">
        <f>ALL!AE465/AE$268</f>
        <v>2.9884152475107508</v>
      </c>
      <c r="AF473" s="91">
        <f>ALL!AF465/AF$268</f>
        <v>0</v>
      </c>
      <c r="AG473" s="91">
        <f>ALL!AG465/AG$268</f>
        <v>0</v>
      </c>
      <c r="AH473" s="91">
        <f>ALL!AH465/AH$268</f>
        <v>0.8151135255101486</v>
      </c>
      <c r="AI473" s="91">
        <f>ALL!AI465/AI$268</f>
        <v>0</v>
      </c>
      <c r="AJ473" s="91">
        <f>ALL!AJ465/AJ$268</f>
        <v>0</v>
      </c>
      <c r="AK473" s="91">
        <f>ALL!AK465/AK$268</f>
        <v>0</v>
      </c>
      <c r="AL473" s="91">
        <f>ALL!AL465/AL$268</f>
        <v>0</v>
      </c>
      <c r="AM473" s="91">
        <f>ALL!AM465/AM$268</f>
        <v>0</v>
      </c>
      <c r="AN473" s="91">
        <f>ALL!AN465/AN$268</f>
        <v>1.4827995255041517</v>
      </c>
      <c r="AO473" s="91">
        <f>ALL!AO465/AO$268</f>
        <v>0</v>
      </c>
      <c r="AP473" s="91">
        <f>ALL!AP465/AP$268</f>
        <v>0</v>
      </c>
      <c r="AQ473" s="91">
        <f>ALL!AQ465/AQ$268</f>
        <v>0</v>
      </c>
      <c r="AR473" s="91">
        <f>ALL!AR465/AR$268</f>
        <v>0</v>
      </c>
      <c r="AS473" s="91">
        <f>ALL!AS465/AS$268</f>
        <v>0</v>
      </c>
      <c r="AT473" s="91">
        <f>ALL!AT465/AT$268</f>
        <v>0</v>
      </c>
      <c r="AU473" s="91">
        <f>ALL!AU465/AU$268</f>
        <v>0.24963588697931841</v>
      </c>
      <c r="AV473" s="91">
        <f>ALL!AV465/AV$268</f>
        <v>0</v>
      </c>
      <c r="AW473" s="91">
        <f>ALL!AW465/AW$268</f>
        <v>0</v>
      </c>
      <c r="AX473" s="91">
        <f>ALL!AX465/AX$268</f>
        <v>0</v>
      </c>
      <c r="AY473" s="91">
        <f>ALL!AY465/AY$268</f>
        <v>0</v>
      </c>
      <c r="AZ473" s="91">
        <f>ALL!AZ465/AZ$268</f>
        <v>0</v>
      </c>
      <c r="BA473" s="91">
        <f>ALL!BA465/BA$268</f>
        <v>0</v>
      </c>
      <c r="BB473" s="91">
        <f>ALL!BB465/BB$268</f>
        <v>0</v>
      </c>
      <c r="BC473" s="91">
        <f>ALL!BC465/BC$268</f>
        <v>0</v>
      </c>
      <c r="BD473" s="91">
        <f>ALL!BD465/BD$268</f>
        <v>0.73754773572845134</v>
      </c>
      <c r="BE473" s="91">
        <f>ALL!BE465/BE$268</f>
        <v>0</v>
      </c>
      <c r="BF473" s="91">
        <f>ALL!BF465/BF$268</f>
        <v>0</v>
      </c>
      <c r="BG473" s="91">
        <f>ALL!BG465/BG$268</f>
        <v>0</v>
      </c>
      <c r="BH473" s="91">
        <f t="shared" si="227"/>
        <v>7.4186857402930926</v>
      </c>
      <c r="BJ473" s="208">
        <f t="array" ref="BJ473">ROUND(MIN(IF($E$4:$BG$4=BJ$4,$E473:$BG473)),1)</f>
        <v>0</v>
      </c>
      <c r="BK473" s="208">
        <f t="array" ref="BK473">ROUND(MAX(IF($E$4:$BG$4=BK$4,$E473:$BG473)),1)</f>
        <v>1.5</v>
      </c>
      <c r="BL473" s="276">
        <f t="array" ref="BL473">ROUND(SUM(IF($E$4:$BG$4=BL$4,ALL!$E465:$BG465)),1)/BL$3</f>
        <v>0.12701494922155737</v>
      </c>
      <c r="BM473" s="208">
        <f t="array" ref="BM473">ROUND(MIN(IF($E$4:$BG$4=BM$4,$E473:$BG473)),1)</f>
        <v>0</v>
      </c>
      <c r="BN473" s="208">
        <f t="array" ref="BN473">ROUND(MAX(IF($E$4:$BG$4=BN$4,$E473:$BG473)),1)</f>
        <v>0.7</v>
      </c>
      <c r="BO473" s="276">
        <f t="array" ref="BO473">ROUND(SUM(IF($E$4:$BG$4=BO$4,ALL!$E465:$BG465)),1)/BO$3</f>
        <v>0.25728634941544548</v>
      </c>
      <c r="BP473" s="208">
        <f t="array" ref="BP473">ROUND(MIN(IF($E$4:$BG$4=BP$4,$E473:$BG473)),1)</f>
        <v>0</v>
      </c>
      <c r="BQ473" s="208">
        <f t="array" ref="BQ473">ROUND(MAX(IF($E$4:$BG$4=BQ$4,$E473:$BG473)),1)</f>
        <v>0</v>
      </c>
      <c r="BR473" s="276">
        <f t="array" ref="BR473">ROUND(SUM(IF($E$4:$BG$4=BR$4,ALL!$E465:$BG465)),1)/BR$3</f>
        <v>0</v>
      </c>
      <c r="BS473" s="208">
        <f t="array" ref="BS473">ROUND(MIN(IF($E$4:$BG$4=BS$4,$E473:$BG473)),1)</f>
        <v>0</v>
      </c>
      <c r="BT473" s="208">
        <f t="array" ref="BT473">ROUND(MAX(IF($E$4:$BG$4=BT$4,$E473:$BG473)),1)</f>
        <v>3</v>
      </c>
      <c r="BU473" s="276">
        <f t="array" ref="BU473">ROUND(SUM(IF($E$4:$BG$4=BU$4,ALL!$E465:$BG465)),1)/BU$3</f>
        <v>0.37874053592340534</v>
      </c>
      <c r="BV473" s="208">
        <f t="array" ref="BV473">ROUND(MIN(IF($E$4:$BG$4=BV$4,$E473:$BG473)),1)</f>
        <v>0</v>
      </c>
      <c r="BW473" s="208">
        <f t="array" ref="BW473">ROUND(MAX(IF($E$4:$BG$4=BW$4,$E473:$BG473)),1)</f>
        <v>0</v>
      </c>
      <c r="BX473" s="276">
        <f t="array" ref="BX473">ROUND(SUM(IF($E$4:$BG$4=BX$4,ALL!$E465:$BG465)),1)/BX$3</f>
        <v>8.0018929733729864E-3</v>
      </c>
      <c r="BY473" s="208">
        <f t="array" ref="BY473">ROUND(MIN(IF($E$4:$BG$4=BY$4,$E473:$BG473)),1)</f>
        <v>0</v>
      </c>
      <c r="BZ473" s="208">
        <f t="array" ref="BZ473">ROUND(MAX(IF($E$4:$BG$4=BZ$4,$E473:$BG473)),1)</f>
        <v>0</v>
      </c>
      <c r="CA473" s="276">
        <f t="array" ref="CA473">ROUND(SUM(IF($E$4:$BG$4=CA$4,ALL!$E465:$BG465)),1)/CA$3</f>
        <v>0</v>
      </c>
      <c r="CB473" s="233">
        <f t="shared" si="214"/>
        <v>0</v>
      </c>
      <c r="CC473" s="233">
        <f t="shared" si="215"/>
        <v>3</v>
      </c>
      <c r="CD473" s="274">
        <f>ALL!BH465/$BH$47</f>
        <v>0.15204338206335902</v>
      </c>
    </row>
    <row r="474" spans="1:82" s="90" customFormat="1" ht="24">
      <c r="A474" s="253">
        <f t="shared" si="226"/>
        <v>55803</v>
      </c>
      <c r="B474" s="236" t="s">
        <v>403</v>
      </c>
      <c r="C474" s="50"/>
      <c r="D474" s="50"/>
      <c r="E474" s="91">
        <f>ALL!E466/E$268</f>
        <v>4.60538518430638</v>
      </c>
      <c r="F474" s="91">
        <f>ALL!F466/F$268</f>
        <v>1.7059618168033632</v>
      </c>
      <c r="G474" s="91">
        <f>ALL!G466/G$268</f>
        <v>0.68391778563469141</v>
      </c>
      <c r="H474" s="91">
        <f>ALL!H466/H$268</f>
        <v>0.64878218055813974</v>
      </c>
      <c r="I474" s="91">
        <f>ALL!I466/I$268</f>
        <v>2.0192785257480672</v>
      </c>
      <c r="J474" s="91">
        <f>ALL!J466/J$268</f>
        <v>6.3370215361549107</v>
      </c>
      <c r="K474" s="91">
        <f>ALL!K466/K$268</f>
        <v>5.6675811749630629</v>
      </c>
      <c r="L474" s="91">
        <f>ALL!L466/L$268</f>
        <v>0.1536604441206697</v>
      </c>
      <c r="M474" s="91">
        <f>ALL!M466/M$268</f>
        <v>0</v>
      </c>
      <c r="N474" s="91">
        <f>ALL!N466/N$268</f>
        <v>5.2711066599899853E-2</v>
      </c>
      <c r="O474" s="91">
        <f>ALL!O466/O$268</f>
        <v>2.5972418144689446</v>
      </c>
      <c r="P474" s="91">
        <f>ALL!P466/P$268</f>
        <v>0.5526138096897476</v>
      </c>
      <c r="Q474" s="91">
        <f>ALL!Q466/Q$268</f>
        <v>3.2973287103249542</v>
      </c>
      <c r="R474" s="91">
        <f>ALL!R466/R$268</f>
        <v>2.8396462935357101</v>
      </c>
      <c r="S474" s="91">
        <f>ALL!S466/S$268</f>
        <v>7.0781009587943213</v>
      </c>
      <c r="T474" s="91">
        <f>ALL!T466/T$268</f>
        <v>7.5375348564594722</v>
      </c>
      <c r="U474" s="91">
        <f>ALL!U466/U$268</f>
        <v>0.53932666832880793</v>
      </c>
      <c r="V474" s="91">
        <f>ALL!V466/V$268</f>
        <v>83.495188023525216</v>
      </c>
      <c r="W474" s="91">
        <f>ALL!W466/W$268</f>
        <v>7.7376236404367722</v>
      </c>
      <c r="X474" s="91">
        <f>ALL!X466/X$268</f>
        <v>0</v>
      </c>
      <c r="Y474" s="91">
        <f>ALL!Y466/Y$268</f>
        <v>2.7577105149906753</v>
      </c>
      <c r="Z474" s="91">
        <f>ALL!Z466/Z$268</f>
        <v>4.6579580409817334</v>
      </c>
      <c r="AA474" s="91">
        <f>ALL!AA466/AA$268</f>
        <v>0</v>
      </c>
      <c r="AB474" s="91">
        <f>ALL!AB466/AB$268</f>
        <v>0.19966934763956048</v>
      </c>
      <c r="AC474" s="91">
        <f>ALL!AC466/AC$268</f>
        <v>4.1156290143016179</v>
      </c>
      <c r="AD474" s="91">
        <f>ALL!AD466/AD$268</f>
        <v>10.243599637207732</v>
      </c>
      <c r="AE474" s="91">
        <f>ALL!AE466/AE$268</f>
        <v>4.1170489284619727</v>
      </c>
      <c r="AF474" s="91">
        <f>ALL!AF466/AF$268</f>
        <v>5.613143250631488</v>
      </c>
      <c r="AG474" s="91">
        <f>ALL!AG466/AG$268</f>
        <v>2.5250850516651648</v>
      </c>
      <c r="AH474" s="91">
        <f>ALL!AH466/AH$268</f>
        <v>6.9035231529666037</v>
      </c>
      <c r="AI474" s="91">
        <f>ALL!AI466/AI$268</f>
        <v>0.28599889373975224</v>
      </c>
      <c r="AJ474" s="91">
        <f>ALL!AJ466/AJ$268</f>
        <v>2.0146039750347935</v>
      </c>
      <c r="AK474" s="91">
        <f>ALL!AK466/AK$268</f>
        <v>0</v>
      </c>
      <c r="AL474" s="91">
        <f>ALL!AL466/AL$268</f>
        <v>38.806586739852669</v>
      </c>
      <c r="AM474" s="91">
        <f>ALL!AM466/AM$268</f>
        <v>22.681203044786681</v>
      </c>
      <c r="AN474" s="91">
        <f>ALL!AN466/AN$268</f>
        <v>4.3033384172174198</v>
      </c>
      <c r="AO474" s="91">
        <f>ALL!AO466/AO$268</f>
        <v>0</v>
      </c>
      <c r="AP474" s="91">
        <f>ALL!AP466/AP$268</f>
        <v>1.4945418725575688</v>
      </c>
      <c r="AQ474" s="91">
        <f>ALL!AQ466/AQ$268</f>
        <v>9.1625064216856558</v>
      </c>
      <c r="AR474" s="91">
        <f>ALL!AR466/AR$268</f>
        <v>6.499292183315994</v>
      </c>
      <c r="AS474" s="91">
        <f>ALL!AS466/AS$268</f>
        <v>3.4662792105581786</v>
      </c>
      <c r="AT474" s="91">
        <f>ALL!AT466/AT$268</f>
        <v>6.2096373571783409E-2</v>
      </c>
      <c r="AU474" s="91">
        <f>ALL!AU466/AU$268</f>
        <v>22.258957180308766</v>
      </c>
      <c r="AV474" s="91">
        <f>ALL!AV466/AV$268</f>
        <v>34.087321962370332</v>
      </c>
      <c r="AW474" s="91">
        <f>ALL!AW466/AW$268</f>
        <v>0.26417910447761195</v>
      </c>
      <c r="AX474" s="91">
        <f>ALL!AX466/AX$268</f>
        <v>2.1785830634497825</v>
      </c>
      <c r="AY474" s="91">
        <f>ALL!AY466/AY$268</f>
        <v>4.9973270873518878</v>
      </c>
      <c r="AZ474" s="91">
        <f>ALL!AZ466/AZ$268</f>
        <v>0.11750322493694527</v>
      </c>
      <c r="BA474" s="91">
        <f>ALL!BA466/BA$268</f>
        <v>7.2539442829002914</v>
      </c>
      <c r="BB474" s="91">
        <f>ALL!BB466/BB$268</f>
        <v>0</v>
      </c>
      <c r="BC474" s="91">
        <f>ALL!BC466/BC$268</f>
        <v>0</v>
      </c>
      <c r="BD474" s="91">
        <f>ALL!BD466/BD$268</f>
        <v>1.9343664464950094</v>
      </c>
      <c r="BE474" s="91">
        <f>ALL!BE466/BE$268</f>
        <v>3.9584543476642322</v>
      </c>
      <c r="BF474" s="91">
        <f>ALL!BF466/BF$268</f>
        <v>4.2720063128822305</v>
      </c>
      <c r="BG474" s="91">
        <f>ALL!BG466/BG$268</f>
        <v>0.1367966740335495</v>
      </c>
      <c r="BH474" s="91">
        <f t="shared" si="227"/>
        <v>348.91815824849084</v>
      </c>
      <c r="BJ474" s="208">
        <f t="array" ref="BJ474">ROUND(MIN(IF($E$4:$BG$4=BJ$4,$E474:$BG474)),1)</f>
        <v>0</v>
      </c>
      <c r="BK474" s="208">
        <f t="array" ref="BK474">ROUND(MAX(IF($E$4:$BG$4=BK$4,$E474:$BG474)),1)</f>
        <v>34.1</v>
      </c>
      <c r="BL474" s="276">
        <f t="array" ref="BL474">ROUND(SUM(IF($E$4:$BG$4=BL$4,ALL!$E466:$BG466)),1)/BL$3</f>
        <v>6.7069521370973462</v>
      </c>
      <c r="BM474" s="208">
        <f t="array" ref="BM474">ROUND(MIN(IF($E$4:$BG$4=BM$4,$E474:$BG474)),1)</f>
        <v>0.1</v>
      </c>
      <c r="BN474" s="208">
        <f t="array" ref="BN474">ROUND(MAX(IF($E$4:$BG$4=BN$4,$E474:$BG474)),1)</f>
        <v>4.3</v>
      </c>
      <c r="BO474" s="276">
        <f t="array" ref="BO474">ROUND(SUM(IF($E$4:$BG$4=BO$4,ALL!$E466:$BG466)),1)/BO$3</f>
        <v>2.8803103902519358</v>
      </c>
      <c r="BP474" s="208">
        <f t="array" ref="BP474">ROUND(MIN(IF($E$4:$BG$4=BP$4,$E474:$BG474)),1)</f>
        <v>0</v>
      </c>
      <c r="BQ474" s="208">
        <f t="array" ref="BQ474">ROUND(MAX(IF($E$4:$BG$4=BQ$4,$E474:$BG474)),1)</f>
        <v>38.799999999999997</v>
      </c>
      <c r="BR474" s="276">
        <f t="array" ref="BR474">ROUND(SUM(IF($E$4:$BG$4=BR$4,ALL!$E466:$BG466)),1)/BR$3</f>
        <v>12.174410544217544</v>
      </c>
      <c r="BS474" s="208">
        <f t="array" ref="BS474">ROUND(MIN(IF($E$4:$BG$4=BS$4,$E474:$BG474)),1)</f>
        <v>0</v>
      </c>
      <c r="BT474" s="208">
        <f t="array" ref="BT474">ROUND(MAX(IF($E$4:$BG$4=BT$4,$E474:$BG474)),1)</f>
        <v>83.5</v>
      </c>
      <c r="BU474" s="276">
        <f t="array" ref="BU474">ROUND(SUM(IF($E$4:$BG$4=BU$4,ALL!$E466:$BG466)),1)/BU$3</f>
        <v>4.8431340739609148</v>
      </c>
      <c r="BV474" s="208">
        <f t="array" ref="BV474">ROUND(MIN(IF($E$4:$BG$4=BV$4,$E474:$BG474)),1)</f>
        <v>0.2</v>
      </c>
      <c r="BW474" s="208">
        <f t="array" ref="BW474">ROUND(MAX(IF($E$4:$BG$4=BW$4,$E474:$BG474)),1)</f>
        <v>4.7</v>
      </c>
      <c r="BX474" s="276">
        <f t="array" ref="BX474">ROUND(SUM(IF($E$4:$BG$4=BX$4,ALL!$E466:$BG466)),1)/BX$3</f>
        <v>1.50399466501664</v>
      </c>
      <c r="BY474" s="208">
        <f t="array" ref="BY474">ROUND(MIN(IF($E$4:$BG$4=BY$4,$E474:$BG474)),1)</f>
        <v>0</v>
      </c>
      <c r="BZ474" s="208">
        <f t="array" ref="BZ474">ROUND(MAX(IF($E$4:$BG$4=BZ$4,$E474:$BG474)),1)</f>
        <v>2.5</v>
      </c>
      <c r="CA474" s="276">
        <f t="array" ref="CA474">ROUND(SUM(IF($E$4:$BG$4=CA$4,ALL!$E466:$BG466)),1)/CA$3</f>
        <v>1.3356201874489704</v>
      </c>
      <c r="CB474" s="233">
        <f t="shared" si="214"/>
        <v>0</v>
      </c>
      <c r="CC474" s="233">
        <f t="shared" si="215"/>
        <v>83.5</v>
      </c>
      <c r="CD474" s="274">
        <f>ALL!BH466/$BH$47</f>
        <v>2.9823749826785257</v>
      </c>
    </row>
    <row r="475" spans="1:82" s="90" customFormat="1" ht="24">
      <c r="A475" s="253">
        <f t="shared" si="226"/>
        <v>55806</v>
      </c>
      <c r="B475" s="236" t="s">
        <v>404</v>
      </c>
      <c r="C475" s="50"/>
      <c r="D475" s="50"/>
      <c r="E475" s="91">
        <f>ALL!E467/E$268</f>
        <v>0</v>
      </c>
      <c r="F475" s="91">
        <f>ALL!F467/F$268</f>
        <v>0</v>
      </c>
      <c r="G475" s="91">
        <f>ALL!G467/G$268</f>
        <v>0</v>
      </c>
      <c r="H475" s="91">
        <f>ALL!H467/H$268</f>
        <v>0</v>
      </c>
      <c r="I475" s="91">
        <f>ALL!I467/I$268</f>
        <v>0</v>
      </c>
      <c r="J475" s="91">
        <f>ALL!J467/J$268</f>
        <v>0</v>
      </c>
      <c r="K475" s="91">
        <f>ALL!K467/K$268</f>
        <v>0</v>
      </c>
      <c r="L475" s="91">
        <f>ALL!L467/L$268</f>
        <v>0</v>
      </c>
      <c r="M475" s="91">
        <f>ALL!M467/M$268</f>
        <v>0</v>
      </c>
      <c r="N475" s="91">
        <f>ALL!N467/N$268</f>
        <v>0</v>
      </c>
      <c r="O475" s="91">
        <f>ALL!O467/O$268</f>
        <v>0</v>
      </c>
      <c r="P475" s="91">
        <f>ALL!P467/P$268</f>
        <v>0</v>
      </c>
      <c r="Q475" s="91">
        <f>ALL!Q467/Q$268</f>
        <v>0</v>
      </c>
      <c r="R475" s="91">
        <f>ALL!R467/R$268</f>
        <v>0</v>
      </c>
      <c r="S475" s="91">
        <f>ALL!S467/S$268</f>
        <v>0</v>
      </c>
      <c r="T475" s="91">
        <f>ALL!T467/T$268</f>
        <v>0</v>
      </c>
      <c r="U475" s="91">
        <f>ALL!U467/U$268</f>
        <v>0</v>
      </c>
      <c r="V475" s="91">
        <f>ALL!V467/V$268</f>
        <v>0</v>
      </c>
      <c r="W475" s="91">
        <f>ALL!W467/W$268</f>
        <v>0</v>
      </c>
      <c r="X475" s="91">
        <f>ALL!X467/X$268</f>
        <v>0</v>
      </c>
      <c r="Y475" s="91">
        <f>ALL!Y467/Y$268</f>
        <v>0</v>
      </c>
      <c r="Z475" s="91">
        <f>ALL!Z467/Z$268</f>
        <v>0</v>
      </c>
      <c r="AA475" s="91">
        <f>ALL!AA467/AA$268</f>
        <v>0</v>
      </c>
      <c r="AB475" s="91">
        <f>ALL!AB467/AB$268</f>
        <v>0</v>
      </c>
      <c r="AC475" s="91">
        <f>ALL!AC467/AC$268</f>
        <v>0</v>
      </c>
      <c r="AD475" s="91">
        <f>ALL!AD467/AD$268</f>
        <v>0</v>
      </c>
      <c r="AE475" s="91">
        <f>ALL!AE467/AE$268</f>
        <v>0</v>
      </c>
      <c r="AF475" s="91">
        <f>ALL!AF467/AF$268</f>
        <v>0</v>
      </c>
      <c r="AG475" s="91">
        <f>ALL!AG467/AG$268</f>
        <v>0</v>
      </c>
      <c r="AH475" s="91">
        <f>ALL!AH467/AH$268</f>
        <v>0.67070312924972719</v>
      </c>
      <c r="AI475" s="91">
        <f>ALL!AI467/AI$268</f>
        <v>0</v>
      </c>
      <c r="AJ475" s="91">
        <f>ALL!AJ467/AJ$268</f>
        <v>0</v>
      </c>
      <c r="AK475" s="91">
        <f>ALL!AK467/AK$268</f>
        <v>0</v>
      </c>
      <c r="AL475" s="91">
        <f>ALL!AL467/AL$268</f>
        <v>0</v>
      </c>
      <c r="AM475" s="91">
        <f>ALL!AM467/AM$268</f>
        <v>0</v>
      </c>
      <c r="AN475" s="91">
        <f>ALL!AN467/AN$268</f>
        <v>0</v>
      </c>
      <c r="AO475" s="91">
        <f>ALL!AO467/AO$268</f>
        <v>0</v>
      </c>
      <c r="AP475" s="91">
        <f>ALL!AP467/AP$268</f>
        <v>0</v>
      </c>
      <c r="AQ475" s="91">
        <f>ALL!AQ467/AQ$268</f>
        <v>0</v>
      </c>
      <c r="AR475" s="91">
        <f>ALL!AR467/AR$268</f>
        <v>0</v>
      </c>
      <c r="AS475" s="91">
        <f>ALL!AS467/AS$268</f>
        <v>0</v>
      </c>
      <c r="AT475" s="91">
        <f>ALL!AT467/AT$268</f>
        <v>0</v>
      </c>
      <c r="AU475" s="91">
        <f>ALL!AU467/AU$268</f>
        <v>0</v>
      </c>
      <c r="AV475" s="91">
        <f>ALL!AV467/AV$268</f>
        <v>0</v>
      </c>
      <c r="AW475" s="91">
        <f>ALL!AW467/AW$268</f>
        <v>0</v>
      </c>
      <c r="AX475" s="91">
        <f>ALL!AX467/AX$268</f>
        <v>0</v>
      </c>
      <c r="AY475" s="91">
        <f>ALL!AY467/AY$268</f>
        <v>0</v>
      </c>
      <c r="AZ475" s="91">
        <f>ALL!AZ467/AZ$268</f>
        <v>0</v>
      </c>
      <c r="BA475" s="91">
        <f>ALL!BA467/BA$268</f>
        <v>0</v>
      </c>
      <c r="BB475" s="91">
        <f>ALL!BB467/BB$268</f>
        <v>0</v>
      </c>
      <c r="BC475" s="91">
        <f>ALL!BC467/BC$268</f>
        <v>0</v>
      </c>
      <c r="BD475" s="91">
        <f>ALL!BD467/BD$268</f>
        <v>0</v>
      </c>
      <c r="BE475" s="91">
        <f>ALL!BE467/BE$268</f>
        <v>0</v>
      </c>
      <c r="BF475" s="91">
        <f>ALL!BF467/BF$268</f>
        <v>0</v>
      </c>
      <c r="BG475" s="91">
        <f>ALL!BG467/BG$268</f>
        <v>0</v>
      </c>
      <c r="BH475" s="91">
        <f t="shared" si="227"/>
        <v>0.67070312924972719</v>
      </c>
      <c r="BJ475" s="208">
        <f t="array" ref="BJ475">ROUND(MIN(IF($E$4:$BG$4=BJ$4,$E475:$BG475)),1)</f>
        <v>0</v>
      </c>
      <c r="BK475" s="208">
        <f t="array" ref="BK475">ROUND(MAX(IF($E$4:$BG$4=BK$4,$E475:$BG475)),1)</f>
        <v>0</v>
      </c>
      <c r="BL475" s="276">
        <f t="array" ref="BL475">ROUND(SUM(IF($E$4:$BG$4=BL$4,ALL!$E467:$BG467)),1)/BL$3</f>
        <v>0</v>
      </c>
      <c r="BM475" s="208">
        <f t="array" ref="BM475">ROUND(MIN(IF($E$4:$BG$4=BM$4,$E475:$BG475)),1)</f>
        <v>0</v>
      </c>
      <c r="BN475" s="208">
        <f t="array" ref="BN475">ROUND(MAX(IF($E$4:$BG$4=BN$4,$E475:$BG475)),1)</f>
        <v>0</v>
      </c>
      <c r="BO475" s="276">
        <f t="array" ref="BO475">ROUND(SUM(IF($E$4:$BG$4=BO$4,ALL!$E467:$BG467)),1)/BO$3</f>
        <v>0</v>
      </c>
      <c r="BP475" s="208">
        <f t="array" ref="BP475">ROUND(MIN(IF($E$4:$BG$4=BP$4,$E475:$BG475)),1)</f>
        <v>0</v>
      </c>
      <c r="BQ475" s="208">
        <f t="array" ref="BQ475">ROUND(MAX(IF($E$4:$BG$4=BQ$4,$E475:$BG475)),1)</f>
        <v>0</v>
      </c>
      <c r="BR475" s="276">
        <f t="array" ref="BR475">ROUND(SUM(IF($E$4:$BG$4=BR$4,ALL!$E467:$BG467)),1)/BR$3</f>
        <v>0</v>
      </c>
      <c r="BS475" s="208">
        <f t="array" ref="BS475">ROUND(MIN(IF($E$4:$BG$4=BS$4,$E475:$BG475)),1)</f>
        <v>0</v>
      </c>
      <c r="BT475" s="208">
        <f t="array" ref="BT475">ROUND(MAX(IF($E$4:$BG$4=BT$4,$E475:$BG475)),1)</f>
        <v>0.7</v>
      </c>
      <c r="BU475" s="276">
        <f t="array" ref="BU475">ROUND(SUM(IF($E$4:$BG$4=BU$4,ALL!$E467:$BG467)),1)/BU$3</f>
        <v>4.3340686647939476E-2</v>
      </c>
      <c r="BV475" s="208">
        <f t="array" ref="BV475">ROUND(MIN(IF($E$4:$BG$4=BV$4,$E475:$BG475)),1)</f>
        <v>0</v>
      </c>
      <c r="BW475" s="208">
        <f t="array" ref="BW475">ROUND(MAX(IF($E$4:$BG$4=BW$4,$E475:$BG475)),1)</f>
        <v>0</v>
      </c>
      <c r="BX475" s="276">
        <f t="array" ref="BX475">ROUND(SUM(IF($E$4:$BG$4=BX$4,ALL!$E467:$BG467)),1)/BX$3</f>
        <v>0</v>
      </c>
      <c r="BY475" s="208">
        <f t="array" ref="BY475">ROUND(MIN(IF($E$4:$BG$4=BY$4,$E475:$BG475)),1)</f>
        <v>0</v>
      </c>
      <c r="BZ475" s="208">
        <f t="array" ref="BZ475">ROUND(MAX(IF($E$4:$BG$4=BZ$4,$E475:$BG475)),1)</f>
        <v>0</v>
      </c>
      <c r="CA475" s="276">
        <f t="array" ref="CA475">ROUND(SUM(IF($E$4:$BG$4=CA$4,ALL!$E467:$BG467)),1)/CA$3</f>
        <v>0</v>
      </c>
      <c r="CB475" s="233">
        <f t="shared" si="214"/>
        <v>0</v>
      </c>
      <c r="CC475" s="233">
        <f t="shared" si="215"/>
        <v>0.7</v>
      </c>
      <c r="CD475" s="274">
        <f>ALL!BH467/$BH$47</f>
        <v>1.4589999032358733E-2</v>
      </c>
    </row>
    <row r="476" spans="1:82" s="90" customFormat="1">
      <c r="A476" s="253">
        <f t="shared" si="226"/>
        <v>55807</v>
      </c>
      <c r="B476" s="236" t="s">
        <v>405</v>
      </c>
      <c r="C476" s="50"/>
      <c r="D476" s="50"/>
      <c r="E476" s="91">
        <f>ALL!E468/E$268</f>
        <v>0</v>
      </c>
      <c r="F476" s="91">
        <f>ALL!F468/F$268</f>
        <v>0.20676821283341376</v>
      </c>
      <c r="G476" s="91">
        <f>ALL!G468/G$268</f>
        <v>6.4617072124641695</v>
      </c>
      <c r="H476" s="91">
        <f>ALL!H468/H$268</f>
        <v>0.13634146218800131</v>
      </c>
      <c r="I476" s="91">
        <f>ALL!I468/I$268</f>
        <v>0.14654789972933499</v>
      </c>
      <c r="J476" s="91">
        <f>ALL!J468/J$268</f>
        <v>3.5062030409714886</v>
      </c>
      <c r="K476" s="91">
        <f>ALL!K468/K$268</f>
        <v>0</v>
      </c>
      <c r="L476" s="91">
        <f>ALL!L468/L$268</f>
        <v>0</v>
      </c>
      <c r="M476" s="91">
        <f>ALL!M468/M$268</f>
        <v>0</v>
      </c>
      <c r="N476" s="91">
        <f>ALL!N468/N$268</f>
        <v>0</v>
      </c>
      <c r="O476" s="91">
        <f>ALL!O468/O$268</f>
        <v>0</v>
      </c>
      <c r="P476" s="91">
        <f>ALL!P468/P$268</f>
        <v>0</v>
      </c>
      <c r="Q476" s="91">
        <f>ALL!Q468/Q$268</f>
        <v>0</v>
      </c>
      <c r="R476" s="91">
        <f>ALL!R468/R$268</f>
        <v>0</v>
      </c>
      <c r="S476" s="91">
        <f>ALL!S468/S$268</f>
        <v>0.64555820612371484</v>
      </c>
      <c r="T476" s="91">
        <f>ALL!T468/T$268</f>
        <v>0.69882006074348602</v>
      </c>
      <c r="U476" s="91">
        <f>ALL!U468/U$268</f>
        <v>0</v>
      </c>
      <c r="V476" s="91">
        <f>ALL!V468/V$268</f>
        <v>72.587774015327028</v>
      </c>
      <c r="W476" s="91">
        <f>ALL!W468/W$268</f>
        <v>0</v>
      </c>
      <c r="X476" s="91">
        <f>ALL!X468/X$268</f>
        <v>0</v>
      </c>
      <c r="Y476" s="91">
        <f>ALL!Y468/Y$268</f>
        <v>1.1736936138026368</v>
      </c>
      <c r="Z476" s="91">
        <f>ALL!Z468/Z$268</f>
        <v>0.86404422037072615</v>
      </c>
      <c r="AA476" s="91">
        <f>ALL!AA468/AA$268</f>
        <v>0</v>
      </c>
      <c r="AB476" s="91">
        <f>ALL!AB468/AB$268</f>
        <v>0.13239963440265565</v>
      </c>
      <c r="AC476" s="91">
        <f>ALL!AC468/AC$268</f>
        <v>0</v>
      </c>
      <c r="AD476" s="91">
        <f>ALL!AD468/AD$268</f>
        <v>0</v>
      </c>
      <c r="AE476" s="91">
        <f>ALL!AE468/AE$268</f>
        <v>0</v>
      </c>
      <c r="AF476" s="91">
        <f>ALL!AF468/AF$268</f>
        <v>0.37107027766283268</v>
      </c>
      <c r="AG476" s="91">
        <f>ALL!AG468/AG$268</f>
        <v>0</v>
      </c>
      <c r="AH476" s="91">
        <f>ALL!AH468/AH$268</f>
        <v>3.5297385703872669E-2</v>
      </c>
      <c r="AI476" s="91">
        <f>ALL!AI468/AI$268</f>
        <v>0</v>
      </c>
      <c r="AJ476" s="91">
        <f>ALL!AJ468/AJ$268</f>
        <v>11.046151328888589</v>
      </c>
      <c r="AK476" s="91">
        <f>ALL!AK468/AK$268</f>
        <v>0</v>
      </c>
      <c r="AL476" s="91">
        <f>ALL!AL468/AL$268</f>
        <v>0</v>
      </c>
      <c r="AM476" s="91">
        <f>ALL!AM468/AM$268</f>
        <v>250.67786227650913</v>
      </c>
      <c r="AN476" s="91">
        <f>ALL!AN468/AN$268</f>
        <v>0</v>
      </c>
      <c r="AO476" s="91">
        <f>ALL!AO468/AO$268</f>
        <v>0</v>
      </c>
      <c r="AP476" s="91">
        <f>ALL!AP468/AP$268</f>
        <v>0</v>
      </c>
      <c r="AQ476" s="91">
        <f>ALL!AQ468/AQ$268</f>
        <v>0.83719893626665864</v>
      </c>
      <c r="AR476" s="91">
        <f>ALL!AR468/AR$268</f>
        <v>0</v>
      </c>
      <c r="AS476" s="91">
        <f>ALL!AS468/AS$268</f>
        <v>4.0982564475118055</v>
      </c>
      <c r="AT476" s="91">
        <f>ALL!AT468/AT$268</f>
        <v>0</v>
      </c>
      <c r="AU476" s="91">
        <f>ALL!AU468/AU$268</f>
        <v>0</v>
      </c>
      <c r="AV476" s="91">
        <f>ALL!AV468/AV$268</f>
        <v>0</v>
      </c>
      <c r="AW476" s="91">
        <f>ALL!AW468/AW$268</f>
        <v>0.78358208955223885</v>
      </c>
      <c r="AX476" s="91">
        <f>ALL!AX468/AX$268</f>
        <v>0</v>
      </c>
      <c r="AY476" s="91">
        <f>ALL!AY468/AY$268</f>
        <v>0</v>
      </c>
      <c r="AZ476" s="91">
        <f>ALL!AZ468/AZ$268</f>
        <v>0</v>
      </c>
      <c r="BA476" s="91">
        <f>ALL!BA468/BA$268</f>
        <v>0</v>
      </c>
      <c r="BB476" s="91">
        <f>ALL!BB468/BB$268</f>
        <v>0</v>
      </c>
      <c r="BC476" s="91">
        <f>ALL!BC468/BC$268</f>
        <v>0</v>
      </c>
      <c r="BD476" s="91">
        <f>ALL!BD468/BD$268</f>
        <v>0.86192483569075451</v>
      </c>
      <c r="BE476" s="91">
        <f>ALL!BE468/BE$268</f>
        <v>0</v>
      </c>
      <c r="BF476" s="91">
        <f>ALL!BF468/BF$268</f>
        <v>0.17462718192645216</v>
      </c>
      <c r="BG476" s="91">
        <f>ALL!BG468/BG$268</f>
        <v>0</v>
      </c>
      <c r="BH476" s="91">
        <f t="shared" si="227"/>
        <v>355.44582833866895</v>
      </c>
      <c r="BJ476" s="208">
        <f t="array" ref="BJ476">ROUND(MIN(IF($E$4:$BG$4=BJ$4,$E476:$BG476)),1)</f>
        <v>0</v>
      </c>
      <c r="BK476" s="208">
        <f t="array" ref="BK476">ROUND(MAX(IF($E$4:$BG$4=BK$4,$E476:$BG476)),1)</f>
        <v>4.0999999999999996</v>
      </c>
      <c r="BL476" s="276">
        <f t="array" ref="BL476">ROUND(SUM(IF($E$4:$BG$4=BL$4,ALL!$E468:$BG468)),1)/BL$3</f>
        <v>0.21194548498289864</v>
      </c>
      <c r="BM476" s="208">
        <f t="array" ref="BM476">ROUND(MIN(IF($E$4:$BG$4=BM$4,$E476:$BG476)),1)</f>
        <v>0</v>
      </c>
      <c r="BN476" s="208">
        <f t="array" ref="BN476">ROUND(MAX(IF($E$4:$BG$4=BN$4,$E476:$BG476)),1)</f>
        <v>0.9</v>
      </c>
      <c r="BO476" s="276">
        <f t="array" ref="BO476">ROUND(SUM(IF($E$4:$BG$4=BO$4,ALL!$E468:$BG468)),1)/BO$3</f>
        <v>0.36216655689115768</v>
      </c>
      <c r="BP476" s="208">
        <f t="array" ref="BP476">ROUND(MIN(IF($E$4:$BG$4=BP$4,$E476:$BG476)),1)</f>
        <v>0</v>
      </c>
      <c r="BQ476" s="208">
        <f t="array" ref="BQ476">ROUND(MAX(IF($E$4:$BG$4=BQ$4,$E476:$BG476)),1)</f>
        <v>250.7</v>
      </c>
      <c r="BR476" s="276">
        <f t="array" ref="BR476">ROUND(SUM(IF($E$4:$BG$4=BR$4,ALL!$E468:$BG468)),1)/BR$3</f>
        <v>116.4807967643262</v>
      </c>
      <c r="BS476" s="208">
        <f t="array" ref="BS476">ROUND(MIN(IF($E$4:$BG$4=BS$4,$E476:$BG476)),1)</f>
        <v>0</v>
      </c>
      <c r="BT476" s="208">
        <f t="array" ref="BT476">ROUND(MAX(IF($E$4:$BG$4=BT$4,$E476:$BG476)),1)</f>
        <v>72.599999999999994</v>
      </c>
      <c r="BU476" s="276">
        <f t="array" ref="BU476">ROUND(SUM(IF($E$4:$BG$4=BU$4,ALL!$E468:$BG468)),1)/BU$3</f>
        <v>0.64521623969857345</v>
      </c>
      <c r="BV476" s="208">
        <f t="array" ref="BV476">ROUND(MIN(IF($E$4:$BG$4=BV$4,$E476:$BG476)),1)</f>
        <v>0.1</v>
      </c>
      <c r="BW476" s="208">
        <f t="array" ref="BW476">ROUND(MAX(IF($E$4:$BG$4=BW$4,$E476:$BG476)),1)</f>
        <v>11</v>
      </c>
      <c r="BX476" s="276">
        <f t="array" ref="BX476">ROUND(SUM(IF($E$4:$BG$4=BX$4,ALL!$E468:$BG468)),1)/BX$3</f>
        <v>2.2744741127060926</v>
      </c>
      <c r="BY476" s="208">
        <f t="array" ref="BY476">ROUND(MIN(IF($E$4:$BG$4=BY$4,$E476:$BG476)),1)</f>
        <v>0</v>
      </c>
      <c r="BZ476" s="208">
        <f t="array" ref="BZ476">ROUND(MAX(IF($E$4:$BG$4=BZ$4,$E476:$BG476)),1)</f>
        <v>0.1</v>
      </c>
      <c r="CA476" s="276">
        <f t="array" ref="CA476">ROUND(SUM(IF($E$4:$BG$4=CA$4,ALL!$E468:$BG468)),1)/CA$3</f>
        <v>4.0322721057398182E-2</v>
      </c>
      <c r="CB476" s="233">
        <f t="shared" si="214"/>
        <v>0</v>
      </c>
      <c r="CC476" s="233">
        <f t="shared" si="215"/>
        <v>250.7</v>
      </c>
      <c r="CD476" s="274">
        <f>ALL!BH468/$BH$47</f>
        <v>2.2848558006872404</v>
      </c>
    </row>
    <row r="477" spans="1:82" s="90" customFormat="1">
      <c r="A477" s="253">
        <f t="shared" si="226"/>
        <v>55808</v>
      </c>
      <c r="B477" s="236" t="s">
        <v>406</v>
      </c>
      <c r="C477" s="50"/>
      <c r="D477" s="50"/>
      <c r="E477" s="91">
        <f>ALL!E469/E$268</f>
        <v>0</v>
      </c>
      <c r="F477" s="91">
        <f>ALL!F469/F$268</f>
        <v>0</v>
      </c>
      <c r="G477" s="91">
        <f>ALL!G469/G$268</f>
        <v>0</v>
      </c>
      <c r="H477" s="91">
        <f>ALL!H469/H$268</f>
        <v>0.31495430976820438</v>
      </c>
      <c r="I477" s="91">
        <f>ALL!I469/I$268</f>
        <v>0</v>
      </c>
      <c r="J477" s="91">
        <f>ALL!J469/J$268</f>
        <v>0</v>
      </c>
      <c r="K477" s="91">
        <f>ALL!K469/K$268</f>
        <v>0</v>
      </c>
      <c r="L477" s="91">
        <f>ALL!L469/L$268</f>
        <v>0</v>
      </c>
      <c r="M477" s="91">
        <f>ALL!M469/M$268</f>
        <v>0</v>
      </c>
      <c r="N477" s="91">
        <f>ALL!N469/N$268</f>
        <v>0</v>
      </c>
      <c r="O477" s="91">
        <f>ALL!O469/O$268</f>
        <v>0</v>
      </c>
      <c r="P477" s="91">
        <f>ALL!P469/P$268</f>
        <v>0.11456661201592677</v>
      </c>
      <c r="Q477" s="91">
        <f>ALL!Q469/Q$268</f>
        <v>0</v>
      </c>
      <c r="R477" s="91">
        <f>ALL!R469/R$268</f>
        <v>0</v>
      </c>
      <c r="S477" s="91">
        <f>ALL!S469/S$268</f>
        <v>0</v>
      </c>
      <c r="T477" s="91">
        <f>ALL!T469/T$268</f>
        <v>0</v>
      </c>
      <c r="U477" s="91">
        <f>ALL!U469/U$268</f>
        <v>0</v>
      </c>
      <c r="V477" s="91">
        <f>ALL!V469/V$268</f>
        <v>0</v>
      </c>
      <c r="W477" s="91">
        <f>ALL!W469/W$268</f>
        <v>0</v>
      </c>
      <c r="X477" s="91">
        <f>ALL!X469/X$268</f>
        <v>0</v>
      </c>
      <c r="Y477" s="91">
        <f>ALL!Y469/Y$268</f>
        <v>0</v>
      </c>
      <c r="Z477" s="91">
        <f>ALL!Z469/Z$268</f>
        <v>0</v>
      </c>
      <c r="AA477" s="91">
        <f>ALL!AA469/AA$268</f>
        <v>0</v>
      </c>
      <c r="AB477" s="91">
        <f>ALL!AB469/AB$268</f>
        <v>0</v>
      </c>
      <c r="AC477" s="91">
        <f>ALL!AC469/AC$268</f>
        <v>0</v>
      </c>
      <c r="AD477" s="91">
        <f>ALL!AD469/AD$268</f>
        <v>0</v>
      </c>
      <c r="AE477" s="91">
        <f>ALL!AE469/AE$268</f>
        <v>0</v>
      </c>
      <c r="AF477" s="91">
        <f>ALL!AF469/AF$268</f>
        <v>0</v>
      </c>
      <c r="AG477" s="91">
        <f>ALL!AG469/AG$268</f>
        <v>0</v>
      </c>
      <c r="AH477" s="91">
        <f>ALL!AH469/AH$268</f>
        <v>0</v>
      </c>
      <c r="AI477" s="91">
        <f>ALL!AI469/AI$268</f>
        <v>0</v>
      </c>
      <c r="AJ477" s="91">
        <f>ALL!AJ469/AJ$268</f>
        <v>2.2798689444985466E-2</v>
      </c>
      <c r="AK477" s="91">
        <f>ALL!AK469/AK$268</f>
        <v>0</v>
      </c>
      <c r="AL477" s="91">
        <f>ALL!AL469/AL$268</f>
        <v>0</v>
      </c>
      <c r="AM477" s="91">
        <f>ALL!AM469/AM$268</f>
        <v>0</v>
      </c>
      <c r="AN477" s="91">
        <f>ALL!AN469/AN$268</f>
        <v>0</v>
      </c>
      <c r="AO477" s="91">
        <f>ALL!AO469/AO$268</f>
        <v>0</v>
      </c>
      <c r="AP477" s="91">
        <f>ALL!AP469/AP$268</f>
        <v>0</v>
      </c>
      <c r="AQ477" s="91">
        <f>ALL!AQ469/AQ$268</f>
        <v>0</v>
      </c>
      <c r="AR477" s="91">
        <f>ALL!AR469/AR$268</f>
        <v>0</v>
      </c>
      <c r="AS477" s="91">
        <f>ALL!AS469/AS$268</f>
        <v>0</v>
      </c>
      <c r="AT477" s="91">
        <f>ALL!AT469/AT$268</f>
        <v>0</v>
      </c>
      <c r="AU477" s="91">
        <f>ALL!AU469/AU$268</f>
        <v>0</v>
      </c>
      <c r="AV477" s="91">
        <f>ALL!AV469/AV$268</f>
        <v>0</v>
      </c>
      <c r="AW477" s="91">
        <f>ALL!AW469/AW$268</f>
        <v>0</v>
      </c>
      <c r="AX477" s="91">
        <f>ALL!AX469/AX$268</f>
        <v>0</v>
      </c>
      <c r="AY477" s="91">
        <f>ALL!AY469/AY$268</f>
        <v>0</v>
      </c>
      <c r="AZ477" s="91">
        <f>ALL!AZ469/AZ$268</f>
        <v>0</v>
      </c>
      <c r="BA477" s="91">
        <f>ALL!BA469/BA$268</f>
        <v>0</v>
      </c>
      <c r="BB477" s="91">
        <f>ALL!BB469/BB$268</f>
        <v>0</v>
      </c>
      <c r="BC477" s="91">
        <f>ALL!BC469/BC$268</f>
        <v>0</v>
      </c>
      <c r="BD477" s="91">
        <f>ALL!BD469/BD$268</f>
        <v>0</v>
      </c>
      <c r="BE477" s="91">
        <f>ALL!BE469/BE$268</f>
        <v>0</v>
      </c>
      <c r="BF477" s="91">
        <f>ALL!BF469/BF$268</f>
        <v>0</v>
      </c>
      <c r="BG477" s="91">
        <f>ALL!BG469/BG$268</f>
        <v>0</v>
      </c>
      <c r="BH477" s="91">
        <f t="shared" si="227"/>
        <v>0.45231961122911662</v>
      </c>
      <c r="BJ477" s="208">
        <f t="array" ref="BJ477">ROUND(MIN(IF($E$4:$BG$4=BJ$4,$E477:$BG477)),1)</f>
        <v>0</v>
      </c>
      <c r="BK477" s="208">
        <f t="array" ref="BK477">ROUND(MAX(IF($E$4:$BG$4=BK$4,$E477:$BG477)),1)</f>
        <v>0</v>
      </c>
      <c r="BL477" s="276">
        <f t="array" ref="BL477">ROUND(SUM(IF($E$4:$BG$4=BL$4,ALL!$E469:$BG469)),1)/BL$3</f>
        <v>0</v>
      </c>
      <c r="BM477" s="208">
        <f t="array" ref="BM477">ROUND(MIN(IF($E$4:$BG$4=BM$4,$E477:$BG477)),1)</f>
        <v>0</v>
      </c>
      <c r="BN477" s="208">
        <f t="array" ref="BN477">ROUND(MAX(IF($E$4:$BG$4=BN$4,$E477:$BG477)),1)</f>
        <v>0</v>
      </c>
      <c r="BO477" s="276">
        <f t="array" ref="BO477">ROUND(SUM(IF($E$4:$BG$4=BO$4,ALL!$E469:$BG469)),1)/BO$3</f>
        <v>0</v>
      </c>
      <c r="BP477" s="208">
        <f t="array" ref="BP477">ROUND(MIN(IF($E$4:$BG$4=BP$4,$E477:$BG477)),1)</f>
        <v>0</v>
      </c>
      <c r="BQ477" s="208">
        <f t="array" ref="BQ477">ROUND(MAX(IF($E$4:$BG$4=BQ$4,$E477:$BG477)),1)</f>
        <v>0</v>
      </c>
      <c r="BR477" s="276">
        <f t="array" ref="BR477">ROUND(SUM(IF($E$4:$BG$4=BR$4,ALL!$E469:$BG469)),1)/BR$3</f>
        <v>0</v>
      </c>
      <c r="BS477" s="208">
        <f t="array" ref="BS477">ROUND(MIN(IF($E$4:$BG$4=BS$4,$E477:$BG477)),1)</f>
        <v>0</v>
      </c>
      <c r="BT477" s="208">
        <f t="array" ref="BT477">ROUND(MAX(IF($E$4:$BG$4=BT$4,$E477:$BG477)),1)</f>
        <v>0.3</v>
      </c>
      <c r="BU477" s="276">
        <f t="array" ref="BU477">ROUND(SUM(IF($E$4:$BG$4=BU$4,ALL!$E469:$BG469)),1)/BU$3</f>
        <v>3.3386232540845322E-2</v>
      </c>
      <c r="BV477" s="208">
        <f t="array" ref="BV477">ROUND(MIN(IF($E$4:$BG$4=BV$4,$E477:$BG477)),1)</f>
        <v>0</v>
      </c>
      <c r="BW477" s="208">
        <f t="array" ref="BW477">ROUND(MAX(IF($E$4:$BG$4=BW$4,$E477:$BG477)),1)</f>
        <v>0</v>
      </c>
      <c r="BX477" s="276">
        <f t="array" ref="BX477">ROUND(SUM(IF($E$4:$BG$4=BX$4,ALL!$E469:$BG469)),1)/BX$3</f>
        <v>3.2233330629417834E-3</v>
      </c>
      <c r="BY477" s="208">
        <f t="array" ref="BY477">ROUND(MIN(IF($E$4:$BG$4=BY$4,$E477:$BG477)),1)</f>
        <v>0</v>
      </c>
      <c r="BZ477" s="208">
        <f t="array" ref="BZ477">ROUND(MAX(IF($E$4:$BG$4=BZ$4,$E477:$BG477)),1)</f>
        <v>0.1</v>
      </c>
      <c r="CA477" s="276">
        <f t="array" ref="CA477">ROUND(SUM(IF($E$4:$BG$4=CA$4,ALL!$E469:$BG469)),1)/CA$3</f>
        <v>9.1699902377470836E-3</v>
      </c>
      <c r="CB477" s="233">
        <f t="shared" si="214"/>
        <v>0</v>
      </c>
      <c r="CC477" s="233">
        <f t="shared" si="215"/>
        <v>0.3</v>
      </c>
      <c r="CD477" s="274">
        <f>ALL!BH469/$BH$47</f>
        <v>1.456114064025576E-2</v>
      </c>
    </row>
    <row r="478" spans="1:82" s="90" customFormat="1" ht="24">
      <c r="A478" s="253">
        <f t="shared" si="226"/>
        <v>55809</v>
      </c>
      <c r="B478" s="236" t="s">
        <v>407</v>
      </c>
      <c r="C478" s="50"/>
      <c r="D478" s="50"/>
      <c r="E478" s="91">
        <f>ALL!E470/E$268</f>
        <v>0.75511117954568963</v>
      </c>
      <c r="F478" s="91">
        <f>ALL!F470/F$268</f>
        <v>0.49525122337859256</v>
      </c>
      <c r="G478" s="91">
        <f>ALL!G470/G$268</f>
        <v>0</v>
      </c>
      <c r="H478" s="91">
        <f>ALL!H470/H$268</f>
        <v>1.5117235552381572</v>
      </c>
      <c r="I478" s="91">
        <f>ALL!I470/I$268</f>
        <v>0.98977354860256106</v>
      </c>
      <c r="J478" s="91">
        <f>ALL!J470/J$268</f>
        <v>2.1566083911564662</v>
      </c>
      <c r="K478" s="91">
        <f>ALL!K470/K$268</f>
        <v>1.5192596594739582</v>
      </c>
      <c r="L478" s="91">
        <f>ALL!L470/L$268</f>
        <v>1.7130962781803274</v>
      </c>
      <c r="M478" s="91">
        <f>ALL!M470/M$268</f>
        <v>0.42328086684970556</v>
      </c>
      <c r="N478" s="91">
        <f>ALL!N470/N$268</f>
        <v>5.1051316975463195</v>
      </c>
      <c r="O478" s="91">
        <f>ALL!O470/O$268</f>
        <v>5.4383475208223384E-2</v>
      </c>
      <c r="P478" s="91">
        <f>ALL!P470/P$268</f>
        <v>1.0024518568874212</v>
      </c>
      <c r="Q478" s="91">
        <f>ALL!Q470/Q$268</f>
        <v>4.3241098487902789</v>
      </c>
      <c r="R478" s="91">
        <f>ALL!R470/R$268</f>
        <v>11.826975199891587</v>
      </c>
      <c r="S478" s="91">
        <f>ALL!S470/S$268</f>
        <v>1.9042806218099526</v>
      </c>
      <c r="T478" s="91">
        <f>ALL!T470/T$268</f>
        <v>10.087148549201633</v>
      </c>
      <c r="U478" s="91">
        <f>ALL!U470/U$268</f>
        <v>5.6212709354477219</v>
      </c>
      <c r="V478" s="91">
        <f>ALL!V470/V$268</f>
        <v>26.615398324719301</v>
      </c>
      <c r="W478" s="91">
        <f>ALL!W470/W$268</f>
        <v>5.6060053520416862</v>
      </c>
      <c r="X478" s="91">
        <f>ALL!X470/X$268</f>
        <v>0.28294152644835852</v>
      </c>
      <c r="Y478" s="91">
        <f>ALL!Y470/Y$268</f>
        <v>0.2126322035445547</v>
      </c>
      <c r="Z478" s="91">
        <f>ALL!Z470/Z$268</f>
        <v>4.8553107338924573</v>
      </c>
      <c r="AA478" s="91">
        <f>ALL!AA470/AA$268</f>
        <v>1.8315542262862881</v>
      </c>
      <c r="AB478" s="91">
        <f>ALL!AB470/AB$268</f>
        <v>0</v>
      </c>
      <c r="AC478" s="91">
        <f>ALL!AC470/AC$268</f>
        <v>6.40339723946368</v>
      </c>
      <c r="AD478" s="91">
        <f>ALL!AD470/AD$268</f>
        <v>2.8756008007918044</v>
      </c>
      <c r="AE478" s="91">
        <f>ALL!AE470/AE$268</f>
        <v>1.8750176821457505</v>
      </c>
      <c r="AF478" s="91">
        <f>ALL!AF470/AF$268</f>
        <v>3.5095661787848909</v>
      </c>
      <c r="AG478" s="91">
        <f>ALL!AG470/AG$268</f>
        <v>2.567763160090601</v>
      </c>
      <c r="AH478" s="91">
        <f>ALL!AH470/AH$268</f>
        <v>4.1007833459654108</v>
      </c>
      <c r="AI478" s="91">
        <f>ALL!AI470/AI$268</f>
        <v>1.7794620809545447</v>
      </c>
      <c r="AJ478" s="91">
        <f>ALL!AJ470/AJ$268</f>
        <v>2.4066385288980525</v>
      </c>
      <c r="AK478" s="91">
        <f>ALL!AK470/AK$268</f>
        <v>30.116300755591521</v>
      </c>
      <c r="AL478" s="91">
        <f>ALL!AL470/AL$268</f>
        <v>0</v>
      </c>
      <c r="AM478" s="91">
        <f>ALL!AM470/AM$268</f>
        <v>23.442961586121434</v>
      </c>
      <c r="AN478" s="91">
        <f>ALL!AN470/AN$268</f>
        <v>0.68876461616675133</v>
      </c>
      <c r="AO478" s="91">
        <f>ALL!AO470/AO$268</f>
        <v>0</v>
      </c>
      <c r="AP478" s="91">
        <f>ALL!AP470/AP$268</f>
        <v>0.76173174434001867</v>
      </c>
      <c r="AQ478" s="91">
        <f>ALL!AQ470/AQ$268</f>
        <v>0</v>
      </c>
      <c r="AR478" s="91">
        <f>ALL!AR470/AR$268</f>
        <v>18.349678497723048</v>
      </c>
      <c r="AS478" s="91">
        <f>ALL!AS470/AS$268</f>
        <v>2.0123501634580458</v>
      </c>
      <c r="AT478" s="91">
        <f>ALL!AT470/AT$268</f>
        <v>16.085630899155493</v>
      </c>
      <c r="AU478" s="91">
        <f>ALL!AU470/AU$268</f>
        <v>0</v>
      </c>
      <c r="AV478" s="91">
        <f>ALL!AV470/AV$268</f>
        <v>0</v>
      </c>
      <c r="AW478" s="91">
        <f>ALL!AW470/AW$268</f>
        <v>0</v>
      </c>
      <c r="AX478" s="91">
        <f>ALL!AX470/AX$268</f>
        <v>18.504168024069138</v>
      </c>
      <c r="AY478" s="91">
        <f>ALL!AY470/AY$268</f>
        <v>0.25213557453844038</v>
      </c>
      <c r="AZ478" s="91">
        <f>ALL!AZ470/AZ$268</f>
        <v>1.0862742832938641</v>
      </c>
      <c r="BA478" s="91">
        <f>ALL!BA470/BA$268</f>
        <v>55.747322014820377</v>
      </c>
      <c r="BB478" s="91">
        <f>ALL!BB470/BB$268</f>
        <v>0</v>
      </c>
      <c r="BC478" s="91">
        <f>ALL!BC470/BC$268</f>
        <v>0</v>
      </c>
      <c r="BD478" s="91">
        <f>ALL!BD470/BD$268</f>
        <v>8.5927939947224381</v>
      </c>
      <c r="BE478" s="91">
        <f>ALL!BE470/BE$268</f>
        <v>2.0026770129300711</v>
      </c>
      <c r="BF478" s="91">
        <f>ALL!BF470/BF$268</f>
        <v>4.2332756113778061</v>
      </c>
      <c r="BG478" s="91">
        <f>ALL!BG470/BG$268</f>
        <v>0.46337723270895981</v>
      </c>
      <c r="BH478" s="91">
        <f t="shared" si="227"/>
        <v>296.75137028225345</v>
      </c>
      <c r="BJ478" s="208">
        <f t="array" ref="BJ478">ROUND(MIN(IF($E$4:$BG$4=BJ$4,$E478:$BG478)),1)</f>
        <v>0</v>
      </c>
      <c r="BK478" s="208">
        <f t="array" ref="BK478">ROUND(MAX(IF($E$4:$BG$4=BK$4,$E478:$BG478)),1)</f>
        <v>55.7</v>
      </c>
      <c r="BL478" s="276">
        <f t="array" ref="BL478">ROUND(SUM(IF($E$4:$BG$4=BL$4,ALL!$E470:$BG470)),1)/BL$3</f>
        <v>5.5961479026841294</v>
      </c>
      <c r="BM478" s="208">
        <f t="array" ref="BM478">ROUND(MIN(IF($E$4:$BG$4=BM$4,$E478:$BG478)),1)</f>
        <v>0.5</v>
      </c>
      <c r="BN478" s="208">
        <f t="array" ref="BN478">ROUND(MAX(IF($E$4:$BG$4=BN$4,$E478:$BG478)),1)</f>
        <v>8.6</v>
      </c>
      <c r="BO478" s="276">
        <f t="array" ref="BO478">ROUND(SUM(IF($E$4:$BG$4=BO$4,ALL!$E470:$BG470)),1)/BO$3</f>
        <v>4.8927013008397839</v>
      </c>
      <c r="BP478" s="208">
        <f t="array" ref="BP478">ROUND(MIN(IF($E$4:$BG$4=BP$4,$E478:$BG478)),1)</f>
        <v>0</v>
      </c>
      <c r="BQ478" s="208">
        <f t="array" ref="BQ478">ROUND(MAX(IF($E$4:$BG$4=BQ$4,$E478:$BG478)),1)</f>
        <v>30.1</v>
      </c>
      <c r="BR478" s="276">
        <f t="array" ref="BR478">ROUND(SUM(IF($E$4:$BG$4=BR$4,ALL!$E470:$BG470)),1)/BR$3</f>
        <v>25.746380528736449</v>
      </c>
      <c r="BS478" s="208">
        <f t="array" ref="BS478">ROUND(MIN(IF($E$4:$BG$4=BS$4,$E478:$BG478)),1)</f>
        <v>0.1</v>
      </c>
      <c r="BT478" s="208">
        <f t="array" ref="BT478">ROUND(MAX(IF($E$4:$BG$4=BT$4,$E478:$BG478)),1)</f>
        <v>26.6</v>
      </c>
      <c r="BU478" s="276">
        <f t="array" ref="BU478">ROUND(SUM(IF($E$4:$BG$4=BU$4,ALL!$E470:$BG470)),1)/BU$3</f>
        <v>2.9316464442039645</v>
      </c>
      <c r="BV478" s="208">
        <f t="array" ref="BV478">ROUND(MIN(IF($E$4:$BG$4=BV$4,$E478:$BG478)),1)</f>
        <v>0</v>
      </c>
      <c r="BW478" s="208">
        <f t="array" ref="BW478">ROUND(MAX(IF($E$4:$BG$4=BW$4,$E478:$BG478)),1)</f>
        <v>4.9000000000000004</v>
      </c>
      <c r="BX478" s="276">
        <f t="array" ref="BX478">ROUND(SUM(IF($E$4:$BG$4=BX$4,ALL!$E470:$BG470)),1)/BX$3</f>
        <v>1.4452447166375277</v>
      </c>
      <c r="BY478" s="208">
        <f t="array" ref="BY478">ROUND(MIN(IF($E$4:$BG$4=BY$4,$E478:$BG478)),1)</f>
        <v>0.3</v>
      </c>
      <c r="BZ478" s="208">
        <f t="array" ref="BZ478">ROUND(MAX(IF($E$4:$BG$4=BZ$4,$E478:$BG478)),1)</f>
        <v>5.6</v>
      </c>
      <c r="CA478" s="276">
        <f t="array" ref="CA478">ROUND(SUM(IF($E$4:$BG$4=CA$4,ALL!$E470:$BG470)),1)/CA$3</f>
        <v>1.771239983939062</v>
      </c>
      <c r="CB478" s="233">
        <f t="shared" si="214"/>
        <v>0</v>
      </c>
      <c r="CC478" s="233">
        <f t="shared" si="215"/>
        <v>55.7</v>
      </c>
      <c r="CD478" s="274">
        <f>ALL!BH470/$BH$47</f>
        <v>2.6988394138036464</v>
      </c>
    </row>
    <row r="479" spans="1:82" s="90" customFormat="1">
      <c r="A479" s="253">
        <f t="shared" si="226"/>
        <v>55810</v>
      </c>
      <c r="B479" s="236" t="s">
        <v>408</v>
      </c>
      <c r="C479" s="50"/>
      <c r="D479" s="50"/>
      <c r="E479" s="91">
        <f>ALL!E471/E$268</f>
        <v>0</v>
      </c>
      <c r="F479" s="91">
        <f>ALL!F471/F$268</f>
        <v>0</v>
      </c>
      <c r="G479" s="91">
        <f>ALL!G471/G$268</f>
        <v>0</v>
      </c>
      <c r="H479" s="91">
        <f>ALL!H471/H$268</f>
        <v>0</v>
      </c>
      <c r="I479" s="91">
        <f>ALL!I471/I$268</f>
        <v>4.4054731154388698</v>
      </c>
      <c r="J479" s="91">
        <f>ALL!J471/J$268</f>
        <v>0</v>
      </c>
      <c r="K479" s="91">
        <f>ALL!K471/K$268</f>
        <v>0</v>
      </c>
      <c r="L479" s="91">
        <f>ALL!L471/L$268</f>
        <v>0</v>
      </c>
      <c r="M479" s="91">
        <f>ALL!M471/M$268</f>
        <v>0</v>
      </c>
      <c r="N479" s="91">
        <f>ALL!N471/N$268</f>
        <v>3.0363304957436159</v>
      </c>
      <c r="O479" s="91">
        <f>ALL!O471/O$268</f>
        <v>0</v>
      </c>
      <c r="P479" s="91">
        <f>ALL!P471/P$268</f>
        <v>0</v>
      </c>
      <c r="Q479" s="91">
        <f>ALL!Q471/Q$268</f>
        <v>0.15202750039255961</v>
      </c>
      <c r="R479" s="91">
        <f>ALL!R471/R$268</f>
        <v>3.4601910828025479</v>
      </c>
      <c r="S479" s="91">
        <f>ALL!S471/S$268</f>
        <v>1.7268084635635801</v>
      </c>
      <c r="T479" s="91">
        <f>ALL!T471/T$268</f>
        <v>0</v>
      </c>
      <c r="U479" s="91">
        <f>ALL!U471/U$268</f>
        <v>0</v>
      </c>
      <c r="V479" s="91">
        <f>ALL!V471/V$268</f>
        <v>0</v>
      </c>
      <c r="W479" s="91">
        <f>ALL!W471/W$268</f>
        <v>0</v>
      </c>
      <c r="X479" s="91">
        <f>ALL!X471/X$268</f>
        <v>0</v>
      </c>
      <c r="Y479" s="91">
        <f>ALL!Y471/Y$268</f>
        <v>0</v>
      </c>
      <c r="Z479" s="91">
        <f>ALL!Z471/Z$268</f>
        <v>2.166316503004881</v>
      </c>
      <c r="AA479" s="91">
        <f>ALL!AA471/AA$268</f>
        <v>1.4176605266008155</v>
      </c>
      <c r="AB479" s="91">
        <f>ALL!AB471/AB$268</f>
        <v>1.1187100422002165</v>
      </c>
      <c r="AC479" s="91">
        <f>ALL!AC471/AC$268</f>
        <v>1.6205502455589025</v>
      </c>
      <c r="AD479" s="91">
        <f>ALL!AD471/AD$268</f>
        <v>0</v>
      </c>
      <c r="AE479" s="91">
        <f>ALL!AE471/AE$268</f>
        <v>0</v>
      </c>
      <c r="AF479" s="91">
        <f>ALL!AF471/AF$268</f>
        <v>2.1529725852088899</v>
      </c>
      <c r="AG479" s="91">
        <f>ALL!AG471/AG$268</f>
        <v>0</v>
      </c>
      <c r="AH479" s="91">
        <f>ALL!AH471/AH$268</f>
        <v>0</v>
      </c>
      <c r="AI479" s="91">
        <f>ALL!AI471/AI$268</f>
        <v>0.23847810197348923</v>
      </c>
      <c r="AJ479" s="91">
        <f>ALL!AJ471/AJ$268</f>
        <v>0</v>
      </c>
      <c r="AK479" s="91">
        <f>ALL!AK471/AK$268</f>
        <v>0</v>
      </c>
      <c r="AL479" s="91">
        <f>ALL!AL471/AL$268</f>
        <v>0</v>
      </c>
      <c r="AM479" s="91">
        <f>ALL!AM471/AM$268</f>
        <v>0</v>
      </c>
      <c r="AN479" s="91">
        <f>ALL!AN471/AN$268</f>
        <v>-4.7449584816132857</v>
      </c>
      <c r="AO479" s="91">
        <f>ALL!AO471/AO$268</f>
        <v>2.2083444356375534</v>
      </c>
      <c r="AP479" s="91">
        <f>ALL!AP471/AP$268</f>
        <v>2.6684914252494911</v>
      </c>
      <c r="AQ479" s="91">
        <f>ALL!AQ471/AQ$268</f>
        <v>23.636124626031247</v>
      </c>
      <c r="AR479" s="91">
        <f>ALL!AR471/AR$268</f>
        <v>0</v>
      </c>
      <c r="AS479" s="91">
        <f>ALL!AS471/AS$268</f>
        <v>0</v>
      </c>
      <c r="AT479" s="91">
        <f>ALL!AT471/AT$268</f>
        <v>0</v>
      </c>
      <c r="AU479" s="91">
        <f>ALL!AU471/AU$268</f>
        <v>0</v>
      </c>
      <c r="AV479" s="91">
        <f>ALL!AV471/AV$268</f>
        <v>0</v>
      </c>
      <c r="AW479" s="91">
        <f>ALL!AW471/AW$268</f>
        <v>0</v>
      </c>
      <c r="AX479" s="91">
        <f>ALL!AX471/AX$268</f>
        <v>0</v>
      </c>
      <c r="AY479" s="91">
        <f>ALL!AY471/AY$268</f>
        <v>0</v>
      </c>
      <c r="AZ479" s="91">
        <f>ALL!AZ471/AZ$268</f>
        <v>56.44024721307688</v>
      </c>
      <c r="BA479" s="91">
        <f>ALL!BA471/BA$268</f>
        <v>0</v>
      </c>
      <c r="BB479" s="91">
        <f>ALL!BB471/BB$268</f>
        <v>0</v>
      </c>
      <c r="BC479" s="91">
        <f>ALL!BC471/BC$268</f>
        <v>0</v>
      </c>
      <c r="BD479" s="91">
        <f>ALL!BD471/BD$268</f>
        <v>1.1924671791257602E-2</v>
      </c>
      <c r="BE479" s="91">
        <f>ALL!BE471/BE$268</f>
        <v>0</v>
      </c>
      <c r="BF479" s="91">
        <f>ALL!BF471/BF$268</f>
        <v>0</v>
      </c>
      <c r="BG479" s="91">
        <f>ALL!BG471/BG$268</f>
        <v>2.4559816673308932</v>
      </c>
      <c r="BH479" s="91">
        <f t="shared" si="227"/>
        <v>104.17167421999241</v>
      </c>
      <c r="BJ479" s="208">
        <f t="array" ref="BJ479">ROUND(MIN(IF($E$4:$BG$4=BJ$4,$E479:$BG479)),1)</f>
        <v>-4.7</v>
      </c>
      <c r="BK479" s="208">
        <f t="array" ref="BK479">ROUND(MAX(IF($E$4:$BG$4=BK$4,$E479:$BG479)),1)</f>
        <v>56.4</v>
      </c>
      <c r="BL479" s="276">
        <f t="array" ref="BL479">ROUND(SUM(IF($E$4:$BG$4=BL$4,ALL!$E471:$BG471)),1)/BL$3</f>
        <v>7.3044280884747144</v>
      </c>
      <c r="BM479" s="208">
        <f t="array" ref="BM479">ROUND(MIN(IF($E$4:$BG$4=BM$4,$E479:$BG479)),1)</f>
        <v>0</v>
      </c>
      <c r="BN479" s="208">
        <f t="array" ref="BN479">ROUND(MAX(IF($E$4:$BG$4=BN$4,$E479:$BG479)),1)</f>
        <v>2.5</v>
      </c>
      <c r="BO479" s="276">
        <f t="array" ref="BO479">ROUND(SUM(IF($E$4:$BG$4=BO$4,ALL!$E471:$BG471)),1)/BO$3</f>
        <v>0.31421867281409521</v>
      </c>
      <c r="BP479" s="208">
        <f t="array" ref="BP479">ROUND(MIN(IF($E$4:$BG$4=BP$4,$E479:$BG479)),1)</f>
        <v>0</v>
      </c>
      <c r="BQ479" s="208">
        <f t="array" ref="BQ479">ROUND(MAX(IF($E$4:$BG$4=BQ$4,$E479:$BG479)),1)</f>
        <v>0</v>
      </c>
      <c r="BR479" s="276">
        <f t="array" ref="BR479">ROUND(SUM(IF($E$4:$BG$4=BR$4,ALL!$E471:$BG471)),1)/BR$3</f>
        <v>0</v>
      </c>
      <c r="BS479" s="208">
        <f t="array" ref="BS479">ROUND(MIN(IF($E$4:$BG$4=BS$4,$E479:$BG479)),1)</f>
        <v>0</v>
      </c>
      <c r="BT479" s="208">
        <f t="array" ref="BT479">ROUND(MAX(IF($E$4:$BG$4=BT$4,$E479:$BG479)),1)</f>
        <v>3.5</v>
      </c>
      <c r="BU479" s="276">
        <f t="array" ref="BU479">ROUND(SUM(IF($E$4:$BG$4=BU$4,ALL!$E471:$BG471)),1)/BU$3</f>
        <v>0.36480046169502606</v>
      </c>
      <c r="BV479" s="208">
        <f t="array" ref="BV479">ROUND(MIN(IF($E$4:$BG$4=BV$4,$E479:$BG479)),1)</f>
        <v>0</v>
      </c>
      <c r="BW479" s="208">
        <f t="array" ref="BW479">ROUND(MAX(IF($E$4:$BG$4=BW$4,$E479:$BG479)),1)</f>
        <v>2.2000000000000002</v>
      </c>
      <c r="BX479" s="276">
        <f t="array" ref="BX479">ROUND(SUM(IF($E$4:$BG$4=BX$4,ALL!$E471:$BG471)),1)/BX$3</f>
        <v>1.122507553049082</v>
      </c>
      <c r="BY479" s="208">
        <f t="array" ref="BY479">ROUND(MIN(IF($E$4:$BG$4=BY$4,$E479:$BG479)),1)</f>
        <v>0</v>
      </c>
      <c r="BZ479" s="208">
        <f t="array" ref="BZ479">ROUND(MAX(IF($E$4:$BG$4=BZ$4,$E479:$BG479)),1)</f>
        <v>4.4000000000000004</v>
      </c>
      <c r="CA479" s="276">
        <f t="array" ref="CA479">ROUND(SUM(IF($E$4:$BG$4=CA$4,ALL!$E471:$BG471)),1)/CA$3</f>
        <v>1.2342428320177241</v>
      </c>
      <c r="CB479" s="233">
        <f t="shared" si="214"/>
        <v>-4.7</v>
      </c>
      <c r="CC479" s="233">
        <f t="shared" si="215"/>
        <v>56.4</v>
      </c>
      <c r="CD479" s="274">
        <f>ALL!BH471/$BH$47</f>
        <v>1.036800119241434</v>
      </c>
    </row>
    <row r="480" spans="1:82" s="90" customFormat="1" ht="48">
      <c r="A480" s="253">
        <f t="shared" si="226"/>
        <v>55910</v>
      </c>
      <c r="B480" s="236" t="s">
        <v>909</v>
      </c>
      <c r="C480" s="50"/>
      <c r="D480" s="50"/>
      <c r="E480" s="91">
        <f>ALL!E472/E$268</f>
        <v>0</v>
      </c>
      <c r="F480" s="91">
        <f>ALL!F472/F$268</f>
        <v>0</v>
      </c>
      <c r="G480" s="91">
        <f>ALL!G472/G$268</f>
        <v>0</v>
      </c>
      <c r="H480" s="91">
        <f>ALL!H472/H$268</f>
        <v>0</v>
      </c>
      <c r="I480" s="91">
        <f>ALL!I472/I$268</f>
        <v>0</v>
      </c>
      <c r="J480" s="91">
        <f>ALL!J472/J$268</f>
        <v>0</v>
      </c>
      <c r="K480" s="91">
        <f>ALL!K472/K$268</f>
        <v>0</v>
      </c>
      <c r="L480" s="91">
        <f>ALL!L472/L$268</f>
        <v>0</v>
      </c>
      <c r="M480" s="91">
        <f>ALL!M472/M$268</f>
        <v>0</v>
      </c>
      <c r="N480" s="91">
        <f>ALL!N472/N$268</f>
        <v>0</v>
      </c>
      <c r="O480" s="91">
        <f>ALL!O472/O$268</f>
        <v>0</v>
      </c>
      <c r="P480" s="91">
        <f>ALL!P472/P$268</f>
        <v>0</v>
      </c>
      <c r="Q480" s="91">
        <f>ALL!Q472/Q$268</f>
        <v>0</v>
      </c>
      <c r="R480" s="91">
        <f>ALL!R472/R$268</f>
        <v>0</v>
      </c>
      <c r="S480" s="91">
        <f>ALL!S472/S$268</f>
        <v>0</v>
      </c>
      <c r="T480" s="91">
        <f>ALL!T472/T$268</f>
        <v>0</v>
      </c>
      <c r="U480" s="91">
        <f>ALL!U472/U$268</f>
        <v>0</v>
      </c>
      <c r="V480" s="91">
        <f>ALL!V472/V$268</f>
        <v>0</v>
      </c>
      <c r="W480" s="91">
        <f>ALL!W472/W$268</f>
        <v>0</v>
      </c>
      <c r="X480" s="91">
        <f>ALL!X472/X$268</f>
        <v>0</v>
      </c>
      <c r="Y480" s="91">
        <f>ALL!Y472/Y$268</f>
        <v>0</v>
      </c>
      <c r="Z480" s="91">
        <f>ALL!Z472/Z$268</f>
        <v>0</v>
      </c>
      <c r="AA480" s="91">
        <f>ALL!AA472/AA$268</f>
        <v>0</v>
      </c>
      <c r="AB480" s="91">
        <f>ALL!AB472/AB$268</f>
        <v>0</v>
      </c>
      <c r="AC480" s="91">
        <f>ALL!AC472/AC$268</f>
        <v>0</v>
      </c>
      <c r="AD480" s="91">
        <f>ALL!AD472/AD$268</f>
        <v>0</v>
      </c>
      <c r="AE480" s="91">
        <f>ALL!AE472/AE$268</f>
        <v>0</v>
      </c>
      <c r="AF480" s="91">
        <f>ALL!AF472/AF$268</f>
        <v>0</v>
      </c>
      <c r="AG480" s="91">
        <f>ALL!AG472/AG$268</f>
        <v>0</v>
      </c>
      <c r="AH480" s="91">
        <f>ALL!AH472/AH$268</f>
        <v>0</v>
      </c>
      <c r="AI480" s="91">
        <f>ALL!AI472/AI$268</f>
        <v>0</v>
      </c>
      <c r="AJ480" s="91">
        <f>ALL!AJ472/AJ$268</f>
        <v>0</v>
      </c>
      <c r="AK480" s="91">
        <f>ALL!AK472/AK$268</f>
        <v>0</v>
      </c>
      <c r="AL480" s="91">
        <f>ALL!AL472/AL$268</f>
        <v>0</v>
      </c>
      <c r="AM480" s="91">
        <f>ALL!AM472/AM$268</f>
        <v>0</v>
      </c>
      <c r="AN480" s="91">
        <f>ALL!AN472/AN$268</f>
        <v>0</v>
      </c>
      <c r="AO480" s="91">
        <f>ALL!AO472/AO$268</f>
        <v>0</v>
      </c>
      <c r="AP480" s="91">
        <f>ALL!AP472/AP$268</f>
        <v>0</v>
      </c>
      <c r="AQ480" s="91">
        <f>ALL!AQ472/AQ$268</f>
        <v>0</v>
      </c>
      <c r="AR480" s="91">
        <f>ALL!AR472/AR$268</f>
        <v>0</v>
      </c>
      <c r="AS480" s="91">
        <f>ALL!AS472/AS$268</f>
        <v>0</v>
      </c>
      <c r="AT480" s="91">
        <f>ALL!AT472/AT$268</f>
        <v>0</v>
      </c>
      <c r="AU480" s="91">
        <f>ALL!AU472/AU$268</f>
        <v>0</v>
      </c>
      <c r="AV480" s="91">
        <f>ALL!AV472/AV$268</f>
        <v>0</v>
      </c>
      <c r="AW480" s="91">
        <f>ALL!AW472/AW$268</f>
        <v>0</v>
      </c>
      <c r="AX480" s="91">
        <f>ALL!AX472/AX$268</f>
        <v>0</v>
      </c>
      <c r="AY480" s="91">
        <f>ALL!AY472/AY$268</f>
        <v>0</v>
      </c>
      <c r="AZ480" s="91">
        <f>ALL!AZ472/AZ$268</f>
        <v>0</v>
      </c>
      <c r="BA480" s="91">
        <f>ALL!BA472/BA$268</f>
        <v>0</v>
      </c>
      <c r="BB480" s="91">
        <f>ALL!BB472/BB$268</f>
        <v>0</v>
      </c>
      <c r="BC480" s="91">
        <f>ALL!BC472/BC$268</f>
        <v>0</v>
      </c>
      <c r="BD480" s="91">
        <f>ALL!BD472/BD$268</f>
        <v>0</v>
      </c>
      <c r="BE480" s="91">
        <f>ALL!BE472/BE$268</f>
        <v>0</v>
      </c>
      <c r="BF480" s="91">
        <f>ALL!BF472/BF$268</f>
        <v>0</v>
      </c>
      <c r="BG480" s="91">
        <f>ALL!BG472/BG$268</f>
        <v>0</v>
      </c>
      <c r="BH480" s="91">
        <f t="shared" si="227"/>
        <v>0</v>
      </c>
      <c r="BJ480" s="208">
        <f t="array" ref="BJ480">ROUND(MIN(IF($E$4:$BG$4=BJ$4,$E480:$BG480)),1)</f>
        <v>0</v>
      </c>
      <c r="BK480" s="208">
        <f t="array" ref="BK480">ROUND(MAX(IF($E$4:$BG$4=BK$4,$E480:$BG480)),1)</f>
        <v>0</v>
      </c>
      <c r="BL480" s="276">
        <f t="array" ref="BL480">ROUND(SUM(IF($E$4:$BG$4=BL$4,ALL!$E472:$BG472)),1)/BL$3</f>
        <v>0</v>
      </c>
      <c r="BM480" s="208">
        <f t="array" ref="BM480">ROUND(MIN(IF($E$4:$BG$4=BM$4,$E480:$BG480)),1)</f>
        <v>0</v>
      </c>
      <c r="BN480" s="208">
        <f t="array" ref="BN480">ROUND(MAX(IF($E$4:$BG$4=BN$4,$E480:$BG480)),1)</f>
        <v>0</v>
      </c>
      <c r="BO480" s="276">
        <f t="array" ref="BO480">ROUND(SUM(IF($E$4:$BG$4=BO$4,ALL!$E472:$BG472)),1)/BO$3</f>
        <v>0</v>
      </c>
      <c r="BP480" s="208">
        <f t="array" ref="BP480">ROUND(MIN(IF($E$4:$BG$4=BP$4,$E480:$BG480)),1)</f>
        <v>0</v>
      </c>
      <c r="BQ480" s="208">
        <f t="array" ref="BQ480">ROUND(MAX(IF($E$4:$BG$4=BQ$4,$E480:$BG480)),1)</f>
        <v>0</v>
      </c>
      <c r="BR480" s="276">
        <f t="array" ref="BR480">ROUND(SUM(IF($E$4:$BG$4=BR$4,ALL!$E472:$BG472)),1)/BR$3</f>
        <v>0</v>
      </c>
      <c r="BS480" s="208">
        <f t="array" ref="BS480">ROUND(MIN(IF($E$4:$BG$4=BS$4,$E480:$BG480)),1)</f>
        <v>0</v>
      </c>
      <c r="BT480" s="208">
        <f t="array" ref="BT480">ROUND(MAX(IF($E$4:$BG$4=BT$4,$E480:$BG480)),1)</f>
        <v>0</v>
      </c>
      <c r="BU480" s="276">
        <f t="array" ref="BU480">ROUND(SUM(IF($E$4:$BG$4=BU$4,ALL!$E472:$BG472)),1)/BU$3</f>
        <v>0</v>
      </c>
      <c r="BV480" s="208">
        <f t="array" ref="BV480">ROUND(MIN(IF($E$4:$BG$4=BV$4,$E480:$BG480)),1)</f>
        <v>0</v>
      </c>
      <c r="BW480" s="208">
        <f t="array" ref="BW480">ROUND(MAX(IF($E$4:$BG$4=BW$4,$E480:$BG480)),1)</f>
        <v>0</v>
      </c>
      <c r="BX480" s="276">
        <f t="array" ref="BX480">ROUND(SUM(IF($E$4:$BG$4=BX$4,ALL!$E472:$BG472)),1)/BX$3</f>
        <v>0</v>
      </c>
      <c r="BY480" s="208">
        <f t="array" ref="BY480">ROUND(MIN(IF($E$4:$BG$4=BY$4,$E480:$BG480)),1)</f>
        <v>0</v>
      </c>
      <c r="BZ480" s="208">
        <f t="array" ref="BZ480">ROUND(MAX(IF($E$4:$BG$4=BZ$4,$E480:$BG480)),1)</f>
        <v>0</v>
      </c>
      <c r="CA480" s="276">
        <f t="array" ref="CA480">ROUND(SUM(IF($E$4:$BG$4=CA$4,ALL!$E472:$BG472)),1)/CA$3</f>
        <v>0</v>
      </c>
      <c r="CB480" s="233">
        <f t="shared" si="214"/>
        <v>0</v>
      </c>
      <c r="CC480" s="233">
        <f t="shared" si="215"/>
        <v>0</v>
      </c>
      <c r="CD480" s="274">
        <f>ALL!BH472/$BH$47</f>
        <v>0</v>
      </c>
    </row>
    <row r="481" spans="1:82" s="90" customFormat="1" ht="24">
      <c r="A481" s="253">
        <f t="shared" si="226"/>
        <v>55920</v>
      </c>
      <c r="B481" s="236" t="s">
        <v>893</v>
      </c>
      <c r="C481" s="50"/>
      <c r="D481" s="50"/>
      <c r="E481" s="91">
        <f>ALL!E473/E$268</f>
        <v>0</v>
      </c>
      <c r="F481" s="91">
        <f>ALL!F473/F$268</f>
        <v>0</v>
      </c>
      <c r="G481" s="91">
        <f>ALL!G473/G$268</f>
        <v>0</v>
      </c>
      <c r="H481" s="91">
        <f>ALL!H473/H$268</f>
        <v>0</v>
      </c>
      <c r="I481" s="91">
        <f>ALL!I473/I$268</f>
        <v>0</v>
      </c>
      <c r="J481" s="91">
        <f>ALL!J473/J$268</f>
        <v>0</v>
      </c>
      <c r="K481" s="91">
        <f>ALL!K473/K$268</f>
        <v>0</v>
      </c>
      <c r="L481" s="91">
        <f>ALL!L473/L$268</f>
        <v>0</v>
      </c>
      <c r="M481" s="91">
        <f>ALL!M473/M$268</f>
        <v>0</v>
      </c>
      <c r="N481" s="91">
        <f>ALL!N473/N$268</f>
        <v>0</v>
      </c>
      <c r="O481" s="91">
        <f>ALL!O473/O$268</f>
        <v>0</v>
      </c>
      <c r="P481" s="91">
        <f>ALL!P473/P$268</f>
        <v>0</v>
      </c>
      <c r="Q481" s="91">
        <f>ALL!Q473/Q$268</f>
        <v>0</v>
      </c>
      <c r="R481" s="91">
        <f>ALL!R473/R$268</f>
        <v>0</v>
      </c>
      <c r="S481" s="91">
        <f>ALL!S473/S$268</f>
        <v>0</v>
      </c>
      <c r="T481" s="91">
        <f>ALL!T473/T$268</f>
        <v>0</v>
      </c>
      <c r="U481" s="91">
        <f>ALL!U473/U$268</f>
        <v>0</v>
      </c>
      <c r="V481" s="91">
        <f>ALL!V473/V$268</f>
        <v>0</v>
      </c>
      <c r="W481" s="91">
        <f>ALL!W473/W$268</f>
        <v>0</v>
      </c>
      <c r="X481" s="91">
        <f>ALL!X473/X$268</f>
        <v>0</v>
      </c>
      <c r="Y481" s="91">
        <f>ALL!Y473/Y$268</f>
        <v>0</v>
      </c>
      <c r="Z481" s="91">
        <f>ALL!Z473/Z$268</f>
        <v>0</v>
      </c>
      <c r="AA481" s="91">
        <f>ALL!AA473/AA$268</f>
        <v>0</v>
      </c>
      <c r="AB481" s="91">
        <f>ALL!AB473/AB$268</f>
        <v>0</v>
      </c>
      <c r="AC481" s="91">
        <f>ALL!AC473/AC$268</f>
        <v>0</v>
      </c>
      <c r="AD481" s="91">
        <f>ALL!AD473/AD$268</f>
        <v>0</v>
      </c>
      <c r="AE481" s="91">
        <f>ALL!AE473/AE$268</f>
        <v>0</v>
      </c>
      <c r="AF481" s="91">
        <f>ALL!AF473/AF$268</f>
        <v>0</v>
      </c>
      <c r="AG481" s="91">
        <f>ALL!AG473/AG$268</f>
        <v>0</v>
      </c>
      <c r="AH481" s="91">
        <f>ALL!AH473/AH$268</f>
        <v>0</v>
      </c>
      <c r="AI481" s="91">
        <f>ALL!AI473/AI$268</f>
        <v>0</v>
      </c>
      <c r="AJ481" s="91">
        <f>ALL!AJ473/AJ$268</f>
        <v>0</v>
      </c>
      <c r="AK481" s="91">
        <f>ALL!AK473/AK$268</f>
        <v>0</v>
      </c>
      <c r="AL481" s="91">
        <f>ALL!AL473/AL$268</f>
        <v>0</v>
      </c>
      <c r="AM481" s="91">
        <f>ALL!AM473/AM$268</f>
        <v>0</v>
      </c>
      <c r="AN481" s="91">
        <f>ALL!AN473/AN$268</f>
        <v>0</v>
      </c>
      <c r="AO481" s="91">
        <f>ALL!AO473/AO$268</f>
        <v>0</v>
      </c>
      <c r="AP481" s="91">
        <f>ALL!AP473/AP$268</f>
        <v>0</v>
      </c>
      <c r="AQ481" s="91">
        <f>ALL!AQ473/AQ$268</f>
        <v>0</v>
      </c>
      <c r="AR481" s="91">
        <f>ALL!AR473/AR$268</f>
        <v>0</v>
      </c>
      <c r="AS481" s="91">
        <f>ALL!AS473/AS$268</f>
        <v>0</v>
      </c>
      <c r="AT481" s="91">
        <f>ALL!AT473/AT$268</f>
        <v>0</v>
      </c>
      <c r="AU481" s="91">
        <f>ALL!AU473/AU$268</f>
        <v>0</v>
      </c>
      <c r="AV481" s="91">
        <f>ALL!AV473/AV$268</f>
        <v>0</v>
      </c>
      <c r="AW481" s="91">
        <f>ALL!AW473/AW$268</f>
        <v>0</v>
      </c>
      <c r="AX481" s="91">
        <f>ALL!AX473/AX$268</f>
        <v>0</v>
      </c>
      <c r="AY481" s="91">
        <f>ALL!AY473/AY$268</f>
        <v>0</v>
      </c>
      <c r="AZ481" s="91">
        <f>ALL!AZ473/AZ$268</f>
        <v>0</v>
      </c>
      <c r="BA481" s="91">
        <f>ALL!BA473/BA$268</f>
        <v>0</v>
      </c>
      <c r="BB481" s="91">
        <f>ALL!BB473/BB$268</f>
        <v>0</v>
      </c>
      <c r="BC481" s="91">
        <f>ALL!BC473/BC$268</f>
        <v>0</v>
      </c>
      <c r="BD481" s="91">
        <f>ALL!BD473/BD$268</f>
        <v>0</v>
      </c>
      <c r="BE481" s="91">
        <f>ALL!BE473/BE$268</f>
        <v>0</v>
      </c>
      <c r="BF481" s="91">
        <f>ALL!BF473/BF$268</f>
        <v>0</v>
      </c>
      <c r="BG481" s="91">
        <f>ALL!BG473/BG$268</f>
        <v>0</v>
      </c>
      <c r="BH481" s="91">
        <f t="shared" si="227"/>
        <v>0</v>
      </c>
      <c r="BJ481" s="208">
        <f t="array" ref="BJ481">ROUND(MIN(IF($E$4:$BG$4=BJ$4,$E481:$BG481)),1)</f>
        <v>0</v>
      </c>
      <c r="BK481" s="208">
        <f t="array" ref="BK481">ROUND(MAX(IF($E$4:$BG$4=BK$4,$E481:$BG481)),1)</f>
        <v>0</v>
      </c>
      <c r="BL481" s="276">
        <f t="array" ref="BL481">ROUND(SUM(IF($E$4:$BG$4=BL$4,ALL!$E473:$BG473)),1)/BL$3</f>
        <v>0</v>
      </c>
      <c r="BM481" s="208">
        <f t="array" ref="BM481">ROUND(MIN(IF($E$4:$BG$4=BM$4,$E481:$BG481)),1)</f>
        <v>0</v>
      </c>
      <c r="BN481" s="208">
        <f t="array" ref="BN481">ROUND(MAX(IF($E$4:$BG$4=BN$4,$E481:$BG481)),1)</f>
        <v>0</v>
      </c>
      <c r="BO481" s="276">
        <f t="array" ref="BO481">ROUND(SUM(IF($E$4:$BG$4=BO$4,ALL!$E473:$BG473)),1)/BO$3</f>
        <v>0</v>
      </c>
      <c r="BP481" s="208">
        <f t="array" ref="BP481">ROUND(MIN(IF($E$4:$BG$4=BP$4,$E481:$BG481)),1)</f>
        <v>0</v>
      </c>
      <c r="BQ481" s="208">
        <f t="array" ref="BQ481">ROUND(MAX(IF($E$4:$BG$4=BQ$4,$E481:$BG481)),1)</f>
        <v>0</v>
      </c>
      <c r="BR481" s="276">
        <f t="array" ref="BR481">ROUND(SUM(IF($E$4:$BG$4=BR$4,ALL!$E473:$BG473)),1)/BR$3</f>
        <v>0</v>
      </c>
      <c r="BS481" s="208">
        <f t="array" ref="BS481">ROUND(MIN(IF($E$4:$BG$4=BS$4,$E481:$BG481)),1)</f>
        <v>0</v>
      </c>
      <c r="BT481" s="208">
        <f t="array" ref="BT481">ROUND(MAX(IF($E$4:$BG$4=BT$4,$E481:$BG481)),1)</f>
        <v>0</v>
      </c>
      <c r="BU481" s="276">
        <f t="array" ref="BU481">ROUND(SUM(IF($E$4:$BG$4=BU$4,ALL!$E473:$BG473)),1)/BU$3</f>
        <v>0</v>
      </c>
      <c r="BV481" s="208">
        <f t="array" ref="BV481">ROUND(MIN(IF($E$4:$BG$4=BV$4,$E481:$BG481)),1)</f>
        <v>0</v>
      </c>
      <c r="BW481" s="208">
        <f t="array" ref="BW481">ROUND(MAX(IF($E$4:$BG$4=BW$4,$E481:$BG481)),1)</f>
        <v>0</v>
      </c>
      <c r="BX481" s="276">
        <f t="array" ref="BX481">ROUND(SUM(IF($E$4:$BG$4=BX$4,ALL!$E473:$BG473)),1)/BX$3</f>
        <v>0</v>
      </c>
      <c r="BY481" s="208">
        <f t="array" ref="BY481">ROUND(MIN(IF($E$4:$BG$4=BY$4,$E481:$BG481)),1)</f>
        <v>0</v>
      </c>
      <c r="BZ481" s="208">
        <f t="array" ref="BZ481">ROUND(MAX(IF($E$4:$BG$4=BZ$4,$E481:$BG481)),1)</f>
        <v>0</v>
      </c>
      <c r="CA481" s="276">
        <f t="array" ref="CA481">ROUND(SUM(IF($E$4:$BG$4=CA$4,ALL!$E473:$BG473)),1)/CA$3</f>
        <v>0</v>
      </c>
      <c r="CB481" s="233">
        <f t="shared" si="214"/>
        <v>0</v>
      </c>
      <c r="CC481" s="233">
        <f t="shared" si="215"/>
        <v>0</v>
      </c>
      <c r="CD481" s="274">
        <f>ALL!BH473/$BH$47</f>
        <v>0</v>
      </c>
    </row>
    <row r="482" spans="1:82" s="90" customFormat="1" ht="24">
      <c r="A482" s="253">
        <f t="shared" si="226"/>
        <v>55930</v>
      </c>
      <c r="B482" s="236" t="s">
        <v>894</v>
      </c>
      <c r="C482" s="50"/>
      <c r="D482" s="50"/>
      <c r="E482" s="91">
        <f>ALL!E474/E$268</f>
        <v>0</v>
      </c>
      <c r="F482" s="91">
        <f>ALL!F474/F$268</f>
        <v>0</v>
      </c>
      <c r="G482" s="91">
        <f>ALL!G474/G$268</f>
        <v>0</v>
      </c>
      <c r="H482" s="91">
        <f>ALL!H474/H$268</f>
        <v>0</v>
      </c>
      <c r="I482" s="91">
        <f>ALL!I474/I$268</f>
        <v>0</v>
      </c>
      <c r="J482" s="91">
        <f>ALL!J474/J$268</f>
        <v>0</v>
      </c>
      <c r="K482" s="91">
        <f>ALL!K474/K$268</f>
        <v>0</v>
      </c>
      <c r="L482" s="91">
        <f>ALL!L474/L$268</f>
        <v>0</v>
      </c>
      <c r="M482" s="91">
        <f>ALL!M474/M$268</f>
        <v>0</v>
      </c>
      <c r="N482" s="91">
        <f>ALL!N474/N$268</f>
        <v>0</v>
      </c>
      <c r="O482" s="91">
        <f>ALL!O474/O$268</f>
        <v>0</v>
      </c>
      <c r="P482" s="91">
        <f>ALL!P474/P$268</f>
        <v>0</v>
      </c>
      <c r="Q482" s="91">
        <f>ALL!Q474/Q$268</f>
        <v>0</v>
      </c>
      <c r="R482" s="91">
        <f>ALL!R474/R$268</f>
        <v>0</v>
      </c>
      <c r="S482" s="91">
        <f>ALL!S474/S$268</f>
        <v>0</v>
      </c>
      <c r="T482" s="91">
        <f>ALL!T474/T$268</f>
        <v>0</v>
      </c>
      <c r="U482" s="91">
        <f>ALL!U474/U$268</f>
        <v>0</v>
      </c>
      <c r="V482" s="91">
        <f>ALL!V474/V$268</f>
        <v>0</v>
      </c>
      <c r="W482" s="91">
        <f>ALL!W474/W$268</f>
        <v>0</v>
      </c>
      <c r="X482" s="91">
        <f>ALL!X474/X$268</f>
        <v>0</v>
      </c>
      <c r="Y482" s="91">
        <f>ALL!Y474/Y$268</f>
        <v>0</v>
      </c>
      <c r="Z482" s="91">
        <f>ALL!Z474/Z$268</f>
        <v>0</v>
      </c>
      <c r="AA482" s="91">
        <f>ALL!AA474/AA$268</f>
        <v>0</v>
      </c>
      <c r="AB482" s="91">
        <f>ALL!AB474/AB$268</f>
        <v>0</v>
      </c>
      <c r="AC482" s="91">
        <f>ALL!AC474/AC$268</f>
        <v>0</v>
      </c>
      <c r="AD482" s="91">
        <f>ALL!AD474/AD$268</f>
        <v>0</v>
      </c>
      <c r="AE482" s="91">
        <f>ALL!AE474/AE$268</f>
        <v>0</v>
      </c>
      <c r="AF482" s="91">
        <f>ALL!AF474/AF$268</f>
        <v>0</v>
      </c>
      <c r="AG482" s="91">
        <f>ALL!AG474/AG$268</f>
        <v>0</v>
      </c>
      <c r="AH482" s="91">
        <f>ALL!AH474/AH$268</f>
        <v>0</v>
      </c>
      <c r="AI482" s="91">
        <f>ALL!AI474/AI$268</f>
        <v>0</v>
      </c>
      <c r="AJ482" s="91">
        <f>ALL!AJ474/AJ$268</f>
        <v>0</v>
      </c>
      <c r="AK482" s="91">
        <f>ALL!AK474/AK$268</f>
        <v>0</v>
      </c>
      <c r="AL482" s="91">
        <f>ALL!AL474/AL$268</f>
        <v>0</v>
      </c>
      <c r="AM482" s="91">
        <f>ALL!AM474/AM$268</f>
        <v>0</v>
      </c>
      <c r="AN482" s="91">
        <f>ALL!AN474/AN$268</f>
        <v>0</v>
      </c>
      <c r="AO482" s="91">
        <f>ALL!AO474/AO$268</f>
        <v>0</v>
      </c>
      <c r="AP482" s="91">
        <f>ALL!AP474/AP$268</f>
        <v>0</v>
      </c>
      <c r="AQ482" s="91">
        <f>ALL!AQ474/AQ$268</f>
        <v>0</v>
      </c>
      <c r="AR482" s="91">
        <f>ALL!AR474/AR$268</f>
        <v>0</v>
      </c>
      <c r="AS482" s="91">
        <f>ALL!AS474/AS$268</f>
        <v>0</v>
      </c>
      <c r="AT482" s="91">
        <f>ALL!AT474/AT$268</f>
        <v>0</v>
      </c>
      <c r="AU482" s="91">
        <f>ALL!AU474/AU$268</f>
        <v>0</v>
      </c>
      <c r="AV482" s="91">
        <f>ALL!AV474/AV$268</f>
        <v>0</v>
      </c>
      <c r="AW482" s="91">
        <f>ALL!AW474/AW$268</f>
        <v>0</v>
      </c>
      <c r="AX482" s="91">
        <f>ALL!AX474/AX$268</f>
        <v>0</v>
      </c>
      <c r="AY482" s="91">
        <f>ALL!AY474/AY$268</f>
        <v>0</v>
      </c>
      <c r="AZ482" s="91">
        <f>ALL!AZ474/AZ$268</f>
        <v>0</v>
      </c>
      <c r="BA482" s="91">
        <f>ALL!BA474/BA$268</f>
        <v>0</v>
      </c>
      <c r="BB482" s="91">
        <f>ALL!BB474/BB$268</f>
        <v>0</v>
      </c>
      <c r="BC482" s="91">
        <f>ALL!BC474/BC$268</f>
        <v>0</v>
      </c>
      <c r="BD482" s="91">
        <f>ALL!BD474/BD$268</f>
        <v>0</v>
      </c>
      <c r="BE482" s="91">
        <f>ALL!BE474/BE$268</f>
        <v>0</v>
      </c>
      <c r="BF482" s="91">
        <f>ALL!BF474/BF$268</f>
        <v>0</v>
      </c>
      <c r="BG482" s="91">
        <f>ALL!BG474/BG$268</f>
        <v>0</v>
      </c>
      <c r="BH482" s="91">
        <f t="shared" si="227"/>
        <v>0</v>
      </c>
      <c r="BJ482" s="208">
        <f t="array" ref="BJ482">ROUND(MIN(IF($E$4:$BG$4=BJ$4,$E482:$BG482)),1)</f>
        <v>0</v>
      </c>
      <c r="BK482" s="208">
        <f t="array" ref="BK482">ROUND(MAX(IF($E$4:$BG$4=BK$4,$E482:$BG482)),1)</f>
        <v>0</v>
      </c>
      <c r="BL482" s="276">
        <f t="array" ref="BL482">ROUND(SUM(IF($E$4:$BG$4=BL$4,ALL!$E474:$BG474)),1)/BL$3</f>
        <v>0</v>
      </c>
      <c r="BM482" s="208">
        <f t="array" ref="BM482">ROUND(MIN(IF($E$4:$BG$4=BM$4,$E482:$BG482)),1)</f>
        <v>0</v>
      </c>
      <c r="BN482" s="208">
        <f t="array" ref="BN482">ROUND(MAX(IF($E$4:$BG$4=BN$4,$E482:$BG482)),1)</f>
        <v>0</v>
      </c>
      <c r="BO482" s="276">
        <f t="array" ref="BO482">ROUND(SUM(IF($E$4:$BG$4=BO$4,ALL!$E474:$BG474)),1)/BO$3</f>
        <v>0</v>
      </c>
      <c r="BP482" s="208">
        <f t="array" ref="BP482">ROUND(MIN(IF($E$4:$BG$4=BP$4,$E482:$BG482)),1)</f>
        <v>0</v>
      </c>
      <c r="BQ482" s="208">
        <f t="array" ref="BQ482">ROUND(MAX(IF($E$4:$BG$4=BQ$4,$E482:$BG482)),1)</f>
        <v>0</v>
      </c>
      <c r="BR482" s="276">
        <f t="array" ref="BR482">ROUND(SUM(IF($E$4:$BG$4=BR$4,ALL!$E474:$BG474)),1)/BR$3</f>
        <v>0</v>
      </c>
      <c r="BS482" s="208">
        <f t="array" ref="BS482">ROUND(MIN(IF($E$4:$BG$4=BS$4,$E482:$BG482)),1)</f>
        <v>0</v>
      </c>
      <c r="BT482" s="208">
        <f t="array" ref="BT482">ROUND(MAX(IF($E$4:$BG$4=BT$4,$E482:$BG482)),1)</f>
        <v>0</v>
      </c>
      <c r="BU482" s="276">
        <f t="array" ref="BU482">ROUND(SUM(IF($E$4:$BG$4=BU$4,ALL!$E474:$BG474)),1)/BU$3</f>
        <v>0</v>
      </c>
      <c r="BV482" s="208">
        <f t="array" ref="BV482">ROUND(MIN(IF($E$4:$BG$4=BV$4,$E482:$BG482)),1)</f>
        <v>0</v>
      </c>
      <c r="BW482" s="208">
        <f t="array" ref="BW482">ROUND(MAX(IF($E$4:$BG$4=BW$4,$E482:$BG482)),1)</f>
        <v>0</v>
      </c>
      <c r="BX482" s="276">
        <f t="array" ref="BX482">ROUND(SUM(IF($E$4:$BG$4=BX$4,ALL!$E474:$BG474)),1)/BX$3</f>
        <v>0</v>
      </c>
      <c r="BY482" s="208">
        <f t="array" ref="BY482">ROUND(MIN(IF($E$4:$BG$4=BY$4,$E482:$BG482)),1)</f>
        <v>0</v>
      </c>
      <c r="BZ482" s="208">
        <f t="array" ref="BZ482">ROUND(MAX(IF($E$4:$BG$4=BZ$4,$E482:$BG482)),1)</f>
        <v>0</v>
      </c>
      <c r="CA482" s="276">
        <f t="array" ref="CA482">ROUND(SUM(IF($E$4:$BG$4=CA$4,ALL!$E474:$BG474)),1)/CA$3</f>
        <v>0</v>
      </c>
      <c r="CB482" s="233">
        <f t="shared" si="214"/>
        <v>0</v>
      </c>
      <c r="CC482" s="233">
        <f t="shared" si="215"/>
        <v>0</v>
      </c>
      <c r="CD482" s="274">
        <f>ALL!BH474/$BH$47</f>
        <v>0</v>
      </c>
    </row>
    <row r="483" spans="1:82" s="90" customFormat="1" ht="48">
      <c r="A483" s="253">
        <f t="shared" si="226"/>
        <v>55950</v>
      </c>
      <c r="B483" s="236" t="s">
        <v>895</v>
      </c>
      <c r="C483" s="50"/>
      <c r="D483" s="50"/>
      <c r="E483" s="91">
        <f>ALL!E475/E$268</f>
        <v>0</v>
      </c>
      <c r="F483" s="91">
        <f>ALL!F475/F$268</f>
        <v>0</v>
      </c>
      <c r="G483" s="91">
        <f>ALL!G475/G$268</f>
        <v>0</v>
      </c>
      <c r="H483" s="91">
        <f>ALL!H475/H$268</f>
        <v>0</v>
      </c>
      <c r="I483" s="91">
        <f>ALL!I475/I$268</f>
        <v>0</v>
      </c>
      <c r="J483" s="91">
        <f>ALL!J475/J$268</f>
        <v>0</v>
      </c>
      <c r="K483" s="91">
        <f>ALL!K475/K$268</f>
        <v>0</v>
      </c>
      <c r="L483" s="91">
        <f>ALL!L475/L$268</f>
        <v>0</v>
      </c>
      <c r="M483" s="91">
        <f>ALL!M475/M$268</f>
        <v>0</v>
      </c>
      <c r="N483" s="91">
        <f>ALL!N475/N$268</f>
        <v>0</v>
      </c>
      <c r="O483" s="91">
        <f>ALL!O475/O$268</f>
        <v>0</v>
      </c>
      <c r="P483" s="91">
        <f>ALL!P475/P$268</f>
        <v>0</v>
      </c>
      <c r="Q483" s="91">
        <f>ALL!Q475/Q$268</f>
        <v>0</v>
      </c>
      <c r="R483" s="91">
        <f>ALL!R475/R$268</f>
        <v>0</v>
      </c>
      <c r="S483" s="91">
        <f>ALL!S475/S$268</f>
        <v>0</v>
      </c>
      <c r="T483" s="91">
        <f>ALL!T475/T$268</f>
        <v>0</v>
      </c>
      <c r="U483" s="91">
        <f>ALL!U475/U$268</f>
        <v>0</v>
      </c>
      <c r="V483" s="91">
        <f>ALL!V475/V$268</f>
        <v>0</v>
      </c>
      <c r="W483" s="91">
        <f>ALL!W475/W$268</f>
        <v>0</v>
      </c>
      <c r="X483" s="91">
        <f>ALL!X475/X$268</f>
        <v>0</v>
      </c>
      <c r="Y483" s="91">
        <f>ALL!Y475/Y$268</f>
        <v>0</v>
      </c>
      <c r="Z483" s="91">
        <f>ALL!Z475/Z$268</f>
        <v>0</v>
      </c>
      <c r="AA483" s="91">
        <f>ALL!AA475/AA$268</f>
        <v>0</v>
      </c>
      <c r="AB483" s="91">
        <f>ALL!AB475/AB$268</f>
        <v>0</v>
      </c>
      <c r="AC483" s="91">
        <f>ALL!AC475/AC$268</f>
        <v>0</v>
      </c>
      <c r="AD483" s="91">
        <f>ALL!AD475/AD$268</f>
        <v>0</v>
      </c>
      <c r="AE483" s="91">
        <f>ALL!AE475/AE$268</f>
        <v>0</v>
      </c>
      <c r="AF483" s="91">
        <f>ALL!AF475/AF$268</f>
        <v>0</v>
      </c>
      <c r="AG483" s="91">
        <f>ALL!AG475/AG$268</f>
        <v>0</v>
      </c>
      <c r="AH483" s="91">
        <f>ALL!AH475/AH$268</f>
        <v>0</v>
      </c>
      <c r="AI483" s="91">
        <f>ALL!AI475/AI$268</f>
        <v>0</v>
      </c>
      <c r="AJ483" s="91">
        <f>ALL!AJ475/AJ$268</f>
        <v>0</v>
      </c>
      <c r="AK483" s="91">
        <f>ALL!AK475/AK$268</f>
        <v>0</v>
      </c>
      <c r="AL483" s="91">
        <f>ALL!AL475/AL$268</f>
        <v>0</v>
      </c>
      <c r="AM483" s="91">
        <f>ALL!AM475/AM$268</f>
        <v>0</v>
      </c>
      <c r="AN483" s="91">
        <f>ALL!AN475/AN$268</f>
        <v>0</v>
      </c>
      <c r="AO483" s="91">
        <f>ALL!AO475/AO$268</f>
        <v>0</v>
      </c>
      <c r="AP483" s="91">
        <f>ALL!AP475/AP$268</f>
        <v>0</v>
      </c>
      <c r="AQ483" s="91">
        <f>ALL!AQ475/AQ$268</f>
        <v>0</v>
      </c>
      <c r="AR483" s="91">
        <f>ALL!AR475/AR$268</f>
        <v>0</v>
      </c>
      <c r="AS483" s="91">
        <f>ALL!AS475/AS$268</f>
        <v>0</v>
      </c>
      <c r="AT483" s="91">
        <f>ALL!AT475/AT$268</f>
        <v>0</v>
      </c>
      <c r="AU483" s="91">
        <f>ALL!AU475/AU$268</f>
        <v>0</v>
      </c>
      <c r="AV483" s="91">
        <f>ALL!AV475/AV$268</f>
        <v>0</v>
      </c>
      <c r="AW483" s="91">
        <f>ALL!AW475/AW$268</f>
        <v>0</v>
      </c>
      <c r="AX483" s="91">
        <f>ALL!AX475/AX$268</f>
        <v>0</v>
      </c>
      <c r="AY483" s="91">
        <f>ALL!AY475/AY$268</f>
        <v>0</v>
      </c>
      <c r="AZ483" s="91">
        <f>ALL!AZ475/AZ$268</f>
        <v>0</v>
      </c>
      <c r="BA483" s="91">
        <f>ALL!BA475/BA$268</f>
        <v>0</v>
      </c>
      <c r="BB483" s="91">
        <f>ALL!BB475/BB$268</f>
        <v>0</v>
      </c>
      <c r="BC483" s="91">
        <f>ALL!BC475/BC$268</f>
        <v>0</v>
      </c>
      <c r="BD483" s="91">
        <f>ALL!BD475/BD$268</f>
        <v>0</v>
      </c>
      <c r="BE483" s="91">
        <f>ALL!BE475/BE$268</f>
        <v>0</v>
      </c>
      <c r="BF483" s="91">
        <f>ALL!BF475/BF$268</f>
        <v>0</v>
      </c>
      <c r="BG483" s="91">
        <f>ALL!BG475/BG$268</f>
        <v>0</v>
      </c>
      <c r="BH483" s="91">
        <f t="shared" si="227"/>
        <v>0</v>
      </c>
      <c r="BJ483" s="208">
        <f t="array" ref="BJ483">ROUND(MIN(IF($E$4:$BG$4=BJ$4,$E483:$BG483)),1)</f>
        <v>0</v>
      </c>
      <c r="BK483" s="208">
        <f t="array" ref="BK483">ROUND(MAX(IF($E$4:$BG$4=BK$4,$E483:$BG483)),1)</f>
        <v>0</v>
      </c>
      <c r="BL483" s="276">
        <f t="array" ref="BL483">ROUND(SUM(IF($E$4:$BG$4=BL$4,ALL!$E475:$BG475)),1)/BL$3</f>
        <v>0</v>
      </c>
      <c r="BM483" s="208">
        <f t="array" ref="BM483">ROUND(MIN(IF($E$4:$BG$4=BM$4,$E483:$BG483)),1)</f>
        <v>0</v>
      </c>
      <c r="BN483" s="208">
        <f t="array" ref="BN483">ROUND(MAX(IF($E$4:$BG$4=BN$4,$E483:$BG483)),1)</f>
        <v>0</v>
      </c>
      <c r="BO483" s="276">
        <f t="array" ref="BO483">ROUND(SUM(IF($E$4:$BG$4=BO$4,ALL!$E475:$BG475)),1)/BO$3</f>
        <v>0</v>
      </c>
      <c r="BP483" s="208">
        <f t="array" ref="BP483">ROUND(MIN(IF($E$4:$BG$4=BP$4,$E483:$BG483)),1)</f>
        <v>0</v>
      </c>
      <c r="BQ483" s="208">
        <f t="array" ref="BQ483">ROUND(MAX(IF($E$4:$BG$4=BQ$4,$E483:$BG483)),1)</f>
        <v>0</v>
      </c>
      <c r="BR483" s="276">
        <f t="array" ref="BR483">ROUND(SUM(IF($E$4:$BG$4=BR$4,ALL!$E475:$BG475)),1)/BR$3</f>
        <v>0</v>
      </c>
      <c r="BS483" s="208">
        <f t="array" ref="BS483">ROUND(MIN(IF($E$4:$BG$4=BS$4,$E483:$BG483)),1)</f>
        <v>0</v>
      </c>
      <c r="BT483" s="208">
        <f t="array" ref="BT483">ROUND(MAX(IF($E$4:$BG$4=BT$4,$E483:$BG483)),1)</f>
        <v>0</v>
      </c>
      <c r="BU483" s="276">
        <f t="array" ref="BU483">ROUND(SUM(IF($E$4:$BG$4=BU$4,ALL!$E475:$BG475)),1)/BU$3</f>
        <v>0</v>
      </c>
      <c r="BV483" s="208">
        <f t="array" ref="BV483">ROUND(MIN(IF($E$4:$BG$4=BV$4,$E483:$BG483)),1)</f>
        <v>0</v>
      </c>
      <c r="BW483" s="208">
        <f t="array" ref="BW483">ROUND(MAX(IF($E$4:$BG$4=BW$4,$E483:$BG483)),1)</f>
        <v>0</v>
      </c>
      <c r="BX483" s="276">
        <f t="array" ref="BX483">ROUND(SUM(IF($E$4:$BG$4=BX$4,ALL!$E475:$BG475)),1)/BX$3</f>
        <v>0</v>
      </c>
      <c r="BY483" s="208">
        <f t="array" ref="BY483">ROUND(MIN(IF($E$4:$BG$4=BY$4,$E483:$BG483)),1)</f>
        <v>0</v>
      </c>
      <c r="BZ483" s="208">
        <f t="array" ref="BZ483">ROUND(MAX(IF($E$4:$BG$4=BZ$4,$E483:$BG483)),1)</f>
        <v>0</v>
      </c>
      <c r="CA483" s="276">
        <f t="array" ref="CA483">ROUND(SUM(IF($E$4:$BG$4=CA$4,ALL!$E475:$BG475)),1)/CA$3</f>
        <v>0</v>
      </c>
      <c r="CB483" s="233">
        <f t="shared" si="214"/>
        <v>0</v>
      </c>
      <c r="CC483" s="233">
        <f t="shared" si="215"/>
        <v>0</v>
      </c>
      <c r="CD483" s="274">
        <f>ALL!BH475/$BH$47</f>
        <v>0</v>
      </c>
    </row>
    <row r="484" spans="1:82" s="90" customFormat="1" ht="24">
      <c r="A484" s="253">
        <f t="shared" si="226"/>
        <v>56101</v>
      </c>
      <c r="B484" s="236" t="s">
        <v>409</v>
      </c>
      <c r="C484" s="50"/>
      <c r="D484" s="50"/>
      <c r="E484" s="91">
        <f>ALL!E476/E$268</f>
        <v>127.751966498469</v>
      </c>
      <c r="F484" s="91">
        <f>ALL!F476/F$268</f>
        <v>95.03010407333376</v>
      </c>
      <c r="G484" s="91">
        <f>ALL!G476/G$268</f>
        <v>153.64713889263481</v>
      </c>
      <c r="H484" s="91">
        <f>ALL!H476/H$268</f>
        <v>89.103992677492883</v>
      </c>
      <c r="I484" s="91">
        <f>ALL!I476/I$268</f>
        <v>91.63974040086346</v>
      </c>
      <c r="J484" s="91">
        <f>ALL!J476/J$268</f>
        <v>82.647379391666533</v>
      </c>
      <c r="K484" s="91">
        <f>ALL!K476/K$268</f>
        <v>126.11543316423372</v>
      </c>
      <c r="L484" s="91">
        <f>ALL!L476/L$268</f>
        <v>80.342392007389023</v>
      </c>
      <c r="M484" s="91">
        <f>ALL!M476/M$268</f>
        <v>150.60884035797375</v>
      </c>
      <c r="N484" s="91">
        <f>ALL!N476/N$268</f>
        <v>163.16092338507764</v>
      </c>
      <c r="O484" s="91">
        <f>ALL!O476/O$268</f>
        <v>373.36350916641811</v>
      </c>
      <c r="P484" s="91">
        <f>ALL!P476/P$268</f>
        <v>42.733719887347107</v>
      </c>
      <c r="Q484" s="91">
        <f>ALL!Q476/Q$268</f>
        <v>119.73562596071005</v>
      </c>
      <c r="R484" s="91">
        <f>ALL!R476/R$268</f>
        <v>174.42770023038361</v>
      </c>
      <c r="S484" s="91">
        <f>ALL!S476/S$268</f>
        <v>56.207693656564061</v>
      </c>
      <c r="T484" s="91">
        <f>ALL!T476/T$268</f>
        <v>115.45934981972329</v>
      </c>
      <c r="U484" s="91">
        <f>ALL!U476/U$268</f>
        <v>157.53936973788396</v>
      </c>
      <c r="V484" s="91">
        <f>ALL!V476/V$268</f>
        <v>246.2558367492426</v>
      </c>
      <c r="W484" s="91">
        <f>ALL!W476/W$268</f>
        <v>95.090932287261978</v>
      </c>
      <c r="X484" s="91">
        <f>ALL!X476/X$268</f>
        <v>98.077821023717789</v>
      </c>
      <c r="Y484" s="91">
        <f>ALL!Y476/Y$268</f>
        <v>83.444492768743217</v>
      </c>
      <c r="Z484" s="91">
        <f>ALL!Z476/Z$268</f>
        <v>95.861774968794037</v>
      </c>
      <c r="AA484" s="91">
        <f>ALL!AA476/AA$268</f>
        <v>106.88352048076752</v>
      </c>
      <c r="AB484" s="91">
        <f>ALL!AB476/AB$268</f>
        <v>131.25092269245778</v>
      </c>
      <c r="AC484" s="91">
        <f>ALL!AC476/AC$268</f>
        <v>134.99388764982072</v>
      </c>
      <c r="AD484" s="91">
        <f>ALL!AD476/AD$268</f>
        <v>145.81107888130381</v>
      </c>
      <c r="AE484" s="91">
        <f>ALL!AE476/AE$268</f>
        <v>109.58275538912517</v>
      </c>
      <c r="AF484" s="91">
        <f>ALL!AF476/AF$268</f>
        <v>126.44994320206165</v>
      </c>
      <c r="AG484" s="91">
        <f>ALL!AG476/AG$268</f>
        <v>78.640599205003582</v>
      </c>
      <c r="AH484" s="91">
        <f>ALL!AH476/AH$268</f>
        <v>140.20972355695136</v>
      </c>
      <c r="AI484" s="91">
        <f>ALL!AI476/AI$268</f>
        <v>107.50051164536453</v>
      </c>
      <c r="AJ484" s="91">
        <f>ALL!AJ476/AJ$268</f>
        <v>65.841028967050775</v>
      </c>
      <c r="AK484" s="91">
        <f>ALL!AK476/AK$268</f>
        <v>396.68110609821326</v>
      </c>
      <c r="AL484" s="91">
        <f>ALL!AL476/AL$268</f>
        <v>652.81308681207577</v>
      </c>
      <c r="AM484" s="91">
        <f>ALL!AM476/AM$268</f>
        <v>369.57124800849704</v>
      </c>
      <c r="AN484" s="91">
        <f>ALL!AN476/AN$268</f>
        <v>400.04338247754623</v>
      </c>
      <c r="AO484" s="91">
        <f>ALL!AO476/AO$268</f>
        <v>51.378120309627811</v>
      </c>
      <c r="AP484" s="91">
        <f>ALL!AP476/AP$268</f>
        <v>242.89886315925455</v>
      </c>
      <c r="AQ484" s="91">
        <f>ALL!AQ476/AQ$268</f>
        <v>210.59816113142551</v>
      </c>
      <c r="AR484" s="91">
        <f>ALL!AR476/AR$268</f>
        <v>130.99895959475364</v>
      </c>
      <c r="AS484" s="91">
        <f>ALL!AS476/AS$268</f>
        <v>208.73313960527912</v>
      </c>
      <c r="AT484" s="91">
        <f>ALL!AT476/AT$268</f>
        <v>296.0825260804769</v>
      </c>
      <c r="AU484" s="91">
        <f>ALL!AU476/AU$268</f>
        <v>385.35152620847191</v>
      </c>
      <c r="AV484" s="91">
        <f>ALL!AV476/AV$268</f>
        <v>169.15238765103376</v>
      </c>
      <c r="AW484" s="91">
        <f>ALL!AW476/AW$268</f>
        <v>494.17858208955238</v>
      </c>
      <c r="AX484" s="91">
        <f>ALL!AX476/AX$268</f>
        <v>246.68351762068104</v>
      </c>
      <c r="AY484" s="91">
        <f>ALL!AY476/AY$268</f>
        <v>278.78126205566275</v>
      </c>
      <c r="AZ484" s="91">
        <f>ALL!AZ476/AZ$268</f>
        <v>268.617609118389</v>
      </c>
      <c r="BA484" s="91">
        <f>ALL!BA476/BA$268</f>
        <v>431.07307006847384</v>
      </c>
      <c r="BB484" s="91">
        <f>ALL!BB476/BB$268</f>
        <v>260.17006796344037</v>
      </c>
      <c r="BC484" s="91">
        <f>ALL!BC476/BC$268</f>
        <v>650.98622113275712</v>
      </c>
      <c r="BD484" s="91">
        <f>ALL!BD476/BD$268</f>
        <v>158.72923835903825</v>
      </c>
      <c r="BE484" s="91">
        <f>ALL!BE476/BE$268</f>
        <v>129.5737328446985</v>
      </c>
      <c r="BF484" s="91">
        <f>ALL!BF476/BF$268</f>
        <v>111.25100282764527</v>
      </c>
      <c r="BG484" s="91">
        <f>ALL!BG476/BG$268</f>
        <v>131.68754936415354</v>
      </c>
      <c r="BH484" s="91">
        <f t="shared" si="227"/>
        <v>10641.444069356978</v>
      </c>
      <c r="BJ484" s="208">
        <f t="array" ref="BJ484">ROUND(MIN(IF($E$4:$BG$4=BJ$4,$E484:$BG484)),1)</f>
        <v>51.4</v>
      </c>
      <c r="BK484" s="208">
        <f t="array" ref="BK484">ROUND(MAX(IF($E$4:$BG$4=BK$4,$E484:$BG484)),1)</f>
        <v>651</v>
      </c>
      <c r="BL484" s="276">
        <f t="array" ref="BL484">ROUND(SUM(IF($E$4:$BG$4=BL$4,ALL!$E476:$BG476)),1)/BL$3</f>
        <v>279.99443697180743</v>
      </c>
      <c r="BM484" s="208">
        <f t="array" ref="BM484">ROUND(MIN(IF($E$4:$BG$4=BM$4,$E484:$BG484)),1)</f>
        <v>111.3</v>
      </c>
      <c r="BN484" s="208">
        <f t="array" ref="BN484">ROUND(MAX(IF($E$4:$BG$4=BN$4,$E484:$BG484)),1)</f>
        <v>158.69999999999999</v>
      </c>
      <c r="BO484" s="276">
        <f t="array" ref="BO484">ROUND(SUM(IF($E$4:$BG$4=BO$4,ALL!$E476:$BG476)),1)/BO$3</f>
        <v>133.55922731763548</v>
      </c>
      <c r="BP484" s="208">
        <f t="array" ref="BP484">ROUND(MIN(IF($E$4:$BG$4=BP$4,$E484:$BG484)),1)</f>
        <v>369.6</v>
      </c>
      <c r="BQ484" s="208">
        <f t="array" ref="BQ484">ROUND(MAX(IF($E$4:$BG$4=BQ$4,$E484:$BG484)),1)</f>
        <v>652.79999999999995</v>
      </c>
      <c r="BR484" s="276">
        <f t="array" ref="BR484">ROUND(SUM(IF($E$4:$BG$4=BR$4,ALL!$E476:$BG476)),1)/BR$3</f>
        <v>394.87749813009651</v>
      </c>
      <c r="BS484" s="208">
        <f t="array" ref="BS484">ROUND(MIN(IF($E$4:$BG$4=BS$4,$E484:$BG484)),1)</f>
        <v>56.2</v>
      </c>
      <c r="BT484" s="208">
        <f t="array" ref="BT484">ROUND(MAX(IF($E$4:$BG$4=BT$4,$E484:$BG484)),1)</f>
        <v>373.4</v>
      </c>
      <c r="BU484" s="276">
        <f t="array" ref="BU484">ROUND(SUM(IF($E$4:$BG$4=BU$4,ALL!$E476:$BG476)),1)/BU$3</f>
        <v>111.46240889123467</v>
      </c>
      <c r="BV484" s="208">
        <f t="array" ref="BV484">ROUND(MIN(IF($E$4:$BG$4=BV$4,$E484:$BG484)),1)</f>
        <v>65.8</v>
      </c>
      <c r="BW484" s="208">
        <f t="array" ref="BW484">ROUND(MAX(IF($E$4:$BG$4=BW$4,$E484:$BG484)),1)</f>
        <v>153.6</v>
      </c>
      <c r="BX484" s="276">
        <f t="array" ref="BX484">ROUND(SUM(IF($E$4:$BG$4=BX$4,ALL!$E476:$BG476)),1)/BX$3</f>
        <v>115.47971226880495</v>
      </c>
      <c r="BY484" s="208">
        <f t="array" ref="BY484">ROUND(MIN(IF($E$4:$BG$4=BY$4,$E484:$BG484)),1)</f>
        <v>42.7</v>
      </c>
      <c r="BZ484" s="208">
        <f t="array" ref="BZ484">ROUND(MAX(IF($E$4:$BG$4=BZ$4,$E484:$BG484)),1)</f>
        <v>157.5</v>
      </c>
      <c r="CA484" s="276">
        <f t="array" ref="CA484">ROUND(SUM(IF($E$4:$BG$4=CA$4,ALL!$E476:$BG476)),1)/CA$3</f>
        <v>88.365024076108838</v>
      </c>
      <c r="CB484" s="233">
        <f t="shared" si="214"/>
        <v>42.7</v>
      </c>
      <c r="CC484" s="233">
        <f t="shared" si="215"/>
        <v>652.79999999999995</v>
      </c>
      <c r="CD484" s="274">
        <f>ALL!BH476/$BH$47</f>
        <v>117.16917815704583</v>
      </c>
    </row>
    <row r="485" spans="1:82" s="90" customFormat="1" ht="24">
      <c r="A485" s="253">
        <f t="shared" si="226"/>
        <v>56112</v>
      </c>
      <c r="B485" s="236" t="s">
        <v>410</v>
      </c>
      <c r="C485" s="50"/>
      <c r="D485" s="50"/>
      <c r="E485" s="91">
        <f>ALL!E477/E$268</f>
        <v>1.7220271556261216E-2</v>
      </c>
      <c r="F485" s="91">
        <f>ALL!F477/F$268</f>
        <v>0</v>
      </c>
      <c r="G485" s="91">
        <f>ALL!G477/G$268</f>
        <v>0</v>
      </c>
      <c r="H485" s="91">
        <f>ALL!H477/H$268</f>
        <v>2.2989152027519748</v>
      </c>
      <c r="I485" s="91">
        <f>ALL!I477/I$268</f>
        <v>0.88991162264414281</v>
      </c>
      <c r="J485" s="91">
        <f>ALL!J477/J$268</f>
        <v>0.64123401640688926</v>
      </c>
      <c r="K485" s="91">
        <f>ALL!K477/K$268</f>
        <v>4.055548967950771</v>
      </c>
      <c r="L485" s="91">
        <f>ALL!L477/L$268</f>
        <v>1.4330501749684537</v>
      </c>
      <c r="M485" s="91">
        <f>ALL!M477/M$268</f>
        <v>0</v>
      </c>
      <c r="N485" s="91">
        <f>ALL!N477/N$268</f>
        <v>0</v>
      </c>
      <c r="O485" s="91">
        <f>ALL!O477/O$268</f>
        <v>0</v>
      </c>
      <c r="P485" s="91">
        <f>ALL!P477/P$268</f>
        <v>1.2784845559294147</v>
      </c>
      <c r="Q485" s="91">
        <f>ALL!Q477/Q$268</f>
        <v>1.1422963337053806</v>
      </c>
      <c r="R485" s="91">
        <f>ALL!R477/R$268</f>
        <v>0</v>
      </c>
      <c r="S485" s="91">
        <f>ALL!S477/S$268</f>
        <v>1.4746131929251409</v>
      </c>
      <c r="T485" s="91">
        <f>ALL!T477/T$268</f>
        <v>8.9171011266554974</v>
      </c>
      <c r="U485" s="91">
        <f>ALL!U477/U$268</f>
        <v>0</v>
      </c>
      <c r="V485" s="91">
        <f>ALL!V477/V$268</f>
        <v>0</v>
      </c>
      <c r="W485" s="91">
        <f>ALL!W477/W$268</f>
        <v>0.29784813060649085</v>
      </c>
      <c r="X485" s="91">
        <f>ALL!X477/X$268</f>
        <v>0.15477671442729271</v>
      </c>
      <c r="Y485" s="91">
        <f>ALL!Y477/Y$268</f>
        <v>0</v>
      </c>
      <c r="Z485" s="91">
        <f>ALL!Z477/Z$268</f>
        <v>0</v>
      </c>
      <c r="AA485" s="91">
        <f>ALL!AA477/AA$268</f>
        <v>0</v>
      </c>
      <c r="AB485" s="91">
        <f>ALL!AB477/AB$268</f>
        <v>0.45675644918842079</v>
      </c>
      <c r="AC485" s="91">
        <f>ALL!AC477/AC$268</f>
        <v>0</v>
      </c>
      <c r="AD485" s="91">
        <f>ALL!AD477/AD$268</f>
        <v>0</v>
      </c>
      <c r="AE485" s="91">
        <f>ALL!AE477/AE$268</f>
        <v>0</v>
      </c>
      <c r="AF485" s="91">
        <f>ALL!AF477/AF$268</f>
        <v>1.7827650610398098</v>
      </c>
      <c r="AG485" s="91">
        <f>ALL!AG477/AG$268</f>
        <v>0.27385093222621187</v>
      </c>
      <c r="AH485" s="91">
        <f>ALL!AH477/AH$268</f>
        <v>2.4804795596058788</v>
      </c>
      <c r="AI485" s="91">
        <f>ALL!AI477/AI$268</f>
        <v>0.88470693980758974</v>
      </c>
      <c r="AJ485" s="91">
        <f>ALL!AJ477/AJ$268</f>
        <v>0</v>
      </c>
      <c r="AK485" s="91">
        <f>ALL!AK477/AK$268</f>
        <v>0</v>
      </c>
      <c r="AL485" s="91">
        <f>ALL!AL477/AL$268</f>
        <v>0</v>
      </c>
      <c r="AM485" s="91">
        <f>ALL!AM477/AM$268</f>
        <v>0.97764099840679752</v>
      </c>
      <c r="AN485" s="91">
        <f>ALL!AN477/AN$268</f>
        <v>36.33997627520759</v>
      </c>
      <c r="AO485" s="91">
        <f>ALL!AO477/AO$268</f>
        <v>0</v>
      </c>
      <c r="AP485" s="91">
        <f>ALL!AP477/AP$268</f>
        <v>8.3860414042566944</v>
      </c>
      <c r="AQ485" s="91">
        <f>ALL!AQ477/AQ$268</f>
        <v>0</v>
      </c>
      <c r="AR485" s="91">
        <f>ALL!AR477/AR$268</f>
        <v>-0.42980675751735431</v>
      </c>
      <c r="AS485" s="91">
        <f>ALL!AS477/AS$268</f>
        <v>0</v>
      </c>
      <c r="AT485" s="91">
        <f>ALL!AT477/AT$268</f>
        <v>0</v>
      </c>
      <c r="AU485" s="91">
        <f>ALL!AU477/AU$268</f>
        <v>0.39039048246891622</v>
      </c>
      <c r="AV485" s="91">
        <f>ALL!AV477/AV$268</f>
        <v>5.2759727699766401</v>
      </c>
      <c r="AW485" s="91">
        <f>ALL!AW477/AW$268</f>
        <v>8.4270895522388063</v>
      </c>
      <c r="AX485" s="91">
        <f>ALL!AX477/AX$268</f>
        <v>0</v>
      </c>
      <c r="AY485" s="91">
        <f>ALL!AY477/AY$268</f>
        <v>20.014521906861397</v>
      </c>
      <c r="AZ485" s="91">
        <f>ALL!AZ477/AZ$268</f>
        <v>26.013246308169201</v>
      </c>
      <c r="BA485" s="91">
        <f>ALL!BA477/BA$268</f>
        <v>138.80395835287496</v>
      </c>
      <c r="BB485" s="91">
        <f>ALL!BB477/BB$268</f>
        <v>35.730611670963206</v>
      </c>
      <c r="BC485" s="91">
        <f>ALL!BC477/BC$268</f>
        <v>0</v>
      </c>
      <c r="BD485" s="91">
        <f>ALL!BD477/BD$268</f>
        <v>0</v>
      </c>
      <c r="BE485" s="91">
        <f>ALL!BE477/BE$268</f>
        <v>2.7792794566557193</v>
      </c>
      <c r="BF485" s="91">
        <f>ALL!BF477/BF$268</f>
        <v>1.3213037855373637</v>
      </c>
      <c r="BG485" s="91">
        <f>ALL!BG477/BG$268</f>
        <v>5.1117251186551202</v>
      </c>
      <c r="BH485" s="91">
        <f t="shared" si="227"/>
        <v>317.62151057715062</v>
      </c>
      <c r="BJ485" s="208">
        <f t="array" ref="BJ485">ROUND(MIN(IF($E$4:$BG$4=BJ$4,$E485:$BG485)),1)</f>
        <v>-0.4</v>
      </c>
      <c r="BK485" s="208">
        <f t="array" ref="BK485">ROUND(MAX(IF($E$4:$BG$4=BK$4,$E485:$BG485)),1)</f>
        <v>138.80000000000001</v>
      </c>
      <c r="BL485" s="276">
        <f t="array" ref="BL485">ROUND(SUM(IF($E$4:$BG$4=BL$4,ALL!$E477:$BG477)),1)/BL$3</f>
        <v>11.726274861424304</v>
      </c>
      <c r="BM485" s="208">
        <f t="array" ref="BM485">ROUND(MIN(IF($E$4:$BG$4=BM$4,$E485:$BG485)),1)</f>
        <v>0</v>
      </c>
      <c r="BN485" s="208">
        <f t="array" ref="BN485">ROUND(MAX(IF($E$4:$BG$4=BN$4,$E485:$BG485)),1)</f>
        <v>5.0999999999999996</v>
      </c>
      <c r="BO485" s="276">
        <f t="array" ref="BO485">ROUND(SUM(IF($E$4:$BG$4=BO$4,ALL!$E477:$BG477)),1)/BO$3</f>
        <v>1.5908220813436527</v>
      </c>
      <c r="BP485" s="208">
        <f t="array" ref="BP485">ROUND(MIN(IF($E$4:$BG$4=BP$4,$E485:$BG485)),1)</f>
        <v>0</v>
      </c>
      <c r="BQ485" s="208">
        <f t="array" ref="BQ485">ROUND(MAX(IF($E$4:$BG$4=BQ$4,$E485:$BG485)),1)</f>
        <v>1</v>
      </c>
      <c r="BR485" s="276">
        <f t="array" ref="BR485">ROUND(SUM(IF($E$4:$BG$4=BR$4,ALL!$E477:$BG477)),1)/BR$3</f>
        <v>0.45426768741154405</v>
      </c>
      <c r="BS485" s="208">
        <f t="array" ref="BS485">ROUND(MIN(IF($E$4:$BG$4=BS$4,$E485:$BG485)),1)</f>
        <v>0</v>
      </c>
      <c r="BT485" s="208">
        <f t="array" ref="BT485">ROUND(MAX(IF($E$4:$BG$4=BT$4,$E485:$BG485)),1)</f>
        <v>8.9</v>
      </c>
      <c r="BU485" s="276">
        <f t="array" ref="BU485">ROUND(SUM(IF($E$4:$BG$4=BU$4,ALL!$E477:$BG477)),1)/BU$3</f>
        <v>1.1820551729209818</v>
      </c>
      <c r="BV485" s="208">
        <f t="array" ref="BV485">ROUND(MIN(IF($E$4:$BG$4=BV$4,$E485:$BG485)),1)</f>
        <v>0</v>
      </c>
      <c r="BW485" s="208">
        <f t="array" ref="BW485">ROUND(MAX(IF($E$4:$BG$4=BW$4,$E485:$BG485)),1)</f>
        <v>0.5</v>
      </c>
      <c r="BX485" s="276">
        <f t="array" ref="BX485">ROUND(SUM(IF($E$4:$BG$4=BX$4,ALL!$E477:$BG477)),1)/BX$3</f>
        <v>0.25701377869962266</v>
      </c>
      <c r="BY485" s="208">
        <f t="array" ref="BY485">ROUND(MIN(IF($E$4:$BG$4=BY$4,$E485:$BG485)),1)</f>
        <v>0</v>
      </c>
      <c r="BZ485" s="208">
        <f t="array" ref="BZ485">ROUND(MAX(IF($E$4:$BG$4=BZ$4,$E485:$BG485)),1)</f>
        <v>1.4</v>
      </c>
      <c r="CA485" s="276">
        <f t="array" ref="CA485">ROUND(SUM(IF($E$4:$BG$4=CA$4,ALL!$E477:$BG477)),1)/CA$3</f>
        <v>0.72420155627536908</v>
      </c>
      <c r="CB485" s="233">
        <f t="shared" si="214"/>
        <v>-0.4</v>
      </c>
      <c r="CC485" s="233">
        <f t="shared" si="215"/>
        <v>138.80000000000001</v>
      </c>
      <c r="CD485" s="274">
        <f>ALL!BH477/$BH$47</f>
        <v>1.1751766836715494</v>
      </c>
    </row>
    <row r="486" spans="1:82" s="90" customFormat="1">
      <c r="A486" s="253">
        <f t="shared" si="226"/>
        <v>56113</v>
      </c>
      <c r="B486" s="236" t="s">
        <v>411</v>
      </c>
      <c r="C486" s="50"/>
      <c r="D486" s="50"/>
      <c r="E486" s="91">
        <f>ALL!E478/E$268</f>
        <v>0</v>
      </c>
      <c r="F486" s="91">
        <f>ALL!F478/F$268</f>
        <v>3.7316203735612383</v>
      </c>
      <c r="G486" s="91">
        <f>ALL!G478/G$268</f>
        <v>0.21235109520801498</v>
      </c>
      <c r="H486" s="91">
        <f>ALL!H478/H$268</f>
        <v>0</v>
      </c>
      <c r="I486" s="91">
        <f>ALL!I478/I$268</f>
        <v>1.7229437186280325</v>
      </c>
      <c r="J486" s="91">
        <f>ALL!J478/J$268</f>
        <v>0.74712168558864267</v>
      </c>
      <c r="K486" s="91">
        <f>ALL!K478/K$268</f>
        <v>4.313568447073111</v>
      </c>
      <c r="L486" s="91">
        <f>ALL!L478/L$268</f>
        <v>0.894706612376579</v>
      </c>
      <c r="M486" s="91">
        <f>ALL!M478/M$268</f>
        <v>0</v>
      </c>
      <c r="N486" s="91">
        <f>ALL!N478/N$268</f>
        <v>0</v>
      </c>
      <c r="O486" s="91">
        <f>ALL!O478/O$268</f>
        <v>0</v>
      </c>
      <c r="P486" s="91">
        <f>ALL!P478/P$268</f>
        <v>1.1934396261660887</v>
      </c>
      <c r="Q486" s="91">
        <f>ALL!Q478/Q$268</f>
        <v>2.1560179431573676</v>
      </c>
      <c r="R486" s="91">
        <f>ALL!R478/R$268</f>
        <v>0.2032795771784795</v>
      </c>
      <c r="S486" s="91">
        <f>ALL!S478/S$268</f>
        <v>0.3795257928265191</v>
      </c>
      <c r="T486" s="91">
        <f>ALL!T478/T$268</f>
        <v>1.8124293250131729</v>
      </c>
      <c r="U486" s="91">
        <f>ALL!U478/U$268</f>
        <v>0.86284089196719904</v>
      </c>
      <c r="V486" s="91">
        <f>ALL!V478/V$268</f>
        <v>4.7943325610408127</v>
      </c>
      <c r="W486" s="91">
        <f>ALL!W478/W$268</f>
        <v>1.7988438225729326</v>
      </c>
      <c r="X486" s="91">
        <f>ALL!X478/X$268</f>
        <v>1.3228835446766691</v>
      </c>
      <c r="Y486" s="91">
        <f>ALL!Y478/Y$268</f>
        <v>5.8684680690131836</v>
      </c>
      <c r="Z486" s="91">
        <f>ALL!Z478/Z$268</f>
        <v>0</v>
      </c>
      <c r="AA486" s="91">
        <f>ALL!AA478/AA$268</f>
        <v>2.7380428499885787</v>
      </c>
      <c r="AB486" s="91">
        <f>ALL!AB478/AB$268</f>
        <v>0.32092423167162221</v>
      </c>
      <c r="AC486" s="91">
        <f>ALL!AC478/AC$268</f>
        <v>2.935288620141415</v>
      </c>
      <c r="AD486" s="91">
        <f>ALL!AD478/AD$268</f>
        <v>1.4188630695679012</v>
      </c>
      <c r="AE486" s="91">
        <f>ALL!AE478/AE$268</f>
        <v>2.9069594960981435</v>
      </c>
      <c r="AF486" s="91">
        <f>ALL!AF478/AF$268</f>
        <v>1.9055176281308763</v>
      </c>
      <c r="AG486" s="91">
        <f>ALL!AG478/AG$268</f>
        <v>0.77920248681881432</v>
      </c>
      <c r="AH486" s="91">
        <f>ALL!AH478/AH$268</f>
        <v>2.7941134638607741</v>
      </c>
      <c r="AI486" s="91">
        <f>ALL!AI478/AI$268</f>
        <v>0.93908456964500886</v>
      </c>
      <c r="AJ486" s="91">
        <f>ALL!AJ478/AJ$268</f>
        <v>0.73894721901329863</v>
      </c>
      <c r="AK486" s="91">
        <f>ALL!AK478/AK$268</f>
        <v>0</v>
      </c>
      <c r="AL486" s="91">
        <f>ALL!AL478/AL$268</f>
        <v>0</v>
      </c>
      <c r="AM486" s="91">
        <f>ALL!AM478/AM$268</f>
        <v>29.384759426447154</v>
      </c>
      <c r="AN486" s="91">
        <f>ALL!AN478/AN$268</f>
        <v>6.9545500762582613</v>
      </c>
      <c r="AO486" s="91">
        <f>ALL!AO478/AO$268</f>
        <v>8.7818945309206207</v>
      </c>
      <c r="AP486" s="91">
        <f>ALL!AP478/AP$268</f>
        <v>0</v>
      </c>
      <c r="AQ486" s="91">
        <f>ALL!AQ478/AQ$268</f>
        <v>0</v>
      </c>
      <c r="AR486" s="91">
        <f>ALL!AR478/AR$268</f>
        <v>0</v>
      </c>
      <c r="AS486" s="91">
        <f>ALL!AS478/AS$268</f>
        <v>7.3536142390119874</v>
      </c>
      <c r="AT486" s="91">
        <f>ALL!AT478/AT$268</f>
        <v>7.6417660208643827</v>
      </c>
      <c r="AU486" s="91">
        <f>ALL!AU478/AU$268</f>
        <v>9.9359927637328092</v>
      </c>
      <c r="AV486" s="91">
        <f>ALL!AV478/AV$268</f>
        <v>7.9192946318671691</v>
      </c>
      <c r="AW486" s="91">
        <f>ALL!AW478/AW$268</f>
        <v>12.112835820895523</v>
      </c>
      <c r="AX486" s="91">
        <f>ALL!AX478/AX$268</f>
        <v>8.220723224038478</v>
      </c>
      <c r="AY486" s="91">
        <f>ALL!AY478/AY$268</f>
        <v>17.836070542849271</v>
      </c>
      <c r="AZ486" s="91">
        <f>ALL!AZ478/AZ$268</f>
        <v>0</v>
      </c>
      <c r="BA486" s="91">
        <f>ALL!BA478/BA$268</f>
        <v>0</v>
      </c>
      <c r="BB486" s="91">
        <f>ALL!BB478/BB$268</f>
        <v>0</v>
      </c>
      <c r="BC486" s="91">
        <f>ALL!BC478/BC$268</f>
        <v>0</v>
      </c>
      <c r="BD486" s="91">
        <f>ALL!BD478/BD$268</f>
        <v>2.88923409765132</v>
      </c>
      <c r="BE486" s="91">
        <f>ALL!BE478/BE$268</f>
        <v>6.1629953425269477</v>
      </c>
      <c r="BF486" s="91">
        <f>ALL!BF478/BF$268</f>
        <v>1.0178411988630975</v>
      </c>
      <c r="BG486" s="91">
        <f>ALL!BG478/BG$268</f>
        <v>0</v>
      </c>
      <c r="BH486" s="91">
        <f t="shared" si="227"/>
        <v>175.7028886369115</v>
      </c>
      <c r="BJ486" s="208">
        <f t="array" ref="BJ486">ROUND(MIN(IF($E$4:$BG$4=BJ$4,$E486:$BG486)),1)</f>
        <v>0</v>
      </c>
      <c r="BK486" s="208">
        <f t="array" ref="BK486">ROUND(MAX(IF($E$4:$BG$4=BK$4,$E486:$BG486)),1)</f>
        <v>17.8</v>
      </c>
      <c r="BL486" s="276">
        <f t="array" ref="BL486">ROUND(SUM(IF($E$4:$BG$4=BL$4,ALL!$E478:$BG478)),1)/BL$3</f>
        <v>5.5339628392554845</v>
      </c>
      <c r="BM486" s="208">
        <f t="array" ref="BM486">ROUND(MIN(IF($E$4:$BG$4=BM$4,$E486:$BG486)),1)</f>
        <v>0</v>
      </c>
      <c r="BN486" s="208">
        <f t="array" ref="BN486">ROUND(MAX(IF($E$4:$BG$4=BN$4,$E486:$BG486)),1)</f>
        <v>6.2</v>
      </c>
      <c r="BO486" s="276">
        <f t="array" ref="BO486">ROUND(SUM(IF($E$4:$BG$4=BO$4,ALL!$E478:$BG478)),1)/BO$3</f>
        <v>2.4311604643504041</v>
      </c>
      <c r="BP486" s="208">
        <f t="array" ref="BP486">ROUND(MIN(IF($E$4:$BG$4=BP$4,$E486:$BG486)),1)</f>
        <v>0</v>
      </c>
      <c r="BQ486" s="208">
        <f t="array" ref="BQ486">ROUND(MAX(IF($E$4:$BG$4=BQ$4,$E486:$BG486)),1)</f>
        <v>29.4</v>
      </c>
      <c r="BR486" s="276">
        <f t="array" ref="BR486">ROUND(SUM(IF($E$4:$BG$4=BR$4,ALL!$E478:$BG478)),1)/BR$3</f>
        <v>13.654021819254368</v>
      </c>
      <c r="BS486" s="208">
        <f t="array" ref="BS486">ROUND(MIN(IF($E$4:$BG$4=BS$4,$E486:$BG486)),1)</f>
        <v>0</v>
      </c>
      <c r="BT486" s="208">
        <f t="array" ref="BT486">ROUND(MAX(IF($E$4:$BG$4=BT$4,$E486:$BG486)),1)</f>
        <v>5.9</v>
      </c>
      <c r="BU486" s="276">
        <f t="array" ref="BU486">ROUND(SUM(IF($E$4:$BG$4=BU$4,ALL!$E478:$BG478)),1)/BU$3</f>
        <v>1.8717124630891016</v>
      </c>
      <c r="BV486" s="208">
        <f t="array" ref="BV486">ROUND(MIN(IF($E$4:$BG$4=BV$4,$E486:$BG486)),1)</f>
        <v>0</v>
      </c>
      <c r="BW486" s="208">
        <f t="array" ref="BW486">ROUND(MAX(IF($E$4:$BG$4=BW$4,$E486:$BG486)),1)</f>
        <v>0.7</v>
      </c>
      <c r="BX486" s="276">
        <f t="array" ref="BX486">ROUND(SUM(IF($E$4:$BG$4=BX$4,ALL!$E478:$BG478)),1)/BX$3</f>
        <v>0.2995693004216517</v>
      </c>
      <c r="BY486" s="208">
        <f t="array" ref="BY486">ROUND(MIN(IF($E$4:$BG$4=BY$4,$E486:$BG486)),1)</f>
        <v>0.8</v>
      </c>
      <c r="BZ486" s="208">
        <f t="array" ref="BZ486">ROUND(MAX(IF($E$4:$BG$4=BZ$4,$E486:$BG486)),1)</f>
        <v>1.7</v>
      </c>
      <c r="CA486" s="276">
        <f t="array" ref="CA486">ROUND(SUM(IF($E$4:$BG$4=CA$4,ALL!$E478:$BG478)),1)/CA$3</f>
        <v>1.1575748011636915</v>
      </c>
      <c r="CB486" s="233">
        <f t="shared" si="214"/>
        <v>0</v>
      </c>
      <c r="CC486" s="233">
        <f t="shared" si="215"/>
        <v>29.4</v>
      </c>
      <c r="CD486" s="274">
        <f>ALL!BH478/$BH$47</f>
        <v>1.5371302669283313</v>
      </c>
    </row>
    <row r="487" spans="1:82" s="90" customFormat="1">
      <c r="A487" s="253">
        <f t="shared" si="226"/>
        <v>56115</v>
      </c>
      <c r="B487" s="236" t="s">
        <v>412</v>
      </c>
      <c r="C487" s="50"/>
      <c r="D487" s="50"/>
      <c r="E487" s="91">
        <f>ALL!E479/E$268</f>
        <v>3.2829622300024481</v>
      </c>
      <c r="F487" s="91">
        <f>ALL!F479/F$268</f>
        <v>1.3946185126473225</v>
      </c>
      <c r="G487" s="91">
        <f>ALL!G479/G$268</f>
        <v>3.0167039830631355</v>
      </c>
      <c r="H487" s="91">
        <f>ALL!H479/H$268</f>
        <v>1.3195117658004716</v>
      </c>
      <c r="I487" s="91">
        <f>ALL!I479/I$268</f>
        <v>1.279047139574413</v>
      </c>
      <c r="J487" s="91">
        <f>ALL!J479/J$268</f>
        <v>2.0425219999661963</v>
      </c>
      <c r="K487" s="91">
        <f>ALL!K479/K$268</f>
        <v>4.1100446097720731</v>
      </c>
      <c r="L487" s="91">
        <f>ALL!L479/L$268</f>
        <v>2.4053456830274094</v>
      </c>
      <c r="M487" s="91">
        <f>ALL!M479/M$268</f>
        <v>4.0301469201265903</v>
      </c>
      <c r="N487" s="91">
        <f>ALL!N479/N$268</f>
        <v>0.95056584877315975</v>
      </c>
      <c r="O487" s="91">
        <f>ALL!O479/O$268</f>
        <v>2.0146180850331552</v>
      </c>
      <c r="P487" s="91">
        <f>ALL!P479/P$268</f>
        <v>3.0663715145871766</v>
      </c>
      <c r="Q487" s="91">
        <f>ALL!Q479/Q$268</f>
        <v>2.3251769998260006</v>
      </c>
      <c r="R487" s="91">
        <f>ALL!R479/R$268</f>
        <v>5.7230993359533819</v>
      </c>
      <c r="S487" s="91">
        <f>ALL!S479/S$268</f>
        <v>4.3324322447697057</v>
      </c>
      <c r="T487" s="91">
        <f>ALL!T479/T$268</f>
        <v>4.0592349636190335</v>
      </c>
      <c r="U487" s="91">
        <f>ALL!U479/U$268</f>
        <v>14.76719590346063</v>
      </c>
      <c r="V487" s="91">
        <f>ALL!V479/V$268</f>
        <v>3.0721796471217253</v>
      </c>
      <c r="W487" s="91">
        <f>ALL!W479/W$268</f>
        <v>1.6690586431936405</v>
      </c>
      <c r="X487" s="91">
        <f>ALL!X479/X$268</f>
        <v>0.48267618162407211</v>
      </c>
      <c r="Y487" s="91">
        <f>ALL!Y479/Y$268</f>
        <v>4.0417019861504153</v>
      </c>
      <c r="Z487" s="91">
        <f>ALL!Z479/Z$268</f>
        <v>2.5355841536323562</v>
      </c>
      <c r="AA487" s="91">
        <f>ALL!AA479/AA$268</f>
        <v>1.8099312714408116</v>
      </c>
      <c r="AB487" s="91">
        <f>ALL!AB479/AB$268</f>
        <v>1.6062260024114765</v>
      </c>
      <c r="AC487" s="91">
        <f>ALL!AC479/AC$268</f>
        <v>2.086234924842965</v>
      </c>
      <c r="AD487" s="91">
        <f>ALL!AD479/AD$268</f>
        <v>2.1952276497848442</v>
      </c>
      <c r="AE487" s="91">
        <f>ALL!AE479/AE$268</f>
        <v>6.4026077235612702</v>
      </c>
      <c r="AF487" s="91">
        <f>ALL!AF479/AF$268</f>
        <v>3.6851997833530112</v>
      </c>
      <c r="AG487" s="91">
        <f>ALL!AG479/AG$268</f>
        <v>1.735711323180166</v>
      </c>
      <c r="AH487" s="91">
        <f>ALL!AH479/AH$268</f>
        <v>2.5600702802870683</v>
      </c>
      <c r="AI487" s="91">
        <f>ALL!AI479/AI$268</f>
        <v>2.940724205369313</v>
      </c>
      <c r="AJ487" s="91">
        <f>ALL!AJ479/AJ$268</f>
        <v>3.1998253381854878</v>
      </c>
      <c r="AK487" s="91">
        <f>ALL!AK479/AK$268</f>
        <v>0</v>
      </c>
      <c r="AL487" s="91">
        <f>ALL!AL479/AL$268</f>
        <v>36.471760797342199</v>
      </c>
      <c r="AM487" s="91">
        <f>ALL!AM479/AM$268</f>
        <v>0</v>
      </c>
      <c r="AN487" s="91">
        <f>ALL!AN479/AN$268</f>
        <v>9.6557532621589566</v>
      </c>
      <c r="AO487" s="91">
        <f>ALL!AO479/AO$268</f>
        <v>0</v>
      </c>
      <c r="AP487" s="91">
        <f>ALL!AP479/AP$268</f>
        <v>6.5380615573426342</v>
      </c>
      <c r="AQ487" s="91">
        <f>ALL!AQ479/AQ$268</f>
        <v>3.375854461938292</v>
      </c>
      <c r="AR487" s="91">
        <f>ALL!AR479/AR$268</f>
        <v>0</v>
      </c>
      <c r="AS487" s="91">
        <f>ALL!AS479/AS$268</f>
        <v>1.416636396658191</v>
      </c>
      <c r="AT487" s="91">
        <f>ALL!AT479/AT$268</f>
        <v>4.9717461500248383</v>
      </c>
      <c r="AU487" s="91">
        <f>ALL!AU479/AU$268</f>
        <v>1.3582412191270488</v>
      </c>
      <c r="AV487" s="91">
        <f>ALL!AV479/AV$268</f>
        <v>5.6208344846642753</v>
      </c>
      <c r="AW487" s="91">
        <f>ALL!AW479/AW$268</f>
        <v>37.072611940298508</v>
      </c>
      <c r="AX487" s="91">
        <f>ALL!AX479/AX$268</f>
        <v>7.0771898894275909</v>
      </c>
      <c r="AY487" s="91">
        <f>ALL!AY479/AY$268</f>
        <v>3.0054560484982091</v>
      </c>
      <c r="AZ487" s="91">
        <f>ALL!AZ479/AZ$268</f>
        <v>5.3039334604054753</v>
      </c>
      <c r="BA487" s="91">
        <f>ALL!BA479/BA$268</f>
        <v>3.1887065003282999</v>
      </c>
      <c r="BB487" s="91">
        <f>ALL!BB479/BB$268</f>
        <v>0</v>
      </c>
      <c r="BC487" s="91">
        <f>ALL!BC479/BC$268</f>
        <v>4.7318797574506508</v>
      </c>
      <c r="BD487" s="91">
        <f>ALL!BD479/BD$268</f>
        <v>4.0130739350630193</v>
      </c>
      <c r="BE487" s="91">
        <f>ALL!BE479/BE$268</f>
        <v>3.4283343122575096</v>
      </c>
      <c r="BF487" s="91">
        <f>ALL!BF479/BF$268</f>
        <v>2.2979329694658186</v>
      </c>
      <c r="BG487" s="91">
        <f>ALL!BG479/BG$268</f>
        <v>5.4940482228904752</v>
      </c>
      <c r="BH487" s="91">
        <f t="shared" si="227"/>
        <v>245.16461221948296</v>
      </c>
      <c r="BJ487" s="208">
        <f t="array" ref="BJ487">ROUND(MIN(IF($E$4:$BG$4=BJ$4,$E487:$BG487)),1)</f>
        <v>0</v>
      </c>
      <c r="BK487" s="208">
        <f t="array" ref="BK487">ROUND(MAX(IF($E$4:$BG$4=BK$4,$E487:$BG487)),1)</f>
        <v>37.1</v>
      </c>
      <c r="BL487" s="276">
        <f t="array" ref="BL487">ROUND(SUM(IF($E$4:$BG$4=BL$4,ALL!$E479:$BG479)),1)/BL$3</f>
        <v>5.7080979437188226</v>
      </c>
      <c r="BM487" s="208">
        <f t="array" ref="BM487">ROUND(MIN(IF($E$4:$BG$4=BM$4,$E487:$BG487)),1)</f>
        <v>2.2999999999999998</v>
      </c>
      <c r="BN487" s="208">
        <f t="array" ref="BN487">ROUND(MAX(IF($E$4:$BG$4=BN$4,$E487:$BG487)),1)</f>
        <v>5.5</v>
      </c>
      <c r="BO487" s="276">
        <f t="array" ref="BO487">ROUND(SUM(IF($E$4:$BG$4=BO$4,ALL!$E479:$BG479)),1)/BO$3</f>
        <v>3.4950601020912249</v>
      </c>
      <c r="BP487" s="208">
        <f t="array" ref="BP487">ROUND(MIN(IF($E$4:$BG$4=BP$4,$E487:$BG487)),1)</f>
        <v>0</v>
      </c>
      <c r="BQ487" s="208">
        <f t="array" ref="BQ487">ROUND(MAX(IF($E$4:$BG$4=BQ$4,$E487:$BG487)),1)</f>
        <v>36.5</v>
      </c>
      <c r="BR487" s="276">
        <f t="array" ref="BR487">ROUND(SUM(IF($E$4:$BG$4=BR$4,ALL!$E479:$BG479)),1)/BR$3</f>
        <v>1.5368892991362826</v>
      </c>
      <c r="BS487" s="208">
        <f t="array" ref="BS487">ROUND(MIN(IF($E$4:$BG$4=BS$4,$E487:$BG487)),1)</f>
        <v>1</v>
      </c>
      <c r="BT487" s="208">
        <f t="array" ref="BT487">ROUND(MAX(IF($E$4:$BG$4=BT$4,$E487:$BG487)),1)</f>
        <v>6.4</v>
      </c>
      <c r="BU487" s="276">
        <f t="array" ref="BU487">ROUND(SUM(IF($E$4:$BG$4=BU$4,ALL!$E479:$BG479)),1)/BU$3</f>
        <v>2.7848779557890642</v>
      </c>
      <c r="BV487" s="208">
        <f t="array" ref="BV487">ROUND(MIN(IF($E$4:$BG$4=BV$4,$E487:$BG487)),1)</f>
        <v>1.6</v>
      </c>
      <c r="BW487" s="208">
        <f t="array" ref="BW487">ROUND(MAX(IF($E$4:$BG$4=BW$4,$E487:$BG487)),1)</f>
        <v>3.2</v>
      </c>
      <c r="BX487" s="276">
        <f t="array" ref="BX487">ROUND(SUM(IF($E$4:$BG$4=BX$4,ALL!$E479:$BG479)),1)/BX$3</f>
        <v>2.1394327621664266</v>
      </c>
      <c r="BY487" s="208">
        <f t="array" ref="BY487">ROUND(MIN(IF($E$4:$BG$4=BY$4,$E487:$BG487)),1)</f>
        <v>0.5</v>
      </c>
      <c r="BZ487" s="208">
        <f t="array" ref="BZ487">ROUND(MAX(IF($E$4:$BG$4=BZ$4,$E487:$BG487)),1)</f>
        <v>14.8</v>
      </c>
      <c r="CA487" s="276">
        <f t="array" ref="CA487">ROUND(SUM(IF($E$4:$BG$4=CA$4,ALL!$E479:$BG479)),1)/CA$3</f>
        <v>2.5295402984092963</v>
      </c>
      <c r="CB487" s="233">
        <f t="shared" si="214"/>
        <v>0</v>
      </c>
      <c r="CC487" s="233">
        <f t="shared" si="215"/>
        <v>37.1</v>
      </c>
      <c r="CD487" s="274">
        <f>ALL!BH479/$BH$47</f>
        <v>2.6673380380637197</v>
      </c>
    </row>
    <row r="488" spans="1:82" s="90" customFormat="1">
      <c r="A488" s="253">
        <f t="shared" si="226"/>
        <v>56116</v>
      </c>
      <c r="B488" s="236" t="s">
        <v>413</v>
      </c>
      <c r="C488" s="50"/>
      <c r="D488" s="50"/>
      <c r="E488" s="91">
        <f>ALL!E480/E$268</f>
        <v>6.8055361330368189</v>
      </c>
      <c r="F488" s="91">
        <f>ALL!F480/F$268</f>
        <v>5.1260362533599837</v>
      </c>
      <c r="G488" s="91">
        <f>ALL!G480/G$268</f>
        <v>7.1151014092761384</v>
      </c>
      <c r="H488" s="91">
        <f>ALL!H480/H$268</f>
        <v>3.6449871504081179</v>
      </c>
      <c r="I488" s="91">
        <f>ALL!I480/I$268</f>
        <v>1.2123199928221435</v>
      </c>
      <c r="J488" s="91">
        <f>ALL!J480/J$268</f>
        <v>4.1222570260201614</v>
      </c>
      <c r="K488" s="91">
        <f>ALL!K480/K$268</f>
        <v>0</v>
      </c>
      <c r="L488" s="91">
        <f>ALL!L480/L$268</f>
        <v>0.48704973266901697</v>
      </c>
      <c r="M488" s="91">
        <f>ALL!M480/M$268</f>
        <v>0</v>
      </c>
      <c r="N488" s="91">
        <f>ALL!N480/N$268</f>
        <v>0</v>
      </c>
      <c r="O488" s="91">
        <f>ALL!O480/O$268</f>
        <v>6.7726218938576963</v>
      </c>
      <c r="P488" s="91">
        <f>ALL!P480/P$268</f>
        <v>8.6620002170795924</v>
      </c>
      <c r="Q488" s="91">
        <f>ALL!Q480/Q$268</f>
        <v>26.857933243645839</v>
      </c>
      <c r="R488" s="91">
        <f>ALL!R480/R$268</f>
        <v>19.347845236481909</v>
      </c>
      <c r="S488" s="91">
        <f>ALL!S480/S$268</f>
        <v>12.135343580714903</v>
      </c>
      <c r="T488" s="91">
        <f>ALL!T480/T$268</f>
        <v>5.8464148910347111</v>
      </c>
      <c r="U488" s="91">
        <f>ALL!U480/U$268</f>
        <v>9.4742062133038871</v>
      </c>
      <c r="V488" s="91">
        <f>ALL!V480/V$268</f>
        <v>46.903493138477991</v>
      </c>
      <c r="W488" s="91">
        <f>ALL!W480/W$268</f>
        <v>9.6910018878041715</v>
      </c>
      <c r="X488" s="91">
        <f>ALL!X480/X$268</f>
        <v>10.304885230541615</v>
      </c>
      <c r="Y488" s="91">
        <f>ALL!Y480/Y$268</f>
        <v>9.0401637954643252</v>
      </c>
      <c r="Z488" s="91">
        <f>ALL!Z480/Z$268</f>
        <v>5.3548201618584628</v>
      </c>
      <c r="AA488" s="91">
        <f>ALL!AA480/AA$268</f>
        <v>7.0695403475998617</v>
      </c>
      <c r="AB488" s="91">
        <f>ALL!AB480/AB$268</f>
        <v>2.6783064090611282</v>
      </c>
      <c r="AC488" s="91">
        <f>ALL!AC480/AC$268</f>
        <v>8.6004520219979081</v>
      </c>
      <c r="AD488" s="91">
        <f>ALL!AD480/AD$268</f>
        <v>3.4939960717212406</v>
      </c>
      <c r="AE488" s="91">
        <f>ALL!AE480/AE$268</f>
        <v>16.668955849646771</v>
      </c>
      <c r="AF488" s="91">
        <f>ALL!AF480/AF$268</f>
        <v>8.793655246899279</v>
      </c>
      <c r="AG488" s="91">
        <f>ALL!AG480/AG$268</f>
        <v>4.2218262900656587</v>
      </c>
      <c r="AH488" s="91">
        <f>ALL!AH480/AH$268</f>
        <v>12.182848454957879</v>
      </c>
      <c r="AI488" s="91">
        <f>ALL!AI480/AI$268</f>
        <v>3.7134311846861974</v>
      </c>
      <c r="AJ488" s="91">
        <f>ALL!AJ480/AJ$268</f>
        <v>2.8286662224552792</v>
      </c>
      <c r="AK488" s="91">
        <f>ALL!AK480/AK$268</f>
        <v>1.8546617665208507</v>
      </c>
      <c r="AL488" s="91">
        <f>ALL!AL480/AL$268</f>
        <v>0</v>
      </c>
      <c r="AM488" s="91">
        <f>ALL!AM480/AM$268</f>
        <v>0</v>
      </c>
      <c r="AN488" s="91">
        <f>ALL!AN480/AN$268</f>
        <v>9.6439586510760886</v>
      </c>
      <c r="AO488" s="91">
        <f>ALL!AO480/AO$268</f>
        <v>0</v>
      </c>
      <c r="AP488" s="91">
        <f>ALL!AP480/AP$268</f>
        <v>12.170978264380066</v>
      </c>
      <c r="AQ488" s="91">
        <f>ALL!AQ480/AQ$268</f>
        <v>0</v>
      </c>
      <c r="AR488" s="91">
        <f>ALL!AR480/AR$268</f>
        <v>0</v>
      </c>
      <c r="AS488" s="91">
        <f>ALL!AS480/AS$268</f>
        <v>0</v>
      </c>
      <c r="AT488" s="91">
        <f>ALL!AT480/AT$268</f>
        <v>0</v>
      </c>
      <c r="AU488" s="91">
        <f>ALL!AU480/AU$268</f>
        <v>0</v>
      </c>
      <c r="AV488" s="91">
        <f>ALL!AV480/AV$268</f>
        <v>0</v>
      </c>
      <c r="AW488" s="91">
        <f>ALL!AW480/AW$268</f>
        <v>0</v>
      </c>
      <c r="AX488" s="91">
        <f>ALL!AX480/AX$268</f>
        <v>0</v>
      </c>
      <c r="AY488" s="91">
        <f>ALL!AY480/AY$268</f>
        <v>0</v>
      </c>
      <c r="AZ488" s="91">
        <f>ALL!AZ480/AZ$268</f>
        <v>0</v>
      </c>
      <c r="BA488" s="91">
        <f>ALL!BA480/BA$268</f>
        <v>0</v>
      </c>
      <c r="BB488" s="91">
        <f>ALL!BB480/BB$268</f>
        <v>0</v>
      </c>
      <c r="BC488" s="91">
        <f>ALL!BC480/BC$268</f>
        <v>0</v>
      </c>
      <c r="BD488" s="91">
        <f>ALL!BD480/BD$268</f>
        <v>6.4019025453591869</v>
      </c>
      <c r="BE488" s="91">
        <f>ALL!BE480/BE$268</f>
        <v>0.10679593980857208</v>
      </c>
      <c r="BF488" s="91">
        <f>ALL!BF480/BF$268</f>
        <v>6.3627510722401297</v>
      </c>
      <c r="BG488" s="91">
        <f>ALL!BG480/BG$268</f>
        <v>11.887468751132204</v>
      </c>
      <c r="BH488" s="91">
        <f t="shared" si="227"/>
        <v>317.58421227746578</v>
      </c>
      <c r="BJ488" s="208">
        <f t="array" ref="BJ488">ROUND(MIN(IF($E$4:$BG$4=BJ$4,$E488:$BG488)),1)</f>
        <v>0</v>
      </c>
      <c r="BK488" s="208">
        <f t="array" ref="BK488">ROUND(MAX(IF($E$4:$BG$4=BK$4,$E488:$BG488)),1)</f>
        <v>12.2</v>
      </c>
      <c r="BL488" s="276">
        <f t="array" ref="BL488">ROUND(SUM(IF($E$4:$BG$4=BL$4,ALL!$E480:$BG480)),1)/BL$3</f>
        <v>2.1967894557601526</v>
      </c>
      <c r="BM488" s="208">
        <f t="array" ref="BM488">ROUND(MIN(IF($E$4:$BG$4=BM$4,$E488:$BG488)),1)</f>
        <v>0.1</v>
      </c>
      <c r="BN488" s="208">
        <f t="array" ref="BN488">ROUND(MAX(IF($E$4:$BG$4=BN$4,$E488:$BG488)),1)</f>
        <v>11.9</v>
      </c>
      <c r="BO488" s="276">
        <f t="array" ref="BO488">ROUND(SUM(IF($E$4:$BG$4=BO$4,ALL!$E480:$BG480)),1)/BO$3</f>
        <v>5.9929606454799949</v>
      </c>
      <c r="BP488" s="208">
        <f t="array" ref="BP488">ROUND(MIN(IF($E$4:$BG$4=BP$4,$E488:$BG488)),1)</f>
        <v>0</v>
      </c>
      <c r="BQ488" s="208">
        <f t="array" ref="BQ488">ROUND(MAX(IF($E$4:$BG$4=BQ$4,$E488:$BG488)),1)</f>
        <v>1.9</v>
      </c>
      <c r="BR488" s="276">
        <f t="array" ref="BR488">ROUND(SUM(IF($E$4:$BG$4=BR$4,ALL!$E480:$BG480)),1)/BR$3</f>
        <v>0.91474404481048965</v>
      </c>
      <c r="BS488" s="208">
        <f t="array" ref="BS488">ROUND(MIN(IF($E$4:$BG$4=BS$4,$E488:$BG488)),1)</f>
        <v>0</v>
      </c>
      <c r="BT488" s="208">
        <f t="array" ref="BT488">ROUND(MAX(IF($E$4:$BG$4=BT$4,$E488:$BG488)),1)</f>
        <v>46.9</v>
      </c>
      <c r="BU488" s="276">
        <f t="array" ref="BU488">ROUND(SUM(IF($E$4:$BG$4=BU$4,ALL!$E480:$BG480)),1)/BU$3</f>
        <v>8.8625392030478167</v>
      </c>
      <c r="BV488" s="208">
        <f t="array" ref="BV488">ROUND(MIN(IF($E$4:$BG$4=BV$4,$E488:$BG488)),1)</f>
        <v>2.7</v>
      </c>
      <c r="BW488" s="208">
        <f t="array" ref="BW488">ROUND(MAX(IF($E$4:$BG$4=BW$4,$E488:$BG488)),1)</f>
        <v>7.1</v>
      </c>
      <c r="BX488" s="276">
        <f t="array" ref="BX488">ROUND(SUM(IF($E$4:$BG$4=BX$4,ALL!$E480:$BG480)),1)/BX$3</f>
        <v>3.6119089992174138</v>
      </c>
      <c r="BY488" s="208">
        <f t="array" ref="BY488">ROUND(MIN(IF($E$4:$BG$4=BY$4,$E488:$BG488)),1)</f>
        <v>0.5</v>
      </c>
      <c r="BZ488" s="208">
        <f t="array" ref="BZ488">ROUND(MAX(IF($E$4:$BG$4=BZ$4,$E488:$BG488)),1)</f>
        <v>10.3</v>
      </c>
      <c r="CA488" s="276">
        <f t="array" ref="CA488">ROUND(SUM(IF($E$4:$BG$4=CA$4,ALL!$E480:$BG480)),1)/CA$3</f>
        <v>3.9949831894095964</v>
      </c>
      <c r="CB488" s="233">
        <f t="shared" si="214"/>
        <v>0</v>
      </c>
      <c r="CC488" s="233">
        <f t="shared" si="215"/>
        <v>46.9</v>
      </c>
      <c r="CD488" s="274">
        <f>ALL!BH480/$BH$47</f>
        <v>5.5659736480732365</v>
      </c>
    </row>
    <row r="489" spans="1:82" s="90" customFormat="1" ht="24">
      <c r="A489" s="253">
        <f t="shared" si="226"/>
        <v>56117</v>
      </c>
      <c r="B489" s="236" t="s">
        <v>414</v>
      </c>
      <c r="C489" s="50"/>
      <c r="D489" s="50"/>
      <c r="E489" s="91">
        <f>ALL!E481/E$268</f>
        <v>0</v>
      </c>
      <c r="F489" s="91">
        <f>ALL!F481/F$268</f>
        <v>0</v>
      </c>
      <c r="G489" s="91">
        <f>ALL!G481/G$268</f>
        <v>0</v>
      </c>
      <c r="H489" s="91">
        <f>ALL!H481/H$268</f>
        <v>3.4064725732879357</v>
      </c>
      <c r="I489" s="91">
        <f>ALL!I481/I$268</f>
        <v>0</v>
      </c>
      <c r="J489" s="91">
        <f>ALL!J481/J$268</f>
        <v>0</v>
      </c>
      <c r="K489" s="91">
        <f>ALL!K481/K$268</f>
        <v>0.33437104046436233</v>
      </c>
      <c r="L489" s="91">
        <f>ALL!L481/L$268</f>
        <v>0.22245059905556061</v>
      </c>
      <c r="M489" s="91">
        <f>ALL!M481/M$268</f>
        <v>0</v>
      </c>
      <c r="N489" s="91">
        <f>ALL!N481/N$268</f>
        <v>0</v>
      </c>
      <c r="O489" s="91">
        <f>ALL!O481/O$268</f>
        <v>0</v>
      </c>
      <c r="P489" s="91">
        <f>ALL!P481/P$268</f>
        <v>0.19588577043261676</v>
      </c>
      <c r="Q489" s="91">
        <f>ALL!Q481/Q$268</f>
        <v>0</v>
      </c>
      <c r="R489" s="91">
        <f>ALL!R481/R$268</f>
        <v>0</v>
      </c>
      <c r="S489" s="91">
        <f>ALL!S481/S$268</f>
        <v>2.868334602389278</v>
      </c>
      <c r="T489" s="91">
        <f>ALL!T481/T$268</f>
        <v>5.2529048529664255</v>
      </c>
      <c r="U489" s="91">
        <f>ALL!U481/U$268</f>
        <v>0</v>
      </c>
      <c r="V489" s="91">
        <f>ALL!V481/V$268</f>
        <v>0</v>
      </c>
      <c r="W489" s="91">
        <f>ALL!W481/W$268</f>
        <v>0.34130084802765809</v>
      </c>
      <c r="X489" s="91">
        <f>ALL!X481/X$268</f>
        <v>0.32091179830864308</v>
      </c>
      <c r="Y489" s="91">
        <f>ALL!Y481/Y$268</f>
        <v>1.1721971544450385</v>
      </c>
      <c r="Z489" s="91">
        <f>ALL!Z481/Z$268</f>
        <v>1.6282751722421289</v>
      </c>
      <c r="AA489" s="91">
        <f>ALL!AA481/AA$268</f>
        <v>0</v>
      </c>
      <c r="AB489" s="91">
        <f>ALL!AB481/AB$268</f>
        <v>0.5940151947526553</v>
      </c>
      <c r="AC489" s="91">
        <f>ALL!AC481/AC$268</f>
        <v>1.4066917128059246</v>
      </c>
      <c r="AD489" s="91">
        <f>ALL!AD481/AD$268</f>
        <v>2.2111999697278941</v>
      </c>
      <c r="AE489" s="91">
        <f>ALL!AE481/AE$268</f>
        <v>0</v>
      </c>
      <c r="AF489" s="91">
        <f>ALL!AF481/AF$268</f>
        <v>0</v>
      </c>
      <c r="AG489" s="91">
        <f>ALL!AG481/AG$268</f>
        <v>0.91228238037035825</v>
      </c>
      <c r="AH489" s="91">
        <f>ALL!AH481/AH$268</f>
        <v>1.0563475284040427</v>
      </c>
      <c r="AI489" s="91">
        <f>ALL!AI481/AI$268</f>
        <v>0.79100175816360796</v>
      </c>
      <c r="AJ489" s="91">
        <f>ALL!AJ481/AJ$268</f>
        <v>0.63993526079019669</v>
      </c>
      <c r="AK489" s="91">
        <f>ALL!AK481/AK$268</f>
        <v>0</v>
      </c>
      <c r="AL489" s="91">
        <f>ALL!AL481/AL$268</f>
        <v>0</v>
      </c>
      <c r="AM489" s="91">
        <f>ALL!AM481/AM$268</f>
        <v>6.8218725438130638</v>
      </c>
      <c r="AN489" s="91">
        <f>ALL!AN481/AN$268</f>
        <v>0</v>
      </c>
      <c r="AO489" s="91">
        <f>ALL!AO481/AO$268</f>
        <v>4.7886065062313445</v>
      </c>
      <c r="AP489" s="91">
        <f>ALL!AP481/AP$268</f>
        <v>0</v>
      </c>
      <c r="AQ489" s="91">
        <f>ALL!AQ481/AQ$268</f>
        <v>1.5180275603638451</v>
      </c>
      <c r="AR489" s="91">
        <f>ALL!AR481/AR$268</f>
        <v>0</v>
      </c>
      <c r="AS489" s="91">
        <f>ALL!AS481/AS$268</f>
        <v>0</v>
      </c>
      <c r="AT489" s="91">
        <f>ALL!AT481/AT$268</f>
        <v>0</v>
      </c>
      <c r="AU489" s="91">
        <f>ALL!AU481/AU$268</f>
        <v>5.8738559185613326</v>
      </c>
      <c r="AV489" s="91">
        <f>ALL!AV481/AV$268</f>
        <v>0.79914592177648314</v>
      </c>
      <c r="AW489" s="91">
        <f>ALL!AW481/AW$268</f>
        <v>5.9833432835820899</v>
      </c>
      <c r="AX489" s="91">
        <f>ALL!AX481/AX$268</f>
        <v>0</v>
      </c>
      <c r="AY489" s="91">
        <f>ALL!AY481/AY$268</f>
        <v>0</v>
      </c>
      <c r="AZ489" s="91">
        <f>ALL!AZ481/AZ$268</f>
        <v>63.253046843412463</v>
      </c>
      <c r="BA489" s="91">
        <f>ALL!BA481/BA$268</f>
        <v>0</v>
      </c>
      <c r="BB489" s="91">
        <f>ALL!BB481/BB$268</f>
        <v>0</v>
      </c>
      <c r="BC489" s="91">
        <f>ALL!BC481/BC$268</f>
        <v>0</v>
      </c>
      <c r="BD489" s="91">
        <f>ALL!BD481/BD$268</f>
        <v>5.2621405274285813</v>
      </c>
      <c r="BE489" s="91">
        <f>ALL!BE481/BE$268</f>
        <v>0.26430952755188986</v>
      </c>
      <c r="BF489" s="91">
        <f>ALL!BF481/BF$268</f>
        <v>0.74765276225130317</v>
      </c>
      <c r="BG489" s="91">
        <f>ALL!BG481/BG$268</f>
        <v>9.8433933553132125E-2</v>
      </c>
      <c r="BH489" s="91">
        <f t="shared" si="227"/>
        <v>118.76501354515986</v>
      </c>
      <c r="BJ489" s="208">
        <f t="array" ref="BJ489">ROUND(MIN(IF($E$4:$BG$4=BJ$4,$E489:$BG489)),1)</f>
        <v>0</v>
      </c>
      <c r="BK489" s="208">
        <f t="array" ref="BK489">ROUND(MAX(IF($E$4:$BG$4=BK$4,$E489:$BG489)),1)</f>
        <v>63.3</v>
      </c>
      <c r="BL489" s="276">
        <f t="array" ref="BL489">ROUND(SUM(IF($E$4:$BG$4=BL$4,ALL!$E481:$BG481)),1)/BL$3</f>
        <v>8.4732491462704917</v>
      </c>
      <c r="BM489" s="208">
        <f t="array" ref="BM489">ROUND(MIN(IF($E$4:$BG$4=BM$4,$E489:$BG489)),1)</f>
        <v>0.1</v>
      </c>
      <c r="BN489" s="208">
        <f t="array" ref="BN489">ROUND(MAX(IF($E$4:$BG$4=BN$4,$E489:$BG489)),1)</f>
        <v>5.3</v>
      </c>
      <c r="BO489" s="276">
        <f t="array" ref="BO489">ROUND(SUM(IF($E$4:$BG$4=BO$4,ALL!$E481:$BG481)),1)/BO$3</f>
        <v>2.1570167133212585</v>
      </c>
      <c r="BP489" s="208">
        <f t="array" ref="BP489">ROUND(MIN(IF($E$4:$BG$4=BP$4,$E489:$BG489)),1)</f>
        <v>0</v>
      </c>
      <c r="BQ489" s="208">
        <f t="array" ref="BQ489">ROUND(MAX(IF($E$4:$BG$4=BQ$4,$E489:$BG489)),1)</f>
        <v>6.8</v>
      </c>
      <c r="BR489" s="276">
        <f t="array" ref="BR489">ROUND(SUM(IF($E$4:$BG$4=BR$4,ALL!$E481:$BG481)),1)/BR$3</f>
        <v>3.1698912444500844</v>
      </c>
      <c r="BS489" s="208">
        <f t="array" ref="BS489">ROUND(MIN(IF($E$4:$BG$4=BS$4,$E489:$BG489)),1)</f>
        <v>0</v>
      </c>
      <c r="BT489" s="208">
        <f t="array" ref="BT489">ROUND(MAX(IF($E$4:$BG$4=BT$4,$E489:$BG489)),1)</f>
        <v>5.3</v>
      </c>
      <c r="BU489" s="276">
        <f t="array" ref="BU489">ROUND(SUM(IF($E$4:$BG$4=BU$4,ALL!$E481:$BG481)),1)/BU$3</f>
        <v>0.97811041554305478</v>
      </c>
      <c r="BV489" s="208">
        <f t="array" ref="BV489">ROUND(MIN(IF($E$4:$BG$4=BV$4,$E489:$BG489)),1)</f>
        <v>0</v>
      </c>
      <c r="BW489" s="208">
        <f t="array" ref="BW489">ROUND(MAX(IF($E$4:$BG$4=BW$4,$E489:$BG489)),1)</f>
        <v>1.6</v>
      </c>
      <c r="BX489" s="276">
        <f t="array" ref="BX489">ROUND(SUM(IF($E$4:$BG$4=BX$4,ALL!$E481:$BG481)),1)/BX$3</f>
        <v>0.79529284119810617</v>
      </c>
      <c r="BY489" s="208">
        <f t="array" ref="BY489">ROUND(MIN(IF($E$4:$BG$4=BY$4,$E489:$BG489)),1)</f>
        <v>0</v>
      </c>
      <c r="BZ489" s="208">
        <f t="array" ref="BZ489">ROUND(MAX(IF($E$4:$BG$4=BZ$4,$E489:$BG489)),1)</f>
        <v>0.9</v>
      </c>
      <c r="CA489" s="276">
        <f t="array" ref="CA489">ROUND(SUM(IF($E$4:$BG$4=CA$4,ALL!$E481:$BG481)),1)/CA$3</f>
        <v>0.38795395133264898</v>
      </c>
      <c r="CB489" s="233">
        <f t="shared" si="214"/>
        <v>0</v>
      </c>
      <c r="CC489" s="233">
        <f t="shared" si="215"/>
        <v>63.3</v>
      </c>
      <c r="CD489" s="274">
        <f>ALL!BH481/$BH$47</f>
        <v>1.1337216034156288</v>
      </c>
    </row>
    <row r="490" spans="1:82" s="90" customFormat="1">
      <c r="A490" s="253">
        <f t="shared" si="226"/>
        <v>56201</v>
      </c>
      <c r="B490" s="236" t="s">
        <v>415</v>
      </c>
      <c r="C490" s="50"/>
      <c r="D490" s="50"/>
      <c r="E490" s="91">
        <f>ALL!E482/E$268</f>
        <v>80.331458169784497</v>
      </c>
      <c r="F490" s="91">
        <f>ALL!F482/F$268</f>
        <v>0</v>
      </c>
      <c r="G490" s="91">
        <f>ALL!G482/G$268</f>
        <v>52.789471422589173</v>
      </c>
      <c r="H490" s="91">
        <f>ALL!H482/H$268</f>
        <v>46.093808558683143</v>
      </c>
      <c r="I490" s="91">
        <f>ALL!I482/I$268</f>
        <v>84.139369046491566</v>
      </c>
      <c r="J490" s="91">
        <f>ALL!J482/J$268</f>
        <v>74.510641063753425</v>
      </c>
      <c r="K490" s="91">
        <f>ALL!K482/K$268</f>
        <v>126.02392575556904</v>
      </c>
      <c r="L490" s="91">
        <f>ALL!L482/L$268</f>
        <v>115.91953542948578</v>
      </c>
      <c r="M490" s="91">
        <f>ALL!M482/M$268</f>
        <v>0</v>
      </c>
      <c r="N490" s="91">
        <f>ALL!N482/N$268</f>
        <v>0</v>
      </c>
      <c r="O490" s="91">
        <f>ALL!O482/O$268</f>
        <v>0</v>
      </c>
      <c r="P490" s="91">
        <f>ALL!P482/P$268</f>
        <v>33.403912002787756</v>
      </c>
      <c r="Q490" s="91">
        <f>ALL!Q482/Q$268</f>
        <v>76.796110833372239</v>
      </c>
      <c r="R490" s="91">
        <f>ALL!R482/R$268</f>
        <v>0</v>
      </c>
      <c r="S490" s="91">
        <f>ALL!S482/S$268</f>
        <v>62.993973259206363</v>
      </c>
      <c r="T490" s="91">
        <f>ALL!T482/T$268</f>
        <v>89.028011864517168</v>
      </c>
      <c r="U490" s="91">
        <f>ALL!U482/U$268</f>
        <v>102.69518952522114</v>
      </c>
      <c r="V490" s="91">
        <f>ALL!V482/V$268</f>
        <v>0</v>
      </c>
      <c r="W490" s="91">
        <f>ALL!W482/W$268</f>
        <v>38.848705221493283</v>
      </c>
      <c r="X490" s="91">
        <f>ALL!X482/X$268</f>
        <v>99.315840889630763</v>
      </c>
      <c r="Y490" s="91">
        <f>ALL!Y482/Y$268</f>
        <v>14.740171620088418</v>
      </c>
      <c r="Z490" s="91">
        <f>ALL!Z482/Z$268</f>
        <v>72.833820721226331</v>
      </c>
      <c r="AA490" s="91">
        <f>ALL!AA482/AA$268</f>
        <v>85.555646969627091</v>
      </c>
      <c r="AB490" s="91">
        <f>ALL!AB482/AB$268</f>
        <v>75.822239250300086</v>
      </c>
      <c r="AC490" s="91">
        <f>ALL!AC482/AC$268</f>
        <v>0</v>
      </c>
      <c r="AD490" s="91">
        <f>ALL!AD482/AD$268</f>
        <v>0.29240158313654496</v>
      </c>
      <c r="AE490" s="91">
        <f>ALL!AE482/AE$268</f>
        <v>53.866921224076073</v>
      </c>
      <c r="AF490" s="91">
        <f>ALL!AF482/AF$268</f>
        <v>21.349243572885893</v>
      </c>
      <c r="AG490" s="91">
        <f>ALL!AG482/AG$268</f>
        <v>82.085528138356494</v>
      </c>
      <c r="AH490" s="91">
        <f>ALL!AH482/AH$268</f>
        <v>107.30793340416969</v>
      </c>
      <c r="AI490" s="91">
        <f>ALL!AI482/AI$268</f>
        <v>34.117572746488612</v>
      </c>
      <c r="AJ490" s="91">
        <f>ALL!AJ482/AJ$268</f>
        <v>63.424082236932882</v>
      </c>
      <c r="AK490" s="91">
        <f>ALL!AK482/AK$268</f>
        <v>102.28623479560633</v>
      </c>
      <c r="AL490" s="91">
        <f>ALL!AL482/AL$268</f>
        <v>643.95941066011846</v>
      </c>
      <c r="AM490" s="91">
        <f>ALL!AM482/AM$268</f>
        <v>93.96332412816426</v>
      </c>
      <c r="AN490" s="91">
        <f>ALL!AN482/AN$268</f>
        <v>62.603118115573629</v>
      </c>
      <c r="AO490" s="91">
        <f>ALL!AO482/AO$268</f>
        <v>17.987372042430479</v>
      </c>
      <c r="AP490" s="91">
        <f>ALL!AP482/AP$268</f>
        <v>96.979330168265349</v>
      </c>
      <c r="AQ490" s="91">
        <f>ALL!AQ482/AQ$268</f>
        <v>0</v>
      </c>
      <c r="AR490" s="91">
        <f>ALL!AR482/AR$268</f>
        <v>8.1079974757380917</v>
      </c>
      <c r="AS490" s="91">
        <f>ALL!AS482/AS$268</f>
        <v>31.09595592686766</v>
      </c>
      <c r="AT490" s="91">
        <f>ALL!AT482/AT$268</f>
        <v>40.260432190760064</v>
      </c>
      <c r="AU490" s="91">
        <f>ALL!AU482/AU$268</f>
        <v>89.937203918622657</v>
      </c>
      <c r="AV490" s="91">
        <f>ALL!AV482/AV$268</f>
        <v>0</v>
      </c>
      <c r="AW490" s="91">
        <f>ALL!AW482/AW$268</f>
        <v>24.989820895522392</v>
      </c>
      <c r="AX490" s="91">
        <f>ALL!AX482/AX$268</f>
        <v>0</v>
      </c>
      <c r="AY490" s="91">
        <f>ALL!AY482/AY$268</f>
        <v>68.858225406448057</v>
      </c>
      <c r="AZ490" s="91">
        <f>ALL!AZ482/AZ$268</f>
        <v>45.199041182926123</v>
      </c>
      <c r="BA490" s="91">
        <f>ALL!BA482/BA$268</f>
        <v>0</v>
      </c>
      <c r="BB490" s="91">
        <f>ALL!BB482/BB$268</f>
        <v>244.29368408718065</v>
      </c>
      <c r="BC490" s="91">
        <f>ALL!BC482/BC$268</f>
        <v>0</v>
      </c>
      <c r="BD490" s="91">
        <f>ALL!BD482/BD$268</f>
        <v>85.722022519790869</v>
      </c>
      <c r="BE490" s="91">
        <f>ALL!BE482/BE$268</f>
        <v>0</v>
      </c>
      <c r="BF490" s="91">
        <f>ALL!BF482/BF$268</f>
        <v>7.2815501633019952</v>
      </c>
      <c r="BG490" s="91">
        <f>ALL!BG482/BG$268</f>
        <v>0</v>
      </c>
      <c r="BH490" s="91">
        <f t="shared" si="227"/>
        <v>3357.8102381871909</v>
      </c>
      <c r="BJ490" s="208">
        <f t="array" ref="BJ490">ROUND(MIN(IF($E$4:$BG$4=BJ$4,$E490:$BG490)),1)</f>
        <v>0</v>
      </c>
      <c r="BK490" s="208">
        <f t="array" ref="BK490">ROUND(MAX(IF($E$4:$BG$4=BK$4,$E490:$BG490)),1)</f>
        <v>244.3</v>
      </c>
      <c r="BL490" s="276">
        <f t="array" ref="BL490">ROUND(SUM(IF($E$4:$BG$4=BL$4,ALL!$E482:$BG482)),1)/BL$3</f>
        <v>45.836760479164674</v>
      </c>
      <c r="BM490" s="208">
        <f t="array" ref="BM490">ROUND(MIN(IF($E$4:$BG$4=BM$4,$E490:$BG490)),1)</f>
        <v>0</v>
      </c>
      <c r="BN490" s="208">
        <f t="array" ref="BN490">ROUND(MAX(IF($E$4:$BG$4=BN$4,$E490:$BG490)),1)</f>
        <v>85.7</v>
      </c>
      <c r="BO490" s="276">
        <f t="array" ref="BO490">ROUND(SUM(IF($E$4:$BG$4=BO$4,ALL!$E482:$BG482)),1)/BO$3</f>
        <v>32.467345216532202</v>
      </c>
      <c r="BP490" s="208">
        <f t="array" ref="BP490">ROUND(MIN(IF($E$4:$BG$4=BP$4,$E490:$BG490)),1)</f>
        <v>94</v>
      </c>
      <c r="BQ490" s="208">
        <f t="array" ref="BQ490">ROUND(MAX(IF($E$4:$BG$4=BQ$4,$E490:$BG490)),1)</f>
        <v>644</v>
      </c>
      <c r="BR490" s="276">
        <f t="array" ref="BR490">ROUND(SUM(IF($E$4:$BG$4=BR$4,ALL!$E482:$BG482)),1)/BR$3</f>
        <v>121.24491620132562</v>
      </c>
      <c r="BS490" s="208">
        <f t="array" ref="BS490">ROUND(MIN(IF($E$4:$BG$4=BS$4,$E490:$BG490)),1)</f>
        <v>0</v>
      </c>
      <c r="BT490" s="208">
        <f t="array" ref="BT490">ROUND(MAX(IF($E$4:$BG$4=BT$4,$E490:$BG490)),1)</f>
        <v>126</v>
      </c>
      <c r="BU490" s="276">
        <f t="array" ref="BU490">ROUND(SUM(IF($E$4:$BG$4=BU$4,ALL!$E482:$BG482)),1)/BU$3</f>
        <v>55.576693959422705</v>
      </c>
      <c r="BV490" s="208">
        <f t="array" ref="BV490">ROUND(MIN(IF($E$4:$BG$4=BV$4,$E490:$BG490)),1)</f>
        <v>52.8</v>
      </c>
      <c r="BW490" s="208">
        <f t="array" ref="BW490">ROUND(MAX(IF($E$4:$BG$4=BW$4,$E490:$BG490)),1)</f>
        <v>75.8</v>
      </c>
      <c r="BX490" s="276">
        <f t="array" ref="BX490">ROUND(SUM(IF($E$4:$BG$4=BX$4,ALL!$E482:$BG482)),1)/BX$3</f>
        <v>71.815163298691971</v>
      </c>
      <c r="BY490" s="208">
        <f t="array" ref="BY490">ROUND(MIN(IF($E$4:$BG$4=BY$4,$E490:$BG490)),1)</f>
        <v>33.4</v>
      </c>
      <c r="BZ490" s="208">
        <f t="array" ref="BZ490">ROUND(MAX(IF($E$4:$BG$4=BZ$4,$E490:$BG490)),1)</f>
        <v>115.9</v>
      </c>
      <c r="CA490" s="276">
        <f t="array" ref="CA490">ROUND(SUM(IF($E$4:$BG$4=CA$4,ALL!$E482:$BG482)),1)/CA$3</f>
        <v>81.962807356079566</v>
      </c>
      <c r="CB490" s="233">
        <f t="shared" si="214"/>
        <v>0</v>
      </c>
      <c r="CC490" s="233">
        <f t="shared" si="215"/>
        <v>644</v>
      </c>
      <c r="CD490" s="274">
        <f>ALL!BH482/$BH$47</f>
        <v>65.961311038554044</v>
      </c>
    </row>
    <row r="491" spans="1:82" s="90" customFormat="1">
      <c r="A491" s="253">
        <f t="shared" ref="A491:A557" si="228">LEFT(B491,5)*1</f>
        <v>56202</v>
      </c>
      <c r="B491" s="236" t="s">
        <v>416</v>
      </c>
      <c r="C491" s="50"/>
      <c r="D491" s="50"/>
      <c r="E491" s="91">
        <f>ALL!E483/E$268</f>
        <v>8.4280764638619132</v>
      </c>
      <c r="F491" s="91">
        <f>ALL!F483/F$268</f>
        <v>4.1789385898407883</v>
      </c>
      <c r="G491" s="91">
        <f>ALL!G483/G$268</f>
        <v>1.8035344755037006</v>
      </c>
      <c r="H491" s="91">
        <f>ALL!H483/H$268</f>
        <v>37.350914056095625</v>
      </c>
      <c r="I491" s="91">
        <f>ALL!I483/I$268</f>
        <v>52.674256917409785</v>
      </c>
      <c r="J491" s="91">
        <f>ALL!J483/J$268</f>
        <v>4.4950606335075571</v>
      </c>
      <c r="K491" s="91">
        <f>ALL!K483/K$268</f>
        <v>2.6722745246166566</v>
      </c>
      <c r="L491" s="91">
        <f>ALL!L483/L$268</f>
        <v>5.8584514836544344</v>
      </c>
      <c r="M491" s="91">
        <f>ALL!M483/M$268</f>
        <v>0</v>
      </c>
      <c r="N491" s="91">
        <f>ALL!N483/N$268</f>
        <v>1.0332378567851779</v>
      </c>
      <c r="O491" s="91">
        <f>ALL!O483/O$268</f>
        <v>130.26200341876421</v>
      </c>
      <c r="P491" s="91">
        <f>ALL!P483/P$268</f>
        <v>2.9907764023056136</v>
      </c>
      <c r="Q491" s="91">
        <f>ALL!Q483/Q$268</f>
        <v>6.9635744399129162</v>
      </c>
      <c r="R491" s="91">
        <f>ALL!R483/R$268</f>
        <v>0</v>
      </c>
      <c r="S491" s="91">
        <f>ALL!S483/S$268</f>
        <v>4.5705488794451785</v>
      </c>
      <c r="T491" s="91">
        <f>ALL!T483/T$268</f>
        <v>0</v>
      </c>
      <c r="U491" s="91">
        <f>ALL!U483/U$268</f>
        <v>4.2466783016567513</v>
      </c>
      <c r="V491" s="91">
        <f>ALL!V483/V$268</f>
        <v>64.439850294065238</v>
      </c>
      <c r="W491" s="91">
        <f>ALL!W483/W$268</f>
        <v>2.8804620162304402</v>
      </c>
      <c r="X491" s="91">
        <f>ALL!X483/X$268</f>
        <v>2.8639719677106101</v>
      </c>
      <c r="Y491" s="91">
        <f>ALL!Y483/Y$268</f>
        <v>4.5159446277435089</v>
      </c>
      <c r="Z491" s="91">
        <f>ALL!Z483/Z$268</f>
        <v>1.6065430423916334</v>
      </c>
      <c r="AA491" s="91">
        <f>ALL!AA483/AA$268</f>
        <v>1.6413100570611112</v>
      </c>
      <c r="AB491" s="91">
        <f>ALL!AB483/AB$268</f>
        <v>5.1221272703249605</v>
      </c>
      <c r="AC491" s="91">
        <f>ALL!AC483/AC$268</f>
        <v>7.3023014398427231</v>
      </c>
      <c r="AD491" s="91">
        <f>ALL!AD483/AD$268</f>
        <v>8.2160643187652767</v>
      </c>
      <c r="AE491" s="91">
        <f>ALL!AE483/AE$268</f>
        <v>9.261168239722755</v>
      </c>
      <c r="AF491" s="91">
        <f>ALL!AF483/AF$268</f>
        <v>4.2717168634756506</v>
      </c>
      <c r="AG491" s="91">
        <f>ALL!AG483/AG$268</f>
        <v>23.161553104685144</v>
      </c>
      <c r="AH491" s="91">
        <f>ALL!AH483/AH$268</f>
        <v>99.580195174667182</v>
      </c>
      <c r="AI491" s="91">
        <f>ALL!AI483/AI$268</f>
        <v>5.085785543549119</v>
      </c>
      <c r="AJ491" s="91">
        <f>ALL!AJ483/AJ$268</f>
        <v>7.1782977767088649</v>
      </c>
      <c r="AK491" s="91">
        <f>ALL!AK483/AK$268</f>
        <v>0</v>
      </c>
      <c r="AL491" s="91">
        <f>ALL!AL483/AL$268</f>
        <v>0</v>
      </c>
      <c r="AM491" s="91">
        <f>ALL!AM483/AM$268</f>
        <v>51.585270313329794</v>
      </c>
      <c r="AN491" s="91">
        <f>ALL!AN483/AN$268</f>
        <v>0</v>
      </c>
      <c r="AO491" s="91">
        <f>ALL!AO483/AO$268</f>
        <v>0</v>
      </c>
      <c r="AP491" s="91">
        <f>ALL!AP483/AP$268</f>
        <v>0</v>
      </c>
      <c r="AQ491" s="91">
        <f>ALL!AQ483/AQ$268</f>
        <v>0</v>
      </c>
      <c r="AR491" s="91">
        <f>ALL!AR483/AR$268</f>
        <v>0</v>
      </c>
      <c r="AS491" s="91">
        <f>ALL!AS483/AS$268</f>
        <v>27.765770674415791</v>
      </c>
      <c r="AT491" s="91">
        <f>ALL!AT483/AT$268</f>
        <v>0</v>
      </c>
      <c r="AU491" s="91">
        <f>ALL!AU483/AU$268</f>
        <v>0</v>
      </c>
      <c r="AV491" s="91">
        <f>ALL!AV483/AV$268</f>
        <v>0</v>
      </c>
      <c r="AW491" s="91">
        <f>ALL!AW483/AW$268</f>
        <v>0.45138805970149259</v>
      </c>
      <c r="AX491" s="91">
        <f>ALL!AX483/AX$268</f>
        <v>0</v>
      </c>
      <c r="AY491" s="91">
        <f>ALL!AY483/AY$268</f>
        <v>0</v>
      </c>
      <c r="AZ491" s="91">
        <f>ALL!AZ483/AZ$268</f>
        <v>0</v>
      </c>
      <c r="BA491" s="91">
        <f>ALL!BA483/BA$268</f>
        <v>0</v>
      </c>
      <c r="BB491" s="91">
        <f>ALL!BB483/BB$268</f>
        <v>0</v>
      </c>
      <c r="BC491" s="91">
        <f>ALL!BC483/BC$268</f>
        <v>0</v>
      </c>
      <c r="BD491" s="91">
        <f>ALL!BD483/BD$268</f>
        <v>3.0693580056709231</v>
      </c>
      <c r="BE491" s="91">
        <f>ALL!BE483/BE$268</f>
        <v>3.4233370008520776</v>
      </c>
      <c r="BF491" s="91">
        <f>ALL!BF483/BF$268</f>
        <v>1.4900243309002446</v>
      </c>
      <c r="BG491" s="91">
        <f>ALL!BG483/BG$268</f>
        <v>14.477940110865546</v>
      </c>
      <c r="BH491" s="91">
        <f t="shared" si="227"/>
        <v>616.91870667604042</v>
      </c>
      <c r="BJ491" s="208">
        <f t="array" ref="BJ491">ROUND(MIN(IF($E$4:$BG$4=BJ$4,$E491:$BG491)),1)</f>
        <v>0</v>
      </c>
      <c r="BK491" s="208">
        <f t="array" ref="BK491">ROUND(MAX(IF($E$4:$BG$4=BK$4,$E491:$BG491)),1)</f>
        <v>27.8</v>
      </c>
      <c r="BL491" s="276">
        <f t="array" ref="BL491">ROUND(SUM(IF($E$4:$BG$4=BL$4,ALL!$E483:$BG483)),1)/BL$3</f>
        <v>0.99174491086337468</v>
      </c>
      <c r="BM491" s="208">
        <f t="array" ref="BM491">ROUND(MIN(IF($E$4:$BG$4=BM$4,$E491:$BG491)),1)</f>
        <v>1.5</v>
      </c>
      <c r="BN491" s="208">
        <f t="array" ref="BN491">ROUND(MAX(IF($E$4:$BG$4=BN$4,$E491:$BG491)),1)</f>
        <v>14.5</v>
      </c>
      <c r="BO491" s="276">
        <f t="array" ref="BO491">ROUND(SUM(IF($E$4:$BG$4=BO$4,ALL!$E483:$BG483)),1)/BO$3</f>
        <v>4.0146859048246348</v>
      </c>
      <c r="BP491" s="208">
        <f t="array" ref="BP491">ROUND(MIN(IF($E$4:$BG$4=BP$4,$E491:$BG491)),1)</f>
        <v>0</v>
      </c>
      <c r="BQ491" s="208">
        <f t="array" ref="BQ491">ROUND(MAX(IF($E$4:$BG$4=BQ$4,$E491:$BG491)),1)</f>
        <v>51.6</v>
      </c>
      <c r="BR491" s="276">
        <f t="array" ref="BR491">ROUND(SUM(IF($E$4:$BG$4=BR$4,ALL!$E483:$BG483)),1)/BR$3</f>
        <v>23.969787872635582</v>
      </c>
      <c r="BS491" s="208">
        <f t="array" ref="BS491">ROUND(MIN(IF($E$4:$BG$4=BS$4,$E491:$BG491)),1)</f>
        <v>0</v>
      </c>
      <c r="BT491" s="208">
        <f t="array" ref="BT491">ROUND(MAX(IF($E$4:$BG$4=BT$4,$E491:$BG491)),1)</f>
        <v>130.30000000000001</v>
      </c>
      <c r="BU491" s="276">
        <f t="array" ref="BU491">ROUND(SUM(IF($E$4:$BG$4=BU$4,ALL!$E483:$BG483)),1)/BU$3</f>
        <v>15.976244168062012</v>
      </c>
      <c r="BV491" s="208">
        <f t="array" ref="BV491">ROUND(MIN(IF($E$4:$BG$4=BV$4,$E491:$BG491)),1)</f>
        <v>1.6</v>
      </c>
      <c r="BW491" s="208">
        <f t="array" ref="BW491">ROUND(MAX(IF($E$4:$BG$4=BW$4,$E491:$BG491)),1)</f>
        <v>7.2</v>
      </c>
      <c r="BX491" s="276">
        <f t="array" ref="BX491">ROUND(SUM(IF($E$4:$BG$4=BX$4,ALL!$E483:$BG483)),1)/BX$3</f>
        <v>4.3859504180736968</v>
      </c>
      <c r="BY491" s="208">
        <f t="array" ref="BY491">ROUND(MIN(IF($E$4:$BG$4=BY$4,$E491:$BG491)),1)</f>
        <v>2.9</v>
      </c>
      <c r="BZ491" s="208">
        <f t="array" ref="BZ491">ROUND(MAX(IF($E$4:$BG$4=BZ$4,$E491:$BG491)),1)</f>
        <v>52.7</v>
      </c>
      <c r="CA491" s="276">
        <f t="array" ref="CA491">ROUND(SUM(IF($E$4:$BG$4=CA$4,ALL!$E483:$BG483)),1)/CA$3</f>
        <v>22.582048681549157</v>
      </c>
      <c r="CB491" s="233">
        <f t="shared" si="214"/>
        <v>0</v>
      </c>
      <c r="CC491" s="233">
        <f t="shared" si="215"/>
        <v>130.30000000000001</v>
      </c>
      <c r="CD491" s="274">
        <f>ALL!BH483/$BH$47</f>
        <v>13.139585505792125</v>
      </c>
    </row>
    <row r="492" spans="1:82" s="90" customFormat="1">
      <c r="A492" s="253">
        <f t="shared" si="228"/>
        <v>56203</v>
      </c>
      <c r="B492" s="236" t="s">
        <v>417</v>
      </c>
      <c r="C492" s="50"/>
      <c r="D492" s="50"/>
      <c r="E492" s="91">
        <f>ALL!E484/E$268</f>
        <v>0.19937348704188448</v>
      </c>
      <c r="F492" s="91">
        <f>ALL!F484/F$268</f>
        <v>0</v>
      </c>
      <c r="G492" s="91">
        <f>ALL!G484/G$268</f>
        <v>10.641552262050938</v>
      </c>
      <c r="H492" s="91">
        <f>ALL!H484/H$268</f>
        <v>0.95823857492745368</v>
      </c>
      <c r="I492" s="91">
        <f>ALL!I484/I$268</f>
        <v>0</v>
      </c>
      <c r="J492" s="91">
        <f>ALL!J484/J$268</f>
        <v>0</v>
      </c>
      <c r="K492" s="91">
        <f>ALL!K484/K$268</f>
        <v>1.2109401521417948</v>
      </c>
      <c r="L492" s="91">
        <f>ALL!L484/L$268</f>
        <v>0</v>
      </c>
      <c r="M492" s="91">
        <f>ALL!M484/M$268</f>
        <v>0</v>
      </c>
      <c r="N492" s="91">
        <f>ALL!N484/N$268</f>
        <v>92.164236354531795</v>
      </c>
      <c r="O492" s="91">
        <f>ALL!O484/O$268</f>
        <v>0</v>
      </c>
      <c r="P492" s="91">
        <f>ALL!P484/P$268</f>
        <v>2.0580893568160135</v>
      </c>
      <c r="Q492" s="91">
        <f>ALL!Q484/Q$268</f>
        <v>0</v>
      </c>
      <c r="R492" s="91">
        <f>ALL!R484/R$268</f>
        <v>0</v>
      </c>
      <c r="S492" s="91">
        <f>ALL!S484/S$268</f>
        <v>30.916938778152161</v>
      </c>
      <c r="T492" s="91">
        <f>ALL!T484/T$268</f>
        <v>109.83581734327174</v>
      </c>
      <c r="U492" s="91">
        <f>ALL!U484/U$268</f>
        <v>0</v>
      </c>
      <c r="V492" s="91">
        <f>ALL!V484/V$268</f>
        <v>0</v>
      </c>
      <c r="W492" s="91">
        <f>ALL!W484/W$268</f>
        <v>67.114357985525317</v>
      </c>
      <c r="X492" s="91">
        <f>ALL!X484/X$268</f>
        <v>0</v>
      </c>
      <c r="Y492" s="91">
        <f>ALL!Y484/Y$268</f>
        <v>59.228094964854392</v>
      </c>
      <c r="Z492" s="91">
        <f>ALL!Z484/Z$268</f>
        <v>5.0054836419347719</v>
      </c>
      <c r="AA492" s="91">
        <f>ALL!AA484/AA$268</f>
        <v>0</v>
      </c>
      <c r="AB492" s="91">
        <f>ALL!AB484/AB$268</f>
        <v>0</v>
      </c>
      <c r="AC492" s="91">
        <f>ALL!AC484/AC$268</f>
        <v>0</v>
      </c>
      <c r="AD492" s="91">
        <f>ALL!AD484/AD$268</f>
        <v>40.870327305321389</v>
      </c>
      <c r="AE492" s="91">
        <f>ALL!AE484/AE$268</f>
        <v>0</v>
      </c>
      <c r="AF492" s="91">
        <f>ALL!AF484/AF$268</f>
        <v>0.4999368911796237</v>
      </c>
      <c r="AG492" s="91">
        <f>ALL!AG484/AG$268</f>
        <v>46.764180786705992</v>
      </c>
      <c r="AH492" s="91">
        <f>ALL!AH484/AH$268</f>
        <v>0</v>
      </c>
      <c r="AI492" s="91">
        <f>ALL!AI484/AI$268</f>
        <v>0</v>
      </c>
      <c r="AJ492" s="91">
        <f>ALL!AJ484/AJ$268</f>
        <v>1.8524352115063885</v>
      </c>
      <c r="AK492" s="91">
        <f>ALL!AK484/AK$268</f>
        <v>0</v>
      </c>
      <c r="AL492" s="91">
        <f>ALL!AL484/AL$268</f>
        <v>0</v>
      </c>
      <c r="AM492" s="91">
        <f>ALL!AM484/AM$268</f>
        <v>0</v>
      </c>
      <c r="AN492" s="91">
        <f>ALL!AN484/AN$268</f>
        <v>0</v>
      </c>
      <c r="AO492" s="91">
        <f>ALL!AO484/AO$268</f>
        <v>0</v>
      </c>
      <c r="AP492" s="91">
        <f>ALL!AP484/AP$268</f>
        <v>0</v>
      </c>
      <c r="AQ492" s="91">
        <f>ALL!AQ484/AQ$268</f>
        <v>0</v>
      </c>
      <c r="AR492" s="91">
        <f>ALL!AR484/AR$268</f>
        <v>0</v>
      </c>
      <c r="AS492" s="91">
        <f>ALL!AS484/AS$268</f>
        <v>0</v>
      </c>
      <c r="AT492" s="91">
        <f>ALL!AT484/AT$268</f>
        <v>0</v>
      </c>
      <c r="AU492" s="91">
        <f>ALL!AU484/AU$268</f>
        <v>0</v>
      </c>
      <c r="AV492" s="91">
        <f>ALL!AV484/AV$268</f>
        <v>0</v>
      </c>
      <c r="AW492" s="91">
        <f>ALL!AW484/AW$268</f>
        <v>0</v>
      </c>
      <c r="AX492" s="91">
        <f>ALL!AX484/AX$268</f>
        <v>0</v>
      </c>
      <c r="AY492" s="91">
        <f>ALL!AY484/AY$268</f>
        <v>0</v>
      </c>
      <c r="AZ492" s="91">
        <f>ALL!AZ484/AZ$268</f>
        <v>0</v>
      </c>
      <c r="BA492" s="91">
        <f>ALL!BA484/BA$268</f>
        <v>102.80944564299786</v>
      </c>
      <c r="BB492" s="91">
        <f>ALL!BB484/BB$268</f>
        <v>0</v>
      </c>
      <c r="BC492" s="91">
        <f>ALL!BC484/BC$268</f>
        <v>0</v>
      </c>
      <c r="BD492" s="91">
        <f>ALL!BD484/BD$268</f>
        <v>0</v>
      </c>
      <c r="BE492" s="91">
        <f>ALL!BE484/BE$268</f>
        <v>0</v>
      </c>
      <c r="BF492" s="91">
        <f>ALL!BF484/BF$268</f>
        <v>0</v>
      </c>
      <c r="BG492" s="91">
        <f>ALL!BG484/BG$268</f>
        <v>50.441786529473568</v>
      </c>
      <c r="BH492" s="91">
        <f t="shared" si="227"/>
        <v>622.57123526843304</v>
      </c>
      <c r="BJ492" s="208">
        <f t="array" ref="BJ492">ROUND(MIN(IF($E$4:$BG$4=BJ$4,$E492:$BG492)),1)</f>
        <v>0</v>
      </c>
      <c r="BK492" s="208">
        <f t="array" ref="BK492">ROUND(MAX(IF($E$4:$BG$4=BK$4,$E492:$BG492)),1)</f>
        <v>102.8</v>
      </c>
      <c r="BL492" s="276">
        <f t="array" ref="BL492">ROUND(SUM(IF($E$4:$BG$4=BL$4,ALL!$E484:$BG484)),1)/BL$3</f>
        <v>2.5767763744791181</v>
      </c>
      <c r="BM492" s="208">
        <f t="array" ref="BM492">ROUND(MIN(IF($E$4:$BG$4=BM$4,$E492:$BG492)),1)</f>
        <v>0</v>
      </c>
      <c r="BN492" s="208">
        <f t="array" ref="BN492">ROUND(MAX(IF($E$4:$BG$4=BN$4,$E492:$BG492)),1)</f>
        <v>50.4</v>
      </c>
      <c r="BO492" s="276">
        <f t="array" ref="BO492">ROUND(SUM(IF($E$4:$BG$4=BO$4,ALL!$E484:$BG484)),1)/BO$3</f>
        <v>6.3680944343816908</v>
      </c>
      <c r="BP492" s="208">
        <f t="array" ref="BP492">ROUND(MIN(IF($E$4:$BG$4=BP$4,$E492:$BG492)),1)</f>
        <v>0</v>
      </c>
      <c r="BQ492" s="208">
        <f t="array" ref="BQ492">ROUND(MAX(IF($E$4:$BG$4=BQ$4,$E492:$BG492)),1)</f>
        <v>0</v>
      </c>
      <c r="BR492" s="276">
        <f t="array" ref="BR492">ROUND(SUM(IF($E$4:$BG$4=BR$4,ALL!$E484:$BG484)),1)/BR$3</f>
        <v>0</v>
      </c>
      <c r="BS492" s="208">
        <f t="array" ref="BS492">ROUND(MIN(IF($E$4:$BG$4=BS$4,$E492:$BG492)),1)</f>
        <v>0</v>
      </c>
      <c r="BT492" s="208">
        <f t="array" ref="BT492">ROUND(MAX(IF($E$4:$BG$4=BT$4,$E492:$BG492)),1)</f>
        <v>109.8</v>
      </c>
      <c r="BU492" s="276">
        <f t="array" ref="BU492">ROUND(SUM(IF($E$4:$BG$4=BU$4,ALL!$E484:$BG484)),1)/BU$3</f>
        <v>16.631572665981629</v>
      </c>
      <c r="BV492" s="208">
        <f t="array" ref="BV492">ROUND(MIN(IF($E$4:$BG$4=BV$4,$E492:$BG492)),1)</f>
        <v>0</v>
      </c>
      <c r="BW492" s="208">
        <f t="array" ref="BW492">ROUND(MAX(IF($E$4:$BG$4=BW$4,$E492:$BG492)),1)</f>
        <v>10.6</v>
      </c>
      <c r="BX492" s="276">
        <f t="array" ref="BX492">ROUND(SUM(IF($E$4:$BG$4=BX$4,ALL!$E484:$BG484)),1)/BX$3</f>
        <v>2.1283204154980746</v>
      </c>
      <c r="BY492" s="208">
        <f t="array" ref="BY492">ROUND(MIN(IF($E$4:$BG$4=BY$4,$E492:$BG492)),1)</f>
        <v>0</v>
      </c>
      <c r="BZ492" s="208">
        <f t="array" ref="BZ492">ROUND(MAX(IF($E$4:$BG$4=BZ$4,$E492:$BG492)),1)</f>
        <v>46.8</v>
      </c>
      <c r="CA492" s="276">
        <f t="array" ref="CA492">ROUND(SUM(IF($E$4:$BG$4=CA$4,ALL!$E484:$BG484)),1)/CA$3</f>
        <v>12.334948043964756</v>
      </c>
      <c r="CB492" s="233">
        <f t="shared" si="214"/>
        <v>0</v>
      </c>
      <c r="CC492" s="233">
        <f t="shared" si="215"/>
        <v>109.8</v>
      </c>
      <c r="CD492" s="274">
        <f>ALL!BH484/$BH$47</f>
        <v>9.9676152660068134</v>
      </c>
    </row>
    <row r="493" spans="1:82" s="90" customFormat="1">
      <c r="A493" s="253">
        <f t="shared" si="228"/>
        <v>56204</v>
      </c>
      <c r="B493" s="236" t="s">
        <v>418</v>
      </c>
      <c r="C493" s="50"/>
      <c r="D493" s="50"/>
      <c r="E493" s="91">
        <f>ALL!E485/E$268</f>
        <v>0.32482854193118449</v>
      </c>
      <c r="F493" s="91">
        <f>ALL!F485/F$268</f>
        <v>26.554431042801021</v>
      </c>
      <c r="G493" s="91">
        <f>ALL!G485/G$268</f>
        <v>0</v>
      </c>
      <c r="H493" s="91">
        <f>ALL!H485/H$268</f>
        <v>8.432456409456897</v>
      </c>
      <c r="I493" s="91">
        <f>ALL!I485/I$268</f>
        <v>0</v>
      </c>
      <c r="J493" s="91">
        <f>ALL!J485/J$268</f>
        <v>0</v>
      </c>
      <c r="K493" s="91">
        <f>ALL!K485/K$268</f>
        <v>0.20777539242733575</v>
      </c>
      <c r="L493" s="91">
        <f>ALL!L485/L$268</f>
        <v>0</v>
      </c>
      <c r="M493" s="91">
        <f>ALL!M485/M$268</f>
        <v>0</v>
      </c>
      <c r="N493" s="91">
        <f>ALL!N485/N$268</f>
        <v>0</v>
      </c>
      <c r="O493" s="91">
        <f>ALL!O485/O$268</f>
        <v>4.1704380148222935</v>
      </c>
      <c r="P493" s="91">
        <f>ALL!P485/P$268</f>
        <v>0</v>
      </c>
      <c r="Q493" s="91">
        <f>ALL!Q485/Q$268</f>
        <v>7.9061591542780515E-2</v>
      </c>
      <c r="R493" s="91">
        <f>ALL!R485/R$268</f>
        <v>0</v>
      </c>
      <c r="S493" s="91">
        <f>ALL!S485/S$268</f>
        <v>0.17497672743620496</v>
      </c>
      <c r="T493" s="91">
        <f>ALL!T485/T$268</f>
        <v>15.976495941553635</v>
      </c>
      <c r="U493" s="91">
        <f>ALL!U485/U$268</f>
        <v>0</v>
      </c>
      <c r="V493" s="91">
        <f>ALL!V485/V$268</f>
        <v>10.090090892888968</v>
      </c>
      <c r="W493" s="91">
        <f>ALL!W485/W$268</f>
        <v>0.15165591816188875</v>
      </c>
      <c r="X493" s="91">
        <f>ALL!X485/X$268</f>
        <v>0</v>
      </c>
      <c r="Y493" s="91">
        <f>ALL!Y485/Y$268</f>
        <v>42.189643457962212</v>
      </c>
      <c r="Z493" s="91">
        <f>ALL!Z485/Z$268</f>
        <v>0</v>
      </c>
      <c r="AA493" s="91">
        <f>ALL!AA485/AA$268</f>
        <v>0.17822240857728985</v>
      </c>
      <c r="AB493" s="91">
        <f>ALL!AB485/AB$268</f>
        <v>8.0687992683099903E-3</v>
      </c>
      <c r="AC493" s="91">
        <f>ALL!AC485/AC$268</f>
        <v>1.1155776312409009</v>
      </c>
      <c r="AD493" s="91">
        <f>ALL!AD485/AD$268</f>
        <v>1.2263097711499735</v>
      </c>
      <c r="AE493" s="91">
        <f>ALL!AE485/AE$268</f>
        <v>3.6331799570913308</v>
      </c>
      <c r="AF493" s="91">
        <f>ALL!AF485/AF$268</f>
        <v>14.362418457812153</v>
      </c>
      <c r="AG493" s="91">
        <f>ALL!AG485/AG$268</f>
        <v>0</v>
      </c>
      <c r="AH493" s="91">
        <f>ALL!AH485/AH$268</f>
        <v>0</v>
      </c>
      <c r="AI493" s="91">
        <f>ALL!AI485/AI$268</f>
        <v>0</v>
      </c>
      <c r="AJ493" s="91">
        <f>ALL!AJ485/AJ$268</f>
        <v>0</v>
      </c>
      <c r="AK493" s="91">
        <f>ALL!AK485/AK$268</f>
        <v>2.1549003743674833</v>
      </c>
      <c r="AL493" s="91">
        <f>ALL!AL485/AL$268</f>
        <v>0</v>
      </c>
      <c r="AM493" s="91">
        <f>ALL!AM485/AM$268</f>
        <v>0</v>
      </c>
      <c r="AN493" s="91">
        <f>ALL!AN485/AN$268</f>
        <v>0</v>
      </c>
      <c r="AO493" s="91">
        <f>ALL!AO485/AO$268</f>
        <v>19.011207986913334</v>
      </c>
      <c r="AP493" s="91">
        <f>ALL!AP485/AP$268</f>
        <v>0</v>
      </c>
      <c r="AQ493" s="91">
        <f>ALL!AQ485/AQ$268</f>
        <v>75.395760176483051</v>
      </c>
      <c r="AR493" s="91">
        <f>ALL!AR485/AR$268</f>
        <v>0</v>
      </c>
      <c r="AS493" s="91">
        <f>ALL!AS485/AS$268</f>
        <v>0</v>
      </c>
      <c r="AT493" s="91">
        <f>ALL!AT485/AT$268</f>
        <v>0</v>
      </c>
      <c r="AU493" s="91">
        <f>ALL!AU485/AU$268</f>
        <v>0</v>
      </c>
      <c r="AV493" s="91">
        <f>ALL!AV485/AV$268</f>
        <v>0</v>
      </c>
      <c r="AW493" s="91">
        <f>ALL!AW485/AW$268</f>
        <v>0</v>
      </c>
      <c r="AX493" s="91">
        <f>ALL!AX485/AX$268</f>
        <v>0</v>
      </c>
      <c r="AY493" s="91">
        <f>ALL!AY485/AY$268</f>
        <v>0</v>
      </c>
      <c r="AZ493" s="91">
        <f>ALL!AZ485/AZ$268</f>
        <v>0</v>
      </c>
      <c r="BA493" s="91">
        <f>ALL!BA485/BA$268</f>
        <v>0</v>
      </c>
      <c r="BB493" s="91">
        <f>ALL!BB485/BB$268</f>
        <v>0</v>
      </c>
      <c r="BC493" s="91">
        <f>ALL!BC485/BC$268</f>
        <v>0</v>
      </c>
      <c r="BD493" s="91">
        <f>ALL!BD485/BD$268</f>
        <v>0</v>
      </c>
      <c r="BE493" s="91">
        <f>ALL!BE485/BE$268</f>
        <v>1.2609425798926217E-2</v>
      </c>
      <c r="BF493" s="91">
        <f>ALL!BF485/BF$268</f>
        <v>13.082007555000269</v>
      </c>
      <c r="BG493" s="91">
        <f>ALL!BG485/BG$268</f>
        <v>-0.17989565595449439</v>
      </c>
      <c r="BH493" s="91">
        <f t="shared" si="227"/>
        <v>238.35222081873297</v>
      </c>
      <c r="BJ493" s="208">
        <f t="array" ref="BJ493">ROUND(MIN(IF($E$4:$BG$4=BJ$4,$E493:$BG493)),1)</f>
        <v>0</v>
      </c>
      <c r="BK493" s="208">
        <f t="array" ref="BK493">ROUND(MAX(IF($E$4:$BG$4=BK$4,$E493:$BG493)),1)</f>
        <v>75.400000000000006</v>
      </c>
      <c r="BL493" s="276">
        <f t="array" ref="BL493">ROUND(SUM(IF($E$4:$BG$4=BL$4,ALL!$E485:$BG485)),1)/BL$3</f>
        <v>4.1785865911737714</v>
      </c>
      <c r="BM493" s="208">
        <f t="array" ref="BM493">ROUND(MIN(IF($E$4:$BG$4=BM$4,$E493:$BG493)),1)</f>
        <v>-0.2</v>
      </c>
      <c r="BN493" s="208">
        <f t="array" ref="BN493">ROUND(MAX(IF($E$4:$BG$4=BN$4,$E493:$BG493)),1)</f>
        <v>13.1</v>
      </c>
      <c r="BO493" s="276">
        <f t="array" ref="BO493">ROUND(SUM(IF($E$4:$BG$4=BO$4,ALL!$E485:$BG485)),1)/BO$3</f>
        <v>4.5860365552445259</v>
      </c>
      <c r="BP493" s="208">
        <f t="array" ref="BP493">ROUND(MIN(IF($E$4:$BG$4=BP$4,$E493:$BG493)),1)</f>
        <v>0</v>
      </c>
      <c r="BQ493" s="208">
        <f t="array" ref="BQ493">ROUND(MAX(IF($E$4:$BG$4=BQ$4,$E493:$BG493)),1)</f>
        <v>2.2000000000000002</v>
      </c>
      <c r="BR493" s="276">
        <f t="array" ref="BR493">ROUND(SUM(IF($E$4:$BG$4=BR$4,ALL!$E485:$BG485)),1)/BR$3</f>
        <v>1.0627782154904946</v>
      </c>
      <c r="BS493" s="208">
        <f t="array" ref="BS493">ROUND(MIN(IF($E$4:$BG$4=BS$4,$E493:$BG493)),1)</f>
        <v>0</v>
      </c>
      <c r="BT493" s="208">
        <f t="array" ref="BT493">ROUND(MAX(IF($E$4:$BG$4=BT$4,$E493:$BG493)),1)</f>
        <v>42.2</v>
      </c>
      <c r="BU493" s="276">
        <f t="array" ref="BU493">ROUND(SUM(IF($E$4:$BG$4=BU$4,ALL!$E485:$BG485)),1)/BU$3</f>
        <v>5.3066602013247568</v>
      </c>
      <c r="BV493" s="208">
        <f t="array" ref="BV493">ROUND(MIN(IF($E$4:$BG$4=BV$4,$E493:$BG493)),1)</f>
        <v>0</v>
      </c>
      <c r="BW493" s="208">
        <f t="array" ref="BW493">ROUND(MAX(IF($E$4:$BG$4=BW$4,$E493:$BG493)),1)</f>
        <v>0</v>
      </c>
      <c r="BX493" s="276">
        <f t="array" ref="BX493">ROUND(SUM(IF($E$4:$BG$4=BX$4,ALL!$E485:$BG485)),1)/BX$3</f>
        <v>4.5402590225094375E-3</v>
      </c>
      <c r="BY493" s="208">
        <f t="array" ref="BY493">ROUND(MIN(IF($E$4:$BG$4=BY$4,$E493:$BG493)),1)</f>
        <v>0</v>
      </c>
      <c r="BZ493" s="208">
        <f t="array" ref="BZ493">ROUND(MAX(IF($E$4:$BG$4=BZ$4,$E493:$BG493)),1)</f>
        <v>0</v>
      </c>
      <c r="CA493" s="276">
        <f t="array" ref="CA493">ROUND(SUM(IF($E$4:$BG$4=CA$4,ALL!$E485:$BG485)),1)/CA$3</f>
        <v>0</v>
      </c>
      <c r="CB493" s="233">
        <f t="shared" si="214"/>
        <v>-0.2</v>
      </c>
      <c r="CC493" s="233">
        <f t="shared" si="215"/>
        <v>75.400000000000006</v>
      </c>
      <c r="CD493" s="274">
        <f>ALL!BH485/$BH$47</f>
        <v>2.2619072052795044</v>
      </c>
    </row>
    <row r="494" spans="1:82" s="90" customFormat="1" ht="24">
      <c r="A494" s="253">
        <f t="shared" si="228"/>
        <v>56207</v>
      </c>
      <c r="B494" s="236" t="s">
        <v>419</v>
      </c>
      <c r="C494" s="50"/>
      <c r="D494" s="50"/>
      <c r="E494" s="91">
        <f>ALL!E486/E$268</f>
        <v>0.64574655253798319</v>
      </c>
      <c r="F494" s="91">
        <f>ALL!F486/F$268</f>
        <v>35.422115928044661</v>
      </c>
      <c r="G494" s="91">
        <f>ALL!G486/G$268</f>
        <v>0.48293045076760382</v>
      </c>
      <c r="H494" s="91">
        <f>ALL!H486/H$268</f>
        <v>2.8209335190782485</v>
      </c>
      <c r="I494" s="91">
        <f>ALL!I486/I$268</f>
        <v>48.554385720053631</v>
      </c>
      <c r="J494" s="91">
        <f>ALL!J486/J$268</f>
        <v>0.3876731586990218</v>
      </c>
      <c r="K494" s="91">
        <f>ALL!K486/K$268</f>
        <v>0</v>
      </c>
      <c r="L494" s="91">
        <f>ALL!L486/L$268</f>
        <v>2.1078163676809201</v>
      </c>
      <c r="M494" s="91">
        <f>ALL!M486/M$268</f>
        <v>0</v>
      </c>
      <c r="N494" s="91">
        <f>ALL!N486/N$268</f>
        <v>0</v>
      </c>
      <c r="O494" s="91">
        <f>ALL!O486/O$268</f>
        <v>0</v>
      </c>
      <c r="P494" s="91">
        <f>ALL!P486/P$268</f>
        <v>0.62124409457815144</v>
      </c>
      <c r="Q494" s="91">
        <f>ALL!Q486/Q$268</f>
        <v>2.1260369472866705</v>
      </c>
      <c r="R494" s="91">
        <f>ALL!R486/R$268</f>
        <v>5.0635587477978046</v>
      </c>
      <c r="S494" s="91">
        <f>ALL!S486/S$268</f>
        <v>0.62544223755550421</v>
      </c>
      <c r="T494" s="91">
        <f>ALL!T486/T$268</f>
        <v>43.331681931477085</v>
      </c>
      <c r="U494" s="91">
        <f>ALL!U486/U$268</f>
        <v>0</v>
      </c>
      <c r="V494" s="91">
        <f>ALL!V486/V$268</f>
        <v>33.819996435572982</v>
      </c>
      <c r="W494" s="91">
        <f>ALL!W486/W$268</f>
        <v>2.8112550771448093</v>
      </c>
      <c r="X494" s="91">
        <f>ALL!X486/X$268</f>
        <v>7.7919686592214585</v>
      </c>
      <c r="Y494" s="91">
        <f>ALL!Y486/Y$268</f>
        <v>0</v>
      </c>
      <c r="Z494" s="91">
        <f>ALL!Z486/Z$268</f>
        <v>0</v>
      </c>
      <c r="AA494" s="91">
        <f>ALL!AA486/AA$268</f>
        <v>0</v>
      </c>
      <c r="AB494" s="91">
        <f>ALL!AB486/AB$268</f>
        <v>3.2765566089546096E-2</v>
      </c>
      <c r="AC494" s="91">
        <f>ALL!AC486/AC$268</f>
        <v>0</v>
      </c>
      <c r="AD494" s="91">
        <f>ALL!AD486/AD$268</f>
        <v>0.11586317481076978</v>
      </c>
      <c r="AE494" s="91">
        <f>ALL!AE486/AE$268</f>
        <v>0</v>
      </c>
      <c r="AF494" s="91">
        <f>ALL!AF486/AF$268</f>
        <v>2.148693327879879</v>
      </c>
      <c r="AG494" s="91">
        <f>ALL!AG486/AG$268</f>
        <v>7.7268604105703371</v>
      </c>
      <c r="AH494" s="91">
        <f>ALL!AH486/AH$268</f>
        <v>36.823314524230014</v>
      </c>
      <c r="AI494" s="91">
        <f>ALL!AI486/AI$268</f>
        <v>6.5045139369036567E-2</v>
      </c>
      <c r="AJ494" s="91">
        <f>ALL!AJ486/AJ$268</f>
        <v>1.8919771875110885</v>
      </c>
      <c r="AK494" s="91">
        <f>ALL!AK486/AK$268</f>
        <v>14.541621984833316</v>
      </c>
      <c r="AL494" s="91">
        <f>ALL!AL486/AL$268</f>
        <v>0</v>
      </c>
      <c r="AM494" s="91">
        <f>ALL!AM486/AM$268</f>
        <v>0</v>
      </c>
      <c r="AN494" s="91">
        <f>ALL!AN486/AN$268</f>
        <v>0</v>
      </c>
      <c r="AO494" s="91">
        <f>ALL!AO486/AO$268</f>
        <v>0</v>
      </c>
      <c r="AP494" s="91">
        <f>ALL!AP486/AP$268</f>
        <v>0</v>
      </c>
      <c r="AQ494" s="91">
        <f>ALL!AQ486/AQ$268</f>
        <v>0</v>
      </c>
      <c r="AR494" s="91">
        <f>ALL!AR486/AR$268</f>
        <v>0</v>
      </c>
      <c r="AS494" s="91">
        <f>ALL!AS486/AS$268</f>
        <v>0</v>
      </c>
      <c r="AT494" s="91">
        <f>ALL!AT486/AT$268</f>
        <v>0</v>
      </c>
      <c r="AU494" s="91">
        <f>ALL!AU486/AU$268</f>
        <v>0</v>
      </c>
      <c r="AV494" s="91">
        <f>ALL!AV486/AV$268</f>
        <v>0</v>
      </c>
      <c r="AW494" s="91">
        <f>ALL!AW486/AW$268</f>
        <v>0</v>
      </c>
      <c r="AX494" s="91">
        <f>ALL!AX486/AX$268</f>
        <v>0</v>
      </c>
      <c r="AY494" s="91">
        <f>ALL!AY486/AY$268</f>
        <v>0</v>
      </c>
      <c r="AZ494" s="91">
        <f>ALL!AZ486/AZ$268</f>
        <v>0</v>
      </c>
      <c r="BA494" s="91">
        <f>ALL!BA486/BA$268</f>
        <v>0</v>
      </c>
      <c r="BB494" s="91">
        <f>ALL!BB486/BB$268</f>
        <v>0</v>
      </c>
      <c r="BC494" s="91">
        <f>ALL!BC486/BC$268</f>
        <v>0</v>
      </c>
      <c r="BD494" s="91">
        <f>ALL!BD486/BD$268</f>
        <v>0.2249137069149198</v>
      </c>
      <c r="BE494" s="91">
        <f>ALL!BE486/BE$268</f>
        <v>0.76654825820434969</v>
      </c>
      <c r="BF494" s="91">
        <f>ALL!BF486/BF$268</f>
        <v>0</v>
      </c>
      <c r="BG494" s="91">
        <f>ALL!BG486/BG$268</f>
        <v>1.8305532408246077</v>
      </c>
      <c r="BH494" s="91">
        <f t="shared" si="227"/>
        <v>252.78094234873436</v>
      </c>
      <c r="BJ494" s="208">
        <f t="array" ref="BJ494">ROUND(MIN(IF($E$4:$BG$4=BJ$4,$E494:$BG494)),1)</f>
        <v>0</v>
      </c>
      <c r="BK494" s="208">
        <f t="array" ref="BK494">ROUND(MAX(IF($E$4:$BG$4=BK$4,$E494:$BG494)),1)</f>
        <v>0</v>
      </c>
      <c r="BL494" s="276">
        <f t="array" ref="BL494">ROUND(SUM(IF($E$4:$BG$4=BL$4,ALL!$E486:$BG486)),1)/BL$3</f>
        <v>0</v>
      </c>
      <c r="BM494" s="208">
        <f t="array" ref="BM494">ROUND(MIN(IF($E$4:$BG$4=BM$4,$E494:$BG494)),1)</f>
        <v>0</v>
      </c>
      <c r="BN494" s="208">
        <f t="array" ref="BN494">ROUND(MAX(IF($E$4:$BG$4=BN$4,$E494:$BG494)),1)</f>
        <v>1.8</v>
      </c>
      <c r="BO494" s="276">
        <f t="array" ref="BO494">ROUND(SUM(IF($E$4:$BG$4=BO$4,ALL!$E486:$BG486)),1)/BO$3</f>
        <v>0.44200765684175869</v>
      </c>
      <c r="BP494" s="208">
        <f t="array" ref="BP494">ROUND(MIN(IF($E$4:$BG$4=BP$4,$E494:$BG494)),1)</f>
        <v>0</v>
      </c>
      <c r="BQ494" s="208">
        <f t="array" ref="BQ494">ROUND(MAX(IF($E$4:$BG$4=BQ$4,$E494:$BG494)),1)</f>
        <v>14.5</v>
      </c>
      <c r="BR494" s="276">
        <f t="array" ref="BR494">ROUND(SUM(IF($E$4:$BG$4=BR$4,ALL!$E486:$BG486)),1)/BR$3</f>
        <v>7.1718660058391759</v>
      </c>
      <c r="BS494" s="208">
        <f t="array" ref="BS494">ROUND(MIN(IF($E$4:$BG$4=BS$4,$E494:$BG494)),1)</f>
        <v>0</v>
      </c>
      <c r="BT494" s="208">
        <f t="array" ref="BT494">ROUND(MAX(IF($E$4:$BG$4=BT$4,$E494:$BG494)),1)</f>
        <v>43.3</v>
      </c>
      <c r="BU494" s="276">
        <f t="array" ref="BU494">ROUND(SUM(IF($E$4:$BG$4=BU$4,ALL!$E486:$BG486)),1)/BU$3</f>
        <v>6.5283903139763479</v>
      </c>
      <c r="BV494" s="208">
        <f t="array" ref="BV494">ROUND(MIN(IF($E$4:$BG$4=BV$4,$E494:$BG494)),1)</f>
        <v>0</v>
      </c>
      <c r="BW494" s="208">
        <f t="array" ref="BW494">ROUND(MAX(IF($E$4:$BG$4=BW$4,$E494:$BG494)),1)</f>
        <v>1.9</v>
      </c>
      <c r="BX494" s="276">
        <f t="array" ref="BX494">ROUND(SUM(IF($E$4:$BG$4=BX$4,ALL!$E486:$BG486)),1)/BX$3</f>
        <v>0.31893438310329419</v>
      </c>
      <c r="BY494" s="208">
        <f t="array" ref="BY494">ROUND(MIN(IF($E$4:$BG$4=BY$4,$E494:$BG494)),1)</f>
        <v>0</v>
      </c>
      <c r="BZ494" s="208">
        <f t="array" ref="BZ494">ROUND(MAX(IF($E$4:$BG$4=BZ$4,$E494:$BG494)),1)</f>
        <v>48.6</v>
      </c>
      <c r="CA494" s="276">
        <f t="array" ref="CA494">ROUND(SUM(IF($E$4:$BG$4=CA$4,ALL!$E486:$BG486)),1)/CA$3</f>
        <v>16.440700765465497</v>
      </c>
      <c r="CB494" s="233">
        <f t="shared" si="214"/>
        <v>0</v>
      </c>
      <c r="CC494" s="233">
        <f t="shared" si="215"/>
        <v>48.6</v>
      </c>
      <c r="CD494" s="274">
        <f>ALL!BH486/$BH$47</f>
        <v>6.7070025265897444</v>
      </c>
    </row>
    <row r="495" spans="1:82" s="90" customFormat="1">
      <c r="A495" s="253">
        <f t="shared" si="228"/>
        <v>56208</v>
      </c>
      <c r="B495" s="236" t="s">
        <v>420</v>
      </c>
      <c r="C495" s="50"/>
      <c r="D495" s="50"/>
      <c r="E495" s="91">
        <f>ALL!E487/E$268</f>
        <v>0</v>
      </c>
      <c r="F495" s="91">
        <f>ALL!F487/F$268</f>
        <v>0</v>
      </c>
      <c r="G495" s="91">
        <f>ALL!G487/G$268</f>
        <v>0</v>
      </c>
      <c r="H495" s="91">
        <f>ALL!H487/H$268</f>
        <v>0</v>
      </c>
      <c r="I495" s="91">
        <f>ALL!I487/I$268</f>
        <v>0</v>
      </c>
      <c r="J495" s="91">
        <f>ALL!J487/J$268</f>
        <v>0</v>
      </c>
      <c r="K495" s="91">
        <f>ALL!K487/K$268</f>
        <v>0</v>
      </c>
      <c r="L495" s="91">
        <f>ALL!L487/L$268</f>
        <v>0</v>
      </c>
      <c r="M495" s="91">
        <f>ALL!M487/M$268</f>
        <v>0</v>
      </c>
      <c r="N495" s="91">
        <f>ALL!N487/N$268</f>
        <v>0</v>
      </c>
      <c r="O495" s="91">
        <f>ALL!O487/O$268</f>
        <v>0</v>
      </c>
      <c r="P495" s="91">
        <f>ALL!P487/P$268</f>
        <v>0</v>
      </c>
      <c r="Q495" s="91">
        <f>ALL!Q487/Q$268</f>
        <v>0</v>
      </c>
      <c r="R495" s="91">
        <f>ALL!R487/R$268</f>
        <v>0</v>
      </c>
      <c r="S495" s="91">
        <f>ALL!S487/S$268</f>
        <v>0</v>
      </c>
      <c r="T495" s="91">
        <f>ALL!T487/T$268</f>
        <v>0</v>
      </c>
      <c r="U495" s="91">
        <f>ALL!U487/U$268</f>
        <v>0</v>
      </c>
      <c r="V495" s="91">
        <f>ALL!V487/V$268</f>
        <v>0</v>
      </c>
      <c r="W495" s="91">
        <f>ALL!W487/W$268</f>
        <v>0</v>
      </c>
      <c r="X495" s="91">
        <f>ALL!X487/X$268</f>
        <v>0</v>
      </c>
      <c r="Y495" s="91">
        <f>ALL!Y487/Y$268</f>
        <v>0</v>
      </c>
      <c r="Z495" s="91">
        <f>ALL!Z487/Z$268</f>
        <v>0</v>
      </c>
      <c r="AA495" s="91">
        <f>ALL!AA487/AA$268</f>
        <v>0</v>
      </c>
      <c r="AB495" s="91">
        <f>ALL!AB487/AB$268</f>
        <v>0</v>
      </c>
      <c r="AC495" s="91">
        <f>ALL!AC487/AC$268</f>
        <v>0</v>
      </c>
      <c r="AD495" s="91">
        <f>ALL!AD487/AD$268</f>
        <v>0</v>
      </c>
      <c r="AE495" s="91">
        <f>ALL!AE487/AE$268</f>
        <v>0</v>
      </c>
      <c r="AF495" s="91">
        <f>ALL!AF487/AF$268</f>
        <v>0</v>
      </c>
      <c r="AG495" s="91">
        <f>ALL!AG487/AG$268</f>
        <v>0</v>
      </c>
      <c r="AH495" s="91">
        <f>ALL!AH487/AH$268</f>
        <v>0</v>
      </c>
      <c r="AI495" s="91">
        <f>ALL!AI487/AI$268</f>
        <v>0</v>
      </c>
      <c r="AJ495" s="91">
        <f>ALL!AJ487/AJ$268</f>
        <v>0</v>
      </c>
      <c r="AK495" s="91">
        <f>ALL!AK487/AK$268</f>
        <v>0</v>
      </c>
      <c r="AL495" s="91">
        <f>ALL!AL487/AL$268</f>
        <v>0</v>
      </c>
      <c r="AM495" s="91">
        <f>ALL!AM487/AM$268</f>
        <v>0</v>
      </c>
      <c r="AN495" s="91">
        <f>ALL!AN487/AN$268</f>
        <v>0</v>
      </c>
      <c r="AO495" s="91">
        <f>ALL!AO487/AO$268</f>
        <v>0</v>
      </c>
      <c r="AP495" s="91">
        <f>ALL!AP487/AP$268</f>
        <v>0</v>
      </c>
      <c r="AQ495" s="91">
        <f>ALL!AQ487/AQ$268</f>
        <v>0</v>
      </c>
      <c r="AR495" s="91">
        <f>ALL!AR487/AR$268</f>
        <v>0</v>
      </c>
      <c r="AS495" s="91">
        <f>ALL!AS487/AS$268</f>
        <v>0</v>
      </c>
      <c r="AT495" s="91">
        <f>ALL!AT487/AT$268</f>
        <v>0</v>
      </c>
      <c r="AU495" s="91">
        <f>ALL!AU487/AU$268</f>
        <v>0</v>
      </c>
      <c r="AV495" s="91">
        <f>ALL!AV487/AV$268</f>
        <v>0</v>
      </c>
      <c r="AW495" s="91">
        <f>ALL!AW487/AW$268</f>
        <v>0</v>
      </c>
      <c r="AX495" s="91">
        <f>ALL!AX487/AX$268</f>
        <v>0</v>
      </c>
      <c r="AY495" s="91">
        <f>ALL!AY487/AY$268</f>
        <v>0</v>
      </c>
      <c r="AZ495" s="91">
        <f>ALL!AZ487/AZ$268</f>
        <v>0</v>
      </c>
      <c r="BA495" s="91">
        <f>ALL!BA487/BA$268</f>
        <v>0</v>
      </c>
      <c r="BB495" s="91">
        <f>ALL!BB487/BB$268</f>
        <v>0</v>
      </c>
      <c r="BC495" s="91">
        <f>ALL!BC487/BC$268</f>
        <v>0</v>
      </c>
      <c r="BD495" s="91">
        <f>ALL!BD487/BD$268</f>
        <v>0</v>
      </c>
      <c r="BE495" s="91">
        <f>ALL!BE487/BE$268</f>
        <v>0</v>
      </c>
      <c r="BF495" s="91">
        <f>ALL!BF487/BF$268</f>
        <v>0</v>
      </c>
      <c r="BG495" s="91">
        <f>ALL!BG487/BG$268</f>
        <v>0</v>
      </c>
      <c r="BH495" s="91">
        <f t="shared" si="227"/>
        <v>0</v>
      </c>
      <c r="BJ495" s="208">
        <f t="array" ref="BJ495">ROUND(MIN(IF($E$4:$BG$4=BJ$4,$E495:$BG495)),1)</f>
        <v>0</v>
      </c>
      <c r="BK495" s="208">
        <f t="array" ref="BK495">ROUND(MAX(IF($E$4:$BG$4=BK$4,$E495:$BG495)),1)</f>
        <v>0</v>
      </c>
      <c r="BL495" s="276">
        <f t="array" ref="BL495">ROUND(SUM(IF($E$4:$BG$4=BL$4,ALL!$E487:$BG487)),1)/BL$3</f>
        <v>0</v>
      </c>
      <c r="BM495" s="208">
        <f t="array" ref="BM495">ROUND(MIN(IF($E$4:$BG$4=BM$4,$E495:$BG495)),1)</f>
        <v>0</v>
      </c>
      <c r="BN495" s="208">
        <f t="array" ref="BN495">ROUND(MAX(IF($E$4:$BG$4=BN$4,$E495:$BG495)),1)</f>
        <v>0</v>
      </c>
      <c r="BO495" s="276">
        <f t="array" ref="BO495">ROUND(SUM(IF($E$4:$BG$4=BO$4,ALL!$E487:$BG487)),1)/BO$3</f>
        <v>0</v>
      </c>
      <c r="BP495" s="208">
        <f t="array" ref="BP495">ROUND(MIN(IF($E$4:$BG$4=BP$4,$E495:$BG495)),1)</f>
        <v>0</v>
      </c>
      <c r="BQ495" s="208">
        <f t="array" ref="BQ495">ROUND(MAX(IF($E$4:$BG$4=BQ$4,$E495:$BG495)),1)</f>
        <v>0</v>
      </c>
      <c r="BR495" s="276">
        <f t="array" ref="BR495">ROUND(SUM(IF($E$4:$BG$4=BR$4,ALL!$E487:$BG487)),1)/BR$3</f>
        <v>0</v>
      </c>
      <c r="BS495" s="208">
        <f t="array" ref="BS495">ROUND(MIN(IF($E$4:$BG$4=BS$4,$E495:$BG495)),1)</f>
        <v>0</v>
      </c>
      <c r="BT495" s="208">
        <f t="array" ref="BT495">ROUND(MAX(IF($E$4:$BG$4=BT$4,$E495:$BG495)),1)</f>
        <v>0</v>
      </c>
      <c r="BU495" s="276">
        <f t="array" ref="BU495">ROUND(SUM(IF($E$4:$BG$4=BU$4,ALL!$E487:$BG487)),1)/BU$3</f>
        <v>0</v>
      </c>
      <c r="BV495" s="208">
        <f t="array" ref="BV495">ROUND(MIN(IF($E$4:$BG$4=BV$4,$E495:$BG495)),1)</f>
        <v>0</v>
      </c>
      <c r="BW495" s="208">
        <f t="array" ref="BW495">ROUND(MAX(IF($E$4:$BG$4=BW$4,$E495:$BG495)),1)</f>
        <v>0</v>
      </c>
      <c r="BX495" s="276">
        <f t="array" ref="BX495">ROUND(SUM(IF($E$4:$BG$4=BX$4,ALL!$E487:$BG487)),1)/BX$3</f>
        <v>0</v>
      </c>
      <c r="BY495" s="208">
        <f t="array" ref="BY495">ROUND(MIN(IF($E$4:$BG$4=BY$4,$E495:$BG495)),1)</f>
        <v>0</v>
      </c>
      <c r="BZ495" s="208">
        <f t="array" ref="BZ495">ROUND(MAX(IF($E$4:$BG$4=BZ$4,$E495:$BG495)),1)</f>
        <v>0</v>
      </c>
      <c r="CA495" s="276">
        <f t="array" ref="CA495">ROUND(SUM(IF($E$4:$BG$4=CA$4,ALL!$E487:$BG487)),1)/CA$3</f>
        <v>0</v>
      </c>
      <c r="CB495" s="233">
        <f t="shared" si="214"/>
        <v>0</v>
      </c>
      <c r="CC495" s="233">
        <f t="shared" si="215"/>
        <v>0</v>
      </c>
      <c r="CD495" s="274">
        <f>ALL!BH487/$BH$47</f>
        <v>0</v>
      </c>
    </row>
    <row r="496" spans="1:82" s="90" customFormat="1">
      <c r="A496" s="253">
        <f t="shared" si="228"/>
        <v>56209</v>
      </c>
      <c r="B496" s="236" t="s">
        <v>421</v>
      </c>
      <c r="C496" s="50"/>
      <c r="D496" s="50"/>
      <c r="E496" s="91">
        <f>ALL!E488/E$268</f>
        <v>0</v>
      </c>
      <c r="F496" s="91">
        <f>ALL!F488/F$268</f>
        <v>172.7238472672135</v>
      </c>
      <c r="G496" s="91">
        <f>ALL!G488/G$268</f>
        <v>23.399392000616476</v>
      </c>
      <c r="H496" s="91">
        <f>ALL!H488/H$268</f>
        <v>1.0142678247225141</v>
      </c>
      <c r="I496" s="91">
        <f>ALL!I488/I$268</f>
        <v>22.637324852829021</v>
      </c>
      <c r="J496" s="91">
        <f>ALL!J488/J$268</f>
        <v>0.7249750695219811</v>
      </c>
      <c r="K496" s="91">
        <f>ALL!K488/K$268</f>
        <v>0</v>
      </c>
      <c r="L496" s="91">
        <f>ALL!L488/L$268</f>
        <v>2.0744534609930922</v>
      </c>
      <c r="M496" s="91">
        <f>ALL!M488/M$268</f>
        <v>187.3348689036531</v>
      </c>
      <c r="N496" s="91">
        <f>ALL!N488/N$268</f>
        <v>299.46348522784177</v>
      </c>
      <c r="O496" s="91">
        <f>ALL!O488/O$268</f>
        <v>176.2236399513572</v>
      </c>
      <c r="P496" s="91">
        <f>ALL!P488/P$268</f>
        <v>80.208052510411235</v>
      </c>
      <c r="Q496" s="91">
        <f>ALL!Q488/Q$268</f>
        <v>0</v>
      </c>
      <c r="R496" s="91">
        <f>ALL!R488/R$268</f>
        <v>105.39310882233366</v>
      </c>
      <c r="S496" s="91">
        <f>ALL!S488/S$268</f>
        <v>0</v>
      </c>
      <c r="T496" s="91">
        <f>ALL!T488/T$268</f>
        <v>5.71983399148644</v>
      </c>
      <c r="U496" s="91">
        <f>ALL!U488/U$268</f>
        <v>45.490470943119135</v>
      </c>
      <c r="V496" s="91">
        <f>ALL!V488/V$268</f>
        <v>506.13054713954733</v>
      </c>
      <c r="W496" s="91">
        <f>ALL!W488/W$268</f>
        <v>18.199505975099161</v>
      </c>
      <c r="X496" s="91">
        <f>ALL!X488/X$268</f>
        <v>4.2382619780870838</v>
      </c>
      <c r="Y496" s="91">
        <f>ALL!Y488/Y$268</f>
        <v>86.123378020630909</v>
      </c>
      <c r="Z496" s="91">
        <f>ALL!Z488/Z$268</f>
        <v>0</v>
      </c>
      <c r="AA496" s="91">
        <f>ALL!AA488/AA$268</f>
        <v>23.250166164616104</v>
      </c>
      <c r="AB496" s="91">
        <f>ALL!AB488/AB$268</f>
        <v>23.518320917049504</v>
      </c>
      <c r="AC496" s="91">
        <f>ALL!AC488/AC$268</f>
        <v>179.814350767581</v>
      </c>
      <c r="AD496" s="91">
        <f>ALL!AD488/AD$268</f>
        <v>163.10260091785972</v>
      </c>
      <c r="AE496" s="91">
        <f>ALL!AE488/AE$268</f>
        <v>3.1203535250339929</v>
      </c>
      <c r="AF496" s="91">
        <f>ALL!AF488/AF$268</f>
        <v>119.05406364884014</v>
      </c>
      <c r="AG496" s="91">
        <f>ALL!AG488/AG$268</f>
        <v>67.589565160973507</v>
      </c>
      <c r="AH496" s="91">
        <f>ALL!AH488/AH$268</f>
        <v>3.5347612537306943</v>
      </c>
      <c r="AI496" s="91">
        <f>ALL!AI488/AI$268</f>
        <v>55.368970387783726</v>
      </c>
      <c r="AJ496" s="91">
        <f>ALL!AJ488/AJ$268</f>
        <v>58.631941427180202</v>
      </c>
      <c r="AK496" s="91">
        <f>ALL!AK488/AK$268</f>
        <v>2.0222015002125531</v>
      </c>
      <c r="AL496" s="91">
        <f>ALL!AL488/AL$268</f>
        <v>0</v>
      </c>
      <c r="AM496" s="91">
        <f>ALL!AM488/AM$268</f>
        <v>0</v>
      </c>
      <c r="AN496" s="91">
        <f>ALL!AN488/AN$268</f>
        <v>0</v>
      </c>
      <c r="AO496" s="91">
        <f>ALL!AO488/AO$268</f>
        <v>0</v>
      </c>
      <c r="AP496" s="91">
        <f>ALL!AP488/AP$268</f>
        <v>0</v>
      </c>
      <c r="AQ496" s="91">
        <f>ALL!AQ488/AQ$268</f>
        <v>0</v>
      </c>
      <c r="AR496" s="91">
        <f>ALL!AR488/AR$268</f>
        <v>0</v>
      </c>
      <c r="AS496" s="91">
        <f>ALL!AS488/AS$268</f>
        <v>0</v>
      </c>
      <c r="AT496" s="91">
        <f>ALL!AT488/AT$268</f>
        <v>0</v>
      </c>
      <c r="AU496" s="91">
        <f>ALL!AU488/AU$268</f>
        <v>0</v>
      </c>
      <c r="AV496" s="91">
        <f>ALL!AV488/AV$268</f>
        <v>0</v>
      </c>
      <c r="AW496" s="91">
        <f>ALL!AW488/AW$268</f>
        <v>64.23550746268657</v>
      </c>
      <c r="AX496" s="91">
        <f>ALL!AX488/AX$268</f>
        <v>0</v>
      </c>
      <c r="AY496" s="91">
        <f>ALL!AY488/AY$268</f>
        <v>0</v>
      </c>
      <c r="AZ496" s="91">
        <f>ALL!AZ488/AZ$268</f>
        <v>0</v>
      </c>
      <c r="BA496" s="91">
        <f>ALL!BA488/BA$268</f>
        <v>0</v>
      </c>
      <c r="BB496" s="91">
        <f>ALL!BB488/BB$268</f>
        <v>0</v>
      </c>
      <c r="BC496" s="91">
        <f>ALL!BC488/BC$268</f>
        <v>0</v>
      </c>
      <c r="BD496" s="91">
        <f>ALL!BD488/BD$268</f>
        <v>3.8092747447265336</v>
      </c>
      <c r="BE496" s="91">
        <f>ALL!BE488/BE$268</f>
        <v>122.26075429554686</v>
      </c>
      <c r="BF496" s="91">
        <f>ALL!BF488/BF$268</f>
        <v>117.55001424782458</v>
      </c>
      <c r="BG496" s="91">
        <f>ALL!BG488/BG$268</f>
        <v>115.38263468714901</v>
      </c>
      <c r="BH496" s="91">
        <f t="shared" si="227"/>
        <v>2859.3448950482584</v>
      </c>
      <c r="BJ496" s="208">
        <f t="array" ref="BJ496">ROUND(MIN(IF($E$4:$BG$4=BJ$4,$E496:$BG496)),1)</f>
        <v>0</v>
      </c>
      <c r="BK496" s="208">
        <f t="array" ref="BK496">ROUND(MAX(IF($E$4:$BG$4=BK$4,$E496:$BG496)),1)</f>
        <v>64.2</v>
      </c>
      <c r="BL496" s="276">
        <f t="array" ref="BL496">ROUND(SUM(IF($E$4:$BG$4=BL$4,ALL!$E488:$BG488)),1)/BL$3</f>
        <v>3.0353885724430123</v>
      </c>
      <c r="BM496" s="208">
        <f t="array" ref="BM496">ROUND(MIN(IF($E$4:$BG$4=BM$4,$E496:$BG496)),1)</f>
        <v>3.8</v>
      </c>
      <c r="BN496" s="208">
        <f t="array" ref="BN496">ROUND(MAX(IF($E$4:$BG$4=BN$4,$E496:$BG496)),1)</f>
        <v>122.3</v>
      </c>
      <c r="BO496" s="276">
        <f t="array" ref="BO496">ROUND(SUM(IF($E$4:$BG$4=BO$4,ALL!$E488:$BG488)),1)/BO$3</f>
        <v>78.41297546517373</v>
      </c>
      <c r="BP496" s="208">
        <f t="array" ref="BP496">ROUND(MIN(IF($E$4:$BG$4=BP$4,$E496:$BG496)),1)</f>
        <v>0</v>
      </c>
      <c r="BQ496" s="208">
        <f t="array" ref="BQ496">ROUND(MAX(IF($E$4:$BG$4=BQ$4,$E496:$BG496)),1)</f>
        <v>2</v>
      </c>
      <c r="BR496" s="276">
        <f t="array" ref="BR496">ROUND(SUM(IF($E$4:$BG$4=BR$4,ALL!$E488:$BG488)),1)/BR$3</f>
        <v>0.99734370336837064</v>
      </c>
      <c r="BS496" s="208">
        <f t="array" ref="BS496">ROUND(MIN(IF($E$4:$BG$4=BS$4,$E496:$BG496)),1)</f>
        <v>0</v>
      </c>
      <c r="BT496" s="208">
        <f t="array" ref="BT496">ROUND(MAX(IF($E$4:$BG$4=BT$4,$E496:$BG496)),1)</f>
        <v>506.1</v>
      </c>
      <c r="BU496" s="276">
        <f t="array" ref="BU496">ROUND(SUM(IF($E$4:$BG$4=BU$4,ALL!$E488:$BG488)),1)/BU$3</f>
        <v>42.421644018238837</v>
      </c>
      <c r="BV496" s="208">
        <f t="array" ref="BV496">ROUND(MIN(IF($E$4:$BG$4=BV$4,$E496:$BG496)),1)</f>
        <v>0</v>
      </c>
      <c r="BW496" s="208">
        <f t="array" ref="BW496">ROUND(MAX(IF($E$4:$BG$4=BW$4,$E496:$BG496)),1)</f>
        <v>58.6</v>
      </c>
      <c r="BX496" s="276">
        <f t="array" ref="BX496">ROUND(SUM(IF($E$4:$BG$4=BX$4,ALL!$E488:$BG488)),1)/BX$3</f>
        <v>23.122259902136989</v>
      </c>
      <c r="BY496" s="208">
        <f t="array" ref="BY496">ROUND(MIN(IF($E$4:$BG$4=BY$4,$E496:$BG496)),1)</f>
        <v>2.1</v>
      </c>
      <c r="BZ496" s="208">
        <f t="array" ref="BZ496">ROUND(MAX(IF($E$4:$BG$4=BZ$4,$E496:$BG496)),1)</f>
        <v>80.2</v>
      </c>
      <c r="CA496" s="276">
        <f t="array" ref="CA496">ROUND(SUM(IF($E$4:$BG$4=CA$4,ALL!$E488:$BG488)),1)/CA$3</f>
        <v>38.553159815315396</v>
      </c>
      <c r="CB496" s="233">
        <f t="shared" si="214"/>
        <v>0</v>
      </c>
      <c r="CC496" s="233">
        <f t="shared" si="215"/>
        <v>506.1</v>
      </c>
      <c r="CD496" s="274">
        <f>ALL!BH488/$BH$47</f>
        <v>36.571778003527534</v>
      </c>
    </row>
    <row r="497" spans="1:82" s="90" customFormat="1">
      <c r="A497" s="253">
        <f t="shared" si="228"/>
        <v>56210</v>
      </c>
      <c r="B497" s="236" t="s">
        <v>910</v>
      </c>
      <c r="C497" s="50"/>
      <c r="D497" s="50"/>
      <c r="E497" s="91">
        <f>ALL!E489/E$268</f>
        <v>0</v>
      </c>
      <c r="F497" s="91">
        <f>ALL!F489/F$268</f>
        <v>0</v>
      </c>
      <c r="G497" s="91">
        <f>ALL!G489/G$268</f>
        <v>0</v>
      </c>
      <c r="H497" s="91">
        <f>ALL!H489/H$268</f>
        <v>0</v>
      </c>
      <c r="I497" s="91">
        <f>ALL!I489/I$268</f>
        <v>0</v>
      </c>
      <c r="J497" s="91">
        <f>ALL!J489/J$268</f>
        <v>0</v>
      </c>
      <c r="K497" s="91">
        <f>ALL!K489/K$268</f>
        <v>0</v>
      </c>
      <c r="L497" s="91">
        <f>ALL!L489/L$268</f>
        <v>0</v>
      </c>
      <c r="M497" s="91">
        <f>ALL!M489/M$268</f>
        <v>0</v>
      </c>
      <c r="N497" s="91">
        <f>ALL!N489/N$268</f>
        <v>0</v>
      </c>
      <c r="O497" s="91">
        <f>ALL!O489/O$268</f>
        <v>0</v>
      </c>
      <c r="P497" s="91">
        <f>ALL!P489/P$268</f>
        <v>0</v>
      </c>
      <c r="Q497" s="91">
        <f>ALL!Q489/Q$268</f>
        <v>0</v>
      </c>
      <c r="R497" s="91">
        <f>ALL!R489/R$268</f>
        <v>0</v>
      </c>
      <c r="S497" s="91">
        <f>ALL!S489/S$268</f>
        <v>0</v>
      </c>
      <c r="T497" s="91">
        <f>ALL!T489/T$268</f>
        <v>0</v>
      </c>
      <c r="U497" s="91">
        <f>ALL!U489/U$268</f>
        <v>0</v>
      </c>
      <c r="V497" s="91">
        <f>ALL!V489/V$268</f>
        <v>0</v>
      </c>
      <c r="W497" s="91">
        <f>ALL!W489/W$268</f>
        <v>0</v>
      </c>
      <c r="X497" s="91">
        <f>ALL!X489/X$268</f>
        <v>0</v>
      </c>
      <c r="Y497" s="91">
        <f>ALL!Y489/Y$268</f>
        <v>0</v>
      </c>
      <c r="Z497" s="91">
        <f>ALL!Z489/Z$268</f>
        <v>0</v>
      </c>
      <c r="AA497" s="91">
        <f>ALL!AA489/AA$268</f>
        <v>0</v>
      </c>
      <c r="AB497" s="91">
        <f>ALL!AB489/AB$268</f>
        <v>0</v>
      </c>
      <c r="AC497" s="91">
        <f>ALL!AC489/AC$268</f>
        <v>0</v>
      </c>
      <c r="AD497" s="91">
        <f>ALL!AD489/AD$268</f>
        <v>0</v>
      </c>
      <c r="AE497" s="91">
        <f>ALL!AE489/AE$268</f>
        <v>0</v>
      </c>
      <c r="AF497" s="91">
        <f>ALL!AF489/AF$268</f>
        <v>0</v>
      </c>
      <c r="AG497" s="91">
        <f>ALL!AG489/AG$268</f>
        <v>0</v>
      </c>
      <c r="AH497" s="91">
        <f>ALL!AH489/AH$268</f>
        <v>0</v>
      </c>
      <c r="AI497" s="91">
        <f>ALL!AI489/AI$268</f>
        <v>0</v>
      </c>
      <c r="AJ497" s="91">
        <f>ALL!AJ489/AJ$268</f>
        <v>0</v>
      </c>
      <c r="AK497" s="91">
        <f>ALL!AK489/AK$268</f>
        <v>0</v>
      </c>
      <c r="AL497" s="91">
        <f>ALL!AL489/AL$268</f>
        <v>0</v>
      </c>
      <c r="AM497" s="91">
        <f>ALL!AM489/AM$268</f>
        <v>0</v>
      </c>
      <c r="AN497" s="91">
        <f>ALL!AN489/AN$268</f>
        <v>0</v>
      </c>
      <c r="AO497" s="91">
        <f>ALL!AO489/AO$268</f>
        <v>0</v>
      </c>
      <c r="AP497" s="91">
        <f>ALL!AP489/AP$268</f>
        <v>0</v>
      </c>
      <c r="AQ497" s="91">
        <f>ALL!AQ489/AQ$268</f>
        <v>0</v>
      </c>
      <c r="AR497" s="91">
        <f>ALL!AR489/AR$268</f>
        <v>0</v>
      </c>
      <c r="AS497" s="91">
        <f>ALL!AS489/AS$268</f>
        <v>0</v>
      </c>
      <c r="AT497" s="91">
        <f>ALL!AT489/AT$268</f>
        <v>0</v>
      </c>
      <c r="AU497" s="91">
        <f>ALL!AU489/AU$268</f>
        <v>0</v>
      </c>
      <c r="AV497" s="91">
        <f>ALL!AV489/AV$268</f>
        <v>0</v>
      </c>
      <c r="AW497" s="91">
        <f>ALL!AW489/AW$268</f>
        <v>0</v>
      </c>
      <c r="AX497" s="91">
        <f>ALL!AX489/AX$268</f>
        <v>0</v>
      </c>
      <c r="AY497" s="91">
        <f>ALL!AY489/AY$268</f>
        <v>0</v>
      </c>
      <c r="AZ497" s="91">
        <f>ALL!AZ489/AZ$268</f>
        <v>0</v>
      </c>
      <c r="BA497" s="91">
        <f>ALL!BA489/BA$268</f>
        <v>0</v>
      </c>
      <c r="BB497" s="91">
        <f>ALL!BB489/BB$268</f>
        <v>0</v>
      </c>
      <c r="BC497" s="91">
        <f>ALL!BC489/BC$268</f>
        <v>0</v>
      </c>
      <c r="BD497" s="91">
        <f>ALL!BD489/BD$268</f>
        <v>0</v>
      </c>
      <c r="BE497" s="91">
        <f>ALL!BE489/BE$268</f>
        <v>0</v>
      </c>
      <c r="BF497" s="91">
        <f>ALL!BF489/BF$268</f>
        <v>0</v>
      </c>
      <c r="BG497" s="91">
        <f>ALL!BG489/BG$268</f>
        <v>0</v>
      </c>
      <c r="BH497" s="91">
        <f t="shared" si="227"/>
        <v>0</v>
      </c>
      <c r="BJ497" s="208">
        <f t="array" ref="BJ497">ROUND(MIN(IF($E$4:$BG$4=BJ$4,$E497:$BG497)),1)</f>
        <v>0</v>
      </c>
      <c r="BK497" s="208">
        <f t="array" ref="BK497">ROUND(MAX(IF($E$4:$BG$4=BK$4,$E497:$BG497)),1)</f>
        <v>0</v>
      </c>
      <c r="BL497" s="276">
        <f t="array" ref="BL497">ROUND(SUM(IF($E$4:$BG$4=BL$4,ALL!$E489:$BG489)),1)/BL$3</f>
        <v>0</v>
      </c>
      <c r="BM497" s="208">
        <f t="array" ref="BM497">ROUND(MIN(IF($E$4:$BG$4=BM$4,$E497:$BG497)),1)</f>
        <v>0</v>
      </c>
      <c r="BN497" s="208">
        <f t="array" ref="BN497">ROUND(MAX(IF($E$4:$BG$4=BN$4,$E497:$BG497)),1)</f>
        <v>0</v>
      </c>
      <c r="BO497" s="276">
        <f t="array" ref="BO497">ROUND(SUM(IF($E$4:$BG$4=BO$4,ALL!$E489:$BG489)),1)/BO$3</f>
        <v>0</v>
      </c>
      <c r="BP497" s="208">
        <f t="array" ref="BP497">ROUND(MIN(IF($E$4:$BG$4=BP$4,$E497:$BG497)),1)</f>
        <v>0</v>
      </c>
      <c r="BQ497" s="208">
        <f t="array" ref="BQ497">ROUND(MAX(IF($E$4:$BG$4=BQ$4,$E497:$BG497)),1)</f>
        <v>0</v>
      </c>
      <c r="BR497" s="276">
        <f t="array" ref="BR497">ROUND(SUM(IF($E$4:$BG$4=BR$4,ALL!$E489:$BG489)),1)/BR$3</f>
        <v>0</v>
      </c>
      <c r="BS497" s="208">
        <f t="array" ref="BS497">ROUND(MIN(IF($E$4:$BG$4=BS$4,$E497:$BG497)),1)</f>
        <v>0</v>
      </c>
      <c r="BT497" s="208">
        <f t="array" ref="BT497">ROUND(MAX(IF($E$4:$BG$4=BT$4,$E497:$BG497)),1)</f>
        <v>0</v>
      </c>
      <c r="BU497" s="276">
        <f t="array" ref="BU497">ROUND(SUM(IF($E$4:$BG$4=BU$4,ALL!$E489:$BG489)),1)/BU$3</f>
        <v>0</v>
      </c>
      <c r="BV497" s="208">
        <f t="array" ref="BV497">ROUND(MIN(IF($E$4:$BG$4=BV$4,$E497:$BG497)),1)</f>
        <v>0</v>
      </c>
      <c r="BW497" s="208">
        <f t="array" ref="BW497">ROUND(MAX(IF($E$4:$BG$4=BW$4,$E497:$BG497)),1)</f>
        <v>0</v>
      </c>
      <c r="BX497" s="276">
        <f t="array" ref="BX497">ROUND(SUM(IF($E$4:$BG$4=BX$4,ALL!$E489:$BG489)),1)/BX$3</f>
        <v>0</v>
      </c>
      <c r="BY497" s="208">
        <f t="array" ref="BY497">ROUND(MIN(IF($E$4:$BG$4=BY$4,$E497:$BG497)),1)</f>
        <v>0</v>
      </c>
      <c r="BZ497" s="208">
        <f t="array" ref="BZ497">ROUND(MAX(IF($E$4:$BG$4=BZ$4,$E497:$BG497)),1)</f>
        <v>0</v>
      </c>
      <c r="CA497" s="276">
        <f t="array" ref="CA497">ROUND(SUM(IF($E$4:$BG$4=CA$4,ALL!$E489:$BG489)),1)/CA$3</f>
        <v>0</v>
      </c>
      <c r="CB497" s="233">
        <f t="shared" si="214"/>
        <v>0</v>
      </c>
      <c r="CC497" s="233">
        <f t="shared" si="215"/>
        <v>0</v>
      </c>
      <c r="CD497" s="274">
        <f>ALL!BH489/$BH$47</f>
        <v>0</v>
      </c>
    </row>
    <row r="498" spans="1:82" s="90" customFormat="1">
      <c r="A498" s="253">
        <f t="shared" si="228"/>
        <v>56211</v>
      </c>
      <c r="B498" s="236" t="s">
        <v>422</v>
      </c>
      <c r="C498" s="50"/>
      <c r="D498" s="50"/>
      <c r="E498" s="91">
        <f>ALL!E490/E$268</f>
        <v>2.7092803178505704</v>
      </c>
      <c r="F498" s="91">
        <f>ALL!F490/F$268</f>
        <v>0</v>
      </c>
      <c r="G498" s="91">
        <f>ALL!G490/G$268</f>
        <v>0</v>
      </c>
      <c r="H498" s="91">
        <f>ALL!H490/H$268</f>
        <v>0</v>
      </c>
      <c r="I498" s="91">
        <f>ALL!I490/I$268</f>
        <v>4.0926541619105059</v>
      </c>
      <c r="J498" s="91">
        <f>ALL!J490/J$268</f>
        <v>0</v>
      </c>
      <c r="K498" s="91">
        <f>ALL!K490/K$268</f>
        <v>8.3535828866777901</v>
      </c>
      <c r="L498" s="91">
        <f>ALL!L490/L$268</f>
        <v>4.2925641139051143</v>
      </c>
      <c r="M498" s="91">
        <f>ALL!M490/M$268</f>
        <v>0</v>
      </c>
      <c r="N498" s="91">
        <f>ALL!N490/N$268</f>
        <v>9.5294361542313482</v>
      </c>
      <c r="O498" s="91">
        <f>ALL!O490/O$268</f>
        <v>0</v>
      </c>
      <c r="P498" s="91">
        <f>ALL!P490/P$268</f>
        <v>0</v>
      </c>
      <c r="Q498" s="91">
        <f>ALL!Q490/Q$268</f>
        <v>5.4104204419584696E-2</v>
      </c>
      <c r="R498" s="91">
        <f>ALL!R490/R$268</f>
        <v>1.9212291638433392</v>
      </c>
      <c r="S498" s="91">
        <f>ALL!S490/S$268</f>
        <v>25.651931416843102</v>
      </c>
      <c r="T498" s="91">
        <f>ALL!T490/T$268</f>
        <v>8.3536005020514246</v>
      </c>
      <c r="U498" s="91">
        <f>ALL!U490/U$268</f>
        <v>0.47879147705011887</v>
      </c>
      <c r="V498" s="91">
        <f>ALL!V490/V$268</f>
        <v>0</v>
      </c>
      <c r="W498" s="91">
        <f>ALL!W490/W$268</f>
        <v>24.824741413775207</v>
      </c>
      <c r="X498" s="91">
        <f>ALL!X490/X$268</f>
        <v>3.4182664548656674</v>
      </c>
      <c r="Y498" s="91">
        <f>ALL!Y490/Y$268</f>
        <v>7.3057145837952024</v>
      </c>
      <c r="Z498" s="91">
        <f>ALL!Z490/Z$268</f>
        <v>0</v>
      </c>
      <c r="AA498" s="91">
        <f>ALL!AA490/AA$268</f>
        <v>0</v>
      </c>
      <c r="AB498" s="91">
        <f>ALL!AB490/AB$268</f>
        <v>0</v>
      </c>
      <c r="AC498" s="91">
        <f>ALL!AC490/AC$268</f>
        <v>8.0068302236652507</v>
      </c>
      <c r="AD498" s="91">
        <f>ALL!AD490/AD$268</f>
        <v>14.952977722804475</v>
      </c>
      <c r="AE498" s="91">
        <f>ALL!AE490/AE$268</f>
        <v>23.709113967323425</v>
      </c>
      <c r="AF498" s="91">
        <f>ALL!AF490/AF$268</f>
        <v>0</v>
      </c>
      <c r="AG498" s="91">
        <f>ALL!AG490/AG$268</f>
        <v>3.1229980674640823</v>
      </c>
      <c r="AH498" s="91">
        <f>ALL!AH490/AH$268</f>
        <v>6.4494356181075103</v>
      </c>
      <c r="AI498" s="91">
        <f>ALL!AI490/AI$268</f>
        <v>15.607280575255329</v>
      </c>
      <c r="AJ498" s="91">
        <f>ALL!AJ490/AJ$268</f>
        <v>0.69577696908525311</v>
      </c>
      <c r="AK498" s="91">
        <f>ALL!AK490/AK$268</f>
        <v>5.06425407621738</v>
      </c>
      <c r="AL498" s="91">
        <f>ALL!AL490/AL$268</f>
        <v>2.3524483605373394</v>
      </c>
      <c r="AM498" s="91">
        <f>ALL!AM490/AM$268</f>
        <v>0</v>
      </c>
      <c r="AN498" s="91">
        <f>ALL!AN490/AN$268</f>
        <v>0</v>
      </c>
      <c r="AO498" s="91">
        <f>ALL!AO490/AO$268</f>
        <v>0</v>
      </c>
      <c r="AP498" s="91">
        <f>ALL!AP490/AP$268</f>
        <v>0</v>
      </c>
      <c r="AQ498" s="91">
        <f>ALL!AQ490/AQ$268</f>
        <v>9.509517693632711</v>
      </c>
      <c r="AR498" s="91">
        <f>ALL!AR490/AR$268</f>
        <v>0</v>
      </c>
      <c r="AS498" s="91">
        <f>ALL!AS490/AS$268</f>
        <v>0</v>
      </c>
      <c r="AT498" s="91">
        <f>ALL!AT490/AT$268</f>
        <v>0</v>
      </c>
      <c r="AU498" s="91">
        <f>ALL!AU490/AU$268</f>
        <v>0</v>
      </c>
      <c r="AV498" s="91">
        <f>ALL!AV490/AV$268</f>
        <v>0</v>
      </c>
      <c r="AW498" s="91">
        <f>ALL!AW490/AW$268</f>
        <v>0</v>
      </c>
      <c r="AX498" s="91">
        <f>ALL!AX490/AX$268</f>
        <v>0</v>
      </c>
      <c r="AY498" s="91">
        <f>ALL!AY490/AY$268</f>
        <v>0</v>
      </c>
      <c r="AZ498" s="91">
        <f>ALL!AZ490/AZ$268</f>
        <v>0</v>
      </c>
      <c r="BA498" s="91">
        <f>ALL!BA490/BA$268</f>
        <v>0</v>
      </c>
      <c r="BB498" s="91">
        <f>ALL!BB490/BB$268</f>
        <v>38.8493109913288</v>
      </c>
      <c r="BC498" s="91">
        <f>ALL!BC490/BC$268</f>
        <v>0</v>
      </c>
      <c r="BD498" s="91">
        <f>ALL!BD490/BD$268</f>
        <v>20.772931670299776</v>
      </c>
      <c r="BE498" s="91">
        <f>ALL!BE490/BE$268</f>
        <v>23.247570089592244</v>
      </c>
      <c r="BF498" s="91">
        <f>ALL!BF490/BF$268</f>
        <v>3.3914849155725104</v>
      </c>
      <c r="BG498" s="91">
        <f>ALL!BG490/BG$268</f>
        <v>0.15014129922828881</v>
      </c>
      <c r="BH498" s="91">
        <f t="shared" si="227"/>
        <v>276.86796909133329</v>
      </c>
      <c r="BJ498" s="208">
        <f t="array" ref="BJ498">ROUND(MIN(IF($E$4:$BG$4=BJ$4,$E498:$BG498)),1)</f>
        <v>0</v>
      </c>
      <c r="BK498" s="208">
        <f t="array" ref="BK498">ROUND(MAX(IF($E$4:$BG$4=BK$4,$E498:$BG498)),1)</f>
        <v>38.799999999999997</v>
      </c>
      <c r="BL498" s="276">
        <f t="array" ref="BL498">ROUND(SUM(IF($E$4:$BG$4=BL$4,ALL!$E490:$BG490)),1)/BL$3</f>
        <v>0.91663195571819245</v>
      </c>
      <c r="BM498" s="208">
        <f t="array" ref="BM498">ROUND(MIN(IF($E$4:$BG$4=BM$4,$E498:$BG498)),1)</f>
        <v>0.2</v>
      </c>
      <c r="BN498" s="208">
        <f t="array" ref="BN498">ROUND(MAX(IF($E$4:$BG$4=BN$4,$E498:$BG498)),1)</f>
        <v>23.2</v>
      </c>
      <c r="BO498" s="276">
        <f t="array" ref="BO498">ROUND(SUM(IF($E$4:$BG$4=BO$4,ALL!$E490:$BG490)),1)/BO$3</f>
        <v>12.476432570393548</v>
      </c>
      <c r="BP498" s="208">
        <f t="array" ref="BP498">ROUND(MIN(IF($E$4:$BG$4=BP$4,$E498:$BG498)),1)</f>
        <v>0</v>
      </c>
      <c r="BQ498" s="208">
        <f t="array" ref="BQ498">ROUND(MAX(IF($E$4:$BG$4=BQ$4,$E498:$BG498)),1)</f>
        <v>5.0999999999999996</v>
      </c>
      <c r="BR498" s="276">
        <f t="array" ref="BR498">ROUND(SUM(IF($E$4:$BG$4=BR$4,ALL!$E490:$BG490)),1)/BR$3</f>
        <v>2.5968066568874839</v>
      </c>
      <c r="BS498" s="208">
        <f t="array" ref="BS498">ROUND(MIN(IF($E$4:$BG$4=BS$4,$E498:$BG498)),1)</f>
        <v>0</v>
      </c>
      <c r="BT498" s="208">
        <f t="array" ref="BT498">ROUND(MAX(IF($E$4:$BG$4=BT$4,$E498:$BG498)),1)</f>
        <v>25.7</v>
      </c>
      <c r="BU498" s="276">
        <f t="array" ref="BU498">ROUND(SUM(IF($E$4:$BG$4=BU$4,ALL!$E490:$BG490)),1)/BU$3</f>
        <v>8.0050977549649218</v>
      </c>
      <c r="BV498" s="208">
        <f t="array" ref="BV498">ROUND(MIN(IF($E$4:$BG$4=BV$4,$E498:$BG498)),1)</f>
        <v>0</v>
      </c>
      <c r="BW498" s="208">
        <f t="array" ref="BW498">ROUND(MAX(IF($E$4:$BG$4=BW$4,$E498:$BG498)),1)</f>
        <v>0.7</v>
      </c>
      <c r="BX498" s="276">
        <f t="array" ref="BX498">ROUND(SUM(IF($E$4:$BG$4=BX$4,ALL!$E490:$BG490)),1)/BX$3</f>
        <v>9.8370606534105037E-2</v>
      </c>
      <c r="BY498" s="208">
        <f t="array" ref="BY498">ROUND(MIN(IF($E$4:$BG$4=BY$4,$E498:$BG498)),1)</f>
        <v>0</v>
      </c>
      <c r="BZ498" s="208">
        <f t="array" ref="BZ498">ROUND(MAX(IF($E$4:$BG$4=BZ$4,$E498:$BG498)),1)</f>
        <v>15.6</v>
      </c>
      <c r="CA498" s="276">
        <f t="array" ref="CA498">ROUND(SUM(IF($E$4:$BG$4=CA$4,ALL!$E490:$BG490)),1)/CA$3</f>
        <v>4.3480867889712078</v>
      </c>
      <c r="CB498" s="233">
        <f t="shared" si="214"/>
        <v>0</v>
      </c>
      <c r="CC498" s="233">
        <f t="shared" si="215"/>
        <v>38.799999999999997</v>
      </c>
      <c r="CD498" s="274">
        <f>ALL!BH490/$BH$47</f>
        <v>4.7928766343497067</v>
      </c>
    </row>
    <row r="499" spans="1:82" s="90" customFormat="1">
      <c r="A499" s="253">
        <f t="shared" si="228"/>
        <v>56213</v>
      </c>
      <c r="B499" s="236" t="s">
        <v>423</v>
      </c>
      <c r="C499" s="50"/>
      <c r="D499" s="50"/>
      <c r="E499" s="91">
        <f>ALL!E491/E$268</f>
        <v>7.7035346740340405E-2</v>
      </c>
      <c r="F499" s="91">
        <f>ALL!F491/F$268</f>
        <v>0</v>
      </c>
      <c r="G499" s="91">
        <f>ALL!G491/G$268</f>
        <v>0</v>
      </c>
      <c r="H499" s="91">
        <f>ALL!H491/H$268</f>
        <v>0</v>
      </c>
      <c r="I499" s="91">
        <f>ALL!I491/I$268</f>
        <v>0</v>
      </c>
      <c r="J499" s="91">
        <f>ALL!J491/J$268</f>
        <v>0</v>
      </c>
      <c r="K499" s="91">
        <f>ALL!K491/K$268</f>
        <v>0</v>
      </c>
      <c r="L499" s="91">
        <f>ALL!L491/L$268</f>
        <v>9.2945948407071599E-2</v>
      </c>
      <c r="M499" s="91">
        <f>ALL!M491/M$268</f>
        <v>0</v>
      </c>
      <c r="N499" s="91">
        <f>ALL!N491/N$268</f>
        <v>0</v>
      </c>
      <c r="O499" s="91">
        <f>ALL!O491/O$268</f>
        <v>0</v>
      </c>
      <c r="P499" s="91">
        <f>ALL!P491/P$268</f>
        <v>0</v>
      </c>
      <c r="Q499" s="91">
        <f>ALL!Q491/Q$268</f>
        <v>0.15447751376080598</v>
      </c>
      <c r="R499" s="91">
        <f>ALL!R491/R$268</f>
        <v>0</v>
      </c>
      <c r="S499" s="91">
        <f>ALL!S491/S$268</f>
        <v>0.669016950429145</v>
      </c>
      <c r="T499" s="91">
        <f>ALL!T491/T$268</f>
        <v>8.0103252085467147E-2</v>
      </c>
      <c r="U499" s="91">
        <f>ALL!U491/U$268</f>
        <v>0</v>
      </c>
      <c r="V499" s="91">
        <f>ALL!V491/V$268</f>
        <v>0</v>
      </c>
      <c r="W499" s="91">
        <f>ALL!W491/W$268</f>
        <v>0</v>
      </c>
      <c r="X499" s="91">
        <f>ALL!X491/X$268</f>
        <v>1.3308980101634524</v>
      </c>
      <c r="Y499" s="91">
        <f>ALL!Y491/Y$268</f>
        <v>0</v>
      </c>
      <c r="Z499" s="91">
        <f>ALL!Z491/Z$268</f>
        <v>0</v>
      </c>
      <c r="AA499" s="91">
        <f>ALL!AA491/AA$268</f>
        <v>0</v>
      </c>
      <c r="AB499" s="91">
        <f>ALL!AB491/AB$268</f>
        <v>1.2092054152094391</v>
      </c>
      <c r="AC499" s="91">
        <f>ALL!AC491/AC$268</f>
        <v>0</v>
      </c>
      <c r="AD499" s="91">
        <f>ALL!AD491/AD$268</f>
        <v>1.8639424924585801</v>
      </c>
      <c r="AE499" s="91">
        <f>ALL!AE491/AE$268</f>
        <v>0</v>
      </c>
      <c r="AF499" s="91">
        <f>ALL!AF491/AF$268</f>
        <v>0</v>
      </c>
      <c r="AG499" s="91">
        <f>ALL!AG491/AG$268</f>
        <v>6.5848513145407586E-2</v>
      </c>
      <c r="AH499" s="91">
        <f>ALL!AH491/AH$268</f>
        <v>0</v>
      </c>
      <c r="AI499" s="91">
        <f>ALL!AI491/AI$268</f>
        <v>0.98742913020288015</v>
      </c>
      <c r="AJ499" s="91">
        <f>ALL!AJ491/AJ$268</f>
        <v>0.16149101260482662</v>
      </c>
      <c r="AK499" s="91">
        <f>ALL!AK491/AK$268</f>
        <v>0</v>
      </c>
      <c r="AL499" s="91">
        <f>ALL!AL491/AL$268</f>
        <v>0</v>
      </c>
      <c r="AM499" s="91">
        <f>ALL!AM491/AM$268</f>
        <v>0</v>
      </c>
      <c r="AN499" s="91">
        <f>ALL!AN491/AN$268</f>
        <v>0</v>
      </c>
      <c r="AO499" s="91">
        <f>ALL!AO491/AO$268</f>
        <v>0</v>
      </c>
      <c r="AP499" s="91">
        <f>ALL!AP491/AP$268</f>
        <v>0</v>
      </c>
      <c r="AQ499" s="91">
        <f>ALL!AQ491/AQ$268</f>
        <v>0</v>
      </c>
      <c r="AR499" s="91">
        <f>ALL!AR491/AR$268</f>
        <v>0</v>
      </c>
      <c r="AS499" s="91">
        <f>ALL!AS491/AS$268</f>
        <v>0</v>
      </c>
      <c r="AT499" s="91">
        <f>ALL!AT491/AT$268</f>
        <v>0</v>
      </c>
      <c r="AU499" s="91">
        <f>ALL!AU491/AU$268</f>
        <v>0</v>
      </c>
      <c r="AV499" s="91">
        <f>ALL!AV491/AV$268</f>
        <v>0</v>
      </c>
      <c r="AW499" s="91">
        <f>ALL!AW491/AW$268</f>
        <v>0</v>
      </c>
      <c r="AX499" s="91">
        <f>ALL!AX491/AX$268</f>
        <v>0</v>
      </c>
      <c r="AY499" s="91">
        <f>ALL!AY491/AY$268</f>
        <v>0</v>
      </c>
      <c r="AZ499" s="91">
        <f>ALL!AZ491/AZ$268</f>
        <v>0</v>
      </c>
      <c r="BA499" s="91">
        <f>ALL!BA491/BA$268</f>
        <v>0</v>
      </c>
      <c r="BB499" s="91">
        <f>ALL!BB491/BB$268</f>
        <v>0</v>
      </c>
      <c r="BC499" s="91">
        <f>ALL!BC491/BC$268</f>
        <v>0</v>
      </c>
      <c r="BD499" s="91">
        <f>ALL!BD491/BD$268</f>
        <v>0</v>
      </c>
      <c r="BE499" s="91">
        <f>ALL!BE491/BE$268</f>
        <v>0</v>
      </c>
      <c r="BF499" s="91">
        <f>ALL!BF491/BF$268</f>
        <v>0</v>
      </c>
      <c r="BG499" s="91">
        <f>ALL!BG491/BG$268</f>
        <v>0</v>
      </c>
      <c r="BH499" s="91">
        <f t="shared" si="227"/>
        <v>6.6923935852074159</v>
      </c>
      <c r="BJ499" s="208">
        <f t="array" ref="BJ499">ROUND(MIN(IF($E$4:$BG$4=BJ$4,$E499:$BG499)),1)</f>
        <v>0</v>
      </c>
      <c r="BK499" s="208">
        <f t="array" ref="BK499">ROUND(MAX(IF($E$4:$BG$4=BK$4,$E499:$BG499)),1)</f>
        <v>0</v>
      </c>
      <c r="BL499" s="276">
        <f t="array" ref="BL499">ROUND(SUM(IF($E$4:$BG$4=BL$4,ALL!$E491:$BG491)),1)/BL$3</f>
        <v>0</v>
      </c>
      <c r="BM499" s="208">
        <f t="array" ref="BM499">ROUND(MIN(IF($E$4:$BG$4=BM$4,$E499:$BG499)),1)</f>
        <v>0</v>
      </c>
      <c r="BN499" s="208">
        <f t="array" ref="BN499">ROUND(MAX(IF($E$4:$BG$4=BN$4,$E499:$BG499)),1)</f>
        <v>0</v>
      </c>
      <c r="BO499" s="276">
        <f t="array" ref="BO499">ROUND(SUM(IF($E$4:$BG$4=BO$4,ALL!$E491:$BG491)),1)/BO$3</f>
        <v>0</v>
      </c>
      <c r="BP499" s="208">
        <f t="array" ref="BP499">ROUND(MIN(IF($E$4:$BG$4=BP$4,$E499:$BG499)),1)</f>
        <v>0</v>
      </c>
      <c r="BQ499" s="208">
        <f t="array" ref="BQ499">ROUND(MAX(IF($E$4:$BG$4=BQ$4,$E499:$BG499)),1)</f>
        <v>0</v>
      </c>
      <c r="BR499" s="276">
        <f t="array" ref="BR499">ROUND(SUM(IF($E$4:$BG$4=BR$4,ALL!$E491:$BG491)),1)/BR$3</f>
        <v>0</v>
      </c>
      <c r="BS499" s="208">
        <f t="array" ref="BS499">ROUND(MIN(IF($E$4:$BG$4=BS$4,$E499:$BG499)),1)</f>
        <v>0</v>
      </c>
      <c r="BT499" s="208">
        <f t="array" ref="BT499">ROUND(MAX(IF($E$4:$BG$4=BT$4,$E499:$BG499)),1)</f>
        <v>1.9</v>
      </c>
      <c r="BU499" s="276">
        <f t="array" ref="BU499">ROUND(SUM(IF($E$4:$BG$4=BU$4,ALL!$E491:$BG491)),1)/BU$3</f>
        <v>0.14553591033565857</v>
      </c>
      <c r="BV499" s="208">
        <f t="array" ref="BV499">ROUND(MIN(IF($E$4:$BG$4=BV$4,$E499:$BG499)),1)</f>
        <v>0</v>
      </c>
      <c r="BW499" s="208">
        <f t="array" ref="BW499">ROUND(MAX(IF($E$4:$BG$4=BW$4,$E499:$BG499)),1)</f>
        <v>1.2</v>
      </c>
      <c r="BX499" s="276">
        <f t="array" ref="BX499">ROUND(SUM(IF($E$4:$BG$4=BX$4,ALL!$E491:$BG491)),1)/BX$3</f>
        <v>0.70324347926992592</v>
      </c>
      <c r="BY499" s="208">
        <f t="array" ref="BY499">ROUND(MIN(IF($E$4:$BG$4=BY$4,$E499:$BG499)),1)</f>
        <v>0</v>
      </c>
      <c r="BZ499" s="208">
        <f t="array" ref="BZ499">ROUND(MAX(IF($E$4:$BG$4=BZ$4,$E499:$BG499)),1)</f>
        <v>1.3</v>
      </c>
      <c r="CA499" s="276">
        <f t="array" ref="CA499">ROUND(SUM(IF($E$4:$BG$4=CA$4,ALL!$E491:$BG491)),1)/CA$3</f>
        <v>0.24268243383606344</v>
      </c>
      <c r="CB499" s="233">
        <f t="shared" si="214"/>
        <v>0</v>
      </c>
      <c r="CC499" s="233">
        <f t="shared" si="215"/>
        <v>1.9</v>
      </c>
      <c r="CD499" s="274">
        <f>ALL!BH491/$BH$47</f>
        <v>0.31376042738004167</v>
      </c>
    </row>
    <row r="500" spans="1:82" s="90" customFormat="1">
      <c r="A500" s="253">
        <f t="shared" si="228"/>
        <v>56214</v>
      </c>
      <c r="B500" s="236" t="s">
        <v>424</v>
      </c>
      <c r="C500" s="50"/>
      <c r="D500" s="50"/>
      <c r="E500" s="91">
        <f>ALL!E492/E$268</f>
        <v>1.0862492774402324</v>
      </c>
      <c r="F500" s="91">
        <f>ALL!F492/F$268</f>
        <v>0</v>
      </c>
      <c r="G500" s="91">
        <f>ALL!G492/G$268</f>
        <v>0.53667707307774593</v>
      </c>
      <c r="H500" s="91">
        <f>ALL!H492/H$268</f>
        <v>1.9129486670120044</v>
      </c>
      <c r="I500" s="91">
        <f>ALL!I492/I$268</f>
        <v>0.75463694502459899</v>
      </c>
      <c r="J500" s="91">
        <f>ALL!J492/J$268</f>
        <v>0</v>
      </c>
      <c r="K500" s="91">
        <f>ALL!K492/K$268</f>
        <v>5.6673272865496509</v>
      </c>
      <c r="L500" s="91">
        <f>ALL!L492/L$268</f>
        <v>0.13068293634790751</v>
      </c>
      <c r="M500" s="91">
        <f>ALL!M492/M$268</f>
        <v>0</v>
      </c>
      <c r="N500" s="91">
        <f>ALL!N492/N$268</f>
        <v>0</v>
      </c>
      <c r="O500" s="91">
        <f>ALL!O492/O$268</f>
        <v>0</v>
      </c>
      <c r="P500" s="91">
        <f>ALL!P492/P$268</f>
        <v>0.89637534204317593</v>
      </c>
      <c r="Q500" s="91">
        <f>ALL!Q492/Q$268</f>
        <v>1.5148960968964449</v>
      </c>
      <c r="R500" s="91">
        <f>ALL!R492/R$268</f>
        <v>1.2584361024529069</v>
      </c>
      <c r="S500" s="91">
        <f>ALL!S492/S$268</f>
        <v>4.3596193067541638</v>
      </c>
      <c r="T500" s="91">
        <f>ALL!T492/T$268</f>
        <v>1.8811298525223941</v>
      </c>
      <c r="U500" s="91">
        <f>ALL!U492/U$268</f>
        <v>0</v>
      </c>
      <c r="V500" s="91">
        <f>ALL!V492/V$268</f>
        <v>2.6378542149349489</v>
      </c>
      <c r="W500" s="91">
        <f>ALL!W492/W$268</f>
        <v>3.4151002860443311</v>
      </c>
      <c r="X500" s="91">
        <f>ALL!X492/X$268</f>
        <v>1.5502993034365518</v>
      </c>
      <c r="Y500" s="91">
        <f>ALL!Y492/Y$268</f>
        <v>0</v>
      </c>
      <c r="Z500" s="91">
        <f>ALL!Z492/Z$268</f>
        <v>0</v>
      </c>
      <c r="AA500" s="91">
        <f>ALL!AA492/AA$268</f>
        <v>2.6847286192412083</v>
      </c>
      <c r="AB500" s="91">
        <f>ALL!AB492/AB$268</f>
        <v>0</v>
      </c>
      <c r="AC500" s="91">
        <f>ALL!AC492/AC$268</f>
        <v>0</v>
      </c>
      <c r="AD500" s="91">
        <f>ALL!AD492/AD$268</f>
        <v>2.4954238272219547</v>
      </c>
      <c r="AE500" s="91">
        <f>ALL!AE492/AE$268</f>
        <v>0</v>
      </c>
      <c r="AF500" s="91">
        <f>ALL!AF492/AF$268</f>
        <v>0</v>
      </c>
      <c r="AG500" s="91">
        <f>ALL!AG492/AG$268</f>
        <v>2.0118505212775988</v>
      </c>
      <c r="AH500" s="91">
        <f>ALL!AH492/AH$268</f>
        <v>5.7236677751465983</v>
      </c>
      <c r="AI500" s="91">
        <f>ALL!AI492/AI$268</f>
        <v>0.13637225657335886</v>
      </c>
      <c r="AJ500" s="91">
        <f>ALL!AJ492/AJ$268</f>
        <v>0.28454716066127034</v>
      </c>
      <c r="AK500" s="91">
        <f>ALL!AK492/AK$268</f>
        <v>0</v>
      </c>
      <c r="AL500" s="91">
        <f>ALL!AL492/AL$268</f>
        <v>0</v>
      </c>
      <c r="AM500" s="91">
        <f>ALL!AM492/AM$268</f>
        <v>0</v>
      </c>
      <c r="AN500" s="91">
        <f>ALL!AN492/AN$268</f>
        <v>0</v>
      </c>
      <c r="AO500" s="91">
        <f>ALL!AO492/AO$268</f>
        <v>0</v>
      </c>
      <c r="AP500" s="91">
        <f>ALL!AP492/AP$268</f>
        <v>0</v>
      </c>
      <c r="AQ500" s="91">
        <f>ALL!AQ492/AQ$268</f>
        <v>0</v>
      </c>
      <c r="AR500" s="91">
        <f>ALL!AR492/AR$268</f>
        <v>0</v>
      </c>
      <c r="AS500" s="91">
        <f>ALL!AS492/AS$268</f>
        <v>0</v>
      </c>
      <c r="AT500" s="91">
        <f>ALL!AT492/AT$268</f>
        <v>0</v>
      </c>
      <c r="AU500" s="91">
        <f>ALL!AU492/AU$268</f>
        <v>1.5375074738988459</v>
      </c>
      <c r="AV500" s="91">
        <f>ALL!AV492/AV$268</f>
        <v>0.27599788992438906</v>
      </c>
      <c r="AW500" s="91">
        <f>ALL!AW492/AW$268</f>
        <v>1.5385074626865674</v>
      </c>
      <c r="AX500" s="91">
        <f>ALL!AX492/AX$268</f>
        <v>0</v>
      </c>
      <c r="AY500" s="91">
        <f>ALL!AY492/AY$268</f>
        <v>0</v>
      </c>
      <c r="AZ500" s="91">
        <f>ALL!AZ492/AZ$268</f>
        <v>0</v>
      </c>
      <c r="BA500" s="91">
        <f>ALL!BA492/BA$268</f>
        <v>0</v>
      </c>
      <c r="BB500" s="91">
        <f>ALL!BB492/BB$268</f>
        <v>0</v>
      </c>
      <c r="BC500" s="91">
        <f>ALL!BC492/BC$268</f>
        <v>0</v>
      </c>
      <c r="BD500" s="91">
        <f>ALL!BD492/BD$268</f>
        <v>0</v>
      </c>
      <c r="BE500" s="91">
        <f>ALL!BE492/BE$268</f>
        <v>0</v>
      </c>
      <c r="BF500" s="91">
        <f>ALL!BF492/BF$268</f>
        <v>0</v>
      </c>
      <c r="BG500" s="91">
        <f>ALL!BG492/BG$268</f>
        <v>8.1355747980145647</v>
      </c>
      <c r="BH500" s="91">
        <f t="shared" si="227"/>
        <v>52.426410475183424</v>
      </c>
      <c r="BJ500" s="208">
        <f t="array" ref="BJ500">ROUND(MIN(IF($E$4:$BG$4=BJ$4,$E500:$BG500)),1)</f>
        <v>0</v>
      </c>
      <c r="BK500" s="208">
        <f t="array" ref="BK500">ROUND(MAX(IF($E$4:$BG$4=BK$4,$E500:$BG500)),1)</f>
        <v>1.5</v>
      </c>
      <c r="BL500" s="276">
        <f t="array" ref="BL500">ROUND(SUM(IF($E$4:$BG$4=BL$4,ALL!$E492:$BG492)),1)/BL$3</f>
        <v>0.29780699821646184</v>
      </c>
      <c r="BM500" s="208">
        <f t="array" ref="BM500">ROUND(MIN(IF($E$4:$BG$4=BM$4,$E500:$BG500)),1)</f>
        <v>0</v>
      </c>
      <c r="BN500" s="208">
        <f t="array" ref="BN500">ROUND(MAX(IF($E$4:$BG$4=BN$4,$E500:$BG500)),1)</f>
        <v>8.1</v>
      </c>
      <c r="BO500" s="276">
        <f t="array" ref="BO500">ROUND(SUM(IF($E$4:$BG$4=BO$4,ALL!$E492:$BG492)),1)/BO$3</f>
        <v>1.0270871068664584</v>
      </c>
      <c r="BP500" s="208">
        <f t="array" ref="BP500">ROUND(MIN(IF($E$4:$BG$4=BP$4,$E500:$BG500)),1)</f>
        <v>0</v>
      </c>
      <c r="BQ500" s="208">
        <f t="array" ref="BQ500">ROUND(MAX(IF($E$4:$BG$4=BQ$4,$E500:$BG500)),1)</f>
        <v>0</v>
      </c>
      <c r="BR500" s="276">
        <f t="array" ref="BR500">ROUND(SUM(IF($E$4:$BG$4=BR$4,ALL!$E492:$BG492)),1)/BR$3</f>
        <v>0</v>
      </c>
      <c r="BS500" s="208">
        <f t="array" ref="BS500">ROUND(MIN(IF($E$4:$BG$4=BS$4,$E500:$BG500)),1)</f>
        <v>0</v>
      </c>
      <c r="BT500" s="208">
        <f t="array" ref="BT500">ROUND(MAX(IF($E$4:$BG$4=BT$4,$E500:$BG500)),1)</f>
        <v>5.7</v>
      </c>
      <c r="BU500" s="276">
        <f t="array" ref="BU500">ROUND(SUM(IF($E$4:$BG$4=BU$4,ALL!$E492:$BG492)),1)/BU$3</f>
        <v>1.9182646767047538</v>
      </c>
      <c r="BV500" s="208">
        <f t="array" ref="BV500">ROUND(MIN(IF($E$4:$BG$4=BV$4,$E500:$BG500)),1)</f>
        <v>0</v>
      </c>
      <c r="BW500" s="208">
        <f t="array" ref="BW500">ROUND(MAX(IF($E$4:$BG$4=BW$4,$E500:$BG500)),1)</f>
        <v>0.5</v>
      </c>
      <c r="BX500" s="276">
        <f t="array" ref="BX500">ROUND(SUM(IF($E$4:$BG$4=BX$4,ALL!$E492:$BG492)),1)/BX$3</f>
        <v>7.6905967608351861E-2</v>
      </c>
      <c r="BY500" s="208">
        <f t="array" ref="BY500">ROUND(MIN(IF($E$4:$BG$4=BY$4,$E500:$BG500)),1)</f>
        <v>0</v>
      </c>
      <c r="BZ500" s="208">
        <f t="array" ref="BZ500">ROUND(MAX(IF($E$4:$BG$4=BZ$4,$E500:$BG500)),1)</f>
        <v>2</v>
      </c>
      <c r="CA500" s="276">
        <f t="array" ref="CA500">ROUND(SUM(IF($E$4:$BG$4=CA$4,ALL!$E492:$BG492)),1)/CA$3</f>
        <v>0.9751103738155914</v>
      </c>
      <c r="CB500" s="233">
        <f t="shared" si="214"/>
        <v>0</v>
      </c>
      <c r="CC500" s="233">
        <f t="shared" si="215"/>
        <v>8.1</v>
      </c>
      <c r="CD500" s="274">
        <f>ALL!BH492/$BH$47</f>
        <v>1.0047048492779564</v>
      </c>
    </row>
    <row r="501" spans="1:82" s="90" customFormat="1">
      <c r="A501" s="253">
        <f t="shared" si="228"/>
        <v>56215</v>
      </c>
      <c r="B501" s="236" t="s">
        <v>425</v>
      </c>
      <c r="C501" s="50"/>
      <c r="D501" s="50"/>
      <c r="E501" s="91">
        <f>ALL!E493/E$268</f>
        <v>97.444476361883162</v>
      </c>
      <c r="F501" s="91">
        <f>ALL!F493/F$268</f>
        <v>159.82700255014134</v>
      </c>
      <c r="G501" s="91">
        <f>ALL!G493/G$268</f>
        <v>112.11529997941703</v>
      </c>
      <c r="H501" s="91">
        <f>ALL!H493/H$268</f>
        <v>127.30965655630935</v>
      </c>
      <c r="I501" s="91">
        <f>ALL!I493/I$268</f>
        <v>104.5039353594162</v>
      </c>
      <c r="J501" s="91">
        <f>ALL!J493/J$268</f>
        <v>112.48407009565551</v>
      </c>
      <c r="K501" s="91">
        <f>ALL!K493/K$268</f>
        <v>169.62213036763612</v>
      </c>
      <c r="L501" s="91">
        <f>ALL!L493/L$268</f>
        <v>84.208682702189392</v>
      </c>
      <c r="M501" s="91">
        <f>ALL!M493/M$268</f>
        <v>112.29686668203635</v>
      </c>
      <c r="N501" s="91">
        <f>ALL!N493/N$268</f>
        <v>123.28339709564347</v>
      </c>
      <c r="O501" s="91">
        <f>ALL!O493/O$268</f>
        <v>144.53069901108231</v>
      </c>
      <c r="P501" s="91">
        <f>ALL!P493/P$268</f>
        <v>97.969191835522196</v>
      </c>
      <c r="Q501" s="91">
        <f>ALL!Q493/Q$268</f>
        <v>118.11736895935628</v>
      </c>
      <c r="R501" s="91">
        <f>ALL!R493/R$268</f>
        <v>167.10075891042152</v>
      </c>
      <c r="S501" s="91">
        <f>ALL!S493/S$268</f>
        <v>139.03968940100955</v>
      </c>
      <c r="T501" s="91">
        <f>ALL!T493/T$268</f>
        <v>197.09411924905419</v>
      </c>
      <c r="U501" s="91">
        <f>ALL!U493/U$268</f>
        <v>187.83987577775881</v>
      </c>
      <c r="V501" s="91">
        <f>ALL!V493/V$268</f>
        <v>1159.4603457494209</v>
      </c>
      <c r="W501" s="91">
        <f>ALL!W493/W$268</f>
        <v>163.81476655712888</v>
      </c>
      <c r="X501" s="91">
        <f>ALL!X493/X$268</f>
        <v>107.4700900431618</v>
      </c>
      <c r="Y501" s="91">
        <f>ALL!Y493/Y$268</f>
        <v>142.75518055320092</v>
      </c>
      <c r="Z501" s="91">
        <f>ALL!Z493/Z$268</f>
        <v>52.495756795309049</v>
      </c>
      <c r="AA501" s="91">
        <f>ALL!AA493/AA$268</f>
        <v>131.40899701772312</v>
      </c>
      <c r="AB501" s="91">
        <f>ALL!AB493/AB$268</f>
        <v>131.80949758103196</v>
      </c>
      <c r="AC501" s="91">
        <f>ALL!AC493/AC$268</f>
        <v>102.03777101771972</v>
      </c>
      <c r="AD501" s="91">
        <f>ALL!AD493/AD$268</f>
        <v>103.44195453744577</v>
      </c>
      <c r="AE501" s="91">
        <f>ALL!AE493/AE$268</f>
        <v>160.46073384834241</v>
      </c>
      <c r="AF501" s="91">
        <f>ALL!AF493/AF$268</f>
        <v>194.72333125100855</v>
      </c>
      <c r="AG501" s="91">
        <f>ALL!AG493/AG$268</f>
        <v>146.94561372083515</v>
      </c>
      <c r="AH501" s="91">
        <f>ALL!AH493/AH$268</f>
        <v>212.08326288381269</v>
      </c>
      <c r="AI501" s="91">
        <f>ALL!AI493/AI$268</f>
        <v>91.021639240631359</v>
      </c>
      <c r="AJ501" s="91">
        <f>ALL!AJ493/AJ$268</f>
        <v>191.30252214814314</v>
      </c>
      <c r="AK501" s="91">
        <f>ALL!AK493/AK$268</f>
        <v>286.41269832563108</v>
      </c>
      <c r="AL501" s="91">
        <f>ALL!AL493/AL$268</f>
        <v>2621.0288892098793</v>
      </c>
      <c r="AM501" s="91">
        <f>ALL!AM493/AM$268</f>
        <v>254.1303834306957</v>
      </c>
      <c r="AN501" s="91">
        <f>ALL!AN493/AN$268</f>
        <v>162.14885612608032</v>
      </c>
      <c r="AO501" s="91">
        <f>ALL!AO493/AO$268</f>
        <v>122.83396461878341</v>
      </c>
      <c r="AP501" s="91">
        <f>ALL!AP493/AP$268</f>
        <v>163.25669347285469</v>
      </c>
      <c r="AQ501" s="91">
        <f>ALL!AQ493/AQ$268</f>
        <v>84.896891904143118</v>
      </c>
      <c r="AR501" s="91">
        <f>ALL!AR493/AR$268</f>
        <v>95.638143644147306</v>
      </c>
      <c r="AS501" s="91">
        <f>ALL!AS493/AS$268</f>
        <v>117.3341203535537</v>
      </c>
      <c r="AT501" s="91">
        <f>ALL!AT493/AT$268</f>
        <v>75.47435419771486</v>
      </c>
      <c r="AU501" s="91">
        <f>ALL!AU493/AU$268</f>
        <v>142.88760789243719</v>
      </c>
      <c r="AV501" s="91">
        <f>ALL!AV493/AV$268</f>
        <v>0</v>
      </c>
      <c r="AW501" s="91">
        <f>ALL!AW493/AW$268</f>
        <v>110.82326865671642</v>
      </c>
      <c r="AX501" s="91">
        <f>ALL!AX493/AX$268</f>
        <v>252.1679665791541</v>
      </c>
      <c r="AY501" s="91">
        <f>ALL!AY493/AY$268</f>
        <v>39.686139432350508</v>
      </c>
      <c r="AZ501" s="91">
        <f>ALL!AZ493/AZ$268</f>
        <v>77.83386280059301</v>
      </c>
      <c r="BA501" s="91">
        <f>ALL!BA493/BA$268</f>
        <v>0</v>
      </c>
      <c r="BB501" s="91">
        <f>ALL!BB493/BB$268</f>
        <v>223.70019920318722</v>
      </c>
      <c r="BC501" s="91">
        <f>ALL!BC493/BC$268</f>
        <v>0</v>
      </c>
      <c r="BD501" s="91">
        <f>ALL!BD493/BD$268</f>
        <v>141.91709733991118</v>
      </c>
      <c r="BE501" s="91">
        <f>ALL!BE493/BE$268</f>
        <v>196.96749232716473</v>
      </c>
      <c r="BF501" s="91">
        <f>ALL!BF493/BF$268</f>
        <v>120.5003280652917</v>
      </c>
      <c r="BG501" s="91">
        <f>ALL!BG493/BG$268</f>
        <v>203.00294645121551</v>
      </c>
      <c r="BH501" s="91">
        <f t="shared" si="227"/>
        <v>10838.660587870952</v>
      </c>
      <c r="BJ501" s="208">
        <f t="array" ref="BJ501">ROUND(MIN(IF($E$4:$BG$4=BJ$4,$E501:$BG501)),1)</f>
        <v>0</v>
      </c>
      <c r="BK501" s="208">
        <f t="array" ref="BK501">ROUND(MAX(IF($E$4:$BG$4=BK$4,$E501:$BG501)),1)</f>
        <v>252.2</v>
      </c>
      <c r="BL501" s="276">
        <f t="array" ref="BL501">ROUND(SUM(IF($E$4:$BG$4=BL$4,ALL!$E493:$BG493)),1)/BL$3</f>
        <v>122.77614531479399</v>
      </c>
      <c r="BM501" s="208">
        <f t="array" ref="BM501">ROUND(MIN(IF($E$4:$BG$4=BM$4,$E501:$BG501)),1)</f>
        <v>120.5</v>
      </c>
      <c r="BN501" s="208">
        <f t="array" ref="BN501">ROUND(MAX(IF($E$4:$BG$4=BN$4,$E501:$BG501)),1)</f>
        <v>203</v>
      </c>
      <c r="BO501" s="276">
        <f t="array" ref="BO501">ROUND(SUM(IF($E$4:$BG$4=BO$4,ALL!$E493:$BG493)),1)/BO$3</f>
        <v>151.59928165651246</v>
      </c>
      <c r="BP501" s="208">
        <f t="array" ref="BP501">ROUND(MIN(IF($E$4:$BG$4=BP$4,$E501:$BG501)),1)</f>
        <v>254.1</v>
      </c>
      <c r="BQ501" s="208">
        <f t="array" ref="BQ501">ROUND(MAX(IF($E$4:$BG$4=BQ$4,$E501:$BG501)),1)</f>
        <v>2621</v>
      </c>
      <c r="BR501" s="276">
        <f t="array" ref="BR501">ROUND(SUM(IF($E$4:$BG$4=BR$4,ALL!$E493:$BG493)),1)/BR$3</f>
        <v>369.79264530158633</v>
      </c>
      <c r="BS501" s="208">
        <f t="array" ref="BS501">ROUND(MIN(IF($E$4:$BG$4=BS$4,$E501:$BG501)),1)</f>
        <v>97.4</v>
      </c>
      <c r="BT501" s="208">
        <f t="array" ref="BT501">ROUND(MAX(IF($E$4:$BG$4=BT$4,$E501:$BG501)),1)</f>
        <v>1159.5</v>
      </c>
      <c r="BU501" s="276">
        <f t="array" ref="BU501">ROUND(SUM(IF($E$4:$BG$4=BU$4,ALL!$E493:$BG493)),1)/BU$3</f>
        <v>144.97101212498521</v>
      </c>
      <c r="BV501" s="208">
        <f t="array" ref="BV501">ROUND(MIN(IF($E$4:$BG$4=BV$4,$E501:$BG501)),1)</f>
        <v>52.5</v>
      </c>
      <c r="BW501" s="208">
        <f t="array" ref="BW501">ROUND(MAX(IF($E$4:$BG$4=BW$4,$E501:$BG501)),1)</f>
        <v>191.3</v>
      </c>
      <c r="BX501" s="276">
        <f t="array" ref="BX501">ROUND(SUM(IF($E$4:$BG$4=BX$4,ALL!$E493:$BG493)),1)/BX$3</f>
        <v>120.82435217584869</v>
      </c>
      <c r="BY501" s="208">
        <f t="array" ref="BY501">ROUND(MIN(IF($E$4:$BG$4=BY$4,$E501:$BG501)),1)</f>
        <v>84.2</v>
      </c>
      <c r="BZ501" s="208">
        <f t="array" ref="BZ501">ROUND(MAX(IF($E$4:$BG$4=BZ$4,$E501:$BG501)),1)</f>
        <v>187.8</v>
      </c>
      <c r="CA501" s="276">
        <f t="array" ref="CA501">ROUND(SUM(IF($E$4:$BG$4=CA$4,ALL!$E493:$BG493)),1)/CA$3</f>
        <v>115.65932857862248</v>
      </c>
      <c r="CB501" s="233">
        <f t="shared" si="214"/>
        <v>0</v>
      </c>
      <c r="CC501" s="233">
        <f t="shared" si="215"/>
        <v>2621</v>
      </c>
      <c r="CD501" s="274">
        <f>ALL!BH493/$BH$47</f>
        <v>132.75038614600345</v>
      </c>
    </row>
    <row r="502" spans="1:82" s="90" customFormat="1" ht="24">
      <c r="A502" s="253">
        <f t="shared" si="228"/>
        <v>56216</v>
      </c>
      <c r="B502" s="236" t="s">
        <v>426</v>
      </c>
      <c r="C502" s="50"/>
      <c r="D502" s="50"/>
      <c r="E502" s="91">
        <f>ALL!E494/E$268</f>
        <v>5.8492158491118511</v>
      </c>
      <c r="F502" s="91">
        <f>ALL!F494/F$268</f>
        <v>0</v>
      </c>
      <c r="G502" s="91">
        <f>ALL!G494/G$268</f>
        <v>2.3837542775622027</v>
      </c>
      <c r="H502" s="91">
        <f>ALL!H494/H$268</f>
        <v>3.3484658442257302</v>
      </c>
      <c r="I502" s="91">
        <f>ALL!I494/I$268</f>
        <v>6.4946529955088552</v>
      </c>
      <c r="J502" s="91">
        <f>ALL!J494/J$268</f>
        <v>0</v>
      </c>
      <c r="K502" s="91">
        <f>ALL!K494/K$268</f>
        <v>2.6175723295098661</v>
      </c>
      <c r="L502" s="91">
        <f>ALL!L494/L$268</f>
        <v>8.2423800913218256E-3</v>
      </c>
      <c r="M502" s="91">
        <f>ALL!M494/M$268</f>
        <v>0</v>
      </c>
      <c r="N502" s="91">
        <f>ALL!N494/N$268</f>
        <v>0</v>
      </c>
      <c r="O502" s="91">
        <f>ALL!O494/O$268</f>
        <v>0</v>
      </c>
      <c r="P502" s="91">
        <f>ALL!P494/P$268</f>
        <v>10.257836858972526</v>
      </c>
      <c r="Q502" s="91">
        <f>ALL!Q494/Q$268</f>
        <v>10.748134497290277</v>
      </c>
      <c r="R502" s="91">
        <f>ALL!R494/R$268</f>
        <v>0.81284726927767992</v>
      </c>
      <c r="S502" s="91">
        <f>ALL!S494/S$268</f>
        <v>16.714959050879536</v>
      </c>
      <c r="T502" s="91">
        <f>ALL!T494/T$268</f>
        <v>2.5731722190317745</v>
      </c>
      <c r="U502" s="91">
        <f>ALL!U494/U$268</f>
        <v>0</v>
      </c>
      <c r="V502" s="91">
        <f>ALL!V494/V$268</f>
        <v>0</v>
      </c>
      <c r="W502" s="91">
        <f>ALL!W494/W$268</f>
        <v>0.31033075415534794</v>
      </c>
      <c r="X502" s="91">
        <f>ALL!X494/X$268</f>
        <v>8.9837130135293583E-2</v>
      </c>
      <c r="Y502" s="91">
        <f>ALL!Y494/Y$268</f>
        <v>0</v>
      </c>
      <c r="Z502" s="91">
        <f>ALL!Z494/Z$268</f>
        <v>0</v>
      </c>
      <c r="AA502" s="91">
        <f>ALL!AA494/AA$268</f>
        <v>0.45629028781491654</v>
      </c>
      <c r="AB502" s="91">
        <f>ALL!AB494/AB$268</f>
        <v>2.565432377307753</v>
      </c>
      <c r="AC502" s="91">
        <f>ALL!AC494/AC$268</f>
        <v>0</v>
      </c>
      <c r="AD502" s="91">
        <f>ALL!AD494/AD$268</f>
        <v>1.391792711753973</v>
      </c>
      <c r="AE502" s="91">
        <f>ALL!AE494/AE$268</f>
        <v>0</v>
      </c>
      <c r="AF502" s="91">
        <f>ALL!AF494/AF$268</f>
        <v>0</v>
      </c>
      <c r="AG502" s="91">
        <f>ALL!AG494/AG$268</f>
        <v>4.2767847235328267</v>
      </c>
      <c r="AH502" s="91">
        <f>ALL!AH494/AH$268</f>
        <v>3.0553226982118056</v>
      </c>
      <c r="AI502" s="91">
        <f>ALL!AI494/AI$268</f>
        <v>0.88028288654906084</v>
      </c>
      <c r="AJ502" s="91">
        <f>ALL!AJ494/AJ$268</f>
        <v>0.55419976895750933</v>
      </c>
      <c r="AK502" s="91">
        <f>ALL!AK494/AK$268</f>
        <v>0</v>
      </c>
      <c r="AL502" s="91">
        <f>ALL!AL494/AL$268</f>
        <v>0</v>
      </c>
      <c r="AM502" s="91">
        <f>ALL!AM494/AM$268</f>
        <v>0</v>
      </c>
      <c r="AN502" s="91">
        <f>ALL!AN494/AN$268</f>
        <v>0</v>
      </c>
      <c r="AO502" s="91">
        <f>ALL!AO494/AO$268</f>
        <v>0</v>
      </c>
      <c r="AP502" s="91">
        <f>ALL!AP494/AP$268</f>
        <v>0</v>
      </c>
      <c r="AQ502" s="91">
        <f>ALL!AQ494/AQ$268</f>
        <v>0</v>
      </c>
      <c r="AR502" s="91">
        <f>ALL!AR494/AR$268</f>
        <v>0</v>
      </c>
      <c r="AS502" s="91">
        <f>ALL!AS494/AS$268</f>
        <v>0</v>
      </c>
      <c r="AT502" s="91">
        <f>ALL!AT494/AT$268</f>
        <v>0.15927719821162445</v>
      </c>
      <c r="AU502" s="91">
        <f>ALL!AU494/AU$268</f>
        <v>0</v>
      </c>
      <c r="AV502" s="91">
        <f>ALL!AV494/AV$268</f>
        <v>0</v>
      </c>
      <c r="AW502" s="91">
        <f>ALL!AW494/AW$268</f>
        <v>0</v>
      </c>
      <c r="AX502" s="91">
        <f>ALL!AX494/AX$268</f>
        <v>0</v>
      </c>
      <c r="AY502" s="91">
        <f>ALL!AY494/AY$268</f>
        <v>0</v>
      </c>
      <c r="AZ502" s="91">
        <f>ALL!AZ494/AZ$268</f>
        <v>0</v>
      </c>
      <c r="BA502" s="91">
        <f>ALL!BA494/BA$268</f>
        <v>0</v>
      </c>
      <c r="BB502" s="91">
        <f>ALL!BB494/BB$268</f>
        <v>0</v>
      </c>
      <c r="BC502" s="91">
        <f>ALL!BC494/BC$268</f>
        <v>0</v>
      </c>
      <c r="BD502" s="91">
        <f>ALL!BD494/BD$268</f>
        <v>0</v>
      </c>
      <c r="BE502" s="91">
        <f>ALL!BE494/BE$268</f>
        <v>2.2280087027738023</v>
      </c>
      <c r="BF502" s="91">
        <f>ALL!BF494/BF$268</f>
        <v>18.15238011734364</v>
      </c>
      <c r="BG502" s="91">
        <f>ALL!BG494/BG$268</f>
        <v>38.76316890692366</v>
      </c>
      <c r="BH502" s="91">
        <f t="shared" si="227"/>
        <v>134.69196183513284</v>
      </c>
      <c r="BJ502" s="208">
        <f t="array" ref="BJ502">ROUND(MIN(IF($E$4:$BG$4=BJ$4,$E502:$BG502)),1)</f>
        <v>0</v>
      </c>
      <c r="BK502" s="208">
        <f t="array" ref="BK502">ROUND(MAX(IF($E$4:$BG$4=BK$4,$E502:$BG502)),1)</f>
        <v>0.2</v>
      </c>
      <c r="BL502" s="276">
        <f t="array" ref="BL502">ROUND(SUM(IF($E$4:$BG$4=BL$4,ALL!$E494:$BG494)),1)/BL$3</f>
        <v>5.4377547809329081E-3</v>
      </c>
      <c r="BM502" s="208">
        <f t="array" ref="BM502">ROUND(MIN(IF($E$4:$BG$4=BM$4,$E502:$BG502)),1)</f>
        <v>0</v>
      </c>
      <c r="BN502" s="208">
        <f t="array" ref="BN502">ROUND(MAX(IF($E$4:$BG$4=BN$4,$E502:$BG502)),1)</f>
        <v>38.799999999999997</v>
      </c>
      <c r="BO502" s="276">
        <f t="array" ref="BO502">ROUND(SUM(IF($E$4:$BG$4=BO$4,ALL!$E494:$BG494)),1)/BO$3</f>
        <v>11.670673472748234</v>
      </c>
      <c r="BP502" s="208">
        <f t="array" ref="BP502">ROUND(MIN(IF($E$4:$BG$4=BP$4,$E502:$BG502)),1)</f>
        <v>0</v>
      </c>
      <c r="BQ502" s="208">
        <f t="array" ref="BQ502">ROUND(MAX(IF($E$4:$BG$4=BQ$4,$E502:$BG502)),1)</f>
        <v>0</v>
      </c>
      <c r="BR502" s="276">
        <f t="array" ref="BR502">ROUND(SUM(IF($E$4:$BG$4=BR$4,ALL!$E494:$BG494)),1)/BR$3</f>
        <v>0</v>
      </c>
      <c r="BS502" s="208">
        <f t="array" ref="BS502">ROUND(MIN(IF($E$4:$BG$4=BS$4,$E502:$BG502)),1)</f>
        <v>0</v>
      </c>
      <c r="BT502" s="208">
        <f t="array" ref="BT502">ROUND(MAX(IF($E$4:$BG$4=BT$4,$E502:$BG502)),1)</f>
        <v>16.7</v>
      </c>
      <c r="BU502" s="276">
        <f t="array" ref="BU502">ROUND(SUM(IF($E$4:$BG$4=BU$4,ALL!$E494:$BG494)),1)/BU$3</f>
        <v>2.8834628772481392</v>
      </c>
      <c r="BV502" s="208">
        <f t="array" ref="BV502">ROUND(MIN(IF($E$4:$BG$4=BV$4,$E502:$BG502)),1)</f>
        <v>0</v>
      </c>
      <c r="BW502" s="208">
        <f t="array" ref="BW502">ROUND(MAX(IF($E$4:$BG$4=BW$4,$E502:$BG502)),1)</f>
        <v>2.6</v>
      </c>
      <c r="BX502" s="276">
        <f t="array" ref="BX502">ROUND(SUM(IF($E$4:$BG$4=BX$4,ALL!$E494:$BG494)),1)/BX$3</f>
        <v>1.6848148703412773</v>
      </c>
      <c r="BY502" s="208">
        <f t="array" ref="BY502">ROUND(MIN(IF($E$4:$BG$4=BY$4,$E502:$BG502)),1)</f>
        <v>0</v>
      </c>
      <c r="BZ502" s="208">
        <f t="array" ref="BZ502">ROUND(MAX(IF($E$4:$BG$4=BZ$4,$E502:$BG502)),1)</f>
        <v>10.3</v>
      </c>
      <c r="CA502" s="276">
        <f t="array" ref="CA502">ROUND(SUM(IF($E$4:$BG$4=CA$4,ALL!$E494:$BG494)),1)/CA$3</f>
        <v>3.8117808836965676</v>
      </c>
      <c r="CB502" s="233">
        <f t="shared" si="214"/>
        <v>0</v>
      </c>
      <c r="CC502" s="233">
        <f t="shared" si="215"/>
        <v>38.799999999999997</v>
      </c>
      <c r="CD502" s="274">
        <f>ALL!BH494/$BH$47</f>
        <v>3.2646659795536803</v>
      </c>
    </row>
    <row r="503" spans="1:82" s="90" customFormat="1" ht="24">
      <c r="A503" s="253">
        <f t="shared" si="228"/>
        <v>56217</v>
      </c>
      <c r="B503" s="236" t="s">
        <v>427</v>
      </c>
      <c r="C503" s="50"/>
      <c r="D503" s="50"/>
      <c r="E503" s="91">
        <f>ALL!E495/E$268</f>
        <v>14.002834201246461</v>
      </c>
      <c r="F503" s="91">
        <f>ALL!F495/F$268</f>
        <v>1.210309463091874</v>
      </c>
      <c r="G503" s="91">
        <f>ALL!G495/G$268</f>
        <v>0.37953711580520577</v>
      </c>
      <c r="H503" s="91">
        <f>ALL!H495/H$268</f>
        <v>17.06754912265702</v>
      </c>
      <c r="I503" s="91">
        <f>ALL!I495/I$268</f>
        <v>4.9217783139016138</v>
      </c>
      <c r="J503" s="91">
        <f>ALL!J495/J$268</f>
        <v>0</v>
      </c>
      <c r="K503" s="91">
        <f>ALL!K495/K$268</f>
        <v>2.4821594380985621</v>
      </c>
      <c r="L503" s="91">
        <f>ALL!L495/L$268</f>
        <v>3.5067468356077072</v>
      </c>
      <c r="M503" s="91">
        <f>ALL!M495/M$268</f>
        <v>0</v>
      </c>
      <c r="N503" s="91">
        <f>ALL!N495/N$268</f>
        <v>0</v>
      </c>
      <c r="O503" s="91">
        <f>ALL!O495/O$268</f>
        <v>0</v>
      </c>
      <c r="P503" s="91">
        <f>ALL!P495/P$268</f>
        <v>2.4012819121284652</v>
      </c>
      <c r="Q503" s="91">
        <f>ALL!Q495/Q$268</f>
        <v>6.1985060157108718</v>
      </c>
      <c r="R503" s="91">
        <f>ALL!R495/R$268</f>
        <v>0.38345304241767181</v>
      </c>
      <c r="S503" s="91">
        <f>ALL!S495/S$268</f>
        <v>3.1911264156250412</v>
      </c>
      <c r="T503" s="91">
        <f>ALL!T495/T$268</f>
        <v>7.4980054112618193</v>
      </c>
      <c r="U503" s="91">
        <f>ALL!U495/U$268</f>
        <v>0</v>
      </c>
      <c r="V503" s="91">
        <f>ALL!V495/V$268</f>
        <v>0</v>
      </c>
      <c r="W503" s="91">
        <f>ALL!W495/W$268</f>
        <v>9.2543783604209064</v>
      </c>
      <c r="X503" s="91">
        <f>ALL!X495/X$268</f>
        <v>0.61699571543997667</v>
      </c>
      <c r="Y503" s="91">
        <f>ALL!Y495/Y$268</f>
        <v>0</v>
      </c>
      <c r="Z503" s="91">
        <f>ALL!Z495/Z$268</f>
        <v>0</v>
      </c>
      <c r="AA503" s="91">
        <f>ALL!AA495/AA$268</f>
        <v>0</v>
      </c>
      <c r="AB503" s="91">
        <f>ALL!AB495/AB$268</f>
        <v>1.9349069803410321</v>
      </c>
      <c r="AC503" s="91">
        <f>ALL!AC495/AC$268</f>
        <v>0</v>
      </c>
      <c r="AD503" s="91">
        <f>ALL!AD495/AD$268</f>
        <v>2.3018020180615681</v>
      </c>
      <c r="AE503" s="91">
        <f>ALL!AE495/AE$268</f>
        <v>0</v>
      </c>
      <c r="AF503" s="91">
        <f>ALL!AF495/AF$268</f>
        <v>3.8867562545634069</v>
      </c>
      <c r="AG503" s="91">
        <f>ALL!AG495/AG$268</f>
        <v>17.803794113222612</v>
      </c>
      <c r="AH503" s="91">
        <f>ALL!AH495/AH$268</f>
        <v>0.32431948156502377</v>
      </c>
      <c r="AI503" s="91">
        <f>ALL!AI495/AI$268</f>
        <v>3.0746014499911101</v>
      </c>
      <c r="AJ503" s="91">
        <f>ALL!AJ495/AJ$268</f>
        <v>2.5703029574227325</v>
      </c>
      <c r="AK503" s="91">
        <f>ALL!AK495/AK$268</f>
        <v>1.1115011724695911</v>
      </c>
      <c r="AL503" s="91">
        <f>ALL!AL495/AL$268</f>
        <v>0</v>
      </c>
      <c r="AM503" s="91">
        <f>ALL!AM495/AM$268</f>
        <v>0</v>
      </c>
      <c r="AN503" s="91">
        <f>ALL!AN495/AN$268</f>
        <v>0</v>
      </c>
      <c r="AO503" s="91">
        <f>ALL!AO495/AO$268</f>
        <v>0</v>
      </c>
      <c r="AP503" s="91">
        <f>ALL!AP495/AP$268</f>
        <v>0</v>
      </c>
      <c r="AQ503" s="91">
        <f>ALL!AQ495/AQ$268</f>
        <v>0</v>
      </c>
      <c r="AR503" s="91">
        <f>ALL!AR495/AR$268</f>
        <v>0</v>
      </c>
      <c r="AS503" s="91">
        <f>ALL!AS495/AS$268</f>
        <v>0</v>
      </c>
      <c r="AT503" s="91">
        <f>ALL!AT495/AT$268</f>
        <v>0</v>
      </c>
      <c r="AU503" s="91">
        <f>ALL!AU495/AU$268</f>
        <v>0</v>
      </c>
      <c r="AV503" s="91">
        <f>ALL!AV495/AV$268</f>
        <v>0</v>
      </c>
      <c r="AW503" s="91">
        <f>ALL!AW495/AW$268</f>
        <v>0.20323880597014926</v>
      </c>
      <c r="AX503" s="91">
        <f>ALL!AX495/AX$268</f>
        <v>0</v>
      </c>
      <c r="AY503" s="91">
        <f>ALL!AY495/AY$268</f>
        <v>0</v>
      </c>
      <c r="AZ503" s="91">
        <f>ALL!AZ495/AZ$268</f>
        <v>0</v>
      </c>
      <c r="BA503" s="91">
        <f>ALL!BA495/BA$268</f>
        <v>0</v>
      </c>
      <c r="BB503" s="91">
        <f>ALL!BB495/BB$268</f>
        <v>0</v>
      </c>
      <c r="BC503" s="91">
        <f>ALL!BC495/BC$268</f>
        <v>0</v>
      </c>
      <c r="BD503" s="91">
        <f>ALL!BD495/BD$268</f>
        <v>0</v>
      </c>
      <c r="BE503" s="91">
        <f>ALL!BE495/BE$268</f>
        <v>1.6761899719558904</v>
      </c>
      <c r="BF503" s="91">
        <f>ALL!BF495/BF$268</f>
        <v>3.7290546020473063</v>
      </c>
      <c r="BG503" s="91">
        <f>ALL!BG495/BG$268</f>
        <v>0.14673381399224664</v>
      </c>
      <c r="BH503" s="91">
        <f t="shared" si="227"/>
        <v>111.87786298501584</v>
      </c>
      <c r="BJ503" s="208">
        <f t="array" ref="BJ503">ROUND(MIN(IF($E$4:$BG$4=BJ$4,$E503:$BG503)),1)</f>
        <v>0</v>
      </c>
      <c r="BK503" s="208">
        <f t="array" ref="BK503">ROUND(MAX(IF($E$4:$BG$4=BK$4,$E503:$BG503)),1)</f>
        <v>0.2</v>
      </c>
      <c r="BL503" s="276">
        <f t="array" ref="BL503">ROUND(SUM(IF($E$4:$BG$4=BL$4,ALL!$E495:$BG495)),1)/BL$3</f>
        <v>9.6059948270176675E-3</v>
      </c>
      <c r="BM503" s="208">
        <f t="array" ref="BM503">ROUND(MIN(IF($E$4:$BG$4=BM$4,$E503:$BG503)),1)</f>
        <v>0</v>
      </c>
      <c r="BN503" s="208">
        <f t="array" ref="BN503">ROUND(MAX(IF($E$4:$BG$4=BN$4,$E503:$BG503)),1)</f>
        <v>3.7</v>
      </c>
      <c r="BO503" s="276">
        <f t="array" ref="BO503">ROUND(SUM(IF($E$4:$BG$4=BO$4,ALL!$E495:$BG495)),1)/BO$3</f>
        <v>1.6212539107525115</v>
      </c>
      <c r="BP503" s="208">
        <f t="array" ref="BP503">ROUND(MIN(IF($E$4:$BG$4=BP$4,$E503:$BG503)),1)</f>
        <v>0</v>
      </c>
      <c r="BQ503" s="208">
        <f t="array" ref="BQ503">ROUND(MAX(IF($E$4:$BG$4=BQ$4,$E503:$BG503)),1)</f>
        <v>1.1000000000000001</v>
      </c>
      <c r="BR503" s="276">
        <f t="array" ref="BR503">ROUND(SUM(IF($E$4:$BG$4=BR$4,ALL!$E495:$BG495)),1)/BR$3</f>
        <v>0.54818903829939247</v>
      </c>
      <c r="BS503" s="208">
        <f t="array" ref="BS503">ROUND(MIN(IF($E$4:$BG$4=BS$4,$E503:$BG503)),1)</f>
        <v>0</v>
      </c>
      <c r="BT503" s="208">
        <f t="array" ref="BT503">ROUND(MAX(IF($E$4:$BG$4=BT$4,$E503:$BG503)),1)</f>
        <v>17.100000000000001</v>
      </c>
      <c r="BU503" s="276">
        <f t="array" ref="BU503">ROUND(SUM(IF($E$4:$BG$4=BU$4,ALL!$E495:$BG495)),1)/BU$3</f>
        <v>4.9447407309533569</v>
      </c>
      <c r="BV503" s="208">
        <f t="array" ref="BV503">ROUND(MIN(IF($E$4:$BG$4=BV$4,$E503:$BG503)),1)</f>
        <v>0</v>
      </c>
      <c r="BW503" s="208">
        <f t="array" ref="BW503">ROUND(MAX(IF($E$4:$BG$4=BW$4,$E503:$BG503)),1)</f>
        <v>2.6</v>
      </c>
      <c r="BX503" s="276">
        <f t="array" ref="BX503">ROUND(SUM(IF($E$4:$BG$4=BX$4,ALL!$E495:$BG495)),1)/BX$3</f>
        <v>1.4780926127147438</v>
      </c>
      <c r="BY503" s="208">
        <f t="array" ref="BY503">ROUND(MIN(IF($E$4:$BG$4=BY$4,$E503:$BG503)),1)</f>
        <v>0</v>
      </c>
      <c r="BZ503" s="208">
        <f t="array" ref="BZ503">ROUND(MAX(IF($E$4:$BG$4=BZ$4,$E503:$BG503)),1)</f>
        <v>17.8</v>
      </c>
      <c r="CA503" s="276">
        <f t="array" ref="CA503">ROUND(SUM(IF($E$4:$BG$4=CA$4,ALL!$E495:$BG495)),1)/CA$3</f>
        <v>7.0337747673935924</v>
      </c>
      <c r="CB503" s="233">
        <f t="shared" si="214"/>
        <v>0</v>
      </c>
      <c r="CC503" s="233">
        <f t="shared" si="215"/>
        <v>17.8</v>
      </c>
      <c r="CD503" s="274">
        <f>ALL!BH495/$BH$47</f>
        <v>4.0482395228421755</v>
      </c>
    </row>
    <row r="504" spans="1:82" s="90" customFormat="1">
      <c r="A504" s="253">
        <f t="shared" si="228"/>
        <v>56218</v>
      </c>
      <c r="B504" s="236" t="s">
        <v>428</v>
      </c>
      <c r="C504" s="50"/>
      <c r="D504" s="50"/>
      <c r="E504" s="91">
        <f>ALL!E496/E$268</f>
        <v>9.4554193875722223</v>
      </c>
      <c r="F504" s="91">
        <f>ALL!F496/F$268</f>
        <v>0.39574195327038397</v>
      </c>
      <c r="G504" s="91">
        <f>ALL!G496/G$268</f>
        <v>2.3999153359540322</v>
      </c>
      <c r="H504" s="91">
        <f>ALL!H496/H$268</f>
        <v>4.4381695743792706</v>
      </c>
      <c r="I504" s="91">
        <f>ALL!I496/I$268</f>
        <v>5.5876640563860489</v>
      </c>
      <c r="J504" s="91">
        <f>ALL!J496/J$268</f>
        <v>1.3548539118728731</v>
      </c>
      <c r="K504" s="91">
        <f>ALL!K496/K$268</f>
        <v>5.3080751815708567</v>
      </c>
      <c r="L504" s="91">
        <f>ALL!L496/L$268</f>
        <v>2.8900051254699428</v>
      </c>
      <c r="M504" s="91">
        <f>ALL!M496/M$268</f>
        <v>0</v>
      </c>
      <c r="N504" s="91">
        <f>ALL!N496/N$268</f>
        <v>5.5909784677015528</v>
      </c>
      <c r="O504" s="91">
        <f>ALL!O496/O$268</f>
        <v>0</v>
      </c>
      <c r="P504" s="91">
        <f>ALL!P496/P$268</f>
        <v>0</v>
      </c>
      <c r="Q504" s="91">
        <f>ALL!Q496/Q$268</f>
        <v>0.75956593516188287</v>
      </c>
      <c r="R504" s="91">
        <f>ALL!R496/R$268</f>
        <v>0.10533270090798212</v>
      </c>
      <c r="S504" s="91">
        <f>ALL!S496/S$268</f>
        <v>2.0644372864720211</v>
      </c>
      <c r="T504" s="91">
        <f>ALL!T496/T$268</f>
        <v>3.438727820635024</v>
      </c>
      <c r="U504" s="91">
        <f>ALL!U496/U$268</f>
        <v>0</v>
      </c>
      <c r="V504" s="91">
        <f>ALL!V496/V$268</f>
        <v>0</v>
      </c>
      <c r="W504" s="91">
        <f>ALL!W496/W$268</f>
        <v>4.7489493286579254</v>
      </c>
      <c r="X504" s="91">
        <f>ALL!X496/X$268</f>
        <v>0.76493620590518718</v>
      </c>
      <c r="Y504" s="91">
        <f>ALL!Y496/Y$268</f>
        <v>0</v>
      </c>
      <c r="Z504" s="91">
        <f>ALL!Z496/Z$268</f>
        <v>0</v>
      </c>
      <c r="AA504" s="91">
        <f>ALL!AA496/AA$268</f>
        <v>0</v>
      </c>
      <c r="AB504" s="91">
        <f>ALL!AB496/AB$268</f>
        <v>0</v>
      </c>
      <c r="AC504" s="91">
        <f>ALL!AC496/AC$268</f>
        <v>0</v>
      </c>
      <c r="AD504" s="91">
        <f>ALL!AD496/AD$268</f>
        <v>5.7730954292667418</v>
      </c>
      <c r="AE504" s="91">
        <f>ALL!AE496/AE$268</f>
        <v>0</v>
      </c>
      <c r="AF504" s="91">
        <f>ALL!AF496/AF$268</f>
        <v>5.7147526054356659</v>
      </c>
      <c r="AG504" s="91">
        <f>ALL!AG496/AG$268</f>
        <v>4.0244831214480783</v>
      </c>
      <c r="AH504" s="91">
        <f>ALL!AH496/AH$268</f>
        <v>15.653532545430151</v>
      </c>
      <c r="AI504" s="91">
        <f>ALL!AI496/AI$268</f>
        <v>4.7633008040141434</v>
      </c>
      <c r="AJ504" s="91">
        <f>ALL!AJ496/AJ$268</f>
        <v>0.82823114500084738</v>
      </c>
      <c r="AK504" s="91">
        <f>ALL!AK496/AK$268</f>
        <v>0</v>
      </c>
      <c r="AL504" s="91">
        <f>ALL!AL496/AL$268</f>
        <v>0</v>
      </c>
      <c r="AM504" s="91">
        <f>ALL!AM496/AM$268</f>
        <v>0</v>
      </c>
      <c r="AN504" s="91">
        <f>ALL!AN496/AN$268</f>
        <v>0</v>
      </c>
      <c r="AO504" s="91">
        <f>ALL!AO496/AO$268</f>
        <v>0</v>
      </c>
      <c r="AP504" s="91">
        <f>ALL!AP496/AP$268</f>
        <v>0</v>
      </c>
      <c r="AQ504" s="91">
        <f>ALL!AQ496/AQ$268</f>
        <v>0</v>
      </c>
      <c r="AR504" s="91">
        <f>ALL!AR496/AR$268</f>
        <v>0</v>
      </c>
      <c r="AS504" s="91">
        <f>ALL!AS496/AS$268</f>
        <v>0</v>
      </c>
      <c r="AT504" s="91">
        <f>ALL!AT496/AT$268</f>
        <v>0</v>
      </c>
      <c r="AU504" s="91">
        <f>ALL!AU496/AU$268</f>
        <v>0</v>
      </c>
      <c r="AV504" s="91">
        <f>ALL!AV496/AV$268</f>
        <v>0</v>
      </c>
      <c r="AW504" s="91">
        <f>ALL!AW496/AW$268</f>
        <v>0</v>
      </c>
      <c r="AX504" s="91">
        <f>ALL!AX496/AX$268</f>
        <v>0</v>
      </c>
      <c r="AY504" s="91">
        <f>ALL!AY496/AY$268</f>
        <v>0</v>
      </c>
      <c r="AZ504" s="91">
        <f>ALL!AZ496/AZ$268</f>
        <v>0</v>
      </c>
      <c r="BA504" s="91">
        <f>ALL!BA496/BA$268</f>
        <v>0</v>
      </c>
      <c r="BB504" s="91">
        <f>ALL!BB496/BB$268</f>
        <v>0</v>
      </c>
      <c r="BC504" s="91">
        <f>ALL!BC496/BC$268</f>
        <v>0</v>
      </c>
      <c r="BD504" s="91">
        <f>ALL!BD496/BD$268</f>
        <v>0</v>
      </c>
      <c r="BE504" s="91">
        <f>ALL!BE496/BE$268</f>
        <v>4.20334047534352</v>
      </c>
      <c r="BF504" s="91">
        <f>ALL!BF496/BF$268</f>
        <v>0</v>
      </c>
      <c r="BG504" s="91">
        <f>ALL!BG496/BG$268</f>
        <v>0.15269283721604288</v>
      </c>
      <c r="BH504" s="91">
        <f t="shared" si="227"/>
        <v>90.416201235072378</v>
      </c>
      <c r="BJ504" s="208">
        <f t="array" ref="BJ504">ROUND(MIN(IF($E$4:$BG$4=BJ$4,$E504:$BG504)),1)</f>
        <v>0</v>
      </c>
      <c r="BK504" s="208">
        <f t="array" ref="BK504">ROUND(MAX(IF($E$4:$BG$4=BK$4,$E504:$BG504)),1)</f>
        <v>0</v>
      </c>
      <c r="BL504" s="276">
        <f t="array" ref="BL504">ROUND(SUM(IF($E$4:$BG$4=BL$4,ALL!$E496:$BG496)),1)/BL$3</f>
        <v>0</v>
      </c>
      <c r="BM504" s="208">
        <f t="array" ref="BM504">ROUND(MIN(IF($E$4:$BG$4=BM$4,$E504:$BG504)),1)</f>
        <v>0</v>
      </c>
      <c r="BN504" s="208">
        <f t="array" ref="BN504">ROUND(MAX(IF($E$4:$BG$4=BN$4,$E504:$BG504)),1)</f>
        <v>4.2</v>
      </c>
      <c r="BO504" s="276">
        <f t="array" ref="BO504">ROUND(SUM(IF($E$4:$BG$4=BO$4,ALL!$E496:$BG496)),1)/BO$3</f>
        <v>0.74554380042812474</v>
      </c>
      <c r="BP504" s="208">
        <f t="array" ref="BP504">ROUND(MIN(IF($E$4:$BG$4=BP$4,$E504:$BG504)),1)</f>
        <v>0</v>
      </c>
      <c r="BQ504" s="208">
        <f t="array" ref="BQ504">ROUND(MAX(IF($E$4:$BG$4=BQ$4,$E504:$BG504)),1)</f>
        <v>0</v>
      </c>
      <c r="BR504" s="276">
        <f t="array" ref="BR504">ROUND(SUM(IF($E$4:$BG$4=BR$4,ALL!$E496:$BG496)),1)/BR$3</f>
        <v>0</v>
      </c>
      <c r="BS504" s="208">
        <f t="array" ref="BS504">ROUND(MIN(IF($E$4:$BG$4=BS$4,$E504:$BG504)),1)</f>
        <v>0</v>
      </c>
      <c r="BT504" s="208">
        <f t="array" ref="BT504">ROUND(MAX(IF($E$4:$BG$4=BT$4,$E504:$BG504)),1)</f>
        <v>15.7</v>
      </c>
      <c r="BU504" s="276">
        <f t="array" ref="BU504">ROUND(SUM(IF($E$4:$BG$4=BU$4,ALL!$E496:$BG496)),1)/BU$3</f>
        <v>3.8331024451511313</v>
      </c>
      <c r="BV504" s="208">
        <f t="array" ref="BV504">ROUND(MIN(IF($E$4:$BG$4=BV$4,$E504:$BG504)),1)</f>
        <v>0</v>
      </c>
      <c r="BW504" s="208">
        <f t="array" ref="BW504">ROUND(MAX(IF($E$4:$BG$4=BW$4,$E504:$BG504)),1)</f>
        <v>2.4</v>
      </c>
      <c r="BX504" s="276">
        <f t="array" ref="BX504">ROUND(SUM(IF($E$4:$BG$4=BX$4,ALL!$E496:$BG496)),1)/BX$3</f>
        <v>0.28110976111411196</v>
      </c>
      <c r="BY504" s="208">
        <f t="array" ref="BY504">ROUND(MIN(IF($E$4:$BG$4=BY$4,$E504:$BG504)),1)</f>
        <v>0</v>
      </c>
      <c r="BZ504" s="208">
        <f t="array" ref="BZ504">ROUND(MAX(IF($E$4:$BG$4=BZ$4,$E504:$BG504)),1)</f>
        <v>5.6</v>
      </c>
      <c r="CA504" s="276">
        <f t="array" ref="CA504">ROUND(SUM(IF($E$4:$BG$4=CA$4,ALL!$E496:$BG496)),1)/CA$3</f>
        <v>3.5182095300607186</v>
      </c>
      <c r="CB504" s="233">
        <f t="shared" si="214"/>
        <v>0</v>
      </c>
      <c r="CC504" s="233">
        <f t="shared" si="215"/>
        <v>15.7</v>
      </c>
      <c r="CD504" s="274">
        <f>ALL!BH496/$BH$47</f>
        <v>2.3435471658165441</v>
      </c>
    </row>
    <row r="505" spans="1:82" s="90" customFormat="1">
      <c r="A505" s="253">
        <f t="shared" si="228"/>
        <v>56219</v>
      </c>
      <c r="B505" s="236" t="s">
        <v>429</v>
      </c>
      <c r="C505" s="50"/>
      <c r="D505" s="50"/>
      <c r="E505" s="91">
        <f>ALL!E497/E$268</f>
        <v>29.365200511913081</v>
      </c>
      <c r="F505" s="91">
        <f>ALL!F497/F$268</f>
        <v>19.967312702460546</v>
      </c>
      <c r="G505" s="91">
        <f>ALL!G497/G$268</f>
        <v>26.117165954711325</v>
      </c>
      <c r="H505" s="91">
        <f>ALL!H497/H$268</f>
        <v>24.348036351017655</v>
      </c>
      <c r="I505" s="91">
        <f>ALL!I497/I$268</f>
        <v>11.494683900167983</v>
      </c>
      <c r="J505" s="91">
        <f>ALL!J497/J$268</f>
        <v>0.12777702657693354</v>
      </c>
      <c r="K505" s="91">
        <f>ALL!K497/K$268</f>
        <v>36.846115411648263</v>
      </c>
      <c r="L505" s="91">
        <f>ALL!L497/L$268</f>
        <v>13.490533907455347</v>
      </c>
      <c r="M505" s="91">
        <f>ALL!M497/M$268</f>
        <v>50.823129964579884</v>
      </c>
      <c r="N505" s="91">
        <f>ALL!N497/N$268</f>
        <v>77.913085628442659</v>
      </c>
      <c r="O505" s="91">
        <f>ALL!O497/O$268</f>
        <v>53.340616524791777</v>
      </c>
      <c r="P505" s="91">
        <f>ALL!P497/P$268</f>
        <v>25.779009545789513</v>
      </c>
      <c r="Q505" s="91">
        <f>ALL!Q497/Q$268</f>
        <v>25.325432889281217</v>
      </c>
      <c r="R505" s="91">
        <f>ALL!R497/R$268</f>
        <v>40.689253286353171</v>
      </c>
      <c r="S505" s="91">
        <f>ALL!S497/S$268</f>
        <v>34.517663258064786</v>
      </c>
      <c r="T505" s="91">
        <f>ALL!T497/T$268</f>
        <v>29.041176505414221</v>
      </c>
      <c r="U505" s="91">
        <f>ALL!U497/U$268</f>
        <v>79.719132471759565</v>
      </c>
      <c r="V505" s="91">
        <f>ALL!V497/V$268</f>
        <v>97.279272856888255</v>
      </c>
      <c r="W505" s="91">
        <f>ALL!W497/W$268</f>
        <v>2.5108240211555315</v>
      </c>
      <c r="X505" s="91">
        <f>ALL!X497/X$268</f>
        <v>28.981833765062319</v>
      </c>
      <c r="Y505" s="91">
        <f>ALL!Y497/Y$268</f>
        <v>20.860414574666475</v>
      </c>
      <c r="Z505" s="91">
        <f>ALL!Z497/Z$268</f>
        <v>20.25040133954364</v>
      </c>
      <c r="AA505" s="91">
        <f>ALL!AA497/AA$268</f>
        <v>20.066086654391537</v>
      </c>
      <c r="AB505" s="91">
        <f>ALL!AB497/AB$268</f>
        <v>0.15905787728911627</v>
      </c>
      <c r="AC505" s="91">
        <f>ALL!AC497/AC$268</f>
        <v>15.255809450759761</v>
      </c>
      <c r="AD505" s="91">
        <f>ALL!AD497/AD$268</f>
        <v>20.94745495546098</v>
      </c>
      <c r="AE505" s="91">
        <f>ALL!AE497/AE$268</f>
        <v>24.261009100411037</v>
      </c>
      <c r="AF505" s="91">
        <f>ALL!AF497/AF$268</f>
        <v>13.918393744717632</v>
      </c>
      <c r="AG505" s="91">
        <f>ALL!AG497/AG$268</f>
        <v>12.822304660484008</v>
      </c>
      <c r="AH505" s="91">
        <f>ALL!AH497/AH$268</f>
        <v>4.1538713268758647</v>
      </c>
      <c r="AI505" s="91">
        <f>ALL!AI497/AI$268</f>
        <v>17.013163509215541</v>
      </c>
      <c r="AJ505" s="91">
        <f>ALL!AJ497/AJ$268</f>
        <v>18.912502907744649</v>
      </c>
      <c r="AK505" s="91">
        <f>ALL!AK497/AK$268</f>
        <v>32.893424571122949</v>
      </c>
      <c r="AL505" s="91">
        <f>ALL!AL497/AL$268</f>
        <v>0</v>
      </c>
      <c r="AM505" s="91">
        <f>ALL!AM497/AM$268</f>
        <v>0</v>
      </c>
      <c r="AN505" s="91">
        <f>ALL!AN497/AN$268</f>
        <v>22.83446873411286</v>
      </c>
      <c r="AO505" s="91">
        <f>ALL!AO497/AO$268</f>
        <v>2.3732060643877433</v>
      </c>
      <c r="AP505" s="91">
        <f>ALL!AP497/AP$268</f>
        <v>42.261247295158739</v>
      </c>
      <c r="AQ505" s="91">
        <f>ALL!AQ497/AQ$268</f>
        <v>33.874326856244899</v>
      </c>
      <c r="AR505" s="91">
        <f>ALL!AR497/AR$268</f>
        <v>27.949719431699954</v>
      </c>
      <c r="AS505" s="91">
        <f>ALL!AS497/AS$268</f>
        <v>68.850950478266128</v>
      </c>
      <c r="AT505" s="91">
        <f>ALL!AT497/AT$268</f>
        <v>25</v>
      </c>
      <c r="AU505" s="91">
        <f>ALL!AU497/AU$268</f>
        <v>52.143728823953275</v>
      </c>
      <c r="AV505" s="91">
        <f>ALL!AV497/AV$268</f>
        <v>0</v>
      </c>
      <c r="AW505" s="91">
        <f>ALL!AW497/AW$268</f>
        <v>36.530417910447767</v>
      </c>
      <c r="AX505" s="91">
        <f>ALL!AX497/AX$268</f>
        <v>74.463273479868917</v>
      </c>
      <c r="AY505" s="91">
        <f>ALL!AY497/AY$268</f>
        <v>50.850702672912654</v>
      </c>
      <c r="AZ505" s="91">
        <f>ALL!AZ497/AZ$268</f>
        <v>28.326883459442808</v>
      </c>
      <c r="BA505" s="91">
        <f>ALL!BA497/BA$268</f>
        <v>26.252799924960136</v>
      </c>
      <c r="BB505" s="91">
        <f>ALL!BB497/BB$268</f>
        <v>41.599636747129125</v>
      </c>
      <c r="BC505" s="91">
        <f>ALL!BC497/BC$268</f>
        <v>28.970919881305637</v>
      </c>
      <c r="BD505" s="91">
        <f>ALL!BD497/BD$268</f>
        <v>28.929141658335109</v>
      </c>
      <c r="BE505" s="91">
        <f>ALL!BE497/BE$268</f>
        <v>25.8998499350601</v>
      </c>
      <c r="BF505" s="91">
        <f>ALL!BF497/BF$268</f>
        <v>24.688326282486894</v>
      </c>
      <c r="BG505" s="91">
        <f>ALL!BG497/BG$268</f>
        <v>39.48654215426977</v>
      </c>
      <c r="BH505" s="91">
        <f t="shared" si="227"/>
        <v>1610.4772929462599</v>
      </c>
      <c r="BJ505" s="208">
        <f t="array" ref="BJ505">ROUND(MIN(IF($E$4:$BG$4=BJ$4,$E505:$BG505)),1)</f>
        <v>0</v>
      </c>
      <c r="BK505" s="208">
        <f t="array" ref="BK505">ROUND(MAX(IF($E$4:$BG$4=BK$4,$E505:$BG505)),1)</f>
        <v>74.5</v>
      </c>
      <c r="BL505" s="276">
        <f t="array" ref="BL505">ROUND(SUM(IF($E$4:$BG$4=BL$4,ALL!$E497:$BG497)),1)/BL$3</f>
        <v>38.031635779265848</v>
      </c>
      <c r="BM505" s="208">
        <f t="array" ref="BM505">ROUND(MIN(IF($E$4:$BG$4=BM$4,$E505:$BG505)),1)</f>
        <v>24.7</v>
      </c>
      <c r="BN505" s="208">
        <f t="array" ref="BN505">ROUND(MAX(IF($E$4:$BG$4=BN$4,$E505:$BG505)),1)</f>
        <v>39.5</v>
      </c>
      <c r="BO505" s="276">
        <f t="array" ref="BO505">ROUND(SUM(IF($E$4:$BG$4=BO$4,ALL!$E497:$BG497)),1)/BO$3</f>
        <v>28.245245348262813</v>
      </c>
      <c r="BP505" s="208">
        <f t="array" ref="BP505">ROUND(MIN(IF($E$4:$BG$4=BP$4,$E505:$BG505)),1)</f>
        <v>0</v>
      </c>
      <c r="BQ505" s="208">
        <f t="array" ref="BQ505">ROUND(MAX(IF($E$4:$BG$4=BQ$4,$E505:$BG505)),1)</f>
        <v>32.9</v>
      </c>
      <c r="BR505" s="276">
        <f t="array" ref="BR505">ROUND(SUM(IF($E$4:$BG$4=BR$4,ALL!$E497:$BG497)),1)/BR$3</f>
        <v>16.222950330512145</v>
      </c>
      <c r="BS505" s="208">
        <f t="array" ref="BS505">ROUND(MIN(IF($E$4:$BG$4=BS$4,$E505:$BG505)),1)</f>
        <v>0.1</v>
      </c>
      <c r="BT505" s="208">
        <f t="array" ref="BT505">ROUND(MAX(IF($E$4:$BG$4=BT$4,$E505:$BG505)),1)</f>
        <v>97.3</v>
      </c>
      <c r="BU505" s="276">
        <f t="array" ref="BU505">ROUND(SUM(IF($E$4:$BG$4=BU$4,ALL!$E497:$BG497)),1)/BU$3</f>
        <v>20.295566678153612</v>
      </c>
      <c r="BV505" s="208">
        <f t="array" ref="BV505">ROUND(MIN(IF($E$4:$BG$4=BV$4,$E505:$BG505)),1)</f>
        <v>0.2</v>
      </c>
      <c r="BW505" s="208">
        <f t="array" ref="BW505">ROUND(MAX(IF($E$4:$BG$4=BW$4,$E505:$BG505)),1)</f>
        <v>26.1</v>
      </c>
      <c r="BX505" s="276">
        <f t="array" ref="BX505">ROUND(SUM(IF($E$4:$BG$4=BX$4,ALL!$E497:$BG497)),1)/BX$3</f>
        <v>9.1569223265473934</v>
      </c>
      <c r="BY505" s="208">
        <f t="array" ref="BY505">ROUND(MIN(IF($E$4:$BG$4=BY$4,$E505:$BG505)),1)</f>
        <v>11.5</v>
      </c>
      <c r="BZ505" s="208">
        <f t="array" ref="BZ505">ROUND(MAX(IF($E$4:$BG$4=BZ$4,$E505:$BG505)),1)</f>
        <v>79.7</v>
      </c>
      <c r="CA505" s="276">
        <f t="array" ref="CA505">ROUND(SUM(IF($E$4:$BG$4=CA$4,ALL!$E497:$BG497)),1)/CA$3</f>
        <v>19.123171155330038</v>
      </c>
      <c r="CB505" s="233">
        <f t="shared" si="214"/>
        <v>0</v>
      </c>
      <c r="CC505" s="233">
        <f t="shared" si="215"/>
        <v>97.3</v>
      </c>
      <c r="CD505" s="274">
        <f>ALL!BH497/$BH$47</f>
        <v>17.909294019950387</v>
      </c>
    </row>
    <row r="506" spans="1:82" s="90" customFormat="1" ht="24">
      <c r="A506" s="253">
        <f t="shared" si="228"/>
        <v>56220</v>
      </c>
      <c r="B506" s="236" t="s">
        <v>430</v>
      </c>
      <c r="C506" s="50"/>
      <c r="D506" s="50"/>
      <c r="E506" s="91">
        <f>ALL!E498/E$268</f>
        <v>0</v>
      </c>
      <c r="F506" s="91">
        <f>ALL!F498/F$268</f>
        <v>0</v>
      </c>
      <c r="G506" s="91">
        <f>ALL!G498/G$268</f>
        <v>0</v>
      </c>
      <c r="H506" s="91">
        <f>ALL!H498/H$268</f>
        <v>0</v>
      </c>
      <c r="I506" s="91">
        <f>ALL!I498/I$268</f>
        <v>0</v>
      </c>
      <c r="J506" s="91">
        <f>ALL!J498/J$268</f>
        <v>0</v>
      </c>
      <c r="K506" s="91">
        <f>ALL!K498/K$268</f>
        <v>0</v>
      </c>
      <c r="L506" s="91">
        <f>ALL!L498/L$268</f>
        <v>0</v>
      </c>
      <c r="M506" s="91">
        <f>ALL!M498/M$268</f>
        <v>0</v>
      </c>
      <c r="N506" s="91">
        <f>ALL!N498/N$268</f>
        <v>0</v>
      </c>
      <c r="O506" s="91">
        <f>ALL!O498/O$268</f>
        <v>0</v>
      </c>
      <c r="P506" s="91">
        <f>ALL!P498/P$268</f>
        <v>0</v>
      </c>
      <c r="Q506" s="91">
        <f>ALL!Q498/Q$268</f>
        <v>0</v>
      </c>
      <c r="R506" s="91">
        <f>ALL!R498/R$268</f>
        <v>1.456836969779103</v>
      </c>
      <c r="S506" s="91">
        <f>ALL!S498/S$268</f>
        <v>0</v>
      </c>
      <c r="T506" s="91">
        <f>ALL!T498/T$268</f>
        <v>0</v>
      </c>
      <c r="U506" s="91">
        <f>ALL!U498/U$268</f>
        <v>0</v>
      </c>
      <c r="V506" s="91">
        <f>ALL!V498/V$268</f>
        <v>0</v>
      </c>
      <c r="W506" s="91">
        <f>ALL!W498/W$268</f>
        <v>0</v>
      </c>
      <c r="X506" s="91">
        <f>ALL!X498/X$268</f>
        <v>0</v>
      </c>
      <c r="Y506" s="91">
        <f>ALL!Y498/Y$268</f>
        <v>0.60449329038484101</v>
      </c>
      <c r="Z506" s="91">
        <f>ALL!Z498/Z$268</f>
        <v>0</v>
      </c>
      <c r="AA506" s="91">
        <f>ALL!AA498/AA$268</f>
        <v>0</v>
      </c>
      <c r="AB506" s="91">
        <f>ALL!AB498/AB$268</f>
        <v>0</v>
      </c>
      <c r="AC506" s="91">
        <f>ALL!AC498/AC$268</f>
        <v>0</v>
      </c>
      <c r="AD506" s="91">
        <f>ALL!AD498/AD$268</f>
        <v>0</v>
      </c>
      <c r="AE506" s="91">
        <f>ALL!AE498/AE$268</f>
        <v>0</v>
      </c>
      <c r="AF506" s="91">
        <f>ALL!AF498/AF$268</f>
        <v>0</v>
      </c>
      <c r="AG506" s="91">
        <f>ALL!AG498/AG$268</f>
        <v>3.9988262960969648E-2</v>
      </c>
      <c r="AH506" s="91">
        <f>ALL!AH498/AH$268</f>
        <v>0.6329505028050465</v>
      </c>
      <c r="AI506" s="91">
        <f>ALL!AI498/AI$268</f>
        <v>0</v>
      </c>
      <c r="AJ506" s="91">
        <f>ALL!AJ498/AJ$268</f>
        <v>0.50560928585791276</v>
      </c>
      <c r="AK506" s="91">
        <f>ALL!AK498/AK$268</f>
        <v>0</v>
      </c>
      <c r="AL506" s="91">
        <f>ALL!AL498/AL$268</f>
        <v>0</v>
      </c>
      <c r="AM506" s="91">
        <f>ALL!AM498/AM$268</f>
        <v>0</v>
      </c>
      <c r="AN506" s="91">
        <f>ALL!AN498/AN$268</f>
        <v>0</v>
      </c>
      <c r="AO506" s="91">
        <f>ALL!AO498/AO$268</f>
        <v>0</v>
      </c>
      <c r="AP506" s="91">
        <f>ALL!AP498/AP$268</f>
        <v>0</v>
      </c>
      <c r="AQ506" s="91">
        <f>ALL!AQ498/AQ$268</f>
        <v>0</v>
      </c>
      <c r="AR506" s="91">
        <f>ALL!AR498/AR$268</f>
        <v>0</v>
      </c>
      <c r="AS506" s="91">
        <f>ALL!AS498/AS$268</f>
        <v>0</v>
      </c>
      <c r="AT506" s="91">
        <f>ALL!AT498/AT$268</f>
        <v>0</v>
      </c>
      <c r="AU506" s="91">
        <f>ALL!AU498/AU$268</f>
        <v>1.5392398853235623</v>
      </c>
      <c r="AV506" s="91">
        <f>ALL!AV498/AV$268</f>
        <v>0</v>
      </c>
      <c r="AW506" s="91">
        <f>ALL!AW498/AW$268</f>
        <v>10.036119402985076</v>
      </c>
      <c r="AX506" s="91">
        <f>ALL!AX498/AX$268</f>
        <v>0</v>
      </c>
      <c r="AY506" s="91">
        <f>ALL!AY498/AY$268</f>
        <v>0</v>
      </c>
      <c r="AZ506" s="91">
        <f>ALL!AZ498/AZ$268</f>
        <v>0</v>
      </c>
      <c r="BA506" s="91">
        <f>ALL!BA498/BA$268</f>
        <v>0</v>
      </c>
      <c r="BB506" s="91">
        <f>ALL!BB498/BB$268</f>
        <v>0</v>
      </c>
      <c r="BC506" s="91">
        <f>ALL!BC498/BC$268</f>
        <v>0</v>
      </c>
      <c r="BD506" s="91">
        <f>ALL!BD498/BD$268</f>
        <v>0.31774146493370264</v>
      </c>
      <c r="BE506" s="91">
        <f>ALL!BE498/BE$268</f>
        <v>0.42605802400708132</v>
      </c>
      <c r="BF506" s="91">
        <f>ALL!BF498/BF$268</f>
        <v>0</v>
      </c>
      <c r="BG506" s="91">
        <f>ALL!BG498/BG$268</f>
        <v>6.9290967718560914E-2</v>
      </c>
      <c r="BH506" s="91">
        <f t="shared" si="227"/>
        <v>15.628328056755855</v>
      </c>
      <c r="BJ506" s="208">
        <f t="array" ref="BJ506">ROUND(MIN(IF($E$4:$BG$4=BJ$4,$E506:$BG506)),1)</f>
        <v>0</v>
      </c>
      <c r="BK506" s="208">
        <f t="array" ref="BK506">ROUND(MAX(IF($E$4:$BG$4=BK$4,$E506:$BG506)),1)</f>
        <v>10</v>
      </c>
      <c r="BL506" s="276">
        <f t="array" ref="BL506">ROUND(SUM(IF($E$4:$BG$4=BL$4,ALL!$E498:$BG498)),1)/BL$3</f>
        <v>0.68668052007936431</v>
      </c>
      <c r="BM506" s="208">
        <f t="array" ref="BM506">ROUND(MIN(IF($E$4:$BG$4=BM$4,$E506:$BG506)),1)</f>
        <v>0</v>
      </c>
      <c r="BN506" s="208">
        <f t="array" ref="BN506">ROUND(MAX(IF($E$4:$BG$4=BN$4,$E506:$BG506)),1)</f>
        <v>0.4</v>
      </c>
      <c r="BO506" s="276">
        <f t="array" ref="BO506">ROUND(SUM(IF($E$4:$BG$4=BO$4,ALL!$E498:$BG498)),1)/BO$3</f>
        <v>0.19320146550304632</v>
      </c>
      <c r="BP506" s="208">
        <f t="array" ref="BP506">ROUND(MIN(IF($E$4:$BG$4=BP$4,$E506:$BG506)),1)</f>
        <v>0</v>
      </c>
      <c r="BQ506" s="208">
        <f t="array" ref="BQ506">ROUND(MAX(IF($E$4:$BG$4=BQ$4,$E506:$BG506)),1)</f>
        <v>0</v>
      </c>
      <c r="BR506" s="276">
        <f t="array" ref="BR506">ROUND(SUM(IF($E$4:$BG$4=BR$4,ALL!$E498:$BG498)),1)/BR$3</f>
        <v>0</v>
      </c>
      <c r="BS506" s="208">
        <f t="array" ref="BS506">ROUND(MIN(IF($E$4:$BG$4=BS$4,$E506:$BG506)),1)</f>
        <v>0</v>
      </c>
      <c r="BT506" s="208">
        <f t="array" ref="BT506">ROUND(MAX(IF($E$4:$BG$4=BT$4,$E506:$BG506)),1)</f>
        <v>1.5</v>
      </c>
      <c r="BU506" s="276">
        <f t="array" ref="BU506">ROUND(SUM(IF($E$4:$BG$4=BU$4,ALL!$E498:$BG498)),1)/BU$3</f>
        <v>7.2037578018797635E-2</v>
      </c>
      <c r="BV506" s="208">
        <f t="array" ref="BV506">ROUND(MIN(IF($E$4:$BG$4=BV$4,$E506:$BG506)),1)</f>
        <v>0</v>
      </c>
      <c r="BW506" s="208">
        <f t="array" ref="BW506">ROUND(MAX(IF($E$4:$BG$4=BW$4,$E506:$BG506)),1)</f>
        <v>0.5</v>
      </c>
      <c r="BX506" s="276">
        <f t="array" ref="BX506">ROUND(SUM(IF($E$4:$BG$4=BX$4,ALL!$E498:$BG498)),1)/BX$3</f>
        <v>7.1485249515731472E-2</v>
      </c>
      <c r="BY506" s="208">
        <f t="array" ref="BY506">ROUND(MIN(IF($E$4:$BG$4=BY$4,$E506:$BG506)),1)</f>
        <v>0</v>
      </c>
      <c r="BZ506" s="208">
        <f t="array" ref="BZ506">ROUND(MAX(IF($E$4:$BG$4=BZ$4,$E506:$BG506)),1)</f>
        <v>0</v>
      </c>
      <c r="CA506" s="276">
        <f t="array" ref="CA506">ROUND(SUM(IF($E$4:$BG$4=CA$4,ALL!$E498:$BG498)),1)/CA$3</f>
        <v>1.0407102291957055E-2</v>
      </c>
      <c r="CB506" s="233">
        <f t="shared" si="214"/>
        <v>0</v>
      </c>
      <c r="CC506" s="233">
        <f t="shared" si="215"/>
        <v>10</v>
      </c>
      <c r="CD506" s="274">
        <f>ALL!BH498/$BH$47</f>
        <v>8.420584488762857E-2</v>
      </c>
    </row>
    <row r="507" spans="1:82" s="90" customFormat="1">
      <c r="A507" s="253">
        <f t="shared" si="228"/>
        <v>56221</v>
      </c>
      <c r="B507" s="236" t="s">
        <v>431</v>
      </c>
      <c r="C507" s="50"/>
      <c r="D507" s="50"/>
      <c r="E507" s="91">
        <f>ALL!E499/E$268</f>
        <v>0</v>
      </c>
      <c r="F507" s="91">
        <f>ALL!F499/F$268</f>
        <v>0.46267695912881662</v>
      </c>
      <c r="G507" s="91">
        <f>ALL!G499/G$268</f>
        <v>0</v>
      </c>
      <c r="H507" s="91">
        <f>ALL!H499/H$268</f>
        <v>32.578373457923234</v>
      </c>
      <c r="I507" s="91">
        <f>ALL!I499/I$268</f>
        <v>2.7000802524212801</v>
      </c>
      <c r="J507" s="91">
        <f>ALL!J499/J$268</f>
        <v>0</v>
      </c>
      <c r="K507" s="91">
        <f>ALL!K499/K$268</f>
        <v>3.3679804156884869</v>
      </c>
      <c r="L507" s="91">
        <f>ALL!L499/L$268</f>
        <v>0</v>
      </c>
      <c r="M507" s="91">
        <f>ALL!M499/M$268</f>
        <v>0</v>
      </c>
      <c r="N507" s="91">
        <f>ALL!N499/N$268</f>
        <v>0</v>
      </c>
      <c r="O507" s="91">
        <f>ALL!O499/O$268</f>
        <v>0</v>
      </c>
      <c r="P507" s="91">
        <f>ALL!P499/P$268</f>
        <v>0</v>
      </c>
      <c r="Q507" s="91">
        <f>ALL!Q499/Q$268</f>
        <v>0.72820391031816423</v>
      </c>
      <c r="R507" s="91">
        <f>ALL!R499/R$268</f>
        <v>0</v>
      </c>
      <c r="S507" s="91">
        <f>ALL!S499/S$268</f>
        <v>7.3867590586468621</v>
      </c>
      <c r="T507" s="91">
        <f>ALL!T499/T$268</f>
        <v>0</v>
      </c>
      <c r="U507" s="91">
        <f>ALL!U499/U$268</f>
        <v>0</v>
      </c>
      <c r="V507" s="91">
        <f>ALL!V499/V$268</f>
        <v>0</v>
      </c>
      <c r="W507" s="91">
        <f>ALL!W499/W$268</f>
        <v>1.5820872709955838</v>
      </c>
      <c r="X507" s="91">
        <f>ALL!X499/X$268</f>
        <v>0</v>
      </c>
      <c r="Y507" s="91">
        <f>ALL!Y499/Y$268</f>
        <v>0.72929213234047541</v>
      </c>
      <c r="Z507" s="91">
        <f>ALL!Z499/Z$268</f>
        <v>0</v>
      </c>
      <c r="AA507" s="91">
        <f>ALL!AA499/AA$268</f>
        <v>4.1187849125316749</v>
      </c>
      <c r="AB507" s="91">
        <f>ALL!AB499/AB$268</f>
        <v>0</v>
      </c>
      <c r="AC507" s="91">
        <f>ALL!AC499/AC$268</f>
        <v>0</v>
      </c>
      <c r="AD507" s="91">
        <f>ALL!AD499/AD$268</f>
        <v>0</v>
      </c>
      <c r="AE507" s="91">
        <f>ALL!AE499/AE$268</f>
        <v>0</v>
      </c>
      <c r="AF507" s="91">
        <f>ALL!AF499/AF$268</f>
        <v>0</v>
      </c>
      <c r="AG507" s="91">
        <f>ALL!AG499/AG$268</f>
        <v>2.6618908871120408</v>
      </c>
      <c r="AH507" s="91">
        <f>ALL!AH499/AH$268</f>
        <v>0</v>
      </c>
      <c r="AI507" s="91">
        <f>ALL!AI499/AI$268</f>
        <v>0</v>
      </c>
      <c r="AJ507" s="91">
        <f>ALL!AJ499/AJ$268</f>
        <v>1.0734598810091744</v>
      </c>
      <c r="AK507" s="91">
        <f>ALL!AK499/AK$268</f>
        <v>5.1509921423967739</v>
      </c>
      <c r="AL507" s="91">
        <f>ALL!AL499/AL$268</f>
        <v>0</v>
      </c>
      <c r="AM507" s="91">
        <f>ALL!AM499/AM$268</f>
        <v>0</v>
      </c>
      <c r="AN507" s="91">
        <f>ALL!AN499/AN$268</f>
        <v>0</v>
      </c>
      <c r="AO507" s="91">
        <f>ALL!AO499/AO$268</f>
        <v>0</v>
      </c>
      <c r="AP507" s="91">
        <f>ALL!AP499/AP$268</f>
        <v>0</v>
      </c>
      <c r="AQ507" s="91">
        <f>ALL!AQ499/AQ$268</f>
        <v>0</v>
      </c>
      <c r="AR507" s="91">
        <f>ALL!AR499/AR$268</f>
        <v>0</v>
      </c>
      <c r="AS507" s="91">
        <f>ALL!AS499/AS$268</f>
        <v>0</v>
      </c>
      <c r="AT507" s="91">
        <f>ALL!AT499/AT$268</f>
        <v>0</v>
      </c>
      <c r="AU507" s="91">
        <f>ALL!AU499/AU$268</f>
        <v>3.7681174973553895</v>
      </c>
      <c r="AV507" s="91">
        <f>ALL!AV499/AV$268</f>
        <v>0</v>
      </c>
      <c r="AW507" s="91">
        <f>ALL!AW499/AW$268</f>
        <v>0</v>
      </c>
      <c r="AX507" s="91">
        <f>ALL!AX499/AX$268</f>
        <v>0</v>
      </c>
      <c r="AY507" s="91">
        <f>ALL!AY499/AY$268</f>
        <v>0</v>
      </c>
      <c r="AZ507" s="91">
        <f>ALL!AZ499/AZ$268</f>
        <v>0</v>
      </c>
      <c r="BA507" s="91">
        <f>ALL!BA499/BA$268</f>
        <v>0</v>
      </c>
      <c r="BB507" s="91">
        <f>ALL!BB499/BB$268</f>
        <v>0</v>
      </c>
      <c r="BC507" s="91">
        <f>ALL!BC499/BC$268</f>
        <v>0</v>
      </c>
      <c r="BD507" s="91">
        <f>ALL!BD499/BD$268</f>
        <v>0</v>
      </c>
      <c r="BE507" s="91">
        <f>ALL!BE499/BE$268</f>
        <v>0</v>
      </c>
      <c r="BF507" s="91">
        <f>ALL!BF499/BF$268</f>
        <v>0</v>
      </c>
      <c r="BG507" s="91">
        <f>ALL!BG499/BG$268</f>
        <v>0</v>
      </c>
      <c r="BH507" s="91">
        <f t="shared" si="227"/>
        <v>66.308698777867946</v>
      </c>
      <c r="BJ507" s="208">
        <f t="array" ref="BJ507">ROUND(MIN(IF($E$4:$BG$4=BJ$4,$E507:$BG507)),1)</f>
        <v>0</v>
      </c>
      <c r="BK507" s="208">
        <f t="array" ref="BK507">ROUND(MAX(IF($E$4:$BG$4=BK$4,$E507:$BG507)),1)</f>
        <v>3.8</v>
      </c>
      <c r="BL507" s="276">
        <f t="array" ref="BL507">ROUND(SUM(IF($E$4:$BG$4=BL$4,ALL!$E499:$BG499)),1)/BL$3</f>
        <v>0.52003555255163048</v>
      </c>
      <c r="BM507" s="208">
        <f t="array" ref="BM507">ROUND(MIN(IF($E$4:$BG$4=BM$4,$E507:$BG507)),1)</f>
        <v>0</v>
      </c>
      <c r="BN507" s="208">
        <f t="array" ref="BN507">ROUND(MAX(IF($E$4:$BG$4=BN$4,$E507:$BG507)),1)</f>
        <v>0</v>
      </c>
      <c r="BO507" s="276">
        <f t="array" ref="BO507">ROUND(SUM(IF($E$4:$BG$4=BO$4,ALL!$E499:$BG499)),1)/BO$3</f>
        <v>0</v>
      </c>
      <c r="BP507" s="208">
        <f t="array" ref="BP507">ROUND(MIN(IF($E$4:$BG$4=BP$4,$E507:$BG507)),1)</f>
        <v>0</v>
      </c>
      <c r="BQ507" s="208">
        <f t="array" ref="BQ507">ROUND(MAX(IF($E$4:$BG$4=BQ$4,$E507:$BG507)),1)</f>
        <v>5.2</v>
      </c>
      <c r="BR507" s="276">
        <f t="array" ref="BR507">ROUND(SUM(IF($E$4:$BG$4=BR$4,ALL!$E499:$BG499)),1)/BR$3</f>
        <v>2.5404416724920549</v>
      </c>
      <c r="BS507" s="208">
        <f t="array" ref="BS507">ROUND(MIN(IF($E$4:$BG$4=BS$4,$E507:$BG507)),1)</f>
        <v>0</v>
      </c>
      <c r="BT507" s="208">
        <f t="array" ref="BT507">ROUND(MAX(IF($E$4:$BG$4=BT$4,$E507:$BG507)),1)</f>
        <v>32.6</v>
      </c>
      <c r="BU507" s="276">
        <f t="array" ref="BU507">ROUND(SUM(IF($E$4:$BG$4=BU$4,ALL!$E499:$BG499)),1)/BU$3</f>
        <v>4.4687075613148561</v>
      </c>
      <c r="BV507" s="208">
        <f t="array" ref="BV507">ROUND(MIN(IF($E$4:$BG$4=BV$4,$E507:$BG507)),1)</f>
        <v>0</v>
      </c>
      <c r="BW507" s="208">
        <f t="array" ref="BW507">ROUND(MAX(IF($E$4:$BG$4=BW$4,$E507:$BG507)),1)</f>
        <v>1.1000000000000001</v>
      </c>
      <c r="BX507" s="276">
        <f t="array" ref="BX507">ROUND(SUM(IF($E$4:$BG$4=BX$4,ALL!$E499:$BG499)),1)/BX$3</f>
        <v>0.15176756444137487</v>
      </c>
      <c r="BY507" s="208">
        <f t="array" ref="BY507">ROUND(MIN(IF($E$4:$BG$4=BY$4,$E507:$BG507)),1)</f>
        <v>0</v>
      </c>
      <c r="BZ507" s="208">
        <f t="array" ref="BZ507">ROUND(MAX(IF($E$4:$BG$4=BZ$4,$E507:$BG507)),1)</f>
        <v>2.7</v>
      </c>
      <c r="CA507" s="276">
        <f t="array" ref="CA507">ROUND(SUM(IF($E$4:$BG$4=CA$4,ALL!$E499:$BG499)),1)/CA$3</f>
        <v>1.4356781395585427</v>
      </c>
      <c r="CB507" s="233">
        <f t="shared" si="214"/>
        <v>0</v>
      </c>
      <c r="CC507" s="233">
        <f t="shared" si="215"/>
        <v>32.6</v>
      </c>
      <c r="CD507" s="274">
        <f>ALL!BH499/$BH$47</f>
        <v>1.9710881946026957</v>
      </c>
    </row>
    <row r="508" spans="1:82" s="90" customFormat="1" ht="24">
      <c r="A508" s="253">
        <f t="shared" si="228"/>
        <v>56301</v>
      </c>
      <c r="B508" s="236" t="s">
        <v>432</v>
      </c>
      <c r="C508" s="50"/>
      <c r="D508" s="50"/>
      <c r="E508" s="91">
        <f>ALL!E500/E$268</f>
        <v>0</v>
      </c>
      <c r="F508" s="91">
        <f>ALL!F500/F$268</f>
        <v>0</v>
      </c>
      <c r="G508" s="91">
        <f>ALL!G500/G$268</f>
        <v>316.87074178885496</v>
      </c>
      <c r="H508" s="91">
        <f>ALL!H500/H$268</f>
        <v>0</v>
      </c>
      <c r="I508" s="91">
        <f>ALL!I500/I$268</f>
        <v>0</v>
      </c>
      <c r="J508" s="91">
        <f>ALL!J500/J$268</f>
        <v>0</v>
      </c>
      <c r="K508" s="91">
        <f>ALL!K500/K$268</f>
        <v>0</v>
      </c>
      <c r="L508" s="91">
        <f>ALL!L500/L$268</f>
        <v>0</v>
      </c>
      <c r="M508" s="91">
        <f>ALL!M500/M$268</f>
        <v>0</v>
      </c>
      <c r="N508" s="91">
        <f>ALL!N500/N$268</f>
        <v>0</v>
      </c>
      <c r="O508" s="91">
        <f>ALL!O500/O$268</f>
        <v>0</v>
      </c>
      <c r="P508" s="91">
        <f>ALL!P500/P$268</f>
        <v>0</v>
      </c>
      <c r="Q508" s="91">
        <f>ALL!Q500/Q$268</f>
        <v>0</v>
      </c>
      <c r="R508" s="91">
        <f>ALL!R500/R$268</f>
        <v>0</v>
      </c>
      <c r="S508" s="91">
        <f>ALL!S500/S$268</f>
        <v>0</v>
      </c>
      <c r="T508" s="91">
        <f>ALL!T500/T$268</f>
        <v>0</v>
      </c>
      <c r="U508" s="91">
        <f>ALL!U500/U$268</f>
        <v>21.746195385639641</v>
      </c>
      <c r="V508" s="91">
        <f>ALL!V500/V$268</f>
        <v>4.3129566922117268</v>
      </c>
      <c r="W508" s="91">
        <f>ALL!W500/W$268</f>
        <v>70.74155828161183</v>
      </c>
      <c r="X508" s="91">
        <f>ALL!X500/X$268</f>
        <v>1.8173391126492293E-2</v>
      </c>
      <c r="Y508" s="91">
        <f>ALL!Y500/Y$268</f>
        <v>0.51349095603865358</v>
      </c>
      <c r="Z508" s="91">
        <f>ALL!Z500/Z$268</f>
        <v>-2.6107874411355189E-2</v>
      </c>
      <c r="AA508" s="91">
        <f>ALL!AA500/AA$268</f>
        <v>0</v>
      </c>
      <c r="AB508" s="91">
        <f>ALL!AB500/AB$268</f>
        <v>26.476850929428842</v>
      </c>
      <c r="AC508" s="91">
        <f>ALL!AC500/AC$268</f>
        <v>0</v>
      </c>
      <c r="AD508" s="91">
        <f>ALL!AD500/AD$268</f>
        <v>0</v>
      </c>
      <c r="AE508" s="91">
        <f>ALL!AE500/AE$268</f>
        <v>0</v>
      </c>
      <c r="AF508" s="91">
        <f>ALL!AF500/AF$268</f>
        <v>0</v>
      </c>
      <c r="AG508" s="91">
        <f>ALL!AG500/AG$268</f>
        <v>0</v>
      </c>
      <c r="AH508" s="91">
        <f>ALL!AH500/AH$268</f>
        <v>14.081924367096642</v>
      </c>
      <c r="AI508" s="91">
        <f>ALL!AI500/AI$268</f>
        <v>0</v>
      </c>
      <c r="AJ508" s="91">
        <f>ALL!AJ500/AJ$268</f>
        <v>0</v>
      </c>
      <c r="AK508" s="91">
        <f>ALL!AK500/AK$268</f>
        <v>0</v>
      </c>
      <c r="AL508" s="91">
        <f>ALL!AL500/AL$268</f>
        <v>0</v>
      </c>
      <c r="AM508" s="91">
        <f>ALL!AM500/AM$268</f>
        <v>430.64125119490166</v>
      </c>
      <c r="AN508" s="91">
        <f>ALL!AN500/AN$268</f>
        <v>0</v>
      </c>
      <c r="AO508" s="91">
        <f>ALL!AO500/AO$268</f>
        <v>0</v>
      </c>
      <c r="AP508" s="91">
        <f>ALL!AP500/AP$268</f>
        <v>0</v>
      </c>
      <c r="AQ508" s="91">
        <f>ALL!AQ500/AQ$268</f>
        <v>235.41139584781362</v>
      </c>
      <c r="AR508" s="91">
        <f>ALL!AR500/AR$268</f>
        <v>0</v>
      </c>
      <c r="AS508" s="91">
        <f>ALL!AS500/AS$268</f>
        <v>0</v>
      </c>
      <c r="AT508" s="91">
        <f>ALL!AT500/AT$268</f>
        <v>0</v>
      </c>
      <c r="AU508" s="91">
        <f>ALL!AU500/AU$268</f>
        <v>0</v>
      </c>
      <c r="AV508" s="91">
        <f>ALL!AV500/AV$268</f>
        <v>14.717822602928994</v>
      </c>
      <c r="AW508" s="91">
        <f>ALL!AW500/AW$268</f>
        <v>0</v>
      </c>
      <c r="AX508" s="91">
        <f>ALL!AX500/AX$268</f>
        <v>0</v>
      </c>
      <c r="AY508" s="91">
        <f>ALL!AY500/AY$268</f>
        <v>0</v>
      </c>
      <c r="AZ508" s="91">
        <f>ALL!AZ500/AZ$268</f>
        <v>0</v>
      </c>
      <c r="BA508" s="91">
        <f>ALL!BA500/BA$268</f>
        <v>18.306866147640935</v>
      </c>
      <c r="BB508" s="91">
        <f>ALL!BB500/BB$268</f>
        <v>0</v>
      </c>
      <c r="BC508" s="91">
        <f>ALL!BC500/BC$268</f>
        <v>0</v>
      </c>
      <c r="BD508" s="91">
        <f>ALL!BD500/BD$268</f>
        <v>0</v>
      </c>
      <c r="BE508" s="91">
        <f>ALL!BE500/BE$268</f>
        <v>216.24749497439632</v>
      </c>
      <c r="BF508" s="91">
        <f>ALL!BF500/BF$268</f>
        <v>0</v>
      </c>
      <c r="BG508" s="91">
        <f>ALL!BG500/BG$268</f>
        <v>0</v>
      </c>
      <c r="BH508" s="91">
        <f t="shared" si="227"/>
        <v>1370.0606146852788</v>
      </c>
      <c r="BJ508" s="208">
        <f t="array" ref="BJ508">ROUND(MIN(IF($E$4:$BG$4=BJ$4,$E508:$BG508)),1)</f>
        <v>0</v>
      </c>
      <c r="BK508" s="208">
        <f t="array" ref="BK508">ROUND(MAX(IF($E$4:$BG$4=BK$4,$E508:$BG508)),1)</f>
        <v>235.4</v>
      </c>
      <c r="BL508" s="276">
        <f t="array" ref="BL508">ROUND(SUM(IF($E$4:$BG$4=BL$4,ALL!$E500:$BG500)),1)/BL$3</f>
        <v>10.0570322537303</v>
      </c>
      <c r="BM508" s="208">
        <f t="array" ref="BM508">ROUND(MIN(IF($E$4:$BG$4=BM$4,$E508:$BG508)),1)</f>
        <v>0</v>
      </c>
      <c r="BN508" s="208">
        <f t="array" ref="BN508">ROUND(MAX(IF($E$4:$BG$4=BN$4,$E508:$BG508)),1)</f>
        <v>216.2</v>
      </c>
      <c r="BO508" s="276">
        <f t="array" ref="BO508">ROUND(SUM(IF($E$4:$BG$4=BO$4,ALL!$E500:$BG500)),1)/BO$3</f>
        <v>37.363998435699003</v>
      </c>
      <c r="BP508" s="208">
        <f t="array" ref="BP508">ROUND(MIN(IF($E$4:$BG$4=BP$4,$E508:$BG508)),1)</f>
        <v>0</v>
      </c>
      <c r="BQ508" s="208">
        <f t="array" ref="BQ508">ROUND(MAX(IF($E$4:$BG$4=BQ$4,$E508:$BG508)),1)</f>
        <v>430.6</v>
      </c>
      <c r="BR508" s="276">
        <f t="array" ref="BR508">ROUND(SUM(IF($E$4:$BG$4=BR$4,ALL!$E500:$BG500)),1)/BR$3</f>
        <v>200.10312066003394</v>
      </c>
      <c r="BS508" s="208">
        <f t="array" ref="BS508">ROUND(MIN(IF($E$4:$BG$4=BS$4,$E508:$BG508)),1)</f>
        <v>0</v>
      </c>
      <c r="BT508" s="208">
        <f t="array" ref="BT508">ROUND(MAX(IF($E$4:$BG$4=BT$4,$E508:$BG508)),1)</f>
        <v>70.7</v>
      </c>
      <c r="BU508" s="276">
        <f t="array" ref="BU508">ROUND(SUM(IF($E$4:$BG$4=BU$4,ALL!$E500:$BG500)),1)/BU$3</f>
        <v>7.5737487394309744</v>
      </c>
      <c r="BV508" s="208">
        <f t="array" ref="BV508">ROUND(MIN(IF($E$4:$BG$4=BV$4,$E508:$BG508)),1)</f>
        <v>0</v>
      </c>
      <c r="BW508" s="208">
        <f t="array" ref="BW508">ROUND(MAX(IF($E$4:$BG$4=BW$4,$E508:$BG508)),1)</f>
        <v>316.89999999999998</v>
      </c>
      <c r="BX508" s="276">
        <f t="array" ref="BX508">ROUND(SUM(IF($E$4:$BG$4=BX$4,ALL!$E500:$BG500)),1)/BX$3</f>
        <v>36.547647800582247</v>
      </c>
      <c r="BY508" s="208">
        <f t="array" ref="BY508">ROUND(MIN(IF($E$4:$BG$4=BY$4,$E508:$BG508)),1)</f>
        <v>0</v>
      </c>
      <c r="BZ508" s="208">
        <f t="array" ref="BZ508">ROUND(MAX(IF($E$4:$BG$4=BZ$4,$E508:$BG508)),1)</f>
        <v>21.7</v>
      </c>
      <c r="CA508" s="276">
        <f t="array" ref="CA508">ROUND(SUM(IF($E$4:$BG$4=CA$4,ALL!$E500:$BG500)),1)/CA$3</f>
        <v>1.1979084943900848</v>
      </c>
      <c r="CB508" s="233">
        <f t="shared" si="214"/>
        <v>0</v>
      </c>
      <c r="CC508" s="233">
        <f t="shared" si="215"/>
        <v>430.6</v>
      </c>
      <c r="CD508" s="274">
        <f>ALL!BH500/$BH$47</f>
        <v>18.629858997008377</v>
      </c>
    </row>
    <row r="509" spans="1:82" s="90" customFormat="1" ht="24">
      <c r="A509" s="253">
        <f t="shared" si="228"/>
        <v>56302</v>
      </c>
      <c r="B509" s="236" t="s">
        <v>433</v>
      </c>
      <c r="C509" s="50"/>
      <c r="D509" s="50"/>
      <c r="E509" s="91">
        <f>ALL!E501/E$268</f>
        <v>0</v>
      </c>
      <c r="F509" s="91">
        <f>ALL!F501/F$268</f>
        <v>186.24275001723069</v>
      </c>
      <c r="G509" s="91">
        <f>ALL!G501/G$268</f>
        <v>392.99336065565467</v>
      </c>
      <c r="H509" s="91">
        <f>ALL!H501/H$268</f>
        <v>0.89909524791414142</v>
      </c>
      <c r="I509" s="91">
        <f>ALL!I501/I$268</f>
        <v>0</v>
      </c>
      <c r="J509" s="91">
        <f>ALL!J501/J$268</f>
        <v>0</v>
      </c>
      <c r="K509" s="91">
        <f>ALL!K501/K$268</f>
        <v>0</v>
      </c>
      <c r="L509" s="91">
        <f>ALL!L501/L$268</f>
        <v>0.28396310702345484</v>
      </c>
      <c r="M509" s="91">
        <f>ALL!M501/M$268</f>
        <v>0</v>
      </c>
      <c r="N509" s="91">
        <f>ALL!N501/N$268</f>
        <v>0</v>
      </c>
      <c r="O509" s="91">
        <f>ALL!O501/O$268</f>
        <v>0</v>
      </c>
      <c r="P509" s="91">
        <f>ALL!P501/P$268</f>
        <v>0</v>
      </c>
      <c r="Q509" s="91">
        <f>ALL!Q501/Q$268</f>
        <v>0</v>
      </c>
      <c r="R509" s="91">
        <f>ALL!R501/R$268</f>
        <v>0</v>
      </c>
      <c r="S509" s="91">
        <f>ALL!S501/S$268</f>
        <v>0</v>
      </c>
      <c r="T509" s="91">
        <f>ALL!T501/T$268</f>
        <v>0</v>
      </c>
      <c r="U509" s="91">
        <f>ALL!U501/U$268</f>
        <v>0</v>
      </c>
      <c r="V509" s="91">
        <f>ALL!V501/V$268</f>
        <v>0</v>
      </c>
      <c r="W509" s="91">
        <f>ALL!W501/W$268</f>
        <v>9.8980952062152827</v>
      </c>
      <c r="X509" s="91">
        <f>ALL!X501/X$268</f>
        <v>0</v>
      </c>
      <c r="Y509" s="91">
        <f>ALL!Y501/Y$268</f>
        <v>0</v>
      </c>
      <c r="Z509" s="91">
        <f>ALL!Z501/Z$268</f>
        <v>63.505858666389919</v>
      </c>
      <c r="AA509" s="91">
        <f>ALL!AA501/AA$268</f>
        <v>0</v>
      </c>
      <c r="AB509" s="91">
        <f>ALL!AB501/AB$268</f>
        <v>0.13373700444712691</v>
      </c>
      <c r="AC509" s="91">
        <f>ALL!AC501/AC$268</f>
        <v>0</v>
      </c>
      <c r="AD509" s="91">
        <f>ALL!AD501/AD$268</f>
        <v>0</v>
      </c>
      <c r="AE509" s="91">
        <f>ALL!AE501/AE$268</f>
        <v>0</v>
      </c>
      <c r="AF509" s="91">
        <f>ALL!AF501/AF$268</f>
        <v>1.8889355059809587</v>
      </c>
      <c r="AG509" s="91">
        <f>ALL!AG501/AG$268</f>
        <v>0</v>
      </c>
      <c r="AH509" s="91">
        <f>ALL!AH501/AH$268</f>
        <v>1.2844803139041099</v>
      </c>
      <c r="AI509" s="91">
        <f>ALL!AI501/AI$268</f>
        <v>0</v>
      </c>
      <c r="AJ509" s="91">
        <f>ALL!AJ501/AJ$268</f>
        <v>0</v>
      </c>
      <c r="AK509" s="91">
        <f>ALL!AK501/AK$268</f>
        <v>0</v>
      </c>
      <c r="AL509" s="91">
        <f>ALL!AL501/AL$268</f>
        <v>0</v>
      </c>
      <c r="AM509" s="91">
        <f>ALL!AM501/AM$268</f>
        <v>10.494782439369798</v>
      </c>
      <c r="AN509" s="91">
        <f>ALL!AN501/AN$268</f>
        <v>0</v>
      </c>
      <c r="AO509" s="91">
        <f>ALL!AO501/AO$268</f>
        <v>0</v>
      </c>
      <c r="AP509" s="91">
        <f>ALL!AP501/AP$268</f>
        <v>0</v>
      </c>
      <c r="AQ509" s="91">
        <f>ALL!AQ501/AQ$268</f>
        <v>6.6850684476141558</v>
      </c>
      <c r="AR509" s="91">
        <f>ALL!AR501/AR$268</f>
        <v>0</v>
      </c>
      <c r="AS509" s="91">
        <f>ALL!AS501/AS$268</f>
        <v>0</v>
      </c>
      <c r="AT509" s="91">
        <f>ALL!AT501/AT$268</f>
        <v>0</v>
      </c>
      <c r="AU509" s="91">
        <f>ALL!AU501/AU$268</f>
        <v>8.7908381498459232</v>
      </c>
      <c r="AV509" s="91">
        <f>ALL!AV501/AV$268</f>
        <v>0</v>
      </c>
      <c r="AW509" s="91">
        <f>ALL!AW501/AW$268</f>
        <v>0</v>
      </c>
      <c r="AX509" s="91">
        <f>ALL!AX501/AX$268</f>
        <v>0</v>
      </c>
      <c r="AY509" s="91">
        <f>ALL!AY501/AY$268</f>
        <v>0</v>
      </c>
      <c r="AZ509" s="91">
        <f>ALL!AZ501/AZ$268</f>
        <v>0</v>
      </c>
      <c r="BA509" s="91">
        <f>ALL!BA501/BA$268</f>
        <v>19.559065753681644</v>
      </c>
      <c r="BB509" s="91">
        <f>ALL!BB501/BB$268</f>
        <v>0</v>
      </c>
      <c r="BC509" s="91">
        <f>ALL!BC501/BC$268</f>
        <v>0</v>
      </c>
      <c r="BD509" s="91">
        <f>ALL!BD501/BD$268</f>
        <v>0</v>
      </c>
      <c r="BE509" s="91">
        <f>ALL!BE501/BE$268</f>
        <v>0</v>
      </c>
      <c r="BF509" s="91">
        <f>ALL!BF501/BF$268</f>
        <v>0.13184571432746628</v>
      </c>
      <c r="BG509" s="91">
        <f>ALL!BG501/BG$268</f>
        <v>0</v>
      </c>
      <c r="BH509" s="91">
        <f t="shared" si="227"/>
        <v>702.79187622959955</v>
      </c>
      <c r="BJ509" s="208">
        <f t="array" ref="BJ509">ROUND(MIN(IF($E$4:$BG$4=BJ$4,$E509:$BG509)),1)</f>
        <v>0</v>
      </c>
      <c r="BK509" s="208">
        <f t="array" ref="BK509">ROUND(MAX(IF($E$4:$BG$4=BK$4,$E509:$BG509)),1)</f>
        <v>19.600000000000001</v>
      </c>
      <c r="BL509" s="276">
        <f t="array" ref="BL509">ROUND(SUM(IF($E$4:$BG$4=BL$4,ALL!$E501:$BG501)),1)/BL$3</f>
        <v>1.9564491578744838</v>
      </c>
      <c r="BM509" s="208">
        <f t="array" ref="BM509">ROUND(MIN(IF($E$4:$BG$4=BM$4,$E509:$BG509)),1)</f>
        <v>0</v>
      </c>
      <c r="BN509" s="208">
        <f t="array" ref="BN509">ROUND(MAX(IF($E$4:$BG$4=BN$4,$E509:$BG509)),1)</f>
        <v>0.1</v>
      </c>
      <c r="BO509" s="276">
        <f t="array" ref="BO509">ROUND(SUM(IF($E$4:$BG$4=BO$4,ALL!$E501:$BG501)),1)/BO$3</f>
        <v>4.6424748888522986E-2</v>
      </c>
      <c r="BP509" s="208">
        <f t="array" ref="BP509">ROUND(MIN(IF($E$4:$BG$4=BP$4,$E509:$BG509)),1)</f>
        <v>0</v>
      </c>
      <c r="BQ509" s="208">
        <f t="array" ref="BQ509">ROUND(MAX(IF($E$4:$BG$4=BQ$4,$E509:$BG509)),1)</f>
        <v>10.5</v>
      </c>
      <c r="BR509" s="276">
        <f t="array" ref="BR509">ROUND(SUM(IF($E$4:$BG$4=BR$4,ALL!$E501:$BG501)),1)/BR$3</f>
        <v>4.876545059222277</v>
      </c>
      <c r="BS509" s="208">
        <f t="array" ref="BS509">ROUND(MIN(IF($E$4:$BG$4=BS$4,$E509:$BG509)),1)</f>
        <v>0</v>
      </c>
      <c r="BT509" s="208">
        <f t="array" ref="BT509">ROUND(MAX(IF($E$4:$BG$4=BT$4,$E509:$BG509)),1)</f>
        <v>186.2</v>
      </c>
      <c r="BU509" s="276">
        <f t="array" ref="BU509">ROUND(SUM(IF($E$4:$BG$4=BU$4,ALL!$E501:$BG501)),1)/BU$3</f>
        <v>10.780682327935066</v>
      </c>
      <c r="BV509" s="208">
        <f t="array" ref="BV509">ROUND(MIN(IF($E$4:$BG$4=BV$4,$E509:$BG509)),1)</f>
        <v>0</v>
      </c>
      <c r="BW509" s="208">
        <f t="array" ref="BW509">ROUND(MAX(IF($E$4:$BG$4=BW$4,$E509:$BG509)),1)</f>
        <v>393</v>
      </c>
      <c r="BX509" s="276">
        <f t="array" ref="BX509">ROUND(SUM(IF($E$4:$BG$4=BX$4,ALL!$E501:$BG501)),1)/BX$3</f>
        <v>41.385667545195531</v>
      </c>
      <c r="BY509" s="208">
        <f t="array" ref="BY509">ROUND(MIN(IF($E$4:$BG$4=BY$4,$E509:$BG509)),1)</f>
        <v>0</v>
      </c>
      <c r="BZ509" s="208">
        <f t="array" ref="BZ509">ROUND(MAX(IF($E$4:$BG$4=BZ$4,$E509:$BG509)),1)</f>
        <v>0.3</v>
      </c>
      <c r="CA509" s="276">
        <f t="array" ref="CA509">ROUND(SUM(IF($E$4:$BG$4=CA$4,ALL!$E501:$BG501)),1)/CA$3</f>
        <v>4.1581777449598581E-2</v>
      </c>
      <c r="CB509" s="233">
        <f t="shared" si="214"/>
        <v>0</v>
      </c>
      <c r="CC509" s="233">
        <f t="shared" si="215"/>
        <v>393</v>
      </c>
      <c r="CD509" s="274">
        <f>ALL!BH501/$BH$47</f>
        <v>15.61104785354032</v>
      </c>
    </row>
    <row r="510" spans="1:82" s="90" customFormat="1" ht="24">
      <c r="A510" s="253">
        <f t="shared" si="228"/>
        <v>56304</v>
      </c>
      <c r="B510" s="236" t="s">
        <v>434</v>
      </c>
      <c r="C510" s="50"/>
      <c r="D510" s="50"/>
      <c r="E510" s="91">
        <f>ALL!E502/E$268</f>
        <v>0</v>
      </c>
      <c r="F510" s="91">
        <f>ALL!F502/F$268</f>
        <v>0</v>
      </c>
      <c r="G510" s="91">
        <f>ALL!G502/G$268</f>
        <v>0</v>
      </c>
      <c r="H510" s="91">
        <f>ALL!H502/H$268</f>
        <v>0</v>
      </c>
      <c r="I510" s="91">
        <f>ALL!I502/I$268</f>
        <v>0</v>
      </c>
      <c r="J510" s="91">
        <f>ALL!J502/J$268</f>
        <v>0</v>
      </c>
      <c r="K510" s="91">
        <f>ALL!K502/K$268</f>
        <v>0</v>
      </c>
      <c r="L510" s="91">
        <f>ALL!L502/L$268</f>
        <v>0</v>
      </c>
      <c r="M510" s="91">
        <f>ALL!M502/M$268</f>
        <v>0</v>
      </c>
      <c r="N510" s="91">
        <f>ALL!N502/N$268</f>
        <v>0</v>
      </c>
      <c r="O510" s="91">
        <f>ALL!O502/O$268</f>
        <v>0</v>
      </c>
      <c r="P510" s="91">
        <f>ALL!P502/P$268</f>
        <v>0</v>
      </c>
      <c r="Q510" s="91">
        <f>ALL!Q502/Q$268</f>
        <v>0</v>
      </c>
      <c r="R510" s="91">
        <f>ALL!R502/R$268</f>
        <v>0</v>
      </c>
      <c r="S510" s="91">
        <f>ALL!S502/S$268</f>
        <v>0</v>
      </c>
      <c r="T510" s="91">
        <f>ALL!T502/T$268</f>
        <v>0</v>
      </c>
      <c r="U510" s="91">
        <f>ALL!U502/U$268</f>
        <v>0</v>
      </c>
      <c r="V510" s="91">
        <f>ALL!V502/V$268</f>
        <v>0</v>
      </c>
      <c r="W510" s="91">
        <f>ALL!W502/W$268</f>
        <v>0</v>
      </c>
      <c r="X510" s="91">
        <f>ALL!X502/X$268</f>
        <v>0</v>
      </c>
      <c r="Y510" s="91">
        <f>ALL!Y502/Y$268</f>
        <v>0</v>
      </c>
      <c r="Z510" s="91">
        <f>ALL!Z502/Z$268</f>
        <v>0</v>
      </c>
      <c r="AA510" s="91">
        <f>ALL!AA502/AA$268</f>
        <v>0</v>
      </c>
      <c r="AB510" s="91">
        <f>ALL!AB502/AB$268</f>
        <v>0</v>
      </c>
      <c r="AC510" s="91">
        <f>ALL!AC502/AC$268</f>
        <v>0</v>
      </c>
      <c r="AD510" s="91">
        <f>ALL!AD502/AD$268</f>
        <v>0</v>
      </c>
      <c r="AE510" s="91">
        <f>ALL!AE502/AE$268</f>
        <v>0</v>
      </c>
      <c r="AF510" s="91">
        <f>ALL!AF502/AF$268</f>
        <v>0</v>
      </c>
      <c r="AG510" s="91">
        <f>ALL!AG502/AG$268</f>
        <v>0</v>
      </c>
      <c r="AH510" s="91">
        <f>ALL!AH502/AH$268</f>
        <v>0</v>
      </c>
      <c r="AI510" s="91">
        <f>ALL!AI502/AI$268</f>
        <v>0</v>
      </c>
      <c r="AJ510" s="91">
        <f>ALL!AJ502/AJ$268</f>
        <v>0</v>
      </c>
      <c r="AK510" s="91">
        <f>ALL!AK502/AK$268</f>
        <v>0</v>
      </c>
      <c r="AL510" s="91">
        <f>ALL!AL502/AL$268</f>
        <v>0</v>
      </c>
      <c r="AM510" s="91">
        <f>ALL!AM502/AM$268</f>
        <v>0</v>
      </c>
      <c r="AN510" s="91">
        <f>ALL!AN502/AN$268</f>
        <v>0</v>
      </c>
      <c r="AO510" s="91">
        <f>ALL!AO502/AO$268</f>
        <v>0</v>
      </c>
      <c r="AP510" s="91">
        <f>ALL!AP502/AP$268</f>
        <v>0</v>
      </c>
      <c r="AQ510" s="91">
        <f>ALL!AQ502/AQ$268</f>
        <v>0</v>
      </c>
      <c r="AR510" s="91">
        <f>ALL!AR502/AR$268</f>
        <v>0</v>
      </c>
      <c r="AS510" s="91">
        <f>ALL!AS502/AS$268</f>
        <v>0</v>
      </c>
      <c r="AT510" s="91">
        <f>ALL!AT502/AT$268</f>
        <v>0</v>
      </c>
      <c r="AU510" s="91">
        <f>ALL!AU502/AU$268</f>
        <v>0</v>
      </c>
      <c r="AV510" s="91">
        <f>ALL!AV502/AV$268</f>
        <v>0</v>
      </c>
      <c r="AW510" s="91">
        <f>ALL!AW502/AW$268</f>
        <v>0</v>
      </c>
      <c r="AX510" s="91">
        <f>ALL!AX502/AX$268</f>
        <v>0</v>
      </c>
      <c r="AY510" s="91">
        <f>ALL!AY502/AY$268</f>
        <v>0</v>
      </c>
      <c r="AZ510" s="91">
        <f>ALL!AZ502/AZ$268</f>
        <v>0</v>
      </c>
      <c r="BA510" s="91">
        <f>ALL!BA502/BA$268</f>
        <v>0</v>
      </c>
      <c r="BB510" s="91">
        <f>ALL!BB502/BB$268</f>
        <v>0</v>
      </c>
      <c r="BC510" s="91">
        <f>ALL!BC502/BC$268</f>
        <v>0</v>
      </c>
      <c r="BD510" s="91">
        <f>ALL!BD502/BD$268</f>
        <v>0</v>
      </c>
      <c r="BE510" s="91">
        <f>ALL!BE502/BE$268</f>
        <v>0</v>
      </c>
      <c r="BF510" s="91">
        <f>ALL!BF502/BF$268</f>
        <v>0</v>
      </c>
      <c r="BG510" s="91">
        <f>ALL!BG502/BG$268</f>
        <v>0</v>
      </c>
      <c r="BH510" s="91">
        <f t="shared" si="227"/>
        <v>0</v>
      </c>
      <c r="BJ510" s="208">
        <f t="array" ref="BJ510">ROUND(MIN(IF($E$4:$BG$4=BJ$4,$E510:$BG510)),1)</f>
        <v>0</v>
      </c>
      <c r="BK510" s="208">
        <f t="array" ref="BK510">ROUND(MAX(IF($E$4:$BG$4=BK$4,$E510:$BG510)),1)</f>
        <v>0</v>
      </c>
      <c r="BL510" s="276">
        <f t="array" ref="BL510">ROUND(SUM(IF($E$4:$BG$4=BL$4,ALL!$E502:$BG502)),1)/BL$3</f>
        <v>0</v>
      </c>
      <c r="BM510" s="208">
        <f t="array" ref="BM510">ROUND(MIN(IF($E$4:$BG$4=BM$4,$E510:$BG510)),1)</f>
        <v>0</v>
      </c>
      <c r="BN510" s="208">
        <f t="array" ref="BN510">ROUND(MAX(IF($E$4:$BG$4=BN$4,$E510:$BG510)),1)</f>
        <v>0</v>
      </c>
      <c r="BO510" s="276">
        <f t="array" ref="BO510">ROUND(SUM(IF($E$4:$BG$4=BO$4,ALL!$E502:$BG502)),1)/BO$3</f>
        <v>0</v>
      </c>
      <c r="BP510" s="208">
        <f t="array" ref="BP510">ROUND(MIN(IF($E$4:$BG$4=BP$4,$E510:$BG510)),1)</f>
        <v>0</v>
      </c>
      <c r="BQ510" s="208">
        <f t="array" ref="BQ510">ROUND(MAX(IF($E$4:$BG$4=BQ$4,$E510:$BG510)),1)</f>
        <v>0</v>
      </c>
      <c r="BR510" s="276">
        <f t="array" ref="BR510">ROUND(SUM(IF($E$4:$BG$4=BR$4,ALL!$E502:$BG502)),1)/BR$3</f>
        <v>0</v>
      </c>
      <c r="BS510" s="208">
        <f t="array" ref="BS510">ROUND(MIN(IF($E$4:$BG$4=BS$4,$E510:$BG510)),1)</f>
        <v>0</v>
      </c>
      <c r="BT510" s="208">
        <f t="array" ref="BT510">ROUND(MAX(IF($E$4:$BG$4=BT$4,$E510:$BG510)),1)</f>
        <v>0</v>
      </c>
      <c r="BU510" s="276">
        <f t="array" ref="BU510">ROUND(SUM(IF($E$4:$BG$4=BU$4,ALL!$E502:$BG502)),1)/BU$3</f>
        <v>0</v>
      </c>
      <c r="BV510" s="208">
        <f t="array" ref="BV510">ROUND(MIN(IF($E$4:$BG$4=BV$4,$E510:$BG510)),1)</f>
        <v>0</v>
      </c>
      <c r="BW510" s="208">
        <f t="array" ref="BW510">ROUND(MAX(IF($E$4:$BG$4=BW$4,$E510:$BG510)),1)</f>
        <v>0</v>
      </c>
      <c r="BX510" s="276">
        <f t="array" ref="BX510">ROUND(SUM(IF($E$4:$BG$4=BX$4,ALL!$E502:$BG502)),1)/BX$3</f>
        <v>0</v>
      </c>
      <c r="BY510" s="208">
        <f t="array" ref="BY510">ROUND(MIN(IF($E$4:$BG$4=BY$4,$E510:$BG510)),1)</f>
        <v>0</v>
      </c>
      <c r="BZ510" s="208">
        <f t="array" ref="BZ510">ROUND(MAX(IF($E$4:$BG$4=BZ$4,$E510:$BG510)),1)</f>
        <v>0</v>
      </c>
      <c r="CA510" s="276">
        <f t="array" ref="CA510">ROUND(SUM(IF($E$4:$BG$4=CA$4,ALL!$E502:$BG502)),1)/CA$3</f>
        <v>0</v>
      </c>
      <c r="CB510" s="233">
        <f t="shared" si="214"/>
        <v>0</v>
      </c>
      <c r="CC510" s="233">
        <f t="shared" si="215"/>
        <v>0</v>
      </c>
      <c r="CD510" s="274">
        <f>ALL!BH502/$BH$47</f>
        <v>0</v>
      </c>
    </row>
    <row r="511" spans="1:82" s="90" customFormat="1" ht="24">
      <c r="A511" s="253">
        <f t="shared" si="228"/>
        <v>56305</v>
      </c>
      <c r="B511" s="236" t="s">
        <v>435</v>
      </c>
      <c r="C511" s="50"/>
      <c r="D511" s="50"/>
      <c r="E511" s="91">
        <f>ALL!E503/E$268</f>
        <v>0</v>
      </c>
      <c r="F511" s="91">
        <f>ALL!F503/F$268</f>
        <v>0</v>
      </c>
      <c r="G511" s="91">
        <f>ALL!G503/G$268</f>
        <v>0</v>
      </c>
      <c r="H511" s="91">
        <f>ALL!H503/H$268</f>
        <v>0</v>
      </c>
      <c r="I511" s="91">
        <f>ALL!I503/I$268</f>
        <v>0</v>
      </c>
      <c r="J511" s="91">
        <f>ALL!J503/J$268</f>
        <v>0</v>
      </c>
      <c r="K511" s="91">
        <f>ALL!K503/K$268</f>
        <v>0</v>
      </c>
      <c r="L511" s="91">
        <f>ALL!L503/L$268</f>
        <v>0</v>
      </c>
      <c r="M511" s="91">
        <f>ALL!M503/M$268</f>
        <v>0</v>
      </c>
      <c r="N511" s="91">
        <f>ALL!N503/N$268</f>
        <v>0</v>
      </c>
      <c r="O511" s="91">
        <f>ALL!O503/O$268</f>
        <v>0</v>
      </c>
      <c r="P511" s="91">
        <f>ALL!P503/P$268</f>
        <v>0</v>
      </c>
      <c r="Q511" s="91">
        <f>ALL!Q503/Q$268</f>
        <v>0</v>
      </c>
      <c r="R511" s="91">
        <f>ALL!R503/R$268</f>
        <v>0</v>
      </c>
      <c r="S511" s="91">
        <f>ALL!S503/S$268</f>
        <v>0</v>
      </c>
      <c r="T511" s="91">
        <f>ALL!T503/T$268</f>
        <v>0</v>
      </c>
      <c r="U511" s="91">
        <f>ALL!U503/U$268</f>
        <v>0</v>
      </c>
      <c r="V511" s="91">
        <f>ALL!V503/V$268</f>
        <v>0</v>
      </c>
      <c r="W511" s="91">
        <f>ALL!W503/W$268</f>
        <v>11.463529884338039</v>
      </c>
      <c r="X511" s="91">
        <f>ALL!X503/X$268</f>
        <v>0</v>
      </c>
      <c r="Y511" s="91">
        <f>ALL!Y503/Y$268</f>
        <v>0</v>
      </c>
      <c r="Z511" s="91">
        <f>ALL!Z503/Z$268</f>
        <v>0</v>
      </c>
      <c r="AA511" s="91">
        <f>ALL!AA503/AA$268</f>
        <v>0</v>
      </c>
      <c r="AB511" s="91">
        <f>ALL!AB503/AB$268</f>
        <v>0</v>
      </c>
      <c r="AC511" s="91">
        <f>ALL!AC503/AC$268</f>
        <v>0</v>
      </c>
      <c r="AD511" s="91">
        <f>ALL!AD503/AD$268</f>
        <v>0</v>
      </c>
      <c r="AE511" s="91">
        <f>ALL!AE503/AE$268</f>
        <v>0</v>
      </c>
      <c r="AF511" s="91">
        <f>ALL!AF503/AF$268</f>
        <v>0</v>
      </c>
      <c r="AG511" s="91">
        <f>ALL!AG503/AG$268</f>
        <v>0</v>
      </c>
      <c r="AH511" s="91">
        <f>ALL!AH503/AH$268</f>
        <v>0</v>
      </c>
      <c r="AI511" s="91">
        <f>ALL!AI503/AI$268</f>
        <v>0</v>
      </c>
      <c r="AJ511" s="91">
        <f>ALL!AJ503/AJ$268</f>
        <v>0</v>
      </c>
      <c r="AK511" s="91">
        <f>ALL!AK503/AK$268</f>
        <v>0</v>
      </c>
      <c r="AL511" s="91">
        <f>ALL!AL503/AL$268</f>
        <v>0</v>
      </c>
      <c r="AM511" s="91">
        <f>ALL!AM503/AM$268</f>
        <v>0</v>
      </c>
      <c r="AN511" s="91">
        <f>ALL!AN503/AN$268</f>
        <v>0</v>
      </c>
      <c r="AO511" s="91">
        <f>ALL!AO503/AO$268</f>
        <v>0</v>
      </c>
      <c r="AP511" s="91">
        <f>ALL!AP503/AP$268</f>
        <v>0</v>
      </c>
      <c r="AQ511" s="91">
        <f>ALL!AQ503/AQ$268</f>
        <v>15.654921277688798</v>
      </c>
      <c r="AR511" s="91">
        <f>ALL!AR503/AR$268</f>
        <v>0</v>
      </c>
      <c r="AS511" s="91">
        <f>ALL!AS503/AS$268</f>
        <v>0</v>
      </c>
      <c r="AT511" s="91">
        <f>ALL!AT503/AT$268</f>
        <v>0</v>
      </c>
      <c r="AU511" s="91">
        <f>ALL!AU503/AU$268</f>
        <v>0</v>
      </c>
      <c r="AV511" s="91">
        <f>ALL!AV503/AV$268</f>
        <v>0</v>
      </c>
      <c r="AW511" s="91">
        <f>ALL!AW503/AW$268</f>
        <v>0</v>
      </c>
      <c r="AX511" s="91">
        <f>ALL!AX503/AX$268</f>
        <v>0</v>
      </c>
      <c r="AY511" s="91">
        <f>ALL!AY503/AY$268</f>
        <v>0</v>
      </c>
      <c r="AZ511" s="91">
        <f>ALL!AZ503/AZ$268</f>
        <v>0</v>
      </c>
      <c r="BA511" s="91">
        <f>ALL!BA503/BA$268</f>
        <v>0</v>
      </c>
      <c r="BB511" s="91">
        <f>ALL!BB503/BB$268</f>
        <v>0</v>
      </c>
      <c r="BC511" s="91">
        <f>ALL!BC503/BC$268</f>
        <v>0</v>
      </c>
      <c r="BD511" s="91">
        <f>ALL!BD503/BD$268</f>
        <v>0</v>
      </c>
      <c r="BE511" s="91">
        <f>ALL!BE503/BE$268</f>
        <v>0</v>
      </c>
      <c r="BF511" s="91">
        <f>ALL!BF503/BF$268</f>
        <v>0</v>
      </c>
      <c r="BG511" s="91">
        <f>ALL!BG503/BG$268</f>
        <v>0</v>
      </c>
      <c r="BH511" s="91">
        <f t="shared" si="227"/>
        <v>27.118451162026837</v>
      </c>
      <c r="BJ511" s="208">
        <f t="array" ref="BJ511">ROUND(MIN(IF($E$4:$BG$4=BJ$4,$E511:$BG511)),1)</f>
        <v>0</v>
      </c>
      <c r="BK511" s="208">
        <f t="array" ref="BK511">ROUND(MAX(IF($E$4:$BG$4=BK$4,$E511:$BG511)),1)</f>
        <v>15.7</v>
      </c>
      <c r="BL511" s="276">
        <f t="array" ref="BL511">ROUND(SUM(IF($E$4:$BG$4=BL$4,ALL!$E503:$BG503)),1)/BL$3</f>
        <v>0.59248252675363156</v>
      </c>
      <c r="BM511" s="208">
        <f t="array" ref="BM511">ROUND(MIN(IF($E$4:$BG$4=BM$4,$E511:$BG511)),1)</f>
        <v>0</v>
      </c>
      <c r="BN511" s="208">
        <f t="array" ref="BN511">ROUND(MAX(IF($E$4:$BG$4=BN$4,$E511:$BG511)),1)</f>
        <v>0</v>
      </c>
      <c r="BO511" s="276">
        <f t="array" ref="BO511">ROUND(SUM(IF($E$4:$BG$4=BO$4,ALL!$E503:$BG503)),1)/BO$3</f>
        <v>0</v>
      </c>
      <c r="BP511" s="208">
        <f t="array" ref="BP511">ROUND(MIN(IF($E$4:$BG$4=BP$4,$E511:$BG511)),1)</f>
        <v>0</v>
      </c>
      <c r="BQ511" s="208">
        <f t="array" ref="BQ511">ROUND(MAX(IF($E$4:$BG$4=BQ$4,$E511:$BG511)),1)</f>
        <v>0</v>
      </c>
      <c r="BR511" s="276">
        <f t="array" ref="BR511">ROUND(SUM(IF($E$4:$BG$4=BR$4,ALL!$E503:$BG503)),1)/BR$3</f>
        <v>0</v>
      </c>
      <c r="BS511" s="208">
        <f t="array" ref="BS511">ROUND(MIN(IF($E$4:$BG$4=BS$4,$E511:$BG511)),1)</f>
        <v>0</v>
      </c>
      <c r="BT511" s="208">
        <f t="array" ref="BT511">ROUND(MAX(IF($E$4:$BG$4=BT$4,$E511:$BG511)),1)</f>
        <v>11.5</v>
      </c>
      <c r="BU511" s="276">
        <f t="array" ref="BU511">ROUND(SUM(IF($E$4:$BG$4=BU$4,ALL!$E503:$BG503)),1)/BU$3</f>
        <v>1.075155680647091</v>
      </c>
      <c r="BV511" s="208">
        <f t="array" ref="BV511">ROUND(MIN(IF($E$4:$BG$4=BV$4,$E511:$BG511)),1)</f>
        <v>0</v>
      </c>
      <c r="BW511" s="208">
        <f t="array" ref="BW511">ROUND(MAX(IF($E$4:$BG$4=BW$4,$E511:$BG511)),1)</f>
        <v>0</v>
      </c>
      <c r="BX511" s="276">
        <f t="array" ref="BX511">ROUND(SUM(IF($E$4:$BG$4=BX$4,ALL!$E503:$BG503)),1)/BX$3</f>
        <v>0</v>
      </c>
      <c r="BY511" s="208">
        <f t="array" ref="BY511">ROUND(MIN(IF($E$4:$BG$4=BY$4,$E511:$BG511)),1)</f>
        <v>0</v>
      </c>
      <c r="BZ511" s="208">
        <f t="array" ref="BZ511">ROUND(MAX(IF($E$4:$BG$4=BZ$4,$E511:$BG511)),1)</f>
        <v>0</v>
      </c>
      <c r="CA511" s="276">
        <f t="array" ref="CA511">ROUND(SUM(IF($E$4:$BG$4=CA$4,ALL!$E503:$BG503)),1)/CA$3</f>
        <v>0</v>
      </c>
      <c r="CB511" s="233">
        <f t="shared" si="214"/>
        <v>0</v>
      </c>
      <c r="CC511" s="233">
        <f t="shared" si="215"/>
        <v>15.7</v>
      </c>
      <c r="CD511" s="274">
        <f>ALL!BH503/$BH$47</f>
        <v>0.38203708591023444</v>
      </c>
    </row>
    <row r="512" spans="1:82" s="90" customFormat="1">
      <c r="A512" s="253">
        <f t="shared" si="228"/>
        <v>56401</v>
      </c>
      <c r="B512" s="236" t="s">
        <v>436</v>
      </c>
      <c r="C512" s="50"/>
      <c r="D512" s="50"/>
      <c r="E512" s="91">
        <f>ALL!E504/E$268</f>
        <v>12.189174603254735</v>
      </c>
      <c r="F512" s="91">
        <f>ALL!F504/F$268</f>
        <v>12.648164587497417</v>
      </c>
      <c r="G512" s="91">
        <f>ALL!G504/G$268</f>
        <v>118.68924634803922</v>
      </c>
      <c r="H512" s="91">
        <f>ALL!H504/H$268</f>
        <v>37.963451837919102</v>
      </c>
      <c r="I512" s="91">
        <f>ALL!I504/I$268</f>
        <v>21.038086503137819</v>
      </c>
      <c r="J512" s="91">
        <f>ALL!J504/J$268</f>
        <v>11.707719102363599</v>
      </c>
      <c r="K512" s="91">
        <f>ALL!K504/K$268</f>
        <v>18.040669481273937</v>
      </c>
      <c r="L512" s="91">
        <f>ALL!L504/L$268</f>
        <v>3.7245536027890891</v>
      </c>
      <c r="M512" s="91">
        <f>ALL!M504/M$268</f>
        <v>0</v>
      </c>
      <c r="N512" s="91">
        <f>ALL!N504/N$268</f>
        <v>10.641037556334505</v>
      </c>
      <c r="O512" s="91">
        <f>ALL!O504/O$268</f>
        <v>0</v>
      </c>
      <c r="P512" s="91">
        <f>ALL!P504/P$268</f>
        <v>25.676861029071532</v>
      </c>
      <c r="Q512" s="91">
        <f>ALL!Q504/Q$268</f>
        <v>9.276152253716587</v>
      </c>
      <c r="R512" s="91">
        <f>ALL!R504/R$268</f>
        <v>308.47323485567148</v>
      </c>
      <c r="S512" s="91">
        <f>ALL!S504/S$268</f>
        <v>6.9689036180451529</v>
      </c>
      <c r="T512" s="91">
        <f>ALL!T504/T$268</f>
        <v>25.512342294872326</v>
      </c>
      <c r="U512" s="91">
        <f>ALL!U504/U$268</f>
        <v>124.08093125583916</v>
      </c>
      <c r="V512" s="91">
        <f>ALL!V504/V$268</f>
        <v>88.713063625022286</v>
      </c>
      <c r="W512" s="91">
        <f>ALL!W504/W$268</f>
        <v>10.463628537738078</v>
      </c>
      <c r="X512" s="91">
        <f>ALL!X504/X$268</f>
        <v>25.885527107393592</v>
      </c>
      <c r="Y512" s="91">
        <f>ALL!Y504/Y$268</f>
        <v>13.965081962937361</v>
      </c>
      <c r="Z512" s="91">
        <f>ALL!Z504/Z$268</f>
        <v>14.524120143763973</v>
      </c>
      <c r="AA512" s="91">
        <f>ALL!AA504/AA$268</f>
        <v>39.444956348946768</v>
      </c>
      <c r="AB512" s="91">
        <f>ALL!AB504/AB$268</f>
        <v>15.14268438153632</v>
      </c>
      <c r="AC512" s="91">
        <f>ALL!AC504/AC$268</f>
        <v>33.959909297727606</v>
      </c>
      <c r="AD512" s="91">
        <f>ALL!AD504/AD$268</f>
        <v>6.7663591761730144</v>
      </c>
      <c r="AE512" s="91">
        <f>ALL!AE504/AE$268</f>
        <v>48.468553286128618</v>
      </c>
      <c r="AF512" s="91">
        <f>ALL!AF504/AF$268</f>
        <v>12.09200211534375</v>
      </c>
      <c r="AG512" s="91">
        <f>ALL!AG504/AG$268</f>
        <v>31.09559485690021</v>
      </c>
      <c r="AH512" s="91">
        <f>ALL!AH504/AH$268</f>
        <v>10.987139614074914</v>
      </c>
      <c r="AI512" s="91">
        <f>ALL!AI504/AI$268</f>
        <v>1.6919173860650716</v>
      </c>
      <c r="AJ512" s="91">
        <f>ALL!AJ504/AJ$268</f>
        <v>9.9500346958006229</v>
      </c>
      <c r="AK512" s="91">
        <f>ALL!AK504/AK$268</f>
        <v>45.047083910426053</v>
      </c>
      <c r="AL512" s="91">
        <f>ALL!AL504/AL$268</f>
        <v>35.147334970388563</v>
      </c>
      <c r="AM512" s="91">
        <f>ALL!AM504/AM$268</f>
        <v>22.449745087626127</v>
      </c>
      <c r="AN512" s="91">
        <f>ALL!AN504/AN$268</f>
        <v>1.0384680562616504</v>
      </c>
      <c r="AO512" s="91">
        <f>ALL!AO504/AO$268</f>
        <v>31.315938411724037</v>
      </c>
      <c r="AP512" s="91">
        <f>ALL!AP504/AP$268</f>
        <v>25.929399605981331</v>
      </c>
      <c r="AQ512" s="91">
        <f>ALL!AQ504/AQ$268</f>
        <v>5.0695959626484548</v>
      </c>
      <c r="AR512" s="91">
        <f>ALL!AR504/AR$268</f>
        <v>100.46732956968157</v>
      </c>
      <c r="AS512" s="91">
        <f>ALL!AS504/AS$268</f>
        <v>30.783448359365543</v>
      </c>
      <c r="AT512" s="91">
        <f>ALL!AT504/AT$268</f>
        <v>27.707401887729759</v>
      </c>
      <c r="AU512" s="91">
        <f>ALL!AU504/AU$268</f>
        <v>0</v>
      </c>
      <c r="AV512" s="91">
        <f>ALL!AV504/AV$268</f>
        <v>65.152051043733863</v>
      </c>
      <c r="AW512" s="91">
        <f>ALL!AW504/AW$268</f>
        <v>35.782746268656716</v>
      </c>
      <c r="AX512" s="91">
        <f>ALL!AX504/AX$268</f>
        <v>50.220359120786455</v>
      </c>
      <c r="AY512" s="91">
        <f>ALL!AY504/AY$268</f>
        <v>57.18939101680904</v>
      </c>
      <c r="AZ512" s="91">
        <f>ALL!AZ504/AZ$268</f>
        <v>14.984212248984385</v>
      </c>
      <c r="BA512" s="91">
        <f>ALL!BA504/BA$268</f>
        <v>92.310993340212008</v>
      </c>
      <c r="BB512" s="91">
        <f>ALL!BB504/BB$268</f>
        <v>91.903962971642841</v>
      </c>
      <c r="BC512" s="91">
        <f>ALL!BC504/BC$268</f>
        <v>153.78880144497484</v>
      </c>
      <c r="BD512" s="91">
        <f>ALL!BD504/BD$268</f>
        <v>23.8469716289971</v>
      </c>
      <c r="BE512" s="91">
        <f>ALL!BE504/BE$268</f>
        <v>42.377754651268589</v>
      </c>
      <c r="BF512" s="91">
        <f>ALL!BF504/BF$268</f>
        <v>62.483671993161096</v>
      </c>
      <c r="BG512" s="91">
        <f>ALL!BG504/BG$268</f>
        <v>21.87064236803014</v>
      </c>
      <c r="BH512" s="91">
        <f t="shared" si="227"/>
        <v>2146.6484053844679</v>
      </c>
      <c r="BJ512" s="208">
        <f t="array" ref="BJ512">ROUND(MIN(IF($E$4:$BG$4=BJ$4,$E512:$BG512)),1)</f>
        <v>0</v>
      </c>
      <c r="BK512" s="208">
        <f t="array" ref="BK512">ROUND(MAX(IF($E$4:$BG$4=BK$4,$E512:$BG512)),1)</f>
        <v>153.80000000000001</v>
      </c>
      <c r="BL512" s="276">
        <f t="array" ref="BL512">ROUND(SUM(IF($E$4:$BG$4=BL$4,ALL!$E504:$BG504)),1)/BL$3</f>
        <v>36.946158363812849</v>
      </c>
      <c r="BM512" s="208">
        <f t="array" ref="BM512">ROUND(MIN(IF($E$4:$BG$4=BM$4,$E512:$BG512)),1)</f>
        <v>21.9</v>
      </c>
      <c r="BN512" s="208">
        <f t="array" ref="BN512">ROUND(MAX(IF($E$4:$BG$4=BN$4,$E512:$BG512)),1)</f>
        <v>62.5</v>
      </c>
      <c r="BO512" s="276">
        <f t="array" ref="BO512">ROUND(SUM(IF($E$4:$BG$4=BO$4,ALL!$E504:$BG504)),1)/BO$3</f>
        <v>40.404412975465185</v>
      </c>
      <c r="BP512" s="208">
        <f t="array" ref="BP512">ROUND(MIN(IF($E$4:$BG$4=BP$4,$E512:$BG512)),1)</f>
        <v>22.4</v>
      </c>
      <c r="BQ512" s="208">
        <f t="array" ref="BQ512">ROUND(MAX(IF($E$4:$BG$4=BQ$4,$E512:$BG512)),1)</f>
        <v>45</v>
      </c>
      <c r="BR512" s="276">
        <f t="array" ref="BR512">ROUND(SUM(IF($E$4:$BG$4=BR$4,ALL!$E504:$BG504)),1)/BR$3</f>
        <v>34.129789352509349</v>
      </c>
      <c r="BS512" s="208">
        <f t="array" ref="BS512">ROUND(MIN(IF($E$4:$BG$4=BS$4,$E512:$BG512)),1)</f>
        <v>0</v>
      </c>
      <c r="BT512" s="208">
        <f t="array" ref="BT512">ROUND(MAX(IF($E$4:$BG$4=BT$4,$E512:$BG512)),1)</f>
        <v>308.5</v>
      </c>
      <c r="BU512" s="276">
        <f t="array" ref="BU512">ROUND(SUM(IF($E$4:$BG$4=BU$4,ALL!$E504:$BG504)),1)/BU$3</f>
        <v>21.334075552067535</v>
      </c>
      <c r="BV512" s="208">
        <f t="array" ref="BV512">ROUND(MIN(IF($E$4:$BG$4=BV$4,$E512:$BG512)),1)</f>
        <v>10</v>
      </c>
      <c r="BW512" s="208">
        <f t="array" ref="BW512">ROUND(MAX(IF($E$4:$BG$4=BW$4,$E512:$BG512)),1)</f>
        <v>118.7</v>
      </c>
      <c r="BX512" s="276">
        <f t="array" ref="BX512">ROUND(SUM(IF($E$4:$BG$4=BX$4,ALL!$E504:$BG504)),1)/BX$3</f>
        <v>21.344229249731914</v>
      </c>
      <c r="BY512" s="208">
        <f t="array" ref="BY512">ROUND(MIN(IF($E$4:$BG$4=BY$4,$E512:$BG512)),1)</f>
        <v>1.7</v>
      </c>
      <c r="BZ512" s="208">
        <f t="array" ref="BZ512">ROUND(MAX(IF($E$4:$BG$4=BZ$4,$E512:$BG512)),1)</f>
        <v>124.1</v>
      </c>
      <c r="CA512" s="276">
        <f t="array" ref="CA512">ROUND(SUM(IF($E$4:$BG$4=CA$4,ALL!$E504:$BG504)),1)/CA$3</f>
        <v>25.808044663887184</v>
      </c>
      <c r="CB512" s="233">
        <f t="shared" si="214"/>
        <v>0</v>
      </c>
      <c r="CC512" s="233">
        <f t="shared" si="215"/>
        <v>308.5</v>
      </c>
      <c r="CD512" s="274">
        <f>ALL!BH504/$BH$47</f>
        <v>24.518674564380511</v>
      </c>
    </row>
    <row r="513" spans="1:82" s="90" customFormat="1">
      <c r="A513" s="253">
        <f t="shared" si="228"/>
        <v>56402</v>
      </c>
      <c r="B513" s="236" t="s">
        <v>437</v>
      </c>
      <c r="C513" s="50"/>
      <c r="D513" s="50"/>
      <c r="E513" s="91">
        <f>ALL!E505/E$268</f>
        <v>7.020457844159318</v>
      </c>
      <c r="F513" s="91">
        <f>ALL!F505/F$268</f>
        <v>2.6087407815838448</v>
      </c>
      <c r="G513" s="91">
        <f>ALL!G505/G$268</f>
        <v>0</v>
      </c>
      <c r="H513" s="91">
        <f>ALL!H505/H$268</f>
        <v>4.2552376545848638</v>
      </c>
      <c r="I513" s="91">
        <f>ALL!I505/I$268</f>
        <v>7.1028606748181851</v>
      </c>
      <c r="J513" s="91">
        <f>ALL!J505/J$268</f>
        <v>2.1736657595916475</v>
      </c>
      <c r="K513" s="91">
        <f>ALL!K505/K$268</f>
        <v>10.329062812280357</v>
      </c>
      <c r="L513" s="91">
        <f>ALL!L505/L$268</f>
        <v>1.2695457064432623</v>
      </c>
      <c r="M513" s="91">
        <f>ALL!M505/M$268</f>
        <v>0</v>
      </c>
      <c r="N513" s="91">
        <f>ALL!N505/N$268</f>
        <v>16.817227841762644</v>
      </c>
      <c r="O513" s="91">
        <f>ALL!O505/O$268</f>
        <v>12.31892653098685</v>
      </c>
      <c r="P513" s="91">
        <f>ALL!P505/P$268</f>
        <v>7.240746982308012E-2</v>
      </c>
      <c r="Q513" s="91">
        <f>ALL!Q505/Q$268</f>
        <v>3.9432795236660394</v>
      </c>
      <c r="R513" s="91">
        <f>ALL!R505/R$268</f>
        <v>1.1962325518362924</v>
      </c>
      <c r="S513" s="91">
        <f>ALL!S505/S$268</f>
        <v>0</v>
      </c>
      <c r="T513" s="91">
        <f>ALL!T505/T$268</f>
        <v>19.450440775101089</v>
      </c>
      <c r="U513" s="91">
        <f>ALL!U505/U$268</f>
        <v>3.4881135151277691</v>
      </c>
      <c r="V513" s="91">
        <f>ALL!V505/V$268</f>
        <v>38.648903938691859</v>
      </c>
      <c r="W513" s="91">
        <f>ALL!W505/W$268</f>
        <v>5.090875444713987</v>
      </c>
      <c r="X513" s="91">
        <f>ALL!X505/X$268</f>
        <v>1.4474136784724367</v>
      </c>
      <c r="Y513" s="91">
        <f>ALL!Y505/Y$268</f>
        <v>0.24039592597905607</v>
      </c>
      <c r="Z513" s="91">
        <f>ALL!Z505/Z$268</f>
        <v>0.39257923688998836</v>
      </c>
      <c r="AA513" s="91">
        <f>ALL!AA505/AA$268</f>
        <v>2.6557281484682722</v>
      </c>
      <c r="AB513" s="91">
        <f>ALL!AB505/AB$268</f>
        <v>2.8796251797555366</v>
      </c>
      <c r="AC513" s="91">
        <f>ALL!AC505/AC$268</f>
        <v>6.8458724136261928</v>
      </c>
      <c r="AD513" s="91">
        <f>ALL!AD505/AD$268</f>
        <v>11.750101872731808</v>
      </c>
      <c r="AE513" s="91">
        <f>ALL!AE505/AE$268</f>
        <v>6.4710228924847035</v>
      </c>
      <c r="AF513" s="91">
        <f>ALL!AF505/AF$268</f>
        <v>6.6235196188546777</v>
      </c>
      <c r="AG513" s="91">
        <f>ALL!AG505/AG$268</f>
        <v>5.5244672233933159</v>
      </c>
      <c r="AH513" s="91">
        <f>ALL!AH505/AH$268</f>
        <v>11.858700576240331</v>
      </c>
      <c r="AI513" s="91">
        <f>ALL!AI505/AI$268</f>
        <v>3.1153454100077038</v>
      </c>
      <c r="AJ513" s="91">
        <f>ALL!AJ505/AJ$268</f>
        <v>0</v>
      </c>
      <c r="AK513" s="91">
        <f>ALL!AK505/AK$268</f>
        <v>9.7355827379564754</v>
      </c>
      <c r="AL513" s="91">
        <f>ALL!AL505/AL$268</f>
        <v>-25.038855987289043</v>
      </c>
      <c r="AM513" s="91">
        <f>ALL!AM505/AM$268</f>
        <v>0</v>
      </c>
      <c r="AN513" s="91">
        <f>ALL!AN505/AN$268</f>
        <v>0.20572784273851891</v>
      </c>
      <c r="AO513" s="91">
        <f>ALL!AO505/AO$268</f>
        <v>0</v>
      </c>
      <c r="AP513" s="91">
        <f>ALL!AP505/AP$268</f>
        <v>70.278396796176082</v>
      </c>
      <c r="AQ513" s="91">
        <f>ALL!AQ505/AQ$268</f>
        <v>0.21803511528814484</v>
      </c>
      <c r="AR513" s="91">
        <f>ALL!AR505/AR$268</f>
        <v>13.73232590267947</v>
      </c>
      <c r="AS513" s="91">
        <f>ALL!AS505/AS$268</f>
        <v>0</v>
      </c>
      <c r="AT513" s="91">
        <f>ALL!AT505/AT$268</f>
        <v>23.192436661698956</v>
      </c>
      <c r="AU513" s="91">
        <f>ALL!AU505/AU$268</f>
        <v>0</v>
      </c>
      <c r="AV513" s="91">
        <f>ALL!AV505/AV$268</f>
        <v>0</v>
      </c>
      <c r="AW513" s="91">
        <f>ALL!AW505/AW$268</f>
        <v>11.029477611940299</v>
      </c>
      <c r="AX513" s="91">
        <f>ALL!AX505/AX$268</f>
        <v>103.10610735296935</v>
      </c>
      <c r="AY513" s="91">
        <f>ALL!AY505/AY$268</f>
        <v>22.843483053182695</v>
      </c>
      <c r="AZ513" s="91">
        <f>ALL!AZ505/AZ$268</f>
        <v>87.179287240801713</v>
      </c>
      <c r="BA513" s="91">
        <f>ALL!BA505/BA$268</f>
        <v>0</v>
      </c>
      <c r="BB513" s="91">
        <f>ALL!BB505/BB$268</f>
        <v>0</v>
      </c>
      <c r="BC513" s="91">
        <f>ALL!BC505/BC$268</f>
        <v>0</v>
      </c>
      <c r="BD513" s="91">
        <f>ALL!BD505/BD$268</f>
        <v>12.613638732729092</v>
      </c>
      <c r="BE513" s="91">
        <f>ALL!BE505/BE$268</f>
        <v>7.013378115667475</v>
      </c>
      <c r="BF513" s="91">
        <f>ALL!BF505/BF$268</f>
        <v>11.327356553633937</v>
      </c>
      <c r="BG513" s="91">
        <f>ALL!BG505/BG$268</f>
        <v>5.8871888699684787</v>
      </c>
      <c r="BH513" s="91">
        <f t="shared" si="227"/>
        <v>548.91431760221678</v>
      </c>
      <c r="BJ513" s="208">
        <f t="array" ref="BJ513">ROUND(MIN(IF($E$4:$BG$4=BJ$4,$E513:$BG513)),1)</f>
        <v>0</v>
      </c>
      <c r="BK513" s="208">
        <f t="array" ref="BK513">ROUND(MAX(IF($E$4:$BG$4=BK$4,$E513:$BG513)),1)</f>
        <v>103.1</v>
      </c>
      <c r="BL513" s="276">
        <f t="array" ref="BL513">ROUND(SUM(IF($E$4:$BG$4=BL$4,ALL!$E505:$BG505)),1)/BL$3</f>
        <v>33.410538668681838</v>
      </c>
      <c r="BM513" s="208">
        <f t="array" ref="BM513">ROUND(MIN(IF($E$4:$BG$4=BM$4,$E513:$BG513)),1)</f>
        <v>5.9</v>
      </c>
      <c r="BN513" s="208">
        <f t="array" ref="BN513">ROUND(MAX(IF($E$4:$BG$4=BN$4,$E513:$BG513)),1)</f>
        <v>12.6</v>
      </c>
      <c r="BO513" s="276">
        <f t="array" ref="BO513">ROUND(SUM(IF($E$4:$BG$4=BO$4,ALL!$E505:$BG505)),1)/BO$3</f>
        <v>10.34387864317471</v>
      </c>
      <c r="BP513" s="208">
        <f t="array" ref="BP513">ROUND(MIN(IF($E$4:$BG$4=BP$4,$E513:$BG513)),1)</f>
        <v>-25</v>
      </c>
      <c r="BQ513" s="208">
        <f t="array" ref="BQ513">ROUND(MAX(IF($E$4:$BG$4=BQ$4,$E513:$BG513)),1)</f>
        <v>9.6999999999999993</v>
      </c>
      <c r="BR513" s="276">
        <f t="array" ref="BR513">ROUND(SUM(IF($E$4:$BG$4=BR$4,ALL!$E505:$BG505)),1)/BR$3</f>
        <v>3.7464453828879978</v>
      </c>
      <c r="BS513" s="208">
        <f t="array" ref="BS513">ROUND(MIN(IF($E$4:$BG$4=BS$4,$E513:$BG513)),1)</f>
        <v>0</v>
      </c>
      <c r="BT513" s="208">
        <f t="array" ref="BT513">ROUND(MAX(IF($E$4:$BG$4=BT$4,$E513:$BG513)),1)</f>
        <v>38.6</v>
      </c>
      <c r="BU513" s="276">
        <f t="array" ref="BU513">ROUND(SUM(IF($E$4:$BG$4=BU$4,ALL!$E505:$BG505)),1)/BU$3</f>
        <v>5.9998467591765179</v>
      </c>
      <c r="BV513" s="208">
        <f t="array" ref="BV513">ROUND(MIN(IF($E$4:$BG$4=BV$4,$E513:$BG513)),1)</f>
        <v>0</v>
      </c>
      <c r="BW513" s="208">
        <f t="array" ref="BW513">ROUND(MAX(IF($E$4:$BG$4=BW$4,$E513:$BG513)),1)</f>
        <v>2.9</v>
      </c>
      <c r="BX513" s="276">
        <f t="array" ref="BX513">ROUND(SUM(IF($E$4:$BG$4=BX$4,ALL!$E505:$BG505)),1)/BX$3</f>
        <v>1.7096909746099103</v>
      </c>
      <c r="BY513" s="208">
        <f t="array" ref="BY513">ROUND(MIN(IF($E$4:$BG$4=BY$4,$E513:$BG513)),1)</f>
        <v>0.1</v>
      </c>
      <c r="BZ513" s="208">
        <f t="array" ref="BZ513">ROUND(MAX(IF($E$4:$BG$4=BZ$4,$E513:$BG513)),1)</f>
        <v>7.1</v>
      </c>
      <c r="CA513" s="276">
        <f t="array" ref="CA513">ROUND(SUM(IF($E$4:$BG$4=CA$4,ALL!$E505:$BG505)),1)/CA$3</f>
        <v>4.1951292670934777</v>
      </c>
      <c r="CB513" s="233">
        <f t="shared" si="214"/>
        <v>-25</v>
      </c>
      <c r="CC513" s="233">
        <f t="shared" si="215"/>
        <v>103.1</v>
      </c>
      <c r="CD513" s="274">
        <f>ALL!BH505/$BH$47</f>
        <v>5.5062009546846111</v>
      </c>
    </row>
    <row r="514" spans="1:82" s="90" customFormat="1">
      <c r="A514" s="253">
        <f t="shared" si="228"/>
        <v>56403</v>
      </c>
      <c r="B514" s="236" t="s">
        <v>438</v>
      </c>
      <c r="C514" s="50"/>
      <c r="D514" s="50"/>
      <c r="E514" s="91">
        <f>ALL!E506/E$268</f>
        <v>3.7108973371937162</v>
      </c>
      <c r="F514" s="91">
        <f>ALL!F506/F$268</f>
        <v>0.20054448962712801</v>
      </c>
      <c r="G514" s="91">
        <f>ALL!G506/G$268</f>
        <v>28.797692027688694</v>
      </c>
      <c r="H514" s="91">
        <f>ALL!H506/H$268</f>
        <v>0.61103304683688808</v>
      </c>
      <c r="I514" s="91">
        <f>ALL!I506/I$268</f>
        <v>2.1479485786349111</v>
      </c>
      <c r="J514" s="91">
        <f>ALL!J506/J$268</f>
        <v>0</v>
      </c>
      <c r="K514" s="91">
        <f>ALL!K506/K$268</f>
        <v>0.31489048372675671</v>
      </c>
      <c r="L514" s="91">
        <f>ALL!L506/L$268</f>
        <v>6.2773217468225992E-2</v>
      </c>
      <c r="M514" s="91">
        <f>ALL!M506/M$268</f>
        <v>0</v>
      </c>
      <c r="N514" s="91">
        <f>ALL!N506/N$268</f>
        <v>13.230351527290937</v>
      </c>
      <c r="O514" s="91">
        <f>ALL!O506/O$268</f>
        <v>4.4021751600394649E-2</v>
      </c>
      <c r="P514" s="91">
        <f>ALL!P506/P$268</f>
        <v>-0.53882811294994026</v>
      </c>
      <c r="Q514" s="91">
        <f>ALL!Q506/Q$268</f>
        <v>3.963590227175311</v>
      </c>
      <c r="R514" s="91">
        <f>ALL!R506/R$268</f>
        <v>5.3945656593034288</v>
      </c>
      <c r="S514" s="91">
        <f>ALL!S506/S$268</f>
        <v>0</v>
      </c>
      <c r="T514" s="91">
        <f>ALL!T506/T$268</f>
        <v>0</v>
      </c>
      <c r="U514" s="91">
        <f>ALL!U506/U$268</f>
        <v>1.2136707480458417</v>
      </c>
      <c r="V514" s="91">
        <f>ALL!V506/V$268</f>
        <v>1.3665122081625378</v>
      </c>
      <c r="W514" s="91">
        <f>ALL!W506/W$268</f>
        <v>0</v>
      </c>
      <c r="X514" s="91">
        <f>ALL!X506/X$268</f>
        <v>4.1768510605721461E-2</v>
      </c>
      <c r="Y514" s="91">
        <f>ALL!Y506/Y$268</f>
        <v>0.26144612094260633</v>
      </c>
      <c r="Z514" s="91">
        <f>ALL!Z506/Z$268</f>
        <v>0</v>
      </c>
      <c r="AA514" s="91">
        <f>ALL!AA506/AA$268</f>
        <v>0</v>
      </c>
      <c r="AB514" s="91">
        <f>ALL!AB506/AB$268</f>
        <v>0.37580098249642663</v>
      </c>
      <c r="AC514" s="91">
        <f>ALL!AC506/AC$268</f>
        <v>6.4204809901292395</v>
      </c>
      <c r="AD514" s="91">
        <f>ALL!AD506/AD$268</f>
        <v>3.673829409587507</v>
      </c>
      <c r="AE514" s="91">
        <f>ALL!AE506/AE$268</f>
        <v>2.6136834267212627</v>
      </c>
      <c r="AF514" s="91">
        <f>ALL!AF506/AF$268</f>
        <v>4.1412167700106882E-2</v>
      </c>
      <c r="AG514" s="91">
        <f>ALL!AG506/AG$268</f>
        <v>2.3012945466861447</v>
      </c>
      <c r="AH514" s="91">
        <f>ALL!AH506/AH$268</f>
        <v>4.4019430432307168E-2</v>
      </c>
      <c r="AI514" s="91">
        <f>ALL!AI506/AI$268</f>
        <v>1.1432044013354139</v>
      </c>
      <c r="AJ514" s="91">
        <f>ALL!AJ506/AJ$268</f>
        <v>0</v>
      </c>
      <c r="AK514" s="91">
        <f>ALL!AK506/AK$268</f>
        <v>0.99450104905173942</v>
      </c>
      <c r="AL514" s="91">
        <f>ALL!AL506/AL$268</f>
        <v>0</v>
      </c>
      <c r="AM514" s="91">
        <f>ALL!AM506/AM$268</f>
        <v>12.543700832005664</v>
      </c>
      <c r="AN514" s="91">
        <f>ALL!AN506/AN$268</f>
        <v>0</v>
      </c>
      <c r="AO514" s="91">
        <f>ALL!AO506/AO$268</f>
        <v>0</v>
      </c>
      <c r="AP514" s="91">
        <f>ALL!AP506/AP$268</f>
        <v>12.178454930077836</v>
      </c>
      <c r="AQ514" s="91">
        <f>ALL!AQ506/AQ$268</f>
        <v>9.0340334229851038</v>
      </c>
      <c r="AR514" s="91">
        <f>ALL!AR506/AR$268</f>
        <v>0</v>
      </c>
      <c r="AS514" s="91">
        <f>ALL!AS506/AS$268</f>
        <v>0</v>
      </c>
      <c r="AT514" s="91">
        <f>ALL!AT506/AT$268</f>
        <v>0</v>
      </c>
      <c r="AU514" s="91">
        <f>ALL!AU506/AU$268</f>
        <v>0</v>
      </c>
      <c r="AV514" s="91">
        <f>ALL!AV506/AV$268</f>
        <v>0</v>
      </c>
      <c r="AW514" s="91">
        <f>ALL!AW506/AW$268</f>
        <v>3.5794925373134334</v>
      </c>
      <c r="AX514" s="91">
        <f>ALL!AX506/AX$268</f>
        <v>70.355786367207713</v>
      </c>
      <c r="AY514" s="91">
        <f>ALL!AY506/AY$268</f>
        <v>0.31769082391843484</v>
      </c>
      <c r="AZ514" s="91">
        <f>ALL!AZ506/AZ$268</f>
        <v>8.2061071641733569</v>
      </c>
      <c r="BA514" s="91">
        <f>ALL!BA506/BA$268</f>
        <v>0</v>
      </c>
      <c r="BB514" s="91">
        <f>ALL!BB506/BB$268</f>
        <v>0</v>
      </c>
      <c r="BC514" s="91">
        <f>ALL!BC506/BC$268</f>
        <v>0</v>
      </c>
      <c r="BD514" s="91">
        <f>ALL!BD506/BD$268</f>
        <v>0.36570271909265245</v>
      </c>
      <c r="BE514" s="91">
        <f>ALL!BE506/BE$268</f>
        <v>5.7729906271457052</v>
      </c>
      <c r="BF514" s="91">
        <f>ALL!BF506/BF$268</f>
        <v>1.5704346682448889</v>
      </c>
      <c r="BG514" s="91">
        <f>ALL!BG506/BG$268</f>
        <v>2.0968832650990903</v>
      </c>
      <c r="BH514" s="91">
        <f t="shared" si="227"/>
        <v>204.45238158275717</v>
      </c>
      <c r="BJ514" s="208">
        <f t="array" ref="BJ514">ROUND(MIN(IF($E$4:$BG$4=BJ$4,$E514:$BG514)),1)</f>
        <v>0</v>
      </c>
      <c r="BK514" s="208">
        <f t="array" ref="BK514">ROUND(MAX(IF($E$4:$BG$4=BK$4,$E514:$BG514)),1)</f>
        <v>70.400000000000006</v>
      </c>
      <c r="BL514" s="276">
        <f t="array" ref="BL514">ROUND(SUM(IF($E$4:$BG$4=BL$4,ALL!$E506:$BG506)),1)/BL$3</f>
        <v>10.790007744473794</v>
      </c>
      <c r="BM514" s="208">
        <f t="array" ref="BM514">ROUND(MIN(IF($E$4:$BG$4=BM$4,$E514:$BG514)),1)</f>
        <v>0.4</v>
      </c>
      <c r="BN514" s="208">
        <f t="array" ref="BN514">ROUND(MAX(IF($E$4:$BG$4=BN$4,$E514:$BG514)),1)</f>
        <v>5.8</v>
      </c>
      <c r="BO514" s="276">
        <f t="array" ref="BO514">ROUND(SUM(IF($E$4:$BG$4=BO$4,ALL!$E506:$BG506)),1)/BO$3</f>
        <v>1.9427692244360288</v>
      </c>
      <c r="BP514" s="208">
        <f t="array" ref="BP514">ROUND(MIN(IF($E$4:$BG$4=BP$4,$E514:$BG514)),1)</f>
        <v>0</v>
      </c>
      <c r="BQ514" s="208">
        <f t="array" ref="BQ514">ROUND(MAX(IF($E$4:$BG$4=BQ$4,$E514:$BG514)),1)</f>
        <v>12.5</v>
      </c>
      <c r="BR514" s="276">
        <f t="array" ref="BR514">ROUND(SUM(IF($E$4:$BG$4=BR$4,ALL!$E506:$BG506)),1)/BR$3</f>
        <v>6.3190869222754973</v>
      </c>
      <c r="BS514" s="208">
        <f t="array" ref="BS514">ROUND(MIN(IF($E$4:$BG$4=BS$4,$E514:$BG514)),1)</f>
        <v>0</v>
      </c>
      <c r="BT514" s="208">
        <f t="array" ref="BT514">ROUND(MAX(IF($E$4:$BG$4=BT$4,$E514:$BG514)),1)</f>
        <v>13.2</v>
      </c>
      <c r="BU514" s="276">
        <f t="array" ref="BU514">ROUND(SUM(IF($E$4:$BG$4=BU$4,ALL!$E506:$BG506)),1)/BU$3</f>
        <v>1.4110609295848062</v>
      </c>
      <c r="BV514" s="208">
        <f t="array" ref="BV514">ROUND(MIN(IF($E$4:$BG$4=BV$4,$E514:$BG514)),1)</f>
        <v>0</v>
      </c>
      <c r="BW514" s="208">
        <f t="array" ref="BW514">ROUND(MAX(IF($E$4:$BG$4=BW$4,$E514:$BG514)),1)</f>
        <v>28.8</v>
      </c>
      <c r="BX514" s="276">
        <f t="array" ref="BX514">ROUND(SUM(IF($E$4:$BG$4=BX$4,ALL!$E506:$BG506)),1)/BX$3</f>
        <v>2.1795224968060651</v>
      </c>
      <c r="BY514" s="208">
        <f t="array" ref="BY514">ROUND(MIN(IF($E$4:$BG$4=BY$4,$E514:$BG514)),1)</f>
        <v>-0.5</v>
      </c>
      <c r="BZ514" s="208">
        <f t="array" ref="BZ514">ROUND(MAX(IF($E$4:$BG$4=BZ$4,$E514:$BG514)),1)</f>
        <v>2.2999999999999998</v>
      </c>
      <c r="CA514" s="276">
        <f t="array" ref="CA514">ROUND(SUM(IF($E$4:$BG$4=CA$4,ALL!$E506:$BG506)),1)/CA$3</f>
        <v>1.3323587102151442</v>
      </c>
      <c r="CB514" s="233">
        <f t="shared" si="214"/>
        <v>-0.5</v>
      </c>
      <c r="CC514" s="233">
        <f t="shared" si="215"/>
        <v>70.400000000000006</v>
      </c>
      <c r="CD514" s="274">
        <f>ALL!BH506/$BH$47</f>
        <v>2.0235665345585465</v>
      </c>
    </row>
    <row r="515" spans="1:82" s="90" customFormat="1" ht="24">
      <c r="A515" s="253">
        <f t="shared" si="228"/>
        <v>56404</v>
      </c>
      <c r="B515" s="236" t="s">
        <v>439</v>
      </c>
      <c r="C515" s="50"/>
      <c r="D515" s="50"/>
      <c r="E515" s="91">
        <f>ALL!E507/E$268</f>
        <v>8.8115508593728293</v>
      </c>
      <c r="F515" s="91">
        <f>ALL!F507/F$268</f>
        <v>3.3258667034254601</v>
      </c>
      <c r="G515" s="91">
        <f>ALL!G507/G$268</f>
        <v>3.2718527028109476</v>
      </c>
      <c r="H515" s="91">
        <f>ALL!H507/H$268</f>
        <v>3.1026327833070968</v>
      </c>
      <c r="I515" s="91">
        <f>ALL!I507/I$268</f>
        <v>0.77959893727849605</v>
      </c>
      <c r="J515" s="91">
        <f>ALL!J507/J$268</f>
        <v>1.0708291533977532</v>
      </c>
      <c r="K515" s="91">
        <f>ALL!K507/K$268</f>
        <v>2.875101244579171</v>
      </c>
      <c r="L515" s="91">
        <f>ALL!L507/L$268</f>
        <v>0.57309081448140398</v>
      </c>
      <c r="M515" s="91">
        <f>ALL!M507/M$268</f>
        <v>3.6933707794521413</v>
      </c>
      <c r="N515" s="91">
        <f>ALL!N507/N$268</f>
        <v>9.3705818728092147</v>
      </c>
      <c r="O515" s="91">
        <f>ALL!O507/O$268</f>
        <v>1.4313298763279259</v>
      </c>
      <c r="P515" s="91">
        <f>ALL!P507/P$268</f>
        <v>0.39124712226722486</v>
      </c>
      <c r="Q515" s="91">
        <f>ALL!Q507/Q$268</f>
        <v>4.0999506181222491</v>
      </c>
      <c r="R515" s="91">
        <f>ALL!R507/R$268</f>
        <v>23.174820436373498</v>
      </c>
      <c r="S515" s="91">
        <f>ALL!S507/S$268</f>
        <v>1.796460216567241</v>
      </c>
      <c r="T515" s="91">
        <f>ALL!T507/T$268</f>
        <v>1.9403316618020567</v>
      </c>
      <c r="U515" s="91">
        <f>ALL!U507/U$268</f>
        <v>2.2573243723817842</v>
      </c>
      <c r="V515" s="91">
        <f>ALL!V507/V$268</f>
        <v>21.770985564070578</v>
      </c>
      <c r="W515" s="91">
        <f>ALL!W507/W$268</f>
        <v>1.5450554878006411</v>
      </c>
      <c r="X515" s="91">
        <f>ALL!X507/X$268</f>
        <v>0</v>
      </c>
      <c r="Y515" s="91">
        <f>ALL!Y507/Y$268</f>
        <v>0.58798528970670694</v>
      </c>
      <c r="Z515" s="91">
        <f>ALL!Z507/Z$268</f>
        <v>0.29919291210209348</v>
      </c>
      <c r="AA515" s="91">
        <f>ALL!AA507/AA$268</f>
        <v>5.429739766586704</v>
      </c>
      <c r="AB515" s="91">
        <f>ALL!AB507/AB$268</f>
        <v>2.1445620243126449</v>
      </c>
      <c r="AC515" s="91">
        <f>ALL!AC507/AC$268</f>
        <v>2.1359781957098867</v>
      </c>
      <c r="AD515" s="91">
        <f>ALL!AD507/AD$268</f>
        <v>3.7408859084528943</v>
      </c>
      <c r="AE515" s="91">
        <f>ALL!AE507/AE$268</f>
        <v>1.1667622812325651</v>
      </c>
      <c r="AF515" s="91">
        <f>ALL!AF507/AF$268</f>
        <v>0.69960680808368059</v>
      </c>
      <c r="AG515" s="91">
        <f>ALL!AG507/AG$268</f>
        <v>1.3482713368729877</v>
      </c>
      <c r="AH515" s="91">
        <f>ALL!AH507/AH$268</f>
        <v>6.3733099549234282</v>
      </c>
      <c r="AI515" s="91">
        <f>ALL!AI507/AI$268</f>
        <v>1.4361342130736254</v>
      </c>
      <c r="AJ515" s="91">
        <f>ALL!AJ507/AJ$268</f>
        <v>0.26209089511222905</v>
      </c>
      <c r="AK515" s="91">
        <f>ALL!AK507/AK$268</f>
        <v>1.5524114476914004</v>
      </c>
      <c r="AL515" s="91">
        <f>ALL!AL507/AL$268</f>
        <v>0</v>
      </c>
      <c r="AM515" s="91">
        <f>ALL!AM507/AM$268</f>
        <v>30.199047619047615</v>
      </c>
      <c r="AN515" s="91">
        <f>ALL!AN507/AN$268</f>
        <v>12.901779359430606</v>
      </c>
      <c r="AO515" s="91">
        <f>ALL!AO507/AO$268</f>
        <v>0</v>
      </c>
      <c r="AP515" s="91">
        <f>ALL!AP507/AP$268</f>
        <v>3.0967606498078353</v>
      </c>
      <c r="AQ515" s="91">
        <f>ALL!AQ507/AQ$268</f>
        <v>7.0651763319331549</v>
      </c>
      <c r="AR515" s="91">
        <f>ALL!AR507/AR$268</f>
        <v>0.92101448039433065</v>
      </c>
      <c r="AS515" s="91">
        <f>ALL!AS507/AS$268</f>
        <v>5.329337692214553</v>
      </c>
      <c r="AT515" s="91">
        <f>ALL!AT507/AT$268</f>
        <v>0.46572280178837561</v>
      </c>
      <c r="AU515" s="91">
        <f>ALL!AU507/AU$268</f>
        <v>0</v>
      </c>
      <c r="AV515" s="91">
        <f>ALL!AV507/AV$268</f>
        <v>0.6737169986686431</v>
      </c>
      <c r="AW515" s="91">
        <f>ALL!AW507/AW$268</f>
        <v>1.4876865671641792</v>
      </c>
      <c r="AX515" s="91">
        <f>ALL!AX507/AX$268</f>
        <v>16.50487706724412</v>
      </c>
      <c r="AY515" s="91">
        <f>ALL!AY507/AY$268</f>
        <v>0</v>
      </c>
      <c r="AZ515" s="91">
        <f>ALL!AZ507/AZ$268</f>
        <v>1.3653516625271953</v>
      </c>
      <c r="BA515" s="91">
        <f>ALL!BA507/BA$268</f>
        <v>0.77624050276709511</v>
      </c>
      <c r="BB515" s="91">
        <f>ALL!BB507/BB$268</f>
        <v>0</v>
      </c>
      <c r="BC515" s="91">
        <f>ALL!BC507/BC$268</f>
        <v>0</v>
      </c>
      <c r="BD515" s="91">
        <f>ALL!BD507/BD$268</f>
        <v>2.7801655384917972</v>
      </c>
      <c r="BE515" s="91">
        <f>ALL!BE507/BE$268</f>
        <v>1.0600494701400551</v>
      </c>
      <c r="BF515" s="91">
        <f>ALL!BF507/BF$268</f>
        <v>1.4631302835682409</v>
      </c>
      <c r="BG515" s="91">
        <f>ALL!BG507/BG$268</f>
        <v>4.4287607333067642</v>
      </c>
      <c r="BH515" s="91">
        <f t="shared" si="227"/>
        <v>212.97772999898311</v>
      </c>
      <c r="BJ515" s="208">
        <f t="array" ref="BJ515">ROUND(MIN(IF($E$4:$BG$4=BJ$4,$E515:$BG515)),1)</f>
        <v>0</v>
      </c>
      <c r="BK515" s="208">
        <f t="array" ref="BK515">ROUND(MAX(IF($E$4:$BG$4=BK$4,$E515:$BG515)),1)</f>
        <v>16.5</v>
      </c>
      <c r="BL515" s="276">
        <f t="array" ref="BL515">ROUND(SUM(IF($E$4:$BG$4=BL$4,ALL!$E507:$BG507)),1)/BL$3</f>
        <v>3.8378488363405276</v>
      </c>
      <c r="BM515" s="208">
        <f t="array" ref="BM515">ROUND(MIN(IF($E$4:$BG$4=BM$4,$E515:$BG515)),1)</f>
        <v>1.1000000000000001</v>
      </c>
      <c r="BN515" s="208">
        <f t="array" ref="BN515">ROUND(MAX(IF($E$4:$BG$4=BN$4,$E515:$BG515)),1)</f>
        <v>4.4000000000000004</v>
      </c>
      <c r="BO515" s="276">
        <f t="array" ref="BO515">ROUND(SUM(IF($E$4:$BG$4=BO$4,ALL!$E507:$BG507)),1)/BO$3</f>
        <v>2.2273176354355351</v>
      </c>
      <c r="BP515" s="208">
        <f t="array" ref="BP515">ROUND(MIN(IF($E$4:$BG$4=BP$4,$E515:$BG515)),1)</f>
        <v>0</v>
      </c>
      <c r="BQ515" s="208">
        <f t="array" ref="BQ515">ROUND(MAX(IF($E$4:$BG$4=BQ$4,$E515:$BG515)),1)</f>
        <v>30.2</v>
      </c>
      <c r="BR515" s="276">
        <f t="array" ref="BR515">ROUND(SUM(IF($E$4:$BG$4=BR$4,ALL!$E507:$BG507)),1)/BR$3</f>
        <v>14.7980605684035</v>
      </c>
      <c r="BS515" s="208">
        <f t="array" ref="BS515">ROUND(MIN(IF($E$4:$BG$4=BS$4,$E515:$BG515)),1)</f>
        <v>0.6</v>
      </c>
      <c r="BT515" s="208">
        <f t="array" ref="BT515">ROUND(MAX(IF($E$4:$BG$4=BT$4,$E515:$BG515)),1)</f>
        <v>23.2</v>
      </c>
      <c r="BU515" s="276">
        <f t="array" ref="BU515">ROUND(SUM(IF($E$4:$BG$4=BU$4,ALL!$E507:$BG507)),1)/BU$3</f>
        <v>3.3851114930593935</v>
      </c>
      <c r="BV515" s="208">
        <f t="array" ref="BV515">ROUND(MIN(IF($E$4:$BG$4=BV$4,$E515:$BG515)),1)</f>
        <v>0.3</v>
      </c>
      <c r="BW515" s="208">
        <f t="array" ref="BW515">ROUND(MAX(IF($E$4:$BG$4=BW$4,$E515:$BG515)),1)</f>
        <v>3.3</v>
      </c>
      <c r="BX515" s="276">
        <f t="array" ref="BX515">ROUND(SUM(IF($E$4:$BG$4=BX$4,ALL!$E507:$BG507)),1)/BX$3</f>
        <v>1.5354779749567042</v>
      </c>
      <c r="BY515" s="208">
        <f t="array" ref="BY515">ROUND(MIN(IF($E$4:$BG$4=BY$4,$E515:$BG515)),1)</f>
        <v>0</v>
      </c>
      <c r="BZ515" s="208">
        <f t="array" ref="BZ515">ROUND(MAX(IF($E$4:$BG$4=BZ$4,$E515:$BG515)),1)</f>
        <v>2.2999999999999998</v>
      </c>
      <c r="CA515" s="276">
        <f t="array" ref="CA515">ROUND(SUM(IF($E$4:$BG$4=CA$4,ALL!$E507:$BG507)),1)/CA$3</f>
        <v>0.93773916621790476</v>
      </c>
      <c r="CB515" s="233">
        <f t="shared" si="214"/>
        <v>0</v>
      </c>
      <c r="CC515" s="233">
        <f t="shared" si="215"/>
        <v>30.2</v>
      </c>
      <c r="CD515" s="274">
        <f>ALL!BH507/$BH$47</f>
        <v>2.2844853077478287</v>
      </c>
    </row>
    <row r="516" spans="1:82" s="90" customFormat="1">
      <c r="A516" s="253">
        <f t="shared" si="228"/>
        <v>56405</v>
      </c>
      <c r="B516" s="236" t="s">
        <v>440</v>
      </c>
      <c r="C516" s="50"/>
      <c r="D516" s="50"/>
      <c r="E516" s="91">
        <f>ALL!E508/E$268</f>
        <v>0</v>
      </c>
      <c r="F516" s="91">
        <f>ALL!F508/F$268</f>
        <v>0</v>
      </c>
      <c r="G516" s="91">
        <f>ALL!G508/G$268</f>
        <v>0</v>
      </c>
      <c r="H516" s="91">
        <f>ALL!H508/H$268</f>
        <v>0.15877166954168948</v>
      </c>
      <c r="I516" s="91">
        <f>ALL!I508/I$268</f>
        <v>0</v>
      </c>
      <c r="J516" s="91">
        <f>ALL!J508/J$268</f>
        <v>0</v>
      </c>
      <c r="K516" s="91">
        <f>ALL!K508/K$268</f>
        <v>0</v>
      </c>
      <c r="L516" s="91">
        <f>ALL!L508/L$268</f>
        <v>0</v>
      </c>
      <c r="M516" s="91">
        <f>ALL!M508/M$268</f>
        <v>0</v>
      </c>
      <c r="N516" s="91">
        <f>ALL!N508/N$268</f>
        <v>0</v>
      </c>
      <c r="O516" s="91">
        <f>ALL!O508/O$268</f>
        <v>0</v>
      </c>
      <c r="P516" s="91">
        <f>ALL!P508/P$268</f>
        <v>0</v>
      </c>
      <c r="Q516" s="91">
        <f>ALL!Q508/Q$268</f>
        <v>0</v>
      </c>
      <c r="R516" s="91">
        <f>ALL!R508/R$268</f>
        <v>0</v>
      </c>
      <c r="S516" s="91">
        <f>ALL!S508/S$268</f>
        <v>0</v>
      </c>
      <c r="T516" s="91">
        <f>ALL!T508/T$268</f>
        <v>0</v>
      </c>
      <c r="U516" s="91">
        <f>ALL!U508/U$268</f>
        <v>0</v>
      </c>
      <c r="V516" s="91">
        <f>ALL!V508/V$268</f>
        <v>0</v>
      </c>
      <c r="W516" s="91">
        <f>ALL!W508/W$268</f>
        <v>2.7097979500050825E-2</v>
      </c>
      <c r="X516" s="91">
        <f>ALL!X508/X$268</f>
        <v>0</v>
      </c>
      <c r="Y516" s="91">
        <f>ALL!Y508/Y$268</f>
        <v>0</v>
      </c>
      <c r="Z516" s="91">
        <f>ALL!Z508/Z$268</f>
        <v>0</v>
      </c>
      <c r="AA516" s="91">
        <f>ALL!AA508/AA$268</f>
        <v>0</v>
      </c>
      <c r="AB516" s="91">
        <f>ALL!AB508/AB$268</f>
        <v>0</v>
      </c>
      <c r="AC516" s="91">
        <f>ALL!AC508/AC$268</f>
        <v>0</v>
      </c>
      <c r="AD516" s="91">
        <f>ALL!AD508/AD$268</f>
        <v>0</v>
      </c>
      <c r="AE516" s="91">
        <f>ALL!AE508/AE$268</f>
        <v>0</v>
      </c>
      <c r="AF516" s="91">
        <f>ALL!AF508/AF$268</f>
        <v>0</v>
      </c>
      <c r="AG516" s="91">
        <f>ALL!AG508/AG$268</f>
        <v>0</v>
      </c>
      <c r="AH516" s="91">
        <f>ALL!AH508/AH$268</f>
        <v>0</v>
      </c>
      <c r="AI516" s="91">
        <f>ALL!AI508/AI$268</f>
        <v>0</v>
      </c>
      <c r="AJ516" s="91">
        <f>ALL!AJ508/AJ$268</f>
        <v>0</v>
      </c>
      <c r="AK516" s="91">
        <f>ALL!AK508/AK$268</f>
        <v>0</v>
      </c>
      <c r="AL516" s="91">
        <f>ALL!AL508/AL$268</f>
        <v>0</v>
      </c>
      <c r="AM516" s="91">
        <f>ALL!AM508/AM$268</f>
        <v>0</v>
      </c>
      <c r="AN516" s="91">
        <f>ALL!AN508/AN$268</f>
        <v>0</v>
      </c>
      <c r="AO516" s="91">
        <f>ALL!AO508/AO$268</f>
        <v>0</v>
      </c>
      <c r="AP516" s="91">
        <f>ALL!AP508/AP$268</f>
        <v>0</v>
      </c>
      <c r="AQ516" s="91">
        <f>ALL!AQ508/AQ$268</f>
        <v>0</v>
      </c>
      <c r="AR516" s="91">
        <f>ALL!AR508/AR$268</f>
        <v>0</v>
      </c>
      <c r="AS516" s="91">
        <f>ALL!AS508/AS$268</f>
        <v>0</v>
      </c>
      <c r="AT516" s="91">
        <f>ALL!AT508/AT$268</f>
        <v>0</v>
      </c>
      <c r="AU516" s="91">
        <f>ALL!AU508/AU$268</f>
        <v>0</v>
      </c>
      <c r="AV516" s="91">
        <f>ALL!AV508/AV$268</f>
        <v>0</v>
      </c>
      <c r="AW516" s="91">
        <f>ALL!AW508/AW$268</f>
        <v>0</v>
      </c>
      <c r="AX516" s="91">
        <f>ALL!AX508/AX$268</f>
        <v>0</v>
      </c>
      <c r="AY516" s="91">
        <f>ALL!AY508/AY$268</f>
        <v>0</v>
      </c>
      <c r="AZ516" s="91">
        <f>ALL!AZ508/AZ$268</f>
        <v>0</v>
      </c>
      <c r="BA516" s="91">
        <f>ALL!BA508/BA$268</f>
        <v>0</v>
      </c>
      <c r="BB516" s="91">
        <f>ALL!BB508/BB$268</f>
        <v>0</v>
      </c>
      <c r="BC516" s="91">
        <f>ALL!BC508/BC$268</f>
        <v>0</v>
      </c>
      <c r="BD516" s="91">
        <f>ALL!BD508/BD$268</f>
        <v>0</v>
      </c>
      <c r="BE516" s="91">
        <f>ALL!BE508/BE$268</f>
        <v>0</v>
      </c>
      <c r="BF516" s="91">
        <f>ALL!BF508/BF$268</f>
        <v>4.3646566274303543E-2</v>
      </c>
      <c r="BG516" s="91">
        <f>ALL!BG508/BG$268</f>
        <v>0</v>
      </c>
      <c r="BH516" s="91">
        <f t="shared" si="227"/>
        <v>0.22951621531604385</v>
      </c>
      <c r="BJ516" s="208">
        <f t="array" ref="BJ516">ROUND(MIN(IF($E$4:$BG$4=BJ$4,$E516:$BG516)),1)</f>
        <v>0</v>
      </c>
      <c r="BK516" s="208">
        <f t="array" ref="BK516">ROUND(MAX(IF($E$4:$BG$4=BK$4,$E516:$BG516)),1)</f>
        <v>0</v>
      </c>
      <c r="BL516" s="276">
        <f t="array" ref="BL516">ROUND(SUM(IF($E$4:$BG$4=BL$4,ALL!$E508:$BG508)),1)/BL$3</f>
        <v>0</v>
      </c>
      <c r="BM516" s="208">
        <f t="array" ref="BM516">ROUND(MIN(IF($E$4:$BG$4=BM$4,$E516:$BG516)),1)</f>
        <v>0</v>
      </c>
      <c r="BN516" s="208">
        <f t="array" ref="BN516">ROUND(MAX(IF($E$4:$BG$4=BN$4,$E516:$BG516)),1)</f>
        <v>0</v>
      </c>
      <c r="BO516" s="276">
        <f t="array" ref="BO516">ROUND(SUM(IF($E$4:$BG$4=BO$4,ALL!$E508:$BG508)),1)/BO$3</f>
        <v>1.5365140787090406E-2</v>
      </c>
      <c r="BP516" s="208">
        <f t="array" ref="BP516">ROUND(MIN(IF($E$4:$BG$4=BP$4,$E516:$BG516)),1)</f>
        <v>0</v>
      </c>
      <c r="BQ516" s="208">
        <f t="array" ref="BQ516">ROUND(MAX(IF($E$4:$BG$4=BQ$4,$E516:$BG516)),1)</f>
        <v>0</v>
      </c>
      <c r="BR516" s="276">
        <f t="array" ref="BR516">ROUND(SUM(IF($E$4:$BG$4=BR$4,ALL!$E508:$BG508)),1)/BR$3</f>
        <v>0</v>
      </c>
      <c r="BS516" s="208">
        <f t="array" ref="BS516">ROUND(MIN(IF($E$4:$BG$4=BS$4,$E516:$BG516)),1)</f>
        <v>0</v>
      </c>
      <c r="BT516" s="208">
        <f t="array" ref="BT516">ROUND(MAX(IF($E$4:$BG$4=BT$4,$E516:$BG516)),1)</f>
        <v>0.2</v>
      </c>
      <c r="BU516" s="276">
        <f t="array" ref="BU516">ROUND(SUM(IF($E$4:$BG$4=BU$4,ALL!$E508:$BG508)),1)/BU$3</f>
        <v>1.937152123154311E-2</v>
      </c>
      <c r="BV516" s="208">
        <f t="array" ref="BV516">ROUND(MIN(IF($E$4:$BG$4=BV$4,$E516:$BG516)),1)</f>
        <v>0</v>
      </c>
      <c r="BW516" s="208">
        <f t="array" ref="BW516">ROUND(MAX(IF($E$4:$BG$4=BW$4,$E516:$BG516)),1)</f>
        <v>0</v>
      </c>
      <c r="BX516" s="276">
        <f t="array" ref="BX516">ROUND(SUM(IF($E$4:$BG$4=BX$4,ALL!$E508:$BG508)),1)/BX$3</f>
        <v>0</v>
      </c>
      <c r="BY516" s="208">
        <f t="array" ref="BY516">ROUND(MIN(IF($E$4:$BG$4=BY$4,$E516:$BG516)),1)</f>
        <v>0</v>
      </c>
      <c r="BZ516" s="208">
        <f t="array" ref="BZ516">ROUND(MAX(IF($E$4:$BG$4=BZ$4,$E516:$BG516)),1)</f>
        <v>0</v>
      </c>
      <c r="CA516" s="276">
        <f t="array" ref="CA516">ROUND(SUM(IF($E$4:$BG$4=CA$4,ALL!$E508:$BG508)),1)/CA$3</f>
        <v>0</v>
      </c>
      <c r="CB516" s="233">
        <f t="shared" si="214"/>
        <v>0</v>
      </c>
      <c r="CC516" s="233">
        <f t="shared" si="215"/>
        <v>0.2</v>
      </c>
      <c r="CD516" s="274">
        <f>ALL!BH508/$BH$47</f>
        <v>7.5934182623785158E-3</v>
      </c>
    </row>
    <row r="517" spans="1:82" s="90" customFormat="1" ht="24">
      <c r="A517" s="253">
        <f t="shared" si="228"/>
        <v>56406</v>
      </c>
      <c r="B517" s="236" t="s">
        <v>441</v>
      </c>
      <c r="C517" s="50"/>
      <c r="D517" s="50"/>
      <c r="E517" s="91">
        <f>ALL!E509/E$268</f>
        <v>0.78241825924308528</v>
      </c>
      <c r="F517" s="91">
        <f>ALL!F509/F$268</f>
        <v>1.2898986835757118</v>
      </c>
      <c r="G517" s="91">
        <f>ALL!G509/G$268</f>
        <v>0.41677031506178458</v>
      </c>
      <c r="H517" s="91">
        <f>ALL!H509/H$268</f>
        <v>4.2350947248779152</v>
      </c>
      <c r="I517" s="91">
        <f>ALL!I509/I$268</f>
        <v>1.4354805425263064</v>
      </c>
      <c r="J517" s="91">
        <f>ALL!J509/J$268</f>
        <v>3.6741638720338199</v>
      </c>
      <c r="K517" s="91">
        <f>ALL!K509/K$268</f>
        <v>7.5550134594328391</v>
      </c>
      <c r="L517" s="91">
        <f>ALL!L509/L$268</f>
        <v>6.4459795761730687</v>
      </c>
      <c r="M517" s="91">
        <f>ALL!M509/M$268</f>
        <v>2.6450904365686503</v>
      </c>
      <c r="N517" s="91">
        <f>ALL!N509/N$268</f>
        <v>0.79019729594391586</v>
      </c>
      <c r="O517" s="91">
        <f>ALL!O509/O$268</f>
        <v>1.842123419681986</v>
      </c>
      <c r="P517" s="91">
        <f>ALL!P509/P$268</f>
        <v>5.1498214805970832</v>
      </c>
      <c r="Q517" s="91">
        <f>ALL!Q509/Q$268</f>
        <v>3.4695217053638499</v>
      </c>
      <c r="R517" s="91">
        <f>ALL!R509/R$268</f>
        <v>18.374440981162763</v>
      </c>
      <c r="S517" s="91">
        <f>ALL!S509/S$268</f>
        <v>1.9863841085166409</v>
      </c>
      <c r="T517" s="91">
        <f>ALL!T509/T$268</f>
        <v>1.4723723705944689</v>
      </c>
      <c r="U517" s="91">
        <f>ALL!U509/U$268</f>
        <v>3.9394597127052435</v>
      </c>
      <c r="V517" s="91">
        <f>ALL!V509/V$268</f>
        <v>0</v>
      </c>
      <c r="W517" s="91">
        <f>ALL!W509/W$268</f>
        <v>4.8474961173381743</v>
      </c>
      <c r="X517" s="91">
        <f>ALL!X509/X$268</f>
        <v>5.9147633673030402</v>
      </c>
      <c r="Y517" s="91">
        <f>ALL!Y509/Y$268</f>
        <v>5.0104452211108352</v>
      </c>
      <c r="Z517" s="91">
        <f>ALL!Z509/Z$268</f>
        <v>2.8012811268920008</v>
      </c>
      <c r="AA517" s="91">
        <f>ALL!AA509/AA$268</f>
        <v>4.3897879805985784</v>
      </c>
      <c r="AB517" s="91">
        <f>ALL!AB509/AB$268</f>
        <v>3.7764655315779696</v>
      </c>
      <c r="AC517" s="91">
        <f>ALL!AC509/AC$268</f>
        <v>4.7372456445409226</v>
      </c>
      <c r="AD517" s="91">
        <f>ALL!AD509/AD$268</f>
        <v>3.402163746078521</v>
      </c>
      <c r="AE517" s="91">
        <f>ALL!AE509/AE$268</f>
        <v>4.84379690680331</v>
      </c>
      <c r="AF517" s="91">
        <f>ALL!AF509/AF$268</f>
        <v>9.3092712449053607</v>
      </c>
      <c r="AG517" s="91">
        <f>ALL!AG509/AG$268</f>
        <v>1.7729591479720079</v>
      </c>
      <c r="AH517" s="91">
        <f>ALL!AH509/AH$268</f>
        <v>4.119606858311605</v>
      </c>
      <c r="AI517" s="91">
        <f>ALL!AI509/AI$268</f>
        <v>3.588369451413445</v>
      </c>
      <c r="AJ517" s="91">
        <f>ALL!AJ509/AJ$268</f>
        <v>2.6465996144034878</v>
      </c>
      <c r="AK517" s="91">
        <f>ALL!AK509/AK$268</f>
        <v>0</v>
      </c>
      <c r="AL517" s="91">
        <f>ALL!AL509/AL$268</f>
        <v>0</v>
      </c>
      <c r="AM517" s="91">
        <f>ALL!AM509/AM$268</f>
        <v>0</v>
      </c>
      <c r="AN517" s="91">
        <f>ALL!AN509/AN$268</f>
        <v>0</v>
      </c>
      <c r="AO517" s="91">
        <f>ALL!AO509/AO$268</f>
        <v>0</v>
      </c>
      <c r="AP517" s="91">
        <f>ALL!AP509/AP$268</f>
        <v>0</v>
      </c>
      <c r="AQ517" s="91">
        <f>ALL!AQ509/AQ$268</f>
        <v>0</v>
      </c>
      <c r="AR517" s="91">
        <f>ALL!AR509/AR$268</f>
        <v>0</v>
      </c>
      <c r="AS517" s="91">
        <f>ALL!AS509/AS$268</f>
        <v>0</v>
      </c>
      <c r="AT517" s="91">
        <f>ALL!AT509/AT$268</f>
        <v>0</v>
      </c>
      <c r="AU517" s="91">
        <f>ALL!AU509/AU$268</f>
        <v>0</v>
      </c>
      <c r="AV517" s="91">
        <f>ALL!AV509/AV$268</f>
        <v>0</v>
      </c>
      <c r="AW517" s="91">
        <f>ALL!AW509/AW$268</f>
        <v>0</v>
      </c>
      <c r="AX517" s="91">
        <f>ALL!AX509/AX$268</f>
        <v>0</v>
      </c>
      <c r="AY517" s="91">
        <f>ALL!AY509/AY$268</f>
        <v>0</v>
      </c>
      <c r="AZ517" s="91">
        <f>ALL!AZ509/AZ$268</f>
        <v>0</v>
      </c>
      <c r="BA517" s="91">
        <f>ALL!BA509/BA$268</f>
        <v>0</v>
      </c>
      <c r="BB517" s="91">
        <f>ALL!BB509/BB$268</f>
        <v>0</v>
      </c>
      <c r="BC517" s="91">
        <f>ALL!BC509/BC$268</f>
        <v>0</v>
      </c>
      <c r="BD517" s="91">
        <f>ALL!BD509/BD$268</f>
        <v>4.4579686296363068</v>
      </c>
      <c r="BE517" s="91">
        <f>ALL!BE509/BE$268</f>
        <v>2.9618510766787169</v>
      </c>
      <c r="BF517" s="91">
        <f>ALL!BF509/BF$268</f>
        <v>2.0763595712500842</v>
      </c>
      <c r="BG517" s="91">
        <f>ALL!BG509/BG$268</f>
        <v>3.5187339226839605</v>
      </c>
      <c r="BH517" s="91">
        <f t="shared" si="227"/>
        <v>139.67939610355745</v>
      </c>
      <c r="BJ517" s="208">
        <f t="array" ref="BJ517">ROUND(MIN(IF($E$4:$BG$4=BJ$4,$E517:$BG517)),1)</f>
        <v>0</v>
      </c>
      <c r="BK517" s="208">
        <f t="array" ref="BK517">ROUND(MAX(IF($E$4:$BG$4=BK$4,$E517:$BG517)),1)</f>
        <v>0</v>
      </c>
      <c r="BL517" s="276">
        <f t="array" ref="BL517">ROUND(SUM(IF($E$4:$BG$4=BL$4,ALL!$E509:$BG509)),1)/BL$3</f>
        <v>0</v>
      </c>
      <c r="BM517" s="208">
        <f t="array" ref="BM517">ROUND(MIN(IF($E$4:$BG$4=BM$4,$E517:$BG517)),1)</f>
        <v>2.1</v>
      </c>
      <c r="BN517" s="208">
        <f t="array" ref="BN517">ROUND(MAX(IF($E$4:$BG$4=BN$4,$E517:$BG517)),1)</f>
        <v>4.5</v>
      </c>
      <c r="BO517" s="276">
        <f t="array" ref="BO517">ROUND(SUM(IF($E$4:$BG$4=BO$4,ALL!$E509:$BG509)),1)/BO$3</f>
        <v>3.2422505351556077</v>
      </c>
      <c r="BP517" s="208">
        <f t="array" ref="BP517">ROUND(MIN(IF($E$4:$BG$4=BP$4,$E517:$BG517)),1)</f>
        <v>0</v>
      </c>
      <c r="BQ517" s="208">
        <f t="array" ref="BQ517">ROUND(MAX(IF($E$4:$BG$4=BQ$4,$E517:$BG517)),1)</f>
        <v>0</v>
      </c>
      <c r="BR517" s="276">
        <f t="array" ref="BR517">ROUND(SUM(IF($E$4:$BG$4=BR$4,ALL!$E509:$BG509)),1)/BR$3</f>
        <v>0</v>
      </c>
      <c r="BS517" s="208">
        <f t="array" ref="BS517">ROUND(MIN(IF($E$4:$BG$4=BS$4,$E517:$BG517)),1)</f>
        <v>0</v>
      </c>
      <c r="BT517" s="208">
        <f t="array" ref="BT517">ROUND(MAX(IF($E$4:$BG$4=BT$4,$E517:$BG517)),1)</f>
        <v>18.399999999999999</v>
      </c>
      <c r="BU517" s="276">
        <f t="array" ref="BU517">ROUND(SUM(IF($E$4:$BG$4=BU$4,ALL!$E509:$BG509)),1)/BU$3</f>
        <v>3.9999163210139073</v>
      </c>
      <c r="BV517" s="208">
        <f t="array" ref="BV517">ROUND(MIN(IF($E$4:$BG$4=BV$4,$E517:$BG517)),1)</f>
        <v>0.4</v>
      </c>
      <c r="BW517" s="208">
        <f t="array" ref="BW517">ROUND(MAX(IF($E$4:$BG$4=BW$4,$E517:$BG517)),1)</f>
        <v>3.8</v>
      </c>
      <c r="BX517" s="276">
        <f t="array" ref="BX517">ROUND(SUM(IF($E$4:$BG$4=BX$4,ALL!$E509:$BG509)),1)/BX$3</f>
        <v>3.1651826294280738</v>
      </c>
      <c r="BY517" s="208">
        <f t="array" ref="BY517">ROUND(MIN(IF($E$4:$BG$4=BY$4,$E517:$BG517)),1)</f>
        <v>1.4</v>
      </c>
      <c r="BZ517" s="208">
        <f t="array" ref="BZ517">ROUND(MAX(IF($E$4:$BG$4=BZ$4,$E517:$BG517)),1)</f>
        <v>6.4</v>
      </c>
      <c r="CA517" s="276">
        <f t="array" ref="CA517">ROUND(SUM(IF($E$4:$BG$4=CA$4,ALL!$E509:$BG509)),1)/CA$3</f>
        <v>3.2969475131455552</v>
      </c>
      <c r="CB517" s="233">
        <f t="shared" si="214"/>
        <v>0</v>
      </c>
      <c r="CC517" s="233">
        <f t="shared" si="215"/>
        <v>18.399999999999999</v>
      </c>
      <c r="CD517" s="274">
        <f>ALL!BH509/$BH$47</f>
        <v>3.3413246370359309</v>
      </c>
    </row>
    <row r="518" spans="1:82" s="90" customFormat="1" ht="24">
      <c r="A518" s="253">
        <f t="shared" si="228"/>
        <v>56407</v>
      </c>
      <c r="B518" s="236" t="s">
        <v>442</v>
      </c>
      <c r="C518" s="50"/>
      <c r="D518" s="50"/>
      <c r="E518" s="91">
        <f>ALL!E510/E$268</f>
        <v>8.9925924056128679</v>
      </c>
      <c r="F518" s="91">
        <f>ALL!F510/F$268</f>
        <v>1.4473774898338962</v>
      </c>
      <c r="G518" s="91">
        <f>ALL!G510/G$268</f>
        <v>0</v>
      </c>
      <c r="H518" s="91">
        <f>ALL!H510/H$268</f>
        <v>0.13800109636439528</v>
      </c>
      <c r="I518" s="91">
        <f>ALL!I510/I$268</f>
        <v>0</v>
      </c>
      <c r="J518" s="91">
        <f>ALL!J510/J$268</f>
        <v>0</v>
      </c>
      <c r="K518" s="91">
        <f>ALL!K510/K$268</f>
        <v>0</v>
      </c>
      <c r="L518" s="91">
        <f>ALL!L510/L$268</f>
        <v>1.9594572725735324</v>
      </c>
      <c r="M518" s="91">
        <f>ALL!M510/M$268</f>
        <v>0</v>
      </c>
      <c r="N518" s="91">
        <f>ALL!N510/N$268</f>
        <v>0</v>
      </c>
      <c r="O518" s="91">
        <f>ALL!O510/O$268</f>
        <v>2.7056765252506709</v>
      </c>
      <c r="P518" s="91">
        <f>ALL!P510/P$268</f>
        <v>0</v>
      </c>
      <c r="Q518" s="91">
        <f>ALL!Q510/Q$268</f>
        <v>3.284859285414182</v>
      </c>
      <c r="R518" s="91">
        <f>ALL!R510/R$268</f>
        <v>7.5687762569453865</v>
      </c>
      <c r="S518" s="91">
        <f>ALL!S510/S$268</f>
        <v>0</v>
      </c>
      <c r="T518" s="91">
        <f>ALL!T510/T$268</f>
        <v>0</v>
      </c>
      <c r="U518" s="91">
        <f>ALL!U510/U$268</f>
        <v>0</v>
      </c>
      <c r="V518" s="91">
        <f>ALL!V510/V$268</f>
        <v>0</v>
      </c>
      <c r="W518" s="91">
        <f>ALL!W510/W$268</f>
        <v>2.4336613990466862</v>
      </c>
      <c r="X518" s="91">
        <f>ALL!X510/X$268</f>
        <v>0</v>
      </c>
      <c r="Y518" s="91">
        <f>ALL!Y510/Y$268</f>
        <v>0</v>
      </c>
      <c r="Z518" s="91">
        <f>ALL!Z510/Z$268</f>
        <v>0</v>
      </c>
      <c r="AA518" s="91">
        <f>ALL!AA510/AA$268</f>
        <v>0</v>
      </c>
      <c r="AB518" s="91">
        <f>ALL!AB510/AB$268</f>
        <v>0.68785399287305604</v>
      </c>
      <c r="AC518" s="91">
        <f>ALL!AC510/AC$268</f>
        <v>0</v>
      </c>
      <c r="AD518" s="91">
        <f>ALL!AD510/AD$268</f>
        <v>10.184908172640874</v>
      </c>
      <c r="AE518" s="91">
        <f>ALL!AE510/AE$268</f>
        <v>0</v>
      </c>
      <c r="AF518" s="91">
        <f>ALL!AF510/AF$268</f>
        <v>3.4602166789422641</v>
      </c>
      <c r="AG518" s="91">
        <f>ALL!AG510/AG$268</f>
        <v>0</v>
      </c>
      <c r="AH518" s="91">
        <f>ALL!AH510/AH$268</f>
        <v>0</v>
      </c>
      <c r="AI518" s="91">
        <f>ALL!AI510/AI$268</f>
        <v>0</v>
      </c>
      <c r="AJ518" s="91">
        <f>ALL!AJ510/AJ$268</f>
        <v>0</v>
      </c>
      <c r="AK518" s="91">
        <f>ALL!AK510/AK$268</f>
        <v>4.1110733239170081</v>
      </c>
      <c r="AL518" s="91">
        <f>ALL!AL510/AL$268</f>
        <v>0</v>
      </c>
      <c r="AM518" s="91">
        <f>ALL!AM510/AM$268</f>
        <v>0</v>
      </c>
      <c r="AN518" s="91">
        <f>ALL!AN510/AN$268</f>
        <v>0</v>
      </c>
      <c r="AO518" s="91">
        <f>ALL!AO510/AO$268</f>
        <v>0</v>
      </c>
      <c r="AP518" s="91">
        <f>ALL!AP510/AP$268</f>
        <v>14.440622678681006</v>
      </c>
      <c r="AQ518" s="91">
        <f>ALL!AQ510/AQ$268</f>
        <v>0</v>
      </c>
      <c r="AR518" s="91">
        <f>ALL!AR510/AR$268</f>
        <v>0</v>
      </c>
      <c r="AS518" s="91">
        <f>ALL!AS510/AS$268</f>
        <v>0</v>
      </c>
      <c r="AT518" s="91">
        <f>ALL!AT510/AT$268</f>
        <v>0</v>
      </c>
      <c r="AU518" s="91">
        <f>ALL!AU510/AU$268</f>
        <v>0</v>
      </c>
      <c r="AV518" s="91">
        <f>ALL!AV510/AV$268</f>
        <v>0</v>
      </c>
      <c r="AW518" s="91">
        <f>ALL!AW510/AW$268</f>
        <v>0</v>
      </c>
      <c r="AX518" s="91">
        <f>ALL!AX510/AX$268</f>
        <v>0</v>
      </c>
      <c r="AY518" s="91">
        <f>ALL!AY510/AY$268</f>
        <v>0</v>
      </c>
      <c r="AZ518" s="91">
        <f>ALL!AZ510/AZ$268</f>
        <v>0</v>
      </c>
      <c r="BA518" s="91">
        <f>ALL!BA510/BA$268</f>
        <v>0</v>
      </c>
      <c r="BB518" s="91">
        <f>ALL!BB510/BB$268</f>
        <v>0</v>
      </c>
      <c r="BC518" s="91">
        <f>ALL!BC510/BC$268</f>
        <v>0</v>
      </c>
      <c r="BD518" s="91">
        <f>ALL!BD510/BD$268</f>
        <v>3.870246340943734</v>
      </c>
      <c r="BE518" s="91">
        <f>ALL!BE510/BE$268</f>
        <v>0</v>
      </c>
      <c r="BF518" s="91">
        <f>ALL!BF510/BF$268</f>
        <v>8.6957702227775311</v>
      </c>
      <c r="BG518" s="91">
        <f>ALL!BG510/BG$268</f>
        <v>2.0791773848773594</v>
      </c>
      <c r="BH518" s="91">
        <f t="shared" si="227"/>
        <v>76.060270526694438</v>
      </c>
      <c r="BJ518" s="208">
        <f t="array" ref="BJ518">ROUND(MIN(IF($E$4:$BG$4=BJ$4,$E518:$BG518)),1)</f>
        <v>0</v>
      </c>
      <c r="BK518" s="208">
        <f t="array" ref="BK518">ROUND(MAX(IF($E$4:$BG$4=BK$4,$E518:$BG518)),1)</f>
        <v>14.4</v>
      </c>
      <c r="BL518" s="276">
        <f t="array" ref="BL518">ROUND(SUM(IF($E$4:$BG$4=BL$4,ALL!$E510:$BG510)),1)/BL$3</f>
        <v>1.8921059193965968</v>
      </c>
      <c r="BM518" s="208">
        <f t="array" ref="BM518">ROUND(MIN(IF($E$4:$BG$4=BM$4,$E518:$BG518)),1)</f>
        <v>0</v>
      </c>
      <c r="BN518" s="208">
        <f t="array" ref="BN518">ROUND(MAX(IF($E$4:$BG$4=BN$4,$E518:$BG518)),1)</f>
        <v>8.6999999999999993</v>
      </c>
      <c r="BO518" s="276">
        <f t="array" ref="BO518">ROUND(SUM(IF($E$4:$BG$4=BO$4,ALL!$E510:$BG510)),1)/BO$3</f>
        <v>4.6746253910752529</v>
      </c>
      <c r="BP518" s="208">
        <f t="array" ref="BP518">ROUND(MIN(IF($E$4:$BG$4=BP$4,$E518:$BG518)),1)</f>
        <v>0</v>
      </c>
      <c r="BQ518" s="208">
        <f t="array" ref="BQ518">ROUND(MAX(IF($E$4:$BG$4=BQ$4,$E518:$BG518)),1)</f>
        <v>4.0999999999999996</v>
      </c>
      <c r="BR518" s="276">
        <f t="array" ref="BR518">ROUND(SUM(IF($E$4:$BG$4=BR$4,ALL!$E510:$BG510)),1)/BR$3</f>
        <v>2.0275568360818079</v>
      </c>
      <c r="BS518" s="208">
        <f t="array" ref="BS518">ROUND(MIN(IF($E$4:$BG$4=BS$4,$E518:$BG518)),1)</f>
        <v>0</v>
      </c>
      <c r="BT518" s="208">
        <f t="array" ref="BT518">ROUND(MAX(IF($E$4:$BG$4=BT$4,$E518:$BG518)),1)</f>
        <v>10.199999999999999</v>
      </c>
      <c r="BU518" s="276">
        <f t="array" ref="BU518">ROUND(SUM(IF($E$4:$BG$4=BU$4,ALL!$E510:$BG510)),1)/BU$3</f>
        <v>1.8912460534106488</v>
      </c>
      <c r="BV518" s="208">
        <f t="array" ref="BV518">ROUND(MIN(IF($E$4:$BG$4=BV$4,$E518:$BG518)),1)</f>
        <v>0</v>
      </c>
      <c r="BW518" s="208">
        <f t="array" ref="BW518">ROUND(MAX(IF($E$4:$BG$4=BW$4,$E518:$BG518)),1)</f>
        <v>0.7</v>
      </c>
      <c r="BX518" s="276">
        <f t="array" ref="BX518">ROUND(SUM(IF($E$4:$BG$4=BX$4,ALL!$E510:$BG510)),1)/BX$3</f>
        <v>0.38705081059293162</v>
      </c>
      <c r="BY518" s="208">
        <f t="array" ref="BY518">ROUND(MIN(IF($E$4:$BG$4=BY$4,$E518:$BG518)),1)</f>
        <v>0</v>
      </c>
      <c r="BZ518" s="208">
        <f t="array" ref="BZ518">ROUND(MAX(IF($E$4:$BG$4=BZ$4,$E518:$BG518)),1)</f>
        <v>2</v>
      </c>
      <c r="CA518" s="276">
        <f t="array" ref="CA518">ROUND(SUM(IF($E$4:$BG$4=CA$4,ALL!$E510:$BG510)),1)/CA$3</f>
        <v>0.28692496226700054</v>
      </c>
      <c r="CB518" s="233">
        <f t="shared" si="214"/>
        <v>0</v>
      </c>
      <c r="CC518" s="233">
        <f t="shared" si="215"/>
        <v>14.4</v>
      </c>
      <c r="CD518" s="274">
        <f>ALL!BH510/$BH$47</f>
        <v>1.236699329856926</v>
      </c>
    </row>
    <row r="519" spans="1:82" s="90" customFormat="1">
      <c r="A519" s="253">
        <f t="shared" si="228"/>
        <v>56408</v>
      </c>
      <c r="B519" s="236" t="s">
        <v>443</v>
      </c>
      <c r="C519" s="50"/>
      <c r="D519" s="50"/>
      <c r="E519" s="91">
        <f>ALL!E511/E$268</f>
        <v>0</v>
      </c>
      <c r="F519" s="91">
        <f>ALL!F511/F$268</f>
        <v>0</v>
      </c>
      <c r="G519" s="91">
        <f>ALL!G511/G$268</f>
        <v>0</v>
      </c>
      <c r="H519" s="91">
        <f>ALL!H511/H$268</f>
        <v>0</v>
      </c>
      <c r="I519" s="91">
        <f>ALL!I511/I$268</f>
        <v>0</v>
      </c>
      <c r="J519" s="91">
        <f>ALL!J511/J$268</f>
        <v>0</v>
      </c>
      <c r="K519" s="91">
        <f>ALL!K511/K$268</f>
        <v>0</v>
      </c>
      <c r="L519" s="91">
        <f>ALL!L511/L$268</f>
        <v>0</v>
      </c>
      <c r="M519" s="91">
        <f>ALL!M511/M$268</f>
        <v>0</v>
      </c>
      <c r="N519" s="91">
        <f>ALL!N511/N$268</f>
        <v>0</v>
      </c>
      <c r="O519" s="91">
        <f>ALL!O511/O$268</f>
        <v>0</v>
      </c>
      <c r="P519" s="91">
        <f>ALL!P511/P$268</f>
        <v>0</v>
      </c>
      <c r="Q519" s="91">
        <f>ALL!Q511/Q$268</f>
        <v>0</v>
      </c>
      <c r="R519" s="91">
        <f>ALL!R511/R$268</f>
        <v>0</v>
      </c>
      <c r="S519" s="91">
        <f>ALL!S511/S$268</f>
        <v>0</v>
      </c>
      <c r="T519" s="91">
        <f>ALL!T511/T$268</f>
        <v>0</v>
      </c>
      <c r="U519" s="91">
        <f>ALL!U511/U$268</f>
        <v>3.3398820792841457</v>
      </c>
      <c r="V519" s="91">
        <f>ALL!V511/V$268</f>
        <v>0</v>
      </c>
      <c r="W519" s="91">
        <f>ALL!W511/W$268</f>
        <v>0</v>
      </c>
      <c r="X519" s="91">
        <f>ALL!X511/X$268</f>
        <v>0</v>
      </c>
      <c r="Y519" s="91">
        <f>ALL!Y511/Y$268</f>
        <v>0</v>
      </c>
      <c r="Z519" s="91">
        <f>ALL!Z511/Z$268</f>
        <v>0</v>
      </c>
      <c r="AA519" s="91">
        <f>ALL!AA511/AA$268</f>
        <v>0</v>
      </c>
      <c r="AB519" s="91">
        <f>ALL!AB511/AB$268</f>
        <v>0</v>
      </c>
      <c r="AC519" s="91">
        <f>ALL!AC511/AC$268</f>
        <v>0</v>
      </c>
      <c r="AD519" s="91">
        <f>ALL!AD511/AD$268</f>
        <v>0</v>
      </c>
      <c r="AE519" s="91">
        <f>ALL!AE511/AE$268</f>
        <v>0</v>
      </c>
      <c r="AF519" s="91">
        <f>ALL!AF511/AF$268</f>
        <v>0</v>
      </c>
      <c r="AG519" s="91">
        <f>ALL!AG511/AG$268</f>
        <v>0</v>
      </c>
      <c r="AH519" s="91">
        <f>ALL!AH511/AH$268</f>
        <v>0</v>
      </c>
      <c r="AI519" s="91">
        <f>ALL!AI511/AI$268</f>
        <v>0</v>
      </c>
      <c r="AJ519" s="91">
        <f>ALL!AJ511/AJ$268</f>
        <v>0</v>
      </c>
      <c r="AK519" s="91">
        <f>ALL!AK511/AK$268</f>
        <v>0</v>
      </c>
      <c r="AL519" s="91">
        <f>ALL!AL511/AL$268</f>
        <v>0</v>
      </c>
      <c r="AM519" s="91">
        <f>ALL!AM511/AM$268</f>
        <v>0</v>
      </c>
      <c r="AN519" s="91">
        <f>ALL!AN511/AN$268</f>
        <v>0</v>
      </c>
      <c r="AO519" s="91">
        <f>ALL!AO511/AO$268</f>
        <v>0</v>
      </c>
      <c r="AP519" s="91">
        <f>ALL!AP511/AP$268</f>
        <v>0</v>
      </c>
      <c r="AQ519" s="91">
        <f>ALL!AQ511/AQ$268</f>
        <v>0</v>
      </c>
      <c r="AR519" s="91">
        <f>ALL!AR511/AR$268</f>
        <v>0</v>
      </c>
      <c r="AS519" s="91">
        <f>ALL!AS511/AS$268</f>
        <v>0</v>
      </c>
      <c r="AT519" s="91">
        <f>ALL!AT511/AT$268</f>
        <v>0</v>
      </c>
      <c r="AU519" s="91">
        <f>ALL!AU511/AU$268</f>
        <v>0</v>
      </c>
      <c r="AV519" s="91">
        <f>ALL!AV511/AV$268</f>
        <v>0</v>
      </c>
      <c r="AW519" s="91">
        <f>ALL!AW511/AW$268</f>
        <v>0</v>
      </c>
      <c r="AX519" s="91">
        <f>ALL!AX511/AX$268</f>
        <v>0</v>
      </c>
      <c r="AY519" s="91">
        <f>ALL!AY511/AY$268</f>
        <v>0</v>
      </c>
      <c r="AZ519" s="91">
        <f>ALL!AZ511/AZ$268</f>
        <v>0</v>
      </c>
      <c r="BA519" s="91">
        <f>ALL!BA511/BA$268</f>
        <v>0</v>
      </c>
      <c r="BB519" s="91">
        <f>ALL!BB511/BB$268</f>
        <v>0</v>
      </c>
      <c r="BC519" s="91">
        <f>ALL!BC511/BC$268</f>
        <v>0</v>
      </c>
      <c r="BD519" s="91">
        <f>ALL!BD511/BD$268</f>
        <v>0</v>
      </c>
      <c r="BE519" s="91">
        <f>ALL!BE511/BE$268</f>
        <v>0</v>
      </c>
      <c r="BF519" s="91">
        <f>ALL!BF511/BF$268</f>
        <v>1.5197679431256088</v>
      </c>
      <c r="BG519" s="91">
        <f>ALL!BG511/BG$268</f>
        <v>0</v>
      </c>
      <c r="BH519" s="91">
        <f t="shared" si="227"/>
        <v>4.8596500224097543</v>
      </c>
      <c r="BJ519" s="208">
        <f t="array" ref="BJ519">ROUND(MIN(IF($E$4:$BG$4=BJ$4,$E519:$BG519)),1)</f>
        <v>0</v>
      </c>
      <c r="BK519" s="208">
        <f t="array" ref="BK519">ROUND(MAX(IF($E$4:$BG$4=BK$4,$E519:$BG519)),1)</f>
        <v>0</v>
      </c>
      <c r="BL519" s="276">
        <f t="array" ref="BL519">ROUND(SUM(IF($E$4:$BG$4=BL$4,ALL!$E511:$BG511)),1)/BL$3</f>
        <v>0</v>
      </c>
      <c r="BM519" s="208">
        <f t="array" ref="BM519">ROUND(MIN(IF($E$4:$BG$4=BM$4,$E519:$BG519)),1)</f>
        <v>0</v>
      </c>
      <c r="BN519" s="208">
        <f t="array" ref="BN519">ROUND(MAX(IF($E$4:$BG$4=BN$4,$E519:$BG519)),1)</f>
        <v>1.5</v>
      </c>
      <c r="BO519" s="276">
        <f t="array" ref="BO519">ROUND(SUM(IF($E$4:$BG$4=BO$4,ALL!$E511:$BG511)),1)/BO$3</f>
        <v>0.53515560678412655</v>
      </c>
      <c r="BP519" s="208">
        <f t="array" ref="BP519">ROUND(MIN(IF($E$4:$BG$4=BP$4,$E519:$BG519)),1)</f>
        <v>0</v>
      </c>
      <c r="BQ519" s="208">
        <f t="array" ref="BQ519">ROUND(MAX(IF($E$4:$BG$4=BQ$4,$E519:$BG519)),1)</f>
        <v>0</v>
      </c>
      <c r="BR519" s="276">
        <f t="array" ref="BR519">ROUND(SUM(IF($E$4:$BG$4=BR$4,ALL!$E511:$BG511)),1)/BR$3</f>
        <v>0</v>
      </c>
      <c r="BS519" s="208">
        <f t="array" ref="BS519">ROUND(MIN(IF($E$4:$BG$4=BS$4,$E519:$BG519)),1)</f>
        <v>0</v>
      </c>
      <c r="BT519" s="208">
        <f t="array" ref="BT519">ROUND(MAX(IF($E$4:$BG$4=BT$4,$E519:$BG519)),1)</f>
        <v>0</v>
      </c>
      <c r="BU519" s="276">
        <f t="array" ref="BU519">ROUND(SUM(IF($E$4:$BG$4=BU$4,ALL!$E511:$BG511)),1)/BU$3</f>
        <v>0</v>
      </c>
      <c r="BV519" s="208">
        <f t="array" ref="BV519">ROUND(MIN(IF($E$4:$BG$4=BV$4,$E519:$BG519)),1)</f>
        <v>0</v>
      </c>
      <c r="BW519" s="208">
        <f t="array" ref="BW519">ROUND(MAX(IF($E$4:$BG$4=BW$4,$E519:$BG519)),1)</f>
        <v>0</v>
      </c>
      <c r="BX519" s="276">
        <f t="array" ref="BX519">ROUND(SUM(IF($E$4:$BG$4=BX$4,ALL!$E511:$BG511)),1)/BX$3</f>
        <v>0</v>
      </c>
      <c r="BY519" s="208">
        <f t="array" ref="BY519">ROUND(MIN(IF($E$4:$BG$4=BY$4,$E519:$BG519)),1)</f>
        <v>0</v>
      </c>
      <c r="BZ519" s="208">
        <f t="array" ref="BZ519">ROUND(MAX(IF($E$4:$BG$4=BZ$4,$E519:$BG519)),1)</f>
        <v>3.3</v>
      </c>
      <c r="CA519" s="276">
        <f t="array" ref="CA519">ROUND(SUM(IF($E$4:$BG$4=CA$4,ALL!$E511:$BG511)),1)/CA$3</f>
        <v>0.183728969824798</v>
      </c>
      <c r="CB519" s="233">
        <f t="shared" si="214"/>
        <v>0</v>
      </c>
      <c r="CC519" s="233">
        <f t="shared" si="215"/>
        <v>3.3</v>
      </c>
      <c r="CD519" s="274">
        <f>ALL!BH511/$BH$47</f>
        <v>8.5411867244170728E-2</v>
      </c>
    </row>
    <row r="520" spans="1:82" s="90" customFormat="1">
      <c r="A520" s="253">
        <f t="shared" si="228"/>
        <v>56409</v>
      </c>
      <c r="B520" s="236" t="s">
        <v>1482</v>
      </c>
      <c r="C520" s="50"/>
      <c r="D520" s="50"/>
      <c r="E520" s="91">
        <f>ALL!E512/E$268</f>
        <v>0</v>
      </c>
      <c r="F520" s="91">
        <f>ALL!F512/F$268</f>
        <v>0</v>
      </c>
      <c r="G520" s="91">
        <f>ALL!G512/G$268</f>
        <v>0</v>
      </c>
      <c r="H520" s="91">
        <f>ALL!H512/H$268</f>
        <v>0</v>
      </c>
      <c r="I520" s="91">
        <f>ALL!I512/I$268</f>
        <v>0</v>
      </c>
      <c r="J520" s="91">
        <f>ALL!J512/J$268</f>
        <v>0</v>
      </c>
      <c r="K520" s="91">
        <f>ALL!K512/K$268</f>
        <v>0</v>
      </c>
      <c r="L520" s="91">
        <f>ALL!L512/L$268</f>
        <v>0</v>
      </c>
      <c r="M520" s="91">
        <f>ALL!M512/M$268</f>
        <v>0</v>
      </c>
      <c r="N520" s="91">
        <f>ALL!N512/N$268</f>
        <v>0</v>
      </c>
      <c r="O520" s="91">
        <f>ALL!O512/O$268</f>
        <v>0</v>
      </c>
      <c r="P520" s="91">
        <f>ALL!P512/P$268</f>
        <v>0</v>
      </c>
      <c r="Q520" s="91">
        <f>ALL!Q512/Q$268</f>
        <v>0</v>
      </c>
      <c r="R520" s="91">
        <f>ALL!R512/R$268</f>
        <v>0</v>
      </c>
      <c r="S520" s="91">
        <f>ALL!S512/S$268</f>
        <v>0</v>
      </c>
      <c r="T520" s="91">
        <f>ALL!T512/T$268</f>
        <v>0</v>
      </c>
      <c r="U520" s="91">
        <f>ALL!U512/U$268</f>
        <v>0</v>
      </c>
      <c r="V520" s="91">
        <f>ALL!V512/V$268</f>
        <v>0</v>
      </c>
      <c r="W520" s="91">
        <f>ALL!W512/W$268</f>
        <v>0</v>
      </c>
      <c r="X520" s="91">
        <f>ALL!X512/X$268</f>
        <v>0</v>
      </c>
      <c r="Y520" s="91">
        <f>ALL!Y512/Y$268</f>
        <v>0</v>
      </c>
      <c r="Z520" s="91">
        <f>ALL!Z512/Z$268</f>
        <v>0</v>
      </c>
      <c r="AA520" s="91">
        <f>ALL!AA512/AA$268</f>
        <v>0</v>
      </c>
      <c r="AB520" s="91">
        <f>ALL!AB512/AB$268</f>
        <v>0</v>
      </c>
      <c r="AC520" s="91">
        <f>ALL!AC512/AC$268</f>
        <v>0</v>
      </c>
      <c r="AD520" s="91">
        <f>ALL!AD512/AD$268</f>
        <v>0.17240910386288627</v>
      </c>
      <c r="AE520" s="91">
        <f>ALL!AE512/AE$268</f>
        <v>0</v>
      </c>
      <c r="AF520" s="91">
        <f>ALL!AF512/AF$268</f>
        <v>0</v>
      </c>
      <c r="AG520" s="91">
        <f>ALL!AG512/AG$268</f>
        <v>0</v>
      </c>
      <c r="AH520" s="91">
        <f>ALL!AH512/AH$268</f>
        <v>0</v>
      </c>
      <c r="AI520" s="91">
        <f>ALL!AI512/AI$268</f>
        <v>0</v>
      </c>
      <c r="AJ520" s="91">
        <f>ALL!AJ512/AJ$268</f>
        <v>0</v>
      </c>
      <c r="AK520" s="91">
        <f>ALL!AK512/AK$268</f>
        <v>0</v>
      </c>
      <c r="AL520" s="91">
        <f>ALL!AL512/AL$268</f>
        <v>0</v>
      </c>
      <c r="AM520" s="91">
        <f>ALL!AM512/AM$268</f>
        <v>0</v>
      </c>
      <c r="AN520" s="91">
        <f>ALL!AN512/AN$268</f>
        <v>0</v>
      </c>
      <c r="AO520" s="91">
        <f>ALL!AO512/AO$268</f>
        <v>0</v>
      </c>
      <c r="AP520" s="91">
        <f>ALL!AP512/AP$268</f>
        <v>0</v>
      </c>
      <c r="AQ520" s="91">
        <f>ALL!AQ512/AQ$268</f>
        <v>0</v>
      </c>
      <c r="AR520" s="91">
        <f>ALL!AR512/AR$268</f>
        <v>0</v>
      </c>
      <c r="AS520" s="91">
        <f>ALL!AS512/AS$268</f>
        <v>0</v>
      </c>
      <c r="AT520" s="91">
        <f>ALL!AT512/AT$268</f>
        <v>0</v>
      </c>
      <c r="AU520" s="91">
        <f>ALL!AU512/AU$268</f>
        <v>0</v>
      </c>
      <c r="AV520" s="91">
        <f>ALL!AV512/AV$268</f>
        <v>0</v>
      </c>
      <c r="AW520" s="91">
        <f>ALL!AW512/AW$268</f>
        <v>0</v>
      </c>
      <c r="AX520" s="91">
        <f>ALL!AX512/AX$268</f>
        <v>0</v>
      </c>
      <c r="AY520" s="91">
        <f>ALL!AY512/AY$268</f>
        <v>0</v>
      </c>
      <c r="AZ520" s="91">
        <f>ALL!AZ512/AZ$268</f>
        <v>0</v>
      </c>
      <c r="BA520" s="91">
        <f>ALL!BA512/BA$268</f>
        <v>0</v>
      </c>
      <c r="BB520" s="91">
        <f>ALL!BB512/BB$268</f>
        <v>4.611682681040544</v>
      </c>
      <c r="BC520" s="91">
        <f>ALL!BC512/BC$268</f>
        <v>0</v>
      </c>
      <c r="BD520" s="91">
        <f>ALL!BD512/BD$268</f>
        <v>0</v>
      </c>
      <c r="BE520" s="91">
        <f>ALL!BE512/BE$268</f>
        <v>0</v>
      </c>
      <c r="BF520" s="91">
        <f>ALL!BF512/BF$268</f>
        <v>2.148417030168857</v>
      </c>
      <c r="BG520" s="91">
        <f>ALL!BG512/BG$268</f>
        <v>0</v>
      </c>
      <c r="BH520" s="91">
        <f t="shared" ref="BH520" si="229">SUM(E520:BG520)</f>
        <v>6.9325088150722873</v>
      </c>
      <c r="BJ520" s="208">
        <f t="array" ref="BJ520">ROUND(MIN(IF($E$4:$BG$4=BJ$4,$E520:$BG520)),1)</f>
        <v>0</v>
      </c>
      <c r="BK520" s="208">
        <f t="array" ref="BK520">ROUND(MAX(IF($E$4:$BG$4=BK$4,$E520:$BG520)),1)</f>
        <v>4.5999999999999996</v>
      </c>
      <c r="BL520" s="276">
        <f t="array" ref="BL520">ROUND(SUM(IF($E$4:$BG$4=BL$4,ALL!$E512:$BG512)),1)/BL$3</f>
        <v>6.6099400527760338E-2</v>
      </c>
      <c r="BM520" s="208">
        <f t="array" ref="BM520">ROUND(MIN(IF($E$4:$BG$4=BM$4,$E520:$BG520)),1)</f>
        <v>0</v>
      </c>
      <c r="BN520" s="208">
        <f t="array" ref="BN520">ROUND(MAX(IF($E$4:$BG$4=BN$4,$E520:$BG520)),1)</f>
        <v>2.1</v>
      </c>
      <c r="BO520" s="276">
        <f t="array" ref="BO520">ROUND(SUM(IF($E$4:$BG$4=BO$4,ALL!$E512:$BG512)),1)/BO$3</f>
        <v>0.75652478182117588</v>
      </c>
      <c r="BP520" s="208">
        <f t="array" ref="BP520">ROUND(MIN(IF($E$4:$BG$4=BP$4,$E520:$BG520)),1)</f>
        <v>0</v>
      </c>
      <c r="BQ520" s="208">
        <f t="array" ref="BQ520">ROUND(MAX(IF($E$4:$BG$4=BQ$4,$E520:$BG520)),1)</f>
        <v>0</v>
      </c>
      <c r="BR520" s="276">
        <f t="array" ref="BR520">ROUND(SUM(IF($E$4:$BG$4=BR$4,ALL!$E512:$BG512)),1)/BR$3</f>
        <v>0</v>
      </c>
      <c r="BS520" s="208">
        <f t="array" ref="BS520">ROUND(MIN(IF($E$4:$BG$4=BS$4,$E520:$BG520)),1)</f>
        <v>0</v>
      </c>
      <c r="BT520" s="208">
        <f t="array" ref="BT520">ROUND(MAX(IF($E$4:$BG$4=BT$4,$E520:$BG520)),1)</f>
        <v>0.2</v>
      </c>
      <c r="BU520" s="276">
        <f t="array" ref="BU520">ROUND(SUM(IF($E$4:$BG$4=BU$4,ALL!$E512:$BG512)),1)/BU$3</f>
        <v>8.6365765067976212E-3</v>
      </c>
      <c r="BV520" s="208">
        <f t="array" ref="BV520">ROUND(MIN(IF($E$4:$BG$4=BV$4,$E520:$BG520)),1)</f>
        <v>0</v>
      </c>
      <c r="BW520" s="208">
        <f t="array" ref="BW520">ROUND(MAX(IF($E$4:$BG$4=BW$4,$E520:$BG520)),1)</f>
        <v>0</v>
      </c>
      <c r="BX520" s="276">
        <f t="array" ref="BX520">ROUND(SUM(IF($E$4:$BG$4=BX$4,ALL!$E512:$BG512)),1)/BX$3</f>
        <v>0</v>
      </c>
      <c r="BY520" s="208">
        <f t="array" ref="BY520">ROUND(MIN(IF($E$4:$BG$4=BY$4,$E520:$BG520)),1)</f>
        <v>0</v>
      </c>
      <c r="BZ520" s="208">
        <f t="array" ref="BZ520">ROUND(MAX(IF($E$4:$BG$4=BZ$4,$E520:$BG520)),1)</f>
        <v>0</v>
      </c>
      <c r="CA520" s="276">
        <f t="array" ref="CA520">ROUND(SUM(IF($E$4:$BG$4=CA$4,ALL!$E512:$BG512)),1)/CA$3</f>
        <v>0</v>
      </c>
      <c r="CB520" s="233">
        <f t="shared" ref="CB520" si="230">ROUND(MIN($E520:$BG520),1)</f>
        <v>0</v>
      </c>
      <c r="CC520" s="233">
        <f t="shared" ref="CC520" si="231">ROUND(MAX($E520:$BG520),1)</f>
        <v>4.5999999999999996</v>
      </c>
      <c r="CD520" s="274">
        <f>ALL!BH512/$BH$47</f>
        <v>5.7920085117477177E-2</v>
      </c>
    </row>
    <row r="521" spans="1:82" s="90" customFormat="1" ht="24">
      <c r="A521" s="253">
        <f t="shared" si="228"/>
        <v>56501</v>
      </c>
      <c r="B521" s="236" t="s">
        <v>444</v>
      </c>
      <c r="C521" s="50"/>
      <c r="D521" s="50"/>
      <c r="E521" s="91">
        <f>ALL!E513/E$268</f>
        <v>11.127057938565382</v>
      </c>
      <c r="F521" s="91">
        <f>ALL!F513/F$268</f>
        <v>8.4141098628437518</v>
      </c>
      <c r="G521" s="91">
        <f>ALL!G513/G$268</f>
        <v>7.2235049292725684</v>
      </c>
      <c r="H521" s="91">
        <f>ALL!H513/H$268</f>
        <v>2.5533743380322771</v>
      </c>
      <c r="I521" s="91">
        <f>ALL!I513/I$268</f>
        <v>7.5346396367207156</v>
      </c>
      <c r="J521" s="91">
        <f>ALL!J513/J$268</f>
        <v>1.599620997079928</v>
      </c>
      <c r="K521" s="91">
        <f>ALL!K513/K$268</f>
        <v>8.237164291144504</v>
      </c>
      <c r="L521" s="91">
        <f>ALL!L513/L$268</f>
        <v>4.6774701512924262</v>
      </c>
      <c r="M521" s="91">
        <f>ALL!M513/M$268</f>
        <v>25.477886529876553</v>
      </c>
      <c r="N521" s="91">
        <f>ALL!N513/N$268</f>
        <v>2.4624396594892342</v>
      </c>
      <c r="O521" s="91">
        <f>ALL!O513/O$268</f>
        <v>6.9709481908083424</v>
      </c>
      <c r="P521" s="91">
        <f>ALL!P513/P$268</f>
        <v>9.4898275359752287</v>
      </c>
      <c r="Q521" s="91">
        <f>ALL!Q513/Q$268</f>
        <v>22.761949608076971</v>
      </c>
      <c r="R521" s="91">
        <f>ALL!R513/R$268</f>
        <v>28.103164385418083</v>
      </c>
      <c r="S521" s="91">
        <f>ALL!S513/S$268</f>
        <v>22.814355435305806</v>
      </c>
      <c r="T521" s="91">
        <f>ALL!T513/T$268</f>
        <v>15.461881390350902</v>
      </c>
      <c r="U521" s="91">
        <f>ALL!U513/U$268</f>
        <v>6.8372304522577254</v>
      </c>
      <c r="V521" s="91">
        <f>ALL!V513/V$268</f>
        <v>27.118784530386741</v>
      </c>
      <c r="W521" s="91">
        <f>ALL!W513/W$268</f>
        <v>6.0848219659816261</v>
      </c>
      <c r="X521" s="91">
        <f>ALL!X513/X$268</f>
        <v>7.2565199786645715</v>
      </c>
      <c r="Y521" s="91">
        <f>ALL!Y513/Y$268</f>
        <v>3.9635163860669524</v>
      </c>
      <c r="Z521" s="91">
        <f>ALL!Z513/Z$268</f>
        <v>0.10966916468652901</v>
      </c>
      <c r="AA521" s="91">
        <f>ALL!AA513/AA$268</f>
        <v>34.738823110554428</v>
      </c>
      <c r="AB521" s="91">
        <f>ALL!AB513/AB$268</f>
        <v>1.0981591225168414</v>
      </c>
      <c r="AC521" s="91">
        <f>ALL!AC513/AC$268</f>
        <v>5.4821213012573953</v>
      </c>
      <c r="AD521" s="91">
        <f>ALL!AD513/AD$268</f>
        <v>28.30093737103314</v>
      </c>
      <c r="AE521" s="91">
        <f>ALL!AE513/AE$268</f>
        <v>0</v>
      </c>
      <c r="AF521" s="91">
        <f>ALL!AF513/AF$268</f>
        <v>10.400562387462593</v>
      </c>
      <c r="AG521" s="91">
        <f>ALL!AG513/AG$268</f>
        <v>11.168683162660049</v>
      </c>
      <c r="AH521" s="91">
        <f>ALL!AH513/AH$268</f>
        <v>7.2066034821017357</v>
      </c>
      <c r="AI521" s="91">
        <f>ALL!AI513/AI$268</f>
        <v>0.19163291914422867</v>
      </c>
      <c r="AJ521" s="91">
        <f>ALL!AJ513/AJ$268</f>
        <v>1.7467344549013726</v>
      </c>
      <c r="AK521" s="91">
        <f>ALL!AK513/AK$268</f>
        <v>10.416651810814146</v>
      </c>
      <c r="AL521" s="91">
        <f>ALL!AL513/AL$268</f>
        <v>140.22865809620106</v>
      </c>
      <c r="AM521" s="91">
        <f>ALL!AM513/AM$268</f>
        <v>113.38109966365728</v>
      </c>
      <c r="AN521" s="91">
        <f>ALL!AN513/AN$268</f>
        <v>3.7694628029147603</v>
      </c>
      <c r="AO521" s="91">
        <f>ALL!AO513/AO$268</f>
        <v>3.6463834595342095</v>
      </c>
      <c r="AP521" s="91">
        <f>ALL!AP513/AP$268</f>
        <v>27.43229015276297</v>
      </c>
      <c r="AQ521" s="91">
        <f>ALL!AQ513/AQ$268</f>
        <v>14.191849747665529</v>
      </c>
      <c r="AR521" s="91">
        <f>ALL!AR513/AR$268</f>
        <v>0</v>
      </c>
      <c r="AS521" s="91">
        <f>ALL!AS513/AS$268</f>
        <v>58.922569318319404</v>
      </c>
      <c r="AT521" s="91">
        <f>ALL!AT513/AT$268</f>
        <v>4.1533780427223057</v>
      </c>
      <c r="AU521" s="91">
        <f>ALL!AU513/AU$268</f>
        <v>109.06526438438071</v>
      </c>
      <c r="AV521" s="91">
        <f>ALL!AV513/AV$268</f>
        <v>26.280569720414992</v>
      </c>
      <c r="AW521" s="91">
        <f>ALL!AW513/AW$268</f>
        <v>6.3966268656716423</v>
      </c>
      <c r="AX521" s="91">
        <f>ALL!AX513/AX$268</f>
        <v>15.58515225264933</v>
      </c>
      <c r="AY521" s="91">
        <f>ALL!AY513/AY$268</f>
        <v>130.51545880407826</v>
      </c>
      <c r="AZ521" s="91">
        <f>ALL!AZ513/AZ$268</f>
        <v>0.52176591771116121</v>
      </c>
      <c r="BA521" s="91">
        <f>ALL!BA513/BA$268</f>
        <v>4.3368164337304194</v>
      </c>
      <c r="BB521" s="91">
        <f>ALL!BB513/BB$268</f>
        <v>0</v>
      </c>
      <c r="BC521" s="91">
        <f>ALL!BC513/BC$268</f>
        <v>0</v>
      </c>
      <c r="BD521" s="91">
        <f>ALL!BD513/BD$268</f>
        <v>4.5469640896202455</v>
      </c>
      <c r="BE521" s="91">
        <f>ALL!BE513/BE$268</f>
        <v>5.1538600772660725</v>
      </c>
      <c r="BF521" s="91">
        <f>ALL!BF513/BF$268</f>
        <v>11.730255803248514</v>
      </c>
      <c r="BG521" s="91">
        <f>ALL!BG513/BG$268</f>
        <v>7.1321193072714744</v>
      </c>
      <c r="BH521" s="91">
        <f t="shared" si="227"/>
        <v>1034.0213914205631</v>
      </c>
      <c r="BJ521" s="208">
        <f t="array" ref="BJ521">ROUND(MIN(IF($E$4:$BG$4=BJ$4,$E521:$BG521)),1)</f>
        <v>0</v>
      </c>
      <c r="BK521" s="208">
        <f t="array" ref="BK521">ROUND(MAX(IF($E$4:$BG$4=BK$4,$E521:$BG521)),1)</f>
        <v>130.5</v>
      </c>
      <c r="BL521" s="276">
        <f t="array" ref="BL521">ROUND(SUM(IF($E$4:$BG$4=BL$4,ALL!$E513:$BG513)),1)/BL$3</f>
        <v>30.76916515277787</v>
      </c>
      <c r="BM521" s="208">
        <f t="array" ref="BM521">ROUND(MIN(IF($E$4:$BG$4=BM$4,$E521:$BG521)),1)</f>
        <v>4.5</v>
      </c>
      <c r="BN521" s="208">
        <f t="array" ref="BN521">ROUND(MAX(IF($E$4:$BG$4=BN$4,$E521:$BG521)),1)</f>
        <v>11.7</v>
      </c>
      <c r="BO521" s="276">
        <f t="array" ref="BO521">ROUND(SUM(IF($E$4:$BG$4=BO$4,ALL!$E513:$BG513)),1)/BO$3</f>
        <v>7.5076465503046297</v>
      </c>
      <c r="BP521" s="208">
        <f t="array" ref="BP521">ROUND(MIN(IF($E$4:$BG$4=BP$4,$E521:$BG521)),1)</f>
        <v>10.4</v>
      </c>
      <c r="BQ521" s="208">
        <f t="array" ref="BQ521">ROUND(MAX(IF($E$4:$BG$4=BQ$4,$E521:$BG521)),1)</f>
        <v>140.19999999999999</v>
      </c>
      <c r="BR521" s="276">
        <f t="array" ref="BR521">ROUND(SUM(IF($E$4:$BG$4=BR$4,ALL!$E513:$BG513)),1)/BR$3</f>
        <v>63.730719165090896</v>
      </c>
      <c r="BS521" s="208">
        <f t="array" ref="BS521">ROUND(MIN(IF($E$4:$BG$4=BS$4,$E521:$BG521)),1)</f>
        <v>0</v>
      </c>
      <c r="BT521" s="208">
        <f t="array" ref="BT521">ROUND(MAX(IF($E$4:$BG$4=BT$4,$E521:$BG521)),1)</f>
        <v>34.700000000000003</v>
      </c>
      <c r="BU521" s="276">
        <f t="array" ref="BU521">ROUND(SUM(IF($E$4:$BG$4=BU$4,ALL!$E513:$BG513)),1)/BU$3</f>
        <v>10.795680116224526</v>
      </c>
      <c r="BV521" s="208">
        <f t="array" ref="BV521">ROUND(MIN(IF($E$4:$BG$4=BV$4,$E521:$BG521)),1)</f>
        <v>0.1</v>
      </c>
      <c r="BW521" s="208">
        <f t="array" ref="BW521">ROUND(MAX(IF($E$4:$BG$4=BW$4,$E521:$BG521)),1)</f>
        <v>7.2</v>
      </c>
      <c r="BX521" s="276">
        <f t="array" ref="BX521">ROUND(SUM(IF($E$4:$BG$4=BX$4,ALL!$E513:$BG513)),1)/BX$3</f>
        <v>1.3835047192225969</v>
      </c>
      <c r="BY521" s="208">
        <f t="array" ref="BY521">ROUND(MIN(IF($E$4:$BG$4=BY$4,$E521:$BG521)),1)</f>
        <v>0.2</v>
      </c>
      <c r="BZ521" s="208">
        <f t="array" ref="BZ521">ROUND(MAX(IF($E$4:$BG$4=BZ$4,$E521:$BG521)),1)</f>
        <v>11.2</v>
      </c>
      <c r="CA521" s="276">
        <f t="array" ref="CA521">ROUND(SUM(IF($E$4:$BG$4=CA$4,ALL!$E513:$BG513)),1)/CA$3</f>
        <v>7.4751851260709063</v>
      </c>
      <c r="CB521" s="233">
        <f t="shared" si="214"/>
        <v>0</v>
      </c>
      <c r="CC521" s="233">
        <f t="shared" si="215"/>
        <v>140.19999999999999</v>
      </c>
      <c r="CD521" s="274">
        <f>ALL!BH513/$BH$47</f>
        <v>8.3056857338364551</v>
      </c>
    </row>
    <row r="522" spans="1:82" s="90" customFormat="1">
      <c r="A522" s="253">
        <f t="shared" si="228"/>
        <v>57101</v>
      </c>
      <c r="B522" s="236" t="s">
        <v>445</v>
      </c>
      <c r="C522" s="50"/>
      <c r="D522" s="50"/>
      <c r="E522" s="91">
        <f>ALL!E514/E$268</f>
        <v>0</v>
      </c>
      <c r="F522" s="91">
        <f>ALL!F514/F$268</f>
        <v>0</v>
      </c>
      <c r="G522" s="91">
        <f>ALL!G514/G$268</f>
        <v>0</v>
      </c>
      <c r="H522" s="91">
        <f>ALL!H514/H$268</f>
        <v>0</v>
      </c>
      <c r="I522" s="91">
        <f>ALL!I514/I$268</f>
        <v>0</v>
      </c>
      <c r="J522" s="91">
        <f>ALL!J514/J$268</f>
        <v>0</v>
      </c>
      <c r="K522" s="91">
        <f>ALL!K514/K$268</f>
        <v>0</v>
      </c>
      <c r="L522" s="91">
        <f>ALL!L514/L$268</f>
        <v>0</v>
      </c>
      <c r="M522" s="91">
        <f>ALL!M514/M$268</f>
        <v>0</v>
      </c>
      <c r="N522" s="91">
        <f>ALL!N514/N$268</f>
        <v>0</v>
      </c>
      <c r="O522" s="91">
        <f>ALL!O514/O$268</f>
        <v>0</v>
      </c>
      <c r="P522" s="91">
        <f>ALL!P514/P$268</f>
        <v>0</v>
      </c>
      <c r="Q522" s="91">
        <f>ALL!Q514/Q$268</f>
        <v>0</v>
      </c>
      <c r="R522" s="91">
        <f>ALL!R514/R$268</f>
        <v>0</v>
      </c>
      <c r="S522" s="91">
        <f>ALL!S514/S$268</f>
        <v>0</v>
      </c>
      <c r="T522" s="91">
        <f>ALL!T514/T$268</f>
        <v>0</v>
      </c>
      <c r="U522" s="91">
        <f>ALL!U514/U$268</f>
        <v>0</v>
      </c>
      <c r="V522" s="91">
        <f>ALL!V514/V$268</f>
        <v>0</v>
      </c>
      <c r="W522" s="91">
        <f>ALL!W514/W$268</f>
        <v>0</v>
      </c>
      <c r="X522" s="91">
        <f>ALL!X514/X$268</f>
        <v>0</v>
      </c>
      <c r="Y522" s="91">
        <f>ALL!Y514/Y$268</f>
        <v>0</v>
      </c>
      <c r="Z522" s="91">
        <f>ALL!Z514/Z$268</f>
        <v>0</v>
      </c>
      <c r="AA522" s="91">
        <f>ALL!AA514/AA$268</f>
        <v>0</v>
      </c>
      <c r="AB522" s="91">
        <f>ALL!AB514/AB$268</f>
        <v>0</v>
      </c>
      <c r="AC522" s="91">
        <f>ALL!AC514/AC$268</f>
        <v>0</v>
      </c>
      <c r="AD522" s="91">
        <f>ALL!AD514/AD$268</f>
        <v>0</v>
      </c>
      <c r="AE522" s="91">
        <f>ALL!AE514/AE$268</f>
        <v>0</v>
      </c>
      <c r="AF522" s="91">
        <f>ALL!AF514/AF$268</f>
        <v>0</v>
      </c>
      <c r="AG522" s="91">
        <f>ALL!AG514/AG$268</f>
        <v>0</v>
      </c>
      <c r="AH522" s="91">
        <f>ALL!AH514/AH$268</f>
        <v>0</v>
      </c>
      <c r="AI522" s="91">
        <f>ALL!AI514/AI$268</f>
        <v>0</v>
      </c>
      <c r="AJ522" s="91">
        <f>ALL!AJ514/AJ$268</f>
        <v>0</v>
      </c>
      <c r="AK522" s="91">
        <f>ALL!AK514/AK$268</f>
        <v>0</v>
      </c>
      <c r="AL522" s="91">
        <f>ALL!AL514/AL$268</f>
        <v>0</v>
      </c>
      <c r="AM522" s="91">
        <f>ALL!AM514/AM$268</f>
        <v>0</v>
      </c>
      <c r="AN522" s="91">
        <f>ALL!AN514/AN$268</f>
        <v>0</v>
      </c>
      <c r="AO522" s="91">
        <f>ALL!AO514/AO$268</f>
        <v>0</v>
      </c>
      <c r="AP522" s="91">
        <f>ALL!AP514/AP$268</f>
        <v>0</v>
      </c>
      <c r="AQ522" s="91">
        <f>ALL!AQ514/AQ$268</f>
        <v>0</v>
      </c>
      <c r="AR522" s="91">
        <f>ALL!AR514/AR$268</f>
        <v>0</v>
      </c>
      <c r="AS522" s="91">
        <f>ALL!AS514/AS$268</f>
        <v>0</v>
      </c>
      <c r="AT522" s="91">
        <f>ALL!AT514/AT$268</f>
        <v>0</v>
      </c>
      <c r="AU522" s="91">
        <f>ALL!AU514/AU$268</f>
        <v>0</v>
      </c>
      <c r="AV522" s="91">
        <f>ALL!AV514/AV$268</f>
        <v>0</v>
      </c>
      <c r="AW522" s="91">
        <f>ALL!AW514/AW$268</f>
        <v>0</v>
      </c>
      <c r="AX522" s="91">
        <f>ALL!AX514/AX$268</f>
        <v>0</v>
      </c>
      <c r="AY522" s="91">
        <f>ALL!AY514/AY$268</f>
        <v>0</v>
      </c>
      <c r="AZ522" s="91">
        <f>ALL!AZ514/AZ$268</f>
        <v>0</v>
      </c>
      <c r="BA522" s="91">
        <f>ALL!BA514/BA$268</f>
        <v>0</v>
      </c>
      <c r="BB522" s="91">
        <f>ALL!BB514/BB$268</f>
        <v>0</v>
      </c>
      <c r="BC522" s="91">
        <f>ALL!BC514/BC$268</f>
        <v>0</v>
      </c>
      <c r="BD522" s="91">
        <f>ALL!BD514/BD$268</f>
        <v>0</v>
      </c>
      <c r="BE522" s="91">
        <f>ALL!BE514/BE$268</f>
        <v>0</v>
      </c>
      <c r="BF522" s="91">
        <f>ALL!BF514/BF$268</f>
        <v>0</v>
      </c>
      <c r="BG522" s="91">
        <f>ALL!BG514/BG$268</f>
        <v>0</v>
      </c>
      <c r="BH522" s="91">
        <f t="shared" si="227"/>
        <v>0</v>
      </c>
      <c r="BJ522" s="208">
        <f t="array" ref="BJ522">ROUND(MIN(IF($E$4:$BG$4=BJ$4,$E522:$BG522)),1)</f>
        <v>0</v>
      </c>
      <c r="BK522" s="208">
        <f t="array" ref="BK522">ROUND(MAX(IF($E$4:$BG$4=BK$4,$E522:$BG522)),1)</f>
        <v>0</v>
      </c>
      <c r="BL522" s="276">
        <f t="array" ref="BL522">ROUND(SUM(IF($E$4:$BG$4=BL$4,ALL!$E514:$BG514)),1)/BL$3</f>
        <v>0</v>
      </c>
      <c r="BM522" s="208">
        <f t="array" ref="BM522">ROUND(MIN(IF($E$4:$BG$4=BM$4,$E522:$BG522)),1)</f>
        <v>0</v>
      </c>
      <c r="BN522" s="208">
        <f t="array" ref="BN522">ROUND(MAX(IF($E$4:$BG$4=BN$4,$E522:$BG522)),1)</f>
        <v>0</v>
      </c>
      <c r="BO522" s="276">
        <f t="array" ref="BO522">ROUND(SUM(IF($E$4:$BG$4=BO$4,ALL!$E514:$BG514)),1)/BO$3</f>
        <v>0</v>
      </c>
      <c r="BP522" s="208">
        <f t="array" ref="BP522">ROUND(MIN(IF($E$4:$BG$4=BP$4,$E522:$BG522)),1)</f>
        <v>0</v>
      </c>
      <c r="BQ522" s="208">
        <f t="array" ref="BQ522">ROUND(MAX(IF($E$4:$BG$4=BQ$4,$E522:$BG522)),1)</f>
        <v>0</v>
      </c>
      <c r="BR522" s="276">
        <f t="array" ref="BR522">ROUND(SUM(IF($E$4:$BG$4=BR$4,ALL!$E514:$BG514)),1)/BR$3</f>
        <v>0</v>
      </c>
      <c r="BS522" s="208">
        <f t="array" ref="BS522">ROUND(MIN(IF($E$4:$BG$4=BS$4,$E522:$BG522)),1)</f>
        <v>0</v>
      </c>
      <c r="BT522" s="208">
        <f t="array" ref="BT522">ROUND(MAX(IF($E$4:$BG$4=BT$4,$E522:$BG522)),1)</f>
        <v>0</v>
      </c>
      <c r="BU522" s="276">
        <f t="array" ref="BU522">ROUND(SUM(IF($E$4:$BG$4=BU$4,ALL!$E514:$BG514)),1)/BU$3</f>
        <v>0</v>
      </c>
      <c r="BV522" s="208">
        <f t="array" ref="BV522">ROUND(MIN(IF($E$4:$BG$4=BV$4,$E522:$BG522)),1)</f>
        <v>0</v>
      </c>
      <c r="BW522" s="208">
        <f t="array" ref="BW522">ROUND(MAX(IF($E$4:$BG$4=BW$4,$E522:$BG522)),1)</f>
        <v>0</v>
      </c>
      <c r="BX522" s="276">
        <f t="array" ref="BX522">ROUND(SUM(IF($E$4:$BG$4=BX$4,ALL!$E514:$BG514)),1)/BX$3</f>
        <v>0</v>
      </c>
      <c r="BY522" s="208">
        <f t="array" ref="BY522">ROUND(MIN(IF($E$4:$BG$4=BY$4,$E522:$BG522)),1)</f>
        <v>0</v>
      </c>
      <c r="BZ522" s="208">
        <f t="array" ref="BZ522">ROUND(MAX(IF($E$4:$BG$4=BZ$4,$E522:$BG522)),1)</f>
        <v>0</v>
      </c>
      <c r="CA522" s="276">
        <f t="array" ref="CA522">ROUND(SUM(IF($E$4:$BG$4=CA$4,ALL!$E514:$BG514)),1)/CA$3</f>
        <v>0</v>
      </c>
      <c r="CB522" s="233">
        <f t="shared" si="214"/>
        <v>0</v>
      </c>
      <c r="CC522" s="233">
        <f t="shared" si="215"/>
        <v>0</v>
      </c>
      <c r="CD522" s="274">
        <f>ALL!BH514/$BH$47</f>
        <v>0</v>
      </c>
    </row>
    <row r="523" spans="1:82" s="90" customFormat="1">
      <c r="A523" s="253">
        <f t="shared" si="228"/>
        <v>57102</v>
      </c>
      <c r="B523" s="236" t="s">
        <v>446</v>
      </c>
      <c r="C523" s="50"/>
      <c r="D523" s="50"/>
      <c r="E523" s="91">
        <f>ALL!E515/E$268</f>
        <v>0</v>
      </c>
      <c r="F523" s="91">
        <f>ALL!F515/F$268</f>
        <v>0</v>
      </c>
      <c r="G523" s="91">
        <f>ALL!G515/G$268</f>
        <v>0</v>
      </c>
      <c r="H523" s="91">
        <f>ALL!H515/H$268</f>
        <v>0</v>
      </c>
      <c r="I523" s="91">
        <f>ALL!I515/I$268</f>
        <v>0</v>
      </c>
      <c r="J523" s="91">
        <f>ALL!J515/J$268</f>
        <v>0</v>
      </c>
      <c r="K523" s="91">
        <f>ALL!K515/K$268</f>
        <v>0</v>
      </c>
      <c r="L523" s="91">
        <f>ALL!L515/L$268</f>
        <v>0</v>
      </c>
      <c r="M523" s="91">
        <f>ALL!M515/M$268</f>
        <v>0</v>
      </c>
      <c r="N523" s="91">
        <f>ALL!N515/N$268</f>
        <v>0</v>
      </c>
      <c r="O523" s="91">
        <f>ALL!O515/O$268</f>
        <v>0</v>
      </c>
      <c r="P523" s="91">
        <f>ALL!P515/P$268</f>
        <v>0</v>
      </c>
      <c r="Q523" s="91">
        <f>ALL!Q515/Q$268</f>
        <v>0</v>
      </c>
      <c r="R523" s="91">
        <f>ALL!R515/R$268</f>
        <v>0</v>
      </c>
      <c r="S523" s="91">
        <f>ALL!S515/S$268</f>
        <v>0</v>
      </c>
      <c r="T523" s="91">
        <f>ALL!T515/T$268</f>
        <v>0</v>
      </c>
      <c r="U523" s="91">
        <f>ALL!U515/U$268</f>
        <v>0</v>
      </c>
      <c r="V523" s="91">
        <f>ALL!V515/V$268</f>
        <v>0</v>
      </c>
      <c r="W523" s="91">
        <f>ALL!W515/W$268</f>
        <v>0</v>
      </c>
      <c r="X523" s="91">
        <f>ALL!X515/X$268</f>
        <v>0</v>
      </c>
      <c r="Y523" s="91">
        <f>ALL!Y515/Y$268</f>
        <v>0</v>
      </c>
      <c r="Z523" s="91">
        <f>ALL!Z515/Z$268</f>
        <v>0</v>
      </c>
      <c r="AA523" s="91">
        <f>ALL!AA515/AA$268</f>
        <v>0</v>
      </c>
      <c r="AB523" s="91">
        <f>ALL!AB515/AB$268</f>
        <v>0</v>
      </c>
      <c r="AC523" s="91">
        <f>ALL!AC515/AC$268</f>
        <v>0</v>
      </c>
      <c r="AD523" s="91">
        <f>ALL!AD515/AD$268</f>
        <v>0</v>
      </c>
      <c r="AE523" s="91">
        <f>ALL!AE515/AE$268</f>
        <v>0</v>
      </c>
      <c r="AF523" s="91">
        <f>ALL!AF515/AF$268</f>
        <v>0</v>
      </c>
      <c r="AG523" s="91">
        <f>ALL!AG515/AG$268</f>
        <v>0</v>
      </c>
      <c r="AH523" s="91">
        <f>ALL!AH515/AH$268</f>
        <v>0</v>
      </c>
      <c r="AI523" s="91">
        <f>ALL!AI515/AI$268</f>
        <v>0</v>
      </c>
      <c r="AJ523" s="91">
        <f>ALL!AJ515/AJ$268</f>
        <v>0</v>
      </c>
      <c r="AK523" s="91">
        <f>ALL!AK515/AK$268</f>
        <v>0</v>
      </c>
      <c r="AL523" s="91">
        <f>ALL!AL515/AL$268</f>
        <v>0</v>
      </c>
      <c r="AM523" s="91">
        <f>ALL!AM515/AM$268</f>
        <v>0</v>
      </c>
      <c r="AN523" s="91">
        <f>ALL!AN515/AN$268</f>
        <v>0</v>
      </c>
      <c r="AO523" s="91">
        <f>ALL!AO515/AO$268</f>
        <v>0</v>
      </c>
      <c r="AP523" s="91">
        <f>ALL!AP515/AP$268</f>
        <v>0</v>
      </c>
      <c r="AQ523" s="91">
        <f>ALL!AQ515/AQ$268</f>
        <v>0</v>
      </c>
      <c r="AR523" s="91">
        <f>ALL!AR515/AR$268</f>
        <v>0</v>
      </c>
      <c r="AS523" s="91">
        <f>ALL!AS515/AS$268</f>
        <v>0</v>
      </c>
      <c r="AT523" s="91">
        <f>ALL!AT515/AT$268</f>
        <v>0</v>
      </c>
      <c r="AU523" s="91">
        <f>ALL!AU515/AU$268</f>
        <v>0</v>
      </c>
      <c r="AV523" s="91">
        <f>ALL!AV515/AV$268</f>
        <v>0</v>
      </c>
      <c r="AW523" s="91">
        <f>ALL!AW515/AW$268</f>
        <v>0</v>
      </c>
      <c r="AX523" s="91">
        <f>ALL!AX515/AX$268</f>
        <v>0</v>
      </c>
      <c r="AY523" s="91">
        <f>ALL!AY515/AY$268</f>
        <v>0</v>
      </c>
      <c r="AZ523" s="91">
        <f>ALL!AZ515/AZ$268</f>
        <v>0</v>
      </c>
      <c r="BA523" s="91">
        <f>ALL!BA515/BA$268</f>
        <v>0</v>
      </c>
      <c r="BB523" s="91">
        <f>ALL!BB515/BB$268</f>
        <v>0</v>
      </c>
      <c r="BC523" s="91">
        <f>ALL!BC515/BC$268</f>
        <v>0</v>
      </c>
      <c r="BD523" s="91">
        <f>ALL!BD515/BD$268</f>
        <v>0</v>
      </c>
      <c r="BE523" s="91">
        <f>ALL!BE515/BE$268</f>
        <v>0</v>
      </c>
      <c r="BF523" s="91">
        <f>ALL!BF515/BF$268</f>
        <v>0</v>
      </c>
      <c r="BG523" s="91">
        <f>ALL!BG515/BG$268</f>
        <v>0</v>
      </c>
      <c r="BH523" s="91">
        <f t="shared" si="227"/>
        <v>0</v>
      </c>
      <c r="BJ523" s="208">
        <f t="array" ref="BJ523">ROUND(MIN(IF($E$4:$BG$4=BJ$4,$E523:$BG523)),1)</f>
        <v>0</v>
      </c>
      <c r="BK523" s="208">
        <f t="array" ref="BK523">ROUND(MAX(IF($E$4:$BG$4=BK$4,$E523:$BG523)),1)</f>
        <v>0</v>
      </c>
      <c r="BL523" s="276">
        <f t="array" ref="BL523">ROUND(SUM(IF($E$4:$BG$4=BL$4,ALL!$E515:$BG515)),1)/BL$3</f>
        <v>0</v>
      </c>
      <c r="BM523" s="208">
        <f t="array" ref="BM523">ROUND(MIN(IF($E$4:$BG$4=BM$4,$E523:$BG523)),1)</f>
        <v>0</v>
      </c>
      <c r="BN523" s="208">
        <f t="array" ref="BN523">ROUND(MAX(IF($E$4:$BG$4=BN$4,$E523:$BG523)),1)</f>
        <v>0</v>
      </c>
      <c r="BO523" s="276">
        <f t="array" ref="BO523">ROUND(SUM(IF($E$4:$BG$4=BO$4,ALL!$E515:$BG515)),1)/BO$3</f>
        <v>0</v>
      </c>
      <c r="BP523" s="208">
        <f t="array" ref="BP523">ROUND(MIN(IF($E$4:$BG$4=BP$4,$E523:$BG523)),1)</f>
        <v>0</v>
      </c>
      <c r="BQ523" s="208">
        <f t="array" ref="BQ523">ROUND(MAX(IF($E$4:$BG$4=BQ$4,$E523:$BG523)),1)</f>
        <v>0</v>
      </c>
      <c r="BR523" s="276">
        <f t="array" ref="BR523">ROUND(SUM(IF($E$4:$BG$4=BR$4,ALL!$E515:$BG515)),1)/BR$3</f>
        <v>0</v>
      </c>
      <c r="BS523" s="208">
        <f t="array" ref="BS523">ROUND(MIN(IF($E$4:$BG$4=BS$4,$E523:$BG523)),1)</f>
        <v>0</v>
      </c>
      <c r="BT523" s="208">
        <f t="array" ref="BT523">ROUND(MAX(IF($E$4:$BG$4=BT$4,$E523:$BG523)),1)</f>
        <v>0</v>
      </c>
      <c r="BU523" s="276">
        <f t="array" ref="BU523">ROUND(SUM(IF($E$4:$BG$4=BU$4,ALL!$E515:$BG515)),1)/BU$3</f>
        <v>0</v>
      </c>
      <c r="BV523" s="208">
        <f t="array" ref="BV523">ROUND(MIN(IF($E$4:$BG$4=BV$4,$E523:$BG523)),1)</f>
        <v>0</v>
      </c>
      <c r="BW523" s="208">
        <f t="array" ref="BW523">ROUND(MAX(IF($E$4:$BG$4=BW$4,$E523:$BG523)),1)</f>
        <v>0</v>
      </c>
      <c r="BX523" s="276">
        <f t="array" ref="BX523">ROUND(SUM(IF($E$4:$BG$4=BX$4,ALL!$E515:$BG515)),1)/BX$3</f>
        <v>0</v>
      </c>
      <c r="BY523" s="208">
        <f t="array" ref="BY523">ROUND(MIN(IF($E$4:$BG$4=BY$4,$E523:$BG523)),1)</f>
        <v>0</v>
      </c>
      <c r="BZ523" s="208">
        <f t="array" ref="BZ523">ROUND(MAX(IF($E$4:$BG$4=BZ$4,$E523:$BG523)),1)</f>
        <v>0</v>
      </c>
      <c r="CA523" s="276">
        <f t="array" ref="CA523">ROUND(SUM(IF($E$4:$BG$4=CA$4,ALL!$E515:$BG515)),1)/CA$3</f>
        <v>0</v>
      </c>
      <c r="CB523" s="233">
        <f t="shared" si="214"/>
        <v>0</v>
      </c>
      <c r="CC523" s="233">
        <f t="shared" si="215"/>
        <v>0</v>
      </c>
      <c r="CD523" s="274">
        <f>ALL!BH515/$BH$47</f>
        <v>0</v>
      </c>
    </row>
    <row r="524" spans="1:82" s="90" customFormat="1">
      <c r="A524" s="253">
        <f t="shared" si="228"/>
        <v>57201</v>
      </c>
      <c r="B524" s="236" t="s">
        <v>911</v>
      </c>
      <c r="C524" s="50"/>
      <c r="D524" s="50"/>
      <c r="E524" s="91">
        <f>ALL!E516/E$268</f>
        <v>0</v>
      </c>
      <c r="F524" s="91">
        <f>ALL!F516/F$268</f>
        <v>0</v>
      </c>
      <c r="G524" s="91">
        <f>ALL!G516/G$268</f>
        <v>0</v>
      </c>
      <c r="H524" s="91">
        <f>ALL!H516/H$268</f>
        <v>0</v>
      </c>
      <c r="I524" s="91">
        <f>ALL!I516/I$268</f>
        <v>0</v>
      </c>
      <c r="J524" s="91">
        <f>ALL!J516/J$268</f>
        <v>0</v>
      </c>
      <c r="K524" s="91">
        <f>ALL!K516/K$268</f>
        <v>0</v>
      </c>
      <c r="L524" s="91">
        <f>ALL!L516/L$268</f>
        <v>0</v>
      </c>
      <c r="M524" s="91">
        <f>ALL!M516/M$268</f>
        <v>0</v>
      </c>
      <c r="N524" s="91">
        <f>ALL!N516/N$268</f>
        <v>0</v>
      </c>
      <c r="O524" s="91">
        <f>ALL!O516/O$268</f>
        <v>0</v>
      </c>
      <c r="P524" s="91">
        <f>ALL!P516/P$268</f>
        <v>0</v>
      </c>
      <c r="Q524" s="91">
        <f>ALL!Q516/Q$268</f>
        <v>0</v>
      </c>
      <c r="R524" s="91">
        <f>ALL!R516/R$268</f>
        <v>0</v>
      </c>
      <c r="S524" s="91">
        <f>ALL!S516/S$268</f>
        <v>0</v>
      </c>
      <c r="T524" s="91">
        <f>ALL!T516/T$268</f>
        <v>0</v>
      </c>
      <c r="U524" s="91">
        <f>ALL!U516/U$268</f>
        <v>0</v>
      </c>
      <c r="V524" s="91">
        <f>ALL!V516/V$268</f>
        <v>0</v>
      </c>
      <c r="W524" s="91">
        <f>ALL!W516/W$268</f>
        <v>0</v>
      </c>
      <c r="X524" s="91">
        <f>ALL!X516/X$268</f>
        <v>0</v>
      </c>
      <c r="Y524" s="91">
        <f>ALL!Y516/Y$268</f>
        <v>0</v>
      </c>
      <c r="Z524" s="91">
        <f>ALL!Z516/Z$268</f>
        <v>0</v>
      </c>
      <c r="AA524" s="91">
        <f>ALL!AA516/AA$268</f>
        <v>0</v>
      </c>
      <c r="AB524" s="91">
        <f>ALL!AB516/AB$268</f>
        <v>0</v>
      </c>
      <c r="AC524" s="91">
        <f>ALL!AC516/AC$268</f>
        <v>0</v>
      </c>
      <c r="AD524" s="91">
        <f>ALL!AD516/AD$268</f>
        <v>0</v>
      </c>
      <c r="AE524" s="91">
        <f>ALL!AE516/AE$268</f>
        <v>0</v>
      </c>
      <c r="AF524" s="91">
        <f>ALL!AF516/AF$268</f>
        <v>0</v>
      </c>
      <c r="AG524" s="91">
        <f>ALL!AG516/AG$268</f>
        <v>0</v>
      </c>
      <c r="AH524" s="91">
        <f>ALL!AH516/AH$268</f>
        <v>0</v>
      </c>
      <c r="AI524" s="91">
        <f>ALL!AI516/AI$268</f>
        <v>0</v>
      </c>
      <c r="AJ524" s="91">
        <f>ALL!AJ516/AJ$268</f>
        <v>0</v>
      </c>
      <c r="AK524" s="91">
        <f>ALL!AK516/AK$268</f>
        <v>0</v>
      </c>
      <c r="AL524" s="91">
        <f>ALL!AL516/AL$268</f>
        <v>0</v>
      </c>
      <c r="AM524" s="91">
        <f>ALL!AM516/AM$268</f>
        <v>0</v>
      </c>
      <c r="AN524" s="91">
        <f>ALL!AN516/AN$268</f>
        <v>0</v>
      </c>
      <c r="AO524" s="91">
        <f>ALL!AO516/AO$268</f>
        <v>0</v>
      </c>
      <c r="AP524" s="91">
        <f>ALL!AP516/AP$268</f>
        <v>0</v>
      </c>
      <c r="AQ524" s="91">
        <f>ALL!AQ516/AQ$268</f>
        <v>0</v>
      </c>
      <c r="AR524" s="91">
        <f>ALL!AR516/AR$268</f>
        <v>0</v>
      </c>
      <c r="AS524" s="91">
        <f>ALL!AS516/AS$268</f>
        <v>0</v>
      </c>
      <c r="AT524" s="91">
        <f>ALL!AT516/AT$268</f>
        <v>0</v>
      </c>
      <c r="AU524" s="91">
        <f>ALL!AU516/AU$268</f>
        <v>0</v>
      </c>
      <c r="AV524" s="91">
        <f>ALL!AV516/AV$268</f>
        <v>0</v>
      </c>
      <c r="AW524" s="91">
        <f>ALL!AW516/AW$268</f>
        <v>0</v>
      </c>
      <c r="AX524" s="91">
        <f>ALL!AX516/AX$268</f>
        <v>0</v>
      </c>
      <c r="AY524" s="91">
        <f>ALL!AY516/AY$268</f>
        <v>0</v>
      </c>
      <c r="AZ524" s="91">
        <f>ALL!AZ516/AZ$268</f>
        <v>0</v>
      </c>
      <c r="BA524" s="91">
        <f>ALL!BA516/BA$268</f>
        <v>0</v>
      </c>
      <c r="BB524" s="91">
        <f>ALL!BB516/BB$268</f>
        <v>0</v>
      </c>
      <c r="BC524" s="91">
        <f>ALL!BC516/BC$268</f>
        <v>0</v>
      </c>
      <c r="BD524" s="91">
        <f>ALL!BD516/BD$268</f>
        <v>0</v>
      </c>
      <c r="BE524" s="91">
        <f>ALL!BE516/BE$268</f>
        <v>0</v>
      </c>
      <c r="BF524" s="91">
        <f>ALL!BF516/BF$268</f>
        <v>0</v>
      </c>
      <c r="BG524" s="91">
        <f>ALL!BG516/BG$268</f>
        <v>0</v>
      </c>
      <c r="BH524" s="91">
        <f t="shared" si="227"/>
        <v>0</v>
      </c>
      <c r="BJ524" s="208">
        <f t="array" ref="BJ524">ROUND(MIN(IF($E$4:$BG$4=BJ$4,$E524:$BG524)),1)</f>
        <v>0</v>
      </c>
      <c r="BK524" s="208">
        <f t="array" ref="BK524">ROUND(MAX(IF($E$4:$BG$4=BK$4,$E524:$BG524)),1)</f>
        <v>0</v>
      </c>
      <c r="BL524" s="276">
        <f t="array" ref="BL524">ROUND(SUM(IF($E$4:$BG$4=BL$4,ALL!$E516:$BG516)),1)/BL$3</f>
        <v>0</v>
      </c>
      <c r="BM524" s="208">
        <f t="array" ref="BM524">ROUND(MIN(IF($E$4:$BG$4=BM$4,$E524:$BG524)),1)</f>
        <v>0</v>
      </c>
      <c r="BN524" s="208">
        <f t="array" ref="BN524">ROUND(MAX(IF($E$4:$BG$4=BN$4,$E524:$BG524)),1)</f>
        <v>0</v>
      </c>
      <c r="BO524" s="276">
        <f t="array" ref="BO524">ROUND(SUM(IF($E$4:$BG$4=BO$4,ALL!$E516:$BG516)),1)/BO$3</f>
        <v>0</v>
      </c>
      <c r="BP524" s="208">
        <f t="array" ref="BP524">ROUND(MIN(IF($E$4:$BG$4=BP$4,$E524:$BG524)),1)</f>
        <v>0</v>
      </c>
      <c r="BQ524" s="208">
        <f t="array" ref="BQ524">ROUND(MAX(IF($E$4:$BG$4=BQ$4,$E524:$BG524)),1)</f>
        <v>0</v>
      </c>
      <c r="BR524" s="276">
        <f t="array" ref="BR524">ROUND(SUM(IF($E$4:$BG$4=BR$4,ALL!$E516:$BG516)),1)/BR$3</f>
        <v>0</v>
      </c>
      <c r="BS524" s="208">
        <f t="array" ref="BS524">ROUND(MIN(IF($E$4:$BG$4=BS$4,$E524:$BG524)),1)</f>
        <v>0</v>
      </c>
      <c r="BT524" s="208">
        <f t="array" ref="BT524">ROUND(MAX(IF($E$4:$BG$4=BT$4,$E524:$BG524)),1)</f>
        <v>0</v>
      </c>
      <c r="BU524" s="276">
        <f t="array" ref="BU524">ROUND(SUM(IF($E$4:$BG$4=BU$4,ALL!$E516:$BG516)),1)/BU$3</f>
        <v>0</v>
      </c>
      <c r="BV524" s="208">
        <f t="array" ref="BV524">ROUND(MIN(IF($E$4:$BG$4=BV$4,$E524:$BG524)),1)</f>
        <v>0</v>
      </c>
      <c r="BW524" s="208">
        <f t="array" ref="BW524">ROUND(MAX(IF($E$4:$BG$4=BW$4,$E524:$BG524)),1)</f>
        <v>0</v>
      </c>
      <c r="BX524" s="276">
        <f t="array" ref="BX524">ROUND(SUM(IF($E$4:$BG$4=BX$4,ALL!$E516:$BG516)),1)/BX$3</f>
        <v>0</v>
      </c>
      <c r="BY524" s="208">
        <f t="array" ref="BY524">ROUND(MIN(IF($E$4:$BG$4=BY$4,$E524:$BG524)),1)</f>
        <v>0</v>
      </c>
      <c r="BZ524" s="208">
        <f t="array" ref="BZ524">ROUND(MAX(IF($E$4:$BG$4=BZ$4,$E524:$BG524)),1)</f>
        <v>0</v>
      </c>
      <c r="CA524" s="276">
        <f t="array" ref="CA524">ROUND(SUM(IF($E$4:$BG$4=CA$4,ALL!$E516:$BG516)),1)/CA$3</f>
        <v>0</v>
      </c>
      <c r="CB524" s="233">
        <f t="shared" si="214"/>
        <v>0</v>
      </c>
      <c r="CC524" s="233">
        <f t="shared" si="215"/>
        <v>0</v>
      </c>
      <c r="CD524" s="274">
        <f>ALL!BH516/$BH$47</f>
        <v>0</v>
      </c>
    </row>
    <row r="525" spans="1:82" s="90" customFormat="1" ht="24">
      <c r="A525" s="253">
        <f t="shared" si="228"/>
        <v>57202</v>
      </c>
      <c r="B525" s="236" t="s">
        <v>447</v>
      </c>
      <c r="C525" s="50"/>
      <c r="D525" s="50"/>
      <c r="E525" s="91">
        <f>ALL!E517/E$268</f>
        <v>0</v>
      </c>
      <c r="F525" s="91">
        <f>ALL!F517/F$268</f>
        <v>0</v>
      </c>
      <c r="G525" s="91">
        <f>ALL!G517/G$268</f>
        <v>0</v>
      </c>
      <c r="H525" s="91">
        <f>ALL!H517/H$268</f>
        <v>0</v>
      </c>
      <c r="I525" s="91">
        <f>ALL!I517/I$268</f>
        <v>0</v>
      </c>
      <c r="J525" s="91">
        <f>ALL!J517/J$268</f>
        <v>0</v>
      </c>
      <c r="K525" s="91">
        <f>ALL!K517/K$268</f>
        <v>0</v>
      </c>
      <c r="L525" s="91">
        <f>ALL!L517/L$268</f>
        <v>0</v>
      </c>
      <c r="M525" s="91">
        <f>ALL!M517/M$268</f>
        <v>0</v>
      </c>
      <c r="N525" s="91">
        <f>ALL!N517/N$268</f>
        <v>0</v>
      </c>
      <c r="O525" s="91">
        <f>ALL!O517/O$268</f>
        <v>0</v>
      </c>
      <c r="P525" s="91">
        <f>ALL!P517/P$268</f>
        <v>0</v>
      </c>
      <c r="Q525" s="91">
        <f>ALL!Q517/Q$268</f>
        <v>0</v>
      </c>
      <c r="R525" s="91">
        <f>ALL!R517/R$268</f>
        <v>0</v>
      </c>
      <c r="S525" s="91">
        <f>ALL!S517/S$268</f>
        <v>0</v>
      </c>
      <c r="T525" s="91">
        <f>ALL!T517/T$268</f>
        <v>0</v>
      </c>
      <c r="U525" s="91">
        <f>ALL!U517/U$268</f>
        <v>0</v>
      </c>
      <c r="V525" s="91">
        <f>ALL!V517/V$268</f>
        <v>0</v>
      </c>
      <c r="W525" s="91">
        <f>ALL!W517/W$268</f>
        <v>0</v>
      </c>
      <c r="X525" s="91">
        <f>ALL!X517/X$268</f>
        <v>0</v>
      </c>
      <c r="Y525" s="91">
        <f>ALL!Y517/Y$268</f>
        <v>0</v>
      </c>
      <c r="Z525" s="91">
        <f>ALL!Z517/Z$268</f>
        <v>0</v>
      </c>
      <c r="AA525" s="91">
        <f>ALL!AA517/AA$268</f>
        <v>0</v>
      </c>
      <c r="AB525" s="91">
        <f>ALL!AB517/AB$268</f>
        <v>0</v>
      </c>
      <c r="AC525" s="91">
        <f>ALL!AC517/AC$268</f>
        <v>0</v>
      </c>
      <c r="AD525" s="91">
        <f>ALL!AD517/AD$268</f>
        <v>0</v>
      </c>
      <c r="AE525" s="91">
        <f>ALL!AE517/AE$268</f>
        <v>0</v>
      </c>
      <c r="AF525" s="91">
        <f>ALL!AF517/AF$268</f>
        <v>0</v>
      </c>
      <c r="AG525" s="91">
        <f>ALL!AG517/AG$268</f>
        <v>0</v>
      </c>
      <c r="AH525" s="91">
        <f>ALL!AH517/AH$268</f>
        <v>0</v>
      </c>
      <c r="AI525" s="91">
        <f>ALL!AI517/AI$268</f>
        <v>0</v>
      </c>
      <c r="AJ525" s="91">
        <f>ALL!AJ517/AJ$268</f>
        <v>0</v>
      </c>
      <c r="AK525" s="91">
        <f>ALL!AK517/AK$268</f>
        <v>0</v>
      </c>
      <c r="AL525" s="91">
        <f>ALL!AL517/AL$268</f>
        <v>0</v>
      </c>
      <c r="AM525" s="91">
        <f>ALL!AM517/AM$268</f>
        <v>0</v>
      </c>
      <c r="AN525" s="91">
        <f>ALL!AN517/AN$268</f>
        <v>0</v>
      </c>
      <c r="AO525" s="91">
        <f>ALL!AO517/AO$268</f>
        <v>0</v>
      </c>
      <c r="AP525" s="91">
        <f>ALL!AP517/AP$268</f>
        <v>0</v>
      </c>
      <c r="AQ525" s="91">
        <f>ALL!AQ517/AQ$268</f>
        <v>0</v>
      </c>
      <c r="AR525" s="91">
        <f>ALL!AR517/AR$268</f>
        <v>0</v>
      </c>
      <c r="AS525" s="91">
        <f>ALL!AS517/AS$268</f>
        <v>0</v>
      </c>
      <c r="AT525" s="91">
        <f>ALL!AT517/AT$268</f>
        <v>0</v>
      </c>
      <c r="AU525" s="91">
        <f>ALL!AU517/AU$268</f>
        <v>0</v>
      </c>
      <c r="AV525" s="91">
        <f>ALL!AV517/AV$268</f>
        <v>0</v>
      </c>
      <c r="AW525" s="91">
        <f>ALL!AW517/AW$268</f>
        <v>0</v>
      </c>
      <c r="AX525" s="91">
        <f>ALL!AX517/AX$268</f>
        <v>0</v>
      </c>
      <c r="AY525" s="91">
        <f>ALL!AY517/AY$268</f>
        <v>0</v>
      </c>
      <c r="AZ525" s="91">
        <f>ALL!AZ517/AZ$268</f>
        <v>0</v>
      </c>
      <c r="BA525" s="91">
        <f>ALL!BA517/BA$268</f>
        <v>0</v>
      </c>
      <c r="BB525" s="91">
        <f>ALL!BB517/BB$268</f>
        <v>0</v>
      </c>
      <c r="BC525" s="91">
        <f>ALL!BC517/BC$268</f>
        <v>0</v>
      </c>
      <c r="BD525" s="91">
        <f>ALL!BD517/BD$268</f>
        <v>0</v>
      </c>
      <c r="BE525" s="91">
        <f>ALL!BE517/BE$268</f>
        <v>0</v>
      </c>
      <c r="BF525" s="91">
        <f>ALL!BF517/BF$268</f>
        <v>0</v>
      </c>
      <c r="BG525" s="91">
        <f>ALL!BG517/BG$268</f>
        <v>0</v>
      </c>
      <c r="BH525" s="91">
        <f t="shared" si="227"/>
        <v>0</v>
      </c>
      <c r="BJ525" s="208">
        <f t="array" ref="BJ525">ROUND(MIN(IF($E$4:$BG$4=BJ$4,$E525:$BG525)),1)</f>
        <v>0</v>
      </c>
      <c r="BK525" s="208">
        <f t="array" ref="BK525">ROUND(MAX(IF($E$4:$BG$4=BK$4,$E525:$BG525)),1)</f>
        <v>0</v>
      </c>
      <c r="BL525" s="276">
        <f t="array" ref="BL525">ROUND(SUM(IF($E$4:$BG$4=BL$4,ALL!$E517:$BG517)),1)/BL$3</f>
        <v>0</v>
      </c>
      <c r="BM525" s="208">
        <f t="array" ref="BM525">ROUND(MIN(IF($E$4:$BG$4=BM$4,$E525:$BG525)),1)</f>
        <v>0</v>
      </c>
      <c r="BN525" s="208">
        <f t="array" ref="BN525">ROUND(MAX(IF($E$4:$BG$4=BN$4,$E525:$BG525)),1)</f>
        <v>0</v>
      </c>
      <c r="BO525" s="276">
        <f t="array" ref="BO525">ROUND(SUM(IF($E$4:$BG$4=BO$4,ALL!$E517:$BG517)),1)/BO$3</f>
        <v>0</v>
      </c>
      <c r="BP525" s="208">
        <f t="array" ref="BP525">ROUND(MIN(IF($E$4:$BG$4=BP$4,$E525:$BG525)),1)</f>
        <v>0</v>
      </c>
      <c r="BQ525" s="208">
        <f t="array" ref="BQ525">ROUND(MAX(IF($E$4:$BG$4=BQ$4,$E525:$BG525)),1)</f>
        <v>0</v>
      </c>
      <c r="BR525" s="276">
        <f t="array" ref="BR525">ROUND(SUM(IF($E$4:$BG$4=BR$4,ALL!$E517:$BG517)),1)/BR$3</f>
        <v>0</v>
      </c>
      <c r="BS525" s="208">
        <f t="array" ref="BS525">ROUND(MIN(IF($E$4:$BG$4=BS$4,$E525:$BG525)),1)</f>
        <v>0</v>
      </c>
      <c r="BT525" s="208">
        <f t="array" ref="BT525">ROUND(MAX(IF($E$4:$BG$4=BT$4,$E525:$BG525)),1)</f>
        <v>0</v>
      </c>
      <c r="BU525" s="276">
        <f t="array" ref="BU525">ROUND(SUM(IF($E$4:$BG$4=BU$4,ALL!$E517:$BG517)),1)/BU$3</f>
        <v>0</v>
      </c>
      <c r="BV525" s="208">
        <f t="array" ref="BV525">ROUND(MIN(IF($E$4:$BG$4=BV$4,$E525:$BG525)),1)</f>
        <v>0</v>
      </c>
      <c r="BW525" s="208">
        <f t="array" ref="BW525">ROUND(MAX(IF($E$4:$BG$4=BW$4,$E525:$BG525)),1)</f>
        <v>0</v>
      </c>
      <c r="BX525" s="276">
        <f t="array" ref="BX525">ROUND(SUM(IF($E$4:$BG$4=BX$4,ALL!$E517:$BG517)),1)/BX$3</f>
        <v>0</v>
      </c>
      <c r="BY525" s="208">
        <f t="array" ref="BY525">ROUND(MIN(IF($E$4:$BG$4=BY$4,$E525:$BG525)),1)</f>
        <v>0</v>
      </c>
      <c r="BZ525" s="208">
        <f t="array" ref="BZ525">ROUND(MAX(IF($E$4:$BG$4=BZ$4,$E525:$BG525)),1)</f>
        <v>0</v>
      </c>
      <c r="CA525" s="276">
        <f t="array" ref="CA525">ROUND(SUM(IF($E$4:$BG$4=CA$4,ALL!$E517:$BG517)),1)/CA$3</f>
        <v>0</v>
      </c>
      <c r="CB525" s="233">
        <f t="shared" si="214"/>
        <v>0</v>
      </c>
      <c r="CC525" s="233">
        <f t="shared" si="215"/>
        <v>0</v>
      </c>
      <c r="CD525" s="274">
        <f>ALL!BH517/$BH$47</f>
        <v>0</v>
      </c>
    </row>
    <row r="526" spans="1:82" s="90" customFormat="1">
      <c r="A526" s="253">
        <f t="shared" si="228"/>
        <v>57301</v>
      </c>
      <c r="B526" s="236" t="s">
        <v>448</v>
      </c>
      <c r="C526" s="50"/>
      <c r="D526" s="50"/>
      <c r="E526" s="91">
        <f>ALL!E518/E$268</f>
        <v>0</v>
      </c>
      <c r="F526" s="91">
        <f>ALL!F518/F$268</f>
        <v>0</v>
      </c>
      <c r="G526" s="91">
        <f>ALL!G518/G$268</f>
        <v>0</v>
      </c>
      <c r="H526" s="91">
        <f>ALL!H518/H$268</f>
        <v>3.2788336292176075</v>
      </c>
      <c r="I526" s="91">
        <f>ALL!I518/I$268</f>
        <v>0</v>
      </c>
      <c r="J526" s="91">
        <f>ALL!J518/J$268</f>
        <v>2.6817538727993822</v>
      </c>
      <c r="K526" s="91">
        <f>ALL!K518/K$268</f>
        <v>0</v>
      </c>
      <c r="L526" s="91">
        <f>ALL!L518/L$268</f>
        <v>0</v>
      </c>
      <c r="M526" s="91">
        <f>ALL!M518/M$268</f>
        <v>0</v>
      </c>
      <c r="N526" s="91">
        <f>ALL!N518/N$268</f>
        <v>0</v>
      </c>
      <c r="O526" s="91">
        <f>ALL!O518/O$268</f>
        <v>48.318025376867126</v>
      </c>
      <c r="P526" s="91">
        <f>ALL!P518/P$268</f>
        <v>0</v>
      </c>
      <c r="Q526" s="91">
        <f>ALL!Q518/Q$268</f>
        <v>0</v>
      </c>
      <c r="R526" s="91">
        <f>ALL!R518/R$268</f>
        <v>0</v>
      </c>
      <c r="S526" s="91">
        <f>ALL!S518/S$268</f>
        <v>0</v>
      </c>
      <c r="T526" s="91">
        <f>ALL!T518/T$268</f>
        <v>0</v>
      </c>
      <c r="U526" s="91">
        <f>ALL!U518/U$268</f>
        <v>0</v>
      </c>
      <c r="V526" s="91">
        <f>ALL!V518/V$268</f>
        <v>0</v>
      </c>
      <c r="W526" s="91">
        <f>ALL!W518/W$268</f>
        <v>10.303800934870434</v>
      </c>
      <c r="X526" s="91">
        <f>ALL!X518/X$268</f>
        <v>0</v>
      </c>
      <c r="Y526" s="91">
        <f>ALL!Y518/Y$268</f>
        <v>0</v>
      </c>
      <c r="Z526" s="91">
        <f>ALL!Z518/Z$268</f>
        <v>0</v>
      </c>
      <c r="AA526" s="91">
        <f>ALL!AA518/AA$268</f>
        <v>0</v>
      </c>
      <c r="AB526" s="91">
        <f>ALL!AB518/AB$268</f>
        <v>0.40121101334138071</v>
      </c>
      <c r="AC526" s="91">
        <f>ALL!AC518/AC$268</f>
        <v>0</v>
      </c>
      <c r="AD526" s="91">
        <f>ALL!AD518/AD$268</f>
        <v>0</v>
      </c>
      <c r="AE526" s="91">
        <f>ALL!AE518/AE$268</f>
        <v>6.7236359206896905</v>
      </c>
      <c r="AF526" s="91">
        <f>ALL!AF518/AF$268</f>
        <v>0</v>
      </c>
      <c r="AG526" s="91">
        <f>ALL!AG518/AG$268</f>
        <v>12.612128863132151</v>
      </c>
      <c r="AH526" s="91">
        <f>ALL!AH518/AH$268</f>
        <v>0</v>
      </c>
      <c r="AI526" s="91">
        <f>ALL!AI518/AI$268</f>
        <v>6.9602536496710847</v>
      </c>
      <c r="AJ526" s="91">
        <f>ALL!AJ518/AJ$268</f>
        <v>0</v>
      </c>
      <c r="AK526" s="91">
        <f>ALL!AK518/AK$268</f>
        <v>0</v>
      </c>
      <c r="AL526" s="91">
        <f>ALL!AL518/AL$268</f>
        <v>0</v>
      </c>
      <c r="AM526" s="91">
        <f>ALL!AM518/AM$268</f>
        <v>0</v>
      </c>
      <c r="AN526" s="91">
        <f>ALL!AN518/AN$268</f>
        <v>0</v>
      </c>
      <c r="AO526" s="91">
        <f>ALL!AO518/AO$268</f>
        <v>0</v>
      </c>
      <c r="AP526" s="91">
        <f>ALL!AP518/AP$268</f>
        <v>0</v>
      </c>
      <c r="AQ526" s="91">
        <f>ALL!AQ518/AQ$268</f>
        <v>0</v>
      </c>
      <c r="AR526" s="91">
        <f>ALL!AR518/AR$268</f>
        <v>0</v>
      </c>
      <c r="AS526" s="91">
        <f>ALL!AS518/AS$268</f>
        <v>42.559631916696937</v>
      </c>
      <c r="AT526" s="91">
        <f>ALL!AT518/AT$268</f>
        <v>0</v>
      </c>
      <c r="AU526" s="91">
        <f>ALL!AU518/AU$268</f>
        <v>0</v>
      </c>
      <c r="AV526" s="91">
        <f>ALL!AV518/AV$268</f>
        <v>0</v>
      </c>
      <c r="AW526" s="91">
        <f>ALL!AW518/AW$268</f>
        <v>0</v>
      </c>
      <c r="AX526" s="91">
        <f>ALL!AX518/AX$268</f>
        <v>0</v>
      </c>
      <c r="AY526" s="91">
        <f>ALL!AY518/AY$268</f>
        <v>0</v>
      </c>
      <c r="AZ526" s="91">
        <f>ALL!AZ518/AZ$268</f>
        <v>0</v>
      </c>
      <c r="BA526" s="91">
        <f>ALL!BA518/BA$268</f>
        <v>0</v>
      </c>
      <c r="BB526" s="91">
        <f>ALL!BB518/BB$268</f>
        <v>0</v>
      </c>
      <c r="BC526" s="91">
        <f>ALL!BC518/BC$268</f>
        <v>0</v>
      </c>
      <c r="BD526" s="91">
        <f>ALL!BD518/BD$268</f>
        <v>0</v>
      </c>
      <c r="BE526" s="91">
        <f>ALL!BE518/BE$268</f>
        <v>37.705876026836307</v>
      </c>
      <c r="BF526" s="91">
        <f>ALL!BF518/BF$268</f>
        <v>10.029883898497047</v>
      </c>
      <c r="BG526" s="91">
        <f>ALL!BG518/BG$268</f>
        <v>30.065277526176587</v>
      </c>
      <c r="BH526" s="91">
        <f t="shared" si="227"/>
        <v>211.64031262879575</v>
      </c>
      <c r="BJ526" s="208">
        <f t="array" ref="BJ526">ROUND(MIN(IF($E$4:$BG$4=BJ$4,$E526:$BG526)),1)</f>
        <v>0</v>
      </c>
      <c r="BK526" s="208">
        <f t="array" ref="BK526">ROUND(MAX(IF($E$4:$BG$4=BK$4,$E526:$BG526)),1)</f>
        <v>42.6</v>
      </c>
      <c r="BL526" s="276">
        <f t="array" ref="BL526">ROUND(SUM(IF($E$4:$BG$4=BL$4,ALL!$E518:$BG518)),1)/BL$3</f>
        <v>1.487448097663749</v>
      </c>
      <c r="BM526" s="208">
        <f t="array" ref="BM526">ROUND(MIN(IF($E$4:$BG$4=BM$4,$E526:$BG526)),1)</f>
        <v>0</v>
      </c>
      <c r="BN526" s="208">
        <f t="array" ref="BN526">ROUND(MAX(IF($E$4:$BG$4=BN$4,$E526:$BG526)),1)</f>
        <v>37.700000000000003</v>
      </c>
      <c r="BO526" s="276">
        <f t="array" ref="BO526">ROUND(SUM(IF($E$4:$BG$4=BO$4,ALL!$E518:$BG518)),1)/BO$3</f>
        <v>13.842406965256055</v>
      </c>
      <c r="BP526" s="208">
        <f t="array" ref="BP526">ROUND(MIN(IF($E$4:$BG$4=BP$4,$E526:$BG526)),1)</f>
        <v>0</v>
      </c>
      <c r="BQ526" s="208">
        <f t="array" ref="BQ526">ROUND(MAX(IF($E$4:$BG$4=BQ$4,$E526:$BG526)),1)</f>
        <v>0</v>
      </c>
      <c r="BR526" s="276">
        <f t="array" ref="BR526">ROUND(SUM(IF($E$4:$BG$4=BR$4,ALL!$E518:$BG518)),1)/BR$3</f>
        <v>0</v>
      </c>
      <c r="BS526" s="208">
        <f t="array" ref="BS526">ROUND(MIN(IF($E$4:$BG$4=BS$4,$E526:$BG526)),1)</f>
        <v>0</v>
      </c>
      <c r="BT526" s="208">
        <f t="array" ref="BT526">ROUND(MAX(IF($E$4:$BG$4=BT$4,$E526:$BG526)),1)</f>
        <v>48.3</v>
      </c>
      <c r="BU526" s="276">
        <f t="array" ref="BU526">ROUND(SUM(IF($E$4:$BG$4=BU$4,ALL!$E518:$BG518)),1)/BU$3</f>
        <v>2.5523386664655452</v>
      </c>
      <c r="BV526" s="208">
        <f t="array" ref="BV526">ROUND(MIN(IF($E$4:$BG$4=BV$4,$E526:$BG526)),1)</f>
        <v>0</v>
      </c>
      <c r="BW526" s="208">
        <f t="array" ref="BW526">ROUND(MAX(IF($E$4:$BG$4=BW$4,$E526:$BG526)),1)</f>
        <v>0.4</v>
      </c>
      <c r="BX526" s="276">
        <f t="array" ref="BX526">ROUND(SUM(IF($E$4:$BG$4=BX$4,ALL!$E518:$BG518)),1)/BX$3</f>
        <v>0.22575873592588366</v>
      </c>
      <c r="BY526" s="208">
        <f t="array" ref="BY526">ROUND(MIN(IF($E$4:$BG$4=BY$4,$E526:$BG526)),1)</f>
        <v>0</v>
      </c>
      <c r="BZ526" s="208">
        <f t="array" ref="BZ526">ROUND(MAX(IF($E$4:$BG$4=BZ$4,$E526:$BG526)),1)</f>
        <v>12.6</v>
      </c>
      <c r="CA526" s="276">
        <f t="array" ref="CA526">ROUND(SUM(IF($E$4:$BG$4=CA$4,ALL!$E518:$BG518)),1)/CA$3</f>
        <v>3.9265826878934544</v>
      </c>
      <c r="CB526" s="233">
        <f t="shared" si="214"/>
        <v>0</v>
      </c>
      <c r="CC526" s="233">
        <f t="shared" si="215"/>
        <v>48.3</v>
      </c>
      <c r="CD526" s="274">
        <f>ALL!BH518/$BH$47</f>
        <v>2.9674553375353789</v>
      </c>
    </row>
    <row r="527" spans="1:82" s="90" customFormat="1">
      <c r="A527" s="253">
        <f t="shared" si="228"/>
        <v>57303</v>
      </c>
      <c r="B527" s="236" t="s">
        <v>449</v>
      </c>
      <c r="C527" s="50"/>
      <c r="D527" s="50"/>
      <c r="E527" s="91">
        <f>ALL!E519/E$268</f>
        <v>0</v>
      </c>
      <c r="F527" s="91">
        <f>ALL!F519/F$268</f>
        <v>0</v>
      </c>
      <c r="G527" s="91">
        <f>ALL!G519/G$268</f>
        <v>0</v>
      </c>
      <c r="H527" s="91">
        <f>ALL!H519/H$268</f>
        <v>0</v>
      </c>
      <c r="I527" s="91">
        <f>ALL!I519/I$268</f>
        <v>0</v>
      </c>
      <c r="J527" s="91">
        <f>ALL!J519/J$268</f>
        <v>0</v>
      </c>
      <c r="K527" s="91">
        <f>ALL!K519/K$268</f>
        <v>0</v>
      </c>
      <c r="L527" s="91">
        <f>ALL!L519/L$268</f>
        <v>0</v>
      </c>
      <c r="M527" s="91">
        <f>ALL!M519/M$268</f>
        <v>0</v>
      </c>
      <c r="N527" s="91">
        <f>ALL!N519/N$268</f>
        <v>0</v>
      </c>
      <c r="O527" s="91">
        <f>ALL!O519/O$268</f>
        <v>0</v>
      </c>
      <c r="P527" s="91">
        <f>ALL!P519/P$268</f>
        <v>0</v>
      </c>
      <c r="Q527" s="91">
        <f>ALL!Q519/Q$268</f>
        <v>0</v>
      </c>
      <c r="R527" s="91">
        <f>ALL!R519/R$268</f>
        <v>0</v>
      </c>
      <c r="S527" s="91">
        <f>ALL!S519/S$268</f>
        <v>0</v>
      </c>
      <c r="T527" s="91">
        <f>ALL!T519/T$268</f>
        <v>69.631927628813486</v>
      </c>
      <c r="U527" s="91">
        <f>ALL!U519/U$268</f>
        <v>0</v>
      </c>
      <c r="V527" s="91">
        <f>ALL!V519/V$268</f>
        <v>0</v>
      </c>
      <c r="W527" s="91">
        <f>ALL!W519/W$268</f>
        <v>2.0508791331637726</v>
      </c>
      <c r="X527" s="91">
        <f>ALL!X519/X$268</f>
        <v>0</v>
      </c>
      <c r="Y527" s="91">
        <f>ALL!Y519/Y$268</f>
        <v>0</v>
      </c>
      <c r="Z527" s="91">
        <f>ALL!Z519/Z$268</f>
        <v>0</v>
      </c>
      <c r="AA527" s="91">
        <f>ALL!AA519/AA$268</f>
        <v>0</v>
      </c>
      <c r="AB527" s="91">
        <f>ALL!AB519/AB$268</f>
        <v>0</v>
      </c>
      <c r="AC527" s="91">
        <f>ALL!AC519/AC$268</f>
        <v>0</v>
      </c>
      <c r="AD527" s="91">
        <f>ALL!AD519/AD$268</f>
        <v>0</v>
      </c>
      <c r="AE527" s="91">
        <f>ALL!AE519/AE$268</f>
        <v>0</v>
      </c>
      <c r="AF527" s="91">
        <f>ALL!AF519/AF$268</f>
        <v>0</v>
      </c>
      <c r="AG527" s="91">
        <f>ALL!AG519/AG$268</f>
        <v>0</v>
      </c>
      <c r="AH527" s="91">
        <f>ALL!AH519/AH$268</f>
        <v>0</v>
      </c>
      <c r="AI527" s="91">
        <f>ALL!AI519/AI$268</f>
        <v>0</v>
      </c>
      <c r="AJ527" s="91">
        <f>ALL!AJ519/AJ$268</f>
        <v>0</v>
      </c>
      <c r="AK527" s="91">
        <f>ALL!AK519/AK$268</f>
        <v>0</v>
      </c>
      <c r="AL527" s="91">
        <f>ALL!AL519/AL$268</f>
        <v>0</v>
      </c>
      <c r="AM527" s="91">
        <f>ALL!AM519/AM$268</f>
        <v>0</v>
      </c>
      <c r="AN527" s="91">
        <f>ALL!AN519/AN$268</f>
        <v>0</v>
      </c>
      <c r="AO527" s="91">
        <f>ALL!AO519/AO$268</f>
        <v>0</v>
      </c>
      <c r="AP527" s="91">
        <f>ALL!AP519/AP$268</f>
        <v>0</v>
      </c>
      <c r="AQ527" s="91">
        <f>ALL!AQ519/AQ$268</f>
        <v>0</v>
      </c>
      <c r="AR527" s="91">
        <f>ALL!AR519/AR$268</f>
        <v>0</v>
      </c>
      <c r="AS527" s="91">
        <f>ALL!AS519/AS$268</f>
        <v>0</v>
      </c>
      <c r="AT527" s="91">
        <f>ALL!AT519/AT$268</f>
        <v>0</v>
      </c>
      <c r="AU527" s="91">
        <f>ALL!AU519/AU$268</f>
        <v>0</v>
      </c>
      <c r="AV527" s="91">
        <f>ALL!AV519/AV$268</f>
        <v>0</v>
      </c>
      <c r="AW527" s="91">
        <f>ALL!AW519/AW$268</f>
        <v>0</v>
      </c>
      <c r="AX527" s="91">
        <f>ALL!AX519/AX$268</f>
        <v>0</v>
      </c>
      <c r="AY527" s="91">
        <f>ALL!AY519/AY$268</f>
        <v>0</v>
      </c>
      <c r="AZ527" s="91">
        <f>ALL!AZ519/AZ$268</f>
        <v>0</v>
      </c>
      <c r="BA527" s="91">
        <f>ALL!BA519/BA$268</f>
        <v>0</v>
      </c>
      <c r="BB527" s="91">
        <f>ALL!BB519/BB$268</f>
        <v>0</v>
      </c>
      <c r="BC527" s="91">
        <f>ALL!BC519/BC$268</f>
        <v>0</v>
      </c>
      <c r="BD527" s="91">
        <f>ALL!BD519/BD$268</f>
        <v>0</v>
      </c>
      <c r="BE527" s="91">
        <f>ALL!BE519/BE$268</f>
        <v>0</v>
      </c>
      <c r="BF527" s="91">
        <f>ALL!BF519/BF$268</f>
        <v>0</v>
      </c>
      <c r="BG527" s="91">
        <f>ALL!BG519/BG$268</f>
        <v>0</v>
      </c>
      <c r="BH527" s="91">
        <f t="shared" si="227"/>
        <v>71.682806761977261</v>
      </c>
      <c r="BJ527" s="208">
        <f t="array" ref="BJ527">ROUND(MIN(IF($E$4:$BG$4=BJ$4,$E527:$BG527)),1)</f>
        <v>0</v>
      </c>
      <c r="BK527" s="208">
        <f t="array" ref="BK527">ROUND(MAX(IF($E$4:$BG$4=BK$4,$E527:$BG527)),1)</f>
        <v>0</v>
      </c>
      <c r="BL527" s="276">
        <f t="array" ref="BL527">ROUND(SUM(IF($E$4:$BG$4=BL$4,ALL!$E519:$BG519)),1)/BL$3</f>
        <v>0</v>
      </c>
      <c r="BM527" s="208">
        <f t="array" ref="BM527">ROUND(MIN(IF($E$4:$BG$4=BM$4,$E527:$BG527)),1)</f>
        <v>0</v>
      </c>
      <c r="BN527" s="208">
        <f t="array" ref="BN527">ROUND(MAX(IF($E$4:$BG$4=BN$4,$E527:$BG527)),1)</f>
        <v>0</v>
      </c>
      <c r="BO527" s="276">
        <f t="array" ref="BO527">ROUND(SUM(IF($E$4:$BG$4=BO$4,ALL!$E519:$BG519)),1)/BO$3</f>
        <v>0</v>
      </c>
      <c r="BP527" s="208">
        <f t="array" ref="BP527">ROUND(MIN(IF($E$4:$BG$4=BP$4,$E527:$BG527)),1)</f>
        <v>0</v>
      </c>
      <c r="BQ527" s="208">
        <f t="array" ref="BQ527">ROUND(MAX(IF($E$4:$BG$4=BQ$4,$E527:$BG527)),1)</f>
        <v>0</v>
      </c>
      <c r="BR527" s="276">
        <f t="array" ref="BR527">ROUND(SUM(IF($E$4:$BG$4=BR$4,ALL!$E519:$BG519)),1)/BR$3</f>
        <v>0</v>
      </c>
      <c r="BS527" s="208">
        <f t="array" ref="BS527">ROUND(MIN(IF($E$4:$BG$4=BS$4,$E527:$BG527)),1)</f>
        <v>0</v>
      </c>
      <c r="BT527" s="208">
        <f t="array" ref="BT527">ROUND(MAX(IF($E$4:$BG$4=BT$4,$E527:$BG527)),1)</f>
        <v>69.599999999999994</v>
      </c>
      <c r="BU527" s="276">
        <f t="array" ref="BU527">ROUND(SUM(IF($E$4:$BG$4=BU$4,ALL!$E519:$BG519)),1)/BU$3</f>
        <v>2.2824232595038425</v>
      </c>
      <c r="BV527" s="208">
        <f t="array" ref="BV527">ROUND(MIN(IF($E$4:$BG$4=BV$4,$E527:$BG527)),1)</f>
        <v>0</v>
      </c>
      <c r="BW527" s="208">
        <f t="array" ref="BW527">ROUND(MAX(IF($E$4:$BG$4=BW$4,$E527:$BG527)),1)</f>
        <v>0</v>
      </c>
      <c r="BX527" s="276">
        <f t="array" ref="BX527">ROUND(SUM(IF($E$4:$BG$4=BX$4,ALL!$E519:$BG519)),1)/BX$3</f>
        <v>0</v>
      </c>
      <c r="BY527" s="208">
        <f t="array" ref="BY527">ROUND(MIN(IF($E$4:$BG$4=BY$4,$E527:$BG527)),1)</f>
        <v>0</v>
      </c>
      <c r="BZ527" s="208">
        <f t="array" ref="BZ527">ROUND(MAX(IF($E$4:$BG$4=BZ$4,$E527:$BG527)),1)</f>
        <v>0</v>
      </c>
      <c r="CA527" s="276">
        <f t="array" ref="CA527">ROUND(SUM(IF($E$4:$BG$4=CA$4,ALL!$E519:$BG519)),1)/CA$3</f>
        <v>0</v>
      </c>
      <c r="CB527" s="233">
        <f t="shared" si="214"/>
        <v>0</v>
      </c>
      <c r="CC527" s="233">
        <f t="shared" si="215"/>
        <v>69.599999999999994</v>
      </c>
      <c r="CD527" s="274">
        <f>ALL!BH519/$BH$47</f>
        <v>0.7683439216848984</v>
      </c>
    </row>
    <row r="528" spans="1:82" s="90" customFormat="1">
      <c r="A528" s="253">
        <f t="shared" si="228"/>
        <v>57305</v>
      </c>
      <c r="B528" s="236" t="s">
        <v>450</v>
      </c>
      <c r="C528" s="50"/>
      <c r="D528" s="50"/>
      <c r="E528" s="91">
        <f>ALL!E520/E$268</f>
        <v>29.162140644838836</v>
      </c>
      <c r="F528" s="91">
        <f>ALL!F520/F$268</f>
        <v>78.466105176097628</v>
      </c>
      <c r="G528" s="91">
        <f>ALL!G520/G$268</f>
        <v>23.931870061475223</v>
      </c>
      <c r="H528" s="91">
        <f>ALL!H520/H$268</f>
        <v>31.142301057639592</v>
      </c>
      <c r="I528" s="91">
        <f>ALL!I520/I$268</f>
        <v>24.80765737699198</v>
      </c>
      <c r="J528" s="91">
        <f>ALL!J520/J$268</f>
        <v>37.503133336050915</v>
      </c>
      <c r="K528" s="91">
        <f>ALL!K520/K$268</f>
        <v>93.089658469880035</v>
      </c>
      <c r="L528" s="91">
        <f>ALL!L520/L$268</f>
        <v>53.493921608929234</v>
      </c>
      <c r="M528" s="91">
        <f>ALL!M520/M$268</f>
        <v>0</v>
      </c>
      <c r="N528" s="91">
        <f>ALL!N520/N$268</f>
        <v>25.336771156735107</v>
      </c>
      <c r="O528" s="91">
        <f>ALL!O520/O$268</f>
        <v>77.215190555950699</v>
      </c>
      <c r="P528" s="91">
        <f>ALL!P520/P$268</f>
        <v>30.491846376198936</v>
      </c>
      <c r="Q528" s="91">
        <f>ALL!Q520/Q$268</f>
        <v>20.327489035916024</v>
      </c>
      <c r="R528" s="91">
        <f>ALL!R520/R$268</f>
        <v>4.4263789131318614</v>
      </c>
      <c r="S528" s="91">
        <f>ALL!S520/S$268</f>
        <v>39.230629636124192</v>
      </c>
      <c r="T528" s="91">
        <f>ALL!T520/T$268</f>
        <v>50.470803459892124</v>
      </c>
      <c r="U528" s="91">
        <f>ALL!U520/U$268</f>
        <v>15.698256066587939</v>
      </c>
      <c r="V528" s="91">
        <f>ALL!V520/V$268</f>
        <v>0</v>
      </c>
      <c r="W528" s="91">
        <f>ALL!W520/W$268</f>
        <v>20.579569398751087</v>
      </c>
      <c r="X528" s="91">
        <f>ALL!X520/X$268</f>
        <v>16.059613715584764</v>
      </c>
      <c r="Y528" s="91">
        <f>ALL!Y520/Y$268</f>
        <v>25.742598557660955</v>
      </c>
      <c r="Z528" s="91">
        <f>ALL!Z520/Z$268</f>
        <v>5.0581325564029269</v>
      </c>
      <c r="AA528" s="91">
        <f>ALL!AA520/AA$268</f>
        <v>53.980546675688913</v>
      </c>
      <c r="AB528" s="91">
        <f>ALL!AB520/AB$268</f>
        <v>8.8969433788480821</v>
      </c>
      <c r="AC528" s="91">
        <f>ALL!AC520/AC$268</f>
        <v>97.054402746387339</v>
      </c>
      <c r="AD528" s="91">
        <f>ALL!AD520/AD$268</f>
        <v>21.636742295689892</v>
      </c>
      <c r="AE528" s="91">
        <f>ALL!AE520/AE$268</f>
        <v>41.085349752842951</v>
      </c>
      <c r="AF528" s="91">
        <f>ALL!AF520/AF$268</f>
        <v>1.8160098289990623</v>
      </c>
      <c r="AG528" s="91">
        <f>ALL!AG520/AG$268</f>
        <v>21.461601337568052</v>
      </c>
      <c r="AH528" s="91">
        <f>ALL!AH520/AH$268</f>
        <v>0.96112114827399886</v>
      </c>
      <c r="AI528" s="91">
        <f>ALL!AI520/AI$268</f>
        <v>27.315085636395963</v>
      </c>
      <c r="AJ528" s="91">
        <f>ALL!AJ520/AJ$268</f>
        <v>25.185328998986716</v>
      </c>
      <c r="AK528" s="91">
        <f>ALL!AK520/AK$268</f>
        <v>323.58276126873545</v>
      </c>
      <c r="AL528" s="91">
        <f>ALL!AL520/AL$268</f>
        <v>0</v>
      </c>
      <c r="AM528" s="91">
        <f>ALL!AM520/AM$268</f>
        <v>0</v>
      </c>
      <c r="AN528" s="91">
        <f>ALL!AN520/AN$268</f>
        <v>7.0961193018132516</v>
      </c>
      <c r="AO528" s="91">
        <f>ALL!AO520/AO$268</f>
        <v>2.6812553754827397</v>
      </c>
      <c r="AP528" s="91">
        <f>ALL!AP520/AP$268</f>
        <v>47.130978910312315</v>
      </c>
      <c r="AQ528" s="91">
        <f>ALL!AQ520/AQ$268</f>
        <v>27.388508960140221</v>
      </c>
      <c r="AR528" s="91">
        <f>ALL!AR520/AR$268</f>
        <v>0.98855554228991493</v>
      </c>
      <c r="AS528" s="91">
        <f>ALL!AS520/AS$268</f>
        <v>0</v>
      </c>
      <c r="AT528" s="91">
        <f>ALL!AT520/AT$268</f>
        <v>0</v>
      </c>
      <c r="AU528" s="91">
        <f>ALL!AU520/AU$268</f>
        <v>305.49954773330063</v>
      </c>
      <c r="AV528" s="91">
        <f>ALL!AV520/AV$268</f>
        <v>0</v>
      </c>
      <c r="AW528" s="91">
        <f>ALL!AW520/AW$268</f>
        <v>6.2079850746268663</v>
      </c>
      <c r="AX528" s="91">
        <f>ALL!AX520/AX$268</f>
        <v>0</v>
      </c>
      <c r="AY528" s="91">
        <f>ALL!AY520/AY$268</f>
        <v>12.243703499586664</v>
      </c>
      <c r="AZ528" s="91">
        <f>ALL!AZ520/AZ$268</f>
        <v>1.4265388243901502</v>
      </c>
      <c r="BA528" s="91">
        <f>ALL!BA520/BA$268</f>
        <v>0</v>
      </c>
      <c r="BB528" s="91">
        <f>ALL!BB520/BB$268</f>
        <v>150.19778767283805</v>
      </c>
      <c r="BC528" s="91">
        <f>ALL!BC520/BC$268</f>
        <v>135.40934073022834</v>
      </c>
      <c r="BD528" s="91">
        <f>ALL!BD520/BD$268</f>
        <v>50.884495107600024</v>
      </c>
      <c r="BE528" s="91">
        <f>ALL!BE520/BE$268</f>
        <v>73.653508491822521</v>
      </c>
      <c r="BF528" s="91">
        <f>ALL!BF520/BF$268</f>
        <v>62.853150961180226</v>
      </c>
      <c r="BG528" s="91">
        <f>ALL!BG520/BG$268</f>
        <v>142.47612858229769</v>
      </c>
      <c r="BH528" s="91">
        <f t="shared" si="227"/>
        <v>2351.347564997166</v>
      </c>
      <c r="BJ528" s="208">
        <f t="array" ref="BJ528">ROUND(MIN(IF($E$4:$BG$4=BJ$4,$E528:$BG528)),1)</f>
        <v>0</v>
      </c>
      <c r="BK528" s="208">
        <f t="array" ref="BK528">ROUND(MAX(IF($E$4:$BG$4=BK$4,$E528:$BG528)),1)</f>
        <v>305.5</v>
      </c>
      <c r="BL528" s="276">
        <f t="array" ref="BL528">ROUND(SUM(IF($E$4:$BG$4=BL$4,ALL!$E520:$BG520)),1)/BL$3</f>
        <v>56.889790518120094</v>
      </c>
      <c r="BM528" s="208">
        <f t="array" ref="BM528">ROUND(MIN(IF($E$4:$BG$4=BM$4,$E528:$BG528)),1)</f>
        <v>50.9</v>
      </c>
      <c r="BN528" s="208">
        <f t="array" ref="BN528">ROUND(MAX(IF($E$4:$BG$4=BN$4,$E528:$BG528)),1)</f>
        <v>142.5</v>
      </c>
      <c r="BO528" s="276">
        <f t="array" ref="BO528">ROUND(SUM(IF($E$4:$BG$4=BO$4,ALL!$E520:$BG520)),1)/BO$3</f>
        <v>70.596245677589351</v>
      </c>
      <c r="BP528" s="208">
        <f t="array" ref="BP528">ROUND(MIN(IF($E$4:$BG$4=BP$4,$E528:$BG528)),1)</f>
        <v>0</v>
      </c>
      <c r="BQ528" s="208">
        <f t="array" ref="BQ528">ROUND(MAX(IF($E$4:$BG$4=BQ$4,$E528:$BG528)),1)</f>
        <v>323.60000000000002</v>
      </c>
      <c r="BR528" s="276">
        <f t="array" ref="BR528">ROUND(SUM(IF($E$4:$BG$4=BR$4,ALL!$E520:$BG520)),1)/BR$3</f>
        <v>159.59002725939899</v>
      </c>
      <c r="BS528" s="208">
        <f t="array" ref="BS528">ROUND(MIN(IF($E$4:$BG$4=BS$4,$E528:$BG528)),1)</f>
        <v>0</v>
      </c>
      <c r="BT528" s="208">
        <f t="array" ref="BT528">ROUND(MAX(IF($E$4:$BG$4=BT$4,$E528:$BG528)),1)</f>
        <v>97.1</v>
      </c>
      <c r="BU528" s="276">
        <f t="array" ref="BU528">ROUND(SUM(IF($E$4:$BG$4=BU$4,ALL!$E520:$BG520)),1)/BU$3</f>
        <v>36.723599759482326</v>
      </c>
      <c r="BV528" s="208">
        <f t="array" ref="BV528">ROUND(MIN(IF($E$4:$BG$4=BV$4,$E528:$BG528)),1)</f>
        <v>5.0999999999999996</v>
      </c>
      <c r="BW528" s="208">
        <f t="array" ref="BW528">ROUND(MAX(IF($E$4:$BG$4=BW$4,$E528:$BG528)),1)</f>
        <v>25.2</v>
      </c>
      <c r="BX528" s="276">
        <f t="array" ref="BX528">ROUND(SUM(IF($E$4:$BG$4=BX$4,ALL!$E520:$BG520)),1)/BX$3</f>
        <v>11.353685265486996</v>
      </c>
      <c r="BY528" s="208">
        <f t="array" ref="BY528">ROUND(MIN(IF($E$4:$BG$4=BY$4,$E528:$BG528)),1)</f>
        <v>15.7</v>
      </c>
      <c r="BZ528" s="208">
        <f t="array" ref="BZ528">ROUND(MAX(IF($E$4:$BG$4=BZ$4,$E528:$BG528)),1)</f>
        <v>53.5</v>
      </c>
      <c r="CA528" s="276">
        <f t="array" ref="CA528">ROUND(SUM(IF($E$4:$BG$4=CA$4,ALL!$E520:$BG520)),1)/CA$3</f>
        <v>27.531067451176792</v>
      </c>
      <c r="CB528" s="233">
        <f t="shared" si="214"/>
        <v>0</v>
      </c>
      <c r="CC528" s="233">
        <f t="shared" si="215"/>
        <v>323.60000000000002</v>
      </c>
      <c r="CD528" s="274">
        <f>ALL!BH520/$BH$47</f>
        <v>31.55341409708285</v>
      </c>
    </row>
    <row r="529" spans="1:82" s="90" customFormat="1" ht="24">
      <c r="A529" s="253">
        <f t="shared" si="228"/>
        <v>57306</v>
      </c>
      <c r="B529" s="236" t="s">
        <v>451</v>
      </c>
      <c r="C529" s="50"/>
      <c r="D529" s="50"/>
      <c r="E529" s="91">
        <f>ALL!E521/E$268</f>
        <v>2.6266745085962526</v>
      </c>
      <c r="F529" s="91">
        <f>ALL!F521/F$268</f>
        <v>3.6823102901647258</v>
      </c>
      <c r="G529" s="91">
        <f>ALL!G521/G$268</f>
        <v>0</v>
      </c>
      <c r="H529" s="91">
        <f>ALL!H521/H$268</f>
        <v>2.6625702201278414</v>
      </c>
      <c r="I529" s="91">
        <f>ALL!I521/I$268</f>
        <v>4.1591320775407867</v>
      </c>
      <c r="J529" s="91">
        <f>ALL!J521/J$268</f>
        <v>3.4791796953063097</v>
      </c>
      <c r="K529" s="91">
        <f>ALL!K521/K$268</f>
        <v>0</v>
      </c>
      <c r="L529" s="91">
        <f>ALL!L521/L$268</f>
        <v>0</v>
      </c>
      <c r="M529" s="91">
        <f>ALL!M521/M$268</f>
        <v>0</v>
      </c>
      <c r="N529" s="91">
        <f>ALL!N521/N$268</f>
        <v>15.982882323485228</v>
      </c>
      <c r="O529" s="91">
        <f>ALL!O521/O$268</f>
        <v>15.086150448569393</v>
      </c>
      <c r="P529" s="91">
        <f>ALL!P521/P$268</f>
        <v>7.7051830609365268</v>
      </c>
      <c r="Q529" s="91">
        <f>ALL!Q521/Q$268</f>
        <v>7.0109650515844564</v>
      </c>
      <c r="R529" s="91">
        <f>ALL!R521/R$268</f>
        <v>30.201043501829524</v>
      </c>
      <c r="S529" s="91">
        <f>ALL!S521/S$268</f>
        <v>4.7058402072229102</v>
      </c>
      <c r="T529" s="91">
        <f>ALL!T521/T$268</f>
        <v>89.048749903793208</v>
      </c>
      <c r="U529" s="91">
        <f>ALL!U521/U$268</f>
        <v>0</v>
      </c>
      <c r="V529" s="91">
        <f>ALL!V521/V$268</f>
        <v>0</v>
      </c>
      <c r="W529" s="91">
        <f>ALL!W521/W$268</f>
        <v>6.7910997201451835</v>
      </c>
      <c r="X529" s="91">
        <f>ALL!X521/X$268</f>
        <v>0</v>
      </c>
      <c r="Y529" s="91">
        <f>ALL!Y521/Y$268</f>
        <v>0</v>
      </c>
      <c r="Z529" s="91">
        <f>ALL!Z521/Z$268</f>
        <v>1.1996682369992904</v>
      </c>
      <c r="AA529" s="91">
        <f>ALL!AA521/AA$268</f>
        <v>10.848569611660585</v>
      </c>
      <c r="AB529" s="91">
        <f>ALL!AB521/AB$268</f>
        <v>6.5953295323130279</v>
      </c>
      <c r="AC529" s="91">
        <f>ALL!AC521/AC$268</f>
        <v>0</v>
      </c>
      <c r="AD529" s="91">
        <f>ALL!AD521/AD$268</f>
        <v>12.897801606550127</v>
      </c>
      <c r="AE529" s="91">
        <f>ALL!AE521/AE$268</f>
        <v>7.4751064858110698</v>
      </c>
      <c r="AF529" s="91">
        <f>ALL!AF521/AF$268</f>
        <v>1.1211769235808104</v>
      </c>
      <c r="AG529" s="91">
        <f>ALL!AG521/AG$268</f>
        <v>2.130173155288392</v>
      </c>
      <c r="AH529" s="91">
        <f>ALL!AH521/AH$268</f>
        <v>26.193277135697528</v>
      </c>
      <c r="AI529" s="91">
        <f>ALL!AI521/AI$268</f>
        <v>4.7671974081902766</v>
      </c>
      <c r="AJ529" s="91">
        <f>ALL!AJ521/AJ$268</f>
        <v>7.6367377273462029</v>
      </c>
      <c r="AK529" s="91">
        <f>ALL!AK521/AK$268</f>
        <v>11.245563128231149</v>
      </c>
      <c r="AL529" s="91">
        <f>ALL!AL521/AL$268</f>
        <v>0</v>
      </c>
      <c r="AM529" s="91">
        <f>ALL!AM521/AM$268</f>
        <v>64.38386440077889</v>
      </c>
      <c r="AN529" s="91">
        <f>ALL!AN521/AN$268</f>
        <v>15.014878834095914</v>
      </c>
      <c r="AO529" s="91">
        <f>ALL!AO521/AO$268</f>
        <v>0</v>
      </c>
      <c r="AP529" s="91">
        <f>ALL!AP521/AP$268</f>
        <v>39.828585731356775</v>
      </c>
      <c r="AQ529" s="91">
        <f>ALL!AQ521/AQ$268</f>
        <v>4.9404520866700921</v>
      </c>
      <c r="AR529" s="91">
        <f>ALL!AR521/AR$268</f>
        <v>0</v>
      </c>
      <c r="AS529" s="91">
        <f>ALL!AS521/AS$268</f>
        <v>8.4217822980990444</v>
      </c>
      <c r="AT529" s="91">
        <f>ALL!AT521/AT$268</f>
        <v>1.8007327372081472</v>
      </c>
      <c r="AU529" s="91">
        <f>ALL!AU521/AU$268</f>
        <v>26.636760850568017</v>
      </c>
      <c r="AV529" s="91">
        <f>ALL!AV521/AV$268</f>
        <v>26.112185686653785</v>
      </c>
      <c r="AW529" s="91">
        <f>ALL!AW521/AW$268</f>
        <v>19.695268656716419</v>
      </c>
      <c r="AX529" s="91">
        <f>ALL!AX521/AX$268</f>
        <v>91.883448632696471</v>
      </c>
      <c r="AY529" s="91">
        <f>ALL!AY521/AY$268</f>
        <v>15.844199503995592</v>
      </c>
      <c r="AZ529" s="91">
        <f>ALL!AZ521/AZ$268</f>
        <v>1.0813261710853117</v>
      </c>
      <c r="BA529" s="91">
        <f>ALL!BA521/BA$268</f>
        <v>31.883688209361228</v>
      </c>
      <c r="BB529" s="91">
        <f>ALL!BB521/BB$268</f>
        <v>343.87192406843212</v>
      </c>
      <c r="BC529" s="91">
        <f>ALL!BC521/BC$268</f>
        <v>576.51051477228737</v>
      </c>
      <c r="BD529" s="91">
        <f>ALL!BD521/BD$268</f>
        <v>22.209895923819516</v>
      </c>
      <c r="BE529" s="91">
        <f>ALL!BE521/BE$268</f>
        <v>0.26740678849446975</v>
      </c>
      <c r="BF529" s="91">
        <f>ALL!BF521/BF$268</f>
        <v>16.713665490307843</v>
      </c>
      <c r="BG529" s="91">
        <f>ALL!BG521/BG$268</f>
        <v>50.810593819064529</v>
      </c>
      <c r="BH529" s="91">
        <f t="shared" si="227"/>
        <v>1643.1635566226623</v>
      </c>
      <c r="BJ529" s="208">
        <f t="array" ref="BJ529">ROUND(MIN(IF($E$4:$BG$4=BJ$4,$E529:$BG529)),1)</f>
        <v>0</v>
      </c>
      <c r="BK529" s="208">
        <f t="array" ref="BK529">ROUND(MAX(IF($E$4:$BG$4=BK$4,$E529:$BG529)),1)</f>
        <v>576.5</v>
      </c>
      <c r="BL529" s="276">
        <f t="array" ref="BL529">ROUND(SUM(IF($E$4:$BG$4=BL$4,ALL!$E521:$BG521)),1)/BL$3</f>
        <v>44.94107551657148</v>
      </c>
      <c r="BM529" s="208">
        <f t="array" ref="BM529">ROUND(MIN(IF($E$4:$BG$4=BM$4,$E529:$BG529)),1)</f>
        <v>0.3</v>
      </c>
      <c r="BN529" s="208">
        <f t="array" ref="BN529">ROUND(MAX(IF($E$4:$BG$4=BN$4,$E529:$BG529)),1)</f>
        <v>50.8</v>
      </c>
      <c r="BO529" s="276">
        <f t="array" ref="BO529">ROUND(SUM(IF($E$4:$BG$4=BO$4,ALL!$E521:$BG521)),1)/BO$3</f>
        <v>20.09394039189857</v>
      </c>
      <c r="BP529" s="208">
        <f t="array" ref="BP529">ROUND(MIN(IF($E$4:$BG$4=BP$4,$E529:$BG529)),1)</f>
        <v>0</v>
      </c>
      <c r="BQ529" s="208">
        <f t="array" ref="BQ529">ROUND(MAX(IF($E$4:$BG$4=BQ$4,$E529:$BG529)),1)</f>
        <v>64.400000000000006</v>
      </c>
      <c r="BR529" s="276">
        <f t="array" ref="BR529">ROUND(SUM(IF($E$4:$BG$4=BR$4,ALL!$E521:$BG521)),1)/BR$3</f>
        <v>35.463070797647021</v>
      </c>
      <c r="BS529" s="208">
        <f t="array" ref="BS529">ROUND(MIN(IF($E$4:$BG$4=BS$4,$E529:$BG529)),1)</f>
        <v>0</v>
      </c>
      <c r="BT529" s="208">
        <f t="array" ref="BT529">ROUND(MAX(IF($E$4:$BG$4=BT$4,$E529:$BG529)),1)</f>
        <v>89</v>
      </c>
      <c r="BU529" s="276">
        <f t="array" ref="BU529">ROUND(SUM(IF($E$4:$BG$4=BU$4,ALL!$E521:$BG521)),1)/BU$3</f>
        <v>9.0738218517244817</v>
      </c>
      <c r="BV529" s="208">
        <f t="array" ref="BV529">ROUND(MIN(IF($E$4:$BG$4=BV$4,$E529:$BG529)),1)</f>
        <v>0</v>
      </c>
      <c r="BW529" s="208">
        <f t="array" ref="BW529">ROUND(MAX(IF($E$4:$BG$4=BW$4,$E529:$BG529)),1)</f>
        <v>7.6</v>
      </c>
      <c r="BX529" s="276">
        <f t="array" ref="BX529">ROUND(SUM(IF($E$4:$BG$4=BX$4,ALL!$E521:$BG521)),1)/BX$3</f>
        <v>5.0638712924639364</v>
      </c>
      <c r="BY529" s="208">
        <f t="array" ref="BY529">ROUND(MIN(IF($E$4:$BG$4=BY$4,$E529:$BG529)),1)</f>
        <v>0</v>
      </c>
      <c r="BZ529" s="208">
        <f t="array" ref="BZ529">ROUND(MAX(IF($E$4:$BG$4=BZ$4,$E529:$BG529)),1)</f>
        <v>7.7</v>
      </c>
      <c r="CA529" s="276">
        <f t="array" ref="CA529">ROUND(SUM(IF($E$4:$BG$4=CA$4,ALL!$E521:$BG521)),1)/CA$3</f>
        <v>2.756694370074888</v>
      </c>
      <c r="CB529" s="233">
        <f t="shared" si="214"/>
        <v>0</v>
      </c>
      <c r="CC529" s="233">
        <f t="shared" si="215"/>
        <v>576.5</v>
      </c>
      <c r="CD529" s="274">
        <f>ALL!BH521/$BH$47</f>
        <v>8.5698438974328237</v>
      </c>
    </row>
    <row r="530" spans="1:82" s="90" customFormat="1" ht="24">
      <c r="A530" s="253">
        <f t="shared" si="228"/>
        <v>57309</v>
      </c>
      <c r="B530" s="236" t="s">
        <v>452</v>
      </c>
      <c r="C530" s="50"/>
      <c r="D530" s="50"/>
      <c r="E530" s="91">
        <f>ALL!E522/E$268</f>
        <v>15.73728055007938</v>
      </c>
      <c r="F530" s="91">
        <f>ALL!F522/F$268</f>
        <v>23.378396857123171</v>
      </c>
      <c r="G530" s="91">
        <f>ALL!G522/G$268</f>
        <v>167.79268977167069</v>
      </c>
      <c r="H530" s="91">
        <f>ALL!H522/H$268</f>
        <v>96.165569128792626</v>
      </c>
      <c r="I530" s="91">
        <f>ALL!I522/I$268</f>
        <v>92.990529217364411</v>
      </c>
      <c r="J530" s="91">
        <f>ALL!J522/J$268</f>
        <v>22.742668749260538</v>
      </c>
      <c r="K530" s="91">
        <f>ALL!K522/K$268</f>
        <v>57.375093594457475</v>
      </c>
      <c r="L530" s="91">
        <f>ALL!L522/L$268</f>
        <v>63.588265223556327</v>
      </c>
      <c r="M530" s="91">
        <f>ALL!M522/M$268</f>
        <v>168.13383773814266</v>
      </c>
      <c r="N530" s="91">
        <f>ALL!N522/N$268</f>
        <v>87.853790686029043</v>
      </c>
      <c r="O530" s="91">
        <f>ALL!O522/O$268</f>
        <v>115.43894523093867</v>
      </c>
      <c r="P530" s="91">
        <f>ALL!P522/P$268</f>
        <v>89.518971042724672</v>
      </c>
      <c r="Q530" s="91">
        <f>ALL!Q522/Q$268</f>
        <v>64.199550928774826</v>
      </c>
      <c r="R530" s="91">
        <f>ALL!R522/R$268</f>
        <v>208.75572570809055</v>
      </c>
      <c r="S530" s="91">
        <f>ALL!S522/S$268</f>
        <v>229.62429384980581</v>
      </c>
      <c r="T530" s="91">
        <f>ALL!T522/T$268</f>
        <v>111.40383051028078</v>
      </c>
      <c r="U530" s="91">
        <f>ALL!U522/U$268</f>
        <v>53.338978166584916</v>
      </c>
      <c r="V530" s="91">
        <f>ALL!V522/V$268</f>
        <v>224.46275173765815</v>
      </c>
      <c r="W530" s="91">
        <f>ALL!W522/W$268</f>
        <v>64.201936815086739</v>
      </c>
      <c r="X530" s="91">
        <f>ALL!X522/X$268</f>
        <v>48.090124709071802</v>
      </c>
      <c r="Y530" s="91">
        <f>ALL!Y522/Y$268</f>
        <v>72.187626661102485</v>
      </c>
      <c r="Z530" s="91">
        <f>ALL!Z522/Z$268</f>
        <v>82.750314908485109</v>
      </c>
      <c r="AA530" s="91">
        <f>ALL!AA522/AA$268</f>
        <v>18.221367943901882</v>
      </c>
      <c r="AB530" s="91">
        <f>ALL!AB522/AB$268</f>
        <v>68.732573170548989</v>
      </c>
      <c r="AC530" s="91">
        <f>ALL!AC522/AC$268</f>
        <v>19.425028763343771</v>
      </c>
      <c r="AD530" s="91">
        <f>ALL!AD522/AD$268</f>
        <v>147.66597947409315</v>
      </c>
      <c r="AE530" s="91">
        <f>ALL!AE522/AE$268</f>
        <v>45.825544020684241</v>
      </c>
      <c r="AF530" s="91">
        <f>ALL!AF522/AF$268</f>
        <v>17.010726582233989</v>
      </c>
      <c r="AG530" s="91">
        <f>ALL!AG522/AG$268</f>
        <v>94.542083380641955</v>
      </c>
      <c r="AH530" s="91">
        <f>ALL!AH522/AH$268</f>
        <v>78.395008540251595</v>
      </c>
      <c r="AI530" s="91">
        <f>ALL!AI522/AI$268</f>
        <v>55.607258845143313</v>
      </c>
      <c r="AJ530" s="91">
        <f>ALL!AJ522/AJ$268</f>
        <v>65.774783249813709</v>
      </c>
      <c r="AK530" s="91">
        <f>ALL!AK522/AK$268</f>
        <v>225.68712888937645</v>
      </c>
      <c r="AL530" s="91">
        <f>ALL!AL522/AL$268</f>
        <v>0</v>
      </c>
      <c r="AM530" s="91">
        <f>ALL!AM522/AM$268</f>
        <v>62.690890069038758</v>
      </c>
      <c r="AN530" s="91">
        <f>ALL!AN522/AN$268</f>
        <v>267.62494492458899</v>
      </c>
      <c r="AO530" s="91">
        <f>ALL!AO522/AO$268</f>
        <v>9.058434659426279</v>
      </c>
      <c r="AP530" s="91">
        <f>ALL!AP522/AP$268</f>
        <v>230.23251945870879</v>
      </c>
      <c r="AQ530" s="91">
        <f>ALL!AQ522/AQ$268</f>
        <v>46.965937868302561</v>
      </c>
      <c r="AR530" s="91">
        <f>ALL!AR522/AR$268</f>
        <v>0.41445651617744883</v>
      </c>
      <c r="AS530" s="91">
        <f>ALL!AS522/AS$268</f>
        <v>34.29809904346773</v>
      </c>
      <c r="AT530" s="91">
        <f>ALL!AT522/AT$268</f>
        <v>157.18312220566321</v>
      </c>
      <c r="AU530" s="91">
        <f>ALL!AU522/AU$268</f>
        <v>208.10166035537432</v>
      </c>
      <c r="AV530" s="91">
        <f>ALL!AV522/AV$268</f>
        <v>65.694280187897235</v>
      </c>
      <c r="AW530" s="91">
        <f>ALL!AW522/AW$268</f>
        <v>0.9780447761194031</v>
      </c>
      <c r="AX530" s="91">
        <f>ALL!AX522/AX$268</f>
        <v>100.37420232642813</v>
      </c>
      <c r="AY530" s="91">
        <f>ALL!AY522/AY$268</f>
        <v>3.7316065031689174</v>
      </c>
      <c r="AZ530" s="91">
        <f>ALL!AZ522/AZ$268</f>
        <v>17.490710256262151</v>
      </c>
      <c r="BA530" s="91">
        <f>ALL!BA522/BA$268</f>
        <v>451.34236000375205</v>
      </c>
      <c r="BB530" s="91">
        <f>ALL!BB522/BB$268</f>
        <v>307.55708225919847</v>
      </c>
      <c r="BC530" s="91">
        <f>ALL!BC522/BC$268</f>
        <v>781.73102825441867</v>
      </c>
      <c r="BD530" s="91">
        <f>ALL!BD522/BD$268</f>
        <v>76.732324586563507</v>
      </c>
      <c r="BE530" s="91">
        <f>ALL!BE522/BE$268</f>
        <v>24.78764139939279</v>
      </c>
      <c r="BF530" s="91">
        <f>ALL!BF522/BF$268</f>
        <v>168.85009681214081</v>
      </c>
      <c r="BG530" s="91">
        <f>ALL!BG522/BG$268</f>
        <v>81.443038295713919</v>
      </c>
      <c r="BH530" s="91">
        <f t="shared" si="227"/>
        <v>6093.901135406918</v>
      </c>
      <c r="BJ530" s="208">
        <f t="array" ref="BJ530">ROUND(MIN(IF($E$4:$BG$4=BJ$4,$E530:$BG530)),1)</f>
        <v>0.4</v>
      </c>
      <c r="BK530" s="208">
        <f t="array" ref="BK530">ROUND(MAX(IF($E$4:$BG$4=BK$4,$E530:$BG530)),1)</f>
        <v>781.7</v>
      </c>
      <c r="BL530" s="276">
        <f t="array" ref="BL530">ROUND(SUM(IF($E$4:$BG$4=BL$4,ALL!$E522:$BG522)),1)/BL$3</f>
        <v>137.9549501319535</v>
      </c>
      <c r="BM530" s="208">
        <f t="array" ref="BM530">ROUND(MIN(IF($E$4:$BG$4=BM$4,$E530:$BG530)),1)</f>
        <v>24.8</v>
      </c>
      <c r="BN530" s="208">
        <f t="array" ref="BN530">ROUND(MAX(IF($E$4:$BG$4=BN$4,$E530:$BG530)),1)</f>
        <v>168.9</v>
      </c>
      <c r="BO530" s="276">
        <f t="array" ref="BO530">ROUND(SUM(IF($E$4:$BG$4=BO$4,ALL!$E522:$BG522)),1)/BO$3</f>
        <v>100.78926189692082</v>
      </c>
      <c r="BP530" s="208">
        <f t="array" ref="BP530">ROUND(MIN(IF($E$4:$BG$4=BP$4,$E530:$BG530)),1)</f>
        <v>0</v>
      </c>
      <c r="BQ530" s="208">
        <f t="array" ref="BQ530">ROUND(MAX(IF($E$4:$BG$4=BQ$4,$E530:$BG530)),1)</f>
        <v>225.7</v>
      </c>
      <c r="BR530" s="276">
        <f t="array" ref="BR530">ROUND(SUM(IF($E$4:$BG$4=BR$4,ALL!$E522:$BG522)),1)/BR$3</f>
        <v>140.4383499049278</v>
      </c>
      <c r="BS530" s="208">
        <f t="array" ref="BS530">ROUND(MIN(IF($E$4:$BG$4=BS$4,$E530:$BG530)),1)</f>
        <v>15.7</v>
      </c>
      <c r="BT530" s="208">
        <f t="array" ref="BT530">ROUND(MAX(IF($E$4:$BG$4=BT$4,$E530:$BG530)),1)</f>
        <v>229.6</v>
      </c>
      <c r="BU530" s="276">
        <f t="array" ref="BU530">ROUND(SUM(IF($E$4:$BG$4=BU$4,ALL!$E522:$BG522)),1)/BU$3</f>
        <v>68.556807377851356</v>
      </c>
      <c r="BV530" s="208">
        <f t="array" ref="BV530">ROUND(MIN(IF($E$4:$BG$4=BV$4,$E530:$BG530)),1)</f>
        <v>65.8</v>
      </c>
      <c r="BW530" s="208">
        <f t="array" ref="BW530">ROUND(MAX(IF($E$4:$BG$4=BW$4,$E530:$BG530)),1)</f>
        <v>167.8</v>
      </c>
      <c r="BX530" s="276">
        <f t="array" ref="BX530">ROUND(SUM(IF($E$4:$BG$4=BX$4,ALL!$E522:$BG522)),1)/BX$3</f>
        <v>78.274461880065772</v>
      </c>
      <c r="BY530" s="208">
        <f t="array" ref="BY530">ROUND(MIN(IF($E$4:$BG$4=BY$4,$E530:$BG530)),1)</f>
        <v>48.1</v>
      </c>
      <c r="BZ530" s="208">
        <f t="array" ref="BZ530">ROUND(MAX(IF($E$4:$BG$4=BZ$4,$E530:$BG530)),1)</f>
        <v>94.5</v>
      </c>
      <c r="CA530" s="276">
        <f t="array" ref="CA530">ROUND(SUM(IF($E$4:$BG$4=CA$4,ALL!$E522:$BG522)),1)/CA$3</f>
        <v>79.102985569618681</v>
      </c>
      <c r="CB530" s="233">
        <f t="shared" ref="CB530:CB562" si="232">ROUND(MIN($E530:$BG530),1)</f>
        <v>0</v>
      </c>
      <c r="CC530" s="233">
        <f t="shared" ref="CC530:CC562" si="233">ROUND(MAX($E530:$BG530),1)</f>
        <v>781.7</v>
      </c>
      <c r="CD530" s="274">
        <f>ALL!BH522/$BH$47</f>
        <v>79.54846859796271</v>
      </c>
    </row>
    <row r="531" spans="1:82" s="90" customFormat="1">
      <c r="A531" s="253">
        <f t="shared" si="228"/>
        <v>57311</v>
      </c>
      <c r="B531" s="236" t="s">
        <v>453</v>
      </c>
      <c r="C531" s="50"/>
      <c r="D531" s="50"/>
      <c r="E531" s="91">
        <f>ALL!E523/E$268</f>
        <v>24.528839537460776</v>
      </c>
      <c r="F531" s="91">
        <f>ALL!F523/F$268</f>
        <v>22.827727617340965</v>
      </c>
      <c r="G531" s="91">
        <f>ALL!G523/G$268</f>
        <v>95.073429035813419</v>
      </c>
      <c r="H531" s="91">
        <f>ALL!H523/H$268</f>
        <v>36.818072913261474</v>
      </c>
      <c r="I531" s="91">
        <f>ALL!I523/I$268</f>
        <v>34.66902904539495</v>
      </c>
      <c r="J531" s="91">
        <f>ALL!J523/J$268</f>
        <v>1.044716279726426</v>
      </c>
      <c r="K531" s="91">
        <f>ALL!K523/K$268</f>
        <v>0</v>
      </c>
      <c r="L531" s="91">
        <f>ALL!L523/L$268</f>
        <v>17.159751167540424</v>
      </c>
      <c r="M531" s="91">
        <f>ALL!M523/M$268</f>
        <v>50.993649529478347</v>
      </c>
      <c r="N531" s="91">
        <f>ALL!N523/N$268</f>
        <v>22.365662493740611</v>
      </c>
      <c r="O531" s="91">
        <f>ALL!O523/O$268</f>
        <v>13.268612761856689</v>
      </c>
      <c r="P531" s="91">
        <f>ALL!P523/P$268</f>
        <v>12.736701875453438</v>
      </c>
      <c r="Q531" s="91">
        <f>ALL!Q523/Q$268</f>
        <v>34.387905666863297</v>
      </c>
      <c r="R531" s="91">
        <f>ALL!R523/R$268</f>
        <v>12.18725437051091</v>
      </c>
      <c r="S531" s="91">
        <f>ALL!S523/S$268</f>
        <v>16.775306956584163</v>
      </c>
      <c r="T531" s="91">
        <f>ALL!T523/T$268</f>
        <v>24.396793501749478</v>
      </c>
      <c r="U531" s="91">
        <f>ALL!U523/U$268</f>
        <v>40.757601310717227</v>
      </c>
      <c r="V531" s="91">
        <f>ALL!V523/V$268</f>
        <v>109.49599001960435</v>
      </c>
      <c r="W531" s="91">
        <f>ALL!W523/W$268</f>
        <v>30.267172102182684</v>
      </c>
      <c r="X531" s="91">
        <f>ALL!X523/X$268</f>
        <v>14.807479182563529</v>
      </c>
      <c r="Y531" s="91">
        <f>ALL!Y523/Y$268</f>
        <v>41.396743000221697</v>
      </c>
      <c r="Z531" s="91">
        <f>ALL!Z523/Z$268</f>
        <v>66.716214595183942</v>
      </c>
      <c r="AA531" s="91">
        <f>ALL!AA523/AA$268</f>
        <v>54.392232139314473</v>
      </c>
      <c r="AB531" s="91">
        <f>ALL!AB523/AB$268</f>
        <v>8.6978535582277932</v>
      </c>
      <c r="AC531" s="91">
        <f>ALL!AC523/AC$268</f>
        <v>7.7769535802450749</v>
      </c>
      <c r="AD531" s="91">
        <f>ALL!AD523/AD$268</f>
        <v>4.4022685159454769</v>
      </c>
      <c r="AE531" s="91">
        <f>ALL!AE523/AE$268</f>
        <v>26.759401989830835</v>
      </c>
      <c r="AF531" s="91">
        <f>ALL!AF523/AF$268</f>
        <v>21.704582978512644</v>
      </c>
      <c r="AG531" s="91">
        <f>ALL!AG523/AG$268</f>
        <v>49.948940952399468</v>
      </c>
      <c r="AH531" s="91">
        <f>ALL!AH523/AH$268</f>
        <v>92.721110559087307</v>
      </c>
      <c r="AI531" s="91">
        <f>ALL!AI523/AI$268</f>
        <v>9.1455818731356544</v>
      </c>
      <c r="AJ531" s="91">
        <f>ALL!AJ523/AJ$268</f>
        <v>33.802380210776974</v>
      </c>
      <c r="AK531" s="91">
        <f>ALL!AK523/AK$268</f>
        <v>66.245408170261783</v>
      </c>
      <c r="AL531" s="91">
        <f>ALL!AL523/AL$268</f>
        <v>173.55120612451253</v>
      </c>
      <c r="AM531" s="91">
        <f>ALL!AM523/AM$268</f>
        <v>46.694510886882632</v>
      </c>
      <c r="AN531" s="91">
        <f>ALL!AN523/AN$268</f>
        <v>111.74739874597525</v>
      </c>
      <c r="AO531" s="91">
        <f>ALL!AO523/AO$268</f>
        <v>0</v>
      </c>
      <c r="AP531" s="91">
        <f>ALL!AP523/AP$268</f>
        <v>9.8647740851984622</v>
      </c>
      <c r="AQ531" s="91">
        <f>ALL!AQ523/AQ$268</f>
        <v>1.76217098304675</v>
      </c>
      <c r="AR531" s="91">
        <f>ALL!AR523/AR$268</f>
        <v>0</v>
      </c>
      <c r="AS531" s="91">
        <f>ALL!AS523/AS$268</f>
        <v>-0.21189005932921659</v>
      </c>
      <c r="AT531" s="91">
        <f>ALL!AT523/AT$268</f>
        <v>5.2781917536015897</v>
      </c>
      <c r="AU531" s="91">
        <f>ALL!AU523/AU$268</f>
        <v>28.195777822067548</v>
      </c>
      <c r="AV531" s="91">
        <f>ALL!AV523/AV$268</f>
        <v>13.148875882338171</v>
      </c>
      <c r="AW531" s="91">
        <f>ALL!AW523/AW$268</f>
        <v>59.667223880597021</v>
      </c>
      <c r="AX531" s="91">
        <f>ALL!AX523/AX$268</f>
        <v>120.87338788494337</v>
      </c>
      <c r="AY531" s="91">
        <f>ALL!AY523/AY$268</f>
        <v>70.7744557729402</v>
      </c>
      <c r="AZ531" s="91">
        <f>ALL!AZ523/AZ$268</f>
        <v>7.6602938061957291</v>
      </c>
      <c r="BA531" s="91">
        <f>ALL!BA523/BA$268</f>
        <v>289.8073445267799</v>
      </c>
      <c r="BB531" s="91">
        <f>ALL!BB523/BB$268</f>
        <v>146.51390438247012</v>
      </c>
      <c r="BC531" s="91">
        <f>ALL!BC523/BC$268</f>
        <v>116.74083344084633</v>
      </c>
      <c r="BD531" s="91">
        <f>ALL!BD523/BD$268</f>
        <v>0.16641732089882486</v>
      </c>
      <c r="BE531" s="91">
        <f>ALL!BE523/BE$268</f>
        <v>44.918306764503924</v>
      </c>
      <c r="BF531" s="91">
        <f>ALL!BF523/BF$268</f>
        <v>44.11970510656645</v>
      </c>
      <c r="BG531" s="91">
        <f>ALL!BG523/BG$268</f>
        <v>64.388256766059186</v>
      </c>
      <c r="BH531" s="91">
        <f t="shared" ref="BH531:BH561" si="234">SUM(E531:BG531)</f>
        <v>2453.9325133680818</v>
      </c>
      <c r="BJ531" s="208">
        <f t="array" ref="BJ531">ROUND(MIN(IF($E$4:$BG$4=BJ$4,$E531:$BG531)),1)</f>
        <v>-0.2</v>
      </c>
      <c r="BK531" s="208">
        <f t="array" ref="BK531">ROUND(MAX(IF($E$4:$BG$4=BK$4,$E531:$BG531)),1)</f>
        <v>289.8</v>
      </c>
      <c r="BL531" s="276">
        <f t="array" ref="BL531">ROUND(SUM(IF($E$4:$BG$4=BL$4,ALL!$E523:$BG523)),1)/BL$3</f>
        <v>45.545491481832677</v>
      </c>
      <c r="BM531" s="208">
        <f t="array" ref="BM531">ROUND(MIN(IF($E$4:$BG$4=BM$4,$E531:$BG531)),1)</f>
        <v>0.2</v>
      </c>
      <c r="BN531" s="208">
        <f t="array" ref="BN531">ROUND(MAX(IF($E$4:$BG$4=BN$4,$E531:$BG531)),1)</f>
        <v>64.400000000000006</v>
      </c>
      <c r="BO531" s="276">
        <f t="array" ref="BO531">ROUND(SUM(IF($E$4:$BG$4=BO$4,ALL!$E523:$BG523)),1)/BO$3</f>
        <v>31.483842417256721</v>
      </c>
      <c r="BP531" s="208">
        <f t="array" ref="BP531">ROUND(MIN(IF($E$4:$BG$4=BP$4,$E531:$BG531)),1)</f>
        <v>46.7</v>
      </c>
      <c r="BQ531" s="208">
        <f t="array" ref="BQ531">ROUND(MAX(IF($E$4:$BG$4=BQ$4,$E531:$BG531)),1)</f>
        <v>173.6</v>
      </c>
      <c r="BR531" s="276">
        <f t="array" ref="BR531">ROUND(SUM(IF($E$4:$BG$4=BR$4,ALL!$E523:$BG523)),1)/BR$3</f>
        <v>61.682649370325223</v>
      </c>
      <c r="BS531" s="208">
        <f t="array" ref="BS531">ROUND(MIN(IF($E$4:$BG$4=BS$4,$E531:$BG531)),1)</f>
        <v>0</v>
      </c>
      <c r="BT531" s="208">
        <f t="array" ref="BT531">ROUND(MAX(IF($E$4:$BG$4=BT$4,$E531:$BG531)),1)</f>
        <v>109.5</v>
      </c>
      <c r="BU531" s="276">
        <f t="array" ref="BU531">ROUND(SUM(IF($E$4:$BG$4=BU$4,ALL!$E523:$BG523)),1)/BU$3</f>
        <v>28.432697429271219</v>
      </c>
      <c r="BV531" s="208">
        <f t="array" ref="BV531">ROUND(MIN(IF($E$4:$BG$4=BV$4,$E531:$BG531)),1)</f>
        <v>8.6999999999999993</v>
      </c>
      <c r="BW531" s="208">
        <f t="array" ref="BW531">ROUND(MAX(IF($E$4:$BG$4=BW$4,$E531:$BG531)),1)</f>
        <v>95.1</v>
      </c>
      <c r="BX531" s="276">
        <f t="array" ref="BX531">ROUND(SUM(IF($E$4:$BG$4=BX$4,ALL!$E523:$BG523)),1)/BX$3</f>
        <v>31.354196010557651</v>
      </c>
      <c r="BY531" s="208">
        <f t="array" ref="BY531">ROUND(MIN(IF($E$4:$BG$4=BY$4,$E531:$BG531)),1)</f>
        <v>9.1</v>
      </c>
      <c r="BZ531" s="208">
        <f t="array" ref="BZ531">ROUND(MAX(IF($E$4:$BG$4=BZ$4,$E531:$BG531)),1)</f>
        <v>49.9</v>
      </c>
      <c r="CA531" s="276">
        <f t="array" ref="CA531">ROUND(SUM(IF($E$4:$BG$4=CA$4,ALL!$E523:$BG523)),1)/CA$3</f>
        <v>30.499977284830294</v>
      </c>
      <c r="CB531" s="233">
        <f t="shared" si="232"/>
        <v>-0.2</v>
      </c>
      <c r="CC531" s="233">
        <f t="shared" si="233"/>
        <v>289.8</v>
      </c>
      <c r="CD531" s="274">
        <f>ALL!BH523/$BH$47</f>
        <v>30.995372621005448</v>
      </c>
    </row>
    <row r="532" spans="1:82" s="90" customFormat="1" ht="24">
      <c r="A532" s="253">
        <f t="shared" si="228"/>
        <v>57313</v>
      </c>
      <c r="B532" s="236" t="s">
        <v>454</v>
      </c>
      <c r="C532" s="50"/>
      <c r="D532" s="50"/>
      <c r="E532" s="91">
        <f>ALL!E524/E$268</f>
        <v>0</v>
      </c>
      <c r="F532" s="91">
        <f>ALL!F524/F$268</f>
        <v>0</v>
      </c>
      <c r="G532" s="91">
        <f>ALL!G524/G$268</f>
        <v>0</v>
      </c>
      <c r="H532" s="91">
        <f>ALL!H524/H$268</f>
        <v>4.8280266949642665E-2</v>
      </c>
      <c r="I532" s="91">
        <f>ALL!I524/I$268</f>
        <v>0</v>
      </c>
      <c r="J532" s="91">
        <f>ALL!J524/J$268</f>
        <v>0</v>
      </c>
      <c r="K532" s="91">
        <f>ALL!K524/K$268</f>
        <v>0</v>
      </c>
      <c r="L532" s="91">
        <f>ALL!L524/L$268</f>
        <v>0</v>
      </c>
      <c r="M532" s="91">
        <f>ALL!M524/M$268</f>
        <v>0</v>
      </c>
      <c r="N532" s="91">
        <f>ALL!N524/N$268</f>
        <v>0</v>
      </c>
      <c r="O532" s="91">
        <f>ALL!O524/O$268</f>
        <v>0</v>
      </c>
      <c r="P532" s="91">
        <f>ALL!P524/P$268</f>
        <v>0</v>
      </c>
      <c r="Q532" s="91">
        <f>ALL!Q524/Q$268</f>
        <v>0</v>
      </c>
      <c r="R532" s="91">
        <f>ALL!R524/R$268</f>
        <v>0</v>
      </c>
      <c r="S532" s="91">
        <f>ALL!S524/S$268</f>
        <v>0</v>
      </c>
      <c r="T532" s="91">
        <f>ALL!T524/T$268</f>
        <v>0</v>
      </c>
      <c r="U532" s="91">
        <f>ALL!U524/U$268</f>
        <v>0</v>
      </c>
      <c r="V532" s="91">
        <f>ALL!V524/V$268</f>
        <v>0</v>
      </c>
      <c r="W532" s="91">
        <f>ALL!W524/W$268</f>
        <v>0</v>
      </c>
      <c r="X532" s="91">
        <f>ALL!X524/X$268</f>
        <v>0</v>
      </c>
      <c r="Y532" s="91">
        <f>ALL!Y524/Y$268</f>
        <v>0</v>
      </c>
      <c r="Z532" s="91">
        <f>ALL!Z524/Z$268</f>
        <v>0</v>
      </c>
      <c r="AA532" s="91">
        <f>ALL!AA524/AA$268</f>
        <v>0</v>
      </c>
      <c r="AB532" s="91">
        <f>ALL!AB524/AB$268</f>
        <v>0</v>
      </c>
      <c r="AC532" s="91">
        <f>ALL!AC524/AC$268</f>
        <v>0</v>
      </c>
      <c r="AD532" s="91">
        <f>ALL!AD524/AD$268</f>
        <v>0</v>
      </c>
      <c r="AE532" s="91">
        <f>ALL!AE524/AE$268</f>
        <v>0</v>
      </c>
      <c r="AF532" s="91">
        <f>ALL!AF524/AF$268</f>
        <v>0</v>
      </c>
      <c r="AG532" s="91">
        <f>ALL!AG524/AG$268</f>
        <v>0</v>
      </c>
      <c r="AH532" s="91">
        <f>ALL!AH524/AH$268</f>
        <v>0</v>
      </c>
      <c r="AI532" s="91">
        <f>ALL!AI524/AI$268</f>
        <v>0</v>
      </c>
      <c r="AJ532" s="91">
        <f>ALL!AJ524/AJ$268</f>
        <v>0</v>
      </c>
      <c r="AK532" s="91">
        <f>ALL!AK524/AK$268</f>
        <v>0</v>
      </c>
      <c r="AL532" s="91">
        <f>ALL!AL524/AL$268</f>
        <v>0</v>
      </c>
      <c r="AM532" s="91">
        <f>ALL!AM524/AM$268</f>
        <v>0</v>
      </c>
      <c r="AN532" s="91">
        <f>ALL!AN524/AN$268</f>
        <v>0</v>
      </c>
      <c r="AO532" s="91">
        <f>ALL!AO524/AO$268</f>
        <v>0</v>
      </c>
      <c r="AP532" s="91">
        <f>ALL!AP524/AP$268</f>
        <v>0</v>
      </c>
      <c r="AQ532" s="91">
        <f>ALL!AQ524/AQ$268</f>
        <v>0</v>
      </c>
      <c r="AR532" s="91">
        <f>ALL!AR524/AR$268</f>
        <v>0</v>
      </c>
      <c r="AS532" s="91">
        <f>ALL!AS524/AS$268</f>
        <v>0</v>
      </c>
      <c r="AT532" s="91">
        <f>ALL!AT524/AT$268</f>
        <v>0</v>
      </c>
      <c r="AU532" s="91">
        <f>ALL!AU524/AU$268</f>
        <v>0</v>
      </c>
      <c r="AV532" s="91">
        <f>ALL!AV524/AV$268</f>
        <v>0</v>
      </c>
      <c r="AW532" s="91">
        <f>ALL!AW524/AW$268</f>
        <v>0</v>
      </c>
      <c r="AX532" s="91">
        <f>ALL!AX524/AX$268</f>
        <v>0</v>
      </c>
      <c r="AY532" s="91">
        <f>ALL!AY524/AY$268</f>
        <v>0</v>
      </c>
      <c r="AZ532" s="91">
        <f>ALL!AZ524/AZ$268</f>
        <v>0</v>
      </c>
      <c r="BA532" s="91">
        <f>ALL!BA524/BA$268</f>
        <v>0</v>
      </c>
      <c r="BB532" s="91">
        <f>ALL!BB524/BB$268</f>
        <v>0</v>
      </c>
      <c r="BC532" s="91">
        <f>ALL!BC524/BC$268</f>
        <v>0</v>
      </c>
      <c r="BD532" s="91">
        <f>ALL!BD524/BD$268</f>
        <v>0</v>
      </c>
      <c r="BE532" s="91">
        <f>ALL!BE524/BE$268</f>
        <v>0</v>
      </c>
      <c r="BF532" s="91">
        <f>ALL!BF524/BF$268</f>
        <v>0</v>
      </c>
      <c r="BG532" s="91">
        <f>ALL!BG524/BG$268</f>
        <v>0</v>
      </c>
      <c r="BH532" s="91">
        <f t="shared" si="234"/>
        <v>4.8280266949642665E-2</v>
      </c>
      <c r="BJ532" s="208">
        <f t="array" ref="BJ532">ROUND(MIN(IF($E$4:$BG$4=BJ$4,$E532:$BG532)),1)</f>
        <v>0</v>
      </c>
      <c r="BK532" s="208">
        <f t="array" ref="BK532">ROUND(MAX(IF($E$4:$BG$4=BK$4,$E532:$BG532)),1)</f>
        <v>0</v>
      </c>
      <c r="BL532" s="276">
        <f t="array" ref="BL532">ROUND(SUM(IF($E$4:$BG$4=BL$4,ALL!$E524:$BG524)),1)/BL$3</f>
        <v>0</v>
      </c>
      <c r="BM532" s="208">
        <f t="array" ref="BM532">ROUND(MIN(IF($E$4:$BG$4=BM$4,$E532:$BG532)),1)</f>
        <v>0</v>
      </c>
      <c r="BN532" s="208">
        <f t="array" ref="BN532">ROUND(MAX(IF($E$4:$BG$4=BN$4,$E532:$BG532)),1)</f>
        <v>0</v>
      </c>
      <c r="BO532" s="276">
        <f t="array" ref="BO532">ROUND(SUM(IF($E$4:$BG$4=BO$4,ALL!$E524:$BG524)),1)/BO$3</f>
        <v>0</v>
      </c>
      <c r="BP532" s="208">
        <f t="array" ref="BP532">ROUND(MIN(IF($E$4:$BG$4=BP$4,$E532:$BG532)),1)</f>
        <v>0</v>
      </c>
      <c r="BQ532" s="208">
        <f t="array" ref="BQ532">ROUND(MAX(IF($E$4:$BG$4=BQ$4,$E532:$BG532)),1)</f>
        <v>0</v>
      </c>
      <c r="BR532" s="276">
        <f t="array" ref="BR532">ROUND(SUM(IF($E$4:$BG$4=BR$4,ALL!$E524:$BG524)),1)/BR$3</f>
        <v>0</v>
      </c>
      <c r="BS532" s="208">
        <f t="array" ref="BS532">ROUND(MIN(IF($E$4:$BG$4=BS$4,$E532:$BG532)),1)</f>
        <v>0</v>
      </c>
      <c r="BT532" s="208">
        <f t="array" ref="BT532">ROUND(MAX(IF($E$4:$BG$4=BT$4,$E532:$BG532)),1)</f>
        <v>0</v>
      </c>
      <c r="BU532" s="276">
        <f t="array" ref="BU532">ROUND(SUM(IF($E$4:$BG$4=BU$4,ALL!$E524:$BG524)),1)/BU$3</f>
        <v>5.1179712632874793E-3</v>
      </c>
      <c r="BV532" s="208">
        <f t="array" ref="BV532">ROUND(MIN(IF($E$4:$BG$4=BV$4,$E532:$BG532)),1)</f>
        <v>0</v>
      </c>
      <c r="BW532" s="208">
        <f t="array" ref="BW532">ROUND(MAX(IF($E$4:$BG$4=BW$4,$E532:$BG532)),1)</f>
        <v>0</v>
      </c>
      <c r="BX532" s="276">
        <f t="array" ref="BX532">ROUND(SUM(IF($E$4:$BG$4=BX$4,ALL!$E524:$BG524)),1)/BX$3</f>
        <v>0</v>
      </c>
      <c r="BY532" s="208">
        <f t="array" ref="BY532">ROUND(MIN(IF($E$4:$BG$4=BY$4,$E532:$BG532)),1)</f>
        <v>0</v>
      </c>
      <c r="BZ532" s="208">
        <f t="array" ref="BZ532">ROUND(MAX(IF($E$4:$BG$4=BZ$4,$E532:$BG532)),1)</f>
        <v>0</v>
      </c>
      <c r="CA532" s="276">
        <f t="array" ref="CA532">ROUND(SUM(IF($E$4:$BG$4=CA$4,ALL!$E524:$BG524)),1)/CA$3</f>
        <v>0</v>
      </c>
      <c r="CB532" s="233">
        <f t="shared" si="232"/>
        <v>0</v>
      </c>
      <c r="CC532" s="233">
        <f t="shared" si="233"/>
        <v>0</v>
      </c>
      <c r="CD532" s="274">
        <f>ALL!BH524/$BH$47</f>
        <v>1.722889080774501E-3</v>
      </c>
    </row>
    <row r="533" spans="1:82" s="90" customFormat="1">
      <c r="A533" s="253">
        <f t="shared" si="228"/>
        <v>57401</v>
      </c>
      <c r="B533" s="236" t="s">
        <v>912</v>
      </c>
      <c r="C533" s="50"/>
      <c r="D533" s="50"/>
      <c r="E533" s="91">
        <f>ALL!E525/E$268</f>
        <v>0</v>
      </c>
      <c r="F533" s="91">
        <f>ALL!F525/F$268</f>
        <v>0</v>
      </c>
      <c r="G533" s="91">
        <f>ALL!G525/G$268</f>
        <v>0</v>
      </c>
      <c r="H533" s="91">
        <f>ALL!H525/H$268</f>
        <v>0</v>
      </c>
      <c r="I533" s="91">
        <f>ALL!I525/I$268</f>
        <v>0</v>
      </c>
      <c r="J533" s="91">
        <f>ALL!J525/J$268</f>
        <v>0</v>
      </c>
      <c r="K533" s="91">
        <f>ALL!K525/K$268</f>
        <v>0</v>
      </c>
      <c r="L533" s="91">
        <f>ALL!L525/L$268</f>
        <v>0</v>
      </c>
      <c r="M533" s="91">
        <f>ALL!M525/M$268</f>
        <v>0</v>
      </c>
      <c r="N533" s="91">
        <f>ALL!N525/N$268</f>
        <v>0</v>
      </c>
      <c r="O533" s="91">
        <f>ALL!O525/O$268</f>
        <v>0</v>
      </c>
      <c r="P533" s="91">
        <f>ALL!P525/P$268</f>
        <v>0</v>
      </c>
      <c r="Q533" s="91">
        <f>ALL!Q525/Q$268</f>
        <v>0</v>
      </c>
      <c r="R533" s="91">
        <f>ALL!R525/R$268</f>
        <v>0</v>
      </c>
      <c r="S533" s="91">
        <f>ALL!S525/S$268</f>
        <v>0</v>
      </c>
      <c r="T533" s="91">
        <f>ALL!T525/T$268</f>
        <v>0</v>
      </c>
      <c r="U533" s="91">
        <f>ALL!U525/U$268</f>
        <v>0</v>
      </c>
      <c r="V533" s="91">
        <f>ALL!V525/V$268</f>
        <v>0</v>
      </c>
      <c r="W533" s="91">
        <f>ALL!W525/W$268</f>
        <v>0</v>
      </c>
      <c r="X533" s="91">
        <f>ALL!X525/X$268</f>
        <v>0</v>
      </c>
      <c r="Y533" s="91">
        <f>ALL!Y525/Y$268</f>
        <v>0</v>
      </c>
      <c r="Z533" s="91">
        <f>ALL!Z525/Z$268</f>
        <v>0</v>
      </c>
      <c r="AA533" s="91">
        <f>ALL!AA525/AA$268</f>
        <v>0</v>
      </c>
      <c r="AB533" s="91">
        <f>ALL!AB525/AB$268</f>
        <v>0</v>
      </c>
      <c r="AC533" s="91">
        <f>ALL!AC525/AC$268</f>
        <v>0</v>
      </c>
      <c r="AD533" s="91">
        <f>ALL!AD525/AD$268</f>
        <v>0</v>
      </c>
      <c r="AE533" s="91">
        <f>ALL!AE525/AE$268</f>
        <v>0</v>
      </c>
      <c r="AF533" s="91">
        <f>ALL!AF525/AF$268</f>
        <v>0</v>
      </c>
      <c r="AG533" s="91">
        <f>ALL!AG525/AG$268</f>
        <v>0</v>
      </c>
      <c r="AH533" s="91">
        <f>ALL!AH525/AH$268</f>
        <v>0</v>
      </c>
      <c r="AI533" s="91">
        <f>ALL!AI525/AI$268</f>
        <v>0</v>
      </c>
      <c r="AJ533" s="91">
        <f>ALL!AJ525/AJ$268</f>
        <v>0</v>
      </c>
      <c r="AK533" s="91">
        <f>ALL!AK525/AK$268</f>
        <v>0</v>
      </c>
      <c r="AL533" s="91">
        <f>ALL!AL525/AL$268</f>
        <v>0</v>
      </c>
      <c r="AM533" s="91">
        <f>ALL!AM525/AM$268</f>
        <v>0</v>
      </c>
      <c r="AN533" s="91">
        <f>ALL!AN525/AN$268</f>
        <v>0</v>
      </c>
      <c r="AO533" s="91">
        <f>ALL!AO525/AO$268</f>
        <v>0</v>
      </c>
      <c r="AP533" s="91">
        <f>ALL!AP525/AP$268</f>
        <v>0</v>
      </c>
      <c r="AQ533" s="91">
        <f>ALL!AQ525/AQ$268</f>
        <v>0</v>
      </c>
      <c r="AR533" s="91">
        <f>ALL!AR525/AR$268</f>
        <v>0</v>
      </c>
      <c r="AS533" s="91">
        <f>ALL!AS525/AS$268</f>
        <v>0</v>
      </c>
      <c r="AT533" s="91">
        <f>ALL!AT525/AT$268</f>
        <v>0</v>
      </c>
      <c r="AU533" s="91">
        <f>ALL!AU525/AU$268</f>
        <v>0</v>
      </c>
      <c r="AV533" s="91">
        <f>ALL!AV525/AV$268</f>
        <v>0</v>
      </c>
      <c r="AW533" s="91">
        <f>ALL!AW525/AW$268</f>
        <v>0</v>
      </c>
      <c r="AX533" s="91">
        <f>ALL!AX525/AX$268</f>
        <v>0</v>
      </c>
      <c r="AY533" s="91">
        <f>ALL!AY525/AY$268</f>
        <v>0</v>
      </c>
      <c r="AZ533" s="91">
        <f>ALL!AZ525/AZ$268</f>
        <v>0</v>
      </c>
      <c r="BA533" s="91">
        <f>ALL!BA525/BA$268</f>
        <v>0</v>
      </c>
      <c r="BB533" s="91">
        <f>ALL!BB525/BB$268</f>
        <v>0</v>
      </c>
      <c r="BC533" s="91">
        <f>ALL!BC525/BC$268</f>
        <v>0</v>
      </c>
      <c r="BD533" s="91">
        <f>ALL!BD525/BD$268</f>
        <v>0</v>
      </c>
      <c r="BE533" s="91">
        <f>ALL!BE525/BE$268</f>
        <v>0</v>
      </c>
      <c r="BF533" s="91">
        <f>ALL!BF525/BF$268</f>
        <v>0</v>
      </c>
      <c r="BG533" s="91">
        <f>ALL!BG525/BG$268</f>
        <v>0</v>
      </c>
      <c r="BH533" s="91">
        <f t="shared" si="234"/>
        <v>0</v>
      </c>
      <c r="BJ533" s="208">
        <f t="array" ref="BJ533">ROUND(MIN(IF($E$4:$BG$4=BJ$4,$E533:$BG533)),1)</f>
        <v>0</v>
      </c>
      <c r="BK533" s="208">
        <f t="array" ref="BK533">ROUND(MAX(IF($E$4:$BG$4=BK$4,$E533:$BG533)),1)</f>
        <v>0</v>
      </c>
      <c r="BL533" s="276">
        <f t="array" ref="BL533">ROUND(SUM(IF($E$4:$BG$4=BL$4,ALL!$E525:$BG525)),1)/BL$3</f>
        <v>0</v>
      </c>
      <c r="BM533" s="208">
        <f t="array" ref="BM533">ROUND(MIN(IF($E$4:$BG$4=BM$4,$E533:$BG533)),1)</f>
        <v>0</v>
      </c>
      <c r="BN533" s="208">
        <f t="array" ref="BN533">ROUND(MAX(IF($E$4:$BG$4=BN$4,$E533:$BG533)),1)</f>
        <v>0</v>
      </c>
      <c r="BO533" s="276">
        <f t="array" ref="BO533">ROUND(SUM(IF($E$4:$BG$4=BO$4,ALL!$E525:$BG525)),1)/BO$3</f>
        <v>0</v>
      </c>
      <c r="BP533" s="208">
        <f t="array" ref="BP533">ROUND(MIN(IF($E$4:$BG$4=BP$4,$E533:$BG533)),1)</f>
        <v>0</v>
      </c>
      <c r="BQ533" s="208">
        <f t="array" ref="BQ533">ROUND(MAX(IF($E$4:$BG$4=BQ$4,$E533:$BG533)),1)</f>
        <v>0</v>
      </c>
      <c r="BR533" s="276">
        <f t="array" ref="BR533">ROUND(SUM(IF($E$4:$BG$4=BR$4,ALL!$E525:$BG525)),1)/BR$3</f>
        <v>0</v>
      </c>
      <c r="BS533" s="208">
        <f t="array" ref="BS533">ROUND(MIN(IF($E$4:$BG$4=BS$4,$E533:$BG533)),1)</f>
        <v>0</v>
      </c>
      <c r="BT533" s="208">
        <f t="array" ref="BT533">ROUND(MAX(IF($E$4:$BG$4=BT$4,$E533:$BG533)),1)</f>
        <v>0</v>
      </c>
      <c r="BU533" s="276">
        <f t="array" ref="BU533">ROUND(SUM(IF($E$4:$BG$4=BU$4,ALL!$E525:$BG525)),1)/BU$3</f>
        <v>0</v>
      </c>
      <c r="BV533" s="208">
        <f t="array" ref="BV533">ROUND(MIN(IF($E$4:$BG$4=BV$4,$E533:$BG533)),1)</f>
        <v>0</v>
      </c>
      <c r="BW533" s="208">
        <f t="array" ref="BW533">ROUND(MAX(IF($E$4:$BG$4=BW$4,$E533:$BG533)),1)</f>
        <v>0</v>
      </c>
      <c r="BX533" s="276">
        <f t="array" ref="BX533">ROUND(SUM(IF($E$4:$BG$4=BX$4,ALL!$E525:$BG525)),1)/BX$3</f>
        <v>0</v>
      </c>
      <c r="BY533" s="208">
        <f t="array" ref="BY533">ROUND(MIN(IF($E$4:$BG$4=BY$4,$E533:$BG533)),1)</f>
        <v>0</v>
      </c>
      <c r="BZ533" s="208">
        <f t="array" ref="BZ533">ROUND(MAX(IF($E$4:$BG$4=BZ$4,$E533:$BG533)),1)</f>
        <v>0</v>
      </c>
      <c r="CA533" s="276">
        <f t="array" ref="CA533">ROUND(SUM(IF($E$4:$BG$4=CA$4,ALL!$E525:$BG525)),1)/CA$3</f>
        <v>0</v>
      </c>
      <c r="CB533" s="233">
        <f t="shared" si="232"/>
        <v>0</v>
      </c>
      <c r="CC533" s="233">
        <f t="shared" si="233"/>
        <v>0</v>
      </c>
      <c r="CD533" s="274">
        <f>ALL!BH525/$BH$47</f>
        <v>0</v>
      </c>
    </row>
    <row r="534" spans="1:82" s="90" customFormat="1">
      <c r="A534" s="253">
        <f t="shared" si="228"/>
        <v>57402</v>
      </c>
      <c r="B534" s="236" t="s">
        <v>455</v>
      </c>
      <c r="C534" s="50"/>
      <c r="D534" s="50"/>
      <c r="E534" s="91">
        <f>ALL!E526/E$268</f>
        <v>0</v>
      </c>
      <c r="F534" s="91">
        <f>ALL!F526/F$268</f>
        <v>0</v>
      </c>
      <c r="G534" s="91">
        <f>ALL!G526/G$268</f>
        <v>0</v>
      </c>
      <c r="H534" s="91">
        <f>ALL!H526/H$268</f>
        <v>0</v>
      </c>
      <c r="I534" s="91">
        <f>ALL!I526/I$268</f>
        <v>0</v>
      </c>
      <c r="J534" s="91">
        <f>ALL!J526/J$268</f>
        <v>0</v>
      </c>
      <c r="K534" s="91">
        <f>ALL!K526/K$268</f>
        <v>0</v>
      </c>
      <c r="L534" s="91">
        <f>ALL!L526/L$268</f>
        <v>0</v>
      </c>
      <c r="M534" s="91">
        <f>ALL!M526/M$268</f>
        <v>0</v>
      </c>
      <c r="N534" s="91">
        <f>ALL!N526/N$268</f>
        <v>0</v>
      </c>
      <c r="O534" s="91">
        <f>ALL!O526/O$268</f>
        <v>0</v>
      </c>
      <c r="P534" s="91">
        <f>ALL!P526/P$268</f>
        <v>0</v>
      </c>
      <c r="Q534" s="91">
        <f>ALL!Q526/Q$268</f>
        <v>0</v>
      </c>
      <c r="R534" s="91">
        <f>ALL!R526/R$268</f>
        <v>0</v>
      </c>
      <c r="S534" s="91">
        <f>ALL!S526/S$268</f>
        <v>0</v>
      </c>
      <c r="T534" s="91">
        <f>ALL!T526/T$268</f>
        <v>0</v>
      </c>
      <c r="U534" s="91">
        <f>ALL!U526/U$268</f>
        <v>0</v>
      </c>
      <c r="V534" s="91">
        <f>ALL!V526/V$268</f>
        <v>0</v>
      </c>
      <c r="W534" s="91">
        <f>ALL!W526/W$268</f>
        <v>0</v>
      </c>
      <c r="X534" s="91">
        <f>ALL!X526/X$268</f>
        <v>0</v>
      </c>
      <c r="Y534" s="91">
        <f>ALL!Y526/Y$268</f>
        <v>0</v>
      </c>
      <c r="Z534" s="91">
        <f>ALL!Z526/Z$268</f>
        <v>0</v>
      </c>
      <c r="AA534" s="91">
        <f>ALL!AA526/AA$268</f>
        <v>0</v>
      </c>
      <c r="AB534" s="91">
        <f>ALL!AB526/AB$268</f>
        <v>0</v>
      </c>
      <c r="AC534" s="91">
        <f>ALL!AC526/AC$268</f>
        <v>0</v>
      </c>
      <c r="AD534" s="91">
        <f>ALL!AD526/AD$268</f>
        <v>0</v>
      </c>
      <c r="AE534" s="91">
        <f>ALL!AE526/AE$268</f>
        <v>0</v>
      </c>
      <c r="AF534" s="91">
        <f>ALL!AF526/AF$268</f>
        <v>0</v>
      </c>
      <c r="AG534" s="91">
        <f>ALL!AG526/AG$268</f>
        <v>0</v>
      </c>
      <c r="AH534" s="91">
        <f>ALL!AH526/AH$268</f>
        <v>0</v>
      </c>
      <c r="AI534" s="91">
        <f>ALL!AI526/AI$268</f>
        <v>0</v>
      </c>
      <c r="AJ534" s="91">
        <f>ALL!AJ526/AJ$268</f>
        <v>0</v>
      </c>
      <c r="AK534" s="91">
        <f>ALL!AK526/AK$268</f>
        <v>0</v>
      </c>
      <c r="AL534" s="91">
        <f>ALL!AL526/AL$268</f>
        <v>0</v>
      </c>
      <c r="AM534" s="91">
        <f>ALL!AM526/AM$268</f>
        <v>0</v>
      </c>
      <c r="AN534" s="91">
        <f>ALL!AN526/AN$268</f>
        <v>0</v>
      </c>
      <c r="AO534" s="91">
        <f>ALL!AO526/AO$268</f>
        <v>0</v>
      </c>
      <c r="AP534" s="91">
        <f>ALL!AP526/AP$268</f>
        <v>0</v>
      </c>
      <c r="AQ534" s="91">
        <f>ALL!AQ526/AQ$268</f>
        <v>0</v>
      </c>
      <c r="AR534" s="91">
        <f>ALL!AR526/AR$268</f>
        <v>0</v>
      </c>
      <c r="AS534" s="91">
        <f>ALL!AS526/AS$268</f>
        <v>0</v>
      </c>
      <c r="AT534" s="91">
        <f>ALL!AT526/AT$268</f>
        <v>0</v>
      </c>
      <c r="AU534" s="91">
        <f>ALL!AU526/AU$268</f>
        <v>0</v>
      </c>
      <c r="AV534" s="91">
        <f>ALL!AV526/AV$268</f>
        <v>0</v>
      </c>
      <c r="AW534" s="91">
        <f>ALL!AW526/AW$268</f>
        <v>0</v>
      </c>
      <c r="AX534" s="91">
        <f>ALL!AX526/AX$268</f>
        <v>0</v>
      </c>
      <c r="AY534" s="91">
        <f>ALL!AY526/AY$268</f>
        <v>0</v>
      </c>
      <c r="AZ534" s="91">
        <f>ALL!AZ526/AZ$268</f>
        <v>0</v>
      </c>
      <c r="BA534" s="91">
        <f>ALL!BA526/BA$268</f>
        <v>0</v>
      </c>
      <c r="BB534" s="91">
        <f>ALL!BB526/BB$268</f>
        <v>0</v>
      </c>
      <c r="BC534" s="91">
        <f>ALL!BC526/BC$268</f>
        <v>0</v>
      </c>
      <c r="BD534" s="91">
        <f>ALL!BD526/BD$268</f>
        <v>0</v>
      </c>
      <c r="BE534" s="91">
        <f>ALL!BE526/BE$268</f>
        <v>0</v>
      </c>
      <c r="BF534" s="91">
        <f>ALL!BF526/BF$268</f>
        <v>0</v>
      </c>
      <c r="BG534" s="91">
        <f>ALL!BG526/BG$268</f>
        <v>0</v>
      </c>
      <c r="BH534" s="91">
        <f t="shared" si="234"/>
        <v>0</v>
      </c>
      <c r="BJ534" s="208">
        <f t="array" ref="BJ534">ROUND(MIN(IF($E$4:$BG$4=BJ$4,$E534:$BG534)),1)</f>
        <v>0</v>
      </c>
      <c r="BK534" s="208">
        <f t="array" ref="BK534">ROUND(MAX(IF($E$4:$BG$4=BK$4,$E534:$BG534)),1)</f>
        <v>0</v>
      </c>
      <c r="BL534" s="276">
        <f t="array" ref="BL534">ROUND(SUM(IF($E$4:$BG$4=BL$4,ALL!$E526:$BG526)),1)/BL$3</f>
        <v>0</v>
      </c>
      <c r="BM534" s="208">
        <f t="array" ref="BM534">ROUND(MIN(IF($E$4:$BG$4=BM$4,$E534:$BG534)),1)</f>
        <v>0</v>
      </c>
      <c r="BN534" s="208">
        <f t="array" ref="BN534">ROUND(MAX(IF($E$4:$BG$4=BN$4,$E534:$BG534)),1)</f>
        <v>0</v>
      </c>
      <c r="BO534" s="276">
        <f t="array" ref="BO534">ROUND(SUM(IF($E$4:$BG$4=BO$4,ALL!$E526:$BG526)),1)/BO$3</f>
        <v>0</v>
      </c>
      <c r="BP534" s="208">
        <f t="array" ref="BP534">ROUND(MIN(IF($E$4:$BG$4=BP$4,$E534:$BG534)),1)</f>
        <v>0</v>
      </c>
      <c r="BQ534" s="208">
        <f t="array" ref="BQ534">ROUND(MAX(IF($E$4:$BG$4=BQ$4,$E534:$BG534)),1)</f>
        <v>0</v>
      </c>
      <c r="BR534" s="276">
        <f t="array" ref="BR534">ROUND(SUM(IF($E$4:$BG$4=BR$4,ALL!$E526:$BG526)),1)/BR$3</f>
        <v>0</v>
      </c>
      <c r="BS534" s="208">
        <f t="array" ref="BS534">ROUND(MIN(IF($E$4:$BG$4=BS$4,$E534:$BG534)),1)</f>
        <v>0</v>
      </c>
      <c r="BT534" s="208">
        <f t="array" ref="BT534">ROUND(MAX(IF($E$4:$BG$4=BT$4,$E534:$BG534)),1)</f>
        <v>0</v>
      </c>
      <c r="BU534" s="276">
        <f t="array" ref="BU534">ROUND(SUM(IF($E$4:$BG$4=BU$4,ALL!$E526:$BG526)),1)/BU$3</f>
        <v>0</v>
      </c>
      <c r="BV534" s="208">
        <f t="array" ref="BV534">ROUND(MIN(IF($E$4:$BG$4=BV$4,$E534:$BG534)),1)</f>
        <v>0</v>
      </c>
      <c r="BW534" s="208">
        <f t="array" ref="BW534">ROUND(MAX(IF($E$4:$BG$4=BW$4,$E534:$BG534)),1)</f>
        <v>0</v>
      </c>
      <c r="BX534" s="276">
        <f t="array" ref="BX534">ROUND(SUM(IF($E$4:$BG$4=BX$4,ALL!$E526:$BG526)),1)/BX$3</f>
        <v>0</v>
      </c>
      <c r="BY534" s="208">
        <f t="array" ref="BY534">ROUND(MIN(IF($E$4:$BG$4=BY$4,$E534:$BG534)),1)</f>
        <v>0</v>
      </c>
      <c r="BZ534" s="208">
        <f t="array" ref="BZ534">ROUND(MAX(IF($E$4:$BG$4=BZ$4,$E534:$BG534)),1)</f>
        <v>0</v>
      </c>
      <c r="CA534" s="276">
        <f t="array" ref="CA534">ROUND(SUM(IF($E$4:$BG$4=CA$4,ALL!$E526:$BG526)),1)/CA$3</f>
        <v>0</v>
      </c>
      <c r="CB534" s="233">
        <f t="shared" si="232"/>
        <v>0</v>
      </c>
      <c r="CC534" s="233">
        <f t="shared" si="233"/>
        <v>0</v>
      </c>
      <c r="CD534" s="274">
        <f>ALL!BH526/$BH$47</f>
        <v>0</v>
      </c>
    </row>
    <row r="535" spans="1:82" s="90" customFormat="1">
      <c r="A535" s="253">
        <f t="shared" si="228"/>
        <v>57403</v>
      </c>
      <c r="B535" s="236" t="s">
        <v>913</v>
      </c>
      <c r="C535" s="50"/>
      <c r="D535" s="50"/>
      <c r="E535" s="91">
        <f>ALL!E527/E$268</f>
        <v>0</v>
      </c>
      <c r="F535" s="91">
        <f>ALL!F527/F$268</f>
        <v>0</v>
      </c>
      <c r="G535" s="91">
        <f>ALL!G527/G$268</f>
        <v>0</v>
      </c>
      <c r="H535" s="91">
        <f>ALL!H527/H$268</f>
        <v>0</v>
      </c>
      <c r="I535" s="91">
        <f>ALL!I527/I$268</f>
        <v>0</v>
      </c>
      <c r="J535" s="91">
        <f>ALL!J527/J$268</f>
        <v>0</v>
      </c>
      <c r="K535" s="91">
        <f>ALL!K527/K$268</f>
        <v>0</v>
      </c>
      <c r="L535" s="91">
        <f>ALL!L527/L$268</f>
        <v>0</v>
      </c>
      <c r="M535" s="91">
        <f>ALL!M527/M$268</f>
        <v>0</v>
      </c>
      <c r="N535" s="91">
        <f>ALL!N527/N$268</f>
        <v>0</v>
      </c>
      <c r="O535" s="91">
        <f>ALL!O527/O$268</f>
        <v>0</v>
      </c>
      <c r="P535" s="91">
        <f>ALL!P527/P$268</f>
        <v>0</v>
      </c>
      <c r="Q535" s="91">
        <f>ALL!Q527/Q$268</f>
        <v>0</v>
      </c>
      <c r="R535" s="91">
        <f>ALL!R527/R$268</f>
        <v>0</v>
      </c>
      <c r="S535" s="91">
        <f>ALL!S527/S$268</f>
        <v>0</v>
      </c>
      <c r="T535" s="91">
        <f>ALL!T527/T$268</f>
        <v>0</v>
      </c>
      <c r="U535" s="91">
        <f>ALL!U527/U$268</f>
        <v>0</v>
      </c>
      <c r="V535" s="91">
        <f>ALL!V527/V$268</f>
        <v>0</v>
      </c>
      <c r="W535" s="91">
        <f>ALL!W527/W$268</f>
        <v>0</v>
      </c>
      <c r="X535" s="91">
        <f>ALL!X527/X$268</f>
        <v>0</v>
      </c>
      <c r="Y535" s="91">
        <f>ALL!Y527/Y$268</f>
        <v>0</v>
      </c>
      <c r="Z535" s="91">
        <f>ALL!Z527/Z$268</f>
        <v>0</v>
      </c>
      <c r="AA535" s="91">
        <f>ALL!AA527/AA$268</f>
        <v>0</v>
      </c>
      <c r="AB535" s="91">
        <f>ALL!AB527/AB$268</f>
        <v>0</v>
      </c>
      <c r="AC535" s="91">
        <f>ALL!AC527/AC$268</f>
        <v>0</v>
      </c>
      <c r="AD535" s="91">
        <f>ALL!AD527/AD$268</f>
        <v>0</v>
      </c>
      <c r="AE535" s="91">
        <f>ALL!AE527/AE$268</f>
        <v>0</v>
      </c>
      <c r="AF535" s="91">
        <f>ALL!AF527/AF$268</f>
        <v>0</v>
      </c>
      <c r="AG535" s="91">
        <f>ALL!AG527/AG$268</f>
        <v>0</v>
      </c>
      <c r="AH535" s="91">
        <f>ALL!AH527/AH$268</f>
        <v>0</v>
      </c>
      <c r="AI535" s="91">
        <f>ALL!AI527/AI$268</f>
        <v>0</v>
      </c>
      <c r="AJ535" s="91">
        <f>ALL!AJ527/AJ$268</f>
        <v>0</v>
      </c>
      <c r="AK535" s="91">
        <f>ALL!AK527/AK$268</f>
        <v>0</v>
      </c>
      <c r="AL535" s="91">
        <f>ALL!AL527/AL$268</f>
        <v>0</v>
      </c>
      <c r="AM535" s="91">
        <f>ALL!AM527/AM$268</f>
        <v>0</v>
      </c>
      <c r="AN535" s="91">
        <f>ALL!AN527/AN$268</f>
        <v>0</v>
      </c>
      <c r="AO535" s="91">
        <f>ALL!AO527/AO$268</f>
        <v>0</v>
      </c>
      <c r="AP535" s="91">
        <f>ALL!AP527/AP$268</f>
        <v>0</v>
      </c>
      <c r="AQ535" s="91">
        <f>ALL!AQ527/AQ$268</f>
        <v>0</v>
      </c>
      <c r="AR535" s="91">
        <f>ALL!AR527/AR$268</f>
        <v>0</v>
      </c>
      <c r="AS535" s="91">
        <f>ALL!AS527/AS$268</f>
        <v>0</v>
      </c>
      <c r="AT535" s="91">
        <f>ALL!AT527/AT$268</f>
        <v>0</v>
      </c>
      <c r="AU535" s="91">
        <f>ALL!AU527/AU$268</f>
        <v>0</v>
      </c>
      <c r="AV535" s="91">
        <f>ALL!AV527/AV$268</f>
        <v>0</v>
      </c>
      <c r="AW535" s="91">
        <f>ALL!AW527/AW$268</f>
        <v>0</v>
      </c>
      <c r="AX535" s="91">
        <f>ALL!AX527/AX$268</f>
        <v>0</v>
      </c>
      <c r="AY535" s="91">
        <f>ALL!AY527/AY$268</f>
        <v>0</v>
      </c>
      <c r="AZ535" s="91">
        <f>ALL!AZ527/AZ$268</f>
        <v>0</v>
      </c>
      <c r="BA535" s="91">
        <f>ALL!BA527/BA$268</f>
        <v>0</v>
      </c>
      <c r="BB535" s="91">
        <f>ALL!BB527/BB$268</f>
        <v>0</v>
      </c>
      <c r="BC535" s="91">
        <f>ALL!BC527/BC$268</f>
        <v>0</v>
      </c>
      <c r="BD535" s="91">
        <f>ALL!BD527/BD$268</f>
        <v>0</v>
      </c>
      <c r="BE535" s="91">
        <f>ALL!BE527/BE$268</f>
        <v>0</v>
      </c>
      <c r="BF535" s="91">
        <f>ALL!BF527/BF$268</f>
        <v>0</v>
      </c>
      <c r="BG535" s="91">
        <f>ALL!BG527/BG$268</f>
        <v>0</v>
      </c>
      <c r="BH535" s="91">
        <f t="shared" si="234"/>
        <v>0</v>
      </c>
      <c r="BJ535" s="208">
        <f t="array" ref="BJ535">ROUND(MIN(IF($E$4:$BG$4=BJ$4,$E535:$BG535)),1)</f>
        <v>0</v>
      </c>
      <c r="BK535" s="208">
        <f t="array" ref="BK535">ROUND(MAX(IF($E$4:$BG$4=BK$4,$E535:$BG535)),1)</f>
        <v>0</v>
      </c>
      <c r="BL535" s="276">
        <f t="array" ref="BL535">ROUND(SUM(IF($E$4:$BG$4=BL$4,ALL!$E527:$BG527)),1)/BL$3</f>
        <v>0</v>
      </c>
      <c r="BM535" s="208">
        <f t="array" ref="BM535">ROUND(MIN(IF($E$4:$BG$4=BM$4,$E535:$BG535)),1)</f>
        <v>0</v>
      </c>
      <c r="BN535" s="208">
        <f t="array" ref="BN535">ROUND(MAX(IF($E$4:$BG$4=BN$4,$E535:$BG535)),1)</f>
        <v>0</v>
      </c>
      <c r="BO535" s="276">
        <f t="array" ref="BO535">ROUND(SUM(IF($E$4:$BG$4=BO$4,ALL!$E527:$BG527)),1)/BO$3</f>
        <v>0</v>
      </c>
      <c r="BP535" s="208">
        <f t="array" ref="BP535">ROUND(MIN(IF($E$4:$BG$4=BP$4,$E535:$BG535)),1)</f>
        <v>0</v>
      </c>
      <c r="BQ535" s="208">
        <f t="array" ref="BQ535">ROUND(MAX(IF($E$4:$BG$4=BQ$4,$E535:$BG535)),1)</f>
        <v>0</v>
      </c>
      <c r="BR535" s="276">
        <f t="array" ref="BR535">ROUND(SUM(IF($E$4:$BG$4=BR$4,ALL!$E527:$BG527)),1)/BR$3</f>
        <v>0</v>
      </c>
      <c r="BS535" s="208">
        <f t="array" ref="BS535">ROUND(MIN(IF($E$4:$BG$4=BS$4,$E535:$BG535)),1)</f>
        <v>0</v>
      </c>
      <c r="BT535" s="208">
        <f t="array" ref="BT535">ROUND(MAX(IF($E$4:$BG$4=BT$4,$E535:$BG535)),1)</f>
        <v>0</v>
      </c>
      <c r="BU535" s="276">
        <f t="array" ref="BU535">ROUND(SUM(IF($E$4:$BG$4=BU$4,ALL!$E527:$BG527)),1)/BU$3</f>
        <v>0</v>
      </c>
      <c r="BV535" s="208">
        <f t="array" ref="BV535">ROUND(MIN(IF($E$4:$BG$4=BV$4,$E535:$BG535)),1)</f>
        <v>0</v>
      </c>
      <c r="BW535" s="208">
        <f t="array" ref="BW535">ROUND(MAX(IF($E$4:$BG$4=BW$4,$E535:$BG535)),1)</f>
        <v>0</v>
      </c>
      <c r="BX535" s="276">
        <f t="array" ref="BX535">ROUND(SUM(IF($E$4:$BG$4=BX$4,ALL!$E527:$BG527)),1)/BX$3</f>
        <v>0</v>
      </c>
      <c r="BY535" s="208">
        <f t="array" ref="BY535">ROUND(MIN(IF($E$4:$BG$4=BY$4,$E535:$BG535)),1)</f>
        <v>0</v>
      </c>
      <c r="BZ535" s="208">
        <f t="array" ref="BZ535">ROUND(MAX(IF($E$4:$BG$4=BZ$4,$E535:$BG535)),1)</f>
        <v>0</v>
      </c>
      <c r="CA535" s="276">
        <f t="array" ref="CA535">ROUND(SUM(IF($E$4:$BG$4=CA$4,ALL!$E527:$BG527)),1)/CA$3</f>
        <v>0</v>
      </c>
      <c r="CB535" s="233">
        <f t="shared" si="232"/>
        <v>0</v>
      </c>
      <c r="CC535" s="233">
        <f t="shared" si="233"/>
        <v>0</v>
      </c>
      <c r="CD535" s="274">
        <f>ALL!BH527/$BH$47</f>
        <v>0</v>
      </c>
    </row>
    <row r="536" spans="1:82" s="90" customFormat="1">
      <c r="A536" s="253">
        <f t="shared" si="228"/>
        <v>57404</v>
      </c>
      <c r="B536" s="236" t="s">
        <v>896</v>
      </c>
      <c r="C536" s="50"/>
      <c r="D536" s="50"/>
      <c r="E536" s="91">
        <f>ALL!E528/E$268</f>
        <v>0</v>
      </c>
      <c r="F536" s="91">
        <f>ALL!F528/F$268</f>
        <v>0</v>
      </c>
      <c r="G536" s="91">
        <f>ALL!G528/G$268</f>
        <v>0</v>
      </c>
      <c r="H536" s="91">
        <f>ALL!H528/H$268</f>
        <v>0</v>
      </c>
      <c r="I536" s="91">
        <f>ALL!I528/I$268</f>
        <v>0</v>
      </c>
      <c r="J536" s="91">
        <f>ALL!J528/J$268</f>
        <v>0</v>
      </c>
      <c r="K536" s="91">
        <f>ALL!K528/K$268</f>
        <v>0</v>
      </c>
      <c r="L536" s="91">
        <f>ALL!L528/L$268</f>
        <v>0</v>
      </c>
      <c r="M536" s="91">
        <f>ALL!M528/M$268</f>
        <v>0</v>
      </c>
      <c r="N536" s="91">
        <f>ALL!N528/N$268</f>
        <v>0</v>
      </c>
      <c r="O536" s="91">
        <f>ALL!O528/O$268</f>
        <v>0</v>
      </c>
      <c r="P536" s="91">
        <f>ALL!P528/P$268</f>
        <v>0</v>
      </c>
      <c r="Q536" s="91">
        <f>ALL!Q528/Q$268</f>
        <v>0</v>
      </c>
      <c r="R536" s="91">
        <f>ALL!R528/R$268</f>
        <v>0</v>
      </c>
      <c r="S536" s="91">
        <f>ALL!S528/S$268</f>
        <v>0</v>
      </c>
      <c r="T536" s="91">
        <f>ALL!T528/T$268</f>
        <v>0</v>
      </c>
      <c r="U536" s="91">
        <f>ALL!U528/U$268</f>
        <v>0</v>
      </c>
      <c r="V536" s="91">
        <f>ALL!V528/V$268</f>
        <v>0</v>
      </c>
      <c r="W536" s="91">
        <f>ALL!W528/W$268</f>
        <v>0</v>
      </c>
      <c r="X536" s="91">
        <f>ALL!X528/X$268</f>
        <v>0</v>
      </c>
      <c r="Y536" s="91">
        <f>ALL!Y528/Y$268</f>
        <v>0</v>
      </c>
      <c r="Z536" s="91">
        <f>ALL!Z528/Z$268</f>
        <v>0</v>
      </c>
      <c r="AA536" s="91">
        <f>ALL!AA528/AA$268</f>
        <v>0</v>
      </c>
      <c r="AB536" s="91">
        <f>ALL!AB528/AB$268</f>
        <v>0</v>
      </c>
      <c r="AC536" s="91">
        <f>ALL!AC528/AC$268</f>
        <v>0</v>
      </c>
      <c r="AD536" s="91">
        <f>ALL!AD528/AD$268</f>
        <v>0</v>
      </c>
      <c r="AE536" s="91">
        <f>ALL!AE528/AE$268</f>
        <v>0</v>
      </c>
      <c r="AF536" s="91">
        <f>ALL!AF528/AF$268</f>
        <v>0</v>
      </c>
      <c r="AG536" s="91">
        <f>ALL!AG528/AG$268</f>
        <v>0</v>
      </c>
      <c r="AH536" s="91">
        <f>ALL!AH528/AH$268</f>
        <v>0</v>
      </c>
      <c r="AI536" s="91">
        <f>ALL!AI528/AI$268</f>
        <v>0</v>
      </c>
      <c r="AJ536" s="91">
        <f>ALL!AJ528/AJ$268</f>
        <v>0</v>
      </c>
      <c r="AK536" s="91">
        <f>ALL!AK528/AK$268</f>
        <v>0</v>
      </c>
      <c r="AL536" s="91">
        <f>ALL!AL528/AL$268</f>
        <v>0</v>
      </c>
      <c r="AM536" s="91">
        <f>ALL!AM528/AM$268</f>
        <v>0</v>
      </c>
      <c r="AN536" s="91">
        <f>ALL!AN528/AN$268</f>
        <v>0</v>
      </c>
      <c r="AO536" s="91">
        <f>ALL!AO528/AO$268</f>
        <v>0</v>
      </c>
      <c r="AP536" s="91">
        <f>ALL!AP528/AP$268</f>
        <v>0</v>
      </c>
      <c r="AQ536" s="91">
        <f>ALL!AQ528/AQ$268</f>
        <v>0</v>
      </c>
      <c r="AR536" s="91">
        <f>ALL!AR528/AR$268</f>
        <v>0</v>
      </c>
      <c r="AS536" s="91">
        <f>ALL!AS528/AS$268</f>
        <v>0</v>
      </c>
      <c r="AT536" s="91">
        <f>ALL!AT528/AT$268</f>
        <v>0</v>
      </c>
      <c r="AU536" s="91">
        <f>ALL!AU528/AU$268</f>
        <v>0</v>
      </c>
      <c r="AV536" s="91">
        <f>ALL!AV528/AV$268</f>
        <v>0</v>
      </c>
      <c r="AW536" s="91">
        <f>ALL!AW528/AW$268</f>
        <v>0</v>
      </c>
      <c r="AX536" s="91">
        <f>ALL!AX528/AX$268</f>
        <v>0</v>
      </c>
      <c r="AY536" s="91">
        <f>ALL!AY528/AY$268</f>
        <v>0</v>
      </c>
      <c r="AZ536" s="91">
        <f>ALL!AZ528/AZ$268</f>
        <v>0</v>
      </c>
      <c r="BA536" s="91">
        <f>ALL!BA528/BA$268</f>
        <v>0</v>
      </c>
      <c r="BB536" s="91">
        <f>ALL!BB528/BB$268</f>
        <v>0</v>
      </c>
      <c r="BC536" s="91">
        <f>ALL!BC528/BC$268</f>
        <v>0</v>
      </c>
      <c r="BD536" s="91">
        <f>ALL!BD528/BD$268</f>
        <v>0</v>
      </c>
      <c r="BE536" s="91">
        <f>ALL!BE528/BE$268</f>
        <v>0</v>
      </c>
      <c r="BF536" s="91">
        <f>ALL!BF528/BF$268</f>
        <v>0</v>
      </c>
      <c r="BG536" s="91">
        <f>ALL!BG528/BG$268</f>
        <v>0</v>
      </c>
      <c r="BH536" s="91">
        <f t="shared" si="234"/>
        <v>0</v>
      </c>
      <c r="BJ536" s="208">
        <f t="array" ref="BJ536">ROUND(MIN(IF($E$4:$BG$4=BJ$4,$E536:$BG536)),1)</f>
        <v>0</v>
      </c>
      <c r="BK536" s="208">
        <f t="array" ref="BK536">ROUND(MAX(IF($E$4:$BG$4=BK$4,$E536:$BG536)),1)</f>
        <v>0</v>
      </c>
      <c r="BL536" s="276">
        <f t="array" ref="BL536">ROUND(SUM(IF($E$4:$BG$4=BL$4,ALL!$E528:$BG528)),1)/BL$3</f>
        <v>0</v>
      </c>
      <c r="BM536" s="208">
        <f t="array" ref="BM536">ROUND(MIN(IF($E$4:$BG$4=BM$4,$E536:$BG536)),1)</f>
        <v>0</v>
      </c>
      <c r="BN536" s="208">
        <f t="array" ref="BN536">ROUND(MAX(IF($E$4:$BG$4=BN$4,$E536:$BG536)),1)</f>
        <v>0</v>
      </c>
      <c r="BO536" s="276">
        <f t="array" ref="BO536">ROUND(SUM(IF($E$4:$BG$4=BO$4,ALL!$E528:$BG528)),1)/BO$3</f>
        <v>0</v>
      </c>
      <c r="BP536" s="208">
        <f t="array" ref="BP536">ROUND(MIN(IF($E$4:$BG$4=BP$4,$E536:$BG536)),1)</f>
        <v>0</v>
      </c>
      <c r="BQ536" s="208">
        <f t="array" ref="BQ536">ROUND(MAX(IF($E$4:$BG$4=BQ$4,$E536:$BG536)),1)</f>
        <v>0</v>
      </c>
      <c r="BR536" s="276">
        <f t="array" ref="BR536">ROUND(SUM(IF($E$4:$BG$4=BR$4,ALL!$E528:$BG528)),1)/BR$3</f>
        <v>0</v>
      </c>
      <c r="BS536" s="208">
        <f t="array" ref="BS536">ROUND(MIN(IF($E$4:$BG$4=BS$4,$E536:$BG536)),1)</f>
        <v>0</v>
      </c>
      <c r="BT536" s="208">
        <f t="array" ref="BT536">ROUND(MAX(IF($E$4:$BG$4=BT$4,$E536:$BG536)),1)</f>
        <v>0</v>
      </c>
      <c r="BU536" s="276">
        <f t="array" ref="BU536">ROUND(SUM(IF($E$4:$BG$4=BU$4,ALL!$E528:$BG528)),1)/BU$3</f>
        <v>0</v>
      </c>
      <c r="BV536" s="208">
        <f t="array" ref="BV536">ROUND(MIN(IF($E$4:$BG$4=BV$4,$E536:$BG536)),1)</f>
        <v>0</v>
      </c>
      <c r="BW536" s="208">
        <f t="array" ref="BW536">ROUND(MAX(IF($E$4:$BG$4=BW$4,$E536:$BG536)),1)</f>
        <v>0</v>
      </c>
      <c r="BX536" s="276">
        <f t="array" ref="BX536">ROUND(SUM(IF($E$4:$BG$4=BX$4,ALL!$E528:$BG528)),1)/BX$3</f>
        <v>0</v>
      </c>
      <c r="BY536" s="208">
        <f t="array" ref="BY536">ROUND(MIN(IF($E$4:$BG$4=BY$4,$E536:$BG536)),1)</f>
        <v>0</v>
      </c>
      <c r="BZ536" s="208">
        <f t="array" ref="BZ536">ROUND(MAX(IF($E$4:$BG$4=BZ$4,$E536:$BG536)),1)</f>
        <v>0</v>
      </c>
      <c r="CA536" s="276">
        <f t="array" ref="CA536">ROUND(SUM(IF($E$4:$BG$4=CA$4,ALL!$E528:$BG528)),1)/CA$3</f>
        <v>0</v>
      </c>
      <c r="CB536" s="233">
        <f t="shared" si="232"/>
        <v>0</v>
      </c>
      <c r="CC536" s="233">
        <f t="shared" si="233"/>
        <v>0</v>
      </c>
      <c r="CD536" s="274">
        <f>ALL!BH528/$BH$47</f>
        <v>0</v>
      </c>
    </row>
    <row r="537" spans="1:82" s="90" customFormat="1" ht="24">
      <c r="A537" s="253">
        <f t="shared" si="228"/>
        <v>57405</v>
      </c>
      <c r="B537" s="236" t="s">
        <v>456</v>
      </c>
      <c r="C537" s="50"/>
      <c r="D537" s="50"/>
      <c r="E537" s="91">
        <f>ALL!E529/E$268</f>
        <v>0</v>
      </c>
      <c r="F537" s="91">
        <f>ALL!F529/F$268</f>
        <v>0</v>
      </c>
      <c r="G537" s="91">
        <f>ALL!G529/G$268</f>
        <v>0</v>
      </c>
      <c r="H537" s="91">
        <f>ALL!H529/H$268</f>
        <v>0</v>
      </c>
      <c r="I537" s="91">
        <f>ALL!I529/I$268</f>
        <v>0</v>
      </c>
      <c r="J537" s="91">
        <f>ALL!J529/J$268</f>
        <v>0</v>
      </c>
      <c r="K537" s="91">
        <f>ALL!K529/K$268</f>
        <v>0</v>
      </c>
      <c r="L537" s="91">
        <f>ALL!L529/L$268</f>
        <v>0</v>
      </c>
      <c r="M537" s="91">
        <f>ALL!M529/M$268</f>
        <v>0</v>
      </c>
      <c r="N537" s="91">
        <f>ALL!N529/N$268</f>
        <v>0</v>
      </c>
      <c r="O537" s="91">
        <f>ALL!O529/O$268</f>
        <v>0</v>
      </c>
      <c r="P537" s="91">
        <f>ALL!P529/P$268</f>
        <v>0</v>
      </c>
      <c r="Q537" s="91">
        <f>ALL!Q529/Q$268</f>
        <v>0</v>
      </c>
      <c r="R537" s="91">
        <f>ALL!R529/R$268</f>
        <v>0</v>
      </c>
      <c r="S537" s="91">
        <f>ALL!S529/S$268</f>
        <v>0</v>
      </c>
      <c r="T537" s="91">
        <f>ALL!T529/T$268</f>
        <v>0</v>
      </c>
      <c r="U537" s="91">
        <f>ALL!U529/U$268</f>
        <v>0</v>
      </c>
      <c r="V537" s="91">
        <f>ALL!V529/V$268</f>
        <v>0</v>
      </c>
      <c r="W537" s="91">
        <f>ALL!W529/W$268</f>
        <v>0</v>
      </c>
      <c r="X537" s="91">
        <f>ALL!X529/X$268</f>
        <v>0</v>
      </c>
      <c r="Y537" s="91">
        <f>ALL!Y529/Y$268</f>
        <v>0</v>
      </c>
      <c r="Z537" s="91">
        <f>ALL!Z529/Z$268</f>
        <v>0</v>
      </c>
      <c r="AA537" s="91">
        <f>ALL!AA529/AA$268</f>
        <v>0</v>
      </c>
      <c r="AB537" s="91">
        <f>ALL!AB529/AB$268</f>
        <v>0</v>
      </c>
      <c r="AC537" s="91">
        <f>ALL!AC529/AC$268</f>
        <v>0</v>
      </c>
      <c r="AD537" s="91">
        <f>ALL!AD529/AD$268</f>
        <v>0</v>
      </c>
      <c r="AE537" s="91">
        <f>ALL!AE529/AE$268</f>
        <v>0</v>
      </c>
      <c r="AF537" s="91">
        <f>ALL!AF529/AF$268</f>
        <v>0</v>
      </c>
      <c r="AG537" s="91">
        <f>ALL!AG529/AG$268</f>
        <v>0</v>
      </c>
      <c r="AH537" s="91">
        <f>ALL!AH529/AH$268</f>
        <v>0</v>
      </c>
      <c r="AI537" s="91">
        <f>ALL!AI529/AI$268</f>
        <v>0</v>
      </c>
      <c r="AJ537" s="91">
        <f>ALL!AJ529/AJ$268</f>
        <v>0</v>
      </c>
      <c r="AK537" s="91">
        <f>ALL!AK529/AK$268</f>
        <v>0</v>
      </c>
      <c r="AL537" s="91">
        <f>ALL!AL529/AL$268</f>
        <v>0</v>
      </c>
      <c r="AM537" s="91">
        <f>ALL!AM529/AM$268</f>
        <v>0</v>
      </c>
      <c r="AN537" s="91">
        <f>ALL!AN529/AN$268</f>
        <v>0</v>
      </c>
      <c r="AO537" s="91">
        <f>ALL!AO529/AO$268</f>
        <v>0</v>
      </c>
      <c r="AP537" s="91">
        <f>ALL!AP529/AP$268</f>
        <v>0</v>
      </c>
      <c r="AQ537" s="91">
        <f>ALL!AQ529/AQ$268</f>
        <v>0</v>
      </c>
      <c r="AR537" s="91">
        <f>ALL!AR529/AR$268</f>
        <v>0</v>
      </c>
      <c r="AS537" s="91">
        <f>ALL!AS529/AS$268</f>
        <v>0</v>
      </c>
      <c r="AT537" s="91">
        <f>ALL!AT529/AT$268</f>
        <v>0</v>
      </c>
      <c r="AU537" s="91">
        <f>ALL!AU529/AU$268</f>
        <v>0</v>
      </c>
      <c r="AV537" s="91">
        <f>ALL!AV529/AV$268</f>
        <v>0</v>
      </c>
      <c r="AW537" s="91">
        <f>ALL!AW529/AW$268</f>
        <v>0</v>
      </c>
      <c r="AX537" s="91">
        <f>ALL!AX529/AX$268</f>
        <v>0</v>
      </c>
      <c r="AY537" s="91">
        <f>ALL!AY529/AY$268</f>
        <v>0</v>
      </c>
      <c r="AZ537" s="91">
        <f>ALL!AZ529/AZ$268</f>
        <v>0</v>
      </c>
      <c r="BA537" s="91">
        <f>ALL!BA529/BA$268</f>
        <v>0</v>
      </c>
      <c r="BB537" s="91">
        <f>ALL!BB529/BB$268</f>
        <v>0</v>
      </c>
      <c r="BC537" s="91">
        <f>ALL!BC529/BC$268</f>
        <v>0</v>
      </c>
      <c r="BD537" s="91">
        <f>ALL!BD529/BD$268</f>
        <v>0</v>
      </c>
      <c r="BE537" s="91">
        <f>ALL!BE529/BE$268</f>
        <v>0</v>
      </c>
      <c r="BF537" s="91">
        <f>ALL!BF529/BF$268</f>
        <v>0</v>
      </c>
      <c r="BG537" s="91">
        <f>ALL!BG529/BG$268</f>
        <v>0</v>
      </c>
      <c r="BH537" s="91">
        <f t="shared" si="234"/>
        <v>0</v>
      </c>
      <c r="BJ537" s="208">
        <f t="array" ref="BJ537">ROUND(MIN(IF($E$4:$BG$4=BJ$4,$E537:$BG537)),1)</f>
        <v>0</v>
      </c>
      <c r="BK537" s="208">
        <f t="array" ref="BK537">ROUND(MAX(IF($E$4:$BG$4=BK$4,$E537:$BG537)),1)</f>
        <v>0</v>
      </c>
      <c r="BL537" s="276">
        <f t="array" ref="BL537">ROUND(SUM(IF($E$4:$BG$4=BL$4,ALL!$E529:$BG529)),1)/BL$3</f>
        <v>0</v>
      </c>
      <c r="BM537" s="208">
        <f t="array" ref="BM537">ROUND(MIN(IF($E$4:$BG$4=BM$4,$E537:$BG537)),1)</f>
        <v>0</v>
      </c>
      <c r="BN537" s="208">
        <f t="array" ref="BN537">ROUND(MAX(IF($E$4:$BG$4=BN$4,$E537:$BG537)),1)</f>
        <v>0</v>
      </c>
      <c r="BO537" s="276">
        <f t="array" ref="BO537">ROUND(SUM(IF($E$4:$BG$4=BO$4,ALL!$E529:$BG529)),1)/BO$3</f>
        <v>0</v>
      </c>
      <c r="BP537" s="208">
        <f t="array" ref="BP537">ROUND(MIN(IF($E$4:$BG$4=BP$4,$E537:$BG537)),1)</f>
        <v>0</v>
      </c>
      <c r="BQ537" s="208">
        <f t="array" ref="BQ537">ROUND(MAX(IF($E$4:$BG$4=BQ$4,$E537:$BG537)),1)</f>
        <v>0</v>
      </c>
      <c r="BR537" s="276">
        <f t="array" ref="BR537">ROUND(SUM(IF($E$4:$BG$4=BR$4,ALL!$E529:$BG529)),1)/BR$3</f>
        <v>0</v>
      </c>
      <c r="BS537" s="208">
        <f t="array" ref="BS537">ROUND(MIN(IF($E$4:$BG$4=BS$4,$E537:$BG537)),1)</f>
        <v>0</v>
      </c>
      <c r="BT537" s="208">
        <f t="array" ref="BT537">ROUND(MAX(IF($E$4:$BG$4=BT$4,$E537:$BG537)),1)</f>
        <v>0</v>
      </c>
      <c r="BU537" s="276">
        <f t="array" ref="BU537">ROUND(SUM(IF($E$4:$BG$4=BU$4,ALL!$E529:$BG529)),1)/BU$3</f>
        <v>0</v>
      </c>
      <c r="BV537" s="208">
        <f t="array" ref="BV537">ROUND(MIN(IF($E$4:$BG$4=BV$4,$E537:$BG537)),1)</f>
        <v>0</v>
      </c>
      <c r="BW537" s="208">
        <f t="array" ref="BW537">ROUND(MAX(IF($E$4:$BG$4=BW$4,$E537:$BG537)),1)</f>
        <v>0</v>
      </c>
      <c r="BX537" s="276">
        <f t="array" ref="BX537">ROUND(SUM(IF($E$4:$BG$4=BX$4,ALL!$E529:$BG529)),1)/BX$3</f>
        <v>0</v>
      </c>
      <c r="BY537" s="208">
        <f t="array" ref="BY537">ROUND(MIN(IF($E$4:$BG$4=BY$4,$E537:$BG537)),1)</f>
        <v>0</v>
      </c>
      <c r="BZ537" s="208">
        <f t="array" ref="BZ537">ROUND(MAX(IF($E$4:$BG$4=BZ$4,$E537:$BG537)),1)</f>
        <v>0</v>
      </c>
      <c r="CA537" s="276">
        <f t="array" ref="CA537">ROUND(SUM(IF($E$4:$BG$4=CA$4,ALL!$E529:$BG529)),1)/CA$3</f>
        <v>0</v>
      </c>
      <c r="CB537" s="233">
        <f t="shared" si="232"/>
        <v>0</v>
      </c>
      <c r="CC537" s="233">
        <f t="shared" si="233"/>
        <v>0</v>
      </c>
      <c r="CD537" s="274">
        <f>ALL!BH529/$BH$47</f>
        <v>0</v>
      </c>
    </row>
    <row r="538" spans="1:82" s="90" customFormat="1" ht="24">
      <c r="A538" s="253">
        <f t="shared" si="228"/>
        <v>58101</v>
      </c>
      <c r="B538" s="236" t="s">
        <v>457</v>
      </c>
      <c r="C538" s="50"/>
      <c r="D538" s="50"/>
      <c r="E538" s="91">
        <f>ALL!E530/E$268</f>
        <v>3.4104316174484612</v>
      </c>
      <c r="F538" s="91">
        <f>ALL!F530/F$268</f>
        <v>5.6393962368185271</v>
      </c>
      <c r="G538" s="91">
        <f>ALL!G530/G$268</f>
        <v>8.2699215311315264</v>
      </c>
      <c r="H538" s="91">
        <f>ALL!H530/H$268</f>
        <v>6.4159646749380128</v>
      </c>
      <c r="I538" s="91">
        <f>ALL!I530/I$268</f>
        <v>0.94244156776344967</v>
      </c>
      <c r="J538" s="91">
        <f>ALL!J530/J$268</f>
        <v>8.3698549508499234</v>
      </c>
      <c r="K538" s="91">
        <f>ALL!K530/K$268</f>
        <v>8.6063868953415529E-2</v>
      </c>
      <c r="L538" s="91">
        <f>ALL!L530/L$268</f>
        <v>5.0802415475276765</v>
      </c>
      <c r="M538" s="91">
        <f>ALL!M530/M$268</f>
        <v>8.9900027246243166</v>
      </c>
      <c r="N538" s="91">
        <f>ALL!N530/N$268</f>
        <v>13.454049073610417</v>
      </c>
      <c r="O538" s="91">
        <f>ALL!O530/O$268</f>
        <v>41.012179634261059</v>
      </c>
      <c r="P538" s="91">
        <f>ALL!P530/P$268</f>
        <v>3.9588462790843808</v>
      </c>
      <c r="Q538" s="91">
        <f>ALL!Q530/Q$268</f>
        <v>8.8211480055849574</v>
      </c>
      <c r="R538" s="91">
        <f>ALL!R530/R$268</f>
        <v>29.937796449383391</v>
      </c>
      <c r="S538" s="91">
        <f>ALL!S530/S$268</f>
        <v>12.984641637823598</v>
      </c>
      <c r="T538" s="91">
        <f>ALL!T530/T$268</f>
        <v>10.113968041585014</v>
      </c>
      <c r="U538" s="91">
        <f>ALL!U530/U$268</f>
        <v>24.560259020085418</v>
      </c>
      <c r="V538" s="91">
        <f>ALL!V530/V$268</f>
        <v>55.863482445196937</v>
      </c>
      <c r="W538" s="91">
        <f>ALL!W530/W$268</f>
        <v>5.47825740958403</v>
      </c>
      <c r="X538" s="91">
        <f>ALL!X530/X$268</f>
        <v>4.2913434246690469</v>
      </c>
      <c r="Y538" s="91">
        <f>ALL!Y530/Y$268</f>
        <v>2.1296670622448843</v>
      </c>
      <c r="Z538" s="91">
        <f>ALL!Z530/Z$268</f>
        <v>5.0580080075023277</v>
      </c>
      <c r="AA538" s="91">
        <f>ALL!AA530/AA$268</f>
        <v>12.522841066413299</v>
      </c>
      <c r="AB538" s="91">
        <f>ALL!AB530/AB$268</f>
        <v>5.7675866327882774</v>
      </c>
      <c r="AC538" s="91">
        <f>ALL!AC530/AC$268</f>
        <v>6.5540747139490119</v>
      </c>
      <c r="AD538" s="91">
        <f>ALL!AD530/AD$268</f>
        <v>11.036311154679819</v>
      </c>
      <c r="AE538" s="91">
        <f>ALL!AE530/AE$268</f>
        <v>19.81947511532691</v>
      </c>
      <c r="AF538" s="91">
        <f>ALL!AF530/AF$268</f>
        <v>9.2660645499382479</v>
      </c>
      <c r="AG538" s="91">
        <f>ALL!AG530/AG$268</f>
        <v>8.3850788763102653</v>
      </c>
      <c r="AH538" s="91">
        <f>ALL!AH530/AH$268</f>
        <v>5.0545288718527086</v>
      </c>
      <c r="AI538" s="91">
        <f>ALL!AI530/AI$268</f>
        <v>6.3253886726852491</v>
      </c>
      <c r="AJ538" s="91">
        <f>ALL!AJ530/AJ$268</f>
        <v>5.8600615850461084</v>
      </c>
      <c r="AK538" s="91">
        <f>ALL!AK530/AK$268</f>
        <v>9.0322120592954214</v>
      </c>
      <c r="AL538" s="91">
        <f>ALL!AL530/AL$268</f>
        <v>17.39130434782609</v>
      </c>
      <c r="AM538" s="91">
        <f>ALL!AM530/AM$268</f>
        <v>0</v>
      </c>
      <c r="AN538" s="91">
        <f>ALL!AN530/AN$268</f>
        <v>44.534824605998985</v>
      </c>
      <c r="AO538" s="91">
        <f>ALL!AO530/AO$268</f>
        <v>3.9128455065180368</v>
      </c>
      <c r="AP538" s="91">
        <f>ALL!AP530/AP$268</f>
        <v>36.863353034266709</v>
      </c>
      <c r="AQ538" s="91">
        <f>ALL!AQ530/AQ$268</f>
        <v>0</v>
      </c>
      <c r="AR538" s="91">
        <f>ALL!AR530/AR$268</f>
        <v>41.629854513823744</v>
      </c>
      <c r="AS538" s="91">
        <f>ALL!AS530/AS$268</f>
        <v>57.628042135851793</v>
      </c>
      <c r="AT538" s="91">
        <f>ALL!AT530/AT$268</f>
        <v>2.3286140089418779</v>
      </c>
      <c r="AU538" s="91">
        <f>ALL!AU530/AU$268</f>
        <v>59.415042850353373</v>
      </c>
      <c r="AV538" s="91">
        <f>ALL!AV530/AV$268</f>
        <v>84.447486749227593</v>
      </c>
      <c r="AW538" s="91">
        <f>ALL!AW530/AW$268</f>
        <v>6.8865671641791053</v>
      </c>
      <c r="AX538" s="91">
        <f>ALL!AX530/AX$268</f>
        <v>39.244313282103363</v>
      </c>
      <c r="AY538" s="91">
        <f>ALL!AY530/AY$268</f>
        <v>0</v>
      </c>
      <c r="AZ538" s="91">
        <f>ALL!AZ530/AZ$268</f>
        <v>0</v>
      </c>
      <c r="BA538" s="91">
        <f>ALL!BA530/BA$268</f>
        <v>75.344714379514116</v>
      </c>
      <c r="BB538" s="91">
        <f>ALL!BB530/BB$268</f>
        <v>94.640262479493785</v>
      </c>
      <c r="BC538" s="91">
        <f>ALL!BC530/BC$268</f>
        <v>0</v>
      </c>
      <c r="BD538" s="91">
        <f>ALL!BD530/BD$268</f>
        <v>8.8375742874469374</v>
      </c>
      <c r="BE538" s="91">
        <f>ALL!BE530/BE$268</f>
        <v>12.702343627203613</v>
      </c>
      <c r="BF538" s="91">
        <f>ALL!BF530/BF$268</f>
        <v>2.6058174963284477</v>
      </c>
      <c r="BG538" s="91">
        <f>ALL!BG530/BG$268</f>
        <v>15.401441976739971</v>
      </c>
      <c r="BH538" s="91">
        <f t="shared" si="234"/>
        <v>968.30599095477373</v>
      </c>
      <c r="BJ538" s="208">
        <f t="array" ref="BJ538">ROUND(MIN(IF($E$4:$BG$4=BJ$4,$E538:$BG538)),1)</f>
        <v>0</v>
      </c>
      <c r="BK538" s="208">
        <f t="array" ref="BK538">ROUND(MAX(IF($E$4:$BG$4=BK$4,$E538:$BG538)),1)</f>
        <v>94.6</v>
      </c>
      <c r="BL538" s="276">
        <f t="array" ref="BL538">ROUND(SUM(IF($E$4:$BG$4=BL$4,ALL!$E530:$BG530)),1)/BL$3</f>
        <v>32.90032069674637</v>
      </c>
      <c r="BM538" s="208">
        <f t="array" ref="BM538">ROUND(MIN(IF($E$4:$BG$4=BM$4,$E538:$BG538)),1)</f>
        <v>2.6</v>
      </c>
      <c r="BN538" s="208">
        <f t="array" ref="BN538">ROUND(MAX(IF($E$4:$BG$4=BN$4,$E538:$BG538)),1)</f>
        <v>15.4</v>
      </c>
      <c r="BO538" s="276">
        <f t="array" ref="BO538">ROUND(SUM(IF($E$4:$BG$4=BO$4,ALL!$E530:$BG530)),1)/BO$3</f>
        <v>8.1396241561007763</v>
      </c>
      <c r="BP538" s="208">
        <f t="array" ref="BP538">ROUND(MIN(IF($E$4:$BG$4=BP$4,$E538:$BG538)),1)</f>
        <v>0</v>
      </c>
      <c r="BQ538" s="208">
        <f t="array" ref="BQ538">ROUND(MAX(IF($E$4:$BG$4=BQ$4,$E538:$BG538)),1)</f>
        <v>17.399999999999999</v>
      </c>
      <c r="BR538" s="276">
        <f t="array" ref="BR538">ROUND(SUM(IF($E$4:$BG$4=BR$4,ALL!$E530:$BG530)),1)/BR$3</f>
        <v>5.187526382414771</v>
      </c>
      <c r="BS538" s="208">
        <f t="array" ref="BS538">ROUND(MIN(IF($E$4:$BG$4=BS$4,$E538:$BG538)),1)</f>
        <v>0.1</v>
      </c>
      <c r="BT538" s="208">
        <f t="array" ref="BT538">ROUND(MAX(IF($E$4:$BG$4=BT$4,$E538:$BG538)),1)</f>
        <v>55.9</v>
      </c>
      <c r="BU538" s="276">
        <f t="array" ref="BU538">ROUND(SUM(IF($E$4:$BG$4=BU$4,ALL!$E530:$BG530)),1)/BU$3</f>
        <v>8.6810708694678276</v>
      </c>
      <c r="BV538" s="208">
        <f t="array" ref="BV538">ROUND(MIN(IF($E$4:$BG$4=BV$4,$E538:$BG538)),1)</f>
        <v>5.0999999999999996</v>
      </c>
      <c r="BW538" s="208">
        <f t="array" ref="BW538">ROUND(MAX(IF($E$4:$BG$4=BW$4,$E538:$BG538)),1)</f>
        <v>8.3000000000000007</v>
      </c>
      <c r="BX538" s="276">
        <f t="array" ref="BX538">ROUND(SUM(IF($E$4:$BG$4=BX$4,ALL!$E530:$BG530)),1)/BX$3</f>
        <v>5.7901848061150885</v>
      </c>
      <c r="BY538" s="208">
        <f t="array" ref="BY538">ROUND(MIN(IF($E$4:$BG$4=BY$4,$E538:$BG538)),1)</f>
        <v>0.9</v>
      </c>
      <c r="BZ538" s="208">
        <f t="array" ref="BZ538">ROUND(MAX(IF($E$4:$BG$4=BZ$4,$E538:$BG538)),1)</f>
        <v>24.6</v>
      </c>
      <c r="CA538" s="276">
        <f t="array" ref="CA538">ROUND(SUM(IF($E$4:$BG$4=CA$4,ALL!$E530:$BG530)),1)/CA$3</f>
        <v>5.8274725637221714</v>
      </c>
      <c r="CB538" s="233">
        <f t="shared" si="232"/>
        <v>0</v>
      </c>
      <c r="CC538" s="233">
        <f t="shared" si="233"/>
        <v>94.6</v>
      </c>
      <c r="CD538" s="274">
        <f>ALL!BH530/$BH$47</f>
        <v>7.8496881065315094</v>
      </c>
    </row>
    <row r="539" spans="1:82" s="90" customFormat="1">
      <c r="A539" s="253">
        <f t="shared" si="228"/>
        <v>58102</v>
      </c>
      <c r="B539" s="236" t="s">
        <v>458</v>
      </c>
      <c r="C539" s="50"/>
      <c r="D539" s="50"/>
      <c r="E539" s="91">
        <f>ALL!E531/E$268</f>
        <v>9.0372833267282733</v>
      </c>
      <c r="F539" s="91">
        <f>ALL!F531/F$268</f>
        <v>7.9018085326349148</v>
      </c>
      <c r="G539" s="91">
        <f>ALL!G531/G$268</f>
        <v>4.1595547178152419</v>
      </c>
      <c r="H539" s="91">
        <f>ALL!H531/H$268</f>
        <v>4.8728971680605904</v>
      </c>
      <c r="I539" s="91">
        <f>ALL!I531/I$268</f>
        <v>4.1972554668846609</v>
      </c>
      <c r="J539" s="91">
        <f>ALL!J531/J$268</f>
        <v>0</v>
      </c>
      <c r="K539" s="91">
        <f>ALL!K531/K$268</f>
        <v>12.80963006880328</v>
      </c>
      <c r="L539" s="91">
        <f>ALL!L531/L$268</f>
        <v>1.3983947132208505</v>
      </c>
      <c r="M539" s="91">
        <f>ALL!M531/M$268</f>
        <v>0</v>
      </c>
      <c r="N539" s="91">
        <f>ALL!N531/N$268</f>
        <v>0</v>
      </c>
      <c r="O539" s="91">
        <f>ALL!O531/O$268</f>
        <v>1.15245623293486</v>
      </c>
      <c r="P539" s="91">
        <f>ALL!P531/P$268</f>
        <v>5.1908872271509443</v>
      </c>
      <c r="Q539" s="91">
        <f>ALL!Q531/Q$268</f>
        <v>6.1740089715786839</v>
      </c>
      <c r="R539" s="91">
        <f>ALL!R531/R$268</f>
        <v>9.4694403035641699</v>
      </c>
      <c r="S539" s="91">
        <f>ALL!S531/S$268</f>
        <v>10.761683062398719</v>
      </c>
      <c r="T539" s="91">
        <f>ALL!T531/T$268</f>
        <v>11.95158992818533</v>
      </c>
      <c r="U539" s="91">
        <f>ALL!U531/U$268</f>
        <v>0</v>
      </c>
      <c r="V539" s="91">
        <f>ALL!V531/V$268</f>
        <v>22.233113527000533</v>
      </c>
      <c r="W539" s="91">
        <f>ALL!W531/W$268</f>
        <v>4.9590598495188232</v>
      </c>
      <c r="X539" s="91">
        <f>ALL!X531/X$268</f>
        <v>1.2980980680786551</v>
      </c>
      <c r="Y539" s="91">
        <f>ALL!Y531/Y$268</f>
        <v>10.209960746469138</v>
      </c>
      <c r="Z539" s="91">
        <f>ALL!Z531/Z$268</f>
        <v>2.6701223169402133</v>
      </c>
      <c r="AA539" s="91">
        <f>ALL!AA531/AA$268</f>
        <v>3.4650389433238713</v>
      </c>
      <c r="AB539" s="91">
        <f>ALL!AB531/AB$268</f>
        <v>32.170391840754895</v>
      </c>
      <c r="AC539" s="91">
        <f>ALL!AC531/AC$268</f>
        <v>33.088289502589646</v>
      </c>
      <c r="AD539" s="91">
        <f>ALL!AD531/AD$268</f>
        <v>2.9429808327903668</v>
      </c>
      <c r="AE539" s="91">
        <f>ALL!AE531/AE$268</f>
        <v>0</v>
      </c>
      <c r="AF539" s="91">
        <f>ALL!AF531/AF$268</f>
        <v>1.5431784158248163</v>
      </c>
      <c r="AG539" s="91">
        <f>ALL!AG531/AG$268</f>
        <v>3.4052505507080308</v>
      </c>
      <c r="AH539" s="91">
        <f>ALL!AH531/AH$268</f>
        <v>7.9894655724507073</v>
      </c>
      <c r="AI539" s="91">
        <f>ALL!AI531/AI$268</f>
        <v>5.0176942375693878</v>
      </c>
      <c r="AJ539" s="91">
        <f>ALL!AJ531/AJ$268</f>
        <v>2.8849532592367706</v>
      </c>
      <c r="AK539" s="91">
        <f>ALL!AK531/AK$268</f>
        <v>2.8521865529394019</v>
      </c>
      <c r="AL539" s="91">
        <f>ALL!AL531/AL$268</f>
        <v>52.289758775097503</v>
      </c>
      <c r="AM539" s="91">
        <f>ALL!AM531/AM$268</f>
        <v>30.549843512126039</v>
      </c>
      <c r="AN539" s="91">
        <f>ALL!AN531/AN$268</f>
        <v>68.622064056939493</v>
      </c>
      <c r="AO539" s="91">
        <f>ALL!AO531/AO$268</f>
        <v>2.2766750425822555</v>
      </c>
      <c r="AP539" s="91">
        <f>ALL!AP531/AP$268</f>
        <v>25.282530762523013</v>
      </c>
      <c r="AQ539" s="91">
        <f>ALL!AQ531/AQ$268</f>
        <v>82.120298570608327</v>
      </c>
      <c r="AR539" s="91">
        <f>ALL!AR531/AR$268</f>
        <v>15.816888676638639</v>
      </c>
      <c r="AS539" s="91">
        <f>ALL!AS531/AS$268</f>
        <v>17.996912459135487</v>
      </c>
      <c r="AT539" s="91">
        <f>ALL!AT531/AT$268</f>
        <v>78.271361152508689</v>
      </c>
      <c r="AU539" s="91">
        <f>ALL!AU531/AU$268</f>
        <v>0</v>
      </c>
      <c r="AV539" s="91">
        <f>ALL!AV531/AV$268</f>
        <v>8.2225124971740104</v>
      </c>
      <c r="AW539" s="91">
        <f>ALL!AW531/AW$268</f>
        <v>60.568880597014925</v>
      </c>
      <c r="AX539" s="91">
        <f>ALL!AX531/AX$268</f>
        <v>28.401107640419291</v>
      </c>
      <c r="AY539" s="91">
        <f>ALL!AY531/AY$268</f>
        <v>101.47952604023148</v>
      </c>
      <c r="AZ539" s="91">
        <f>ALL!AZ531/AZ$268</f>
        <v>127.79414312944031</v>
      </c>
      <c r="BA539" s="91">
        <f>ALL!BA531/BA$268</f>
        <v>134.38339742988464</v>
      </c>
      <c r="BB539" s="91">
        <f>ALL!BB531/BB$268</f>
        <v>232.43338411061634</v>
      </c>
      <c r="BC539" s="91">
        <f>ALL!BC531/BC$268</f>
        <v>204.51616565604439</v>
      </c>
      <c r="BD539" s="91">
        <f>ALL!BD531/BD$268</f>
        <v>11.315430809827415</v>
      </c>
      <c r="BE539" s="91">
        <f>ALL!BE531/BE$268</f>
        <v>12.9697801970533</v>
      </c>
      <c r="BF539" s="91">
        <f>ALL!BF531/BF$268</f>
        <v>2.5105397368171114</v>
      </c>
      <c r="BG539" s="91">
        <f>ALL!BG531/BG$268</f>
        <v>8.1966242165138929</v>
      </c>
      <c r="BH539" s="91">
        <f t="shared" si="234"/>
        <v>1531.824499005352</v>
      </c>
      <c r="BJ539" s="208">
        <f t="array" ref="BJ539">ROUND(MIN(IF($E$4:$BG$4=BJ$4,$E539:$BG539)),1)</f>
        <v>0</v>
      </c>
      <c r="BK539" s="208">
        <f t="array" ref="BK539">ROUND(MAX(IF($E$4:$BG$4=BK$4,$E539:$BG539)),1)</f>
        <v>232.4</v>
      </c>
      <c r="BL539" s="276">
        <f t="array" ref="BL539">ROUND(SUM(IF($E$4:$BG$4=BL$4,ALL!$E531:$BG531)),1)/BL$3</f>
        <v>52.223223621449606</v>
      </c>
      <c r="BM539" s="208">
        <f t="array" ref="BM539">ROUND(MIN(IF($E$4:$BG$4=BM$4,$E539:$BG539)),1)</f>
        <v>2.5</v>
      </c>
      <c r="BN539" s="208">
        <f t="array" ref="BN539">ROUND(MAX(IF($E$4:$BG$4=BN$4,$E539:$BG539)),1)</f>
        <v>13</v>
      </c>
      <c r="BO539" s="276">
        <f t="array" ref="BO539">ROUND(SUM(IF($E$4:$BG$4=BO$4,ALL!$E531:$BG531)),1)/BO$3</f>
        <v>8.1070722871727341</v>
      </c>
      <c r="BP539" s="208">
        <f t="array" ref="BP539">ROUND(MIN(IF($E$4:$BG$4=BP$4,$E539:$BG539)),1)</f>
        <v>2.9</v>
      </c>
      <c r="BQ539" s="208">
        <f t="array" ref="BQ539">ROUND(MAX(IF($E$4:$BG$4=BQ$4,$E539:$BG539)),1)</f>
        <v>52.3</v>
      </c>
      <c r="BR539" s="276">
        <f t="array" ref="BR539">ROUND(SUM(IF($E$4:$BG$4=BR$4,ALL!$E531:$BG531)),1)/BR$3</f>
        <v>17.805552484163513</v>
      </c>
      <c r="BS539" s="208">
        <f t="array" ref="BS539">ROUND(MIN(IF($E$4:$BG$4=BS$4,$E539:$BG539)),1)</f>
        <v>0</v>
      </c>
      <c r="BT539" s="208">
        <f t="array" ref="BT539">ROUND(MAX(IF($E$4:$BG$4=BT$4,$E539:$BG539)),1)</f>
        <v>33.1</v>
      </c>
      <c r="BU539" s="276">
        <f t="array" ref="BU539">ROUND(SUM(IF($E$4:$BG$4=BU$4,ALL!$E531:$BG531)),1)/BU$3</f>
        <v>6.4474922482079844</v>
      </c>
      <c r="BV539" s="208">
        <f t="array" ref="BV539">ROUND(MIN(IF($E$4:$BG$4=BV$4,$E539:$BG539)),1)</f>
        <v>2.7</v>
      </c>
      <c r="BW539" s="208">
        <f t="array" ref="BW539">ROUND(MAX(IF($E$4:$BG$4=BW$4,$E539:$BG539)),1)</f>
        <v>32.200000000000003</v>
      </c>
      <c r="BX539" s="276">
        <f t="array" ref="BX539">ROUND(SUM(IF($E$4:$BG$4=BX$4,ALL!$E531:$BG531)),1)/BX$3</f>
        <v>19.401888880889583</v>
      </c>
      <c r="BY539" s="208">
        <f t="array" ref="BY539">ROUND(MIN(IF($E$4:$BG$4=BY$4,$E539:$BG539)),1)</f>
        <v>0</v>
      </c>
      <c r="BZ539" s="208">
        <f t="array" ref="BZ539">ROUND(MAX(IF($E$4:$BG$4=BZ$4,$E539:$BG539)),1)</f>
        <v>5.2</v>
      </c>
      <c r="CA539" s="276">
        <f t="array" ref="CA539">ROUND(SUM(IF($E$4:$BG$4=CA$4,ALL!$E531:$BG531)),1)/CA$3</f>
        <v>3.2433210371814645</v>
      </c>
      <c r="CB539" s="233">
        <f t="shared" si="232"/>
        <v>0</v>
      </c>
      <c r="CC539" s="233">
        <f t="shared" si="233"/>
        <v>232.4</v>
      </c>
      <c r="CD539" s="274">
        <f>ALL!BH531/$BH$47</f>
        <v>11.119069705286314</v>
      </c>
    </row>
    <row r="540" spans="1:82" s="90" customFormat="1">
      <c r="A540" s="253">
        <f t="shared" si="228"/>
        <v>58103</v>
      </c>
      <c r="B540" s="236" t="s">
        <v>459</v>
      </c>
      <c r="C540" s="50"/>
      <c r="D540" s="50"/>
      <c r="E540" s="91">
        <f>ALL!E532/E$268</f>
        <v>5.5280555127839434E-3</v>
      </c>
      <c r="F540" s="91">
        <f>ALL!F532/F$268</f>
        <v>0</v>
      </c>
      <c r="G540" s="91">
        <f>ALL!G532/G$268</f>
        <v>0</v>
      </c>
      <c r="H540" s="91">
        <f>ALL!H532/H$268</f>
        <v>0</v>
      </c>
      <c r="I540" s="91">
        <f>ALL!I532/I$268</f>
        <v>0</v>
      </c>
      <c r="J540" s="91">
        <f>ALL!J532/J$268</f>
        <v>0</v>
      </c>
      <c r="K540" s="91">
        <f>ALL!K532/K$268</f>
        <v>0</v>
      </c>
      <c r="L540" s="91">
        <f>ALL!L532/L$268</f>
        <v>0</v>
      </c>
      <c r="M540" s="91">
        <f>ALL!M532/M$268</f>
        <v>0</v>
      </c>
      <c r="N540" s="91">
        <f>ALL!N532/N$268</f>
        <v>0</v>
      </c>
      <c r="O540" s="91">
        <f>ALL!O532/O$268</f>
        <v>0</v>
      </c>
      <c r="P540" s="91">
        <f>ALL!P532/P$268</f>
        <v>0</v>
      </c>
      <c r="Q540" s="91">
        <f>ALL!Q532/Q$268</f>
        <v>0.17496123208548892</v>
      </c>
      <c r="R540" s="91">
        <f>ALL!R532/R$268</f>
        <v>5.1634706599810274</v>
      </c>
      <c r="S540" s="91">
        <f>ALL!S532/S$268</f>
        <v>4.3732996906014163</v>
      </c>
      <c r="T540" s="91">
        <f>ALL!T532/T$268</f>
        <v>0</v>
      </c>
      <c r="U540" s="91">
        <f>ALL!U532/U$268</f>
        <v>0.15707236616793285</v>
      </c>
      <c r="V540" s="91">
        <f>ALL!V532/V$268</f>
        <v>0</v>
      </c>
      <c r="W540" s="91">
        <f>ALL!W532/W$268</f>
        <v>0</v>
      </c>
      <c r="X540" s="91">
        <f>ALL!X532/X$268</f>
        <v>0.2249835532474535</v>
      </c>
      <c r="Y540" s="91">
        <f>ALL!Y532/Y$268</f>
        <v>0</v>
      </c>
      <c r="Z540" s="91">
        <f>ALL!Z532/Z$268</f>
        <v>0</v>
      </c>
      <c r="AA540" s="91">
        <f>ALL!AA532/AA$268</f>
        <v>4.3628104393630518E-2</v>
      </c>
      <c r="AB540" s="91">
        <f>ALL!AB532/AB$268</f>
        <v>0</v>
      </c>
      <c r="AC540" s="91">
        <f>ALL!AC532/AC$268</f>
        <v>0</v>
      </c>
      <c r="AD540" s="91">
        <f>ALL!AD532/AD$268</f>
        <v>0</v>
      </c>
      <c r="AE540" s="91">
        <f>ALL!AE532/AE$268</f>
        <v>0</v>
      </c>
      <c r="AF540" s="91">
        <f>ALL!AF532/AF$268</f>
        <v>0</v>
      </c>
      <c r="AG540" s="91">
        <f>ALL!AG532/AG$268</f>
        <v>4.2160587217343262E-4</v>
      </c>
      <c r="AH540" s="91">
        <f>ALL!AH532/AH$268</f>
        <v>0</v>
      </c>
      <c r="AI540" s="91">
        <f>ALL!AI532/AI$268</f>
        <v>0</v>
      </c>
      <c r="AJ540" s="91">
        <f>ALL!AJ532/AJ$268</f>
        <v>0</v>
      </c>
      <c r="AK540" s="91">
        <f>ALL!AK532/AK$268</f>
        <v>0</v>
      </c>
      <c r="AL540" s="91">
        <f>ALL!AL532/AL$268</f>
        <v>0</v>
      </c>
      <c r="AM540" s="91">
        <f>ALL!AM532/AM$268</f>
        <v>0.48501504691095765</v>
      </c>
      <c r="AN540" s="91">
        <f>ALL!AN532/AN$268</f>
        <v>23.387629215387221</v>
      </c>
      <c r="AO540" s="91">
        <f>ALL!AO532/AO$268</f>
        <v>0</v>
      </c>
      <c r="AP540" s="91">
        <f>ALL!AP532/AP$268</f>
        <v>4.7736330458934857</v>
      </c>
      <c r="AQ540" s="91">
        <f>ALL!AQ532/AQ$268</f>
        <v>16.785069958599017</v>
      </c>
      <c r="AR540" s="91">
        <f>ALL!AR532/AR$268</f>
        <v>1.7683478023571149</v>
      </c>
      <c r="AS540" s="91">
        <f>ALL!AS532/AS$268</f>
        <v>1.5740404407313233</v>
      </c>
      <c r="AT540" s="91">
        <f>ALL!AT532/AT$268</f>
        <v>1.5801664182811725</v>
      </c>
      <c r="AU540" s="91">
        <f>ALL!AU532/AU$268</f>
        <v>17.099360694191056</v>
      </c>
      <c r="AV540" s="91">
        <f>ALL!AV532/AV$268</f>
        <v>0.74719284583888101</v>
      </c>
      <c r="AW540" s="91">
        <f>ALL!AW532/AW$268</f>
        <v>0.82379104477611942</v>
      </c>
      <c r="AX540" s="91">
        <f>ALL!AX532/AX$268</f>
        <v>1.6886725561964624</v>
      </c>
      <c r="AY540" s="91">
        <f>ALL!AY532/AY$268</f>
        <v>0</v>
      </c>
      <c r="AZ540" s="91">
        <f>ALL!AZ532/AZ$268</f>
        <v>3.645545736344558</v>
      </c>
      <c r="BA540" s="91">
        <f>ALL!BA532/BA$268</f>
        <v>1.1129068567676579</v>
      </c>
      <c r="BB540" s="91">
        <f>ALL!BB532/BB$268</f>
        <v>1.0888797750175767</v>
      </c>
      <c r="BC540" s="91">
        <f>ALL!BC532/BC$268</f>
        <v>0.34331054057540961</v>
      </c>
      <c r="BD540" s="91">
        <f>ALL!BD532/BD$268</f>
        <v>0</v>
      </c>
      <c r="BE540" s="91">
        <f>ALL!BE532/BE$268</f>
        <v>0.36750192337919108</v>
      </c>
      <c r="BF540" s="91">
        <f>ALL!BF532/BF$268</f>
        <v>0</v>
      </c>
      <c r="BG540" s="91">
        <f>ALL!BG532/BG$268</f>
        <v>0</v>
      </c>
      <c r="BH540" s="91">
        <f t="shared" si="234"/>
        <v>87.414429169109113</v>
      </c>
      <c r="BJ540" s="208">
        <f t="array" ref="BJ540">ROUND(MIN(IF($E$4:$BG$4=BJ$4,$E540:$BG540)),1)</f>
        <v>0</v>
      </c>
      <c r="BK540" s="208">
        <f t="array" ref="BK540">ROUND(MAX(IF($E$4:$BG$4=BK$4,$E540:$BG540)),1)</f>
        <v>23.4</v>
      </c>
      <c r="BL540" s="276">
        <f t="array" ref="BL540">ROUND(SUM(IF($E$4:$BG$4=BL$4,ALL!$E532:$BG532)),1)/BL$3</f>
        <v>6.0252650416417186</v>
      </c>
      <c r="BM540" s="208">
        <f t="array" ref="BM540">ROUND(MIN(IF($E$4:$BG$4=BM$4,$E540:$BG540)),1)</f>
        <v>0</v>
      </c>
      <c r="BN540" s="208">
        <f t="array" ref="BN540">ROUND(MAX(IF($E$4:$BG$4=BN$4,$E540:$BG540)),1)</f>
        <v>0.4</v>
      </c>
      <c r="BO540" s="276">
        <f t="array" ref="BO540">ROUND(SUM(IF($E$4:$BG$4=BO$4,ALL!$E532:$BG532)),1)/BO$3</f>
        <v>6.349827103573194E-2</v>
      </c>
      <c r="BP540" s="208">
        <f t="array" ref="BP540">ROUND(MIN(IF($E$4:$BG$4=BP$4,$E540:$BG540)),1)</f>
        <v>0</v>
      </c>
      <c r="BQ540" s="208">
        <f t="array" ref="BQ540">ROUND(MAX(IF($E$4:$BG$4=BQ$4,$E540:$BG540)),1)</f>
        <v>0.5</v>
      </c>
      <c r="BR540" s="276">
        <f t="array" ref="BR540">ROUND(SUM(IF($E$4:$BG$4=BR$4,ALL!$E532:$BG532)),1)/BR$3</f>
        <v>0.22539906826811576</v>
      </c>
      <c r="BS540" s="208">
        <f t="array" ref="BS540">ROUND(MIN(IF($E$4:$BG$4=BS$4,$E540:$BG540)),1)</f>
        <v>0</v>
      </c>
      <c r="BT540" s="208">
        <f t="array" ref="BT540">ROUND(MAX(IF($E$4:$BG$4=BT$4,$E540:$BG540)),1)</f>
        <v>5.2</v>
      </c>
      <c r="BU540" s="276">
        <f t="array" ref="BU540">ROUND(SUM(IF($E$4:$BG$4=BU$4,ALL!$E532:$BG532)),1)/BU$3</f>
        <v>0.26749929802782557</v>
      </c>
      <c r="BV540" s="208">
        <f t="array" ref="BV540">ROUND(MIN(IF($E$4:$BG$4=BV$4,$E540:$BG540)),1)</f>
        <v>0</v>
      </c>
      <c r="BW540" s="208">
        <f t="array" ref="BW540">ROUND(MAX(IF($E$4:$BG$4=BW$4,$E540:$BG540)),1)</f>
        <v>0</v>
      </c>
      <c r="BX540" s="276">
        <f t="array" ref="BX540">ROUND(SUM(IF($E$4:$BG$4=BX$4,ALL!$E532:$BG532)),1)/BX$3</f>
        <v>0</v>
      </c>
      <c r="BY540" s="208">
        <f t="array" ref="BY540">ROUND(MIN(IF($E$4:$BG$4=BY$4,$E540:$BG540)),1)</f>
        <v>0</v>
      </c>
      <c r="BZ540" s="208">
        <f t="array" ref="BZ540">ROUND(MAX(IF($E$4:$BG$4=BZ$4,$E540:$BG540)),1)</f>
        <v>0.2</v>
      </c>
      <c r="CA540" s="276">
        <f t="array" ref="CA540">ROUND(SUM(IF($E$4:$BG$4=CA$4,ALL!$E532:$BG532)),1)/CA$3</f>
        <v>2.9125622597785981E-2</v>
      </c>
      <c r="CB540" s="233">
        <f t="shared" si="232"/>
        <v>0</v>
      </c>
      <c r="CC540" s="233">
        <f t="shared" si="233"/>
        <v>23.4</v>
      </c>
      <c r="CD540" s="274">
        <f>ALL!BH532/$BH$47</f>
        <v>0.30918457755559464</v>
      </c>
    </row>
    <row r="541" spans="1:82" s="90" customFormat="1" ht="24">
      <c r="A541" s="253">
        <f t="shared" si="228"/>
        <v>58104</v>
      </c>
      <c r="B541" s="236" t="s">
        <v>460</v>
      </c>
      <c r="C541" s="50"/>
      <c r="D541" s="50"/>
      <c r="E541" s="91">
        <f>ALL!E533/E$268</f>
        <v>0</v>
      </c>
      <c r="F541" s="91">
        <f>ALL!F533/F$268</f>
        <v>0</v>
      </c>
      <c r="G541" s="91">
        <f>ALL!G533/G$268</f>
        <v>0</v>
      </c>
      <c r="H541" s="91">
        <f>ALL!H533/H$268</f>
        <v>0</v>
      </c>
      <c r="I541" s="91">
        <f>ALL!I533/I$268</f>
        <v>0</v>
      </c>
      <c r="J541" s="91">
        <f>ALL!J533/J$268</f>
        <v>0</v>
      </c>
      <c r="K541" s="91">
        <f>ALL!K533/K$268</f>
        <v>0.17283346163224905</v>
      </c>
      <c r="L541" s="91">
        <f>ALL!L533/L$268</f>
        <v>0</v>
      </c>
      <c r="M541" s="91">
        <f>ALL!M533/M$268</f>
        <v>0</v>
      </c>
      <c r="N541" s="91">
        <f>ALL!N533/N$268</f>
        <v>1.324987481221833</v>
      </c>
      <c r="O541" s="91">
        <f>ALL!O533/O$268</f>
        <v>0</v>
      </c>
      <c r="P541" s="91">
        <f>ALL!P533/P$268</f>
        <v>0</v>
      </c>
      <c r="Q541" s="91">
        <f>ALL!Q533/Q$268</f>
        <v>1.390297623847254E-2</v>
      </c>
      <c r="R541" s="91">
        <f>ALL!R533/R$268</f>
        <v>8.4699823824366458E-2</v>
      </c>
      <c r="S541" s="91">
        <f>ALL!S533/S$268</f>
        <v>1.27101739057776E-2</v>
      </c>
      <c r="T541" s="91">
        <f>ALL!T533/T$268</f>
        <v>6.0388260995695851E-2</v>
      </c>
      <c r="U541" s="91">
        <f>ALL!U533/U$268</f>
        <v>0</v>
      </c>
      <c r="V541" s="91">
        <f>ALL!V533/V$268</f>
        <v>0.26733202637675996</v>
      </c>
      <c r="W541" s="91">
        <f>ALL!W533/W$268</f>
        <v>0.25920201904730611</v>
      </c>
      <c r="X541" s="91">
        <f>ALL!X533/X$268</f>
        <v>0</v>
      </c>
      <c r="Y541" s="91">
        <f>ALL!Y533/Y$268</f>
        <v>0</v>
      </c>
      <c r="Z541" s="91">
        <f>ALL!Z533/Z$268</f>
        <v>0</v>
      </c>
      <c r="AA541" s="91">
        <f>ALL!AA533/AA$268</f>
        <v>0</v>
      </c>
      <c r="AB541" s="91">
        <f>ALL!AB533/AB$268</f>
        <v>0</v>
      </c>
      <c r="AC541" s="91">
        <f>ALL!AC533/AC$268</f>
        <v>0</v>
      </c>
      <c r="AD541" s="91">
        <f>ALL!AD533/AD$268</f>
        <v>0</v>
      </c>
      <c r="AE541" s="91">
        <f>ALL!AE533/AE$268</f>
        <v>0</v>
      </c>
      <c r="AF541" s="91">
        <f>ALL!AF533/AF$268</f>
        <v>0</v>
      </c>
      <c r="AG541" s="91">
        <f>ALL!AG533/AG$268</f>
        <v>0</v>
      </c>
      <c r="AH541" s="91">
        <f>ALL!AH533/AH$268</f>
        <v>0</v>
      </c>
      <c r="AI541" s="91">
        <f>ALL!AI533/AI$268</f>
        <v>0</v>
      </c>
      <c r="AJ541" s="91">
        <f>ALL!AJ533/AJ$268</f>
        <v>0.32290750809240115</v>
      </c>
      <c r="AK541" s="91">
        <f>ALL!AK533/AK$268</f>
        <v>0</v>
      </c>
      <c r="AL541" s="91">
        <f>ALL!AL533/AL$268</f>
        <v>0</v>
      </c>
      <c r="AM541" s="91">
        <f>ALL!AM533/AM$268</f>
        <v>0</v>
      </c>
      <c r="AN541" s="91">
        <f>ALL!AN533/AN$268</f>
        <v>17.208947635993898</v>
      </c>
      <c r="AO541" s="91">
        <f>ALL!AO533/AO$268</f>
        <v>0</v>
      </c>
      <c r="AP541" s="91">
        <f>ALL!AP533/AP$268</f>
        <v>1.9871782450020992</v>
      </c>
      <c r="AQ541" s="91">
        <f>ALL!AQ533/AQ$268</f>
        <v>0</v>
      </c>
      <c r="AR541" s="91">
        <f>ALL!AR533/AR$268</f>
        <v>0</v>
      </c>
      <c r="AS541" s="91">
        <f>ALL!AS533/AS$268</f>
        <v>0</v>
      </c>
      <c r="AT541" s="91">
        <f>ALL!AT533/AT$268</f>
        <v>0</v>
      </c>
      <c r="AU541" s="91">
        <f>ALL!AU533/AU$268</f>
        <v>0</v>
      </c>
      <c r="AV541" s="91">
        <f>ALL!AV533/AV$268</f>
        <v>0</v>
      </c>
      <c r="AW541" s="91">
        <f>ALL!AW533/AW$268</f>
        <v>0</v>
      </c>
      <c r="AX541" s="91">
        <f>ALL!AX533/AX$268</f>
        <v>6.7071651687331119E-2</v>
      </c>
      <c r="AY541" s="91">
        <f>ALL!AY533/AY$268</f>
        <v>0.10085422981537615</v>
      </c>
      <c r="AZ541" s="91">
        <f>ALL!AZ533/AZ$268</f>
        <v>0.77013419588363274</v>
      </c>
      <c r="BA541" s="91">
        <f>ALL!BA533/BA$268</f>
        <v>5.9965106462808375</v>
      </c>
      <c r="BB541" s="91">
        <f>ALL!BB533/BB$268</f>
        <v>6.6883056011249113</v>
      </c>
      <c r="BC541" s="91">
        <f>ALL!BC533/BC$268</f>
        <v>3.8704683266675266</v>
      </c>
      <c r="BD541" s="91">
        <f>ALL!BD533/BD$268</f>
        <v>0</v>
      </c>
      <c r="BE541" s="91">
        <f>ALL!BE533/BE$268</f>
        <v>0</v>
      </c>
      <c r="BF541" s="91">
        <f>ALL!BF533/BF$268</f>
        <v>2.104294075096997E-2</v>
      </c>
      <c r="BG541" s="91">
        <f>ALL!BG533/BG$268</f>
        <v>0</v>
      </c>
      <c r="BH541" s="91">
        <f t="shared" si="234"/>
        <v>39.229477204541439</v>
      </c>
      <c r="BJ541" s="208">
        <f t="array" ref="BJ541">ROUND(MIN(IF($E$4:$BG$4=BJ$4,$E541:$BG541)),1)</f>
        <v>0</v>
      </c>
      <c r="BK541" s="208">
        <f t="array" ref="BK541">ROUND(MAX(IF($E$4:$BG$4=BK$4,$E541:$BG541)),1)</f>
        <v>17.2</v>
      </c>
      <c r="BL541" s="276">
        <f t="array" ref="BL541">ROUND(SUM(IF($E$4:$BG$4=BL$4,ALL!$E533:$BG533)),1)/BL$3</f>
        <v>1.7829064936207415</v>
      </c>
      <c r="BM541" s="208">
        <f t="array" ref="BM541">ROUND(MIN(IF($E$4:$BG$4=BM$4,$E541:$BG541)),1)</f>
        <v>0</v>
      </c>
      <c r="BN541" s="208">
        <f t="array" ref="BN541">ROUND(MAX(IF($E$4:$BG$4=BN$4,$E541:$BG541)),1)</f>
        <v>0</v>
      </c>
      <c r="BO541" s="276">
        <f t="array" ref="BO541">ROUND(SUM(IF($E$4:$BG$4=BO$4,ALL!$E533:$BG533)),1)/BO$3</f>
        <v>7.4098468631648299E-3</v>
      </c>
      <c r="BP541" s="208">
        <f t="array" ref="BP541">ROUND(MIN(IF($E$4:$BG$4=BP$4,$E541:$BG541)),1)</f>
        <v>0</v>
      </c>
      <c r="BQ541" s="208">
        <f t="array" ref="BQ541">ROUND(MAX(IF($E$4:$BG$4=BQ$4,$E541:$BG541)),1)</f>
        <v>0</v>
      </c>
      <c r="BR541" s="276">
        <f t="array" ref="BR541">ROUND(SUM(IF($E$4:$BG$4=BR$4,ALL!$E533:$BG533)),1)/BR$3</f>
        <v>0</v>
      </c>
      <c r="BS541" s="208">
        <f t="array" ref="BS541">ROUND(MIN(IF($E$4:$BG$4=BS$4,$E541:$BG541)),1)</f>
        <v>0</v>
      </c>
      <c r="BT541" s="208">
        <f t="array" ref="BT541">ROUND(MAX(IF($E$4:$BG$4=BT$4,$E541:$BG541)),1)</f>
        <v>1.3</v>
      </c>
      <c r="BU541" s="276">
        <f t="array" ref="BU541">ROUND(SUM(IF($E$4:$BG$4=BU$4,ALL!$E533:$BG533)),1)/BU$3</f>
        <v>5.3133071665029515E-2</v>
      </c>
      <c r="BV541" s="208">
        <f t="array" ref="BV541">ROUND(MIN(IF($E$4:$BG$4=BV$4,$E541:$BG541)),1)</f>
        <v>0</v>
      </c>
      <c r="BW541" s="208">
        <f t="array" ref="BW541">ROUND(MAX(IF($E$4:$BG$4=BW$4,$E541:$BG541)),1)</f>
        <v>0.3</v>
      </c>
      <c r="BX541" s="276">
        <f t="array" ref="BX541">ROUND(SUM(IF($E$4:$BG$4=BX$4,ALL!$E533:$BG533)),1)/BX$3</f>
        <v>4.5653433265012026E-2</v>
      </c>
      <c r="BY541" s="208">
        <f t="array" ref="BY541">ROUND(MIN(IF($E$4:$BG$4=BY$4,$E541:$BG541)),1)</f>
        <v>0</v>
      </c>
      <c r="BZ541" s="208">
        <f t="array" ref="BZ541">ROUND(MAX(IF($E$4:$BG$4=BZ$4,$E541:$BG541)),1)</f>
        <v>0</v>
      </c>
      <c r="CA541" s="276">
        <f t="array" ref="CA541">ROUND(SUM(IF($E$4:$BG$4=CA$4,ALL!$E533:$BG533)),1)/CA$3</f>
        <v>0</v>
      </c>
      <c r="CB541" s="233">
        <f t="shared" si="232"/>
        <v>0</v>
      </c>
      <c r="CC541" s="233">
        <f t="shared" si="233"/>
        <v>17.2</v>
      </c>
      <c r="CD541" s="274">
        <f>ALL!BH533/$BH$47</f>
        <v>9.1959491834519111E-2</v>
      </c>
    </row>
    <row r="542" spans="1:82" s="90" customFormat="1">
      <c r="A542" s="253">
        <f t="shared" si="228"/>
        <v>58201</v>
      </c>
      <c r="B542" s="236" t="s">
        <v>461</v>
      </c>
      <c r="C542" s="50"/>
      <c r="D542" s="50"/>
      <c r="E542" s="91">
        <f>ALL!E534/E$268</f>
        <v>0</v>
      </c>
      <c r="F542" s="91">
        <f>ALL!F534/F$268</f>
        <v>0</v>
      </c>
      <c r="G542" s="91">
        <f>ALL!G534/G$268</f>
        <v>0</v>
      </c>
      <c r="H542" s="91">
        <f>ALL!H534/H$268</f>
        <v>0</v>
      </c>
      <c r="I542" s="91">
        <f>ALL!I534/I$268</f>
        <v>0</v>
      </c>
      <c r="J542" s="91">
        <f>ALL!J534/J$268</f>
        <v>0</v>
      </c>
      <c r="K542" s="91">
        <f>ALL!K534/K$268</f>
        <v>0</v>
      </c>
      <c r="L542" s="91">
        <f>ALL!L534/L$268</f>
        <v>0</v>
      </c>
      <c r="M542" s="91">
        <f>ALL!M534/M$268</f>
        <v>0</v>
      </c>
      <c r="N542" s="91">
        <f>ALL!N534/N$268</f>
        <v>0</v>
      </c>
      <c r="O542" s="91">
        <f>ALL!O534/O$268</f>
        <v>0</v>
      </c>
      <c r="P542" s="91">
        <f>ALL!P534/P$268</f>
        <v>0.31801360746296792</v>
      </c>
      <c r="Q542" s="91">
        <f>ALL!Q534/Q$268</f>
        <v>0</v>
      </c>
      <c r="R542" s="91">
        <f>ALL!R534/R$268</f>
        <v>2.2021954194335277E-2</v>
      </c>
      <c r="S542" s="91">
        <f>ALL!S534/S$268</f>
        <v>0</v>
      </c>
      <c r="T542" s="91">
        <f>ALL!T534/T$268</f>
        <v>0</v>
      </c>
      <c r="U542" s="91">
        <f>ALL!U534/U$268</f>
        <v>0</v>
      </c>
      <c r="V542" s="91">
        <f>ALL!V534/V$268</f>
        <v>0</v>
      </c>
      <c r="W542" s="91">
        <f>ALL!W534/W$268</f>
        <v>0</v>
      </c>
      <c r="X542" s="91">
        <f>ALL!X534/X$268</f>
        <v>0.85244108417924758</v>
      </c>
      <c r="Y542" s="91">
        <f>ALL!Y534/Y$268</f>
        <v>0</v>
      </c>
      <c r="Z542" s="91">
        <f>ALL!Z534/Z$268</f>
        <v>0</v>
      </c>
      <c r="AA542" s="91">
        <f>ALL!AA534/AA$268</f>
        <v>0</v>
      </c>
      <c r="AB542" s="91">
        <f>ALL!AB534/AB$268</f>
        <v>0</v>
      </c>
      <c r="AC542" s="91">
        <f>ALL!AC534/AC$268</f>
        <v>0</v>
      </c>
      <c r="AD542" s="91">
        <f>ALL!AD534/AD$268</f>
        <v>0</v>
      </c>
      <c r="AE542" s="91">
        <f>ALL!AE534/AE$268</f>
        <v>0</v>
      </c>
      <c r="AF542" s="91">
        <f>ALL!AF534/AF$268</f>
        <v>8.2350971316641708</v>
      </c>
      <c r="AG542" s="91">
        <f>ALL!AG534/AG$268</f>
        <v>0</v>
      </c>
      <c r="AH542" s="91">
        <f>ALL!AH534/AH$268</f>
        <v>0</v>
      </c>
      <c r="AI542" s="91">
        <f>ALL!AI534/AI$268</f>
        <v>0</v>
      </c>
      <c r="AJ542" s="91">
        <f>ALL!AJ534/AJ$268</f>
        <v>0</v>
      </c>
      <c r="AK542" s="91">
        <f>ALL!AK534/AK$268</f>
        <v>0</v>
      </c>
      <c r="AL542" s="91">
        <f>ALL!AL534/AL$268</f>
        <v>0</v>
      </c>
      <c r="AM542" s="91">
        <f>ALL!AM534/AM$268</f>
        <v>0</v>
      </c>
      <c r="AN542" s="91">
        <f>ALL!AN534/AN$268</f>
        <v>0</v>
      </c>
      <c r="AO542" s="91">
        <f>ALL!AO534/AO$268</f>
        <v>0</v>
      </c>
      <c r="AP542" s="91">
        <f>ALL!AP534/AP$268</f>
        <v>0</v>
      </c>
      <c r="AQ542" s="91">
        <f>ALL!AQ534/AQ$268</f>
        <v>0</v>
      </c>
      <c r="AR542" s="91">
        <f>ALL!AR534/AR$268</f>
        <v>0</v>
      </c>
      <c r="AS542" s="91">
        <f>ALL!AS534/AS$268</f>
        <v>0</v>
      </c>
      <c r="AT542" s="91">
        <f>ALL!AT534/AT$268</f>
        <v>0</v>
      </c>
      <c r="AU542" s="91">
        <f>ALL!AU534/AU$268</f>
        <v>0</v>
      </c>
      <c r="AV542" s="91">
        <f>ALL!AV534/AV$268</f>
        <v>0</v>
      </c>
      <c r="AW542" s="91">
        <f>ALL!AW534/AW$268</f>
        <v>0</v>
      </c>
      <c r="AX542" s="91">
        <f>ALL!AX534/AX$268</f>
        <v>0</v>
      </c>
      <c r="AY542" s="91">
        <f>ALL!AY534/AY$268</f>
        <v>0</v>
      </c>
      <c r="AZ542" s="91">
        <f>ALL!AZ534/AZ$268</f>
        <v>0</v>
      </c>
      <c r="BA542" s="91">
        <f>ALL!BA534/BA$268</f>
        <v>0</v>
      </c>
      <c r="BB542" s="91">
        <f>ALL!BB534/BB$268</f>
        <v>0</v>
      </c>
      <c r="BC542" s="91">
        <f>ALL!BC534/BC$268</f>
        <v>0</v>
      </c>
      <c r="BD542" s="91">
        <f>ALL!BD534/BD$268</f>
        <v>0</v>
      </c>
      <c r="BE542" s="91">
        <f>ALL!BE534/BE$268</f>
        <v>0</v>
      </c>
      <c r="BF542" s="91">
        <f>ALL!BF534/BF$268</f>
        <v>0</v>
      </c>
      <c r="BG542" s="91">
        <f>ALL!BG534/BG$268</f>
        <v>0</v>
      </c>
      <c r="BH542" s="91">
        <f t="shared" si="234"/>
        <v>9.4275737775007222</v>
      </c>
      <c r="BJ542" s="208">
        <f t="array" ref="BJ542">ROUND(MIN(IF($E$4:$BG$4=BJ$4,$E542:$BG542)),1)</f>
        <v>0</v>
      </c>
      <c r="BK542" s="208">
        <f t="array" ref="BK542">ROUND(MAX(IF($E$4:$BG$4=BK$4,$E542:$BG542)),1)</f>
        <v>0</v>
      </c>
      <c r="BL542" s="276">
        <f t="array" ref="BL542">ROUND(SUM(IF($E$4:$BG$4=BL$4,ALL!$E534:$BG534)),1)/BL$3</f>
        <v>0</v>
      </c>
      <c r="BM542" s="208">
        <f t="array" ref="BM542">ROUND(MIN(IF($E$4:$BG$4=BM$4,$E542:$BG542)),1)</f>
        <v>0</v>
      </c>
      <c r="BN542" s="208">
        <f t="array" ref="BN542">ROUND(MAX(IF($E$4:$BG$4=BN$4,$E542:$BG542)),1)</f>
        <v>0</v>
      </c>
      <c r="BO542" s="276">
        <f t="array" ref="BO542">ROUND(SUM(IF($E$4:$BG$4=BO$4,ALL!$E534:$BG534)),1)/BO$3</f>
        <v>0</v>
      </c>
      <c r="BP542" s="208">
        <f t="array" ref="BP542">ROUND(MIN(IF($E$4:$BG$4=BP$4,$E542:$BG542)),1)</f>
        <v>0</v>
      </c>
      <c r="BQ542" s="208">
        <f t="array" ref="BQ542">ROUND(MAX(IF($E$4:$BG$4=BQ$4,$E542:$BG542)),1)</f>
        <v>0</v>
      </c>
      <c r="BR542" s="276">
        <f t="array" ref="BR542">ROUND(SUM(IF($E$4:$BG$4=BR$4,ALL!$E534:$BG534)),1)/BR$3</f>
        <v>0</v>
      </c>
      <c r="BS542" s="208">
        <f t="array" ref="BS542">ROUND(MIN(IF($E$4:$BG$4=BS$4,$E542:$BG542)),1)</f>
        <v>0</v>
      </c>
      <c r="BT542" s="208">
        <f t="array" ref="BT542">ROUND(MAX(IF($E$4:$BG$4=BT$4,$E542:$BG542)),1)</f>
        <v>8.1999999999999993</v>
      </c>
      <c r="BU542" s="276">
        <f t="array" ref="BU542">ROUND(SUM(IF($E$4:$BG$4=BU$4,ALL!$E534:$BG534)),1)/BU$3</f>
        <v>0.30546184987326047</v>
      </c>
      <c r="BV542" s="208">
        <f t="array" ref="BV542">ROUND(MIN(IF($E$4:$BG$4=BV$4,$E542:$BG542)),1)</f>
        <v>0</v>
      </c>
      <c r="BW542" s="208">
        <f t="array" ref="BW542">ROUND(MAX(IF($E$4:$BG$4=BW$4,$E542:$BG542)),1)</f>
        <v>0</v>
      </c>
      <c r="BX542" s="276">
        <f t="array" ref="BX542">ROUND(SUM(IF($E$4:$BG$4=BX$4,ALL!$E534:$BG534)),1)/BX$3</f>
        <v>0</v>
      </c>
      <c r="BY542" s="208">
        <f t="array" ref="BY542">ROUND(MIN(IF($E$4:$BG$4=BY$4,$E542:$BG542)),1)</f>
        <v>0</v>
      </c>
      <c r="BZ542" s="208">
        <f t="array" ref="BZ542">ROUND(MAX(IF($E$4:$BG$4=BZ$4,$E542:$BG542)),1)</f>
        <v>0.9</v>
      </c>
      <c r="CA542" s="276">
        <f t="array" ref="CA542">ROUND(SUM(IF($E$4:$BG$4=CA$4,ALL!$E534:$BG534)),1)/CA$3</f>
        <v>0.1026501270346908</v>
      </c>
      <c r="CB542" s="233">
        <f t="shared" si="232"/>
        <v>0</v>
      </c>
      <c r="CC542" s="233">
        <f t="shared" si="233"/>
        <v>8.1999999999999993</v>
      </c>
      <c r="CD542" s="274">
        <f>ALL!BH534/$BH$47</f>
        <v>0.12969313167596674</v>
      </c>
    </row>
    <row r="543" spans="1:82" s="90" customFormat="1" ht="24">
      <c r="A543" s="253">
        <f t="shared" si="228"/>
        <v>58206</v>
      </c>
      <c r="B543" s="236" t="s">
        <v>462</v>
      </c>
      <c r="C543" s="50"/>
      <c r="D543" s="50"/>
      <c r="E543" s="91">
        <f>ALL!E535/E$268</f>
        <v>0</v>
      </c>
      <c r="F543" s="91">
        <f>ALL!F535/F$268</f>
        <v>0</v>
      </c>
      <c r="G543" s="91">
        <f>ALL!G535/G$268</f>
        <v>0</v>
      </c>
      <c r="H543" s="91">
        <f>ALL!H535/H$268</f>
        <v>0</v>
      </c>
      <c r="I543" s="91">
        <f>ALL!I535/I$268</f>
        <v>0</v>
      </c>
      <c r="J543" s="91">
        <f>ALL!J535/J$268</f>
        <v>0</v>
      </c>
      <c r="K543" s="91">
        <f>ALL!K535/K$268</f>
        <v>0</v>
      </c>
      <c r="L543" s="91">
        <f>ALL!L535/L$268</f>
        <v>16.728285048978158</v>
      </c>
      <c r="M543" s="91">
        <f>ALL!M535/M$268</f>
        <v>0</v>
      </c>
      <c r="N543" s="91">
        <f>ALL!N535/N$268</f>
        <v>0</v>
      </c>
      <c r="O543" s="91">
        <f>ALL!O535/O$268</f>
        <v>0</v>
      </c>
      <c r="P543" s="91">
        <f>ALL!P535/P$268</f>
        <v>21.786514787119181</v>
      </c>
      <c r="Q543" s="91">
        <f>ALL!Q535/Q$268</f>
        <v>1.4063787330297539</v>
      </c>
      <c r="R543" s="91">
        <f>ALL!R535/R$268</f>
        <v>0</v>
      </c>
      <c r="S543" s="91">
        <f>ALL!S535/S$268</f>
        <v>4.7086322087575461</v>
      </c>
      <c r="T543" s="91">
        <f>ALL!T535/T$268</f>
        <v>0</v>
      </c>
      <c r="U543" s="91">
        <f>ALL!U535/U$268</f>
        <v>0</v>
      </c>
      <c r="V543" s="91">
        <f>ALL!V535/V$268</f>
        <v>0</v>
      </c>
      <c r="W543" s="91">
        <f>ALL!W535/W$268</f>
        <v>15.17949777714057</v>
      </c>
      <c r="X543" s="91">
        <f>ALL!X535/X$268</f>
        <v>0</v>
      </c>
      <c r="Y543" s="91">
        <f>ALL!Y535/Y$268</f>
        <v>0</v>
      </c>
      <c r="Z543" s="91">
        <f>ALL!Z535/Z$268</f>
        <v>0</v>
      </c>
      <c r="AA543" s="91">
        <f>ALL!AA535/AA$268</f>
        <v>28.50122025631924</v>
      </c>
      <c r="AB543" s="91">
        <f>ALL!AB535/AB$268</f>
        <v>7.41014452140789</v>
      </c>
      <c r="AC543" s="91">
        <f>ALL!AC535/AC$268</f>
        <v>0</v>
      </c>
      <c r="AD543" s="91">
        <f>ALL!AD535/AD$268</f>
        <v>0</v>
      </c>
      <c r="AE543" s="91">
        <f>ALL!AE535/AE$268</f>
        <v>0</v>
      </c>
      <c r="AF543" s="91">
        <f>ALL!AF535/AF$268</f>
        <v>-0.48257253919537052</v>
      </c>
      <c r="AG543" s="91">
        <f>ALL!AG535/AG$268</f>
        <v>0</v>
      </c>
      <c r="AH543" s="91">
        <f>ALL!AH535/AH$268</f>
        <v>0</v>
      </c>
      <c r="AI543" s="91">
        <f>ALL!AI535/AI$268</f>
        <v>0</v>
      </c>
      <c r="AJ543" s="91">
        <f>ALL!AJ535/AJ$268</f>
        <v>0</v>
      </c>
      <c r="AK543" s="91">
        <f>ALL!AK535/AK$268</f>
        <v>0</v>
      </c>
      <c r="AL543" s="91">
        <f>ALL!AL535/AL$268</f>
        <v>1083.3453705041168</v>
      </c>
      <c r="AM543" s="91">
        <f>ALL!AM535/AM$268</f>
        <v>0</v>
      </c>
      <c r="AN543" s="91">
        <f>ALL!AN535/AN$268</f>
        <v>0</v>
      </c>
      <c r="AO543" s="91">
        <f>ALL!AO535/AO$268</f>
        <v>0</v>
      </c>
      <c r="AP543" s="91">
        <f>ALL!AP535/AP$268</f>
        <v>0</v>
      </c>
      <c r="AQ543" s="91">
        <f>ALL!AQ535/AQ$268</f>
        <v>0</v>
      </c>
      <c r="AR543" s="91">
        <f>ALL!AR535/AR$268</f>
        <v>0</v>
      </c>
      <c r="AS543" s="91">
        <f>ALL!AS535/AS$268</f>
        <v>0</v>
      </c>
      <c r="AT543" s="91">
        <f>ALL!AT535/AT$268</f>
        <v>0</v>
      </c>
      <c r="AU543" s="91">
        <f>ALL!AU535/AU$268</f>
        <v>0</v>
      </c>
      <c r="AV543" s="91">
        <f>ALL!AV535/AV$268</f>
        <v>0</v>
      </c>
      <c r="AW543" s="91">
        <f>ALL!AW535/AW$268</f>
        <v>0</v>
      </c>
      <c r="AX543" s="91">
        <f>ALL!AX535/AX$268</f>
        <v>0</v>
      </c>
      <c r="AY543" s="91">
        <f>ALL!AY535/AY$268</f>
        <v>0</v>
      </c>
      <c r="AZ543" s="91">
        <f>ALL!AZ535/AZ$268</f>
        <v>0</v>
      </c>
      <c r="BA543" s="91">
        <f>ALL!BA535/BA$268</f>
        <v>0</v>
      </c>
      <c r="BB543" s="91">
        <f>ALL!BB535/BB$268</f>
        <v>0</v>
      </c>
      <c r="BC543" s="91">
        <f>ALL!BC535/BC$268</f>
        <v>0</v>
      </c>
      <c r="BD543" s="91">
        <f>ALL!BD535/BD$268</f>
        <v>0</v>
      </c>
      <c r="BE543" s="91">
        <f>ALL!BE535/BE$268</f>
        <v>0</v>
      </c>
      <c r="BF543" s="91">
        <f>ALL!BF535/BF$268</f>
        <v>0</v>
      </c>
      <c r="BG543" s="91">
        <f>ALL!BG535/BG$268</f>
        <v>0</v>
      </c>
      <c r="BH543" s="91">
        <f t="shared" si="234"/>
        <v>1178.5834712976737</v>
      </c>
      <c r="BJ543" s="208">
        <f t="array" ref="BJ543">ROUND(MIN(IF($E$4:$BG$4=BJ$4,$E543:$BG543)),1)</f>
        <v>0</v>
      </c>
      <c r="BK543" s="208">
        <f t="array" ref="BK543">ROUND(MAX(IF($E$4:$BG$4=BK$4,$E543:$BG543)),1)</f>
        <v>0</v>
      </c>
      <c r="BL543" s="276">
        <f t="array" ref="BL543">ROUND(SUM(IF($E$4:$BG$4=BL$4,ALL!$E535:$BG535)),1)/BL$3</f>
        <v>0</v>
      </c>
      <c r="BM543" s="208">
        <f t="array" ref="BM543">ROUND(MIN(IF($E$4:$BG$4=BM$4,$E543:$BG543)),1)</f>
        <v>0</v>
      </c>
      <c r="BN543" s="208">
        <f t="array" ref="BN543">ROUND(MAX(IF($E$4:$BG$4=BN$4,$E543:$BG543)),1)</f>
        <v>0</v>
      </c>
      <c r="BO543" s="276">
        <f t="array" ref="BO543">ROUND(SUM(IF($E$4:$BG$4=BO$4,ALL!$E535:$BG535)),1)/BO$3</f>
        <v>0</v>
      </c>
      <c r="BP543" s="208">
        <f t="array" ref="BP543">ROUND(MIN(IF($E$4:$BG$4=BP$4,$E543:$BG543)),1)</f>
        <v>0</v>
      </c>
      <c r="BQ543" s="208">
        <f t="array" ref="BQ543">ROUND(MAX(IF($E$4:$BG$4=BQ$4,$E543:$BG543)),1)</f>
        <v>1083.3</v>
      </c>
      <c r="BR543" s="276">
        <f t="array" ref="BR543">ROUND(SUM(IF($E$4:$BG$4=BR$4,ALL!$E535:$BG535)),1)/BR$3</f>
        <v>45.651985201481722</v>
      </c>
      <c r="BS543" s="208">
        <f t="array" ref="BS543">ROUND(MIN(IF($E$4:$BG$4=BS$4,$E543:$BG543)),1)</f>
        <v>-0.5</v>
      </c>
      <c r="BT543" s="208">
        <f t="array" ref="BT543">ROUND(MAX(IF($E$4:$BG$4=BT$4,$E543:$BG543)),1)</f>
        <v>28.5</v>
      </c>
      <c r="BU543" s="276">
        <f t="array" ref="BU543">ROUND(SUM(IF($E$4:$BG$4=BU$4,ALL!$E535:$BG535)),1)/BU$3</f>
        <v>3.3142020012065454</v>
      </c>
      <c r="BV543" s="208">
        <f t="array" ref="BV543">ROUND(MIN(IF($E$4:$BG$4=BV$4,$E543:$BG543)),1)</f>
        <v>0</v>
      </c>
      <c r="BW543" s="208">
        <f t="array" ref="BW543">ROUND(MAX(IF($E$4:$BG$4=BW$4,$E543:$BG543)),1)</f>
        <v>7.4</v>
      </c>
      <c r="BX543" s="276">
        <f t="array" ref="BX543">ROUND(SUM(IF($E$4:$BG$4=BX$4,ALL!$E535:$BG535)),1)/BX$3</f>
        <v>4.1696384310311121</v>
      </c>
      <c r="BY543" s="208">
        <f t="array" ref="BY543">ROUND(MIN(IF($E$4:$BG$4=BY$4,$E543:$BG543)),1)</f>
        <v>0</v>
      </c>
      <c r="BZ543" s="208">
        <f t="array" ref="BZ543">ROUND(MAX(IF($E$4:$BG$4=BZ$4,$E543:$BG543)),1)</f>
        <v>21.8</v>
      </c>
      <c r="CA543" s="276">
        <f t="array" ref="CA543">ROUND(SUM(IF($E$4:$BG$4=CA$4,ALL!$E535:$BG535)),1)/CA$3</f>
        <v>4.1930829575758706</v>
      </c>
      <c r="CB543" s="233">
        <f t="shared" si="232"/>
        <v>-0.5</v>
      </c>
      <c r="CC543" s="233">
        <f t="shared" si="233"/>
        <v>1083.3</v>
      </c>
      <c r="CD543" s="274">
        <f>ALL!BH535/$BH$47</f>
        <v>3.9447150662659118</v>
      </c>
    </row>
    <row r="544" spans="1:82" s="90" customFormat="1" ht="24">
      <c r="A544" s="253">
        <f t="shared" si="228"/>
        <v>58310</v>
      </c>
      <c r="B544" s="236" t="s">
        <v>463</v>
      </c>
      <c r="C544" s="50"/>
      <c r="D544" s="50"/>
      <c r="E544" s="91">
        <f>ALL!E536/E$268</f>
        <v>0</v>
      </c>
      <c r="F544" s="91">
        <f>ALL!F536/F$268</f>
        <v>0</v>
      </c>
      <c r="G544" s="91">
        <f>ALL!G536/G$268</f>
        <v>0</v>
      </c>
      <c r="H544" s="91">
        <f>ALL!H536/H$268</f>
        <v>0</v>
      </c>
      <c r="I544" s="91">
        <f>ALL!I536/I$268</f>
        <v>0</v>
      </c>
      <c r="J544" s="91">
        <f>ALL!J536/J$268</f>
        <v>0</v>
      </c>
      <c r="K544" s="91">
        <f>ALL!K536/K$268</f>
        <v>0</v>
      </c>
      <c r="L544" s="91">
        <f>ALL!L536/L$268</f>
        <v>0</v>
      </c>
      <c r="M544" s="91">
        <f>ALL!M536/M$268</f>
        <v>0</v>
      </c>
      <c r="N544" s="91">
        <f>ALL!N536/N$268</f>
        <v>0</v>
      </c>
      <c r="O544" s="91">
        <f>ALL!O536/O$268</f>
        <v>0</v>
      </c>
      <c r="P544" s="91">
        <f>ALL!P536/P$268</f>
        <v>0</v>
      </c>
      <c r="Q544" s="91">
        <f>ALL!Q536/Q$268</f>
        <v>0</v>
      </c>
      <c r="R544" s="91">
        <f>ALL!R536/R$268</f>
        <v>0</v>
      </c>
      <c r="S544" s="91">
        <f>ALL!S536/S$268</f>
        <v>0</v>
      </c>
      <c r="T544" s="91">
        <f>ALL!T536/T$268</f>
        <v>0</v>
      </c>
      <c r="U544" s="91">
        <f>ALL!U536/U$268</f>
        <v>0</v>
      </c>
      <c r="V544" s="91">
        <f>ALL!V536/V$268</f>
        <v>0</v>
      </c>
      <c r="W544" s="91">
        <f>ALL!W536/W$268</f>
        <v>0</v>
      </c>
      <c r="X544" s="91">
        <f>ALL!X536/X$268</f>
        <v>0</v>
      </c>
      <c r="Y544" s="91">
        <f>ALL!Y536/Y$268</f>
        <v>0</v>
      </c>
      <c r="Z544" s="91">
        <f>ALL!Z536/Z$268</f>
        <v>0</v>
      </c>
      <c r="AA544" s="91">
        <f>ALL!AA536/AA$268</f>
        <v>0</v>
      </c>
      <c r="AB544" s="91">
        <f>ALL!AB536/AB$268</f>
        <v>0</v>
      </c>
      <c r="AC544" s="91">
        <f>ALL!AC536/AC$268</f>
        <v>0</v>
      </c>
      <c r="AD544" s="91">
        <f>ALL!AD536/AD$268</f>
        <v>0</v>
      </c>
      <c r="AE544" s="91">
        <f>ALL!AE536/AE$268</f>
        <v>0</v>
      </c>
      <c r="AF544" s="91">
        <f>ALL!AF536/AF$268</f>
        <v>0</v>
      </c>
      <c r="AG544" s="91">
        <f>ALL!AG536/AG$268</f>
        <v>0</v>
      </c>
      <c r="AH544" s="91">
        <f>ALL!AH536/AH$268</f>
        <v>0</v>
      </c>
      <c r="AI544" s="91">
        <f>ALL!AI536/AI$268</f>
        <v>0</v>
      </c>
      <c r="AJ544" s="91">
        <f>ALL!AJ536/AJ$268</f>
        <v>0</v>
      </c>
      <c r="AK544" s="91">
        <f>ALL!AK536/AK$268</f>
        <v>0</v>
      </c>
      <c r="AL544" s="91">
        <f>ALL!AL536/AL$268</f>
        <v>0</v>
      </c>
      <c r="AM544" s="91">
        <f>ALL!AM536/AM$268</f>
        <v>0</v>
      </c>
      <c r="AN544" s="91">
        <f>ALL!AN536/AN$268</f>
        <v>0</v>
      </c>
      <c r="AO544" s="91">
        <f>ALL!AO536/AO$268</f>
        <v>0</v>
      </c>
      <c r="AP544" s="91">
        <f>ALL!AP536/AP$268</f>
        <v>0</v>
      </c>
      <c r="AQ544" s="91">
        <f>ALL!AQ536/AQ$268</f>
        <v>0</v>
      </c>
      <c r="AR544" s="91">
        <f>ALL!AR536/AR$268</f>
        <v>0</v>
      </c>
      <c r="AS544" s="91">
        <f>ALL!AS536/AS$268</f>
        <v>0</v>
      </c>
      <c r="AT544" s="91">
        <f>ALL!AT536/AT$268</f>
        <v>0</v>
      </c>
      <c r="AU544" s="91">
        <f>ALL!AU536/AU$268</f>
        <v>0</v>
      </c>
      <c r="AV544" s="91">
        <f>ALL!AV536/AV$268</f>
        <v>0</v>
      </c>
      <c r="AW544" s="91">
        <f>ALL!AW536/AW$268</f>
        <v>0</v>
      </c>
      <c r="AX544" s="91">
        <f>ALL!AX536/AX$268</f>
        <v>0</v>
      </c>
      <c r="AY544" s="91">
        <f>ALL!AY536/AY$268</f>
        <v>0</v>
      </c>
      <c r="AZ544" s="91">
        <f>ALL!AZ536/AZ$268</f>
        <v>0</v>
      </c>
      <c r="BA544" s="91">
        <f>ALL!BA536/BA$268</f>
        <v>0</v>
      </c>
      <c r="BB544" s="91">
        <f>ALL!BB536/BB$268</f>
        <v>0</v>
      </c>
      <c r="BC544" s="91">
        <f>ALL!BC536/BC$268</f>
        <v>0</v>
      </c>
      <c r="BD544" s="91">
        <f>ALL!BD536/BD$268</f>
        <v>0</v>
      </c>
      <c r="BE544" s="91">
        <f>ALL!BE536/BE$268</f>
        <v>0</v>
      </c>
      <c r="BF544" s="91">
        <f>ALL!BF536/BF$268</f>
        <v>0</v>
      </c>
      <c r="BG544" s="91">
        <f>ALL!BG536/BG$268</f>
        <v>0</v>
      </c>
      <c r="BH544" s="91">
        <f t="shared" si="234"/>
        <v>0</v>
      </c>
      <c r="BJ544" s="208">
        <f t="array" ref="BJ544">ROUND(MIN(IF($E$4:$BG$4=BJ$4,$E544:$BG544)),1)</f>
        <v>0</v>
      </c>
      <c r="BK544" s="208">
        <f t="array" ref="BK544">ROUND(MAX(IF($E$4:$BG$4=BK$4,$E544:$BG544)),1)</f>
        <v>0</v>
      </c>
      <c r="BL544" s="276">
        <f t="array" ref="BL544">ROUND(SUM(IF($E$4:$BG$4=BL$4,ALL!$E536:$BG536)),1)/BL$3</f>
        <v>0</v>
      </c>
      <c r="BM544" s="208">
        <f t="array" ref="BM544">ROUND(MIN(IF($E$4:$BG$4=BM$4,$E544:$BG544)),1)</f>
        <v>0</v>
      </c>
      <c r="BN544" s="208">
        <f t="array" ref="BN544">ROUND(MAX(IF($E$4:$BG$4=BN$4,$E544:$BG544)),1)</f>
        <v>0</v>
      </c>
      <c r="BO544" s="276">
        <f t="array" ref="BO544">ROUND(SUM(IF($E$4:$BG$4=BO$4,ALL!$E536:$BG536)),1)/BO$3</f>
        <v>0</v>
      </c>
      <c r="BP544" s="208">
        <f t="array" ref="BP544">ROUND(MIN(IF($E$4:$BG$4=BP$4,$E544:$BG544)),1)</f>
        <v>0</v>
      </c>
      <c r="BQ544" s="208">
        <f t="array" ref="BQ544">ROUND(MAX(IF($E$4:$BG$4=BQ$4,$E544:$BG544)),1)</f>
        <v>0</v>
      </c>
      <c r="BR544" s="276">
        <f t="array" ref="BR544">ROUND(SUM(IF($E$4:$BG$4=BR$4,ALL!$E536:$BG536)),1)/BR$3</f>
        <v>0</v>
      </c>
      <c r="BS544" s="208">
        <f t="array" ref="BS544">ROUND(MIN(IF($E$4:$BG$4=BS$4,$E544:$BG544)),1)</f>
        <v>0</v>
      </c>
      <c r="BT544" s="208">
        <f t="array" ref="BT544">ROUND(MAX(IF($E$4:$BG$4=BT$4,$E544:$BG544)),1)</f>
        <v>0</v>
      </c>
      <c r="BU544" s="276">
        <f t="array" ref="BU544">ROUND(SUM(IF($E$4:$BG$4=BU$4,ALL!$E536:$BG536)),1)/BU$3</f>
        <v>0</v>
      </c>
      <c r="BV544" s="208">
        <f t="array" ref="BV544">ROUND(MIN(IF($E$4:$BG$4=BV$4,$E544:$BG544)),1)</f>
        <v>0</v>
      </c>
      <c r="BW544" s="208">
        <f t="array" ref="BW544">ROUND(MAX(IF($E$4:$BG$4=BW$4,$E544:$BG544)),1)</f>
        <v>0</v>
      </c>
      <c r="BX544" s="276">
        <f t="array" ref="BX544">ROUND(SUM(IF($E$4:$BG$4=BX$4,ALL!$E536:$BG536)),1)/BX$3</f>
        <v>0</v>
      </c>
      <c r="BY544" s="208">
        <f t="array" ref="BY544">ROUND(MIN(IF($E$4:$BG$4=BY$4,$E544:$BG544)),1)</f>
        <v>0</v>
      </c>
      <c r="BZ544" s="208">
        <f t="array" ref="BZ544">ROUND(MAX(IF($E$4:$BG$4=BZ$4,$E544:$BG544)),1)</f>
        <v>0</v>
      </c>
      <c r="CA544" s="276">
        <f t="array" ref="CA544">ROUND(SUM(IF($E$4:$BG$4=CA$4,ALL!$E536:$BG536)),1)/CA$3</f>
        <v>0</v>
      </c>
      <c r="CB544" s="233">
        <f t="shared" si="232"/>
        <v>0</v>
      </c>
      <c r="CC544" s="233">
        <f t="shared" si="233"/>
        <v>0</v>
      </c>
      <c r="CD544" s="274">
        <f>ALL!BH536/$BH$47</f>
        <v>0</v>
      </c>
    </row>
    <row r="545" spans="1:82" s="90" customFormat="1" ht="24">
      <c r="A545" s="253">
        <f t="shared" si="228"/>
        <v>58311</v>
      </c>
      <c r="B545" s="236" t="s">
        <v>464</v>
      </c>
      <c r="C545" s="50"/>
      <c r="D545" s="50"/>
      <c r="E545" s="91">
        <f>ALL!E537/E$268</f>
        <v>0</v>
      </c>
      <c r="F545" s="91">
        <f>ALL!F537/F$268</f>
        <v>0</v>
      </c>
      <c r="G545" s="91">
        <f>ALL!G537/G$268</f>
        <v>0</v>
      </c>
      <c r="H545" s="91">
        <f>ALL!H537/H$268</f>
        <v>0</v>
      </c>
      <c r="I545" s="91">
        <f>ALL!I537/I$268</f>
        <v>0</v>
      </c>
      <c r="J545" s="91">
        <f>ALL!J537/J$268</f>
        <v>0</v>
      </c>
      <c r="K545" s="91">
        <f>ALL!K537/K$268</f>
        <v>0</v>
      </c>
      <c r="L545" s="91">
        <f>ALL!L537/L$268</f>
        <v>0</v>
      </c>
      <c r="M545" s="91">
        <f>ALL!M537/M$268</f>
        <v>0</v>
      </c>
      <c r="N545" s="91">
        <f>ALL!N537/N$268</f>
        <v>0</v>
      </c>
      <c r="O545" s="91">
        <f>ALL!O537/O$268</f>
        <v>0</v>
      </c>
      <c r="P545" s="91">
        <f>ALL!P537/P$268</f>
        <v>0</v>
      </c>
      <c r="Q545" s="91">
        <f>ALL!Q537/Q$268</f>
        <v>0</v>
      </c>
      <c r="R545" s="91">
        <f>ALL!R537/R$268</f>
        <v>0</v>
      </c>
      <c r="S545" s="91">
        <f>ALL!S537/S$268</f>
        <v>0</v>
      </c>
      <c r="T545" s="91">
        <f>ALL!T537/T$268</f>
        <v>0</v>
      </c>
      <c r="U545" s="91">
        <f>ALL!U537/U$268</f>
        <v>0</v>
      </c>
      <c r="V545" s="91">
        <f>ALL!V537/V$268</f>
        <v>0</v>
      </c>
      <c r="W545" s="91">
        <f>ALL!W537/W$268</f>
        <v>0</v>
      </c>
      <c r="X545" s="91">
        <f>ALL!X537/X$268</f>
        <v>0</v>
      </c>
      <c r="Y545" s="91">
        <f>ALL!Y537/Y$268</f>
        <v>0</v>
      </c>
      <c r="Z545" s="91">
        <f>ALL!Z537/Z$268</f>
        <v>0</v>
      </c>
      <c r="AA545" s="91">
        <f>ALL!AA537/AA$268</f>
        <v>0</v>
      </c>
      <c r="AB545" s="91">
        <f>ALL!AB537/AB$268</f>
        <v>0</v>
      </c>
      <c r="AC545" s="91">
        <f>ALL!AC537/AC$268</f>
        <v>0</v>
      </c>
      <c r="AD545" s="91">
        <f>ALL!AD537/AD$268</f>
        <v>0</v>
      </c>
      <c r="AE545" s="91">
        <f>ALL!AE537/AE$268</f>
        <v>0</v>
      </c>
      <c r="AF545" s="91">
        <f>ALL!AF537/AF$268</f>
        <v>0</v>
      </c>
      <c r="AG545" s="91">
        <f>ALL!AG537/AG$268</f>
        <v>0</v>
      </c>
      <c r="AH545" s="91">
        <f>ALL!AH537/AH$268</f>
        <v>0</v>
      </c>
      <c r="AI545" s="91">
        <f>ALL!AI537/AI$268</f>
        <v>0</v>
      </c>
      <c r="AJ545" s="91">
        <f>ALL!AJ537/AJ$268</f>
        <v>0</v>
      </c>
      <c r="AK545" s="91">
        <f>ALL!AK537/AK$268</f>
        <v>0</v>
      </c>
      <c r="AL545" s="91">
        <f>ALL!AL537/AL$268</f>
        <v>0</v>
      </c>
      <c r="AM545" s="91">
        <f>ALL!AM537/AM$268</f>
        <v>0</v>
      </c>
      <c r="AN545" s="91">
        <f>ALL!AN537/AN$268</f>
        <v>0</v>
      </c>
      <c r="AO545" s="91">
        <f>ALL!AO537/AO$268</f>
        <v>0</v>
      </c>
      <c r="AP545" s="91">
        <f>ALL!AP537/AP$268</f>
        <v>0</v>
      </c>
      <c r="AQ545" s="91">
        <f>ALL!AQ537/AQ$268</f>
        <v>0</v>
      </c>
      <c r="AR545" s="91">
        <f>ALL!AR537/AR$268</f>
        <v>0</v>
      </c>
      <c r="AS545" s="91">
        <f>ALL!AS537/AS$268</f>
        <v>0</v>
      </c>
      <c r="AT545" s="91">
        <f>ALL!AT537/AT$268</f>
        <v>0</v>
      </c>
      <c r="AU545" s="91">
        <f>ALL!AU537/AU$268</f>
        <v>0</v>
      </c>
      <c r="AV545" s="91">
        <f>ALL!AV537/AV$268</f>
        <v>0</v>
      </c>
      <c r="AW545" s="91">
        <f>ALL!AW537/AW$268</f>
        <v>0</v>
      </c>
      <c r="AX545" s="91">
        <f>ALL!AX537/AX$268</f>
        <v>0</v>
      </c>
      <c r="AY545" s="91">
        <f>ALL!AY537/AY$268</f>
        <v>0</v>
      </c>
      <c r="AZ545" s="91">
        <f>ALL!AZ537/AZ$268</f>
        <v>0</v>
      </c>
      <c r="BA545" s="91">
        <f>ALL!BA537/BA$268</f>
        <v>0</v>
      </c>
      <c r="BB545" s="91">
        <f>ALL!BB537/BB$268</f>
        <v>0</v>
      </c>
      <c r="BC545" s="91">
        <f>ALL!BC537/BC$268</f>
        <v>0</v>
      </c>
      <c r="BD545" s="91">
        <f>ALL!BD537/BD$268</f>
        <v>0</v>
      </c>
      <c r="BE545" s="91">
        <f>ALL!BE537/BE$268</f>
        <v>0</v>
      </c>
      <c r="BF545" s="91">
        <f>ALL!BF537/BF$268</f>
        <v>0</v>
      </c>
      <c r="BG545" s="91">
        <f>ALL!BG537/BG$268</f>
        <v>0</v>
      </c>
      <c r="BH545" s="91">
        <f t="shared" si="234"/>
        <v>0</v>
      </c>
      <c r="BJ545" s="208">
        <f t="array" ref="BJ545">ROUND(MIN(IF($E$4:$BG$4=BJ$4,$E545:$BG545)),1)</f>
        <v>0</v>
      </c>
      <c r="BK545" s="208">
        <f t="array" ref="BK545">ROUND(MAX(IF($E$4:$BG$4=BK$4,$E545:$BG545)),1)</f>
        <v>0</v>
      </c>
      <c r="BL545" s="276">
        <f t="array" ref="BL545">ROUND(SUM(IF($E$4:$BG$4=BL$4,ALL!$E537:$BG537)),1)/BL$3</f>
        <v>0</v>
      </c>
      <c r="BM545" s="208">
        <f t="array" ref="BM545">ROUND(MIN(IF($E$4:$BG$4=BM$4,$E545:$BG545)),1)</f>
        <v>0</v>
      </c>
      <c r="BN545" s="208">
        <f t="array" ref="BN545">ROUND(MAX(IF($E$4:$BG$4=BN$4,$E545:$BG545)),1)</f>
        <v>0</v>
      </c>
      <c r="BO545" s="276">
        <f t="array" ref="BO545">ROUND(SUM(IF($E$4:$BG$4=BO$4,ALL!$E537:$BG537)),1)/BO$3</f>
        <v>0</v>
      </c>
      <c r="BP545" s="208">
        <f t="array" ref="BP545">ROUND(MIN(IF($E$4:$BG$4=BP$4,$E545:$BG545)),1)</f>
        <v>0</v>
      </c>
      <c r="BQ545" s="208">
        <f t="array" ref="BQ545">ROUND(MAX(IF($E$4:$BG$4=BQ$4,$E545:$BG545)),1)</f>
        <v>0</v>
      </c>
      <c r="BR545" s="276">
        <f t="array" ref="BR545">ROUND(SUM(IF($E$4:$BG$4=BR$4,ALL!$E537:$BG537)),1)/BR$3</f>
        <v>0</v>
      </c>
      <c r="BS545" s="208">
        <f t="array" ref="BS545">ROUND(MIN(IF($E$4:$BG$4=BS$4,$E545:$BG545)),1)</f>
        <v>0</v>
      </c>
      <c r="BT545" s="208">
        <f t="array" ref="BT545">ROUND(MAX(IF($E$4:$BG$4=BT$4,$E545:$BG545)),1)</f>
        <v>0</v>
      </c>
      <c r="BU545" s="276">
        <f t="array" ref="BU545">ROUND(SUM(IF($E$4:$BG$4=BU$4,ALL!$E537:$BG537)),1)/BU$3</f>
        <v>0</v>
      </c>
      <c r="BV545" s="208">
        <f t="array" ref="BV545">ROUND(MIN(IF($E$4:$BG$4=BV$4,$E545:$BG545)),1)</f>
        <v>0</v>
      </c>
      <c r="BW545" s="208">
        <f t="array" ref="BW545">ROUND(MAX(IF($E$4:$BG$4=BW$4,$E545:$BG545)),1)</f>
        <v>0</v>
      </c>
      <c r="BX545" s="276">
        <f t="array" ref="BX545">ROUND(SUM(IF($E$4:$BG$4=BX$4,ALL!$E537:$BG537)),1)/BX$3</f>
        <v>0</v>
      </c>
      <c r="BY545" s="208">
        <f t="array" ref="BY545">ROUND(MIN(IF($E$4:$BG$4=BY$4,$E545:$BG545)),1)</f>
        <v>0</v>
      </c>
      <c r="BZ545" s="208">
        <f t="array" ref="BZ545">ROUND(MAX(IF($E$4:$BG$4=BZ$4,$E545:$BG545)),1)</f>
        <v>0</v>
      </c>
      <c r="CA545" s="276">
        <f t="array" ref="CA545">ROUND(SUM(IF($E$4:$BG$4=CA$4,ALL!$E537:$BG537)),1)/CA$3</f>
        <v>0</v>
      </c>
      <c r="CB545" s="233">
        <f t="shared" si="232"/>
        <v>0</v>
      </c>
      <c r="CC545" s="233">
        <f t="shared" si="233"/>
        <v>0</v>
      </c>
      <c r="CD545" s="274">
        <f>ALL!BH537/$BH$47</f>
        <v>0</v>
      </c>
    </row>
    <row r="546" spans="1:82" s="90" customFormat="1" ht="24">
      <c r="A546" s="253">
        <f t="shared" si="228"/>
        <v>58313</v>
      </c>
      <c r="B546" s="236" t="s">
        <v>914</v>
      </c>
      <c r="C546" s="50"/>
      <c r="D546" s="50"/>
      <c r="E546" s="91">
        <f>ALL!E538/E$268</f>
        <v>0</v>
      </c>
      <c r="F546" s="91">
        <f>ALL!F538/F$268</f>
        <v>0</v>
      </c>
      <c r="G546" s="91">
        <f>ALL!G538/G$268</f>
        <v>0</v>
      </c>
      <c r="H546" s="91">
        <f>ALL!H538/H$268</f>
        <v>0</v>
      </c>
      <c r="I546" s="91">
        <f>ALL!I538/I$268</f>
        <v>0</v>
      </c>
      <c r="J546" s="91">
        <f>ALL!J538/J$268</f>
        <v>0</v>
      </c>
      <c r="K546" s="91">
        <f>ALL!K538/K$268</f>
        <v>0</v>
      </c>
      <c r="L546" s="91">
        <f>ALL!L538/L$268</f>
        <v>0</v>
      </c>
      <c r="M546" s="91">
        <f>ALL!M538/M$268</f>
        <v>0</v>
      </c>
      <c r="N546" s="91">
        <f>ALL!N538/N$268</f>
        <v>0</v>
      </c>
      <c r="O546" s="91">
        <f>ALL!O538/O$268</f>
        <v>0</v>
      </c>
      <c r="P546" s="91">
        <f>ALL!P538/P$268</f>
        <v>0</v>
      </c>
      <c r="Q546" s="91">
        <f>ALL!Q538/Q$268</f>
        <v>0</v>
      </c>
      <c r="R546" s="91">
        <f>ALL!R538/R$268</f>
        <v>0</v>
      </c>
      <c r="S546" s="91">
        <f>ALL!S538/S$268</f>
        <v>0</v>
      </c>
      <c r="T546" s="91">
        <f>ALL!T538/T$268</f>
        <v>0</v>
      </c>
      <c r="U546" s="91">
        <f>ALL!U538/U$268</f>
        <v>0</v>
      </c>
      <c r="V546" s="91">
        <f>ALL!V538/V$268</f>
        <v>0</v>
      </c>
      <c r="W546" s="91">
        <f>ALL!W538/W$268</f>
        <v>0</v>
      </c>
      <c r="X546" s="91">
        <f>ALL!X538/X$268</f>
        <v>0</v>
      </c>
      <c r="Y546" s="91">
        <f>ALL!Y538/Y$268</f>
        <v>0</v>
      </c>
      <c r="Z546" s="91">
        <f>ALL!Z538/Z$268</f>
        <v>0</v>
      </c>
      <c r="AA546" s="91">
        <f>ALL!AA538/AA$268</f>
        <v>0</v>
      </c>
      <c r="AB546" s="91">
        <f>ALL!AB538/AB$268</f>
        <v>0</v>
      </c>
      <c r="AC546" s="91">
        <f>ALL!AC538/AC$268</f>
        <v>0</v>
      </c>
      <c r="AD546" s="91">
        <f>ALL!AD538/AD$268</f>
        <v>0</v>
      </c>
      <c r="AE546" s="91">
        <f>ALL!AE538/AE$268</f>
        <v>0</v>
      </c>
      <c r="AF546" s="91">
        <f>ALL!AF538/AF$268</f>
        <v>0</v>
      </c>
      <c r="AG546" s="91">
        <f>ALL!AG538/AG$268</f>
        <v>0</v>
      </c>
      <c r="AH546" s="91">
        <f>ALL!AH538/AH$268</f>
        <v>0</v>
      </c>
      <c r="AI546" s="91">
        <f>ALL!AI538/AI$268</f>
        <v>0</v>
      </c>
      <c r="AJ546" s="91">
        <f>ALL!AJ538/AJ$268</f>
        <v>0</v>
      </c>
      <c r="AK546" s="91">
        <f>ALL!AK538/AK$268</f>
        <v>0</v>
      </c>
      <c r="AL546" s="91">
        <f>ALL!AL538/AL$268</f>
        <v>0</v>
      </c>
      <c r="AM546" s="91">
        <f>ALL!AM538/AM$268</f>
        <v>0</v>
      </c>
      <c r="AN546" s="91">
        <f>ALL!AN538/AN$268</f>
        <v>0</v>
      </c>
      <c r="AO546" s="91">
        <f>ALL!AO538/AO$268</f>
        <v>0</v>
      </c>
      <c r="AP546" s="91">
        <f>ALL!AP538/AP$268</f>
        <v>0</v>
      </c>
      <c r="AQ546" s="91">
        <f>ALL!AQ538/AQ$268</f>
        <v>0</v>
      </c>
      <c r="AR546" s="91">
        <f>ALL!AR538/AR$268</f>
        <v>0</v>
      </c>
      <c r="AS546" s="91">
        <f>ALL!AS538/AS$268</f>
        <v>0</v>
      </c>
      <c r="AT546" s="91">
        <f>ALL!AT538/AT$268</f>
        <v>0</v>
      </c>
      <c r="AU546" s="91">
        <f>ALL!AU538/AU$268</f>
        <v>0</v>
      </c>
      <c r="AV546" s="91">
        <f>ALL!AV538/AV$268</f>
        <v>0</v>
      </c>
      <c r="AW546" s="91">
        <f>ALL!AW538/AW$268</f>
        <v>0</v>
      </c>
      <c r="AX546" s="91">
        <f>ALL!AX538/AX$268</f>
        <v>0</v>
      </c>
      <c r="AY546" s="91">
        <f>ALL!AY538/AY$268</f>
        <v>0</v>
      </c>
      <c r="AZ546" s="91">
        <f>ALL!AZ538/AZ$268</f>
        <v>0</v>
      </c>
      <c r="BA546" s="91">
        <f>ALL!BA538/BA$268</f>
        <v>0</v>
      </c>
      <c r="BB546" s="91">
        <f>ALL!BB538/BB$268</f>
        <v>0</v>
      </c>
      <c r="BC546" s="91">
        <f>ALL!BC538/BC$268</f>
        <v>0</v>
      </c>
      <c r="BD546" s="91">
        <f>ALL!BD538/BD$268</f>
        <v>0</v>
      </c>
      <c r="BE546" s="91">
        <f>ALL!BE538/BE$268</f>
        <v>0</v>
      </c>
      <c r="BF546" s="91">
        <f>ALL!BF538/BF$268</f>
        <v>0</v>
      </c>
      <c r="BG546" s="91">
        <f>ALL!BG538/BG$268</f>
        <v>0</v>
      </c>
      <c r="BH546" s="91">
        <f t="shared" si="234"/>
        <v>0</v>
      </c>
      <c r="BJ546" s="208">
        <f t="array" ref="BJ546">ROUND(MIN(IF($E$4:$BG$4=BJ$4,$E546:$BG546)),1)</f>
        <v>0</v>
      </c>
      <c r="BK546" s="208">
        <f t="array" ref="BK546">ROUND(MAX(IF($E$4:$BG$4=BK$4,$E546:$BG546)),1)</f>
        <v>0</v>
      </c>
      <c r="BL546" s="276">
        <f t="array" ref="BL546">ROUND(SUM(IF($E$4:$BG$4=BL$4,ALL!$E538:$BG538)),1)/BL$3</f>
        <v>0</v>
      </c>
      <c r="BM546" s="208">
        <f t="array" ref="BM546">ROUND(MIN(IF($E$4:$BG$4=BM$4,$E546:$BG546)),1)</f>
        <v>0</v>
      </c>
      <c r="BN546" s="208">
        <f t="array" ref="BN546">ROUND(MAX(IF($E$4:$BG$4=BN$4,$E546:$BG546)),1)</f>
        <v>0</v>
      </c>
      <c r="BO546" s="276">
        <f t="array" ref="BO546">ROUND(SUM(IF($E$4:$BG$4=BO$4,ALL!$E538:$BG538)),1)/BO$3</f>
        <v>0</v>
      </c>
      <c r="BP546" s="208">
        <f t="array" ref="BP546">ROUND(MIN(IF($E$4:$BG$4=BP$4,$E546:$BG546)),1)</f>
        <v>0</v>
      </c>
      <c r="BQ546" s="208">
        <f t="array" ref="BQ546">ROUND(MAX(IF($E$4:$BG$4=BQ$4,$E546:$BG546)),1)</f>
        <v>0</v>
      </c>
      <c r="BR546" s="276">
        <f t="array" ref="BR546">ROUND(SUM(IF($E$4:$BG$4=BR$4,ALL!$E538:$BG538)),1)/BR$3</f>
        <v>0</v>
      </c>
      <c r="BS546" s="208">
        <f t="array" ref="BS546">ROUND(MIN(IF($E$4:$BG$4=BS$4,$E546:$BG546)),1)</f>
        <v>0</v>
      </c>
      <c r="BT546" s="208">
        <f t="array" ref="BT546">ROUND(MAX(IF($E$4:$BG$4=BT$4,$E546:$BG546)),1)</f>
        <v>0</v>
      </c>
      <c r="BU546" s="276">
        <f t="array" ref="BU546">ROUND(SUM(IF($E$4:$BG$4=BU$4,ALL!$E538:$BG538)),1)/BU$3</f>
        <v>0</v>
      </c>
      <c r="BV546" s="208">
        <f t="array" ref="BV546">ROUND(MIN(IF($E$4:$BG$4=BV$4,$E546:$BG546)),1)</f>
        <v>0</v>
      </c>
      <c r="BW546" s="208">
        <f t="array" ref="BW546">ROUND(MAX(IF($E$4:$BG$4=BW$4,$E546:$BG546)),1)</f>
        <v>0</v>
      </c>
      <c r="BX546" s="276">
        <f t="array" ref="BX546">ROUND(SUM(IF($E$4:$BG$4=BX$4,ALL!$E538:$BG538)),1)/BX$3</f>
        <v>0</v>
      </c>
      <c r="BY546" s="208">
        <f t="array" ref="BY546">ROUND(MIN(IF($E$4:$BG$4=BY$4,$E546:$BG546)),1)</f>
        <v>0</v>
      </c>
      <c r="BZ546" s="208">
        <f t="array" ref="BZ546">ROUND(MAX(IF($E$4:$BG$4=BZ$4,$E546:$BG546)),1)</f>
        <v>0</v>
      </c>
      <c r="CA546" s="276">
        <f t="array" ref="CA546">ROUND(SUM(IF($E$4:$BG$4=CA$4,ALL!$E538:$BG538)),1)/CA$3</f>
        <v>0</v>
      </c>
      <c r="CB546" s="233">
        <f t="shared" si="232"/>
        <v>0</v>
      </c>
      <c r="CC546" s="233">
        <f t="shared" si="233"/>
        <v>0</v>
      </c>
      <c r="CD546" s="274">
        <f>ALL!BH538/$BH$47</f>
        <v>0</v>
      </c>
    </row>
    <row r="547" spans="1:82" s="90" customFormat="1" ht="36">
      <c r="A547" s="253">
        <f t="shared" si="228"/>
        <v>58315</v>
      </c>
      <c r="B547" s="236" t="s">
        <v>1483</v>
      </c>
      <c r="C547" s="50"/>
      <c r="D547" s="50"/>
      <c r="E547" s="91">
        <f>ALL!E539/E$268</f>
        <v>0</v>
      </c>
      <c r="F547" s="91">
        <f>ALL!F539/F$268</f>
        <v>0</v>
      </c>
      <c r="G547" s="91">
        <f>ALL!G539/G$268</f>
        <v>0</v>
      </c>
      <c r="H547" s="91">
        <f>ALL!H539/H$268</f>
        <v>0</v>
      </c>
      <c r="I547" s="91">
        <f>ALL!I539/I$268</f>
        <v>0</v>
      </c>
      <c r="J547" s="91">
        <f>ALL!J539/J$268</f>
        <v>0</v>
      </c>
      <c r="K547" s="91">
        <f>ALL!K539/K$268</f>
        <v>0</v>
      </c>
      <c r="L547" s="91">
        <f>ALL!L539/L$268</f>
        <v>0</v>
      </c>
      <c r="M547" s="91">
        <f>ALL!M539/M$268</f>
        <v>0</v>
      </c>
      <c r="N547" s="91">
        <f>ALL!N539/N$268</f>
        <v>0</v>
      </c>
      <c r="O547" s="91">
        <f>ALL!O539/O$268</f>
        <v>0</v>
      </c>
      <c r="P547" s="91">
        <f>ALL!P539/P$268</f>
        <v>0</v>
      </c>
      <c r="Q547" s="91">
        <f>ALL!Q539/Q$268</f>
        <v>0</v>
      </c>
      <c r="R547" s="91">
        <f>ALL!R539/R$268</f>
        <v>0</v>
      </c>
      <c r="S547" s="91">
        <f>ALL!S539/S$268</f>
        <v>0</v>
      </c>
      <c r="T547" s="91">
        <f>ALL!T539/T$268</f>
        <v>0</v>
      </c>
      <c r="U547" s="91">
        <f>ALL!U539/U$268</f>
        <v>0</v>
      </c>
      <c r="V547" s="91">
        <f>ALL!V539/V$268</f>
        <v>0</v>
      </c>
      <c r="W547" s="91">
        <f>ALL!W539/W$268</f>
        <v>0</v>
      </c>
      <c r="X547" s="91">
        <f>ALL!X539/X$268</f>
        <v>0</v>
      </c>
      <c r="Y547" s="91">
        <f>ALL!Y539/Y$268</f>
        <v>0</v>
      </c>
      <c r="Z547" s="91">
        <f>ALL!Z539/Z$268</f>
        <v>0</v>
      </c>
      <c r="AA547" s="91">
        <f>ALL!AA539/AA$268</f>
        <v>0</v>
      </c>
      <c r="AB547" s="91">
        <f>ALL!AB539/AB$268</f>
        <v>0</v>
      </c>
      <c r="AC547" s="91">
        <f>ALL!AC539/AC$268</f>
        <v>0</v>
      </c>
      <c r="AD547" s="91">
        <f>ALL!AD539/AD$268</f>
        <v>0</v>
      </c>
      <c r="AE547" s="91">
        <f>ALL!AE539/AE$268</f>
        <v>0</v>
      </c>
      <c r="AF547" s="91">
        <f>ALL!AF539/AF$268</f>
        <v>0</v>
      </c>
      <c r="AG547" s="91">
        <f>ALL!AG539/AG$268</f>
        <v>0</v>
      </c>
      <c r="AH547" s="91">
        <f>ALL!AH539/AH$268</f>
        <v>0</v>
      </c>
      <c r="AI547" s="91">
        <f>ALL!AI539/AI$268</f>
        <v>0</v>
      </c>
      <c r="AJ547" s="91">
        <f>ALL!AJ539/AJ$268</f>
        <v>0</v>
      </c>
      <c r="AK547" s="91">
        <f>ALL!AK539/AK$268</f>
        <v>0</v>
      </c>
      <c r="AL547" s="91">
        <f>ALL!AL539/AL$268</f>
        <v>0</v>
      </c>
      <c r="AM547" s="91">
        <f>ALL!AM539/AM$268</f>
        <v>0</v>
      </c>
      <c r="AN547" s="91">
        <f>ALL!AN539/AN$268</f>
        <v>0</v>
      </c>
      <c r="AO547" s="91">
        <f>ALL!AO539/AO$268</f>
        <v>0</v>
      </c>
      <c r="AP547" s="91">
        <f>ALL!AP539/AP$268</f>
        <v>0</v>
      </c>
      <c r="AQ547" s="91">
        <f>ALL!AQ539/AQ$268</f>
        <v>0</v>
      </c>
      <c r="AR547" s="91">
        <f>ALL!AR539/AR$268</f>
        <v>0</v>
      </c>
      <c r="AS547" s="91">
        <f>ALL!AS539/AS$268</f>
        <v>0</v>
      </c>
      <c r="AT547" s="91">
        <f>ALL!AT539/AT$268</f>
        <v>0</v>
      </c>
      <c r="AU547" s="91">
        <f>ALL!AU539/AU$268</f>
        <v>0</v>
      </c>
      <c r="AV547" s="91">
        <f>ALL!AV539/AV$268</f>
        <v>0</v>
      </c>
      <c r="AW547" s="91">
        <f>ALL!AW539/AW$268</f>
        <v>0</v>
      </c>
      <c r="AX547" s="91">
        <f>ALL!AX539/AX$268</f>
        <v>0</v>
      </c>
      <c r="AY547" s="91">
        <f>ALL!AY539/AY$268</f>
        <v>0</v>
      </c>
      <c r="AZ547" s="91">
        <f>ALL!AZ539/AZ$268</f>
        <v>0</v>
      </c>
      <c r="BA547" s="91">
        <f>ALL!BA539/BA$268</f>
        <v>0</v>
      </c>
      <c r="BB547" s="91">
        <f>ALL!BB539/BB$268</f>
        <v>0</v>
      </c>
      <c r="BC547" s="91">
        <f>ALL!BC539/BC$268</f>
        <v>0</v>
      </c>
      <c r="BD547" s="91">
        <f>ALL!BD539/BD$268</f>
        <v>0</v>
      </c>
      <c r="BE547" s="91">
        <f>ALL!BE539/BE$268</f>
        <v>0</v>
      </c>
      <c r="BF547" s="91">
        <f>ALL!BF539/BF$268</f>
        <v>0</v>
      </c>
      <c r="BG547" s="91">
        <f>ALL!BG539/BG$268</f>
        <v>0</v>
      </c>
      <c r="BH547" s="91">
        <f t="shared" ref="BH547:BH551" si="235">SUM(E547:BG547)</f>
        <v>0</v>
      </c>
      <c r="BJ547" s="208">
        <f t="array" ref="BJ547">ROUND(MIN(IF($E$4:$BG$4=BJ$4,$E547:$BG547)),1)</f>
        <v>0</v>
      </c>
      <c r="BK547" s="208">
        <f t="array" ref="BK547">ROUND(MAX(IF($E$4:$BG$4=BK$4,$E547:$BG547)),1)</f>
        <v>0</v>
      </c>
      <c r="BL547" s="276">
        <f t="array" ref="BL547">ROUND(SUM(IF($E$4:$BG$4=BL$4,ALL!$E539:$BG539)),1)/BL$3</f>
        <v>0</v>
      </c>
      <c r="BM547" s="208">
        <f t="array" ref="BM547">ROUND(MIN(IF($E$4:$BG$4=BM$4,$E547:$BG547)),1)</f>
        <v>0</v>
      </c>
      <c r="BN547" s="208">
        <f t="array" ref="BN547">ROUND(MAX(IF($E$4:$BG$4=BN$4,$E547:$BG547)),1)</f>
        <v>0</v>
      </c>
      <c r="BO547" s="276">
        <f t="array" ref="BO547">ROUND(SUM(IF($E$4:$BG$4=BO$4,ALL!$E539:$BG539)),1)/BO$3</f>
        <v>0</v>
      </c>
      <c r="BP547" s="208">
        <f t="array" ref="BP547">ROUND(MIN(IF($E$4:$BG$4=BP$4,$E547:$BG547)),1)</f>
        <v>0</v>
      </c>
      <c r="BQ547" s="208">
        <f t="array" ref="BQ547">ROUND(MAX(IF($E$4:$BG$4=BQ$4,$E547:$BG547)),1)</f>
        <v>0</v>
      </c>
      <c r="BR547" s="276">
        <f t="array" ref="BR547">ROUND(SUM(IF($E$4:$BG$4=BR$4,ALL!$E539:$BG539)),1)/BR$3</f>
        <v>0</v>
      </c>
      <c r="BS547" s="208">
        <f t="array" ref="BS547">ROUND(MIN(IF($E$4:$BG$4=BS$4,$E547:$BG547)),1)</f>
        <v>0</v>
      </c>
      <c r="BT547" s="208">
        <f t="array" ref="BT547">ROUND(MAX(IF($E$4:$BG$4=BT$4,$E547:$BG547)),1)</f>
        <v>0</v>
      </c>
      <c r="BU547" s="276">
        <f t="array" ref="BU547">ROUND(SUM(IF($E$4:$BG$4=BU$4,ALL!$E539:$BG539)),1)/BU$3</f>
        <v>0</v>
      </c>
      <c r="BV547" s="208">
        <f t="array" ref="BV547">ROUND(MIN(IF($E$4:$BG$4=BV$4,$E547:$BG547)),1)</f>
        <v>0</v>
      </c>
      <c r="BW547" s="208">
        <f t="array" ref="BW547">ROUND(MAX(IF($E$4:$BG$4=BW$4,$E547:$BG547)),1)</f>
        <v>0</v>
      </c>
      <c r="BX547" s="276">
        <f t="array" ref="BX547">ROUND(SUM(IF($E$4:$BG$4=BX$4,ALL!$E539:$BG539)),1)/BX$3</f>
        <v>0</v>
      </c>
      <c r="BY547" s="208">
        <f t="array" ref="BY547">ROUND(MIN(IF($E$4:$BG$4=BY$4,$E547:$BG547)),1)</f>
        <v>0</v>
      </c>
      <c r="BZ547" s="208">
        <f t="array" ref="BZ547">ROUND(MAX(IF($E$4:$BG$4=BZ$4,$E547:$BG547)),1)</f>
        <v>0</v>
      </c>
      <c r="CA547" s="276">
        <f t="array" ref="CA547">ROUND(SUM(IF($E$4:$BG$4=CA$4,ALL!$E539:$BG539)),1)/CA$3</f>
        <v>0</v>
      </c>
      <c r="CB547" s="233">
        <f t="shared" si="232"/>
        <v>0</v>
      </c>
      <c r="CC547" s="233">
        <f t="shared" si="233"/>
        <v>0</v>
      </c>
      <c r="CD547" s="274">
        <f>ALL!BH539/$BH$47</f>
        <v>0</v>
      </c>
    </row>
    <row r="548" spans="1:82" s="90" customFormat="1">
      <c r="A548" s="253">
        <f t="shared" si="228"/>
        <v>58320</v>
      </c>
      <c r="B548" s="236" t="s">
        <v>465</v>
      </c>
      <c r="C548" s="50"/>
      <c r="D548" s="50"/>
      <c r="E548" s="91">
        <f>ALL!E540/E$268</f>
        <v>0</v>
      </c>
      <c r="F548" s="91">
        <f>ALL!F540/F$268</f>
        <v>0</v>
      </c>
      <c r="G548" s="91">
        <f>ALL!G540/G$268</f>
        <v>0</v>
      </c>
      <c r="H548" s="91">
        <f>ALL!H540/H$268</f>
        <v>0</v>
      </c>
      <c r="I548" s="91">
        <f>ALL!I540/I$268</f>
        <v>0</v>
      </c>
      <c r="J548" s="91">
        <f>ALL!J540/J$268</f>
        <v>0</v>
      </c>
      <c r="K548" s="91">
        <f>ALL!K540/K$268</f>
        <v>0</v>
      </c>
      <c r="L548" s="91">
        <f>ALL!L540/L$268</f>
        <v>0</v>
      </c>
      <c r="M548" s="91">
        <f>ALL!M540/M$268</f>
        <v>0</v>
      </c>
      <c r="N548" s="91">
        <f>ALL!N540/N$268</f>
        <v>0</v>
      </c>
      <c r="O548" s="91">
        <f>ALL!O540/O$268</f>
        <v>0</v>
      </c>
      <c r="P548" s="91">
        <f>ALL!P540/P$268</f>
        <v>0</v>
      </c>
      <c r="Q548" s="91">
        <f>ALL!Q540/Q$268</f>
        <v>0</v>
      </c>
      <c r="R548" s="91">
        <f>ALL!R540/R$268</f>
        <v>0</v>
      </c>
      <c r="S548" s="91">
        <f>ALL!S540/S$268</f>
        <v>0</v>
      </c>
      <c r="T548" s="91">
        <f>ALL!T540/T$268</f>
        <v>0</v>
      </c>
      <c r="U548" s="91">
        <f>ALL!U540/U$268</f>
        <v>0</v>
      </c>
      <c r="V548" s="91">
        <f>ALL!V540/V$268</f>
        <v>0</v>
      </c>
      <c r="W548" s="91">
        <f>ALL!W540/W$268</f>
        <v>0</v>
      </c>
      <c r="X548" s="91">
        <f>ALL!X540/X$268</f>
        <v>0</v>
      </c>
      <c r="Y548" s="91">
        <f>ALL!Y540/Y$268</f>
        <v>0</v>
      </c>
      <c r="Z548" s="91">
        <f>ALL!Z540/Z$268</f>
        <v>0</v>
      </c>
      <c r="AA548" s="91">
        <f>ALL!AA540/AA$268</f>
        <v>0</v>
      </c>
      <c r="AB548" s="91">
        <f>ALL!AB540/AB$268</f>
        <v>0</v>
      </c>
      <c r="AC548" s="91">
        <f>ALL!AC540/AC$268</f>
        <v>0</v>
      </c>
      <c r="AD548" s="91">
        <f>ALL!AD540/AD$268</f>
        <v>0</v>
      </c>
      <c r="AE548" s="91">
        <f>ALL!AE540/AE$268</f>
        <v>0</v>
      </c>
      <c r="AF548" s="91">
        <f>ALL!AF540/AF$268</f>
        <v>0</v>
      </c>
      <c r="AG548" s="91">
        <f>ALL!AG540/AG$268</f>
        <v>0</v>
      </c>
      <c r="AH548" s="91">
        <f>ALL!AH540/AH$268</f>
        <v>0</v>
      </c>
      <c r="AI548" s="91">
        <f>ALL!AI540/AI$268</f>
        <v>0</v>
      </c>
      <c r="AJ548" s="91">
        <f>ALL!AJ540/AJ$268</f>
        <v>0</v>
      </c>
      <c r="AK548" s="91">
        <f>ALL!AK540/AK$268</f>
        <v>0</v>
      </c>
      <c r="AL548" s="91">
        <f>ALL!AL540/AL$268</f>
        <v>0</v>
      </c>
      <c r="AM548" s="91">
        <f>ALL!AM540/AM$268</f>
        <v>0</v>
      </c>
      <c r="AN548" s="91">
        <f>ALL!AN540/AN$268</f>
        <v>0</v>
      </c>
      <c r="AO548" s="91">
        <f>ALL!AO540/AO$268</f>
        <v>0</v>
      </c>
      <c r="AP548" s="91">
        <f>ALL!AP540/AP$268</f>
        <v>0</v>
      </c>
      <c r="AQ548" s="91">
        <f>ALL!AQ540/AQ$268</f>
        <v>0</v>
      </c>
      <c r="AR548" s="91">
        <f>ALL!AR540/AR$268</f>
        <v>0</v>
      </c>
      <c r="AS548" s="91">
        <f>ALL!AS540/AS$268</f>
        <v>0</v>
      </c>
      <c r="AT548" s="91">
        <f>ALL!AT540/AT$268</f>
        <v>0</v>
      </c>
      <c r="AU548" s="91">
        <f>ALL!AU540/AU$268</f>
        <v>0</v>
      </c>
      <c r="AV548" s="91">
        <f>ALL!AV540/AV$268</f>
        <v>0</v>
      </c>
      <c r="AW548" s="91">
        <f>ALL!AW540/AW$268</f>
        <v>0</v>
      </c>
      <c r="AX548" s="91">
        <f>ALL!AX540/AX$268</f>
        <v>0</v>
      </c>
      <c r="AY548" s="91">
        <f>ALL!AY540/AY$268</f>
        <v>0</v>
      </c>
      <c r="AZ548" s="91">
        <f>ALL!AZ540/AZ$268</f>
        <v>0</v>
      </c>
      <c r="BA548" s="91">
        <f>ALL!BA540/BA$268</f>
        <v>0</v>
      </c>
      <c r="BB548" s="91">
        <f>ALL!BB540/BB$268</f>
        <v>0</v>
      </c>
      <c r="BC548" s="91">
        <f>ALL!BC540/BC$268</f>
        <v>0</v>
      </c>
      <c r="BD548" s="91">
        <f>ALL!BD540/BD$268</f>
        <v>0</v>
      </c>
      <c r="BE548" s="91">
        <f>ALL!BE540/BE$268</f>
        <v>0</v>
      </c>
      <c r="BF548" s="91">
        <f>ALL!BF540/BF$268</f>
        <v>0</v>
      </c>
      <c r="BG548" s="91">
        <f>ALL!BG540/BG$268</f>
        <v>0</v>
      </c>
      <c r="BH548" s="91">
        <f t="shared" si="235"/>
        <v>0</v>
      </c>
      <c r="BJ548" s="208">
        <f t="array" ref="BJ548">ROUND(MIN(IF($E$4:$BG$4=BJ$4,$E548:$BG548)),1)</f>
        <v>0</v>
      </c>
      <c r="BK548" s="208">
        <f t="array" ref="BK548">ROUND(MAX(IF($E$4:$BG$4=BK$4,$E548:$BG548)),1)</f>
        <v>0</v>
      </c>
      <c r="BL548" s="276">
        <f t="array" ref="BL548">ROUND(SUM(IF($E$4:$BG$4=BL$4,ALL!$E540:$BG540)),1)/BL$3</f>
        <v>0</v>
      </c>
      <c r="BM548" s="208">
        <f t="array" ref="BM548">ROUND(MIN(IF($E$4:$BG$4=BM$4,$E548:$BG548)),1)</f>
        <v>0</v>
      </c>
      <c r="BN548" s="208">
        <f t="array" ref="BN548">ROUND(MAX(IF($E$4:$BG$4=BN$4,$E548:$BG548)),1)</f>
        <v>0</v>
      </c>
      <c r="BO548" s="276">
        <f t="array" ref="BO548">ROUND(SUM(IF($E$4:$BG$4=BO$4,ALL!$E540:$BG540)),1)/BO$3</f>
        <v>0</v>
      </c>
      <c r="BP548" s="208">
        <f t="array" ref="BP548">ROUND(MIN(IF($E$4:$BG$4=BP$4,$E548:$BG548)),1)</f>
        <v>0</v>
      </c>
      <c r="BQ548" s="208">
        <f t="array" ref="BQ548">ROUND(MAX(IF($E$4:$BG$4=BQ$4,$E548:$BG548)),1)</f>
        <v>0</v>
      </c>
      <c r="BR548" s="276">
        <f t="array" ref="BR548">ROUND(SUM(IF($E$4:$BG$4=BR$4,ALL!$E540:$BG540)),1)/BR$3</f>
        <v>0</v>
      </c>
      <c r="BS548" s="208">
        <f t="array" ref="BS548">ROUND(MIN(IF($E$4:$BG$4=BS$4,$E548:$BG548)),1)</f>
        <v>0</v>
      </c>
      <c r="BT548" s="208">
        <f t="array" ref="BT548">ROUND(MAX(IF($E$4:$BG$4=BT$4,$E548:$BG548)),1)</f>
        <v>0</v>
      </c>
      <c r="BU548" s="276">
        <f t="array" ref="BU548">ROUND(SUM(IF($E$4:$BG$4=BU$4,ALL!$E540:$BG540)),1)/BU$3</f>
        <v>0</v>
      </c>
      <c r="BV548" s="208">
        <f t="array" ref="BV548">ROUND(MIN(IF($E$4:$BG$4=BV$4,$E548:$BG548)),1)</f>
        <v>0</v>
      </c>
      <c r="BW548" s="208">
        <f t="array" ref="BW548">ROUND(MAX(IF($E$4:$BG$4=BW$4,$E548:$BG548)),1)</f>
        <v>0</v>
      </c>
      <c r="BX548" s="276">
        <f t="array" ref="BX548">ROUND(SUM(IF($E$4:$BG$4=BX$4,ALL!$E540:$BG540)),1)/BX$3</f>
        <v>0</v>
      </c>
      <c r="BY548" s="208">
        <f t="array" ref="BY548">ROUND(MIN(IF($E$4:$BG$4=BY$4,$E548:$BG548)),1)</f>
        <v>0</v>
      </c>
      <c r="BZ548" s="208">
        <f t="array" ref="BZ548">ROUND(MAX(IF($E$4:$BG$4=BZ$4,$E548:$BG548)),1)</f>
        <v>0</v>
      </c>
      <c r="CA548" s="276">
        <f t="array" ref="CA548">ROUND(SUM(IF($E$4:$BG$4=CA$4,ALL!$E540:$BG540)),1)/CA$3</f>
        <v>0</v>
      </c>
      <c r="CB548" s="233">
        <f t="shared" si="232"/>
        <v>0</v>
      </c>
      <c r="CC548" s="233">
        <f t="shared" si="233"/>
        <v>0</v>
      </c>
      <c r="CD548" s="274">
        <f>ALL!BH540/$BH$47</f>
        <v>0</v>
      </c>
    </row>
    <row r="549" spans="1:82" s="90" customFormat="1" ht="24">
      <c r="A549" s="253">
        <f t="shared" si="228"/>
        <v>58322</v>
      </c>
      <c r="B549" s="236" t="s">
        <v>466</v>
      </c>
      <c r="C549" s="50"/>
      <c r="D549" s="50"/>
      <c r="E549" s="91">
        <f>ALL!E541/E$268</f>
        <v>0</v>
      </c>
      <c r="F549" s="91">
        <f>ALL!F541/F$268</f>
        <v>0</v>
      </c>
      <c r="G549" s="91">
        <f>ALL!G541/G$268</f>
        <v>0</v>
      </c>
      <c r="H549" s="91">
        <f>ALL!H541/H$268</f>
        <v>0</v>
      </c>
      <c r="I549" s="91">
        <f>ALL!I541/I$268</f>
        <v>0</v>
      </c>
      <c r="J549" s="91">
        <f>ALL!J541/J$268</f>
        <v>0</v>
      </c>
      <c r="K549" s="91">
        <f>ALL!K541/K$268</f>
        <v>0</v>
      </c>
      <c r="L549" s="91">
        <f>ALL!L541/L$268</f>
        <v>0</v>
      </c>
      <c r="M549" s="91">
        <f>ALL!M541/M$268</f>
        <v>0</v>
      </c>
      <c r="N549" s="91">
        <f>ALL!N541/N$268</f>
        <v>0</v>
      </c>
      <c r="O549" s="91">
        <f>ALL!O541/O$268</f>
        <v>0</v>
      </c>
      <c r="P549" s="91">
        <f>ALL!P541/P$268</f>
        <v>0</v>
      </c>
      <c r="Q549" s="91">
        <f>ALL!Q541/Q$268</f>
        <v>0</v>
      </c>
      <c r="R549" s="91">
        <f>ALL!R541/R$268</f>
        <v>0</v>
      </c>
      <c r="S549" s="91">
        <f>ALL!S541/S$268</f>
        <v>0</v>
      </c>
      <c r="T549" s="91">
        <f>ALL!T541/T$268</f>
        <v>0</v>
      </c>
      <c r="U549" s="91">
        <f>ALL!U541/U$268</f>
        <v>0</v>
      </c>
      <c r="V549" s="91">
        <f>ALL!V541/V$268</f>
        <v>0</v>
      </c>
      <c r="W549" s="91">
        <f>ALL!W541/W$268</f>
        <v>0</v>
      </c>
      <c r="X549" s="91">
        <f>ALL!X541/X$268</f>
        <v>0</v>
      </c>
      <c r="Y549" s="91">
        <f>ALL!Y541/Y$268</f>
        <v>0</v>
      </c>
      <c r="Z549" s="91">
        <f>ALL!Z541/Z$268</f>
        <v>0</v>
      </c>
      <c r="AA549" s="91">
        <f>ALL!AA541/AA$268</f>
        <v>0</v>
      </c>
      <c r="AB549" s="91">
        <f>ALL!AB541/AB$268</f>
        <v>0</v>
      </c>
      <c r="AC549" s="91">
        <f>ALL!AC541/AC$268</f>
        <v>0</v>
      </c>
      <c r="AD549" s="91">
        <f>ALL!AD541/AD$268</f>
        <v>0</v>
      </c>
      <c r="AE549" s="91">
        <f>ALL!AE541/AE$268</f>
        <v>0</v>
      </c>
      <c r="AF549" s="91">
        <f>ALL!AF541/AF$268</f>
        <v>0</v>
      </c>
      <c r="AG549" s="91">
        <f>ALL!AG541/AG$268</f>
        <v>0</v>
      </c>
      <c r="AH549" s="91">
        <f>ALL!AH541/AH$268</f>
        <v>0</v>
      </c>
      <c r="AI549" s="91">
        <f>ALL!AI541/AI$268</f>
        <v>0</v>
      </c>
      <c r="AJ549" s="91">
        <f>ALL!AJ541/AJ$268</f>
        <v>0</v>
      </c>
      <c r="AK549" s="91">
        <f>ALL!AK541/AK$268</f>
        <v>0</v>
      </c>
      <c r="AL549" s="91">
        <f>ALL!AL541/AL$268</f>
        <v>0</v>
      </c>
      <c r="AM549" s="91">
        <f>ALL!AM541/AM$268</f>
        <v>0</v>
      </c>
      <c r="AN549" s="91">
        <f>ALL!AN541/AN$268</f>
        <v>0</v>
      </c>
      <c r="AO549" s="91">
        <f>ALL!AO541/AO$268</f>
        <v>0</v>
      </c>
      <c r="AP549" s="91">
        <f>ALL!AP541/AP$268</f>
        <v>0</v>
      </c>
      <c r="AQ549" s="91">
        <f>ALL!AQ541/AQ$268</f>
        <v>0</v>
      </c>
      <c r="AR549" s="91">
        <f>ALL!AR541/AR$268</f>
        <v>0</v>
      </c>
      <c r="AS549" s="91">
        <f>ALL!AS541/AS$268</f>
        <v>0</v>
      </c>
      <c r="AT549" s="91">
        <f>ALL!AT541/AT$268</f>
        <v>0</v>
      </c>
      <c r="AU549" s="91">
        <f>ALL!AU541/AU$268</f>
        <v>0</v>
      </c>
      <c r="AV549" s="91">
        <f>ALL!AV541/AV$268</f>
        <v>0</v>
      </c>
      <c r="AW549" s="91">
        <f>ALL!AW541/AW$268</f>
        <v>0</v>
      </c>
      <c r="AX549" s="91">
        <f>ALL!AX541/AX$268</f>
        <v>0</v>
      </c>
      <c r="AY549" s="91">
        <f>ALL!AY541/AY$268</f>
        <v>0</v>
      </c>
      <c r="AZ549" s="91">
        <f>ALL!AZ541/AZ$268</f>
        <v>0</v>
      </c>
      <c r="BA549" s="91">
        <f>ALL!BA541/BA$268</f>
        <v>0</v>
      </c>
      <c r="BB549" s="91">
        <f>ALL!BB541/BB$268</f>
        <v>0</v>
      </c>
      <c r="BC549" s="91">
        <f>ALL!BC541/BC$268</f>
        <v>0</v>
      </c>
      <c r="BD549" s="91">
        <f>ALL!BD541/BD$268</f>
        <v>0</v>
      </c>
      <c r="BE549" s="91">
        <f>ALL!BE541/BE$268</f>
        <v>0</v>
      </c>
      <c r="BF549" s="91">
        <f>ALL!BF541/BF$268</f>
        <v>0</v>
      </c>
      <c r="BG549" s="91">
        <f>ALL!BG541/BG$268</f>
        <v>0</v>
      </c>
      <c r="BH549" s="91">
        <f t="shared" si="235"/>
        <v>0</v>
      </c>
      <c r="BJ549" s="208">
        <f t="array" ref="BJ549">ROUND(MIN(IF($E$4:$BG$4=BJ$4,$E549:$BG549)),1)</f>
        <v>0</v>
      </c>
      <c r="BK549" s="208">
        <f t="array" ref="BK549">ROUND(MAX(IF($E$4:$BG$4=BK$4,$E549:$BG549)),1)</f>
        <v>0</v>
      </c>
      <c r="BL549" s="276">
        <f t="array" ref="BL549">ROUND(SUM(IF($E$4:$BG$4=BL$4,ALL!$E541:$BG541)),1)/BL$3</f>
        <v>0</v>
      </c>
      <c r="BM549" s="208">
        <f t="array" ref="BM549">ROUND(MIN(IF($E$4:$BG$4=BM$4,$E549:$BG549)),1)</f>
        <v>0</v>
      </c>
      <c r="BN549" s="208">
        <f t="array" ref="BN549">ROUND(MAX(IF($E$4:$BG$4=BN$4,$E549:$BG549)),1)</f>
        <v>0</v>
      </c>
      <c r="BO549" s="276">
        <f t="array" ref="BO549">ROUND(SUM(IF($E$4:$BG$4=BO$4,ALL!$E541:$BG541)),1)/BO$3</f>
        <v>0</v>
      </c>
      <c r="BP549" s="208">
        <f t="array" ref="BP549">ROUND(MIN(IF($E$4:$BG$4=BP$4,$E549:$BG549)),1)</f>
        <v>0</v>
      </c>
      <c r="BQ549" s="208">
        <f t="array" ref="BQ549">ROUND(MAX(IF($E$4:$BG$4=BQ$4,$E549:$BG549)),1)</f>
        <v>0</v>
      </c>
      <c r="BR549" s="276">
        <f t="array" ref="BR549">ROUND(SUM(IF($E$4:$BG$4=BR$4,ALL!$E541:$BG541)),1)/BR$3</f>
        <v>0</v>
      </c>
      <c r="BS549" s="208">
        <f t="array" ref="BS549">ROUND(MIN(IF($E$4:$BG$4=BS$4,$E549:$BG549)),1)</f>
        <v>0</v>
      </c>
      <c r="BT549" s="208">
        <f t="array" ref="BT549">ROUND(MAX(IF($E$4:$BG$4=BT$4,$E549:$BG549)),1)</f>
        <v>0</v>
      </c>
      <c r="BU549" s="276">
        <f t="array" ref="BU549">ROUND(SUM(IF($E$4:$BG$4=BU$4,ALL!$E541:$BG541)),1)/BU$3</f>
        <v>0</v>
      </c>
      <c r="BV549" s="208">
        <f t="array" ref="BV549">ROUND(MIN(IF($E$4:$BG$4=BV$4,$E549:$BG549)),1)</f>
        <v>0</v>
      </c>
      <c r="BW549" s="208">
        <f t="array" ref="BW549">ROUND(MAX(IF($E$4:$BG$4=BW$4,$E549:$BG549)),1)</f>
        <v>0</v>
      </c>
      <c r="BX549" s="276">
        <f t="array" ref="BX549">ROUND(SUM(IF($E$4:$BG$4=BX$4,ALL!$E541:$BG541)),1)/BX$3</f>
        <v>0</v>
      </c>
      <c r="BY549" s="208">
        <f t="array" ref="BY549">ROUND(MIN(IF($E$4:$BG$4=BY$4,$E549:$BG549)),1)</f>
        <v>0</v>
      </c>
      <c r="BZ549" s="208">
        <f t="array" ref="BZ549">ROUND(MAX(IF($E$4:$BG$4=BZ$4,$E549:$BG549)),1)</f>
        <v>0</v>
      </c>
      <c r="CA549" s="276">
        <f t="array" ref="CA549">ROUND(SUM(IF($E$4:$BG$4=CA$4,ALL!$E541:$BG541)),1)/CA$3</f>
        <v>0</v>
      </c>
      <c r="CB549" s="233">
        <f t="shared" si="232"/>
        <v>0</v>
      </c>
      <c r="CC549" s="233">
        <f t="shared" si="233"/>
        <v>0</v>
      </c>
      <c r="CD549" s="274">
        <f>ALL!BH541/$BH$47</f>
        <v>0</v>
      </c>
    </row>
    <row r="550" spans="1:82" s="90" customFormat="1" ht="24">
      <c r="A550" s="253">
        <f t="shared" si="228"/>
        <v>58324</v>
      </c>
      <c r="B550" s="236" t="s">
        <v>915</v>
      </c>
      <c r="C550" s="50"/>
      <c r="D550" s="50"/>
      <c r="E550" s="91">
        <f>ALL!E542/E$268</f>
        <v>0</v>
      </c>
      <c r="F550" s="91">
        <f>ALL!F542/F$268</f>
        <v>0</v>
      </c>
      <c r="G550" s="91">
        <f>ALL!G542/G$268</f>
        <v>0</v>
      </c>
      <c r="H550" s="91">
        <f>ALL!H542/H$268</f>
        <v>0</v>
      </c>
      <c r="I550" s="91">
        <f>ALL!I542/I$268</f>
        <v>0</v>
      </c>
      <c r="J550" s="91">
        <f>ALL!J542/J$268</f>
        <v>0</v>
      </c>
      <c r="K550" s="91">
        <f>ALL!K542/K$268</f>
        <v>0</v>
      </c>
      <c r="L550" s="91">
        <f>ALL!L542/L$268</f>
        <v>0</v>
      </c>
      <c r="M550" s="91">
        <f>ALL!M542/M$268</f>
        <v>0</v>
      </c>
      <c r="N550" s="91">
        <f>ALL!N542/N$268</f>
        <v>0</v>
      </c>
      <c r="O550" s="91">
        <f>ALL!O542/O$268</f>
        <v>0</v>
      </c>
      <c r="P550" s="91">
        <f>ALL!P542/P$268</f>
        <v>0</v>
      </c>
      <c r="Q550" s="91">
        <f>ALL!Q542/Q$268</f>
        <v>0</v>
      </c>
      <c r="R550" s="91">
        <f>ALL!R542/R$268</f>
        <v>0</v>
      </c>
      <c r="S550" s="91">
        <f>ALL!S542/S$268</f>
        <v>0</v>
      </c>
      <c r="T550" s="91">
        <f>ALL!T542/T$268</f>
        <v>0</v>
      </c>
      <c r="U550" s="91">
        <f>ALL!U542/U$268</f>
        <v>0</v>
      </c>
      <c r="V550" s="91">
        <f>ALL!V542/V$268</f>
        <v>0</v>
      </c>
      <c r="W550" s="91">
        <f>ALL!W542/W$268</f>
        <v>0</v>
      </c>
      <c r="X550" s="91">
        <f>ALL!X542/X$268</f>
        <v>0</v>
      </c>
      <c r="Y550" s="91">
        <f>ALL!Y542/Y$268</f>
        <v>0</v>
      </c>
      <c r="Z550" s="91">
        <f>ALL!Z542/Z$268</f>
        <v>0</v>
      </c>
      <c r="AA550" s="91">
        <f>ALL!AA542/AA$268</f>
        <v>0</v>
      </c>
      <c r="AB550" s="91">
        <f>ALL!AB542/AB$268</f>
        <v>0</v>
      </c>
      <c r="AC550" s="91">
        <f>ALL!AC542/AC$268</f>
        <v>0</v>
      </c>
      <c r="AD550" s="91">
        <f>ALL!AD542/AD$268</f>
        <v>0</v>
      </c>
      <c r="AE550" s="91">
        <f>ALL!AE542/AE$268</f>
        <v>0</v>
      </c>
      <c r="AF550" s="91">
        <f>ALL!AF542/AF$268</f>
        <v>0</v>
      </c>
      <c r="AG550" s="91">
        <f>ALL!AG542/AG$268</f>
        <v>0</v>
      </c>
      <c r="AH550" s="91">
        <f>ALL!AH542/AH$268</f>
        <v>0</v>
      </c>
      <c r="AI550" s="91">
        <f>ALL!AI542/AI$268</f>
        <v>0</v>
      </c>
      <c r="AJ550" s="91">
        <f>ALL!AJ542/AJ$268</f>
        <v>0</v>
      </c>
      <c r="AK550" s="91">
        <f>ALL!AK542/AK$268</f>
        <v>0</v>
      </c>
      <c r="AL550" s="91">
        <f>ALL!AL542/AL$268</f>
        <v>0</v>
      </c>
      <c r="AM550" s="91">
        <f>ALL!AM542/AM$268</f>
        <v>0</v>
      </c>
      <c r="AN550" s="91">
        <f>ALL!AN542/AN$268</f>
        <v>0</v>
      </c>
      <c r="AO550" s="91">
        <f>ALL!AO542/AO$268</f>
        <v>0</v>
      </c>
      <c r="AP550" s="91">
        <f>ALL!AP542/AP$268</f>
        <v>0</v>
      </c>
      <c r="AQ550" s="91">
        <f>ALL!AQ542/AQ$268</f>
        <v>0</v>
      </c>
      <c r="AR550" s="91">
        <f>ALL!AR542/AR$268</f>
        <v>0</v>
      </c>
      <c r="AS550" s="91">
        <f>ALL!AS542/AS$268</f>
        <v>0</v>
      </c>
      <c r="AT550" s="91">
        <f>ALL!AT542/AT$268</f>
        <v>0</v>
      </c>
      <c r="AU550" s="91">
        <f>ALL!AU542/AU$268</f>
        <v>0</v>
      </c>
      <c r="AV550" s="91">
        <f>ALL!AV542/AV$268</f>
        <v>0</v>
      </c>
      <c r="AW550" s="91">
        <f>ALL!AW542/AW$268</f>
        <v>0</v>
      </c>
      <c r="AX550" s="91">
        <f>ALL!AX542/AX$268</f>
        <v>0</v>
      </c>
      <c r="AY550" s="91">
        <f>ALL!AY542/AY$268</f>
        <v>0</v>
      </c>
      <c r="AZ550" s="91">
        <f>ALL!AZ542/AZ$268</f>
        <v>0</v>
      </c>
      <c r="BA550" s="91">
        <f>ALL!BA542/BA$268</f>
        <v>0</v>
      </c>
      <c r="BB550" s="91">
        <f>ALL!BB542/BB$268</f>
        <v>0</v>
      </c>
      <c r="BC550" s="91">
        <f>ALL!BC542/BC$268</f>
        <v>0</v>
      </c>
      <c r="BD550" s="91">
        <f>ALL!BD542/BD$268</f>
        <v>0</v>
      </c>
      <c r="BE550" s="91">
        <f>ALL!BE542/BE$268</f>
        <v>0</v>
      </c>
      <c r="BF550" s="91">
        <f>ALL!BF542/BF$268</f>
        <v>0</v>
      </c>
      <c r="BG550" s="91">
        <f>ALL!BG542/BG$268</f>
        <v>0</v>
      </c>
      <c r="BH550" s="91">
        <f t="shared" si="235"/>
        <v>0</v>
      </c>
      <c r="BJ550" s="208">
        <f t="array" ref="BJ550">ROUND(MIN(IF($E$4:$BG$4=BJ$4,$E550:$BG550)),1)</f>
        <v>0</v>
      </c>
      <c r="BK550" s="208">
        <f t="array" ref="BK550">ROUND(MAX(IF($E$4:$BG$4=BK$4,$E550:$BG550)),1)</f>
        <v>0</v>
      </c>
      <c r="BL550" s="276">
        <f t="array" ref="BL550">ROUND(SUM(IF($E$4:$BG$4=BL$4,ALL!$E542:$BG542)),1)/BL$3</f>
        <v>0</v>
      </c>
      <c r="BM550" s="208">
        <f t="array" ref="BM550">ROUND(MIN(IF($E$4:$BG$4=BM$4,$E550:$BG550)),1)</f>
        <v>0</v>
      </c>
      <c r="BN550" s="208">
        <f t="array" ref="BN550">ROUND(MAX(IF($E$4:$BG$4=BN$4,$E550:$BG550)),1)</f>
        <v>0</v>
      </c>
      <c r="BO550" s="276">
        <f t="array" ref="BO550">ROUND(SUM(IF($E$4:$BG$4=BO$4,ALL!$E542:$BG542)),1)/BO$3</f>
        <v>0</v>
      </c>
      <c r="BP550" s="208">
        <f t="array" ref="BP550">ROUND(MIN(IF($E$4:$BG$4=BP$4,$E550:$BG550)),1)</f>
        <v>0</v>
      </c>
      <c r="BQ550" s="208">
        <f t="array" ref="BQ550">ROUND(MAX(IF($E$4:$BG$4=BQ$4,$E550:$BG550)),1)</f>
        <v>0</v>
      </c>
      <c r="BR550" s="276">
        <f t="array" ref="BR550">ROUND(SUM(IF($E$4:$BG$4=BR$4,ALL!$E542:$BG542)),1)/BR$3</f>
        <v>0</v>
      </c>
      <c r="BS550" s="208">
        <f t="array" ref="BS550">ROUND(MIN(IF($E$4:$BG$4=BS$4,$E550:$BG550)),1)</f>
        <v>0</v>
      </c>
      <c r="BT550" s="208">
        <f t="array" ref="BT550">ROUND(MAX(IF($E$4:$BG$4=BT$4,$E550:$BG550)),1)</f>
        <v>0</v>
      </c>
      <c r="BU550" s="276">
        <f t="array" ref="BU550">ROUND(SUM(IF($E$4:$BG$4=BU$4,ALL!$E542:$BG542)),1)/BU$3</f>
        <v>0</v>
      </c>
      <c r="BV550" s="208">
        <f t="array" ref="BV550">ROUND(MIN(IF($E$4:$BG$4=BV$4,$E550:$BG550)),1)</f>
        <v>0</v>
      </c>
      <c r="BW550" s="208">
        <f t="array" ref="BW550">ROUND(MAX(IF($E$4:$BG$4=BW$4,$E550:$BG550)),1)</f>
        <v>0</v>
      </c>
      <c r="BX550" s="276">
        <f t="array" ref="BX550">ROUND(SUM(IF($E$4:$BG$4=BX$4,ALL!$E542:$BG542)),1)/BX$3</f>
        <v>0</v>
      </c>
      <c r="BY550" s="208">
        <f t="array" ref="BY550">ROUND(MIN(IF($E$4:$BG$4=BY$4,$E550:$BG550)),1)</f>
        <v>0</v>
      </c>
      <c r="BZ550" s="208">
        <f t="array" ref="BZ550">ROUND(MAX(IF($E$4:$BG$4=BZ$4,$E550:$BG550)),1)</f>
        <v>0</v>
      </c>
      <c r="CA550" s="276">
        <f t="array" ref="CA550">ROUND(SUM(IF($E$4:$BG$4=CA$4,ALL!$E542:$BG542)),1)/CA$3</f>
        <v>0</v>
      </c>
      <c r="CB550" s="233">
        <f t="shared" si="232"/>
        <v>0</v>
      </c>
      <c r="CC550" s="233">
        <f t="shared" si="233"/>
        <v>0</v>
      </c>
      <c r="CD550" s="274">
        <f>ALL!BH542/$BH$47</f>
        <v>0</v>
      </c>
    </row>
    <row r="551" spans="1:82" s="90" customFormat="1" ht="24">
      <c r="A551" s="253">
        <v>58325</v>
      </c>
      <c r="B551" s="236" t="s">
        <v>1484</v>
      </c>
      <c r="C551" s="50"/>
      <c r="D551" s="50"/>
      <c r="E551" s="91">
        <f>ALL!E543/E$268</f>
        <v>0</v>
      </c>
      <c r="F551" s="91">
        <f>ALL!F543/F$268</f>
        <v>0</v>
      </c>
      <c r="G551" s="91">
        <f>ALL!G543/G$268</f>
        <v>0</v>
      </c>
      <c r="H551" s="91">
        <f>ALL!H543/H$268</f>
        <v>0</v>
      </c>
      <c r="I551" s="91">
        <f>ALL!I543/I$268</f>
        <v>0</v>
      </c>
      <c r="J551" s="91">
        <f>ALL!J543/J$268</f>
        <v>0</v>
      </c>
      <c r="K551" s="91">
        <f>ALL!K543/K$268</f>
        <v>0</v>
      </c>
      <c r="L551" s="91">
        <f>ALL!L543/L$268</f>
        <v>0</v>
      </c>
      <c r="M551" s="91">
        <f>ALL!M543/M$268</f>
        <v>0</v>
      </c>
      <c r="N551" s="91">
        <f>ALL!N543/N$268</f>
        <v>0</v>
      </c>
      <c r="O551" s="91">
        <f>ALL!O543/O$268</f>
        <v>0</v>
      </c>
      <c r="P551" s="91">
        <f>ALL!P543/P$268</f>
        <v>0</v>
      </c>
      <c r="Q551" s="91">
        <f>ALL!Q543/Q$268</f>
        <v>0</v>
      </c>
      <c r="R551" s="91">
        <f>ALL!R543/R$268</f>
        <v>0</v>
      </c>
      <c r="S551" s="91">
        <f>ALL!S543/S$268</f>
        <v>0</v>
      </c>
      <c r="T551" s="91">
        <f>ALL!T543/T$268</f>
        <v>0</v>
      </c>
      <c r="U551" s="91">
        <f>ALL!U543/U$268</f>
        <v>0</v>
      </c>
      <c r="V551" s="91">
        <f>ALL!V543/V$268</f>
        <v>0</v>
      </c>
      <c r="W551" s="91">
        <f>ALL!W543/W$268</f>
        <v>0</v>
      </c>
      <c r="X551" s="91">
        <f>ALL!X543/X$268</f>
        <v>0</v>
      </c>
      <c r="Y551" s="91">
        <f>ALL!Y543/Y$268</f>
        <v>0</v>
      </c>
      <c r="Z551" s="91">
        <f>ALL!Z543/Z$268</f>
        <v>0</v>
      </c>
      <c r="AA551" s="91">
        <f>ALL!AA543/AA$268</f>
        <v>0</v>
      </c>
      <c r="AB551" s="91">
        <f>ALL!AB543/AB$268</f>
        <v>0</v>
      </c>
      <c r="AC551" s="91">
        <f>ALL!AC543/AC$268</f>
        <v>0</v>
      </c>
      <c r="AD551" s="91">
        <f>ALL!AD543/AD$268</f>
        <v>0</v>
      </c>
      <c r="AE551" s="91">
        <f>ALL!AE543/AE$268</f>
        <v>0</v>
      </c>
      <c r="AF551" s="91">
        <f>ALL!AF543/AF$268</f>
        <v>0</v>
      </c>
      <c r="AG551" s="91">
        <f>ALL!AG543/AG$268</f>
        <v>0</v>
      </c>
      <c r="AH551" s="91">
        <f>ALL!AH543/AH$268</f>
        <v>0</v>
      </c>
      <c r="AI551" s="91">
        <f>ALL!AI543/AI$268</f>
        <v>0</v>
      </c>
      <c r="AJ551" s="91">
        <f>ALL!AJ543/AJ$268</f>
        <v>0</v>
      </c>
      <c r="AK551" s="91">
        <f>ALL!AK543/AK$268</f>
        <v>0</v>
      </c>
      <c r="AL551" s="91">
        <f>ALL!AL543/AL$268</f>
        <v>0</v>
      </c>
      <c r="AM551" s="91">
        <f>ALL!AM543/AM$268</f>
        <v>0</v>
      </c>
      <c r="AN551" s="91">
        <f>ALL!AN543/AN$268</f>
        <v>0</v>
      </c>
      <c r="AO551" s="91">
        <f>ALL!AO543/AO$268</f>
        <v>0</v>
      </c>
      <c r="AP551" s="91">
        <f>ALL!AP543/AP$268</f>
        <v>0</v>
      </c>
      <c r="AQ551" s="91">
        <f>ALL!AQ543/AQ$268</f>
        <v>0</v>
      </c>
      <c r="AR551" s="91">
        <f>ALL!AR543/AR$268</f>
        <v>0</v>
      </c>
      <c r="AS551" s="91">
        <f>ALL!AS543/AS$268</f>
        <v>0</v>
      </c>
      <c r="AT551" s="91">
        <f>ALL!AT543/AT$268</f>
        <v>0</v>
      </c>
      <c r="AU551" s="91">
        <f>ALL!AU543/AU$268</f>
        <v>0</v>
      </c>
      <c r="AV551" s="91">
        <f>ALL!AV543/AV$268</f>
        <v>0</v>
      </c>
      <c r="AW551" s="91">
        <f>ALL!AW543/AW$268</f>
        <v>0</v>
      </c>
      <c r="AX551" s="91">
        <f>ALL!AX543/AX$268</f>
        <v>0</v>
      </c>
      <c r="AY551" s="91">
        <f>ALL!AY543/AY$268</f>
        <v>0</v>
      </c>
      <c r="AZ551" s="91">
        <f>ALL!AZ543/AZ$268</f>
        <v>20.564508365582704</v>
      </c>
      <c r="BA551" s="91">
        <f>ALL!BA543/BA$268</f>
        <v>0</v>
      </c>
      <c r="BB551" s="91">
        <f>ALL!BB543/BB$268</f>
        <v>0</v>
      </c>
      <c r="BC551" s="91">
        <f>ALL!BC543/BC$268</f>
        <v>0</v>
      </c>
      <c r="BD551" s="91">
        <f>ALL!BD543/BD$268</f>
        <v>0</v>
      </c>
      <c r="BE551" s="91">
        <f>ALL!BE543/BE$268</f>
        <v>0</v>
      </c>
      <c r="BF551" s="91">
        <f>ALL!BF543/BF$268</f>
        <v>0</v>
      </c>
      <c r="BG551" s="91">
        <f>ALL!BG543/BG$268</f>
        <v>0</v>
      </c>
      <c r="BH551" s="91">
        <f t="shared" si="235"/>
        <v>20.564508365582704</v>
      </c>
      <c r="BJ551" s="208">
        <f t="array" ref="BJ551">ROUND(MIN(IF($E$4:$BG$4=BJ$4,$E551:$BG551)),1)</f>
        <v>0</v>
      </c>
      <c r="BK551" s="208">
        <f t="array" ref="BK551">ROUND(MAX(IF($E$4:$BG$4=BK$4,$E551:$BG551)),1)</f>
        <v>20.6</v>
      </c>
      <c r="BL551" s="276">
        <f t="array" ref="BL551">ROUND(SUM(IF($E$4:$BG$4=BL$4,ALL!$E543:$BG543)),1)/BL$3</f>
        <v>2.2599478138188482</v>
      </c>
      <c r="BM551" s="208">
        <f t="array" ref="BM551">ROUND(MIN(IF($E$4:$BG$4=BM$4,$E551:$BG551)),1)</f>
        <v>0</v>
      </c>
      <c r="BN551" s="208">
        <f t="array" ref="BN551">ROUND(MAX(IF($E$4:$BG$4=BN$4,$E551:$BG551)),1)</f>
        <v>0</v>
      </c>
      <c r="BO551" s="276">
        <f t="array" ref="BO551">ROUND(SUM(IF($E$4:$BG$4=BO$4,ALL!$E543:$BG543)),1)/BO$3</f>
        <v>0</v>
      </c>
      <c r="BP551" s="208">
        <f t="array" ref="BP551">ROUND(MIN(IF($E$4:$BG$4=BP$4,$E551:$BG551)),1)</f>
        <v>0</v>
      </c>
      <c r="BQ551" s="208">
        <f t="array" ref="BQ551">ROUND(MAX(IF($E$4:$BG$4=BQ$4,$E551:$BG551)),1)</f>
        <v>0</v>
      </c>
      <c r="BR551" s="276">
        <f t="array" ref="BR551">ROUND(SUM(IF($E$4:$BG$4=BR$4,ALL!$E543:$BG543)),1)/BR$3</f>
        <v>0</v>
      </c>
      <c r="BS551" s="208">
        <f t="array" ref="BS551">ROUND(MIN(IF($E$4:$BG$4=BS$4,$E551:$BG551)),1)</f>
        <v>0</v>
      </c>
      <c r="BT551" s="208">
        <f t="array" ref="BT551">ROUND(MAX(IF($E$4:$BG$4=BT$4,$E551:$BG551)),1)</f>
        <v>0</v>
      </c>
      <c r="BU551" s="276">
        <f t="array" ref="BU551">ROUND(SUM(IF($E$4:$BG$4=BU$4,ALL!$E543:$BG543)),1)/BU$3</f>
        <v>0</v>
      </c>
      <c r="BV551" s="208">
        <f t="array" ref="BV551">ROUND(MIN(IF($E$4:$BG$4=BV$4,$E551:$BG551)),1)</f>
        <v>0</v>
      </c>
      <c r="BW551" s="208">
        <f t="array" ref="BW551">ROUND(MAX(IF($E$4:$BG$4=BW$4,$E551:$BG551)),1)</f>
        <v>0</v>
      </c>
      <c r="BX551" s="276">
        <f t="array" ref="BX551">ROUND(SUM(IF($E$4:$BG$4=BX$4,ALL!$E543:$BG543)),1)/BX$3</f>
        <v>0</v>
      </c>
      <c r="BY551" s="208">
        <f t="array" ref="BY551">ROUND(MIN(IF($E$4:$BG$4=BY$4,$E551:$BG551)),1)</f>
        <v>0</v>
      </c>
      <c r="BZ551" s="208">
        <f t="array" ref="BZ551">ROUND(MAX(IF($E$4:$BG$4=BZ$4,$E551:$BG551)),1)</f>
        <v>0</v>
      </c>
      <c r="CA551" s="276">
        <f t="array" ref="CA551">ROUND(SUM(IF($E$4:$BG$4=CA$4,ALL!$E543:$BG543)),1)/CA$3</f>
        <v>0</v>
      </c>
      <c r="CB551" s="233">
        <f t="shared" si="232"/>
        <v>0</v>
      </c>
      <c r="CC551" s="233">
        <f t="shared" si="233"/>
        <v>20.6</v>
      </c>
      <c r="CD551" s="274">
        <f>ALL!BH543/$BH$47</f>
        <v>7.6675742798968521E-2</v>
      </c>
    </row>
    <row r="552" spans="1:82" s="90" customFormat="1" ht="36">
      <c r="A552" s="253">
        <f t="shared" si="228"/>
        <v>58330</v>
      </c>
      <c r="B552" s="236" t="s">
        <v>467</v>
      </c>
      <c r="C552" s="50"/>
      <c r="D552" s="50"/>
      <c r="E552" s="91">
        <f>ALL!E544/E$268</f>
        <v>0</v>
      </c>
      <c r="F552" s="91">
        <f>ALL!F544/F$268</f>
        <v>0</v>
      </c>
      <c r="G552" s="91">
        <f>ALL!G544/G$268</f>
        <v>0</v>
      </c>
      <c r="H552" s="91">
        <f>ALL!H544/H$268</f>
        <v>0</v>
      </c>
      <c r="I552" s="91">
        <f>ALL!I544/I$268</f>
        <v>0</v>
      </c>
      <c r="J552" s="91">
        <f>ALL!J544/J$268</f>
        <v>0</v>
      </c>
      <c r="K552" s="91">
        <f>ALL!K544/K$268</f>
        <v>0</v>
      </c>
      <c r="L552" s="91">
        <f>ALL!L544/L$268</f>
        <v>0</v>
      </c>
      <c r="M552" s="91">
        <f>ALL!M544/M$268</f>
        <v>0</v>
      </c>
      <c r="N552" s="91">
        <f>ALL!N544/N$268</f>
        <v>0</v>
      </c>
      <c r="O552" s="91">
        <f>ALL!O544/O$268</f>
        <v>0</v>
      </c>
      <c r="P552" s="91">
        <f>ALL!P544/P$268</f>
        <v>0</v>
      </c>
      <c r="Q552" s="91">
        <f>ALL!Q544/Q$268</f>
        <v>0</v>
      </c>
      <c r="R552" s="91">
        <f>ALL!R544/R$268</f>
        <v>0</v>
      </c>
      <c r="S552" s="91">
        <f>ALL!S544/S$268</f>
        <v>0</v>
      </c>
      <c r="T552" s="91">
        <f>ALL!T544/T$268</f>
        <v>0</v>
      </c>
      <c r="U552" s="91">
        <f>ALL!U544/U$268</f>
        <v>0</v>
      </c>
      <c r="V552" s="91">
        <f>ALL!V544/V$268</f>
        <v>0</v>
      </c>
      <c r="W552" s="91">
        <f>ALL!W544/W$268</f>
        <v>0</v>
      </c>
      <c r="X552" s="91">
        <f>ALL!X544/X$268</f>
        <v>0</v>
      </c>
      <c r="Y552" s="91">
        <f>ALL!Y544/Y$268</f>
        <v>0</v>
      </c>
      <c r="Z552" s="91">
        <f>ALL!Z544/Z$268</f>
        <v>0</v>
      </c>
      <c r="AA552" s="91">
        <f>ALL!AA544/AA$268</f>
        <v>0</v>
      </c>
      <c r="AB552" s="91">
        <f>ALL!AB544/AB$268</f>
        <v>0</v>
      </c>
      <c r="AC552" s="91">
        <f>ALL!AC544/AC$268</f>
        <v>0</v>
      </c>
      <c r="AD552" s="91">
        <f>ALL!AD544/AD$268</f>
        <v>0</v>
      </c>
      <c r="AE552" s="91">
        <f>ALL!AE544/AE$268</f>
        <v>0</v>
      </c>
      <c r="AF552" s="91">
        <f>ALL!AF544/AF$268</f>
        <v>0</v>
      </c>
      <c r="AG552" s="91">
        <f>ALL!AG544/AG$268</f>
        <v>0</v>
      </c>
      <c r="AH552" s="91">
        <f>ALL!AH544/AH$268</f>
        <v>0</v>
      </c>
      <c r="AI552" s="91">
        <f>ALL!AI544/AI$268</f>
        <v>0</v>
      </c>
      <c r="AJ552" s="91">
        <f>ALL!AJ544/AJ$268</f>
        <v>0</v>
      </c>
      <c r="AK552" s="91">
        <f>ALL!AK544/AK$268</f>
        <v>0</v>
      </c>
      <c r="AL552" s="91">
        <f>ALL!AL544/AL$268</f>
        <v>0</v>
      </c>
      <c r="AM552" s="91">
        <f>ALL!AM544/AM$268</f>
        <v>0</v>
      </c>
      <c r="AN552" s="91">
        <f>ALL!AN544/AN$268</f>
        <v>0</v>
      </c>
      <c r="AO552" s="91">
        <f>ALL!AO544/AO$268</f>
        <v>0</v>
      </c>
      <c r="AP552" s="91">
        <f>ALL!AP544/AP$268</f>
        <v>0</v>
      </c>
      <c r="AQ552" s="91">
        <f>ALL!AQ544/AQ$268</f>
        <v>0</v>
      </c>
      <c r="AR552" s="91">
        <f>ALL!AR544/AR$268</f>
        <v>0</v>
      </c>
      <c r="AS552" s="91">
        <f>ALL!AS544/AS$268</f>
        <v>0</v>
      </c>
      <c r="AT552" s="91">
        <f>ALL!AT544/AT$268</f>
        <v>0</v>
      </c>
      <c r="AU552" s="91">
        <f>ALL!AU544/AU$268</f>
        <v>0</v>
      </c>
      <c r="AV552" s="91">
        <f>ALL!AV544/AV$268</f>
        <v>0</v>
      </c>
      <c r="AW552" s="91">
        <f>ALL!AW544/AW$268</f>
        <v>0</v>
      </c>
      <c r="AX552" s="91">
        <f>ALL!AX544/AX$268</f>
        <v>0</v>
      </c>
      <c r="AY552" s="91">
        <f>ALL!AY544/AY$268</f>
        <v>0</v>
      </c>
      <c r="AZ552" s="91">
        <f>ALL!AZ544/AZ$268</f>
        <v>0</v>
      </c>
      <c r="BA552" s="91">
        <f>ALL!BA544/BA$268</f>
        <v>0</v>
      </c>
      <c r="BB552" s="91">
        <f>ALL!BB544/BB$268</f>
        <v>0</v>
      </c>
      <c r="BC552" s="91">
        <f>ALL!BC544/BC$268</f>
        <v>0</v>
      </c>
      <c r="BD552" s="91">
        <f>ALL!BD544/BD$268</f>
        <v>0</v>
      </c>
      <c r="BE552" s="91">
        <f>ALL!BE544/BE$268</f>
        <v>0</v>
      </c>
      <c r="BF552" s="91">
        <f>ALL!BF544/BF$268</f>
        <v>0</v>
      </c>
      <c r="BG552" s="91">
        <f>ALL!BG544/BG$268</f>
        <v>0</v>
      </c>
      <c r="BH552" s="91">
        <f t="shared" si="234"/>
        <v>0</v>
      </c>
      <c r="BJ552" s="208">
        <f t="array" ref="BJ552">ROUND(MIN(IF($E$4:$BG$4=BJ$4,$E552:$BG552)),1)</f>
        <v>0</v>
      </c>
      <c r="BK552" s="208">
        <f t="array" ref="BK552">ROUND(MAX(IF($E$4:$BG$4=BK$4,$E552:$BG552)),1)</f>
        <v>0</v>
      </c>
      <c r="BL552" s="276">
        <f t="array" ref="BL552">ROUND(SUM(IF($E$4:$BG$4=BL$4,ALL!$E544:$BG544)),1)/BL$3</f>
        <v>0</v>
      </c>
      <c r="BM552" s="208">
        <f t="array" ref="BM552">ROUND(MIN(IF($E$4:$BG$4=BM$4,$E552:$BG552)),1)</f>
        <v>0</v>
      </c>
      <c r="BN552" s="208">
        <f t="array" ref="BN552">ROUND(MAX(IF($E$4:$BG$4=BN$4,$E552:$BG552)),1)</f>
        <v>0</v>
      </c>
      <c r="BO552" s="276">
        <f t="array" ref="BO552">ROUND(SUM(IF($E$4:$BG$4=BO$4,ALL!$E544:$BG544)),1)/BO$3</f>
        <v>0</v>
      </c>
      <c r="BP552" s="208">
        <f t="array" ref="BP552">ROUND(MIN(IF($E$4:$BG$4=BP$4,$E552:$BG552)),1)</f>
        <v>0</v>
      </c>
      <c r="BQ552" s="208">
        <f t="array" ref="BQ552">ROUND(MAX(IF($E$4:$BG$4=BQ$4,$E552:$BG552)),1)</f>
        <v>0</v>
      </c>
      <c r="BR552" s="276">
        <f t="array" ref="BR552">ROUND(SUM(IF($E$4:$BG$4=BR$4,ALL!$E544:$BG544)),1)/BR$3</f>
        <v>0</v>
      </c>
      <c r="BS552" s="208">
        <f t="array" ref="BS552">ROUND(MIN(IF($E$4:$BG$4=BS$4,$E552:$BG552)),1)</f>
        <v>0</v>
      </c>
      <c r="BT552" s="208">
        <f t="array" ref="BT552">ROUND(MAX(IF($E$4:$BG$4=BT$4,$E552:$BG552)),1)</f>
        <v>0</v>
      </c>
      <c r="BU552" s="276">
        <f t="array" ref="BU552">ROUND(SUM(IF($E$4:$BG$4=BU$4,ALL!$E544:$BG544)),1)/BU$3</f>
        <v>0</v>
      </c>
      <c r="BV552" s="208">
        <f t="array" ref="BV552">ROUND(MIN(IF($E$4:$BG$4=BV$4,$E552:$BG552)),1)</f>
        <v>0</v>
      </c>
      <c r="BW552" s="208">
        <f t="array" ref="BW552">ROUND(MAX(IF($E$4:$BG$4=BW$4,$E552:$BG552)),1)</f>
        <v>0</v>
      </c>
      <c r="BX552" s="276">
        <f t="array" ref="BX552">ROUND(SUM(IF($E$4:$BG$4=BX$4,ALL!$E544:$BG544)),1)/BX$3</f>
        <v>0</v>
      </c>
      <c r="BY552" s="208">
        <f t="array" ref="BY552">ROUND(MIN(IF($E$4:$BG$4=BY$4,$E552:$BG552)),1)</f>
        <v>0</v>
      </c>
      <c r="BZ552" s="208">
        <f t="array" ref="BZ552">ROUND(MAX(IF($E$4:$BG$4=BZ$4,$E552:$BG552)),1)</f>
        <v>0</v>
      </c>
      <c r="CA552" s="276">
        <f t="array" ref="CA552">ROUND(SUM(IF($E$4:$BG$4=CA$4,ALL!$E544:$BG544)),1)/CA$3</f>
        <v>0</v>
      </c>
      <c r="CB552" s="233">
        <f t="shared" si="232"/>
        <v>0</v>
      </c>
      <c r="CC552" s="233">
        <f t="shared" si="233"/>
        <v>0</v>
      </c>
      <c r="CD552" s="274">
        <f>ALL!BH544/$BH$47</f>
        <v>0</v>
      </c>
    </row>
    <row r="553" spans="1:82" s="90" customFormat="1" ht="36">
      <c r="A553" s="253">
        <f t="shared" si="228"/>
        <v>58340</v>
      </c>
      <c r="B553" s="236" t="s">
        <v>916</v>
      </c>
      <c r="C553" s="50"/>
      <c r="D553" s="50"/>
      <c r="E553" s="91">
        <f>ALL!E545/E$268</f>
        <v>0</v>
      </c>
      <c r="F553" s="91">
        <f>ALL!F545/F$268</f>
        <v>0</v>
      </c>
      <c r="G553" s="91">
        <f>ALL!G545/G$268</f>
        <v>0</v>
      </c>
      <c r="H553" s="91">
        <f>ALL!H545/H$268</f>
        <v>0</v>
      </c>
      <c r="I553" s="91">
        <f>ALL!I545/I$268</f>
        <v>0</v>
      </c>
      <c r="J553" s="91">
        <f>ALL!J545/J$268</f>
        <v>0</v>
      </c>
      <c r="K553" s="91">
        <f>ALL!K545/K$268</f>
        <v>0</v>
      </c>
      <c r="L553" s="91">
        <f>ALL!L545/L$268</f>
        <v>0</v>
      </c>
      <c r="M553" s="91">
        <f>ALL!M545/M$268</f>
        <v>0</v>
      </c>
      <c r="N553" s="91">
        <f>ALL!N545/N$268</f>
        <v>0</v>
      </c>
      <c r="O553" s="91">
        <f>ALL!O545/O$268</f>
        <v>0</v>
      </c>
      <c r="P553" s="91">
        <f>ALL!P545/P$268</f>
        <v>0</v>
      </c>
      <c r="Q553" s="91">
        <f>ALL!Q545/Q$268</f>
        <v>0</v>
      </c>
      <c r="R553" s="91">
        <f>ALL!R545/R$268</f>
        <v>0</v>
      </c>
      <c r="S553" s="91">
        <f>ALL!S545/S$268</f>
        <v>0</v>
      </c>
      <c r="T553" s="91">
        <f>ALL!T545/T$268</f>
        <v>0</v>
      </c>
      <c r="U553" s="91">
        <f>ALL!U545/U$268</f>
        <v>0</v>
      </c>
      <c r="V553" s="91">
        <f>ALL!V545/V$268</f>
        <v>0</v>
      </c>
      <c r="W553" s="91">
        <f>ALL!W545/W$268</f>
        <v>0</v>
      </c>
      <c r="X553" s="91">
        <f>ALL!X545/X$268</f>
        <v>0</v>
      </c>
      <c r="Y553" s="91">
        <f>ALL!Y545/Y$268</f>
        <v>0</v>
      </c>
      <c r="Z553" s="91">
        <f>ALL!Z545/Z$268</f>
        <v>0</v>
      </c>
      <c r="AA553" s="91">
        <f>ALL!AA545/AA$268</f>
        <v>0</v>
      </c>
      <c r="AB553" s="91">
        <f>ALL!AB545/AB$268</f>
        <v>0</v>
      </c>
      <c r="AC553" s="91">
        <f>ALL!AC545/AC$268</f>
        <v>0</v>
      </c>
      <c r="AD553" s="91">
        <f>ALL!AD545/AD$268</f>
        <v>0</v>
      </c>
      <c r="AE553" s="91">
        <f>ALL!AE545/AE$268</f>
        <v>0</v>
      </c>
      <c r="AF553" s="91">
        <f>ALL!AF545/AF$268</f>
        <v>0</v>
      </c>
      <c r="AG553" s="91">
        <f>ALL!AG545/AG$268</f>
        <v>0</v>
      </c>
      <c r="AH553" s="91">
        <f>ALL!AH545/AH$268</f>
        <v>0</v>
      </c>
      <c r="AI553" s="91">
        <f>ALL!AI545/AI$268</f>
        <v>0</v>
      </c>
      <c r="AJ553" s="91">
        <f>ALL!AJ545/AJ$268</f>
        <v>0</v>
      </c>
      <c r="AK553" s="91">
        <f>ALL!AK545/AK$268</f>
        <v>0</v>
      </c>
      <c r="AL553" s="91">
        <f>ALL!AL545/AL$268</f>
        <v>0</v>
      </c>
      <c r="AM553" s="91">
        <f>ALL!AM545/AM$268</f>
        <v>0</v>
      </c>
      <c r="AN553" s="91">
        <f>ALL!AN545/AN$268</f>
        <v>0</v>
      </c>
      <c r="AO553" s="91">
        <f>ALL!AO545/AO$268</f>
        <v>0</v>
      </c>
      <c r="AP553" s="91">
        <f>ALL!AP545/AP$268</f>
        <v>0</v>
      </c>
      <c r="AQ553" s="91">
        <f>ALL!AQ545/AQ$268</f>
        <v>0</v>
      </c>
      <c r="AR553" s="91">
        <f>ALL!AR545/AR$268</f>
        <v>0</v>
      </c>
      <c r="AS553" s="91">
        <f>ALL!AS545/AS$268</f>
        <v>0</v>
      </c>
      <c r="AT553" s="91">
        <f>ALL!AT545/AT$268</f>
        <v>0</v>
      </c>
      <c r="AU553" s="91">
        <f>ALL!AU545/AU$268</f>
        <v>0</v>
      </c>
      <c r="AV553" s="91">
        <f>ALL!AV545/AV$268</f>
        <v>0</v>
      </c>
      <c r="AW553" s="91">
        <f>ALL!AW545/AW$268</f>
        <v>0</v>
      </c>
      <c r="AX553" s="91">
        <f>ALL!AX545/AX$268</f>
        <v>0</v>
      </c>
      <c r="AY553" s="91">
        <f>ALL!AY545/AY$268</f>
        <v>0</v>
      </c>
      <c r="AZ553" s="91">
        <f>ALL!AZ545/AZ$268</f>
        <v>0</v>
      </c>
      <c r="BA553" s="91">
        <f>ALL!BA545/BA$268</f>
        <v>0</v>
      </c>
      <c r="BB553" s="91">
        <f>ALL!BB545/BB$268</f>
        <v>0</v>
      </c>
      <c r="BC553" s="91">
        <f>ALL!BC545/BC$268</f>
        <v>0</v>
      </c>
      <c r="BD553" s="91">
        <f>ALL!BD545/BD$268</f>
        <v>0</v>
      </c>
      <c r="BE553" s="91">
        <f>ALL!BE545/BE$268</f>
        <v>0</v>
      </c>
      <c r="BF553" s="91">
        <f>ALL!BF545/BF$268</f>
        <v>0</v>
      </c>
      <c r="BG553" s="91">
        <f>ALL!BG545/BG$268</f>
        <v>0</v>
      </c>
      <c r="BH553" s="91">
        <f t="shared" si="234"/>
        <v>0</v>
      </c>
      <c r="BJ553" s="208">
        <f t="array" ref="BJ553">ROUND(MIN(IF($E$4:$BG$4=BJ$4,$E553:$BG553)),1)</f>
        <v>0</v>
      </c>
      <c r="BK553" s="208">
        <f t="array" ref="BK553">ROUND(MAX(IF($E$4:$BG$4=BK$4,$E553:$BG553)),1)</f>
        <v>0</v>
      </c>
      <c r="BL553" s="276">
        <f t="array" ref="BL553">ROUND(SUM(IF($E$4:$BG$4=BL$4,ALL!$E545:$BG545)),1)/BL$3</f>
        <v>0</v>
      </c>
      <c r="BM553" s="208">
        <f t="array" ref="BM553">ROUND(MIN(IF($E$4:$BG$4=BM$4,$E553:$BG553)),1)</f>
        <v>0</v>
      </c>
      <c r="BN553" s="208">
        <f t="array" ref="BN553">ROUND(MAX(IF($E$4:$BG$4=BN$4,$E553:$BG553)),1)</f>
        <v>0</v>
      </c>
      <c r="BO553" s="276">
        <f t="array" ref="BO553">ROUND(SUM(IF($E$4:$BG$4=BO$4,ALL!$E545:$BG545)),1)/BO$3</f>
        <v>0</v>
      </c>
      <c r="BP553" s="208">
        <f t="array" ref="BP553">ROUND(MIN(IF($E$4:$BG$4=BP$4,$E553:$BG553)),1)</f>
        <v>0</v>
      </c>
      <c r="BQ553" s="208">
        <f t="array" ref="BQ553">ROUND(MAX(IF($E$4:$BG$4=BQ$4,$E553:$BG553)),1)</f>
        <v>0</v>
      </c>
      <c r="BR553" s="276">
        <f t="array" ref="BR553">ROUND(SUM(IF($E$4:$BG$4=BR$4,ALL!$E545:$BG545)),1)/BR$3</f>
        <v>0</v>
      </c>
      <c r="BS553" s="208">
        <f t="array" ref="BS553">ROUND(MIN(IF($E$4:$BG$4=BS$4,$E553:$BG553)),1)</f>
        <v>0</v>
      </c>
      <c r="BT553" s="208">
        <f t="array" ref="BT553">ROUND(MAX(IF($E$4:$BG$4=BT$4,$E553:$BG553)),1)</f>
        <v>0</v>
      </c>
      <c r="BU553" s="276">
        <f t="array" ref="BU553">ROUND(SUM(IF($E$4:$BG$4=BU$4,ALL!$E545:$BG545)),1)/BU$3</f>
        <v>0</v>
      </c>
      <c r="BV553" s="208">
        <f t="array" ref="BV553">ROUND(MIN(IF($E$4:$BG$4=BV$4,$E553:$BG553)),1)</f>
        <v>0</v>
      </c>
      <c r="BW553" s="208">
        <f t="array" ref="BW553">ROUND(MAX(IF($E$4:$BG$4=BW$4,$E553:$BG553)),1)</f>
        <v>0</v>
      </c>
      <c r="BX553" s="276">
        <f t="array" ref="BX553">ROUND(SUM(IF($E$4:$BG$4=BX$4,ALL!$E545:$BG545)),1)/BX$3</f>
        <v>0</v>
      </c>
      <c r="BY553" s="208">
        <f t="array" ref="BY553">ROUND(MIN(IF($E$4:$BG$4=BY$4,$E553:$BG553)),1)</f>
        <v>0</v>
      </c>
      <c r="BZ553" s="208">
        <f t="array" ref="BZ553">ROUND(MAX(IF($E$4:$BG$4=BZ$4,$E553:$BG553)),1)</f>
        <v>0</v>
      </c>
      <c r="CA553" s="276">
        <f t="array" ref="CA553">ROUND(SUM(IF($E$4:$BG$4=CA$4,ALL!$E545:$BG545)),1)/CA$3</f>
        <v>0</v>
      </c>
      <c r="CB553" s="233">
        <f t="shared" si="232"/>
        <v>0</v>
      </c>
      <c r="CC553" s="233">
        <f t="shared" si="233"/>
        <v>0</v>
      </c>
      <c r="CD553" s="274">
        <f>ALL!BH545/$BH$47</f>
        <v>0</v>
      </c>
    </row>
    <row r="554" spans="1:82" s="90" customFormat="1">
      <c r="A554" s="253">
        <f t="shared" si="228"/>
        <v>58341</v>
      </c>
      <c r="B554" s="236" t="s">
        <v>690</v>
      </c>
      <c r="C554" s="50"/>
      <c r="D554" s="50"/>
      <c r="E554" s="91">
        <f>ALL!E546/E$268</f>
        <v>0</v>
      </c>
      <c r="F554" s="91">
        <f>ALL!F546/F$268</f>
        <v>0</v>
      </c>
      <c r="G554" s="91">
        <f>ALL!G546/G$268</f>
        <v>0</v>
      </c>
      <c r="H554" s="91">
        <f>ALL!H546/H$268</f>
        <v>0</v>
      </c>
      <c r="I554" s="91">
        <f>ALL!I546/I$268</f>
        <v>0</v>
      </c>
      <c r="J554" s="91">
        <f>ALL!J546/J$268</f>
        <v>0</v>
      </c>
      <c r="K554" s="91">
        <f>ALL!K546/K$268</f>
        <v>0</v>
      </c>
      <c r="L554" s="91">
        <f>ALL!L546/L$268</f>
        <v>0</v>
      </c>
      <c r="M554" s="91">
        <f>ALL!M546/M$268</f>
        <v>0</v>
      </c>
      <c r="N554" s="91">
        <f>ALL!N546/N$268</f>
        <v>0</v>
      </c>
      <c r="O554" s="91">
        <f>ALL!O546/O$268</f>
        <v>0</v>
      </c>
      <c r="P554" s="91">
        <f>ALL!P546/P$268</f>
        <v>0</v>
      </c>
      <c r="Q554" s="91">
        <f>ALL!Q546/Q$268</f>
        <v>0</v>
      </c>
      <c r="R554" s="91">
        <f>ALL!R546/R$268</f>
        <v>0</v>
      </c>
      <c r="S554" s="91">
        <f>ALL!S546/S$268</f>
        <v>0</v>
      </c>
      <c r="T554" s="91">
        <f>ALL!T546/T$268</f>
        <v>0</v>
      </c>
      <c r="U554" s="91">
        <f>ALL!U546/U$268</f>
        <v>0</v>
      </c>
      <c r="V554" s="91">
        <f>ALL!V546/V$268</f>
        <v>0</v>
      </c>
      <c r="W554" s="91">
        <f>ALL!W546/W$268</f>
        <v>0</v>
      </c>
      <c r="X554" s="91">
        <f>ALL!X546/X$268</f>
        <v>0</v>
      </c>
      <c r="Y554" s="91">
        <f>ALL!Y546/Y$268</f>
        <v>0</v>
      </c>
      <c r="Z554" s="91">
        <f>ALL!Z546/Z$268</f>
        <v>0</v>
      </c>
      <c r="AA554" s="91">
        <f>ALL!AA546/AA$268</f>
        <v>0</v>
      </c>
      <c r="AB554" s="91">
        <f>ALL!AB546/AB$268</f>
        <v>0</v>
      </c>
      <c r="AC554" s="91">
        <f>ALL!AC546/AC$268</f>
        <v>0</v>
      </c>
      <c r="AD554" s="91">
        <f>ALL!AD546/AD$268</f>
        <v>0</v>
      </c>
      <c r="AE554" s="91">
        <f>ALL!AE546/AE$268</f>
        <v>0</v>
      </c>
      <c r="AF554" s="91">
        <f>ALL!AF546/AF$268</f>
        <v>0</v>
      </c>
      <c r="AG554" s="91">
        <f>ALL!AG546/AG$268</f>
        <v>0</v>
      </c>
      <c r="AH554" s="91">
        <f>ALL!AH546/AH$268</f>
        <v>0</v>
      </c>
      <c r="AI554" s="91">
        <f>ALL!AI546/AI$268</f>
        <v>0</v>
      </c>
      <c r="AJ554" s="91">
        <f>ALL!AJ546/AJ$268</f>
        <v>0</v>
      </c>
      <c r="AK554" s="91">
        <f>ALL!AK546/AK$268</f>
        <v>0</v>
      </c>
      <c r="AL554" s="91">
        <f>ALL!AL546/AL$268</f>
        <v>0</v>
      </c>
      <c r="AM554" s="91">
        <f>ALL!AM546/AM$268</f>
        <v>0</v>
      </c>
      <c r="AN554" s="91">
        <f>ALL!AN546/AN$268</f>
        <v>0</v>
      </c>
      <c r="AO554" s="91">
        <f>ALL!AO546/AO$268</f>
        <v>0</v>
      </c>
      <c r="AP554" s="91">
        <f>ALL!AP546/AP$268</f>
        <v>0</v>
      </c>
      <c r="AQ554" s="91">
        <f>ALL!AQ546/AQ$268</f>
        <v>0</v>
      </c>
      <c r="AR554" s="91">
        <f>ALL!AR546/AR$268</f>
        <v>0</v>
      </c>
      <c r="AS554" s="91">
        <f>ALL!AS546/AS$268</f>
        <v>0</v>
      </c>
      <c r="AT554" s="91">
        <f>ALL!AT546/AT$268</f>
        <v>0</v>
      </c>
      <c r="AU554" s="91">
        <f>ALL!AU546/AU$268</f>
        <v>0</v>
      </c>
      <c r="AV554" s="91">
        <f>ALL!AV546/AV$268</f>
        <v>0</v>
      </c>
      <c r="AW554" s="91">
        <f>ALL!AW546/AW$268</f>
        <v>0</v>
      </c>
      <c r="AX554" s="91">
        <f>ALL!AX546/AX$268</f>
        <v>0</v>
      </c>
      <c r="AY554" s="91">
        <f>ALL!AY546/AY$268</f>
        <v>0</v>
      </c>
      <c r="AZ554" s="91">
        <f>ALL!AZ546/AZ$268</f>
        <v>0</v>
      </c>
      <c r="BA554" s="91">
        <f>ALL!BA546/BA$268</f>
        <v>0</v>
      </c>
      <c r="BB554" s="91">
        <f>ALL!BB546/BB$268</f>
        <v>0</v>
      </c>
      <c r="BC554" s="91">
        <f>ALL!BC546/BC$268</f>
        <v>0</v>
      </c>
      <c r="BD554" s="91">
        <f>ALL!BD546/BD$268</f>
        <v>0</v>
      </c>
      <c r="BE554" s="91">
        <f>ALL!BE546/BE$268</f>
        <v>0</v>
      </c>
      <c r="BF554" s="91">
        <f>ALL!BF546/BF$268</f>
        <v>0</v>
      </c>
      <c r="BG554" s="91">
        <f>ALL!BG546/BG$268</f>
        <v>0</v>
      </c>
      <c r="BH554" s="91">
        <f t="shared" si="234"/>
        <v>0</v>
      </c>
      <c r="BJ554" s="208">
        <f t="array" ref="BJ554">ROUND(MIN(IF($E$4:$BG$4=BJ$4,$E554:$BG554)),1)</f>
        <v>0</v>
      </c>
      <c r="BK554" s="208">
        <f t="array" ref="BK554">ROUND(MAX(IF($E$4:$BG$4=BK$4,$E554:$BG554)),1)</f>
        <v>0</v>
      </c>
      <c r="BL554" s="276">
        <f t="array" ref="BL554">ROUND(SUM(IF($E$4:$BG$4=BL$4,ALL!$E546:$BG546)),1)/BL$3</f>
        <v>0</v>
      </c>
      <c r="BM554" s="208">
        <f t="array" ref="BM554">ROUND(MIN(IF($E$4:$BG$4=BM$4,$E554:$BG554)),1)</f>
        <v>0</v>
      </c>
      <c r="BN554" s="208">
        <f t="array" ref="BN554">ROUND(MAX(IF($E$4:$BG$4=BN$4,$E554:$BG554)),1)</f>
        <v>0</v>
      </c>
      <c r="BO554" s="276">
        <f t="array" ref="BO554">ROUND(SUM(IF($E$4:$BG$4=BO$4,ALL!$E546:$BG546)),1)/BO$3</f>
        <v>0</v>
      </c>
      <c r="BP554" s="208">
        <f t="array" ref="BP554">ROUND(MIN(IF($E$4:$BG$4=BP$4,$E554:$BG554)),1)</f>
        <v>0</v>
      </c>
      <c r="BQ554" s="208">
        <f t="array" ref="BQ554">ROUND(MAX(IF($E$4:$BG$4=BQ$4,$E554:$BG554)),1)</f>
        <v>0</v>
      </c>
      <c r="BR554" s="276">
        <f t="array" ref="BR554">ROUND(SUM(IF($E$4:$BG$4=BR$4,ALL!$E546:$BG546)),1)/BR$3</f>
        <v>0</v>
      </c>
      <c r="BS554" s="208">
        <f t="array" ref="BS554">ROUND(MIN(IF($E$4:$BG$4=BS$4,$E554:$BG554)),1)</f>
        <v>0</v>
      </c>
      <c r="BT554" s="208">
        <f t="array" ref="BT554">ROUND(MAX(IF($E$4:$BG$4=BT$4,$E554:$BG554)),1)</f>
        <v>0</v>
      </c>
      <c r="BU554" s="276">
        <f t="array" ref="BU554">ROUND(SUM(IF($E$4:$BG$4=BU$4,ALL!$E546:$BG546)),1)/BU$3</f>
        <v>0</v>
      </c>
      <c r="BV554" s="208">
        <f t="array" ref="BV554">ROUND(MIN(IF($E$4:$BG$4=BV$4,$E554:$BG554)),1)</f>
        <v>0</v>
      </c>
      <c r="BW554" s="208">
        <f t="array" ref="BW554">ROUND(MAX(IF($E$4:$BG$4=BW$4,$E554:$BG554)),1)</f>
        <v>0</v>
      </c>
      <c r="BX554" s="276">
        <f t="array" ref="BX554">ROUND(SUM(IF($E$4:$BG$4=BX$4,ALL!$E546:$BG546)),1)/BX$3</f>
        <v>0</v>
      </c>
      <c r="BY554" s="208">
        <f t="array" ref="BY554">ROUND(MIN(IF($E$4:$BG$4=BY$4,$E554:$BG554)),1)</f>
        <v>0</v>
      </c>
      <c r="BZ554" s="208">
        <f t="array" ref="BZ554">ROUND(MAX(IF($E$4:$BG$4=BZ$4,$E554:$BG554)),1)</f>
        <v>0</v>
      </c>
      <c r="CA554" s="276">
        <f t="array" ref="CA554">ROUND(SUM(IF($E$4:$BG$4=CA$4,ALL!$E546:$BG546)),1)/CA$3</f>
        <v>0</v>
      </c>
      <c r="CB554" s="233">
        <f t="shared" si="232"/>
        <v>0</v>
      </c>
      <c r="CC554" s="233">
        <f t="shared" si="233"/>
        <v>0</v>
      </c>
      <c r="CD554" s="274">
        <f>ALL!BH546/$BH$47</f>
        <v>0</v>
      </c>
    </row>
    <row r="555" spans="1:82" s="90" customFormat="1" ht="24">
      <c r="A555" s="253">
        <f t="shared" si="228"/>
        <v>58401</v>
      </c>
      <c r="B555" s="236" t="s">
        <v>468</v>
      </c>
      <c r="C555" s="50"/>
      <c r="D555" s="50"/>
      <c r="E555" s="91">
        <f>ALL!E547/E$268</f>
        <v>0</v>
      </c>
      <c r="F555" s="91">
        <f>ALL!F547/F$268</f>
        <v>0</v>
      </c>
      <c r="G555" s="91">
        <f>ALL!G547/G$268</f>
        <v>0</v>
      </c>
      <c r="H555" s="91">
        <f>ALL!H547/H$268</f>
        <v>0</v>
      </c>
      <c r="I555" s="91">
        <f>ALL!I547/I$268</f>
        <v>0</v>
      </c>
      <c r="J555" s="91">
        <f>ALL!J547/J$268</f>
        <v>0</v>
      </c>
      <c r="K555" s="91">
        <f>ALL!K547/K$268</f>
        <v>0</v>
      </c>
      <c r="L555" s="91">
        <f>ALL!L547/L$268</f>
        <v>0</v>
      </c>
      <c r="M555" s="91">
        <f>ALL!M547/M$268</f>
        <v>0</v>
      </c>
      <c r="N555" s="91">
        <f>ALL!N547/N$268</f>
        <v>0</v>
      </c>
      <c r="O555" s="91">
        <f>ALL!O547/O$268</f>
        <v>0</v>
      </c>
      <c r="P555" s="91">
        <f>ALL!P547/P$268</f>
        <v>0</v>
      </c>
      <c r="Q555" s="91">
        <f>ALL!Q547/Q$268</f>
        <v>0</v>
      </c>
      <c r="R555" s="91">
        <f>ALL!R547/R$268</f>
        <v>0</v>
      </c>
      <c r="S555" s="91">
        <f>ALL!S547/S$268</f>
        <v>0</v>
      </c>
      <c r="T555" s="91">
        <f>ALL!T547/T$268</f>
        <v>0</v>
      </c>
      <c r="U555" s="91">
        <f>ALL!U547/U$268</f>
        <v>0</v>
      </c>
      <c r="V555" s="91">
        <f>ALL!V547/V$268</f>
        <v>0</v>
      </c>
      <c r="W555" s="91">
        <f>ALL!W547/W$268</f>
        <v>0</v>
      </c>
      <c r="X555" s="91">
        <f>ALL!X547/X$268</f>
        <v>0</v>
      </c>
      <c r="Y555" s="91">
        <f>ALL!Y547/Y$268</f>
        <v>0</v>
      </c>
      <c r="Z555" s="91">
        <f>ALL!Z547/Z$268</f>
        <v>0</v>
      </c>
      <c r="AA555" s="91">
        <f>ALL!AA547/AA$268</f>
        <v>0</v>
      </c>
      <c r="AB555" s="91">
        <f>ALL!AB547/AB$268</f>
        <v>0</v>
      </c>
      <c r="AC555" s="91">
        <f>ALL!AC547/AC$268</f>
        <v>0</v>
      </c>
      <c r="AD555" s="91">
        <f>ALL!AD547/AD$268</f>
        <v>0</v>
      </c>
      <c r="AE555" s="91">
        <f>ALL!AE547/AE$268</f>
        <v>0</v>
      </c>
      <c r="AF555" s="91">
        <f>ALL!AF547/AF$268</f>
        <v>0</v>
      </c>
      <c r="AG555" s="91">
        <f>ALL!AG547/AG$268</f>
        <v>0</v>
      </c>
      <c r="AH555" s="91">
        <f>ALL!AH547/AH$268</f>
        <v>0</v>
      </c>
      <c r="AI555" s="91">
        <f>ALL!AI547/AI$268</f>
        <v>0</v>
      </c>
      <c r="AJ555" s="91">
        <f>ALL!AJ547/AJ$268</f>
        <v>0</v>
      </c>
      <c r="AK555" s="91">
        <f>ALL!AK547/AK$268</f>
        <v>0</v>
      </c>
      <c r="AL555" s="91">
        <f>ALL!AL547/AL$268</f>
        <v>0</v>
      </c>
      <c r="AM555" s="91">
        <f>ALL!AM547/AM$268</f>
        <v>8.8242347318109395</v>
      </c>
      <c r="AN555" s="91">
        <f>ALL!AN547/AN$268</f>
        <v>24.983290967632602</v>
      </c>
      <c r="AO555" s="91">
        <f>ALL!AO547/AO$268</f>
        <v>191.44806313978785</v>
      </c>
      <c r="AP555" s="91">
        <f>ALL!AP547/AP$268</f>
        <v>0</v>
      </c>
      <c r="AQ555" s="91">
        <f>ALL!AQ547/AQ$268</f>
        <v>23.053299990934093</v>
      </c>
      <c r="AR555" s="91">
        <f>ALL!AR547/AR$268</f>
        <v>77.758182531425362</v>
      </c>
      <c r="AS555" s="91">
        <f>ALL!AS547/AS$268</f>
        <v>0</v>
      </c>
      <c r="AT555" s="91">
        <f>ALL!AT547/AT$268</f>
        <v>138.97050422255342</v>
      </c>
      <c r="AU555" s="91">
        <f>ALL!AU547/AU$268</f>
        <v>0</v>
      </c>
      <c r="AV555" s="91">
        <f>ALL!AV547/AV$268</f>
        <v>3.3062774749428536</v>
      </c>
      <c r="AW555" s="91">
        <f>ALL!AW547/AW$268</f>
        <v>58.768656716417915</v>
      </c>
      <c r="AX555" s="91">
        <f>ALL!AX547/AX$268</f>
        <v>0</v>
      </c>
      <c r="AY555" s="91">
        <f>ALL!AY547/AY$268</f>
        <v>0</v>
      </c>
      <c r="AZ555" s="91">
        <f>ALL!AZ547/AZ$268</f>
        <v>0.42659658445484128</v>
      </c>
      <c r="BA555" s="91">
        <f>ALL!BA547/BA$268</f>
        <v>1.186098865022043</v>
      </c>
      <c r="BB555" s="91">
        <f>ALL!BB547/BB$268</f>
        <v>0</v>
      </c>
      <c r="BC555" s="91">
        <f>ALL!BC547/BC$268</f>
        <v>0</v>
      </c>
      <c r="BD555" s="91">
        <f>ALL!BD547/BD$268</f>
        <v>0</v>
      </c>
      <c r="BE555" s="91">
        <f>ALL!BE547/BE$268</f>
        <v>3.2470373342378038</v>
      </c>
      <c r="BF555" s="91">
        <f>ALL!BF547/BF$268</f>
        <v>0</v>
      </c>
      <c r="BG555" s="91">
        <f>ALL!BG547/BG$268</f>
        <v>0</v>
      </c>
      <c r="BH555" s="91">
        <f t="shared" si="234"/>
        <v>531.97224255921969</v>
      </c>
      <c r="BJ555" s="208">
        <f t="array" ref="BJ555">ROUND(MIN(IF($E$4:$BG$4=BJ$4,$E555:$BG555)),1)</f>
        <v>0</v>
      </c>
      <c r="BK555" s="208">
        <f t="array" ref="BK555">ROUND(MAX(IF($E$4:$BG$4=BK$4,$E555:$BG555)),1)</f>
        <v>191.4</v>
      </c>
      <c r="BL555" s="276">
        <f t="array" ref="BL555">ROUND(SUM(IF($E$4:$BG$4=BL$4,ALL!$E547:$BG547)),1)/BL$3</f>
        <v>28.879196249851596</v>
      </c>
      <c r="BM555" s="208">
        <f t="array" ref="BM555">ROUND(MIN(IF($E$4:$BG$4=BM$4,$E555:$BG555)),1)</f>
        <v>0</v>
      </c>
      <c r="BN555" s="208">
        <f t="array" ref="BN555">ROUND(MAX(IF($E$4:$BG$4=BN$4,$E555:$BG555)),1)</f>
        <v>3.2</v>
      </c>
      <c r="BO555" s="276">
        <f t="array" ref="BO555">ROUND(SUM(IF($E$4:$BG$4=BO$4,ALL!$E547:$BG547)),1)/BO$3</f>
        <v>0.56103861353532036</v>
      </c>
      <c r="BP555" s="208">
        <f t="array" ref="BP555">ROUND(MIN(IF($E$4:$BG$4=BP$4,$E555:$BG555)),1)</f>
        <v>0</v>
      </c>
      <c r="BQ555" s="208">
        <f t="array" ref="BQ555">ROUND(MAX(IF($E$4:$BG$4=BQ$4,$E555:$BG555)),1)</f>
        <v>8.8000000000000007</v>
      </c>
      <c r="BR555" s="276">
        <f t="array" ref="BR555">ROUND(SUM(IF($E$4:$BG$4=BR$4,ALL!$E547:$BG547)),1)/BR$3</f>
        <v>4.1002787028562819</v>
      </c>
      <c r="BS555" s="208">
        <f t="array" ref="BS555">ROUND(MIN(IF($E$4:$BG$4=BS$4,$E555:$BG555)),1)</f>
        <v>0</v>
      </c>
      <c r="BT555" s="208">
        <f t="array" ref="BT555">ROUND(MAX(IF($E$4:$BG$4=BT$4,$E555:$BG555)),1)</f>
        <v>0</v>
      </c>
      <c r="BU555" s="276">
        <f t="array" ref="BU555">ROUND(SUM(IF($E$4:$BG$4=BU$4,ALL!$E547:$BG547)),1)/BU$3</f>
        <v>0</v>
      </c>
      <c r="BV555" s="208">
        <f t="array" ref="BV555">ROUND(MIN(IF($E$4:$BG$4=BV$4,$E555:$BG555)),1)</f>
        <v>0</v>
      </c>
      <c r="BW555" s="208">
        <f t="array" ref="BW555">ROUND(MAX(IF($E$4:$BG$4=BW$4,$E555:$BG555)),1)</f>
        <v>0</v>
      </c>
      <c r="BX555" s="276">
        <f t="array" ref="BX555">ROUND(SUM(IF($E$4:$BG$4=BX$4,ALL!$E547:$BG547)),1)/BX$3</f>
        <v>0</v>
      </c>
      <c r="BY555" s="208">
        <f t="array" ref="BY555">ROUND(MIN(IF($E$4:$BG$4=BY$4,$E555:$BG555)),1)</f>
        <v>0</v>
      </c>
      <c r="BZ555" s="208">
        <f t="array" ref="BZ555">ROUND(MAX(IF($E$4:$BG$4=BZ$4,$E555:$BG555)),1)</f>
        <v>0</v>
      </c>
      <c r="CA555" s="276">
        <f t="array" ref="CA555">ROUND(SUM(IF($E$4:$BG$4=CA$4,ALL!$E547:$BG547)),1)/CA$3</f>
        <v>0</v>
      </c>
      <c r="CB555" s="233">
        <f t="shared" si="232"/>
        <v>0</v>
      </c>
      <c r="CC555" s="233">
        <f t="shared" si="233"/>
        <v>191.4</v>
      </c>
      <c r="CD555" s="274">
        <f>ALL!BH547/$BH$47</f>
        <v>1.0673080340651586</v>
      </c>
    </row>
    <row r="556" spans="1:82" s="90" customFormat="1" ht="24">
      <c r="A556" s="253">
        <f t="shared" si="228"/>
        <v>58901</v>
      </c>
      <c r="B556" s="236" t="s">
        <v>469</v>
      </c>
      <c r="C556" s="50"/>
      <c r="D556" s="50"/>
      <c r="E556" s="91">
        <f>ALL!E548/E$268</f>
        <v>0</v>
      </c>
      <c r="F556" s="91">
        <f>ALL!F548/F$268</f>
        <v>0</v>
      </c>
      <c r="G556" s="91">
        <f>ALL!G548/G$268</f>
        <v>0</v>
      </c>
      <c r="H556" s="91">
        <f>ALL!H548/H$268</f>
        <v>0</v>
      </c>
      <c r="I556" s="91">
        <f>ALL!I548/I$268</f>
        <v>3.3297277897685641E-2</v>
      </c>
      <c r="J556" s="91">
        <f>ALL!J548/J$268</f>
        <v>0.10270660978308746</v>
      </c>
      <c r="K556" s="91">
        <f>ALL!K548/K$268</f>
        <v>41.279084567313895</v>
      </c>
      <c r="L556" s="91">
        <f>ALL!L548/L$268</f>
        <v>0.60305935918616915</v>
      </c>
      <c r="M556" s="91">
        <f>ALL!M548/M$268</f>
        <v>0</v>
      </c>
      <c r="N556" s="91">
        <f>ALL!N548/N$268</f>
        <v>52.13787881822735</v>
      </c>
      <c r="O556" s="91">
        <f>ALL!O548/O$268</f>
        <v>0</v>
      </c>
      <c r="P556" s="91">
        <f>ALL!P548/P$268</f>
        <v>0.39695060296713525</v>
      </c>
      <c r="Q556" s="91">
        <f>ALL!Q548/Q$268</f>
        <v>-7.3350588754546262</v>
      </c>
      <c r="R556" s="91">
        <f>ALL!R548/R$268</f>
        <v>0</v>
      </c>
      <c r="S556" s="91">
        <f>ALL!S548/S$268</f>
        <v>0</v>
      </c>
      <c r="T556" s="91">
        <f>ALL!T548/T$268</f>
        <v>0.47585949664608329</v>
      </c>
      <c r="U556" s="91">
        <f>ALL!U548/U$268</f>
        <v>0</v>
      </c>
      <c r="V556" s="91">
        <f>ALL!V548/V$268</f>
        <v>0</v>
      </c>
      <c r="W556" s="91">
        <f>ALL!W548/W$268</f>
        <v>1.4469839028219789E-2</v>
      </c>
      <c r="X556" s="91">
        <f>ALL!X548/X$268</f>
        <v>0.77880553223322191</v>
      </c>
      <c r="Y556" s="91">
        <f>ALL!Y548/Y$268</f>
        <v>0</v>
      </c>
      <c r="Z556" s="91">
        <f>ALL!Z548/Z$268</f>
        <v>1.089505285521007</v>
      </c>
      <c r="AA556" s="91">
        <f>ALL!AA548/AA$268</f>
        <v>2.1603034394306113</v>
      </c>
      <c r="AB556" s="91">
        <f>ALL!AB548/AB$268</f>
        <v>0</v>
      </c>
      <c r="AC556" s="91">
        <f>ALL!AC548/AC$268</f>
        <v>0</v>
      </c>
      <c r="AD556" s="91">
        <f>ALL!AD548/AD$268</f>
        <v>0.93654328024283906</v>
      </c>
      <c r="AE556" s="91">
        <f>ALL!AE548/AE$268</f>
        <v>0</v>
      </c>
      <c r="AF556" s="91">
        <f>ALL!AF548/AF$268</f>
        <v>0</v>
      </c>
      <c r="AG556" s="91">
        <f>ALL!AG548/AG$268</f>
        <v>0</v>
      </c>
      <c r="AH556" s="91">
        <f>ALL!AH548/AH$268</f>
        <v>3.7912745101594552</v>
      </c>
      <c r="AI556" s="91">
        <f>ALL!AI548/AI$268</f>
        <v>0</v>
      </c>
      <c r="AJ556" s="91">
        <f>ALL!AJ548/AJ$268</f>
        <v>0</v>
      </c>
      <c r="AK556" s="91">
        <f>ALL!AK548/AK$268</f>
        <v>0</v>
      </c>
      <c r="AL556" s="91">
        <f>ALL!AL548/AL$268</f>
        <v>-53.239924888054318</v>
      </c>
      <c r="AM556" s="91">
        <f>ALL!AM548/AM$268</f>
        <v>0</v>
      </c>
      <c r="AN556" s="91">
        <f>ALL!AN548/AN$268</f>
        <v>51.823487544483982</v>
      </c>
      <c r="AO556" s="91">
        <f>ALL!AO548/AO$268</f>
        <v>242.62677707135271</v>
      </c>
      <c r="AP556" s="91">
        <f>ALL!AP548/AP$268</f>
        <v>0</v>
      </c>
      <c r="AQ556" s="91">
        <f>ALL!AQ548/AQ$268</f>
        <v>9.8588211296122825</v>
      </c>
      <c r="AR556" s="91">
        <f>ALL!AR548/AR$268</f>
        <v>1.2771400794801386</v>
      </c>
      <c r="AS556" s="91">
        <f>ALL!AS548/AS$268</f>
        <v>0</v>
      </c>
      <c r="AT556" s="91">
        <f>ALL!AT548/AT$268</f>
        <v>0</v>
      </c>
      <c r="AU556" s="91">
        <f>ALL!AU548/AU$268</f>
        <v>9.7350483695402215</v>
      </c>
      <c r="AV556" s="91">
        <f>ALL!AV548/AV$268</f>
        <v>17.973322615488968</v>
      </c>
      <c r="AW556" s="91">
        <f>ALL!AW548/AW$268</f>
        <v>7.8987313432835826</v>
      </c>
      <c r="AX556" s="91">
        <f>ALL!AX548/AX$268</f>
        <v>10.385470363911617</v>
      </c>
      <c r="AY556" s="91">
        <f>ALL!AY548/AY$268</f>
        <v>0</v>
      </c>
      <c r="AZ556" s="91">
        <f>ALL!AZ548/AZ$268</f>
        <v>0</v>
      </c>
      <c r="BA556" s="91">
        <f>ALL!BA548/BA$268</f>
        <v>0</v>
      </c>
      <c r="BB556" s="91">
        <f>ALL!BB548/BB$268</f>
        <v>22.504450433559878</v>
      </c>
      <c r="BC556" s="91">
        <f>ALL!BC548/BC$268</f>
        <v>0</v>
      </c>
      <c r="BD556" s="91">
        <f>ALL!BD548/BD$268</f>
        <v>0.67354334322193643</v>
      </c>
      <c r="BE556" s="91">
        <f>ALL!BE548/BE$268</f>
        <v>0</v>
      </c>
      <c r="BF556" s="91">
        <f>ALL!BF548/BF$268</f>
        <v>14.433411513703499</v>
      </c>
      <c r="BG556" s="91">
        <f>ALL!BG548/BG$268</f>
        <v>0</v>
      </c>
      <c r="BH556" s="91">
        <f t="shared" si="234"/>
        <v>432.41495866276665</v>
      </c>
      <c r="BJ556" s="208">
        <f t="array" ref="BJ556">ROUND(MIN(IF($E$4:$BG$4=BJ$4,$E556:$BG556)),1)</f>
        <v>0</v>
      </c>
      <c r="BK556" s="208">
        <f t="array" ref="BK556">ROUND(MAX(IF($E$4:$BG$4=BK$4,$E556:$BG556)),1)</f>
        <v>242.6</v>
      </c>
      <c r="BL556" s="276">
        <f t="array" ref="BL556">ROUND(SUM(IF($E$4:$BG$4=BL$4,ALL!$E548:$BG548)),1)/BL$3</f>
        <v>24.635060381201836</v>
      </c>
      <c r="BM556" s="208">
        <f t="array" ref="BM556">ROUND(MIN(IF($E$4:$BG$4=BM$4,$E556:$BG556)),1)</f>
        <v>0</v>
      </c>
      <c r="BN556" s="208">
        <f t="array" ref="BN556">ROUND(MAX(IF($E$4:$BG$4=BN$4,$E556:$BG556)),1)</f>
        <v>14.4</v>
      </c>
      <c r="BO556" s="276">
        <f t="array" ref="BO556">ROUND(SUM(IF($E$4:$BG$4=BO$4,ALL!$E548:$BG548)),1)/BO$3</f>
        <v>5.3173987320928715</v>
      </c>
      <c r="BP556" s="208">
        <f t="array" ref="BP556">ROUND(MIN(IF($E$4:$BG$4=BP$4,$E556:$BG556)),1)</f>
        <v>-53.2</v>
      </c>
      <c r="BQ556" s="208">
        <f t="array" ref="BQ556">ROUND(MAX(IF($E$4:$BG$4=BQ$4,$E556:$BG556)),1)</f>
        <v>0</v>
      </c>
      <c r="BR556" s="276">
        <f t="array" ref="BR556">ROUND(SUM(IF($E$4:$BG$4=BR$4,ALL!$E548:$BG548)),1)/BR$3</f>
        <v>-2.2435211607416177</v>
      </c>
      <c r="BS556" s="208">
        <f t="array" ref="BS556">ROUND(MIN(IF($E$4:$BG$4=BS$4,$E556:$BG556)),1)</f>
        <v>-7.3</v>
      </c>
      <c r="BT556" s="208">
        <f t="array" ref="BT556">ROUND(MAX(IF($E$4:$BG$4=BT$4,$E556:$BG556)),1)</f>
        <v>52.1</v>
      </c>
      <c r="BU556" s="276">
        <f t="array" ref="BU556">ROUND(SUM(IF($E$4:$BG$4=BU$4,ALL!$E548:$BG548)),1)/BU$3</f>
        <v>2.5927663744694636</v>
      </c>
      <c r="BV556" s="208">
        <f t="array" ref="BV556">ROUND(MIN(IF($E$4:$BG$4=BV$4,$E556:$BG556)),1)</f>
        <v>0</v>
      </c>
      <c r="BW556" s="208">
        <f t="array" ref="BW556">ROUND(MAX(IF($E$4:$BG$4=BW$4,$E556:$BG556)),1)</f>
        <v>1.1000000000000001</v>
      </c>
      <c r="BX556" s="276">
        <f t="array" ref="BX556">ROUND(SUM(IF($E$4:$BG$4=BX$4,ALL!$E548:$BG548)),1)/BX$3</f>
        <v>0.24795332809779716</v>
      </c>
      <c r="BY556" s="208">
        <f t="array" ref="BY556">ROUND(MIN(IF($E$4:$BG$4=BY$4,$E556:$BG556)),1)</f>
        <v>0</v>
      </c>
      <c r="BZ556" s="208">
        <f t="array" ref="BZ556">ROUND(MAX(IF($E$4:$BG$4=BZ$4,$E556:$BG556)),1)</f>
        <v>0.8</v>
      </c>
      <c r="CA556" s="276">
        <f t="array" ref="CA556">ROUND(SUM(IF($E$4:$BG$4=CA$4,ALL!$E548:$BG548)),1)/CA$3</f>
        <v>0.19976753785354678</v>
      </c>
      <c r="CB556" s="233">
        <f t="shared" si="232"/>
        <v>-53.2</v>
      </c>
      <c r="CC556" s="233">
        <f t="shared" si="233"/>
        <v>242.6</v>
      </c>
      <c r="CD556" s="274">
        <f>ALL!BH548/$BH$47</f>
        <v>2.1763273563499581</v>
      </c>
    </row>
    <row r="557" spans="1:82" s="90" customFormat="1">
      <c r="A557" s="253">
        <f t="shared" si="228"/>
        <v>58902</v>
      </c>
      <c r="B557" s="236" t="s">
        <v>691</v>
      </c>
      <c r="C557" s="50"/>
      <c r="D557" s="50"/>
      <c r="E557" s="91">
        <f>ALL!E549/E$268</f>
        <v>0</v>
      </c>
      <c r="F557" s="91">
        <f>ALL!F549/F$268</f>
        <v>0.51057274794954866</v>
      </c>
      <c r="G557" s="91">
        <f>ALL!G549/G$268</f>
        <v>0</v>
      </c>
      <c r="H557" s="91">
        <f>ALL!H549/H$268</f>
        <v>0</v>
      </c>
      <c r="I557" s="91">
        <f>ALL!I549/I$268</f>
        <v>0</v>
      </c>
      <c r="J557" s="91">
        <f>ALL!J549/J$268</f>
        <v>0</v>
      </c>
      <c r="K557" s="91">
        <f>ALL!K549/K$268</f>
        <v>0</v>
      </c>
      <c r="L557" s="91">
        <f>ALL!L549/L$268</f>
        <v>0</v>
      </c>
      <c r="M557" s="91">
        <f>ALL!M549/M$268</f>
        <v>0</v>
      </c>
      <c r="N557" s="91">
        <f>ALL!N549/N$268</f>
        <v>0</v>
      </c>
      <c r="O557" s="91">
        <f>ALL!O549/O$268</f>
        <v>0</v>
      </c>
      <c r="P557" s="91">
        <f>ALL!P549/P$268</f>
        <v>0</v>
      </c>
      <c r="Q557" s="91">
        <f>ALL!Q549/Q$268</f>
        <v>0</v>
      </c>
      <c r="R557" s="91">
        <f>ALL!R549/R$268</f>
        <v>0</v>
      </c>
      <c r="S557" s="91">
        <f>ALL!S549/S$268</f>
        <v>0</v>
      </c>
      <c r="T557" s="91">
        <f>ALL!T549/T$268</f>
        <v>0</v>
      </c>
      <c r="U557" s="91">
        <f>ALL!U549/U$268</f>
        <v>0</v>
      </c>
      <c r="V557" s="91">
        <f>ALL!V549/V$268</f>
        <v>0</v>
      </c>
      <c r="W557" s="91">
        <f>ALL!W549/W$268</f>
        <v>0</v>
      </c>
      <c r="X557" s="91">
        <f>ALL!X549/X$268</f>
        <v>0</v>
      </c>
      <c r="Y557" s="91">
        <f>ALL!Y549/Y$268</f>
        <v>0</v>
      </c>
      <c r="Z557" s="91">
        <f>ALL!Z549/Z$268</f>
        <v>0</v>
      </c>
      <c r="AA557" s="91">
        <f>ALL!AA549/AA$268</f>
        <v>0</v>
      </c>
      <c r="AB557" s="91">
        <f>ALL!AB549/AB$268</f>
        <v>0</v>
      </c>
      <c r="AC557" s="91">
        <f>ALL!AC549/AC$268</f>
        <v>0</v>
      </c>
      <c r="AD557" s="91">
        <f>ALL!AD549/AD$268</f>
        <v>0</v>
      </c>
      <c r="AE557" s="91">
        <f>ALL!AE549/AE$268</f>
        <v>0</v>
      </c>
      <c r="AF557" s="91">
        <f>ALL!AF549/AF$268</f>
        <v>0</v>
      </c>
      <c r="AG557" s="91">
        <f>ALL!AG549/AG$268</f>
        <v>0</v>
      </c>
      <c r="AH557" s="91">
        <f>ALL!AH549/AH$268</f>
        <v>0</v>
      </c>
      <c r="AI557" s="91">
        <f>ALL!AI549/AI$268</f>
        <v>0</v>
      </c>
      <c r="AJ557" s="91">
        <f>ALL!AJ549/AJ$268</f>
        <v>0</v>
      </c>
      <c r="AK557" s="91">
        <f>ALL!AK549/AK$268</f>
        <v>0</v>
      </c>
      <c r="AL557" s="91">
        <f>ALL!AL549/AL$268</f>
        <v>0</v>
      </c>
      <c r="AM557" s="91">
        <f>ALL!AM549/AM$268</f>
        <v>8.0144921224995578</v>
      </c>
      <c r="AN557" s="91">
        <f>ALL!AN549/AN$268</f>
        <v>0</v>
      </c>
      <c r="AO557" s="91">
        <f>ALL!AO549/AO$268</f>
        <v>0</v>
      </c>
      <c r="AP557" s="91">
        <f>ALL!AP549/AP$268</f>
        <v>0</v>
      </c>
      <c r="AQ557" s="91">
        <f>ALL!AQ549/AQ$268</f>
        <v>0</v>
      </c>
      <c r="AR557" s="91">
        <f>ALL!AR549/AR$268</f>
        <v>7.6444201872729449</v>
      </c>
      <c r="AS557" s="91">
        <f>ALL!AS549/AS$268</f>
        <v>0</v>
      </c>
      <c r="AT557" s="91">
        <f>ALL!AT549/AT$268</f>
        <v>0</v>
      </c>
      <c r="AU557" s="91">
        <f>ALL!AU549/AU$268</f>
        <v>0.93059622548944454</v>
      </c>
      <c r="AV557" s="91">
        <f>ALL!AV549/AV$268</f>
        <v>0</v>
      </c>
      <c r="AW557" s="91">
        <f>ALL!AW549/AW$268</f>
        <v>0</v>
      </c>
      <c r="AX557" s="91">
        <f>ALL!AX549/AX$268</f>
        <v>0</v>
      </c>
      <c r="AY557" s="91">
        <f>ALL!AY549/AY$268</f>
        <v>0</v>
      </c>
      <c r="AZ557" s="91">
        <f>ALL!AZ549/AZ$268</f>
        <v>0</v>
      </c>
      <c r="BA557" s="91">
        <f>ALL!BA549/BA$268</f>
        <v>0</v>
      </c>
      <c r="BB557" s="91">
        <f>ALL!BB549/BB$268</f>
        <v>0</v>
      </c>
      <c r="BC557" s="91">
        <f>ALL!BC549/BC$268</f>
        <v>0</v>
      </c>
      <c r="BD557" s="91">
        <f>ALL!BD549/BD$268</f>
        <v>0</v>
      </c>
      <c r="BE557" s="91">
        <f>ALL!BE549/BE$268</f>
        <v>0</v>
      </c>
      <c r="BF557" s="91">
        <f>ALL!BF549/BF$268</f>
        <v>0</v>
      </c>
      <c r="BG557" s="91">
        <f>ALL!BG549/BG$268</f>
        <v>0</v>
      </c>
      <c r="BH557" s="91">
        <f t="shared" si="234"/>
        <v>17.100081283211498</v>
      </c>
      <c r="BJ557" s="208">
        <f t="array" ref="BJ557">ROUND(MIN(IF($E$4:$BG$4=BJ$4,$E557:$BG557)),1)</f>
        <v>0</v>
      </c>
      <c r="BK557" s="208">
        <f t="array" ref="BK557">ROUND(MAX(IF($E$4:$BG$4=BK$4,$E557:$BG557)),1)</f>
        <v>7.6</v>
      </c>
      <c r="BL557" s="276">
        <f t="array" ref="BL557">ROUND(SUM(IF($E$4:$BG$4=BL$4,ALL!$E549:$BG549)),1)/BL$3</f>
        <v>0.65528118897078669</v>
      </c>
      <c r="BM557" s="208">
        <f t="array" ref="BM557">ROUND(MIN(IF($E$4:$BG$4=BM$4,$E557:$BG557)),1)</f>
        <v>0</v>
      </c>
      <c r="BN557" s="208">
        <f t="array" ref="BN557">ROUND(MAX(IF($E$4:$BG$4=BN$4,$E557:$BG557)),1)</f>
        <v>0</v>
      </c>
      <c r="BO557" s="276">
        <f t="array" ref="BO557">ROUND(SUM(IF($E$4:$BG$4=BO$4,ALL!$E549:$BG549)),1)/BO$3</f>
        <v>0</v>
      </c>
      <c r="BP557" s="208">
        <f t="array" ref="BP557">ROUND(MIN(IF($E$4:$BG$4=BP$4,$E557:$BG557)),1)</f>
        <v>0</v>
      </c>
      <c r="BQ557" s="208">
        <f t="array" ref="BQ557">ROUND(MAX(IF($E$4:$BG$4=BQ$4,$E557:$BG557)),1)</f>
        <v>8</v>
      </c>
      <c r="BR557" s="276">
        <f t="array" ref="BR557">ROUND(SUM(IF($E$4:$BG$4=BR$4,ALL!$E549:$BG549)),1)/BR$3</f>
        <v>3.724045475482471</v>
      </c>
      <c r="BS557" s="208">
        <f t="array" ref="BS557">ROUND(MIN(IF($E$4:$BG$4=BS$4,$E557:$BG557)),1)</f>
        <v>0</v>
      </c>
      <c r="BT557" s="208">
        <f t="array" ref="BT557">ROUND(MAX(IF($E$4:$BG$4=BT$4,$E557:$BG557)),1)</f>
        <v>0.5</v>
      </c>
      <c r="BU557" s="276">
        <f t="array" ref="BU557">ROUND(SUM(IF($E$4:$BG$4=BU$4,ALL!$E549:$BG549)),1)/BU$3</f>
        <v>2.6329829661587711E-2</v>
      </c>
      <c r="BV557" s="208">
        <f t="array" ref="BV557">ROUND(MIN(IF($E$4:$BG$4=BV$4,$E557:$BG557)),1)</f>
        <v>0</v>
      </c>
      <c r="BW557" s="208">
        <f t="array" ref="BW557">ROUND(MAX(IF($E$4:$BG$4=BW$4,$E557:$BG557)),1)</f>
        <v>0</v>
      </c>
      <c r="BX557" s="276">
        <f t="array" ref="BX557">ROUND(SUM(IF($E$4:$BG$4=BX$4,ALL!$E549:$BG549)),1)/BX$3</f>
        <v>0</v>
      </c>
      <c r="BY557" s="208">
        <f t="array" ref="BY557">ROUND(MIN(IF($E$4:$BG$4=BY$4,$E557:$BG557)),1)</f>
        <v>0</v>
      </c>
      <c r="BZ557" s="208">
        <f t="array" ref="BZ557">ROUND(MAX(IF($E$4:$BG$4=BZ$4,$E557:$BG557)),1)</f>
        <v>0</v>
      </c>
      <c r="CA557" s="276">
        <f t="array" ref="CA557">ROUND(SUM(IF($E$4:$BG$4=CA$4,ALL!$E549:$BG549)),1)/CA$3</f>
        <v>0</v>
      </c>
      <c r="CB557" s="233">
        <f t="shared" si="232"/>
        <v>0</v>
      </c>
      <c r="CC557" s="233">
        <f t="shared" si="233"/>
        <v>8</v>
      </c>
      <c r="CD557" s="274">
        <f>ALL!BH549/$BH$47</f>
        <v>7.5015595595552223E-2</v>
      </c>
    </row>
    <row r="558" spans="1:82" s="90" customFormat="1">
      <c r="A558" s="253">
        <f t="shared" ref="A558:A561" si="236">LEFT(B558,5)*1</f>
        <v>59201</v>
      </c>
      <c r="B558" s="236" t="s">
        <v>897</v>
      </c>
      <c r="C558" s="50"/>
      <c r="D558" s="50"/>
      <c r="E558" s="91">
        <f>ALL!E550/E$268</f>
        <v>0</v>
      </c>
      <c r="F558" s="91">
        <f>ALL!F550/F$268</f>
        <v>0</v>
      </c>
      <c r="G558" s="91">
        <f>ALL!G550/G$268</f>
        <v>0</v>
      </c>
      <c r="H558" s="91">
        <f>ALL!H550/H$268</f>
        <v>0</v>
      </c>
      <c r="I558" s="91">
        <f>ALL!I550/I$268</f>
        <v>0</v>
      </c>
      <c r="J558" s="91">
        <f>ALL!J550/J$268</f>
        <v>0</v>
      </c>
      <c r="K558" s="91">
        <f>ALL!K550/K$268</f>
        <v>0</v>
      </c>
      <c r="L558" s="91">
        <f>ALL!L550/L$268</f>
        <v>0</v>
      </c>
      <c r="M558" s="91">
        <f>ALL!M550/M$268</f>
        <v>0</v>
      </c>
      <c r="N558" s="91">
        <f>ALL!N550/N$268</f>
        <v>0</v>
      </c>
      <c r="O558" s="91">
        <f>ALL!O550/O$268</f>
        <v>0</v>
      </c>
      <c r="P558" s="91">
        <f>ALL!P550/P$268</f>
        <v>0</v>
      </c>
      <c r="Q558" s="91">
        <f>ALL!Q550/Q$268</f>
        <v>0</v>
      </c>
      <c r="R558" s="91">
        <f>ALL!R550/R$268</f>
        <v>0</v>
      </c>
      <c r="S558" s="91">
        <f>ALL!S550/S$268</f>
        <v>0</v>
      </c>
      <c r="T558" s="91">
        <f>ALL!T550/T$268</f>
        <v>0</v>
      </c>
      <c r="U558" s="91">
        <f>ALL!U550/U$268</f>
        <v>0</v>
      </c>
      <c r="V558" s="91">
        <f>ALL!V550/V$268</f>
        <v>0</v>
      </c>
      <c r="W558" s="91">
        <f>ALL!W550/W$268</f>
        <v>0</v>
      </c>
      <c r="X558" s="91">
        <f>ALL!X550/X$268</f>
        <v>0</v>
      </c>
      <c r="Y558" s="91">
        <f>ALL!Y550/Y$268</f>
        <v>0</v>
      </c>
      <c r="Z558" s="91">
        <f>ALL!Z550/Z$268</f>
        <v>0</v>
      </c>
      <c r="AA558" s="91">
        <f>ALL!AA550/AA$268</f>
        <v>0</v>
      </c>
      <c r="AB558" s="91">
        <f>ALL!AB550/AB$268</f>
        <v>0</v>
      </c>
      <c r="AC558" s="91">
        <f>ALL!AC550/AC$268</f>
        <v>0</v>
      </c>
      <c r="AD558" s="91">
        <f>ALL!AD550/AD$268</f>
        <v>0</v>
      </c>
      <c r="AE558" s="91">
        <f>ALL!AE550/AE$268</f>
        <v>0</v>
      </c>
      <c r="AF558" s="91">
        <f>ALL!AF550/AF$268</f>
        <v>0</v>
      </c>
      <c r="AG558" s="91">
        <f>ALL!AG550/AG$268</f>
        <v>0</v>
      </c>
      <c r="AH558" s="91">
        <f>ALL!AH550/AH$268</f>
        <v>0</v>
      </c>
      <c r="AI558" s="91">
        <f>ALL!AI550/AI$268</f>
        <v>0</v>
      </c>
      <c r="AJ558" s="91">
        <f>ALL!AJ550/AJ$268</f>
        <v>0</v>
      </c>
      <c r="AK558" s="91">
        <f>ALL!AK550/AK$268</f>
        <v>0</v>
      </c>
      <c r="AL558" s="91">
        <f>ALL!AL550/AL$268</f>
        <v>0</v>
      </c>
      <c r="AM558" s="91">
        <f>ALL!AM550/AM$268</f>
        <v>0</v>
      </c>
      <c r="AN558" s="91">
        <f>ALL!AN550/AN$268</f>
        <v>0</v>
      </c>
      <c r="AO558" s="91">
        <f>ALL!AO550/AO$268</f>
        <v>0</v>
      </c>
      <c r="AP558" s="91">
        <f>ALL!AP550/AP$268</f>
        <v>0</v>
      </c>
      <c r="AQ558" s="91">
        <f>ALL!AQ550/AQ$268</f>
        <v>0</v>
      </c>
      <c r="AR558" s="91">
        <f>ALL!AR550/AR$268</f>
        <v>0</v>
      </c>
      <c r="AS558" s="91">
        <f>ALL!AS550/AS$268</f>
        <v>0</v>
      </c>
      <c r="AT558" s="91">
        <f>ALL!AT550/AT$268</f>
        <v>0</v>
      </c>
      <c r="AU558" s="91">
        <f>ALL!AU550/AU$268</f>
        <v>0</v>
      </c>
      <c r="AV558" s="91">
        <f>ALL!AV550/AV$268</f>
        <v>0</v>
      </c>
      <c r="AW558" s="91">
        <f>ALL!AW550/AW$268</f>
        <v>0</v>
      </c>
      <c r="AX558" s="91">
        <f>ALL!AX550/AX$268</f>
        <v>0</v>
      </c>
      <c r="AY558" s="91">
        <f>ALL!AY550/AY$268</f>
        <v>0</v>
      </c>
      <c r="AZ558" s="91">
        <f>ALL!AZ550/AZ$268</f>
        <v>0</v>
      </c>
      <c r="BA558" s="91">
        <f>ALL!BA550/BA$268</f>
        <v>0</v>
      </c>
      <c r="BB558" s="91">
        <f>ALL!BB550/BB$268</f>
        <v>0</v>
      </c>
      <c r="BC558" s="91">
        <f>ALL!BC550/BC$268</f>
        <v>0</v>
      </c>
      <c r="BD558" s="91">
        <f>ALL!BD550/BD$268</f>
        <v>0</v>
      </c>
      <c r="BE558" s="91">
        <f>ALL!BE550/BE$268</f>
        <v>0</v>
      </c>
      <c r="BF558" s="91">
        <f>ALL!BF550/BF$268</f>
        <v>0</v>
      </c>
      <c r="BG558" s="91">
        <f>ALL!BG550/BG$268</f>
        <v>0</v>
      </c>
      <c r="BH558" s="91">
        <f t="shared" si="234"/>
        <v>0</v>
      </c>
      <c r="BJ558" s="208">
        <f t="array" ref="BJ558">ROUND(MIN(IF($E$4:$BG$4=BJ$4,$E558:$BG558)),1)</f>
        <v>0</v>
      </c>
      <c r="BK558" s="208">
        <f t="array" ref="BK558">ROUND(MAX(IF($E$4:$BG$4=BK$4,$E558:$BG558)),1)</f>
        <v>0</v>
      </c>
      <c r="BL558" s="276">
        <f t="array" ref="BL558">ROUND(SUM(IF($E$4:$BG$4=BL$4,ALL!$E550:$BG550)),1)/BL$3</f>
        <v>0</v>
      </c>
      <c r="BM558" s="208">
        <f t="array" ref="BM558">ROUND(MIN(IF($E$4:$BG$4=BM$4,$E558:$BG558)),1)</f>
        <v>0</v>
      </c>
      <c r="BN558" s="208">
        <f t="array" ref="BN558">ROUND(MAX(IF($E$4:$BG$4=BN$4,$E558:$BG558)),1)</f>
        <v>0</v>
      </c>
      <c r="BO558" s="276">
        <f t="array" ref="BO558">ROUND(SUM(IF($E$4:$BG$4=BO$4,ALL!$E550:$BG550)),1)/BO$3</f>
        <v>0</v>
      </c>
      <c r="BP558" s="208">
        <f t="array" ref="BP558">ROUND(MIN(IF($E$4:$BG$4=BP$4,$E558:$BG558)),1)</f>
        <v>0</v>
      </c>
      <c r="BQ558" s="208">
        <f t="array" ref="BQ558">ROUND(MAX(IF($E$4:$BG$4=BQ$4,$E558:$BG558)),1)</f>
        <v>0</v>
      </c>
      <c r="BR558" s="276">
        <f t="array" ref="BR558">ROUND(SUM(IF($E$4:$BG$4=BR$4,ALL!$E550:$BG550)),1)/BR$3</f>
        <v>0</v>
      </c>
      <c r="BS558" s="208">
        <f t="array" ref="BS558">ROUND(MIN(IF($E$4:$BG$4=BS$4,$E558:$BG558)),1)</f>
        <v>0</v>
      </c>
      <c r="BT558" s="208">
        <f t="array" ref="BT558">ROUND(MAX(IF($E$4:$BG$4=BT$4,$E558:$BG558)),1)</f>
        <v>0</v>
      </c>
      <c r="BU558" s="276">
        <f t="array" ref="BU558">ROUND(SUM(IF($E$4:$BG$4=BU$4,ALL!$E550:$BG550)),1)/BU$3</f>
        <v>0</v>
      </c>
      <c r="BV558" s="208">
        <f t="array" ref="BV558">ROUND(MIN(IF($E$4:$BG$4=BV$4,$E558:$BG558)),1)</f>
        <v>0</v>
      </c>
      <c r="BW558" s="208">
        <f t="array" ref="BW558">ROUND(MAX(IF($E$4:$BG$4=BW$4,$E558:$BG558)),1)</f>
        <v>0</v>
      </c>
      <c r="BX558" s="276">
        <f t="array" ref="BX558">ROUND(SUM(IF($E$4:$BG$4=BX$4,ALL!$E550:$BG550)),1)/BX$3</f>
        <v>0</v>
      </c>
      <c r="BY558" s="208">
        <f t="array" ref="BY558">ROUND(MIN(IF($E$4:$BG$4=BY$4,$E558:$BG558)),1)</f>
        <v>0</v>
      </c>
      <c r="BZ558" s="208">
        <f t="array" ref="BZ558">ROUND(MAX(IF($E$4:$BG$4=BZ$4,$E558:$BG558)),1)</f>
        <v>0</v>
      </c>
      <c r="CA558" s="276">
        <f t="array" ref="CA558">ROUND(SUM(IF($E$4:$BG$4=CA$4,ALL!$E550:$BG550)),1)/CA$3</f>
        <v>0</v>
      </c>
      <c r="CB558" s="233">
        <f t="shared" si="232"/>
        <v>0</v>
      </c>
      <c r="CC558" s="233">
        <f t="shared" si="233"/>
        <v>0</v>
      </c>
      <c r="CD558" s="274">
        <f>ALL!BH550/$BH$47</f>
        <v>0</v>
      </c>
    </row>
    <row r="559" spans="1:82" s="90" customFormat="1">
      <c r="A559" s="253">
        <f t="shared" si="236"/>
        <v>59401</v>
      </c>
      <c r="B559" s="236" t="s">
        <v>898</v>
      </c>
      <c r="C559" s="50"/>
      <c r="D559" s="50"/>
      <c r="E559" s="91">
        <f>ALL!E551/E$268</f>
        <v>0</v>
      </c>
      <c r="F559" s="91">
        <f>ALL!F551/F$268</f>
        <v>0</v>
      </c>
      <c r="G559" s="91">
        <f>ALL!G551/G$268</f>
        <v>0</v>
      </c>
      <c r="H559" s="91">
        <f>ALL!H551/H$268</f>
        <v>0</v>
      </c>
      <c r="I559" s="91">
        <f>ALL!I551/I$268</f>
        <v>0</v>
      </c>
      <c r="J559" s="91">
        <f>ALL!J551/J$268</f>
        <v>0</v>
      </c>
      <c r="K559" s="91">
        <f>ALL!K551/K$268</f>
        <v>0</v>
      </c>
      <c r="L559" s="91">
        <f>ALL!L551/L$268</f>
        <v>0</v>
      </c>
      <c r="M559" s="91">
        <f>ALL!M551/M$268</f>
        <v>0</v>
      </c>
      <c r="N559" s="91">
        <f>ALL!N551/N$268</f>
        <v>0</v>
      </c>
      <c r="O559" s="91">
        <f>ALL!O551/O$268</f>
        <v>0</v>
      </c>
      <c r="P559" s="91">
        <f>ALL!P551/P$268</f>
        <v>0</v>
      </c>
      <c r="Q559" s="91">
        <f>ALL!Q551/Q$268</f>
        <v>0</v>
      </c>
      <c r="R559" s="91">
        <f>ALL!R551/R$268</f>
        <v>0</v>
      </c>
      <c r="S559" s="91">
        <f>ALL!S551/S$268</f>
        <v>0</v>
      </c>
      <c r="T559" s="91">
        <f>ALL!T551/T$268</f>
        <v>0</v>
      </c>
      <c r="U559" s="91">
        <f>ALL!U551/U$268</f>
        <v>0</v>
      </c>
      <c r="V559" s="91">
        <f>ALL!V551/V$268</f>
        <v>0</v>
      </c>
      <c r="W559" s="91">
        <f>ALL!W551/W$268</f>
        <v>0</v>
      </c>
      <c r="X559" s="91">
        <f>ALL!X551/X$268</f>
        <v>0</v>
      </c>
      <c r="Y559" s="91">
        <f>ALL!Y551/Y$268</f>
        <v>0</v>
      </c>
      <c r="Z559" s="91">
        <f>ALL!Z551/Z$268</f>
        <v>0</v>
      </c>
      <c r="AA559" s="91">
        <f>ALL!AA551/AA$268</f>
        <v>0</v>
      </c>
      <c r="AB559" s="91">
        <f>ALL!AB551/AB$268</f>
        <v>0</v>
      </c>
      <c r="AC559" s="91">
        <f>ALL!AC551/AC$268</f>
        <v>0</v>
      </c>
      <c r="AD559" s="91">
        <f>ALL!AD551/AD$268</f>
        <v>0</v>
      </c>
      <c r="AE559" s="91">
        <f>ALL!AE551/AE$268</f>
        <v>0</v>
      </c>
      <c r="AF559" s="91">
        <f>ALL!AF551/AF$268</f>
        <v>0</v>
      </c>
      <c r="AG559" s="91">
        <f>ALL!AG551/AG$268</f>
        <v>0</v>
      </c>
      <c r="AH559" s="91">
        <f>ALL!AH551/AH$268</f>
        <v>0</v>
      </c>
      <c r="AI559" s="91">
        <f>ALL!AI551/AI$268</f>
        <v>0</v>
      </c>
      <c r="AJ559" s="91">
        <f>ALL!AJ551/AJ$268</f>
        <v>0</v>
      </c>
      <c r="AK559" s="91">
        <f>ALL!AK551/AK$268</f>
        <v>0</v>
      </c>
      <c r="AL559" s="91">
        <f>ALL!AL551/AL$268</f>
        <v>0</v>
      </c>
      <c r="AM559" s="91">
        <f>ALL!AM551/AM$268</f>
        <v>0</v>
      </c>
      <c r="AN559" s="91">
        <f>ALL!AN551/AN$268</f>
        <v>0</v>
      </c>
      <c r="AO559" s="91">
        <f>ALL!AO551/AO$268</f>
        <v>0</v>
      </c>
      <c r="AP559" s="91">
        <f>ALL!AP551/AP$268</f>
        <v>0</v>
      </c>
      <c r="AQ559" s="91">
        <f>ALL!AQ551/AQ$268</f>
        <v>0</v>
      </c>
      <c r="AR559" s="91">
        <f>ALL!AR551/AR$268</f>
        <v>0</v>
      </c>
      <c r="AS559" s="91">
        <f>ALL!AS551/AS$268</f>
        <v>0</v>
      </c>
      <c r="AT559" s="91">
        <f>ALL!AT551/AT$268</f>
        <v>0</v>
      </c>
      <c r="AU559" s="91">
        <f>ALL!AU551/AU$268</f>
        <v>0</v>
      </c>
      <c r="AV559" s="91">
        <f>ALL!AV551/AV$268</f>
        <v>0</v>
      </c>
      <c r="AW559" s="91">
        <f>ALL!AW551/AW$268</f>
        <v>0</v>
      </c>
      <c r="AX559" s="91">
        <f>ALL!AX551/AX$268</f>
        <v>0</v>
      </c>
      <c r="AY559" s="91">
        <f>ALL!AY551/AY$268</f>
        <v>0</v>
      </c>
      <c r="AZ559" s="91">
        <f>ALL!AZ551/AZ$268</f>
        <v>0</v>
      </c>
      <c r="BA559" s="91">
        <f>ALL!BA551/BA$268</f>
        <v>0</v>
      </c>
      <c r="BB559" s="91">
        <f>ALL!BB551/BB$268</f>
        <v>0</v>
      </c>
      <c r="BC559" s="91">
        <f>ALL!BC551/BC$268</f>
        <v>0</v>
      </c>
      <c r="BD559" s="91">
        <f>ALL!BD551/BD$268</f>
        <v>0</v>
      </c>
      <c r="BE559" s="91">
        <f>ALL!BE551/BE$268</f>
        <v>0</v>
      </c>
      <c r="BF559" s="91">
        <f>ALL!BF551/BF$268</f>
        <v>0</v>
      </c>
      <c r="BG559" s="91">
        <f>ALL!BG551/BG$268</f>
        <v>0</v>
      </c>
      <c r="BH559" s="91">
        <f t="shared" si="234"/>
        <v>0</v>
      </c>
      <c r="BJ559" s="208">
        <f t="array" ref="BJ559">ROUND(MIN(IF($E$4:$BG$4=BJ$4,$E559:$BG559)),1)</f>
        <v>0</v>
      </c>
      <c r="BK559" s="208">
        <f t="array" ref="BK559">ROUND(MAX(IF($E$4:$BG$4=BK$4,$E559:$BG559)),1)</f>
        <v>0</v>
      </c>
      <c r="BL559" s="276">
        <f t="array" ref="BL559">ROUND(SUM(IF($E$4:$BG$4=BL$4,ALL!$E551:$BG551)),1)/BL$3</f>
        <v>0</v>
      </c>
      <c r="BM559" s="208">
        <f t="array" ref="BM559">ROUND(MIN(IF($E$4:$BG$4=BM$4,$E559:$BG559)),1)</f>
        <v>0</v>
      </c>
      <c r="BN559" s="208">
        <f t="array" ref="BN559">ROUND(MAX(IF($E$4:$BG$4=BN$4,$E559:$BG559)),1)</f>
        <v>0</v>
      </c>
      <c r="BO559" s="276">
        <f t="array" ref="BO559">ROUND(SUM(IF($E$4:$BG$4=BO$4,ALL!$E551:$BG551)),1)/BO$3</f>
        <v>0</v>
      </c>
      <c r="BP559" s="208">
        <f t="array" ref="BP559">ROUND(MIN(IF($E$4:$BG$4=BP$4,$E559:$BG559)),1)</f>
        <v>0</v>
      </c>
      <c r="BQ559" s="208">
        <f t="array" ref="BQ559">ROUND(MAX(IF($E$4:$BG$4=BQ$4,$E559:$BG559)),1)</f>
        <v>0</v>
      </c>
      <c r="BR559" s="276">
        <f t="array" ref="BR559">ROUND(SUM(IF($E$4:$BG$4=BR$4,ALL!$E551:$BG551)),1)/BR$3</f>
        <v>0</v>
      </c>
      <c r="BS559" s="208">
        <f t="array" ref="BS559">ROUND(MIN(IF($E$4:$BG$4=BS$4,$E559:$BG559)),1)</f>
        <v>0</v>
      </c>
      <c r="BT559" s="208">
        <f t="array" ref="BT559">ROUND(MAX(IF($E$4:$BG$4=BT$4,$E559:$BG559)),1)</f>
        <v>0</v>
      </c>
      <c r="BU559" s="276">
        <f t="array" ref="BU559">ROUND(SUM(IF($E$4:$BG$4=BU$4,ALL!$E551:$BG551)),1)/BU$3</f>
        <v>0</v>
      </c>
      <c r="BV559" s="208">
        <f t="array" ref="BV559">ROUND(MIN(IF($E$4:$BG$4=BV$4,$E559:$BG559)),1)</f>
        <v>0</v>
      </c>
      <c r="BW559" s="208">
        <f t="array" ref="BW559">ROUND(MAX(IF($E$4:$BG$4=BW$4,$E559:$BG559)),1)</f>
        <v>0</v>
      </c>
      <c r="BX559" s="276">
        <f t="array" ref="BX559">ROUND(SUM(IF($E$4:$BG$4=BX$4,ALL!$E551:$BG551)),1)/BX$3</f>
        <v>0</v>
      </c>
      <c r="BY559" s="208">
        <f t="array" ref="BY559">ROUND(MIN(IF($E$4:$BG$4=BY$4,$E559:$BG559)),1)</f>
        <v>0</v>
      </c>
      <c r="BZ559" s="208">
        <f t="array" ref="BZ559">ROUND(MAX(IF($E$4:$BG$4=BZ$4,$E559:$BG559)),1)</f>
        <v>0</v>
      </c>
      <c r="CA559" s="276">
        <f t="array" ref="CA559">ROUND(SUM(IF($E$4:$BG$4=CA$4,ALL!$E551:$BG551)),1)/CA$3</f>
        <v>0</v>
      </c>
      <c r="CB559" s="233">
        <f t="shared" si="232"/>
        <v>0</v>
      </c>
      <c r="CC559" s="233">
        <f t="shared" si="233"/>
        <v>0</v>
      </c>
      <c r="CD559" s="274">
        <f>ALL!BH551/$BH$47</f>
        <v>0</v>
      </c>
    </row>
    <row r="560" spans="1:82" s="90" customFormat="1" ht="24">
      <c r="A560" s="253">
        <f t="shared" si="236"/>
        <v>59501</v>
      </c>
      <c r="B560" s="236" t="s">
        <v>899</v>
      </c>
      <c r="C560" s="50"/>
      <c r="D560" s="50"/>
      <c r="E560" s="91">
        <f>ALL!E552/E$268</f>
        <v>0</v>
      </c>
      <c r="F560" s="91">
        <f>ALL!F552/F$268</f>
        <v>0</v>
      </c>
      <c r="G560" s="91">
        <f>ALL!G552/G$268</f>
        <v>0</v>
      </c>
      <c r="H560" s="91">
        <f>ALL!H552/H$268</f>
        <v>0</v>
      </c>
      <c r="I560" s="91">
        <f>ALL!I552/I$268</f>
        <v>0</v>
      </c>
      <c r="J560" s="91">
        <f>ALL!J552/J$268</f>
        <v>0</v>
      </c>
      <c r="K560" s="91">
        <f>ALL!K552/K$268</f>
        <v>0</v>
      </c>
      <c r="L560" s="91">
        <f>ALL!L552/L$268</f>
        <v>0</v>
      </c>
      <c r="M560" s="91">
        <f>ALL!M552/M$268</f>
        <v>0</v>
      </c>
      <c r="N560" s="91">
        <f>ALL!N552/N$268</f>
        <v>0</v>
      </c>
      <c r="O560" s="91">
        <f>ALL!O552/O$268</f>
        <v>0</v>
      </c>
      <c r="P560" s="91">
        <f>ALL!P552/P$268</f>
        <v>0</v>
      </c>
      <c r="Q560" s="91">
        <f>ALL!Q552/Q$268</f>
        <v>0</v>
      </c>
      <c r="R560" s="91">
        <f>ALL!R552/R$268</f>
        <v>0</v>
      </c>
      <c r="S560" s="91">
        <f>ALL!S552/S$268</f>
        <v>0</v>
      </c>
      <c r="T560" s="91">
        <f>ALL!T552/T$268</f>
        <v>0</v>
      </c>
      <c r="U560" s="91">
        <f>ALL!U552/U$268</f>
        <v>0</v>
      </c>
      <c r="V560" s="91">
        <f>ALL!V552/V$268</f>
        <v>0</v>
      </c>
      <c r="W560" s="91">
        <f>ALL!W552/W$268</f>
        <v>0</v>
      </c>
      <c r="X560" s="91">
        <f>ALL!X552/X$268</f>
        <v>0</v>
      </c>
      <c r="Y560" s="91">
        <f>ALL!Y552/Y$268</f>
        <v>0</v>
      </c>
      <c r="Z560" s="91">
        <f>ALL!Z552/Z$268</f>
        <v>0</v>
      </c>
      <c r="AA560" s="91">
        <f>ALL!AA552/AA$268</f>
        <v>0</v>
      </c>
      <c r="AB560" s="91">
        <f>ALL!AB552/AB$268</f>
        <v>0</v>
      </c>
      <c r="AC560" s="91">
        <f>ALL!AC552/AC$268</f>
        <v>0</v>
      </c>
      <c r="AD560" s="91">
        <f>ALL!AD552/AD$268</f>
        <v>0</v>
      </c>
      <c r="AE560" s="91">
        <f>ALL!AE552/AE$268</f>
        <v>0</v>
      </c>
      <c r="AF560" s="91">
        <f>ALL!AF552/AF$268</f>
        <v>0</v>
      </c>
      <c r="AG560" s="91">
        <f>ALL!AG552/AG$268</f>
        <v>0</v>
      </c>
      <c r="AH560" s="91">
        <f>ALL!AH552/AH$268</f>
        <v>0</v>
      </c>
      <c r="AI560" s="91">
        <f>ALL!AI552/AI$268</f>
        <v>0</v>
      </c>
      <c r="AJ560" s="91">
        <f>ALL!AJ552/AJ$268</f>
        <v>0</v>
      </c>
      <c r="AK560" s="91">
        <f>ALL!AK552/AK$268</f>
        <v>0</v>
      </c>
      <c r="AL560" s="91">
        <f>ALL!AL552/AL$268</f>
        <v>0</v>
      </c>
      <c r="AM560" s="91">
        <f>ALL!AM552/AM$268</f>
        <v>0</v>
      </c>
      <c r="AN560" s="91">
        <f>ALL!AN552/AN$268</f>
        <v>0</v>
      </c>
      <c r="AO560" s="91">
        <f>ALL!AO552/AO$268</f>
        <v>0</v>
      </c>
      <c r="AP560" s="91">
        <f>ALL!AP552/AP$268</f>
        <v>0</v>
      </c>
      <c r="AQ560" s="91">
        <f>ALL!AQ552/AQ$268</f>
        <v>0</v>
      </c>
      <c r="AR560" s="91">
        <f>ALL!AR552/AR$268</f>
        <v>0</v>
      </c>
      <c r="AS560" s="91">
        <f>ALL!AS552/AS$268</f>
        <v>0</v>
      </c>
      <c r="AT560" s="91">
        <f>ALL!AT552/AT$268</f>
        <v>0</v>
      </c>
      <c r="AU560" s="91">
        <f>ALL!AU552/AU$268</f>
        <v>0</v>
      </c>
      <c r="AV560" s="91">
        <f>ALL!AV552/AV$268</f>
        <v>0</v>
      </c>
      <c r="AW560" s="91">
        <f>ALL!AW552/AW$268</f>
        <v>0</v>
      </c>
      <c r="AX560" s="91">
        <f>ALL!AX552/AX$268</f>
        <v>0</v>
      </c>
      <c r="AY560" s="91">
        <f>ALL!AY552/AY$268</f>
        <v>0</v>
      </c>
      <c r="AZ560" s="91">
        <f>ALL!AZ552/AZ$268</f>
        <v>0</v>
      </c>
      <c r="BA560" s="91">
        <f>ALL!BA552/BA$268</f>
        <v>0</v>
      </c>
      <c r="BB560" s="91">
        <f>ALL!BB552/BB$268</f>
        <v>0</v>
      </c>
      <c r="BC560" s="91">
        <f>ALL!BC552/BC$268</f>
        <v>0</v>
      </c>
      <c r="BD560" s="91">
        <f>ALL!BD552/BD$268</f>
        <v>0</v>
      </c>
      <c r="BE560" s="91">
        <f>ALL!BE552/BE$268</f>
        <v>0</v>
      </c>
      <c r="BF560" s="91">
        <f>ALL!BF552/BF$268</f>
        <v>0</v>
      </c>
      <c r="BG560" s="91">
        <f>ALL!BG552/BG$268</f>
        <v>0</v>
      </c>
      <c r="BH560" s="91">
        <f t="shared" si="234"/>
        <v>0</v>
      </c>
      <c r="BJ560" s="208">
        <f t="array" ref="BJ560">ROUND(MIN(IF($E$4:$BG$4=BJ$4,$E560:$BG560)),1)</f>
        <v>0</v>
      </c>
      <c r="BK560" s="208">
        <f t="array" ref="BK560">ROUND(MAX(IF($E$4:$BG$4=BK$4,$E560:$BG560)),1)</f>
        <v>0</v>
      </c>
      <c r="BL560" s="276">
        <f t="array" ref="BL560">ROUND(SUM(IF($E$4:$BG$4=BL$4,ALL!$E552:$BG552)),1)/BL$3</f>
        <v>0</v>
      </c>
      <c r="BM560" s="208">
        <f t="array" ref="BM560">ROUND(MIN(IF($E$4:$BG$4=BM$4,$E560:$BG560)),1)</f>
        <v>0</v>
      </c>
      <c r="BN560" s="208">
        <f t="array" ref="BN560">ROUND(MAX(IF($E$4:$BG$4=BN$4,$E560:$BG560)),1)</f>
        <v>0</v>
      </c>
      <c r="BO560" s="276">
        <f t="array" ref="BO560">ROUND(SUM(IF($E$4:$BG$4=BO$4,ALL!$E552:$BG552)),1)/BO$3</f>
        <v>0</v>
      </c>
      <c r="BP560" s="208">
        <f t="array" ref="BP560">ROUND(MIN(IF($E$4:$BG$4=BP$4,$E560:$BG560)),1)</f>
        <v>0</v>
      </c>
      <c r="BQ560" s="208">
        <f t="array" ref="BQ560">ROUND(MAX(IF($E$4:$BG$4=BQ$4,$E560:$BG560)),1)</f>
        <v>0</v>
      </c>
      <c r="BR560" s="276">
        <f t="array" ref="BR560">ROUND(SUM(IF($E$4:$BG$4=BR$4,ALL!$E552:$BG552)),1)/BR$3</f>
        <v>0</v>
      </c>
      <c r="BS560" s="208">
        <f t="array" ref="BS560">ROUND(MIN(IF($E$4:$BG$4=BS$4,$E560:$BG560)),1)</f>
        <v>0</v>
      </c>
      <c r="BT560" s="208">
        <f t="array" ref="BT560">ROUND(MAX(IF($E$4:$BG$4=BT$4,$E560:$BG560)),1)</f>
        <v>0</v>
      </c>
      <c r="BU560" s="276">
        <f t="array" ref="BU560">ROUND(SUM(IF($E$4:$BG$4=BU$4,ALL!$E552:$BG552)),1)/BU$3</f>
        <v>0</v>
      </c>
      <c r="BV560" s="208">
        <f t="array" ref="BV560">ROUND(MIN(IF($E$4:$BG$4=BV$4,$E560:$BG560)),1)</f>
        <v>0</v>
      </c>
      <c r="BW560" s="208">
        <f t="array" ref="BW560">ROUND(MAX(IF($E$4:$BG$4=BW$4,$E560:$BG560)),1)</f>
        <v>0</v>
      </c>
      <c r="BX560" s="276">
        <f t="array" ref="BX560">ROUND(SUM(IF($E$4:$BG$4=BX$4,ALL!$E552:$BG552)),1)/BX$3</f>
        <v>0</v>
      </c>
      <c r="BY560" s="208">
        <f t="array" ref="BY560">ROUND(MIN(IF($E$4:$BG$4=BY$4,$E560:$BG560)),1)</f>
        <v>0</v>
      </c>
      <c r="BZ560" s="208">
        <f t="array" ref="BZ560">ROUND(MAX(IF($E$4:$BG$4=BZ$4,$E560:$BG560)),1)</f>
        <v>0</v>
      </c>
      <c r="CA560" s="276">
        <f t="array" ref="CA560">ROUND(SUM(IF($E$4:$BG$4=CA$4,ALL!$E552:$BG552)),1)/CA$3</f>
        <v>0</v>
      </c>
      <c r="CB560" s="233">
        <f t="shared" si="232"/>
        <v>0</v>
      </c>
      <c r="CC560" s="233">
        <f t="shared" si="233"/>
        <v>0</v>
      </c>
      <c r="CD560" s="274">
        <f>ALL!BH552/$BH$47</f>
        <v>0</v>
      </c>
    </row>
    <row r="561" spans="1:82" s="90" customFormat="1">
      <c r="A561" s="253">
        <f t="shared" si="236"/>
        <v>59601</v>
      </c>
      <c r="B561" s="236" t="s">
        <v>900</v>
      </c>
      <c r="C561" s="231"/>
      <c r="D561" s="231"/>
      <c r="E561" s="91">
        <f>ALL!E553/E$268</f>
        <v>0</v>
      </c>
      <c r="F561" s="91">
        <f>ALL!F553/F$268</f>
        <v>0</v>
      </c>
      <c r="G561" s="91">
        <f>ALL!G553/G$268</f>
        <v>0</v>
      </c>
      <c r="H561" s="91">
        <f>ALL!H553/H$268</f>
        <v>0</v>
      </c>
      <c r="I561" s="91">
        <f>ALL!I553/I$268</f>
        <v>0</v>
      </c>
      <c r="J561" s="91">
        <f>ALL!J553/J$268</f>
        <v>0</v>
      </c>
      <c r="K561" s="91">
        <f>ALL!K553/K$268</f>
        <v>0</v>
      </c>
      <c r="L561" s="91">
        <f>ALL!L553/L$268</f>
        <v>0</v>
      </c>
      <c r="M561" s="91">
        <f>ALL!M553/M$268</f>
        <v>0</v>
      </c>
      <c r="N561" s="91">
        <f>ALL!N553/N$268</f>
        <v>0</v>
      </c>
      <c r="O561" s="91">
        <f>ALL!O553/O$268</f>
        <v>0</v>
      </c>
      <c r="P561" s="91">
        <f>ALL!P553/P$268</f>
        <v>0</v>
      </c>
      <c r="Q561" s="91">
        <f>ALL!Q553/Q$268</f>
        <v>0</v>
      </c>
      <c r="R561" s="91">
        <f>ALL!R553/R$268</f>
        <v>0</v>
      </c>
      <c r="S561" s="91">
        <f>ALL!S553/S$268</f>
        <v>0</v>
      </c>
      <c r="T561" s="91">
        <f>ALL!T553/T$268</f>
        <v>0</v>
      </c>
      <c r="U561" s="91">
        <f>ALL!U553/U$268</f>
        <v>0</v>
      </c>
      <c r="V561" s="91">
        <f>ALL!V553/V$268</f>
        <v>0</v>
      </c>
      <c r="W561" s="91">
        <f>ALL!W553/W$268</f>
        <v>0</v>
      </c>
      <c r="X561" s="91">
        <f>ALL!X553/X$268</f>
        <v>0</v>
      </c>
      <c r="Y561" s="91">
        <f>ALL!Y553/Y$268</f>
        <v>0</v>
      </c>
      <c r="Z561" s="91">
        <f>ALL!Z553/Z$268</f>
        <v>0</v>
      </c>
      <c r="AA561" s="91">
        <f>ALL!AA553/AA$268</f>
        <v>0</v>
      </c>
      <c r="AB561" s="91">
        <f>ALL!AB553/AB$268</f>
        <v>0</v>
      </c>
      <c r="AC561" s="91">
        <f>ALL!AC553/AC$268</f>
        <v>0</v>
      </c>
      <c r="AD561" s="91">
        <f>ALL!AD553/AD$268</f>
        <v>0</v>
      </c>
      <c r="AE561" s="91">
        <f>ALL!AE553/AE$268</f>
        <v>0</v>
      </c>
      <c r="AF561" s="91">
        <f>ALL!AF553/AF$268</f>
        <v>0</v>
      </c>
      <c r="AG561" s="91">
        <f>ALL!AG553/AG$268</f>
        <v>0</v>
      </c>
      <c r="AH561" s="91">
        <f>ALL!AH553/AH$268</f>
        <v>0</v>
      </c>
      <c r="AI561" s="91">
        <f>ALL!AI553/AI$268</f>
        <v>0</v>
      </c>
      <c r="AJ561" s="91">
        <f>ALL!AJ553/AJ$268</f>
        <v>0</v>
      </c>
      <c r="AK561" s="91">
        <f>ALL!AK553/AK$268</f>
        <v>0</v>
      </c>
      <c r="AL561" s="91">
        <f>ALL!AL553/AL$268</f>
        <v>0</v>
      </c>
      <c r="AM561" s="91">
        <f>ALL!AM553/AM$268</f>
        <v>0</v>
      </c>
      <c r="AN561" s="91">
        <f>ALL!AN553/AN$268</f>
        <v>0</v>
      </c>
      <c r="AO561" s="91">
        <f>ALL!AO553/AO$268</f>
        <v>0</v>
      </c>
      <c r="AP561" s="91">
        <f>ALL!AP553/AP$268</f>
        <v>0</v>
      </c>
      <c r="AQ561" s="91">
        <f>ALL!AQ553/AQ$268</f>
        <v>0</v>
      </c>
      <c r="AR561" s="91">
        <f>ALL!AR553/AR$268</f>
        <v>0</v>
      </c>
      <c r="AS561" s="91">
        <f>ALL!AS553/AS$268</f>
        <v>0</v>
      </c>
      <c r="AT561" s="91">
        <f>ALL!AT553/AT$268</f>
        <v>0</v>
      </c>
      <c r="AU561" s="91">
        <f>ALL!AU553/AU$268</f>
        <v>0</v>
      </c>
      <c r="AV561" s="91">
        <f>ALL!AV553/AV$268</f>
        <v>0</v>
      </c>
      <c r="AW561" s="91">
        <f>ALL!AW553/AW$268</f>
        <v>0</v>
      </c>
      <c r="AX561" s="91">
        <f>ALL!AX553/AX$268</f>
        <v>0</v>
      </c>
      <c r="AY561" s="91">
        <f>ALL!AY553/AY$268</f>
        <v>0</v>
      </c>
      <c r="AZ561" s="91">
        <f>ALL!AZ553/AZ$268</f>
        <v>0</v>
      </c>
      <c r="BA561" s="91">
        <f>ALL!BA553/BA$268</f>
        <v>0</v>
      </c>
      <c r="BB561" s="91">
        <f>ALL!BB553/BB$268</f>
        <v>0</v>
      </c>
      <c r="BC561" s="91">
        <f>ALL!BC553/BC$268</f>
        <v>0</v>
      </c>
      <c r="BD561" s="91">
        <f>ALL!BD553/BD$268</f>
        <v>0</v>
      </c>
      <c r="BE561" s="91">
        <f>ALL!BE553/BE$268</f>
        <v>0</v>
      </c>
      <c r="BF561" s="91">
        <f>ALL!BF553/BF$268</f>
        <v>0</v>
      </c>
      <c r="BG561" s="91">
        <f>ALL!BG553/BG$268</f>
        <v>0</v>
      </c>
      <c r="BH561" s="91">
        <f t="shared" si="234"/>
        <v>0</v>
      </c>
      <c r="BJ561" s="208">
        <f t="array" ref="BJ561">ROUND(MIN(IF($E$4:$BG$4=BJ$4,$E561:$BG561)),1)</f>
        <v>0</v>
      </c>
      <c r="BK561" s="208">
        <f t="array" ref="BK561">ROUND(MAX(IF($E$4:$BG$4=BK$4,$E561:$BG561)),1)</f>
        <v>0</v>
      </c>
      <c r="BL561" s="276">
        <f t="array" ref="BL561">ROUND(SUM(IF($E$4:$BG$4=BL$4,ALL!$E553:$BG553)),1)/BL$3</f>
        <v>0</v>
      </c>
      <c r="BM561" s="208">
        <f t="array" ref="BM561">ROUND(MIN(IF($E$4:$BG$4=BM$4,$E561:$BG561)),1)</f>
        <v>0</v>
      </c>
      <c r="BN561" s="208">
        <f t="array" ref="BN561">ROUND(MAX(IF($E$4:$BG$4=BN$4,$E561:$BG561)),1)</f>
        <v>0</v>
      </c>
      <c r="BO561" s="276">
        <f t="array" ref="BO561">ROUND(SUM(IF($E$4:$BG$4=BO$4,ALL!$E553:$BG553)),1)/BO$3</f>
        <v>0</v>
      </c>
      <c r="BP561" s="208">
        <f t="array" ref="BP561">ROUND(MIN(IF($E$4:$BG$4=BP$4,$E561:$BG561)),1)</f>
        <v>0</v>
      </c>
      <c r="BQ561" s="208">
        <f t="array" ref="BQ561">ROUND(MAX(IF($E$4:$BG$4=BQ$4,$E561:$BG561)),1)</f>
        <v>0</v>
      </c>
      <c r="BR561" s="276">
        <f t="array" ref="BR561">ROUND(SUM(IF($E$4:$BG$4=BR$4,ALL!$E553:$BG553)),1)/BR$3</f>
        <v>0</v>
      </c>
      <c r="BS561" s="208">
        <f t="array" ref="BS561">ROUND(MIN(IF($E$4:$BG$4=BS$4,$E561:$BG561)),1)</f>
        <v>0</v>
      </c>
      <c r="BT561" s="208">
        <f t="array" ref="BT561">ROUND(MAX(IF($E$4:$BG$4=BT$4,$E561:$BG561)),1)</f>
        <v>0</v>
      </c>
      <c r="BU561" s="276">
        <f t="array" ref="BU561">ROUND(SUM(IF($E$4:$BG$4=BU$4,ALL!$E553:$BG553)),1)/BU$3</f>
        <v>0</v>
      </c>
      <c r="BV561" s="208">
        <f t="array" ref="BV561">ROUND(MIN(IF($E$4:$BG$4=BV$4,$E561:$BG561)),1)</f>
        <v>0</v>
      </c>
      <c r="BW561" s="208">
        <f t="array" ref="BW561">ROUND(MAX(IF($E$4:$BG$4=BW$4,$E561:$BG561)),1)</f>
        <v>0</v>
      </c>
      <c r="BX561" s="276">
        <f t="array" ref="BX561">ROUND(SUM(IF($E$4:$BG$4=BX$4,ALL!$E553:$BG553)),1)/BX$3</f>
        <v>0</v>
      </c>
      <c r="BY561" s="208">
        <f t="array" ref="BY561">ROUND(MIN(IF($E$4:$BG$4=BY$4,$E561:$BG561)),1)</f>
        <v>0</v>
      </c>
      <c r="BZ561" s="208">
        <f t="array" ref="BZ561">ROUND(MAX(IF($E$4:$BG$4=BZ$4,$E561:$BG561)),1)</f>
        <v>0</v>
      </c>
      <c r="CA561" s="276">
        <f t="array" ref="CA561">ROUND(SUM(IF($E$4:$BG$4=CA$4,ALL!$E553:$BG553)),1)/CA$3</f>
        <v>0</v>
      </c>
      <c r="CB561" s="233">
        <f t="shared" si="232"/>
        <v>0</v>
      </c>
      <c r="CC561" s="233">
        <f t="shared" si="233"/>
        <v>0</v>
      </c>
      <c r="CD561" s="274">
        <f>ALL!BH553/$BH$47</f>
        <v>0</v>
      </c>
    </row>
    <row r="562" spans="1:82" s="90" customFormat="1">
      <c r="A562" s="256">
        <v>90000</v>
      </c>
      <c r="B562" s="255" t="s">
        <v>53</v>
      </c>
      <c r="C562" s="231"/>
      <c r="D562" s="225"/>
      <c r="E562" s="20" t="e">
        <f>SUM(E271:E561)</f>
        <v>#REF!</v>
      </c>
      <c r="F562" s="20" t="e">
        <f t="shared" ref="F562:BH562" si="237">SUM(F271:F561)</f>
        <v>#REF!</v>
      </c>
      <c r="G562" s="20" t="e">
        <f t="shared" si="237"/>
        <v>#REF!</v>
      </c>
      <c r="H562" s="20" t="e">
        <f t="shared" si="237"/>
        <v>#REF!</v>
      </c>
      <c r="I562" s="20" t="e">
        <f t="shared" si="237"/>
        <v>#REF!</v>
      </c>
      <c r="J562" s="20" t="e">
        <f t="shared" si="237"/>
        <v>#REF!</v>
      </c>
      <c r="K562" s="20" t="e">
        <f t="shared" si="237"/>
        <v>#REF!</v>
      </c>
      <c r="L562" s="20" t="e">
        <f t="shared" si="237"/>
        <v>#REF!</v>
      </c>
      <c r="M562" s="20" t="e">
        <f t="shared" si="237"/>
        <v>#REF!</v>
      </c>
      <c r="N562" s="20" t="e">
        <f t="shared" si="237"/>
        <v>#REF!</v>
      </c>
      <c r="O562" s="20" t="e">
        <f t="shared" si="237"/>
        <v>#REF!</v>
      </c>
      <c r="P562" s="20" t="e">
        <f t="shared" si="237"/>
        <v>#REF!</v>
      </c>
      <c r="Q562" s="20" t="e">
        <f t="shared" si="237"/>
        <v>#REF!</v>
      </c>
      <c r="R562" s="20" t="e">
        <f t="shared" si="237"/>
        <v>#REF!</v>
      </c>
      <c r="S562" s="20" t="e">
        <f t="shared" si="237"/>
        <v>#REF!</v>
      </c>
      <c r="T562" s="20" t="e">
        <f t="shared" si="237"/>
        <v>#REF!</v>
      </c>
      <c r="U562" s="20" t="e">
        <f t="shared" si="237"/>
        <v>#REF!</v>
      </c>
      <c r="V562" s="20" t="e">
        <f t="shared" si="237"/>
        <v>#REF!</v>
      </c>
      <c r="W562" s="20" t="e">
        <f t="shared" si="237"/>
        <v>#REF!</v>
      </c>
      <c r="X562" s="20" t="e">
        <f t="shared" si="237"/>
        <v>#REF!</v>
      </c>
      <c r="Y562" s="20" t="e">
        <f t="shared" si="237"/>
        <v>#REF!</v>
      </c>
      <c r="Z562" s="20" t="e">
        <f t="shared" si="237"/>
        <v>#REF!</v>
      </c>
      <c r="AA562" s="20" t="e">
        <f t="shared" si="237"/>
        <v>#REF!</v>
      </c>
      <c r="AB562" s="20" t="e">
        <f t="shared" si="237"/>
        <v>#REF!</v>
      </c>
      <c r="AC562" s="20" t="e">
        <f t="shared" si="237"/>
        <v>#REF!</v>
      </c>
      <c r="AD562" s="20" t="e">
        <f t="shared" si="237"/>
        <v>#REF!</v>
      </c>
      <c r="AE562" s="20" t="e">
        <f t="shared" si="237"/>
        <v>#REF!</v>
      </c>
      <c r="AF562" s="20" t="e">
        <f t="shared" si="237"/>
        <v>#REF!</v>
      </c>
      <c r="AG562" s="20" t="e">
        <f t="shared" si="237"/>
        <v>#REF!</v>
      </c>
      <c r="AH562" s="20" t="e">
        <f t="shared" si="237"/>
        <v>#REF!</v>
      </c>
      <c r="AI562" s="20" t="e">
        <f t="shared" si="237"/>
        <v>#REF!</v>
      </c>
      <c r="AJ562" s="20" t="e">
        <f t="shared" si="237"/>
        <v>#REF!</v>
      </c>
      <c r="AK562" s="20" t="e">
        <f t="shared" si="237"/>
        <v>#REF!</v>
      </c>
      <c r="AL562" s="20" t="e">
        <f t="shared" si="237"/>
        <v>#REF!</v>
      </c>
      <c r="AM562" s="20" t="e">
        <f t="shared" si="237"/>
        <v>#REF!</v>
      </c>
      <c r="AN562" s="20" t="e">
        <f t="shared" si="237"/>
        <v>#REF!</v>
      </c>
      <c r="AO562" s="20" t="e">
        <f t="shared" si="237"/>
        <v>#REF!</v>
      </c>
      <c r="AP562" s="20" t="e">
        <f t="shared" si="237"/>
        <v>#REF!</v>
      </c>
      <c r="AQ562" s="20" t="e">
        <f t="shared" si="237"/>
        <v>#REF!</v>
      </c>
      <c r="AR562" s="20" t="e">
        <f t="shared" si="237"/>
        <v>#REF!</v>
      </c>
      <c r="AS562" s="20" t="e">
        <f t="shared" si="237"/>
        <v>#REF!</v>
      </c>
      <c r="AT562" s="20" t="e">
        <f t="shared" si="237"/>
        <v>#REF!</v>
      </c>
      <c r="AU562" s="20" t="e">
        <f t="shared" si="237"/>
        <v>#REF!</v>
      </c>
      <c r="AV562" s="20" t="e">
        <f t="shared" si="237"/>
        <v>#REF!</v>
      </c>
      <c r="AW562" s="20" t="e">
        <f t="shared" si="237"/>
        <v>#REF!</v>
      </c>
      <c r="AX562" s="20" t="e">
        <f t="shared" si="237"/>
        <v>#REF!</v>
      </c>
      <c r="AY562" s="20" t="e">
        <f t="shared" si="237"/>
        <v>#REF!</v>
      </c>
      <c r="AZ562" s="20" t="e">
        <f t="shared" si="237"/>
        <v>#REF!</v>
      </c>
      <c r="BA562" s="20" t="e">
        <f t="shared" ref="BA562:BB562" si="238">SUM(BA271:BA561)</f>
        <v>#REF!</v>
      </c>
      <c r="BB562" s="20" t="e">
        <f t="shared" si="238"/>
        <v>#REF!</v>
      </c>
      <c r="BC562" s="20" t="e">
        <f t="shared" ref="BC562" si="239">SUM(BC271:BC561)</f>
        <v>#REF!</v>
      </c>
      <c r="BD562" s="20" t="e">
        <f t="shared" si="237"/>
        <v>#REF!</v>
      </c>
      <c r="BE562" s="20" t="e">
        <f t="shared" si="237"/>
        <v>#REF!</v>
      </c>
      <c r="BF562" s="20" t="e">
        <f t="shared" si="237"/>
        <v>#REF!</v>
      </c>
      <c r="BG562" s="20" t="e">
        <f t="shared" si="237"/>
        <v>#REF!</v>
      </c>
      <c r="BH562" s="20" t="e">
        <f t="shared" si="237"/>
        <v>#REF!</v>
      </c>
      <c r="BJ562" s="208" t="e">
        <f t="array" ref="BJ562">ROUND(MIN(IF($E$4:$BG$4=BJ$4,$E562:$BG562)),1)</f>
        <v>#REF!</v>
      </c>
      <c r="BK562" s="208" t="e">
        <f t="array" ref="BK562">ROUND(MAX(IF($E$4:$BG$4=BK$4,$E562:$BG562)),1)</f>
        <v>#REF!</v>
      </c>
      <c r="BL562" s="276">
        <f t="array" ref="BL562">ROUND(SUM(IF($E$4:$BG$4=BL$4,ALL!$E554:$BG554)),1)/BL$3</f>
        <v>13301.771698099707</v>
      </c>
      <c r="BM562" s="208" t="e">
        <f t="array" ref="BM562">ROUND(MIN(IF($E$4:$BG$4=BM$4,$E562:$BG562)),1)</f>
        <v>#REF!</v>
      </c>
      <c r="BN562" s="208" t="e">
        <f t="array" ref="BN562">ROUND(MAX(IF($E$4:$BG$4=BN$4,$E562:$BG562)),1)</f>
        <v>#REF!</v>
      </c>
      <c r="BO562" s="276">
        <f t="array" ref="BO562">ROUND(SUM(IF($E$4:$BG$4=BO$4,ALL!$E554:$BG554)),1)/BO$3</f>
        <v>16382.063580602673</v>
      </c>
      <c r="BP562" s="208" t="e">
        <f t="array" ref="BP562">ROUND(MIN(IF($E$4:$BG$4=BP$4,$E562:$BG562)),1)</f>
        <v>#REF!</v>
      </c>
      <c r="BQ562" s="208" t="e">
        <f t="array" ref="BQ562">ROUND(MAX(IF($E$4:$BG$4=BQ$4,$E562:$BG562)),1)</f>
        <v>#REF!</v>
      </c>
      <c r="BR562" s="276">
        <f t="array" ref="BR562">ROUND(SUM(IF($E$4:$BG$4=BR$4,ALL!$E554:$BG554)),1)/BR$3</f>
        <v>21622.316532897057</v>
      </c>
      <c r="BS562" s="208" t="e">
        <f t="array" ref="BS562">ROUND(MIN(IF($E$4:$BG$4=BS$4,$E562:$BG562)),1)</f>
        <v>#REF!</v>
      </c>
      <c r="BT562" s="208" t="e">
        <f t="array" ref="BT562">ROUND(MAX(IF($E$4:$BG$4=BT$4,$E562:$BG562)),1)</f>
        <v>#REF!</v>
      </c>
      <c r="BU562" s="276">
        <f t="array" ref="BU562">ROUND(SUM(IF($E$4:$BG$4=BU$4,ALL!$E554:$BG554)),1)/BU$3</f>
        <v>15037.857052813028</v>
      </c>
      <c r="BV562" s="208" t="e">
        <f t="array" ref="BV562">ROUND(MIN(IF($E$4:$BG$4=BV$4,$E562:$BG562)),1)</f>
        <v>#REF!</v>
      </c>
      <c r="BW562" s="208" t="e">
        <f t="array" ref="BW562">ROUND(MAX(IF($E$4:$BG$4=BW$4,$E562:$BG562)),1)</f>
        <v>#REF!</v>
      </c>
      <c r="BX562" s="276">
        <f t="array" ref="BX562">ROUND(SUM(IF($E$4:$BG$4=BX$4,ALL!$E554:$BG554)),1)/BX$3</f>
        <v>15202.408205254154</v>
      </c>
      <c r="BY562" s="208" t="e">
        <f t="array" ref="BY562">ROUND(MIN(IF($E$4:$BG$4=BY$4,$E562:$BG562)),1)</f>
        <v>#REF!</v>
      </c>
      <c r="BZ562" s="208" t="e">
        <f t="array" ref="BZ562">ROUND(MAX(IF($E$4:$BG$4=BZ$4,$E562:$BG562)),1)</f>
        <v>#REF!</v>
      </c>
      <c r="CA562" s="276">
        <f t="array" ref="CA562">ROUND(SUM(IF($E$4:$BG$4=CA$4,ALL!$E554:$BG554)),1)/CA$3</f>
        <v>15687.833685297861</v>
      </c>
      <c r="CB562" s="233" t="e">
        <f t="shared" si="232"/>
        <v>#REF!</v>
      </c>
      <c r="CC562" s="233" t="e">
        <f t="shared" si="233"/>
        <v>#REF!</v>
      </c>
      <c r="CD562" s="274">
        <f>ALL!BH554/$BH$47</f>
        <v>15367.568017683574</v>
      </c>
    </row>
    <row r="563" spans="1:82" s="90" customFormat="1">
      <c r="B563" s="225"/>
    </row>
    <row r="564" spans="1:82" s="90" customFormat="1">
      <c r="B564" s="225"/>
    </row>
    <row r="565" spans="1:82" s="90" customFormat="1">
      <c r="B565" s="225"/>
    </row>
    <row r="566" spans="1:82" s="90" customFormat="1">
      <c r="B566" s="225"/>
    </row>
    <row r="567" spans="1:82" ht="12" customHeight="1">
      <c r="A567" s="14"/>
      <c r="B567" s="363" t="s">
        <v>876</v>
      </c>
      <c r="C567" s="82"/>
      <c r="E567" s="27"/>
      <c r="F567" s="36"/>
      <c r="G567" s="36"/>
      <c r="H567" s="36"/>
      <c r="I567" s="36"/>
      <c r="J567" s="36"/>
      <c r="K567" s="36"/>
      <c r="L567" s="36"/>
      <c r="M567" s="36"/>
      <c r="N567" s="36"/>
      <c r="O567" s="36"/>
      <c r="P567" s="36"/>
      <c r="Q567" s="36"/>
      <c r="R567" s="36"/>
      <c r="S567" s="36"/>
      <c r="T567" s="15"/>
      <c r="U567" s="15"/>
      <c r="V567" s="15"/>
      <c r="W567" s="15"/>
      <c r="X567" s="15"/>
    </row>
    <row r="568" spans="1:82">
      <c r="A568" s="14"/>
      <c r="B568" s="364" t="s">
        <v>559</v>
      </c>
      <c r="C568" s="73">
        <f>C$2</f>
        <v>3</v>
      </c>
      <c r="D568" s="73">
        <f t="shared" ref="D568:BH568" si="240">D$2</f>
        <v>4</v>
      </c>
      <c r="E568" s="73">
        <f t="shared" si="240"/>
        <v>5</v>
      </c>
      <c r="F568" s="73">
        <f t="shared" si="240"/>
        <v>6</v>
      </c>
      <c r="G568" s="73">
        <f t="shared" si="240"/>
        <v>7</v>
      </c>
      <c r="H568" s="73">
        <f t="shared" si="240"/>
        <v>8</v>
      </c>
      <c r="I568" s="73">
        <f t="shared" si="240"/>
        <v>9</v>
      </c>
      <c r="J568" s="73">
        <f t="shared" si="240"/>
        <v>10</v>
      </c>
      <c r="K568" s="73">
        <f t="shared" si="240"/>
        <v>11</v>
      </c>
      <c r="L568" s="73">
        <f t="shared" si="240"/>
        <v>12</v>
      </c>
      <c r="M568" s="73">
        <f t="shared" si="240"/>
        <v>13</v>
      </c>
      <c r="N568" s="73">
        <f t="shared" si="240"/>
        <v>14</v>
      </c>
      <c r="O568" s="73">
        <f t="shared" si="240"/>
        <v>15</v>
      </c>
      <c r="P568" s="73">
        <f t="shared" si="240"/>
        <v>16</v>
      </c>
      <c r="Q568" s="73">
        <f t="shared" si="240"/>
        <v>17</v>
      </c>
      <c r="R568" s="73">
        <f t="shared" si="240"/>
        <v>18</v>
      </c>
      <c r="S568" s="73">
        <f t="shared" si="240"/>
        <v>19</v>
      </c>
      <c r="T568" s="73">
        <f t="shared" si="240"/>
        <v>20</v>
      </c>
      <c r="U568" s="73">
        <f t="shared" si="240"/>
        <v>21</v>
      </c>
      <c r="V568" s="73">
        <f t="shared" si="240"/>
        <v>22</v>
      </c>
      <c r="W568" s="73">
        <f t="shared" si="240"/>
        <v>23</v>
      </c>
      <c r="X568" s="73">
        <f t="shared" si="240"/>
        <v>24</v>
      </c>
      <c r="Y568" s="73">
        <f t="shared" si="240"/>
        <v>25</v>
      </c>
      <c r="Z568" s="73">
        <f t="shared" si="240"/>
        <v>26</v>
      </c>
      <c r="AA568" s="73">
        <f t="shared" si="240"/>
        <v>27</v>
      </c>
      <c r="AB568" s="73">
        <f t="shared" si="240"/>
        <v>28</v>
      </c>
      <c r="AC568" s="73">
        <f t="shared" si="240"/>
        <v>29</v>
      </c>
      <c r="AD568" s="73">
        <f t="shared" si="240"/>
        <v>30</v>
      </c>
      <c r="AE568" s="73">
        <f t="shared" si="240"/>
        <v>31</v>
      </c>
      <c r="AF568" s="73">
        <f t="shared" si="240"/>
        <v>32</v>
      </c>
      <c r="AG568" s="73">
        <f t="shared" si="240"/>
        <v>33</v>
      </c>
      <c r="AH568" s="73">
        <f t="shared" si="240"/>
        <v>34</v>
      </c>
      <c r="AI568" s="73">
        <f t="shared" si="240"/>
        <v>35</v>
      </c>
      <c r="AJ568" s="73">
        <f t="shared" si="240"/>
        <v>36</v>
      </c>
      <c r="AK568" s="73">
        <f t="shared" si="240"/>
        <v>37</v>
      </c>
      <c r="AL568" s="73">
        <f t="shared" si="240"/>
        <v>38</v>
      </c>
      <c r="AM568" s="73">
        <f t="shared" si="240"/>
        <v>39</v>
      </c>
      <c r="AN568" s="73">
        <f t="shared" si="240"/>
        <v>40</v>
      </c>
      <c r="AO568" s="73">
        <f t="shared" si="240"/>
        <v>41</v>
      </c>
      <c r="AP568" s="73">
        <f t="shared" si="240"/>
        <v>42</v>
      </c>
      <c r="AQ568" s="73">
        <f t="shared" si="240"/>
        <v>43</v>
      </c>
      <c r="AR568" s="73">
        <f t="shared" si="240"/>
        <v>44</v>
      </c>
      <c r="AS568" s="73">
        <f t="shared" si="240"/>
        <v>45</v>
      </c>
      <c r="AT568" s="73">
        <f t="shared" si="240"/>
        <v>46</v>
      </c>
      <c r="AU568" s="73">
        <f t="shared" si="240"/>
        <v>47</v>
      </c>
      <c r="AV568" s="73">
        <f t="shared" si="240"/>
        <v>48</v>
      </c>
      <c r="AW568" s="73">
        <f t="shared" si="240"/>
        <v>49</v>
      </c>
      <c r="AX568" s="73">
        <f t="shared" si="240"/>
        <v>50</v>
      </c>
      <c r="AY568" s="73">
        <f t="shared" si="240"/>
        <v>51</v>
      </c>
      <c r="AZ568" s="73">
        <f t="shared" si="240"/>
        <v>52</v>
      </c>
      <c r="BA568" s="73">
        <f t="shared" si="240"/>
        <v>53</v>
      </c>
      <c r="BB568" s="73">
        <f t="shared" si="240"/>
        <v>54</v>
      </c>
      <c r="BC568" s="73">
        <f t="shared" si="240"/>
        <v>55</v>
      </c>
      <c r="BD568" s="73">
        <f t="shared" si="240"/>
        <v>56</v>
      </c>
      <c r="BE568" s="73">
        <f t="shared" si="240"/>
        <v>57</v>
      </c>
      <c r="BF568" s="73">
        <f t="shared" si="240"/>
        <v>58</v>
      </c>
      <c r="BG568" s="73">
        <f t="shared" si="240"/>
        <v>59</v>
      </c>
      <c r="BH568" s="73">
        <f t="shared" si="240"/>
        <v>60</v>
      </c>
    </row>
    <row r="569" spans="1:82">
      <c r="A569" s="14"/>
      <c r="B569" s="355" t="s">
        <v>612</v>
      </c>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c r="AB569" s="82"/>
      <c r="AC569" s="82"/>
      <c r="AD569" s="82"/>
      <c r="AE569" s="82"/>
      <c r="AF569" s="82"/>
      <c r="AG569" s="82"/>
      <c r="AH569" s="82"/>
      <c r="AI569" s="82"/>
      <c r="AJ569" s="82"/>
      <c r="AK569" s="82"/>
      <c r="AL569" s="82"/>
      <c r="AM569" s="82"/>
      <c r="AN569" s="82"/>
      <c r="AO569" s="82"/>
      <c r="AP569" s="82"/>
      <c r="AQ569" s="82"/>
      <c r="AR569" s="82"/>
      <c r="AS569" s="82"/>
      <c r="AT569" s="82"/>
      <c r="AU569" s="82"/>
      <c r="AV569" s="82"/>
      <c r="AW569" s="82"/>
      <c r="AX569" s="82"/>
      <c r="AY569" s="82"/>
      <c r="AZ569" s="82"/>
      <c r="BA569" s="82"/>
      <c r="BB569" s="82"/>
      <c r="BC569" s="82"/>
      <c r="BD569" s="82"/>
      <c r="BE569" s="82"/>
      <c r="BF569" s="82"/>
      <c r="BG569" s="82"/>
      <c r="BH569" s="82"/>
    </row>
    <row r="570" spans="1:82" s="39" customFormat="1" ht="12.75">
      <c r="B570" s="356" t="s">
        <v>604</v>
      </c>
      <c r="C570" s="72"/>
      <c r="D570" s="74"/>
      <c r="E570" s="87">
        <v>10</v>
      </c>
      <c r="F570" s="87">
        <v>30</v>
      </c>
      <c r="G570" s="87">
        <v>40</v>
      </c>
      <c r="H570" s="87">
        <v>60</v>
      </c>
      <c r="I570" s="87">
        <v>70</v>
      </c>
      <c r="J570" s="87">
        <v>80</v>
      </c>
      <c r="K570" s="87">
        <v>90</v>
      </c>
      <c r="L570" s="87">
        <v>100</v>
      </c>
      <c r="M570" s="87">
        <v>120</v>
      </c>
      <c r="N570" s="87">
        <v>130</v>
      </c>
      <c r="O570" s="87">
        <v>150</v>
      </c>
      <c r="P570" s="87">
        <v>160</v>
      </c>
      <c r="Q570" s="87">
        <v>170</v>
      </c>
      <c r="R570" s="87">
        <v>180</v>
      </c>
      <c r="S570" s="87">
        <v>190</v>
      </c>
      <c r="T570" s="87">
        <v>200</v>
      </c>
      <c r="U570" s="87">
        <v>210</v>
      </c>
      <c r="V570" s="87">
        <v>220</v>
      </c>
      <c r="W570" s="87">
        <v>230</v>
      </c>
      <c r="X570" s="87">
        <v>240</v>
      </c>
      <c r="Y570" s="87">
        <v>250</v>
      </c>
      <c r="Z570" s="87">
        <v>260</v>
      </c>
      <c r="AA570" s="87">
        <v>270</v>
      </c>
      <c r="AB570" s="87">
        <v>280</v>
      </c>
      <c r="AC570" s="87">
        <v>300</v>
      </c>
      <c r="AD570" s="87">
        <v>310</v>
      </c>
      <c r="AE570" s="87">
        <v>320</v>
      </c>
      <c r="AF570" s="87">
        <v>330</v>
      </c>
      <c r="AG570" s="87">
        <v>350</v>
      </c>
      <c r="AH570" s="87">
        <v>360</v>
      </c>
      <c r="AI570" s="87">
        <v>380</v>
      </c>
      <c r="AJ570" s="87">
        <v>390</v>
      </c>
      <c r="AK570" s="87">
        <v>400</v>
      </c>
      <c r="AL570" s="87">
        <v>410</v>
      </c>
      <c r="AM570" s="87">
        <v>420</v>
      </c>
      <c r="AN570" s="87">
        <v>480</v>
      </c>
      <c r="AO570" s="87">
        <v>500</v>
      </c>
      <c r="AP570" s="87">
        <v>510</v>
      </c>
      <c r="AQ570" s="87">
        <v>520</v>
      </c>
      <c r="AR570" s="87">
        <v>530</v>
      </c>
      <c r="AS570" s="87">
        <v>540</v>
      </c>
      <c r="AT570" s="87">
        <v>550</v>
      </c>
      <c r="AU570" s="87">
        <v>560</v>
      </c>
      <c r="AV570" s="87">
        <v>570</v>
      </c>
      <c r="AW570" s="87">
        <v>580</v>
      </c>
      <c r="AX570" s="87">
        <v>590</v>
      </c>
      <c r="AY570" s="87">
        <v>600</v>
      </c>
      <c r="AZ570" s="87">
        <v>610</v>
      </c>
      <c r="BA570" s="87">
        <v>620</v>
      </c>
      <c r="BB570" s="87">
        <v>630</v>
      </c>
      <c r="BC570" s="87">
        <v>640</v>
      </c>
      <c r="BD570" s="87">
        <v>960</v>
      </c>
      <c r="BE570" s="87">
        <v>970</v>
      </c>
      <c r="BF570" s="87">
        <v>980</v>
      </c>
      <c r="BG570" s="87">
        <v>990</v>
      </c>
      <c r="BH570" s="75" t="s">
        <v>497</v>
      </c>
    </row>
    <row r="571" spans="1:82" s="39" customFormat="1" ht="12.75">
      <c r="B571" s="357" t="s">
        <v>603</v>
      </c>
      <c r="C571" s="72"/>
      <c r="D571" s="74"/>
      <c r="E571" s="77">
        <f t="shared" ref="E571:AJ571" si="241">VLOOKUP(E570,num,5)</f>
        <v>3301.3416666666672</v>
      </c>
      <c r="F571" s="77">
        <f t="shared" si="241"/>
        <v>2418.1666666666665</v>
      </c>
      <c r="G571" s="77">
        <f t="shared" si="241"/>
        <v>2724.4502762430939</v>
      </c>
      <c r="H571" s="77">
        <f t="shared" si="241"/>
        <v>4970.9750000000013</v>
      </c>
      <c r="I571" s="77">
        <f t="shared" si="241"/>
        <v>10030.85</v>
      </c>
      <c r="J571" s="77">
        <f t="shared" si="241"/>
        <v>4470.2088888888884</v>
      </c>
      <c r="K571" s="77">
        <f t="shared" si="241"/>
        <v>2323.8555555555558</v>
      </c>
      <c r="L571" s="77">
        <f t="shared" si="241"/>
        <v>5338.2638888888887</v>
      </c>
      <c r="M571" s="77">
        <f t="shared" si="241"/>
        <v>265.07222222222219</v>
      </c>
      <c r="N571" s="77">
        <f t="shared" si="241"/>
        <v>554.72222222222217</v>
      </c>
      <c r="O571" s="77">
        <f t="shared" si="241"/>
        <v>481.58011049723757</v>
      </c>
      <c r="P571" s="77">
        <f t="shared" si="241"/>
        <v>2917.5166666666669</v>
      </c>
      <c r="Q571" s="77">
        <f t="shared" si="241"/>
        <v>3236.717032967033</v>
      </c>
      <c r="R571" s="77">
        <f t="shared" si="241"/>
        <v>295.15999999999997</v>
      </c>
      <c r="S571" s="77">
        <f t="shared" si="241"/>
        <v>2360.3138888888884</v>
      </c>
      <c r="T571" s="77">
        <f t="shared" si="241"/>
        <v>1407.5583333333334</v>
      </c>
      <c r="U571" s="77">
        <f t="shared" si="241"/>
        <v>2005.4450549450555</v>
      </c>
      <c r="V571" s="77">
        <f t="shared" si="241"/>
        <v>112.22</v>
      </c>
      <c r="W571" s="77">
        <f t="shared" si="241"/>
        <v>4398.1138888888918</v>
      </c>
      <c r="X571" s="77">
        <f t="shared" si="241"/>
        <v>3301.5302197802198</v>
      </c>
      <c r="Y571" s="77">
        <f t="shared" si="241"/>
        <v>1704.0222222222224</v>
      </c>
      <c r="Z571" s="77">
        <f t="shared" si="241"/>
        <v>9072.7416666666631</v>
      </c>
      <c r="AA571" s="77">
        <f t="shared" si="241"/>
        <v>2590.3027777777779</v>
      </c>
      <c r="AB571" s="77">
        <f t="shared" si="241"/>
        <v>22432.086111111108</v>
      </c>
      <c r="AC571" s="77">
        <f t="shared" si="241"/>
        <v>1492.0611111111111</v>
      </c>
      <c r="AD571" s="77">
        <f t="shared" si="241"/>
        <v>2349.0638888888889</v>
      </c>
      <c r="AE571" s="77">
        <f t="shared" si="241"/>
        <v>3393.253333333329</v>
      </c>
      <c r="AF571" s="77">
        <f t="shared" si="241"/>
        <v>1738.6194444444445</v>
      </c>
      <c r="AG571" s="77">
        <f t="shared" si="241"/>
        <v>9487.5338888888909</v>
      </c>
      <c r="AH571" s="77">
        <f t="shared" si="241"/>
        <v>3030.2527472527472</v>
      </c>
      <c r="AI571" s="77">
        <f t="shared" si="241"/>
        <v>3374.7333333333336</v>
      </c>
      <c r="AJ571" s="77">
        <f t="shared" si="241"/>
        <v>5636.2888888888901</v>
      </c>
      <c r="AK571" s="77">
        <f t="shared" ref="AK571:BG571" si="242">VLOOKUP(AK570,num,5)</f>
        <v>810.25555555555559</v>
      </c>
      <c r="AL571" s="77">
        <f t="shared" si="242"/>
        <v>69.22999999999999</v>
      </c>
      <c r="AM571" s="77">
        <f t="shared" si="242"/>
        <v>763.37837837837844</v>
      </c>
      <c r="AN571" s="77">
        <f t="shared" si="242"/>
        <v>295.05</v>
      </c>
      <c r="AO571" s="77">
        <f t="shared" si="242"/>
        <v>329.42777777777775</v>
      </c>
      <c r="AP571" s="77">
        <f t="shared" si="242"/>
        <v>619.26</v>
      </c>
      <c r="AQ571" s="77">
        <f t="shared" si="242"/>
        <v>178.87027027027025</v>
      </c>
      <c r="AR571" s="77">
        <f t="shared" si="242"/>
        <v>325.72777777777776</v>
      </c>
      <c r="AS571" s="77">
        <f t="shared" si="242"/>
        <v>165.18</v>
      </c>
      <c r="AT571" s="77">
        <f t="shared" si="242"/>
        <v>161.04</v>
      </c>
      <c r="AU571" s="77">
        <f t="shared" si="242"/>
        <v>652.27</v>
      </c>
      <c r="AV571" s="77">
        <f t="shared" si="242"/>
        <v>221.16111111111101</v>
      </c>
      <c r="AW571" s="77">
        <f t="shared" si="242"/>
        <v>223.33333333333331</v>
      </c>
      <c r="AX571" s="77">
        <f t="shared" si="242"/>
        <v>521.83000000000004</v>
      </c>
      <c r="AY571" s="77">
        <f t="shared" si="242"/>
        <v>198.30601092896174</v>
      </c>
      <c r="AZ571" s="77">
        <f t="shared" si="242"/>
        <v>519.39</v>
      </c>
      <c r="BA571" s="77">
        <f t="shared" ref="BA571:BB571" si="243">VLOOKUP(BA570,num,5)</f>
        <v>118.45555555555555</v>
      </c>
      <c r="BB571" s="77">
        <f t="shared" si="243"/>
        <v>67.730158730158735</v>
      </c>
      <c r="BC571" s="77">
        <f t="shared" ref="BC571" si="244">VLOOKUP(BC570,num,5)</f>
        <v>129.18333333333334</v>
      </c>
      <c r="BD571" s="77">
        <f t="shared" si="242"/>
        <v>3389.6111111111109</v>
      </c>
      <c r="BE571" s="77">
        <f t="shared" si="242"/>
        <v>1678.9027777777778</v>
      </c>
      <c r="BF571" s="77">
        <f t="shared" si="242"/>
        <v>3421.5749999999966</v>
      </c>
      <c r="BG571" s="77">
        <f t="shared" si="242"/>
        <v>1226.7111111111112</v>
      </c>
      <c r="BH571" s="75"/>
    </row>
    <row r="572" spans="1:82" s="39" customFormat="1" ht="12.75">
      <c r="B572" s="365" t="s">
        <v>602</v>
      </c>
      <c r="C572" s="72"/>
      <c r="D572" s="74"/>
      <c r="E572" s="75"/>
      <c r="F572" s="75"/>
      <c r="G572" s="75"/>
      <c r="H572" s="75"/>
      <c r="I572" s="75"/>
      <c r="J572" s="75"/>
      <c r="K572" s="75"/>
      <c r="L572" s="75"/>
      <c r="M572" s="75"/>
      <c r="N572" s="75"/>
      <c r="O572" s="75"/>
      <c r="P572" s="75"/>
      <c r="Q572" s="75"/>
      <c r="R572" s="75"/>
      <c r="S572" s="75"/>
      <c r="T572" s="75"/>
      <c r="U572" s="75"/>
      <c r="V572" s="75"/>
      <c r="W572" s="75"/>
      <c r="X572" s="75"/>
      <c r="Y572" s="75"/>
      <c r="Z572" s="75"/>
      <c r="AA572" s="75"/>
      <c r="AB572" s="75"/>
      <c r="AC572" s="75"/>
      <c r="AD572" s="75"/>
      <c r="AE572" s="75"/>
      <c r="AF572" s="75"/>
      <c r="AG572" s="75"/>
      <c r="AH572" s="75"/>
      <c r="AI572" s="75"/>
      <c r="AJ572" s="75"/>
      <c r="AK572" s="75"/>
      <c r="AL572" s="75"/>
      <c r="AM572" s="75"/>
      <c r="AN572" s="75"/>
      <c r="AO572" s="75"/>
      <c r="AP572" s="75"/>
      <c r="AQ572" s="75"/>
      <c r="AR572" s="75"/>
      <c r="AS572" s="75"/>
      <c r="AT572" s="75"/>
      <c r="AU572" s="75"/>
      <c r="AV572" s="75"/>
      <c r="AW572" s="75"/>
      <c r="AX572" s="75"/>
      <c r="AY572" s="75"/>
      <c r="AZ572" s="75"/>
      <c r="BA572" s="75"/>
      <c r="BB572" s="75"/>
      <c r="BC572" s="75"/>
      <c r="BD572" s="75"/>
      <c r="BE572" s="75"/>
      <c r="BF572" s="75"/>
      <c r="BG572" s="75"/>
      <c r="BH572" s="75"/>
    </row>
    <row r="573" spans="1:82" s="29" customFormat="1" ht="22.9" customHeight="1">
      <c r="A573" s="28"/>
      <c r="B573" s="78"/>
      <c r="C573" s="71"/>
      <c r="D573" s="76"/>
      <c r="E573" s="77" t="str">
        <f t="shared" ref="E573:AJ573" si="245">VLOOKUP(E570,num,15)</f>
        <v>Barrington</v>
      </c>
      <c r="F573" s="77" t="str">
        <f t="shared" si="245"/>
        <v>Burrillville</v>
      </c>
      <c r="G573" s="77" t="str">
        <f t="shared" si="245"/>
        <v>Central Falls</v>
      </c>
      <c r="H573" s="77" t="str">
        <f t="shared" si="245"/>
        <v>Coventry</v>
      </c>
      <c r="I573" s="77" t="str">
        <f t="shared" si="245"/>
        <v>Cranston</v>
      </c>
      <c r="J573" s="77" t="str">
        <f t="shared" si="245"/>
        <v>Cumberland</v>
      </c>
      <c r="K573" s="77" t="str">
        <f t="shared" si="245"/>
        <v>East Greenwich</v>
      </c>
      <c r="L573" s="77" t="str">
        <f t="shared" si="245"/>
        <v>E Providence</v>
      </c>
      <c r="M573" s="77" t="str">
        <f t="shared" si="245"/>
        <v>Foster</v>
      </c>
      <c r="N573" s="77" t="str">
        <f t="shared" si="245"/>
        <v>Glocester</v>
      </c>
      <c r="O573" s="77" t="str">
        <f t="shared" si="245"/>
        <v>Jamestown</v>
      </c>
      <c r="P573" s="77" t="str">
        <f t="shared" si="245"/>
        <v>Johnston</v>
      </c>
      <c r="Q573" s="77" t="str">
        <f t="shared" si="245"/>
        <v>Lincoln</v>
      </c>
      <c r="R573" s="77" t="str">
        <f t="shared" si="245"/>
        <v>Little Compton</v>
      </c>
      <c r="S573" s="77" t="str">
        <f t="shared" si="245"/>
        <v>Middletown</v>
      </c>
      <c r="T573" s="77" t="str">
        <f t="shared" si="245"/>
        <v>Narragansett</v>
      </c>
      <c r="U573" s="77" t="str">
        <f t="shared" si="245"/>
        <v>Newport</v>
      </c>
      <c r="V573" s="77" t="str">
        <f t="shared" si="245"/>
        <v>New Shoreham</v>
      </c>
      <c r="W573" s="77" t="str">
        <f t="shared" si="245"/>
        <v>North Kingstown</v>
      </c>
      <c r="X573" s="77" t="str">
        <f t="shared" si="245"/>
        <v>North Providence</v>
      </c>
      <c r="Y573" s="77" t="str">
        <f t="shared" si="245"/>
        <v>North Smithfield</v>
      </c>
      <c r="Z573" s="77" t="str">
        <f t="shared" si="245"/>
        <v>Pawtucket</v>
      </c>
      <c r="AA573" s="77" t="str">
        <f t="shared" si="245"/>
        <v>Portsmouth</v>
      </c>
      <c r="AB573" s="77" t="str">
        <f t="shared" si="245"/>
        <v>Providence</v>
      </c>
      <c r="AC573" s="77" t="str">
        <f t="shared" si="245"/>
        <v>Scituate</v>
      </c>
      <c r="AD573" s="77" t="str">
        <f t="shared" si="245"/>
        <v>Smithfield</v>
      </c>
      <c r="AE573" s="77" t="str">
        <f t="shared" si="245"/>
        <v>South Kingstown</v>
      </c>
      <c r="AF573" s="77" t="str">
        <f t="shared" si="245"/>
        <v>Tiverton</v>
      </c>
      <c r="AG573" s="77" t="str">
        <f t="shared" si="245"/>
        <v>Warwick</v>
      </c>
      <c r="AH573" s="77" t="str">
        <f t="shared" si="245"/>
        <v>Westerly</v>
      </c>
      <c r="AI573" s="77" t="str">
        <f t="shared" si="245"/>
        <v>W Warwick</v>
      </c>
      <c r="AJ573" s="77" t="str">
        <f t="shared" si="245"/>
        <v>Woonsocket</v>
      </c>
      <c r="AK573" s="77" t="str">
        <f t="shared" ref="AK573:BG573" si="246">VLOOKUP(AK570,num,15)</f>
        <v>Davies</v>
      </c>
      <c r="AL573" s="77" t="str">
        <f t="shared" si="246"/>
        <v>Deaf</v>
      </c>
      <c r="AM573" s="77" t="str">
        <f t="shared" si="246"/>
        <v>Metropolitan C&amp;TC</v>
      </c>
      <c r="AN573" s="77" t="str">
        <f t="shared" si="246"/>
        <v>Highlander</v>
      </c>
      <c r="AO573" s="77" t="str">
        <f t="shared" si="246"/>
        <v>New England Laborers</v>
      </c>
      <c r="AP573" s="77" t="str">
        <f t="shared" si="246"/>
        <v>Cuffee</v>
      </c>
      <c r="AQ573" s="77" t="str">
        <f t="shared" si="246"/>
        <v>Kingston Hill</v>
      </c>
      <c r="AR573" s="77" t="str">
        <f t="shared" si="246"/>
        <v>International</v>
      </c>
      <c r="AS573" s="77" t="str">
        <f t="shared" si="246"/>
        <v>Blackstone</v>
      </c>
      <c r="AT573" s="77" t="str">
        <f t="shared" si="246"/>
        <v>Compass</v>
      </c>
      <c r="AU573" s="77" t="str">
        <f t="shared" si="246"/>
        <v>Times 2</v>
      </c>
      <c r="AV573" s="77" t="str">
        <f t="shared" si="246"/>
        <v>ACES</v>
      </c>
      <c r="AW573" s="77" t="str">
        <f t="shared" si="246"/>
        <v>Beacon</v>
      </c>
      <c r="AX573" s="77" t="str">
        <f t="shared" si="246"/>
        <v>Learning Community</v>
      </c>
      <c r="AY573" s="77" t="str">
        <f t="shared" si="246"/>
        <v>Segue</v>
      </c>
      <c r="AZ573" s="77" t="str">
        <f t="shared" si="246"/>
        <v>RIMA-BV</v>
      </c>
      <c r="BA573" s="77" t="str">
        <f t="shared" ref="BA573:BB573" si="247">VLOOKUP(BA570,num,15)</f>
        <v>Greene</v>
      </c>
      <c r="BB573" s="77" t="str">
        <f t="shared" si="247"/>
        <v>Trinity</v>
      </c>
      <c r="BC573" s="77" t="str">
        <f t="shared" ref="BC573" si="248">VLOOKUP(BC570,num,15)</f>
        <v>RINI</v>
      </c>
      <c r="BD573" s="77" t="str">
        <f t="shared" si="246"/>
        <v>Bristol-Warren</v>
      </c>
      <c r="BE573" s="77" t="str">
        <f t="shared" si="246"/>
        <v>Exeter-W. Greenwich</v>
      </c>
      <c r="BF573" s="77" t="str">
        <f t="shared" si="246"/>
        <v>Chariho</v>
      </c>
      <c r="BG573" s="77" t="str">
        <f t="shared" si="246"/>
        <v>Foster-Glocester</v>
      </c>
      <c r="BH573" s="78"/>
    </row>
    <row r="574" spans="1:82" ht="12.75">
      <c r="A574" s="101">
        <f>LEFT(B574,2)*100</f>
        <v>0</v>
      </c>
      <c r="B574" s="248" t="s">
        <v>470</v>
      </c>
      <c r="E574" s="19">
        <f>ALL!E563/E$571</f>
        <v>2140.0005068646333</v>
      </c>
      <c r="F574" s="19">
        <f>ALL!F563/F$571</f>
        <v>3061.4886566958435</v>
      </c>
      <c r="G574" s="19">
        <f>ALL!G563/G$571</f>
        <v>4711.7405929322267</v>
      </c>
      <c r="H574" s="19">
        <f>ALL!H563/H$571</f>
        <v>2107.0433023702594</v>
      </c>
      <c r="I574" s="19">
        <f>ALL!I563/I$571</f>
        <v>2258.2886913870707</v>
      </c>
      <c r="J574" s="19">
        <f>ALL!J563/J$571</f>
        <v>2635.3044259925205</v>
      </c>
      <c r="K574" s="19">
        <f>ALL!K563/K$571</f>
        <v>2850.865766661725</v>
      </c>
      <c r="L574" s="19">
        <f>ALL!L563/L$571</f>
        <v>3859.8720012488466</v>
      </c>
      <c r="M574" s="19">
        <f>ALL!M563/M$571</f>
        <v>4627.4826525265653</v>
      </c>
      <c r="N574" s="19">
        <f>ALL!N563/N$571</f>
        <v>3137.9655082623931</v>
      </c>
      <c r="O574" s="19">
        <f>ALL!O563/O$571</f>
        <v>8993.0516555767172</v>
      </c>
      <c r="P574" s="19">
        <f>ALL!P563/P$571</f>
        <v>4023.4459100490699</v>
      </c>
      <c r="Q574" s="19">
        <f>ALL!Q563/Q$571</f>
        <v>3328.3849253033322</v>
      </c>
      <c r="R574" s="19">
        <f>ALL!R563/R$571</f>
        <v>8511.6249491801082</v>
      </c>
      <c r="S574" s="19">
        <f>ALL!S563/S$571</f>
        <v>3666.7513929997549</v>
      </c>
      <c r="T574" s="19">
        <f>ALL!T563/T$571</f>
        <v>3052.2017654685724</v>
      </c>
      <c r="U574" s="19">
        <f>ALL!U563/U$571</f>
        <v>3819.0322098901047</v>
      </c>
      <c r="V574" s="19">
        <f>ALL!V563/V$571</f>
        <v>7549.6893601853508</v>
      </c>
      <c r="W574" s="19">
        <f>ALL!W563/W$571</f>
        <v>2171.1703655796891</v>
      </c>
      <c r="X574" s="19">
        <f>ALL!X563/X$571</f>
        <v>2993.6308596496629</v>
      </c>
      <c r="Y574" s="19">
        <f>ALL!Y563/Y$571</f>
        <v>3246.3041314015209</v>
      </c>
      <c r="Z574" s="19">
        <f>ALL!Z563/Z$571</f>
        <v>2448.1956277457484</v>
      </c>
      <c r="AA574" s="19">
        <f>ALL!AA563/AA$571</f>
        <v>3420.7130440564101</v>
      </c>
      <c r="AB574" s="19">
        <f>ALL!AB563/AB$571</f>
        <v>4264.6540997635957</v>
      </c>
      <c r="AC574" s="19">
        <f>ALL!AC563/AC$571</f>
        <v>2927.7163029515468</v>
      </c>
      <c r="AD574" s="19">
        <f>ALL!AD563/AD$571</f>
        <v>2791.8439983776029</v>
      </c>
      <c r="AE574" s="19">
        <f>ALL!AE563/AE$571</f>
        <v>3392.1887991465442</v>
      </c>
      <c r="AF574" s="19">
        <f>ALL!AF563/AF$571</f>
        <v>4156.5553020196421</v>
      </c>
      <c r="AG574" s="19">
        <f>ALL!AG563/AG$571</f>
        <v>2463.8134497074848</v>
      </c>
      <c r="AH574" s="19">
        <f>ALL!AH563/AH$571</f>
        <v>3547.503444967052</v>
      </c>
      <c r="AI574" s="19">
        <f>ALL!AI563/AI$571</f>
        <v>2784.00328025918</v>
      </c>
      <c r="AJ574" s="19">
        <f>ALL!AJ563/AJ$571</f>
        <v>2699.9729786739113</v>
      </c>
      <c r="AK574" s="19">
        <f>ALL!AK563/AK$571</f>
        <v>3323.9177831411216</v>
      </c>
      <c r="AL574" s="19">
        <f>ALL!AL563/AL$571</f>
        <v>14927.286725408059</v>
      </c>
      <c r="AM574" s="19">
        <f>ALL!AM563/AM$571</f>
        <v>5274.5090430164619</v>
      </c>
      <c r="AN574" s="19">
        <f>ALL!AN563/AN$571</f>
        <v>4619.5286561599723</v>
      </c>
      <c r="AO574" s="19">
        <f>ALL!AO563/AO$571</f>
        <v>2070.2762669275003</v>
      </c>
      <c r="AP574" s="19">
        <f>ALL!AP563/AP$571</f>
        <v>2767.3888027645908</v>
      </c>
      <c r="AQ574" s="19">
        <f>ALL!AQ563/AQ$571</f>
        <v>3912.6765389380803</v>
      </c>
      <c r="AR574" s="19">
        <f>ALL!AR563/AR$571</f>
        <v>3055.9199058518534</v>
      </c>
      <c r="AS574" s="19">
        <f>ALL!AS563/AS$571</f>
        <v>3116.4740888727442</v>
      </c>
      <c r="AT574" s="19">
        <f>ALL!AT563/AT$571</f>
        <v>3301.2860158966719</v>
      </c>
      <c r="AU574" s="19">
        <f>ALL!AU563/AU$571</f>
        <v>3187.0019163843199</v>
      </c>
      <c r="AV574" s="19">
        <f>ALL!AV563/AV$571</f>
        <v>2817.2293802908903</v>
      </c>
      <c r="AW574" s="19">
        <f>ALL!AW563/AW$571</f>
        <v>2530.2333582089555</v>
      </c>
      <c r="AX574" s="19">
        <f>ALL!AX563/AX$571</f>
        <v>3554.8458885077503</v>
      </c>
      <c r="AY574" s="19">
        <f>ALL!AY563/AY$571</f>
        <v>2008.9103609809865</v>
      </c>
      <c r="AZ574" s="19">
        <f>ALL!AZ563/AZ$571</f>
        <v>3171.9935116193997</v>
      </c>
      <c r="BA574" s="91">
        <f>ALL!BA563/BA$571</f>
        <v>5038.1505299690471</v>
      </c>
      <c r="BB574" s="91">
        <f>ALL!BB563/BB$571</f>
        <v>7029.8119615655014</v>
      </c>
      <c r="BC574" s="91">
        <f>ALL!BC563/BC$571</f>
        <v>5467.8571281125014</v>
      </c>
      <c r="BD574" s="19">
        <f>ALL!BD563/BD$571</f>
        <v>3097.9881041745189</v>
      </c>
      <c r="BE574" s="19">
        <f>ALL!BE563/BE$571</f>
        <v>4681.7047443353385</v>
      </c>
      <c r="BF574" s="19">
        <f>ALL!BF563/BF$571</f>
        <v>3459.3703396827491</v>
      </c>
      <c r="BG574" s="19">
        <f>ALL!BG563/BG$571</f>
        <v>3398.4465146190355</v>
      </c>
      <c r="BH574" s="19">
        <f t="shared" ref="BH574:BH599" si="249">SUM(E574:BG574)</f>
        <v>213455.30752332276</v>
      </c>
      <c r="BJ574" s="208">
        <f t="array" ref="BJ574">ROUND(MIN(IF($E$4:$BG$4=BJ$4,$E574:$BG574)),1)</f>
        <v>2008.9</v>
      </c>
      <c r="BK574" s="208">
        <f t="array" ref="BK574">ROUND(MAX(IF($E$4:$BG$4=BK$4,$E574:$BG574)),1)</f>
        <v>7029.8</v>
      </c>
      <c r="BL574" s="276">
        <f t="array" ref="BL574">ROUND(SUM(IF($E$4:$BG$4=BL$4,ALL!$E563:$BG563)),1)/BL$3</f>
        <v>3268.4781215549115</v>
      </c>
      <c r="BM574" s="208">
        <f t="array" ref="BM574">ROUND(MIN(IF($E$4:$BG$4=BM$4,$E574:$BG574)),1)</f>
        <v>3098</v>
      </c>
      <c r="BN574" s="208">
        <f t="array" ref="BN574">ROUND(MAX(IF($E$4:$BG$4=BN$4,$E574:$BG574)),1)</f>
        <v>4681.7</v>
      </c>
      <c r="BO574" s="276">
        <f t="array" ref="BO574">ROUND(SUM(IF($E$4:$BG$4=BO$4,ALL!$E563:$BG563)),1)/BO$3</f>
        <v>3536.8134776881288</v>
      </c>
      <c r="BP574" s="208">
        <f t="array" ref="BP574">ROUND(MIN(IF($E$4:$BG$4=BP$4,$E574:$BG574)),1)</f>
        <v>3323.9</v>
      </c>
      <c r="BQ574" s="208">
        <f t="array" ref="BQ574">ROUND(MAX(IF($E$4:$BG$4=BQ$4,$E574:$BG574)),1)</f>
        <v>14927.3</v>
      </c>
      <c r="BR574" s="276">
        <f t="array" ref="BR574">ROUND(SUM(IF($E$4:$BG$4=BR$4,ALL!$E563:$BG563)),1)/BR$3</f>
        <v>4719.249683347045</v>
      </c>
      <c r="BS574" s="208">
        <f t="array" ref="BS574">ROUND(MIN(IF($E$4:$BG$4=BS$4,$E574:$BG574)),1)</f>
        <v>2107</v>
      </c>
      <c r="BT574" s="208">
        <f t="array" ref="BT574">ROUND(MAX(IF($E$4:$BG$4=BT$4,$E574:$BG574)),1)</f>
        <v>8993.1</v>
      </c>
      <c r="BU574" s="276">
        <f t="array" ref="BU574">ROUND(SUM(IF($E$4:$BG$4=BU$4,ALL!$E563:$BG563)),1)/BU$3</f>
        <v>3029.9282879347797</v>
      </c>
      <c r="BV574" s="208">
        <f t="array" ref="BV574">ROUND(MIN(IF($E$4:$BG$4=BV$4,$E574:$BG574)),1)</f>
        <v>2448.1999999999998</v>
      </c>
      <c r="BW574" s="208">
        <f t="array" ref="BW574">ROUND(MAX(IF($E$4:$BG$4=BW$4,$E574:$BG574)),1)</f>
        <v>4711.7</v>
      </c>
      <c r="BX574" s="276">
        <f t="array" ref="BX574">ROUND(SUM(IF($E$4:$BG$4=BX$4,ALL!$E563:$BG563)),1)/BX$3</f>
        <v>3660.594249392821</v>
      </c>
      <c r="BY574" s="208">
        <f t="array" ref="BY574">ROUND(MIN(IF($E$4:$BG$4=BY$4,$E574:$BG574)),1)</f>
        <v>2258.3000000000002</v>
      </c>
      <c r="BZ574" s="208">
        <f t="array" ref="BZ574">ROUND(MAX(IF($E$4:$BG$4=BZ$4,$E574:$BG574)),1)</f>
        <v>4023.4</v>
      </c>
      <c r="CA574" s="276">
        <f t="array" ref="CA574">ROUND(SUM(IF($E$4:$BG$4=CA$4,ALL!$E563:$BG563)),1)/CA$3</f>
        <v>2888.6770877311219</v>
      </c>
      <c r="CB574" s="233">
        <f t="shared" ref="CB574:CB602" si="250">ROUND(MIN($E574:$BG574),1)</f>
        <v>2008.9</v>
      </c>
      <c r="CC574" s="233">
        <f t="shared" ref="CC574:CC602" si="251">ROUND(MAX($E574:$BG574),1)</f>
        <v>14927.3</v>
      </c>
      <c r="CD574" s="274">
        <f>ALL!BH563/$BH$47</f>
        <v>3236.8220353095239</v>
      </c>
    </row>
    <row r="575" spans="1:82" ht="12.75">
      <c r="A575" s="22">
        <f>LEFT(B575,2)*100</f>
        <v>1100</v>
      </c>
      <c r="B575" s="248" t="s">
        <v>471</v>
      </c>
      <c r="E575" s="19">
        <f>ALL!E564/E$571</f>
        <v>7502.3397093605863</v>
      </c>
      <c r="F575" s="19">
        <f>ALL!F564/F$571</f>
        <v>6589.2345964573678</v>
      </c>
      <c r="G575" s="19">
        <f>ALL!G564/G$571</f>
        <v>8504.8682048079063</v>
      </c>
      <c r="H575" s="19">
        <f>ALL!H564/H$571</f>
        <v>7920.8114907035242</v>
      </c>
      <c r="I575" s="19">
        <f>ALL!I564/I$571</f>
        <v>7587.9279442918605</v>
      </c>
      <c r="J575" s="19">
        <f>ALL!J564/J$571</f>
        <v>6586.4697672592001</v>
      </c>
      <c r="K575" s="19">
        <f>ALL!K564/K$571</f>
        <v>7716.9523454794908</v>
      </c>
      <c r="L575" s="19">
        <f>ALL!L564/L$571</f>
        <v>6210.5846170337318</v>
      </c>
      <c r="M575" s="19">
        <f>ALL!M564/M$571</f>
        <v>8154.9684153165817</v>
      </c>
      <c r="N575" s="19">
        <f>ALL!N564/N$571</f>
        <v>7821.4120801201789</v>
      </c>
      <c r="O575" s="19">
        <f>ALL!O564/O$571</f>
        <v>9124.0628593717738</v>
      </c>
      <c r="P575" s="19">
        <f>ALL!P564/P$571</f>
        <v>8020.5302671792788</v>
      </c>
      <c r="Q575" s="19">
        <f>ALL!Q564/Q$571</f>
        <v>8150.942535688976</v>
      </c>
      <c r="R575" s="19">
        <f>ALL!R564/R$571</f>
        <v>10022.492139856353</v>
      </c>
      <c r="S575" s="19">
        <f>ALL!S564/S$571</f>
        <v>8132.0479790235086</v>
      </c>
      <c r="T575" s="19">
        <f>ALL!T564/T$571</f>
        <v>9085.8930725191967</v>
      </c>
      <c r="U575" s="19">
        <f>ALL!U564/U$571</f>
        <v>9451.0422777547919</v>
      </c>
      <c r="V575" s="19">
        <f>ALL!V564/V$571</f>
        <v>21131.699964355732</v>
      </c>
      <c r="W575" s="19">
        <f>ALL!W564/W$571</f>
        <v>7097.8953816692856</v>
      </c>
      <c r="X575" s="19">
        <f>ALL!X564/X$571</f>
        <v>7382.5841617232136</v>
      </c>
      <c r="Y575" s="19">
        <f>ALL!Y564/Y$571</f>
        <v>6842.7805916719935</v>
      </c>
      <c r="Z575" s="19">
        <f>ALL!Z564/Z$571</f>
        <v>6408.2536091166849</v>
      </c>
      <c r="AA575" s="19">
        <f>ALL!AA564/AA$571</f>
        <v>7399.9103210800085</v>
      </c>
      <c r="AB575" s="19">
        <f>ALL!AB564/AB$571</f>
        <v>6819.3313511858241</v>
      </c>
      <c r="AC575" s="19">
        <f>ALL!AC564/AC$571</f>
        <v>8416.2581455183172</v>
      </c>
      <c r="AD575" s="19">
        <f>ALL!AD564/AD$571</f>
        <v>7484.4109745844371</v>
      </c>
      <c r="AE575" s="19">
        <f>ALL!AE564/AE$571</f>
        <v>9005.8088471634073</v>
      </c>
      <c r="AF575" s="19">
        <f>ALL!AF564/AF$571</f>
        <v>8184.8175547968322</v>
      </c>
      <c r="AG575" s="19">
        <f>ALL!AG564/AG$571</f>
        <v>9321.598538222177</v>
      </c>
      <c r="AH575" s="19">
        <f>ALL!AH564/AH$571</f>
        <v>9051.5985456549843</v>
      </c>
      <c r="AI575" s="19">
        <f>ALL!AI564/AI$571</f>
        <v>8210.5851405543144</v>
      </c>
      <c r="AJ575" s="19">
        <f>ALL!AJ564/AJ$571</f>
        <v>6790.6795312518443</v>
      </c>
      <c r="AK575" s="19">
        <f>ALL!AK564/AK$571</f>
        <v>9379.9232944338473</v>
      </c>
      <c r="AL575" s="19">
        <f>ALL!AL564/AL$571</f>
        <v>36043.712696807728</v>
      </c>
      <c r="AM575" s="19">
        <f>ALL!AM564/AM$571</f>
        <v>5612.700151531245</v>
      </c>
      <c r="AN575" s="19">
        <f>ALL!AN564/AN$571</f>
        <v>7657.3374682257236</v>
      </c>
      <c r="AO575" s="19">
        <f>ALL!AO564/AO$571</f>
        <v>3486.8047489754977</v>
      </c>
      <c r="AP575" s="19">
        <f>ALL!AP564/AP$571</f>
        <v>7019.7586635661901</v>
      </c>
      <c r="AQ575" s="19">
        <f>ALL!AQ564/AQ$571</f>
        <v>5147.9926127950184</v>
      </c>
      <c r="AR575" s="19">
        <f>ALL!AR564/AR$571</f>
        <v>6747.3849635858169</v>
      </c>
      <c r="AS575" s="19">
        <f>ALL!AS564/AS$571</f>
        <v>5178.9888606368804</v>
      </c>
      <c r="AT575" s="19">
        <f>ALL!AT564/AT$571</f>
        <v>6163.9269125683049</v>
      </c>
      <c r="AU575" s="19">
        <f>ALL!AU564/AU$571</f>
        <v>6384.4183543624567</v>
      </c>
      <c r="AV575" s="19">
        <f>ALL!AV564/AV$571</f>
        <v>8103.6664221658475</v>
      </c>
      <c r="AW575" s="19">
        <f>ALL!AW564/AW$571</f>
        <v>6967.3491492537314</v>
      </c>
      <c r="AX575" s="19">
        <f>ALL!AX564/AX$571</f>
        <v>6038.2966100070898</v>
      </c>
      <c r="AY575" s="19">
        <f>ALL!AY564/AY$571</f>
        <v>5421.0638142739053</v>
      </c>
      <c r="AZ575" s="19">
        <f>ALL!AZ564/AZ$571</f>
        <v>4490.7019388128383</v>
      </c>
      <c r="BA575" s="91">
        <f>ALL!BA564/BA$571</f>
        <v>6525.0216114811019</v>
      </c>
      <c r="BB575" s="91">
        <f>ALL!BB564/BB$571</f>
        <v>3523.6143613780173</v>
      </c>
      <c r="BC575" s="91">
        <f>ALL!BC564/BC$571</f>
        <v>3974.6214681976517</v>
      </c>
      <c r="BD575" s="19">
        <f>ALL!BD564/BD$571</f>
        <v>7116.7162571910922</v>
      </c>
      <c r="BE575" s="19">
        <f>ALL!BE564/BE$571</f>
        <v>9580.6667443187907</v>
      </c>
      <c r="BF575" s="19">
        <f>ALL!BF564/BF$571</f>
        <v>7960.8697690391164</v>
      </c>
      <c r="BG575" s="19">
        <f>ALL!BG564/BG$571</f>
        <v>7389.1867269301838</v>
      </c>
      <c r="BH575" s="19">
        <f t="shared" si="249"/>
        <v>442045.51656131155</v>
      </c>
      <c r="BJ575" s="208">
        <f t="array" ref="BJ575">ROUND(MIN(IF($E$4:$BG$4=BJ$4,$E575:$BG575)),1)</f>
        <v>3486.8</v>
      </c>
      <c r="BK575" s="208">
        <f t="array" ref="BK575">ROUND(MAX(IF($E$4:$BG$4=BK$4,$E575:$BG575)),1)</f>
        <v>8103.7</v>
      </c>
      <c r="BL575" s="276">
        <f t="array" ref="BL575">ROUND(SUM(IF($E$4:$BG$4=BL$4,ALL!$E564:$BG564)),1)/BL$3</f>
        <v>5991.647741339887</v>
      </c>
      <c r="BM575" s="208">
        <f t="array" ref="BM575">ROUND(MIN(IF($E$4:$BG$4=BM$4,$E575:$BG575)),1)</f>
        <v>7116.7</v>
      </c>
      <c r="BN575" s="208">
        <f t="array" ref="BN575">ROUND(MAX(IF($E$4:$BG$4=BN$4,$E575:$BG575)),1)</f>
        <v>9580.7000000000007</v>
      </c>
      <c r="BO575" s="276">
        <f t="array" ref="BO575">ROUND(SUM(IF($E$4:$BG$4=BO$4,ALL!$E564:$BG564)),1)/BO$3</f>
        <v>7874.0963074263154</v>
      </c>
      <c r="BP575" s="208">
        <f t="array" ref="BP575">ROUND(MIN(IF($E$4:$BG$4=BP$4,$E575:$BG575)),1)</f>
        <v>5612.7</v>
      </c>
      <c r="BQ575" s="208">
        <f t="array" ref="BQ575">ROUND(MAX(IF($E$4:$BG$4=BQ$4,$E575:$BG575)),1)</f>
        <v>36043.699999999997</v>
      </c>
      <c r="BR575" s="276">
        <f t="array" ref="BR575">ROUND(SUM(IF($E$4:$BG$4=BR$4,ALL!$E564:$BG564)),1)/BR$3</f>
        <v>8753.0408349558893</v>
      </c>
      <c r="BS575" s="208">
        <f t="array" ref="BS575">ROUND(MIN(IF($E$4:$BG$4=BS$4,$E575:$BG575)),1)</f>
        <v>6586.5</v>
      </c>
      <c r="BT575" s="208">
        <f t="array" ref="BT575">ROUND(MAX(IF($E$4:$BG$4=BT$4,$E575:$BG575)),1)</f>
        <v>21131.7</v>
      </c>
      <c r="BU575" s="276">
        <f t="array" ref="BU575">ROUND(SUM(IF($E$4:$BG$4=BU$4,ALL!$E564:$BG564)),1)/BU$3</f>
        <v>7814.3661514294345</v>
      </c>
      <c r="BV575" s="208">
        <f t="array" ref="BV575">ROUND(MIN(IF($E$4:$BG$4=BV$4,$E575:$BG575)),1)</f>
        <v>6408.3</v>
      </c>
      <c r="BW575" s="208">
        <f t="array" ref="BW575">ROUND(MAX(IF($E$4:$BG$4=BW$4,$E575:$BG575)),1)</f>
        <v>8504.9</v>
      </c>
      <c r="BX575" s="276">
        <f t="array" ref="BX575">ROUND(SUM(IF($E$4:$BG$4=BX$4,ALL!$E564:$BG564)),1)/BX$3</f>
        <v>6836.9171844544762</v>
      </c>
      <c r="BY575" s="208">
        <f t="array" ref="BY575">ROUND(MIN(IF($E$4:$BG$4=BY$4,$E575:$BG575)),1)</f>
        <v>6210.6</v>
      </c>
      <c r="BZ575" s="208">
        <f t="array" ref="BZ575">ROUND(MAX(IF($E$4:$BG$4=BZ$4,$E575:$BG575)),1)</f>
        <v>9451</v>
      </c>
      <c r="CA575" s="276">
        <f t="array" ref="CA575">ROUND(SUM(IF($E$4:$BG$4=CA$4,ALL!$E564:$BG564)),1)/CA$3</f>
        <v>8013.5791832296154</v>
      </c>
      <c r="CB575" s="233">
        <f t="shared" si="250"/>
        <v>3486.8</v>
      </c>
      <c r="CC575" s="233">
        <f t="shared" si="251"/>
        <v>36043.699999999997</v>
      </c>
      <c r="CD575" s="274">
        <f>ALL!BH564/$BH$47</f>
        <v>7540.1674132012668</v>
      </c>
    </row>
    <row r="576" spans="1:82" ht="24">
      <c r="A576" s="22">
        <f t="shared" ref="A576:A601" si="252">LEFT(B576,2)*100</f>
        <v>1500</v>
      </c>
      <c r="B576" s="248" t="s">
        <v>472</v>
      </c>
      <c r="E576" s="19">
        <f>ALL!E565/E$571</f>
        <v>286.0801108640174</v>
      </c>
      <c r="F576" s="19">
        <f>ALL!F565/F$571</f>
        <v>201.39046522847889</v>
      </c>
      <c r="G576" s="19">
        <f>ALL!G565/G$571</f>
        <v>360.4382794440765</v>
      </c>
      <c r="H576" s="19">
        <f>ALL!H565/H$571</f>
        <v>201.2428427018844</v>
      </c>
      <c r="I576" s="19">
        <f>ALL!I565/I$571</f>
        <v>283.37688929652029</v>
      </c>
      <c r="J576" s="19">
        <f>ALL!J565/J$571</f>
        <v>273.10223757875599</v>
      </c>
      <c r="K576" s="19">
        <f>ALL!K565/K$571</f>
        <v>236.68591134465228</v>
      </c>
      <c r="L576" s="19">
        <f>ALL!L565/L$571</f>
        <v>234.52879738783164</v>
      </c>
      <c r="M576" s="19">
        <f>ALL!M565/M$571</f>
        <v>0</v>
      </c>
      <c r="N576" s="19">
        <f>ALL!N565/N$571</f>
        <v>0</v>
      </c>
      <c r="O576" s="19">
        <f>ALL!O565/O$571</f>
        <v>0</v>
      </c>
      <c r="P576" s="19">
        <f>ALL!P565/P$571</f>
        <v>251.50510993938911</v>
      </c>
      <c r="Q576" s="19">
        <f>ALL!Q565/Q$571</f>
        <v>236.40923880780707</v>
      </c>
      <c r="R576" s="19">
        <f>ALL!R565/R$571</f>
        <v>339.85662013823008</v>
      </c>
      <c r="S576" s="19">
        <f>ALL!S565/S$571</f>
        <v>304.40288615097097</v>
      </c>
      <c r="T576" s="19">
        <f>ALL!T565/T$571</f>
        <v>259.8242512151657</v>
      </c>
      <c r="U576" s="19">
        <f>ALL!U565/U$571</f>
        <v>245.63548564211169</v>
      </c>
      <c r="V576" s="19">
        <f>ALL!V565/V$571</f>
        <v>322.73649973266805</v>
      </c>
      <c r="W576" s="19">
        <f>ALL!W565/W$571</f>
        <v>206.76893163167784</v>
      </c>
      <c r="X576" s="19">
        <f>ALL!X565/X$571</f>
        <v>159.9131568861259</v>
      </c>
      <c r="Y576" s="19">
        <f>ALL!Y565/Y$571</f>
        <v>278.38289537173483</v>
      </c>
      <c r="Z576" s="19">
        <f>ALL!Z565/Z$571</f>
        <v>179.23734519793268</v>
      </c>
      <c r="AA576" s="19">
        <f>ALL!AA565/AA$571</f>
        <v>318.13270906768724</v>
      </c>
      <c r="AB576" s="19">
        <f>ALL!AB565/AB$571</f>
        <v>245.04377313696619</v>
      </c>
      <c r="AC576" s="19">
        <f>ALL!AC565/AC$571</f>
        <v>262.15730514463587</v>
      </c>
      <c r="AD576" s="19">
        <f>ALL!AD565/AD$571</f>
        <v>299.52441197025291</v>
      </c>
      <c r="AE576" s="19">
        <f>ALL!AE565/AE$571</f>
        <v>320.32776607700026</v>
      </c>
      <c r="AF576" s="19">
        <f>ALL!AF565/AF$571</f>
        <v>449.67165902703772</v>
      </c>
      <c r="AG576" s="19">
        <f>ALL!AG565/AG$571</f>
        <v>348.26413151151962</v>
      </c>
      <c r="AH576" s="19">
        <f>ALL!AH565/AH$571</f>
        <v>223.94220106399567</v>
      </c>
      <c r="AI576" s="19">
        <f>ALL!AI565/AI$571</f>
        <v>289.60679066000273</v>
      </c>
      <c r="AJ576" s="19">
        <f>ALL!AJ565/AJ$571</f>
        <v>219.83442907665793</v>
      </c>
      <c r="AK576" s="19">
        <f>ALL!AK565/AK$571</f>
        <v>900.75477421389735</v>
      </c>
      <c r="AL576" s="19">
        <f>ALL!AL565/AL$571</f>
        <v>2994.7202080023103</v>
      </c>
      <c r="AM576" s="19">
        <f>ALL!AM565/AM$571</f>
        <v>875.59264046733938</v>
      </c>
      <c r="AN576" s="19">
        <f>ALL!AN565/AN$571</f>
        <v>0</v>
      </c>
      <c r="AO576" s="19">
        <f>ALL!AO565/AO$571</f>
        <v>152.73718063308434</v>
      </c>
      <c r="AP576" s="19">
        <f>ALL!AP565/AP$571</f>
        <v>0</v>
      </c>
      <c r="AQ576" s="19">
        <f>ALL!AQ565/AQ$571</f>
        <v>0</v>
      </c>
      <c r="AR576" s="19">
        <f>ALL!AR565/AR$571</f>
        <v>0</v>
      </c>
      <c r="AS576" s="19">
        <f>ALL!AS565/AS$571</f>
        <v>956.51507446422079</v>
      </c>
      <c r="AT576" s="19">
        <f>ALL!AT565/AT$571</f>
        <v>0</v>
      </c>
      <c r="AU576" s="19">
        <f>ALL!AU565/AU$571</f>
        <v>126.72129639566438</v>
      </c>
      <c r="AV576" s="19">
        <f>ALL!AV565/AV$571</f>
        <v>584.41549398377288</v>
      </c>
      <c r="AW576" s="19">
        <f>ALL!AW565/AW$571</f>
        <v>219.01831343283581</v>
      </c>
      <c r="AX576" s="19">
        <f>ALL!AX565/AX$571</f>
        <v>0</v>
      </c>
      <c r="AY576" s="19">
        <f>ALL!AY565/AY$571</f>
        <v>275.53426012675675</v>
      </c>
      <c r="AZ576" s="19">
        <f>ALL!AZ565/AZ$571</f>
        <v>0</v>
      </c>
      <c r="BA576" s="91">
        <f>ALL!BA565/BA$571</f>
        <v>624.5125410374261</v>
      </c>
      <c r="BB576" s="91">
        <f>ALL!BB565/BB$571</f>
        <v>0</v>
      </c>
      <c r="BC576" s="91">
        <f>ALL!BC565/BC$571</f>
        <v>0</v>
      </c>
      <c r="BD576" s="19">
        <f>ALL!BD565/BD$571</f>
        <v>219.86767967482342</v>
      </c>
      <c r="BE576" s="19">
        <f>ALL!BE565/BE$571</f>
        <v>274.95433690985351</v>
      </c>
      <c r="BF576" s="19">
        <f>ALL!BF565/BF$571</f>
        <v>311.22263285183021</v>
      </c>
      <c r="BG576" s="19">
        <f>ALL!BG565/BG$571</f>
        <v>384.68251059744216</v>
      </c>
      <c r="BH576" s="19">
        <f t="shared" si="249"/>
        <v>16739.27207408705</v>
      </c>
      <c r="BJ576" s="208">
        <f t="array" ref="BJ576">ROUND(MIN(IF($E$4:$BG$4=BJ$4,$E576:$BG576)),1)</f>
        <v>0</v>
      </c>
      <c r="BK576" s="208">
        <f t="array" ref="BK576">ROUND(MAX(IF($E$4:$BG$4=BK$4,$E576:$BG576)),1)</f>
        <v>956.5</v>
      </c>
      <c r="BL576" s="276">
        <f t="array" ref="BL576">ROUND(SUM(IF($E$4:$BG$4=BL$4,ALL!$E565:$BG565)),1)/BL$3</f>
        <v>126.47555356929932</v>
      </c>
      <c r="BM576" s="208">
        <f t="array" ref="BM576">ROUND(MIN(IF($E$4:$BG$4=BM$4,$E576:$BG576)),1)</f>
        <v>219.9</v>
      </c>
      <c r="BN576" s="208">
        <f t="array" ref="BN576">ROUND(MAX(IF($E$4:$BG$4=BN$4,$E576:$BG576)),1)</f>
        <v>384.7</v>
      </c>
      <c r="BO576" s="276">
        <f t="array" ref="BO576">ROUND(SUM(IF($E$4:$BG$4=BO$4,ALL!$E565:$BG565)),1)/BO$3</f>
        <v>282.36182693890999</v>
      </c>
      <c r="BP576" s="208">
        <f t="array" ref="BP576">ROUND(MIN(IF($E$4:$BG$4=BP$4,$E576:$BG576)),1)</f>
        <v>875.6</v>
      </c>
      <c r="BQ576" s="208">
        <f t="array" ref="BQ576">ROUND(MAX(IF($E$4:$BG$4=BQ$4,$E576:$BG576)),1)</f>
        <v>2994.7</v>
      </c>
      <c r="BR576" s="276">
        <f t="array" ref="BR576">ROUND(SUM(IF($E$4:$BG$4=BR$4,ALL!$E565:$BG565)),1)/BR$3</f>
        <v>977.30217751835221</v>
      </c>
      <c r="BS576" s="208">
        <f t="array" ref="BS576">ROUND(MIN(IF($E$4:$BG$4=BS$4,$E576:$BG576)),1)</f>
        <v>0</v>
      </c>
      <c r="BT576" s="208">
        <f t="array" ref="BT576">ROUND(MAX(IF($E$4:$BG$4=BT$4,$E576:$BG576)),1)</f>
        <v>449.7</v>
      </c>
      <c r="BU576" s="276">
        <f t="array" ref="BU576">ROUND(SUM(IF($E$4:$BG$4=BU$4,ALL!$E565:$BG565)),1)/BU$3</f>
        <v>256.72024918571873</v>
      </c>
      <c r="BV576" s="208">
        <f t="array" ref="BV576">ROUND(MIN(IF($E$4:$BG$4=BV$4,$E576:$BG576)),1)</f>
        <v>179.2</v>
      </c>
      <c r="BW576" s="208">
        <f t="array" ref="BW576">ROUND(MAX(IF($E$4:$BG$4=BW$4,$E576:$BG576)),1)</f>
        <v>360.4</v>
      </c>
      <c r="BX576" s="276">
        <f t="array" ref="BX576">ROUND(SUM(IF($E$4:$BG$4=BX$4,ALL!$E565:$BG565)),1)/BX$3</f>
        <v>234.38933436921502</v>
      </c>
      <c r="BY576" s="208">
        <f t="array" ref="BY576">ROUND(MIN(IF($E$4:$BG$4=BY$4,$E576:$BG576)),1)</f>
        <v>159.9</v>
      </c>
      <c r="BZ576" s="208">
        <f t="array" ref="BZ576">ROUND(MAX(IF($E$4:$BG$4=BZ$4,$E576:$BG576)),1)</f>
        <v>348.3</v>
      </c>
      <c r="CA576" s="276">
        <f t="array" ref="CA576">ROUND(SUM(IF($E$4:$BG$4=CA$4,ALL!$E565:$BG565)),1)/CA$3</f>
        <v>277.87945402954631</v>
      </c>
      <c r="CB576" s="233">
        <f t="shared" si="250"/>
        <v>0</v>
      </c>
      <c r="CC576" s="233">
        <f t="shared" si="251"/>
        <v>2994.7</v>
      </c>
      <c r="CD576" s="274">
        <f>ALL!BH565/$BH$47</f>
        <v>261.73493561025595</v>
      </c>
    </row>
    <row r="577" spans="1:82" ht="12.75">
      <c r="A577" s="22">
        <f t="shared" si="252"/>
        <v>1600</v>
      </c>
      <c r="B577" s="248" t="s">
        <v>473</v>
      </c>
      <c r="E577" s="19">
        <f>ALL!E566/E$571</f>
        <v>190.88332369920309</v>
      </c>
      <c r="F577" s="19">
        <f>ALL!F566/F$571</f>
        <v>164.96047005307059</v>
      </c>
      <c r="G577" s="19">
        <f>ALL!G566/G$571</f>
        <v>175.77277668666497</v>
      </c>
      <c r="H577" s="19">
        <f>ALL!H566/H$571</f>
        <v>131.94542519324676</v>
      </c>
      <c r="I577" s="19">
        <f>ALL!I566/I$571</f>
        <v>141.84799294177461</v>
      </c>
      <c r="J577" s="19">
        <f>ALL!J566/J$571</f>
        <v>131.63930693768228</v>
      </c>
      <c r="K577" s="19">
        <f>ALL!K566/K$571</f>
        <v>192.32588227418987</v>
      </c>
      <c r="L577" s="19">
        <f>ALL!L566/L$571</f>
        <v>103.70535093858547</v>
      </c>
      <c r="M577" s="19">
        <f>ALL!M566/M$571</f>
        <v>356.69052459497402</v>
      </c>
      <c r="N577" s="19">
        <f>ALL!N566/N$571</f>
        <v>233.42857886830248</v>
      </c>
      <c r="O577" s="19">
        <f>ALL!O566/O$571</f>
        <v>219.87805910561457</v>
      </c>
      <c r="P577" s="19">
        <f>ALL!P566/P$571</f>
        <v>123.5822211812557</v>
      </c>
      <c r="Q577" s="19">
        <f>ALL!Q566/Q$571</f>
        <v>172.59941301939881</v>
      </c>
      <c r="R577" s="19">
        <f>ALL!R566/R$571</f>
        <v>177.29495866648594</v>
      </c>
      <c r="S577" s="19">
        <f>ALL!S566/S$571</f>
        <v>124.5739778019167</v>
      </c>
      <c r="T577" s="19">
        <f>ALL!T566/T$571</f>
        <v>201.98132700243329</v>
      </c>
      <c r="U577" s="19">
        <f>ALL!U566/U$571</f>
        <v>205.17686534736464</v>
      </c>
      <c r="V577" s="19">
        <f>ALL!V566/V$571</f>
        <v>886.49385136339345</v>
      </c>
      <c r="W577" s="19">
        <f>ALL!W566/W$571</f>
        <v>189.35298426535095</v>
      </c>
      <c r="X577" s="19">
        <f>ALL!X566/X$571</f>
        <v>136.84843388472046</v>
      </c>
      <c r="Y577" s="19">
        <f>ALL!Y566/Y$571</f>
        <v>115.49829423194794</v>
      </c>
      <c r="Z577" s="19">
        <f>ALL!Z566/Z$571</f>
        <v>141.97087907091662</v>
      </c>
      <c r="AA577" s="19">
        <f>ALL!AA566/AA$571</f>
        <v>134.36313043627459</v>
      </c>
      <c r="AB577" s="19">
        <f>ALL!AB566/AB$571</f>
        <v>162.43476830249728</v>
      </c>
      <c r="AC577" s="19">
        <f>ALL!AC566/AC$571</f>
        <v>147.85084093219294</v>
      </c>
      <c r="AD577" s="19">
        <f>ALL!AD566/AD$571</f>
        <v>150.97446760707277</v>
      </c>
      <c r="AE577" s="19">
        <f>ALL!AE566/AE$571</f>
        <v>173.06054759640722</v>
      </c>
      <c r="AF577" s="19">
        <f>ALL!AF566/AF$571</f>
        <v>133.44523480475408</v>
      </c>
      <c r="AG577" s="19">
        <f>ALL!AG566/AG$571</f>
        <v>207.24060994424201</v>
      </c>
      <c r="AH577" s="19">
        <f>ALL!AH566/AH$571</f>
        <v>187.91197219975848</v>
      </c>
      <c r="AI577" s="19">
        <f>ALL!AI566/AI$571</f>
        <v>172.48114814009995</v>
      </c>
      <c r="AJ577" s="19">
        <f>ALL!AJ566/AJ$571</f>
        <v>133.57592288858305</v>
      </c>
      <c r="AK577" s="19">
        <f>ALL!AK566/AK$571</f>
        <v>114.85788571506932</v>
      </c>
      <c r="AL577" s="19">
        <f>ALL!AL566/AL$571</f>
        <v>1239.2761808464545</v>
      </c>
      <c r="AM577" s="19">
        <f>ALL!AM566/AM$571</f>
        <v>140.93191927774825</v>
      </c>
      <c r="AN577" s="19">
        <f>ALL!AN566/AN$571</f>
        <v>0</v>
      </c>
      <c r="AO577" s="19">
        <f>ALL!AO566/AO$571</f>
        <v>0</v>
      </c>
      <c r="AP577" s="19">
        <f>ALL!AP566/AP$571</f>
        <v>210.61730129509414</v>
      </c>
      <c r="AQ577" s="19">
        <f>ALL!AQ566/AQ$571</f>
        <v>0</v>
      </c>
      <c r="AR577" s="19">
        <f>ALL!AR566/AR$571</f>
        <v>189.31563166243114</v>
      </c>
      <c r="AS577" s="19">
        <f>ALL!AS566/AS$571</f>
        <v>0</v>
      </c>
      <c r="AT577" s="19">
        <f>ALL!AT566/AT$571</f>
        <v>0</v>
      </c>
      <c r="AU577" s="19">
        <f>ALL!AU566/AU$571</f>
        <v>0</v>
      </c>
      <c r="AV577" s="19">
        <f>ALL!AV566/AV$571</f>
        <v>0</v>
      </c>
      <c r="AW577" s="19">
        <f>ALL!AW566/AW$571</f>
        <v>0</v>
      </c>
      <c r="AX577" s="19">
        <f>ALL!AX566/AX$571</f>
        <v>0</v>
      </c>
      <c r="AY577" s="19">
        <f>ALL!AY566/AY$571</f>
        <v>0</v>
      </c>
      <c r="AZ577" s="19">
        <f>ALL!AZ566/AZ$571</f>
        <v>0</v>
      </c>
      <c r="BA577" s="91">
        <f>ALL!BA566/BA$571</f>
        <v>0</v>
      </c>
      <c r="BB577" s="91">
        <f>ALL!BB566/BB$571</f>
        <v>0</v>
      </c>
      <c r="BC577" s="91">
        <f>ALL!BC566/BC$571</f>
        <v>0</v>
      </c>
      <c r="BD577" s="19">
        <f>ALL!BD566/BD$571</f>
        <v>179.35795289528457</v>
      </c>
      <c r="BE577" s="19">
        <f>ALL!BE566/BE$571</f>
        <v>141.71015924752444</v>
      </c>
      <c r="BF577" s="19">
        <f>ALL!BF566/BF$571</f>
        <v>259.66192762105192</v>
      </c>
      <c r="BG577" s="19">
        <f>ALL!BG566/BG$571</f>
        <v>2.2750588746784537</v>
      </c>
      <c r="BH577" s="19">
        <f t="shared" si="249"/>
        <v>8599.7935574157127</v>
      </c>
      <c r="BJ577" s="208">
        <f t="array" ref="BJ577">ROUND(MIN(IF($E$4:$BG$4=BJ$4,$E577:$BG577)),1)</f>
        <v>0</v>
      </c>
      <c r="BK577" s="208">
        <f t="array" ref="BK577">ROUND(MAX(IF($E$4:$BG$4=BK$4,$E577:$BG577)),1)</f>
        <v>210.6</v>
      </c>
      <c r="BL577" s="276">
        <f t="array" ref="BL577">ROUND(SUM(IF($E$4:$BG$4=BL$4,ALL!$E566:$BG566)),1)/BL$3</f>
        <v>40.64397972489963</v>
      </c>
      <c r="BM577" s="208">
        <f t="array" ref="BM577">ROUND(MIN(IF($E$4:$BG$4=BM$4,$E577:$BG577)),1)</f>
        <v>2.2999999999999998</v>
      </c>
      <c r="BN577" s="208">
        <f t="array" ref="BN577">ROUND(MAX(IF($E$4:$BG$4=BN$4,$E577:$BG577)),1)</f>
        <v>259.7</v>
      </c>
      <c r="BO577" s="276">
        <f t="array" ref="BO577">ROUND(SUM(IF($E$4:$BG$4=BO$4,ALL!$E566:$BG566)),1)/BO$3</f>
        <v>178.77438045447064</v>
      </c>
      <c r="BP577" s="208">
        <f t="array" ref="BP577">ROUND(MIN(IF($E$4:$BG$4=BP$4,$E577:$BG577)),1)</f>
        <v>114.9</v>
      </c>
      <c r="BQ577" s="208">
        <f t="array" ref="BQ577">ROUND(MAX(IF($E$4:$BG$4=BQ$4,$E577:$BG577)),1)</f>
        <v>1239.3</v>
      </c>
      <c r="BR577" s="276">
        <f t="array" ref="BR577">ROUND(SUM(IF($E$4:$BG$4=BR$4,ALL!$E566:$BG566)),1)/BR$3</f>
        <v>174.35631404610226</v>
      </c>
      <c r="BS577" s="208">
        <f t="array" ref="BS577">ROUND(MIN(IF($E$4:$BG$4=BS$4,$E577:$BG577)),1)</f>
        <v>115.5</v>
      </c>
      <c r="BT577" s="208">
        <f t="array" ref="BT577">ROUND(MAX(IF($E$4:$BG$4=BT$4,$E577:$BG577)),1)</f>
        <v>886.5</v>
      </c>
      <c r="BU577" s="276">
        <f t="array" ref="BU577">ROUND(SUM(IF($E$4:$BG$4=BU$4,ALL!$E566:$BG566)),1)/BU$3</f>
        <v>163.78916977358958</v>
      </c>
      <c r="BV577" s="208">
        <f t="array" ref="BV577">ROUND(MIN(IF($E$4:$BG$4=BV$4,$E577:$BG577)),1)</f>
        <v>133.6</v>
      </c>
      <c r="BW577" s="208">
        <f t="array" ref="BW577">ROUND(MAX(IF($E$4:$BG$4=BW$4,$E577:$BG577)),1)</f>
        <v>175.8</v>
      </c>
      <c r="BX577" s="276">
        <f t="array" ref="BX577">ROUND(SUM(IF($E$4:$BG$4=BX$4,ALL!$E566:$BG566)),1)/BX$3</f>
        <v>154.60892626528207</v>
      </c>
      <c r="BY577" s="208">
        <f t="array" ref="BY577">ROUND(MIN(IF($E$4:$BG$4=BY$4,$E577:$BG577)),1)</f>
        <v>103.7</v>
      </c>
      <c r="BZ577" s="208">
        <f t="array" ref="BZ577">ROUND(MAX(IF($E$4:$BG$4=BZ$4,$E577:$BG577)),1)</f>
        <v>207.2</v>
      </c>
      <c r="CA577" s="276">
        <f t="array" ref="CA577">ROUND(SUM(IF($E$4:$BG$4=CA$4,ALL!$E566:$BG566)),1)/CA$3</f>
        <v>157.68586838452643</v>
      </c>
      <c r="CB577" s="233">
        <f t="shared" si="250"/>
        <v>0</v>
      </c>
      <c r="CC577" s="233">
        <f t="shared" si="251"/>
        <v>1239.3</v>
      </c>
      <c r="CD577" s="274">
        <f>ALL!BH566/$BH$47</f>
        <v>156.55649058474415</v>
      </c>
    </row>
    <row r="578" spans="1:82" ht="36">
      <c r="A578" s="22">
        <f t="shared" si="252"/>
        <v>1700</v>
      </c>
      <c r="B578" s="248" t="s">
        <v>474</v>
      </c>
      <c r="E578" s="19">
        <f>ALL!E567/E$571</f>
        <v>676.18178467845132</v>
      </c>
      <c r="F578" s="19">
        <f>ALL!F567/F$571</f>
        <v>490.44563236611771</v>
      </c>
      <c r="G578" s="19">
        <f>ALL!G567/G$571</f>
        <v>1106.4249534246351</v>
      </c>
      <c r="H578" s="19">
        <f>ALL!H567/H$571</f>
        <v>595.11002569918355</v>
      </c>
      <c r="I578" s="19">
        <f>ALL!I567/I$571</f>
        <v>731.31993200974978</v>
      </c>
      <c r="J578" s="19">
        <f>ALL!J567/J$571</f>
        <v>300.88691455631704</v>
      </c>
      <c r="K578" s="19">
        <f>ALL!K567/K$571</f>
        <v>784.97638789942005</v>
      </c>
      <c r="L578" s="19">
        <f>ALL!L567/L$571</f>
        <v>705.89891178728021</v>
      </c>
      <c r="M578" s="19">
        <f>ALL!M567/M$571</f>
        <v>739.43070442017904</v>
      </c>
      <c r="N578" s="19">
        <f>ALL!N567/N$571</f>
        <v>932.62075913870819</v>
      </c>
      <c r="O578" s="19">
        <f>ALL!O567/O$571</f>
        <v>882.52834935640055</v>
      </c>
      <c r="P578" s="19">
        <f>ALL!P567/P$571</f>
        <v>1008.2442556740606</v>
      </c>
      <c r="Q578" s="19">
        <f>ALL!Q567/Q$571</f>
        <v>787.54738645266127</v>
      </c>
      <c r="R578" s="19">
        <f>ALL!R567/R$571</f>
        <v>1117.6030966255591</v>
      </c>
      <c r="S578" s="19">
        <f>ALL!S567/S$571</f>
        <v>448.45650613795493</v>
      </c>
      <c r="T578" s="19">
        <f>ALL!T567/T$571</f>
        <v>1193.010271924787</v>
      </c>
      <c r="U578" s="19">
        <f>ALL!U567/U$571</f>
        <v>532.7625044453149</v>
      </c>
      <c r="V578" s="19">
        <f>ALL!V567/V$571</f>
        <v>1964.9357512029942</v>
      </c>
      <c r="W578" s="19">
        <f>ALL!W567/W$571</f>
        <v>652.92039100093996</v>
      </c>
      <c r="X578" s="19">
        <f>ALL!X567/X$571</f>
        <v>836.08386906837211</v>
      </c>
      <c r="Y578" s="19">
        <f>ALL!Y567/Y$571</f>
        <v>690.88051472985478</v>
      </c>
      <c r="Z578" s="19">
        <f>ALL!Z567/Z$571</f>
        <v>684.3955695127072</v>
      </c>
      <c r="AA578" s="19">
        <f>ALL!AA567/AA$571</f>
        <v>201.07610757644161</v>
      </c>
      <c r="AB578" s="19">
        <f>ALL!AB567/AB$571</f>
        <v>626.86595666351445</v>
      </c>
      <c r="AC578" s="19">
        <f>ALL!AC567/AC$571</f>
        <v>703.09054514448678</v>
      </c>
      <c r="AD578" s="19">
        <f>ALL!AD567/AD$571</f>
        <v>665.90972148479955</v>
      </c>
      <c r="AE578" s="19">
        <f>ALL!AE567/AE$571</f>
        <v>1078.4886185921885</v>
      </c>
      <c r="AF578" s="19">
        <f>ALL!AF567/AF$571</f>
        <v>653.49423856412238</v>
      </c>
      <c r="AG578" s="19">
        <f>ALL!AG567/AG$571</f>
        <v>825.29297093419848</v>
      </c>
      <c r="AH578" s="19">
        <f>ALL!AH567/AH$571</f>
        <v>643.64162090711613</v>
      </c>
      <c r="AI578" s="19">
        <f>ALL!AI567/AI$571</f>
        <v>755.61740384425423</v>
      </c>
      <c r="AJ578" s="19">
        <f>ALL!AJ567/AJ$571</f>
        <v>840.3477134284575</v>
      </c>
      <c r="AK578" s="19">
        <f>ALL!AK567/AK$571</f>
        <v>315.70037162486432</v>
      </c>
      <c r="AL578" s="19">
        <f>ALL!AL567/AL$571</f>
        <v>16730.368192979913</v>
      </c>
      <c r="AM578" s="19">
        <f>ALL!AM567/AM$571</f>
        <v>432.39606903876791</v>
      </c>
      <c r="AN578" s="19">
        <f>ALL!AN567/AN$571</f>
        <v>1029.131333672259</v>
      </c>
      <c r="AO578" s="19">
        <f>ALL!AO567/AO$571</f>
        <v>127.27821643590742</v>
      </c>
      <c r="AP578" s="19">
        <f>ALL!AP567/AP$571</f>
        <v>658.01908729774254</v>
      </c>
      <c r="AQ578" s="19">
        <f>ALL!AQ567/AQ$571</f>
        <v>428.1281617358195</v>
      </c>
      <c r="AR578" s="19">
        <f>ALL!AR567/AR$571</f>
        <v>653.40564888881306</v>
      </c>
      <c r="AS578" s="19">
        <f>ALL!AS567/AS$571</f>
        <v>222.73368446543171</v>
      </c>
      <c r="AT578" s="19">
        <f>ALL!AT567/AT$571</f>
        <v>246.31787133631397</v>
      </c>
      <c r="AU578" s="19">
        <f>ALL!AU567/AU$571</f>
        <v>456.15974979686337</v>
      </c>
      <c r="AV578" s="19">
        <f>ALL!AV567/AV$571</f>
        <v>391.11785777085601</v>
      </c>
      <c r="AW578" s="19">
        <f>ALL!AW567/AW$571</f>
        <v>207.98847761194037</v>
      </c>
      <c r="AX578" s="19">
        <f>ALL!AX567/AX$571</f>
        <v>604.52563095260905</v>
      </c>
      <c r="AY578" s="19">
        <f>ALL!AY567/AY$571</f>
        <v>596.85987048773768</v>
      </c>
      <c r="AZ578" s="19">
        <f>ALL!AZ567/AZ$571</f>
        <v>229.11076455072296</v>
      </c>
      <c r="BA578" s="91">
        <f>ALL!BA567/BA$571</f>
        <v>213.75206828627705</v>
      </c>
      <c r="BB578" s="91">
        <f>ALL!BB567/BB$571</f>
        <v>801.0968971174126</v>
      </c>
      <c r="BC578" s="91">
        <f>ALL!BC567/BC$571</f>
        <v>134.22799638756288</v>
      </c>
      <c r="BD578" s="19">
        <f>ALL!BD567/BD$571</f>
        <v>783.94311114024879</v>
      </c>
      <c r="BE578" s="19">
        <f>ALL!BE567/BE$571</f>
        <v>993.00415846990018</v>
      </c>
      <c r="BF578" s="19">
        <f>ALL!BF567/BF$571</f>
        <v>846.1836639559275</v>
      </c>
      <c r="BG578" s="19">
        <f>ALL!BG567/BG$571</f>
        <v>280.42180174631352</v>
      </c>
      <c r="BH578" s="19">
        <f t="shared" si="249"/>
        <v>52238.360055001438</v>
      </c>
      <c r="BJ578" s="208">
        <f t="array" ref="BJ578">ROUND(MIN(IF($E$4:$BG$4=BJ$4,$E578:$BG578)),1)</f>
        <v>127.3</v>
      </c>
      <c r="BK578" s="208">
        <f t="array" ref="BK578">ROUND(MAX(IF($E$4:$BG$4=BK$4,$E578:$BG578)),1)</f>
        <v>1029.0999999999999</v>
      </c>
      <c r="BL578" s="276">
        <f t="array" ref="BL578">ROUND(SUM(IF($E$4:$BG$4=BL$4,ALL!$E567:$BG567)),1)/BL$3</f>
        <v>465.31017886353192</v>
      </c>
      <c r="BM578" s="208">
        <f t="array" ref="BM578">ROUND(MIN(IF($E$4:$BG$4=BM$4,$E578:$BG578)),1)</f>
        <v>280.39999999999998</v>
      </c>
      <c r="BN578" s="208">
        <f t="array" ref="BN578">ROUND(MAX(IF($E$4:$BG$4=BN$4,$E578:$BG578)),1)</f>
        <v>993</v>
      </c>
      <c r="BO578" s="276">
        <f t="array" ref="BO578">ROUND(SUM(IF($E$4:$BG$4=BO$4,ALL!$E567:$BG567)),1)/BO$3</f>
        <v>778.4144059772766</v>
      </c>
      <c r="BP578" s="208">
        <f t="array" ref="BP578">ROUND(MIN(IF($E$4:$BG$4=BP$4,$E578:$BG578)),1)</f>
        <v>315.7</v>
      </c>
      <c r="BQ578" s="208">
        <f t="array" ref="BQ578">ROUND(MAX(IF($E$4:$BG$4=BQ$4,$E578:$BG578)),1)</f>
        <v>16730.400000000001</v>
      </c>
      <c r="BR578" s="276">
        <f t="array" ref="BR578">ROUND(SUM(IF($E$4:$BG$4=BR$4,ALL!$E567:$BG567)),1)/BR$3</f>
        <v>1061.6358202128126</v>
      </c>
      <c r="BS578" s="208">
        <f t="array" ref="BS578">ROUND(MIN(IF($E$4:$BG$4=BS$4,$E578:$BG578)),1)</f>
        <v>201.1</v>
      </c>
      <c r="BT578" s="208">
        <f t="array" ref="BT578">ROUND(MAX(IF($E$4:$BG$4=BT$4,$E578:$BG578)),1)</f>
        <v>1964.9</v>
      </c>
      <c r="BU578" s="276">
        <f t="array" ref="BU578">ROUND(SUM(IF($E$4:$BG$4=BU$4,ALL!$E567:$BG567)),1)/BU$3</f>
        <v>649.35355222312626</v>
      </c>
      <c r="BV578" s="208">
        <f t="array" ref="BV578">ROUND(MIN(IF($E$4:$BG$4=BV$4,$E578:$BG578)),1)</f>
        <v>626.9</v>
      </c>
      <c r="BW578" s="208">
        <f t="array" ref="BW578">ROUND(MAX(IF($E$4:$BG$4=BW$4,$E578:$BG578)),1)</f>
        <v>1106.4000000000001</v>
      </c>
      <c r="BX578" s="276">
        <f t="array" ref="BX578">ROUND(SUM(IF($E$4:$BG$4=BX$4,ALL!$E567:$BG567)),1)/BX$3</f>
        <v>702.91481468530424</v>
      </c>
      <c r="BY578" s="208">
        <f t="array" ref="BY578">ROUND(MIN(IF($E$4:$BG$4=BY$4,$E578:$BG578)),1)</f>
        <v>532.79999999999995</v>
      </c>
      <c r="BZ578" s="208">
        <f t="array" ref="BZ578">ROUND(MAX(IF($E$4:$BG$4=BZ$4,$E578:$BG578)),1)</f>
        <v>1008.2</v>
      </c>
      <c r="CA578" s="276">
        <f t="array" ref="CA578">ROUND(SUM(IF($E$4:$BG$4=CA$4,ALL!$E567:$BG567)),1)/CA$3</f>
        <v>775.02982741103381</v>
      </c>
      <c r="CB578" s="233">
        <f t="shared" si="250"/>
        <v>127.3</v>
      </c>
      <c r="CC578" s="233">
        <f t="shared" si="251"/>
        <v>16730.400000000001</v>
      </c>
      <c r="CD578" s="274">
        <f>ALL!BH567/$BH$47</f>
        <v>705.1926882500743</v>
      </c>
    </row>
    <row r="579" spans="1:82" ht="24">
      <c r="A579" s="22">
        <f t="shared" si="252"/>
        <v>1800</v>
      </c>
      <c r="B579" s="248" t="s">
        <v>475</v>
      </c>
      <c r="E579" s="19">
        <f>ALL!E568/E$571</f>
        <v>99.673197513132209</v>
      </c>
      <c r="F579" s="19">
        <f>ALL!F568/F$571</f>
        <v>0</v>
      </c>
      <c r="G579" s="19">
        <f>ALL!G568/G$571</f>
        <v>47.195374098480002</v>
      </c>
      <c r="H579" s="19">
        <f>ALL!H568/H$571</f>
        <v>0</v>
      </c>
      <c r="I579" s="19">
        <f>ALL!I568/I$571</f>
        <v>30.360408140885369</v>
      </c>
      <c r="J579" s="19">
        <f>ALL!J568/J$571</f>
        <v>19.749367914201375</v>
      </c>
      <c r="K579" s="19">
        <f>ALL!K568/K$571</f>
        <v>0</v>
      </c>
      <c r="L579" s="19">
        <f>ALL!L568/L$571</f>
        <v>54.274531201623503</v>
      </c>
      <c r="M579" s="19">
        <f>ALL!M568/M$571</f>
        <v>0</v>
      </c>
      <c r="N579" s="19">
        <f>ALL!N568/N$571</f>
        <v>0</v>
      </c>
      <c r="O579" s="19">
        <f>ALL!O568/O$571</f>
        <v>27.091359704471927</v>
      </c>
      <c r="P579" s="19">
        <f>ALL!P568/P$571</f>
        <v>61.807235605623504</v>
      </c>
      <c r="Q579" s="19">
        <f>ALL!Q568/Q$571</f>
        <v>50.990700861084825</v>
      </c>
      <c r="R579" s="19">
        <f>ALL!R568/R$571</f>
        <v>89.925836834259385</v>
      </c>
      <c r="S579" s="19">
        <f>ALL!S568/S$571</f>
        <v>82.65587086463313</v>
      </c>
      <c r="T579" s="19">
        <f>ALL!T568/T$571</f>
        <v>152.09501796846783</v>
      </c>
      <c r="U579" s="19">
        <f>ALL!U568/U$571</f>
        <v>84.92471014353778</v>
      </c>
      <c r="V579" s="19">
        <f>ALL!V568/V$571</f>
        <v>336.24443058278382</v>
      </c>
      <c r="W579" s="19">
        <f>ALL!W568/W$571</f>
        <v>40.307457805460778</v>
      </c>
      <c r="X579" s="19">
        <f>ALL!X568/X$571</f>
        <v>120.14618179881624</v>
      </c>
      <c r="Y579" s="19">
        <f>ALL!Y568/Y$571</f>
        <v>5.7646607373404102</v>
      </c>
      <c r="Z579" s="19">
        <f>ALL!Z568/Z$571</f>
        <v>48.19794347353659</v>
      </c>
      <c r="AA579" s="19">
        <f>ALL!AA568/AA$571</f>
        <v>28.259955024562764</v>
      </c>
      <c r="AB579" s="19">
        <f>ALL!AB568/AB$571</f>
        <v>31.247160720054897</v>
      </c>
      <c r="AC579" s="19">
        <f>ALL!AC568/AC$571</f>
        <v>78.328494141214051</v>
      </c>
      <c r="AD579" s="19">
        <f>ALL!AD568/AD$571</f>
        <v>35.913599625382695</v>
      </c>
      <c r="AE579" s="19">
        <f>ALL!AE568/AE$571</f>
        <v>67.070624454800594</v>
      </c>
      <c r="AF579" s="19">
        <f>ALL!AF568/AF$571</f>
        <v>47.653752098967409</v>
      </c>
      <c r="AG579" s="19">
        <f>ALL!AG568/AG$571</f>
        <v>79.412126356919416</v>
      </c>
      <c r="AH579" s="19">
        <f>ALL!AH568/AH$571</f>
        <v>57.348110700518227</v>
      </c>
      <c r="AI579" s="19">
        <f>ALL!AI568/AI$571</f>
        <v>27.844472649690836</v>
      </c>
      <c r="AJ579" s="19">
        <f>ALL!AJ568/AJ$571</f>
        <v>0.34490247720131051</v>
      </c>
      <c r="AK579" s="19">
        <f>ALL!AK568/AK$571</f>
        <v>17.451074420964577</v>
      </c>
      <c r="AL579" s="19">
        <f>ALL!AL568/AL$571</f>
        <v>787.69464105156749</v>
      </c>
      <c r="AM579" s="19">
        <f>ALL!AM568/AM$571</f>
        <v>0</v>
      </c>
      <c r="AN579" s="19">
        <f>ALL!AN568/AN$571</f>
        <v>0</v>
      </c>
      <c r="AO579" s="19">
        <f>ALL!AO568/AO$571</f>
        <v>0</v>
      </c>
      <c r="AP579" s="19">
        <f>ALL!AP568/AP$571</f>
        <v>24.891225010496399</v>
      </c>
      <c r="AQ579" s="19">
        <f>ALL!AQ568/AQ$571</f>
        <v>0</v>
      </c>
      <c r="AR579" s="19">
        <f>ALL!AR568/AR$571</f>
        <v>0</v>
      </c>
      <c r="AS579" s="19">
        <f>ALL!AS568/AS$571</f>
        <v>0</v>
      </c>
      <c r="AT579" s="19">
        <f>ALL!AT568/AT$571</f>
        <v>24.188710879284649</v>
      </c>
      <c r="AU579" s="19">
        <f>ALL!AU568/AU$571</f>
        <v>7.1375810630567083</v>
      </c>
      <c r="AV579" s="19">
        <f>ALL!AV568/AV$571</f>
        <v>110.11605918259697</v>
      </c>
      <c r="AW579" s="19">
        <f>ALL!AW568/AW$571</f>
        <v>0</v>
      </c>
      <c r="AX579" s="19">
        <f>ALL!AX568/AX$571</f>
        <v>0</v>
      </c>
      <c r="AY579" s="19">
        <f>ALL!AY568/AY$571</f>
        <v>0</v>
      </c>
      <c r="AZ579" s="19">
        <f>ALL!AZ568/AZ$571</f>
        <v>0</v>
      </c>
      <c r="BA579" s="91">
        <f>ALL!BA568/BA$571</f>
        <v>0</v>
      </c>
      <c r="BB579" s="91">
        <f>ALL!BB568/BB$571</f>
        <v>0</v>
      </c>
      <c r="BC579" s="91">
        <f>ALL!BC568/BC$571</f>
        <v>0</v>
      </c>
      <c r="BD579" s="19">
        <f>ALL!BD568/BD$571</f>
        <v>70.054033402717451</v>
      </c>
      <c r="BE579" s="19">
        <f>ALL!BE568/BE$571</f>
        <v>147.25301743036539</v>
      </c>
      <c r="BF579" s="19">
        <f>ALL!BF568/BF$571</f>
        <v>62.789399618596768</v>
      </c>
      <c r="BG579" s="19">
        <f>ALL!BG568/BG$571</f>
        <v>85.105799608709816</v>
      </c>
      <c r="BH579" s="19">
        <f t="shared" si="249"/>
        <v>3141.5090251660063</v>
      </c>
      <c r="BJ579" s="208">
        <f t="array" ref="BJ579">ROUND(MIN(IF($E$4:$BG$4=BJ$4,$E579:$BG579)),1)</f>
        <v>0</v>
      </c>
      <c r="BK579" s="208">
        <f t="array" ref="BK579">ROUND(MAX(IF($E$4:$BG$4=BK$4,$E579:$BG579)),1)</f>
        <v>110.1</v>
      </c>
      <c r="BL579" s="276">
        <f t="array" ref="BL579">ROUND(SUM(IF($E$4:$BG$4=BL$4,ALL!$E568:$BG568)),1)/BL$3</f>
        <v>10.223507952626722</v>
      </c>
      <c r="BM579" s="208">
        <f t="array" ref="BM579">ROUND(MIN(IF($E$4:$BG$4=BM$4,$E579:$BG579)),1)</f>
        <v>62.8</v>
      </c>
      <c r="BN579" s="208">
        <f t="array" ref="BN579">ROUND(MAX(IF($E$4:$BG$4=BN$4,$E579:$BG579)),1)</f>
        <v>147.30000000000001</v>
      </c>
      <c r="BO579" s="276">
        <f t="array" ref="BO579">ROUND(SUM(IF($E$4:$BG$4=BO$4,ALL!$E568:$BG568)),1)/BO$3</f>
        <v>82.73488185410838</v>
      </c>
      <c r="BP579" s="208">
        <f t="array" ref="BP579">ROUND(MIN(IF($E$4:$BG$4=BP$4,$E579:$BG579)),1)</f>
        <v>0</v>
      </c>
      <c r="BQ579" s="208">
        <f t="array" ref="BQ579">ROUND(MAX(IF($E$4:$BG$4=BQ$4,$E579:$BG579)),1)</f>
        <v>787.7</v>
      </c>
      <c r="BR579" s="276">
        <f t="array" ref="BR579">ROUND(SUM(IF($E$4:$BG$4=BR$4,ALL!$E568:$BG568)),1)/BR$3</f>
        <v>41.800114167435098</v>
      </c>
      <c r="BS579" s="208">
        <f t="array" ref="BS579">ROUND(MIN(IF($E$4:$BG$4=BS$4,$E579:$BG579)),1)</f>
        <v>0</v>
      </c>
      <c r="BT579" s="208">
        <f t="array" ref="BT579">ROUND(MAX(IF($E$4:$BG$4=BT$4,$E579:$BG579)),1)</f>
        <v>336.2</v>
      </c>
      <c r="BU579" s="276">
        <f t="array" ref="BU579">ROUND(SUM(IF($E$4:$BG$4=BU$4,ALL!$E568:$BG568)),1)/BU$3</f>
        <v>42.961852282542907</v>
      </c>
      <c r="BV579" s="208">
        <f t="array" ref="BV579">ROUND(MIN(IF($E$4:$BG$4=BV$4,$E579:$BG579)),1)</f>
        <v>0.3</v>
      </c>
      <c r="BW579" s="208">
        <f t="array" ref="BW579">ROUND(MAX(IF($E$4:$BG$4=BW$4,$E579:$BG579)),1)</f>
        <v>48.2</v>
      </c>
      <c r="BX579" s="276">
        <f t="array" ref="BX579">ROUND(SUM(IF($E$4:$BG$4=BX$4,ALL!$E568:$BG568)),1)/BX$3</f>
        <v>31.825758349729234</v>
      </c>
      <c r="BY579" s="208">
        <f t="array" ref="BY579">ROUND(MIN(IF($E$4:$BG$4=BY$4,$E579:$BG579)),1)</f>
        <v>27.8</v>
      </c>
      <c r="BZ579" s="208">
        <f t="array" ref="BZ579">ROUND(MAX(IF($E$4:$BG$4=BZ$4,$E579:$BG579)),1)</f>
        <v>120.1</v>
      </c>
      <c r="CA579" s="276">
        <f t="array" ref="CA579">ROUND(SUM(IF($E$4:$BG$4=CA$4,ALL!$E568:$BG568)),1)/CA$3</f>
        <v>60.044292365389012</v>
      </c>
      <c r="CB579" s="233">
        <f t="shared" si="250"/>
        <v>0</v>
      </c>
      <c r="CC579" s="233">
        <f t="shared" si="251"/>
        <v>787.7</v>
      </c>
      <c r="CD579" s="274">
        <f>ALL!BH568/$BH$47</f>
        <v>45.895344811609434</v>
      </c>
    </row>
    <row r="580" spans="1:82" ht="12.75">
      <c r="A580" s="22">
        <f t="shared" si="252"/>
        <v>1900</v>
      </c>
      <c r="B580" s="248" t="s">
        <v>476</v>
      </c>
      <c r="E580" s="19">
        <f>ALL!E569/E$571</f>
        <v>45.499468145526677</v>
      </c>
      <c r="F580" s="19">
        <f>ALL!F569/F$571</f>
        <v>0</v>
      </c>
      <c r="G580" s="19">
        <f>ALL!G569/G$571</f>
        <v>229.21546245327002</v>
      </c>
      <c r="H580" s="19">
        <f>ALL!H569/H$571</f>
        <v>100.86331152339328</v>
      </c>
      <c r="I580" s="19">
        <f>ALL!I569/I$571</f>
        <v>61.296297920913986</v>
      </c>
      <c r="J580" s="19">
        <f>ALL!J569/J$571</f>
        <v>91.982679158915772</v>
      </c>
      <c r="K580" s="19">
        <f>ALL!K569/K$571</f>
        <v>0</v>
      </c>
      <c r="L580" s="19">
        <f>ALL!L569/L$571</f>
        <v>50.612705857865784</v>
      </c>
      <c r="M580" s="19">
        <f>ALL!M569/M$571</f>
        <v>230.14523924297364</v>
      </c>
      <c r="N580" s="19">
        <f>ALL!N569/N$571</f>
        <v>76.079483224837276</v>
      </c>
      <c r="O580" s="19">
        <f>ALL!O569/O$571</f>
        <v>71.445039464928996</v>
      </c>
      <c r="P580" s="19">
        <f>ALL!P569/P$571</f>
        <v>99.43085615049327</v>
      </c>
      <c r="Q580" s="19">
        <f>ALL!Q569/Q$571</f>
        <v>0</v>
      </c>
      <c r="R580" s="19">
        <f>ALL!R569/R$571</f>
        <v>0</v>
      </c>
      <c r="S580" s="19">
        <f>ALL!S569/S$571</f>
        <v>0</v>
      </c>
      <c r="T580" s="19">
        <f>ALL!T569/T$571</f>
        <v>212.3536928605682</v>
      </c>
      <c r="U580" s="19">
        <f>ALL!U569/U$571</f>
        <v>0</v>
      </c>
      <c r="V580" s="19">
        <f>ALL!V569/V$571</f>
        <v>2.3022634111566567</v>
      </c>
      <c r="W580" s="19">
        <f>ALL!W569/W$571</f>
        <v>25.96075110479806</v>
      </c>
      <c r="X580" s="19">
        <f>ALL!X569/X$571</f>
        <v>0</v>
      </c>
      <c r="Y580" s="19">
        <f>ALL!Y569/Y$571</f>
        <v>2.5418741278804395</v>
      </c>
      <c r="Z580" s="19">
        <f>ALL!Z569/Z$571</f>
        <v>59.926615346886145</v>
      </c>
      <c r="AA580" s="19">
        <f>ALL!AA569/AA$571</f>
        <v>1.2429975474767536</v>
      </c>
      <c r="AB580" s="19">
        <f>ALL!AB569/AB$571</f>
        <v>284.20983534126651</v>
      </c>
      <c r="AC580" s="19">
        <f>ALL!AC569/AC$571</f>
        <v>0</v>
      </c>
      <c r="AD580" s="19">
        <f>ALL!AD569/AD$571</f>
        <v>0</v>
      </c>
      <c r="AE580" s="19">
        <f>ALL!AE569/AE$571</f>
        <v>0</v>
      </c>
      <c r="AF580" s="19">
        <f>ALL!AF569/AF$571</f>
        <v>1.1670236442388038</v>
      </c>
      <c r="AG580" s="19">
        <f>ALL!AG569/AG$571</f>
        <v>13.367177549534146</v>
      </c>
      <c r="AH580" s="19">
        <f>ALL!AH569/AH$571</f>
        <v>26.595923416970983</v>
      </c>
      <c r="AI580" s="19">
        <f>ALL!AI569/AI$571</f>
        <v>154.89240137492342</v>
      </c>
      <c r="AJ580" s="19">
        <f>ALL!AJ569/AJ$571</f>
        <v>125.37779981311577</v>
      </c>
      <c r="AK580" s="19">
        <f>ALL!AK569/AK$571</f>
        <v>0</v>
      </c>
      <c r="AL580" s="19">
        <f>ALL!AL569/AL$571</f>
        <v>0</v>
      </c>
      <c r="AM580" s="19">
        <f>ALL!AM569/AM$571</f>
        <v>0</v>
      </c>
      <c r="AN580" s="19">
        <f>ALL!AN569/AN$571</f>
        <v>20.847178444331469</v>
      </c>
      <c r="AO580" s="19">
        <f>ALL!AO569/AO$571</f>
        <v>115.46318363492254</v>
      </c>
      <c r="AP580" s="19">
        <f>ALL!AP569/AP$571</f>
        <v>66.267351354842873</v>
      </c>
      <c r="AQ580" s="19">
        <f>ALL!AQ569/AQ$571</f>
        <v>0</v>
      </c>
      <c r="AR580" s="19">
        <f>ALL!AR569/AR$571</f>
        <v>178.67168221589264</v>
      </c>
      <c r="AS580" s="19">
        <f>ALL!AS569/AS$571</f>
        <v>0</v>
      </c>
      <c r="AT580" s="19">
        <f>ALL!AT569/AT$571</f>
        <v>0</v>
      </c>
      <c r="AU580" s="19">
        <f>ALL!AU569/AU$571</f>
        <v>0</v>
      </c>
      <c r="AV580" s="19">
        <f>ALL!AV569/AV$571</f>
        <v>0</v>
      </c>
      <c r="AW580" s="19">
        <f>ALL!AW569/AW$571</f>
        <v>65.952447761194037</v>
      </c>
      <c r="AX580" s="19">
        <f>ALL!AX569/AX$571</f>
        <v>222.15871069122133</v>
      </c>
      <c r="AY580" s="19">
        <f>ALL!AY569/AY$571</f>
        <v>676.79128520253528</v>
      </c>
      <c r="AZ580" s="19">
        <f>ALL!AZ569/AZ$571</f>
        <v>79.857525173761545</v>
      </c>
      <c r="BA580" s="91">
        <f>ALL!BA569/BA$571</f>
        <v>0</v>
      </c>
      <c r="BB580" s="91">
        <f>ALL!BB569/BB$571</f>
        <v>0</v>
      </c>
      <c r="BC580" s="91">
        <f>ALL!BC569/BC$571</f>
        <v>0</v>
      </c>
      <c r="BD580" s="19">
        <f>ALL!BD569/BD$571</f>
        <v>50.073865241833708</v>
      </c>
      <c r="BE580" s="19">
        <f>ALL!BE569/BE$571</f>
        <v>0</v>
      </c>
      <c r="BF580" s="19">
        <f>ALL!BF569/BF$571</f>
        <v>0</v>
      </c>
      <c r="BG580" s="19">
        <f>ALL!BG569/BG$571</f>
        <v>0</v>
      </c>
      <c r="BH580" s="19">
        <f t="shared" si="249"/>
        <v>3442.5921284024694</v>
      </c>
      <c r="BJ580" s="208">
        <f t="array" ref="BJ580">ROUND(MIN(IF($E$4:$BG$4=BJ$4,$E580:$BG580)),1)</f>
        <v>0</v>
      </c>
      <c r="BK580" s="208">
        <f t="array" ref="BK580">ROUND(MAX(IF($E$4:$BG$4=BK$4,$E580:$BG580)),1)</f>
        <v>676.8</v>
      </c>
      <c r="BL580" s="276">
        <f t="array" ref="BL580">ROUND(SUM(IF($E$4:$BG$4=BL$4,ALL!$E569:$BG569)),1)/BL$3</f>
        <v>95.16498269926656</v>
      </c>
      <c r="BM580" s="208">
        <f t="array" ref="BM580">ROUND(MIN(IF($E$4:$BG$4=BM$4,$E580:$BG580)),1)</f>
        <v>0</v>
      </c>
      <c r="BN580" s="208">
        <f t="array" ref="BN580">ROUND(MAX(IF($E$4:$BG$4=BN$4,$E580:$BG580)),1)</f>
        <v>50.1</v>
      </c>
      <c r="BO580" s="276">
        <f t="array" ref="BO580">ROUND(SUM(IF($E$4:$BG$4=BO$4,ALL!$E569:$BG569)),1)/BO$3</f>
        <v>17.467777457599215</v>
      </c>
      <c r="BP580" s="208">
        <f t="array" ref="BP580">ROUND(MIN(IF($E$4:$BG$4=BP$4,$E580:$BG580)),1)</f>
        <v>0</v>
      </c>
      <c r="BQ580" s="208">
        <f t="array" ref="BQ580">ROUND(MAX(IF($E$4:$BG$4=BQ$4,$E580:$BG580)),1)</f>
        <v>0</v>
      </c>
      <c r="BR580" s="276">
        <f t="array" ref="BR580">ROUND(SUM(IF($E$4:$BG$4=BR$4,ALL!$E569:$BG569)),1)/BR$3</f>
        <v>0</v>
      </c>
      <c r="BS580" s="208">
        <f t="array" ref="BS580">ROUND(MIN(IF($E$4:$BG$4=BS$4,$E580:$BG580)),1)</f>
        <v>0</v>
      </c>
      <c r="BT580" s="208">
        <f t="array" ref="BT580">ROUND(MAX(IF($E$4:$BG$4=BT$4,$E580:$BG580)),1)</f>
        <v>230.1</v>
      </c>
      <c r="BU580" s="276">
        <f t="array" ref="BU580">ROUND(SUM(IF($E$4:$BG$4=BU$4,ALL!$E569:$BG569)),1)/BU$3</f>
        <v>36.335550913323814</v>
      </c>
      <c r="BV580" s="208">
        <f t="array" ref="BV580">ROUND(MIN(IF($E$4:$BG$4=BV$4,$E580:$BG580)),1)</f>
        <v>59.9</v>
      </c>
      <c r="BW580" s="208">
        <f t="array" ref="BW580">ROUND(MAX(IF($E$4:$BG$4=BW$4,$E580:$BG580)),1)</f>
        <v>284.2</v>
      </c>
      <c r="BX580" s="276">
        <f t="array" ref="BX580">ROUND(SUM(IF($E$4:$BG$4=BX$4,ALL!$E569:$BG569)),1)/BX$3</f>
        <v>206.95227567727699</v>
      </c>
      <c r="BY580" s="208">
        <f t="array" ref="BY580">ROUND(MIN(IF($E$4:$BG$4=BY$4,$E580:$BG580)),1)</f>
        <v>0</v>
      </c>
      <c r="BZ580" s="208">
        <f t="array" ref="BZ580">ROUND(MAX(IF($E$4:$BG$4=BZ$4,$E580:$BG580)),1)</f>
        <v>154.9</v>
      </c>
      <c r="CA580" s="276">
        <f t="array" ref="CA580">ROUND(SUM(IF($E$4:$BG$4=CA$4,ALL!$E569:$BG569)),1)/CA$3</f>
        <v>50.05150191773334</v>
      </c>
      <c r="CB580" s="233">
        <f t="shared" si="250"/>
        <v>0</v>
      </c>
      <c r="CC580" s="233">
        <f t="shared" si="251"/>
        <v>676.8</v>
      </c>
      <c r="CD580" s="274">
        <f>ALL!BH569/$BH$47</f>
        <v>89.004064703527078</v>
      </c>
    </row>
    <row r="581" spans="1:82" ht="12.75">
      <c r="A581" s="22">
        <f t="shared" si="252"/>
        <v>2100</v>
      </c>
      <c r="B581" s="248" t="s">
        <v>477</v>
      </c>
      <c r="E581" s="19">
        <f>ALL!E570/E$571</f>
        <v>144.06746348075654</v>
      </c>
      <c r="F581" s="19">
        <f>ALL!F570/F$571</f>
        <v>227.24142118684961</v>
      </c>
      <c r="G581" s="19">
        <f>ALL!G570/G$571</f>
        <v>146.0885278291226</v>
      </c>
      <c r="H581" s="19">
        <f>ALL!H570/H$571</f>
        <v>92.824544480710514</v>
      </c>
      <c r="I581" s="19">
        <f>ALL!I570/I$571</f>
        <v>121.31349785910466</v>
      </c>
      <c r="J581" s="19">
        <f>ALL!J570/J$571</f>
        <v>167.073492215626</v>
      </c>
      <c r="K581" s="19">
        <f>ALL!K570/K$571</f>
        <v>90.051517831955508</v>
      </c>
      <c r="L581" s="19">
        <f>ALL!L570/L$571</f>
        <v>104.82577887629927</v>
      </c>
      <c r="M581" s="19">
        <f>ALL!M570/M$571</f>
        <v>195.31171378869493</v>
      </c>
      <c r="N581" s="19">
        <f>ALL!N570/N$571</f>
        <v>155.02065097646471</v>
      </c>
      <c r="O581" s="19">
        <f>ALL!O570/O$571</f>
        <v>449.68518275474378</v>
      </c>
      <c r="P581" s="19">
        <f>ALL!P570/P$571</f>
        <v>170.42278992979189</v>
      </c>
      <c r="Q581" s="19">
        <f>ALL!Q570/Q$571</f>
        <v>102.4999518403619</v>
      </c>
      <c r="R581" s="19">
        <f>ALL!R570/R$571</f>
        <v>408.27253015313738</v>
      </c>
      <c r="S581" s="19">
        <f>ALL!S570/S$571</f>
        <v>205.19911452455128</v>
      </c>
      <c r="T581" s="19">
        <f>ALL!T570/T$571</f>
        <v>223.56909305120564</v>
      </c>
      <c r="U581" s="19">
        <f>ALL!U570/U$571</f>
        <v>345.6111641108958</v>
      </c>
      <c r="V581" s="19">
        <f>ALL!V570/V$571</f>
        <v>818.82053109962578</v>
      </c>
      <c r="W581" s="19">
        <f>ALL!W570/W$571</f>
        <v>131.03992178465381</v>
      </c>
      <c r="X581" s="19">
        <f>ALL!X570/X$571</f>
        <v>82.700772618757355</v>
      </c>
      <c r="Y581" s="19">
        <f>ALL!Y570/Y$571</f>
        <v>167.30099894367578</v>
      </c>
      <c r="Z581" s="19">
        <f>ALL!Z570/Z$571</f>
        <v>154.01037429883843</v>
      </c>
      <c r="AA581" s="19">
        <f>ALL!AA570/AA$571</f>
        <v>114.74058652517027</v>
      </c>
      <c r="AB581" s="19">
        <f>ALL!AB570/AB$571</f>
        <v>75.009672380249967</v>
      </c>
      <c r="AC581" s="19">
        <f>ALL!AC570/AC$571</f>
        <v>325.44840582192421</v>
      </c>
      <c r="AD581" s="19">
        <f>ALL!AD570/AD$571</f>
        <v>187.56334899362983</v>
      </c>
      <c r="AE581" s="19">
        <f>ALL!AE570/AE$571</f>
        <v>195.40744379042354</v>
      </c>
      <c r="AF581" s="19">
        <f>ALL!AF570/AF$571</f>
        <v>166.45122135538571</v>
      </c>
      <c r="AG581" s="19">
        <f>ALL!AG570/AG$571</f>
        <v>115.97003213749315</v>
      </c>
      <c r="AH581" s="19">
        <f>ALL!AH570/AH$571</f>
        <v>167.65864842812226</v>
      </c>
      <c r="AI581" s="19">
        <f>ALL!AI570/AI$571</f>
        <v>149.76778609667923</v>
      </c>
      <c r="AJ581" s="19">
        <f>ALL!AJ570/AJ$571</f>
        <v>113.64415001202522</v>
      </c>
      <c r="AK581" s="19">
        <f>ALL!AK570/AK$571</f>
        <v>309.39627415218791</v>
      </c>
      <c r="AL581" s="19">
        <f>ALL!AL570/AL$571</f>
        <v>0</v>
      </c>
      <c r="AM581" s="19">
        <f>ALL!AM570/AM$571</f>
        <v>405.01439228181982</v>
      </c>
      <c r="AN581" s="19">
        <f>ALL!AN570/AN$571</f>
        <v>563.99739027283522</v>
      </c>
      <c r="AO581" s="19">
        <f>ALL!AO570/AO$571</f>
        <v>300.46321736344169</v>
      </c>
      <c r="AP581" s="19">
        <f>ALL!AP570/AP$571</f>
        <v>295.25756548138099</v>
      </c>
      <c r="AQ581" s="19">
        <f>ALL!AQ570/AQ$571</f>
        <v>243.79266567948986</v>
      </c>
      <c r="AR581" s="19">
        <f>ALL!AR570/AR$571</f>
        <v>219.19300370111375</v>
      </c>
      <c r="AS581" s="19">
        <f>ALL!AS570/AS$571</f>
        <v>818.4675505509141</v>
      </c>
      <c r="AT581" s="19">
        <f>ALL!AT570/AT$571</f>
        <v>949.53048931942385</v>
      </c>
      <c r="AU581" s="19">
        <f>ALL!AU570/AU$571</f>
        <v>182.50456099468013</v>
      </c>
      <c r="AV581" s="19">
        <f>ALL!AV570/AV$571</f>
        <v>148.53596925318405</v>
      </c>
      <c r="AW581" s="19">
        <f>ALL!AW570/AW$571</f>
        <v>732.22504477611949</v>
      </c>
      <c r="AX581" s="19">
        <f>ALL!AX570/AX$571</f>
        <v>114.01858842918189</v>
      </c>
      <c r="AY581" s="19">
        <f>ALL!AY570/AY$571</f>
        <v>674.06126205566272</v>
      </c>
      <c r="AZ581" s="19">
        <f>ALL!AZ570/AZ$571</f>
        <v>172.6379406611602</v>
      </c>
      <c r="BA581" s="91">
        <f>ALL!BA570/BA$571</f>
        <v>510.86054779101397</v>
      </c>
      <c r="BB581" s="91">
        <f>ALL!BB570/BB$571</f>
        <v>812.36086008905568</v>
      </c>
      <c r="BC581" s="91">
        <f>ALL!BC570/BC$571</f>
        <v>1712.8756805573473</v>
      </c>
      <c r="BD581" s="19">
        <f>ALL!BD570/BD$571</f>
        <v>257.17465851539839</v>
      </c>
      <c r="BE581" s="19">
        <f>ALL!BE570/BE$571</f>
        <v>200.99462843623067</v>
      </c>
      <c r="BF581" s="19">
        <f>ALL!BF570/BF$571</f>
        <v>166.13481510707803</v>
      </c>
      <c r="BG581" s="19">
        <f>ALL!BG570/BG$571</f>
        <v>299.91674214702357</v>
      </c>
      <c r="BH581" s="19">
        <f t="shared" si="249"/>
        <v>16404.026176792671</v>
      </c>
      <c r="BJ581" s="208">
        <f t="array" ref="BJ581">ROUND(MIN(IF($E$4:$BG$4=BJ$4,$E581:$BG581)),1)</f>
        <v>114</v>
      </c>
      <c r="BK581" s="208">
        <f t="array" ref="BK581">ROUND(MAX(IF($E$4:$BG$4=BK$4,$E581:$BG581)),1)</f>
        <v>1712.9</v>
      </c>
      <c r="BL581" s="276">
        <f t="array" ref="BL581">ROUND(SUM(IF($E$4:$BG$4=BL$4,ALL!$E570:$BG570)),1)/BL$3</f>
        <v>377.97888494569827</v>
      </c>
      <c r="BM581" s="208">
        <f t="array" ref="BM581">ROUND(MIN(IF($E$4:$BG$4=BM$4,$E581:$BG581)),1)</f>
        <v>166.1</v>
      </c>
      <c r="BN581" s="208">
        <f t="array" ref="BN581">ROUND(MAX(IF($E$4:$BG$4=BN$4,$E581:$BG581)),1)</f>
        <v>299.89999999999998</v>
      </c>
      <c r="BO581" s="276">
        <f t="array" ref="BO581">ROUND(SUM(IF($E$4:$BG$4=BO$4,ALL!$E570:$BG570)),1)/BO$3</f>
        <v>220.80587230363912</v>
      </c>
      <c r="BP581" s="208">
        <f t="array" ref="BP581">ROUND(MIN(IF($E$4:$BG$4=BP$4,$E581:$BG581)),1)</f>
        <v>0</v>
      </c>
      <c r="BQ581" s="208">
        <f t="array" ref="BQ581">ROUND(MAX(IF($E$4:$BG$4=BQ$4,$E581:$BG581)),1)</f>
        <v>405</v>
      </c>
      <c r="BR581" s="276">
        <f t="array" ref="BR581">ROUND(SUM(IF($E$4:$BG$4=BR$4,ALL!$E570:$BG570)),1)/BR$3</f>
        <v>340.78859997818574</v>
      </c>
      <c r="BS581" s="208">
        <f t="array" ref="BS581">ROUND(MIN(IF($E$4:$BG$4=BS$4,$E581:$BG581)),1)</f>
        <v>90.1</v>
      </c>
      <c r="BT581" s="208">
        <f t="array" ref="BT581">ROUND(MAX(IF($E$4:$BG$4=BT$4,$E581:$BG581)),1)</f>
        <v>818.8</v>
      </c>
      <c r="BU581" s="276">
        <f t="array" ref="BU581">ROUND(SUM(IF($E$4:$BG$4=BU$4,ALL!$E570:$BG570)),1)/BU$3</f>
        <v>163.89232888186521</v>
      </c>
      <c r="BV581" s="208">
        <f t="array" ref="BV581">ROUND(MIN(IF($E$4:$BG$4=BV$4,$E581:$BG581)),1)</f>
        <v>75</v>
      </c>
      <c r="BW581" s="208">
        <f t="array" ref="BW581">ROUND(MAX(IF($E$4:$BG$4=BW$4,$E581:$BG581)),1)</f>
        <v>154</v>
      </c>
      <c r="BX581" s="276">
        <f t="array" ref="BX581">ROUND(SUM(IF($E$4:$BG$4=BX$4,ALL!$E570:$BG570)),1)/BX$3</f>
        <v>103.30875278653185</v>
      </c>
      <c r="BY581" s="208">
        <f t="array" ref="BY581">ROUND(MIN(IF($E$4:$BG$4=BY$4,$E581:$BG581)),1)</f>
        <v>82.7</v>
      </c>
      <c r="BZ581" s="208">
        <f t="array" ref="BZ581">ROUND(MAX(IF($E$4:$BG$4=BZ$4,$E581:$BG581)),1)</f>
        <v>345.6</v>
      </c>
      <c r="CA581" s="276">
        <f t="array" ref="CA581">ROUND(SUM(IF($E$4:$BG$4=CA$4,ALL!$E570:$BG570)),1)/CA$3</f>
        <v>132.91454556640517</v>
      </c>
      <c r="CB581" s="233">
        <f t="shared" si="250"/>
        <v>0</v>
      </c>
      <c r="CC581" s="233">
        <f t="shared" si="251"/>
        <v>1712.9</v>
      </c>
      <c r="CD581" s="274">
        <f>ALL!BH570/$BH$47</f>
        <v>151.76701069800421</v>
      </c>
    </row>
    <row r="582" spans="1:82" ht="24">
      <c r="A582" s="22">
        <f t="shared" si="252"/>
        <v>2200</v>
      </c>
      <c r="B582" s="248" t="s">
        <v>478</v>
      </c>
      <c r="E582" s="19">
        <f>ALL!E571/E$571</f>
        <v>50.958045844997351</v>
      </c>
      <c r="F582" s="19">
        <f>ALL!F571/F$571</f>
        <v>229.25563305534496</v>
      </c>
      <c r="G582" s="19">
        <f>ALL!G571/G$571</f>
        <v>103.21639651569429</v>
      </c>
      <c r="H582" s="19">
        <f>ALL!H571/H$571</f>
        <v>95.569764482822762</v>
      </c>
      <c r="I582" s="19">
        <f>ALL!I571/I$571</f>
        <v>17.829004521052553</v>
      </c>
      <c r="J582" s="19">
        <f>ALL!J571/J$571</f>
        <v>53.781565017593024</v>
      </c>
      <c r="K582" s="19">
        <f>ALL!K571/K$571</f>
        <v>57.077260969557287</v>
      </c>
      <c r="L582" s="19">
        <f>ALL!L571/L$571</f>
        <v>53.671162753183907</v>
      </c>
      <c r="M582" s="19">
        <f>ALL!M571/M$571</f>
        <v>95.525626139626524</v>
      </c>
      <c r="N582" s="19">
        <f>ALL!N571/N$571</f>
        <v>0</v>
      </c>
      <c r="O582" s="19">
        <f>ALL!O571/O$571</f>
        <v>428.05546887547899</v>
      </c>
      <c r="P582" s="19">
        <f>ALL!P571/P$571</f>
        <v>39.630303168790803</v>
      </c>
      <c r="Q582" s="19">
        <f>ALL!Q571/Q$571</f>
        <v>66.606455802031121</v>
      </c>
      <c r="R582" s="19">
        <f>ALL!R571/R$571</f>
        <v>0</v>
      </c>
      <c r="S582" s="19">
        <f>ALL!S571/S$571</f>
        <v>100.15798793239604</v>
      </c>
      <c r="T582" s="19">
        <f>ALL!T571/T$571</f>
        <v>168.81262706696583</v>
      </c>
      <c r="U582" s="19">
        <f>ALL!U571/U$571</f>
        <v>0</v>
      </c>
      <c r="V582" s="19">
        <f>ALL!V571/V$571</f>
        <v>679.25521297451439</v>
      </c>
      <c r="W582" s="19">
        <f>ALL!W571/W$571</f>
        <v>36.149889251768883</v>
      </c>
      <c r="X582" s="19">
        <f>ALL!X571/X$571</f>
        <v>39.188637203694256</v>
      </c>
      <c r="Y582" s="19">
        <f>ALL!Y571/Y$571</f>
        <v>111.7869987350191</v>
      </c>
      <c r="Z582" s="19">
        <f>ALL!Z571/Z$571</f>
        <v>32.421325417068907</v>
      </c>
      <c r="AA582" s="19">
        <f>ALL!AA571/AA$571</f>
        <v>91.463635846946232</v>
      </c>
      <c r="AB582" s="19">
        <f>ALL!AB571/AB$571</f>
        <v>0</v>
      </c>
      <c r="AC582" s="19">
        <f>ALL!AC571/AC$571</f>
        <v>97.162809834271016</v>
      </c>
      <c r="AD582" s="19">
        <f>ALL!AD571/AD$571</f>
        <v>62.282022507783836</v>
      </c>
      <c r="AE582" s="19">
        <f>ALL!AE571/AE$571</f>
        <v>107.73912056865795</v>
      </c>
      <c r="AF582" s="19">
        <f>ALL!AF571/AF$571</f>
        <v>161.28480611212919</v>
      </c>
      <c r="AG582" s="19">
        <f>ALL!AG571/AG$571</f>
        <v>138.55885263709493</v>
      </c>
      <c r="AH582" s="19">
        <f>ALL!AH571/AH$571</f>
        <v>70.176073660123379</v>
      </c>
      <c r="AI582" s="19">
        <f>ALL!AI571/AI$571</f>
        <v>128.00525769937377</v>
      </c>
      <c r="AJ582" s="19">
        <f>ALL!AJ571/AJ$571</f>
        <v>72.366138081401061</v>
      </c>
      <c r="AK582" s="19">
        <f>ALL!AK571/AK$571</f>
        <v>428.97866928129667</v>
      </c>
      <c r="AL582" s="19">
        <f>ALL!AL571/AL$571</f>
        <v>2356.5324281380913</v>
      </c>
      <c r="AM582" s="19">
        <f>ALL!AM571/AM$571</f>
        <v>156.83281501150648</v>
      </c>
      <c r="AN582" s="19">
        <f>ALL!AN571/AN$571</f>
        <v>290.87856295543133</v>
      </c>
      <c r="AO582" s="19">
        <f>ALL!AO571/AO$571</f>
        <v>0</v>
      </c>
      <c r="AP582" s="19">
        <f>ALL!AP571/AP$571</f>
        <v>392.52073442495885</v>
      </c>
      <c r="AQ582" s="19">
        <f>ALL!AQ571/AQ$571</f>
        <v>0</v>
      </c>
      <c r="AR582" s="19">
        <f>ALL!AR571/AR$571</f>
        <v>0</v>
      </c>
      <c r="AS582" s="19">
        <f>ALL!AS571/AS$571</f>
        <v>727.60092020825778</v>
      </c>
      <c r="AT582" s="19">
        <f>ALL!AT571/AT$571</f>
        <v>0</v>
      </c>
      <c r="AU582" s="19">
        <f>ALL!AU571/AU$571</f>
        <v>150.98886963987306</v>
      </c>
      <c r="AV582" s="19">
        <f>ALL!AV571/AV$571</f>
        <v>0</v>
      </c>
      <c r="AW582" s="19">
        <f>ALL!AW571/AW$571</f>
        <v>0</v>
      </c>
      <c r="AX582" s="19">
        <f>ALL!AX571/AX$571</f>
        <v>0</v>
      </c>
      <c r="AY582" s="19">
        <f>ALL!AY571/AY$571</f>
        <v>410.80771893083494</v>
      </c>
      <c r="AZ582" s="19">
        <f>ALL!AZ571/AZ$571</f>
        <v>0</v>
      </c>
      <c r="BA582" s="91">
        <f>ALL!BA571/BA$571</f>
        <v>0</v>
      </c>
      <c r="BB582" s="91">
        <f>ALL!BB571/BB$571</f>
        <v>0</v>
      </c>
      <c r="BC582" s="91">
        <f>ALL!BC571/BC$571</f>
        <v>0</v>
      </c>
      <c r="BD582" s="19">
        <f>ALL!BD571/BD$571</f>
        <v>0.44787438742563063</v>
      </c>
      <c r="BE582" s="19">
        <f>ALL!BE571/BE$571</f>
        <v>244.3728102844947</v>
      </c>
      <c r="BF582" s="19">
        <f>ALL!BF571/BF$571</f>
        <v>80.81596633129486</v>
      </c>
      <c r="BG582" s="19">
        <f>ALL!BG571/BG$571</f>
        <v>68.40148364189703</v>
      </c>
      <c r="BH582" s="19">
        <f t="shared" si="249"/>
        <v>8697.1669359107455</v>
      </c>
      <c r="BJ582" s="208">
        <f t="array" ref="BJ582">ROUND(MIN(IF($E$4:$BG$4=BJ$4,$E582:$BG582)),1)</f>
        <v>0</v>
      </c>
      <c r="BK582" s="208">
        <f t="array" ref="BK582">ROUND(MAX(IF($E$4:$BG$4=BK$4,$E582:$BG582)),1)</f>
        <v>727.6</v>
      </c>
      <c r="BL582" s="276">
        <f t="array" ref="BL582">ROUND(SUM(IF($E$4:$BG$4=BL$4,ALL!$E571:$BG571)),1)/BL$3</f>
        <v>133.09431674948257</v>
      </c>
      <c r="BM582" s="208">
        <f t="array" ref="BM582">ROUND(MIN(IF($E$4:$BG$4=BM$4,$E582:$BG582)),1)</f>
        <v>0.4</v>
      </c>
      <c r="BN582" s="208">
        <f t="array" ref="BN582">ROUND(MAX(IF($E$4:$BG$4=BN$4,$E582:$BG582)),1)</f>
        <v>244.4</v>
      </c>
      <c r="BO582" s="276">
        <f t="array" ref="BO582">ROUND(SUM(IF($E$4:$BG$4=BO$4,ALL!$E571:$BG571)),1)/BO$3</f>
        <v>79.472984933311395</v>
      </c>
      <c r="BP582" s="208">
        <f t="array" ref="BP582">ROUND(MIN(IF($E$4:$BG$4=BP$4,$E582:$BG582)),1)</f>
        <v>156.80000000000001</v>
      </c>
      <c r="BQ582" s="208">
        <f t="array" ref="BQ582">ROUND(MAX(IF($E$4:$BG$4=BQ$4,$E582:$BG582)),1)</f>
        <v>2356.5</v>
      </c>
      <c r="BR582" s="276">
        <f t="array" ref="BR582">ROUND(SUM(IF($E$4:$BG$4=BR$4,ALL!$E571:$BG571)),1)/BR$3</f>
        <v>383.74930934806969</v>
      </c>
      <c r="BS582" s="208">
        <f t="array" ref="BS582">ROUND(MIN(IF($E$4:$BG$4=BS$4,$E582:$BG582)),1)</f>
        <v>0</v>
      </c>
      <c r="BT582" s="208">
        <f t="array" ref="BT582">ROUND(MAX(IF($E$4:$BG$4=BT$4,$E582:$BG582)),1)</f>
        <v>679.3</v>
      </c>
      <c r="BU582" s="276">
        <f t="array" ref="BU582">ROUND(SUM(IF($E$4:$BG$4=BU$4,ALL!$E571:$BG571)),1)/BU$3</f>
        <v>91.789889107257494</v>
      </c>
      <c r="BV582" s="208">
        <f t="array" ref="BV582">ROUND(MIN(IF($E$4:$BG$4=BV$4,$E582:$BG582)),1)</f>
        <v>0</v>
      </c>
      <c r="BW582" s="208">
        <f t="array" ref="BW582">ROUND(MAX(IF($E$4:$BG$4=BW$4,$E582:$BG582)),1)</f>
        <v>103.2</v>
      </c>
      <c r="BX582" s="276">
        <f t="array" ref="BX582">ROUND(SUM(IF($E$4:$BG$4=BX$4,ALL!$E571:$BG571)),1)/BX$3</f>
        <v>24.663758110051713</v>
      </c>
      <c r="BY582" s="208">
        <f t="array" ref="BY582">ROUND(MIN(IF($E$4:$BG$4=BY$4,$E582:$BG582)),1)</f>
        <v>0</v>
      </c>
      <c r="BZ582" s="208">
        <f t="array" ref="BZ582">ROUND(MAX(IF($E$4:$BG$4=BZ$4,$E582:$BG582)),1)</f>
        <v>138.6</v>
      </c>
      <c r="CA582" s="276">
        <f t="array" ref="CA582">ROUND(SUM(IF($E$4:$BG$4=CA$4,ALL!$E571:$BG571)),1)/CA$3</f>
        <v>67.394378306661025</v>
      </c>
      <c r="CB582" s="233">
        <f t="shared" si="250"/>
        <v>0</v>
      </c>
      <c r="CC582" s="233">
        <f t="shared" si="251"/>
        <v>2356.5</v>
      </c>
      <c r="CD582" s="274">
        <f>ALL!BH571/$BH$47</f>
        <v>70.180562162581438</v>
      </c>
    </row>
    <row r="583" spans="1:82" ht="12.75">
      <c r="A583" s="22">
        <f t="shared" si="252"/>
        <v>2300</v>
      </c>
      <c r="B583" s="248" t="s">
        <v>479</v>
      </c>
      <c r="E583" s="19">
        <f>ALL!E572/E$571</f>
        <v>0</v>
      </c>
      <c r="F583" s="19">
        <f>ALL!F572/F$571</f>
        <v>0</v>
      </c>
      <c r="G583" s="19">
        <f>ALL!G572/G$571</f>
        <v>0</v>
      </c>
      <c r="H583" s="19">
        <f>ALL!H572/H$571</f>
        <v>0</v>
      </c>
      <c r="I583" s="19">
        <f>ALL!I572/I$571</f>
        <v>13.554142470478574</v>
      </c>
      <c r="J583" s="19">
        <f>ALL!J572/J$571</f>
        <v>0</v>
      </c>
      <c r="K583" s="19">
        <f>ALL!K572/K$571</f>
        <v>1.8043290126083567E-2</v>
      </c>
      <c r="L583" s="19">
        <f>ALL!L572/L$571</f>
        <v>0</v>
      </c>
      <c r="M583" s="19">
        <f>ALL!M572/M$571</f>
        <v>0</v>
      </c>
      <c r="N583" s="19">
        <f>ALL!N572/N$571</f>
        <v>0</v>
      </c>
      <c r="O583" s="19">
        <f>ALL!O572/O$571</f>
        <v>0</v>
      </c>
      <c r="P583" s="19">
        <f>ALL!P572/P$571</f>
        <v>2.2776082398843762</v>
      </c>
      <c r="Q583" s="19">
        <f>ALL!Q572/Q$571</f>
        <v>1.6970158169696097</v>
      </c>
      <c r="R583" s="19">
        <f>ALL!R572/R$571</f>
        <v>0</v>
      </c>
      <c r="S583" s="19">
        <f>ALL!S572/S$571</f>
        <v>0</v>
      </c>
      <c r="T583" s="19">
        <f>ALL!T572/T$571</f>
        <v>0</v>
      </c>
      <c r="U583" s="19">
        <f>ALL!U572/U$571</f>
        <v>0</v>
      </c>
      <c r="V583" s="19">
        <f>ALL!V572/V$571</f>
        <v>0</v>
      </c>
      <c r="W583" s="19">
        <f>ALL!W572/W$571</f>
        <v>0</v>
      </c>
      <c r="X583" s="19">
        <f>ALL!X572/X$571</f>
        <v>0</v>
      </c>
      <c r="Y583" s="19">
        <f>ALL!Y572/Y$571</f>
        <v>0</v>
      </c>
      <c r="Z583" s="19">
        <f>ALL!Z572/Z$571</f>
        <v>0</v>
      </c>
      <c r="AA583" s="19">
        <f>ALL!AA572/AA$571</f>
        <v>45.891110112610171</v>
      </c>
      <c r="AB583" s="19">
        <f>ALL!AB572/AB$571</f>
        <v>18.901995467553856</v>
      </c>
      <c r="AC583" s="19">
        <f>ALL!AC572/AC$571</f>
        <v>0</v>
      </c>
      <c r="AD583" s="19">
        <f>ALL!AD572/AD$571</f>
        <v>0</v>
      </c>
      <c r="AE583" s="19">
        <f>ALL!AE572/AE$571</f>
        <v>0</v>
      </c>
      <c r="AF583" s="19">
        <f>ALL!AF572/AF$571</f>
        <v>0</v>
      </c>
      <c r="AG583" s="19">
        <f>ALL!AG572/AG$571</f>
        <v>27.706207227132737</v>
      </c>
      <c r="AH583" s="19">
        <f>ALL!AH572/AH$571</f>
        <v>0</v>
      </c>
      <c r="AI583" s="19">
        <f>ALL!AI572/AI$571</f>
        <v>0</v>
      </c>
      <c r="AJ583" s="19">
        <f>ALL!AJ572/AJ$571</f>
        <v>11.018688222747036</v>
      </c>
      <c r="AK583" s="19">
        <f>ALL!AK572/AK$571</f>
        <v>0</v>
      </c>
      <c r="AL583" s="19">
        <f>ALL!AL572/AL$571</f>
        <v>4031.8257980644244</v>
      </c>
      <c r="AM583" s="19">
        <f>ALL!AM572/AM$571</f>
        <v>0</v>
      </c>
      <c r="AN583" s="19">
        <f>ALL!AN572/AN$571</f>
        <v>0</v>
      </c>
      <c r="AO583" s="19">
        <f>ALL!AO572/AO$571</f>
        <v>0</v>
      </c>
      <c r="AP583" s="19">
        <f>ALL!AP572/AP$571</f>
        <v>147.83675677421442</v>
      </c>
      <c r="AQ583" s="19">
        <f>ALL!AQ572/AQ$571</f>
        <v>0</v>
      </c>
      <c r="AR583" s="19">
        <f>ALL!AR572/AR$571</f>
        <v>0</v>
      </c>
      <c r="AS583" s="19">
        <f>ALL!AS572/AS$571</f>
        <v>0</v>
      </c>
      <c r="AT583" s="19">
        <f>ALL!AT572/AT$571</f>
        <v>0</v>
      </c>
      <c r="AU583" s="19">
        <f>ALL!AU572/AU$571</f>
        <v>144.68637220782804</v>
      </c>
      <c r="AV583" s="19">
        <f>ALL!AV572/AV$571</f>
        <v>0</v>
      </c>
      <c r="AW583" s="19">
        <f>ALL!AW572/AW$571</f>
        <v>0</v>
      </c>
      <c r="AX583" s="19">
        <f>ALL!AX572/AX$571</f>
        <v>0</v>
      </c>
      <c r="AY583" s="19">
        <f>ALL!AY572/AY$571</f>
        <v>0</v>
      </c>
      <c r="AZ583" s="19">
        <f>ALL!AZ572/AZ$571</f>
        <v>545.08184601166761</v>
      </c>
      <c r="BA583" s="91">
        <f>ALL!BA572/BA$571</f>
        <v>0</v>
      </c>
      <c r="BB583" s="91">
        <f>ALL!BB572/BB$571</f>
        <v>0</v>
      </c>
      <c r="BC583" s="91">
        <f>ALL!BC572/BC$571</f>
        <v>0</v>
      </c>
      <c r="BD583" s="19">
        <f>ALL!BD572/BD$571</f>
        <v>0</v>
      </c>
      <c r="BE583" s="19">
        <f>ALL!BE572/BE$571</f>
        <v>0</v>
      </c>
      <c r="BF583" s="19">
        <f>ALL!BF572/BF$571</f>
        <v>0</v>
      </c>
      <c r="BG583" s="19">
        <f>ALL!BG572/BG$571</f>
        <v>0</v>
      </c>
      <c r="BH583" s="19">
        <f t="shared" si="249"/>
        <v>4990.4955839056365</v>
      </c>
      <c r="BJ583" s="208">
        <f t="array" ref="BJ583">ROUND(MIN(IF($E$4:$BG$4=BJ$4,$E583:$BG583)),1)</f>
        <v>0</v>
      </c>
      <c r="BK583" s="208">
        <f t="array" ref="BK583">ROUND(MAX(IF($E$4:$BG$4=BK$4,$E583:$BG583)),1)</f>
        <v>545.1</v>
      </c>
      <c r="BL583" s="276">
        <f t="array" ref="BL583">ROUND(SUM(IF($E$4:$BG$4=BL$4,ALL!$E572:$BG572)),1)/BL$3</f>
        <v>99.240929024127851</v>
      </c>
      <c r="BM583" s="208">
        <f t="array" ref="BM583">ROUND(MIN(IF($E$4:$BG$4=BM$4,$E583:$BG583)),1)</f>
        <v>0</v>
      </c>
      <c r="BN583" s="208">
        <f t="array" ref="BN583">ROUND(MAX(IF($E$4:$BG$4=BN$4,$E583:$BG583)),1)</f>
        <v>0</v>
      </c>
      <c r="BO583" s="276">
        <f t="array" ref="BO583">ROUND(SUM(IF($E$4:$BG$4=BO$4,ALL!$E572:$BG572)),1)/BO$3</f>
        <v>0</v>
      </c>
      <c r="BP583" s="208">
        <f t="array" ref="BP583">ROUND(MIN(IF($E$4:$BG$4=BP$4,$E583:$BG583)),1)</f>
        <v>0</v>
      </c>
      <c r="BQ583" s="208">
        <f t="array" ref="BQ583">ROUND(MAX(IF($E$4:$BG$4=BQ$4,$E583:$BG583)),1)</f>
        <v>4031.8</v>
      </c>
      <c r="BR583" s="276">
        <f t="array" ref="BR583">ROUND(SUM(IF($E$4:$BG$4=BR$4,ALL!$E572:$BG572)),1)/BR$3</f>
        <v>169.90043681318323</v>
      </c>
      <c r="BS583" s="208">
        <f t="array" ref="BS583">ROUND(MIN(IF($E$4:$BG$4=BS$4,$E583:$BG583)),1)</f>
        <v>0</v>
      </c>
      <c r="BT583" s="208">
        <f t="array" ref="BT583">ROUND(MAX(IF($E$4:$BG$4=BT$4,$E583:$BG583)),1)</f>
        <v>45.9</v>
      </c>
      <c r="BU583" s="276">
        <f t="array" ref="BU583">ROUND(SUM(IF($E$4:$BG$4=BU$4,ALL!$E572:$BG572)),1)/BU$3</f>
        <v>2.6529558490137508</v>
      </c>
      <c r="BV583" s="208">
        <f t="array" ref="BV583">ROUND(MIN(IF($E$4:$BG$4=BV$4,$E583:$BG583)),1)</f>
        <v>0</v>
      </c>
      <c r="BW583" s="208">
        <f t="array" ref="BW583">ROUND(MAX(IF($E$4:$BG$4=BW$4,$E583:$BG583)),1)</f>
        <v>18.899999999999999</v>
      </c>
      <c r="BX583" s="276">
        <f t="array" ref="BX583">ROUND(SUM(IF($E$4:$BG$4=BX$4,ALL!$E572:$BG572)),1)/BX$3</f>
        <v>12.193873993969564</v>
      </c>
      <c r="BY583" s="208">
        <f t="array" ref="BY583">ROUND(MIN(IF($E$4:$BG$4=BY$4,$E583:$BG583)),1)</f>
        <v>0</v>
      </c>
      <c r="BZ583" s="208">
        <f t="array" ref="BZ583">ROUND(MAX(IF($E$4:$BG$4=BZ$4,$E583:$BG583)),1)</f>
        <v>27.7</v>
      </c>
      <c r="CA583" s="276">
        <f t="array" ref="CA583">ROUND(SUM(IF($E$4:$BG$4=CA$4,ALL!$E572:$BG572)),1)/CA$3</f>
        <v>11.122161288417164</v>
      </c>
      <c r="CB583" s="233">
        <f t="shared" si="250"/>
        <v>0</v>
      </c>
      <c r="CC583" s="233">
        <f t="shared" si="251"/>
        <v>4031.8</v>
      </c>
      <c r="CD583" s="274">
        <f>ALL!BH572/$BH$47</f>
        <v>12.66429503834771</v>
      </c>
    </row>
    <row r="584" spans="1:82" ht="24">
      <c r="A584" s="22">
        <f t="shared" si="252"/>
        <v>2400</v>
      </c>
      <c r="B584" s="248" t="s">
        <v>480</v>
      </c>
      <c r="E584" s="19">
        <f>ALL!E573/E$571</f>
        <v>22.686152347151783</v>
      </c>
      <c r="F584" s="19">
        <f>ALL!F573/F$571</f>
        <v>0</v>
      </c>
      <c r="G584" s="19">
        <f>ALL!G573/G$571</f>
        <v>0</v>
      </c>
      <c r="H584" s="19">
        <f>ALL!H573/H$571</f>
        <v>0</v>
      </c>
      <c r="I584" s="19">
        <f>ALL!I573/I$571</f>
        <v>0</v>
      </c>
      <c r="J584" s="19">
        <f>ALL!J573/J$571</f>
        <v>0</v>
      </c>
      <c r="K584" s="19">
        <f>ALL!K573/K$571</f>
        <v>9.9803492280549069</v>
      </c>
      <c r="L584" s="19">
        <f>ALL!L573/L$571</f>
        <v>0</v>
      </c>
      <c r="M584" s="19">
        <f>ALL!M573/M$571</f>
        <v>0</v>
      </c>
      <c r="N584" s="19">
        <f>ALL!N573/N$571</f>
        <v>0</v>
      </c>
      <c r="O584" s="19">
        <f>ALL!O573/O$571</f>
        <v>0</v>
      </c>
      <c r="P584" s="19">
        <f>ALL!P573/P$571</f>
        <v>7.5378146940034618</v>
      </c>
      <c r="Q584" s="19">
        <f>ALL!Q573/Q$571</f>
        <v>41.955450110977665</v>
      </c>
      <c r="R584" s="19">
        <f>ALL!R573/R$571</f>
        <v>2.4059831955549535</v>
      </c>
      <c r="S584" s="19">
        <f>ALL!S573/S$571</f>
        <v>47.957816345048272</v>
      </c>
      <c r="T584" s="19">
        <f>ALL!T573/T$571</f>
        <v>34.537438945692003</v>
      </c>
      <c r="U584" s="19">
        <f>ALL!U573/U$571</f>
        <v>0</v>
      </c>
      <c r="V584" s="19">
        <f>ALL!V573/V$571</f>
        <v>0</v>
      </c>
      <c r="W584" s="19">
        <f>ALL!W573/W$571</f>
        <v>12.422422743082409</v>
      </c>
      <c r="X584" s="19">
        <f>ALL!X573/X$571</f>
        <v>81.449783009377114</v>
      </c>
      <c r="Y584" s="19">
        <f>ALL!Y573/Y$571</f>
        <v>0</v>
      </c>
      <c r="Z584" s="19">
        <f>ALL!Z573/Z$571</f>
        <v>7.0279406537347704</v>
      </c>
      <c r="AA584" s="19">
        <f>ALL!AA573/AA$571</f>
        <v>0</v>
      </c>
      <c r="AB584" s="19">
        <f>ALL!AB573/AB$571</f>
        <v>11.525189798194576</v>
      </c>
      <c r="AC584" s="19">
        <f>ALL!AC573/AC$571</f>
        <v>0</v>
      </c>
      <c r="AD584" s="19">
        <f>ALL!AD573/AD$571</f>
        <v>0</v>
      </c>
      <c r="AE584" s="19">
        <f>ALL!AE573/AE$571</f>
        <v>0</v>
      </c>
      <c r="AF584" s="19">
        <f>ALL!AF573/AF$571</f>
        <v>68.421862173531679</v>
      </c>
      <c r="AG584" s="19">
        <f>ALL!AG573/AG$571</f>
        <v>0</v>
      </c>
      <c r="AH584" s="19">
        <f>ALL!AH573/AH$571</f>
        <v>0</v>
      </c>
      <c r="AI584" s="19">
        <f>ALL!AI573/AI$571</f>
        <v>0</v>
      </c>
      <c r="AJ584" s="19">
        <f>ALL!AJ573/AJ$571</f>
        <v>0</v>
      </c>
      <c r="AK584" s="19">
        <f>ALL!AK573/AK$571</f>
        <v>0</v>
      </c>
      <c r="AL584" s="19">
        <f>ALL!AL573/AL$571</f>
        <v>0</v>
      </c>
      <c r="AM584" s="19">
        <f>ALL!AM573/AM$571</f>
        <v>0</v>
      </c>
      <c r="AN584" s="19">
        <f>ALL!AN573/AN$571</f>
        <v>0</v>
      </c>
      <c r="AO584" s="19">
        <f>ALL!AO573/AO$571</f>
        <v>0</v>
      </c>
      <c r="AP584" s="19">
        <f>ALL!AP573/AP$571</f>
        <v>0</v>
      </c>
      <c r="AQ584" s="19">
        <f>ALL!AQ573/AQ$571</f>
        <v>0</v>
      </c>
      <c r="AR584" s="19">
        <f>ALL!AR573/AR$571</f>
        <v>0</v>
      </c>
      <c r="AS584" s="19">
        <f>ALL!AS573/AS$571</f>
        <v>47.241251967550554</v>
      </c>
      <c r="AT584" s="19">
        <f>ALL!AT573/AT$571</f>
        <v>0</v>
      </c>
      <c r="AU584" s="19">
        <f>ALL!AU573/AU$571</f>
        <v>0</v>
      </c>
      <c r="AV584" s="19">
        <f>ALL!AV573/AV$571</f>
        <v>0</v>
      </c>
      <c r="AW584" s="19">
        <f>ALL!AW573/AW$571</f>
        <v>348.5779701492537</v>
      </c>
      <c r="AX584" s="19">
        <f>ALL!AX573/AX$571</f>
        <v>0</v>
      </c>
      <c r="AY584" s="19">
        <f>ALL!AY573/AY$571</f>
        <v>0</v>
      </c>
      <c r="AZ584" s="19">
        <f>ALL!AZ573/AZ$571</f>
        <v>0</v>
      </c>
      <c r="BA584" s="91">
        <f>ALL!BA573/BA$571</f>
        <v>0</v>
      </c>
      <c r="BB584" s="91">
        <f>ALL!BB573/BB$571</f>
        <v>0</v>
      </c>
      <c r="BC584" s="91">
        <f>ALL!BC573/BC$571</f>
        <v>0</v>
      </c>
      <c r="BD584" s="19">
        <f>ALL!BD573/BD$571</f>
        <v>0</v>
      </c>
      <c r="BE584" s="19">
        <f>ALL!BE573/BE$571</f>
        <v>0</v>
      </c>
      <c r="BF584" s="19">
        <f>ALL!BF573/BF$571</f>
        <v>23.562762762762784</v>
      </c>
      <c r="BG584" s="19">
        <f>ALL!BG573/BG$571</f>
        <v>0</v>
      </c>
      <c r="BH584" s="19">
        <f t="shared" si="249"/>
        <v>767.29018812397067</v>
      </c>
      <c r="BJ584" s="208">
        <f t="array" ref="BJ584">ROUND(MIN(IF($E$4:$BG$4=BJ$4,$E584:$BG584)),1)</f>
        <v>0</v>
      </c>
      <c r="BK584" s="208">
        <f t="array" ref="BK584">ROUND(MAX(IF($E$4:$BG$4=BK$4,$E584:$BG584)),1)</f>
        <v>348.6</v>
      </c>
      <c r="BL584" s="276">
        <f t="array" ref="BL584">ROUND(SUM(IF($E$4:$BG$4=BL$4,ALL!$E573:$BG573)),1)/BL$3</f>
        <v>18.122830645851277</v>
      </c>
      <c r="BM584" s="208">
        <f t="array" ref="BM584">ROUND(MIN(IF($E$4:$BG$4=BM$4,$E584:$BG584)),1)</f>
        <v>0</v>
      </c>
      <c r="BN584" s="208">
        <f t="array" ref="BN584">ROUND(MAX(IF($E$4:$BG$4=BN$4,$E584:$BG584)),1)</f>
        <v>23.6</v>
      </c>
      <c r="BO584" s="276">
        <f t="array" ref="BO584">ROUND(SUM(IF($E$4:$BG$4=BO$4,ALL!$E573:$BG573)),1)/BO$3</f>
        <v>8.2971554421208644</v>
      </c>
      <c r="BP584" s="208">
        <f t="array" ref="BP584">ROUND(MIN(IF($E$4:$BG$4=BP$4,$E584:$BG584)),1)</f>
        <v>0</v>
      </c>
      <c r="BQ584" s="208">
        <f t="array" ref="BQ584">ROUND(MAX(IF($E$4:$BG$4=BQ$4,$E584:$BG584)),1)</f>
        <v>0</v>
      </c>
      <c r="BR584" s="276">
        <f t="array" ref="BR584">ROUND(SUM(IF($E$4:$BG$4=BR$4,ALL!$E573:$BG573)),1)/BR$3</f>
        <v>0</v>
      </c>
      <c r="BS584" s="208">
        <f t="array" ref="BS584">ROUND(MIN(IF($E$4:$BG$4=BS$4,$E584:$BG584)),1)</f>
        <v>0</v>
      </c>
      <c r="BT584" s="208">
        <f t="array" ref="BT584">ROUND(MAX(IF($E$4:$BG$4=BT$4,$E584:$BG584)),1)</f>
        <v>68.400000000000006</v>
      </c>
      <c r="BU584" s="276">
        <f t="array" ref="BU584">ROUND(SUM(IF($E$4:$BG$4=BU$4,ALL!$E573:$BG573)),1)/BU$3</f>
        <v>12.155171087867632</v>
      </c>
      <c r="BV584" s="208">
        <f t="array" ref="BV584">ROUND(MIN(IF($E$4:$BG$4=BV$4,$E584:$BG584)),1)</f>
        <v>0</v>
      </c>
      <c r="BW584" s="208">
        <f t="array" ref="BW584">ROUND(MAX(IF($E$4:$BG$4=BW$4,$E584:$BG584)),1)</f>
        <v>11.5</v>
      </c>
      <c r="BX584" s="276">
        <f t="array" ref="BX584">ROUND(SUM(IF($E$4:$BG$4=BX$4,ALL!$E573:$BG573)),1)/BX$3</f>
        <v>8.084588398342639</v>
      </c>
      <c r="BY584" s="208">
        <f t="array" ref="BY584">ROUND(MIN(IF($E$4:$BG$4=BY$4,$E584:$BG584)),1)</f>
        <v>0</v>
      </c>
      <c r="BZ584" s="208">
        <f t="array" ref="BZ584">ROUND(MAX(IF($E$4:$BG$4=BZ$4,$E584:$BG584)),1)</f>
        <v>81.400000000000006</v>
      </c>
      <c r="CA584" s="276">
        <f t="array" ref="CA584">ROUND(SUM(IF($E$4:$BG$4=CA$4,ALL!$E573:$BG573)),1)/CA$3</f>
        <v>7.9795263600202491</v>
      </c>
      <c r="CB584" s="233">
        <f t="shared" si="250"/>
        <v>0</v>
      </c>
      <c r="CC584" s="233">
        <f t="shared" si="251"/>
        <v>348.6</v>
      </c>
      <c r="CD584" s="274">
        <f>ALL!BH573/$BH$47</f>
        <v>9.6874534011002726</v>
      </c>
    </row>
    <row r="585" spans="1:82" ht="24">
      <c r="A585" s="22">
        <f t="shared" si="252"/>
        <v>2500</v>
      </c>
      <c r="B585" s="248" t="s">
        <v>481</v>
      </c>
      <c r="E585" s="19">
        <f>ALL!E574/E$571</f>
        <v>339.60332592052214</v>
      </c>
      <c r="F585" s="19">
        <f>ALL!F574/F$571</f>
        <v>360.70595216762013</v>
      </c>
      <c r="G585" s="19">
        <f>ALL!G574/G$571</f>
        <v>465.61661303258512</v>
      </c>
      <c r="H585" s="19">
        <f>ALL!H574/H$571</f>
        <v>393.82311317196314</v>
      </c>
      <c r="I585" s="19">
        <f>ALL!I574/I$571</f>
        <v>390.61470363927288</v>
      </c>
      <c r="J585" s="19">
        <f>ALL!J574/J$571</f>
        <v>358.2071531332864</v>
      </c>
      <c r="K585" s="19">
        <f>ALL!K574/K$571</f>
        <v>389.45754517157786</v>
      </c>
      <c r="L585" s="19">
        <f>ALL!L574/L$571</f>
        <v>370.06522178714988</v>
      </c>
      <c r="M585" s="19">
        <f>ALL!M574/M$571</f>
        <v>368.20659359084533</v>
      </c>
      <c r="N585" s="19">
        <f>ALL!N574/N$571</f>
        <v>434.06440260390599</v>
      </c>
      <c r="O585" s="19">
        <f>ALL!O574/O$571</f>
        <v>578.36431349379347</v>
      </c>
      <c r="P585" s="19">
        <f>ALL!P574/P$571</f>
        <v>471.29916881366006</v>
      </c>
      <c r="Q585" s="19">
        <f>ALL!Q574/Q$571</f>
        <v>385.06165268871501</v>
      </c>
      <c r="R585" s="19">
        <f>ALL!R574/R$571</f>
        <v>680.80807019921406</v>
      </c>
      <c r="S585" s="19">
        <f>ALL!S574/S$571</f>
        <v>342.63290734636286</v>
      </c>
      <c r="T585" s="19">
        <f>ALL!T574/T$571</f>
        <v>605.49970101890392</v>
      </c>
      <c r="U585" s="19">
        <f>ALL!U574/U$571</f>
        <v>577.14665736963354</v>
      </c>
      <c r="V585" s="19">
        <f>ALL!V574/V$571</f>
        <v>966.02896096952406</v>
      </c>
      <c r="W585" s="19">
        <f>ALL!W574/W$571</f>
        <v>385.37942463972854</v>
      </c>
      <c r="X585" s="19">
        <f>ALL!X574/X$571</f>
        <v>479.13572031617042</v>
      </c>
      <c r="Y585" s="19">
        <f>ALL!Y574/Y$571</f>
        <v>399.78969236186276</v>
      </c>
      <c r="Z585" s="19">
        <f>ALL!Z574/Z$571</f>
        <v>352.95549324028315</v>
      </c>
      <c r="AA585" s="19">
        <f>ALL!AA574/AA$571</f>
        <v>335.15749874800133</v>
      </c>
      <c r="AB585" s="19">
        <f>ALL!AB574/AB$571</f>
        <v>391.86951968974006</v>
      </c>
      <c r="AC585" s="19">
        <f>ALL!AC574/AC$571</f>
        <v>478.79693042063366</v>
      </c>
      <c r="AD585" s="19">
        <f>ALL!AD574/AD$571</f>
        <v>477.64184929457713</v>
      </c>
      <c r="AE585" s="19">
        <f>ALL!AE574/AE$571</f>
        <v>460.23345049392185</v>
      </c>
      <c r="AF585" s="19">
        <f>ALL!AF574/AF$571</f>
        <v>476.24627266525323</v>
      </c>
      <c r="AG585" s="19">
        <f>ALL!AG574/AG$571</f>
        <v>444.37048229545178</v>
      </c>
      <c r="AH585" s="19">
        <f>ALL!AH574/AH$571</f>
        <v>487.18466515323502</v>
      </c>
      <c r="AI585" s="19">
        <f>ALL!AI574/AI$571</f>
        <v>325.73411034945968</v>
      </c>
      <c r="AJ585" s="19">
        <f>ALL!AJ574/AJ$571</f>
        <v>349.89163594642645</v>
      </c>
      <c r="AK585" s="19">
        <f>ALL!AK574/AK$571</f>
        <v>122.26794289867394</v>
      </c>
      <c r="AL585" s="19">
        <f>ALL!AL574/AL$571</f>
        <v>21.318936877076414</v>
      </c>
      <c r="AM585" s="19">
        <f>ALL!AM574/AM$571</f>
        <v>854.81753018233303</v>
      </c>
      <c r="AN585" s="19">
        <f>ALL!AN574/AN$571</f>
        <v>754.43812913065585</v>
      </c>
      <c r="AO585" s="19">
        <f>ALL!AO574/AO$571</f>
        <v>0</v>
      </c>
      <c r="AP585" s="19">
        <f>ALL!AP574/AP$571</f>
        <v>807.35335723282617</v>
      </c>
      <c r="AQ585" s="19">
        <f>ALL!AQ574/AQ$571</f>
        <v>747.64207488440991</v>
      </c>
      <c r="AR585" s="19">
        <f>ALL!AR574/AR$571</f>
        <v>392.41280210127752</v>
      </c>
      <c r="AS585" s="19">
        <f>ALL!AS574/AS$571</f>
        <v>718.12029301368193</v>
      </c>
      <c r="AT585" s="19">
        <f>ALL!AT574/AT$571</f>
        <v>174.85096870342772</v>
      </c>
      <c r="AU585" s="19">
        <f>ALL!AU574/AU$571</f>
        <v>327.60775445751</v>
      </c>
      <c r="AV585" s="19">
        <f>ALL!AV574/AV$571</f>
        <v>445.60311487352129</v>
      </c>
      <c r="AW585" s="19">
        <f>ALL!AW574/AW$571</f>
        <v>770.77943283582101</v>
      </c>
      <c r="AX585" s="19">
        <f>ALL!AX574/AX$571</f>
        <v>321.36128624264609</v>
      </c>
      <c r="AY585" s="19">
        <f>ALL!AY574/AY$571</f>
        <v>571.31606585836323</v>
      </c>
      <c r="AZ585" s="19">
        <f>ALL!AZ574/AZ$571</f>
        <v>595.8898900633435</v>
      </c>
      <c r="BA585" s="91">
        <f>ALL!BA574/BA$571</f>
        <v>812.38764656223611</v>
      </c>
      <c r="BB585" s="91">
        <f>ALL!BB574/BB$571</f>
        <v>2797.3432153737986</v>
      </c>
      <c r="BC585" s="91">
        <f>ALL!BC574/BC$571</f>
        <v>1331.69609082699</v>
      </c>
      <c r="BD585" s="19">
        <f>ALL!BD574/BD$571</f>
        <v>353.82788782718438</v>
      </c>
      <c r="BE585" s="19">
        <f>ALL!BE574/BE$571</f>
        <v>567.48929277553952</v>
      </c>
      <c r="BF585" s="19">
        <f>ALL!BF574/BF$571</f>
        <v>406.35704609719244</v>
      </c>
      <c r="BG585" s="19">
        <f>ALL!BG574/BG$571</f>
        <v>468.31365167928686</v>
      </c>
      <c r="BH585" s="19">
        <f t="shared" si="249"/>
        <v>28684.787212231073</v>
      </c>
      <c r="BJ585" s="208">
        <f t="array" ref="BJ585">ROUND(MIN(IF($E$4:$BG$4=BJ$4,$E585:$BG585)),1)</f>
        <v>0</v>
      </c>
      <c r="BK585" s="208">
        <f t="array" ref="BK585">ROUND(MAX(IF($E$4:$BG$4=BK$4,$E585:$BG585)),1)</f>
        <v>2797.3</v>
      </c>
      <c r="BL585" s="276">
        <f t="array" ref="BL585">ROUND(SUM(IF($E$4:$BG$4=BL$4,ALL!$E574:$BG574)),1)/BL$3</f>
        <v>563.55574485980196</v>
      </c>
      <c r="BM585" s="208">
        <f t="array" ref="BM585">ROUND(MIN(IF($E$4:$BG$4=BM$4,$E585:$BG585)),1)</f>
        <v>353.8</v>
      </c>
      <c r="BN585" s="208">
        <f t="array" ref="BN585">ROUND(MAX(IF($E$4:$BG$4=BN$4,$E585:$BG585)),1)</f>
        <v>567.5</v>
      </c>
      <c r="BO585" s="276">
        <f t="array" ref="BO585">ROUND(SUM(IF($E$4:$BG$4=BO$4,ALL!$E574:$BG574)),1)/BO$3</f>
        <v>423.69555820846381</v>
      </c>
      <c r="BP585" s="208">
        <f t="array" ref="BP585">ROUND(MIN(IF($E$4:$BG$4=BP$4,$E585:$BG585)),1)</f>
        <v>21.3</v>
      </c>
      <c r="BQ585" s="208">
        <f t="array" ref="BQ585">ROUND(MAX(IF($E$4:$BG$4=BQ$4,$E585:$BG585)),1)</f>
        <v>854.8</v>
      </c>
      <c r="BR585" s="276">
        <f t="array" ref="BR585">ROUND(SUM(IF($E$4:$BG$4=BR$4,ALL!$E574:$BG574)),1)/BR$3</f>
        <v>458.40278336178073</v>
      </c>
      <c r="BS585" s="208">
        <f t="array" ref="BS585">ROUND(MIN(IF($E$4:$BG$4=BS$4,$E585:$BG585)),1)</f>
        <v>335.2</v>
      </c>
      <c r="BT585" s="208">
        <f t="array" ref="BT585">ROUND(MAX(IF($E$4:$BG$4=BT$4,$E585:$BG585)),1)</f>
        <v>966</v>
      </c>
      <c r="BU585" s="276">
        <f t="array" ref="BU585">ROUND(SUM(IF($E$4:$BG$4=BU$4,ALL!$E574:$BG574)),1)/BU$3</f>
        <v>410.24242100960527</v>
      </c>
      <c r="BV585" s="208">
        <f t="array" ref="BV585">ROUND(MIN(IF($E$4:$BG$4=BV$4,$E585:$BG585)),1)</f>
        <v>349.9</v>
      </c>
      <c r="BW585" s="208">
        <f t="array" ref="BW585">ROUND(MAX(IF($E$4:$BG$4=BW$4,$E585:$BG585)),1)</f>
        <v>465.6</v>
      </c>
      <c r="BX585" s="276">
        <f t="array" ref="BX585">ROUND(SUM(IF($E$4:$BG$4=BX$4,ALL!$E574:$BG574)),1)/BX$3</f>
        <v>382.11834593535895</v>
      </c>
      <c r="BY585" s="208">
        <f t="array" ref="BY585">ROUND(MIN(IF($E$4:$BG$4=BY$4,$E585:$BG585)),1)</f>
        <v>325.7</v>
      </c>
      <c r="BZ585" s="208">
        <f t="array" ref="BZ585">ROUND(MAX(IF($E$4:$BG$4=BZ$4,$E585:$BG585)),1)</f>
        <v>577.1</v>
      </c>
      <c r="CA585" s="276">
        <f t="array" ref="CA585">ROUND(SUM(IF($E$4:$BG$4=CA$4,ALL!$E574:$BG574)),1)/CA$3</f>
        <v>420.32429666220554</v>
      </c>
      <c r="CB585" s="233">
        <f t="shared" si="250"/>
        <v>0</v>
      </c>
      <c r="CC585" s="233">
        <f t="shared" si="251"/>
        <v>2797.3</v>
      </c>
      <c r="CD585" s="274">
        <f>ALL!BH574/$BH$47</f>
        <v>411.54029846901454</v>
      </c>
    </row>
    <row r="586" spans="1:82" ht="12.75">
      <c r="A586" s="22">
        <f t="shared" si="252"/>
        <v>3100</v>
      </c>
      <c r="B586" s="248" t="s">
        <v>482</v>
      </c>
      <c r="E586" s="19">
        <f>ALL!E575/E$571</f>
        <v>0</v>
      </c>
      <c r="F586" s="19">
        <f>ALL!F575/F$571</f>
        <v>0</v>
      </c>
      <c r="G586" s="19">
        <f>ALL!G575/G$571</f>
        <v>55.012378573000177</v>
      </c>
      <c r="H586" s="19">
        <f>ALL!H575/H$571</f>
        <v>0</v>
      </c>
      <c r="I586" s="19">
        <f>ALL!I575/I$571</f>
        <v>75.564028970625571</v>
      </c>
      <c r="J586" s="19">
        <f>ALL!J575/J$571</f>
        <v>0</v>
      </c>
      <c r="K586" s="19">
        <f>ALL!K575/K$571</f>
        <v>0</v>
      </c>
      <c r="L586" s="19">
        <f>ALL!L575/L$571</f>
        <v>0</v>
      </c>
      <c r="M586" s="19">
        <f>ALL!M575/M$571</f>
        <v>0</v>
      </c>
      <c r="N586" s="19">
        <f>ALL!N575/N$571</f>
        <v>6.253400100150226</v>
      </c>
      <c r="O586" s="19">
        <f>ALL!O575/O$571</f>
        <v>0</v>
      </c>
      <c r="P586" s="19">
        <f>ALL!P575/P$571</f>
        <v>0</v>
      </c>
      <c r="Q586" s="19">
        <f>ALL!Q575/Q$571</f>
        <v>0</v>
      </c>
      <c r="R586" s="19">
        <f>ALL!R575/R$571</f>
        <v>0</v>
      </c>
      <c r="S586" s="19">
        <f>ALL!S575/S$571</f>
        <v>1.6946898541036801</v>
      </c>
      <c r="T586" s="19">
        <f>ALL!T575/T$571</f>
        <v>50.219893787705644</v>
      </c>
      <c r="U586" s="19">
        <f>ALL!U575/U$571</f>
        <v>0</v>
      </c>
      <c r="V586" s="19">
        <f>ALL!V575/V$571</f>
        <v>81.922473712350737</v>
      </c>
      <c r="W586" s="19">
        <f>ALL!W575/W$571</f>
        <v>79.792606300301642</v>
      </c>
      <c r="X586" s="19">
        <f>ALL!X575/X$571</f>
        <v>8.88530107168088</v>
      </c>
      <c r="Y586" s="19">
        <f>ALL!Y575/Y$571</f>
        <v>0</v>
      </c>
      <c r="Z586" s="19">
        <f>ALL!Z575/Z$571</f>
        <v>62.433381309765807</v>
      </c>
      <c r="AA586" s="19">
        <f>ALL!AA575/AA$571</f>
        <v>0</v>
      </c>
      <c r="AB586" s="19">
        <f>ALL!AB575/AB$571</f>
        <v>12.637904410485429</v>
      </c>
      <c r="AC586" s="19">
        <f>ALL!AC575/AC$571</f>
        <v>5.7258914774864005</v>
      </c>
      <c r="AD586" s="19">
        <f>ALL!AD575/AD$571</f>
        <v>42.225909848249245</v>
      </c>
      <c r="AE586" s="19">
        <f>ALL!AE575/AE$571</f>
        <v>41.708439098760728</v>
      </c>
      <c r="AF586" s="19">
        <f>ALL!AF575/AF$571</f>
        <v>0</v>
      </c>
      <c r="AG586" s="19">
        <f>ALL!AG575/AG$571</f>
        <v>256.49529250693354</v>
      </c>
      <c r="AH586" s="19">
        <f>ALL!AH575/AH$571</f>
        <v>0</v>
      </c>
      <c r="AI586" s="19">
        <f>ALL!AI575/AI$571</f>
        <v>19.107557140317258</v>
      </c>
      <c r="AJ586" s="19">
        <f>ALL!AJ575/AJ$571</f>
        <v>37.143443873628421</v>
      </c>
      <c r="AK586" s="19">
        <f>ALL!AK575/AK$571</f>
        <v>0</v>
      </c>
      <c r="AL586" s="19">
        <f>ALL!AL575/AL$571</f>
        <v>0</v>
      </c>
      <c r="AM586" s="19">
        <f>ALL!AM575/AM$571</f>
        <v>0</v>
      </c>
      <c r="AN586" s="19">
        <f>ALL!AN575/AN$571</f>
        <v>86.470055922724967</v>
      </c>
      <c r="AO586" s="19">
        <f>ALL!AO575/AO$571</f>
        <v>0</v>
      </c>
      <c r="AP586" s="19">
        <f>ALL!AP575/AP$571</f>
        <v>135.06150889771664</v>
      </c>
      <c r="AQ586" s="19">
        <f>ALL!AQ575/AQ$571</f>
        <v>0</v>
      </c>
      <c r="AR586" s="19">
        <f>ALL!AR575/AR$571</f>
        <v>0</v>
      </c>
      <c r="AS586" s="19">
        <f>ALL!AS575/AS$571</f>
        <v>0</v>
      </c>
      <c r="AT586" s="19">
        <f>ALL!AT575/AT$571</f>
        <v>0</v>
      </c>
      <c r="AU586" s="19">
        <f>ALL!AU575/AU$571</f>
        <v>0</v>
      </c>
      <c r="AV586" s="19">
        <f>ALL!AV575/AV$571</f>
        <v>0</v>
      </c>
      <c r="AW586" s="19">
        <f>ALL!AW575/AW$571</f>
        <v>0.46594029850746271</v>
      </c>
      <c r="AX586" s="19">
        <f>ALL!AX575/AX$571</f>
        <v>0</v>
      </c>
      <c r="AY586" s="19">
        <f>ALL!AY575/AY$571</f>
        <v>21.713915679250483</v>
      </c>
      <c r="AZ586" s="19">
        <f>ALL!AZ575/AZ$571</f>
        <v>0</v>
      </c>
      <c r="BA586" s="91">
        <f>ALL!BA575/BA$571</f>
        <v>0</v>
      </c>
      <c r="BB586" s="91">
        <f>ALL!BB575/BB$571</f>
        <v>0</v>
      </c>
      <c r="BC586" s="91">
        <f>ALL!BC575/BC$571</f>
        <v>0</v>
      </c>
      <c r="BD586" s="19">
        <f>ALL!BD575/BD$571</f>
        <v>0</v>
      </c>
      <c r="BE586" s="19">
        <f>ALL!BE575/BE$571</f>
        <v>0</v>
      </c>
      <c r="BF586" s="19">
        <f>ALL!BF575/BF$571</f>
        <v>75.406296807756732</v>
      </c>
      <c r="BG586" s="19">
        <f>ALL!BG575/BG$571</f>
        <v>4.0096808086663529</v>
      </c>
      <c r="BH586" s="19">
        <f t="shared" si="249"/>
        <v>1159.9499904501683</v>
      </c>
      <c r="BJ586" s="208">
        <f t="array" ref="BJ586">ROUND(MIN(IF($E$4:$BG$4=BJ$4,$E586:$BG586)),1)</f>
        <v>0</v>
      </c>
      <c r="BK586" s="208">
        <f t="array" ref="BK586">ROUND(MAX(IF($E$4:$BG$4=BK$4,$E586:$BG586)),1)</f>
        <v>135.1</v>
      </c>
      <c r="BL586" s="276">
        <f t="array" ref="BL586">ROUND(SUM(IF($E$4:$BG$4=BL$4,ALL!$E575:$BG575)),1)/BL$3</f>
        <v>24.027936117839619</v>
      </c>
      <c r="BM586" s="208">
        <f t="array" ref="BM586">ROUND(MIN(IF($E$4:$BG$4=BM$4,$E586:$BG586)),1)</f>
        <v>0</v>
      </c>
      <c r="BN586" s="208">
        <f t="array" ref="BN586">ROUND(MAX(IF($E$4:$BG$4=BN$4,$E586:$BG586)),1)</f>
        <v>75.400000000000006</v>
      </c>
      <c r="BO586" s="276">
        <f t="array" ref="BO586">ROUND(SUM(IF($E$4:$BG$4=BO$4,ALL!$E575:$BG575)),1)/BO$3</f>
        <v>27.059011197101935</v>
      </c>
      <c r="BP586" s="208">
        <f t="array" ref="BP586">ROUND(MIN(IF($E$4:$BG$4=BP$4,$E586:$BG586)),1)</f>
        <v>0</v>
      </c>
      <c r="BQ586" s="208">
        <f t="array" ref="BQ586">ROUND(MAX(IF($E$4:$BG$4=BQ$4,$E586:$BG586)),1)</f>
        <v>0</v>
      </c>
      <c r="BR586" s="276">
        <f t="array" ref="BR586">ROUND(SUM(IF($E$4:$BG$4=BR$4,ALL!$E575:$BG575)),1)/BR$3</f>
        <v>0</v>
      </c>
      <c r="BS586" s="208">
        <f t="array" ref="BS586">ROUND(MIN(IF($E$4:$BG$4=BS$4,$E586:$BG586)),1)</f>
        <v>0</v>
      </c>
      <c r="BT586" s="208">
        <f t="array" ref="BT586">ROUND(MAX(IF($E$4:$BG$4=BT$4,$E586:$BG586)),1)</f>
        <v>81.900000000000006</v>
      </c>
      <c r="BU586" s="276">
        <f t="array" ref="BU586">ROUND(SUM(IF($E$4:$BG$4=BU$4,ALL!$E575:$BG575)),1)/BU$3</f>
        <v>14.6618937029611</v>
      </c>
      <c r="BV586" s="208">
        <f t="array" ref="BV586">ROUND(MIN(IF($E$4:$BG$4=BV$4,$E586:$BG586)),1)</f>
        <v>12.6</v>
      </c>
      <c r="BW586" s="208">
        <f t="array" ref="BW586">ROUND(MAX(IF($E$4:$BG$4=BW$4,$E586:$BG586)),1)</f>
        <v>62.4</v>
      </c>
      <c r="BX586" s="276">
        <f t="array" ref="BX586">ROUND(SUM(IF($E$4:$BG$4=BX$4,ALL!$E575:$BG575)),1)/BX$3</f>
        <v>30.331092537367134</v>
      </c>
      <c r="BY586" s="208">
        <f t="array" ref="BY586">ROUND(MIN(IF($E$4:$BG$4=BY$4,$E586:$BG586)),1)</f>
        <v>0</v>
      </c>
      <c r="BZ586" s="208">
        <f t="array" ref="BZ586">ROUND(MAX(IF($E$4:$BG$4=BZ$4,$E586:$BG586)),1)</f>
        <v>256.5</v>
      </c>
      <c r="CA586" s="276">
        <f t="array" ref="CA586">ROUND(SUM(IF($E$4:$BG$4=CA$4,ALL!$E575:$BG575)),1)/CA$3</f>
        <v>90.117090194728775</v>
      </c>
      <c r="CB586" s="233">
        <f t="shared" si="250"/>
        <v>0</v>
      </c>
      <c r="CC586" s="233">
        <f t="shared" si="251"/>
        <v>256.5</v>
      </c>
      <c r="CD586" s="274">
        <f>ALL!BH575/$BH$47</f>
        <v>39.902831350160248</v>
      </c>
    </row>
    <row r="587" spans="1:82" ht="24">
      <c r="A587" s="22">
        <f t="shared" si="252"/>
        <v>3200</v>
      </c>
      <c r="B587" s="248" t="s">
        <v>483</v>
      </c>
      <c r="E587" s="19">
        <f>ALL!E576/E$571</f>
        <v>68.93514909342413</v>
      </c>
      <c r="F587" s="19">
        <f>ALL!F576/F$571</f>
        <v>0</v>
      </c>
      <c r="G587" s="19">
        <f>ALL!G576/G$571</f>
        <v>12.094186591445789</v>
      </c>
      <c r="H587" s="19">
        <f>ALL!H576/H$571</f>
        <v>55.341931914765205</v>
      </c>
      <c r="I587" s="19">
        <f>ALL!I576/I$571</f>
        <v>67.567694661967835</v>
      </c>
      <c r="J587" s="19">
        <f>ALL!J576/J$571</f>
        <v>8.0360718912464453</v>
      </c>
      <c r="K587" s="19">
        <f>ALL!K576/K$571</f>
        <v>0</v>
      </c>
      <c r="L587" s="19">
        <f>ALL!L576/L$571</f>
        <v>100.76874264677187</v>
      </c>
      <c r="M587" s="19">
        <f>ALL!M576/M$571</f>
        <v>0</v>
      </c>
      <c r="N587" s="19">
        <f>ALL!N576/N$571</f>
        <v>5.170533800701052</v>
      </c>
      <c r="O587" s="19">
        <f>ALL!O576/O$571</f>
        <v>177.82906339627837</v>
      </c>
      <c r="P587" s="19">
        <f>ALL!P576/P$571</f>
        <v>139.22366738836106</v>
      </c>
      <c r="Q587" s="19">
        <f>ALL!Q576/Q$571</f>
        <v>64.43587680842667</v>
      </c>
      <c r="R587" s="19">
        <f>ALL!R576/R$571</f>
        <v>238.72753760672174</v>
      </c>
      <c r="S587" s="19">
        <f>ALL!S576/S$571</f>
        <v>59.775092060495723</v>
      </c>
      <c r="T587" s="19">
        <f>ALL!T576/T$571</f>
        <v>229.07891087995162</v>
      </c>
      <c r="U587" s="19">
        <f>ALL!U576/U$571</f>
        <v>0</v>
      </c>
      <c r="V587" s="19">
        <f>ALL!V576/V$571</f>
        <v>0</v>
      </c>
      <c r="W587" s="19">
        <f>ALL!W576/W$571</f>
        <v>116.99047659950187</v>
      </c>
      <c r="X587" s="19">
        <f>ALL!X576/X$571</f>
        <v>0</v>
      </c>
      <c r="Y587" s="19">
        <f>ALL!Y576/Y$571</f>
        <v>99.433896923618619</v>
      </c>
      <c r="Z587" s="19">
        <f>ALL!Z576/Z$571</f>
        <v>46.60281153528566</v>
      </c>
      <c r="AA587" s="19">
        <f>ALL!AA576/AA$571</f>
        <v>1.1529578802992786</v>
      </c>
      <c r="AB587" s="19">
        <f>ALL!AB576/AB$571</f>
        <v>75.057899281423659</v>
      </c>
      <c r="AC587" s="19">
        <f>ALL!AC576/AC$571</f>
        <v>4.9858614668002126</v>
      </c>
      <c r="AD587" s="19">
        <f>ALL!AD576/AD$571</f>
        <v>129.47802800879307</v>
      </c>
      <c r="AE587" s="19">
        <f>ALL!AE576/AE$571</f>
        <v>187.55695124443039</v>
      </c>
      <c r="AF587" s="19">
        <f>ALL!AF576/AF$571</f>
        <v>0</v>
      </c>
      <c r="AG587" s="19">
        <f>ALL!AG576/AG$571</f>
        <v>66.61775835554036</v>
      </c>
      <c r="AH587" s="19">
        <f>ALL!AH576/AH$571</f>
        <v>50.250692830177741</v>
      </c>
      <c r="AI587" s="19">
        <f>ALL!AI576/AI$571</f>
        <v>17.697955394006438</v>
      </c>
      <c r="AJ587" s="19">
        <f>ALL!AJ576/AJ$571</f>
        <v>46.757619276671406</v>
      </c>
      <c r="AK587" s="19">
        <f>ALL!AK576/AK$571</f>
        <v>254.77748172730139</v>
      </c>
      <c r="AL587" s="19">
        <f>ALL!AL576/AL$571</f>
        <v>2555.9715441282683</v>
      </c>
      <c r="AM587" s="19">
        <f>ALL!AM576/AM$571</f>
        <v>0</v>
      </c>
      <c r="AN587" s="19">
        <f>ALL!AN576/AN$571</f>
        <v>253.23938315539738</v>
      </c>
      <c r="AO587" s="19">
        <f>ALL!AO576/AO$571</f>
        <v>0</v>
      </c>
      <c r="AP587" s="19">
        <f>ALL!AP576/AP$571</f>
        <v>295.75956787133032</v>
      </c>
      <c r="AQ587" s="19">
        <f>ALL!AQ576/AQ$571</f>
        <v>0</v>
      </c>
      <c r="AR587" s="19">
        <f>ALL!AR576/AR$571</f>
        <v>319.92850198700347</v>
      </c>
      <c r="AS587" s="19">
        <f>ALL!AS576/AS$571</f>
        <v>0</v>
      </c>
      <c r="AT587" s="19">
        <f>ALL!AT576/AT$571</f>
        <v>522.17343517138613</v>
      </c>
      <c r="AU587" s="19">
        <f>ALL!AU576/AU$571</f>
        <v>147.73957103653396</v>
      </c>
      <c r="AV587" s="19">
        <f>ALL!AV576/AV$571</f>
        <v>0</v>
      </c>
      <c r="AW587" s="19">
        <f>ALL!AW576/AW$571</f>
        <v>323.01443283582091</v>
      </c>
      <c r="AX587" s="19">
        <f>ALL!AX576/AX$571</f>
        <v>634.7169576298794</v>
      </c>
      <c r="AY587" s="19">
        <f>ALL!AY576/AY$571</f>
        <v>280.44767649490223</v>
      </c>
      <c r="AZ587" s="19">
        <f>ALL!AZ576/AZ$571</f>
        <v>35.008490729509617</v>
      </c>
      <c r="BA587" s="91">
        <f>ALL!BA576/BA$571</f>
        <v>0</v>
      </c>
      <c r="BB587" s="91">
        <f>ALL!BB576/BB$571</f>
        <v>488.91646824466835</v>
      </c>
      <c r="BC587" s="91">
        <f>ALL!BC576/BC$571</f>
        <v>0</v>
      </c>
      <c r="BD587" s="19">
        <f>ALL!BD576/BD$571</f>
        <v>0</v>
      </c>
      <c r="BE587" s="19">
        <f>ALL!BE576/BE$571</f>
        <v>66.120380208634941</v>
      </c>
      <c r="BF587" s="19">
        <f>ALL!BF576/BF$571</f>
        <v>79.258087284364734</v>
      </c>
      <c r="BG587" s="19">
        <f>ALL!BG576/BG$571</f>
        <v>221.07161787616388</v>
      </c>
      <c r="BH587" s="19">
        <f t="shared" si="249"/>
        <v>8547.710963918269</v>
      </c>
      <c r="BJ587" s="208">
        <f t="array" ref="BJ587">ROUND(MIN(IF($E$4:$BG$4=BJ$4,$E587:$BG587)),1)</f>
        <v>0</v>
      </c>
      <c r="BK587" s="208">
        <f t="array" ref="BK587">ROUND(MAX(IF($E$4:$BG$4=BK$4,$E587:$BG587)),1)</f>
        <v>634.70000000000005</v>
      </c>
      <c r="BL587" s="276">
        <f t="array" ref="BL587">ROUND(SUM(IF($E$4:$BG$4=BL$4,ALL!$E576:$BG576)),1)/BL$3</f>
        <v>222.75815356538945</v>
      </c>
      <c r="BM587" s="208">
        <f t="array" ref="BM587">ROUND(MIN(IF($E$4:$BG$4=BM$4,$E587:$BG587)),1)</f>
        <v>0</v>
      </c>
      <c r="BN587" s="208">
        <f t="array" ref="BN587">ROUND(MAX(IF($E$4:$BG$4=BN$4,$E587:$BG587)),1)</f>
        <v>221.1</v>
      </c>
      <c r="BO587" s="276">
        <f t="array" ref="BO587">ROUND(SUM(IF($E$4:$BG$4=BO$4,ALL!$E576:$BG576)),1)/BO$3</f>
        <v>67.243145891651579</v>
      </c>
      <c r="BP587" s="208">
        <f t="array" ref="BP587">ROUND(MIN(IF($E$4:$BG$4=BP$4,$E587:$BG587)),1)</f>
        <v>0</v>
      </c>
      <c r="BQ587" s="208">
        <f t="array" ref="BQ587">ROUND(MAX(IF($E$4:$BG$4=BQ$4,$E587:$BG587)),1)</f>
        <v>2556</v>
      </c>
      <c r="BR587" s="276">
        <f t="array" ref="BR587">ROUND(SUM(IF($E$4:$BG$4=BR$4,ALL!$E576:$BG576)),1)/BR$3</f>
        <v>233.36369621430705</v>
      </c>
      <c r="BS587" s="208">
        <f t="array" ref="BS587">ROUND(MIN(IF($E$4:$BG$4=BS$4,$E587:$BG587)),1)</f>
        <v>0</v>
      </c>
      <c r="BT587" s="208">
        <f t="array" ref="BT587">ROUND(MAX(IF($E$4:$BG$4=BT$4,$E587:$BG587)),1)</f>
        <v>238.7</v>
      </c>
      <c r="BU587" s="276">
        <f t="array" ref="BU587">ROUND(SUM(IF($E$4:$BG$4=BU$4,ALL!$E576:$BG576)),1)/BU$3</f>
        <v>67.320915412216635</v>
      </c>
      <c r="BV587" s="208">
        <f t="array" ref="BV587">ROUND(MIN(IF($E$4:$BG$4=BV$4,$E587:$BG587)),1)</f>
        <v>12.1</v>
      </c>
      <c r="BW587" s="208">
        <f t="array" ref="BW587">ROUND(MAX(IF($E$4:$BG$4=BW$4,$E587:$BG587)),1)</f>
        <v>75.099999999999994</v>
      </c>
      <c r="BX587" s="276">
        <f t="array" ref="BX587">ROUND(SUM(IF($E$4:$BG$4=BX$4,ALL!$E576:$BG576)),1)/BX$3</f>
        <v>60.277833335250854</v>
      </c>
      <c r="BY587" s="208">
        <f t="array" ref="BY587">ROUND(MIN(IF($E$4:$BG$4=BY$4,$E587:$BG587)),1)</f>
        <v>0</v>
      </c>
      <c r="BZ587" s="208">
        <f t="array" ref="BZ587">ROUND(MAX(IF($E$4:$BG$4=BZ$4,$E587:$BG587)),1)</f>
        <v>139.19999999999999</v>
      </c>
      <c r="CA587" s="276">
        <f t="array" ref="CA587">ROUND(SUM(IF($E$4:$BG$4=CA$4,ALL!$E576:$BG576)),1)/CA$3</f>
        <v>63.464204976463883</v>
      </c>
      <c r="CB587" s="233">
        <f t="shared" si="250"/>
        <v>0</v>
      </c>
      <c r="CC587" s="233">
        <f t="shared" si="251"/>
        <v>2556</v>
      </c>
      <c r="CD587" s="274">
        <f>ALL!BH576/$BH$47</f>
        <v>71.522493834602955</v>
      </c>
    </row>
    <row r="588" spans="1:82" ht="24">
      <c r="A588" s="22">
        <f t="shared" si="252"/>
        <v>3300</v>
      </c>
      <c r="B588" s="248" t="s">
        <v>484</v>
      </c>
      <c r="E588" s="19">
        <f>ALL!E577/E$571</f>
        <v>0</v>
      </c>
      <c r="F588" s="19">
        <f>ALL!F577/F$571</f>
        <v>0</v>
      </c>
      <c r="G588" s="19">
        <f>ALL!G577/G$571</f>
        <v>84.903953658855613</v>
      </c>
      <c r="H588" s="19">
        <f>ALL!H577/H$571</f>
        <v>14.690818199648955</v>
      </c>
      <c r="I588" s="19">
        <f>ALL!I577/I$571</f>
        <v>49.546051431334327</v>
      </c>
      <c r="J588" s="19">
        <f>ALL!J577/J$571</f>
        <v>2.0736726695347074</v>
      </c>
      <c r="K588" s="19">
        <f>ALL!K577/K$571</f>
        <v>0</v>
      </c>
      <c r="L588" s="19">
        <f>ALL!L577/L$571</f>
        <v>71.274423280560953</v>
      </c>
      <c r="M588" s="19">
        <f>ALL!M577/M$571</f>
        <v>0</v>
      </c>
      <c r="N588" s="19">
        <f>ALL!N577/N$571</f>
        <v>0</v>
      </c>
      <c r="O588" s="19">
        <f>ALL!O577/O$571</f>
        <v>0</v>
      </c>
      <c r="P588" s="19">
        <f>ALL!P577/P$571</f>
        <v>13.605732043804377</v>
      </c>
      <c r="Q588" s="19">
        <f>ALL!Q577/Q$571</f>
        <v>2.2479536906969737</v>
      </c>
      <c r="R588" s="19">
        <f>ALL!R577/R$571</f>
        <v>45.360245290689804</v>
      </c>
      <c r="S588" s="19">
        <f>ALL!S577/S$571</f>
        <v>47.094041399860906</v>
      </c>
      <c r="T588" s="19">
        <f>ALL!T577/T$571</f>
        <v>164.63204722125195</v>
      </c>
      <c r="U588" s="19">
        <f>ALL!U577/U$571</f>
        <v>0.29918545936749119</v>
      </c>
      <c r="V588" s="19">
        <f>ALL!V577/V$571</f>
        <v>0</v>
      </c>
      <c r="W588" s="19">
        <f>ALL!W577/W$571</f>
        <v>115.77762487834109</v>
      </c>
      <c r="X588" s="19">
        <f>ALL!X577/X$571</f>
        <v>0</v>
      </c>
      <c r="Y588" s="19">
        <f>ALL!Y577/Y$571</f>
        <v>0</v>
      </c>
      <c r="Z588" s="19">
        <f>ALL!Z577/Z$571</f>
        <v>68.354595863617149</v>
      </c>
      <c r="AA588" s="19">
        <f>ALL!AA577/AA$571</f>
        <v>25.311689645890816</v>
      </c>
      <c r="AB588" s="19">
        <f>ALL!AB577/AB$571</f>
        <v>100.96808512508932</v>
      </c>
      <c r="AC588" s="19">
        <f>ALL!AC577/AC$571</f>
        <v>6.1525630094090573</v>
      </c>
      <c r="AD588" s="19">
        <f>ALL!AD577/AD$571</f>
        <v>-1.1760684811798552</v>
      </c>
      <c r="AE588" s="19">
        <f>ALL!AE577/AE$571</f>
        <v>0</v>
      </c>
      <c r="AF588" s="19">
        <f>ALL!AF577/AF$571</f>
        <v>0</v>
      </c>
      <c r="AG588" s="19">
        <f>ALL!AG577/AG$571</f>
        <v>2.7330242298651428</v>
      </c>
      <c r="AH588" s="19">
        <f>ALL!AH577/AH$571</f>
        <v>25.393964272374191</v>
      </c>
      <c r="AI588" s="19">
        <f>ALL!AI577/AI$571</f>
        <v>58.111370774974809</v>
      </c>
      <c r="AJ588" s="19">
        <f>ALL!AJ577/AJ$571</f>
        <v>105.09154368713848</v>
      </c>
      <c r="AK588" s="19">
        <f>ALL!AK577/AK$571</f>
        <v>785.35312178599372</v>
      </c>
      <c r="AL588" s="19">
        <f>ALL!AL577/AL$571</f>
        <v>269.64928499205553</v>
      </c>
      <c r="AM588" s="19">
        <f>ALL!AM577/AM$571</f>
        <v>387.93472331386079</v>
      </c>
      <c r="AN588" s="19">
        <f>ALL!AN577/AN$571</f>
        <v>129.38512116590408</v>
      </c>
      <c r="AO588" s="19">
        <f>ALL!AO577/AO$571</f>
        <v>117.41742078014067</v>
      </c>
      <c r="AP588" s="19">
        <f>ALL!AP577/AP$571</f>
        <v>289.87680457320027</v>
      </c>
      <c r="AQ588" s="19">
        <f>ALL!AQ577/AQ$571</f>
        <v>0</v>
      </c>
      <c r="AR588" s="19">
        <f>ALL!AR577/AR$571</f>
        <v>0.11666183418328188</v>
      </c>
      <c r="AS588" s="19">
        <f>ALL!AS577/AS$571</f>
        <v>106.25547887153407</v>
      </c>
      <c r="AT588" s="19">
        <f>ALL!AT577/AT$571</f>
        <v>0</v>
      </c>
      <c r="AU588" s="19">
        <f>ALL!AU577/AU$571</f>
        <v>42.851319238965459</v>
      </c>
      <c r="AV588" s="19">
        <f>ALL!AV577/AV$571</f>
        <v>0</v>
      </c>
      <c r="AW588" s="19">
        <f>ALL!AW577/AW$571</f>
        <v>274.44832835820898</v>
      </c>
      <c r="AX588" s="19">
        <f>ALL!AX577/AX$571</f>
        <v>182.76490427917139</v>
      </c>
      <c r="AY588" s="19">
        <f>ALL!AY577/AY$571</f>
        <v>600.6585954808487</v>
      </c>
      <c r="AZ588" s="19">
        <f>ALL!AZ577/AZ$571</f>
        <v>0</v>
      </c>
      <c r="BA588" s="91">
        <f>ALL!BA577/BA$571</f>
        <v>0</v>
      </c>
      <c r="BB588" s="91">
        <f>ALL!BB577/BB$571</f>
        <v>439.10291305366769</v>
      </c>
      <c r="BC588" s="91">
        <f>ALL!BC577/BC$571</f>
        <v>0</v>
      </c>
      <c r="BD588" s="19">
        <f>ALL!BD577/BD$571</f>
        <v>113.91067510202747</v>
      </c>
      <c r="BE588" s="19">
        <f>ALL!BE577/BE$571</f>
        <v>0</v>
      </c>
      <c r="BF588" s="19">
        <f>ALL!BF577/BF$571</f>
        <v>207.97783769170653</v>
      </c>
      <c r="BG588" s="19">
        <f>ALL!BG577/BG$571</f>
        <v>0</v>
      </c>
      <c r="BH588" s="19">
        <f t="shared" si="249"/>
        <v>4950.1497078725952</v>
      </c>
      <c r="BJ588" s="208">
        <f t="array" ref="BJ588">ROUND(MIN(IF($E$4:$BG$4=BJ$4,$E588:$BG588)),1)</f>
        <v>0</v>
      </c>
      <c r="BK588" s="208">
        <f t="array" ref="BK588">ROUND(MAX(IF($E$4:$BG$4=BK$4,$E588:$BG588)),1)</f>
        <v>600.70000000000005</v>
      </c>
      <c r="BL588" s="276">
        <f t="array" ref="BL588">ROUND(SUM(IF($E$4:$BG$4=BL$4,ALL!$E577:$BG577)),1)/BL$3</f>
        <v>128.52251912776848</v>
      </c>
      <c r="BM588" s="208">
        <f t="array" ref="BM588">ROUND(MIN(IF($E$4:$BG$4=BM$4,$E588:$BG588)),1)</f>
        <v>0</v>
      </c>
      <c r="BN588" s="208">
        <f t="array" ref="BN588">ROUND(MAX(IF($E$4:$BG$4=BN$4,$E588:$BG588)),1)</f>
        <v>208</v>
      </c>
      <c r="BO588" s="276">
        <f t="array" ref="BO588">ROUND(SUM(IF($E$4:$BG$4=BO$4,ALL!$E577:$BG577)),1)/BO$3</f>
        <v>112.97183229046603</v>
      </c>
      <c r="BP588" s="208">
        <f t="array" ref="BP588">ROUND(MIN(IF($E$4:$BG$4=BP$4,$E588:$BG588)),1)</f>
        <v>269.60000000000002</v>
      </c>
      <c r="BQ588" s="208">
        <f t="array" ref="BQ588">ROUND(MAX(IF($E$4:$BG$4=BQ$4,$E588:$BG588)),1)</f>
        <v>785.4</v>
      </c>
      <c r="BR588" s="276">
        <f t="array" ref="BR588">ROUND(SUM(IF($E$4:$BG$4=BR$4,ALL!$E577:$BG577)),1)/BR$3</f>
        <v>578.95573720607911</v>
      </c>
      <c r="BS588" s="208">
        <f t="array" ref="BS588">ROUND(MIN(IF($E$4:$BG$4=BS$4,$E588:$BG588)),1)</f>
        <v>-1.2</v>
      </c>
      <c r="BT588" s="208">
        <f t="array" ref="BT588">ROUND(MAX(IF($E$4:$BG$4=BT$4,$E588:$BG588)),1)</f>
        <v>164.6</v>
      </c>
      <c r="BU588" s="276">
        <f t="array" ref="BU588">ROUND(SUM(IF($E$4:$BG$4=BU$4,ALL!$E577:$BG577)),1)/BU$3</f>
        <v>23.542315950598056</v>
      </c>
      <c r="BV588" s="208">
        <f t="array" ref="BV588">ROUND(MIN(IF($E$4:$BG$4=BV$4,$E588:$BG588)),1)</f>
        <v>68.400000000000006</v>
      </c>
      <c r="BW588" s="208">
        <f t="array" ref="BW588">ROUND(MAX(IF($E$4:$BG$4=BW$4,$E588:$BG588)),1)</f>
        <v>105.1</v>
      </c>
      <c r="BX588" s="276">
        <f t="array" ref="BX588">ROUND(SUM(IF($E$4:$BG$4=BX$4,ALL!$E577:$BG577)),1)/BX$3</f>
        <v>93.030943352973239</v>
      </c>
      <c r="BY588" s="208">
        <f t="array" ref="BY588">ROUND(MIN(IF($E$4:$BG$4=BY$4,$E588:$BG588)),1)</f>
        <v>0</v>
      </c>
      <c r="BZ588" s="208">
        <f t="array" ref="BZ588">ROUND(MAX(IF($E$4:$BG$4=BZ$4,$E588:$BG588)),1)</f>
        <v>71.3</v>
      </c>
      <c r="CA588" s="276">
        <f t="array" ref="CA588">ROUND(SUM(IF($E$4:$BG$4=CA$4,ALL!$E577:$BG577)),1)/CA$3</f>
        <v>31.265351905260189</v>
      </c>
      <c r="CB588" s="233">
        <f t="shared" si="250"/>
        <v>-1.2</v>
      </c>
      <c r="CC588" s="233">
        <f t="shared" si="251"/>
        <v>785.4</v>
      </c>
      <c r="CD588" s="274">
        <f>ALL!BH577/$BH$47</f>
        <v>61.800143817680905</v>
      </c>
    </row>
    <row r="589" spans="1:82" ht="24">
      <c r="A589" s="22">
        <f t="shared" si="252"/>
        <v>3400</v>
      </c>
      <c r="B589" s="248" t="s">
        <v>485</v>
      </c>
      <c r="E589" s="19">
        <f>ALL!E578/E$571</f>
        <v>0</v>
      </c>
      <c r="F589" s="19">
        <f>ALL!F578/F$571</f>
        <v>0</v>
      </c>
      <c r="G589" s="19">
        <f>ALL!G578/G$571</f>
        <v>0</v>
      </c>
      <c r="H589" s="19">
        <f>ALL!H578/H$571</f>
        <v>63.441075442946286</v>
      </c>
      <c r="I589" s="19">
        <f>ALL!I578/I$571</f>
        <v>6.2273665741188431</v>
      </c>
      <c r="J589" s="19">
        <f>ALL!J578/J$571</f>
        <v>56.036200147743536</v>
      </c>
      <c r="K589" s="19">
        <f>ALL!K578/K$571</f>
        <v>0</v>
      </c>
      <c r="L589" s="19">
        <f>ALL!L578/L$571</f>
        <v>23.871463204589507</v>
      </c>
      <c r="M589" s="19">
        <f>ALL!M578/M$571</f>
        <v>0</v>
      </c>
      <c r="N589" s="19">
        <f>ALL!N578/N$571</f>
        <v>0</v>
      </c>
      <c r="O589" s="19">
        <f>ALL!O578/O$571</f>
        <v>0</v>
      </c>
      <c r="P589" s="19">
        <f>ALL!P578/P$571</f>
        <v>0</v>
      </c>
      <c r="Q589" s="19">
        <f>ALL!Q578/Q$571</f>
        <v>0</v>
      </c>
      <c r="R589" s="19">
        <f>ALL!R578/R$571</f>
        <v>0</v>
      </c>
      <c r="S589" s="19">
        <f>ALL!S578/S$571</f>
        <v>5.3267322025201453</v>
      </c>
      <c r="T589" s="19">
        <f>ALL!T578/T$571</f>
        <v>82.092789523228745</v>
      </c>
      <c r="U589" s="19">
        <f>ALL!U578/U$571</f>
        <v>126.48931935307991</v>
      </c>
      <c r="V589" s="19">
        <f>ALL!V578/V$571</f>
        <v>0</v>
      </c>
      <c r="W589" s="19">
        <f>ALL!W578/W$571</f>
        <v>47.092939208158</v>
      </c>
      <c r="X589" s="19">
        <f>ALL!X578/X$571</f>
        <v>0</v>
      </c>
      <c r="Y589" s="19">
        <f>ALL!Y578/Y$571</f>
        <v>66.858934416609074</v>
      </c>
      <c r="Z589" s="19">
        <f>ALL!Z578/Z$571</f>
        <v>0</v>
      </c>
      <c r="AA589" s="19">
        <f>ALL!AA578/AA$571</f>
        <v>42.980068181647567</v>
      </c>
      <c r="AB589" s="19">
        <f>ALL!AB578/AB$571</f>
        <v>38.653183021195709</v>
      </c>
      <c r="AC589" s="19">
        <f>ALL!AC578/AC$571</f>
        <v>0</v>
      </c>
      <c r="AD589" s="19">
        <f>ALL!AD578/AD$571</f>
        <v>0</v>
      </c>
      <c r="AE589" s="19">
        <f>ALL!AE578/AE$571</f>
        <v>70.248589357705967</v>
      </c>
      <c r="AF589" s="19">
        <f>ALL!AF578/AF$571</f>
        <v>0</v>
      </c>
      <c r="AG589" s="19">
        <f>ALL!AG578/AG$571</f>
        <v>48.479132236740341</v>
      </c>
      <c r="AH589" s="19">
        <f>ALL!AH578/AH$571</f>
        <v>0</v>
      </c>
      <c r="AI589" s="19">
        <f>ALL!AI578/AI$571</f>
        <v>139.69661405345607</v>
      </c>
      <c r="AJ589" s="19">
        <f>ALL!AJ578/AJ$571</f>
        <v>10.615197549214807</v>
      </c>
      <c r="AK589" s="19">
        <f>ALL!AK578/AK$571</f>
        <v>173.14166998066452</v>
      </c>
      <c r="AL589" s="19">
        <f>ALL!AL578/AL$571</f>
        <v>0</v>
      </c>
      <c r="AM589" s="19">
        <f>ALL!AM578/AM$571</f>
        <v>349.97009028146567</v>
      </c>
      <c r="AN589" s="19">
        <f>ALL!AN578/AN$571</f>
        <v>0.22409761057447891</v>
      </c>
      <c r="AO589" s="19">
        <f>ALL!AO578/AO$571</f>
        <v>214.03355987655365</v>
      </c>
      <c r="AP589" s="19">
        <f>ALL!AP578/AP$571</f>
        <v>8.6918257274811879</v>
      </c>
      <c r="AQ589" s="19">
        <f>ALL!AQ578/AQ$571</f>
        <v>566.48821431809256</v>
      </c>
      <c r="AR589" s="19">
        <f>ALL!AR578/AR$571</f>
        <v>0</v>
      </c>
      <c r="AS589" s="19">
        <f>ALL!AS578/AS$571</f>
        <v>22.120171933648145</v>
      </c>
      <c r="AT589" s="19">
        <f>ALL!AT578/AT$571</f>
        <v>0</v>
      </c>
      <c r="AU589" s="19">
        <f>ALL!AU578/AU$571</f>
        <v>0</v>
      </c>
      <c r="AV589" s="19">
        <f>ALL!AV578/AV$571</f>
        <v>0</v>
      </c>
      <c r="AW589" s="19">
        <f>ALL!AW578/AW$571</f>
        <v>15.971776119402987</v>
      </c>
      <c r="AX589" s="19">
        <f>ALL!AX578/AX$571</f>
        <v>201.64055343694304</v>
      </c>
      <c r="AY589" s="19">
        <f>ALL!AY578/AY$571</f>
        <v>0</v>
      </c>
      <c r="AZ589" s="19">
        <f>ALL!AZ578/AZ$571</f>
        <v>0</v>
      </c>
      <c r="BA589" s="91">
        <f>ALL!BA578/BA$571</f>
        <v>0</v>
      </c>
      <c r="BB589" s="91">
        <f>ALL!BB578/BB$571</f>
        <v>0</v>
      </c>
      <c r="BC589" s="91">
        <f>ALL!BC578/BC$571</f>
        <v>0</v>
      </c>
      <c r="BD589" s="19">
        <f>ALL!BD578/BD$571</f>
        <v>118.10823922770558</v>
      </c>
      <c r="BE589" s="19">
        <f>ALL!BE578/BE$571</f>
        <v>43.450050214673936</v>
      </c>
      <c r="BF589" s="19">
        <f>ALL!BF578/BF$571</f>
        <v>51.708417906958104</v>
      </c>
      <c r="BG589" s="19">
        <f>ALL!BG578/BG$571</f>
        <v>0</v>
      </c>
      <c r="BH589" s="19">
        <f t="shared" si="249"/>
        <v>2593.6582711071187</v>
      </c>
      <c r="BJ589" s="208">
        <f t="array" ref="BJ589">ROUND(MIN(IF($E$4:$BG$4=BJ$4,$E589:$BG589)),1)</f>
        <v>0</v>
      </c>
      <c r="BK589" s="208">
        <f t="array" ref="BK589">ROUND(MAX(IF($E$4:$BG$4=BK$4,$E589:$BG589)),1)</f>
        <v>566.5</v>
      </c>
      <c r="BL589" s="276">
        <f t="array" ref="BL589">ROUND(SUM(IF($E$4:$BG$4=BL$4,ALL!$E578:$BG578)),1)/BL$3</f>
        <v>61.302348674926371</v>
      </c>
      <c r="BM589" s="208">
        <f t="array" ref="BM589">ROUND(MIN(IF($E$4:$BG$4=BM$4,$E589:$BG589)),1)</f>
        <v>0</v>
      </c>
      <c r="BN589" s="208">
        <f t="array" ref="BN589">ROUND(MAX(IF($E$4:$BG$4=BN$4,$E589:$BG589)),1)</f>
        <v>118.1</v>
      </c>
      <c r="BO589" s="276">
        <f t="array" ref="BO589">ROUND(SUM(IF($E$4:$BG$4=BO$4,ALL!$E578:$BG578)),1)/BO$3</f>
        <v>66.91643339370988</v>
      </c>
      <c r="BP589" s="208">
        <f t="array" ref="BP589">ROUND(MIN(IF($E$4:$BG$4=BP$4,$E589:$BG589)),1)</f>
        <v>0</v>
      </c>
      <c r="BQ589" s="208">
        <f t="array" ref="BQ589">ROUND(MAX(IF($E$4:$BG$4=BQ$4,$E589:$BG589)),1)</f>
        <v>350</v>
      </c>
      <c r="BR589" s="276">
        <f t="array" ref="BR589">ROUND(SUM(IF($E$4:$BG$4=BR$4,ALL!$E578:$BG578)),1)/BR$3</f>
        <v>248.01116610085924</v>
      </c>
      <c r="BS589" s="208">
        <f t="array" ref="BS589">ROUND(MIN(IF($E$4:$BG$4=BS$4,$E589:$BG589)),1)</f>
        <v>0</v>
      </c>
      <c r="BT589" s="208">
        <f t="array" ref="BT589">ROUND(MAX(IF($E$4:$BG$4=BT$4,$E589:$BG589)),1)</f>
        <v>82.1</v>
      </c>
      <c r="BU589" s="276">
        <f t="array" ref="BU589">ROUND(SUM(IF($E$4:$BG$4=BU$4,ALL!$E578:$BG578)),1)/BU$3</f>
        <v>29.102757154477001</v>
      </c>
      <c r="BV589" s="208">
        <f t="array" ref="BV589">ROUND(MIN(IF($E$4:$BG$4=BV$4,$E589:$BG589)),1)</f>
        <v>0</v>
      </c>
      <c r="BW589" s="208">
        <f t="array" ref="BW589">ROUND(MAX(IF($E$4:$BG$4=BW$4,$E589:$BG589)),1)</f>
        <v>38.700000000000003</v>
      </c>
      <c r="BX589" s="276">
        <f t="array" ref="BX589">ROUND(SUM(IF($E$4:$BG$4=BX$4,ALL!$E578:$BG578)),1)/BX$3</f>
        <v>23.250689030144425</v>
      </c>
      <c r="BY589" s="208">
        <f t="array" ref="BY589">ROUND(MIN(IF($E$4:$BG$4=BY$4,$E589:$BG589)),1)</f>
        <v>0</v>
      </c>
      <c r="BZ589" s="208">
        <f t="array" ref="BZ589">ROUND(MAX(IF($E$4:$BG$4=BZ$4,$E589:$BG589)),1)</f>
        <v>139.69999999999999</v>
      </c>
      <c r="CA589" s="276">
        <f t="array" ref="CA589">ROUND(SUM(IF($E$4:$BG$4=CA$4,ALL!$E578:$BG578)),1)/CA$3</f>
        <v>37.7155032885873</v>
      </c>
      <c r="CB589" s="233">
        <f t="shared" si="250"/>
        <v>0</v>
      </c>
      <c r="CC589" s="233">
        <f t="shared" si="251"/>
        <v>566.5</v>
      </c>
      <c r="CD589" s="274">
        <f>ALL!BH578/$BH$47</f>
        <v>35.993853813161614</v>
      </c>
    </row>
    <row r="590" spans="1:82" ht="24">
      <c r="A590" s="22">
        <f t="shared" si="252"/>
        <v>3500</v>
      </c>
      <c r="B590" s="248" t="s">
        <v>486</v>
      </c>
      <c r="E590" s="19">
        <f>ALL!E579/E$571</f>
        <v>6.2789956608550552</v>
      </c>
      <c r="F590" s="19">
        <f>ALL!F579/F$571</f>
        <v>0</v>
      </c>
      <c r="G590" s="19">
        <f>ALL!G579/G$571</f>
        <v>139.08958196240107</v>
      </c>
      <c r="H590" s="19">
        <f>ALL!H579/H$571</f>
        <v>10.377217749033134</v>
      </c>
      <c r="I590" s="19">
        <f>ALL!I579/I$571</f>
        <v>77.440765239236953</v>
      </c>
      <c r="J590" s="19">
        <f>ALL!J579/J$571</f>
        <v>0.53437100130543247</v>
      </c>
      <c r="K590" s="19">
        <f>ALL!K579/K$571</f>
        <v>129.33611526820849</v>
      </c>
      <c r="L590" s="19">
        <f>ALL!L579/L$571</f>
        <v>47.405395324634767</v>
      </c>
      <c r="M590" s="19">
        <f>ALL!M579/M$571</f>
        <v>0</v>
      </c>
      <c r="N590" s="19">
        <f>ALL!N579/N$571</f>
        <v>0</v>
      </c>
      <c r="O590" s="19">
        <f>ALL!O579/O$571</f>
        <v>0</v>
      </c>
      <c r="P590" s="19">
        <f>ALL!P579/P$571</f>
        <v>11.144220827073253</v>
      </c>
      <c r="Q590" s="19">
        <f>ALL!Q579/Q$571</f>
        <v>0</v>
      </c>
      <c r="R590" s="19">
        <f>ALL!R579/R$571</f>
        <v>33.308951077381764</v>
      </c>
      <c r="S590" s="19">
        <f>ALL!S579/S$571</f>
        <v>2.3611817166502105</v>
      </c>
      <c r="T590" s="19">
        <f>ALL!T579/T$571</f>
        <v>0</v>
      </c>
      <c r="U590" s="19">
        <f>ALL!U579/U$571</f>
        <v>72.268925863925389</v>
      </c>
      <c r="V590" s="19">
        <f>ALL!V579/V$571</f>
        <v>0</v>
      </c>
      <c r="W590" s="19">
        <f>ALL!W579/W$571</f>
        <v>84.35902965980992</v>
      </c>
      <c r="X590" s="19">
        <f>ALL!X579/X$571</f>
        <v>-0.59366411013208165</v>
      </c>
      <c r="Y590" s="19">
        <f>ALL!Y579/Y$571</f>
        <v>5.5305734145355432</v>
      </c>
      <c r="Z590" s="19">
        <f>ALL!Z579/Z$571</f>
        <v>21.900729382610375</v>
      </c>
      <c r="AA590" s="19">
        <f>ALL!AA579/AA$571</f>
        <v>0</v>
      </c>
      <c r="AB590" s="19">
        <f>ALL!AB579/AB$571</f>
        <v>459.74889980881801</v>
      </c>
      <c r="AC590" s="19">
        <f>ALL!AC579/AC$571</f>
        <v>4.2888993971798888</v>
      </c>
      <c r="AD590" s="19">
        <f>ALL!AD579/AD$571</f>
        <v>3.4549933011140372</v>
      </c>
      <c r="AE590" s="19">
        <f>ALL!AE579/AE$571</f>
        <v>0</v>
      </c>
      <c r="AF590" s="19">
        <f>ALL!AF579/AF$571</f>
        <v>58.038319036655835</v>
      </c>
      <c r="AG590" s="19">
        <f>ALL!AG579/AG$571</f>
        <v>43.786367971398249</v>
      </c>
      <c r="AH590" s="19">
        <f>ALL!AH579/AH$571</f>
        <v>141.40286165517693</v>
      </c>
      <c r="AI590" s="19">
        <f>ALL!AI579/AI$571</f>
        <v>21.633217439402618</v>
      </c>
      <c r="AJ590" s="19">
        <f>ALL!AJ579/AJ$571</f>
        <v>105.19113758856297</v>
      </c>
      <c r="AK590" s="19">
        <f>ALL!AK579/AK$571</f>
        <v>349.6487966759459</v>
      </c>
      <c r="AL590" s="19">
        <f>ALL!AL579/AL$571</f>
        <v>0</v>
      </c>
      <c r="AM590" s="19">
        <f>ALL!AM579/AM$571</f>
        <v>118.58061816250661</v>
      </c>
      <c r="AN590" s="19">
        <f>ALL!AN579/AN$571</f>
        <v>388.65199118793424</v>
      </c>
      <c r="AO590" s="19">
        <f>ALL!AO579/AO$571</f>
        <v>431.84579321044913</v>
      </c>
      <c r="AP590" s="19">
        <f>ALL!AP579/AP$571</f>
        <v>0</v>
      </c>
      <c r="AQ590" s="19">
        <f>ALL!AQ579/AQ$571</f>
        <v>0</v>
      </c>
      <c r="AR590" s="19">
        <f>ALL!AR579/AR$571</f>
        <v>0</v>
      </c>
      <c r="AS590" s="19">
        <f>ALL!AS579/AS$571</f>
        <v>952.30239738467117</v>
      </c>
      <c r="AT590" s="19">
        <f>ALL!AT579/AT$571</f>
        <v>0</v>
      </c>
      <c r="AU590" s="19">
        <f>ALL!AU579/AU$571</f>
        <v>0</v>
      </c>
      <c r="AV590" s="19">
        <f>ALL!AV579/AV$571</f>
        <v>0</v>
      </c>
      <c r="AW590" s="19">
        <f>ALL!AW579/AW$571</f>
        <v>24.131552238805973</v>
      </c>
      <c r="AX590" s="19">
        <f>ALL!AX579/AX$571</f>
        <v>568.91541306555769</v>
      </c>
      <c r="AY590" s="19">
        <f>ALL!AY579/AY$571</f>
        <v>109.26723753100028</v>
      </c>
      <c r="AZ590" s="19">
        <f>ALL!AZ579/AZ$571</f>
        <v>0</v>
      </c>
      <c r="BA590" s="91">
        <f>ALL!BA579/BA$571</f>
        <v>0</v>
      </c>
      <c r="BB590" s="91">
        <f>ALL!BB579/BB$571</f>
        <v>1.5756644012186547</v>
      </c>
      <c r="BC590" s="91">
        <f>ALL!BC579/BC$571</f>
        <v>0</v>
      </c>
      <c r="BD590" s="19">
        <f>ALL!BD579/BD$571</f>
        <v>31.014354317932249</v>
      </c>
      <c r="BE590" s="19">
        <f>ALL!BE579/BE$571</f>
        <v>0</v>
      </c>
      <c r="BF590" s="19">
        <f>ALL!BF579/BF$571</f>
        <v>0.62363969809225339</v>
      </c>
      <c r="BG590" s="19">
        <f>ALL!BG579/BG$571</f>
        <v>0</v>
      </c>
      <c r="BH590" s="19">
        <f t="shared" si="249"/>
        <v>4454.844544109952</v>
      </c>
      <c r="BJ590" s="208">
        <f t="array" ref="BJ590">ROUND(MIN(IF($E$4:$BG$4=BJ$4,$E590:$BG590)),1)</f>
        <v>0</v>
      </c>
      <c r="BK590" s="208">
        <f t="array" ref="BK590">ROUND(MAX(IF($E$4:$BG$4=BK$4,$E590:$BG590)),1)</f>
        <v>952.3</v>
      </c>
      <c r="BL590" s="276">
        <f t="array" ref="BL590">ROUND(SUM(IF($E$4:$BG$4=BL$4,ALL!$E579:$BG579)),1)/BL$3</f>
        <v>156.20885817417783</v>
      </c>
      <c r="BM590" s="208">
        <f t="array" ref="BM590">ROUND(MIN(IF($E$4:$BG$4=BM$4,$E590:$BG590)),1)</f>
        <v>0</v>
      </c>
      <c r="BN590" s="208">
        <f t="array" ref="BN590">ROUND(MAX(IF($E$4:$BG$4=BN$4,$E590:$BG590)),1)</f>
        <v>31</v>
      </c>
      <c r="BO590" s="276">
        <f t="array" ref="BO590">ROUND(SUM(IF($E$4:$BG$4=BO$4,ALL!$E579:$BG579)),1)/BO$3</f>
        <v>11.03865470113618</v>
      </c>
      <c r="BP590" s="208">
        <f t="array" ref="BP590">ROUND(MIN(IF($E$4:$BG$4=BP$4,$E590:$BG590)),1)</f>
        <v>0</v>
      </c>
      <c r="BQ590" s="208">
        <f t="array" ref="BQ590">ROUND(MAX(IF($E$4:$BG$4=BQ$4,$E590:$BG590)),1)</f>
        <v>349.6</v>
      </c>
      <c r="BR590" s="276">
        <f t="array" ref="BR590">ROUND(SUM(IF($E$4:$BG$4=BR$4,ALL!$E579:$BG579)),1)/BR$3</f>
        <v>227.54580722023022</v>
      </c>
      <c r="BS590" s="208">
        <f t="array" ref="BS590">ROUND(MIN(IF($E$4:$BG$4=BS$4,$E590:$BG590)),1)</f>
        <v>0</v>
      </c>
      <c r="BT590" s="208">
        <f t="array" ref="BT590">ROUND(MAX(IF($E$4:$BG$4=BT$4,$E590:$BG590)),1)</f>
        <v>141.4</v>
      </c>
      <c r="BU590" s="276">
        <f t="array" ref="BU590">ROUND(SUM(IF($E$4:$BG$4=BU$4,ALL!$E579:$BG579)),1)/BU$3</f>
        <v>28.042620586999629</v>
      </c>
      <c r="BV590" s="208">
        <f t="array" ref="BV590">ROUND(MIN(IF($E$4:$BG$4=BV$4,$E590:$BG590)),1)</f>
        <v>21.9</v>
      </c>
      <c r="BW590" s="208">
        <f t="array" ref="BW590">ROUND(MAX(IF($E$4:$BG$4=BW$4,$E590:$BG590)),1)</f>
        <v>459.7</v>
      </c>
      <c r="BX590" s="276">
        <f t="array" ref="BX590">ROUND(SUM(IF($E$4:$BG$4=BX$4,ALL!$E579:$BG579)),1)/BX$3</f>
        <v>288.05954061672799</v>
      </c>
      <c r="BY590" s="208">
        <f t="array" ref="BY590">ROUND(MIN(IF($E$4:$BG$4=BY$4,$E590:$BG590)),1)</f>
        <v>-0.6</v>
      </c>
      <c r="BZ590" s="208">
        <f t="array" ref="BZ590">ROUND(MAX(IF($E$4:$BG$4=BZ$4,$E590:$BG590)),1)</f>
        <v>77.400000000000006</v>
      </c>
      <c r="CA590" s="276">
        <f t="array" ref="CA590">ROUND(SUM(IF($E$4:$BG$4=CA$4,ALL!$E579:$BG579)),1)/CA$3</f>
        <v>46.460963849656196</v>
      </c>
      <c r="CB590" s="233">
        <f t="shared" si="250"/>
        <v>-0.6</v>
      </c>
      <c r="CC590" s="233">
        <f t="shared" si="251"/>
        <v>952.3</v>
      </c>
      <c r="CD590" s="274">
        <f>ALL!BH579/$BH$47</f>
        <v>112.79047436646319</v>
      </c>
    </row>
    <row r="591" spans="1:82" ht="12.75">
      <c r="A591" s="22">
        <f t="shared" si="252"/>
        <v>4100</v>
      </c>
      <c r="B591" s="248" t="s">
        <v>487</v>
      </c>
      <c r="E591" s="19">
        <f>ALL!E580/E$571</f>
        <v>36.806856808216857</v>
      </c>
      <c r="F591" s="19">
        <f>ALL!F580/F$571</f>
        <v>60.342867185884636</v>
      </c>
      <c r="G591" s="19">
        <f>ALL!G580/G$571</f>
        <v>36.178259834464043</v>
      </c>
      <c r="H591" s="19">
        <f>ALL!H580/H$571</f>
        <v>36.230568449851376</v>
      </c>
      <c r="I591" s="19">
        <f>ALL!I580/I$571</f>
        <v>20.421146762238489</v>
      </c>
      <c r="J591" s="19">
        <f>ALL!J580/J$571</f>
        <v>41.86403916496073</v>
      </c>
      <c r="K591" s="19">
        <f>ALL!K580/K$571</f>
        <v>30.98863861303294</v>
      </c>
      <c r="L591" s="19">
        <f>ALL!L580/L$571</f>
        <v>18.49274634127304</v>
      </c>
      <c r="M591" s="19">
        <f>ALL!M580/M$571</f>
        <v>146.23192002179698</v>
      </c>
      <c r="N591" s="19">
        <f>ALL!N580/N$571</f>
        <v>83.160721081622427</v>
      </c>
      <c r="O591" s="19">
        <f>ALL!O580/O$571</f>
        <v>272.07909368331684</v>
      </c>
      <c r="P591" s="19">
        <f>ALL!P580/P$571</f>
        <v>89.979883576786193</v>
      </c>
      <c r="Q591" s="19">
        <f>ALL!Q580/Q$571</f>
        <v>45.688803962093587</v>
      </c>
      <c r="R591" s="19">
        <f>ALL!R580/R$571</f>
        <v>157.49281745493968</v>
      </c>
      <c r="S591" s="19">
        <f>ALL!S580/S$571</f>
        <v>77.181929427936282</v>
      </c>
      <c r="T591" s="19">
        <f>ALL!T580/T$571</f>
        <v>43.684207285666076</v>
      </c>
      <c r="U591" s="19">
        <f>ALL!U580/U$571</f>
        <v>140.15726798742978</v>
      </c>
      <c r="V591" s="19">
        <f>ALL!V580/V$571</f>
        <v>1726.878274817323</v>
      </c>
      <c r="W591" s="19">
        <f>ALL!W580/W$571</f>
        <v>42.21460487165897</v>
      </c>
      <c r="X591" s="19">
        <f>ALL!X580/X$571</f>
        <v>61.430238858604518</v>
      </c>
      <c r="Y591" s="19">
        <f>ALL!Y580/Y$571</f>
        <v>34.482003364588351</v>
      </c>
      <c r="Z591" s="19">
        <f>ALL!Z580/Z$571</f>
        <v>31.798745142271418</v>
      </c>
      <c r="AA591" s="19">
        <f>ALL!AA580/AA$571</f>
        <v>56.144675922698866</v>
      </c>
      <c r="AB591" s="19">
        <f>ALL!AB580/AB$571</f>
        <v>31.469769976067269</v>
      </c>
      <c r="AC591" s="19">
        <f>ALL!AC580/AC$571</f>
        <v>74.347470873623749</v>
      </c>
      <c r="AD591" s="19">
        <f>ALL!AD580/AD$571</f>
        <v>82.78103499857508</v>
      </c>
      <c r="AE591" s="19">
        <f>ALL!AE580/AE$571</f>
        <v>22.448851446399551</v>
      </c>
      <c r="AF591" s="19">
        <f>ALL!AF580/AF$571</f>
        <v>61.497983553362097</v>
      </c>
      <c r="AG591" s="19">
        <f>ALL!AG580/AG$571</f>
        <v>68.41391425859932</v>
      </c>
      <c r="AH591" s="19">
        <f>ALL!AH580/AH$571</f>
        <v>326.03680036119283</v>
      </c>
      <c r="AI591" s="19">
        <f>ALL!AI580/AI$571</f>
        <v>37.906595088994685</v>
      </c>
      <c r="AJ591" s="19">
        <f>ALL!AJ580/AJ$571</f>
        <v>60.065423663324545</v>
      </c>
      <c r="AK591" s="19">
        <f>ALL!AK580/AK$571</f>
        <v>192.97119153079274</v>
      </c>
      <c r="AL591" s="19">
        <f>ALL!AL580/AL$571</f>
        <v>0</v>
      </c>
      <c r="AM591" s="19">
        <f>ALL!AM580/AM$571</f>
        <v>0</v>
      </c>
      <c r="AN591" s="19">
        <f>ALL!AN580/AN$571</f>
        <v>224.84378918827318</v>
      </c>
      <c r="AO591" s="19">
        <f>ALL!AO580/AO$571</f>
        <v>5.392016459517345</v>
      </c>
      <c r="AP591" s="19">
        <f>ALL!AP580/AP$571</f>
        <v>281.99523624971738</v>
      </c>
      <c r="AQ591" s="19">
        <f>ALL!AQ580/AQ$571</f>
        <v>432.02087123387037</v>
      </c>
      <c r="AR591" s="19">
        <f>ALL!AR580/AR$571</f>
        <v>308.07047125240916</v>
      </c>
      <c r="AS591" s="19">
        <f>ALL!AS580/AS$571</f>
        <v>0</v>
      </c>
      <c r="AT591" s="19">
        <f>ALL!AT580/AT$571</f>
        <v>0</v>
      </c>
      <c r="AU591" s="19">
        <f>ALL!AU580/AU$571</f>
        <v>0</v>
      </c>
      <c r="AV591" s="19">
        <f>ALL!AV580/AV$571</f>
        <v>387.03897611092987</v>
      </c>
      <c r="AW591" s="19">
        <f>ALL!AW580/AW$571</f>
        <v>0</v>
      </c>
      <c r="AX591" s="19">
        <f>ALL!AX580/AX$571</f>
        <v>129.87106912212786</v>
      </c>
      <c r="AY591" s="19">
        <f>ALL!AY580/AY$571</f>
        <v>268.00690383025631</v>
      </c>
      <c r="AZ591" s="19">
        <f>ALL!AZ580/AZ$571</f>
        <v>188.44336625657022</v>
      </c>
      <c r="BA591" s="91">
        <f>ALL!BA580/BA$571</f>
        <v>106.22760529031046</v>
      </c>
      <c r="BB591" s="91">
        <f>ALL!BB580/BB$571</f>
        <v>842.77389969533635</v>
      </c>
      <c r="BC591" s="91">
        <f>ALL!BC580/BC$571</f>
        <v>0</v>
      </c>
      <c r="BD591" s="19">
        <f>ALL!BD580/BD$571</f>
        <v>115.90136659400457</v>
      </c>
      <c r="BE591" s="19">
        <f>ALL!BE580/BE$571</f>
        <v>107.83981800282923</v>
      </c>
      <c r="BF591" s="19">
        <f>ALL!BF580/BF$571</f>
        <v>61.439775541965389</v>
      </c>
      <c r="BG591" s="19">
        <f>ALL!BG580/BG$571</f>
        <v>114.90404604905619</v>
      </c>
      <c r="BH591" s="19">
        <f t="shared" si="249"/>
        <v>7822.6385572467607</v>
      </c>
      <c r="BJ591" s="208">
        <f t="array" ref="BJ591">ROUND(MIN(IF($E$4:$BG$4=BJ$4,$E591:$BG591)),1)</f>
        <v>0</v>
      </c>
      <c r="BK591" s="208">
        <f t="array" ref="BK591">ROUND(MAX(IF($E$4:$BG$4=BK$4,$E591:$BG591)),1)</f>
        <v>842.8</v>
      </c>
      <c r="BL591" s="276">
        <f t="array" ref="BL591">ROUND(SUM(IF($E$4:$BG$4=BL$4,ALL!$E580:$BG580)),1)/BL$3</f>
        <v>168.08874431851876</v>
      </c>
      <c r="BM591" s="208">
        <f t="array" ref="BM591">ROUND(MIN(IF($E$4:$BG$4=BM$4,$E591:$BG591)),1)</f>
        <v>61.4</v>
      </c>
      <c r="BN591" s="208">
        <f t="array" ref="BN591">ROUND(MAX(IF($E$4:$BG$4=BN$4,$E591:$BG591)),1)</f>
        <v>115.9</v>
      </c>
      <c r="BO591" s="276">
        <f t="array" ref="BO591">ROUND(SUM(IF($E$4:$BG$4=BO$4,ALL!$E580:$BG580)),1)/BO$3</f>
        <v>95.205005763214245</v>
      </c>
      <c r="BP591" s="208">
        <f t="array" ref="BP591">ROUND(MIN(IF($E$4:$BG$4=BP$4,$E591:$BG591)),1)</f>
        <v>0</v>
      </c>
      <c r="BQ591" s="208">
        <f t="array" ref="BQ591">ROUND(MAX(IF($E$4:$BG$4=BQ$4,$E591:$BG591)),1)</f>
        <v>193</v>
      </c>
      <c r="BR591" s="276">
        <f t="array" ref="BR591">ROUND(SUM(IF($E$4:$BG$4=BR$4,ALL!$E580:$BG580)),1)/BR$3</f>
        <v>95.172823975505011</v>
      </c>
      <c r="BS591" s="208">
        <f t="array" ref="BS591">ROUND(MIN(IF($E$4:$BG$4=BS$4,$E591:$BG591)),1)</f>
        <v>22.4</v>
      </c>
      <c r="BT591" s="208">
        <f t="array" ref="BT591">ROUND(MAX(IF($E$4:$BG$4=BT$4,$E591:$BG591)),1)</f>
        <v>1726.9</v>
      </c>
      <c r="BU591" s="276">
        <f t="array" ref="BU591">ROUND(SUM(IF($E$4:$BG$4=BU$4,ALL!$E580:$BG580)),1)/BU$3</f>
        <v>72.94687517821778</v>
      </c>
      <c r="BV591" s="208">
        <f t="array" ref="BV591">ROUND(MIN(IF($E$4:$BG$4=BV$4,$E591:$BG591)),1)</f>
        <v>31.5</v>
      </c>
      <c r="BW591" s="208">
        <f t="array" ref="BW591">ROUND(MAX(IF($E$4:$BG$4=BW$4,$E591:$BG591)),1)</f>
        <v>60.1</v>
      </c>
      <c r="BX591" s="276">
        <f t="array" ref="BX591">ROUND(SUM(IF($E$4:$BG$4=BX$4,ALL!$E580:$BG580)),1)/BX$3</f>
        <v>35.909342567486206</v>
      </c>
      <c r="BY591" s="208">
        <f t="array" ref="BY591">ROUND(MIN(IF($E$4:$BG$4=BY$4,$E591:$BG591)),1)</f>
        <v>18.5</v>
      </c>
      <c r="BZ591" s="208">
        <f t="array" ref="BZ591">ROUND(MAX(IF($E$4:$BG$4=BZ$4,$E591:$BG591)),1)</f>
        <v>140.19999999999999</v>
      </c>
      <c r="CA591" s="276">
        <f t="array" ref="CA591">ROUND(SUM(IF($E$4:$BG$4=CA$4,ALL!$E580:$BG580)),1)/CA$3</f>
        <v>50.114665951596521</v>
      </c>
      <c r="CB591" s="233">
        <f t="shared" si="250"/>
        <v>0</v>
      </c>
      <c r="CC591" s="233">
        <f t="shared" si="251"/>
        <v>1726.9</v>
      </c>
      <c r="CD591" s="274">
        <f>ALL!BH580/$BH$47</f>
        <v>61.414736545367546</v>
      </c>
    </row>
    <row r="592" spans="1:82" ht="24">
      <c r="A592" s="22">
        <f t="shared" si="252"/>
        <v>4200</v>
      </c>
      <c r="B592" s="248" t="s">
        <v>488</v>
      </c>
      <c r="E592" s="19">
        <f>ALL!E581/E$571</f>
        <v>145.78248136489961</v>
      </c>
      <c r="F592" s="19">
        <f>ALL!F581/F$571</f>
        <v>88.723570197808257</v>
      </c>
      <c r="G592" s="19">
        <f>ALL!G581/G$571</f>
        <v>138.80478322455443</v>
      </c>
      <c r="H592" s="19">
        <f>ALL!H581/H$571</f>
        <v>74.918847912129891</v>
      </c>
      <c r="I592" s="19">
        <f>ALL!I581/I$571</f>
        <v>119.52316503586435</v>
      </c>
      <c r="J592" s="19">
        <f>ALL!J581/J$571</f>
        <v>141.46753892684112</v>
      </c>
      <c r="K592" s="19">
        <f>ALL!K581/K$571</f>
        <v>164.17616365522815</v>
      </c>
      <c r="L592" s="19">
        <f>ALL!L581/L$571</f>
        <v>214.52354058097328</v>
      </c>
      <c r="M592" s="19">
        <f>ALL!M581/M$571</f>
        <v>230.59115545029653</v>
      </c>
      <c r="N592" s="19">
        <f>ALL!N581/N$571</f>
        <v>0</v>
      </c>
      <c r="O592" s="19">
        <f>ALL!O581/O$571</f>
        <v>223.88871062111374</v>
      </c>
      <c r="P592" s="19">
        <f>ALL!P581/P$571</f>
        <v>112.65294685548781</v>
      </c>
      <c r="Q592" s="19">
        <f>ALL!Q581/Q$571</f>
        <v>179.8099197650584</v>
      </c>
      <c r="R592" s="19">
        <f>ALL!R581/R$571</f>
        <v>182.73885350318471</v>
      </c>
      <c r="S592" s="19">
        <f>ALL!S581/S$571</f>
        <v>208.64279209568411</v>
      </c>
      <c r="T592" s="19">
        <f>ALL!T581/T$571</f>
        <v>162.19280906060735</v>
      </c>
      <c r="U592" s="19">
        <f>ALL!U581/U$571</f>
        <v>201.29067061927549</v>
      </c>
      <c r="V592" s="19">
        <f>ALL!V581/V$571</f>
        <v>222.43610764569593</v>
      </c>
      <c r="W592" s="19">
        <f>ALL!W581/W$571</f>
        <v>159.40835269664194</v>
      </c>
      <c r="X592" s="19">
        <f>ALL!X581/X$571</f>
        <v>75.173563008162233</v>
      </c>
      <c r="Y592" s="19">
        <f>ALL!Y581/Y$571</f>
        <v>171.80986033045997</v>
      </c>
      <c r="Z592" s="19">
        <f>ALL!Z581/Z$571</f>
        <v>179.32492622130948</v>
      </c>
      <c r="AA592" s="19">
        <f>ALL!AA581/AA$571</f>
        <v>217.27346502821959</v>
      </c>
      <c r="AB592" s="19">
        <f>ALL!AB581/AB$571</f>
        <v>466.07162161442614</v>
      </c>
      <c r="AC592" s="19">
        <f>ALL!AC581/AC$571</f>
        <v>123.88559598765318</v>
      </c>
      <c r="AD592" s="19">
        <f>ALL!AD581/AD$571</f>
        <v>184.65350476490045</v>
      </c>
      <c r="AE592" s="19">
        <f>ALL!AE581/AE$571</f>
        <v>166.7054517984709</v>
      </c>
      <c r="AF592" s="19">
        <f>ALL!AF581/AF$571</f>
        <v>167.83949525725231</v>
      </c>
      <c r="AG592" s="19">
        <f>ALL!AG581/AG$571</f>
        <v>263.52191826455777</v>
      </c>
      <c r="AH592" s="19">
        <f>ALL!AH581/AH$571</f>
        <v>355.71828157807897</v>
      </c>
      <c r="AI592" s="19">
        <f>ALL!AI581/AI$571</f>
        <v>231.99739732522073</v>
      </c>
      <c r="AJ592" s="19">
        <f>ALL!AJ581/AJ$571</f>
        <v>247.83437249884673</v>
      </c>
      <c r="AK592" s="19">
        <f>ALL!AK581/AK$571</f>
        <v>164.41683008104437</v>
      </c>
      <c r="AL592" s="19">
        <f>ALL!AL581/AL$571</f>
        <v>3097.9206991188789</v>
      </c>
      <c r="AM592" s="19">
        <f>ALL!AM581/AM$571</f>
        <v>503.0066882634095</v>
      </c>
      <c r="AN592" s="19">
        <f>ALL!AN581/AN$571</f>
        <v>340.33489239112015</v>
      </c>
      <c r="AO592" s="19">
        <f>ALL!AO581/AO$571</f>
        <v>275.76590721284384</v>
      </c>
      <c r="AP592" s="19">
        <f>ALL!AP581/AP$571</f>
        <v>0</v>
      </c>
      <c r="AQ592" s="19">
        <f>ALL!AQ581/AQ$571</f>
        <v>173.21056178417092</v>
      </c>
      <c r="AR592" s="19">
        <f>ALL!AR581/AR$571</f>
        <v>182.54988998993707</v>
      </c>
      <c r="AS592" s="19">
        <f>ALL!AS581/AS$571</f>
        <v>0</v>
      </c>
      <c r="AT592" s="19">
        <f>ALL!AT581/AT$571</f>
        <v>0</v>
      </c>
      <c r="AU592" s="19">
        <f>ALL!AU581/AU$571</f>
        <v>86.701166694773633</v>
      </c>
      <c r="AV592" s="19">
        <f>ALL!AV581/AV$571</f>
        <v>0</v>
      </c>
      <c r="AW592" s="19">
        <f>ALL!AW581/AW$571</f>
        <v>0</v>
      </c>
      <c r="AX592" s="19">
        <f>ALL!AX581/AX$571</f>
        <v>114.23841097675488</v>
      </c>
      <c r="AY592" s="19">
        <f>ALL!AY581/AY$571</f>
        <v>0</v>
      </c>
      <c r="AZ592" s="19">
        <f>ALL!AZ581/AZ$571</f>
        <v>0</v>
      </c>
      <c r="BA592" s="91">
        <f>ALL!BA581/BA$571</f>
        <v>141.59352781164998</v>
      </c>
      <c r="BB592" s="91">
        <f>ALL!BB581/BB$571</f>
        <v>0</v>
      </c>
      <c r="BC592" s="91">
        <f>ALL!BC581/BC$571</f>
        <v>0</v>
      </c>
      <c r="BD592" s="19">
        <f>ALL!BD581/BD$571</f>
        <v>171.22025830560702</v>
      </c>
      <c r="BE592" s="19">
        <f>ALL!BE581/BE$571</f>
        <v>143.51117479173735</v>
      </c>
      <c r="BF592" s="19">
        <f>ALL!BF581/BF$571</f>
        <v>162.84101035341928</v>
      </c>
      <c r="BG592" s="19">
        <f>ALL!BG581/BG$571</f>
        <v>159.49651733632834</v>
      </c>
      <c r="BH592" s="19">
        <f t="shared" si="249"/>
        <v>11540.189398000581</v>
      </c>
      <c r="BJ592" s="208">
        <f t="array" ref="BJ592">ROUND(MIN(IF($E$4:$BG$4=BJ$4,$E592:$BG592)),1)</f>
        <v>0</v>
      </c>
      <c r="BK592" s="208">
        <f t="array" ref="BK592">ROUND(MAX(IF($E$4:$BG$4=BK$4,$E592:$BG592)),1)</f>
        <v>340.3</v>
      </c>
      <c r="BL592" s="276">
        <f t="array" ref="BL592">ROUND(SUM(IF($E$4:$BG$4=BL$4,ALL!$E581:$BG581)),1)/BL$3</f>
        <v>87.732502891203495</v>
      </c>
      <c r="BM592" s="208">
        <f t="array" ref="BM592">ROUND(MIN(IF($E$4:$BG$4=BM$4,$E592:$BG592)),1)</f>
        <v>143.5</v>
      </c>
      <c r="BN592" s="208">
        <f t="array" ref="BN592">ROUND(MAX(IF($E$4:$BG$4=BN$4,$E592:$BG592)),1)</f>
        <v>171.2</v>
      </c>
      <c r="BO592" s="276">
        <f t="array" ref="BO592">ROUND(SUM(IF($E$4:$BG$4=BO$4,ALL!$E581:$BG581)),1)/BO$3</f>
        <v>162.00192450189368</v>
      </c>
      <c r="BP592" s="208">
        <f t="array" ref="BP592">ROUND(MIN(IF($E$4:$BG$4=BP$4,$E592:$BG592)),1)</f>
        <v>164.4</v>
      </c>
      <c r="BQ592" s="208">
        <f t="array" ref="BQ592">ROUND(MAX(IF($E$4:$BG$4=BQ$4,$E592:$BG592)),1)</f>
        <v>3097.9</v>
      </c>
      <c r="BR592" s="276">
        <f t="array" ref="BR592">ROUND(SUM(IF($E$4:$BG$4=BR$4,ALL!$E581:$BG581)),1)/BR$3</f>
        <v>445.36439378029672</v>
      </c>
      <c r="BS592" s="208">
        <f t="array" ref="BS592">ROUND(MIN(IF($E$4:$BG$4=BS$4,$E592:$BG592)),1)</f>
        <v>0</v>
      </c>
      <c r="BT592" s="208">
        <f t="array" ref="BT592">ROUND(MAX(IF($E$4:$BG$4=BT$4,$E592:$BG592)),1)</f>
        <v>355.7</v>
      </c>
      <c r="BU592" s="276">
        <f t="array" ref="BU592">ROUND(SUM(IF($E$4:$BG$4=BU$4,ALL!$E581:$BG581)),1)/BU$3</f>
        <v>165.12764720822082</v>
      </c>
      <c r="BV592" s="208">
        <f t="array" ref="BV592">ROUND(MIN(IF($E$4:$BG$4=BV$4,$E592:$BG592)),1)</f>
        <v>138.80000000000001</v>
      </c>
      <c r="BW592" s="208">
        <f t="array" ref="BW592">ROUND(MAX(IF($E$4:$BG$4=BW$4,$E592:$BG592)),1)</f>
        <v>466.1</v>
      </c>
      <c r="BX592" s="276">
        <f t="array" ref="BX592">ROUND(SUM(IF($E$4:$BG$4=BX$4,ALL!$E581:$BG581)),1)/BX$3</f>
        <v>347.59220456701706</v>
      </c>
      <c r="BY592" s="208">
        <f t="array" ref="BY592">ROUND(MIN(IF($E$4:$BG$4=BY$4,$E592:$BG592)),1)</f>
        <v>75.2</v>
      </c>
      <c r="BZ592" s="208">
        <f t="array" ref="BZ592">ROUND(MAX(IF($E$4:$BG$4=BZ$4,$E592:$BG592)),1)</f>
        <v>263.5</v>
      </c>
      <c r="CA592" s="276">
        <f t="array" ref="CA592">ROUND(SUM(IF($E$4:$BG$4=CA$4,ALL!$E581:$BG581)),1)/CA$3</f>
        <v>181.25300937063457</v>
      </c>
      <c r="CB592" s="233">
        <f t="shared" si="250"/>
        <v>0</v>
      </c>
      <c r="CC592" s="233">
        <f t="shared" si="251"/>
        <v>3097.9</v>
      </c>
      <c r="CD592" s="274">
        <f>ALL!BH581/$BH$47</f>
        <v>222.02713523225245</v>
      </c>
    </row>
    <row r="593" spans="1:82" ht="24">
      <c r="A593" s="22">
        <f t="shared" si="252"/>
        <v>4300</v>
      </c>
      <c r="B593" s="248" t="s">
        <v>489</v>
      </c>
      <c r="E593" s="19">
        <f>ALL!E582/E$571</f>
        <v>247.79653322765236</v>
      </c>
      <c r="F593" s="19">
        <f>ALL!F582/F$571</f>
        <v>258.14692122131095</v>
      </c>
      <c r="G593" s="19">
        <f>ALL!G582/G$571</f>
        <v>531.36754325217419</v>
      </c>
      <c r="H593" s="19">
        <f>ALL!H582/H$571</f>
        <v>206.94865091858236</v>
      </c>
      <c r="I593" s="19">
        <f>ALL!I582/I$571</f>
        <v>227.89366604026574</v>
      </c>
      <c r="J593" s="19">
        <f>ALL!J582/J$571</f>
        <v>126.7174519311551</v>
      </c>
      <c r="K593" s="19">
        <f>ALL!K582/K$571</f>
        <v>181.0212037466471</v>
      </c>
      <c r="L593" s="19">
        <f>ALL!L582/L$571</f>
        <v>249.18474576888553</v>
      </c>
      <c r="M593" s="19">
        <f>ALL!M582/M$571</f>
        <v>0</v>
      </c>
      <c r="N593" s="19">
        <f>ALL!N582/N$571</f>
        <v>270.58854682023036</v>
      </c>
      <c r="O593" s="19">
        <f>ALL!O582/O$571</f>
        <v>386.93526982997963</v>
      </c>
      <c r="P593" s="19">
        <f>ALL!P582/P$571</f>
        <v>265.86142895499023</v>
      </c>
      <c r="Q593" s="19">
        <f>ALL!Q582/Q$571</f>
        <v>215.18161856785773</v>
      </c>
      <c r="R593" s="19">
        <f>ALL!R582/R$571</f>
        <v>235.37992952974656</v>
      </c>
      <c r="S593" s="19">
        <f>ALL!S582/S$571</f>
        <v>280.54763526037624</v>
      </c>
      <c r="T593" s="19">
        <f>ALL!T582/T$571</f>
        <v>456.42160242026677</v>
      </c>
      <c r="U593" s="19">
        <f>ALL!U582/U$571</f>
        <v>360.0207037433799</v>
      </c>
      <c r="V593" s="19">
        <f>ALL!V582/V$571</f>
        <v>44.003742648369268</v>
      </c>
      <c r="W593" s="19">
        <f>ALL!W582/W$571</f>
        <v>294.87242321677019</v>
      </c>
      <c r="X593" s="19">
        <f>ALL!X582/X$571</f>
        <v>282.05649744499095</v>
      </c>
      <c r="Y593" s="19">
        <f>ALL!Y582/Y$571</f>
        <v>187.37840142929804</v>
      </c>
      <c r="Z593" s="19">
        <f>ALL!Z582/Z$571</f>
        <v>178.1417050524052</v>
      </c>
      <c r="AA593" s="19">
        <f>ALL!AA582/AA$571</f>
        <v>260.60468134891994</v>
      </c>
      <c r="AB593" s="19">
        <f>ALL!AB582/AB$571</f>
        <v>415.90525392013501</v>
      </c>
      <c r="AC593" s="19">
        <f>ALL!AC582/AC$571</f>
        <v>183.12415487897056</v>
      </c>
      <c r="AD593" s="19">
        <f>ALL!AD582/AD$571</f>
        <v>299.31384298473512</v>
      </c>
      <c r="AE593" s="19">
        <f>ALL!AE582/AE$571</f>
        <v>435.65977685132123</v>
      </c>
      <c r="AF593" s="19">
        <f>ALL!AF582/AF$571</f>
        <v>298.39666274167087</v>
      </c>
      <c r="AG593" s="19">
        <f>ALL!AG582/AG$571</f>
        <v>265.81762126336417</v>
      </c>
      <c r="AH593" s="19">
        <f>ALL!AH582/AH$571</f>
        <v>128.94012235587644</v>
      </c>
      <c r="AI593" s="19">
        <f>ALL!AI582/AI$571</f>
        <v>315.04055431540269</v>
      </c>
      <c r="AJ593" s="19">
        <f>ALL!AJ582/AJ$571</f>
        <v>180.18585988416331</v>
      </c>
      <c r="AK593" s="19">
        <f>ALL!AK582/AK$571</f>
        <v>146.16446525787475</v>
      </c>
      <c r="AL593" s="19">
        <f>ALL!AL582/AL$571</f>
        <v>1952.8730319225772</v>
      </c>
      <c r="AM593" s="19">
        <f>ALL!AM582/AM$571</f>
        <v>758.30671446273664</v>
      </c>
      <c r="AN593" s="19">
        <f>ALL!AN582/AN$571</f>
        <v>311.56756481952215</v>
      </c>
      <c r="AO593" s="19">
        <f>ALL!AO582/AO$571</f>
        <v>165.12332495741776</v>
      </c>
      <c r="AP593" s="19">
        <f>ALL!AP582/AP$571</f>
        <v>173.43191874172396</v>
      </c>
      <c r="AQ593" s="19">
        <f>ALL!AQ582/AQ$571</f>
        <v>154.00809736786437</v>
      </c>
      <c r="AR593" s="19">
        <f>ALL!AR582/AR$571</f>
        <v>173.24933226450173</v>
      </c>
      <c r="AS593" s="19">
        <f>ALL!AS582/AS$571</f>
        <v>368.50417726116962</v>
      </c>
      <c r="AT593" s="19">
        <f>ALL!AT582/AT$571</f>
        <v>200.87400645802285</v>
      </c>
      <c r="AU593" s="19">
        <f>ALL!AU582/AU$571</f>
        <v>187.849096233155</v>
      </c>
      <c r="AV593" s="19">
        <f>ALL!AV582/AV$571</f>
        <v>1498.1779044939594</v>
      </c>
      <c r="AW593" s="19">
        <f>ALL!AW582/AW$571</f>
        <v>394.49435820895513</v>
      </c>
      <c r="AX593" s="19">
        <f>ALL!AX582/AX$571</f>
        <v>263.82312247283596</v>
      </c>
      <c r="AY593" s="19">
        <f>ALL!AY582/AY$571</f>
        <v>217.78290934141637</v>
      </c>
      <c r="AZ593" s="19">
        <f>ALL!AZ582/AZ$571</f>
        <v>383.06507633955215</v>
      </c>
      <c r="BA593" s="91">
        <f>ALL!BA582/BA$571</f>
        <v>508.92311227839792</v>
      </c>
      <c r="BB593" s="91">
        <f>ALL!BB582/BB$571</f>
        <v>0</v>
      </c>
      <c r="BC593" s="91">
        <f>ALL!BC582/BC$571</f>
        <v>376.22771255321896</v>
      </c>
      <c r="BD593" s="19">
        <f>ALL!BD582/BD$571</f>
        <v>308.3916017897825</v>
      </c>
      <c r="BE593" s="19">
        <f>ALL!BE582/BE$571</f>
        <v>437.48885862956132</v>
      </c>
      <c r="BF593" s="19">
        <f>ALL!BF582/BF$571</f>
        <v>364.09623053710675</v>
      </c>
      <c r="BG593" s="19">
        <f>ALL!BG582/BG$571</f>
        <v>409.63236205209955</v>
      </c>
      <c r="BH593" s="19">
        <f t="shared" si="249"/>
        <v>18023.509730013346</v>
      </c>
      <c r="BJ593" s="208">
        <f t="array" ref="BJ593">ROUND(MIN(IF($E$4:$BG$4=BJ$4,$E593:$BG593)),1)</f>
        <v>0</v>
      </c>
      <c r="BK593" s="208">
        <f t="array" ref="BK593">ROUND(MAX(IF($E$4:$BG$4=BK$4,$E593:$BG593)),1)</f>
        <v>1498.2</v>
      </c>
      <c r="BL593" s="276">
        <f t="array" ref="BL593">ROUND(SUM(IF($E$4:$BG$4=BL$4,ALL!$E582:$BG582)),1)/BL$3</f>
        <v>309.25338739600994</v>
      </c>
      <c r="BM593" s="208">
        <f t="array" ref="BM593">ROUND(MIN(IF($E$4:$BG$4=BM$4,$E593:$BG593)),1)</f>
        <v>308.39999999999998</v>
      </c>
      <c r="BN593" s="208">
        <f t="array" ref="BN593">ROUND(MAX(IF($E$4:$BG$4=BN$4,$E593:$BG593)),1)</f>
        <v>437.5</v>
      </c>
      <c r="BO593" s="276">
        <f t="array" ref="BO593">ROUND(SUM(IF($E$4:$BG$4=BO$4,ALL!$E582:$BG582)),1)/BO$3</f>
        <v>363.09402272353049</v>
      </c>
      <c r="BP593" s="208">
        <f t="array" ref="BP593">ROUND(MIN(IF($E$4:$BG$4=BP$4,$E593:$BG593)),1)</f>
        <v>146.19999999999999</v>
      </c>
      <c r="BQ593" s="208">
        <f t="array" ref="BQ593">ROUND(MAX(IF($E$4:$BG$4=BQ$4,$E593:$BG593)),1)</f>
        <v>1952.9</v>
      </c>
      <c r="BR593" s="276">
        <f t="array" ref="BR593">ROUND(SUM(IF($E$4:$BG$4=BR$4,ALL!$E582:$BG582)),1)/BR$3</f>
        <v>506.73880094654157</v>
      </c>
      <c r="BS593" s="208">
        <f t="array" ref="BS593">ROUND(MIN(IF($E$4:$BG$4=BS$4,$E593:$BG593)),1)</f>
        <v>0</v>
      </c>
      <c r="BT593" s="208">
        <f t="array" ref="BT593">ROUND(MAX(IF($E$4:$BG$4=BT$4,$E593:$BG593)),1)</f>
        <v>456.4</v>
      </c>
      <c r="BU593" s="276">
        <f t="array" ref="BU593">ROUND(SUM(IF($E$4:$BG$4=BU$4,ALL!$E582:$BG582)),1)/BU$3</f>
        <v>245.78002050111476</v>
      </c>
      <c r="BV593" s="208">
        <f t="array" ref="BV593">ROUND(MIN(IF($E$4:$BG$4=BV$4,$E593:$BG593)),1)</f>
        <v>178.1</v>
      </c>
      <c r="BW593" s="208">
        <f t="array" ref="BW593">ROUND(MAX(IF($E$4:$BG$4=BW$4,$E593:$BG593)),1)</f>
        <v>531.4</v>
      </c>
      <c r="BX593" s="276">
        <f t="array" ref="BX593">ROUND(SUM(IF($E$4:$BG$4=BX$4,ALL!$E582:$BG582)),1)/BX$3</f>
        <v>336.35844735891465</v>
      </c>
      <c r="BY593" s="208">
        <f t="array" ref="BY593">ROUND(MIN(IF($E$4:$BG$4=BY$4,$E593:$BG593)),1)</f>
        <v>227.9</v>
      </c>
      <c r="BZ593" s="208">
        <f t="array" ref="BZ593">ROUND(MAX(IF($E$4:$BG$4=BZ$4,$E593:$BG593)),1)</f>
        <v>360</v>
      </c>
      <c r="CA593" s="276">
        <f t="array" ref="CA593">ROUND(SUM(IF($E$4:$BG$4=CA$4,ALL!$E582:$BG582)),1)/CA$3</f>
        <v>264.1601145069489</v>
      </c>
      <c r="CB593" s="233">
        <f t="shared" si="250"/>
        <v>0</v>
      </c>
      <c r="CC593" s="233">
        <f t="shared" si="251"/>
        <v>1952.9</v>
      </c>
      <c r="CD593" s="274">
        <f>ALL!BH582/$BH$47</f>
        <v>289.92652556172357</v>
      </c>
    </row>
    <row r="594" spans="1:82" ht="24">
      <c r="A594" s="22">
        <f t="shared" si="252"/>
        <v>4400</v>
      </c>
      <c r="B594" s="248" t="s">
        <v>490</v>
      </c>
      <c r="E594" s="19">
        <f>ALL!E583/E$571</f>
        <v>0</v>
      </c>
      <c r="F594" s="19">
        <f>ALL!F583/F$571</f>
        <v>0</v>
      </c>
      <c r="G594" s="19">
        <f>ALL!G583/G$571</f>
        <v>0</v>
      </c>
      <c r="H594" s="19">
        <f>ALL!H583/H$571</f>
        <v>11.936704570029015</v>
      </c>
      <c r="I594" s="19">
        <f>ALL!I583/I$571</f>
        <v>29.827449318851347</v>
      </c>
      <c r="J594" s="19">
        <f>ALL!J583/J$571</f>
        <v>0</v>
      </c>
      <c r="K594" s="19">
        <f>ALL!K583/K$571</f>
        <v>0</v>
      </c>
      <c r="L594" s="19">
        <f>ALL!L583/L$571</f>
        <v>0</v>
      </c>
      <c r="M594" s="19">
        <f>ALL!M583/M$571</f>
        <v>0</v>
      </c>
      <c r="N594" s="19">
        <f>ALL!N583/N$571</f>
        <v>0</v>
      </c>
      <c r="O594" s="19">
        <f>ALL!O583/O$571</f>
        <v>0</v>
      </c>
      <c r="P594" s="19">
        <f>ALL!P583/P$571</f>
        <v>0</v>
      </c>
      <c r="Q594" s="19">
        <f>ALL!Q583/Q$571</f>
        <v>0</v>
      </c>
      <c r="R594" s="19">
        <f>ALL!R583/R$571</f>
        <v>0</v>
      </c>
      <c r="S594" s="19">
        <f>ALL!S583/S$571</f>
        <v>0</v>
      </c>
      <c r="T594" s="19">
        <f>ALL!T583/T$571</f>
        <v>0</v>
      </c>
      <c r="U594" s="19">
        <f>ALL!U583/U$571</f>
        <v>129.70450093289969</v>
      </c>
      <c r="V594" s="19">
        <f>ALL!V583/V$571</f>
        <v>0</v>
      </c>
      <c r="W594" s="19">
        <f>ALL!W583/W$571</f>
        <v>0</v>
      </c>
      <c r="X594" s="19">
        <f>ALL!X583/X$571</f>
        <v>0</v>
      </c>
      <c r="Y594" s="19">
        <f>ALL!Y583/Y$571</f>
        <v>0</v>
      </c>
      <c r="Z594" s="19">
        <f>ALL!Z583/Z$571</f>
        <v>7.3531664904673262</v>
      </c>
      <c r="AA594" s="19">
        <f>ALL!AA583/AA$571</f>
        <v>0</v>
      </c>
      <c r="AB594" s="19">
        <f>ALL!AB583/AB$571</f>
        <v>0</v>
      </c>
      <c r="AC594" s="19">
        <f>ALL!AC583/AC$571</f>
        <v>6.7021383544760976E-2</v>
      </c>
      <c r="AD594" s="19">
        <f>ALL!AD583/AD$571</f>
        <v>0</v>
      </c>
      <c r="AE594" s="19">
        <f>ALL!AE583/AE$571</f>
        <v>0</v>
      </c>
      <c r="AF594" s="19">
        <f>ALL!AF583/AF$571</f>
        <v>0</v>
      </c>
      <c r="AG594" s="19">
        <f>ALL!AG583/AG$571</f>
        <v>0</v>
      </c>
      <c r="AH594" s="19">
        <f>ALL!AH583/AH$571</f>
        <v>0</v>
      </c>
      <c r="AI594" s="19">
        <f>ALL!AI583/AI$571</f>
        <v>0</v>
      </c>
      <c r="AJ594" s="19">
        <f>ALL!AJ583/AJ$571</f>
        <v>0</v>
      </c>
      <c r="AK594" s="19">
        <f>ALL!AK583/AK$571</f>
        <v>6.8750161128861951</v>
      </c>
      <c r="AL594" s="19">
        <f>ALL!AL583/AL$571</f>
        <v>0</v>
      </c>
      <c r="AM594" s="19">
        <f>ALL!AM583/AM$571</f>
        <v>0</v>
      </c>
      <c r="AN594" s="19">
        <f>ALL!AN583/AN$571</f>
        <v>0</v>
      </c>
      <c r="AO594" s="19">
        <f>ALL!AO583/AO$571</f>
        <v>94.428497225829304</v>
      </c>
      <c r="AP594" s="19">
        <f>ALL!AP583/AP$571</f>
        <v>0</v>
      </c>
      <c r="AQ594" s="19">
        <f>ALL!AQ583/AQ$571</f>
        <v>0</v>
      </c>
      <c r="AR594" s="19">
        <f>ALL!AR583/AR$571</f>
        <v>0</v>
      </c>
      <c r="AS594" s="19">
        <f>ALL!AS583/AS$571</f>
        <v>0</v>
      </c>
      <c r="AT594" s="19">
        <f>ALL!AT583/AT$571</f>
        <v>0</v>
      </c>
      <c r="AU594" s="19">
        <f>ALL!AU583/AU$571</f>
        <v>0</v>
      </c>
      <c r="AV594" s="19">
        <f>ALL!AV583/AV$571</f>
        <v>0</v>
      </c>
      <c r="AW594" s="19">
        <f>ALL!AW583/AW$571</f>
        <v>0</v>
      </c>
      <c r="AX594" s="19">
        <f>ALL!AX583/AX$571</f>
        <v>60.092328919379874</v>
      </c>
      <c r="AY594" s="19">
        <f>ALL!AY583/AY$571</f>
        <v>0</v>
      </c>
      <c r="AZ594" s="19">
        <f>ALL!AZ583/AZ$571</f>
        <v>0</v>
      </c>
      <c r="BA594" s="91">
        <f>ALL!BA583/BA$571</f>
        <v>0</v>
      </c>
      <c r="BB594" s="91">
        <f>ALL!BB583/BB$571</f>
        <v>0</v>
      </c>
      <c r="BC594" s="91">
        <f>ALL!BC583/BC$571</f>
        <v>0</v>
      </c>
      <c r="BD594" s="19">
        <f>ALL!BD583/BD$571</f>
        <v>23.687823578581611</v>
      </c>
      <c r="BE594" s="19">
        <f>ALL!BE583/BE$571</f>
        <v>0</v>
      </c>
      <c r="BF594" s="19">
        <f>ALL!BF583/BF$571</f>
        <v>0</v>
      </c>
      <c r="BG594" s="19">
        <f>ALL!BG583/BG$571</f>
        <v>0</v>
      </c>
      <c r="BH594" s="19">
        <f t="shared" si="249"/>
        <v>363.97250853246913</v>
      </c>
      <c r="BJ594" s="208">
        <f t="array" ref="BJ594">ROUND(MIN(IF($E$4:$BG$4=BJ$4,$E594:$BG594)),1)</f>
        <v>0</v>
      </c>
      <c r="BK594" s="208">
        <f t="array" ref="BK594">ROUND(MAX(IF($E$4:$BG$4=BK$4,$E594:$BG594)),1)</f>
        <v>94.4</v>
      </c>
      <c r="BL594" s="276">
        <f t="array" ref="BL594">ROUND(SUM(IF($E$4:$BG$4=BL$4,ALL!$E583:$BG583)),1)/BL$3</f>
        <v>13.216790953030603</v>
      </c>
      <c r="BM594" s="208">
        <f t="array" ref="BM594">ROUND(MIN(IF($E$4:$BG$4=BM$4,$E594:$BG594)),1)</f>
        <v>0</v>
      </c>
      <c r="BN594" s="208">
        <f t="array" ref="BN594">ROUND(MAX(IF($E$4:$BG$4=BN$4,$E594:$BG594)),1)</f>
        <v>23.7</v>
      </c>
      <c r="BO594" s="276">
        <f t="array" ref="BO594">ROUND(SUM(IF($E$4:$BG$4=BO$4,ALL!$E583:$BG583)),1)/BO$3</f>
        <v>8.2632656841758632</v>
      </c>
      <c r="BP594" s="208">
        <f t="array" ref="BP594">ROUND(MIN(IF($E$4:$BG$4=BP$4,$E594:$BG594)),1)</f>
        <v>0</v>
      </c>
      <c r="BQ594" s="208">
        <f t="array" ref="BQ594">ROUND(MAX(IF($E$4:$BG$4=BQ$4,$E594:$BG594)),1)</f>
        <v>6.9</v>
      </c>
      <c r="BR594" s="276">
        <f t="array" ref="BR594">ROUND(SUM(IF($E$4:$BG$4=BR$4,ALL!$E583:$BG583)),1)/BR$3</f>
        <v>3.3907251141980521</v>
      </c>
      <c r="BS594" s="208">
        <f t="array" ref="BS594">ROUND(MIN(IF($E$4:$BG$4=BS$4,$E594:$BG594)),1)</f>
        <v>0</v>
      </c>
      <c r="BT594" s="208">
        <f t="array" ref="BT594">ROUND(MAX(IF($E$4:$BG$4=BT$4,$E594:$BG594)),1)</f>
        <v>11.9</v>
      </c>
      <c r="BU594" s="276">
        <f t="array" ref="BU594">ROUND(SUM(IF($E$4:$BG$4=BU$4,ALL!$E583:$BG583)),1)/BU$3</f>
        <v>1.2674890407214343</v>
      </c>
      <c r="BV594" s="208">
        <f t="array" ref="BV594">ROUND(MIN(IF($E$4:$BG$4=BV$4,$E594:$BG594)),1)</f>
        <v>0</v>
      </c>
      <c r="BW594" s="208">
        <f t="array" ref="BW594">ROUND(MAX(IF($E$4:$BG$4=BW$4,$E594:$BG594)),1)</f>
        <v>7.4</v>
      </c>
      <c r="BX594" s="276">
        <f t="array" ref="BX594">ROUND(SUM(IF($E$4:$BG$4=BX$4,ALL!$E583:$BG583)),1)/BX$3</f>
        <v>1.6734592059242051</v>
      </c>
      <c r="BY594" s="208">
        <f t="array" ref="BY594">ROUND(MIN(IF($E$4:$BG$4=BY$4,$E594:$BG594)),1)</f>
        <v>0</v>
      </c>
      <c r="BZ594" s="208">
        <f t="array" ref="BZ594">ROUND(MAX(IF($E$4:$BG$4=BZ$4,$E594:$BG594)),1)</f>
        <v>129.69999999999999</v>
      </c>
      <c r="CA594" s="276">
        <f t="array" ref="CA594">ROUND(SUM(IF($E$4:$BG$4=CA$4,ALL!$E583:$BG583)),1)/CA$3</f>
        <v>15.34210685873556</v>
      </c>
      <c r="CB594" s="233">
        <f t="shared" si="250"/>
        <v>0</v>
      </c>
      <c r="CC594" s="233">
        <f t="shared" si="251"/>
        <v>129.69999999999999</v>
      </c>
      <c r="CD594" s="274">
        <f>ALL!BH583/$BH$47</f>
        <v>5.9855229825780389</v>
      </c>
    </row>
    <row r="595" spans="1:82" ht="12.75">
      <c r="A595" s="22">
        <f t="shared" si="252"/>
        <v>4500</v>
      </c>
      <c r="B595" s="248" t="s">
        <v>491</v>
      </c>
      <c r="E595" s="19">
        <f>ALL!E584/E$571</f>
        <v>120.53874460131104</v>
      </c>
      <c r="F595" s="19">
        <f>ALL!F584/F$571</f>
        <v>50.033780412157974</v>
      </c>
      <c r="G595" s="19">
        <f>ALL!G584/G$571</f>
        <v>142.88147351941851</v>
      </c>
      <c r="H595" s="19">
        <f>ALL!H584/H$571</f>
        <v>0</v>
      </c>
      <c r="I595" s="19">
        <f>ALL!I584/I$571</f>
        <v>446.12433642213767</v>
      </c>
      <c r="J595" s="19">
        <f>ALL!J584/J$571</f>
        <v>54.479120786798937</v>
      </c>
      <c r="K595" s="19">
        <f>ALL!K584/K$571</f>
        <v>0</v>
      </c>
      <c r="L595" s="19">
        <f>ALL!L584/L$571</f>
        <v>80.243296119472888</v>
      </c>
      <c r="M595" s="19">
        <f>ALL!M584/M$571</f>
        <v>0</v>
      </c>
      <c r="N595" s="19">
        <f>ALL!N584/N$571</f>
        <v>185.43394491737612</v>
      </c>
      <c r="O595" s="19">
        <f>ALL!O584/O$571</f>
        <v>142.24889796480281</v>
      </c>
      <c r="P595" s="19">
        <f>ALL!P584/P$571</f>
        <v>234.35781115217853</v>
      </c>
      <c r="Q595" s="19">
        <f>ALL!Q584/Q$571</f>
        <v>6.7781859756485723</v>
      </c>
      <c r="R595" s="19">
        <f>ALL!R584/R$571</f>
        <v>0</v>
      </c>
      <c r="S595" s="19">
        <f>ALL!S584/S$571</f>
        <v>59.602958175289785</v>
      </c>
      <c r="T595" s="19">
        <f>ALL!T584/T$571</f>
        <v>798.24744267555502</v>
      </c>
      <c r="U595" s="19">
        <f>ALL!U584/U$571</f>
        <v>18.519988821642176</v>
      </c>
      <c r="V595" s="19">
        <f>ALL!V584/V$571</f>
        <v>27.051327749064342</v>
      </c>
      <c r="W595" s="19">
        <f>ALL!W584/W$571</f>
        <v>370.56826657386563</v>
      </c>
      <c r="X595" s="19">
        <f>ALL!X584/X$571</f>
        <v>31.765794349440032</v>
      </c>
      <c r="Y595" s="19">
        <f>ALL!Y584/Y$571</f>
        <v>38.432544567754725</v>
      </c>
      <c r="Z595" s="19">
        <f>ALL!Z584/Z$571</f>
        <v>73.161590441698536</v>
      </c>
      <c r="AA595" s="19">
        <f>ALL!AA584/AA$571</f>
        <v>83.009732238509216</v>
      </c>
      <c r="AB595" s="19">
        <f>ALL!AB584/AB$571</f>
        <v>290.04135940693089</v>
      </c>
      <c r="AC595" s="19">
        <f>ALL!AC584/AC$571</f>
        <v>140.90594442437941</v>
      </c>
      <c r="AD595" s="19">
        <f>ALL!AD584/AD$571</f>
        <v>0</v>
      </c>
      <c r="AE595" s="19">
        <f>ALL!AE584/AE$571</f>
        <v>22.731748096222336</v>
      </c>
      <c r="AF595" s="19">
        <f>ALL!AF584/AF$571</f>
        <v>0</v>
      </c>
      <c r="AG595" s="19">
        <f>ALL!AG584/AG$571</f>
        <v>181.96028390705203</v>
      </c>
      <c r="AH595" s="19">
        <f>ALL!AH584/AH$571</f>
        <v>687.09935561897805</v>
      </c>
      <c r="AI595" s="19">
        <f>ALL!AI584/AI$571</f>
        <v>60.508875763023241</v>
      </c>
      <c r="AJ595" s="19">
        <f>ALL!AJ584/AJ$571</f>
        <v>7.9736420339624567</v>
      </c>
      <c r="AK595" s="19">
        <f>ALL!AK584/AK$571</f>
        <v>0</v>
      </c>
      <c r="AL595" s="19">
        <f>ALL!AL584/AL$571</f>
        <v>0</v>
      </c>
      <c r="AM595" s="19">
        <f>ALL!AM584/AM$571</f>
        <v>200.39574650380601</v>
      </c>
      <c r="AN595" s="19">
        <f>ALL!AN584/AN$571</f>
        <v>0</v>
      </c>
      <c r="AO595" s="19">
        <f>ALL!AO584/AO$571</f>
        <v>173.13063392751744</v>
      </c>
      <c r="AP595" s="19">
        <f>ALL!AP584/AP$571</f>
        <v>0</v>
      </c>
      <c r="AQ595" s="19">
        <f>ALL!AQ584/AQ$571</f>
        <v>0</v>
      </c>
      <c r="AR595" s="19">
        <f>ALL!AR584/AR$571</f>
        <v>0</v>
      </c>
      <c r="AS595" s="19">
        <f>ALL!AS584/AS$571</f>
        <v>0</v>
      </c>
      <c r="AT595" s="19">
        <f>ALL!AT584/AT$571</f>
        <v>0</v>
      </c>
      <c r="AU595" s="19">
        <f>ALL!AU584/AU$571</f>
        <v>0</v>
      </c>
      <c r="AV595" s="19">
        <f>ALL!AV584/AV$571</f>
        <v>0</v>
      </c>
      <c r="AW595" s="19">
        <f>ALL!AW584/AW$571</f>
        <v>0</v>
      </c>
      <c r="AX595" s="19">
        <f>ALL!AX584/AX$571</f>
        <v>9.4583293409731137</v>
      </c>
      <c r="AY595" s="19">
        <f>ALL!AY584/AY$571</f>
        <v>0</v>
      </c>
      <c r="AZ595" s="19">
        <f>ALL!AZ584/AZ$571</f>
        <v>24.245730568551576</v>
      </c>
      <c r="BA595" s="91">
        <f>ALL!BA584/BA$571</f>
        <v>138.97625926273335</v>
      </c>
      <c r="BB595" s="91">
        <f>ALL!BB584/BB$571</f>
        <v>0</v>
      </c>
      <c r="BC595" s="91">
        <f>ALL!BC584/BC$571</f>
        <v>0</v>
      </c>
      <c r="BD595" s="19">
        <f>ALL!BD584/BD$571</f>
        <v>40.314371035680928</v>
      </c>
      <c r="BE595" s="19">
        <f>ALL!BE584/BE$571</f>
        <v>0</v>
      </c>
      <c r="BF595" s="19">
        <f>ALL!BF584/BF$571</f>
        <v>0</v>
      </c>
      <c r="BG595" s="19">
        <f>ALL!BG584/BG$571</f>
        <v>8.6003215463207852</v>
      </c>
      <c r="BH595" s="19">
        <f t="shared" si="249"/>
        <v>4949.8218389002523</v>
      </c>
      <c r="BJ595" s="208">
        <f t="array" ref="BJ595">ROUND(MIN(IF($E$4:$BG$4=BJ$4,$E595:$BG595)),1)</f>
        <v>0</v>
      </c>
      <c r="BK595" s="208">
        <f t="array" ref="BK595">ROUND(MAX(IF($E$4:$BG$4=BK$4,$E595:$BG595)),1)</f>
        <v>173.1</v>
      </c>
      <c r="BL595" s="276">
        <f t="array" ref="BL595">ROUND(SUM(IF($E$4:$BG$4=BL$4,ALL!$E584:$BG584)),1)/BL$3</f>
        <v>19.259638773749966</v>
      </c>
      <c r="BM595" s="208">
        <f t="array" ref="BM595">ROUND(MIN(IF($E$4:$BG$4=BM$4,$E595:$BG595)),1)</f>
        <v>0</v>
      </c>
      <c r="BN595" s="208">
        <f t="array" ref="BN595">ROUND(MAX(IF($E$4:$BG$4=BN$4,$E595:$BG595)),1)</f>
        <v>40.299999999999997</v>
      </c>
      <c r="BO595" s="276">
        <f t="array" ref="BO595">ROUND(SUM(IF($E$4:$BG$4=BO$4,ALL!$E584:$BG584)),1)/BO$3</f>
        <v>15.149040836489384</v>
      </c>
      <c r="BP595" s="208">
        <f t="array" ref="BP595">ROUND(MIN(IF($E$4:$BG$4=BP$4,$E595:$BG595)),1)</f>
        <v>0</v>
      </c>
      <c r="BQ595" s="208">
        <f t="array" ref="BQ595">ROUND(MAX(IF($E$4:$BG$4=BQ$4,$E595:$BG595)),1)</f>
        <v>200.4</v>
      </c>
      <c r="BR595" s="276">
        <f t="array" ref="BR595">ROUND(SUM(IF($E$4:$BG$4=BR$4,ALL!$E584:$BG584)),1)/BR$3</f>
        <v>93.116536823403067</v>
      </c>
      <c r="BS595" s="208">
        <f t="array" ref="BS595">ROUND(MIN(IF($E$4:$BG$4=BS$4,$E595:$BG595)),1)</f>
        <v>0</v>
      </c>
      <c r="BT595" s="208">
        <f t="array" ref="BT595">ROUND(MAX(IF($E$4:$BG$4=BT$4,$E595:$BG595)),1)</f>
        <v>798.2</v>
      </c>
      <c r="BU595" s="276">
        <f t="array" ref="BU595">ROUND(SUM(IF($E$4:$BG$4=BU$4,ALL!$E584:$BG584)),1)/BU$3</f>
        <v>138.67225878412847</v>
      </c>
      <c r="BV595" s="208">
        <f t="array" ref="BV595">ROUND(MIN(IF($E$4:$BG$4=BV$4,$E595:$BG595)),1)</f>
        <v>8</v>
      </c>
      <c r="BW595" s="208">
        <f t="array" ref="BW595">ROUND(MAX(IF($E$4:$BG$4=BW$4,$E595:$BG595)),1)</f>
        <v>290</v>
      </c>
      <c r="BX595" s="276">
        <f t="array" ref="BX595">ROUND(SUM(IF($E$4:$BG$4=BX$4,ALL!$E584:$BG584)),1)/BX$3</f>
        <v>190.74667145433489</v>
      </c>
      <c r="BY595" s="208">
        <f t="array" ref="BY595">ROUND(MIN(IF($E$4:$BG$4=BY$4,$E595:$BG595)),1)</f>
        <v>18.5</v>
      </c>
      <c r="BZ595" s="208">
        <f t="array" ref="BZ595">ROUND(MAX(IF($E$4:$BG$4=BZ$4,$E595:$BG595)),1)</f>
        <v>446.1</v>
      </c>
      <c r="CA595" s="276">
        <f t="array" ref="CA595">ROUND(SUM(IF($E$4:$BG$4=CA$4,ALL!$E584:$BG584)),1)/CA$3</f>
        <v>210.10829143958981</v>
      </c>
      <c r="CB595" s="233">
        <f t="shared" si="250"/>
        <v>0</v>
      </c>
      <c r="CC595" s="233">
        <f t="shared" si="251"/>
        <v>798.2</v>
      </c>
      <c r="CD595" s="274">
        <f>ALL!BH584/$BH$47</f>
        <v>159.06535613656555</v>
      </c>
    </row>
    <row r="596" spans="1:82" ht="24">
      <c r="A596" s="22">
        <f t="shared" si="252"/>
        <v>4600</v>
      </c>
      <c r="B596" s="248" t="s">
        <v>492</v>
      </c>
      <c r="E596" s="19">
        <f>ALL!E585/E$571</f>
        <v>660.43745244988759</v>
      </c>
      <c r="F596" s="19">
        <f>ALL!F585/F$571</f>
        <v>621.42089737404365</v>
      </c>
      <c r="G596" s="19">
        <f>ALL!G585/G$571</f>
        <v>1274.5681946482184</v>
      </c>
      <c r="H596" s="19">
        <f>ALL!H585/H$571</f>
        <v>830.92822635398466</v>
      </c>
      <c r="I596" s="19">
        <f>ALL!I585/I$571</f>
        <v>556.94371364341009</v>
      </c>
      <c r="J596" s="19">
        <f>ALL!J585/J$571</f>
        <v>660.92124852231609</v>
      </c>
      <c r="K596" s="19">
        <f>ALL!K585/K$571</f>
        <v>698.10298498185466</v>
      </c>
      <c r="L596" s="19">
        <f>ALL!L585/L$571</f>
        <v>848.27431619206175</v>
      </c>
      <c r="M596" s="19">
        <f>ALL!M585/M$571</f>
        <v>1074.3502944690126</v>
      </c>
      <c r="N596" s="19">
        <f>ALL!N585/N$571</f>
        <v>1585.7947361041563</v>
      </c>
      <c r="O596" s="19">
        <f>ALL!O585/O$571</f>
        <v>1670.1768043732648</v>
      </c>
      <c r="P596" s="19">
        <f>ALL!P585/P$571</f>
        <v>974.20340472205248</v>
      </c>
      <c r="Q596" s="19">
        <f>ALL!Q585/Q$571</f>
        <v>604.80042279307224</v>
      </c>
      <c r="R596" s="19">
        <f>ALL!R585/R$571</f>
        <v>634.20920856484645</v>
      </c>
      <c r="S596" s="19">
        <f>ALL!S585/S$571</f>
        <v>533.99742548366351</v>
      </c>
      <c r="T596" s="19">
        <f>ALL!T585/T$571</f>
        <v>793.32587044941886</v>
      </c>
      <c r="U596" s="19">
        <f>ALL!U585/U$571</f>
        <v>771.4119946519229</v>
      </c>
      <c r="V596" s="19">
        <f>ALL!V585/V$571</f>
        <v>1388.7876492603814</v>
      </c>
      <c r="W596" s="19">
        <f>ALL!W585/W$571</f>
        <v>1011.5646803143512</v>
      </c>
      <c r="X596" s="19">
        <f>ALL!X585/X$571</f>
        <v>818.49750876425139</v>
      </c>
      <c r="Y596" s="19">
        <f>ALL!Y585/Y$571</f>
        <v>583.95730819890196</v>
      </c>
      <c r="Z596" s="19">
        <f>ALL!Z585/Z$571</f>
        <v>490.12666549710735</v>
      </c>
      <c r="AA596" s="19">
        <f>ALL!AA585/AA$571</f>
        <v>638.18131771382377</v>
      </c>
      <c r="AB596" s="19">
        <f>ALL!AB585/AB$571</f>
        <v>1151.5112130924567</v>
      </c>
      <c r="AC596" s="19">
        <f>ALL!AC585/AC$571</f>
        <v>477.8149599174892</v>
      </c>
      <c r="AD596" s="19">
        <f>ALL!AD585/AD$571</f>
        <v>722.68011867611563</v>
      </c>
      <c r="AE596" s="19">
        <f>ALL!AE585/AE$571</f>
        <v>1010.2874655198171</v>
      </c>
      <c r="AF596" s="19">
        <f>ALL!AF585/AF$571</f>
        <v>550.64674622105974</v>
      </c>
      <c r="AG596" s="19">
        <f>ALL!AG585/AG$571</f>
        <v>1080.9979063169499</v>
      </c>
      <c r="AH596" s="19">
        <f>ALL!AH585/AH$571</f>
        <v>1200.6841024395021</v>
      </c>
      <c r="AI596" s="19">
        <f>ALL!AI585/AI$571</f>
        <v>760.94245570020337</v>
      </c>
      <c r="AJ596" s="19">
        <f>ALL!AJ585/AJ$571</f>
        <v>729.82530723525713</v>
      </c>
      <c r="AK596" s="19">
        <f>ALL!AK585/AK$571</f>
        <v>518.76330513006963</v>
      </c>
      <c r="AL596" s="19">
        <f>ALL!AL585/AL$571</f>
        <v>2222.4134045933856</v>
      </c>
      <c r="AM596" s="19">
        <f>ALL!AM585/AM$571</f>
        <v>1674.6728178438655</v>
      </c>
      <c r="AN596" s="19">
        <f>ALL!AN585/AN$571</f>
        <v>1612.3621759023895</v>
      </c>
      <c r="AO596" s="19">
        <f>ALL!AO585/AO$571</f>
        <v>2.3284010995497244</v>
      </c>
      <c r="AP596" s="19">
        <f>ALL!AP585/AP$571</f>
        <v>849.52614410748322</v>
      </c>
      <c r="AQ596" s="19">
        <f>ALL!AQ585/AQ$571</f>
        <v>1231.6912121120547</v>
      </c>
      <c r="AR596" s="19">
        <f>ALL!AR585/AR$571</f>
        <v>737.42086609472801</v>
      </c>
      <c r="AS596" s="19">
        <f>ALL!AS585/AS$571</f>
        <v>20.495035718610005</v>
      </c>
      <c r="AT596" s="19">
        <f>ALL!AT585/AT$571</f>
        <v>1478.2894311972179</v>
      </c>
      <c r="AU596" s="19">
        <f>ALL!AU585/AU$571</f>
        <v>88.950771919603852</v>
      </c>
      <c r="AV596" s="19">
        <f>ALL!AV585/AV$571</f>
        <v>25.787806777361915</v>
      </c>
      <c r="AW596" s="19">
        <f>ALL!AW585/AW$571</f>
        <v>0</v>
      </c>
      <c r="AX596" s="19">
        <f>ALL!AX585/AX$571</f>
        <v>750.46701032903468</v>
      </c>
      <c r="AY596" s="19">
        <f>ALL!AY585/AY$571</f>
        <v>1449.3121446679527</v>
      </c>
      <c r="AZ596" s="19">
        <f>ALL!AZ585/AZ$571</f>
        <v>1724.3817170141897</v>
      </c>
      <c r="BA596" s="91">
        <f>ALL!BA585/BA$571</f>
        <v>118.70105993809213</v>
      </c>
      <c r="BB596" s="91">
        <f>ALL!BB585/BB$571</f>
        <v>0</v>
      </c>
      <c r="BC596" s="91">
        <f>ALL!BC585/BC$571</f>
        <v>399.29469745839242</v>
      </c>
      <c r="BD596" s="19">
        <f>ALL!BD585/BD$571</f>
        <v>750.74610820644784</v>
      </c>
      <c r="BE596" s="19">
        <f>ALL!BE585/BE$571</f>
        <v>874.46902788692989</v>
      </c>
      <c r="BF596" s="19">
        <f>ALL!BF585/BF$571</f>
        <v>1013.3405668442178</v>
      </c>
      <c r="BG596" s="19">
        <f>ALL!BG585/BG$571</f>
        <v>502.57352722727427</v>
      </c>
      <c r="BH596" s="19">
        <f t="shared" si="249"/>
        <v>45456.359832713708</v>
      </c>
      <c r="BJ596" s="208">
        <f t="array" ref="BJ596">ROUND(MIN(IF($E$4:$BG$4=BJ$4,$E596:$BG596)),1)</f>
        <v>0</v>
      </c>
      <c r="BK596" s="208">
        <f t="array" ref="BK596">ROUND(MAX(IF($E$4:$BG$4=BK$4,$E596:$BG596)),1)</f>
        <v>1724.4</v>
      </c>
      <c r="BL596" s="276">
        <f t="array" ref="BL596">ROUND(SUM(IF($E$4:$BG$4=BL$4,ALL!$E585:$BG585)),1)/BL$3</f>
        <v>721.20050883340878</v>
      </c>
      <c r="BM596" s="208">
        <f t="array" ref="BM596">ROUND(MIN(IF($E$4:$BG$4=BM$4,$E596:$BG596)),1)</f>
        <v>502.6</v>
      </c>
      <c r="BN596" s="208">
        <f t="array" ref="BN596">ROUND(MAX(IF($E$4:$BG$4=BN$4,$E596:$BG596)),1)</f>
        <v>1013.3</v>
      </c>
      <c r="BO596" s="276">
        <f t="array" ref="BO596">ROUND(SUM(IF($E$4:$BG$4=BO$4,ALL!$E585:$BG585)),1)/BO$3</f>
        <v>833.25982833854789</v>
      </c>
      <c r="BP596" s="208">
        <f t="array" ref="BP596">ROUND(MIN(IF($E$4:$BG$4=BP$4,$E596:$BG596)),1)</f>
        <v>518.79999999999995</v>
      </c>
      <c r="BQ596" s="208">
        <f t="array" ref="BQ596">ROUND(MAX(IF($E$4:$BG$4=BQ$4,$E596:$BG596)),1)</f>
        <v>2222.4</v>
      </c>
      <c r="BR596" s="276">
        <f t="array" ref="BR596">ROUND(SUM(IF($E$4:$BG$4=BR$4,ALL!$E585:$BG585)),1)/BR$3</f>
        <v>1127.6634429266742</v>
      </c>
      <c r="BS596" s="208">
        <f t="array" ref="BS596">ROUND(MIN(IF($E$4:$BG$4=BS$4,$E596:$BG596)),1)</f>
        <v>477.8</v>
      </c>
      <c r="BT596" s="208">
        <f t="array" ref="BT596">ROUND(MAX(IF($E$4:$BG$4=BT$4,$E596:$BG596)),1)</f>
        <v>1670.2</v>
      </c>
      <c r="BU596" s="276">
        <f t="array" ref="BU596">ROUND(SUM(IF($E$4:$BG$4=BU$4,ALL!$E585:$BG585)),1)/BU$3</f>
        <v>779.81532266803003</v>
      </c>
      <c r="BV596" s="208">
        <f t="array" ref="BV596">ROUND(MIN(IF($E$4:$BG$4=BV$4,$E596:$BG596)),1)</f>
        <v>490.1</v>
      </c>
      <c r="BW596" s="208">
        <f t="array" ref="BW596">ROUND(MAX(IF($E$4:$BG$4=BW$4,$E596:$BG596)),1)</f>
        <v>1274.5999999999999</v>
      </c>
      <c r="BX596" s="276">
        <f t="array" ref="BX596">ROUND(SUM(IF($E$4:$BG$4=BX$4,ALL!$E585:$BG585)),1)/BX$3</f>
        <v>949.78193472635871</v>
      </c>
      <c r="BY596" s="208">
        <f t="array" ref="BY596">ROUND(MIN(IF($E$4:$BG$4=BY$4,$E596:$BG596)),1)</f>
        <v>556.9</v>
      </c>
      <c r="BZ596" s="208">
        <f t="array" ref="BZ596">ROUND(MAX(IF($E$4:$BG$4=BZ$4,$E596:$BG596)),1)</f>
        <v>1081</v>
      </c>
      <c r="CA596" s="276">
        <f t="array" ref="CA596">ROUND(SUM(IF($E$4:$BG$4=CA$4,ALL!$E585:$BG585)),1)/CA$3</f>
        <v>823.74892947291823</v>
      </c>
      <c r="CB596" s="233">
        <f t="shared" si="250"/>
        <v>0</v>
      </c>
      <c r="CC596" s="233">
        <f t="shared" si="251"/>
        <v>2222.4</v>
      </c>
      <c r="CD596" s="274">
        <f>ALL!BH585/$BH$47</f>
        <v>845.79625860348938</v>
      </c>
    </row>
    <row r="597" spans="1:82" ht="12.75">
      <c r="A597" s="22">
        <f t="shared" si="252"/>
        <v>4700</v>
      </c>
      <c r="B597" s="248" t="s">
        <v>493</v>
      </c>
      <c r="E597" s="19">
        <f>ALL!E586/E$571</f>
        <v>444.35680947897436</v>
      </c>
      <c r="F597" s="19">
        <f>ALL!F586/F$571</f>
        <v>478.8536315390445</v>
      </c>
      <c r="G597" s="19">
        <f>ALL!G586/G$571</f>
        <v>394.68690229971889</v>
      </c>
      <c r="H597" s="19">
        <f>ALL!H586/H$571</f>
        <v>363.79809795864986</v>
      </c>
      <c r="I597" s="19">
        <f>ALL!I586/I$571</f>
        <v>461.12530443581568</v>
      </c>
      <c r="J597" s="19">
        <f>ALL!J586/J$571</f>
        <v>385.24805726205193</v>
      </c>
      <c r="K597" s="19">
        <f>ALL!K586/K$571</f>
        <v>290.82781345178267</v>
      </c>
      <c r="L597" s="19">
        <f>ALL!L586/L$571</f>
        <v>474.75332107036468</v>
      </c>
      <c r="M597" s="19">
        <f>ALL!M586/M$571</f>
        <v>599.96354452664889</v>
      </c>
      <c r="N597" s="19">
        <f>ALL!N586/N$571</f>
        <v>696.58471306960439</v>
      </c>
      <c r="O597" s="19">
        <f>ALL!O586/O$571</f>
        <v>643.67500493311627</v>
      </c>
      <c r="P597" s="19">
        <f>ALL!P586/P$571</f>
        <v>386.58939394804941</v>
      </c>
      <c r="Q597" s="19">
        <f>ALL!Q586/Q$571</f>
        <v>609.17382023740299</v>
      </c>
      <c r="R597" s="19">
        <f>ALL!R586/R$571</f>
        <v>747.73021412115463</v>
      </c>
      <c r="S597" s="19">
        <f>ALL!S586/S$571</f>
        <v>504.91752203391042</v>
      </c>
      <c r="T597" s="19">
        <f>ALL!T586/T$571</f>
        <v>710.44347244341566</v>
      </c>
      <c r="U597" s="19">
        <f>ALL!U586/U$571</f>
        <v>565.16369132389548</v>
      </c>
      <c r="V597" s="19">
        <f>ALL!V586/V$571</f>
        <v>1079.6577258955624</v>
      </c>
      <c r="W597" s="19">
        <f>ALL!W586/W$571</f>
        <v>462.28619843986138</v>
      </c>
      <c r="X597" s="19">
        <f>ALL!X586/X$571</f>
        <v>459.4767756210282</v>
      </c>
      <c r="Y597" s="19">
        <f>ALL!Y586/Y$571</f>
        <v>492.67123929004566</v>
      </c>
      <c r="Z597" s="19">
        <f>ALL!Z586/Z$571</f>
        <v>316.87710789370004</v>
      </c>
      <c r="AA597" s="19">
        <f>ALL!AA586/AA$571</f>
        <v>404.24794699032395</v>
      </c>
      <c r="AB597" s="19">
        <f>ALL!AB586/AB$571</f>
        <v>10.122355044256425</v>
      </c>
      <c r="AC597" s="19">
        <f>ALL!AC586/AC$571</f>
        <v>535.94431491114085</v>
      </c>
      <c r="AD597" s="19">
        <f>ALL!AD586/AD$571</f>
        <v>573.75614446889597</v>
      </c>
      <c r="AE597" s="19">
        <f>ALL!AE586/AE$571</f>
        <v>449.78090937310952</v>
      </c>
      <c r="AF597" s="19">
        <f>ALL!AF586/AF$571</f>
        <v>492.76245744148861</v>
      </c>
      <c r="AG597" s="19">
        <f>ALL!AG586/AG$571</f>
        <v>505.85159707524946</v>
      </c>
      <c r="AH597" s="19">
        <f>ALL!AH586/AH$571</f>
        <v>555.6286291717588</v>
      </c>
      <c r="AI597" s="19">
        <f>ALL!AI586/AI$571</f>
        <v>359.31119298314923</v>
      </c>
      <c r="AJ597" s="19">
        <f>ALL!AJ586/AJ$571</f>
        <v>374.46280905875807</v>
      </c>
      <c r="AK597" s="19">
        <f>ALL!AK586/AK$571</f>
        <v>569.83021817533563</v>
      </c>
      <c r="AL597" s="19">
        <f>ALL!AL586/AL$571</f>
        <v>2722.5506283403156</v>
      </c>
      <c r="AM597" s="19">
        <f>ALL!AM586/AM$571</f>
        <v>15.430355815188527</v>
      </c>
      <c r="AN597" s="19">
        <f>ALL!AN586/AN$571</f>
        <v>0</v>
      </c>
      <c r="AO597" s="19">
        <f>ALL!AO586/AO$571</f>
        <v>266.65034318768238</v>
      </c>
      <c r="AP597" s="19">
        <f>ALL!AP586/AP$571</f>
        <v>312.7680941769209</v>
      </c>
      <c r="AQ597" s="19">
        <f>ALL!AQ586/AQ$571</f>
        <v>173.19876552536942</v>
      </c>
      <c r="AR597" s="19">
        <f>ALL!AR586/AR$571</f>
        <v>0</v>
      </c>
      <c r="AS597" s="19">
        <f>ALL!AS586/AS$571</f>
        <v>0</v>
      </c>
      <c r="AT597" s="19">
        <f>ALL!AT586/AT$571</f>
        <v>0</v>
      </c>
      <c r="AU597" s="19">
        <f>ALL!AU586/AU$571</f>
        <v>334.27615864595947</v>
      </c>
      <c r="AV597" s="19">
        <f>ALL!AV586/AV$571</f>
        <v>0</v>
      </c>
      <c r="AW597" s="19">
        <f>ALL!AW586/AW$571</f>
        <v>196.50335820895523</v>
      </c>
      <c r="AX597" s="19">
        <f>ALL!AX586/AX$571</f>
        <v>241.86453442692067</v>
      </c>
      <c r="AY597" s="19">
        <f>ALL!AY586/AY$571</f>
        <v>214.66252989804352</v>
      </c>
      <c r="AZ597" s="19">
        <f>ALL!AZ586/AZ$571</f>
        <v>67.12574366083291</v>
      </c>
      <c r="BA597" s="91">
        <f>ALL!BA586/BA$571</f>
        <v>0</v>
      </c>
      <c r="BB597" s="91">
        <f>ALL!BB586/BB$571</f>
        <v>244.96458167330672</v>
      </c>
      <c r="BC597" s="91">
        <f>ALL!BC586/BC$571</f>
        <v>0</v>
      </c>
      <c r="BD597" s="19">
        <f>ALL!BD586/BD$571</f>
        <v>551.65514234671309</v>
      </c>
      <c r="BE597" s="19">
        <f>ALL!BE586/BE$571</f>
        <v>495.55772437355745</v>
      </c>
      <c r="BF597" s="19">
        <f>ALL!BF586/BF$571</f>
        <v>498.56704003273404</v>
      </c>
      <c r="BG597" s="19">
        <f>ALL!BG586/BG$571</f>
        <v>819.35316383464351</v>
      </c>
      <c r="BH597" s="19">
        <f t="shared" si="249"/>
        <v>23555.687100114406</v>
      </c>
      <c r="BJ597" s="208">
        <f t="array" ref="BJ597">ROUND(MIN(IF($E$4:$BG$4=BJ$4,$E597:$BG597)),1)</f>
        <v>0</v>
      </c>
      <c r="BK597" s="208">
        <f t="array" ref="BK597">ROUND(MAX(IF($E$4:$BG$4=BK$4,$E597:$BG597)),1)</f>
        <v>334.3</v>
      </c>
      <c r="BL597" s="276">
        <f t="array" ref="BL597">ROUND(SUM(IF($E$4:$BG$4=BL$4,ALL!$E586:$BG586)),1)/BL$3</f>
        <v>168.14043472680601</v>
      </c>
      <c r="BM597" s="208">
        <f t="array" ref="BM597">ROUND(MIN(IF($E$4:$BG$4=BM$4,$E597:$BG597)),1)</f>
        <v>495.6</v>
      </c>
      <c r="BN597" s="208">
        <f t="array" ref="BN597">ROUND(MAX(IF($E$4:$BG$4=BN$4,$E597:$BG597)),1)</f>
        <v>819.4</v>
      </c>
      <c r="BO597" s="276">
        <f t="array" ref="BO597">ROUND(SUM(IF($E$4:$BG$4=BO$4,ALL!$E586:$BG586)),1)/BO$3</f>
        <v>557.06444508480172</v>
      </c>
      <c r="BP597" s="208">
        <f t="array" ref="BP597">ROUND(MIN(IF($E$4:$BG$4=BP$4,$E597:$BG597)),1)</f>
        <v>15.4</v>
      </c>
      <c r="BQ597" s="208">
        <f t="array" ref="BQ597">ROUND(MAX(IF($E$4:$BG$4=BQ$4,$E597:$BG597)),1)</f>
        <v>2722.6</v>
      </c>
      <c r="BR597" s="276">
        <f t="array" ref="BR597">ROUND(SUM(IF($E$4:$BG$4=BR$4,ALL!$E586:$BG586)),1)/BR$3</f>
        <v>402.93629090443005</v>
      </c>
      <c r="BS597" s="208">
        <f t="array" ref="BS597">ROUND(MIN(IF($E$4:$BG$4=BS$4,$E597:$BG597)),1)</f>
        <v>290.8</v>
      </c>
      <c r="BT597" s="208">
        <f t="array" ref="BT597">ROUND(MAX(IF($E$4:$BG$4=BT$4,$E597:$BG597)),1)</f>
        <v>1079.7</v>
      </c>
      <c r="BU597" s="276">
        <f t="array" ref="BU597">ROUND(SUM(IF($E$4:$BG$4=BU$4,ALL!$E586:$BG586)),1)/BU$3</f>
        <v>476.09980988932438</v>
      </c>
      <c r="BV597" s="208">
        <f t="array" ref="BV597">ROUND(MIN(IF($E$4:$BG$4=BV$4,$E597:$BG597)),1)</f>
        <v>10.1</v>
      </c>
      <c r="BW597" s="208">
        <f t="array" ref="BW597">ROUND(MAX(IF($E$4:$BG$4=BW$4,$E597:$BG597)),1)</f>
        <v>394.7</v>
      </c>
      <c r="BX597" s="276">
        <f t="array" ref="BX597">ROUND(SUM(IF($E$4:$BG$4=BX$4,ALL!$E586:$BG586)),1)/BX$3</f>
        <v>157.72747215672862</v>
      </c>
      <c r="BY597" s="208">
        <f t="array" ref="BY597">ROUND(MIN(IF($E$4:$BG$4=BY$4,$E597:$BG597)),1)</f>
        <v>359.3</v>
      </c>
      <c r="BZ597" s="208">
        <f t="array" ref="BZ597">ROUND(MAX(IF($E$4:$BG$4=BZ$4,$E597:$BG597)),1)</f>
        <v>565.20000000000005</v>
      </c>
      <c r="CA597" s="276">
        <f t="array" ref="CA597">ROUND(SUM(IF($E$4:$BG$4=CA$4,ALL!$E586:$BG586)),1)/CA$3</f>
        <v>464.94464898945051</v>
      </c>
      <c r="CB597" s="233">
        <f t="shared" si="250"/>
        <v>0</v>
      </c>
      <c r="CC597" s="233">
        <f t="shared" si="251"/>
        <v>2722.6</v>
      </c>
      <c r="CD597" s="274">
        <f>ALL!BH586/$BH$47</f>
        <v>376.40391614223296</v>
      </c>
    </row>
    <row r="598" spans="1:82" ht="24">
      <c r="A598" s="22">
        <f t="shared" si="252"/>
        <v>4800</v>
      </c>
      <c r="B598" s="248" t="s">
        <v>494</v>
      </c>
      <c r="E598" s="19">
        <f>ALL!E587/E$571</f>
        <v>37.193323926383457</v>
      </c>
      <c r="F598" s="19">
        <f>ALL!F587/F$571</f>
        <v>46.630177131435666</v>
      </c>
      <c r="G598" s="19">
        <f>ALL!G587/G$571</f>
        <v>0.37590335523107204</v>
      </c>
      <c r="H598" s="19">
        <f>ALL!H587/H$571</f>
        <v>77.04233072988697</v>
      </c>
      <c r="I598" s="19">
        <f>ALL!I587/I$571</f>
        <v>3.5000473539131773</v>
      </c>
      <c r="J598" s="19">
        <f>ALL!J587/J$571</f>
        <v>28.441223477500927</v>
      </c>
      <c r="K598" s="19">
        <f>ALL!K587/K$571</f>
        <v>123.57267615600509</v>
      </c>
      <c r="L598" s="19">
        <f>ALL!L587/L$571</f>
        <v>2.6419038649165492</v>
      </c>
      <c r="M598" s="19">
        <f>ALL!M587/M$571</f>
        <v>0</v>
      </c>
      <c r="N598" s="19">
        <f>ALL!N587/N$571</f>
        <v>0</v>
      </c>
      <c r="O598" s="19">
        <f>ALL!O587/O$571</f>
        <v>0.99671890415987885</v>
      </c>
      <c r="P598" s="19">
        <f>ALL!P587/P$571</f>
        <v>0</v>
      </c>
      <c r="Q598" s="19">
        <f>ALL!Q587/Q$571</f>
        <v>40.353079577139013</v>
      </c>
      <c r="R598" s="19">
        <f>ALL!R587/R$571</f>
        <v>0</v>
      </c>
      <c r="S598" s="19">
        <f>ALL!S587/S$571</f>
        <v>10.412428667091127</v>
      </c>
      <c r="T598" s="19">
        <f>ALL!T587/T$571</f>
        <v>6.7848342579052368</v>
      </c>
      <c r="U598" s="19">
        <f>ALL!U587/U$571</f>
        <v>0</v>
      </c>
      <c r="V598" s="19">
        <f>ALL!V587/V$571</f>
        <v>-11.588130458028873</v>
      </c>
      <c r="W598" s="19">
        <f>ALL!W587/W$571</f>
        <v>45.256824863688379</v>
      </c>
      <c r="X598" s="19">
        <f>ALL!X587/X$571</f>
        <v>0</v>
      </c>
      <c r="Y598" s="19">
        <f>ALL!Y587/Y$571</f>
        <v>65.687864008033273</v>
      </c>
      <c r="Z598" s="19">
        <f>ALL!Z587/Z$571</f>
        <v>-7.5015913050906179E-3</v>
      </c>
      <c r="AA598" s="19">
        <f>ALL!AA587/AA$571</f>
        <v>44.418046796331183</v>
      </c>
      <c r="AB598" s="19">
        <f>ALL!AB587/AB$571</f>
        <v>3.4489436076869557</v>
      </c>
      <c r="AC598" s="19">
        <f>ALL!AC587/AC$571</f>
        <v>0</v>
      </c>
      <c r="AD598" s="19">
        <f>ALL!AD587/AD$571</f>
        <v>26.607624550204985</v>
      </c>
      <c r="AE598" s="19">
        <f>ALL!AE587/AE$571</f>
        <v>0</v>
      </c>
      <c r="AF598" s="19">
        <f>ALL!AF587/AF$571</f>
        <v>28.506197925237611</v>
      </c>
      <c r="AG598" s="19">
        <f>ALL!AG587/AG$571</f>
        <v>4.0709483046203125</v>
      </c>
      <c r="AH598" s="19">
        <f>ALL!AH587/AH$571</f>
        <v>0</v>
      </c>
      <c r="AI598" s="19">
        <f>ALL!AI587/AI$571</f>
        <v>50.665152802196715</v>
      </c>
      <c r="AJ598" s="19">
        <f>ALL!AJ587/AJ$571</f>
        <v>44.636095657899418</v>
      </c>
      <c r="AK598" s="19">
        <f>ALL!AK587/AK$571</f>
        <v>36.234604994309059</v>
      </c>
      <c r="AL598" s="19">
        <f>ALL!AL587/AL$571</f>
        <v>0</v>
      </c>
      <c r="AM598" s="19">
        <f>ALL!AM587/AM$571</f>
        <v>0</v>
      </c>
      <c r="AN598" s="19">
        <f>ALL!AN587/AN$571</f>
        <v>0</v>
      </c>
      <c r="AO598" s="19">
        <f>ALL!AO587/AO$571</f>
        <v>39.136438605663024</v>
      </c>
      <c r="AP598" s="19">
        <f>ALL!AP587/AP$571</f>
        <v>16.127716952491685</v>
      </c>
      <c r="AQ598" s="19">
        <f>ALL!AQ587/AQ$571</f>
        <v>0</v>
      </c>
      <c r="AR598" s="19">
        <f>ALL!AR587/AR$571</f>
        <v>0</v>
      </c>
      <c r="AS598" s="19">
        <f>ALL!AS587/AS$571</f>
        <v>311.70353553698993</v>
      </c>
      <c r="AT598" s="19">
        <f>ALL!AT587/AT$571</f>
        <v>0</v>
      </c>
      <c r="AU598" s="19">
        <f>ALL!AU587/AU$571</f>
        <v>0</v>
      </c>
      <c r="AV598" s="19">
        <f>ALL!AV587/AV$571</f>
        <v>0</v>
      </c>
      <c r="AW598" s="19">
        <f>ALL!AW587/AW$571</f>
        <v>20.597014925373138</v>
      </c>
      <c r="AX598" s="19">
        <f>ALL!AX587/AX$571</f>
        <v>87.397792384493016</v>
      </c>
      <c r="AY598" s="19">
        <f>ALL!AY587/AY$571</f>
        <v>0</v>
      </c>
      <c r="AZ598" s="19">
        <f>ALL!AZ587/AZ$571</f>
        <v>0</v>
      </c>
      <c r="BA598" s="91">
        <f>ALL!BA587/BA$571</f>
        <v>0</v>
      </c>
      <c r="BB598" s="91">
        <f>ALL!BB587/BB$571</f>
        <v>0</v>
      </c>
      <c r="BC598" s="91">
        <f>ALL!BC587/BC$571</f>
        <v>0</v>
      </c>
      <c r="BD598" s="19">
        <f>ALL!BD587/BD$571</f>
        <v>0</v>
      </c>
      <c r="BE598" s="19">
        <f>ALL!BE587/BE$571</f>
        <v>0</v>
      </c>
      <c r="BF598" s="19">
        <f>ALL!BF587/BF$571</f>
        <v>0</v>
      </c>
      <c r="BG598" s="19">
        <f>ALL!BG587/BG$571</f>
        <v>53.108787725082422</v>
      </c>
      <c r="BH598" s="19">
        <f t="shared" si="249"/>
        <v>1243.9526049925353</v>
      </c>
      <c r="BJ598" s="208">
        <f t="array" ref="BJ598">ROUND(MIN(IF($E$4:$BG$4=BJ$4,$E598:$BG598)),1)</f>
        <v>0</v>
      </c>
      <c r="BK598" s="208">
        <f t="array" ref="BK598">ROUND(MAX(IF($E$4:$BG$4=BK$4,$E598:$BG598)),1)</f>
        <v>311.7</v>
      </c>
      <c r="BL598" s="276">
        <f t="array" ref="BL598">ROUND(SUM(IF($E$4:$BG$4=BL$4,ALL!$E587:$BG587)),1)/BL$3</f>
        <v>26.358066937916654</v>
      </c>
      <c r="BM598" s="208">
        <f t="array" ref="BM598">ROUND(MIN(IF($E$4:$BG$4=BM$4,$E598:$BG598)),1)</f>
        <v>0</v>
      </c>
      <c r="BN598" s="208">
        <f t="array" ref="BN598">ROUND(MAX(IF($E$4:$BG$4=BN$4,$E598:$BG598)),1)</f>
        <v>53.1</v>
      </c>
      <c r="BO598" s="276">
        <f t="array" ref="BO598">ROUND(SUM(IF($E$4:$BG$4=BO$4,ALL!$E587:$BG587)),1)/BO$3</f>
        <v>6.7047896426807192</v>
      </c>
      <c r="BP598" s="208">
        <f t="array" ref="BP598">ROUND(MIN(IF($E$4:$BG$4=BP$4,$E598:$BG598)),1)</f>
        <v>0</v>
      </c>
      <c r="BQ598" s="208">
        <f t="array" ref="BQ598">ROUND(MAX(IF($E$4:$BG$4=BQ$4,$E598:$BG598)),1)</f>
        <v>36.200000000000003</v>
      </c>
      <c r="BR598" s="276">
        <f t="array" ref="BR598">ROUND(SUM(IF($E$4:$BG$4=BR$4,ALL!$E587:$BG587)),1)/BR$3</f>
        <v>17.87080438834483</v>
      </c>
      <c r="BS598" s="208">
        <f t="array" ref="BS598">ROUND(MIN(IF($E$4:$BG$4=BS$4,$E598:$BG598)),1)</f>
        <v>-11.6</v>
      </c>
      <c r="BT598" s="208">
        <f t="array" ref="BT598">ROUND(MAX(IF($E$4:$BG$4=BT$4,$E598:$BG598)),1)</f>
        <v>123.6</v>
      </c>
      <c r="BU598" s="276">
        <f t="array" ref="BU598">ROUND(SUM(IF($E$4:$BG$4=BU$4,ALL!$E587:$BG587)),1)/BU$3</f>
        <v>36.995314986338286</v>
      </c>
      <c r="BV598" s="208">
        <f t="array" ref="BV598">ROUND(MIN(IF($E$4:$BG$4=BV$4,$E598:$BG598)),1)</f>
        <v>0</v>
      </c>
      <c r="BW598" s="208">
        <f t="array" ref="BW598">ROUND(MAX(IF($E$4:$BG$4=BW$4,$E598:$BG598)),1)</f>
        <v>44.6</v>
      </c>
      <c r="BX598" s="276">
        <f t="array" ref="BX598">ROUND(SUM(IF($E$4:$BG$4=BX$4,ALL!$E587:$BG587)),1)/BX$3</f>
        <v>8.2754373084031823</v>
      </c>
      <c r="BY598" s="208">
        <f t="array" ref="BY598">ROUND(MIN(IF($E$4:$BG$4=BY$4,$E598:$BG598)),1)</f>
        <v>0</v>
      </c>
      <c r="BZ598" s="208">
        <f t="array" ref="BZ598">ROUND(MAX(IF($E$4:$BG$4=BZ$4,$E598:$BG598)),1)</f>
        <v>50.7</v>
      </c>
      <c r="CA598" s="276">
        <f t="array" ref="CA598">ROUND(SUM(IF($E$4:$BG$4=CA$4,ALL!$E587:$BG587)),1)/CA$3</f>
        <v>7.0994404557876774</v>
      </c>
      <c r="CB598" s="233">
        <f t="shared" si="250"/>
        <v>-11.6</v>
      </c>
      <c r="CC598" s="233">
        <f t="shared" si="251"/>
        <v>311.7</v>
      </c>
      <c r="CD598" s="274">
        <f>ALL!BH587/$BH$47</f>
        <v>18.252906731071867</v>
      </c>
    </row>
    <row r="599" spans="1:82" ht="24">
      <c r="A599" s="22">
        <f t="shared" si="252"/>
        <v>4900</v>
      </c>
      <c r="B599" s="248" t="s">
        <v>495</v>
      </c>
      <c r="E599" s="19">
        <f>ALL!E588/E$571</f>
        <v>109.68224635943466</v>
      </c>
      <c r="F599" s="19">
        <f>ALL!F588/F$571</f>
        <v>118.06662623199395</v>
      </c>
      <c r="G599" s="19">
        <f>ALL!G588/G$571</f>
        <v>16.022215703710316</v>
      </c>
      <c r="H599" s="19">
        <f>ALL!H588/H$571</f>
        <v>127.06817475444957</v>
      </c>
      <c r="I599" s="19">
        <f>ALL!I588/I$571</f>
        <v>93.16600487496072</v>
      </c>
      <c r="J599" s="19">
        <f>ALL!J588/J$571</f>
        <v>61.056142293126769</v>
      </c>
      <c r="K599" s="19">
        <f>ALL!K588/K$571</f>
        <v>188.20818658646786</v>
      </c>
      <c r="L599" s="19">
        <f>ALL!L588/L$571</f>
        <v>238.76673700094963</v>
      </c>
      <c r="M599" s="19">
        <f>ALL!M588/M$571</f>
        <v>0</v>
      </c>
      <c r="N599" s="19">
        <f>ALL!N588/N$571</f>
        <v>0</v>
      </c>
      <c r="O599" s="19">
        <f>ALL!O588/O$571</f>
        <v>0</v>
      </c>
      <c r="P599" s="19">
        <f>ALL!P588/P$571</f>
        <v>114.22888301123673</v>
      </c>
      <c r="Q599" s="19">
        <f>ALL!Q588/Q$571</f>
        <v>90.436079836016177</v>
      </c>
      <c r="R599" s="19">
        <f>ALL!R588/R$571</f>
        <v>0</v>
      </c>
      <c r="S599" s="19">
        <f>ALL!S588/S$571</f>
        <v>273.6596403726906</v>
      </c>
      <c r="T599" s="19">
        <f>ALL!T588/T$571</f>
        <v>239.77994517693168</v>
      </c>
      <c r="U599" s="19">
        <f>ALL!U588/U$571</f>
        <v>144.25745012890724</v>
      </c>
      <c r="V599" s="19">
        <f>ALL!V588/V$571</f>
        <v>84.333986811620036</v>
      </c>
      <c r="W599" s="19">
        <f>ALL!W588/W$571</f>
        <v>197.89656702589039</v>
      </c>
      <c r="X599" s="19">
        <f>ALL!X588/X$571</f>
        <v>64.192539789657971</v>
      </c>
      <c r="Y599" s="19">
        <f>ALL!Y588/Y$571</f>
        <v>99.186253439574344</v>
      </c>
      <c r="Z599" s="19">
        <f>ALL!Z588/Z$571</f>
        <v>53.416727578672052</v>
      </c>
      <c r="AA599" s="19">
        <f>ALL!AA588/AA$571</f>
        <v>91.951154144356778</v>
      </c>
      <c r="AB599" s="19">
        <f>ALL!AB588/AB$571</f>
        <v>0</v>
      </c>
      <c r="AC599" s="19">
        <f>ALL!AC588/AC$571</f>
        <v>0</v>
      </c>
      <c r="AD599" s="19">
        <f>ALL!AD588/AD$571</f>
        <v>124.53252607717258</v>
      </c>
      <c r="AE599" s="19">
        <f>ALL!AE588/AE$571</f>
        <v>146.9087394987703</v>
      </c>
      <c r="AF599" s="19">
        <f>ALL!AF588/AF$571</f>
        <v>0</v>
      </c>
      <c r="AG599" s="19">
        <f>ALL!AG588/AG$571</f>
        <v>248.11804917575759</v>
      </c>
      <c r="AH599" s="19">
        <f>ALL!AH588/AH$571</f>
        <v>108.54050385671236</v>
      </c>
      <c r="AI599" s="19">
        <f>ALL!AI588/AI$571</f>
        <v>107.53499733312259</v>
      </c>
      <c r="AJ599" s="19">
        <f>ALL!AJ588/AJ$571</f>
        <v>106.73053881001287</v>
      </c>
      <c r="AK599" s="19">
        <f>ALL!AK588/AK$571</f>
        <v>83.20431688219081</v>
      </c>
      <c r="AL599" s="19">
        <f>ALL!AL588/AL$571</f>
        <v>1179.7069189657664</v>
      </c>
      <c r="AM599" s="19">
        <f>ALL!AM588/AM$571</f>
        <v>0</v>
      </c>
      <c r="AN599" s="19">
        <f>ALL!AN588/AN$571</f>
        <v>0</v>
      </c>
      <c r="AO599" s="19">
        <f>ALL!AO588/AO$571</f>
        <v>64.131568207497864</v>
      </c>
      <c r="AP599" s="19">
        <f>ALL!AP588/AP$571</f>
        <v>0</v>
      </c>
      <c r="AQ599" s="19">
        <f>ALL!AQ588/AQ$571</f>
        <v>0</v>
      </c>
      <c r="AR599" s="19">
        <f>ALL!AR588/AR$571</f>
        <v>9.5795637120294721</v>
      </c>
      <c r="AS599" s="19">
        <f>ALL!AS588/AS$571</f>
        <v>0</v>
      </c>
      <c r="AT599" s="19">
        <f>ALL!AT588/AT$571</f>
        <v>0</v>
      </c>
      <c r="AU599" s="19">
        <f>ALL!AU588/AU$571</f>
        <v>0</v>
      </c>
      <c r="AV599" s="19">
        <f>ALL!AV588/AV$571</f>
        <v>0</v>
      </c>
      <c r="AW599" s="19">
        <f>ALL!AW588/AW$571</f>
        <v>0</v>
      </c>
      <c r="AX599" s="19">
        <f>ALL!AX588/AX$571</f>
        <v>0</v>
      </c>
      <c r="AY599" s="19">
        <f>ALL!AY588/AY$571</f>
        <v>0</v>
      </c>
      <c r="AZ599" s="19">
        <f>ALL!AZ588/AZ$571</f>
        <v>0</v>
      </c>
      <c r="BA599" s="91">
        <f>ALL!BA588/BA$571</f>
        <v>0</v>
      </c>
      <c r="BB599" s="91">
        <f>ALL!BB588/BB$571</f>
        <v>0</v>
      </c>
      <c r="BC599" s="91">
        <f>ALL!BC588/BC$571</f>
        <v>0</v>
      </c>
      <c r="BD599" s="19">
        <f>ALL!BD588/BD$571</f>
        <v>163.37210430563979</v>
      </c>
      <c r="BE599" s="19">
        <f>ALL!BE588/BE$571</f>
        <v>175.1316120813031</v>
      </c>
      <c r="BF599" s="19">
        <f>ALL!BF588/BF$571</f>
        <v>138.23827915506763</v>
      </c>
      <c r="BG599" s="19">
        <f>ALL!BG588/BG$571</f>
        <v>0</v>
      </c>
      <c r="BH599" s="19">
        <f t="shared" si="249"/>
        <v>5061.105279181691</v>
      </c>
      <c r="BJ599" s="208">
        <f t="array" ref="BJ599">ROUND(MIN(IF($E$4:$BG$4=BJ$4,$E599:$BG599)),1)</f>
        <v>0</v>
      </c>
      <c r="BK599" s="208">
        <f t="array" ref="BK599">ROUND(MAX(IF($E$4:$BG$4=BK$4,$E599:$BG599)),1)</f>
        <v>64.099999999999994</v>
      </c>
      <c r="BL599" s="276">
        <f t="array" ref="BL599">ROUND(SUM(IF($E$4:$BG$4=BL$4,ALL!$E588:$BG588)),1)/BL$3</f>
        <v>5.1303417878894289</v>
      </c>
      <c r="BM599" s="208">
        <f t="array" ref="BM599">ROUND(MIN(IF($E$4:$BG$4=BM$4,$E599:$BG599)),1)</f>
        <v>0</v>
      </c>
      <c r="BN599" s="208">
        <f t="array" ref="BN599">ROUND(MAX(IF($E$4:$BG$4=BN$4,$E599:$BG599)),1)</f>
        <v>175.1</v>
      </c>
      <c r="BO599" s="276">
        <f t="array" ref="BO599">ROUND(SUM(IF($E$4:$BG$4=BO$4,ALL!$E588:$BG588)),1)/BO$3</f>
        <v>135.92844352050062</v>
      </c>
      <c r="BP599" s="208">
        <f t="array" ref="BP599">ROUND(MIN(IF($E$4:$BG$4=BP$4,$E599:$BG599)),1)</f>
        <v>0</v>
      </c>
      <c r="BQ599" s="208">
        <f t="array" ref="BQ599">ROUND(MAX(IF($E$4:$BG$4=BQ$4,$E599:$BG599)),1)</f>
        <v>1179.7</v>
      </c>
      <c r="BR599" s="276">
        <f t="array" ref="BR599">ROUND(SUM(IF($E$4:$BG$4=BR$4,ALL!$E588:$BG588)),1)/BR$3</f>
        <v>90.748781393599813</v>
      </c>
      <c r="BS599" s="208">
        <f t="array" ref="BS599">ROUND(MIN(IF($E$4:$BG$4=BS$4,$E599:$BG599)),1)</f>
        <v>0</v>
      </c>
      <c r="BT599" s="208">
        <f t="array" ref="BT599">ROUND(MAX(IF($E$4:$BG$4=BT$4,$E599:$BG599)),1)</f>
        <v>273.7</v>
      </c>
      <c r="BU599" s="276">
        <f t="array" ref="BU599">ROUND(SUM(IF($E$4:$BG$4=BU$4,ALL!$E588:$BG588)),1)/BU$3</f>
        <v>120.96905970518341</v>
      </c>
      <c r="BV599" s="208">
        <f t="array" ref="BV599">ROUND(MIN(IF($E$4:$BG$4=BV$4,$E599:$BG599)),1)</f>
        <v>0</v>
      </c>
      <c r="BW599" s="208">
        <f t="array" ref="BW599">ROUND(MAX(IF($E$4:$BG$4=BW$4,$E599:$BG599)),1)</f>
        <v>106.7</v>
      </c>
      <c r="BX599" s="276">
        <f t="array" ref="BX599">ROUND(SUM(IF($E$4:$BG$4=BX$4,ALL!$E588:$BG588)),1)/BX$3</f>
        <v>28.341553542133902</v>
      </c>
      <c r="BY599" s="208">
        <f t="array" ref="BY599">ROUND(MIN(IF($E$4:$BG$4=BY$4,$E599:$BG599)),1)</f>
        <v>64.2</v>
      </c>
      <c r="BZ599" s="208">
        <f t="array" ref="BZ599">ROUND(MAX(IF($E$4:$BG$4=BZ$4,$E599:$BG599)),1)</f>
        <v>248.1</v>
      </c>
      <c r="CA599" s="276">
        <f t="array" ref="CA599">ROUND(SUM(IF($E$4:$BG$4=CA$4,ALL!$E588:$BG588)),1)/CA$3</f>
        <v>158.01467960193261</v>
      </c>
      <c r="CB599" s="233">
        <f t="shared" si="250"/>
        <v>0</v>
      </c>
      <c r="CC599" s="233">
        <f t="shared" si="251"/>
        <v>1179.7</v>
      </c>
      <c r="CD599" s="274">
        <f>ALL!BH588/$BH$47</f>
        <v>100.91257087185673</v>
      </c>
    </row>
    <row r="600" spans="1:82" s="90" customFormat="1" ht="24">
      <c r="A600" s="22">
        <f t="shared" ref="A600" si="253">LEFT(B600,2)*100</f>
        <v>5100</v>
      </c>
      <c r="B600" s="248" t="s">
        <v>496</v>
      </c>
      <c r="E600" s="91">
        <f>ALL!E589/E$571</f>
        <v>210.13346391997189</v>
      </c>
      <c r="F600" s="91">
        <f>ALL!F589/F$571</f>
        <v>54.645778482321326</v>
      </c>
      <c r="G600" s="91">
        <f>ALL!G589/G$571</f>
        <v>233.44155903517472</v>
      </c>
      <c r="H600" s="91">
        <f>ALL!H589/H$571</f>
        <v>91.037044040655971</v>
      </c>
      <c r="I600" s="91">
        <f>ALL!I589/I$571</f>
        <v>138.67891753939097</v>
      </c>
      <c r="J600" s="91">
        <f>ALL!J589/J$571</f>
        <v>232.43409331107574</v>
      </c>
      <c r="K600" s="91">
        <f>ALL!K589/K$571</f>
        <v>55.565411409200223</v>
      </c>
      <c r="L600" s="91">
        <f>ALL!L589/L$571</f>
        <v>351.43082827073931</v>
      </c>
      <c r="M600" s="91">
        <f>ALL!M589/M$571</f>
        <v>124.908599333515</v>
      </c>
      <c r="N600" s="91">
        <f>ALL!N589/N$571</f>
        <v>182.41138708062093</v>
      </c>
      <c r="O600" s="91">
        <f>ALL!O589/O$571</f>
        <v>729.25536654200027</v>
      </c>
      <c r="P600" s="91">
        <f>ALL!P589/P$571</f>
        <v>671.29770409766286</v>
      </c>
      <c r="Q600" s="91">
        <f>ALL!Q589/Q$571</f>
        <v>125.67033690527218</v>
      </c>
      <c r="R600" s="91">
        <f>ALL!R589/R$571</f>
        <v>74.465002032795766</v>
      </c>
      <c r="S600" s="91">
        <f>ALL!S589/S$571</f>
        <v>299.93485753424983</v>
      </c>
      <c r="T600" s="91">
        <f>ALL!T589/T$571</f>
        <v>149.16721746286416</v>
      </c>
      <c r="U600" s="91">
        <f>ALL!U589/U$571</f>
        <v>1996.9556633451232</v>
      </c>
      <c r="V600" s="91">
        <f>ALL!V589/V$571</f>
        <v>298.4052753519872</v>
      </c>
      <c r="W600" s="91">
        <f>ALL!W589/W$571</f>
        <v>36.939302642988977</v>
      </c>
      <c r="X600" s="91">
        <f>ALL!X589/X$571</f>
        <v>194.62931041799632</v>
      </c>
      <c r="Y600" s="91">
        <f>ALL!Y589/Y$571</f>
        <v>83.33283342679411</v>
      </c>
      <c r="Z600" s="91">
        <f>ALL!Z589/Z$571</f>
        <v>396.63299498773358</v>
      </c>
      <c r="AA600" s="91">
        <f>ALL!AA589/AA$571</f>
        <v>169.98544485897722</v>
      </c>
      <c r="AB600" s="91">
        <f>ALL!AB589/AB$571</f>
        <v>267.72262598552101</v>
      </c>
      <c r="AC600" s="91">
        <f>ALL!AC589/AC$571</f>
        <v>-27.547430660793609</v>
      </c>
      <c r="AD600" s="91">
        <f>ALL!AD589/AD$571</f>
        <v>262.20741501047104</v>
      </c>
      <c r="AE600" s="91">
        <f>ALL!AE589/AE$571</f>
        <v>313.17863878912704</v>
      </c>
      <c r="AF600" s="91">
        <f>ALL!AF589/AF$571</f>
        <v>359.3556324222763</v>
      </c>
      <c r="AG600" s="91">
        <f>ALL!AG589/AG$571</f>
        <v>129.41851005538788</v>
      </c>
      <c r="AH600" s="91">
        <f>ALL!AH589/AH$571</f>
        <v>112.07814605824778</v>
      </c>
      <c r="AI600" s="91">
        <f>ALL!AI589/AI$571</f>
        <v>798.49602437723479</v>
      </c>
      <c r="AJ600" s="91">
        <f>ALL!AJ589/AJ$571</f>
        <v>251.89349374884182</v>
      </c>
      <c r="AK600" s="91">
        <f>ALL!AK589/AK$571</f>
        <v>673.53277155355738</v>
      </c>
      <c r="AL600" s="91">
        <f>ALL!AL589/AL$571</f>
        <v>3299.1866242958258</v>
      </c>
      <c r="AM600" s="91">
        <f>ALL!AM589/AM$571</f>
        <v>0</v>
      </c>
      <c r="AN600" s="91">
        <f>ALL!AN589/AN$571</f>
        <v>0</v>
      </c>
      <c r="AO600" s="91">
        <f>ALL!AO589/AO$571</f>
        <v>9.106700170329022</v>
      </c>
      <c r="AP600" s="91">
        <f>ALL!AP589/AP$571</f>
        <v>0</v>
      </c>
      <c r="AQ600" s="91">
        <f>ALL!AQ589/AQ$571</f>
        <v>0</v>
      </c>
      <c r="AR600" s="91">
        <f>ALL!AR589/AR$571</f>
        <v>0</v>
      </c>
      <c r="AS600" s="91">
        <f>ALL!AS589/AS$571</f>
        <v>0</v>
      </c>
      <c r="AT600" s="91">
        <f>ALL!AT589/AT$571</f>
        <v>0</v>
      </c>
      <c r="AU600" s="91">
        <f>ALL!AU589/AU$571</f>
        <v>0</v>
      </c>
      <c r="AV600" s="91">
        <f>ALL!AV589/AV$571</f>
        <v>0</v>
      </c>
      <c r="AW600" s="91">
        <f>ALL!AW589/AW$571</f>
        <v>0</v>
      </c>
      <c r="AX600" s="91">
        <f>ALL!AX589/AX$571</f>
        <v>0</v>
      </c>
      <c r="AY600" s="91">
        <f>ALL!AY589/AY$571</f>
        <v>0</v>
      </c>
      <c r="AZ600" s="91">
        <f>ALL!AZ589/AZ$571</f>
        <v>0</v>
      </c>
      <c r="BA600" s="91">
        <f>ALL!BA589/BA$571</f>
        <v>0</v>
      </c>
      <c r="BB600" s="91">
        <f>ALL!BB589/BB$571</f>
        <v>0</v>
      </c>
      <c r="BC600" s="91">
        <f>ALL!BC589/BC$571</f>
        <v>0</v>
      </c>
      <c r="BD600" s="91">
        <f>ALL!BD589/BD$571</f>
        <v>1044.4958090898663</v>
      </c>
      <c r="BE600" s="91">
        <f>ALL!BE589/BE$571</f>
        <v>81.825679138987937</v>
      </c>
      <c r="BF600" s="91">
        <f>ALL!BF589/BF$571</f>
        <v>87.148219752599402</v>
      </c>
      <c r="BG600" s="91">
        <f>ALL!BG589/BG$571</f>
        <v>222.11570232962572</v>
      </c>
      <c r="BH600" s="91">
        <f>SUM(E600:BG600)</f>
        <v>14785.572954146217</v>
      </c>
      <c r="BJ600" s="208">
        <f t="array" ref="BJ600">ROUND(MIN(IF($E$4:$BG$4=BJ$4,$E600:$BG600)),1)</f>
        <v>0</v>
      </c>
      <c r="BK600" s="208">
        <f t="array" ref="BK600">ROUND(MAX(IF($E$4:$BG$4=BK$4,$E600:$BG600)),1)</f>
        <v>9.1</v>
      </c>
      <c r="BL600" s="276">
        <f t="array" ref="BL600">ROUND(SUM(IF($E$4:$BG$4=BL$4,ALL!$E589:$BG589)),1)/BL$3</f>
        <v>0.63475736742407496</v>
      </c>
      <c r="BM600" s="208">
        <f t="array" ref="BM600">ROUND(MIN(IF($E$4:$BG$4=BM$4,$E600:$BG600)),1)</f>
        <v>81.8</v>
      </c>
      <c r="BN600" s="208">
        <f t="array" ref="BN600">ROUND(MAX(IF($E$4:$BG$4=BN$4,$E600:$BG600)),1)</f>
        <v>1044.5</v>
      </c>
      <c r="BO600" s="276">
        <f t="array" ref="BO600">ROUND(SUM(IF($E$4:$BG$4=BO$4,ALL!$E589:$BG589)),1)/BO$3</f>
        <v>437.22911863988162</v>
      </c>
      <c r="BP600" s="208">
        <f t="array" ref="BP600">ROUND(MIN(IF($E$4:$BG$4=BP$4,$E600:$BG600)),1)</f>
        <v>0</v>
      </c>
      <c r="BQ600" s="208">
        <f t="array" ref="BQ600">ROUND(MAX(IF($E$4:$BG$4=BQ$4,$E600:$BG600)),1)</f>
        <v>3299.2</v>
      </c>
      <c r="BR600" s="276">
        <f t="array" ref="BR600">ROUND(SUM(IF($E$4:$BG$4=BR$4,ALL!$E589:$BG589)),1)/BR$3</f>
        <v>471.21151302304446</v>
      </c>
      <c r="BS600" s="208">
        <f t="array" ref="BS600">ROUND(MIN(IF($E$4:$BG$4=BS$4,$E600:$BG600)),1)</f>
        <v>-27.5</v>
      </c>
      <c r="BT600" s="208">
        <f t="array" ref="BT600">ROUND(MAX(IF($E$4:$BG$4=BT$4,$E600:$BG600)),1)</f>
        <v>729.3</v>
      </c>
      <c r="BU600" s="276">
        <f t="array" ref="BU600">ROUND(SUM(IF($E$4:$BG$4=BU$4,ALL!$E589:$BG589)),1)/BU$3</f>
        <v>163.32517449885992</v>
      </c>
      <c r="BV600" s="208">
        <f t="array" ref="BV600">ROUND(MIN(IF($E$4:$BG$4=BV$4,$E600:$BG600)),1)</f>
        <v>233.4</v>
      </c>
      <c r="BW600" s="208">
        <f t="array" ref="BW600">ROUND(MAX(IF($E$4:$BG$4=BW$4,$E600:$BG600)),1)</f>
        <v>396.6</v>
      </c>
      <c r="BX600" s="276">
        <f t="array" ref="BX600">ROUND(SUM(IF($E$4:$BG$4=BX$4,ALL!$E589:$BG589)),1)/BX$3</f>
        <v>292.47972609288962</v>
      </c>
      <c r="BY600" s="208">
        <f t="array" ref="BY600">ROUND(MIN(IF($E$4:$BG$4=BY$4,$E600:$BG600)),1)</f>
        <v>129.4</v>
      </c>
      <c r="BZ600" s="208">
        <f t="array" ref="BZ600">ROUND(MAX(IF($E$4:$BG$4=BZ$4,$E600:$BG600)),1)</f>
        <v>1997</v>
      </c>
      <c r="CA600" s="276">
        <f t="array" ref="CA600">ROUND(SUM(IF($E$4:$BG$4=CA$4,ALL!$E589:$BG589)),1)/CA$3</f>
        <v>378.41785273203868</v>
      </c>
      <c r="CB600" s="233">
        <f t="shared" si="250"/>
        <v>-27.5</v>
      </c>
      <c r="CC600" s="233">
        <f t="shared" si="251"/>
        <v>3299.2</v>
      </c>
      <c r="CD600" s="274">
        <f>ALL!BH589/$BH$47</f>
        <v>273.79528695661776</v>
      </c>
    </row>
    <row r="601" spans="1:82" ht="24">
      <c r="A601" s="22">
        <f t="shared" si="252"/>
        <v>5200</v>
      </c>
      <c r="B601" s="265" t="s">
        <v>1527</v>
      </c>
      <c r="E601" s="19">
        <f>ALL!E590/E$571</f>
        <v>0</v>
      </c>
      <c r="F601" s="19">
        <f>ALL!F590/F$571</f>
        <v>0</v>
      </c>
      <c r="G601" s="19">
        <f>ALL!G590/G$571</f>
        <v>0</v>
      </c>
      <c r="H601" s="19">
        <f>ALL!H590/H$571</f>
        <v>0</v>
      </c>
      <c r="I601" s="19">
        <f>ALL!I590/I$571</f>
        <v>10.62947307556189</v>
      </c>
      <c r="J601" s="19">
        <f>ALL!J590/J$571</f>
        <v>0</v>
      </c>
      <c r="K601" s="19">
        <f>ALL!K590/K$571</f>
        <v>0</v>
      </c>
      <c r="L601" s="19">
        <f>ALL!L590/L$571</f>
        <v>0</v>
      </c>
      <c r="M601" s="19">
        <f>ALL!M590/M$571</f>
        <v>0</v>
      </c>
      <c r="N601" s="19">
        <f>ALL!N590/N$571</f>
        <v>0</v>
      </c>
      <c r="O601" s="19">
        <f>ALL!O590/O$571</f>
        <v>0</v>
      </c>
      <c r="P601" s="19">
        <f>ALL!P590/P$571</f>
        <v>0</v>
      </c>
      <c r="Q601" s="19">
        <f>ALL!Q590/Q$571</f>
        <v>0</v>
      </c>
      <c r="R601" s="19">
        <f>ALL!R590/R$571</f>
        <v>0</v>
      </c>
      <c r="S601" s="19">
        <f>ALL!S590/S$571</f>
        <v>0</v>
      </c>
      <c r="T601" s="19">
        <f>ALL!T590/T$571</f>
        <v>0</v>
      </c>
      <c r="U601" s="19">
        <f>ALL!U590/U$571</f>
        <v>0</v>
      </c>
      <c r="V601" s="19">
        <f>ALL!V590/V$571</f>
        <v>0</v>
      </c>
      <c r="W601" s="19">
        <f>ALL!W590/W$571</f>
        <v>0</v>
      </c>
      <c r="X601" s="19">
        <f>ALL!X590/X$571</f>
        <v>0</v>
      </c>
      <c r="Y601" s="19">
        <f>ALL!Y590/Y$571</f>
        <v>0</v>
      </c>
      <c r="Z601" s="19">
        <f>ALL!Z590/Z$571</f>
        <v>0</v>
      </c>
      <c r="AA601" s="19">
        <f>ALL!AA590/AA$571</f>
        <v>0</v>
      </c>
      <c r="AB601" s="19">
        <f>ALL!AB590/AB$571</f>
        <v>0</v>
      </c>
      <c r="AC601" s="19">
        <f>ALL!AC590/AC$571</f>
        <v>0</v>
      </c>
      <c r="AD601" s="19">
        <f>ALL!AD590/AD$571</f>
        <v>0</v>
      </c>
      <c r="AE601" s="19">
        <f>ALL!AE590/AE$571</f>
        <v>0</v>
      </c>
      <c r="AF601" s="19">
        <f>ALL!AF590/AF$571</f>
        <v>0</v>
      </c>
      <c r="AG601" s="19">
        <f>ALL!AG590/AG$571</f>
        <v>0</v>
      </c>
      <c r="AH601" s="19">
        <f>ALL!AH590/AH$571</f>
        <v>0</v>
      </c>
      <c r="AI601" s="19">
        <f>ALL!AI590/AI$571</f>
        <v>0</v>
      </c>
      <c r="AJ601" s="19">
        <f>ALL!AJ590/AJ$571</f>
        <v>0</v>
      </c>
      <c r="AK601" s="19">
        <f>ALL!AK590/AK$571</f>
        <v>0</v>
      </c>
      <c r="AL601" s="19">
        <f>ALL!AL590/AL$571</f>
        <v>0</v>
      </c>
      <c r="AM601" s="19">
        <f>ALL!AM590/AM$571</f>
        <v>0</v>
      </c>
      <c r="AN601" s="19">
        <f>ALL!AN590/AN$571</f>
        <v>0</v>
      </c>
      <c r="AO601" s="19">
        <f>ALL!AO590/AO$571</f>
        <v>0</v>
      </c>
      <c r="AP601" s="19">
        <f>ALL!AP590/AP$571</f>
        <v>0</v>
      </c>
      <c r="AQ601" s="19">
        <f>ALL!AQ590/AQ$571</f>
        <v>0</v>
      </c>
      <c r="AR601" s="19">
        <f>ALL!AR590/AR$571</f>
        <v>0</v>
      </c>
      <c r="AS601" s="19">
        <f>ALL!AS590/AS$571</f>
        <v>0</v>
      </c>
      <c r="AT601" s="19">
        <f>ALL!AT590/AT$571</f>
        <v>0</v>
      </c>
      <c r="AU601" s="19">
        <f>ALL!AU590/AU$571</f>
        <v>0</v>
      </c>
      <c r="AV601" s="19">
        <f>ALL!AV590/AV$571</f>
        <v>0</v>
      </c>
      <c r="AW601" s="19">
        <f>ALL!AW590/AW$571</f>
        <v>0</v>
      </c>
      <c r="AX601" s="19">
        <f>ALL!AX590/AX$571</f>
        <v>0</v>
      </c>
      <c r="AY601" s="19">
        <f>ALL!AY590/AY$571</f>
        <v>0</v>
      </c>
      <c r="AZ601" s="19">
        <f>ALL!AZ590/AZ$571</f>
        <v>0</v>
      </c>
      <c r="BA601" s="91">
        <f>ALL!BA590/BA$571</f>
        <v>0</v>
      </c>
      <c r="BB601" s="91">
        <f>ALL!BB590/BB$571</f>
        <v>0</v>
      </c>
      <c r="BC601" s="91">
        <f>ALL!BC590/BC$571</f>
        <v>0</v>
      </c>
      <c r="BD601" s="19">
        <f>ALL!BD590/BD$571</f>
        <v>0</v>
      </c>
      <c r="BE601" s="19">
        <f>ALL!BE590/BE$571</f>
        <v>0</v>
      </c>
      <c r="BF601" s="19">
        <f>ALL!BF590/BF$571</f>
        <v>0</v>
      </c>
      <c r="BG601" s="19">
        <f>ALL!BG590/BG$571</f>
        <v>0</v>
      </c>
      <c r="BH601" s="19">
        <f>SUM(E601:BG601)</f>
        <v>10.62947307556189</v>
      </c>
      <c r="BJ601" s="208">
        <f t="array" ref="BJ601">ROUND(MIN(IF($E$4:$BG$4=BJ$4,$E601:$BG601)),1)</f>
        <v>0</v>
      </c>
      <c r="BK601" s="208">
        <f t="array" ref="BK601">ROUND(MAX(IF($E$4:$BG$4=BK$4,$E601:$BG601)),1)</f>
        <v>0</v>
      </c>
      <c r="BL601" s="276">
        <f t="array" ref="BL601">ROUND(SUM(IF($E$4:$BG$4=BL$4,ALL!$E590:$BG590)),1)/BL$3</f>
        <v>0</v>
      </c>
      <c r="BM601" s="208">
        <f t="array" ref="BM601">ROUND(MIN(IF($E$4:$BG$4=BM$4,$E601:$BG601)),1)</f>
        <v>0</v>
      </c>
      <c r="BN601" s="208">
        <f t="array" ref="BN601">ROUND(MAX(IF($E$4:$BG$4=BN$4,$E601:$BG601)),1)</f>
        <v>0</v>
      </c>
      <c r="BO601" s="276">
        <f t="array" ref="BO601">ROUND(SUM(IF($E$4:$BG$4=BO$4,ALL!$E590:$BG590)),1)/BO$3</f>
        <v>0</v>
      </c>
      <c r="BP601" s="208">
        <f t="array" ref="BP601">ROUND(MIN(IF($E$4:$BG$4=BP$4,$E601:$BG601)),1)</f>
        <v>0</v>
      </c>
      <c r="BQ601" s="208">
        <f t="array" ref="BQ601">ROUND(MAX(IF($E$4:$BG$4=BQ$4,$E601:$BG601)),1)</f>
        <v>0</v>
      </c>
      <c r="BR601" s="276">
        <f t="array" ref="BR601">ROUND(SUM(IF($E$4:$BG$4=BR$4,ALL!$E590:$BG590)),1)/BR$3</f>
        <v>0</v>
      </c>
      <c r="BS601" s="208">
        <f t="array" ref="BS601">ROUND(MIN(IF($E$4:$BG$4=BS$4,$E601:$BG601)),1)</f>
        <v>0</v>
      </c>
      <c r="BT601" s="208">
        <f t="array" ref="BT601">ROUND(MAX(IF($E$4:$BG$4=BT$4,$E601:$BG601)),1)</f>
        <v>0</v>
      </c>
      <c r="BU601" s="276">
        <f t="array" ref="BU601">ROUND(SUM(IF($E$4:$BG$4=BU$4,ALL!$E590:$BG590)),1)/BU$3</f>
        <v>0</v>
      </c>
      <c r="BV601" s="208">
        <f t="array" ref="BV601">ROUND(MIN(IF($E$4:$BG$4=BV$4,$E601:$BG601)),1)</f>
        <v>0</v>
      </c>
      <c r="BW601" s="208">
        <f t="array" ref="BW601">ROUND(MAX(IF($E$4:$BG$4=BW$4,$E601:$BG601)),1)</f>
        <v>0</v>
      </c>
      <c r="BX601" s="276">
        <f t="array" ref="BX601">ROUND(SUM(IF($E$4:$BG$4=BX$4,ALL!$E590:$BG590)),1)/BX$3</f>
        <v>0</v>
      </c>
      <c r="BY601" s="208">
        <f t="array" ref="BY601">ROUND(MIN(IF($E$4:$BG$4=BY$4,$E601:$BG601)),1)</f>
        <v>0</v>
      </c>
      <c r="BZ601" s="208">
        <f t="array" ref="BZ601">ROUND(MAX(IF($E$4:$BG$4=BZ$4,$E601:$BG601)),1)</f>
        <v>10.6</v>
      </c>
      <c r="CA601" s="276">
        <f t="array" ref="CA601">ROUND(SUM(IF($E$4:$BG$4=CA$4,ALL!$E590:$BG590)),1)/CA$3</f>
        <v>2.9247057078140473</v>
      </c>
      <c r="CB601" s="233">
        <f t="shared" si="250"/>
        <v>0</v>
      </c>
      <c r="CC601" s="233">
        <f t="shared" si="251"/>
        <v>10.6</v>
      </c>
      <c r="CD601" s="274">
        <f>ALL!BH590/$BH$47</f>
        <v>0.76541249770100561</v>
      </c>
    </row>
    <row r="602" spans="1:82" ht="12.75">
      <c r="A602" s="22">
        <v>90000</v>
      </c>
      <c r="B602" s="359" t="s">
        <v>53</v>
      </c>
      <c r="E602" s="20">
        <f t="shared" ref="E602:AJ602" si="254">SUM(E574:E601)</f>
        <v>13585.915145609992</v>
      </c>
      <c r="F602" s="20">
        <f t="shared" si="254"/>
        <v>13101.587076986692</v>
      </c>
      <c r="G602" s="20">
        <f t="shared" si="254"/>
        <v>18910.004116883028</v>
      </c>
      <c r="H602" s="20">
        <f t="shared" si="254"/>
        <v>13602.993509321605</v>
      </c>
      <c r="I602" s="20">
        <f t="shared" si="254"/>
        <v>14021.908635858375</v>
      </c>
      <c r="J602" s="20">
        <f t="shared" si="254"/>
        <v>12417.506141149755</v>
      </c>
      <c r="K602" s="20">
        <f t="shared" si="254"/>
        <v>14190.190204019173</v>
      </c>
      <c r="L602" s="20">
        <f t="shared" si="254"/>
        <v>14469.670538538592</v>
      </c>
      <c r="M602" s="20">
        <f t="shared" si="254"/>
        <v>16943.806983421709</v>
      </c>
      <c r="N602" s="20">
        <f t="shared" si="254"/>
        <v>15805.989446169255</v>
      </c>
      <c r="O602" s="20">
        <f t="shared" si="254"/>
        <v>25021.247217951961</v>
      </c>
      <c r="P602" s="20">
        <f t="shared" si="254"/>
        <v>17292.858617202986</v>
      </c>
      <c r="Q602" s="20">
        <f t="shared" si="254"/>
        <v>15309.270824511004</v>
      </c>
      <c r="R602" s="20">
        <f t="shared" si="254"/>
        <v>23699.696944030373</v>
      </c>
      <c r="S602" s="20">
        <f t="shared" si="254"/>
        <v>15819.985365411621</v>
      </c>
      <c r="T602" s="20">
        <f t="shared" si="254"/>
        <v>19075.849301686725</v>
      </c>
      <c r="U602" s="20">
        <f t="shared" si="254"/>
        <v>19787.871236934603</v>
      </c>
      <c r="V602" s="20">
        <f t="shared" si="254"/>
        <v>39600.095259312082</v>
      </c>
      <c r="W602" s="20">
        <f t="shared" si="254"/>
        <v>14014.387818768266</v>
      </c>
      <c r="X602" s="20">
        <f t="shared" si="254"/>
        <v>14307.195441374588</v>
      </c>
      <c r="Y602" s="20">
        <f t="shared" si="254"/>
        <v>13789.792365123045</v>
      </c>
      <c r="Z602" s="20">
        <f t="shared" si="254"/>
        <v>12442.710368879681</v>
      </c>
      <c r="AA602" s="20">
        <f t="shared" si="254"/>
        <v>14126.212276771592</v>
      </c>
      <c r="AB602" s="20">
        <f t="shared" si="254"/>
        <v>16254.452436743948</v>
      </c>
      <c r="AC602" s="20">
        <f t="shared" si="254"/>
        <v>14966.505026976109</v>
      </c>
      <c r="AD602" s="20">
        <f t="shared" si="254"/>
        <v>14606.579468653588</v>
      </c>
      <c r="AE602" s="20">
        <f t="shared" si="254"/>
        <v>17667.540778957486</v>
      </c>
      <c r="AF602" s="20">
        <f t="shared" si="254"/>
        <v>16516.252421860896</v>
      </c>
      <c r="AG602" s="20">
        <f t="shared" si="254"/>
        <v>17151.876902445263</v>
      </c>
      <c r="AH602" s="20">
        <f t="shared" si="254"/>
        <v>18155.334666349951</v>
      </c>
      <c r="AI602" s="20">
        <f t="shared" si="254"/>
        <v>15977.187752118687</v>
      </c>
      <c r="AJ602" s="20">
        <f t="shared" si="254"/>
        <v>13665.46037443865</v>
      </c>
      <c r="AK602" s="20">
        <f t="shared" ref="AK602:BH602" si="255">SUM(AK574:AK601)</f>
        <v>18868.161859769887</v>
      </c>
      <c r="AL602" s="20">
        <f t="shared" si="255"/>
        <v>96433.007944532714</v>
      </c>
      <c r="AM602" s="20">
        <f t="shared" si="255"/>
        <v>17761.092315454061</v>
      </c>
      <c r="AN602" s="20">
        <f t="shared" si="255"/>
        <v>18283.23779020505</v>
      </c>
      <c r="AO602" s="20">
        <f t="shared" si="255"/>
        <v>8111.5134188913444</v>
      </c>
      <c r="AP602" s="20">
        <f t="shared" si="255"/>
        <v>14753.149662500406</v>
      </c>
      <c r="AQ602" s="20">
        <f t="shared" si="255"/>
        <v>13210.849776374242</v>
      </c>
      <c r="AR602" s="20">
        <f t="shared" si="255"/>
        <v>13167.218925141991</v>
      </c>
      <c r="AS602" s="20">
        <f t="shared" si="255"/>
        <v>13567.522520886303</v>
      </c>
      <c r="AT602" s="20">
        <f t="shared" si="255"/>
        <v>13061.437841530054</v>
      </c>
      <c r="AU602" s="20">
        <f t="shared" si="255"/>
        <v>11855.594539071246</v>
      </c>
      <c r="AV602" s="20">
        <f t="shared" si="255"/>
        <v>14511.688984902921</v>
      </c>
      <c r="AW602" s="20">
        <f t="shared" si="255"/>
        <v>13091.750955223879</v>
      </c>
      <c r="AX602" s="20">
        <f t="shared" si="255"/>
        <v>14100.457141214567</v>
      </c>
      <c r="AY602" s="20">
        <f t="shared" si="255"/>
        <v>13797.19655084045</v>
      </c>
      <c r="AZ602" s="20">
        <f t="shared" si="255"/>
        <v>11707.543541462097</v>
      </c>
      <c r="BA602" s="20">
        <f t="shared" ref="BA602:BB602" si="256">SUM(BA574:BA601)</f>
        <v>14739.106509708286</v>
      </c>
      <c r="BB602" s="20">
        <f t="shared" si="256"/>
        <v>16981.560822591982</v>
      </c>
      <c r="BC602" s="20">
        <f t="shared" ref="BC602" si="257">SUM(BC574:BC601)</f>
        <v>13396.800774093663</v>
      </c>
      <c r="BD602" s="20">
        <f t="shared" si="255"/>
        <v>15562.269278350519</v>
      </c>
      <c r="BE602" s="20">
        <f t="shared" si="255"/>
        <v>19257.544217536248</v>
      </c>
      <c r="BF602" s="20">
        <f t="shared" si="255"/>
        <v>16317.613724673591</v>
      </c>
      <c r="BG602" s="20">
        <f t="shared" si="255"/>
        <v>14891.61601662983</v>
      </c>
      <c r="BH602" s="20">
        <f t="shared" si="255"/>
        <v>953725.86977604672</v>
      </c>
      <c r="BJ602" s="208">
        <f t="array" ref="BJ602">ROUND(MIN(IF($E$4:$BG$4=BJ$4,$E602:$BG602)),1)</f>
        <v>8111.5</v>
      </c>
      <c r="BK602" s="208">
        <f t="array" ref="BK602">ROUND(MAX(IF($E$4:$BG$4=BK$4,$E602:$BG602)),1)</f>
        <v>18283.2</v>
      </c>
      <c r="BL602" s="276">
        <f t="array" ref="BL602">ROUND(SUM(IF($E$4:$BG$4=BL$4,ALL!$E591:$BG591)),1)/BL$3</f>
        <v>13301.771698099707</v>
      </c>
      <c r="BM602" s="208">
        <f t="array" ref="BM602">ROUND(MIN(IF($E$4:$BG$4=BM$4,$E602:$BG602)),1)</f>
        <v>14891.6</v>
      </c>
      <c r="BN602" s="208">
        <f t="array" ref="BN602">ROUND(MAX(IF($E$4:$BG$4=BN$4,$E602:$BG602)),1)</f>
        <v>19257.5</v>
      </c>
      <c r="BO602" s="276">
        <f t="array" ref="BO602">ROUND(SUM(IF($E$4:$BG$4=BO$4,ALL!$E591:$BG591)),1)/BO$3</f>
        <v>16382.063580602673</v>
      </c>
      <c r="BP602" s="208">
        <f t="array" ref="BP602">ROUND(MIN(IF($E$4:$BG$4=BP$4,$E602:$BG602)),1)</f>
        <v>17761.099999999999</v>
      </c>
      <c r="BQ602" s="208">
        <f t="array" ref="BQ602">ROUND(MAX(IF($E$4:$BG$4=BQ$4,$E602:$BG602)),1)</f>
        <v>96433</v>
      </c>
      <c r="BR602" s="276">
        <f t="array" ref="BR602">ROUND(SUM(IF($E$4:$BG$4=BR$4,ALL!$E591:$BG591)),1)/BR$3</f>
        <v>21622.316532897057</v>
      </c>
      <c r="BS602" s="208">
        <f t="array" ref="BS602">ROUND(MIN(IF($E$4:$BG$4=BS$4,$E602:$BG602)),1)</f>
        <v>12417.5</v>
      </c>
      <c r="BT602" s="208">
        <f t="array" ref="BT602">ROUND(MAX(IF($E$4:$BG$4=BT$4,$E602:$BG602)),1)</f>
        <v>39600.1</v>
      </c>
      <c r="BU602" s="276">
        <f t="array" ref="BU602">ROUND(SUM(IF($E$4:$BG$4=BU$4,ALL!$E591:$BG591)),1)/BU$3</f>
        <v>15037.857052813028</v>
      </c>
      <c r="BV602" s="208">
        <f t="array" ref="BV602">ROUND(MIN(IF($E$4:$BG$4=BV$4,$E602:$BG602)),1)</f>
        <v>12442.7</v>
      </c>
      <c r="BW602" s="208">
        <f t="array" ref="BW602">ROUND(MAX(IF($E$4:$BG$4=BW$4,$E602:$BG602)),1)</f>
        <v>18910</v>
      </c>
      <c r="BX602" s="276">
        <f t="array" ref="BX602">ROUND(SUM(IF($E$4:$BG$4=BX$4,ALL!$E591:$BG591)),1)/BX$3</f>
        <v>15202.408205254154</v>
      </c>
      <c r="BY602" s="208">
        <f t="array" ref="BY602">ROUND(MIN(IF($E$4:$BG$4=BY$4,$E602:$BG602)),1)</f>
        <v>14021.9</v>
      </c>
      <c r="BZ602" s="208">
        <f t="array" ref="BZ602">ROUND(MAX(IF($E$4:$BG$4=BZ$4,$E602:$BG602)),1)</f>
        <v>19787.900000000001</v>
      </c>
      <c r="CA602" s="276">
        <f t="array" ref="CA602">ROUND(SUM(IF($E$4:$BG$4=CA$4,ALL!$E591:$BG591)),1)/CA$3</f>
        <v>15687.833685297861</v>
      </c>
      <c r="CB602" s="233">
        <f t="shared" si="250"/>
        <v>8111.5</v>
      </c>
      <c r="CC602" s="233">
        <f t="shared" si="251"/>
        <v>96433</v>
      </c>
      <c r="CD602" s="274">
        <f>ALL!BH591/$BH$47</f>
        <v>15367.568017683572</v>
      </c>
    </row>
    <row r="605" spans="1:82">
      <c r="A605" s="24"/>
      <c r="B605" s="368"/>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c r="AK605" s="24"/>
      <c r="AL605" s="24"/>
      <c r="AM605" s="24"/>
      <c r="AN605" s="24"/>
      <c r="AO605" s="24"/>
      <c r="AP605" s="24"/>
      <c r="AQ605" s="24"/>
      <c r="AR605" s="24"/>
      <c r="AS605" s="24"/>
      <c r="AT605" s="24"/>
      <c r="AU605" s="24"/>
      <c r="AV605" s="24"/>
      <c r="AW605" s="24"/>
      <c r="AX605" s="24"/>
      <c r="AY605" s="24"/>
      <c r="AZ605" s="24"/>
      <c r="BA605" s="24"/>
      <c r="BB605" s="24"/>
      <c r="BC605" s="24"/>
      <c r="BD605" s="24"/>
      <c r="BE605" s="24"/>
      <c r="BF605" s="24"/>
      <c r="BG605" s="24"/>
      <c r="BH605" s="24"/>
    </row>
    <row r="606" spans="1:82">
      <c r="A606" s="24"/>
      <c r="B606" s="368"/>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c r="AK606" s="24"/>
      <c r="AL606" s="24"/>
      <c r="AM606" s="24"/>
      <c r="AN606" s="24"/>
      <c r="AO606" s="24"/>
      <c r="AP606" s="24"/>
      <c r="AQ606" s="24"/>
      <c r="AR606" s="24"/>
      <c r="AS606" s="24"/>
      <c r="AT606" s="24"/>
      <c r="AU606" s="24"/>
      <c r="AV606" s="24"/>
      <c r="AW606" s="24"/>
      <c r="AX606" s="24"/>
      <c r="AY606" s="24"/>
      <c r="AZ606" s="24"/>
      <c r="BA606" s="24"/>
      <c r="BB606" s="24"/>
      <c r="BC606" s="24"/>
      <c r="BD606" s="24"/>
      <c r="BE606" s="24"/>
      <c r="BF606" s="24"/>
      <c r="BG606" s="24"/>
      <c r="BH606" s="24"/>
    </row>
    <row r="607" spans="1:82">
      <c r="A607" s="24"/>
      <c r="B607" s="368"/>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c r="AK607" s="24"/>
      <c r="AL607" s="24"/>
      <c r="AM607" s="24"/>
      <c r="AN607" s="24"/>
      <c r="AO607" s="24"/>
      <c r="AP607" s="24"/>
      <c r="AQ607" s="24"/>
      <c r="AR607" s="24"/>
      <c r="AS607" s="24"/>
      <c r="AT607" s="24"/>
      <c r="AU607" s="24"/>
      <c r="AV607" s="24"/>
      <c r="AW607" s="24"/>
      <c r="AX607" s="24"/>
      <c r="AY607" s="24"/>
      <c r="AZ607" s="24"/>
      <c r="BA607" s="24"/>
      <c r="BB607" s="24"/>
      <c r="BC607" s="24"/>
      <c r="BD607" s="24"/>
      <c r="BE607" s="24"/>
      <c r="BF607" s="24"/>
      <c r="BG607" s="24"/>
      <c r="BH607" s="24"/>
    </row>
    <row r="608" spans="1:82">
      <c r="A608" s="24"/>
      <c r="B608" s="368"/>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c r="AK608" s="24"/>
      <c r="AL608" s="24"/>
      <c r="AM608" s="24"/>
      <c r="AN608" s="24"/>
      <c r="AO608" s="24"/>
      <c r="AP608" s="24"/>
      <c r="AQ608" s="24"/>
      <c r="AR608" s="24"/>
      <c r="AS608" s="24"/>
      <c r="AT608" s="24"/>
      <c r="AU608" s="24"/>
      <c r="AV608" s="24"/>
      <c r="AW608" s="24"/>
      <c r="AX608" s="24"/>
      <c r="AY608" s="24"/>
      <c r="AZ608" s="24"/>
      <c r="BA608" s="24"/>
      <c r="BB608" s="24"/>
      <c r="BC608" s="24"/>
      <c r="BD608" s="24"/>
      <c r="BE608" s="24"/>
      <c r="BF608" s="24"/>
      <c r="BG608" s="24"/>
      <c r="BH608" s="24"/>
    </row>
    <row r="609" spans="1:82">
      <c r="A609" s="24"/>
      <c r="B609" s="368"/>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c r="AL609" s="24"/>
      <c r="AM609" s="24"/>
      <c r="AN609" s="24"/>
      <c r="AO609" s="24"/>
      <c r="AP609" s="24"/>
      <c r="AQ609" s="24"/>
      <c r="AR609" s="24"/>
      <c r="AS609" s="24"/>
      <c r="AT609" s="24"/>
      <c r="AU609" s="24"/>
      <c r="AV609" s="24"/>
      <c r="AW609" s="24"/>
      <c r="AX609" s="24"/>
      <c r="AY609" s="24"/>
      <c r="AZ609" s="24"/>
      <c r="BA609" s="24"/>
      <c r="BB609" s="24"/>
      <c r="BC609" s="24"/>
      <c r="BD609" s="24"/>
      <c r="BE609" s="24"/>
      <c r="BF609" s="24"/>
      <c r="BG609" s="24"/>
      <c r="BH609" s="24"/>
    </row>
    <row r="610" spans="1:82">
      <c r="A610" s="24"/>
      <c r="B610" s="368"/>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c r="AK610" s="24"/>
      <c r="AL610" s="24"/>
      <c r="AM610" s="24"/>
      <c r="AN610" s="24"/>
      <c r="AO610" s="24"/>
      <c r="AP610" s="24"/>
      <c r="AQ610" s="24"/>
      <c r="AR610" s="24"/>
      <c r="AS610" s="24"/>
      <c r="AT610" s="24"/>
      <c r="AU610" s="24"/>
      <c r="AV610" s="24"/>
      <c r="AW610" s="24"/>
      <c r="AX610" s="24"/>
      <c r="AY610" s="24"/>
      <c r="AZ610" s="24"/>
      <c r="BA610" s="24"/>
      <c r="BB610" s="24"/>
      <c r="BC610" s="24"/>
      <c r="BD610" s="24"/>
      <c r="BE610" s="24"/>
      <c r="BF610" s="24"/>
      <c r="BG610" s="24"/>
      <c r="BH610" s="24"/>
    </row>
    <row r="612" spans="1:82">
      <c r="E612">
        <f>ALL!E39</f>
        <v>44851747.75</v>
      </c>
    </row>
    <row r="613" spans="1:82" ht="12" customHeight="1">
      <c r="A613" s="14"/>
      <c r="B613" s="363" t="s">
        <v>869</v>
      </c>
      <c r="C613" s="82"/>
      <c r="E613" s="27"/>
      <c r="F613" s="36"/>
      <c r="G613" s="36"/>
      <c r="H613" s="36"/>
      <c r="I613" s="36"/>
      <c r="J613" s="36"/>
      <c r="K613" s="36"/>
      <c r="L613" s="36"/>
      <c r="M613" s="36"/>
      <c r="N613" s="36"/>
      <c r="O613" s="36"/>
      <c r="P613" s="36"/>
      <c r="Q613" s="36"/>
      <c r="R613" s="36"/>
      <c r="S613" s="36"/>
      <c r="T613" s="15"/>
      <c r="U613" s="15"/>
      <c r="V613" s="15"/>
      <c r="W613" s="15"/>
      <c r="X613" s="15"/>
    </row>
    <row r="614" spans="1:82">
      <c r="A614" s="14"/>
      <c r="B614" s="364" t="s">
        <v>559</v>
      </c>
      <c r="C614" s="73">
        <f>C$2</f>
        <v>3</v>
      </c>
      <c r="D614" s="73">
        <f t="shared" ref="D614:BH614" si="258">D$2</f>
        <v>4</v>
      </c>
      <c r="E614" s="73">
        <f t="shared" si="258"/>
        <v>5</v>
      </c>
      <c r="F614" s="73">
        <f t="shared" si="258"/>
        <v>6</v>
      </c>
      <c r="G614" s="73">
        <f t="shared" si="258"/>
        <v>7</v>
      </c>
      <c r="H614" s="73">
        <f t="shared" si="258"/>
        <v>8</v>
      </c>
      <c r="I614" s="73">
        <f t="shared" si="258"/>
        <v>9</v>
      </c>
      <c r="J614" s="73">
        <f t="shared" si="258"/>
        <v>10</v>
      </c>
      <c r="K614" s="73">
        <f t="shared" si="258"/>
        <v>11</v>
      </c>
      <c r="L614" s="73">
        <f t="shared" si="258"/>
        <v>12</v>
      </c>
      <c r="M614" s="73">
        <f t="shared" si="258"/>
        <v>13</v>
      </c>
      <c r="N614" s="73">
        <f t="shared" si="258"/>
        <v>14</v>
      </c>
      <c r="O614" s="73">
        <f t="shared" si="258"/>
        <v>15</v>
      </c>
      <c r="P614" s="73">
        <f t="shared" si="258"/>
        <v>16</v>
      </c>
      <c r="Q614" s="73">
        <f t="shared" si="258"/>
        <v>17</v>
      </c>
      <c r="R614" s="73">
        <f t="shared" si="258"/>
        <v>18</v>
      </c>
      <c r="S614" s="73">
        <f t="shared" si="258"/>
        <v>19</v>
      </c>
      <c r="T614" s="73">
        <f t="shared" si="258"/>
        <v>20</v>
      </c>
      <c r="U614" s="73">
        <f t="shared" si="258"/>
        <v>21</v>
      </c>
      <c r="V614" s="73">
        <f t="shared" si="258"/>
        <v>22</v>
      </c>
      <c r="W614" s="73">
        <f t="shared" si="258"/>
        <v>23</v>
      </c>
      <c r="X614" s="73">
        <f t="shared" si="258"/>
        <v>24</v>
      </c>
      <c r="Y614" s="73">
        <f t="shared" si="258"/>
        <v>25</v>
      </c>
      <c r="Z614" s="73">
        <f t="shared" si="258"/>
        <v>26</v>
      </c>
      <c r="AA614" s="73">
        <f t="shared" si="258"/>
        <v>27</v>
      </c>
      <c r="AB614" s="73">
        <f t="shared" si="258"/>
        <v>28</v>
      </c>
      <c r="AC614" s="73">
        <f t="shared" si="258"/>
        <v>29</v>
      </c>
      <c r="AD614" s="73">
        <f t="shared" si="258"/>
        <v>30</v>
      </c>
      <c r="AE614" s="73">
        <f t="shared" si="258"/>
        <v>31</v>
      </c>
      <c r="AF614" s="73">
        <f t="shared" si="258"/>
        <v>32</v>
      </c>
      <c r="AG614" s="73">
        <f t="shared" si="258"/>
        <v>33</v>
      </c>
      <c r="AH614" s="73">
        <f t="shared" si="258"/>
        <v>34</v>
      </c>
      <c r="AI614" s="73">
        <f t="shared" si="258"/>
        <v>35</v>
      </c>
      <c r="AJ614" s="73">
        <f t="shared" si="258"/>
        <v>36</v>
      </c>
      <c r="AK614" s="73">
        <f t="shared" si="258"/>
        <v>37</v>
      </c>
      <c r="AL614" s="73">
        <f t="shared" si="258"/>
        <v>38</v>
      </c>
      <c r="AM614" s="73">
        <f t="shared" si="258"/>
        <v>39</v>
      </c>
      <c r="AN614" s="73">
        <f t="shared" si="258"/>
        <v>40</v>
      </c>
      <c r="AO614" s="73">
        <f t="shared" si="258"/>
        <v>41</v>
      </c>
      <c r="AP614" s="73">
        <f t="shared" si="258"/>
        <v>42</v>
      </c>
      <c r="AQ614" s="73">
        <f t="shared" si="258"/>
        <v>43</v>
      </c>
      <c r="AR614" s="73">
        <f t="shared" si="258"/>
        <v>44</v>
      </c>
      <c r="AS614" s="73">
        <f t="shared" si="258"/>
        <v>45</v>
      </c>
      <c r="AT614" s="73">
        <f t="shared" si="258"/>
        <v>46</v>
      </c>
      <c r="AU614" s="73">
        <f t="shared" si="258"/>
        <v>47</v>
      </c>
      <c r="AV614" s="73">
        <f t="shared" si="258"/>
        <v>48</v>
      </c>
      <c r="AW614" s="73">
        <f t="shared" si="258"/>
        <v>49</v>
      </c>
      <c r="AX614" s="73">
        <f t="shared" si="258"/>
        <v>50</v>
      </c>
      <c r="AY614" s="73">
        <f t="shared" si="258"/>
        <v>51</v>
      </c>
      <c r="AZ614" s="73">
        <f t="shared" si="258"/>
        <v>52</v>
      </c>
      <c r="BA614" s="73">
        <f t="shared" si="258"/>
        <v>53</v>
      </c>
      <c r="BB614" s="73">
        <f t="shared" si="258"/>
        <v>54</v>
      </c>
      <c r="BC614" s="73">
        <f t="shared" si="258"/>
        <v>55</v>
      </c>
      <c r="BD614" s="73">
        <f t="shared" si="258"/>
        <v>56</v>
      </c>
      <c r="BE614" s="73">
        <f t="shared" si="258"/>
        <v>57</v>
      </c>
      <c r="BF614" s="73">
        <f t="shared" si="258"/>
        <v>58</v>
      </c>
      <c r="BG614" s="73">
        <f t="shared" si="258"/>
        <v>59</v>
      </c>
      <c r="BH614" s="73">
        <f t="shared" si="258"/>
        <v>60</v>
      </c>
    </row>
    <row r="615" spans="1:82">
      <c r="A615" s="14"/>
      <c r="B615" s="355" t="s">
        <v>857</v>
      </c>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c r="AB615" s="82"/>
      <c r="AC615" s="82"/>
      <c r="AD615" s="82"/>
      <c r="AE615" s="82"/>
      <c r="AF615" s="82"/>
      <c r="AG615" s="82"/>
      <c r="AH615" s="82"/>
      <c r="AI615" s="82"/>
      <c r="AJ615" s="82"/>
      <c r="AK615" s="82"/>
      <c r="AL615" s="82"/>
      <c r="AM615" s="82"/>
      <c r="AN615" s="82"/>
      <c r="AO615" s="82"/>
      <c r="AP615" s="82"/>
      <c r="AQ615" s="82"/>
      <c r="AR615" s="82"/>
      <c r="AS615" s="82"/>
      <c r="AT615" s="82"/>
      <c r="AU615" s="82"/>
      <c r="AV615" s="82"/>
      <c r="AW615" s="82"/>
      <c r="AX615" s="82"/>
      <c r="AY615" s="82"/>
      <c r="AZ615" s="82"/>
      <c r="BA615" s="82"/>
      <c r="BB615" s="82"/>
      <c r="BC615" s="82"/>
      <c r="BD615" s="82"/>
      <c r="BE615" s="82"/>
      <c r="BF615" s="82"/>
      <c r="BG615" s="82"/>
      <c r="BH615" s="82"/>
    </row>
    <row r="616" spans="1:82" s="39" customFormat="1" ht="12.75">
      <c r="B616" s="356" t="s">
        <v>604</v>
      </c>
      <c r="C616" s="72"/>
      <c r="D616" s="74"/>
      <c r="E616" s="87">
        <v>10</v>
      </c>
      <c r="F616" s="87">
        <v>30</v>
      </c>
      <c r="G616" s="87">
        <v>40</v>
      </c>
      <c r="H616" s="87">
        <v>60</v>
      </c>
      <c r="I616" s="87">
        <v>70</v>
      </c>
      <c r="J616" s="87">
        <v>80</v>
      </c>
      <c r="K616" s="87">
        <v>90</v>
      </c>
      <c r="L616" s="87">
        <v>100</v>
      </c>
      <c r="M616" s="87">
        <v>120</v>
      </c>
      <c r="N616" s="87">
        <v>130</v>
      </c>
      <c r="O616" s="87">
        <v>150</v>
      </c>
      <c r="P616" s="87">
        <v>160</v>
      </c>
      <c r="Q616" s="87">
        <v>170</v>
      </c>
      <c r="R616" s="87">
        <v>180</v>
      </c>
      <c r="S616" s="87">
        <v>190</v>
      </c>
      <c r="T616" s="87">
        <v>200</v>
      </c>
      <c r="U616" s="87">
        <v>210</v>
      </c>
      <c r="V616" s="87">
        <v>220</v>
      </c>
      <c r="W616" s="87">
        <v>230</v>
      </c>
      <c r="X616" s="87">
        <v>240</v>
      </c>
      <c r="Y616" s="87">
        <v>250</v>
      </c>
      <c r="Z616" s="87">
        <v>260</v>
      </c>
      <c r="AA616" s="87">
        <v>270</v>
      </c>
      <c r="AB616" s="87">
        <v>280</v>
      </c>
      <c r="AC616" s="87">
        <v>300</v>
      </c>
      <c r="AD616" s="87">
        <v>310</v>
      </c>
      <c r="AE616" s="87">
        <v>320</v>
      </c>
      <c r="AF616" s="87">
        <v>330</v>
      </c>
      <c r="AG616" s="87">
        <v>350</v>
      </c>
      <c r="AH616" s="87">
        <v>360</v>
      </c>
      <c r="AI616" s="87">
        <v>380</v>
      </c>
      <c r="AJ616" s="87">
        <v>390</v>
      </c>
      <c r="AK616" s="87">
        <v>400</v>
      </c>
      <c r="AL616" s="87">
        <v>410</v>
      </c>
      <c r="AM616" s="87">
        <v>420</v>
      </c>
      <c r="AN616" s="87">
        <v>480</v>
      </c>
      <c r="AO616" s="87">
        <v>500</v>
      </c>
      <c r="AP616" s="87">
        <v>510</v>
      </c>
      <c r="AQ616" s="87">
        <v>520</v>
      </c>
      <c r="AR616" s="87">
        <v>530</v>
      </c>
      <c r="AS616" s="87">
        <v>540</v>
      </c>
      <c r="AT616" s="87">
        <v>550</v>
      </c>
      <c r="AU616" s="87">
        <v>560</v>
      </c>
      <c r="AV616" s="87">
        <v>570</v>
      </c>
      <c r="AW616" s="87">
        <v>580</v>
      </c>
      <c r="AX616" s="87">
        <v>590</v>
      </c>
      <c r="AY616" s="87">
        <v>600</v>
      </c>
      <c r="AZ616" s="87">
        <v>610</v>
      </c>
      <c r="BA616" s="87">
        <v>620</v>
      </c>
      <c r="BB616" s="87">
        <v>630</v>
      </c>
      <c r="BC616" s="87">
        <v>640</v>
      </c>
      <c r="BD616" s="87">
        <v>960</v>
      </c>
      <c r="BE616" s="87">
        <v>970</v>
      </c>
      <c r="BF616" s="87">
        <v>980</v>
      </c>
      <c r="BG616" s="87">
        <v>990</v>
      </c>
      <c r="BH616" s="75" t="s">
        <v>497</v>
      </c>
    </row>
    <row r="617" spans="1:82" s="39" customFormat="1" ht="12.75">
      <c r="B617" s="357" t="s">
        <v>859</v>
      </c>
      <c r="C617" s="81">
        <v>90000</v>
      </c>
      <c r="D617" s="74"/>
      <c r="E617" s="88">
        <f t="shared" ref="E617:AJ617" si="259">VLOOKUP($C617,ALLLOCPAR,E614)</f>
        <v>44851747.75</v>
      </c>
      <c r="F617" s="88">
        <f t="shared" si="259"/>
        <v>31681821.149999991</v>
      </c>
      <c r="G617" s="88">
        <f t="shared" si="259"/>
        <v>51519365.940000013</v>
      </c>
      <c r="H617" s="88">
        <f t="shared" si="259"/>
        <v>67620140.659999952</v>
      </c>
      <c r="I617" s="88">
        <f t="shared" si="259"/>
        <v>140651662.24000004</v>
      </c>
      <c r="J617" s="88">
        <f t="shared" si="259"/>
        <v>55508846.329999991</v>
      </c>
      <c r="K617" s="88">
        <f t="shared" si="259"/>
        <v>32975952.34</v>
      </c>
      <c r="L617" s="88">
        <f t="shared" si="259"/>
        <v>77242919.719999984</v>
      </c>
      <c r="M617" s="88">
        <f t="shared" si="259"/>
        <v>4491332.5699999994</v>
      </c>
      <c r="N617" s="88">
        <f t="shared" si="259"/>
        <v>8767933.5900000017</v>
      </c>
      <c r="O617" s="88">
        <f t="shared" si="259"/>
        <v>12049735</v>
      </c>
      <c r="P617" s="88">
        <f t="shared" si="259"/>
        <v>50452203.230000004</v>
      </c>
      <c r="Q617" s="88">
        <f t="shared" si="259"/>
        <v>49551777.640000008</v>
      </c>
      <c r="R617" s="88">
        <f t="shared" si="259"/>
        <v>6995202.5500000007</v>
      </c>
      <c r="S617" s="88">
        <f t="shared" si="259"/>
        <v>37340131.18</v>
      </c>
      <c r="T617" s="88">
        <f t="shared" si="259"/>
        <v>26850370.65000001</v>
      </c>
      <c r="U617" s="88">
        <f t="shared" si="259"/>
        <v>39683488.520000003</v>
      </c>
      <c r="V617" s="88">
        <f t="shared" si="259"/>
        <v>4443922.6900000013</v>
      </c>
      <c r="W617" s="88">
        <f t="shared" si="259"/>
        <v>61636873.709999993</v>
      </c>
      <c r="X617" s="88">
        <f t="shared" si="259"/>
        <v>47235638.110000007</v>
      </c>
      <c r="Y617" s="88">
        <f t="shared" si="259"/>
        <v>23498112.629999999</v>
      </c>
      <c r="Z617" s="88">
        <f t="shared" si="259"/>
        <v>112889496.80999999</v>
      </c>
      <c r="AA617" s="88">
        <f t="shared" si="259"/>
        <v>36591166.899999991</v>
      </c>
      <c r="AB617" s="88">
        <f t="shared" si="259"/>
        <v>364621276.75</v>
      </c>
      <c r="AC617" s="88">
        <f t="shared" si="259"/>
        <v>22330940.119999997</v>
      </c>
      <c r="AD617" s="88">
        <f t="shared" si="259"/>
        <v>34311788.369999997</v>
      </c>
      <c r="AE617" s="88">
        <f t="shared" si="259"/>
        <v>59950441.639999986</v>
      </c>
      <c r="AF617" s="88">
        <f t="shared" si="259"/>
        <v>28715477.609999999</v>
      </c>
      <c r="AG617" s="88">
        <f t="shared" si="259"/>
        <v>162729013.37</v>
      </c>
      <c r="AH617" s="88">
        <f t="shared" si="259"/>
        <v>55015252.749999978</v>
      </c>
      <c r="AI617" s="88">
        <f t="shared" si="259"/>
        <v>53918748.079999998</v>
      </c>
      <c r="AJ617" s="88">
        <f t="shared" si="259"/>
        <v>77022482.469999969</v>
      </c>
      <c r="AK617" s="88">
        <f t="shared" ref="AK617:BG617" si="260">VLOOKUP($C617,ALLLOCPAR,AK614)</f>
        <v>15288032.970000008</v>
      </c>
      <c r="AL617" s="88">
        <f t="shared" si="260"/>
        <v>6676057.1399999997</v>
      </c>
      <c r="AM617" s="88">
        <f t="shared" si="260"/>
        <v>13558433.850000001</v>
      </c>
      <c r="AN617" s="88">
        <f t="shared" si="260"/>
        <v>5394469.3100000005</v>
      </c>
      <c r="AO617" s="88">
        <f t="shared" si="260"/>
        <v>2672157.8400000008</v>
      </c>
      <c r="AP617" s="88">
        <f t="shared" si="260"/>
        <v>9136035.459999999</v>
      </c>
      <c r="AQ617" s="88">
        <f t="shared" si="260"/>
        <v>2363028.27</v>
      </c>
      <c r="AR617" s="88">
        <f t="shared" si="260"/>
        <v>4288928.96</v>
      </c>
      <c r="AS617" s="88">
        <f t="shared" si="260"/>
        <v>2241083.3699999992</v>
      </c>
      <c r="AT617" s="88">
        <f t="shared" si="260"/>
        <v>2103413.9499999997</v>
      </c>
      <c r="AU617" s="88">
        <f t="shared" si="260"/>
        <v>7733048.6499999994</v>
      </c>
      <c r="AV617" s="88">
        <f t="shared" si="260"/>
        <v>3209421.2600000007</v>
      </c>
      <c r="AW617" s="88">
        <f t="shared" si="260"/>
        <v>2923824.3800000008</v>
      </c>
      <c r="AX617" s="88">
        <f t="shared" si="260"/>
        <v>7358041.5499999998</v>
      </c>
      <c r="AY617" s="88">
        <f t="shared" si="260"/>
        <v>2736067.01</v>
      </c>
      <c r="AZ617" s="88">
        <f t="shared" si="260"/>
        <v>6080781.04</v>
      </c>
      <c r="BA617" s="88">
        <f t="shared" si="260"/>
        <v>1745929.0500000003</v>
      </c>
      <c r="BB617" s="88">
        <f t="shared" si="260"/>
        <v>1150163.8099999998</v>
      </c>
      <c r="BC617" s="88">
        <f t="shared" ref="BC617" si="261">VLOOKUP($C617,ALLLOCPAR,BC614)</f>
        <v>1730643.38</v>
      </c>
      <c r="BD617" s="88">
        <f t="shared" si="260"/>
        <v>52750040.859999999</v>
      </c>
      <c r="BE617" s="88">
        <f t="shared" si="260"/>
        <v>32331544.469999999</v>
      </c>
      <c r="BF617" s="88">
        <f t="shared" si="260"/>
        <v>55831939.180000015</v>
      </c>
      <c r="BG617" s="88">
        <f t="shared" si="260"/>
        <v>18267710.829999998</v>
      </c>
      <c r="BH617" s="75"/>
    </row>
    <row r="618" spans="1:82" s="39" customFormat="1" ht="12.75">
      <c r="B618" s="365" t="s">
        <v>858</v>
      </c>
      <c r="C618" s="72"/>
      <c r="D618" s="74"/>
      <c r="E618" s="75"/>
      <c r="F618" s="75"/>
      <c r="G618" s="75"/>
      <c r="H618" s="75"/>
      <c r="I618" s="75"/>
      <c r="J618" s="75"/>
      <c r="K618" s="75"/>
      <c r="L618" s="75"/>
      <c r="M618" s="75"/>
      <c r="N618" s="75"/>
      <c r="O618" s="75"/>
      <c r="P618" s="75"/>
      <c r="Q618" s="75"/>
      <c r="R618" s="75"/>
      <c r="S618" s="75"/>
      <c r="T618" s="75"/>
      <c r="U618" s="75"/>
      <c r="V618" s="75"/>
      <c r="W618" s="75"/>
      <c r="X618" s="75"/>
      <c r="Y618" s="75"/>
      <c r="Z618" s="75"/>
      <c r="AA618" s="75"/>
      <c r="AB618" s="75"/>
      <c r="AC618" s="75"/>
      <c r="AD618" s="75"/>
      <c r="AE618" s="75"/>
      <c r="AF618" s="75"/>
      <c r="AG618" s="75"/>
      <c r="AH618" s="75"/>
      <c r="AI618" s="75"/>
      <c r="AJ618" s="75"/>
      <c r="AK618" s="75"/>
      <c r="AL618" s="75"/>
      <c r="AM618" s="75"/>
      <c r="AN618" s="75"/>
      <c r="AO618" s="75"/>
      <c r="AP618" s="75"/>
      <c r="AQ618" s="75"/>
      <c r="AR618" s="75"/>
      <c r="AS618" s="75"/>
      <c r="AT618" s="75"/>
      <c r="AU618" s="75"/>
      <c r="AV618" s="75"/>
      <c r="AW618" s="75"/>
      <c r="AX618" s="75"/>
      <c r="AY618" s="75"/>
      <c r="AZ618" s="75"/>
      <c r="BA618" s="75"/>
      <c r="BB618" s="75"/>
      <c r="BC618" s="75"/>
      <c r="BD618" s="75"/>
      <c r="BE618" s="75"/>
      <c r="BF618" s="75"/>
      <c r="BG618" s="75"/>
      <c r="BH618" s="75"/>
    </row>
    <row r="619" spans="1:82" s="29" customFormat="1" ht="22.9" customHeight="1">
      <c r="A619" s="28"/>
      <c r="B619" s="78"/>
      <c r="C619" s="71"/>
      <c r="D619" s="76"/>
      <c r="E619" s="77" t="str">
        <f t="shared" ref="E619:BG619" si="262">VLOOKUP(E616,num,15)</f>
        <v>Barrington</v>
      </c>
      <c r="F619" s="77" t="str">
        <f t="shared" si="262"/>
        <v>Burrillville</v>
      </c>
      <c r="G619" s="77" t="str">
        <f t="shared" si="262"/>
        <v>Central Falls</v>
      </c>
      <c r="H619" s="77" t="str">
        <f t="shared" si="262"/>
        <v>Coventry</v>
      </c>
      <c r="I619" s="77" t="str">
        <f t="shared" si="262"/>
        <v>Cranston</v>
      </c>
      <c r="J619" s="77" t="str">
        <f t="shared" si="262"/>
        <v>Cumberland</v>
      </c>
      <c r="K619" s="77" t="str">
        <f t="shared" si="262"/>
        <v>East Greenwich</v>
      </c>
      <c r="L619" s="77" t="str">
        <f t="shared" si="262"/>
        <v>E Providence</v>
      </c>
      <c r="M619" s="77" t="str">
        <f t="shared" si="262"/>
        <v>Foster</v>
      </c>
      <c r="N619" s="77" t="str">
        <f t="shared" si="262"/>
        <v>Glocester</v>
      </c>
      <c r="O619" s="77" t="str">
        <f t="shared" si="262"/>
        <v>Jamestown</v>
      </c>
      <c r="P619" s="77" t="str">
        <f t="shared" si="262"/>
        <v>Johnston</v>
      </c>
      <c r="Q619" s="77" t="str">
        <f t="shared" si="262"/>
        <v>Lincoln</v>
      </c>
      <c r="R619" s="77" t="str">
        <f t="shared" si="262"/>
        <v>Little Compton</v>
      </c>
      <c r="S619" s="77" t="str">
        <f t="shared" si="262"/>
        <v>Middletown</v>
      </c>
      <c r="T619" s="77" t="str">
        <f t="shared" si="262"/>
        <v>Narragansett</v>
      </c>
      <c r="U619" s="77" t="str">
        <f t="shared" si="262"/>
        <v>Newport</v>
      </c>
      <c r="V619" s="77" t="str">
        <f t="shared" si="262"/>
        <v>New Shoreham</v>
      </c>
      <c r="W619" s="77" t="str">
        <f t="shared" si="262"/>
        <v>North Kingstown</v>
      </c>
      <c r="X619" s="77" t="str">
        <f t="shared" si="262"/>
        <v>North Providence</v>
      </c>
      <c r="Y619" s="77" t="str">
        <f t="shared" si="262"/>
        <v>North Smithfield</v>
      </c>
      <c r="Z619" s="77" t="str">
        <f t="shared" si="262"/>
        <v>Pawtucket</v>
      </c>
      <c r="AA619" s="77" t="str">
        <f t="shared" si="262"/>
        <v>Portsmouth</v>
      </c>
      <c r="AB619" s="77" t="str">
        <f t="shared" si="262"/>
        <v>Providence</v>
      </c>
      <c r="AC619" s="77" t="str">
        <f t="shared" si="262"/>
        <v>Scituate</v>
      </c>
      <c r="AD619" s="77" t="str">
        <f t="shared" si="262"/>
        <v>Smithfield</v>
      </c>
      <c r="AE619" s="77" t="str">
        <f t="shared" si="262"/>
        <v>South Kingstown</v>
      </c>
      <c r="AF619" s="77" t="str">
        <f t="shared" si="262"/>
        <v>Tiverton</v>
      </c>
      <c r="AG619" s="77" t="str">
        <f t="shared" si="262"/>
        <v>Warwick</v>
      </c>
      <c r="AH619" s="77" t="str">
        <f t="shared" si="262"/>
        <v>Westerly</v>
      </c>
      <c r="AI619" s="77" t="str">
        <f t="shared" si="262"/>
        <v>W Warwick</v>
      </c>
      <c r="AJ619" s="77" t="str">
        <f t="shared" si="262"/>
        <v>Woonsocket</v>
      </c>
      <c r="AK619" s="77" t="str">
        <f t="shared" si="262"/>
        <v>Davies</v>
      </c>
      <c r="AL619" s="77" t="str">
        <f t="shared" si="262"/>
        <v>Deaf</v>
      </c>
      <c r="AM619" s="77" t="str">
        <f t="shared" si="262"/>
        <v>Metropolitan C&amp;TC</v>
      </c>
      <c r="AN619" s="77" t="str">
        <f t="shared" si="262"/>
        <v>Highlander</v>
      </c>
      <c r="AO619" s="77" t="str">
        <f t="shared" si="262"/>
        <v>New England Laborers</v>
      </c>
      <c r="AP619" s="77" t="str">
        <f t="shared" si="262"/>
        <v>Cuffee</v>
      </c>
      <c r="AQ619" s="77" t="str">
        <f t="shared" si="262"/>
        <v>Kingston Hill</v>
      </c>
      <c r="AR619" s="77" t="str">
        <f t="shared" si="262"/>
        <v>International</v>
      </c>
      <c r="AS619" s="77" t="str">
        <f t="shared" si="262"/>
        <v>Blackstone</v>
      </c>
      <c r="AT619" s="77" t="str">
        <f t="shared" si="262"/>
        <v>Compass</v>
      </c>
      <c r="AU619" s="77" t="str">
        <f t="shared" si="262"/>
        <v>Times 2</v>
      </c>
      <c r="AV619" s="77" t="str">
        <f t="shared" si="262"/>
        <v>ACES</v>
      </c>
      <c r="AW619" s="77" t="str">
        <f t="shared" si="262"/>
        <v>Beacon</v>
      </c>
      <c r="AX619" s="77" t="str">
        <f t="shared" si="262"/>
        <v>Learning Community</v>
      </c>
      <c r="AY619" s="77" t="str">
        <f t="shared" si="262"/>
        <v>Segue</v>
      </c>
      <c r="AZ619" s="77" t="str">
        <f t="shared" si="262"/>
        <v>RIMA-BV</v>
      </c>
      <c r="BA619" s="77" t="str">
        <f t="shared" ref="BA619:BB619" si="263">VLOOKUP(BA616,num,15)</f>
        <v>Greene</v>
      </c>
      <c r="BB619" s="77" t="str">
        <f t="shared" si="263"/>
        <v>Trinity</v>
      </c>
      <c r="BC619" s="77" t="str">
        <f t="shared" ref="BC619" si="264">VLOOKUP(BC616,num,15)</f>
        <v>RINI</v>
      </c>
      <c r="BD619" s="77" t="str">
        <f t="shared" si="262"/>
        <v>Bristol-Warren</v>
      </c>
      <c r="BE619" s="77" t="str">
        <f t="shared" si="262"/>
        <v>Exeter-W. Greenwich</v>
      </c>
      <c r="BF619" s="77" t="str">
        <f t="shared" si="262"/>
        <v>Chariho</v>
      </c>
      <c r="BG619" s="77" t="str">
        <f t="shared" si="262"/>
        <v>Foster-Glocester</v>
      </c>
      <c r="BH619" s="78"/>
    </row>
    <row r="620" spans="1:82" ht="12" customHeight="1">
      <c r="A620" s="83">
        <v>0</v>
      </c>
      <c r="B620" s="232" t="s">
        <v>583</v>
      </c>
      <c r="C620">
        <f>A620*1</f>
        <v>0</v>
      </c>
      <c r="E620" s="79">
        <f>ALL!E15/E$617</f>
        <v>2.4048717254279128E-4</v>
      </c>
      <c r="F620" s="79">
        <f>ALL!F15/F$617</f>
        <v>1.2880162667037847E-2</v>
      </c>
      <c r="G620" s="79">
        <f>ALL!G15/G$617</f>
        <v>1.2270705752400799E-2</v>
      </c>
      <c r="H620" s="79">
        <f>ALL!H15/H$617</f>
        <v>1.2564516898477579E-3</v>
      </c>
      <c r="I620" s="79">
        <f>ALL!I15/I$617</f>
        <v>5.8354954141919832E-3</v>
      </c>
      <c r="J620" s="79">
        <f>ALL!J15/J$617</f>
        <v>2.9133338322075706E-4</v>
      </c>
      <c r="K620" s="79">
        <f>ALL!K15/K$617</f>
        <v>1.322145287889508E-4</v>
      </c>
      <c r="L620" s="79">
        <f>ALL!L15/L$617</f>
        <v>3.254493498061159E-3</v>
      </c>
      <c r="M620" s="79">
        <f>ALL!M15/M$617</f>
        <v>5.517716538189913E-4</v>
      </c>
      <c r="N620" s="79">
        <f>ALL!N15/N$617</f>
        <v>9.6848247227657191E-4</v>
      </c>
      <c r="O620" s="79">
        <f>ALL!O15/O$617</f>
        <v>1.9873632075726144E-4</v>
      </c>
      <c r="P620" s="79">
        <f>ALL!P15/P$617</f>
        <v>1.3049212082942763E-3</v>
      </c>
      <c r="Q620" s="79">
        <f>ALL!Q15/Q$617</f>
        <v>3.9848419048564327E-4</v>
      </c>
      <c r="R620" s="79">
        <f>ALL!R15/R$617</f>
        <v>3.2234377544936135E-4</v>
      </c>
      <c r="S620" s="79">
        <f>ALL!S15/S$617</f>
        <v>1.0427900430316588E-2</v>
      </c>
      <c r="T620" s="79">
        <f>ALL!T15/T$617</f>
        <v>4.54848208957592E-3</v>
      </c>
      <c r="U620" s="79">
        <f>ALL!U15/U$617</f>
        <v>5.5302496878366673E-4</v>
      </c>
      <c r="V620" s="79">
        <f>ALL!V15/V$617</f>
        <v>2.5777932693964115E-2</v>
      </c>
      <c r="W620" s="79">
        <f>ALL!W15/W$617</f>
        <v>9.8859107109636035E-3</v>
      </c>
      <c r="X620" s="79">
        <f>ALL!X15/X$617</f>
        <v>1.3901969493262337E-3</v>
      </c>
      <c r="Y620" s="79">
        <f>ALL!Y15/Y$617</f>
        <v>3.6174947894102423E-4</v>
      </c>
      <c r="Z620" s="79">
        <f>ALL!Z15/Z$617</f>
        <v>1.9055840984220258E-3</v>
      </c>
      <c r="AA620" s="79">
        <f>ALL!AA15/AA$617</f>
        <v>2.7982347018290912E-2</v>
      </c>
      <c r="AB620" s="79">
        <f>ALL!AB15/AB$617</f>
        <v>3.5275407443704529E-3</v>
      </c>
      <c r="AC620" s="79">
        <f>ALL!AC15/AC$617</f>
        <v>1.9825793612848582E-2</v>
      </c>
      <c r="AD620" s="79">
        <f>ALL!AD15/AD$617</f>
        <v>6.1700546680073841E-3</v>
      </c>
      <c r="AE620" s="79">
        <f>ALL!AE15/AE$617</f>
        <v>1.0416285900775561E-2</v>
      </c>
      <c r="AF620" s="79">
        <f>ALL!AF15/AF$617</f>
        <v>7.3285669442152803E-4</v>
      </c>
      <c r="AG620" s="79">
        <f>ALL!AG15/AG$617</f>
        <v>3.642226531862369E-3</v>
      </c>
      <c r="AH620" s="79">
        <f>ALL!AH15/AH$617</f>
        <v>4.168483984652785E-4</v>
      </c>
      <c r="AI620" s="79">
        <f>ALL!AI15/AI$617</f>
        <v>1.7726763584752722E-3</v>
      </c>
      <c r="AJ620" s="79">
        <f>ALL!AJ15/AJ$617</f>
        <v>5.5166141933363239E-3</v>
      </c>
      <c r="AK620" s="79">
        <f>ALL!AK15/AK$617</f>
        <v>3.0056188451561128E-4</v>
      </c>
      <c r="AL620" s="79">
        <f>ALL!AL15/AL$617</f>
        <v>1.5467093500640707E-2</v>
      </c>
      <c r="AM620" s="79">
        <f>ALL!AM15/AM$617</f>
        <v>1.5576525455408699E-2</v>
      </c>
      <c r="AN620" s="79">
        <f>ALL!AN15/AN$617</f>
        <v>3.2126891458763344E-2</v>
      </c>
      <c r="AO620" s="79">
        <f>ALL!AO15/AO$617</f>
        <v>1.7606931482760011E-3</v>
      </c>
      <c r="AP620" s="79">
        <f>ALL!AP15/AP$617</f>
        <v>7.8179644018150525E-4</v>
      </c>
      <c r="AQ620" s="79">
        <f>ALL!AQ15/AQ$617</f>
        <v>4.716325293899256E-3</v>
      </c>
      <c r="AR620" s="79">
        <f>ALL!AR15/AR$617</f>
        <v>8.2538088949834221E-5</v>
      </c>
      <c r="AS620" s="79">
        <f>ALL!AS15/AS$617</f>
        <v>6.7043467463684788E-5</v>
      </c>
      <c r="AT620" s="79">
        <f>ALL!AT15/AT$617</f>
        <v>1.2902020546169719E-2</v>
      </c>
      <c r="AU620" s="79">
        <f>ALL!AU15/AU$617</f>
        <v>1.0817014580659597E-3</v>
      </c>
      <c r="AV620" s="79">
        <f>ALL!AV15/AV$617</f>
        <v>0</v>
      </c>
      <c r="AW620" s="79">
        <f>ALL!AW15/AW$617</f>
        <v>1.5230223916526747E-3</v>
      </c>
      <c r="AX620" s="79">
        <f>ALL!AX15/AX$617</f>
        <v>2.446195754358033E-3</v>
      </c>
      <c r="AY620" s="79">
        <f>ALL!AY15/AY$617</f>
        <v>9.1372031125802001E-5</v>
      </c>
      <c r="AZ620" s="79">
        <f>ALL!AZ15/AZ$617</f>
        <v>6.7565399460592975E-3</v>
      </c>
      <c r="BA620" s="79">
        <f>ALL!BA15/BA$617</f>
        <v>2.7953541411089981E-3</v>
      </c>
      <c r="BB620" s="79">
        <f>ALL!BB15/BB$617</f>
        <v>1.4346217344466787E-3</v>
      </c>
      <c r="BC620" s="79">
        <f>ALL!BC15/BC$617</f>
        <v>8.7552352929001469E-3</v>
      </c>
      <c r="BD620" s="79">
        <f>ALL!BD15/BD$617</f>
        <v>2.2910786044839471E-3</v>
      </c>
      <c r="BE620" s="79">
        <f>ALL!BE15/BE$617</f>
        <v>1.5837489621787931E-3</v>
      </c>
      <c r="BF620" s="79">
        <f>ALL!BF15/BF$617</f>
        <v>3.6790052972686294E-3</v>
      </c>
      <c r="BG620" s="79">
        <f>ALL!BG15/BG$617</f>
        <v>1.3517451764918265E-3</v>
      </c>
      <c r="BH620" s="19">
        <f t="shared" ref="BH620:BH643" si="265">SUM(E620:BG620)</f>
        <v>0.29233121934273021</v>
      </c>
      <c r="BJ620" s="267">
        <f t="array" ref="BJ620">(MIN(IF($E$4:$BG$4=BJ$4,$E620:$BG620)))</f>
        <v>0</v>
      </c>
      <c r="BK620" s="267">
        <f t="array" ref="BK620">(MAX(IF($E$4:$BG$4=BK$4,$E620:$BG620)))</f>
        <v>3.2126891458763344E-2</v>
      </c>
      <c r="BL620" s="267">
        <f t="array" ref="BL620">(AVERAGE(IF($E$4:$BG$4=BL$4,$E620:$BG620)))</f>
        <v>4.8325844495888089E-3</v>
      </c>
      <c r="BM620" s="267">
        <f t="array" ref="BM620">(MIN(IF($E$4:$BG$4=BM$4,$E620:$BG620)))</f>
        <v>1.3517451764918265E-3</v>
      </c>
      <c r="BN620" s="267">
        <f t="array" ref="BN620">(MAX(IF($E$4:$BG$4=BN$4,$E620:$BG620)))</f>
        <v>3.6790052972686294E-3</v>
      </c>
      <c r="BO620" s="267">
        <f t="array" ref="BO620">(AVERAGE(IF($E$4:$BG$4=BO$4,$E620:$BG620)))</f>
        <v>2.2263945101057988E-3</v>
      </c>
      <c r="BP620" s="267">
        <f t="array" ref="BP620">(MIN(IF($E$4:$BG$4=BP$4,$E620:$BG620)))</f>
        <v>3.0056188451561128E-4</v>
      </c>
      <c r="BQ620" s="267">
        <f t="array" ref="BQ620">(MAX(IF($E$4:$BG$4=BQ$4,$E620:$BG620)))</f>
        <v>1.5576525455408699E-2</v>
      </c>
      <c r="BR620" s="267">
        <f t="array" ref="BR620">(AVERAGE(IF($E$4:$BG$4=BR$4,$E620:$BG620)))</f>
        <v>1.044806028018834E-2</v>
      </c>
      <c r="BS620" s="267">
        <f t="array" ref="BS620">(MIN(IF($E$4:$BG$4=BS$4,$E620:$BG620)))</f>
        <v>1.322145287889508E-4</v>
      </c>
      <c r="BT620" s="267">
        <f t="array" ref="BT620">(MAX(IF($E$4:$BG$4=BT$4,$E620:$BG620)))</f>
        <v>2.7982347018290912E-2</v>
      </c>
      <c r="BU620" s="267">
        <f t="array" ref="BU620">(AVERAGE(IF($E$4:$BG$4=BU$4,$E620:$BG620)))</f>
        <v>6.3707918833712587E-3</v>
      </c>
      <c r="BV620" s="267">
        <f t="array" ref="BV620">(MIN(IF($E$4:$BG$4=BV$4,$E620:$BG620)))</f>
        <v>1.9055840984220258E-3</v>
      </c>
      <c r="BW620" s="267">
        <f t="array" ref="BW620">(MAX(IF($E$4:$BG$4=BW$4,$E620:$BG620)))</f>
        <v>1.2270705752400799E-2</v>
      </c>
      <c r="BX620" s="267">
        <f t="array" ref="BX620">(AVERAGE(IF($E$4:$BG$4=BX$4,$E620:$BG620)))</f>
        <v>5.8051111971324006E-3</v>
      </c>
      <c r="BY620" s="267">
        <f t="array" ref="BY620">(MIN(IF($E$4:$BG$4=BY$4,$E620:$BG620)))</f>
        <v>5.5302496878366673E-4</v>
      </c>
      <c r="BZ620" s="267">
        <f t="array" ref="BZ620">(MAX(IF($E$4:$BG$4=BZ$4,$E620:$BG620)))</f>
        <v>5.8354954141919832E-3</v>
      </c>
      <c r="CA620" s="267">
        <f t="array" ref="CA620">(AVERAGE(IF($E$4:$BG$4=CA$4,$E620:$BG620)))</f>
        <v>2.5361478469992796E-3</v>
      </c>
      <c r="CB620" s="268">
        <f>ROUND(MIN($E620:$BG620),1)</f>
        <v>0</v>
      </c>
      <c r="CC620" s="268">
        <f>ROUND(MAX($E620:$BG620),1)</f>
        <v>0</v>
      </c>
      <c r="CD620" s="268">
        <f>(AVERAGE($E620:$BG620))</f>
        <v>5.3151130789587308E-3</v>
      </c>
    </row>
    <row r="621" spans="1:82" ht="12" customHeight="1">
      <c r="A621" s="83">
        <v>1</v>
      </c>
      <c r="B621" s="232" t="s">
        <v>584</v>
      </c>
      <c r="C621">
        <f t="shared" ref="C621:C643" si="266">A621*1</f>
        <v>1</v>
      </c>
      <c r="E621" s="79">
        <f>ALL!E16/E$617</f>
        <v>2.8380082468469695E-2</v>
      </c>
      <c r="F621" s="79">
        <f>ALL!F16/F$617</f>
        <v>1.2877481634290458E-2</v>
      </c>
      <c r="G621" s="79">
        <f>ALL!G16/G$617</f>
        <v>8.8039966665785382E-2</v>
      </c>
      <c r="H621" s="79">
        <f>ALL!H16/H$617</f>
        <v>2.6338861803840576E-2</v>
      </c>
      <c r="I621" s="79">
        <f>ALL!I16/I$617</f>
        <v>3.7831164916632957E-2</v>
      </c>
      <c r="J621" s="79">
        <f>ALL!J16/J$617</f>
        <v>6.7862056393777709E-2</v>
      </c>
      <c r="K621" s="79">
        <f>ALL!K16/K$617</f>
        <v>1.957822425697987E-2</v>
      </c>
      <c r="L621" s="79">
        <f>ALL!L16/L$617</f>
        <v>3.1507979227380772E-2</v>
      </c>
      <c r="M621" s="79">
        <f>ALL!M16/M$617</f>
        <v>3.1170548566168646E-2</v>
      </c>
      <c r="N621" s="79">
        <f>ALL!N16/N$617</f>
        <v>3.5600578721992793E-2</v>
      </c>
      <c r="O621" s="79">
        <f>ALL!O16/O$617</f>
        <v>3.6405504353415233E-2</v>
      </c>
      <c r="P621" s="79">
        <f>ALL!P16/P$617</f>
        <v>8.7484786142609031E-2</v>
      </c>
      <c r="Q621" s="79">
        <f>ALL!Q16/Q$617</f>
        <v>2.56185525617805E-2</v>
      </c>
      <c r="R621" s="79">
        <f>ALL!R16/R$617</f>
        <v>5.6144934645244816E-2</v>
      </c>
      <c r="S621" s="79">
        <f>ALL!S16/S$617</f>
        <v>5.0629052717752122E-2</v>
      </c>
      <c r="T621" s="79">
        <f>ALL!T16/T$617</f>
        <v>2.6665317560523122E-2</v>
      </c>
      <c r="U621" s="79">
        <f>ALL!U16/U$617</f>
        <v>7.2123745334473938E-2</v>
      </c>
      <c r="V621" s="79">
        <f>ALL!V16/V$617</f>
        <v>8.547580066024954E-2</v>
      </c>
      <c r="W621" s="79">
        <f>ALL!W16/W$617</f>
        <v>2.4393041364719144E-2</v>
      </c>
      <c r="X621" s="79">
        <f>ALL!X16/X$617</f>
        <v>4.042621263108833E-2</v>
      </c>
      <c r="Y621" s="79">
        <f>ALL!Y16/Y$617</f>
        <v>6.0059564451921697E-2</v>
      </c>
      <c r="Z621" s="79">
        <f>ALL!Z16/Z$617</f>
        <v>4.2931176477444342E-2</v>
      </c>
      <c r="AA621" s="79">
        <f>ALL!AA16/AA$617</f>
        <v>6.0228449560596004E-2</v>
      </c>
      <c r="AB621" s="79">
        <f>ALL!AB16/AB$617</f>
        <v>8.228231014771685E-2</v>
      </c>
      <c r="AC621" s="79">
        <f>ALL!AC16/AC$617</f>
        <v>4.4699120799935231E-2</v>
      </c>
      <c r="AD621" s="79">
        <f>ALL!AD16/AD$617</f>
        <v>3.0886910019723948E-2</v>
      </c>
      <c r="AE621" s="79">
        <f>ALL!AE16/AE$617</f>
        <v>4.501047208632375E-2</v>
      </c>
      <c r="AF621" s="79">
        <f>ALL!AF16/AF$617</f>
        <v>4.8473874574012366E-2</v>
      </c>
      <c r="AG621" s="79">
        <f>ALL!AG16/AG$617</f>
        <v>2.0547944713443692E-2</v>
      </c>
      <c r="AH621" s="79">
        <f>ALL!AH16/AH$617</f>
        <v>0.17165399444611282</v>
      </c>
      <c r="AI621" s="79">
        <f>ALL!AI16/AI$617</f>
        <v>5.655346532667492E-2</v>
      </c>
      <c r="AJ621" s="79">
        <f>ALL!AJ16/AJ$617</f>
        <v>4.6313367546799107E-2</v>
      </c>
      <c r="AK621" s="79">
        <f>ALL!AK16/AK$617</f>
        <v>1.3511869081219015E-2</v>
      </c>
      <c r="AL621" s="79">
        <f>ALL!AL16/AL$617</f>
        <v>6.4724829482211435E-2</v>
      </c>
      <c r="AM621" s="79">
        <f>ALL!AM16/AM$617</f>
        <v>6.8199543563064258E-4</v>
      </c>
      <c r="AN621" s="79">
        <f>ALL!AN16/AN$617</f>
        <v>9.8864342227576785E-2</v>
      </c>
      <c r="AO621" s="79">
        <f>ALL!AO16/AO$617</f>
        <v>4.4234849540175352E-3</v>
      </c>
      <c r="AP621" s="79">
        <f>ALL!AP16/AP$617</f>
        <v>6.8044179854792275E-2</v>
      </c>
      <c r="AQ621" s="79">
        <f>ALL!AQ16/AQ$617</f>
        <v>8.6531161135875875E-2</v>
      </c>
      <c r="AR621" s="79">
        <f>ALL!AR16/AR$617</f>
        <v>2.9800642815963077E-2</v>
      </c>
      <c r="AS621" s="79">
        <f>ALL!AS16/AS$617</f>
        <v>8.3827930060451111E-2</v>
      </c>
      <c r="AT621" s="79">
        <f>ALL!AT16/AT$617</f>
        <v>0.13226560088184261</v>
      </c>
      <c r="AU621" s="79">
        <f>ALL!AU16/AU$617</f>
        <v>6.9823573397537073E-2</v>
      </c>
      <c r="AV621" s="79">
        <f>ALL!AV16/AV$617</f>
        <v>4.6488833316945116E-2</v>
      </c>
      <c r="AW621" s="79">
        <f>ALL!AW16/AW$617</f>
        <v>3.4031773823570068E-2</v>
      </c>
      <c r="AX621" s="79">
        <f>ALL!AX16/AX$617</f>
        <v>0.14079229139444036</v>
      </c>
      <c r="AY621" s="79">
        <f>ALL!AY16/AY$617</f>
        <v>0.10705992175242814</v>
      </c>
      <c r="AZ621" s="79">
        <f>ALL!AZ16/AZ$617</f>
        <v>7.1101282410260896E-2</v>
      </c>
      <c r="BA621" s="79">
        <f>ALL!BA16/BA$617</f>
        <v>6.4365805700981937E-2</v>
      </c>
      <c r="BB621" s="79">
        <f>ALL!BB16/BB$617</f>
        <v>6.385771258095839E-2</v>
      </c>
      <c r="BC621" s="79">
        <f>ALL!BC16/BC$617</f>
        <v>0.21733338268684796</v>
      </c>
      <c r="BD621" s="79">
        <f>ALL!BD16/BD$617</f>
        <v>4.6716400401286808E-2</v>
      </c>
      <c r="BE621" s="79">
        <f>ALL!BE16/BE$617</f>
        <v>5.70079394663697E-2</v>
      </c>
      <c r="BF621" s="79">
        <f>ALL!BF16/BF$617</f>
        <v>2.5483072608548419E-2</v>
      </c>
      <c r="BG621" s="79">
        <f>ALL!BG16/BG$617</f>
        <v>4.9354228254991493E-2</v>
      </c>
      <c r="BH621" s="19">
        <f t="shared" si="265"/>
        <v>3.1702867965026265</v>
      </c>
      <c r="BJ621" s="267">
        <f t="array" ref="BJ621">(MIN(IF($E$4:$BG$4=BJ$4,$E621:$BG621)))</f>
        <v>4.4234849540175352E-3</v>
      </c>
      <c r="BK621" s="267">
        <f t="array" ref="BK621">(MAX(IF($E$4:$BG$4=BK$4,$E621:$BG621)))</f>
        <v>0.21733338268684796</v>
      </c>
      <c r="BL621" s="267">
        <f t="array" ref="BL621">(AVERAGE(IF($E$4:$BG$4=BL$4,$E621:$BG621)))</f>
        <v>8.2413244937155572E-2</v>
      </c>
      <c r="BM621" s="267">
        <f t="array" ref="BM621">(MIN(IF($E$4:$BG$4=BM$4,$E621:$BG621)))</f>
        <v>2.5483072608548419E-2</v>
      </c>
      <c r="BN621" s="267">
        <f t="array" ref="BN621">(MAX(IF($E$4:$BG$4=BN$4,$E621:$BG621)))</f>
        <v>5.70079394663697E-2</v>
      </c>
      <c r="BO621" s="267">
        <f t="array" ref="BO621">(AVERAGE(IF($E$4:$BG$4=BO$4,$E621:$BG621)))</f>
        <v>4.4640410182799108E-2</v>
      </c>
      <c r="BP621" s="267">
        <f t="array" ref="BP621">(MIN(IF($E$4:$BG$4=BP$4,$E621:$BG621)))</f>
        <v>6.8199543563064258E-4</v>
      </c>
      <c r="BQ621" s="267">
        <f t="array" ref="BQ621">(MAX(IF($E$4:$BG$4=BQ$4,$E621:$BG621)))</f>
        <v>6.4724829482211435E-2</v>
      </c>
      <c r="BR621" s="267">
        <f t="array" ref="BR621">(AVERAGE(IF($E$4:$BG$4=BR$4,$E621:$BG621)))</f>
        <v>2.6306231333020364E-2</v>
      </c>
      <c r="BS621" s="267">
        <f t="array" ref="BS621">(MIN(IF($E$4:$BG$4=BS$4,$E621:$BG621)))</f>
        <v>1.2877481634290458E-2</v>
      </c>
      <c r="BT621" s="267">
        <f t="array" ref="BT621">(MAX(IF($E$4:$BG$4=BT$4,$E621:$BG621)))</f>
        <v>0.17165399444611282</v>
      </c>
      <c r="BU621" s="267">
        <f t="array" ref="BU621">(AVERAGE(IF($E$4:$BG$4=BU$4,$E621:$BG621)))</f>
        <v>4.705487731656334E-2</v>
      </c>
      <c r="BV621" s="267">
        <f t="array" ref="BV621">(MIN(IF($E$4:$BG$4=BV$4,$E621:$BG621)))</f>
        <v>4.2931176477444342E-2</v>
      </c>
      <c r="BW621" s="267">
        <f t="array" ref="BW621">(MAX(IF($E$4:$BG$4=BW$4,$E621:$BG621)))</f>
        <v>8.8039966665785382E-2</v>
      </c>
      <c r="BX621" s="267">
        <f t="array" ref="BX621">(AVERAGE(IF($E$4:$BG$4=BX$4,$E621:$BG621)))</f>
        <v>6.4891705209436421E-2</v>
      </c>
      <c r="BY621" s="267">
        <f t="array" ref="BY621">(MIN(IF($E$4:$BG$4=BY$4,$E621:$BG621)))</f>
        <v>2.0547944713443692E-2</v>
      </c>
      <c r="BZ621" s="267">
        <f t="array" ref="BZ621">(MAX(IF($E$4:$BG$4=BZ$4,$E621:$BG621)))</f>
        <v>8.7484786142609031E-2</v>
      </c>
      <c r="CA621" s="267">
        <f t="array" ref="CA621">(AVERAGE(IF($E$4:$BG$4=CA$4,$E621:$BG621)))</f>
        <v>4.949647118461481E-2</v>
      </c>
      <c r="CB621" s="268">
        <f t="shared" ref="CB621:CB644" si="267">ROUND(MIN($E621:$BG621),1)</f>
        <v>0</v>
      </c>
      <c r="CC621" s="268">
        <f t="shared" ref="CC621:CC644" si="268">ROUND(MAX($E621:$BG621),1)</f>
        <v>0.2</v>
      </c>
      <c r="CD621" s="268">
        <f t="shared" ref="CD621:CD644" si="269">(AVERAGE($E621:$BG621))</f>
        <v>5.7641578118229571E-2</v>
      </c>
    </row>
    <row r="622" spans="1:82" ht="12" customHeight="1">
      <c r="A622" s="83">
        <v>2</v>
      </c>
      <c r="B622" s="232" t="s">
        <v>585</v>
      </c>
      <c r="C622">
        <f t="shared" si="266"/>
        <v>2</v>
      </c>
      <c r="E622" s="79">
        <f>ALL!E17/E$617</f>
        <v>3.1750316574898685E-2</v>
      </c>
      <c r="F622" s="79">
        <f>ALL!F17/F$617</f>
        <v>1.2909561229563349E-2</v>
      </c>
      <c r="G622" s="79">
        <f>ALL!G17/G$617</f>
        <v>7.4657060501859107E-2</v>
      </c>
      <c r="H622" s="79">
        <f>ALL!H17/H$617</f>
        <v>6.2669698977819363E-2</v>
      </c>
      <c r="I622" s="79">
        <f>ALL!I17/I$617</f>
        <v>6.5821859283843751E-2</v>
      </c>
      <c r="J622" s="79">
        <f>ALL!J17/J$617</f>
        <v>4.1173337965138002E-2</v>
      </c>
      <c r="K622" s="79">
        <f>ALL!K17/K$617</f>
        <v>4.4572745764709577E-2</v>
      </c>
      <c r="L622" s="79">
        <f>ALL!L17/L$617</f>
        <v>5.7269047519634596E-2</v>
      </c>
      <c r="M622" s="79">
        <f>ALL!M17/M$617</f>
        <v>5.8054538588755637E-2</v>
      </c>
      <c r="N622" s="79">
        <f>ALL!N17/N$617</f>
        <v>7.3438717730981342E-3</v>
      </c>
      <c r="O622" s="79">
        <f>ALL!O17/O$617</f>
        <v>4.1413517392706149E-2</v>
      </c>
      <c r="P622" s="79">
        <f>ALL!P17/P$617</f>
        <v>7.515169065491771E-2</v>
      </c>
      <c r="Q622" s="79">
        <f>ALL!Q17/Q$617</f>
        <v>2.8493632463757548E-2</v>
      </c>
      <c r="R622" s="79">
        <f>ALL!R17/R$617</f>
        <v>2.6734461034298419E-2</v>
      </c>
      <c r="S622" s="79">
        <f>ALL!S17/S$617</f>
        <v>4.360862665828482E-2</v>
      </c>
      <c r="T622" s="79">
        <f>ALL!T17/T$617</f>
        <v>5.0680907080886031E-2</v>
      </c>
      <c r="U622" s="79">
        <f>ALL!U17/U$617</f>
        <v>6.2844384982512616E-2</v>
      </c>
      <c r="V622" s="79">
        <f>ALL!V17/V$617</f>
        <v>0.12035468600827524</v>
      </c>
      <c r="W622" s="79">
        <f>ALL!W17/W$617</f>
        <v>2.923425916242824E-2</v>
      </c>
      <c r="X622" s="79">
        <f>ALL!X17/X$617</f>
        <v>5.4506774609549134E-2</v>
      </c>
      <c r="Y622" s="79">
        <f>ALL!Y17/Y$617</f>
        <v>6.1728068668296276E-2</v>
      </c>
      <c r="Z622" s="79">
        <f>ALL!Z17/Z$617</f>
        <v>6.7244984383060452E-2</v>
      </c>
      <c r="AA622" s="79">
        <f>ALL!AA17/AA$617</f>
        <v>1.3554237047302263E-2</v>
      </c>
      <c r="AB622" s="79">
        <f>ALL!AB17/AB$617</f>
        <v>2.8203280624928592E-2</v>
      </c>
      <c r="AC622" s="79">
        <f>ALL!AC17/AC$617</f>
        <v>3.9255224602698008E-2</v>
      </c>
      <c r="AD622" s="79">
        <f>ALL!AD17/AD$617</f>
        <v>3.569661589166534E-2</v>
      </c>
      <c r="AE622" s="79">
        <f>ALL!AE17/AE$617</f>
        <v>2.5270858705220382E-2</v>
      </c>
      <c r="AF622" s="79">
        <f>ALL!AF17/AF$617</f>
        <v>2.5425369548641823E-2</v>
      </c>
      <c r="AG622" s="79">
        <f>ALL!AG17/AG$617</f>
        <v>3.053054226232968E-2</v>
      </c>
      <c r="AH622" s="79">
        <f>ALL!AH17/AH$617</f>
        <v>0.15265930047008655</v>
      </c>
      <c r="AI622" s="79">
        <f>ALL!AI17/AI$617</f>
        <v>2.8765867443708643E-2</v>
      </c>
      <c r="AJ622" s="79">
        <f>ALL!AJ17/AJ$617</f>
        <v>3.3070763215040801E-2</v>
      </c>
      <c r="AK622" s="79">
        <f>ALL!AK17/AK$617</f>
        <v>6.2558777304886959E-2</v>
      </c>
      <c r="AL622" s="79">
        <f>ALL!AL17/AL$617</f>
        <v>7.4024574630887574E-2</v>
      </c>
      <c r="AM622" s="79">
        <f>ALL!AM17/AM$617</f>
        <v>7.6467201999145347E-3</v>
      </c>
      <c r="AN622" s="79">
        <f>ALL!AN17/AN$617</f>
        <v>0.12196744335542432</v>
      </c>
      <c r="AO622" s="79">
        <f>ALL!AO17/AO$617</f>
        <v>3.7422939058120899E-4</v>
      </c>
      <c r="AP622" s="79">
        <f>ALL!AP17/AP$617</f>
        <v>3.611272542061697E-2</v>
      </c>
      <c r="AQ622" s="79">
        <f>ALL!AQ17/AQ$617</f>
        <v>7.5024921305744702E-2</v>
      </c>
      <c r="AR622" s="79">
        <f>ALL!AR17/AR$617</f>
        <v>4.2740045757251245E-2</v>
      </c>
      <c r="AS622" s="79">
        <f>ALL!AS17/AS$617</f>
        <v>0.11878214062156912</v>
      </c>
      <c r="AT622" s="79">
        <f>ALL!AT17/AT$617</f>
        <v>5.3453800665342187E-2</v>
      </c>
      <c r="AU622" s="79">
        <f>ALL!AU17/AU$617</f>
        <v>6.1405939816504322E-2</v>
      </c>
      <c r="AV622" s="79">
        <f>ALL!AV17/AV$617</f>
        <v>4.3548041430996186E-2</v>
      </c>
      <c r="AW622" s="79">
        <f>ALL!AW17/AW$617</f>
        <v>4.1835611207264076E-2</v>
      </c>
      <c r="AX622" s="79">
        <f>ALL!AX17/AX$617</f>
        <v>3.070792254496035E-2</v>
      </c>
      <c r="AY622" s="79">
        <f>ALL!AY17/AY$617</f>
        <v>3.9311405607715733E-2</v>
      </c>
      <c r="AZ622" s="79">
        <f>ALL!AZ17/AZ$617</f>
        <v>5.7968318161970844E-2</v>
      </c>
      <c r="BA622" s="79">
        <f>ALL!BA17/BA$617</f>
        <v>7.0971291760109023E-2</v>
      </c>
      <c r="BB622" s="79">
        <f>ALL!BB17/BB$617</f>
        <v>6.3475001878210716E-2</v>
      </c>
      <c r="BC622" s="79">
        <f>ALL!BC17/BC$617</f>
        <v>6.5190166445498438E-2</v>
      </c>
      <c r="BD622" s="79">
        <f>ALL!BD17/BD$617</f>
        <v>3.6928820304993414E-2</v>
      </c>
      <c r="BE622" s="79">
        <f>ALL!BE17/BE$617</f>
        <v>6.6431613620962296E-2</v>
      </c>
      <c r="BF622" s="79">
        <f>ALL!BF17/BF$617</f>
        <v>2.6670142786897912E-2</v>
      </c>
      <c r="BG622" s="79">
        <f>ALL!BG17/BG$617</f>
        <v>8.0844031512403811E-2</v>
      </c>
      <c r="BH622" s="19">
        <f t="shared" si="265"/>
        <v>2.8086237768206219</v>
      </c>
      <c r="BJ622" s="267">
        <f t="array" ref="BJ622">(MIN(IF($E$4:$BG$4=BJ$4,$E622:$BG622)))</f>
        <v>3.7422939058120899E-4</v>
      </c>
      <c r="BK622" s="267">
        <f t="array" ref="BK622">(MAX(IF($E$4:$BG$4=BK$4,$E622:$BG622)))</f>
        <v>0.12196744335542432</v>
      </c>
      <c r="BL622" s="267">
        <f t="array" ref="BL622">(AVERAGE(IF($E$4:$BG$4=BL$4,$E622:$BG622)))</f>
        <v>5.7679312835609967E-2</v>
      </c>
      <c r="BM622" s="267">
        <f t="array" ref="BM622">(MIN(IF($E$4:$BG$4=BM$4,$E622:$BG622)))</f>
        <v>2.6670142786897912E-2</v>
      </c>
      <c r="BN622" s="267">
        <f t="array" ref="BN622">(MAX(IF($E$4:$BG$4=BN$4,$E622:$BG622)))</f>
        <v>8.0844031512403811E-2</v>
      </c>
      <c r="BO622" s="267">
        <f t="array" ref="BO622">(AVERAGE(IF($E$4:$BG$4=BO$4,$E622:$BG622)))</f>
        <v>5.2718652056314361E-2</v>
      </c>
      <c r="BP622" s="267">
        <f t="array" ref="BP622">(MIN(IF($E$4:$BG$4=BP$4,$E622:$BG622)))</f>
        <v>7.6467201999145347E-3</v>
      </c>
      <c r="BQ622" s="267">
        <f t="array" ref="BQ622">(MAX(IF($E$4:$BG$4=BQ$4,$E622:$BG622)))</f>
        <v>7.4024574630887574E-2</v>
      </c>
      <c r="BR622" s="267">
        <f t="array" ref="BR622">(AVERAGE(IF($E$4:$BG$4=BR$4,$E622:$BG622)))</f>
        <v>4.8076690711896353E-2</v>
      </c>
      <c r="BS622" s="267">
        <f t="array" ref="BS622">(MIN(IF($E$4:$BG$4=BS$4,$E622:$BG622)))</f>
        <v>7.3438717730981342E-3</v>
      </c>
      <c r="BT622" s="267">
        <f t="array" ref="BT622">(MAX(IF($E$4:$BG$4=BT$4,$E622:$BG622)))</f>
        <v>0.15265930047008655</v>
      </c>
      <c r="BU622" s="267">
        <f t="array" ref="BU622">(AVERAGE(IF($E$4:$BG$4=BU$4,$E622:$BG622)))</f>
        <v>4.5361135028977616E-2</v>
      </c>
      <c r="BV622" s="267">
        <f t="array" ref="BV622">(MIN(IF($E$4:$BG$4=BV$4,$E622:$BG622)))</f>
        <v>2.8203280624928592E-2</v>
      </c>
      <c r="BW622" s="267">
        <f t="array" ref="BW622">(MAX(IF($E$4:$BG$4=BW$4,$E622:$BG622)))</f>
        <v>7.4657060501859107E-2</v>
      </c>
      <c r="BX622" s="267">
        <f t="array" ref="BX622">(AVERAGE(IF($E$4:$BG$4=BX$4,$E622:$BG622)))</f>
        <v>5.0794022181222233E-2</v>
      </c>
      <c r="BY622" s="267">
        <f t="array" ref="BY622">(MIN(IF($E$4:$BG$4=BY$4,$E622:$BG622)))</f>
        <v>2.8765867443708643E-2</v>
      </c>
      <c r="BZ622" s="267">
        <f t="array" ref="BZ622">(MAX(IF($E$4:$BG$4=BZ$4,$E622:$BG622)))</f>
        <v>7.515169065491771E-2</v>
      </c>
      <c r="CA622" s="267">
        <f t="array" ref="CA622">(AVERAGE(IF($E$4:$BG$4=CA$4,$E622:$BG622)))</f>
        <v>5.3555738108070863E-2</v>
      </c>
      <c r="CB622" s="268">
        <f t="shared" si="267"/>
        <v>0</v>
      </c>
      <c r="CC622" s="268">
        <f t="shared" si="268"/>
        <v>0.2</v>
      </c>
      <c r="CD622" s="268">
        <f t="shared" si="269"/>
        <v>5.1065886851284034E-2</v>
      </c>
    </row>
    <row r="623" spans="1:82" ht="12" customHeight="1">
      <c r="A623" s="83">
        <v>3</v>
      </c>
      <c r="B623" s="232" t="s">
        <v>586</v>
      </c>
      <c r="C623">
        <f t="shared" si="266"/>
        <v>3</v>
      </c>
      <c r="E623" s="79">
        <f>ALL!E18/E$617</f>
        <v>0.36481315870238307</v>
      </c>
      <c r="F623" s="79">
        <f>ALL!F18/F$617</f>
        <v>0.41214957335241453</v>
      </c>
      <c r="G623" s="79">
        <f>ALL!G18/G$617</f>
        <v>0.36069838653763536</v>
      </c>
      <c r="H623" s="79">
        <f>ALL!H18/H$617</f>
        <v>0.35878488913512963</v>
      </c>
      <c r="I623" s="79">
        <f>ALL!I18/I$617</f>
        <v>0.37571171778851253</v>
      </c>
      <c r="J623" s="79">
        <f>ALL!J18/J$617</f>
        <v>0.35438087405121538</v>
      </c>
      <c r="K623" s="79">
        <f>ALL!K18/K$617</f>
        <v>0.41778597015039237</v>
      </c>
      <c r="L623" s="79">
        <f>ALL!L18/L$617</f>
        <v>0.30434671287953746</v>
      </c>
      <c r="M623" s="79">
        <f>ALL!M18/M$617</f>
        <v>0.88025353019003894</v>
      </c>
      <c r="N623" s="79">
        <f>ALL!N18/N$617</f>
        <v>0.93572446868863646</v>
      </c>
      <c r="O623" s="79">
        <f>ALL!O18/O$617</f>
        <v>0.34471007121733382</v>
      </c>
      <c r="P623" s="79">
        <f>ALL!P18/P$617</f>
        <v>0.29050638290628333</v>
      </c>
      <c r="Q623" s="79">
        <f>ALL!Q18/Q$617</f>
        <v>0.38345450788957802</v>
      </c>
      <c r="R623" s="79">
        <f>ALL!R18/R$617</f>
        <v>0.40629726297203506</v>
      </c>
      <c r="S623" s="79">
        <f>ALL!S18/S$617</f>
        <v>0.26221932169441298</v>
      </c>
      <c r="T623" s="79">
        <f>ALL!T18/T$617</f>
        <v>0.29932103153294831</v>
      </c>
      <c r="U623" s="79">
        <f>ALL!U18/U$617</f>
        <v>0.27336368788577448</v>
      </c>
      <c r="V623" s="79">
        <f>ALL!V18/V$617</f>
        <v>0.45008775568955739</v>
      </c>
      <c r="W623" s="79">
        <f>ALL!W18/W$617</f>
        <v>0.36225176710053497</v>
      </c>
      <c r="X623" s="79">
        <f>ALL!X18/X$617</f>
        <v>0.34747405574955614</v>
      </c>
      <c r="Y623" s="79">
        <f>ALL!Y18/Y$617</f>
        <v>0.31710697311437636</v>
      </c>
      <c r="Z623" s="79">
        <f>ALL!Z18/Z$617</f>
        <v>0.43503402006172892</v>
      </c>
      <c r="AA623" s="79">
        <f>ALL!AA18/AA$617</f>
        <v>0.21630672073483384</v>
      </c>
      <c r="AB623" s="79">
        <f>ALL!AB18/AB$617</f>
        <v>0.38820812869637356</v>
      </c>
      <c r="AC623" s="79">
        <f>ALL!AC18/AC$617</f>
        <v>0.34304584620416778</v>
      </c>
      <c r="AD623" s="79">
        <f>ALL!AD18/AD$617</f>
        <v>0.37720618495409564</v>
      </c>
      <c r="AE623" s="79">
        <f>ALL!AE18/AE$617</f>
        <v>0.29602291316831736</v>
      </c>
      <c r="AF623" s="79">
        <f>ALL!AF18/AF$617</f>
        <v>0.274089534114491</v>
      </c>
      <c r="AG623" s="79">
        <f>ALL!AG18/AG$617</f>
        <v>0.43741689189840893</v>
      </c>
      <c r="AH623" s="79">
        <f>ALL!AH18/AH$617</f>
        <v>0.23020317651817049</v>
      </c>
      <c r="AI623" s="79">
        <f>ALL!AI18/AI$617</f>
        <v>0.32942769987251524</v>
      </c>
      <c r="AJ623" s="79">
        <f>ALL!AJ18/AJ$617</f>
        <v>0.369043061304487</v>
      </c>
      <c r="AK623" s="79">
        <f>ALL!AK18/AK$617</f>
        <v>0</v>
      </c>
      <c r="AL623" s="79">
        <f>ALL!AL18/AL$617</f>
        <v>0.31133565462562834</v>
      </c>
      <c r="AM623" s="79">
        <f>ALL!AM18/AM$617</f>
        <v>0</v>
      </c>
      <c r="AN623" s="79">
        <f>ALL!AN18/AN$617</f>
        <v>0.45542184389589202</v>
      </c>
      <c r="AO623" s="79">
        <f>ALL!AO18/AO$617</f>
        <v>0</v>
      </c>
      <c r="AP623" s="79">
        <f>ALL!AP18/AP$617</f>
        <v>0.42550997279075792</v>
      </c>
      <c r="AQ623" s="79">
        <f>ALL!AQ18/AQ$617</f>
        <v>0.82946098651625511</v>
      </c>
      <c r="AR623" s="79">
        <f>ALL!AR18/AR$617</f>
        <v>0.86211215072212344</v>
      </c>
      <c r="AS623" s="79">
        <f>ALL!AS18/AS$617</f>
        <v>0</v>
      </c>
      <c r="AT623" s="79">
        <f>ALL!AT18/AT$617</f>
        <v>0.63419132025819258</v>
      </c>
      <c r="AU623" s="79">
        <f>ALL!AU18/AU$617</f>
        <v>0.48589904577931242</v>
      </c>
      <c r="AV623" s="79">
        <f>ALL!AV18/AV$617</f>
        <v>0</v>
      </c>
      <c r="AW623" s="79">
        <f>ALL!AW18/AW$617</f>
        <v>0</v>
      </c>
      <c r="AX623" s="79">
        <f>ALL!AX18/AX$617</f>
        <v>0.586519383000766</v>
      </c>
      <c r="AY623" s="79">
        <f>ALL!AY18/AY$617</f>
        <v>0</v>
      </c>
      <c r="AZ623" s="79">
        <f>ALL!AZ18/AZ$617</f>
        <v>0.57924635615559006</v>
      </c>
      <c r="BA623" s="79">
        <f>ALL!BA18/BA$617</f>
        <v>0</v>
      </c>
      <c r="BB623" s="79">
        <f>ALL!BB18/BB$617</f>
        <v>0</v>
      </c>
      <c r="BC623" s="79">
        <f>ALL!BC18/BC$617</f>
        <v>0</v>
      </c>
      <c r="BD623" s="79">
        <f>ALL!BD18/BD$617</f>
        <v>0.35386113973902994</v>
      </c>
      <c r="BE623" s="79">
        <f>ALL!BE18/BE$617</f>
        <v>0.36804463829562295</v>
      </c>
      <c r="BF623" s="79">
        <f>ALL!BF18/BF$617</f>
        <v>0.30050874421374529</v>
      </c>
      <c r="BG623" s="79">
        <f>ALL!BG18/BG$617</f>
        <v>0</v>
      </c>
      <c r="BH623" s="19">
        <f t="shared" si="265"/>
        <v>18.389557512748787</v>
      </c>
      <c r="BJ623" s="267">
        <f t="array" ref="BJ623">(MIN(IF($E$4:$BG$4=BJ$4,$E623:$BG623)))</f>
        <v>0</v>
      </c>
      <c r="BK623" s="267">
        <f t="array" ref="BK623">(MAX(IF($E$4:$BG$4=BK$4,$E623:$BG623)))</f>
        <v>0.86211215072212344</v>
      </c>
      <c r="BL623" s="267">
        <f t="array" ref="BL623">(AVERAGE(IF($E$4:$BG$4=BL$4,$E623:$BG623)))</f>
        <v>0.30364756619493061</v>
      </c>
      <c r="BM623" s="267">
        <f t="array" ref="BM623">(MIN(IF($E$4:$BG$4=BM$4,$E623:$BG623)))</f>
        <v>0</v>
      </c>
      <c r="BN623" s="267">
        <f t="array" ref="BN623">(MAX(IF($E$4:$BG$4=BN$4,$E623:$BG623)))</f>
        <v>0.36804463829562295</v>
      </c>
      <c r="BO623" s="267">
        <f t="array" ref="BO623">(AVERAGE(IF($E$4:$BG$4=BO$4,$E623:$BG623)))</f>
        <v>0.25560363056209956</v>
      </c>
      <c r="BP623" s="267">
        <f t="array" ref="BP623">(MIN(IF($E$4:$BG$4=BP$4,$E623:$BG623)))</f>
        <v>0</v>
      </c>
      <c r="BQ623" s="267">
        <f t="array" ref="BQ623">(MAX(IF($E$4:$BG$4=BQ$4,$E623:$BG623)))</f>
        <v>0.31133565462562834</v>
      </c>
      <c r="BR623" s="267">
        <f t="array" ref="BR623">(AVERAGE(IF($E$4:$BG$4=BR$4,$E623:$BG623)))</f>
        <v>0.10377855154187611</v>
      </c>
      <c r="BS623" s="267">
        <f t="array" ref="BS623">(MIN(IF($E$4:$BG$4=BS$4,$E623:$BG623)))</f>
        <v>0.21630672073483384</v>
      </c>
      <c r="BT623" s="267">
        <f t="array" ref="BT623">(MAX(IF($E$4:$BG$4=BT$4,$E623:$BG623)))</f>
        <v>0.93572446868863646</v>
      </c>
      <c r="BU623" s="267">
        <f t="array" ref="BU623">(AVERAGE(IF($E$4:$BG$4=BU$4,$E623:$BG623)))</f>
        <v>0.3945816919607173</v>
      </c>
      <c r="BV623" s="267">
        <f t="array" ref="BV623">(MIN(IF($E$4:$BG$4=BV$4,$E623:$BG623)))</f>
        <v>0.36069838653763536</v>
      </c>
      <c r="BW623" s="267">
        <f t="array" ref="BW623">(MAX(IF($E$4:$BG$4=BW$4,$E623:$BG623)))</f>
        <v>0.43503402006172892</v>
      </c>
      <c r="BX623" s="267">
        <f t="array" ref="BX623">(AVERAGE(IF($E$4:$BG$4=BX$4,$E623:$BG623)))</f>
        <v>0.3882458991500562</v>
      </c>
      <c r="BY623" s="267">
        <f t="array" ref="BY623">(MIN(IF($E$4:$BG$4=BY$4,$E623:$BG623)))</f>
        <v>0.27336368788577448</v>
      </c>
      <c r="BZ623" s="267">
        <f t="array" ref="BZ623">(MAX(IF($E$4:$BG$4=BZ$4,$E623:$BG623)))</f>
        <v>0.43741689189840893</v>
      </c>
      <c r="CA623" s="267">
        <f t="array" ref="CA623">(AVERAGE(IF($E$4:$BG$4=CA$4,$E623:$BG623)))</f>
        <v>0.33689244985436978</v>
      </c>
      <c r="CB623" s="268">
        <f t="shared" si="267"/>
        <v>0</v>
      </c>
      <c r="CC623" s="268">
        <f t="shared" si="268"/>
        <v>0.9</v>
      </c>
      <c r="CD623" s="268">
        <f t="shared" si="269"/>
        <v>0.33435559114088703</v>
      </c>
    </row>
    <row r="624" spans="1:82" ht="12" customHeight="1">
      <c r="A624" s="83">
        <v>4</v>
      </c>
      <c r="B624" s="232" t="s">
        <v>587</v>
      </c>
      <c r="C624">
        <f t="shared" si="266"/>
        <v>4</v>
      </c>
      <c r="E624" s="79">
        <f>ALL!E19/E$617</f>
        <v>0.20995563277687435</v>
      </c>
      <c r="F624" s="79">
        <f>ALL!F19/F$617</f>
        <v>0.20746441623037817</v>
      </c>
      <c r="G624" s="79">
        <f>ALL!G19/G$617</f>
        <v>0.13672633002128903</v>
      </c>
      <c r="H624" s="79">
        <f>ALL!H19/H$617</f>
        <v>0.18081199285692234</v>
      </c>
      <c r="I624" s="79">
        <f>ALL!I19/I$617</f>
        <v>0.15527094612458231</v>
      </c>
      <c r="J624" s="79">
        <f>ALL!J19/J$617</f>
        <v>0.16764103607339373</v>
      </c>
      <c r="K624" s="79">
        <f>ALL!K19/K$617</f>
        <v>0.19857513961945522</v>
      </c>
      <c r="L624" s="79">
        <f>ALL!L19/L$617</f>
        <v>0.17538046010050551</v>
      </c>
      <c r="M624" s="79">
        <f>ALL!M19/M$617</f>
        <v>0</v>
      </c>
      <c r="N624" s="79">
        <f>ALL!N19/N$617</f>
        <v>0</v>
      </c>
      <c r="O624" s="79">
        <f>ALL!O19/O$617</f>
        <v>0.2943106831809994</v>
      </c>
      <c r="P624" s="79">
        <f>ALL!P19/P$617</f>
        <v>0.15760535023120339</v>
      </c>
      <c r="Q624" s="79">
        <f>ALL!Q19/Q$617</f>
        <v>0.19643944906917782</v>
      </c>
      <c r="R624" s="79">
        <f>ALL!R19/R$617</f>
        <v>0.2858301436889773</v>
      </c>
      <c r="S624" s="79">
        <f>ALL!S19/S$617</f>
        <v>0.259748205576604</v>
      </c>
      <c r="T624" s="79">
        <f>ALL!T19/T$617</f>
        <v>0.24081286751250117</v>
      </c>
      <c r="U624" s="79">
        <f>ALL!U19/U$617</f>
        <v>0.19315765664444653</v>
      </c>
      <c r="V624" s="79">
        <f>ALL!V19/V$617</f>
        <v>0</v>
      </c>
      <c r="W624" s="79">
        <f>ALL!W19/W$617</f>
        <v>0.20517488670013853</v>
      </c>
      <c r="X624" s="79">
        <f>ALL!X19/X$617</f>
        <v>0.18762111605990545</v>
      </c>
      <c r="Y624" s="79">
        <f>ALL!Y19/Y$617</f>
        <v>0.18523047482728833</v>
      </c>
      <c r="Z624" s="79">
        <f>ALL!Z19/Z$617</f>
        <v>0.13017825949506948</v>
      </c>
      <c r="AA624" s="79">
        <f>ALL!AA19/AA$617</f>
        <v>0.26459430759503855</v>
      </c>
      <c r="AB624" s="79">
        <f>ALL!AB19/AB$617</f>
        <v>0.1576825788184068</v>
      </c>
      <c r="AC624" s="79">
        <f>ALL!AC19/AC$617</f>
        <v>0.21242874346124921</v>
      </c>
      <c r="AD624" s="79">
        <f>ALL!AD19/AD$617</f>
        <v>0.1977494794743046</v>
      </c>
      <c r="AE624" s="79">
        <f>ALL!AE19/AE$617</f>
        <v>0.25074665588401845</v>
      </c>
      <c r="AF624" s="79">
        <f>ALL!AF19/AF$617</f>
        <v>0.24390499489936918</v>
      </c>
      <c r="AG624" s="79">
        <f>ALL!AG19/AG$617</f>
        <v>0.14952458886158121</v>
      </c>
      <c r="AH624" s="79">
        <f>ALL!AH19/AH$617</f>
        <v>0.16670282460894437</v>
      </c>
      <c r="AI624" s="79">
        <f>ALL!AI19/AI$617</f>
        <v>0.22908236818988101</v>
      </c>
      <c r="AJ624" s="79">
        <f>ALL!AJ19/AJ$617</f>
        <v>0.20469956906596712</v>
      </c>
      <c r="AK624" s="79">
        <f>ALL!AK19/AK$617</f>
        <v>0</v>
      </c>
      <c r="AL624" s="79">
        <f>ALL!AL19/AL$617</f>
        <v>0.18187526327852857</v>
      </c>
      <c r="AM624" s="79">
        <f>ALL!AM19/AM$617</f>
        <v>0</v>
      </c>
      <c r="AN624" s="79">
        <f>ALL!AN19/AN$617</f>
        <v>0.24330527890240231</v>
      </c>
      <c r="AO624" s="79">
        <f>ALL!AO19/AO$617</f>
        <v>0</v>
      </c>
      <c r="AP624" s="79">
        <f>ALL!AP19/AP$617</f>
        <v>0.21707764912725072</v>
      </c>
      <c r="AQ624" s="79">
        <f>ALL!AQ19/AQ$617</f>
        <v>0</v>
      </c>
      <c r="AR624" s="79">
        <f>ALL!AR19/AR$617</f>
        <v>0</v>
      </c>
      <c r="AS624" s="79">
        <f>ALL!AS19/AS$617</f>
        <v>0</v>
      </c>
      <c r="AT624" s="79">
        <f>ALL!AT19/AT$617</f>
        <v>0.16655008397182108</v>
      </c>
      <c r="AU624" s="79">
        <f>ALL!AU19/AU$617</f>
        <v>0.17573308684667338</v>
      </c>
      <c r="AV624" s="79">
        <f>ALL!AV19/AV$617</f>
        <v>0</v>
      </c>
      <c r="AW624" s="79">
        <f>ALL!AW19/AW$617</f>
        <v>0</v>
      </c>
      <c r="AX624" s="79">
        <f>ALL!AX19/AX$617</f>
        <v>0.21439215303153597</v>
      </c>
      <c r="AY624" s="79">
        <f>ALL!AY19/AY$617</f>
        <v>0.85334249543837015</v>
      </c>
      <c r="AZ624" s="79">
        <f>ALL!AZ19/AZ$617</f>
        <v>0.27852520076927495</v>
      </c>
      <c r="BA624" s="79">
        <f>ALL!BA19/BA$617</f>
        <v>0</v>
      </c>
      <c r="BB624" s="79">
        <f>ALL!BB19/BB$617</f>
        <v>0.87123266380638431</v>
      </c>
      <c r="BC624" s="79">
        <f>ALL!BC19/BC$617</f>
        <v>0</v>
      </c>
      <c r="BD624" s="79">
        <f>ALL!BD19/BD$617</f>
        <v>0.177987909334863</v>
      </c>
      <c r="BE624" s="79">
        <f>ALL!BE19/BE$617</f>
        <v>0.13472455681916884</v>
      </c>
      <c r="BF624" s="79">
        <f>ALL!BF19/BF$617</f>
        <v>0.25221118855646374</v>
      </c>
      <c r="BG624" s="79">
        <f>ALL!BG19/BG$617</f>
        <v>0.32375296801213932</v>
      </c>
      <c r="BH624" s="19">
        <f t="shared" si="265"/>
        <v>9.9357616555433488</v>
      </c>
      <c r="BJ624" s="267">
        <f t="array" ref="BJ624">(MIN(IF($E$4:$BG$4=BJ$4,$E624:$BG624)))</f>
        <v>0</v>
      </c>
      <c r="BK624" s="267">
        <f t="array" ref="BK624">(MAX(IF($E$4:$BG$4=BK$4,$E624:$BG624)))</f>
        <v>0.87123266380638431</v>
      </c>
      <c r="BL624" s="267">
        <f t="array" ref="BL624">(AVERAGE(IF($E$4:$BG$4=BL$4,$E624:$BG624)))</f>
        <v>0.18875991324335706</v>
      </c>
      <c r="BM624" s="267">
        <f t="array" ref="BM624">(MIN(IF($E$4:$BG$4=BM$4,$E624:$BG624)))</f>
        <v>0.13472455681916884</v>
      </c>
      <c r="BN624" s="267">
        <f t="array" ref="BN624">(MAX(IF($E$4:$BG$4=BN$4,$E624:$BG624)))</f>
        <v>0.32375296801213932</v>
      </c>
      <c r="BO624" s="267">
        <f t="array" ref="BO624">(AVERAGE(IF($E$4:$BG$4=BO$4,$E624:$BG624)))</f>
        <v>0.2221691556806587</v>
      </c>
      <c r="BP624" s="267">
        <f t="array" ref="BP624">(MIN(IF($E$4:$BG$4=BP$4,$E624:$BG624)))</f>
        <v>0</v>
      </c>
      <c r="BQ624" s="267">
        <f t="array" ref="BQ624">(MAX(IF($E$4:$BG$4=BQ$4,$E624:$BG624)))</f>
        <v>0.18187526327852857</v>
      </c>
      <c r="BR624" s="267">
        <f t="array" ref="BR624">(AVERAGE(IF($E$4:$BG$4=BR$4,$E624:$BG624)))</f>
        <v>6.0625087759509526E-2</v>
      </c>
      <c r="BS624" s="267">
        <f t="array" ref="BS624">(MIN(IF($E$4:$BG$4=BS$4,$E624:$BG624)))</f>
        <v>0</v>
      </c>
      <c r="BT624" s="267">
        <f t="array" ref="BT624">(MAX(IF($E$4:$BG$4=BT$4,$E624:$BG624)))</f>
        <v>0.2943106831809994</v>
      </c>
      <c r="BU624" s="267">
        <f t="array" ref="BU624">(AVERAGE(IF($E$4:$BG$4=BU$4,$E624:$BG624)))</f>
        <v>0.18895818733503023</v>
      </c>
      <c r="BV624" s="267">
        <f t="array" ref="BV624">(MIN(IF($E$4:$BG$4=BV$4,$E624:$BG624)))</f>
        <v>0.13017825949506948</v>
      </c>
      <c r="BW624" s="267">
        <f t="array" ref="BW624">(MAX(IF($E$4:$BG$4=BW$4,$E624:$BG624)))</f>
        <v>0.20469956906596712</v>
      </c>
      <c r="BX624" s="267">
        <f t="array" ref="BX624">(AVERAGE(IF($E$4:$BG$4=BX$4,$E624:$BG624)))</f>
        <v>0.15732168435018312</v>
      </c>
      <c r="BY624" s="267">
        <f t="array" ref="BY624">(MIN(IF($E$4:$BG$4=BY$4,$E624:$BG624)))</f>
        <v>0.14952458886158121</v>
      </c>
      <c r="BZ624" s="267">
        <f t="array" ref="BZ624">(MAX(IF($E$4:$BG$4=BZ$4,$E624:$BG624)))</f>
        <v>0.22908236818988101</v>
      </c>
      <c r="CA624" s="267">
        <f t="array" ref="CA624">(AVERAGE(IF($E$4:$BG$4=CA$4,$E624:$BG624)))</f>
        <v>0.17823464088744362</v>
      </c>
      <c r="CB624" s="268">
        <f t="shared" si="267"/>
        <v>0</v>
      </c>
      <c r="CC624" s="268">
        <f t="shared" si="268"/>
        <v>0.9</v>
      </c>
      <c r="CD624" s="268">
        <f t="shared" si="269"/>
        <v>0.18065021191896999</v>
      </c>
    </row>
    <row r="625" spans="1:82" ht="12" customHeight="1">
      <c r="A625" s="83">
        <v>5</v>
      </c>
      <c r="B625" s="232" t="s">
        <v>588</v>
      </c>
      <c r="C625">
        <f t="shared" si="266"/>
        <v>5</v>
      </c>
      <c r="E625" s="79">
        <f>ALL!E20/E$617</f>
        <v>0.29315977391315817</v>
      </c>
      <c r="F625" s="79">
        <f>ALL!F20/F$617</f>
        <v>0.27590950275912407</v>
      </c>
      <c r="G625" s="79">
        <f>ALL!G20/G$617</f>
        <v>0.22994844742066323</v>
      </c>
      <c r="H625" s="79">
        <f>ALL!H20/H$617</f>
        <v>0.33502714707307785</v>
      </c>
      <c r="I625" s="79">
        <f>ALL!I20/I$617</f>
        <v>0.25067900662159992</v>
      </c>
      <c r="J625" s="79">
        <f>ALL!J20/J$617</f>
        <v>0.27376855789177051</v>
      </c>
      <c r="K625" s="79">
        <f>ALL!K20/K$617</f>
        <v>0.27331713538011493</v>
      </c>
      <c r="L625" s="79">
        <f>ALL!L20/L$617</f>
        <v>0.22054021678299129</v>
      </c>
      <c r="M625" s="79">
        <f>ALL!M20/M$617</f>
        <v>0</v>
      </c>
      <c r="N625" s="79">
        <f>ALL!N20/N$617</f>
        <v>0</v>
      </c>
      <c r="O625" s="79">
        <f>ALL!O20/O$617</f>
        <v>0</v>
      </c>
      <c r="P625" s="79">
        <f>ALL!P20/P$617</f>
        <v>0.20606798126544382</v>
      </c>
      <c r="Q625" s="79">
        <f>ALL!Q20/Q$617</f>
        <v>0.27945002842485306</v>
      </c>
      <c r="R625" s="79">
        <f>ALL!R20/R$617</f>
        <v>0</v>
      </c>
      <c r="S625" s="79">
        <f>ALL!S20/S$617</f>
        <v>0.26458993548720566</v>
      </c>
      <c r="T625" s="79">
        <f>ALL!T20/T$617</f>
        <v>0.30872527750375756</v>
      </c>
      <c r="U625" s="79">
        <f>ALL!U20/U$617</f>
        <v>0.22752076938622934</v>
      </c>
      <c r="V625" s="79">
        <f>ALL!V20/V$617</f>
        <v>0.2692580189778232</v>
      </c>
      <c r="W625" s="79">
        <f>ALL!W20/W$617</f>
        <v>0.28615485906999294</v>
      </c>
      <c r="X625" s="79">
        <f>ALL!X20/X$617</f>
        <v>0.25467180716361021</v>
      </c>
      <c r="Y625" s="79">
        <f>ALL!Y20/Y$617</f>
        <v>0.28466893045103264</v>
      </c>
      <c r="Z625" s="79">
        <f>ALL!Z20/Z$617</f>
        <v>0.20024823689352755</v>
      </c>
      <c r="AA625" s="79">
        <f>ALL!AA20/AA$617</f>
        <v>0.33987027672517339</v>
      </c>
      <c r="AB625" s="79">
        <f>ALL!AB20/AB$617</f>
        <v>0.24163296910511403</v>
      </c>
      <c r="AC625" s="79">
        <f>ALL!AC20/AC$617</f>
        <v>0.29953026536528993</v>
      </c>
      <c r="AD625" s="79">
        <f>ALL!AD20/AD$617</f>
        <v>0.29494256582814188</v>
      </c>
      <c r="AE625" s="79">
        <f>ALL!AE20/AE$617</f>
        <v>0.26302208555339673</v>
      </c>
      <c r="AF625" s="79">
        <f>ALL!AF20/AF$617</f>
        <v>0.26223258001384159</v>
      </c>
      <c r="AG625" s="79">
        <f>ALL!AG20/AG$617</f>
        <v>0.30124868525158432</v>
      </c>
      <c r="AH625" s="79">
        <f>ALL!AH20/AH$617</f>
        <v>0.21590512569261983</v>
      </c>
      <c r="AI625" s="79">
        <f>ALL!AI20/AI$617</f>
        <v>0.22966876236863845</v>
      </c>
      <c r="AJ625" s="79">
        <f>ALL!AJ20/AJ$617</f>
        <v>0.23886034298058129</v>
      </c>
      <c r="AK625" s="79">
        <f>ALL!AK20/AK$617</f>
        <v>0.87569244822213388</v>
      </c>
      <c r="AL625" s="79">
        <f>ALL!AL20/AL$617</f>
        <v>0.31543082478769791</v>
      </c>
      <c r="AM625" s="79">
        <f>ALL!AM20/AM$617</f>
        <v>0.97609475890904607</v>
      </c>
      <c r="AN625" s="79">
        <f>ALL!AN20/AN$617</f>
        <v>0</v>
      </c>
      <c r="AO625" s="79">
        <f>ALL!AO20/AO$617</f>
        <v>0.92366059858200589</v>
      </c>
      <c r="AP625" s="79">
        <f>ALL!AP20/AP$617</f>
        <v>0.21381373447515051</v>
      </c>
      <c r="AQ625" s="79">
        <f>ALL!AQ20/AQ$617</f>
        <v>0</v>
      </c>
      <c r="AR625" s="79">
        <f>ALL!AR20/AR$617</f>
        <v>0</v>
      </c>
      <c r="AS625" s="79">
        <f>ALL!AS20/AS$617</f>
        <v>0.75975402021746297</v>
      </c>
      <c r="AT625" s="79">
        <f>ALL!AT20/AT$617</f>
        <v>0</v>
      </c>
      <c r="AU625" s="79">
        <f>ALL!AU20/AU$617</f>
        <v>0.19769198141537628</v>
      </c>
      <c r="AV625" s="79">
        <f>ALL!AV20/AV$617</f>
        <v>0.89933658942609473</v>
      </c>
      <c r="AW625" s="79">
        <f>ALL!AW20/AW$617</f>
        <v>0.90668112220885178</v>
      </c>
      <c r="AX625" s="79">
        <f>ALL!AX20/AX$617</f>
        <v>0</v>
      </c>
      <c r="AY625" s="79">
        <f>ALL!AY20/AY$617</f>
        <v>0</v>
      </c>
      <c r="AZ625" s="79">
        <f>ALL!AZ20/AZ$617</f>
        <v>0</v>
      </c>
      <c r="BA625" s="79">
        <f>ALL!BA20/BA$617</f>
        <v>0.86163844401351819</v>
      </c>
      <c r="BB625" s="79">
        <f>ALL!BB20/BB$617</f>
        <v>0</v>
      </c>
      <c r="BC625" s="79">
        <f>ALL!BC20/BC$617</f>
        <v>0.70872121557475354</v>
      </c>
      <c r="BD625" s="79">
        <f>ALL!BD20/BD$617</f>
        <v>0.24496851394476818</v>
      </c>
      <c r="BE625" s="79">
        <f>ALL!BE20/BE$617</f>
        <v>0.27440173785177663</v>
      </c>
      <c r="BF625" s="79">
        <f>ALL!BF20/BF$617</f>
        <v>0.29720982494450421</v>
      </c>
      <c r="BG625" s="79">
        <f>ALL!BG20/BG$617</f>
        <v>0.49799913982982608</v>
      </c>
      <c r="BH625" s="19">
        <f t="shared" si="265"/>
        <v>16.373714245753327</v>
      </c>
      <c r="BJ625" s="267">
        <f t="array" ref="BJ625">(MIN(IF($E$4:$BG$4=BJ$4,$E625:$BG625)))</f>
        <v>0</v>
      </c>
      <c r="BK625" s="267">
        <f t="array" ref="BK625">(MAX(IF($E$4:$BG$4=BK$4,$E625:$BG625)))</f>
        <v>0.92366059858200589</v>
      </c>
      <c r="BL625" s="267">
        <f t="array" ref="BL625">(AVERAGE(IF($E$4:$BG$4=BL$4,$E625:$BG625)))</f>
        <v>0.34195610661957587</v>
      </c>
      <c r="BM625" s="267">
        <f t="array" ref="BM625">(MIN(IF($E$4:$BG$4=BM$4,$E625:$BG625)))</f>
        <v>0.24496851394476818</v>
      </c>
      <c r="BN625" s="267">
        <f t="array" ref="BN625">(MAX(IF($E$4:$BG$4=BN$4,$E625:$BG625)))</f>
        <v>0.49799913982982608</v>
      </c>
      <c r="BO625" s="267">
        <f t="array" ref="BO625">(AVERAGE(IF($E$4:$BG$4=BO$4,$E625:$BG625)))</f>
        <v>0.32864480414271879</v>
      </c>
      <c r="BP625" s="267">
        <f t="array" ref="BP625">(MIN(IF($E$4:$BG$4=BP$4,$E625:$BG625)))</f>
        <v>0.31543082478769791</v>
      </c>
      <c r="BQ625" s="267">
        <f t="array" ref="BQ625">(MAX(IF($E$4:$BG$4=BQ$4,$E625:$BG625)))</f>
        <v>0.97609475890904607</v>
      </c>
      <c r="BR625" s="267">
        <f t="array" ref="BR625">(AVERAGE(IF($E$4:$BG$4=BR$4,$E625:$BG625)))</f>
        <v>0.72240601063962595</v>
      </c>
      <c r="BS625" s="267">
        <f t="array" ref="BS625">(MIN(IF($E$4:$BG$4=BS$4,$E625:$BG625)))</f>
        <v>0</v>
      </c>
      <c r="BT625" s="267">
        <f t="array" ref="BT625">(MAX(IF($E$4:$BG$4=BT$4,$E625:$BG625)))</f>
        <v>0.33987027672517339</v>
      </c>
      <c r="BU625" s="267">
        <f t="array" ref="BU625">(AVERAGE(IF($E$4:$BG$4=BU$4,$E625:$BG625)))</f>
        <v>0.22950152695763684</v>
      </c>
      <c r="BV625" s="267">
        <f t="array" ref="BV625">(MIN(IF($E$4:$BG$4=BV$4,$E625:$BG625)))</f>
        <v>0.20024823689352755</v>
      </c>
      <c r="BW625" s="267">
        <f t="array" ref="BW625">(MAX(IF($E$4:$BG$4=BW$4,$E625:$BG625)))</f>
        <v>0.24163296910511403</v>
      </c>
      <c r="BX625" s="267">
        <f t="array" ref="BX625">(AVERAGE(IF($E$4:$BG$4=BX$4,$E625:$BG625)))</f>
        <v>0.2276724990999715</v>
      </c>
      <c r="BY625" s="267">
        <f t="array" ref="BY625">(MIN(IF($E$4:$BG$4=BY$4,$E625:$BG625)))</f>
        <v>0.20606798126544382</v>
      </c>
      <c r="BZ625" s="267">
        <f t="array" ref="BZ625">(MAX(IF($E$4:$BG$4=BZ$4,$E625:$BG625)))</f>
        <v>0.30124868525158432</v>
      </c>
      <c r="CA625" s="267">
        <f t="array" ref="CA625">(AVERAGE(IF($E$4:$BG$4=CA$4,$E625:$BG625)))</f>
        <v>0.24148531840572818</v>
      </c>
      <c r="CB625" s="268">
        <f t="shared" si="267"/>
        <v>0</v>
      </c>
      <c r="CC625" s="268">
        <f t="shared" si="268"/>
        <v>1</v>
      </c>
      <c r="CD625" s="268">
        <f t="shared" si="269"/>
        <v>0.29770389537733322</v>
      </c>
    </row>
    <row r="626" spans="1:82" ht="12" customHeight="1">
      <c r="A626" s="83">
        <v>6</v>
      </c>
      <c r="B626" s="232" t="s">
        <v>589</v>
      </c>
      <c r="C626">
        <f t="shared" si="266"/>
        <v>6</v>
      </c>
      <c r="E626" s="79">
        <f>ALL!E21/E$617</f>
        <v>0</v>
      </c>
      <c r="F626" s="79">
        <f>ALL!F21/F$617</f>
        <v>0</v>
      </c>
      <c r="G626" s="79">
        <f>ALL!G21/G$617</f>
        <v>0</v>
      </c>
      <c r="H626" s="79">
        <f>ALL!H21/H$617</f>
        <v>0</v>
      </c>
      <c r="I626" s="79">
        <f>ALL!I21/I$617</f>
        <v>1.7393404464894149E-2</v>
      </c>
      <c r="J626" s="79">
        <f>ALL!J21/J$617</f>
        <v>0</v>
      </c>
      <c r="K626" s="79">
        <f>ALL!K21/K$617</f>
        <v>0</v>
      </c>
      <c r="L626" s="79">
        <f>ALL!L21/L$617</f>
        <v>0</v>
      </c>
      <c r="M626" s="79">
        <f>ALL!M21/M$617</f>
        <v>0</v>
      </c>
      <c r="N626" s="79">
        <f>ALL!N21/N$617</f>
        <v>0</v>
      </c>
      <c r="O626" s="79">
        <f>ALL!O21/O$617</f>
        <v>0</v>
      </c>
      <c r="P626" s="79">
        <f>ALL!P21/P$617</f>
        <v>1.3685225932599972E-3</v>
      </c>
      <c r="Q626" s="79">
        <f>ALL!Q21/Q$617</f>
        <v>0</v>
      </c>
      <c r="R626" s="79">
        <f>ALL!R21/R$617</f>
        <v>0</v>
      </c>
      <c r="S626" s="79">
        <f>ALL!S21/S$617</f>
        <v>0</v>
      </c>
      <c r="T626" s="79">
        <f>ALL!T21/T$617</f>
        <v>0</v>
      </c>
      <c r="U626" s="79">
        <f>ALL!U21/U$617</f>
        <v>0</v>
      </c>
      <c r="V626" s="79">
        <f>ALL!V21/V$617</f>
        <v>0</v>
      </c>
      <c r="W626" s="79">
        <f>ALL!W21/W$617</f>
        <v>1.4609796308567513E-2</v>
      </c>
      <c r="X626" s="79">
        <f>ALL!X21/X$617</f>
        <v>0</v>
      </c>
      <c r="Y626" s="79">
        <f>ALL!Y21/Y$617</f>
        <v>0</v>
      </c>
      <c r="Z626" s="79">
        <f>ALL!Z21/Z$617</f>
        <v>9.8180810555426202E-3</v>
      </c>
      <c r="AA626" s="79">
        <f>ALL!AA21/AA$617</f>
        <v>0</v>
      </c>
      <c r="AB626" s="79">
        <f>ALL!AB21/AB$617</f>
        <v>0</v>
      </c>
      <c r="AC626" s="79">
        <f>ALL!AC21/AC$617</f>
        <v>0</v>
      </c>
      <c r="AD626" s="79">
        <f>ALL!AD21/AD$617</f>
        <v>0</v>
      </c>
      <c r="AE626" s="79">
        <f>ALL!AE21/AE$617</f>
        <v>7.1451128345682699E-3</v>
      </c>
      <c r="AF626" s="79">
        <f>ALL!AF21/AF$617</f>
        <v>0</v>
      </c>
      <c r="AG626" s="79">
        <f>ALL!AG21/AG$617</f>
        <v>0</v>
      </c>
      <c r="AH626" s="79">
        <f>ALL!AH21/AH$617</f>
        <v>0</v>
      </c>
      <c r="AI626" s="79">
        <f>ALL!AI21/AI$617</f>
        <v>4.7851953019603568E-3</v>
      </c>
      <c r="AJ626" s="79">
        <f>ALL!AJ21/AJ$617</f>
        <v>2.8229329025416454E-4</v>
      </c>
      <c r="AK626" s="79">
        <f>ALL!AK21/AK$617</f>
        <v>0</v>
      </c>
      <c r="AL626" s="79">
        <f>ALL!AL21/AL$617</f>
        <v>0</v>
      </c>
      <c r="AM626" s="79">
        <f>ALL!AM21/AM$617</f>
        <v>0</v>
      </c>
      <c r="AN626" s="79">
        <f>ALL!AN21/AN$617</f>
        <v>0</v>
      </c>
      <c r="AO626" s="79">
        <f>ALL!AO21/AO$617</f>
        <v>6.6381003900577953E-2</v>
      </c>
      <c r="AP626" s="79">
        <f>ALL!AP21/AP$617</f>
        <v>0</v>
      </c>
      <c r="AQ626" s="79">
        <f>ALL!AQ21/AQ$617</f>
        <v>0</v>
      </c>
      <c r="AR626" s="79">
        <f>ALL!AR21/AR$617</f>
        <v>0</v>
      </c>
      <c r="AS626" s="79">
        <f>ALL!AS21/AS$617</f>
        <v>0</v>
      </c>
      <c r="AT626" s="79">
        <f>ALL!AT21/AT$617</f>
        <v>0</v>
      </c>
      <c r="AU626" s="79">
        <f>ALL!AU21/AU$617</f>
        <v>0</v>
      </c>
      <c r="AV626" s="79">
        <f>ALL!AV21/AV$617</f>
        <v>0</v>
      </c>
      <c r="AW626" s="79">
        <f>ALL!AW21/AW$617</f>
        <v>0</v>
      </c>
      <c r="AX626" s="79">
        <f>ALL!AX21/AX$617</f>
        <v>0</v>
      </c>
      <c r="AY626" s="79">
        <f>ALL!AY21/AY$617</f>
        <v>0</v>
      </c>
      <c r="AZ626" s="79">
        <f>ALL!AZ21/AZ$617</f>
        <v>0</v>
      </c>
      <c r="BA626" s="79">
        <f>ALL!BA21/BA$617</f>
        <v>0</v>
      </c>
      <c r="BB626" s="79">
        <f>ALL!BB21/BB$617</f>
        <v>0</v>
      </c>
      <c r="BC626" s="79">
        <f>ALL!BC21/BC$617</f>
        <v>0</v>
      </c>
      <c r="BD626" s="79">
        <f>ALL!BD21/BD$617</f>
        <v>0</v>
      </c>
      <c r="BE626" s="79">
        <f>ALL!BE21/BE$617</f>
        <v>0</v>
      </c>
      <c r="BF626" s="79">
        <f>ALL!BF21/BF$617</f>
        <v>3.7148555118482619E-2</v>
      </c>
      <c r="BG626" s="79">
        <f>ALL!BG21/BG$617</f>
        <v>0</v>
      </c>
      <c r="BH626" s="19">
        <f t="shared" si="265"/>
        <v>0.15893196486810765</v>
      </c>
      <c r="BJ626" s="267">
        <f t="array" ref="BJ626">(MIN(IF($E$4:$BG$4=BJ$4,$E626:$BG626)))</f>
        <v>0</v>
      </c>
      <c r="BK626" s="267">
        <f t="array" ref="BK626">(MAX(IF($E$4:$BG$4=BK$4,$E626:$BG626)))</f>
        <v>6.6381003900577953E-2</v>
      </c>
      <c r="BL626" s="267">
        <f t="array" ref="BL626">(AVERAGE(IF($E$4:$BG$4=BL$4,$E626:$BG626)))</f>
        <v>4.1488127437861221E-3</v>
      </c>
      <c r="BM626" s="267">
        <f t="array" ref="BM626">(MIN(IF($E$4:$BG$4=BM$4,$E626:$BG626)))</f>
        <v>0</v>
      </c>
      <c r="BN626" s="267">
        <f t="array" ref="BN626">(MAX(IF($E$4:$BG$4=BN$4,$E626:$BG626)))</f>
        <v>3.7148555118482619E-2</v>
      </c>
      <c r="BO626" s="267">
        <f t="array" ref="BO626">(AVERAGE(IF($E$4:$BG$4=BO$4,$E626:$BG626)))</f>
        <v>9.2871387796206548E-3</v>
      </c>
      <c r="BP626" s="267">
        <f t="array" ref="BP626">(MIN(IF($E$4:$BG$4=BP$4,$E626:$BG626)))</f>
        <v>0</v>
      </c>
      <c r="BQ626" s="267">
        <f t="array" ref="BQ626">(MAX(IF($E$4:$BG$4=BQ$4,$E626:$BG626)))</f>
        <v>0</v>
      </c>
      <c r="BR626" s="267">
        <f t="array" ref="BR626">(AVERAGE(IF($E$4:$BG$4=BR$4,$E626:$BG626)))</f>
        <v>0</v>
      </c>
      <c r="BS626" s="267">
        <f t="array" ref="BS626">(MIN(IF($E$4:$BG$4=BS$4,$E626:$BG626)))</f>
        <v>0</v>
      </c>
      <c r="BT626" s="267">
        <f t="array" ref="BT626">(MAX(IF($E$4:$BG$4=BT$4,$E626:$BG626)))</f>
        <v>1.4609796308567513E-2</v>
      </c>
      <c r="BU626" s="267">
        <f t="array" ref="BU626">(AVERAGE(IF($E$4:$BG$4=BU$4,$E626:$BG626)))</f>
        <v>1.0359480544350373E-3</v>
      </c>
      <c r="BV626" s="267">
        <f t="array" ref="BV626">(MIN(IF($E$4:$BG$4=BV$4,$E626:$BG626)))</f>
        <v>0</v>
      </c>
      <c r="BW626" s="267">
        <f t="array" ref="BW626">(MAX(IF($E$4:$BG$4=BW$4,$E626:$BG626)))</f>
        <v>9.8180810555426202E-3</v>
      </c>
      <c r="BX626" s="267">
        <f t="array" ref="BX626">(AVERAGE(IF($E$4:$BG$4=BX$4,$E626:$BG626)))</f>
        <v>2.525093586449196E-3</v>
      </c>
      <c r="BY626" s="267">
        <f t="array" ref="BY626">(MIN(IF($E$4:$BG$4=BY$4,$E626:$BG626)))</f>
        <v>0</v>
      </c>
      <c r="BZ626" s="267">
        <f t="array" ref="BZ626">(MAX(IF($E$4:$BG$4=BZ$4,$E626:$BG626)))</f>
        <v>1.7393404464894149E-2</v>
      </c>
      <c r="CA626" s="267">
        <f t="array" ref="CA626">(AVERAGE(IF($E$4:$BG$4=CA$4,$E626:$BG626)))</f>
        <v>3.3638746228735008E-3</v>
      </c>
      <c r="CB626" s="268">
        <f t="shared" si="267"/>
        <v>0</v>
      </c>
      <c r="CC626" s="268">
        <f t="shared" si="268"/>
        <v>0.1</v>
      </c>
      <c r="CD626" s="268">
        <f t="shared" si="269"/>
        <v>2.8896720885110481E-3</v>
      </c>
    </row>
    <row r="627" spans="1:82" ht="12" customHeight="1">
      <c r="A627" s="83">
        <v>7</v>
      </c>
      <c r="B627" s="232" t="s">
        <v>590</v>
      </c>
      <c r="C627">
        <f t="shared" si="266"/>
        <v>7</v>
      </c>
      <c r="E627" s="79">
        <f>ALL!E22/E$617</f>
        <v>4.3635423326396464E-4</v>
      </c>
      <c r="F627" s="79">
        <f>ALL!F22/F$617</f>
        <v>6.1400681191586129E-3</v>
      </c>
      <c r="G627" s="79">
        <f>ALL!G22/G$617</f>
        <v>6.0111558896254521E-3</v>
      </c>
      <c r="H627" s="79">
        <f>ALL!H22/H$617</f>
        <v>5.7103551727512832E-3</v>
      </c>
      <c r="I627" s="79">
        <f>ALL!I22/I$617</f>
        <v>2.6824722437777276E-3</v>
      </c>
      <c r="J627" s="79">
        <f>ALL!J22/J$617</f>
        <v>6.3717618611152296E-3</v>
      </c>
      <c r="K627" s="79">
        <f>ALL!K22/K$617</f>
        <v>2.3978776771849252E-4</v>
      </c>
      <c r="L627" s="79">
        <f>ALL!L22/L$617</f>
        <v>3.8585677636267385E-3</v>
      </c>
      <c r="M627" s="79">
        <f>ALL!M22/M$617</f>
        <v>2.244156905085299E-2</v>
      </c>
      <c r="N627" s="79">
        <f>ALL!N22/N$617</f>
        <v>1.8021612319260277E-3</v>
      </c>
      <c r="O627" s="79">
        <f>ALL!O22/O$617</f>
        <v>0.18039961459733345</v>
      </c>
      <c r="P627" s="79">
        <f>ALL!P22/P$617</f>
        <v>1.8861697588543544E-2</v>
      </c>
      <c r="Q627" s="79">
        <f>ALL!Q22/Q$617</f>
        <v>2.8766063860630442E-3</v>
      </c>
      <c r="R627" s="79">
        <f>ALL!R22/R$617</f>
        <v>0.19230904614763436</v>
      </c>
      <c r="S627" s="79">
        <f>ALL!S22/S$617</f>
        <v>2.3153469274983945E-2</v>
      </c>
      <c r="T627" s="79">
        <f>ALL!T22/T$617</f>
        <v>6.0170309045622043E-3</v>
      </c>
      <c r="U627" s="79">
        <f>ALL!U22/U$617</f>
        <v>5.3036229386417867E-3</v>
      </c>
      <c r="V627" s="79">
        <f>ALL!V22/V$617</f>
        <v>0</v>
      </c>
      <c r="W627" s="79">
        <f>ALL!W22/W$617</f>
        <v>8.8331071520856355E-3</v>
      </c>
      <c r="X627" s="79">
        <f>ALL!X22/X$617</f>
        <v>3.5090242586330116E-3</v>
      </c>
      <c r="Y627" s="79">
        <f>ALL!Y22/Y$617</f>
        <v>2.0165896191808322E-2</v>
      </c>
      <c r="Z627" s="79">
        <f>ALL!Z22/Z$617</f>
        <v>3.2998018462865714E-3</v>
      </c>
      <c r="AA627" s="79">
        <f>ALL!AA22/AA$617</f>
        <v>4.8252839403162091E-3</v>
      </c>
      <c r="AB627" s="79">
        <f>ALL!AB22/AB$617</f>
        <v>2.3420575113215743E-3</v>
      </c>
      <c r="AC627" s="79">
        <f>ALL!AC22/AC$617</f>
        <v>2.3963943619226366E-2</v>
      </c>
      <c r="AD627" s="79">
        <f>ALL!AD22/AD$617</f>
        <v>3.1910639229674174E-3</v>
      </c>
      <c r="AE627" s="79">
        <f>ALL!AE22/AE$617</f>
        <v>3.8253244467674964E-3</v>
      </c>
      <c r="AF627" s="79">
        <f>ALL!AF22/AF$617</f>
        <v>2.9669730783210189E-2</v>
      </c>
      <c r="AG627" s="79">
        <f>ALL!AG22/AG$617</f>
        <v>3.3469278078988697E-3</v>
      </c>
      <c r="AH627" s="79">
        <f>ALL!AH22/AH$617</f>
        <v>1.537558363757586E-2</v>
      </c>
      <c r="AI627" s="79">
        <f>ALL!AI22/AI$617</f>
        <v>1.3437682546430518E-2</v>
      </c>
      <c r="AJ627" s="79">
        <f>ALL!AJ22/AJ$617</f>
        <v>3.0191189967237646E-3</v>
      </c>
      <c r="AK627" s="79">
        <f>ALL!AK22/AK$617</f>
        <v>5.6385409535128679E-4</v>
      </c>
      <c r="AL627" s="79">
        <f>ALL!AL22/AL$617</f>
        <v>2.8493599741718201E-3</v>
      </c>
      <c r="AM627" s="79">
        <f>ALL!AM22/AM$617</f>
        <v>0</v>
      </c>
      <c r="AN627" s="79">
        <f>ALL!AN22/AN$617</f>
        <v>4.5344590161362879E-5</v>
      </c>
      <c r="AO627" s="79">
        <f>ALL!AO22/AO$617</f>
        <v>2.2773018527977367E-3</v>
      </c>
      <c r="AP627" s="79">
        <f>ALL!AP22/AP$617</f>
        <v>0</v>
      </c>
      <c r="AQ627" s="79">
        <f>ALL!AQ22/AQ$617</f>
        <v>0</v>
      </c>
      <c r="AR627" s="79">
        <f>ALL!AR22/AR$617</f>
        <v>0</v>
      </c>
      <c r="AS627" s="79">
        <f>ALL!AS22/AS$617</f>
        <v>0</v>
      </c>
      <c r="AT627" s="79">
        <f>ALL!AT22/AT$617</f>
        <v>0</v>
      </c>
      <c r="AU627" s="79">
        <f>ALL!AU22/AU$617</f>
        <v>0</v>
      </c>
      <c r="AV627" s="79">
        <f>ALL!AV22/AV$617</f>
        <v>0</v>
      </c>
      <c r="AW627" s="79">
        <f>ALL!AW22/AW$617</f>
        <v>0</v>
      </c>
      <c r="AX627" s="79">
        <f>ALL!AX22/AX$617</f>
        <v>0</v>
      </c>
      <c r="AY627" s="79">
        <f>ALL!AY22/AY$617</f>
        <v>1.9480517036020987E-4</v>
      </c>
      <c r="AZ627" s="79">
        <f>ALL!AZ22/AZ$617</f>
        <v>0</v>
      </c>
      <c r="BA627" s="79">
        <f>ALL!BA22/BA$617</f>
        <v>0</v>
      </c>
      <c r="BB627" s="79">
        <f>ALL!BB22/BB$617</f>
        <v>0</v>
      </c>
      <c r="BC627" s="79">
        <f>ALL!BC22/BC$617</f>
        <v>0</v>
      </c>
      <c r="BD627" s="79">
        <f>ALL!BD22/BD$617</f>
        <v>3.5375832313620697E-3</v>
      </c>
      <c r="BE627" s="79">
        <f>ALL!BE22/BE$617</f>
        <v>1.9723940518576781E-2</v>
      </c>
      <c r="BF627" s="79">
        <f>ALL!BF22/BF$617</f>
        <v>4.9290783025243993E-4</v>
      </c>
      <c r="BG627" s="79">
        <f>ALL!BG22/BG$617</f>
        <v>1.4366936965577098E-2</v>
      </c>
      <c r="BH627" s="19">
        <f t="shared" si="265"/>
        <v>0.66747192206144157</v>
      </c>
      <c r="BJ627" s="267">
        <f t="array" ref="BJ627">(MIN(IF($E$4:$BG$4=BJ$4,$E627:$BG627)))</f>
        <v>0</v>
      </c>
      <c r="BK627" s="267">
        <f t="array" ref="BK627">(MAX(IF($E$4:$BG$4=BK$4,$E627:$BG627)))</f>
        <v>2.2773018527977367E-3</v>
      </c>
      <c r="BL627" s="267">
        <f t="array" ref="BL627">(AVERAGE(IF($E$4:$BG$4=BL$4,$E627:$BG627)))</f>
        <v>1.5734072583245686E-4</v>
      </c>
      <c r="BM627" s="267">
        <f t="array" ref="BM627">(MIN(IF($E$4:$BG$4=BM$4,$E627:$BG627)))</f>
        <v>4.9290783025243993E-4</v>
      </c>
      <c r="BN627" s="267">
        <f t="array" ref="BN627">(MAX(IF($E$4:$BG$4=BN$4,$E627:$BG627)))</f>
        <v>1.9723940518576781E-2</v>
      </c>
      <c r="BO627" s="267">
        <f t="array" ref="BO627">(AVERAGE(IF($E$4:$BG$4=BO$4,$E627:$BG627)))</f>
        <v>9.5303421364420979E-3</v>
      </c>
      <c r="BP627" s="267">
        <f t="array" ref="BP627">(MIN(IF($E$4:$BG$4=BP$4,$E627:$BG627)))</f>
        <v>0</v>
      </c>
      <c r="BQ627" s="267">
        <f t="array" ref="BQ627">(MAX(IF($E$4:$BG$4=BQ$4,$E627:$BG627)))</f>
        <v>2.8493599741718201E-3</v>
      </c>
      <c r="BR627" s="267">
        <f t="array" ref="BR627">(AVERAGE(IF($E$4:$BG$4=BR$4,$E627:$BG627)))</f>
        <v>1.137738023174369E-3</v>
      </c>
      <c r="BS627" s="267">
        <f t="array" ref="BS627">(MIN(IF($E$4:$BG$4=BS$4,$E627:$BG627)))</f>
        <v>0</v>
      </c>
      <c r="BT627" s="267">
        <f t="array" ref="BT627">(MAX(IF($E$4:$BG$4=BT$4,$E627:$BG627)))</f>
        <v>0.19230904614763436</v>
      </c>
      <c r="BU627" s="267">
        <f t="array" ref="BU627">(AVERAGE(IF($E$4:$BG$4=BU$4,$E627:$BG627)))</f>
        <v>2.6559417068634343E-2</v>
      </c>
      <c r="BV627" s="267">
        <f t="array" ref="BV627">(MIN(IF($E$4:$BG$4=BV$4,$E627:$BG627)))</f>
        <v>2.3420575113215743E-3</v>
      </c>
      <c r="BW627" s="267">
        <f t="array" ref="BW627">(MAX(IF($E$4:$BG$4=BW$4,$E627:$BG627)))</f>
        <v>6.0111558896254521E-3</v>
      </c>
      <c r="BX627" s="267">
        <f t="array" ref="BX627">(AVERAGE(IF($E$4:$BG$4=BX$4,$E627:$BG627)))</f>
        <v>3.6680335609893403E-3</v>
      </c>
      <c r="BY627" s="267">
        <f t="array" ref="BY627">(MIN(IF($E$4:$BG$4=BY$4,$E627:$BG627)))</f>
        <v>2.6824722437777276E-3</v>
      </c>
      <c r="BZ627" s="267">
        <f t="array" ref="BZ627">(MAX(IF($E$4:$BG$4=BZ$4,$E627:$BG627)))</f>
        <v>1.8861697588543544E-2</v>
      </c>
      <c r="CA627" s="267">
        <f t="array" ref="CA627">(AVERAGE(IF($E$4:$BG$4=CA$4,$E627:$BG627)))</f>
        <v>7.2857135925074572E-3</v>
      </c>
      <c r="CB627" s="268">
        <f t="shared" si="267"/>
        <v>0</v>
      </c>
      <c r="CC627" s="268">
        <f t="shared" si="268"/>
        <v>0.2</v>
      </c>
      <c r="CD627" s="268">
        <f t="shared" si="269"/>
        <v>1.2135853128389846E-2</v>
      </c>
    </row>
    <row r="628" spans="1:82" ht="12" customHeight="1">
      <c r="A628" s="83">
        <v>8</v>
      </c>
      <c r="B628" s="232" t="s">
        <v>591</v>
      </c>
      <c r="C628">
        <f t="shared" si="266"/>
        <v>8</v>
      </c>
      <c r="E628" s="79">
        <f>ALL!E23/E$617</f>
        <v>3.7266146222808001E-2</v>
      </c>
      <c r="F628" s="79">
        <f>ALL!F23/F$617</f>
        <v>2.9599828733330256E-2</v>
      </c>
      <c r="G628" s="79">
        <f>ALL!G23/G$617</f>
        <v>2.2169494891108893E-2</v>
      </c>
      <c r="H628" s="79">
        <f>ALL!H23/H$617</f>
        <v>1.4077186925508543E-2</v>
      </c>
      <c r="I628" s="79">
        <f>ALL!I23/I$617</f>
        <v>3.7858968569556228E-2</v>
      </c>
      <c r="J628" s="79">
        <f>ALL!J23/J$617</f>
        <v>3.1159222436680761E-2</v>
      </c>
      <c r="K628" s="79">
        <f>ALL!K23/K$617</f>
        <v>2.5147576677993215E-2</v>
      </c>
      <c r="L628" s="79">
        <f>ALL!L23/L$617</f>
        <v>0.13363309578945576</v>
      </c>
      <c r="M628" s="79">
        <f>ALL!M23/M$617</f>
        <v>1.5610957083946248E-4</v>
      </c>
      <c r="N628" s="79">
        <f>ALL!N23/N$617</f>
        <v>5.6118581983922158E-3</v>
      </c>
      <c r="O628" s="79">
        <f>ALL!O23/O$617</f>
        <v>5.133447084106E-2</v>
      </c>
      <c r="P628" s="79">
        <f>ALL!P23/P$617</f>
        <v>5.9738703109953356E-2</v>
      </c>
      <c r="Q628" s="79">
        <f>ALL!Q23/Q$617</f>
        <v>4.1065392139582581E-2</v>
      </c>
      <c r="R628" s="79">
        <f>ALL!R23/R$617</f>
        <v>1.7051360435588817E-2</v>
      </c>
      <c r="S628" s="79">
        <f>ALL!S23/S$617</f>
        <v>4.9050082099899042E-2</v>
      </c>
      <c r="T628" s="79">
        <f>ALL!T23/T$617</f>
        <v>3.7771163132900722E-2</v>
      </c>
      <c r="U628" s="79">
        <f>ALL!U23/U$617</f>
        <v>5.0728412119953423E-2</v>
      </c>
      <c r="V628" s="79">
        <f>ALL!V23/V$617</f>
        <v>3.4662394183099514E-2</v>
      </c>
      <c r="W628" s="79">
        <f>ALL!W23/W$617</f>
        <v>2.930944143111051E-2</v>
      </c>
      <c r="X628" s="79">
        <f>ALL!X23/X$617</f>
        <v>5.44300084189124E-2</v>
      </c>
      <c r="Y628" s="79">
        <f>ALL!Y23/Y$617</f>
        <v>1.8616023630830644E-2</v>
      </c>
      <c r="Z628" s="79">
        <f>ALL!Z23/Z$617</f>
        <v>4.2571601307503419E-2</v>
      </c>
      <c r="AA628" s="79">
        <f>ALL!AA23/AA$617</f>
        <v>5.0196661260343695E-2</v>
      </c>
      <c r="AB628" s="79">
        <f>ALL!AB23/AB$617</f>
        <v>5.5058451933853031E-2</v>
      </c>
      <c r="AC628" s="79">
        <f>ALL!AC23/AC$617</f>
        <v>6.8868273871848093E-3</v>
      </c>
      <c r="AD628" s="79">
        <f>ALL!AD23/AD$617</f>
        <v>1.9336482052334372E-2</v>
      </c>
      <c r="AE628" s="79">
        <f>ALL!AE23/AE$617</f>
        <v>2.0860780768053085E-2</v>
      </c>
      <c r="AF628" s="79">
        <f>ALL!AF23/AF$617</f>
        <v>7.6357051753735403E-2</v>
      </c>
      <c r="AG628" s="79">
        <f>ALL!AG23/AG$617</f>
        <v>2.8884488959032392E-2</v>
      </c>
      <c r="AH628" s="79">
        <f>ALL!AH23/AH$617</f>
        <v>3.2687295615487305E-2</v>
      </c>
      <c r="AI628" s="79">
        <f>ALL!AI23/AI$617</f>
        <v>3.5379316247655737E-2</v>
      </c>
      <c r="AJ628" s="79">
        <f>ALL!AJ23/AJ$617</f>
        <v>4.3922219740420196E-2</v>
      </c>
      <c r="AK628" s="79">
        <f>ALL!AK23/AK$617</f>
        <v>0</v>
      </c>
      <c r="AL628" s="79">
        <f>ALL!AL23/AL$617</f>
        <v>0</v>
      </c>
      <c r="AM628" s="79">
        <f>ALL!AM23/AM$617</f>
        <v>0</v>
      </c>
      <c r="AN628" s="79">
        <f>ALL!AN23/AN$617</f>
        <v>7.0442517727475949E-4</v>
      </c>
      <c r="AO628" s="79">
        <f>ALL!AO23/AO$617</f>
        <v>0</v>
      </c>
      <c r="AP628" s="79">
        <f>ALL!AP23/AP$617</f>
        <v>0</v>
      </c>
      <c r="AQ628" s="79">
        <f>ALL!AQ23/AQ$617</f>
        <v>0</v>
      </c>
      <c r="AR628" s="79">
        <f>ALL!AR23/AR$617</f>
        <v>0</v>
      </c>
      <c r="AS628" s="79">
        <f>ALL!AS23/AS$617</f>
        <v>0</v>
      </c>
      <c r="AT628" s="79">
        <f>ALL!AT23/AT$617</f>
        <v>0</v>
      </c>
      <c r="AU628" s="79">
        <f>ALL!AU23/AU$617</f>
        <v>0</v>
      </c>
      <c r="AV628" s="79">
        <f>ALL!AV23/AV$617</f>
        <v>0</v>
      </c>
      <c r="AW628" s="79">
        <f>ALL!AW23/AW$617</f>
        <v>0</v>
      </c>
      <c r="AX628" s="79">
        <f>ALL!AX23/AX$617</f>
        <v>0</v>
      </c>
      <c r="AY628" s="79">
        <f>ALL!AY23/AY$617</f>
        <v>0</v>
      </c>
      <c r="AZ628" s="79">
        <f>ALL!AZ23/AZ$617</f>
        <v>0</v>
      </c>
      <c r="BA628" s="79">
        <f>ALL!BA23/BA$617</f>
        <v>0</v>
      </c>
      <c r="BB628" s="79">
        <f>ALL!BB23/BB$617</f>
        <v>0</v>
      </c>
      <c r="BC628" s="79">
        <f>ALL!BC23/BC$617</f>
        <v>0</v>
      </c>
      <c r="BD628" s="79">
        <f>ALL!BD23/BD$617</f>
        <v>5.6568537224825979E-2</v>
      </c>
      <c r="BE628" s="79">
        <f>ALL!BE23/BE$617</f>
        <v>3.9428338512651331E-2</v>
      </c>
      <c r="BF628" s="79">
        <f>ALL!BF23/BF$617</f>
        <v>1.1794037600540314E-2</v>
      </c>
      <c r="BG628" s="79">
        <f>ALL!BG23/BG$617</f>
        <v>1.3387392776021956E-2</v>
      </c>
      <c r="BH628" s="19">
        <f t="shared" si="265"/>
        <v>1.3144608478754818</v>
      </c>
      <c r="BJ628" s="267">
        <f t="array" ref="BJ628">(MIN(IF($E$4:$BG$4=BJ$4,$E628:$BG628)))</f>
        <v>0</v>
      </c>
      <c r="BK628" s="267">
        <f t="array" ref="BK628">(MAX(IF($E$4:$BG$4=BK$4,$E628:$BG628)))</f>
        <v>7.0442517727475949E-4</v>
      </c>
      <c r="BL628" s="267">
        <f t="array" ref="BL628">(AVERAGE(IF($E$4:$BG$4=BL$4,$E628:$BG628)))</f>
        <v>4.4026573579672468E-5</v>
      </c>
      <c r="BM628" s="267">
        <f t="array" ref="BM628">(MIN(IF($E$4:$BG$4=BM$4,$E628:$BG628)))</f>
        <v>1.1794037600540314E-2</v>
      </c>
      <c r="BN628" s="267">
        <f t="array" ref="BN628">(MAX(IF($E$4:$BG$4=BN$4,$E628:$BG628)))</f>
        <v>5.6568537224825979E-2</v>
      </c>
      <c r="BO628" s="267">
        <f t="array" ref="BO628">(AVERAGE(IF($E$4:$BG$4=BO$4,$E628:$BG628)))</f>
        <v>3.0294576528509896E-2</v>
      </c>
      <c r="BP628" s="267">
        <f t="array" ref="BP628">(MIN(IF($E$4:$BG$4=BP$4,$E628:$BG628)))</f>
        <v>0</v>
      </c>
      <c r="BQ628" s="267">
        <f t="array" ref="BQ628">(MAX(IF($E$4:$BG$4=BQ$4,$E628:$BG628)))</f>
        <v>0</v>
      </c>
      <c r="BR628" s="267">
        <f t="array" ref="BR628">(AVERAGE(IF($E$4:$BG$4=BR$4,$E628:$BG628)))</f>
        <v>0</v>
      </c>
      <c r="BS628" s="267">
        <f t="array" ref="BS628">(MIN(IF($E$4:$BG$4=BS$4,$E628:$BG628)))</f>
        <v>1.5610957083946248E-4</v>
      </c>
      <c r="BT628" s="267">
        <f t="array" ref="BT628">(MAX(IF($E$4:$BG$4=BT$4,$E628:$BG628)))</f>
        <v>7.6357051753735403E-2</v>
      </c>
      <c r="BU628" s="267">
        <f t="array" ref="BU628">(AVERAGE(IF($E$4:$BG$4=BU$4,$E628:$BG628)))</f>
        <v>2.9914445499845857E-2</v>
      </c>
      <c r="BV628" s="267">
        <f t="array" ref="BV628">(MIN(IF($E$4:$BG$4=BV$4,$E628:$BG628)))</f>
        <v>2.2169494891108893E-2</v>
      </c>
      <c r="BW628" s="267">
        <f t="array" ref="BW628">(MAX(IF($E$4:$BG$4=BW$4,$E628:$BG628)))</f>
        <v>5.5058451933853031E-2</v>
      </c>
      <c r="BX628" s="267">
        <f t="array" ref="BX628">(AVERAGE(IF($E$4:$BG$4=BX$4,$E628:$BG628)))</f>
        <v>4.093044196822139E-2</v>
      </c>
      <c r="BY628" s="267">
        <f t="array" ref="BY628">(MIN(IF($E$4:$BG$4=BY$4,$E628:$BG628)))</f>
        <v>2.8884488959032392E-2</v>
      </c>
      <c r="BZ628" s="267">
        <f t="array" ref="BZ628">(MAX(IF($E$4:$BG$4=BZ$4,$E628:$BG628)))</f>
        <v>0.13363309578945576</v>
      </c>
      <c r="CA628" s="267">
        <f t="array" ref="CA628">(AVERAGE(IF($E$4:$BG$4=CA$4,$E628:$BG628)))</f>
        <v>5.7236141887788465E-2</v>
      </c>
      <c r="CB628" s="268">
        <f t="shared" si="267"/>
        <v>0</v>
      </c>
      <c r="CC628" s="268">
        <f t="shared" si="268"/>
        <v>0.1</v>
      </c>
      <c r="CD628" s="268">
        <f t="shared" si="269"/>
        <v>2.3899288143190579E-2</v>
      </c>
    </row>
    <row r="629" spans="1:82" ht="12" customHeight="1">
      <c r="A629" s="83">
        <v>9</v>
      </c>
      <c r="B629" s="232" t="s">
        <v>592</v>
      </c>
      <c r="C629">
        <f t="shared" si="266"/>
        <v>9</v>
      </c>
      <c r="E629" s="79">
        <f>ALL!E24/E$617</f>
        <v>0</v>
      </c>
      <c r="F629" s="79">
        <f>ALL!F24/F$617</f>
        <v>0</v>
      </c>
      <c r="G629" s="79">
        <f>ALL!G24/G$617</f>
        <v>0</v>
      </c>
      <c r="H629" s="79">
        <f>ALL!H24/H$617</f>
        <v>0</v>
      </c>
      <c r="I629" s="79">
        <f>ALL!I24/I$617</f>
        <v>1.0816126135815797E-2</v>
      </c>
      <c r="J629" s="79">
        <f>ALL!J24/J$617</f>
        <v>0</v>
      </c>
      <c r="K629" s="79">
        <f>ALL!K24/K$617</f>
        <v>0</v>
      </c>
      <c r="L629" s="79">
        <f>ALL!L24/L$617</f>
        <v>2.410545687228717E-2</v>
      </c>
      <c r="M629" s="79">
        <f>ALL!M24/M$617</f>
        <v>0</v>
      </c>
      <c r="N629" s="79">
        <f>ALL!N24/N$617</f>
        <v>0</v>
      </c>
      <c r="O629" s="79">
        <f>ALL!O24/O$617</f>
        <v>0</v>
      </c>
      <c r="P629" s="79">
        <f>ALL!P24/P$617</f>
        <v>2.0057466378361768E-2</v>
      </c>
      <c r="Q629" s="79">
        <f>ALL!Q24/Q$617</f>
        <v>0</v>
      </c>
      <c r="R629" s="79">
        <f>ALL!R24/R$617</f>
        <v>0</v>
      </c>
      <c r="S629" s="79">
        <f>ALL!S24/S$617</f>
        <v>0</v>
      </c>
      <c r="T629" s="79">
        <f>ALL!T24/T$617</f>
        <v>0</v>
      </c>
      <c r="U629" s="79">
        <f>ALL!U24/U$617</f>
        <v>0</v>
      </c>
      <c r="V629" s="79">
        <f>ALL!V24/V$617</f>
        <v>0</v>
      </c>
      <c r="W629" s="79">
        <f>ALL!W24/W$617</f>
        <v>0</v>
      </c>
      <c r="X629" s="79">
        <f>ALL!X24/X$617</f>
        <v>0</v>
      </c>
      <c r="Y629" s="79">
        <f>ALL!Y24/Y$617</f>
        <v>0</v>
      </c>
      <c r="Z629" s="79">
        <f>ALL!Z24/Z$617</f>
        <v>0</v>
      </c>
      <c r="AA629" s="79">
        <f>ALL!AA24/AA$617</f>
        <v>0</v>
      </c>
      <c r="AB629" s="79">
        <f>ALL!AB24/AB$617</f>
        <v>0</v>
      </c>
      <c r="AC629" s="79">
        <f>ALL!AC24/AC$617</f>
        <v>0</v>
      </c>
      <c r="AD629" s="79">
        <f>ALL!AD24/AD$617</f>
        <v>0</v>
      </c>
      <c r="AE629" s="79">
        <f>ALL!AE24/AE$617</f>
        <v>2.1530573665345235E-2</v>
      </c>
      <c r="AF629" s="79">
        <f>ALL!AF24/AF$617</f>
        <v>0</v>
      </c>
      <c r="AG629" s="79">
        <f>ALL!AG24/AG$617</f>
        <v>0</v>
      </c>
      <c r="AH629" s="79">
        <f>ALL!AH24/AH$617</f>
        <v>0</v>
      </c>
      <c r="AI629" s="79">
        <f>ALL!AI24/AI$617</f>
        <v>0</v>
      </c>
      <c r="AJ629" s="79">
        <f>ALL!AJ24/AJ$617</f>
        <v>0</v>
      </c>
      <c r="AK629" s="79">
        <f>ALL!AK24/AK$617</f>
        <v>0</v>
      </c>
      <c r="AL629" s="79">
        <f>ALL!AL24/AL$617</f>
        <v>0</v>
      </c>
      <c r="AM629" s="79">
        <f>ALL!AM24/AM$617</f>
        <v>0</v>
      </c>
      <c r="AN629" s="79">
        <f>ALL!AN24/AN$617</f>
        <v>0</v>
      </c>
      <c r="AO629" s="79">
        <f>ALL!AO24/AO$617</f>
        <v>0</v>
      </c>
      <c r="AP629" s="79">
        <f>ALL!AP24/AP$617</f>
        <v>0</v>
      </c>
      <c r="AQ629" s="79">
        <f>ALL!AQ24/AQ$617</f>
        <v>0</v>
      </c>
      <c r="AR629" s="79">
        <f>ALL!AR24/AR$617</f>
        <v>0</v>
      </c>
      <c r="AS629" s="79">
        <f>ALL!AS24/AS$617</f>
        <v>0</v>
      </c>
      <c r="AT629" s="79">
        <f>ALL!AT24/AT$617</f>
        <v>0</v>
      </c>
      <c r="AU629" s="79">
        <f>ALL!AU24/AU$617</f>
        <v>0</v>
      </c>
      <c r="AV629" s="79">
        <f>ALL!AV24/AV$617</f>
        <v>0</v>
      </c>
      <c r="AW629" s="79">
        <f>ALL!AW24/AW$617</f>
        <v>0</v>
      </c>
      <c r="AX629" s="79">
        <f>ALL!AX24/AX$617</f>
        <v>0</v>
      </c>
      <c r="AY629" s="79">
        <f>ALL!AY24/AY$617</f>
        <v>0</v>
      </c>
      <c r="AZ629" s="79">
        <f>ALL!AZ24/AZ$617</f>
        <v>0</v>
      </c>
      <c r="BA629" s="79">
        <f>ALL!BA24/BA$617</f>
        <v>0</v>
      </c>
      <c r="BB629" s="79">
        <f>ALL!BB24/BB$617</f>
        <v>0</v>
      </c>
      <c r="BC629" s="79">
        <f>ALL!BC24/BC$617</f>
        <v>0</v>
      </c>
      <c r="BD629" s="79">
        <f>ALL!BD24/BD$617</f>
        <v>0</v>
      </c>
      <c r="BE629" s="79">
        <f>ALL!BE24/BE$617</f>
        <v>0</v>
      </c>
      <c r="BF629" s="79">
        <f>ALL!BF24/BF$617</f>
        <v>0</v>
      </c>
      <c r="BG629" s="79">
        <f>ALL!BG24/BG$617</f>
        <v>0</v>
      </c>
      <c r="BH629" s="19">
        <f t="shared" si="265"/>
        <v>7.6509623051809972E-2</v>
      </c>
      <c r="BJ629" s="267">
        <f t="array" ref="BJ629">(MIN(IF($E$4:$BG$4=BJ$4,$E629:$BG629)))</f>
        <v>0</v>
      </c>
      <c r="BK629" s="267">
        <f t="array" ref="BK629">(MAX(IF($E$4:$BG$4=BK$4,$E629:$BG629)))</f>
        <v>0</v>
      </c>
      <c r="BL629" s="267">
        <f t="array" ref="BL629">(AVERAGE(IF($E$4:$BG$4=BL$4,$E629:$BG629)))</f>
        <v>0</v>
      </c>
      <c r="BM629" s="267">
        <f t="array" ref="BM629">(MIN(IF($E$4:$BG$4=BM$4,$E629:$BG629)))</f>
        <v>0</v>
      </c>
      <c r="BN629" s="267">
        <f t="array" ref="BN629">(MAX(IF($E$4:$BG$4=BN$4,$E629:$BG629)))</f>
        <v>0</v>
      </c>
      <c r="BO629" s="267">
        <f t="array" ref="BO629">(AVERAGE(IF($E$4:$BG$4=BO$4,$E629:$BG629)))</f>
        <v>0</v>
      </c>
      <c r="BP629" s="267">
        <f t="array" ref="BP629">(MIN(IF($E$4:$BG$4=BP$4,$E629:$BG629)))</f>
        <v>0</v>
      </c>
      <c r="BQ629" s="267">
        <f t="array" ref="BQ629">(MAX(IF($E$4:$BG$4=BQ$4,$E629:$BG629)))</f>
        <v>0</v>
      </c>
      <c r="BR629" s="267">
        <f t="array" ref="BR629">(AVERAGE(IF($E$4:$BG$4=BR$4,$E629:$BG629)))</f>
        <v>0</v>
      </c>
      <c r="BS629" s="267">
        <f t="array" ref="BS629">(MIN(IF($E$4:$BG$4=BS$4,$E629:$BG629)))</f>
        <v>0</v>
      </c>
      <c r="BT629" s="267">
        <f t="array" ref="BT629">(MAX(IF($E$4:$BG$4=BT$4,$E629:$BG629)))</f>
        <v>2.1530573665345235E-2</v>
      </c>
      <c r="BU629" s="267">
        <f t="array" ref="BU629">(AVERAGE(IF($E$4:$BG$4=BU$4,$E629:$BG629)))</f>
        <v>1.0252654126354874E-3</v>
      </c>
      <c r="BV629" s="267">
        <f t="array" ref="BV629">(MIN(IF($E$4:$BG$4=BV$4,$E629:$BG629)))</f>
        <v>0</v>
      </c>
      <c r="BW629" s="267">
        <f t="array" ref="BW629">(MAX(IF($E$4:$BG$4=BW$4,$E629:$BG629)))</f>
        <v>0</v>
      </c>
      <c r="BX629" s="267">
        <f t="array" ref="BX629">(AVERAGE(IF($E$4:$BG$4=BX$4,$E629:$BG629)))</f>
        <v>0</v>
      </c>
      <c r="BY629" s="267">
        <f t="array" ref="BY629">(MIN(IF($E$4:$BG$4=BY$4,$E629:$BG629)))</f>
        <v>0</v>
      </c>
      <c r="BZ629" s="267">
        <f t="array" ref="BZ629">(MAX(IF($E$4:$BG$4=BZ$4,$E629:$BG629)))</f>
        <v>2.410545687228717E-2</v>
      </c>
      <c r="CA629" s="267">
        <f t="array" ref="CA629">(AVERAGE(IF($E$4:$BG$4=CA$4,$E629:$BG629)))</f>
        <v>7.8541499123521048E-3</v>
      </c>
      <c r="CB629" s="268">
        <f t="shared" si="267"/>
        <v>0</v>
      </c>
      <c r="CC629" s="268">
        <f t="shared" si="268"/>
        <v>0</v>
      </c>
      <c r="CD629" s="268">
        <f t="shared" si="269"/>
        <v>1.3910840554874539E-3</v>
      </c>
    </row>
    <row r="630" spans="1:82" ht="12" customHeight="1">
      <c r="A630" s="83">
        <v>10</v>
      </c>
      <c r="B630" s="232" t="s">
        <v>593</v>
      </c>
      <c r="C630">
        <f t="shared" si="266"/>
        <v>10</v>
      </c>
      <c r="E630" s="79">
        <f>ALL!E25/E$617</f>
        <v>8.9645336061625386E-5</v>
      </c>
      <c r="F630" s="79">
        <f>ALL!F25/F$617</f>
        <v>2.1421590532525311E-3</v>
      </c>
      <c r="G630" s="79">
        <f>ALL!G25/G$617</f>
        <v>1.9535961509544925E-2</v>
      </c>
      <c r="H630" s="79">
        <f>ALL!H25/H$617</f>
        <v>4.1953361414377183E-3</v>
      </c>
      <c r="I630" s="79">
        <f>ALL!I25/I$617</f>
        <v>9.6895760654040555E-3</v>
      </c>
      <c r="J630" s="79">
        <f>ALL!J25/J$617</f>
        <v>2.0689482955067576E-2</v>
      </c>
      <c r="K630" s="79">
        <f>ALL!K25/K$617</f>
        <v>1.6041689851617488E-3</v>
      </c>
      <c r="L630" s="79">
        <f>ALL!L25/L$617</f>
        <v>2.4621723348807671E-3</v>
      </c>
      <c r="M630" s="79">
        <f>ALL!M25/M$617</f>
        <v>0</v>
      </c>
      <c r="N630" s="79">
        <f>ALL!N25/N$617</f>
        <v>0</v>
      </c>
      <c r="O630" s="79">
        <f>ALL!O25/O$617</f>
        <v>8.6420290570705504E-3</v>
      </c>
      <c r="P630" s="79">
        <f>ALL!P25/P$617</f>
        <v>6.1272160621160636E-3</v>
      </c>
      <c r="Q630" s="79">
        <f>ALL!Q25/Q$617</f>
        <v>1.2121667447811867E-2</v>
      </c>
      <c r="R630" s="79">
        <f>ALL!R25/R$617</f>
        <v>0</v>
      </c>
      <c r="S630" s="79">
        <f>ALL!S25/S$617</f>
        <v>2.4809768223208476E-4</v>
      </c>
      <c r="T630" s="79">
        <f>ALL!T25/T$617</f>
        <v>1.1347701823996977E-2</v>
      </c>
      <c r="U630" s="79">
        <f>ALL!U25/U$617</f>
        <v>0</v>
      </c>
      <c r="V630" s="79">
        <f>ALL!V25/V$617</f>
        <v>0</v>
      </c>
      <c r="W630" s="79">
        <f>ALL!W25/W$617</f>
        <v>8.7879781597702978E-3</v>
      </c>
      <c r="X630" s="79">
        <f>ALL!X25/X$617</f>
        <v>4.5464536649190614E-3</v>
      </c>
      <c r="Y630" s="79">
        <f>ALL!Y25/Y$617</f>
        <v>5.8773324553598417E-3</v>
      </c>
      <c r="Z630" s="79">
        <f>ALL!Z25/Z$617</f>
        <v>1.3385634294599352E-2</v>
      </c>
      <c r="AA630" s="79">
        <f>ALL!AA25/AA$617</f>
        <v>0</v>
      </c>
      <c r="AB630" s="79">
        <f>ALL!AB25/AB$617</f>
        <v>1.8130526416132955E-2</v>
      </c>
      <c r="AC630" s="79">
        <f>ALL!AC25/AC$617</f>
        <v>6.2216870070582594E-3</v>
      </c>
      <c r="AD630" s="79">
        <f>ALL!AD25/AD$617</f>
        <v>1.2837206130156603E-3</v>
      </c>
      <c r="AE630" s="79">
        <f>ALL!AE25/AE$617</f>
        <v>2.4366429838364078E-2</v>
      </c>
      <c r="AF630" s="79">
        <f>ALL!AF25/AF$617</f>
        <v>0</v>
      </c>
      <c r="AG630" s="79">
        <f>ALL!AG25/AG$617</f>
        <v>2.1093418616110176E-3</v>
      </c>
      <c r="AH630" s="79">
        <f>ALL!AH25/AH$617</f>
        <v>7.3193519955245534E-3</v>
      </c>
      <c r="AI630" s="79">
        <f>ALL!AI25/AI$617</f>
        <v>1.2376400116150472E-3</v>
      </c>
      <c r="AJ630" s="79">
        <f>ALL!AJ25/AJ$617</f>
        <v>2.1192917284064278E-3</v>
      </c>
      <c r="AK630" s="79">
        <f>ALL!AK25/AK$617</f>
        <v>0</v>
      </c>
      <c r="AL630" s="79">
        <f>ALL!AL25/AL$617</f>
        <v>0</v>
      </c>
      <c r="AM630" s="79">
        <f>ALL!AM25/AM$617</f>
        <v>0</v>
      </c>
      <c r="AN630" s="79">
        <f>ALL!AN25/AN$617</f>
        <v>0</v>
      </c>
      <c r="AO630" s="79">
        <f>ALL!AO25/AO$617</f>
        <v>0</v>
      </c>
      <c r="AP630" s="79">
        <f>ALL!AP25/AP$617</f>
        <v>0</v>
      </c>
      <c r="AQ630" s="79">
        <f>ALL!AQ25/AQ$617</f>
        <v>0</v>
      </c>
      <c r="AR630" s="79">
        <f>ALL!AR25/AR$617</f>
        <v>0</v>
      </c>
      <c r="AS630" s="79">
        <f>ALL!AS25/AS$617</f>
        <v>0</v>
      </c>
      <c r="AT630" s="79">
        <f>ALL!AT25/AT$617</f>
        <v>0</v>
      </c>
      <c r="AU630" s="79">
        <f>ALL!AU25/AU$617</f>
        <v>0</v>
      </c>
      <c r="AV630" s="79">
        <f>ALL!AV25/AV$617</f>
        <v>0</v>
      </c>
      <c r="AW630" s="79">
        <f>ALL!AW25/AW$617</f>
        <v>0</v>
      </c>
      <c r="AX630" s="79">
        <f>ALL!AX25/AX$617</f>
        <v>0</v>
      </c>
      <c r="AY630" s="79">
        <f>ALL!AY25/AY$617</f>
        <v>0</v>
      </c>
      <c r="AZ630" s="79">
        <f>ALL!AZ25/AZ$617</f>
        <v>0</v>
      </c>
      <c r="BA630" s="79">
        <f>ALL!BA25/BA$617</f>
        <v>0</v>
      </c>
      <c r="BB630" s="79">
        <f>ALL!BB25/BB$617</f>
        <v>0</v>
      </c>
      <c r="BC630" s="79">
        <f>ALL!BC25/BC$617</f>
        <v>0</v>
      </c>
      <c r="BD630" s="79">
        <f>ALL!BD25/BD$617</f>
        <v>7.9760848170080457E-4</v>
      </c>
      <c r="BE630" s="79">
        <f>ALL!BE25/BE$617</f>
        <v>1.2422959885899939E-2</v>
      </c>
      <c r="BF630" s="79">
        <f>ALL!BF25/BF$617</f>
        <v>1.9642073983216424E-2</v>
      </c>
      <c r="BG630" s="79">
        <f>ALL!BG25/BG$617</f>
        <v>1.9997656159526588E-3</v>
      </c>
      <c r="BH630" s="19">
        <f t="shared" si="265"/>
        <v>0.22914301046718485</v>
      </c>
      <c r="BJ630" s="267">
        <f t="array" ref="BJ630">(MIN(IF($E$4:$BG$4=BJ$4,$E630:$BG630)))</f>
        <v>0</v>
      </c>
      <c r="BK630" s="267">
        <f t="array" ref="BK630">(MAX(IF($E$4:$BG$4=BK$4,$E630:$BG630)))</f>
        <v>0</v>
      </c>
      <c r="BL630" s="267">
        <f t="array" ref="BL630">(AVERAGE(IF($E$4:$BG$4=BL$4,$E630:$BG630)))</f>
        <v>0</v>
      </c>
      <c r="BM630" s="267">
        <f t="array" ref="BM630">(MIN(IF($E$4:$BG$4=BM$4,$E630:$BG630)))</f>
        <v>7.9760848170080457E-4</v>
      </c>
      <c r="BN630" s="267">
        <f t="array" ref="BN630">(MAX(IF($E$4:$BG$4=BN$4,$E630:$BG630)))</f>
        <v>1.9642073983216424E-2</v>
      </c>
      <c r="BO630" s="267">
        <f t="array" ref="BO630">(AVERAGE(IF($E$4:$BG$4=BO$4,$E630:$BG630)))</f>
        <v>8.7156019916924555E-3</v>
      </c>
      <c r="BP630" s="267">
        <f t="array" ref="BP630">(MIN(IF($E$4:$BG$4=BP$4,$E630:$BG630)))</f>
        <v>0</v>
      </c>
      <c r="BQ630" s="267">
        <f t="array" ref="BQ630">(MAX(IF($E$4:$BG$4=BQ$4,$E630:$BG630)))</f>
        <v>0</v>
      </c>
      <c r="BR630" s="267">
        <f t="array" ref="BR630">(AVERAGE(IF($E$4:$BG$4=BR$4,$E630:$BG630)))</f>
        <v>0</v>
      </c>
      <c r="BS630" s="267">
        <f t="array" ref="BS630">(MIN(IF($E$4:$BG$4=BS$4,$E630:$BG630)))</f>
        <v>0</v>
      </c>
      <c r="BT630" s="267">
        <f t="array" ref="BT630">(MAX(IF($E$4:$BG$4=BT$4,$E630:$BG630)))</f>
        <v>2.4366429838364078E-2</v>
      </c>
      <c r="BU630" s="267">
        <f t="array" ref="BU630">(AVERAGE(IF($E$4:$BG$4=BU$4,$E630:$BG630)))</f>
        <v>5.4731804071993032E-3</v>
      </c>
      <c r="BV630" s="267">
        <f t="array" ref="BV630">(MIN(IF($E$4:$BG$4=BV$4,$E630:$BG630)))</f>
        <v>2.1192917284064278E-3</v>
      </c>
      <c r="BW630" s="267">
        <f t="array" ref="BW630">(MAX(IF($E$4:$BG$4=BW$4,$E630:$BG630)))</f>
        <v>1.9535961509544925E-2</v>
      </c>
      <c r="BX630" s="267">
        <f t="array" ref="BX630">(AVERAGE(IF($E$4:$BG$4=BX$4,$E630:$BG630)))</f>
        <v>1.3292853487170915E-2</v>
      </c>
      <c r="BY630" s="267">
        <f t="array" ref="BY630">(MIN(IF($E$4:$BG$4=BY$4,$E630:$BG630)))</f>
        <v>0</v>
      </c>
      <c r="BZ630" s="267">
        <f t="array" ref="BZ630">(MAX(IF($E$4:$BG$4=BZ$4,$E630:$BG630)))</f>
        <v>9.6895760654040555E-3</v>
      </c>
      <c r="CA630" s="267">
        <f t="array" ref="CA630">(AVERAGE(IF($E$4:$BG$4=CA$4,$E630:$BG630)))</f>
        <v>3.7389142857922877E-3</v>
      </c>
      <c r="CB630" s="268">
        <f t="shared" si="267"/>
        <v>0</v>
      </c>
      <c r="CC630" s="268">
        <f t="shared" si="268"/>
        <v>0</v>
      </c>
      <c r="CD630" s="268">
        <f t="shared" si="269"/>
        <v>4.1662365539488159E-3</v>
      </c>
    </row>
    <row r="631" spans="1:82" ht="12" customHeight="1">
      <c r="A631" s="83">
        <v>11</v>
      </c>
      <c r="B631" s="232" t="s">
        <v>594</v>
      </c>
      <c r="C631">
        <f t="shared" si="266"/>
        <v>11</v>
      </c>
      <c r="E631" s="79">
        <f>ALL!E26/E$617</f>
        <v>1.7828513717171701E-3</v>
      </c>
      <c r="F631" s="79">
        <f>ALL!F26/F$617</f>
        <v>1.1234716221482114E-2</v>
      </c>
      <c r="G631" s="79">
        <f>ALL!G26/G$617</f>
        <v>7.5126037158678568E-3</v>
      </c>
      <c r="H631" s="79">
        <f>ALL!H26/H$617</f>
        <v>3.2164973020924233E-4</v>
      </c>
      <c r="I631" s="79">
        <f>ALL!I26/I$617</f>
        <v>1.6763762777127341E-3</v>
      </c>
      <c r="J631" s="79">
        <f>ALL!J26/J$617</f>
        <v>4.341815330969067E-3</v>
      </c>
      <c r="K631" s="79">
        <f>ALL!K26/K$617</f>
        <v>3.0381988355336156E-3</v>
      </c>
      <c r="L631" s="79">
        <f>ALL!L26/L$617</f>
        <v>1.4380327077568944E-2</v>
      </c>
      <c r="M631" s="79">
        <f>ALL!M26/M$617</f>
        <v>0</v>
      </c>
      <c r="N631" s="79">
        <f>ALL!N26/N$617</f>
        <v>2.3474972510598128E-4</v>
      </c>
      <c r="O631" s="79">
        <f>ALL!O26/O$617</f>
        <v>0</v>
      </c>
      <c r="P631" s="79">
        <f>ALL!P26/P$617</f>
        <v>8.6248191781891359E-3</v>
      </c>
      <c r="Q631" s="79">
        <f>ALL!Q26/Q$617</f>
        <v>9.7344370469289176E-3</v>
      </c>
      <c r="R631" s="79">
        <f>ALL!R26/R$617</f>
        <v>0</v>
      </c>
      <c r="S631" s="79">
        <f>ALL!S26/S$617</f>
        <v>5.4434195482652289E-3</v>
      </c>
      <c r="T631" s="79">
        <f>ALL!T26/T$617</f>
        <v>7.2624695778640926E-4</v>
      </c>
      <c r="U631" s="79">
        <f>ALL!U26/U$617</f>
        <v>1.2166269095940861E-4</v>
      </c>
      <c r="V631" s="79">
        <f>ALL!V26/V$617</f>
        <v>0</v>
      </c>
      <c r="W631" s="79">
        <f>ALL!W26/W$617</f>
        <v>4.7383162451442902E-4</v>
      </c>
      <c r="X631" s="79">
        <f>ALL!X26/X$617</f>
        <v>1.5501103600948047E-2</v>
      </c>
      <c r="Y631" s="79">
        <f>ALL!Y26/Y$617</f>
        <v>2.183751087076137E-2</v>
      </c>
      <c r="Z631" s="79">
        <f>ALL!Z26/Z$617</f>
        <v>1.0173326770451747E-2</v>
      </c>
      <c r="AA631" s="79">
        <f>ALL!AA26/AA$617</f>
        <v>4.7818439482453356E-3</v>
      </c>
      <c r="AB631" s="79">
        <f>ALL!AB26/AB$617</f>
        <v>1.7003944627869277E-7</v>
      </c>
      <c r="AC631" s="79">
        <f>ALL!AC26/AC$617</f>
        <v>3.2952674452829981E-3</v>
      </c>
      <c r="AD631" s="79">
        <f>ALL!AD26/AD$617</f>
        <v>1.4990871197192572E-3</v>
      </c>
      <c r="AE631" s="79">
        <f>ALL!AE26/AE$617</f>
        <v>0</v>
      </c>
      <c r="AF631" s="79">
        <f>ALL!AF26/AF$617</f>
        <v>8.1420898922669876E-3</v>
      </c>
      <c r="AG631" s="79">
        <f>ALL!AG26/AG$617</f>
        <v>5.5521896267243373E-3</v>
      </c>
      <c r="AH631" s="79">
        <f>ALL!AH26/AH$617</f>
        <v>0</v>
      </c>
      <c r="AI631" s="79">
        <f>ALL!AI26/AI$617</f>
        <v>0</v>
      </c>
      <c r="AJ631" s="79">
        <f>ALL!AJ26/AJ$617</f>
        <v>7.7910599704927985E-3</v>
      </c>
      <c r="AK631" s="79">
        <f>ALL!AK26/AK$617</f>
        <v>0</v>
      </c>
      <c r="AL631" s="79">
        <f>ALL!AL26/AL$617</f>
        <v>0</v>
      </c>
      <c r="AM631" s="79">
        <f>ALL!AM26/AM$617</f>
        <v>0</v>
      </c>
      <c r="AN631" s="79">
        <f>ALL!AN26/AN$617</f>
        <v>0</v>
      </c>
      <c r="AO631" s="79">
        <f>ALL!AO26/AO$617</f>
        <v>0</v>
      </c>
      <c r="AP631" s="79">
        <f>ALL!AP26/AP$617</f>
        <v>0</v>
      </c>
      <c r="AQ631" s="79">
        <f>ALL!AQ26/AQ$617</f>
        <v>0</v>
      </c>
      <c r="AR631" s="79">
        <f>ALL!AR26/AR$617</f>
        <v>0</v>
      </c>
      <c r="AS631" s="79">
        <f>ALL!AS26/AS$617</f>
        <v>0</v>
      </c>
      <c r="AT631" s="79">
        <f>ALL!AT26/AT$617</f>
        <v>0</v>
      </c>
      <c r="AU631" s="79">
        <f>ALL!AU26/AU$617</f>
        <v>0</v>
      </c>
      <c r="AV631" s="79">
        <f>ALL!AV26/AV$617</f>
        <v>0</v>
      </c>
      <c r="AW631" s="79">
        <f>ALL!AW26/AW$617</f>
        <v>0</v>
      </c>
      <c r="AX631" s="79">
        <f>ALL!AX26/AX$617</f>
        <v>0</v>
      </c>
      <c r="AY631" s="79">
        <f>ALL!AY26/AY$617</f>
        <v>0</v>
      </c>
      <c r="AZ631" s="79">
        <f>ALL!AZ26/AZ$617</f>
        <v>0</v>
      </c>
      <c r="BA631" s="79">
        <f>ALL!BA26/BA$617</f>
        <v>0</v>
      </c>
      <c r="BB631" s="79">
        <f>ALL!BB26/BB$617</f>
        <v>0</v>
      </c>
      <c r="BC631" s="79">
        <f>ALL!BC26/BC$617</f>
        <v>0</v>
      </c>
      <c r="BD631" s="79">
        <f>ALL!BD26/BD$617</f>
        <v>3.6519901569607998E-3</v>
      </c>
      <c r="BE631" s="79">
        <f>ALL!BE26/BE$617</f>
        <v>0</v>
      </c>
      <c r="BF631" s="79">
        <f>ALL!BF26/BF$617</f>
        <v>0</v>
      </c>
      <c r="BG631" s="79">
        <f>ALL!BG26/BG$617</f>
        <v>5.3601844758345129E-4</v>
      </c>
      <c r="BH631" s="19">
        <f t="shared" si="265"/>
        <v>0.1524093632216936</v>
      </c>
      <c r="BJ631" s="267">
        <f t="array" ref="BJ631">(MIN(IF($E$4:$BG$4=BJ$4,$E631:$BG631)))</f>
        <v>0</v>
      </c>
      <c r="BK631" s="267">
        <f t="array" ref="BK631">(MAX(IF($E$4:$BG$4=BK$4,$E631:$BG631)))</f>
        <v>0</v>
      </c>
      <c r="BL631" s="267">
        <f t="array" ref="BL631">(AVERAGE(IF($E$4:$BG$4=BL$4,$E631:$BG631)))</f>
        <v>0</v>
      </c>
      <c r="BM631" s="267">
        <f t="array" ref="BM631">(MIN(IF($E$4:$BG$4=BM$4,$E631:$BG631)))</f>
        <v>0</v>
      </c>
      <c r="BN631" s="267">
        <f t="array" ref="BN631">(MAX(IF($E$4:$BG$4=BN$4,$E631:$BG631)))</f>
        <v>3.6519901569607998E-3</v>
      </c>
      <c r="BO631" s="267">
        <f t="array" ref="BO631">(AVERAGE(IF($E$4:$BG$4=BO$4,$E631:$BG631)))</f>
        <v>1.0470021511360629E-3</v>
      </c>
      <c r="BP631" s="267">
        <f t="array" ref="BP631">(MIN(IF($E$4:$BG$4=BP$4,$E631:$BG631)))</f>
        <v>0</v>
      </c>
      <c r="BQ631" s="267">
        <f t="array" ref="BQ631">(MAX(IF($E$4:$BG$4=BQ$4,$E631:$BG631)))</f>
        <v>0</v>
      </c>
      <c r="BR631" s="267">
        <f t="array" ref="BR631">(AVERAGE(IF($E$4:$BG$4=BR$4,$E631:$BG631)))</f>
        <v>0</v>
      </c>
      <c r="BS631" s="267">
        <f t="array" ref="BS631">(MIN(IF($E$4:$BG$4=BS$4,$E631:$BG631)))</f>
        <v>0</v>
      </c>
      <c r="BT631" s="267">
        <f t="array" ref="BT631">(MAX(IF($E$4:$BG$4=BT$4,$E631:$BG631)))</f>
        <v>2.183751087076137E-2</v>
      </c>
      <c r="BU631" s="267">
        <f t="array" ref="BU631">(AVERAGE(IF($E$4:$BG$4=BU$4,$E631:$BG631)))</f>
        <v>3.6613197937518153E-3</v>
      </c>
      <c r="BV631" s="267">
        <f t="array" ref="BV631">(MIN(IF($E$4:$BG$4=BV$4,$E631:$BG631)))</f>
        <v>1.7003944627869277E-7</v>
      </c>
      <c r="BW631" s="267">
        <f t="array" ref="BW631">(MAX(IF($E$4:$BG$4=BW$4,$E631:$BG631)))</f>
        <v>1.0173326770451747E-2</v>
      </c>
      <c r="BX631" s="267">
        <f t="array" ref="BX631">(AVERAGE(IF($E$4:$BG$4=BX$4,$E631:$BG631)))</f>
        <v>6.3692901240646714E-3</v>
      </c>
      <c r="BY631" s="267">
        <f t="array" ref="BY631">(MIN(IF($E$4:$BG$4=BY$4,$E631:$BG631)))</f>
        <v>0</v>
      </c>
      <c r="BZ631" s="267">
        <f t="array" ref="BZ631">(MAX(IF($E$4:$BG$4=BZ$4,$E631:$BG631)))</f>
        <v>1.5501103600948047E-2</v>
      </c>
      <c r="CA631" s="267">
        <f t="array" ref="CA631">(AVERAGE(IF($E$4:$BG$4=CA$4,$E631:$BG631)))</f>
        <v>6.5509254931575157E-3</v>
      </c>
      <c r="CB631" s="268">
        <f t="shared" si="267"/>
        <v>0</v>
      </c>
      <c r="CC631" s="268">
        <f t="shared" si="268"/>
        <v>0</v>
      </c>
      <c r="CD631" s="268">
        <f t="shared" si="269"/>
        <v>2.7710793313035199E-3</v>
      </c>
    </row>
    <row r="632" spans="1:82" s="90" customFormat="1" ht="12" customHeight="1">
      <c r="A632" s="505">
        <v>12</v>
      </c>
      <c r="B632" s="232" t="s">
        <v>882</v>
      </c>
      <c r="C632" s="90">
        <f t="shared" si="266"/>
        <v>12</v>
      </c>
      <c r="E632" s="79">
        <f>ALL!E27/E$617</f>
        <v>0</v>
      </c>
      <c r="F632" s="79">
        <f>ALL!F27/F$617</f>
        <v>0</v>
      </c>
      <c r="G632" s="79">
        <f>ALL!G27/G$617</f>
        <v>0</v>
      </c>
      <c r="H632" s="79">
        <f>ALL!H27/H$617</f>
        <v>0</v>
      </c>
      <c r="I632" s="79">
        <f>ALL!I27/I$617</f>
        <v>0</v>
      </c>
      <c r="J632" s="79">
        <f>ALL!J27/J$617</f>
        <v>0</v>
      </c>
      <c r="K632" s="79">
        <f>ALL!K27/K$617</f>
        <v>0</v>
      </c>
      <c r="L632" s="79">
        <f>ALL!L27/L$617</f>
        <v>0</v>
      </c>
      <c r="M632" s="79">
        <f>ALL!M27/M$617</f>
        <v>0</v>
      </c>
      <c r="N632" s="79">
        <f>ALL!N27/N$617</f>
        <v>0</v>
      </c>
      <c r="O632" s="79">
        <f>ALL!O27/O$617</f>
        <v>0</v>
      </c>
      <c r="P632" s="79">
        <f>ALL!P27/P$617</f>
        <v>0</v>
      </c>
      <c r="Q632" s="79">
        <f>ALL!Q27/Q$617</f>
        <v>0</v>
      </c>
      <c r="R632" s="79">
        <f>ALL!R27/R$617</f>
        <v>0</v>
      </c>
      <c r="S632" s="79">
        <f>ALL!S27/S$617</f>
        <v>0</v>
      </c>
      <c r="T632" s="79">
        <f>ALL!T27/T$617</f>
        <v>0</v>
      </c>
      <c r="U632" s="79">
        <f>ALL!U27/U$617</f>
        <v>0</v>
      </c>
      <c r="V632" s="79">
        <f>ALL!V27/V$617</f>
        <v>0</v>
      </c>
      <c r="W632" s="79">
        <f>ALL!W27/W$617</f>
        <v>0</v>
      </c>
      <c r="X632" s="79">
        <f>ALL!X27/X$617</f>
        <v>0</v>
      </c>
      <c r="Y632" s="79">
        <f>ALL!Y27/Y$617</f>
        <v>0</v>
      </c>
      <c r="Z632" s="79">
        <f>ALL!Z27/Z$617</f>
        <v>0</v>
      </c>
      <c r="AA632" s="79">
        <f>ALL!AA27/AA$617</f>
        <v>0</v>
      </c>
      <c r="AB632" s="79">
        <f>ALL!AB27/AB$617</f>
        <v>0</v>
      </c>
      <c r="AC632" s="79">
        <f>ALL!AC27/AC$617</f>
        <v>0</v>
      </c>
      <c r="AD632" s="79">
        <f>ALL!AD27/AD$617</f>
        <v>0</v>
      </c>
      <c r="AE632" s="79">
        <f>ALL!AE27/AE$617</f>
        <v>0</v>
      </c>
      <c r="AF632" s="79">
        <f>ALL!AF27/AF$617</f>
        <v>0</v>
      </c>
      <c r="AG632" s="79">
        <f>ALL!AG27/AG$617</f>
        <v>0</v>
      </c>
      <c r="AH632" s="79">
        <f>ALL!AH27/AH$617</f>
        <v>0</v>
      </c>
      <c r="AI632" s="79">
        <f>ALL!AI27/AI$617</f>
        <v>9.1376858243998015E-3</v>
      </c>
      <c r="AJ632" s="79">
        <f>ALL!AJ27/AJ$617</f>
        <v>0</v>
      </c>
      <c r="AK632" s="79">
        <f>ALL!AK27/AK$617</f>
        <v>0</v>
      </c>
      <c r="AL632" s="79">
        <f>ALL!AL27/AL$617</f>
        <v>0</v>
      </c>
      <c r="AM632" s="79">
        <f>ALL!AM27/AM$617</f>
        <v>0</v>
      </c>
      <c r="AN632" s="79">
        <f>ALL!AN27/AN$617</f>
        <v>0</v>
      </c>
      <c r="AO632" s="79">
        <f>ALL!AO27/AO$617</f>
        <v>0</v>
      </c>
      <c r="AP632" s="79">
        <f>ALL!AP27/AP$617</f>
        <v>0</v>
      </c>
      <c r="AQ632" s="79">
        <f>ALL!AQ27/AQ$617</f>
        <v>0</v>
      </c>
      <c r="AR632" s="79">
        <f>ALL!AR27/AR$617</f>
        <v>0</v>
      </c>
      <c r="AS632" s="79">
        <f>ALL!AS27/AS$617</f>
        <v>0</v>
      </c>
      <c r="AT632" s="79">
        <f>ALL!AT27/AT$617</f>
        <v>0</v>
      </c>
      <c r="AU632" s="79">
        <f>ALL!AU27/AU$617</f>
        <v>0</v>
      </c>
      <c r="AV632" s="79">
        <f>ALL!AV27/AV$617</f>
        <v>0</v>
      </c>
      <c r="AW632" s="79">
        <f>ALL!AW27/AW$617</f>
        <v>0</v>
      </c>
      <c r="AX632" s="79">
        <f>ALL!AX27/AX$617</f>
        <v>0</v>
      </c>
      <c r="AY632" s="79">
        <f>ALL!AY27/AY$617</f>
        <v>0</v>
      </c>
      <c r="AZ632" s="79">
        <f>ALL!AZ27/AZ$617</f>
        <v>0</v>
      </c>
      <c r="BA632" s="79">
        <f>ALL!BA27/BA$617</f>
        <v>0</v>
      </c>
      <c r="BB632" s="79">
        <f>ALL!BB27/BB$617</f>
        <v>0</v>
      </c>
      <c r="BC632" s="79">
        <f>ALL!BC27/BC$617</f>
        <v>0</v>
      </c>
      <c r="BD632" s="79">
        <f>ALL!BD27/BD$617</f>
        <v>0</v>
      </c>
      <c r="BE632" s="79">
        <f>ALL!BE27/BE$617</f>
        <v>0</v>
      </c>
      <c r="BF632" s="79">
        <f>ALL!BF27/BF$617</f>
        <v>0</v>
      </c>
      <c r="BG632" s="79">
        <f>ALL!BG27/BG$617</f>
        <v>0</v>
      </c>
      <c r="BH632" s="91">
        <f t="shared" si="265"/>
        <v>9.1376858243998015E-3</v>
      </c>
      <c r="BJ632" s="267">
        <f t="array" ref="BJ632">(MIN(IF($E$4:$BG$4=BJ$4,$E632:$BG632)))</f>
        <v>0</v>
      </c>
      <c r="BK632" s="267">
        <f t="array" ref="BK632">(MAX(IF($E$4:$BG$4=BK$4,$E632:$BG632)))</f>
        <v>0</v>
      </c>
      <c r="BL632" s="267">
        <f t="array" ref="BL632">(AVERAGE(IF($E$4:$BG$4=BL$4,$E632:$BG632)))</f>
        <v>0</v>
      </c>
      <c r="BM632" s="267">
        <f t="array" ref="BM632">(MIN(IF($E$4:$BG$4=BM$4,$E632:$BG632)))</f>
        <v>0</v>
      </c>
      <c r="BN632" s="267">
        <f t="array" ref="BN632">(MAX(IF($E$4:$BG$4=BN$4,$E632:$BG632)))</f>
        <v>0</v>
      </c>
      <c r="BO632" s="267">
        <f t="array" ref="BO632">(AVERAGE(IF($E$4:$BG$4=BO$4,$E632:$BG632)))</f>
        <v>0</v>
      </c>
      <c r="BP632" s="267">
        <f t="array" ref="BP632">(MIN(IF($E$4:$BG$4=BP$4,$E632:$BG632)))</f>
        <v>0</v>
      </c>
      <c r="BQ632" s="267">
        <f t="array" ref="BQ632">(MAX(IF($E$4:$BG$4=BQ$4,$E632:$BG632)))</f>
        <v>0</v>
      </c>
      <c r="BR632" s="267">
        <f t="array" ref="BR632">(AVERAGE(IF($E$4:$BG$4=BR$4,$E632:$BG632)))</f>
        <v>0</v>
      </c>
      <c r="BS632" s="267">
        <f t="array" ref="BS632">(MIN(IF($E$4:$BG$4=BS$4,$E632:$BG632)))</f>
        <v>0</v>
      </c>
      <c r="BT632" s="267">
        <f t="array" ref="BT632">(MAX(IF($E$4:$BG$4=BT$4,$E632:$BG632)))</f>
        <v>0</v>
      </c>
      <c r="BU632" s="267">
        <f t="array" ref="BU632">(AVERAGE(IF($E$4:$BG$4=BU$4,$E632:$BG632)))</f>
        <v>0</v>
      </c>
      <c r="BV632" s="267">
        <f t="array" ref="BV632">(MIN(IF($E$4:$BG$4=BV$4,$E632:$BG632)))</f>
        <v>0</v>
      </c>
      <c r="BW632" s="267">
        <f t="array" ref="BW632">(MAX(IF($E$4:$BG$4=BW$4,$E632:$BG632)))</f>
        <v>0</v>
      </c>
      <c r="BX632" s="267">
        <f t="array" ref="BX632">(AVERAGE(IF($E$4:$BG$4=BX$4,$E632:$BG632)))</f>
        <v>0</v>
      </c>
      <c r="BY632" s="267">
        <f t="array" ref="BY632">(MIN(IF($E$4:$BG$4=BY$4,$E632:$BG632)))</f>
        <v>0</v>
      </c>
      <c r="BZ632" s="267">
        <f t="array" ref="BZ632">(MAX(IF($E$4:$BG$4=BZ$4,$E632:$BG632)))</f>
        <v>9.1376858243998015E-3</v>
      </c>
      <c r="CA632" s="267">
        <f t="array" ref="CA632">(AVERAGE(IF($E$4:$BG$4=CA$4,$E632:$BG632)))</f>
        <v>1.3053836891999716E-3</v>
      </c>
      <c r="CB632" s="268">
        <f t="shared" si="267"/>
        <v>0</v>
      </c>
      <c r="CC632" s="268">
        <f t="shared" si="268"/>
        <v>0</v>
      </c>
      <c r="CD632" s="268">
        <f t="shared" si="269"/>
        <v>1.6613974226181458E-4</v>
      </c>
    </row>
    <row r="633" spans="1:82" s="90" customFormat="1" ht="12" customHeight="1">
      <c r="A633" s="505">
        <v>13</v>
      </c>
      <c r="B633" s="232" t="s">
        <v>883</v>
      </c>
      <c r="C633" s="90">
        <f t="shared" si="266"/>
        <v>13</v>
      </c>
      <c r="E633" s="79">
        <f>ALL!E28/E$617</f>
        <v>0</v>
      </c>
      <c r="F633" s="79">
        <f>ALL!F28/F$617</f>
        <v>0</v>
      </c>
      <c r="G633" s="79">
        <f>ALL!G28/G$617</f>
        <v>0</v>
      </c>
      <c r="H633" s="79">
        <f>ALL!H28/H$617</f>
        <v>0</v>
      </c>
      <c r="I633" s="79">
        <f>ALL!I28/I$617</f>
        <v>0</v>
      </c>
      <c r="J633" s="79">
        <f>ALL!J28/J$617</f>
        <v>0</v>
      </c>
      <c r="K633" s="79">
        <f>ALL!K28/K$617</f>
        <v>0</v>
      </c>
      <c r="L633" s="79">
        <f>ALL!L28/L$617</f>
        <v>0</v>
      </c>
      <c r="M633" s="79">
        <f>ALL!M28/M$617</f>
        <v>0</v>
      </c>
      <c r="N633" s="79">
        <f>ALL!N28/N$617</f>
        <v>0</v>
      </c>
      <c r="O633" s="79">
        <f>ALL!O28/O$617</f>
        <v>0</v>
      </c>
      <c r="P633" s="79">
        <f>ALL!P28/P$617</f>
        <v>0</v>
      </c>
      <c r="Q633" s="79">
        <f>ALL!Q28/Q$617</f>
        <v>6.727992735640633E-4</v>
      </c>
      <c r="R633" s="79">
        <f>ALL!R28/R$617</f>
        <v>0</v>
      </c>
      <c r="S633" s="79">
        <f>ALL!S28/S$617</f>
        <v>0</v>
      </c>
      <c r="T633" s="79">
        <f>ALL!T28/T$617</f>
        <v>0</v>
      </c>
      <c r="U633" s="79">
        <f>ALL!U28/U$617</f>
        <v>0</v>
      </c>
      <c r="V633" s="79">
        <f>ALL!V28/V$617</f>
        <v>0</v>
      </c>
      <c r="W633" s="79">
        <f>ALL!W28/W$617</f>
        <v>0</v>
      </c>
      <c r="X633" s="79">
        <f>ALL!X28/X$617</f>
        <v>0</v>
      </c>
      <c r="Y633" s="79">
        <f>ALL!Y28/Y$617</f>
        <v>0</v>
      </c>
      <c r="Z633" s="79">
        <f>ALL!Z28/Z$617</f>
        <v>0</v>
      </c>
      <c r="AA633" s="79">
        <f>ALL!AA28/AA$617</f>
        <v>0</v>
      </c>
      <c r="AB633" s="79">
        <f>ALL!AB28/AB$617</f>
        <v>0</v>
      </c>
      <c r="AC633" s="79">
        <f>ALL!AC28/AC$617</f>
        <v>0</v>
      </c>
      <c r="AD633" s="79">
        <f>ALL!AD28/AD$617</f>
        <v>0</v>
      </c>
      <c r="AE633" s="79">
        <f>ALL!AE28/AE$617</f>
        <v>0</v>
      </c>
      <c r="AF633" s="79">
        <f>ALL!AF28/AF$617</f>
        <v>0</v>
      </c>
      <c r="AG633" s="79">
        <f>ALL!AG28/AG$617</f>
        <v>0</v>
      </c>
      <c r="AH633" s="79">
        <f>ALL!AH28/AH$617</f>
        <v>0</v>
      </c>
      <c r="AI633" s="79">
        <f>ALL!AI28/AI$617</f>
        <v>0</v>
      </c>
      <c r="AJ633" s="79">
        <f>ALL!AJ28/AJ$617</f>
        <v>1.9786430547646832E-3</v>
      </c>
      <c r="AK633" s="79">
        <f>ALL!AK28/AK$617</f>
        <v>0</v>
      </c>
      <c r="AL633" s="79">
        <f>ALL!AL28/AL$617</f>
        <v>0</v>
      </c>
      <c r="AM633" s="79">
        <f>ALL!AM28/AM$617</f>
        <v>0</v>
      </c>
      <c r="AN633" s="79">
        <f>ALL!AN28/AN$617</f>
        <v>0</v>
      </c>
      <c r="AO633" s="79">
        <f>ALL!AO28/AO$617</f>
        <v>0</v>
      </c>
      <c r="AP633" s="79">
        <f>ALL!AP28/AP$617</f>
        <v>0</v>
      </c>
      <c r="AQ633" s="79">
        <f>ALL!AQ28/AQ$617</f>
        <v>0</v>
      </c>
      <c r="AR633" s="79">
        <f>ALL!AR28/AR$617</f>
        <v>0</v>
      </c>
      <c r="AS633" s="79">
        <f>ALL!AS28/AS$617</f>
        <v>0</v>
      </c>
      <c r="AT633" s="79">
        <f>ALL!AT28/AT$617</f>
        <v>0</v>
      </c>
      <c r="AU633" s="79">
        <f>ALL!AU28/AU$617</f>
        <v>0</v>
      </c>
      <c r="AV633" s="79">
        <f>ALL!AV28/AV$617</f>
        <v>0</v>
      </c>
      <c r="AW633" s="79">
        <f>ALL!AW28/AW$617</f>
        <v>0</v>
      </c>
      <c r="AX633" s="79">
        <f>ALL!AX28/AX$617</f>
        <v>0</v>
      </c>
      <c r="AY633" s="79">
        <f>ALL!AY28/AY$617</f>
        <v>0</v>
      </c>
      <c r="AZ633" s="79">
        <f>ALL!AZ28/AZ$617</f>
        <v>0</v>
      </c>
      <c r="BA633" s="79">
        <f>ALL!BA28/BA$617</f>
        <v>0</v>
      </c>
      <c r="BB633" s="79">
        <f>ALL!BB28/BB$617</f>
        <v>0</v>
      </c>
      <c r="BC633" s="79">
        <f>ALL!BC28/BC$617</f>
        <v>0</v>
      </c>
      <c r="BD633" s="79">
        <f>ALL!BD28/BD$617</f>
        <v>0</v>
      </c>
      <c r="BE633" s="79">
        <f>ALL!BE28/BE$617</f>
        <v>0</v>
      </c>
      <c r="BF633" s="79">
        <f>ALL!BF28/BF$617</f>
        <v>0</v>
      </c>
      <c r="BG633" s="79">
        <f>ALL!BG28/BG$617</f>
        <v>0</v>
      </c>
      <c r="BH633" s="91">
        <f t="shared" si="265"/>
        <v>2.6514423283287465E-3</v>
      </c>
      <c r="BJ633" s="267">
        <f t="array" ref="BJ633">(MIN(IF($E$4:$BG$4=BJ$4,$E633:$BG633)))</f>
        <v>0</v>
      </c>
      <c r="BK633" s="267">
        <f t="array" ref="BK633">(MAX(IF($E$4:$BG$4=BK$4,$E633:$BG633)))</f>
        <v>0</v>
      </c>
      <c r="BL633" s="267">
        <f t="array" ref="BL633">(AVERAGE(IF($E$4:$BG$4=BL$4,$E633:$BG633)))</f>
        <v>0</v>
      </c>
      <c r="BM633" s="267">
        <f t="array" ref="BM633">(MIN(IF($E$4:$BG$4=BM$4,$E633:$BG633)))</f>
        <v>0</v>
      </c>
      <c r="BN633" s="267">
        <f t="array" ref="BN633">(MAX(IF($E$4:$BG$4=BN$4,$E633:$BG633)))</f>
        <v>0</v>
      </c>
      <c r="BO633" s="267">
        <f t="array" ref="BO633">(AVERAGE(IF($E$4:$BG$4=BO$4,$E633:$BG633)))</f>
        <v>0</v>
      </c>
      <c r="BP633" s="267">
        <f t="array" ref="BP633">(MIN(IF($E$4:$BG$4=BP$4,$E633:$BG633)))</f>
        <v>0</v>
      </c>
      <c r="BQ633" s="267">
        <f t="array" ref="BQ633">(MAX(IF($E$4:$BG$4=BQ$4,$E633:$BG633)))</f>
        <v>0</v>
      </c>
      <c r="BR633" s="267">
        <f t="array" ref="BR633">(AVERAGE(IF($E$4:$BG$4=BR$4,$E633:$BG633)))</f>
        <v>0</v>
      </c>
      <c r="BS633" s="267">
        <f t="array" ref="BS633">(MIN(IF($E$4:$BG$4=BS$4,$E633:$BG633)))</f>
        <v>0</v>
      </c>
      <c r="BT633" s="267">
        <f t="array" ref="BT633">(MAX(IF($E$4:$BG$4=BT$4,$E633:$BG633)))</f>
        <v>6.727992735640633E-4</v>
      </c>
      <c r="BU633" s="267">
        <f t="array" ref="BU633">(AVERAGE(IF($E$4:$BG$4=BU$4,$E633:$BG633)))</f>
        <v>3.2038060645907777E-5</v>
      </c>
      <c r="BV633" s="267">
        <f t="array" ref="BV633">(MIN(IF($E$4:$BG$4=BV$4,$E633:$BG633)))</f>
        <v>0</v>
      </c>
      <c r="BW633" s="267">
        <f t="array" ref="BW633">(MAX(IF($E$4:$BG$4=BW$4,$E633:$BG633)))</f>
        <v>1.9786430547646832E-3</v>
      </c>
      <c r="BX633" s="267">
        <f t="array" ref="BX633">(AVERAGE(IF($E$4:$BG$4=BX$4,$E633:$BG633)))</f>
        <v>4.9466076369117081E-4</v>
      </c>
      <c r="BY633" s="267">
        <f t="array" ref="BY633">(MIN(IF($E$4:$BG$4=BY$4,$E633:$BG633)))</f>
        <v>0</v>
      </c>
      <c r="BZ633" s="267">
        <f t="array" ref="BZ633">(MAX(IF($E$4:$BG$4=BZ$4,$E633:$BG633)))</f>
        <v>0</v>
      </c>
      <c r="CA633" s="267">
        <f t="array" ref="CA633">(AVERAGE(IF($E$4:$BG$4=CA$4,$E633:$BG633)))</f>
        <v>0</v>
      </c>
      <c r="CB633" s="268">
        <f t="shared" si="267"/>
        <v>0</v>
      </c>
      <c r="CC633" s="268">
        <f t="shared" si="268"/>
        <v>0</v>
      </c>
      <c r="CD633" s="268">
        <f t="shared" si="269"/>
        <v>4.8208042333249939E-5</v>
      </c>
    </row>
    <row r="634" spans="1:82" ht="12" customHeight="1">
      <c r="A634" s="505">
        <v>14</v>
      </c>
      <c r="B634" s="232" t="s">
        <v>595</v>
      </c>
      <c r="C634" s="90">
        <f t="shared" si="266"/>
        <v>14</v>
      </c>
      <c r="E634" s="79">
        <f>ALL!E29/E$617</f>
        <v>0</v>
      </c>
      <c r="F634" s="79">
        <f>ALL!F29/F$617</f>
        <v>0</v>
      </c>
      <c r="G634" s="79">
        <f>ALL!G29/G$617</f>
        <v>0</v>
      </c>
      <c r="H634" s="79">
        <f>ALL!H29/H$617</f>
        <v>7.38173708495803E-4</v>
      </c>
      <c r="I634" s="79">
        <f>ALL!I29/I$617</f>
        <v>1.8326168770062023E-3</v>
      </c>
      <c r="J634" s="79">
        <f>ALL!J29/J$617</f>
        <v>0</v>
      </c>
      <c r="K634" s="79">
        <f>ALL!K29/K$617</f>
        <v>0</v>
      </c>
      <c r="L634" s="79">
        <f>ALL!L29/L$617</f>
        <v>4.8890668732996996E-4</v>
      </c>
      <c r="M634" s="79">
        <f>ALL!M29/M$617</f>
        <v>0</v>
      </c>
      <c r="N634" s="79">
        <f>ALL!N29/N$617</f>
        <v>0</v>
      </c>
      <c r="O634" s="79">
        <f>ALL!O29/O$617</f>
        <v>0</v>
      </c>
      <c r="P634" s="79">
        <f>ALL!P29/P$617</f>
        <v>0</v>
      </c>
      <c r="Q634" s="79">
        <f>ALL!Q29/Q$617</f>
        <v>0</v>
      </c>
      <c r="R634" s="79">
        <f>ALL!R29/R$617</f>
        <v>0</v>
      </c>
      <c r="S634" s="79">
        <f>ALL!S29/S$617</f>
        <v>0</v>
      </c>
      <c r="T634" s="79">
        <f>ALL!T29/T$617</f>
        <v>0</v>
      </c>
      <c r="U634" s="79">
        <f>ALL!U29/U$617</f>
        <v>2.3241258125156379E-3</v>
      </c>
      <c r="V634" s="79">
        <f>ALL!V29/V$617</f>
        <v>0</v>
      </c>
      <c r="W634" s="79">
        <f>ALL!W29/W$617</f>
        <v>0</v>
      </c>
      <c r="X634" s="79">
        <f>ALL!X29/X$617</f>
        <v>0</v>
      </c>
      <c r="Y634" s="79">
        <f>ALL!Y29/Y$617</f>
        <v>0</v>
      </c>
      <c r="Z634" s="79">
        <f>ALL!Z29/Z$617</f>
        <v>2.4950323808605175E-3</v>
      </c>
      <c r="AA634" s="79">
        <f>ALL!AA29/AA$617</f>
        <v>5.4657999988516365E-5</v>
      </c>
      <c r="AB634" s="79">
        <f>ALL!AB29/AB$617</f>
        <v>2.4290683415254099E-4</v>
      </c>
      <c r="AC634" s="79">
        <f>ALL!AC29/AC$617</f>
        <v>0</v>
      </c>
      <c r="AD634" s="79">
        <f>ALL!AD29/AD$617</f>
        <v>0</v>
      </c>
      <c r="AE634" s="79">
        <f>ALL!AE29/AE$617</f>
        <v>0</v>
      </c>
      <c r="AF634" s="79">
        <f>ALL!AF29/AF$617</f>
        <v>0</v>
      </c>
      <c r="AG634" s="79">
        <f>ALL!AG29/AG$617</f>
        <v>0</v>
      </c>
      <c r="AH634" s="79">
        <f>ALL!AH29/AH$617</f>
        <v>0</v>
      </c>
      <c r="AI634" s="79">
        <f>ALL!AI29/AI$617</f>
        <v>0</v>
      </c>
      <c r="AJ634" s="79">
        <f>ALL!AJ29/AJ$617</f>
        <v>1.1068964186295466E-3</v>
      </c>
      <c r="AK634" s="79">
        <f>ALL!AK29/AK$617</f>
        <v>0</v>
      </c>
      <c r="AL634" s="79">
        <f>ALL!AL29/AL$617</f>
        <v>0</v>
      </c>
      <c r="AM634" s="79">
        <f>ALL!AM29/AM$617</f>
        <v>0</v>
      </c>
      <c r="AN634" s="79">
        <f>ALL!AN29/AN$617</f>
        <v>0</v>
      </c>
      <c r="AO634" s="79">
        <f>ALL!AO29/AO$617</f>
        <v>0</v>
      </c>
      <c r="AP634" s="79">
        <f>ALL!AP29/AP$617</f>
        <v>0</v>
      </c>
      <c r="AQ634" s="79">
        <f>ALL!AQ29/AQ$617</f>
        <v>0</v>
      </c>
      <c r="AR634" s="79">
        <f>ALL!AR29/AR$617</f>
        <v>2.010835357832553E-3</v>
      </c>
      <c r="AS634" s="79">
        <f>ALL!AS29/AS$617</f>
        <v>0</v>
      </c>
      <c r="AT634" s="79">
        <f>ALL!AT29/AT$617</f>
        <v>0</v>
      </c>
      <c r="AU634" s="79">
        <f>ALL!AU29/AU$617</f>
        <v>0</v>
      </c>
      <c r="AV634" s="79">
        <f>ALL!AV29/AV$617</f>
        <v>0</v>
      </c>
      <c r="AW634" s="79">
        <f>ALL!AW29/AW$617</f>
        <v>0</v>
      </c>
      <c r="AX634" s="79">
        <f>ALL!AX29/AX$617</f>
        <v>0</v>
      </c>
      <c r="AY634" s="79">
        <f>ALL!AY29/AY$617</f>
        <v>0</v>
      </c>
      <c r="AZ634" s="79">
        <f>ALL!AZ29/AZ$617</f>
        <v>0</v>
      </c>
      <c r="BA634" s="79">
        <f>ALL!BA29/BA$617</f>
        <v>0</v>
      </c>
      <c r="BB634" s="79">
        <f>ALL!BB29/BB$617</f>
        <v>0</v>
      </c>
      <c r="BC634" s="79">
        <f>ALL!BC29/BC$617</f>
        <v>0</v>
      </c>
      <c r="BD634" s="79">
        <f>ALL!BD29/BD$617</f>
        <v>0</v>
      </c>
      <c r="BE634" s="79">
        <f>ALL!BE29/BE$617</f>
        <v>0</v>
      </c>
      <c r="BF634" s="79">
        <f>ALL!BF29/BF$617</f>
        <v>2.4129457435764449E-3</v>
      </c>
      <c r="BG634" s="79">
        <f>ALL!BG29/BG$617</f>
        <v>0</v>
      </c>
      <c r="BH634" s="91">
        <f t="shared" si="265"/>
        <v>1.3707097820387733E-2</v>
      </c>
      <c r="BJ634" s="267">
        <f t="array" ref="BJ634">(MIN(IF($E$4:$BG$4=BJ$4,$E634:$BG634)))</f>
        <v>0</v>
      </c>
      <c r="BK634" s="267">
        <f t="array" ref="BK634">(MAX(IF($E$4:$BG$4=BK$4,$E634:$BG634)))</f>
        <v>2.010835357832553E-3</v>
      </c>
      <c r="BL634" s="267">
        <f t="array" ref="BL634">(AVERAGE(IF($E$4:$BG$4=BL$4,$E634:$BG634)))</f>
        <v>1.2567720986453456E-4</v>
      </c>
      <c r="BM634" s="267">
        <f t="array" ref="BM634">(MIN(IF($E$4:$BG$4=BM$4,$E634:$BG634)))</f>
        <v>0</v>
      </c>
      <c r="BN634" s="267">
        <f t="array" ref="BN634">(MAX(IF($E$4:$BG$4=BN$4,$E634:$BG634)))</f>
        <v>2.4129457435764449E-3</v>
      </c>
      <c r="BO634" s="267">
        <f t="array" ref="BO634">(AVERAGE(IF($E$4:$BG$4=BO$4,$E634:$BG634)))</f>
        <v>6.0323643589411122E-4</v>
      </c>
      <c r="BP634" s="267">
        <f t="array" ref="BP634">(MIN(IF($E$4:$BG$4=BP$4,$E634:$BG634)))</f>
        <v>0</v>
      </c>
      <c r="BQ634" s="267">
        <f t="array" ref="BQ634">(MAX(IF($E$4:$BG$4=BQ$4,$E634:$BG634)))</f>
        <v>0</v>
      </c>
      <c r="BR634" s="267">
        <f t="array" ref="BR634">(AVERAGE(IF($E$4:$BG$4=BR$4,$E634:$BG634)))</f>
        <v>0</v>
      </c>
      <c r="BS634" s="267">
        <f t="array" ref="BS634">(MIN(IF($E$4:$BG$4=BS$4,$E634:$BG634)))</f>
        <v>0</v>
      </c>
      <c r="BT634" s="267">
        <f t="array" ref="BT634">(MAX(IF($E$4:$BG$4=BT$4,$E634:$BG634)))</f>
        <v>7.38173708495803E-4</v>
      </c>
      <c r="BU634" s="267">
        <f t="array" ref="BU634">(AVERAGE(IF($E$4:$BG$4=BU$4,$E634:$BG634)))</f>
        <v>3.7753890880205682E-5</v>
      </c>
      <c r="BV634" s="267">
        <f t="array" ref="BV634">(MIN(IF($E$4:$BG$4=BV$4,$E634:$BG634)))</f>
        <v>0</v>
      </c>
      <c r="BW634" s="267">
        <f t="array" ref="BW634">(MAX(IF($E$4:$BG$4=BW$4,$E634:$BG634)))</f>
        <v>2.4950323808605175E-3</v>
      </c>
      <c r="BX634" s="267">
        <f t="array" ref="BX634">(AVERAGE(IF($E$4:$BG$4=BX$4,$E634:$BG634)))</f>
        <v>9.6120890841065124E-4</v>
      </c>
      <c r="BY634" s="267">
        <f t="array" ref="BY634">(MIN(IF($E$4:$BG$4=BY$4,$E634:$BG634)))</f>
        <v>0</v>
      </c>
      <c r="BZ634" s="267">
        <f t="array" ref="BZ634">(MAX(IF($E$4:$BG$4=BZ$4,$E634:$BG634)))</f>
        <v>2.3241258125156379E-3</v>
      </c>
      <c r="CA634" s="267">
        <f t="array" ref="CA634">(AVERAGE(IF($E$4:$BG$4=CA$4,$E634:$BG634)))</f>
        <v>6.6366419669311569E-4</v>
      </c>
      <c r="CB634" s="268">
        <f t="shared" si="267"/>
        <v>0</v>
      </c>
      <c r="CC634" s="268">
        <f t="shared" si="268"/>
        <v>0</v>
      </c>
      <c r="CD634" s="268">
        <f t="shared" si="269"/>
        <v>2.4921996037068604E-4</v>
      </c>
    </row>
    <row r="635" spans="1:82" ht="12" customHeight="1">
      <c r="A635" s="505">
        <v>15</v>
      </c>
      <c r="B635" s="232" t="s">
        <v>596</v>
      </c>
      <c r="C635" s="90">
        <f t="shared" si="266"/>
        <v>15</v>
      </c>
      <c r="E635" s="79">
        <f>ALL!E30/E$617</f>
        <v>1.1037716138943549E-2</v>
      </c>
      <c r="F635" s="79">
        <f>ALL!F30/F$617</f>
        <v>1.1706372504410156E-2</v>
      </c>
      <c r="G635" s="79">
        <f>ALL!G30/G$617</f>
        <v>1.1184940254720842E-2</v>
      </c>
      <c r="H635" s="79">
        <f>ALL!H30/H$617</f>
        <v>0</v>
      </c>
      <c r="I635" s="79">
        <f>ALL!I30/I$617</f>
        <v>1.4165225481660822E-2</v>
      </c>
      <c r="J635" s="79">
        <f>ALL!J30/J$617</f>
        <v>8.8573242376013932E-3</v>
      </c>
      <c r="K635" s="79">
        <f>ALL!K30/K$617</f>
        <v>1.1526966259558829E-2</v>
      </c>
      <c r="L635" s="79">
        <f>ALL!L30/L$617</f>
        <v>0</v>
      </c>
      <c r="M635" s="79">
        <f>ALL!M30/M$617</f>
        <v>0</v>
      </c>
      <c r="N635" s="79">
        <f>ALL!N30/N$617</f>
        <v>0</v>
      </c>
      <c r="O635" s="79">
        <f>ALL!O30/O$617</f>
        <v>1.0452415758520831E-2</v>
      </c>
      <c r="P635" s="79">
        <f>ALL!P30/P$617</f>
        <v>2.5111902531278214E-2</v>
      </c>
      <c r="Q635" s="79">
        <f>ALL!Q30/Q$617</f>
        <v>8.6771746742121524E-3</v>
      </c>
      <c r="R635" s="79">
        <f>ALL!R30/R$617</f>
        <v>8.4357786037232048E-3</v>
      </c>
      <c r="S635" s="79">
        <f>ALL!S30/S$617</f>
        <v>7.6632797196295229E-3</v>
      </c>
      <c r="T635" s="79">
        <f>ALL!T30/T$617</f>
        <v>0</v>
      </c>
      <c r="U635" s="79">
        <f>ALL!U30/U$617</f>
        <v>8.3526099232164985E-3</v>
      </c>
      <c r="V635" s="79">
        <f>ALL!V30/V$617</f>
        <v>0</v>
      </c>
      <c r="W635" s="79">
        <f>ALL!W30/W$617</f>
        <v>1.3485430554294086E-2</v>
      </c>
      <c r="X635" s="79">
        <f>ALL!X30/X$617</f>
        <v>1.976012556084002E-2</v>
      </c>
      <c r="Y635" s="79">
        <f>ALL!Y30/Y$617</f>
        <v>1.6910107473597547E-2</v>
      </c>
      <c r="Z635" s="79">
        <f>ALL!Z30/Z$617</f>
        <v>6.5501718131008475E-3</v>
      </c>
      <c r="AA635" s="79">
        <f>ALL!AA30/AA$617</f>
        <v>3.839614636613298E-3</v>
      </c>
      <c r="AB635" s="79">
        <f>ALL!AB30/AB$617</f>
        <v>7.6284357972535672E-4</v>
      </c>
      <c r="AC635" s="79">
        <f>ALL!AC30/AC$617</f>
        <v>0</v>
      </c>
      <c r="AD635" s="79">
        <f>ALL!AD30/AD$617</f>
        <v>9.8513171728332165E-3</v>
      </c>
      <c r="AE635" s="79">
        <f>ALL!AE30/AE$617</f>
        <v>1.0285707046210847E-2</v>
      </c>
      <c r="AF635" s="79">
        <f>ALL!AF30/AF$617</f>
        <v>6.8069994396307721E-3</v>
      </c>
      <c r="AG635" s="79">
        <f>ALL!AG30/AG$617</f>
        <v>9.0560268847035292E-3</v>
      </c>
      <c r="AH635" s="79">
        <f>ALL!AH30/AH$617</f>
        <v>0</v>
      </c>
      <c r="AI635" s="79">
        <f>ALL!AI30/AI$617</f>
        <v>5.4117803248520824E-3</v>
      </c>
      <c r="AJ635" s="79">
        <f>ALL!AJ30/AJ$617</f>
        <v>7.5840818325678188E-3</v>
      </c>
      <c r="AK635" s="79">
        <f>ALL!AK30/AK$617</f>
        <v>0</v>
      </c>
      <c r="AL635" s="79">
        <f>ALL!AL30/AL$617</f>
        <v>0</v>
      </c>
      <c r="AM635" s="79">
        <f>ALL!AM30/AM$617</f>
        <v>0</v>
      </c>
      <c r="AN635" s="79">
        <f>ALL!AN30/AN$617</f>
        <v>0</v>
      </c>
      <c r="AO635" s="79">
        <f>ALL!AO30/AO$617</f>
        <v>0</v>
      </c>
      <c r="AP635" s="79">
        <f>ALL!AP30/AP$617</f>
        <v>0</v>
      </c>
      <c r="AQ635" s="79">
        <f>ALL!AQ30/AQ$617</f>
        <v>0</v>
      </c>
      <c r="AR635" s="79">
        <f>ALL!AR30/AR$617</f>
        <v>4.0157111858527959E-2</v>
      </c>
      <c r="AS635" s="79">
        <f>ALL!AS30/AS$617</f>
        <v>0</v>
      </c>
      <c r="AT635" s="79">
        <f>ALL!AT30/AT$617</f>
        <v>0</v>
      </c>
      <c r="AU635" s="79">
        <f>ALL!AU30/AU$617</f>
        <v>0</v>
      </c>
      <c r="AV635" s="79">
        <f>ALL!AV30/AV$617</f>
        <v>0</v>
      </c>
      <c r="AW635" s="79">
        <f>ALL!AW30/AW$617</f>
        <v>0</v>
      </c>
      <c r="AX635" s="79">
        <f>ALL!AX30/AX$617</f>
        <v>0</v>
      </c>
      <c r="AY635" s="79">
        <f>ALL!AY30/AY$617</f>
        <v>0</v>
      </c>
      <c r="AZ635" s="79">
        <f>ALL!AZ30/AZ$617</f>
        <v>0</v>
      </c>
      <c r="BA635" s="79">
        <f>ALL!BA30/BA$617</f>
        <v>0</v>
      </c>
      <c r="BB635" s="79">
        <f>ALL!BB30/BB$617</f>
        <v>0</v>
      </c>
      <c r="BC635" s="79">
        <f>ALL!BC30/BC$617</f>
        <v>0</v>
      </c>
      <c r="BD635" s="79">
        <f>ALL!BD30/BD$617</f>
        <v>0</v>
      </c>
      <c r="BE635" s="79">
        <f>ALL!BE30/BE$617</f>
        <v>2.1923016101432782E-2</v>
      </c>
      <c r="BF635" s="79">
        <f>ALL!BF30/BF$617</f>
        <v>1.402285665693763E-2</v>
      </c>
      <c r="BG635" s="79">
        <f>ALL!BG30/BG$617</f>
        <v>0</v>
      </c>
      <c r="BH635" s="91">
        <f t="shared" si="265"/>
        <v>0.32357889702334386</v>
      </c>
      <c r="BJ635" s="267">
        <f t="array" ref="BJ635">(MIN(IF($E$4:$BG$4=BJ$4,$E635:$BG635)))</f>
        <v>0</v>
      </c>
      <c r="BK635" s="267">
        <f t="array" ref="BK635">(MAX(IF($E$4:$BG$4=BK$4,$E635:$BG635)))</f>
        <v>4.0157111858527959E-2</v>
      </c>
      <c r="BL635" s="267">
        <f t="array" ref="BL635">(AVERAGE(IF($E$4:$BG$4=BL$4,$E635:$BG635)))</f>
        <v>2.5098194911579975E-3</v>
      </c>
      <c r="BM635" s="267">
        <f t="array" ref="BM635">(MIN(IF($E$4:$BG$4=BM$4,$E635:$BG635)))</f>
        <v>0</v>
      </c>
      <c r="BN635" s="267">
        <f t="array" ref="BN635">(MAX(IF($E$4:$BG$4=BN$4,$E635:$BG635)))</f>
        <v>2.1923016101432782E-2</v>
      </c>
      <c r="BO635" s="267">
        <f t="array" ref="BO635">(AVERAGE(IF($E$4:$BG$4=BO$4,$E635:$BG635)))</f>
        <v>8.986468189592603E-3</v>
      </c>
      <c r="BP635" s="267">
        <f t="array" ref="BP635">(MIN(IF($E$4:$BG$4=BP$4,$E635:$BG635)))</f>
        <v>0</v>
      </c>
      <c r="BQ635" s="267">
        <f t="array" ref="BQ635">(MAX(IF($E$4:$BG$4=BQ$4,$E635:$BG635)))</f>
        <v>0</v>
      </c>
      <c r="BR635" s="267">
        <f t="array" ref="BR635">(AVERAGE(IF($E$4:$BG$4=BR$4,$E635:$BG635)))</f>
        <v>0</v>
      </c>
      <c r="BS635" s="267">
        <f t="array" ref="BS635">(MIN(IF($E$4:$BG$4=BS$4,$E635:$BG635)))</f>
        <v>0</v>
      </c>
      <c r="BT635" s="267">
        <f t="array" ref="BT635">(MAX(IF($E$4:$BG$4=BT$4,$E635:$BG635)))</f>
        <v>1.6910107473597547E-2</v>
      </c>
      <c r="BU635" s="267">
        <f t="array" ref="BU635">(AVERAGE(IF($E$4:$BG$4=BU$4,$E635:$BG635)))</f>
        <v>6.6445811533228294E-3</v>
      </c>
      <c r="BV635" s="267">
        <f t="array" ref="BV635">(MIN(IF($E$4:$BG$4=BV$4,$E635:$BG635)))</f>
        <v>7.6284357972535672E-4</v>
      </c>
      <c r="BW635" s="267">
        <f t="array" ref="BW635">(MAX(IF($E$4:$BG$4=BW$4,$E635:$BG635)))</f>
        <v>1.1184940254720842E-2</v>
      </c>
      <c r="BX635" s="267">
        <f t="array" ref="BX635">(AVERAGE(IF($E$4:$BG$4=BX$4,$E635:$BG635)))</f>
        <v>6.5205093700287167E-3</v>
      </c>
      <c r="BY635" s="267">
        <f t="array" ref="BY635">(MIN(IF($E$4:$BG$4=BY$4,$E635:$BG635)))</f>
        <v>0</v>
      </c>
      <c r="BZ635" s="267">
        <f t="array" ref="BZ635">(MAX(IF($E$4:$BG$4=BZ$4,$E635:$BG635)))</f>
        <v>2.5111902531278214E-2</v>
      </c>
      <c r="CA635" s="267">
        <f t="array" ref="CA635">(AVERAGE(IF($E$4:$BG$4=CA$4,$E635:$BG635)))</f>
        <v>1.1693952958078737E-2</v>
      </c>
      <c r="CB635" s="268">
        <f t="shared" si="267"/>
        <v>0</v>
      </c>
      <c r="CC635" s="268">
        <f t="shared" si="268"/>
        <v>0</v>
      </c>
      <c r="CD635" s="268">
        <f t="shared" si="269"/>
        <v>5.8832526731517065E-3</v>
      </c>
    </row>
    <row r="636" spans="1:82" s="90" customFormat="1" ht="12" customHeight="1">
      <c r="A636" s="505">
        <v>16</v>
      </c>
      <c r="B636" s="232" t="s">
        <v>1499</v>
      </c>
      <c r="C636" s="90">
        <f t="shared" ref="C636:C637" si="270">A636*1</f>
        <v>16</v>
      </c>
      <c r="E636" s="79">
        <f>ALL!E31/E$617</f>
        <v>0</v>
      </c>
      <c r="F636" s="79">
        <f>ALL!F31/F$617</f>
        <v>0</v>
      </c>
      <c r="G636" s="79">
        <f>ALL!G31/G$617</f>
        <v>0</v>
      </c>
      <c r="H636" s="79">
        <f>ALL!H31/H$617</f>
        <v>0</v>
      </c>
      <c r="I636" s="79">
        <f>ALL!I31/I$617</f>
        <v>0</v>
      </c>
      <c r="J636" s="79">
        <f>ALL!J31/J$617</f>
        <v>0</v>
      </c>
      <c r="K636" s="79">
        <f>ALL!K31/K$617</f>
        <v>0</v>
      </c>
      <c r="L636" s="79">
        <f>ALL!L31/L$617</f>
        <v>0</v>
      </c>
      <c r="M636" s="79">
        <f>ALL!M31/M$617</f>
        <v>0</v>
      </c>
      <c r="N636" s="79">
        <f>ALL!N31/N$617</f>
        <v>0</v>
      </c>
      <c r="O636" s="79">
        <f>ALL!O31/O$617</f>
        <v>0</v>
      </c>
      <c r="P636" s="79">
        <f>ALL!P31/P$617</f>
        <v>0</v>
      </c>
      <c r="Q636" s="79">
        <f>ALL!Q31/Q$617</f>
        <v>0</v>
      </c>
      <c r="R636" s="79">
        <f>ALL!R31/R$617</f>
        <v>0</v>
      </c>
      <c r="S636" s="79">
        <f>ALL!S31/S$617</f>
        <v>0</v>
      </c>
      <c r="T636" s="79">
        <f>ALL!T31/T$617</f>
        <v>0</v>
      </c>
      <c r="U636" s="79">
        <f>ALL!U31/U$617</f>
        <v>0</v>
      </c>
      <c r="V636" s="79">
        <f>ALL!V31/V$617</f>
        <v>0</v>
      </c>
      <c r="W636" s="79">
        <f>ALL!W31/W$617</f>
        <v>0</v>
      </c>
      <c r="X636" s="79">
        <f>ALL!X31/X$617</f>
        <v>0</v>
      </c>
      <c r="Y636" s="79">
        <f>ALL!Y31/Y$617</f>
        <v>0</v>
      </c>
      <c r="Z636" s="79">
        <f>ALL!Z31/Z$617</f>
        <v>0</v>
      </c>
      <c r="AA636" s="79">
        <f>ALL!AA31/AA$617</f>
        <v>0</v>
      </c>
      <c r="AB636" s="79">
        <f>ALL!AB31/AB$617</f>
        <v>0</v>
      </c>
      <c r="AC636" s="79">
        <f>ALL!AC31/AC$617</f>
        <v>0</v>
      </c>
      <c r="AD636" s="79">
        <f>ALL!AD31/AD$617</f>
        <v>0</v>
      </c>
      <c r="AE636" s="79">
        <f>ALL!AE31/AE$617</f>
        <v>0</v>
      </c>
      <c r="AF636" s="79">
        <f>ALL!AF31/AF$617</f>
        <v>0</v>
      </c>
      <c r="AG636" s="79">
        <f>ALL!AG31/AG$617</f>
        <v>0</v>
      </c>
      <c r="AH636" s="79">
        <f>ALL!AH31/AH$617</f>
        <v>0</v>
      </c>
      <c r="AI636" s="79">
        <f>ALL!AI31/AI$617</f>
        <v>0</v>
      </c>
      <c r="AJ636" s="79">
        <f>ALL!AJ31/AJ$617</f>
        <v>0</v>
      </c>
      <c r="AK636" s="79">
        <f>ALL!AK31/AK$617</f>
        <v>0</v>
      </c>
      <c r="AL636" s="79">
        <f>ALL!AL31/AL$617</f>
        <v>0</v>
      </c>
      <c r="AM636" s="79">
        <f>ALL!AM31/AM$617</f>
        <v>0</v>
      </c>
      <c r="AN636" s="79">
        <f>ALL!AN31/AN$617</f>
        <v>0</v>
      </c>
      <c r="AO636" s="79">
        <f>ALL!AO31/AO$617</f>
        <v>0</v>
      </c>
      <c r="AP636" s="79">
        <f>ALL!AP31/AP$617</f>
        <v>0</v>
      </c>
      <c r="AQ636" s="79">
        <f>ALL!AQ31/AQ$617</f>
        <v>0</v>
      </c>
      <c r="AR636" s="79">
        <f>ALL!AR31/AR$617</f>
        <v>0</v>
      </c>
      <c r="AS636" s="79">
        <f>ALL!AS31/AS$617</f>
        <v>0</v>
      </c>
      <c r="AT636" s="79">
        <f>ALL!AT31/AT$617</f>
        <v>0</v>
      </c>
      <c r="AU636" s="79">
        <f>ALL!AU31/AU$617</f>
        <v>0</v>
      </c>
      <c r="AV636" s="79">
        <f>ALL!AV31/AV$617</f>
        <v>0</v>
      </c>
      <c r="AW636" s="79">
        <f>ALL!AW31/AW$617</f>
        <v>0</v>
      </c>
      <c r="AX636" s="79">
        <f>ALL!AX31/AX$617</f>
        <v>0</v>
      </c>
      <c r="AY636" s="79">
        <f>ALL!AY31/AY$617</f>
        <v>0</v>
      </c>
      <c r="AZ636" s="79">
        <f>ALL!AZ31/AZ$617</f>
        <v>1.7565177778544054E-3</v>
      </c>
      <c r="BA636" s="79">
        <f>ALL!BA31/BA$617</f>
        <v>0</v>
      </c>
      <c r="BB636" s="79">
        <f>ALL!BB31/BB$617</f>
        <v>0</v>
      </c>
      <c r="BC636" s="79">
        <f>ALL!BC31/BC$617</f>
        <v>0</v>
      </c>
      <c r="BD636" s="79">
        <f>ALL!BD31/BD$617</f>
        <v>0</v>
      </c>
      <c r="BE636" s="79">
        <f>ALL!BE31/BE$617</f>
        <v>0</v>
      </c>
      <c r="BF636" s="79">
        <f>ALL!BF31/BF$617</f>
        <v>0</v>
      </c>
      <c r="BG636" s="79">
        <f>ALL!BG31/BG$617</f>
        <v>0</v>
      </c>
      <c r="BH636" s="91">
        <f t="shared" ref="BH636:BH637" si="271">SUM(E636:BG636)</f>
        <v>1.7565177778544054E-3</v>
      </c>
      <c r="BJ636" s="267">
        <f t="array" ref="BJ636">(MIN(IF($E$4:$BG$4=BJ$4,$E636:$BG636)))</f>
        <v>0</v>
      </c>
      <c r="BK636" s="267">
        <f t="array" ref="BK636">(MAX(IF($E$4:$BG$4=BK$4,$E636:$BG636)))</f>
        <v>1.7565177778544054E-3</v>
      </c>
      <c r="BL636" s="267">
        <f t="array" ref="BL636">(AVERAGE(IF($E$4:$BG$4=BL$4,$E636:$BG636)))</f>
        <v>1.0978236111590034E-4</v>
      </c>
      <c r="BM636" s="267">
        <f t="array" ref="BM636">(MIN(IF($E$4:$BG$4=BM$4,$E636:$BG636)))</f>
        <v>0</v>
      </c>
      <c r="BN636" s="267">
        <f t="array" ref="BN636">(MAX(IF($E$4:$BG$4=BN$4,$E636:$BG636)))</f>
        <v>0</v>
      </c>
      <c r="BO636" s="267">
        <f t="array" ref="BO636">(AVERAGE(IF($E$4:$BG$4=BO$4,$E636:$BG636)))</f>
        <v>0</v>
      </c>
      <c r="BP636" s="267">
        <f t="array" ref="BP636">(MIN(IF($E$4:$BG$4=BP$4,$E636:$BG636)))</f>
        <v>0</v>
      </c>
      <c r="BQ636" s="267">
        <f t="array" ref="BQ636">(MAX(IF($E$4:$BG$4=BQ$4,$E636:$BG636)))</f>
        <v>0</v>
      </c>
      <c r="BR636" s="267">
        <f t="array" ref="BR636">(AVERAGE(IF($E$4:$BG$4=BR$4,$E636:$BG636)))</f>
        <v>0</v>
      </c>
      <c r="BS636" s="267">
        <f t="array" ref="BS636">(MIN(IF($E$4:$BG$4=BS$4,$E636:$BG636)))</f>
        <v>0</v>
      </c>
      <c r="BT636" s="267">
        <f t="array" ref="BT636">(MAX(IF($E$4:$BG$4=BT$4,$E636:$BG636)))</f>
        <v>0</v>
      </c>
      <c r="BU636" s="267">
        <f t="array" ref="BU636">(AVERAGE(IF($E$4:$BG$4=BU$4,$E636:$BG636)))</f>
        <v>0</v>
      </c>
      <c r="BV636" s="267">
        <f t="array" ref="BV636">(MIN(IF($E$4:$BG$4=BV$4,$E636:$BG636)))</f>
        <v>0</v>
      </c>
      <c r="BW636" s="267">
        <f t="array" ref="BW636">(MAX(IF($E$4:$BG$4=BW$4,$E636:$BG636)))</f>
        <v>0</v>
      </c>
      <c r="BX636" s="267">
        <f t="array" ref="BX636">(AVERAGE(IF($E$4:$BG$4=BX$4,$E636:$BG636)))</f>
        <v>0</v>
      </c>
      <c r="BY636" s="267">
        <f t="array" ref="BY636">(MIN(IF($E$4:$BG$4=BY$4,$E636:$BG636)))</f>
        <v>0</v>
      </c>
      <c r="BZ636" s="267">
        <f t="array" ref="BZ636">(MAX(IF($E$4:$BG$4=BZ$4,$E636:$BG636)))</f>
        <v>0</v>
      </c>
      <c r="CA636" s="267">
        <f t="array" ref="CA636">(AVERAGE(IF($E$4:$BG$4=CA$4,$E636:$BG636)))</f>
        <v>0</v>
      </c>
      <c r="CB636" s="268">
        <f t="shared" si="267"/>
        <v>0</v>
      </c>
      <c r="CC636" s="268">
        <f t="shared" si="268"/>
        <v>0</v>
      </c>
      <c r="CD636" s="268">
        <f t="shared" si="269"/>
        <v>3.1936686870080101E-5</v>
      </c>
    </row>
    <row r="637" spans="1:82" s="90" customFormat="1" ht="12" customHeight="1">
      <c r="A637" s="505">
        <v>18</v>
      </c>
      <c r="B637" s="232" t="s">
        <v>1500</v>
      </c>
      <c r="C637" s="90">
        <f t="shared" si="270"/>
        <v>18</v>
      </c>
      <c r="E637" s="79">
        <f>ALL!E32/E$617</f>
        <v>1.5467008417748894E-2</v>
      </c>
      <c r="F637" s="79">
        <f>ALL!F32/F$617</f>
        <v>4.1709281601698591E-3</v>
      </c>
      <c r="G637" s="79">
        <f>ALL!G32/G$617</f>
        <v>1.2344870873230319E-2</v>
      </c>
      <c r="H637" s="79">
        <f>ALL!H32/H$617</f>
        <v>6.6924272203961466E-3</v>
      </c>
      <c r="I637" s="79">
        <f>ALL!I32/I$617</f>
        <v>9.8901598306485785E-3</v>
      </c>
      <c r="J637" s="79">
        <f>ALL!J32/J$617</f>
        <v>1.8718258776681734E-2</v>
      </c>
      <c r="K637" s="79">
        <f>ALL!K32/K$617</f>
        <v>3.9157622702944506E-3</v>
      </c>
      <c r="L637" s="79">
        <f>ALL!L32/L$617</f>
        <v>2.4287410507014433E-2</v>
      </c>
      <c r="M637" s="79">
        <f>ALL!M32/M$617</f>
        <v>7.3719323795253949E-3</v>
      </c>
      <c r="N637" s="79">
        <f>ALL!N32/N$617</f>
        <v>1.154064968231585E-2</v>
      </c>
      <c r="O637" s="79">
        <f>ALL!O32/O$617</f>
        <v>2.9145444277405272E-2</v>
      </c>
      <c r="P637" s="79">
        <f>ALL!P32/P$617</f>
        <v>3.881936000042549E-2</v>
      </c>
      <c r="Q637" s="79">
        <f>ALL!Q32/Q$617</f>
        <v>8.208773516767822E-3</v>
      </c>
      <c r="R637" s="79">
        <f>ALL!R32/R$617</f>
        <v>3.1420233857274073E-3</v>
      </c>
      <c r="S637" s="79">
        <f>ALL!S32/S$617</f>
        <v>1.8959237357451617E-2</v>
      </c>
      <c r="T637" s="79">
        <f>ALL!T32/T$617</f>
        <v>7.8196894462609565E-3</v>
      </c>
      <c r="U637" s="79">
        <f>ALL!U32/U$617</f>
        <v>0.10091816544761775</v>
      </c>
      <c r="V637" s="79">
        <f>ALL!V32/V$617</f>
        <v>7.5354686244552991E-3</v>
      </c>
      <c r="W637" s="79">
        <f>ALL!W32/W$617</f>
        <v>2.6358127890195359E-3</v>
      </c>
      <c r="X637" s="79">
        <f>ALL!X32/X$617</f>
        <v>1.3603596261441506E-2</v>
      </c>
      <c r="Y637" s="79">
        <f>ALL!Y32/Y$617</f>
        <v>6.0430810863808518E-3</v>
      </c>
      <c r="Z637" s="79">
        <f>ALL!Z32/Z$617</f>
        <v>3.1870660793673539E-2</v>
      </c>
      <c r="AA637" s="79">
        <f>ALL!AA32/AA$617</f>
        <v>1.2033335017801799E-2</v>
      </c>
      <c r="AB637" s="79">
        <f>ALL!AB32/AB$617</f>
        <v>1.6470725607484724E-2</v>
      </c>
      <c r="AC637" s="79">
        <f>ALL!AC32/AC$617</f>
        <v>-1.8406054460370837E-3</v>
      </c>
      <c r="AD637" s="79">
        <f>ALL!AD32/AD$617</f>
        <v>1.7951322249892977E-2</v>
      </c>
      <c r="AE637" s="79">
        <f>ALL!AE32/AE$617</f>
        <v>1.7726215702987443E-2</v>
      </c>
      <c r="AF637" s="79">
        <f>ALL!AF32/AF$617</f>
        <v>2.175769800821363E-2</v>
      </c>
      <c r="AG637" s="79">
        <f>ALL!AG32/AG$617</f>
        <v>7.5454430317732357E-3</v>
      </c>
      <c r="AH637" s="79">
        <f>ALL!AH32/AH$617</f>
        <v>6.1732900063791877E-3</v>
      </c>
      <c r="AI637" s="79">
        <f>ALL!AI32/AI$617</f>
        <v>4.9977257372552861E-2</v>
      </c>
      <c r="AJ637" s="79">
        <f>ALL!AJ32/AJ$617</f>
        <v>1.8432858231399989E-2</v>
      </c>
      <c r="AK637" s="79">
        <f>ALL!AK32/AK$617</f>
        <v>3.5696787877871804E-2</v>
      </c>
      <c r="AL637" s="79">
        <f>ALL!AL32/AL$617</f>
        <v>3.4212213168684773E-2</v>
      </c>
      <c r="AM637" s="79">
        <f>ALL!AM32/AM$617</f>
        <v>0</v>
      </c>
      <c r="AN637" s="79">
        <f>ALL!AN32/AN$617</f>
        <v>0</v>
      </c>
      <c r="AO637" s="79">
        <f>ALL!AO32/AO$617</f>
        <v>1.1226881717436269E-3</v>
      </c>
      <c r="AP637" s="79">
        <f>ALL!AP32/AP$617</f>
        <v>0</v>
      </c>
      <c r="AQ637" s="79">
        <f>ALL!AQ32/AQ$617</f>
        <v>0</v>
      </c>
      <c r="AR637" s="79">
        <f>ALL!AR32/AR$617</f>
        <v>0</v>
      </c>
      <c r="AS637" s="79">
        <f>ALL!AS32/AS$617</f>
        <v>0</v>
      </c>
      <c r="AT637" s="79">
        <f>ALL!AT32/AT$617</f>
        <v>0</v>
      </c>
      <c r="AU637" s="79">
        <f>ALL!AU32/AU$617</f>
        <v>0</v>
      </c>
      <c r="AV637" s="79">
        <f>ALL!AV32/AV$617</f>
        <v>0</v>
      </c>
      <c r="AW637" s="79">
        <f>ALL!AW32/AW$617</f>
        <v>0</v>
      </c>
      <c r="AX637" s="79">
        <f>ALL!AX32/AX$617</f>
        <v>0</v>
      </c>
      <c r="AY637" s="79">
        <f>ALL!AY32/AY$617</f>
        <v>0</v>
      </c>
      <c r="AZ637" s="79">
        <f>ALL!AZ32/AZ$617</f>
        <v>0</v>
      </c>
      <c r="BA637" s="79">
        <f>ALL!BA32/BA$617</f>
        <v>0</v>
      </c>
      <c r="BB637" s="79">
        <f>ALL!BB32/BB$617</f>
        <v>0</v>
      </c>
      <c r="BC637" s="79">
        <f>ALL!BC32/BC$617</f>
        <v>0</v>
      </c>
      <c r="BD637" s="79">
        <f>ALL!BD32/BD$617</f>
        <v>6.7117191613109972E-2</v>
      </c>
      <c r="BE637" s="79">
        <f>ALL!BE32/BE$617</f>
        <v>4.2490194097430326E-3</v>
      </c>
      <c r="BF637" s="79">
        <f>ALL!BF32/BF$617</f>
        <v>5.3407453579333106E-3</v>
      </c>
      <c r="BG637" s="79">
        <f>ALL!BG32/BG$617</f>
        <v>1.4915486813626117E-2</v>
      </c>
      <c r="BH637" s="91">
        <f t="shared" si="271"/>
        <v>0.71198239329981405</v>
      </c>
      <c r="BJ637" s="267">
        <f t="array" ref="BJ637">(MIN(IF($E$4:$BG$4=BJ$4,$E637:$BG637)))</f>
        <v>0</v>
      </c>
      <c r="BK637" s="267">
        <f t="array" ref="BK637">(MAX(IF($E$4:$BG$4=BK$4,$E637:$BG637)))</f>
        <v>1.1226881717436269E-3</v>
      </c>
      <c r="BL637" s="267">
        <f t="array" ref="BL637">(AVERAGE(IF($E$4:$BG$4=BL$4,$E637:$BG637)))</f>
        <v>7.0168010733976679E-5</v>
      </c>
      <c r="BM637" s="267">
        <f t="array" ref="BM637">(MIN(IF($E$4:$BG$4=BM$4,$E637:$BG637)))</f>
        <v>4.2490194097430326E-3</v>
      </c>
      <c r="BN637" s="267">
        <f t="array" ref="BN637">(MAX(IF($E$4:$BG$4=BN$4,$E637:$BG637)))</f>
        <v>6.7117191613109972E-2</v>
      </c>
      <c r="BO637" s="267">
        <f t="array" ref="BO637">(AVERAGE(IF($E$4:$BG$4=BO$4,$E637:$BG637)))</f>
        <v>2.2905610798603111E-2</v>
      </c>
      <c r="BP637" s="267">
        <f t="array" ref="BP637">(MIN(IF($E$4:$BG$4=BP$4,$E637:$BG637)))</f>
        <v>0</v>
      </c>
      <c r="BQ637" s="267">
        <f t="array" ref="BQ637">(MAX(IF($E$4:$BG$4=BQ$4,$E637:$BG637)))</f>
        <v>3.5696787877871804E-2</v>
      </c>
      <c r="BR637" s="267">
        <f t="array" ref="BR637">(AVERAGE(IF($E$4:$BG$4=BR$4,$E637:$BG637)))</f>
        <v>2.3303000348852191E-2</v>
      </c>
      <c r="BS637" s="267">
        <f t="array" ref="BS637">(MIN(IF($E$4:$BG$4=BS$4,$E637:$BG637)))</f>
        <v>-1.8406054460370837E-3</v>
      </c>
      <c r="BT637" s="267">
        <f t="array" ref="BT637">(MAX(IF($E$4:$BG$4=BT$4,$E637:$BG637)))</f>
        <v>2.9145444277405272E-2</v>
      </c>
      <c r="BU637" s="267">
        <f t="array" ref="BU637">(AVERAGE(IF($E$4:$BG$4=BU$4,$E637:$BG637)))</f>
        <v>1.0722273949039955E-2</v>
      </c>
      <c r="BV637" s="267">
        <f t="array" ref="BV637">(MIN(IF($E$4:$BG$4=BV$4,$E637:$BG637)))</f>
        <v>1.2344870873230319E-2</v>
      </c>
      <c r="BW637" s="267">
        <f t="array" ref="BW637">(MAX(IF($E$4:$BG$4=BW$4,$E637:$BG637)))</f>
        <v>3.1870660793673539E-2</v>
      </c>
      <c r="BX637" s="267">
        <f t="array" ref="BX637">(AVERAGE(IF($E$4:$BG$4=BX$4,$E637:$BG637)))</f>
        <v>1.9779778876447142E-2</v>
      </c>
      <c r="BY637" s="267">
        <f t="array" ref="BY637">(MIN(IF($E$4:$BG$4=BY$4,$E637:$BG637)))</f>
        <v>7.5454430317732357E-3</v>
      </c>
      <c r="BZ637" s="267">
        <f t="array" ref="BZ637">(MAX(IF($E$4:$BG$4=BZ$4,$E637:$BG637)))</f>
        <v>0.10091816544761775</v>
      </c>
      <c r="CA637" s="267">
        <f t="array" ref="CA637">(AVERAGE(IF($E$4:$BG$4=CA$4,$E637:$BG637)))</f>
        <v>3.5005913207353405E-2</v>
      </c>
      <c r="CB637" s="268">
        <f t="shared" si="267"/>
        <v>0</v>
      </c>
      <c r="CC637" s="268">
        <f t="shared" si="268"/>
        <v>0.1</v>
      </c>
      <c r="CD637" s="268">
        <f t="shared" si="269"/>
        <v>1.2945134423632983E-2</v>
      </c>
    </row>
    <row r="638" spans="1:82" ht="12" customHeight="1">
      <c r="A638" s="505">
        <v>23</v>
      </c>
      <c r="B638" s="232" t="s">
        <v>597</v>
      </c>
      <c r="C638" s="90">
        <f t="shared" si="266"/>
        <v>23</v>
      </c>
      <c r="E638" s="79">
        <f>ALL!E33/E$617</f>
        <v>1.6966620882683438E-3</v>
      </c>
      <c r="F638" s="79">
        <f>ALL!F33/F$617</f>
        <v>0</v>
      </c>
      <c r="G638" s="79">
        <f>ALL!G33/G$617</f>
        <v>4.1623862422868934E-3</v>
      </c>
      <c r="H638" s="79">
        <f>ALL!H33/H$617</f>
        <v>0</v>
      </c>
      <c r="I638" s="79">
        <f>ALL!I33/I$617</f>
        <v>1.4133277690014164E-4</v>
      </c>
      <c r="J638" s="79">
        <f>ALL!J33/J$617</f>
        <v>1.4284359204407918E-3</v>
      </c>
      <c r="K638" s="79">
        <f>ALL!K33/K$617</f>
        <v>1.8870296559871848E-4</v>
      </c>
      <c r="L638" s="79">
        <f>ALL!L33/L$617</f>
        <v>3.7100587476343004E-3</v>
      </c>
      <c r="M638" s="79">
        <f>ALL!M33/M$617</f>
        <v>0</v>
      </c>
      <c r="N638" s="79">
        <f>ALL!N33/N$617</f>
        <v>1.4826754635581128E-4</v>
      </c>
      <c r="O638" s="79">
        <f>ALL!O33/O$617</f>
        <v>6.870698816198031E-4</v>
      </c>
      <c r="P638" s="79">
        <f>ALL!P33/P$617</f>
        <v>1.7078439489985379E-3</v>
      </c>
      <c r="Q638" s="79">
        <f>ALL!Q33/Q$617</f>
        <v>1.301285101585308E-3</v>
      </c>
      <c r="R638" s="79">
        <f>ALL!R33/R$617</f>
        <v>1.328307498401172E-3</v>
      </c>
      <c r="S638" s="79">
        <f>ALL!S33/S$617</f>
        <v>2.1016985618420639E-4</v>
      </c>
      <c r="T638" s="79">
        <f>ALL!T33/T$617</f>
        <v>1.2264050440584883E-3</v>
      </c>
      <c r="U638" s="79">
        <f>ALL!U33/U$617</f>
        <v>6.0478553915198981E-4</v>
      </c>
      <c r="V638" s="79">
        <f>ALL!V33/V$617</f>
        <v>6.8479431625755836E-3</v>
      </c>
      <c r="W638" s="79">
        <f>ALL!W33/W$617</f>
        <v>1.1779361221596262E-4</v>
      </c>
      <c r="X638" s="79">
        <f>ALL!X33/X$617</f>
        <v>5.4288374257341007E-4</v>
      </c>
      <c r="Y638" s="79">
        <f>ALL!Y33/Y$617</f>
        <v>1.3942872994051185E-3</v>
      </c>
      <c r="Z638" s="79">
        <f>ALL!Z33/Z$617</f>
        <v>1.3296748966171606E-3</v>
      </c>
      <c r="AA638" s="79">
        <f>ALL!AA33/AA$617</f>
        <v>1.5632734576715565E-5</v>
      </c>
      <c r="AB638" s="79">
        <f>ALL!AB33/AB$617</f>
        <v>0</v>
      </c>
      <c r="AC638" s="79">
        <f>ALL!AC33/AC$617</f>
        <v>1.7955871890986024E-3</v>
      </c>
      <c r="AD638" s="79">
        <f>ALL!AD33/AD$617</f>
        <v>2.4049929753049478E-3</v>
      </c>
      <c r="AE638" s="79">
        <f>ALL!AE33/AE$617</f>
        <v>2.6507734664287957E-3</v>
      </c>
      <c r="AF638" s="79">
        <f>ALL!AF33/AF$617</f>
        <v>1.185946145925866E-3</v>
      </c>
      <c r="AG638" s="79">
        <f>ALL!AG33/AG$617</f>
        <v>0</v>
      </c>
      <c r="AH638" s="79">
        <f>ALL!AH33/AH$617</f>
        <v>0</v>
      </c>
      <c r="AI638" s="79">
        <f>ALL!AI33/AI$617</f>
        <v>2.0159160564842257E-3</v>
      </c>
      <c r="AJ638" s="79">
        <f>ALL!AJ33/AJ$617</f>
        <v>2.2567736643349981E-3</v>
      </c>
      <c r="AK638" s="79">
        <f>ALL!AK33/AK$617</f>
        <v>0</v>
      </c>
      <c r="AL638" s="79">
        <f>ALL!AL33/AL$617</f>
        <v>8.0186551548898209E-5</v>
      </c>
      <c r="AM638" s="79">
        <f>ALL!AM33/AM$617</f>
        <v>0</v>
      </c>
      <c r="AN638" s="79">
        <f>ALL!AN33/AN$617</f>
        <v>8.6635306115032829E-3</v>
      </c>
      <c r="AO638" s="79">
        <f>ALL!AO33/AO$617</f>
        <v>0</v>
      </c>
      <c r="AP638" s="79">
        <f>ALL!AP33/AP$617</f>
        <v>2.9312966348753644E-3</v>
      </c>
      <c r="AQ638" s="79">
        <f>ALL!AQ33/AQ$617</f>
        <v>3.5044608247534852E-3</v>
      </c>
      <c r="AR638" s="79">
        <f>ALL!AR33/AR$617</f>
        <v>8.3916055350098401E-3</v>
      </c>
      <c r="AS638" s="79">
        <f>ALL!AS33/AS$617</f>
        <v>0</v>
      </c>
      <c r="AT638" s="79">
        <f>ALL!AT33/AT$617</f>
        <v>6.3717367663174444E-4</v>
      </c>
      <c r="AU638" s="79">
        <f>ALL!AU33/AU$617</f>
        <v>2.0881285933717746E-4</v>
      </c>
      <c r="AV638" s="79">
        <f>ALL!AV33/AV$617</f>
        <v>0</v>
      </c>
      <c r="AW638" s="79">
        <f>ALL!AW33/AW$617</f>
        <v>0</v>
      </c>
      <c r="AX638" s="79">
        <f>ALL!AX33/AX$617</f>
        <v>4.02648446582909E-3</v>
      </c>
      <c r="AY638" s="79">
        <f>ALL!AY33/AY$617</f>
        <v>0</v>
      </c>
      <c r="AZ638" s="79">
        <f>ALL!AZ33/AZ$617</f>
        <v>4.6457847789895092E-3</v>
      </c>
      <c r="BA638" s="79">
        <f>ALL!BA33/BA$617</f>
        <v>0</v>
      </c>
      <c r="BB638" s="79">
        <f>ALL!BB33/BB$617</f>
        <v>0</v>
      </c>
      <c r="BC638" s="79">
        <f>ALL!BC33/BC$617</f>
        <v>0</v>
      </c>
      <c r="BD638" s="79">
        <f>ALL!BD33/BD$617</f>
        <v>2.5983498356668389E-3</v>
      </c>
      <c r="BE638" s="79">
        <f>ALL!BE33/BE$617</f>
        <v>2.0409788979066362E-5</v>
      </c>
      <c r="BF638" s="79">
        <f>ALL!BF33/BF$617</f>
        <v>1.3692465481726431E-3</v>
      </c>
      <c r="BG638" s="79">
        <f>ALL!BG33/BG$617</f>
        <v>0</v>
      </c>
      <c r="BH638" s="91">
        <f t="shared" si="265"/>
        <v>7.8177260214322836E-2</v>
      </c>
      <c r="BJ638" s="267">
        <f t="array" ref="BJ638">(MIN(IF($E$4:$BG$4=BJ$4,$E638:$BG638)))</f>
        <v>0</v>
      </c>
      <c r="BK638" s="267">
        <f t="array" ref="BK638">(MAX(IF($E$4:$BG$4=BK$4,$E638:$BG638)))</f>
        <v>8.6635306115032829E-3</v>
      </c>
      <c r="BL638" s="267">
        <f t="array" ref="BL638">(AVERAGE(IF($E$4:$BG$4=BL$4,$E638:$BG638)))</f>
        <v>2.0630718366830936E-3</v>
      </c>
      <c r="BM638" s="267">
        <f t="array" ref="BM638">(MIN(IF($E$4:$BG$4=BM$4,$E638:$BG638)))</f>
        <v>0</v>
      </c>
      <c r="BN638" s="267">
        <f t="array" ref="BN638">(MAX(IF($E$4:$BG$4=BN$4,$E638:$BG638)))</f>
        <v>2.5983498356668389E-3</v>
      </c>
      <c r="BO638" s="267">
        <f t="array" ref="BO638">(AVERAGE(IF($E$4:$BG$4=BO$4,$E638:$BG638)))</f>
        <v>9.9700154320463705E-4</v>
      </c>
      <c r="BP638" s="267">
        <f t="array" ref="BP638">(MIN(IF($E$4:$BG$4=BP$4,$E638:$BG638)))</f>
        <v>0</v>
      </c>
      <c r="BQ638" s="267">
        <f t="array" ref="BQ638">(MAX(IF($E$4:$BG$4=BQ$4,$E638:$BG638)))</f>
        <v>8.0186551548898209E-5</v>
      </c>
      <c r="BR638" s="267">
        <f t="array" ref="BR638">(AVERAGE(IF($E$4:$BG$4=BR$4,$E638:$BG638)))</f>
        <v>2.6728850516299403E-5</v>
      </c>
      <c r="BS638" s="267">
        <f t="array" ref="BS638">(MIN(IF($E$4:$BG$4=BS$4,$E638:$BG638)))</f>
        <v>0</v>
      </c>
      <c r="BT638" s="267">
        <f t="array" ref="BT638">(MAX(IF($E$4:$BG$4=BT$4,$E638:$BG638)))</f>
        <v>6.8479431625755836E-3</v>
      </c>
      <c r="BU638" s="267">
        <f t="array" ref="BU638">(AVERAGE(IF($E$4:$BG$4=BU$4,$E638:$BG638)))</f>
        <v>1.172774404192583E-3</v>
      </c>
      <c r="BV638" s="267">
        <f t="array" ref="BV638">(MIN(IF($E$4:$BG$4=BV$4,$E638:$BG638)))</f>
        <v>0</v>
      </c>
      <c r="BW638" s="267">
        <f t="array" ref="BW638">(MAX(IF($E$4:$BG$4=BW$4,$E638:$BG638)))</f>
        <v>4.1623862422868934E-3</v>
      </c>
      <c r="BX638" s="267">
        <f t="array" ref="BX638">(AVERAGE(IF($E$4:$BG$4=BX$4,$E638:$BG638)))</f>
        <v>1.9372087008097632E-3</v>
      </c>
      <c r="BY638" s="267">
        <f t="array" ref="BY638">(MIN(IF($E$4:$BG$4=BY$4,$E638:$BG638)))</f>
        <v>0</v>
      </c>
      <c r="BZ638" s="267">
        <f t="array" ref="BZ638">(MAX(IF($E$4:$BG$4=BZ$4,$E638:$BG638)))</f>
        <v>3.7100587476343004E-3</v>
      </c>
      <c r="CA638" s="267">
        <f t="array" ref="CA638">(AVERAGE(IF($E$4:$BG$4=CA$4,$E638:$BG638)))</f>
        <v>1.2461172588203722E-3</v>
      </c>
      <c r="CB638" s="268">
        <f t="shared" si="267"/>
        <v>0</v>
      </c>
      <c r="CC638" s="268">
        <f t="shared" si="268"/>
        <v>0</v>
      </c>
      <c r="CD638" s="268">
        <f t="shared" si="269"/>
        <v>1.421404731169506E-3</v>
      </c>
    </row>
    <row r="639" spans="1:82" ht="12" customHeight="1">
      <c r="A639" s="505">
        <v>24</v>
      </c>
      <c r="B639" s="232" t="s">
        <v>598</v>
      </c>
      <c r="C639" s="90">
        <f t="shared" si="266"/>
        <v>24</v>
      </c>
      <c r="E639" s="79">
        <f>ALL!E34/E$617</f>
        <v>1.9888569448221777E-3</v>
      </c>
      <c r="F639" s="79">
        <f>ALL!F34/F$617</f>
        <v>0</v>
      </c>
      <c r="G639" s="79">
        <f>ALL!G34/G$617</f>
        <v>7.5249858558333008E-4</v>
      </c>
      <c r="H639" s="79">
        <f>ALL!H34/H$617</f>
        <v>0</v>
      </c>
      <c r="I639" s="79">
        <f>ALL!I34/I$617</f>
        <v>1.448205422929383E-4</v>
      </c>
      <c r="J639" s="79">
        <f>ALL!J34/J$617</f>
        <v>8.2822023946754959E-4</v>
      </c>
      <c r="K639" s="79">
        <f>ALL!K34/K$617</f>
        <v>1.8870296559871848E-4</v>
      </c>
      <c r="L639" s="79">
        <f>ALL!L34/L$617</f>
        <v>1.2104630474732142E-4</v>
      </c>
      <c r="M639" s="79">
        <f>ALL!M34/M$617</f>
        <v>0</v>
      </c>
      <c r="N639" s="79">
        <f>ALL!N34/N$617</f>
        <v>0</v>
      </c>
      <c r="O639" s="79">
        <f>ALL!O34/O$617</f>
        <v>2.7460354937266254E-4</v>
      </c>
      <c r="P639" s="79">
        <f>ALL!P34/P$617</f>
        <v>1.0640585854153192E-4</v>
      </c>
      <c r="Q639" s="79">
        <f>ALL!Q34/Q$617</f>
        <v>1.3520826737387659E-4</v>
      </c>
      <c r="R639" s="79">
        <f>ALL!R34/R$617</f>
        <v>1.8730179585721928E-3</v>
      </c>
      <c r="S639" s="79">
        <f>ALL!S34/S$617</f>
        <v>2.8026727998227675E-3</v>
      </c>
      <c r="T639" s="79">
        <f>ALL!T34/T$617</f>
        <v>9.0594652554637977E-4</v>
      </c>
      <c r="U639" s="79">
        <f>ALL!U34/U$617</f>
        <v>0</v>
      </c>
      <c r="V639" s="79">
        <f>ALL!V34/V$617</f>
        <v>0</v>
      </c>
      <c r="W639" s="79">
        <f>ALL!W34/W$617</f>
        <v>2.8944362239945285E-4</v>
      </c>
      <c r="X639" s="79">
        <f>ALL!X34/X$617</f>
        <v>0</v>
      </c>
      <c r="Y639" s="79">
        <f>ALL!Y34/Y$617</f>
        <v>0</v>
      </c>
      <c r="Z639" s="79">
        <f>ALL!Z34/Z$617</f>
        <v>4.0270876640113531E-4</v>
      </c>
      <c r="AA639" s="79">
        <f>ALL!AA34/AA$617</f>
        <v>6.9973335559298617E-4</v>
      </c>
      <c r="AB639" s="79">
        <f>ALL!AB34/AB$617</f>
        <v>0</v>
      </c>
      <c r="AC639" s="79">
        <f>ALL!AC34/AC$617</f>
        <v>0</v>
      </c>
      <c r="AD639" s="79">
        <f>ALL!AD34/AD$617</f>
        <v>5.238333777937091E-4</v>
      </c>
      <c r="AE639" s="79">
        <f>ALL!AE34/AE$617</f>
        <v>6.001900739292037E-4</v>
      </c>
      <c r="AF639" s="79">
        <f>ALL!AF34/AF$617</f>
        <v>7.1156678212046622E-4</v>
      </c>
      <c r="AG639" s="79">
        <f>ALL!AG34/AG$617</f>
        <v>0</v>
      </c>
      <c r="AH639" s="79">
        <f>ALL!AH34/AH$617</f>
        <v>5.4530332045052743E-5</v>
      </c>
      <c r="AI639" s="79">
        <f>ALL!AI34/AI$617</f>
        <v>3.0090720904586704E-4</v>
      </c>
      <c r="AJ639" s="79">
        <f>ALL!AJ34/AJ$617</f>
        <v>5.0882961368149758E-4</v>
      </c>
      <c r="AK639" s="79">
        <f>ALL!AK34/AK$617</f>
        <v>0</v>
      </c>
      <c r="AL639" s="79">
        <f>ALL!AL34/AL$617</f>
        <v>0</v>
      </c>
      <c r="AM639" s="79">
        <f>ALL!AM34/AM$617</f>
        <v>0</v>
      </c>
      <c r="AN639" s="79">
        <f>ALL!AN34/AN$617</f>
        <v>3.439734093139182E-3</v>
      </c>
      <c r="AO639" s="79">
        <f>ALL!AO34/AO$617</f>
        <v>0</v>
      </c>
      <c r="AP639" s="79">
        <f>ALL!AP34/AP$617</f>
        <v>5.2421644169056247E-4</v>
      </c>
      <c r="AQ639" s="79">
        <f>ALL!AQ34/AQ$617</f>
        <v>0</v>
      </c>
      <c r="AR639" s="79">
        <f>ALL!AR34/AR$617</f>
        <v>0</v>
      </c>
      <c r="AS639" s="79">
        <f>ALL!AS34/AS$617</f>
        <v>0</v>
      </c>
      <c r="AT639" s="79">
        <f>ALL!AT34/AT$617</f>
        <v>0</v>
      </c>
      <c r="AU639" s="79">
        <f>ALL!AU34/AU$617</f>
        <v>1.9489079510705005E-4</v>
      </c>
      <c r="AV639" s="79">
        <f>ALL!AV34/AV$617</f>
        <v>0</v>
      </c>
      <c r="AW639" s="79">
        <f>ALL!AW34/AW$617</f>
        <v>0</v>
      </c>
      <c r="AX639" s="79">
        <f>ALL!AX34/AX$617</f>
        <v>0</v>
      </c>
      <c r="AY639" s="79">
        <f>ALL!AY34/AY$617</f>
        <v>0</v>
      </c>
      <c r="AZ639" s="79">
        <f>ALL!AZ34/AZ$617</f>
        <v>0</v>
      </c>
      <c r="BA639" s="79">
        <f>ALL!BA34/BA$617</f>
        <v>0</v>
      </c>
      <c r="BB639" s="79">
        <f>ALL!BB34/BB$617</f>
        <v>0</v>
      </c>
      <c r="BC639" s="79">
        <f>ALL!BC34/BC$617</f>
        <v>0</v>
      </c>
      <c r="BD639" s="79">
        <f>ALL!BD34/BD$617</f>
        <v>6.3753486161754601E-4</v>
      </c>
      <c r="BE639" s="79">
        <f>ALL!BE34/BE$617</f>
        <v>0</v>
      </c>
      <c r="BF639" s="79">
        <f>ALL!BF34/BF$617</f>
        <v>1.1148523750774007E-3</v>
      </c>
      <c r="BG639" s="79">
        <f>ALL!BG34/BG$617</f>
        <v>3.5171347191726929E-4</v>
      </c>
      <c r="BH639" s="91">
        <f t="shared" si="265"/>
        <v>2.047668571329983E-2</v>
      </c>
      <c r="BJ639" s="267">
        <f t="array" ref="BJ639">(MIN(IF($E$4:$BG$4=BJ$4,$E639:$BG639)))</f>
        <v>0</v>
      </c>
      <c r="BK639" s="267">
        <f t="array" ref="BK639">(MAX(IF($E$4:$BG$4=BK$4,$E639:$BG639)))</f>
        <v>3.439734093139182E-3</v>
      </c>
      <c r="BL639" s="267">
        <f t="array" ref="BL639">(AVERAGE(IF($E$4:$BG$4=BL$4,$E639:$BG639)))</f>
        <v>2.5992758312104968E-4</v>
      </c>
      <c r="BM639" s="267">
        <f t="array" ref="BM639">(MIN(IF($E$4:$BG$4=BM$4,$E639:$BG639)))</f>
        <v>0</v>
      </c>
      <c r="BN639" s="267">
        <f t="array" ref="BN639">(MAX(IF($E$4:$BG$4=BN$4,$E639:$BG639)))</f>
        <v>1.1148523750774007E-3</v>
      </c>
      <c r="BO639" s="267">
        <f t="array" ref="BO639">(AVERAGE(IF($E$4:$BG$4=BO$4,$E639:$BG639)))</f>
        <v>5.2602517715305401E-4</v>
      </c>
      <c r="BP639" s="267">
        <f t="array" ref="BP639">(MIN(IF($E$4:$BG$4=BP$4,$E639:$BG639)))</f>
        <v>0</v>
      </c>
      <c r="BQ639" s="267">
        <f t="array" ref="BQ639">(MAX(IF($E$4:$BG$4=BQ$4,$E639:$BG639)))</f>
        <v>0</v>
      </c>
      <c r="BR639" s="267">
        <f t="array" ref="BR639">(AVERAGE(IF($E$4:$BG$4=BR$4,$E639:$BG639)))</f>
        <v>0</v>
      </c>
      <c r="BS639" s="267">
        <f t="array" ref="BS639">(MIN(IF($E$4:$BG$4=BS$4,$E639:$BG639)))</f>
        <v>0</v>
      </c>
      <c r="BT639" s="267">
        <f t="array" ref="BT639">(MAX(IF($E$4:$BG$4=BT$4,$E639:$BG639)))</f>
        <v>2.8026727998227675E-3</v>
      </c>
      <c r="BU639" s="267">
        <f t="array" ref="BU639">(AVERAGE(IF($E$4:$BG$4=BU$4,$E639:$BG639)))</f>
        <v>5.6554889497415232E-4</v>
      </c>
      <c r="BV639" s="267">
        <f t="array" ref="BV639">(MIN(IF($E$4:$BG$4=BV$4,$E639:$BG639)))</f>
        <v>0</v>
      </c>
      <c r="BW639" s="267">
        <f t="array" ref="BW639">(MAX(IF($E$4:$BG$4=BW$4,$E639:$BG639)))</f>
        <v>7.5249858558333008E-4</v>
      </c>
      <c r="BX639" s="267">
        <f t="array" ref="BX639">(AVERAGE(IF($E$4:$BG$4=BX$4,$E639:$BG639)))</f>
        <v>4.160092414164907E-4</v>
      </c>
      <c r="BY639" s="267">
        <f t="array" ref="BY639">(MIN(IF($E$4:$BG$4=BY$4,$E639:$BG639)))</f>
        <v>0</v>
      </c>
      <c r="BZ639" s="267">
        <f t="array" ref="BZ639">(MAX(IF($E$4:$BG$4=BZ$4,$E639:$BG639)))</f>
        <v>3.0090720904586704E-4</v>
      </c>
      <c r="CA639" s="267">
        <f t="array" ref="CA639">(AVERAGE(IF($E$4:$BG$4=CA$4,$E639:$BG639)))</f>
        <v>9.6168559232522667E-5</v>
      </c>
      <c r="CB639" s="268">
        <f t="shared" si="267"/>
        <v>0</v>
      </c>
      <c r="CC639" s="268">
        <f t="shared" si="268"/>
        <v>0</v>
      </c>
      <c r="CD639" s="268">
        <f t="shared" si="269"/>
        <v>3.7230337660545146E-4</v>
      </c>
    </row>
    <row r="640" spans="1:82" s="90" customFormat="1" ht="12" customHeight="1">
      <c r="A640" s="505">
        <v>25</v>
      </c>
      <c r="B640" s="232" t="s">
        <v>599</v>
      </c>
      <c r="C640" s="90">
        <f t="shared" si="266"/>
        <v>25</v>
      </c>
      <c r="E640" s="79">
        <f>ALL!E35/E$617</f>
        <v>7.3481350567882831E-4</v>
      </c>
      <c r="F640" s="79">
        <f>ALL!F35/F$617</f>
        <v>8.152293353881271E-4</v>
      </c>
      <c r="G640" s="79">
        <f>ALL!G35/G$617</f>
        <v>5.5989567172844731E-4</v>
      </c>
      <c r="H640" s="79">
        <f>ALL!H35/H$617</f>
        <v>3.0368963742998544E-3</v>
      </c>
      <c r="I640" s="79">
        <f>ALL!I35/I$617</f>
        <v>2.0979026859739721E-4</v>
      </c>
      <c r="J640" s="79">
        <f>ALL!J35/J$617</f>
        <v>9.1605524816173957E-4</v>
      </c>
      <c r="K640" s="79">
        <f>ALL!K35/K$617</f>
        <v>1.8870357210129326E-4</v>
      </c>
      <c r="L640" s="79">
        <f>ALL!L35/L$617</f>
        <v>4.8997888916154516E-5</v>
      </c>
      <c r="M640" s="79">
        <f>ALL!M35/M$617</f>
        <v>0</v>
      </c>
      <c r="N640" s="79">
        <f>ALL!N35/N$617</f>
        <v>0</v>
      </c>
      <c r="O640" s="79">
        <f>ALL!O35/O$617</f>
        <v>0</v>
      </c>
      <c r="P640" s="79">
        <f>ALL!P35/P$617</f>
        <v>2.1683691295160113E-4</v>
      </c>
      <c r="Q640" s="79">
        <f>ALL!Q35/Q$617</f>
        <v>1.0750952344643269E-3</v>
      </c>
      <c r="R640" s="79">
        <f>ALL!R35/R$617</f>
        <v>5.3131985434789152E-4</v>
      </c>
      <c r="S640" s="79">
        <f>ALL!S35/S$617</f>
        <v>0</v>
      </c>
      <c r="T640" s="79">
        <f>ALL!T35/T$617</f>
        <v>4.1564267940561914E-4</v>
      </c>
      <c r="U640" s="79">
        <f>ALL!U35/U$617</f>
        <v>1.3973605161263175E-3</v>
      </c>
      <c r="V640" s="79">
        <f>ALL!V35/V$617</f>
        <v>0</v>
      </c>
      <c r="W640" s="79">
        <f>ALL!W35/W$617</f>
        <v>2.7220752757416257E-3</v>
      </c>
      <c r="X640" s="79">
        <f>ALL!X35/X$617</f>
        <v>2.0166413286969772E-3</v>
      </c>
      <c r="Y640" s="79">
        <f>ALL!Y35/Y$617</f>
        <v>0</v>
      </c>
      <c r="Z640" s="79">
        <f>ALL!Z35/Z$617</f>
        <v>3.6704318090582163E-4</v>
      </c>
      <c r="AA640" s="79">
        <f>ALL!AA35/AA$617</f>
        <v>7.202967883486658E-4</v>
      </c>
      <c r="AB640" s="79">
        <f>ALL!AB35/AB$617</f>
        <v>3.4875172708911314E-3</v>
      </c>
      <c r="AC640" s="79">
        <f>ALL!AC35/AC$617</f>
        <v>3.4196948086214298E-4</v>
      </c>
      <c r="AD640" s="79">
        <f>ALL!AD35/AD$617</f>
        <v>8.9090401439777841E-4</v>
      </c>
      <c r="AE640" s="79">
        <f>ALL!AE35/AE$617</f>
        <v>5.1962085929347301E-4</v>
      </c>
      <c r="AF640" s="79">
        <f>ALL!AF35/AF$617</f>
        <v>4.7437797082839473E-4</v>
      </c>
      <c r="AG640" s="79">
        <f>ALL!AG35/AG$617</f>
        <v>4.3404110021490015E-4</v>
      </c>
      <c r="AH640" s="79">
        <f>ALL!AH35/AH$617</f>
        <v>3.1445824812647086E-4</v>
      </c>
      <c r="AI640" s="79">
        <f>ALL!AI35/AI$617</f>
        <v>1.3417412787971393E-3</v>
      </c>
      <c r="AJ640" s="79">
        <f>ALL!AJ35/AJ$617</f>
        <v>1.6872979918638562E-3</v>
      </c>
      <c r="AK640" s="79">
        <f>ALL!AK35/AK$617</f>
        <v>2.7251707320199466E-4</v>
      </c>
      <c r="AL640" s="79">
        <f>ALL!AL35/AL$617</f>
        <v>0</v>
      </c>
      <c r="AM640" s="79">
        <f>ALL!AM35/AM$617</f>
        <v>0</v>
      </c>
      <c r="AN640" s="79">
        <f>ALL!AN35/AN$617</f>
        <v>0</v>
      </c>
      <c r="AO640" s="79">
        <f>ALL!AO35/AO$617</f>
        <v>0</v>
      </c>
      <c r="AP640" s="79">
        <f>ALL!AP35/AP$617</f>
        <v>0</v>
      </c>
      <c r="AQ640" s="79">
        <f>ALL!AQ35/AQ$617</f>
        <v>0</v>
      </c>
      <c r="AR640" s="79">
        <f>ALL!AR35/AR$617</f>
        <v>0</v>
      </c>
      <c r="AS640" s="79">
        <f>ALL!AS35/AS$617</f>
        <v>2.8732085946450101E-4</v>
      </c>
      <c r="AT640" s="79">
        <f>ALL!AT35/AT$617</f>
        <v>0</v>
      </c>
      <c r="AU640" s="79">
        <f>ALL!AU35/AU$617</f>
        <v>8.5265207790979048E-5</v>
      </c>
      <c r="AV640" s="79">
        <f>ALL!AV35/AV$617</f>
        <v>1.0451251887076985E-2</v>
      </c>
      <c r="AW640" s="79">
        <f>ALL!AW35/AW$617</f>
        <v>1.8283929898689735E-3</v>
      </c>
      <c r="AX640" s="79">
        <f>ALL!AX35/AX$617</f>
        <v>0</v>
      </c>
      <c r="AY640" s="79">
        <f>ALL!AY35/AY$617</f>
        <v>0</v>
      </c>
      <c r="AZ640" s="79">
        <f>ALL!AZ35/AZ$617</f>
        <v>0</v>
      </c>
      <c r="BA640" s="79">
        <f>ALL!BA35/BA$617</f>
        <v>0</v>
      </c>
      <c r="BB640" s="79">
        <f>ALL!BB35/BB$617</f>
        <v>0</v>
      </c>
      <c r="BC640" s="79">
        <f>ALL!BC35/BC$617</f>
        <v>0</v>
      </c>
      <c r="BD640" s="79">
        <f>ALL!BD35/BD$617</f>
        <v>5.8608674981033945E-4</v>
      </c>
      <c r="BE640" s="79">
        <f>ALL!BE35/BE$617</f>
        <v>0</v>
      </c>
      <c r="BF640" s="79">
        <f>ALL!BF35/BF$617</f>
        <v>8.9980037838262989E-4</v>
      </c>
      <c r="BG640" s="79">
        <f>ALL!BG35/BG$617</f>
        <v>1.1405731234689137E-3</v>
      </c>
      <c r="BH640" s="91">
        <f t="shared" si="265"/>
        <v>4.101583012020129E-2</v>
      </c>
      <c r="BJ640" s="267">
        <f t="array" ref="BJ640">(MIN(IF($E$4:$BG$4=BJ$4,$E640:$BG640)))</f>
        <v>0</v>
      </c>
      <c r="BK640" s="267">
        <f t="array" ref="BK640">(MAX(IF($E$4:$BG$4=BK$4,$E640:$BG640)))</f>
        <v>1.0451251887076985E-2</v>
      </c>
      <c r="BL640" s="267">
        <f t="array" ref="BL640">(AVERAGE(IF($E$4:$BG$4=BL$4,$E640:$BG640)))</f>
        <v>7.9076443401258987E-4</v>
      </c>
      <c r="BM640" s="267">
        <f t="array" ref="BM640">(MIN(IF($E$4:$BG$4=BM$4,$E640:$BG640)))</f>
        <v>0</v>
      </c>
      <c r="BN640" s="267">
        <f t="array" ref="BN640">(MAX(IF($E$4:$BG$4=BN$4,$E640:$BG640)))</f>
        <v>1.1405731234689137E-3</v>
      </c>
      <c r="BO640" s="267">
        <f t="array" ref="BO640">(AVERAGE(IF($E$4:$BG$4=BO$4,$E640:$BG640)))</f>
        <v>6.5661506291547073E-4</v>
      </c>
      <c r="BP640" s="267">
        <f t="array" ref="BP640">(MIN(IF($E$4:$BG$4=BP$4,$E640:$BG640)))</f>
        <v>0</v>
      </c>
      <c r="BQ640" s="267">
        <f t="array" ref="BQ640">(MAX(IF($E$4:$BG$4=BQ$4,$E640:$BG640)))</f>
        <v>2.7251707320199466E-4</v>
      </c>
      <c r="BR640" s="267">
        <f t="array" ref="BR640">(AVERAGE(IF($E$4:$BG$4=BR$4,$E640:$BG640)))</f>
        <v>9.0839024400664881E-5</v>
      </c>
      <c r="BS640" s="267">
        <f t="array" ref="BS640">(MIN(IF($E$4:$BG$4=BS$4,$E640:$BG640)))</f>
        <v>0</v>
      </c>
      <c r="BT640" s="267">
        <f t="array" ref="BT640">(MAX(IF($E$4:$BG$4=BT$4,$E640:$BG640)))</f>
        <v>3.0368963742998544E-3</v>
      </c>
      <c r="BU640" s="267">
        <f t="array" ref="BU640">(AVERAGE(IF($E$4:$BG$4=BU$4,$E640:$BG640)))</f>
        <v>6.52259925783154E-4</v>
      </c>
      <c r="BV640" s="267">
        <f t="array" ref="BV640">(MIN(IF($E$4:$BG$4=BV$4,$E640:$BG640)))</f>
        <v>3.6704318090582163E-4</v>
      </c>
      <c r="BW640" s="267">
        <f t="array" ref="BW640">(MAX(IF($E$4:$BG$4=BW$4,$E640:$BG640)))</f>
        <v>3.4875172708911314E-3</v>
      </c>
      <c r="BX640" s="267">
        <f t="array" ref="BX640">(AVERAGE(IF($E$4:$BG$4=BX$4,$E640:$BG640)))</f>
        <v>1.5254385288473141E-3</v>
      </c>
      <c r="BY640" s="267">
        <f t="array" ref="BY640">(MIN(IF($E$4:$BG$4=BY$4,$E640:$BG640)))</f>
        <v>4.8997888916154516E-5</v>
      </c>
      <c r="BZ640" s="267">
        <f t="array" ref="BZ640">(MAX(IF($E$4:$BG$4=BZ$4,$E640:$BG640)))</f>
        <v>2.0166413286969772E-3</v>
      </c>
      <c r="CA640" s="267">
        <f t="array" ref="CA640">(AVERAGE(IF($E$4:$BG$4=CA$4,$E640:$BG640)))</f>
        <v>8.0934418490006957E-4</v>
      </c>
      <c r="CB640" s="268">
        <f t="shared" si="267"/>
        <v>0</v>
      </c>
      <c r="CC640" s="268">
        <f t="shared" si="268"/>
        <v>0</v>
      </c>
      <c r="CD640" s="268">
        <f t="shared" si="269"/>
        <v>7.4574236582184165E-4</v>
      </c>
    </row>
    <row r="641" spans="1:82" s="90" customFormat="1" ht="12" customHeight="1">
      <c r="A641" s="505">
        <v>33</v>
      </c>
      <c r="B641" s="232" t="s">
        <v>884</v>
      </c>
      <c r="C641" s="90">
        <f t="shared" si="266"/>
        <v>33</v>
      </c>
      <c r="E641" s="79">
        <f>ALL!E36/E$617</f>
        <v>1.0139502311813479E-3</v>
      </c>
      <c r="F641" s="79">
        <f>ALL!F36/F$617</f>
        <v>0</v>
      </c>
      <c r="G641" s="79">
        <f>ALL!G36/G$617</f>
        <v>7.3450709863297657E-3</v>
      </c>
      <c r="H641" s="79">
        <f>ALL!H36/H$617</f>
        <v>2.7496023845153617E-4</v>
      </c>
      <c r="I641" s="79">
        <f>ALL!I36/I$617</f>
        <v>1.5358648917450572E-3</v>
      </c>
      <c r="J641" s="79">
        <f>ALL!J36/J$617</f>
        <v>8.4485866849396665E-4</v>
      </c>
      <c r="K641" s="79">
        <f>ALL!K36/K$617</f>
        <v>0</v>
      </c>
      <c r="L641" s="79">
        <f>ALL!L36/L$617</f>
        <v>2.1541223532610404E-4</v>
      </c>
      <c r="M641" s="79">
        <f>ALL!M36/M$617</f>
        <v>0</v>
      </c>
      <c r="N641" s="79">
        <f>ALL!N36/N$617</f>
        <v>1.0249119599000066E-3</v>
      </c>
      <c r="O641" s="79">
        <f>ALL!O36/O$617</f>
        <v>1.169541072894964E-3</v>
      </c>
      <c r="P641" s="79">
        <f>ALL!P36/P$617</f>
        <v>4.4978174484373255E-4</v>
      </c>
      <c r="Q641" s="79">
        <f>ALL!Q36/Q$617</f>
        <v>2.6358691094578452E-4</v>
      </c>
      <c r="R641" s="79">
        <f>ALL!R36/R$617</f>
        <v>0</v>
      </c>
      <c r="S641" s="79">
        <f>ALL!S36/S$617</f>
        <v>4.93142884561232E-4</v>
      </c>
      <c r="T641" s="79">
        <f>ALL!T36/T$617</f>
        <v>0</v>
      </c>
      <c r="U641" s="79">
        <f>ALL!U36/U$617</f>
        <v>6.8598580959635844E-4</v>
      </c>
      <c r="V641" s="79">
        <f>ALL!V36/V$617</f>
        <v>0</v>
      </c>
      <c r="W641" s="79">
        <f>ALL!W36/W$617</f>
        <v>5.8522549618131834E-4</v>
      </c>
      <c r="X641" s="79">
        <f>ALL!X36/X$617</f>
        <v>0</v>
      </c>
      <c r="Y641" s="79">
        <f>ALL!Y36/Y$617</f>
        <v>0</v>
      </c>
      <c r="Z641" s="79">
        <f>ALL!Z36/Z$617</f>
        <v>9.0589472794019114E-5</v>
      </c>
      <c r="AA641" s="79">
        <f>ALL!AA36/AA$617</f>
        <v>0</v>
      </c>
      <c r="AB641" s="79">
        <f>ALL!AB36/AB$617</f>
        <v>9.4088310769429066E-4</v>
      </c>
      <c r="AC641" s="79">
        <f>ALL!AC36/AC$617</f>
        <v>5.5032927113504791E-4</v>
      </c>
      <c r="AD641" s="79">
        <f>ALL!AD36/AD$617</f>
        <v>1.5856707733593429E-4</v>
      </c>
      <c r="AE641" s="79">
        <f>ALL!AE36/AE$617</f>
        <v>0</v>
      </c>
      <c r="AF641" s="79">
        <f>ALL!AF36/AF$617</f>
        <v>3.5329379290794254E-5</v>
      </c>
      <c r="AG641" s="79">
        <f>ALL!AG36/AG$617</f>
        <v>0</v>
      </c>
      <c r="AH641" s="79">
        <f>ALL!AH36/AH$617</f>
        <v>4.3289921993496628E-4</v>
      </c>
      <c r="AI641" s="79">
        <f>ALL!AI36/AI$617</f>
        <v>1.6022156128666556E-3</v>
      </c>
      <c r="AJ641" s="79">
        <f>ALL!AJ36/AJ$617</f>
        <v>2.8676081699395796E-3</v>
      </c>
      <c r="AK641" s="79">
        <f>ALL!AK36/AK$617</f>
        <v>0</v>
      </c>
      <c r="AL641" s="79">
        <f>ALL!AL36/AL$617</f>
        <v>0</v>
      </c>
      <c r="AM641" s="79">
        <f>ALL!AM36/AM$617</f>
        <v>0</v>
      </c>
      <c r="AN641" s="79">
        <f>ALL!AN36/AN$617</f>
        <v>2.2419610354591113E-2</v>
      </c>
      <c r="AO641" s="79">
        <f>ALL!AO36/AO$617</f>
        <v>0</v>
      </c>
      <c r="AP641" s="79">
        <f>ALL!AP36/AP$617</f>
        <v>2.3164277429369787E-2</v>
      </c>
      <c r="AQ641" s="79">
        <f>ALL!AQ36/AQ$617</f>
        <v>7.6214492347144024E-4</v>
      </c>
      <c r="AR641" s="79">
        <f>ALL!AR36/AR$617</f>
        <v>1.4705069864342077E-2</v>
      </c>
      <c r="AS641" s="79">
        <f>ALL!AS36/AS$617</f>
        <v>0</v>
      </c>
      <c r="AT641" s="79">
        <f>ALL!AT36/AT$617</f>
        <v>0</v>
      </c>
      <c r="AU641" s="79">
        <f>ALL!AU36/AU$617</f>
        <v>4.3059576509970618E-3</v>
      </c>
      <c r="AV641" s="79">
        <f>ALL!AV36/AV$617</f>
        <v>0</v>
      </c>
      <c r="AW641" s="79">
        <f>ALL!AW36/AW$617</f>
        <v>0</v>
      </c>
      <c r="AX641" s="79">
        <f>ALL!AX36/AX$617</f>
        <v>2.1115569808110149E-2</v>
      </c>
      <c r="AY641" s="79">
        <f>ALL!AY36/AY$617</f>
        <v>0</v>
      </c>
      <c r="AZ641" s="79">
        <f>ALL!AZ36/AZ$617</f>
        <v>0</v>
      </c>
      <c r="BA641" s="79">
        <f>ALL!BA36/BA$617</f>
        <v>0</v>
      </c>
      <c r="BB641" s="79">
        <f>ALL!BB36/BB$617</f>
        <v>0</v>
      </c>
      <c r="BC641" s="79">
        <f>ALL!BC36/BC$617</f>
        <v>0</v>
      </c>
      <c r="BD641" s="79">
        <f>ALL!BD36/BD$617</f>
        <v>3.4033755628070994E-4</v>
      </c>
      <c r="BE641" s="79">
        <f>ALL!BE36/BE$617</f>
        <v>3.8080766637746708E-5</v>
      </c>
      <c r="BF641" s="79">
        <f>ALL!BF36/BF$617</f>
        <v>0</v>
      </c>
      <c r="BG641" s="79">
        <f>ALL!BG36/BG$617</f>
        <v>0</v>
      </c>
      <c r="BH641" s="91">
        <f t="shared" si="265"/>
        <v>0.10943176279524255</v>
      </c>
      <c r="BJ641" s="267">
        <f t="array" ref="BJ641">(MIN(IF($E$4:$BG$4=BJ$4,$E641:$BG641)))</f>
        <v>0</v>
      </c>
      <c r="BK641" s="267">
        <f t="array" ref="BK641">(MAX(IF($E$4:$BG$4=BK$4,$E641:$BG641)))</f>
        <v>2.3164277429369787E-2</v>
      </c>
      <c r="BL641" s="267">
        <f t="array" ref="BL641">(AVERAGE(IF($E$4:$BG$4=BL$4,$E641:$BG641)))</f>
        <v>5.4045393769301016E-3</v>
      </c>
      <c r="BM641" s="267">
        <f t="array" ref="BM641">(MIN(IF($E$4:$BG$4=BM$4,$E641:$BG641)))</f>
        <v>0</v>
      </c>
      <c r="BN641" s="267">
        <f t="array" ref="BN641">(MAX(IF($E$4:$BG$4=BN$4,$E641:$BG641)))</f>
        <v>3.4033755628070994E-4</v>
      </c>
      <c r="BO641" s="267">
        <f t="array" ref="BO641">(AVERAGE(IF($E$4:$BG$4=BO$4,$E641:$BG641)))</f>
        <v>9.4604580729614168E-5</v>
      </c>
      <c r="BP641" s="267">
        <f t="array" ref="BP641">(MIN(IF($E$4:$BG$4=BP$4,$E641:$BG641)))</f>
        <v>0</v>
      </c>
      <c r="BQ641" s="267">
        <f t="array" ref="BQ641">(MAX(IF($E$4:$BG$4=BQ$4,$E641:$BG641)))</f>
        <v>0</v>
      </c>
      <c r="BR641" s="267">
        <f t="array" ref="BR641">(AVERAGE(IF($E$4:$BG$4=BR$4,$E641:$BG641)))</f>
        <v>0</v>
      </c>
      <c r="BS641" s="267">
        <f t="array" ref="BS641">(MIN(IF($E$4:$BG$4=BS$4,$E641:$BG641)))</f>
        <v>0</v>
      </c>
      <c r="BT641" s="267">
        <f t="array" ref="BT641">(MAX(IF($E$4:$BG$4=BT$4,$E641:$BG641)))</f>
        <v>1.169541072894964E-3</v>
      </c>
      <c r="BU641" s="267">
        <f t="array" ref="BU641">(AVERAGE(IF($E$4:$BG$4=BU$4,$E641:$BG641)))</f>
        <v>3.2606201953842379E-4</v>
      </c>
      <c r="BV641" s="267">
        <f t="array" ref="BV641">(MIN(IF($E$4:$BG$4=BV$4,$E641:$BG641)))</f>
        <v>9.0589472794019114E-5</v>
      </c>
      <c r="BW641" s="267">
        <f t="array" ref="BW641">(MAX(IF($E$4:$BG$4=BW$4,$E641:$BG641)))</f>
        <v>7.3450709863297657E-3</v>
      </c>
      <c r="BX641" s="267">
        <f t="array" ref="BX641">(AVERAGE(IF($E$4:$BG$4=BX$4,$E641:$BG641)))</f>
        <v>2.8110379341894139E-3</v>
      </c>
      <c r="BY641" s="267">
        <f t="array" ref="BY641">(MIN(IF($E$4:$BG$4=BY$4,$E641:$BG641)))</f>
        <v>0</v>
      </c>
      <c r="BZ641" s="267">
        <f t="array" ref="BZ641">(MAX(IF($E$4:$BG$4=BZ$4,$E641:$BG641)))</f>
        <v>1.6022156128666556E-3</v>
      </c>
      <c r="CA641" s="267">
        <f t="array" ref="CA641">(AVERAGE(IF($E$4:$BG$4=CA$4,$E641:$BG641)))</f>
        <v>6.4132289919684399E-4</v>
      </c>
      <c r="CB641" s="268">
        <f t="shared" si="267"/>
        <v>0</v>
      </c>
      <c r="CC641" s="268">
        <f t="shared" si="268"/>
        <v>0</v>
      </c>
      <c r="CD641" s="268">
        <f t="shared" si="269"/>
        <v>1.9896684144589554E-3</v>
      </c>
    </row>
    <row r="642" spans="1:82" s="90" customFormat="1" ht="12" customHeight="1">
      <c r="A642" s="505">
        <v>34</v>
      </c>
      <c r="B642" s="232" t="s">
        <v>885</v>
      </c>
      <c r="C642" s="90">
        <f t="shared" si="266"/>
        <v>34</v>
      </c>
      <c r="E642" s="79">
        <f>ALL!E37/E$617</f>
        <v>1.8654390117941389E-4</v>
      </c>
      <c r="F642" s="79">
        <f>ALL!F37/F$617</f>
        <v>0</v>
      </c>
      <c r="G642" s="79">
        <f>ALL!G37/G$617</f>
        <v>3.2037445917371082E-3</v>
      </c>
      <c r="H642" s="79">
        <f>ALL!H37/H$617</f>
        <v>3.7508499320533678E-5</v>
      </c>
      <c r="I642" s="79">
        <f>ALL!I37/I$617</f>
        <v>7.6824893697751123E-4</v>
      </c>
      <c r="J642" s="79">
        <f>ALL!J37/J$617</f>
        <v>3.7291443379922247E-4</v>
      </c>
      <c r="K642" s="79">
        <f>ALL!K37/K$617</f>
        <v>0</v>
      </c>
      <c r="L642" s="79">
        <f>ALL!L37/L$617</f>
        <v>7.5670365920756287E-5</v>
      </c>
      <c r="M642" s="79">
        <f>ALL!M37/M$617</f>
        <v>0</v>
      </c>
      <c r="N642" s="79">
        <f>ALL!N37/N$617</f>
        <v>0</v>
      </c>
      <c r="O642" s="79">
        <f>ALL!O37/O$617</f>
        <v>8.5629849951057019E-4</v>
      </c>
      <c r="P642" s="79">
        <f>ALL!P37/P$617</f>
        <v>3.5020274376231631E-4</v>
      </c>
      <c r="Q642" s="79">
        <f>ALL!Q37/Q$617</f>
        <v>0</v>
      </c>
      <c r="R642" s="79">
        <f>ALL!R37/R$617</f>
        <v>0</v>
      </c>
      <c r="S642" s="79">
        <f>ALL!S37/S$617</f>
        <v>5.6558719352629763E-4</v>
      </c>
      <c r="T642" s="79">
        <f>ALL!T37/T$617</f>
        <v>6.3743067919250467E-4</v>
      </c>
      <c r="U642" s="79">
        <f>ALL!U37/U$617</f>
        <v>0</v>
      </c>
      <c r="V642" s="79">
        <f>ALL!V37/V$617</f>
        <v>0</v>
      </c>
      <c r="W642" s="79">
        <f>ALL!W37/W$617</f>
        <v>8.4532093962362651E-4</v>
      </c>
      <c r="X642" s="79">
        <f>ALL!X37/X$617</f>
        <v>0</v>
      </c>
      <c r="Y642" s="79">
        <f>ALL!Y37/Y$617</f>
        <v>0</v>
      </c>
      <c r="Z642" s="79">
        <f>ALL!Z37/Z$617</f>
        <v>0</v>
      </c>
      <c r="AA642" s="79">
        <f>ALL!AA37/AA$617</f>
        <v>6.0123799987368008E-6</v>
      </c>
      <c r="AB642" s="79">
        <f>ALL!AB37/AB$617</f>
        <v>1.2769139644015578E-4</v>
      </c>
      <c r="AC642" s="79">
        <f>ALL!AC37/AC$617</f>
        <v>0</v>
      </c>
      <c r="AD642" s="79">
        <f>ALL!AD37/AD$617</f>
        <v>2.5689858846608416E-4</v>
      </c>
      <c r="AE642" s="79">
        <f>ALL!AE37/AE$617</f>
        <v>0</v>
      </c>
      <c r="AF642" s="79">
        <f>ALL!AF37/AF$617</f>
        <v>0</v>
      </c>
      <c r="AG642" s="79">
        <f>ALL!AG37/AG$617</f>
        <v>1.6066120883161353E-4</v>
      </c>
      <c r="AH642" s="79">
        <f>ALL!AH37/AH$617</f>
        <v>1.013208105274042E-4</v>
      </c>
      <c r="AI642" s="79">
        <f>ALL!AI37/AI$617</f>
        <v>0</v>
      </c>
      <c r="AJ642" s="79">
        <f>ALL!AJ37/AJ$617</f>
        <v>2.268898825327618E-3</v>
      </c>
      <c r="AK642" s="79">
        <f>ALL!AK37/AK$617</f>
        <v>0</v>
      </c>
      <c r="AL642" s="79">
        <f>ALL!AL37/AL$617</f>
        <v>0</v>
      </c>
      <c r="AM642" s="79">
        <f>ALL!AM37/AM$617</f>
        <v>0</v>
      </c>
      <c r="AN642" s="79">
        <f>ALL!AN37/AN$617</f>
        <v>1.3041555333271513E-2</v>
      </c>
      <c r="AO642" s="79">
        <f>ALL!AO37/AO$617</f>
        <v>0</v>
      </c>
      <c r="AP642" s="79">
        <f>ALL!AP37/AP$617</f>
        <v>6.7990355632879754E-3</v>
      </c>
      <c r="AQ642" s="79">
        <f>ALL!AQ37/AQ$617</f>
        <v>0</v>
      </c>
      <c r="AR642" s="79">
        <f>ALL!AR37/AR$617</f>
        <v>0</v>
      </c>
      <c r="AS642" s="79">
        <f>ALL!AS37/AS$617</f>
        <v>0</v>
      </c>
      <c r="AT642" s="79">
        <f>ALL!AT37/AT$617</f>
        <v>0</v>
      </c>
      <c r="AU642" s="79">
        <f>ALL!AU37/AU$617</f>
        <v>3.5345904619389665E-3</v>
      </c>
      <c r="AV642" s="79">
        <f>ALL!AV37/AV$617</f>
        <v>0</v>
      </c>
      <c r="AW642" s="79">
        <f>ALL!AW37/AW$617</f>
        <v>0</v>
      </c>
      <c r="AX642" s="79">
        <f>ALL!AX37/AX$617</f>
        <v>0</v>
      </c>
      <c r="AY642" s="79">
        <f>ALL!AY37/AY$617</f>
        <v>0</v>
      </c>
      <c r="AZ642" s="79">
        <f>ALL!AZ37/AZ$617</f>
        <v>0</v>
      </c>
      <c r="BA642" s="79">
        <f>ALL!BA37/BA$617</f>
        <v>0</v>
      </c>
      <c r="BB642" s="79">
        <f>ALL!BB37/BB$617</f>
        <v>0</v>
      </c>
      <c r="BC642" s="79">
        <f>ALL!BC37/BC$617</f>
        <v>0</v>
      </c>
      <c r="BD642" s="79">
        <f>ALL!BD37/BD$617</f>
        <v>2.9733777916167474E-4</v>
      </c>
      <c r="BE642" s="79">
        <f>ALL!BE37/BE$617</f>
        <v>0</v>
      </c>
      <c r="BF642" s="79">
        <f>ALL!BF37/BF$617</f>
        <v>0</v>
      </c>
      <c r="BG642" s="79">
        <f>ALL!BG37/BG$617</f>
        <v>0</v>
      </c>
      <c r="BH642" s="91">
        <f t="shared" si="265"/>
        <v>3.4493473131801594E-2</v>
      </c>
      <c r="BJ642" s="267">
        <f t="array" ref="BJ642">(MIN(IF($E$4:$BG$4=BJ$4,$E642:$BG642)))</f>
        <v>0</v>
      </c>
      <c r="BK642" s="267">
        <f t="array" ref="BK642">(MAX(IF($E$4:$BG$4=BK$4,$E642:$BG642)))</f>
        <v>1.3041555333271513E-2</v>
      </c>
      <c r="BL642" s="267">
        <f t="array" ref="BL642">(AVERAGE(IF($E$4:$BG$4=BL$4,$E642:$BG642)))</f>
        <v>1.4609488349061534E-3</v>
      </c>
      <c r="BM642" s="267">
        <f t="array" ref="BM642">(MIN(IF($E$4:$BG$4=BM$4,$E642:$BG642)))</f>
        <v>0</v>
      </c>
      <c r="BN642" s="267">
        <f t="array" ref="BN642">(MAX(IF($E$4:$BG$4=BN$4,$E642:$BG642)))</f>
        <v>2.9733777916167474E-4</v>
      </c>
      <c r="BO642" s="267">
        <f t="array" ref="BO642">(AVERAGE(IF($E$4:$BG$4=BO$4,$E642:$BG642)))</f>
        <v>7.4334444790418686E-5</v>
      </c>
      <c r="BP642" s="267">
        <f t="array" ref="BP642">(MIN(IF($E$4:$BG$4=BP$4,$E642:$BG642)))</f>
        <v>0</v>
      </c>
      <c r="BQ642" s="267">
        <f t="array" ref="BQ642">(MAX(IF($E$4:$BG$4=BQ$4,$E642:$BG642)))</f>
        <v>0</v>
      </c>
      <c r="BR642" s="267">
        <f t="array" ref="BR642">(AVERAGE(IF($E$4:$BG$4=BR$4,$E642:$BG642)))</f>
        <v>0</v>
      </c>
      <c r="BS642" s="267">
        <f t="array" ref="BS642">(MIN(IF($E$4:$BG$4=BS$4,$E642:$BG642)))</f>
        <v>0</v>
      </c>
      <c r="BT642" s="267">
        <f t="array" ref="BT642">(MAX(IF($E$4:$BG$4=BT$4,$E642:$BG642)))</f>
        <v>8.5629849951057019E-4</v>
      </c>
      <c r="BU642" s="267">
        <f t="array" ref="BU642">(AVERAGE(IF($E$4:$BG$4=BU$4,$E642:$BG642)))</f>
        <v>1.840874250068759E-4</v>
      </c>
      <c r="BV642" s="267">
        <f t="array" ref="BV642">(MIN(IF($E$4:$BG$4=BV$4,$E642:$BG642)))</f>
        <v>0</v>
      </c>
      <c r="BW642" s="267">
        <f t="array" ref="BW642">(MAX(IF($E$4:$BG$4=BW$4,$E642:$BG642)))</f>
        <v>3.2037445917371082E-3</v>
      </c>
      <c r="BX642" s="267">
        <f t="array" ref="BX642">(AVERAGE(IF($E$4:$BG$4=BX$4,$E642:$BG642)))</f>
        <v>1.4000837033762204E-3</v>
      </c>
      <c r="BY642" s="267">
        <f t="array" ref="BY642">(MIN(IF($E$4:$BG$4=BY$4,$E642:$BG642)))</f>
        <v>0</v>
      </c>
      <c r="BZ642" s="267">
        <f t="array" ref="BZ642">(MAX(IF($E$4:$BG$4=BZ$4,$E642:$BG642)))</f>
        <v>7.6824893697751123E-4</v>
      </c>
      <c r="CA642" s="267">
        <f t="array" ref="CA642">(AVERAGE(IF($E$4:$BG$4=CA$4,$E642:$BG642)))</f>
        <v>1.935404650703139E-4</v>
      </c>
      <c r="CB642" s="268">
        <f t="shared" si="267"/>
        <v>0</v>
      </c>
      <c r="CC642" s="268">
        <f t="shared" si="268"/>
        <v>0</v>
      </c>
      <c r="CD642" s="268">
        <f t="shared" si="269"/>
        <v>6.2715405694184717E-4</v>
      </c>
    </row>
    <row r="643" spans="1:82" ht="12" customHeight="1">
      <c r="A643" s="505">
        <v>35</v>
      </c>
      <c r="B643" s="232" t="s">
        <v>886</v>
      </c>
      <c r="C643" s="90">
        <f t="shared" si="266"/>
        <v>35</v>
      </c>
      <c r="E643" s="79">
        <f>ALL!E38/E$617</f>
        <v>0</v>
      </c>
      <c r="F643" s="79">
        <f>ALL!F38/F$617</f>
        <v>0</v>
      </c>
      <c r="G643" s="79">
        <f>ALL!G38/G$617</f>
        <v>2.8764798886032248E-3</v>
      </c>
      <c r="H643" s="79">
        <f>ALL!H38/H$617</f>
        <v>2.6464452492015878E-5</v>
      </c>
      <c r="I643" s="79">
        <f>ALL!I38/I$617</f>
        <v>4.4826487647487888E-5</v>
      </c>
      <c r="J643" s="79">
        <f>ALL!J38/J$617</f>
        <v>3.5445413300485727E-4</v>
      </c>
      <c r="K643" s="79">
        <f>ALL!K38/K$617</f>
        <v>0</v>
      </c>
      <c r="L643" s="79">
        <f>ALL!L38/L$617</f>
        <v>3.1396741718089997E-4</v>
      </c>
      <c r="M643" s="79">
        <f>ALL!M38/M$617</f>
        <v>0</v>
      </c>
      <c r="N643" s="79">
        <f>ALL!N38/N$617</f>
        <v>0</v>
      </c>
      <c r="O643" s="79">
        <f>ALL!O38/O$617</f>
        <v>0</v>
      </c>
      <c r="P643" s="79">
        <f>ALL!P38/P$617</f>
        <v>3.3812894002329975E-4</v>
      </c>
      <c r="Q643" s="79">
        <f>ALL!Q38/Q$617</f>
        <v>1.3319401067606176E-5</v>
      </c>
      <c r="R643" s="79">
        <f>ALL!R38/R$617</f>
        <v>0</v>
      </c>
      <c r="S643" s="79">
        <f>ALL!S38/S$617</f>
        <v>1.8779901886782822E-4</v>
      </c>
      <c r="T643" s="79">
        <f>ALL!T38/T$617</f>
        <v>2.3788595260974535E-3</v>
      </c>
      <c r="U643" s="79">
        <f>ALL!U38/U$617</f>
        <v>0</v>
      </c>
      <c r="V643" s="79">
        <f>ALL!V38/V$617</f>
        <v>0</v>
      </c>
      <c r="W643" s="79">
        <f>ALL!W38/W$617</f>
        <v>2.1001892569868954E-4</v>
      </c>
      <c r="X643" s="79">
        <f>ALL!X38/X$617</f>
        <v>0</v>
      </c>
      <c r="Y643" s="79">
        <f>ALL!Y38/Y$617</f>
        <v>0</v>
      </c>
      <c r="Z643" s="79">
        <f>ALL!Z38/Z$617</f>
        <v>1.0341201201072127E-4</v>
      </c>
      <c r="AA643" s="79">
        <f>ALL!AA38/AA$617</f>
        <v>2.9058925693894728E-4</v>
      </c>
      <c r="AB643" s="79">
        <f>ALL!AB38/AB$617</f>
        <v>8.9941816594771718E-4</v>
      </c>
      <c r="AC643" s="79">
        <f>ALL!AC38/AC$617</f>
        <v>0</v>
      </c>
      <c r="AD643" s="79">
        <f>ALL!AD38/AD$617</f>
        <v>0</v>
      </c>
      <c r="AE643" s="79">
        <f>ALL!AE38/AE$617</f>
        <v>0</v>
      </c>
      <c r="AF643" s="79">
        <f>ALL!AF38/AF$617</f>
        <v>0</v>
      </c>
      <c r="AG643" s="79">
        <f>ALL!AG38/AG$617</f>
        <v>0</v>
      </c>
      <c r="AH643" s="79">
        <f>ALL!AH38/AH$617</f>
        <v>0</v>
      </c>
      <c r="AI643" s="79">
        <f>ALL!AI38/AI$617</f>
        <v>1.0182265344614804E-4</v>
      </c>
      <c r="AJ643" s="79">
        <f>ALL!AJ38/AJ$617</f>
        <v>6.670410164981537E-3</v>
      </c>
      <c r="AK643" s="79">
        <f>ALL!AK38/AK$617</f>
        <v>1.1403184460819482E-2</v>
      </c>
      <c r="AL643" s="79">
        <f>ALL!AL38/AL$617</f>
        <v>0</v>
      </c>
      <c r="AM643" s="79">
        <f>ALL!AM38/AM$617</f>
        <v>0</v>
      </c>
      <c r="AN643" s="79">
        <f>ALL!AN38/AN$617</f>
        <v>0</v>
      </c>
      <c r="AO643" s="79">
        <f>ALL!AO38/AO$617</f>
        <v>0</v>
      </c>
      <c r="AP643" s="79">
        <f>ALL!AP38/AP$617</f>
        <v>5.2411158220263751E-3</v>
      </c>
      <c r="AQ643" s="79">
        <f>ALL!AQ38/AQ$617</f>
        <v>0</v>
      </c>
      <c r="AR643" s="79">
        <f>ALL!AR38/AR$617</f>
        <v>0</v>
      </c>
      <c r="AS643" s="79">
        <f>ALL!AS38/AS$617</f>
        <v>3.7281544773588679E-2</v>
      </c>
      <c r="AT643" s="79">
        <f>ALL!AT38/AT$617</f>
        <v>0</v>
      </c>
      <c r="AU643" s="79">
        <f>ALL!AU38/AU$617</f>
        <v>3.5154311359466234E-5</v>
      </c>
      <c r="AV643" s="79">
        <f>ALL!AV38/AV$617</f>
        <v>1.7528393888685087E-4</v>
      </c>
      <c r="AW643" s="79">
        <f>ALL!AW38/AW$617</f>
        <v>1.4100077378792491E-2</v>
      </c>
      <c r="AX643" s="79">
        <f>ALL!AX38/AX$617</f>
        <v>0</v>
      </c>
      <c r="AY643" s="79">
        <f>ALL!AY38/AY$617</f>
        <v>0</v>
      </c>
      <c r="AZ643" s="79">
        <f>ALL!AZ38/AZ$617</f>
        <v>0</v>
      </c>
      <c r="BA643" s="79">
        <f>ALL!BA38/BA$617</f>
        <v>2.2910438428182402E-4</v>
      </c>
      <c r="BB643" s="79">
        <f>ALL!BB38/BB$617</f>
        <v>0</v>
      </c>
      <c r="BC643" s="79">
        <f>ALL!BC38/BC$617</f>
        <v>0</v>
      </c>
      <c r="BD643" s="79">
        <f>ALL!BD38/BD$617</f>
        <v>1.1135801800779873E-3</v>
      </c>
      <c r="BE643" s="79">
        <f>ALL!BE38/BE$617</f>
        <v>0</v>
      </c>
      <c r="BF643" s="79">
        <f>ALL!BF38/BF$617</f>
        <v>0</v>
      </c>
      <c r="BG643" s="79">
        <f>ALL!BG38/BG$617</f>
        <v>0</v>
      </c>
      <c r="BH643" s="91">
        <f t="shared" si="265"/>
        <v>8.4389015693841579E-2</v>
      </c>
      <c r="BJ643" s="267">
        <f t="array" ref="BJ643">(MIN(IF($E$4:$BG$4=BJ$4,$E643:$BG643)))</f>
        <v>0</v>
      </c>
      <c r="BK643" s="267">
        <f t="array" ref="BK643">(MAX(IF($E$4:$BG$4=BK$4,$E643:$BG643)))</f>
        <v>3.7281544773588679E-2</v>
      </c>
      <c r="BL643" s="267">
        <f t="array" ref="BL643">(AVERAGE(IF($E$4:$BG$4=BL$4,$E643:$BG643)))</f>
        <v>3.5663925380584804E-3</v>
      </c>
      <c r="BM643" s="267">
        <f t="array" ref="BM643">(MIN(IF($E$4:$BG$4=BM$4,$E643:$BG643)))</f>
        <v>0</v>
      </c>
      <c r="BN643" s="267">
        <f t="array" ref="BN643">(MAX(IF($E$4:$BG$4=BN$4,$E643:$BG643)))</f>
        <v>1.1135801800779873E-3</v>
      </c>
      <c r="BO643" s="267">
        <f t="array" ref="BO643">(AVERAGE(IF($E$4:$BG$4=BO$4,$E643:$BG643)))</f>
        <v>2.7839504501949683E-4</v>
      </c>
      <c r="BP643" s="267">
        <f t="array" ref="BP643">(MIN(IF($E$4:$BG$4=BP$4,$E643:$BG643)))</f>
        <v>0</v>
      </c>
      <c r="BQ643" s="267">
        <f t="array" ref="BQ643">(MAX(IF($E$4:$BG$4=BQ$4,$E643:$BG643)))</f>
        <v>1.1403184460819482E-2</v>
      </c>
      <c r="BR643" s="267">
        <f t="array" ref="BR643">(AVERAGE(IF($E$4:$BG$4=BR$4,$E643:$BG643)))</f>
        <v>3.8010614869398271E-3</v>
      </c>
      <c r="BS643" s="267">
        <f t="array" ref="BS643">(MIN(IF($E$4:$BG$4=BS$4,$E643:$BG643)))</f>
        <v>0</v>
      </c>
      <c r="BT643" s="267">
        <f t="array" ref="BT643">(MAX(IF($E$4:$BG$4=BT$4,$E643:$BG643)))</f>
        <v>2.3788595260974535E-3</v>
      </c>
      <c r="BU643" s="267">
        <f t="array" ref="BU643">(AVERAGE(IF($E$4:$BG$4=BU$4,$E643:$BG643)))</f>
        <v>1.6483355781749513E-4</v>
      </c>
      <c r="BV643" s="267">
        <f t="array" ref="BV643">(MIN(IF($E$4:$BG$4=BV$4,$E643:$BG643)))</f>
        <v>1.0341201201072127E-4</v>
      </c>
      <c r="BW643" s="267">
        <f t="array" ref="BW643">(MAX(IF($E$4:$BG$4=BW$4,$E643:$BG643)))</f>
        <v>6.670410164981537E-3</v>
      </c>
      <c r="BX643" s="267">
        <f t="array" ref="BX643">(AVERAGE(IF($E$4:$BG$4=BX$4,$E643:$BG643)))</f>
        <v>2.6374300578858E-3</v>
      </c>
      <c r="BY643" s="267">
        <f t="array" ref="BY643">(MIN(IF($E$4:$BG$4=BY$4,$E643:$BG643)))</f>
        <v>0</v>
      </c>
      <c r="BZ643" s="267">
        <f t="array" ref="BZ643">(MAX(IF($E$4:$BG$4=BZ$4,$E643:$BG643)))</f>
        <v>3.3812894002329975E-4</v>
      </c>
      <c r="CA643" s="267">
        <f t="array" ref="CA643">(AVERAGE(IF($E$4:$BG$4=CA$4,$E643:$BG643)))</f>
        <v>1.1410649975683366E-4</v>
      </c>
      <c r="CB643" s="268">
        <f t="shared" si="267"/>
        <v>0</v>
      </c>
      <c r="CC643" s="268">
        <f t="shared" si="268"/>
        <v>0</v>
      </c>
      <c r="CD643" s="268">
        <f t="shared" si="269"/>
        <v>1.5343457398880288E-3</v>
      </c>
    </row>
    <row r="644" spans="1:82" ht="12" customHeight="1">
      <c r="A644" s="505">
        <v>90000</v>
      </c>
      <c r="B644" s="50" t="s">
        <v>497</v>
      </c>
      <c r="E644" s="80">
        <f t="shared" ref="E644:BG644" si="272">SUM(E620:E643)</f>
        <v>1</v>
      </c>
      <c r="F644" s="80">
        <f t="shared" si="272"/>
        <v>1</v>
      </c>
      <c r="G644" s="80">
        <f t="shared" si="272"/>
        <v>0.99999999999999989</v>
      </c>
      <c r="H644" s="80">
        <f t="shared" si="272"/>
        <v>1.0000000000000002</v>
      </c>
      <c r="I644" s="80">
        <f t="shared" si="272"/>
        <v>1.0000000000000002</v>
      </c>
      <c r="J644" s="80">
        <f t="shared" si="272"/>
        <v>1.0000000000000002</v>
      </c>
      <c r="K644" s="80">
        <f t="shared" si="272"/>
        <v>0.99999999999999989</v>
      </c>
      <c r="L644" s="80">
        <f t="shared" si="272"/>
        <v>1</v>
      </c>
      <c r="M644" s="80">
        <f t="shared" si="272"/>
        <v>1.0000000000000002</v>
      </c>
      <c r="N644" s="80">
        <f t="shared" si="272"/>
        <v>0.99999999999999967</v>
      </c>
      <c r="O644" s="80">
        <f t="shared" si="272"/>
        <v>1.0000000000000002</v>
      </c>
      <c r="P644" s="80">
        <f t="shared" si="272"/>
        <v>1.0000000000000002</v>
      </c>
      <c r="Q644" s="80">
        <f t="shared" si="272"/>
        <v>1</v>
      </c>
      <c r="R644" s="80">
        <f t="shared" si="272"/>
        <v>1.0000000000000002</v>
      </c>
      <c r="S644" s="80">
        <f t="shared" si="272"/>
        <v>0.99999999999999989</v>
      </c>
      <c r="T644" s="80">
        <f t="shared" si="272"/>
        <v>1</v>
      </c>
      <c r="U644" s="80">
        <f t="shared" si="272"/>
        <v>0.99999999999999967</v>
      </c>
      <c r="V644" s="80">
        <f t="shared" si="272"/>
        <v>0.99999999999999978</v>
      </c>
      <c r="W644" s="80">
        <f t="shared" si="272"/>
        <v>1.0000000000000002</v>
      </c>
      <c r="X644" s="80">
        <f t="shared" si="272"/>
        <v>0.99999999999999989</v>
      </c>
      <c r="Y644" s="80">
        <f t="shared" si="272"/>
        <v>1</v>
      </c>
      <c r="Z644" s="80">
        <f t="shared" si="272"/>
        <v>1.0000000000000002</v>
      </c>
      <c r="AA644" s="80">
        <f t="shared" si="272"/>
        <v>0.99999999999999978</v>
      </c>
      <c r="AB644" s="80">
        <f t="shared" si="272"/>
        <v>1</v>
      </c>
      <c r="AC644" s="80">
        <f t="shared" si="272"/>
        <v>1</v>
      </c>
      <c r="AD644" s="80">
        <f t="shared" si="272"/>
        <v>1</v>
      </c>
      <c r="AE644" s="80">
        <f t="shared" si="272"/>
        <v>1.0000000000000007</v>
      </c>
      <c r="AF644" s="80">
        <f t="shared" si="272"/>
        <v>1</v>
      </c>
      <c r="AG644" s="80">
        <f t="shared" si="272"/>
        <v>1.0000000000000002</v>
      </c>
      <c r="AH644" s="80">
        <f t="shared" si="272"/>
        <v>1.0000000000000002</v>
      </c>
      <c r="AI644" s="80">
        <f t="shared" si="272"/>
        <v>1</v>
      </c>
      <c r="AJ644" s="80">
        <f t="shared" si="272"/>
        <v>1.0000000000000002</v>
      </c>
      <c r="AK644" s="80">
        <f t="shared" si="272"/>
        <v>1</v>
      </c>
      <c r="AL644" s="80">
        <f t="shared" si="272"/>
        <v>0.99999999999999989</v>
      </c>
      <c r="AM644" s="80">
        <f t="shared" si="272"/>
        <v>1</v>
      </c>
      <c r="AN644" s="80">
        <f t="shared" si="272"/>
        <v>0.99999999999999989</v>
      </c>
      <c r="AO644" s="80">
        <f t="shared" si="272"/>
        <v>1</v>
      </c>
      <c r="AP644" s="80">
        <f t="shared" si="272"/>
        <v>0.99999999999999989</v>
      </c>
      <c r="AQ644" s="80">
        <f t="shared" si="272"/>
        <v>1</v>
      </c>
      <c r="AR644" s="80">
        <f t="shared" si="272"/>
        <v>1</v>
      </c>
      <c r="AS644" s="80">
        <f t="shared" si="272"/>
        <v>1</v>
      </c>
      <c r="AT644" s="80">
        <f t="shared" si="272"/>
        <v>1</v>
      </c>
      <c r="AU644" s="80">
        <f t="shared" si="272"/>
        <v>1</v>
      </c>
      <c r="AV644" s="80">
        <f t="shared" si="272"/>
        <v>0.99999999999999989</v>
      </c>
      <c r="AW644" s="80">
        <f t="shared" si="272"/>
        <v>1</v>
      </c>
      <c r="AX644" s="80">
        <f t="shared" si="272"/>
        <v>0.99999999999999989</v>
      </c>
      <c r="AY644" s="80">
        <f t="shared" si="272"/>
        <v>1</v>
      </c>
      <c r="AZ644" s="80">
        <f t="shared" si="272"/>
        <v>0.99999999999999989</v>
      </c>
      <c r="BA644" s="80">
        <f t="shared" ref="BA644:BB644" si="273">SUM(BA620:BA643)</f>
        <v>0.99999999999999989</v>
      </c>
      <c r="BB644" s="80">
        <f t="shared" si="273"/>
        <v>1</v>
      </c>
      <c r="BC644" s="80">
        <f t="shared" ref="BC644" si="274">SUM(BC620:BC643)</f>
        <v>1</v>
      </c>
      <c r="BD644" s="80">
        <f t="shared" si="272"/>
        <v>1</v>
      </c>
      <c r="BE644" s="80">
        <f t="shared" si="272"/>
        <v>0.99999999999999978</v>
      </c>
      <c r="BF644" s="80">
        <f t="shared" si="272"/>
        <v>0.99999999999999989</v>
      </c>
      <c r="BG644" s="80">
        <f t="shared" si="272"/>
        <v>1</v>
      </c>
      <c r="BH644" s="20">
        <f t="shared" ref="BH644" si="275">SUM(BH620:BH643)</f>
        <v>55.000000000000007</v>
      </c>
      <c r="BJ644" s="267">
        <f t="array" ref="BJ644">(MIN(IF($E$4:$BG$4=BJ$4,$E644:$BG644)))</f>
        <v>0.99999999999999989</v>
      </c>
      <c r="BK644" s="267">
        <f t="array" ref="BK644">(MAX(IF($E$4:$BG$4=BK$4,$E644:$BG644)))</f>
        <v>1</v>
      </c>
      <c r="BL644" s="267">
        <f t="array" ref="BL644">(AVERAGE(IF($E$4:$BG$4=BL$4,$E644:$BG644)))</f>
        <v>1</v>
      </c>
      <c r="BM644" s="267">
        <f t="array" ref="BM644">(MIN(IF($E$4:$BG$4=BM$4,$E644:$BG644)))</f>
        <v>0.99999999999999978</v>
      </c>
      <c r="BN644" s="267">
        <f t="array" ref="BN644">(MAX(IF($E$4:$BG$4=BN$4,$E644:$BG644)))</f>
        <v>1</v>
      </c>
      <c r="BO644" s="267">
        <f t="array" ref="BO644">(AVERAGE(IF($E$4:$BG$4=BO$4,$E644:$BG644)))</f>
        <v>0.99999999999999989</v>
      </c>
      <c r="BP644" s="267">
        <f t="array" ref="BP644">(MIN(IF($E$4:$BG$4=BP$4,$E644:$BG644)))</f>
        <v>0.99999999999999989</v>
      </c>
      <c r="BQ644" s="267">
        <f t="array" ref="BQ644">(MAX(IF($E$4:$BG$4=BQ$4,$E644:$BG644)))</f>
        <v>1</v>
      </c>
      <c r="BR644" s="267">
        <f t="array" ref="BR644">(AVERAGE(IF($E$4:$BG$4=BR$4,$E644:$BG644)))</f>
        <v>1</v>
      </c>
      <c r="BS644" s="267">
        <f t="array" ref="BS644">(MIN(IF($E$4:$BG$4=BS$4,$E644:$BG644)))</f>
        <v>0.99999999999999967</v>
      </c>
      <c r="BT644" s="267">
        <f t="array" ref="BT644">(MAX(IF($E$4:$BG$4=BT$4,$E644:$BG644)))</f>
        <v>1.0000000000000007</v>
      </c>
      <c r="BU644" s="267">
        <f t="array" ref="BU644">(AVERAGE(IF($E$4:$BG$4=BU$4,$E644:$BG644)))</f>
        <v>1</v>
      </c>
      <c r="BV644" s="267">
        <f t="array" ref="BV644">(MIN(IF($E$4:$BG$4=BV$4,$E644:$BG644)))</f>
        <v>0.99999999999999989</v>
      </c>
      <c r="BW644" s="267">
        <f t="array" ref="BW644">(MAX(IF($E$4:$BG$4=BW$4,$E644:$BG644)))</f>
        <v>1.0000000000000002</v>
      </c>
      <c r="BX644" s="267">
        <f t="array" ref="BX644">(AVERAGE(IF($E$4:$BG$4=BX$4,$E644:$BG644)))</f>
        <v>1</v>
      </c>
      <c r="BY644" s="267">
        <f t="array" ref="BY644">(MIN(IF($E$4:$BG$4=BY$4,$E644:$BG644)))</f>
        <v>0.99999999999999967</v>
      </c>
      <c r="BZ644" s="267">
        <f t="array" ref="BZ644">(MAX(IF($E$4:$BG$4=BZ$4,$E644:$BG644)))</f>
        <v>1.0000000000000002</v>
      </c>
      <c r="CA644" s="267">
        <f t="array" ref="CA644">(AVERAGE(IF($E$4:$BG$4=CA$4,$E644:$BG644)))</f>
        <v>0.99999999999999989</v>
      </c>
      <c r="CB644" s="268">
        <f t="shared" si="267"/>
        <v>1</v>
      </c>
      <c r="CC644" s="268">
        <f t="shared" si="268"/>
        <v>1</v>
      </c>
      <c r="CD644" s="268">
        <f t="shared" si="269"/>
        <v>1</v>
      </c>
    </row>
    <row r="645" spans="1:82">
      <c r="BJ645" s="79"/>
      <c r="BK645" s="79"/>
      <c r="BL645" s="79"/>
      <c r="BM645" s="79"/>
      <c r="BN645" s="79"/>
      <c r="BO645" s="79"/>
      <c r="BP645" s="79"/>
      <c r="BQ645" s="79"/>
      <c r="BR645" s="79"/>
      <c r="BS645" s="79"/>
      <c r="BT645" s="79"/>
      <c r="BU645" s="79"/>
      <c r="BV645" s="79"/>
      <c r="BW645" s="79"/>
      <c r="BX645" s="79"/>
      <c r="BY645" s="79"/>
      <c r="BZ645" s="79"/>
      <c r="CA645" s="79"/>
      <c r="CB645" s="79"/>
      <c r="CC645" s="79"/>
      <c r="CD645" s="79"/>
    </row>
    <row r="646" spans="1:82">
      <c r="BJ646" s="79"/>
      <c r="BK646" s="79"/>
      <c r="BL646" s="79"/>
      <c r="BM646" s="79"/>
      <c r="BN646" s="79"/>
      <c r="BO646" s="79"/>
      <c r="BP646" s="79"/>
      <c r="BQ646" s="79"/>
      <c r="BR646" s="79"/>
      <c r="BS646" s="79"/>
      <c r="BT646" s="79"/>
      <c r="BU646" s="79"/>
      <c r="BV646" s="79"/>
      <c r="BW646" s="79"/>
      <c r="BX646" s="79"/>
      <c r="BY646" s="79"/>
      <c r="BZ646" s="79"/>
      <c r="CA646" s="79"/>
      <c r="CB646" s="79"/>
      <c r="CC646" s="79"/>
      <c r="CD646" s="79"/>
    </row>
    <row r="647" spans="1:82">
      <c r="BJ647" s="79"/>
      <c r="BK647" s="79"/>
      <c r="BL647" s="79"/>
      <c r="BM647" s="79"/>
      <c r="BN647" s="79"/>
      <c r="BO647" s="79"/>
      <c r="BP647" s="79"/>
      <c r="BQ647" s="79"/>
      <c r="BR647" s="79"/>
      <c r="BS647" s="79"/>
      <c r="BT647" s="79"/>
      <c r="BU647" s="79"/>
      <c r="BV647" s="79"/>
      <c r="BW647" s="79"/>
      <c r="BX647" s="79"/>
      <c r="BY647" s="79"/>
      <c r="BZ647" s="79"/>
      <c r="CA647" s="79"/>
      <c r="CB647" s="79"/>
      <c r="CC647" s="79"/>
      <c r="CD647" s="79"/>
    </row>
    <row r="648" spans="1:82" ht="12" customHeight="1">
      <c r="A648" s="14"/>
      <c r="B648" s="363" t="s">
        <v>870</v>
      </c>
      <c r="C648" s="82"/>
      <c r="E648" s="27"/>
      <c r="F648" s="36"/>
      <c r="G648" s="36"/>
      <c r="H648" s="36"/>
      <c r="I648" s="36"/>
      <c r="J648" s="36"/>
      <c r="K648" s="36"/>
      <c r="L648" s="36"/>
      <c r="M648" s="36"/>
      <c r="N648" s="36"/>
      <c r="O648" s="36"/>
      <c r="P648" s="36"/>
      <c r="Q648" s="36"/>
      <c r="R648" s="36"/>
      <c r="S648" s="36"/>
      <c r="T648" s="15"/>
      <c r="U648" s="15"/>
      <c r="V648" s="15"/>
      <c r="W648" s="15"/>
      <c r="X648" s="15"/>
      <c r="BJ648" s="79"/>
      <c r="BK648" s="79"/>
      <c r="BL648" s="79"/>
      <c r="BM648" s="79"/>
      <c r="BN648" s="79"/>
      <c r="BO648" s="79"/>
      <c r="BP648" s="79"/>
      <c r="BQ648" s="79"/>
      <c r="BR648" s="79"/>
      <c r="BS648" s="79"/>
      <c r="BT648" s="79"/>
      <c r="BU648" s="79"/>
      <c r="BV648" s="79"/>
      <c r="BW648" s="79"/>
      <c r="BX648" s="79"/>
      <c r="BY648" s="79"/>
      <c r="BZ648" s="79"/>
      <c r="CA648" s="79"/>
      <c r="CB648" s="79"/>
      <c r="CC648" s="79"/>
      <c r="CD648" s="79"/>
    </row>
    <row r="649" spans="1:82">
      <c r="A649" s="14"/>
      <c r="B649" s="364" t="s">
        <v>559</v>
      </c>
      <c r="C649" s="73">
        <f>C$2</f>
        <v>3</v>
      </c>
      <c r="D649" s="73">
        <f t="shared" ref="D649:BH649" si="276">D$2</f>
        <v>4</v>
      </c>
      <c r="E649" s="73">
        <f t="shared" si="276"/>
        <v>5</v>
      </c>
      <c r="F649" s="73">
        <f t="shared" si="276"/>
        <v>6</v>
      </c>
      <c r="G649" s="73">
        <f t="shared" si="276"/>
        <v>7</v>
      </c>
      <c r="H649" s="73">
        <f t="shared" si="276"/>
        <v>8</v>
      </c>
      <c r="I649" s="73">
        <f t="shared" si="276"/>
        <v>9</v>
      </c>
      <c r="J649" s="73">
        <f t="shared" si="276"/>
        <v>10</v>
      </c>
      <c r="K649" s="73">
        <f t="shared" si="276"/>
        <v>11</v>
      </c>
      <c r="L649" s="73">
        <f t="shared" si="276"/>
        <v>12</v>
      </c>
      <c r="M649" s="73">
        <f t="shared" si="276"/>
        <v>13</v>
      </c>
      <c r="N649" s="73">
        <f t="shared" si="276"/>
        <v>14</v>
      </c>
      <c r="O649" s="73">
        <f t="shared" si="276"/>
        <v>15</v>
      </c>
      <c r="P649" s="73">
        <f t="shared" si="276"/>
        <v>16</v>
      </c>
      <c r="Q649" s="73">
        <f t="shared" si="276"/>
        <v>17</v>
      </c>
      <c r="R649" s="73">
        <f t="shared" si="276"/>
        <v>18</v>
      </c>
      <c r="S649" s="73">
        <f t="shared" si="276"/>
        <v>19</v>
      </c>
      <c r="T649" s="73">
        <f t="shared" si="276"/>
        <v>20</v>
      </c>
      <c r="U649" s="73">
        <f t="shared" si="276"/>
        <v>21</v>
      </c>
      <c r="V649" s="73">
        <f t="shared" si="276"/>
        <v>22</v>
      </c>
      <c r="W649" s="73">
        <f t="shared" si="276"/>
        <v>23</v>
      </c>
      <c r="X649" s="73">
        <f t="shared" si="276"/>
        <v>24</v>
      </c>
      <c r="Y649" s="73">
        <f t="shared" si="276"/>
        <v>25</v>
      </c>
      <c r="Z649" s="73">
        <f t="shared" si="276"/>
        <v>26</v>
      </c>
      <c r="AA649" s="73">
        <f t="shared" si="276"/>
        <v>27</v>
      </c>
      <c r="AB649" s="73">
        <f t="shared" si="276"/>
        <v>28</v>
      </c>
      <c r="AC649" s="73">
        <f t="shared" si="276"/>
        <v>29</v>
      </c>
      <c r="AD649" s="73">
        <f t="shared" si="276"/>
        <v>30</v>
      </c>
      <c r="AE649" s="73">
        <f t="shared" si="276"/>
        <v>31</v>
      </c>
      <c r="AF649" s="73">
        <f t="shared" si="276"/>
        <v>32</v>
      </c>
      <c r="AG649" s="73">
        <f t="shared" si="276"/>
        <v>33</v>
      </c>
      <c r="AH649" s="73">
        <f t="shared" si="276"/>
        <v>34</v>
      </c>
      <c r="AI649" s="73">
        <f t="shared" si="276"/>
        <v>35</v>
      </c>
      <c r="AJ649" s="73">
        <f t="shared" si="276"/>
        <v>36</v>
      </c>
      <c r="AK649" s="73">
        <f t="shared" si="276"/>
        <v>37</v>
      </c>
      <c r="AL649" s="73">
        <f t="shared" si="276"/>
        <v>38</v>
      </c>
      <c r="AM649" s="73">
        <f t="shared" si="276"/>
        <v>39</v>
      </c>
      <c r="AN649" s="73">
        <f t="shared" si="276"/>
        <v>40</v>
      </c>
      <c r="AO649" s="73">
        <f t="shared" si="276"/>
        <v>41</v>
      </c>
      <c r="AP649" s="73">
        <f t="shared" si="276"/>
        <v>42</v>
      </c>
      <c r="AQ649" s="73">
        <f t="shared" si="276"/>
        <v>43</v>
      </c>
      <c r="AR649" s="73">
        <f t="shared" si="276"/>
        <v>44</v>
      </c>
      <c r="AS649" s="73">
        <f t="shared" si="276"/>
        <v>45</v>
      </c>
      <c r="AT649" s="73">
        <f t="shared" si="276"/>
        <v>46</v>
      </c>
      <c r="AU649" s="73">
        <f t="shared" si="276"/>
        <v>47</v>
      </c>
      <c r="AV649" s="73">
        <f t="shared" si="276"/>
        <v>48</v>
      </c>
      <c r="AW649" s="73">
        <f t="shared" si="276"/>
        <v>49</v>
      </c>
      <c r="AX649" s="73">
        <f t="shared" si="276"/>
        <v>50</v>
      </c>
      <c r="AY649" s="73">
        <f t="shared" si="276"/>
        <v>51</v>
      </c>
      <c r="AZ649" s="73">
        <f t="shared" si="276"/>
        <v>52</v>
      </c>
      <c r="BA649" s="73">
        <f t="shared" si="276"/>
        <v>53</v>
      </c>
      <c r="BB649" s="73">
        <f t="shared" si="276"/>
        <v>54</v>
      </c>
      <c r="BC649" s="73">
        <f t="shared" si="276"/>
        <v>55</v>
      </c>
      <c r="BD649" s="73">
        <f t="shared" si="276"/>
        <v>56</v>
      </c>
      <c r="BE649" s="73">
        <f t="shared" si="276"/>
        <v>57</v>
      </c>
      <c r="BF649" s="73">
        <f t="shared" si="276"/>
        <v>58</v>
      </c>
      <c r="BG649" s="73">
        <f t="shared" si="276"/>
        <v>59</v>
      </c>
      <c r="BH649" s="73">
        <f t="shared" si="276"/>
        <v>60</v>
      </c>
      <c r="BJ649" s="79"/>
      <c r="BK649" s="79"/>
      <c r="BL649" s="79"/>
      <c r="BM649" s="79"/>
      <c r="BN649" s="79"/>
      <c r="BO649" s="79"/>
      <c r="BP649" s="79"/>
      <c r="BQ649" s="79"/>
      <c r="BR649" s="79"/>
      <c r="BS649" s="79"/>
      <c r="BT649" s="79"/>
      <c r="BU649" s="79"/>
      <c r="BV649" s="79"/>
      <c r="BW649" s="79"/>
      <c r="BX649" s="79"/>
      <c r="BY649" s="79"/>
      <c r="BZ649" s="79"/>
      <c r="CA649" s="79"/>
      <c r="CB649" s="79"/>
      <c r="CC649" s="79"/>
      <c r="CD649" s="79"/>
    </row>
    <row r="650" spans="1:82">
      <c r="A650" s="14"/>
      <c r="B650" s="355" t="s">
        <v>860</v>
      </c>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c r="AB650" s="82"/>
      <c r="AC650" s="82"/>
      <c r="AD650" s="82"/>
      <c r="AE650" s="82"/>
      <c r="AF650" s="82"/>
      <c r="AG650" s="82"/>
      <c r="AH650" s="82"/>
      <c r="AI650" s="82"/>
      <c r="AJ650" s="82"/>
      <c r="AK650" s="82"/>
      <c r="AL650" s="82"/>
      <c r="AM650" s="82"/>
      <c r="AN650" s="82"/>
      <c r="AO650" s="82"/>
      <c r="AP650" s="82"/>
      <c r="AQ650" s="82"/>
      <c r="AR650" s="82"/>
      <c r="AS650" s="82"/>
      <c r="AT650" s="82"/>
      <c r="AU650" s="82"/>
      <c r="AV650" s="82"/>
      <c r="AW650" s="82"/>
      <c r="AX650" s="82"/>
      <c r="AY650" s="82"/>
      <c r="AZ650" s="82"/>
      <c r="BA650" s="82"/>
      <c r="BB650" s="82"/>
      <c r="BC650" s="82"/>
      <c r="BD650" s="82"/>
      <c r="BE650" s="82"/>
      <c r="BF650" s="82"/>
      <c r="BG650" s="82"/>
      <c r="BH650" s="82"/>
      <c r="BJ650" s="79"/>
      <c r="BK650" s="79"/>
      <c r="BL650" s="79"/>
      <c r="BM650" s="79"/>
      <c r="BN650" s="79"/>
      <c r="BO650" s="79"/>
      <c r="BP650" s="79"/>
      <c r="BQ650" s="79"/>
      <c r="BR650" s="79"/>
      <c r="BS650" s="79"/>
      <c r="BT650" s="79"/>
      <c r="BU650" s="79"/>
      <c r="BV650" s="79"/>
      <c r="BW650" s="79"/>
      <c r="BX650" s="79"/>
      <c r="BY650" s="79"/>
      <c r="BZ650" s="79"/>
      <c r="CA650" s="79"/>
      <c r="CB650" s="79"/>
      <c r="CC650" s="79"/>
      <c r="CD650" s="79"/>
    </row>
    <row r="651" spans="1:82" s="39" customFormat="1" ht="12.75">
      <c r="B651" s="356" t="s">
        <v>604</v>
      </c>
      <c r="C651" s="72"/>
      <c r="D651" s="74"/>
      <c r="E651" s="87">
        <v>10</v>
      </c>
      <c r="F651" s="87">
        <v>30</v>
      </c>
      <c r="G651" s="87">
        <v>40</v>
      </c>
      <c r="H651" s="87">
        <v>60</v>
      </c>
      <c r="I651" s="87">
        <v>70</v>
      </c>
      <c r="J651" s="87">
        <v>80</v>
      </c>
      <c r="K651" s="87">
        <v>90</v>
      </c>
      <c r="L651" s="87">
        <v>100</v>
      </c>
      <c r="M651" s="87">
        <v>120</v>
      </c>
      <c r="N651" s="87">
        <v>130</v>
      </c>
      <c r="O651" s="87">
        <v>150</v>
      </c>
      <c r="P651" s="87">
        <v>160</v>
      </c>
      <c r="Q651" s="87">
        <v>170</v>
      </c>
      <c r="R651" s="87">
        <v>180</v>
      </c>
      <c r="S651" s="87">
        <v>190</v>
      </c>
      <c r="T651" s="87">
        <v>200</v>
      </c>
      <c r="U651" s="87">
        <v>210</v>
      </c>
      <c r="V651" s="87">
        <v>220</v>
      </c>
      <c r="W651" s="87">
        <v>230</v>
      </c>
      <c r="X651" s="87">
        <v>240</v>
      </c>
      <c r="Y651" s="87">
        <v>250</v>
      </c>
      <c r="Z651" s="87">
        <v>260</v>
      </c>
      <c r="AA651" s="87">
        <v>270</v>
      </c>
      <c r="AB651" s="87">
        <v>280</v>
      </c>
      <c r="AC651" s="87">
        <v>300</v>
      </c>
      <c r="AD651" s="87">
        <v>310</v>
      </c>
      <c r="AE651" s="87">
        <v>320</v>
      </c>
      <c r="AF651" s="87">
        <v>330</v>
      </c>
      <c r="AG651" s="87">
        <v>350</v>
      </c>
      <c r="AH651" s="87">
        <v>360</v>
      </c>
      <c r="AI651" s="87">
        <v>380</v>
      </c>
      <c r="AJ651" s="87">
        <v>390</v>
      </c>
      <c r="AK651" s="87">
        <v>400</v>
      </c>
      <c r="AL651" s="87">
        <v>410</v>
      </c>
      <c r="AM651" s="87">
        <v>420</v>
      </c>
      <c r="AN651" s="87">
        <v>480</v>
      </c>
      <c r="AO651" s="87">
        <v>500</v>
      </c>
      <c r="AP651" s="87">
        <v>510</v>
      </c>
      <c r="AQ651" s="87">
        <v>520</v>
      </c>
      <c r="AR651" s="87">
        <v>530</v>
      </c>
      <c r="AS651" s="87">
        <v>540</v>
      </c>
      <c r="AT651" s="87">
        <v>550</v>
      </c>
      <c r="AU651" s="87">
        <v>560</v>
      </c>
      <c r="AV651" s="87">
        <v>570</v>
      </c>
      <c r="AW651" s="87">
        <v>580</v>
      </c>
      <c r="AX651" s="87">
        <v>590</v>
      </c>
      <c r="AY651" s="87">
        <v>600</v>
      </c>
      <c r="AZ651" s="87">
        <v>610</v>
      </c>
      <c r="BA651" s="87">
        <v>620</v>
      </c>
      <c r="BB651" s="87">
        <v>630</v>
      </c>
      <c r="BC651" s="87">
        <v>640</v>
      </c>
      <c r="BD651" s="87">
        <v>960</v>
      </c>
      <c r="BE651" s="87">
        <v>970</v>
      </c>
      <c r="BF651" s="87">
        <v>980</v>
      </c>
      <c r="BG651" s="87">
        <v>990</v>
      </c>
      <c r="BH651" s="75" t="s">
        <v>497</v>
      </c>
      <c r="BJ651" s="269"/>
      <c r="BK651" s="269"/>
      <c r="BL651" s="269"/>
      <c r="BM651" s="269"/>
      <c r="BN651" s="269"/>
      <c r="BO651" s="269"/>
      <c r="BP651" s="269"/>
      <c r="BQ651" s="269"/>
      <c r="BR651" s="269"/>
      <c r="BS651" s="269"/>
      <c r="BT651" s="269"/>
      <c r="BU651" s="269"/>
      <c r="BV651" s="269"/>
      <c r="BW651" s="269"/>
      <c r="BX651" s="269"/>
      <c r="BY651" s="269"/>
      <c r="BZ651" s="269"/>
      <c r="CA651" s="269"/>
      <c r="CB651" s="269"/>
      <c r="CC651" s="269"/>
      <c r="CD651" s="269"/>
    </row>
    <row r="652" spans="1:82" s="39" customFormat="1" ht="12.75">
      <c r="B652" s="357" t="s">
        <v>859</v>
      </c>
      <c r="C652" s="81">
        <v>90000</v>
      </c>
      <c r="D652" s="74"/>
      <c r="E652" s="88">
        <f t="shared" ref="E652:AJ652" si="277">VLOOKUP($C652,ALLLOCPAR,E649)</f>
        <v>44851747.75</v>
      </c>
      <c r="F652" s="88">
        <f t="shared" si="277"/>
        <v>31681821.149999991</v>
      </c>
      <c r="G652" s="88">
        <f t="shared" si="277"/>
        <v>51519365.940000013</v>
      </c>
      <c r="H652" s="88">
        <f t="shared" si="277"/>
        <v>67620140.659999952</v>
      </c>
      <c r="I652" s="88">
        <f t="shared" si="277"/>
        <v>140651662.24000004</v>
      </c>
      <c r="J652" s="88">
        <f t="shared" si="277"/>
        <v>55508846.329999991</v>
      </c>
      <c r="K652" s="88">
        <f t="shared" si="277"/>
        <v>32975952.34</v>
      </c>
      <c r="L652" s="88">
        <f t="shared" si="277"/>
        <v>77242919.719999984</v>
      </c>
      <c r="M652" s="88">
        <f t="shared" si="277"/>
        <v>4491332.5699999994</v>
      </c>
      <c r="N652" s="88">
        <f t="shared" si="277"/>
        <v>8767933.5900000017</v>
      </c>
      <c r="O652" s="88">
        <f t="shared" si="277"/>
        <v>12049735</v>
      </c>
      <c r="P652" s="88">
        <f t="shared" si="277"/>
        <v>50452203.230000004</v>
      </c>
      <c r="Q652" s="88">
        <f t="shared" si="277"/>
        <v>49551777.640000008</v>
      </c>
      <c r="R652" s="88">
        <f t="shared" si="277"/>
        <v>6995202.5500000007</v>
      </c>
      <c r="S652" s="88">
        <f t="shared" si="277"/>
        <v>37340131.18</v>
      </c>
      <c r="T652" s="88">
        <f t="shared" si="277"/>
        <v>26850370.65000001</v>
      </c>
      <c r="U652" s="88">
        <f t="shared" si="277"/>
        <v>39683488.520000003</v>
      </c>
      <c r="V652" s="88">
        <f t="shared" si="277"/>
        <v>4443922.6900000013</v>
      </c>
      <c r="W652" s="88">
        <f t="shared" si="277"/>
        <v>61636873.709999993</v>
      </c>
      <c r="X652" s="88">
        <f t="shared" si="277"/>
        <v>47235638.110000007</v>
      </c>
      <c r="Y652" s="88">
        <f t="shared" si="277"/>
        <v>23498112.629999999</v>
      </c>
      <c r="Z652" s="88">
        <f t="shared" si="277"/>
        <v>112889496.80999999</v>
      </c>
      <c r="AA652" s="88">
        <f t="shared" si="277"/>
        <v>36591166.899999991</v>
      </c>
      <c r="AB652" s="88">
        <f t="shared" si="277"/>
        <v>364621276.75</v>
      </c>
      <c r="AC652" s="88">
        <f t="shared" si="277"/>
        <v>22330940.119999997</v>
      </c>
      <c r="AD652" s="88">
        <f t="shared" si="277"/>
        <v>34311788.369999997</v>
      </c>
      <c r="AE652" s="88">
        <f t="shared" si="277"/>
        <v>59950441.639999986</v>
      </c>
      <c r="AF652" s="88">
        <f t="shared" si="277"/>
        <v>28715477.609999999</v>
      </c>
      <c r="AG652" s="88">
        <f t="shared" si="277"/>
        <v>162729013.37</v>
      </c>
      <c r="AH652" s="88">
        <f t="shared" si="277"/>
        <v>55015252.749999978</v>
      </c>
      <c r="AI652" s="88">
        <f t="shared" si="277"/>
        <v>53918748.079999998</v>
      </c>
      <c r="AJ652" s="88">
        <f t="shared" si="277"/>
        <v>77022482.469999969</v>
      </c>
      <c r="AK652" s="88">
        <f t="shared" ref="AK652:BG652" si="278">VLOOKUP($C652,ALLLOCPAR,AK649)</f>
        <v>15288032.970000008</v>
      </c>
      <c r="AL652" s="88">
        <f t="shared" si="278"/>
        <v>6676057.1399999997</v>
      </c>
      <c r="AM652" s="88">
        <f t="shared" si="278"/>
        <v>13558433.850000001</v>
      </c>
      <c r="AN652" s="88">
        <f t="shared" si="278"/>
        <v>5394469.3100000005</v>
      </c>
      <c r="AO652" s="88">
        <f t="shared" si="278"/>
        <v>2672157.8400000008</v>
      </c>
      <c r="AP652" s="88">
        <f t="shared" si="278"/>
        <v>9136035.459999999</v>
      </c>
      <c r="AQ652" s="88">
        <f t="shared" si="278"/>
        <v>2363028.27</v>
      </c>
      <c r="AR652" s="88">
        <f t="shared" si="278"/>
        <v>4288928.96</v>
      </c>
      <c r="AS652" s="88">
        <f t="shared" si="278"/>
        <v>2241083.3699999992</v>
      </c>
      <c r="AT652" s="88">
        <f t="shared" si="278"/>
        <v>2103413.9499999997</v>
      </c>
      <c r="AU652" s="88">
        <f t="shared" si="278"/>
        <v>7733048.6499999994</v>
      </c>
      <c r="AV652" s="88">
        <f t="shared" si="278"/>
        <v>3209421.2600000007</v>
      </c>
      <c r="AW652" s="88">
        <f t="shared" si="278"/>
        <v>2923824.3800000008</v>
      </c>
      <c r="AX652" s="88">
        <f t="shared" si="278"/>
        <v>7358041.5499999998</v>
      </c>
      <c r="AY652" s="88">
        <f t="shared" si="278"/>
        <v>2736067.01</v>
      </c>
      <c r="AZ652" s="88">
        <f t="shared" si="278"/>
        <v>6080781.04</v>
      </c>
      <c r="BA652" s="88">
        <f t="shared" ref="BA652:BB652" si="279">VLOOKUP($C652,ALLLOCPAR,BA649)</f>
        <v>1745929.0500000003</v>
      </c>
      <c r="BB652" s="88">
        <f t="shared" si="279"/>
        <v>1150163.8099999998</v>
      </c>
      <c r="BC652" s="88">
        <f t="shared" ref="BC652" si="280">VLOOKUP($C652,ALLLOCPAR,BC649)</f>
        <v>1730643.38</v>
      </c>
      <c r="BD652" s="88">
        <f t="shared" si="278"/>
        <v>52750040.859999999</v>
      </c>
      <c r="BE652" s="88">
        <f t="shared" si="278"/>
        <v>32331544.469999999</v>
      </c>
      <c r="BF652" s="88">
        <f t="shared" si="278"/>
        <v>55831939.180000015</v>
      </c>
      <c r="BG652" s="88">
        <f t="shared" si="278"/>
        <v>18267710.829999998</v>
      </c>
      <c r="BH652" s="75"/>
      <c r="BJ652" s="269"/>
      <c r="BK652" s="269"/>
      <c r="BL652" s="269"/>
      <c r="BM652" s="269"/>
      <c r="BN652" s="269"/>
      <c r="BO652" s="269"/>
      <c r="BP652" s="269"/>
      <c r="BQ652" s="269"/>
      <c r="BR652" s="269"/>
      <c r="BS652" s="269"/>
      <c r="BT652" s="269"/>
      <c r="BU652" s="269"/>
      <c r="BV652" s="269"/>
      <c r="BW652" s="269"/>
      <c r="BX652" s="269"/>
      <c r="BY652" s="269"/>
      <c r="BZ652" s="269"/>
      <c r="CA652" s="269"/>
      <c r="CB652" s="269"/>
      <c r="CC652" s="269"/>
      <c r="CD652" s="269"/>
    </row>
    <row r="653" spans="1:82" s="39" customFormat="1" ht="12.75">
      <c r="B653" s="365" t="s">
        <v>858</v>
      </c>
      <c r="C653" s="72"/>
      <c r="D653" s="74"/>
      <c r="E653" s="75"/>
      <c r="F653" s="75"/>
      <c r="G653" s="75"/>
      <c r="H653" s="75"/>
      <c r="I653" s="75"/>
      <c r="J653" s="75"/>
      <c r="K653" s="75"/>
      <c r="L653" s="75"/>
      <c r="M653" s="75"/>
      <c r="N653" s="75"/>
      <c r="O653" s="75"/>
      <c r="P653" s="75"/>
      <c r="Q653" s="75"/>
      <c r="R653" s="75"/>
      <c r="S653" s="75"/>
      <c r="T653" s="75"/>
      <c r="U653" s="75"/>
      <c r="V653" s="75"/>
      <c r="W653" s="75"/>
      <c r="X653" s="75"/>
      <c r="Y653" s="75"/>
      <c r="Z653" s="75"/>
      <c r="AA653" s="75"/>
      <c r="AB653" s="75"/>
      <c r="AC653" s="75"/>
      <c r="AD653" s="75"/>
      <c r="AE653" s="75"/>
      <c r="AF653" s="75"/>
      <c r="AG653" s="75"/>
      <c r="AH653" s="75"/>
      <c r="AI653" s="75"/>
      <c r="AJ653" s="75"/>
      <c r="AK653" s="75"/>
      <c r="AL653" s="75"/>
      <c r="AM653" s="75"/>
      <c r="AN653" s="75"/>
      <c r="AO653" s="75"/>
      <c r="AP653" s="75"/>
      <c r="AQ653" s="75"/>
      <c r="AR653" s="75"/>
      <c r="AS653" s="75"/>
      <c r="AT653" s="75"/>
      <c r="AU653" s="75"/>
      <c r="AV653" s="75"/>
      <c r="AW653" s="75"/>
      <c r="AX653" s="75"/>
      <c r="AY653" s="75"/>
      <c r="AZ653" s="75"/>
      <c r="BA653" s="75"/>
      <c r="BB653" s="75"/>
      <c r="BC653" s="75"/>
      <c r="BD653" s="75"/>
      <c r="BE653" s="75"/>
      <c r="BF653" s="75"/>
      <c r="BG653" s="75"/>
      <c r="BH653" s="75"/>
      <c r="BJ653" s="269"/>
      <c r="BK653" s="269"/>
      <c r="BL653" s="269"/>
      <c r="BM653" s="269"/>
      <c r="BN653" s="269"/>
      <c r="BO653" s="269"/>
      <c r="BP653" s="269"/>
      <c r="BQ653" s="269"/>
      <c r="BR653" s="269"/>
      <c r="BS653" s="269"/>
      <c r="BT653" s="269"/>
      <c r="BU653" s="269"/>
      <c r="BV653" s="269"/>
      <c r="BW653" s="269"/>
      <c r="BX653" s="269"/>
      <c r="BY653" s="269"/>
      <c r="BZ653" s="269"/>
      <c r="CA653" s="269"/>
      <c r="CB653" s="269"/>
      <c r="CC653" s="269"/>
      <c r="CD653" s="269"/>
    </row>
    <row r="654" spans="1:82" s="29" customFormat="1" ht="22.9" customHeight="1">
      <c r="A654" s="28"/>
      <c r="B654" s="78"/>
      <c r="C654" s="71"/>
      <c r="D654" s="76"/>
      <c r="E654" s="77" t="str">
        <f t="shared" ref="E654:BG654" si="281">VLOOKUP(E651,num,15)</f>
        <v>Barrington</v>
      </c>
      <c r="F654" s="77" t="str">
        <f t="shared" si="281"/>
        <v>Burrillville</v>
      </c>
      <c r="G654" s="77" t="str">
        <f t="shared" si="281"/>
        <v>Central Falls</v>
      </c>
      <c r="H654" s="77" t="str">
        <f t="shared" si="281"/>
        <v>Coventry</v>
      </c>
      <c r="I654" s="77" t="str">
        <f t="shared" si="281"/>
        <v>Cranston</v>
      </c>
      <c r="J654" s="77" t="str">
        <f t="shared" si="281"/>
        <v>Cumberland</v>
      </c>
      <c r="K654" s="77" t="str">
        <f t="shared" si="281"/>
        <v>East Greenwich</v>
      </c>
      <c r="L654" s="77" t="str">
        <f t="shared" si="281"/>
        <v>E Providence</v>
      </c>
      <c r="M654" s="77" t="str">
        <f t="shared" si="281"/>
        <v>Foster</v>
      </c>
      <c r="N654" s="77" t="str">
        <f t="shared" si="281"/>
        <v>Glocester</v>
      </c>
      <c r="O654" s="77" t="str">
        <f t="shared" si="281"/>
        <v>Jamestown</v>
      </c>
      <c r="P654" s="77" t="str">
        <f t="shared" si="281"/>
        <v>Johnston</v>
      </c>
      <c r="Q654" s="77" t="str">
        <f t="shared" si="281"/>
        <v>Lincoln</v>
      </c>
      <c r="R654" s="77" t="str">
        <f t="shared" si="281"/>
        <v>Little Compton</v>
      </c>
      <c r="S654" s="77" t="str">
        <f t="shared" si="281"/>
        <v>Middletown</v>
      </c>
      <c r="T654" s="77" t="str">
        <f t="shared" si="281"/>
        <v>Narragansett</v>
      </c>
      <c r="U654" s="77" t="str">
        <f t="shared" si="281"/>
        <v>Newport</v>
      </c>
      <c r="V654" s="77" t="str">
        <f t="shared" si="281"/>
        <v>New Shoreham</v>
      </c>
      <c r="W654" s="77" t="str">
        <f t="shared" si="281"/>
        <v>North Kingstown</v>
      </c>
      <c r="X654" s="77" t="str">
        <f t="shared" si="281"/>
        <v>North Providence</v>
      </c>
      <c r="Y654" s="77" t="str">
        <f t="shared" si="281"/>
        <v>North Smithfield</v>
      </c>
      <c r="Z654" s="77" t="str">
        <f t="shared" si="281"/>
        <v>Pawtucket</v>
      </c>
      <c r="AA654" s="77" t="str">
        <f t="shared" si="281"/>
        <v>Portsmouth</v>
      </c>
      <c r="AB654" s="77" t="str">
        <f t="shared" si="281"/>
        <v>Providence</v>
      </c>
      <c r="AC654" s="77" t="str">
        <f t="shared" si="281"/>
        <v>Scituate</v>
      </c>
      <c r="AD654" s="77" t="str">
        <f t="shared" si="281"/>
        <v>Smithfield</v>
      </c>
      <c r="AE654" s="77" t="str">
        <f t="shared" si="281"/>
        <v>South Kingstown</v>
      </c>
      <c r="AF654" s="77" t="str">
        <f t="shared" si="281"/>
        <v>Tiverton</v>
      </c>
      <c r="AG654" s="77" t="str">
        <f t="shared" si="281"/>
        <v>Warwick</v>
      </c>
      <c r="AH654" s="77" t="str">
        <f t="shared" si="281"/>
        <v>Westerly</v>
      </c>
      <c r="AI654" s="77" t="str">
        <f t="shared" si="281"/>
        <v>W Warwick</v>
      </c>
      <c r="AJ654" s="77" t="str">
        <f t="shared" si="281"/>
        <v>Woonsocket</v>
      </c>
      <c r="AK654" s="77" t="str">
        <f t="shared" si="281"/>
        <v>Davies</v>
      </c>
      <c r="AL654" s="77" t="str">
        <f t="shared" si="281"/>
        <v>Deaf</v>
      </c>
      <c r="AM654" s="77" t="str">
        <f t="shared" si="281"/>
        <v>Metropolitan C&amp;TC</v>
      </c>
      <c r="AN654" s="77" t="str">
        <f t="shared" si="281"/>
        <v>Highlander</v>
      </c>
      <c r="AO654" s="77" t="str">
        <f t="shared" si="281"/>
        <v>New England Laborers</v>
      </c>
      <c r="AP654" s="77" t="str">
        <f t="shared" si="281"/>
        <v>Cuffee</v>
      </c>
      <c r="AQ654" s="77" t="str">
        <f t="shared" si="281"/>
        <v>Kingston Hill</v>
      </c>
      <c r="AR654" s="77" t="str">
        <f t="shared" si="281"/>
        <v>International</v>
      </c>
      <c r="AS654" s="77" t="str">
        <f t="shared" si="281"/>
        <v>Blackstone</v>
      </c>
      <c r="AT654" s="77" t="str">
        <f t="shared" si="281"/>
        <v>Compass</v>
      </c>
      <c r="AU654" s="77" t="str">
        <f t="shared" si="281"/>
        <v>Times 2</v>
      </c>
      <c r="AV654" s="77" t="str">
        <f t="shared" si="281"/>
        <v>ACES</v>
      </c>
      <c r="AW654" s="77" t="str">
        <f t="shared" si="281"/>
        <v>Beacon</v>
      </c>
      <c r="AX654" s="77" t="str">
        <f t="shared" si="281"/>
        <v>Learning Community</v>
      </c>
      <c r="AY654" s="77" t="str">
        <f t="shared" si="281"/>
        <v>Segue</v>
      </c>
      <c r="AZ654" s="77" t="str">
        <f t="shared" si="281"/>
        <v>RIMA-BV</v>
      </c>
      <c r="BA654" s="77" t="str">
        <f t="shared" ref="BA654:BB654" si="282">VLOOKUP(BA651,num,15)</f>
        <v>Greene</v>
      </c>
      <c r="BB654" s="77" t="str">
        <f t="shared" si="282"/>
        <v>Trinity</v>
      </c>
      <c r="BC654" s="77" t="str">
        <f t="shared" ref="BC654" si="283">VLOOKUP(BC651,num,15)</f>
        <v>RINI</v>
      </c>
      <c r="BD654" s="77" t="str">
        <f t="shared" si="281"/>
        <v>Bristol-Warren</v>
      </c>
      <c r="BE654" s="77" t="str">
        <f t="shared" si="281"/>
        <v>Exeter-W. Greenwich</v>
      </c>
      <c r="BF654" s="77" t="str">
        <f t="shared" si="281"/>
        <v>Chariho</v>
      </c>
      <c r="BG654" s="77" t="str">
        <f t="shared" si="281"/>
        <v>Foster-Glocester</v>
      </c>
      <c r="BH654" s="78"/>
      <c r="BJ654" s="270"/>
      <c r="BK654" s="270"/>
      <c r="BL654" s="270"/>
      <c r="BM654" s="270"/>
      <c r="BN654" s="270"/>
      <c r="BO654" s="270"/>
      <c r="BP654" s="270"/>
      <c r="BQ654" s="270"/>
      <c r="BR654" s="270"/>
      <c r="BS654" s="270"/>
      <c r="BT654" s="270"/>
      <c r="BU654" s="270"/>
      <c r="BV654" s="270"/>
      <c r="BW654" s="270"/>
      <c r="BX654" s="270"/>
      <c r="BY654" s="270"/>
      <c r="BZ654" s="270"/>
      <c r="CA654" s="270"/>
      <c r="CB654" s="270"/>
      <c r="CC654" s="270"/>
      <c r="CD654" s="270"/>
    </row>
    <row r="655" spans="1:82">
      <c r="A655" s="83">
        <f t="shared" ref="A655:A659" si="284">LEFT(B655,1)*100</f>
        <v>100</v>
      </c>
      <c r="B655" s="50" t="s">
        <v>47</v>
      </c>
      <c r="E655" s="79">
        <f>ALL!E48/E$652</f>
        <v>0.60821795021354563</v>
      </c>
      <c r="F655" s="79">
        <f>ALL!F48/F$652</f>
        <v>0.53227418304518792</v>
      </c>
      <c r="G655" s="79">
        <f>ALL!G48/G$652</f>
        <v>0.51465189208421491</v>
      </c>
      <c r="H655" s="79">
        <f>ALL!H48/H$652</f>
        <v>0.64358537922627568</v>
      </c>
      <c r="I655" s="79">
        <f>ALL!I48/I$652</f>
        <v>0.58077654824024294</v>
      </c>
      <c r="J655" s="79">
        <f>ALL!J48/J$652</f>
        <v>0.55614084818973797</v>
      </c>
      <c r="K655" s="79">
        <f>ALL!K48/K$652</f>
        <v>0.58754100898242545</v>
      </c>
      <c r="L655" s="79">
        <f>ALL!L48/L$652</f>
        <v>0.4747378151023624</v>
      </c>
      <c r="M655" s="79">
        <f>ALL!M48/M$652</f>
        <v>0.5621617171849731</v>
      </c>
      <c r="N655" s="79">
        <f>ALL!N48/N$652</f>
        <v>0.60956558294369989</v>
      </c>
      <c r="O655" s="79">
        <f>ALL!O48/O$652</f>
        <v>0.46106173787224386</v>
      </c>
      <c r="P655" s="79">
        <f>ALL!P48/P$652</f>
        <v>0.50184082753683823</v>
      </c>
      <c r="Q655" s="79">
        <f>ALL!Q48/Q$652</f>
        <v>0.58012052602518893</v>
      </c>
      <c r="R655" s="79">
        <f>ALL!R48/R$652</f>
        <v>0.45567623627996273</v>
      </c>
      <c r="S655" s="79">
        <f>ALL!S48/S$652</f>
        <v>0.56395506803358786</v>
      </c>
      <c r="T655" s="79">
        <f>ALL!T48/T$652</f>
        <v>0.53879341214978693</v>
      </c>
      <c r="U655" s="79">
        <f>ALL!U48/U$652</f>
        <v>0.53818118987287034</v>
      </c>
      <c r="V655" s="79">
        <f>ALL!V48/V$652</f>
        <v>0.62292929987942736</v>
      </c>
      <c r="W655" s="79">
        <f>ALL!W48/W$652</f>
        <v>0.55858043160962978</v>
      </c>
      <c r="X655" s="79">
        <f>ALL!X48/X$652</f>
        <v>0.61903419324845743</v>
      </c>
      <c r="Y655" s="79">
        <f>ALL!Y48/Y$652</f>
        <v>0.52958665004066752</v>
      </c>
      <c r="Z655" s="79">
        <f>ALL!Z48/Z$652</f>
        <v>0.534171033568272</v>
      </c>
      <c r="AA655" s="79">
        <f>ALL!AA48/AA$652</f>
        <v>0.56802682698812945</v>
      </c>
      <c r="AB655" s="79">
        <f>ALL!AB48/AB$652</f>
        <v>0.50063044715066862</v>
      </c>
      <c r="AC655" s="79">
        <f>ALL!AC48/AC$652</f>
        <v>0.61322945547354757</v>
      </c>
      <c r="AD655" s="79">
        <f>ALL!AD48/AD$652</f>
        <v>0.58648068392711361</v>
      </c>
      <c r="AE655" s="79">
        <f>ALL!AE48/AE$652</f>
        <v>0.57028206706635265</v>
      </c>
      <c r="AF655" s="79">
        <f>ALL!AF48/AF$652</f>
        <v>0.52622768651905472</v>
      </c>
      <c r="AG655" s="79">
        <f>ALL!AG48/AG$652</f>
        <v>0.56364235215666447</v>
      </c>
      <c r="AH655" s="79">
        <f>ALL!AH48/AH$652</f>
        <v>0.49157100855090097</v>
      </c>
      <c r="AI655" s="79">
        <f>ALL!AI48/AI$652</f>
        <v>0.55414942527352562</v>
      </c>
      <c r="AJ655" s="79">
        <f>ALL!AJ48/AJ$652</f>
        <v>0.54994300653057016</v>
      </c>
      <c r="AK655" s="79">
        <f>ALL!AK48/AK$652</f>
        <v>0.52875139698236784</v>
      </c>
      <c r="AL655" s="79">
        <f>ALL!AL48/AL$652</f>
        <v>0.4135844933765801</v>
      </c>
      <c r="AM655" s="79">
        <f>ALL!AM48/AM$652</f>
        <v>0.46518272093793528</v>
      </c>
      <c r="AN655" s="79">
        <f>ALL!AN48/AN$652</f>
        <v>0.50700725369406174</v>
      </c>
      <c r="AO655" s="79">
        <f>ALL!AO48/AO$652</f>
        <v>0.56559854263698728</v>
      </c>
      <c r="AP655" s="79">
        <f>ALL!AP48/AP$652</f>
        <v>0.55635020597873164</v>
      </c>
      <c r="AQ655" s="79">
        <f>ALL!AQ48/AQ$652</f>
        <v>0.53122578173810875</v>
      </c>
      <c r="AR655" s="79">
        <f>ALL!AR48/AR$652</f>
        <v>0.57476427634744487</v>
      </c>
      <c r="AS655" s="79">
        <f>ALL!AS48/AS$652</f>
        <v>0.44622223045633536</v>
      </c>
      <c r="AT655" s="79">
        <f>ALL!AT48/AT$652</f>
        <v>0.60646835588401427</v>
      </c>
      <c r="AU655" s="79">
        <f>ALL!AU48/AU$652</f>
        <v>0.61393266677560576</v>
      </c>
      <c r="AV655" s="79">
        <f>ALL!AV48/AV$652</f>
        <v>0.57270063388313186</v>
      </c>
      <c r="AW655" s="79">
        <f>ALL!AW48/AW$652</f>
        <v>0.55725074705068334</v>
      </c>
      <c r="AX655" s="79">
        <f>ALL!AX48/AX$652</f>
        <v>0.55083285307080099</v>
      </c>
      <c r="AY655" s="79">
        <f>ALL!AY48/AY$652</f>
        <v>0.46023111107940301</v>
      </c>
      <c r="AZ655" s="79">
        <f>ALL!AZ48/AZ$652</f>
        <v>0.55476566707621522</v>
      </c>
      <c r="BA655" s="79">
        <f>ALL!BA48/BA$652</f>
        <v>0.51978196937613241</v>
      </c>
      <c r="BB655" s="79">
        <f>ALL!BB48/BB$652</f>
        <v>0.42203916153473836</v>
      </c>
      <c r="BC655" s="79">
        <f>ALL!BC48/BC$652</f>
        <v>0.41610019621720101</v>
      </c>
      <c r="BD655" s="79">
        <f>ALL!BD48/BD$652</f>
        <v>0.51661030542754438</v>
      </c>
      <c r="BE655" s="79">
        <f>ALL!BE48/BE$652</f>
        <v>0.54054203059232964</v>
      </c>
      <c r="BF655" s="79">
        <f>ALL!BF48/BF$652</f>
        <v>0.56155565023310361</v>
      </c>
      <c r="BG655" s="79">
        <f>ALL!BG48/BG$652</f>
        <v>0.54910644761941341</v>
      </c>
      <c r="BH655" s="19">
        <f t="shared" ref="BH655:BH660" si="285">SUM(E655:BG655)</f>
        <v>29.728371188935</v>
      </c>
      <c r="BJ655" s="267">
        <f t="array" ref="BJ655">(MIN(IF($E$4:$BG$4=BJ$4,$E655:$BG655)))</f>
        <v>0.41610019621720101</v>
      </c>
      <c r="BK655" s="267">
        <f t="array" ref="BK655">(MAX(IF($E$4:$BG$4=BK$4,$E655:$BG655)))</f>
        <v>0.61393266677560576</v>
      </c>
      <c r="BL655" s="267">
        <f t="array" ref="BL655">(AVERAGE(IF($E$4:$BG$4=BL$4,$E655:$BG655)))</f>
        <v>0.52845447829997483</v>
      </c>
      <c r="BM655" s="267">
        <f t="array" ref="BM655">(MIN(IF($E$4:$BG$4=BM$4,$E655:$BG655)))</f>
        <v>0.51661030542754438</v>
      </c>
      <c r="BN655" s="267">
        <f t="array" ref="BN655">(MAX(IF($E$4:$BG$4=BN$4,$E655:$BG655)))</f>
        <v>0.56155565023310361</v>
      </c>
      <c r="BO655" s="267">
        <f t="array" ref="BO655">(AVERAGE(IF($E$4:$BG$4=BO$4,$E655:$BG655)))</f>
        <v>0.54195360846809781</v>
      </c>
      <c r="BP655" s="267">
        <f t="array" ref="BP655">(MIN(IF($E$4:$BG$4=BP$4,$E655:$BG655)))</f>
        <v>0.4135844933765801</v>
      </c>
      <c r="BQ655" s="267">
        <f t="array" ref="BQ655">(MAX(IF($E$4:$BG$4=BQ$4,$E655:$BG655)))</f>
        <v>0.52875139698236784</v>
      </c>
      <c r="BR655" s="267">
        <f t="array" ref="BR655">(AVERAGE(IF($E$4:$BG$4=BR$4,$E655:$BG655)))</f>
        <v>0.46917287043229439</v>
      </c>
      <c r="BS655" s="267">
        <f t="array" ref="BS655">(MIN(IF($E$4:$BG$4=BS$4,$E655:$BG655)))</f>
        <v>0.45567623627996273</v>
      </c>
      <c r="BT655" s="267">
        <f t="array" ref="BT655">(MAX(IF($E$4:$BG$4=BT$4,$E655:$BG655)))</f>
        <v>0.64358537922627568</v>
      </c>
      <c r="BU655" s="267">
        <f t="array" ref="BU655">(AVERAGE(IF($E$4:$BG$4=BU$4,$E655:$BG655)))</f>
        <v>0.56028608381911615</v>
      </c>
      <c r="BV655" s="267">
        <f t="array" ref="BV655">(MIN(IF($E$4:$BG$4=BV$4,$E655:$BG655)))</f>
        <v>0.50063044715066862</v>
      </c>
      <c r="BW655" s="267">
        <f t="array" ref="BW655">(MAX(IF($E$4:$BG$4=BW$4,$E655:$BG655)))</f>
        <v>0.54994300653057016</v>
      </c>
      <c r="BX655" s="267">
        <f t="array" ref="BX655">(AVERAGE(IF($E$4:$BG$4=BX$4,$E655:$BG655)))</f>
        <v>0.52484909483343145</v>
      </c>
      <c r="BY655" s="267">
        <f t="array" ref="BY655">(MIN(IF($E$4:$BG$4=BY$4,$E655:$BG655)))</f>
        <v>0.4747378151023624</v>
      </c>
      <c r="BZ655" s="267">
        <f t="array" ref="BZ655">(MAX(IF($E$4:$BG$4=BZ$4,$E655:$BG655)))</f>
        <v>0.61903419324845743</v>
      </c>
      <c r="CA655" s="267">
        <f t="array" ref="CA655">(AVERAGE(IF($E$4:$BG$4=CA$4,$E655:$BG655)))</f>
        <v>0.54748033591870882</v>
      </c>
      <c r="CB655" s="268">
        <f t="shared" ref="CB655:CB660" si="286">ROUND(MIN($E655:$BG655),1)</f>
        <v>0.4</v>
      </c>
      <c r="CC655" s="268">
        <f t="shared" ref="CC655:CC660" si="287">ROUND(MAX($E655:$BG655),1)</f>
        <v>0.6</v>
      </c>
      <c r="CD655" s="268">
        <f t="shared" ref="CD655:CD660" si="288">(AVERAGE($E655:$BG655))</f>
        <v>0.54051583979881823</v>
      </c>
    </row>
    <row r="656" spans="1:82">
      <c r="A656" s="83">
        <f t="shared" si="284"/>
        <v>200</v>
      </c>
      <c r="B656" s="50" t="s">
        <v>48</v>
      </c>
      <c r="E656" s="79">
        <f>ALL!E49/E$652</f>
        <v>0.15640449953257388</v>
      </c>
      <c r="F656" s="79">
        <f>ALL!F49/F$652</f>
        <v>0.14768388685257147</v>
      </c>
      <c r="G656" s="79">
        <f>ALL!G49/G$652</f>
        <v>0.23469870172862597</v>
      </c>
      <c r="H656" s="79">
        <f>ALL!H49/H$652</f>
        <v>0.11030618151926214</v>
      </c>
      <c r="I656" s="79">
        <f>ALL!I49/I$652</f>
        <v>0.14725283057557748</v>
      </c>
      <c r="J656" s="79">
        <f>ALL!J49/J$652</f>
        <v>0.13936332281182881</v>
      </c>
      <c r="K656" s="79">
        <f>ALL!K49/K$652</f>
        <v>0.14582192867155275</v>
      </c>
      <c r="L656" s="79">
        <f>ALL!L49/L$652</f>
        <v>0.15240386255041982</v>
      </c>
      <c r="M656" s="79">
        <f>ALL!M49/M$652</f>
        <v>7.9705206510681526E-2</v>
      </c>
      <c r="N656" s="79">
        <f>ALL!N49/N$652</f>
        <v>0.11454908841297454</v>
      </c>
      <c r="O656" s="79">
        <f>ALL!O49/O$652</f>
        <v>9.2960992088207753E-2</v>
      </c>
      <c r="P656" s="79">
        <f>ALL!P49/P$652</f>
        <v>0.14049210373800383</v>
      </c>
      <c r="Q656" s="79">
        <f>ALL!Q49/Q$652</f>
        <v>0.12644808780668401</v>
      </c>
      <c r="R656" s="79">
        <f>ALL!R49/R$652</f>
        <v>0.13753065377642312</v>
      </c>
      <c r="S656" s="79">
        <f>ALL!S49/S$652</f>
        <v>0.11627952748932983</v>
      </c>
      <c r="T656" s="79">
        <f>ALL!T49/T$652</f>
        <v>0.16662765584578645</v>
      </c>
      <c r="U656" s="79">
        <f>ALL!U49/U$652</f>
        <v>0.11150465054930613</v>
      </c>
      <c r="V656" s="79">
        <f>ALL!V49/V$652</f>
        <v>9.6283846468085091E-2</v>
      </c>
      <c r="W656" s="79">
        <f>ALL!W49/W$652</f>
        <v>0.15736859263234071</v>
      </c>
      <c r="X656" s="79">
        <f>ALL!X49/X$652</f>
        <v>8.6358222376515734E-2</v>
      </c>
      <c r="Y656" s="79">
        <f>ALL!Y49/Y$652</f>
        <v>0.13961632287911963</v>
      </c>
      <c r="Z656" s="79">
        <f>ALL!Z49/Z$652</f>
        <v>0.18189485435088695</v>
      </c>
      <c r="AA656" s="79">
        <f>ALL!AA49/AA$652</f>
        <v>9.8810471113999959E-2</v>
      </c>
      <c r="AB656" s="79">
        <f>ALL!AB49/AB$652</f>
        <v>0.172277500424281</v>
      </c>
      <c r="AC656" s="79">
        <f>ALL!AC49/AC$652</f>
        <v>0.11772216869837737</v>
      </c>
      <c r="AD656" s="79">
        <f>ALL!AD49/AD$652</f>
        <v>0.14345140559049199</v>
      </c>
      <c r="AE656" s="79">
        <f>ALL!AE49/AE$652</f>
        <v>0.14619320275619588</v>
      </c>
      <c r="AF656" s="79">
        <f>ALL!AF49/AF$652</f>
        <v>0.14997067743356265</v>
      </c>
      <c r="AG656" s="79">
        <f>ALL!AG49/AG$652</f>
        <v>0.18371372001147671</v>
      </c>
      <c r="AH656" s="79">
        <f>ALL!AH49/AH$652</f>
        <v>0.20141721424700765</v>
      </c>
      <c r="AI656" s="79">
        <f>ALL!AI49/AI$652</f>
        <v>0.1595985640696278</v>
      </c>
      <c r="AJ656" s="79">
        <f>ALL!AJ49/AJ$652</f>
        <v>0.18048034735071589</v>
      </c>
      <c r="AK656" s="79">
        <f>ALL!AK49/AK$652</f>
        <v>0.20325582605019704</v>
      </c>
      <c r="AL656" s="79">
        <f>ALL!AL49/AL$652</f>
        <v>0.27155807566979584</v>
      </c>
      <c r="AM656" s="79">
        <f>ALL!AM49/AM$652</f>
        <v>0.21255123798830192</v>
      </c>
      <c r="AN656" s="79">
        <f>ALL!AN49/AN$652</f>
        <v>0.2505104380693936</v>
      </c>
      <c r="AO656" s="79">
        <f>ALL!AO49/AO$652</f>
        <v>0.17189601344806787</v>
      </c>
      <c r="AP656" s="79">
        <f>ALL!AP49/AP$652</f>
        <v>0.17329384577498133</v>
      </c>
      <c r="AQ656" s="79">
        <f>ALL!AQ49/AQ$652</f>
        <v>0.1412689447003527</v>
      </c>
      <c r="AR656" s="79">
        <f>ALL!AR49/AR$652</f>
        <v>0.16042883815916598</v>
      </c>
      <c r="AS656" s="79">
        <f>ALL!AS49/AS$652</f>
        <v>0.24748710263286658</v>
      </c>
      <c r="AT656" s="79">
        <f>ALL!AT49/AT$652</f>
        <v>0.13419495957987729</v>
      </c>
      <c r="AU656" s="79">
        <f>ALL!AU49/AU$652</f>
        <v>8.3764495649461645E-2</v>
      </c>
      <c r="AV656" s="79">
        <f>ALL!AV49/AV$652</f>
        <v>0.1946207896684774</v>
      </c>
      <c r="AW656" s="79">
        <f>ALL!AW49/AW$652</f>
        <v>0.131453880277173</v>
      </c>
      <c r="AX656" s="79">
        <f>ALL!AX49/AX$652</f>
        <v>0.19433481318136897</v>
      </c>
      <c r="AY656" s="79">
        <f>ALL!AY49/AY$652</f>
        <v>0.31059783510199923</v>
      </c>
      <c r="AZ656" s="79">
        <f>ALL!AZ49/AZ$652</f>
        <v>0.11451493737718928</v>
      </c>
      <c r="BA656" s="79">
        <f>ALL!BA49/BA$652</f>
        <v>0.15374403100744555</v>
      </c>
      <c r="BB656" s="79">
        <f>ALL!BB49/BB$652</f>
        <v>0.19058617398160005</v>
      </c>
      <c r="BC656" s="79">
        <f>ALL!BC49/BC$652</f>
        <v>5.2923820735384548E-2</v>
      </c>
      <c r="BD656" s="79">
        <f>ALL!BD49/BD$652</f>
        <v>0.1485394934725365</v>
      </c>
      <c r="BE656" s="79">
        <f>ALL!BE49/BE$652</f>
        <v>0.13437990053433402</v>
      </c>
      <c r="BF656" s="79">
        <f>ALL!BF49/BF$652</f>
        <v>0.16113061882010712</v>
      </c>
      <c r="BG656" s="79">
        <f>ALL!BG49/BG$652</f>
        <v>0.10284920083771658</v>
      </c>
      <c r="BH656" s="19">
        <f t="shared" si="285"/>
        <v>8.4750755635802886</v>
      </c>
      <c r="BJ656" s="267">
        <f t="array" ref="BJ656">(MIN(IF($E$4:$BG$4=BJ$4,$E656:$BG656)))</f>
        <v>5.2923820735384548E-2</v>
      </c>
      <c r="BK656" s="267">
        <f t="array" ref="BK656">(MAX(IF($E$4:$BG$4=BK$4,$E656:$BG656)))</f>
        <v>0.31059783510199923</v>
      </c>
      <c r="BL656" s="267">
        <f t="array" ref="BL656">(AVERAGE(IF($E$4:$BG$4=BL$4,$E656:$BG656)))</f>
        <v>0.1691013074590503</v>
      </c>
      <c r="BM656" s="267">
        <f t="array" ref="BM656">(MIN(IF($E$4:$BG$4=BM$4,$E656:$BG656)))</f>
        <v>0.10284920083771658</v>
      </c>
      <c r="BN656" s="267">
        <f t="array" ref="BN656">(MAX(IF($E$4:$BG$4=BN$4,$E656:$BG656)))</f>
        <v>0.16113061882010712</v>
      </c>
      <c r="BO656" s="267">
        <f t="array" ref="BO656">(AVERAGE(IF($E$4:$BG$4=BO$4,$E656:$BG656)))</f>
        <v>0.13672480341617355</v>
      </c>
      <c r="BP656" s="267">
        <f t="array" ref="BP656">(MIN(IF($E$4:$BG$4=BP$4,$E656:$BG656)))</f>
        <v>0.20325582605019704</v>
      </c>
      <c r="BQ656" s="267">
        <f t="array" ref="BQ656">(MAX(IF($E$4:$BG$4=BQ$4,$E656:$BG656)))</f>
        <v>0.27155807566979584</v>
      </c>
      <c r="BR656" s="267">
        <f t="array" ref="BR656">(AVERAGE(IF($E$4:$BG$4=BR$4,$E656:$BG656)))</f>
        <v>0.22912171323609828</v>
      </c>
      <c r="BS656" s="267">
        <f t="array" ref="BS656">(MIN(IF($E$4:$BG$4=BS$4,$E656:$BG656)))</f>
        <v>7.9705206510681526E-2</v>
      </c>
      <c r="BT656" s="267">
        <f t="array" ref="BT656">(MAX(IF($E$4:$BG$4=BT$4,$E656:$BG656)))</f>
        <v>0.20141721424700765</v>
      </c>
      <c r="BU656" s="267">
        <f t="array" ref="BU656">(AVERAGE(IF($E$4:$BG$4=BU$4,$E656:$BG656)))</f>
        <v>0.13259594919700277</v>
      </c>
      <c r="BV656" s="267">
        <f t="array" ref="BV656">(MIN(IF($E$4:$BG$4=BV$4,$E656:$BG656)))</f>
        <v>0.172277500424281</v>
      </c>
      <c r="BW656" s="267">
        <f t="array" ref="BW656">(MAX(IF($E$4:$BG$4=BW$4,$E656:$BG656)))</f>
        <v>0.23469870172862597</v>
      </c>
      <c r="BX656" s="267">
        <f t="array" ref="BX656">(AVERAGE(IF($E$4:$BG$4=BX$4,$E656:$BG656)))</f>
        <v>0.19233785096362743</v>
      </c>
      <c r="BY656" s="267">
        <f t="array" ref="BY656">(MIN(IF($E$4:$BG$4=BY$4,$E656:$BG656)))</f>
        <v>8.6358222376515734E-2</v>
      </c>
      <c r="BZ656" s="267">
        <f t="array" ref="BZ656">(MAX(IF($E$4:$BG$4=BZ$4,$E656:$BG656)))</f>
        <v>0.18371372001147671</v>
      </c>
      <c r="CA656" s="267">
        <f t="array" ref="CA656">(AVERAGE(IF($E$4:$BG$4=CA$4,$E656:$BG656)))</f>
        <v>0.14018913626727533</v>
      </c>
      <c r="CB656" s="268">
        <f t="shared" si="286"/>
        <v>0.1</v>
      </c>
      <c r="CC656" s="268">
        <f t="shared" si="287"/>
        <v>0.3</v>
      </c>
      <c r="CD656" s="268">
        <f t="shared" si="288"/>
        <v>0.15409228297418706</v>
      </c>
    </row>
    <row r="657" spans="1:82">
      <c r="A657" s="83">
        <f t="shared" si="284"/>
        <v>300</v>
      </c>
      <c r="B657" s="50" t="s">
        <v>49</v>
      </c>
      <c r="E657" s="79">
        <f>ALL!E50/E$652</f>
        <v>0.12263664663992942</v>
      </c>
      <c r="F657" s="79">
        <f>ALL!F50/F$652</f>
        <v>0.18773055601319219</v>
      </c>
      <c r="G657" s="79">
        <f>ALL!G50/G$652</f>
        <v>0.11532507517502254</v>
      </c>
      <c r="H657" s="79">
        <f>ALL!H50/H$652</f>
        <v>0.15612642515908076</v>
      </c>
      <c r="I657" s="79">
        <f>ALL!I50/I$652</f>
        <v>0.14528229488772215</v>
      </c>
      <c r="J657" s="79">
        <f>ALL!J50/J$652</f>
        <v>0.15624610532236219</v>
      </c>
      <c r="K657" s="79">
        <f>ALL!K50/K$652</f>
        <v>0.1562364639807701</v>
      </c>
      <c r="L657" s="79">
        <f>ALL!L50/L$652</f>
        <v>0.14831135891195188</v>
      </c>
      <c r="M657" s="79">
        <f>ALL!M50/M$652</f>
        <v>0.24481012992542664</v>
      </c>
      <c r="N657" s="79">
        <f>ALL!N50/N$652</f>
        <v>0.19638462156737196</v>
      </c>
      <c r="O657" s="79">
        <f>ALL!O50/O$652</f>
        <v>0.11867839998141039</v>
      </c>
      <c r="P657" s="79">
        <f>ALL!P50/P$652</f>
        <v>0.14865473834332699</v>
      </c>
      <c r="Q657" s="79">
        <f>ALL!Q50/Q$652</f>
        <v>0.16338519051362113</v>
      </c>
      <c r="R657" s="79">
        <f>ALL!R50/R$652</f>
        <v>0.14837725892583342</v>
      </c>
      <c r="S657" s="79">
        <f>ALL!S50/S$652</f>
        <v>0.17322171389329319</v>
      </c>
      <c r="T657" s="79">
        <f>ALL!T50/T$652</f>
        <v>0.14828477945052135</v>
      </c>
      <c r="U657" s="79">
        <f>ALL!U50/U$652</f>
        <v>0.14294217725191063</v>
      </c>
      <c r="V657" s="79">
        <f>ALL!V50/V$652</f>
        <v>0.17144149058092631</v>
      </c>
      <c r="W657" s="79">
        <f>ALL!W50/W$652</f>
        <v>0.16229020126919752</v>
      </c>
      <c r="X657" s="79">
        <f>ALL!X50/X$652</f>
        <v>0.13169372996536402</v>
      </c>
      <c r="Y657" s="79">
        <f>ALL!Y50/Y$652</f>
        <v>0.18315756494014218</v>
      </c>
      <c r="Z657" s="79">
        <f>ALL!Z50/Z$652</f>
        <v>0.1202888197194719</v>
      </c>
      <c r="AA657" s="79">
        <f>ALL!AA50/AA$652</f>
        <v>0.16417141810254773</v>
      </c>
      <c r="AB657" s="79">
        <f>ALL!AB50/AB$652</f>
        <v>0.19182820775968334</v>
      </c>
      <c r="AC657" s="79">
        <f>ALL!AC50/AC$652</f>
        <v>0.17512404578513552</v>
      </c>
      <c r="AD657" s="79">
        <f>ALL!AD50/AD$652</f>
        <v>0.15768910677738604</v>
      </c>
      <c r="AE657" s="79">
        <f>ALL!AE50/AE$652</f>
        <v>0.14534123805664112</v>
      </c>
      <c r="AF657" s="79">
        <f>ALL!AF50/AF$652</f>
        <v>0.1573795129364732</v>
      </c>
      <c r="AG657" s="79">
        <f>ALL!AG50/AG$652</f>
        <v>0.14198404686118146</v>
      </c>
      <c r="AH657" s="79">
        <f>ALL!AH50/AH$652</f>
        <v>0.17996442141220567</v>
      </c>
      <c r="AI657" s="79">
        <f>ALL!AI50/AI$652</f>
        <v>0.12546898251351252</v>
      </c>
      <c r="AJ657" s="79">
        <f>ALL!AJ50/AJ$652</f>
        <v>0.14151965634508848</v>
      </c>
      <c r="AK657" s="79">
        <f>ALL!AK50/AK$652</f>
        <v>0.19513331478640836</v>
      </c>
      <c r="AL657" s="79">
        <f>ALL!AL50/AL$652</f>
        <v>0.17955482028723327</v>
      </c>
      <c r="AM657" s="79">
        <f>ALL!AM50/AM$652</f>
        <v>0.22330634006080272</v>
      </c>
      <c r="AN657" s="79">
        <f>ALL!AN50/AN$652</f>
        <v>0.1368892244193711</v>
      </c>
      <c r="AO657" s="79">
        <f>ALL!AO50/AO$652</f>
        <v>0.15758714313073657</v>
      </c>
      <c r="AP657" s="79">
        <f>ALL!AP50/AP$652</f>
        <v>0.11437517997549454</v>
      </c>
      <c r="AQ657" s="79">
        <f>ALL!AQ50/AQ$652</f>
        <v>0.1723405323458107</v>
      </c>
      <c r="AR657" s="79">
        <f>ALL!AR50/AR$652</f>
        <v>0.12429125195862419</v>
      </c>
      <c r="AS657" s="79">
        <f>ALL!AS50/AS$652</f>
        <v>0.15333072147155333</v>
      </c>
      <c r="AT657" s="79">
        <f>ALL!AT50/AT$652</f>
        <v>0.12476781852663858</v>
      </c>
      <c r="AU657" s="79">
        <f>ALL!AU50/AU$652</f>
        <v>0.21138563508196734</v>
      </c>
      <c r="AV657" s="79">
        <f>ALL!AV50/AV$652</f>
        <v>0.12170842913902796</v>
      </c>
      <c r="AW657" s="79">
        <f>ALL!AW50/AW$652</f>
        <v>0.14689200655752099</v>
      </c>
      <c r="AX657" s="79">
        <f>ALL!AX50/AX$652</f>
        <v>9.966142689150756E-2</v>
      </c>
      <c r="AY657" s="79">
        <f>ALL!AY50/AY$652</f>
        <v>9.1299850876093866E-2</v>
      </c>
      <c r="AZ657" s="79">
        <f>ALL!AZ50/AZ$652</f>
        <v>0.166111942422449</v>
      </c>
      <c r="BA657" s="79">
        <f>ALL!BA50/BA$652</f>
        <v>0.15774881573795912</v>
      </c>
      <c r="BB657" s="79">
        <f>ALL!BB50/BB$652</f>
        <v>0.19100793999073931</v>
      </c>
      <c r="BC657" s="79">
        <f>ALL!BC50/BC$652</f>
        <v>0.21875041061319059</v>
      </c>
      <c r="BD657" s="79">
        <f>ALL!BD50/BD$652</f>
        <v>0.14466530235025113</v>
      </c>
      <c r="BE657" s="79">
        <f>ALL!BE50/BE$652</f>
        <v>0.15507040793093291</v>
      </c>
      <c r="BF657" s="79">
        <f>ALL!BF50/BF$652</f>
        <v>0.16250217479908075</v>
      </c>
      <c r="BG657" s="79">
        <f>ALL!BG50/BG$652</f>
        <v>0.22062246427622048</v>
      </c>
      <c r="BH657" s="19">
        <f t="shared" si="285"/>
        <v>8.6909795325973214</v>
      </c>
      <c r="BJ657" s="267">
        <f t="array" ref="BJ657">(MIN(IF($E$4:$BG$4=BJ$4,$E657:$BG657)))</f>
        <v>9.1299850876093866E-2</v>
      </c>
      <c r="BK657" s="267">
        <f t="array" ref="BK657">(MAX(IF($E$4:$BG$4=BK$4,$E657:$BG657)))</f>
        <v>0.21875041061319059</v>
      </c>
      <c r="BL657" s="267">
        <f t="array" ref="BL657">(AVERAGE(IF($E$4:$BG$4=BL$4,$E657:$BG657)))</f>
        <v>0.14925927057116781</v>
      </c>
      <c r="BM657" s="267">
        <f t="array" ref="BM657">(MIN(IF($E$4:$BG$4=BM$4,$E657:$BG657)))</f>
        <v>0.14466530235025113</v>
      </c>
      <c r="BN657" s="267">
        <f t="array" ref="BN657">(MAX(IF($E$4:$BG$4=BN$4,$E657:$BG657)))</f>
        <v>0.22062246427622048</v>
      </c>
      <c r="BO657" s="267">
        <f t="array" ref="BO657">(AVERAGE(IF($E$4:$BG$4=BO$4,$E657:$BG657)))</f>
        <v>0.17071508733912133</v>
      </c>
      <c r="BP657" s="267">
        <f t="array" ref="BP657">(MIN(IF($E$4:$BG$4=BP$4,$E657:$BG657)))</f>
        <v>0.17955482028723327</v>
      </c>
      <c r="BQ657" s="267">
        <f t="array" ref="BQ657">(MAX(IF($E$4:$BG$4=BQ$4,$E657:$BG657)))</f>
        <v>0.22330634006080272</v>
      </c>
      <c r="BR657" s="267">
        <f t="array" ref="BR657">(AVERAGE(IF($E$4:$BG$4=BR$4,$E657:$BG657)))</f>
        <v>0.19933149171148146</v>
      </c>
      <c r="BS657" s="267">
        <f t="array" ref="BS657">(MIN(IF($E$4:$BG$4=BS$4,$E657:$BG657)))</f>
        <v>0.11867839998141039</v>
      </c>
      <c r="BT657" s="267">
        <f t="array" ref="BT657">(MAX(IF($E$4:$BG$4=BT$4,$E657:$BG657)))</f>
        <v>0.24481012992542664</v>
      </c>
      <c r="BU657" s="267">
        <f t="array" ref="BU657">(AVERAGE(IF($E$4:$BG$4=BU$4,$E657:$BG657)))</f>
        <v>0.16517510910635563</v>
      </c>
      <c r="BV657" s="267">
        <f t="array" ref="BV657">(MIN(IF($E$4:$BG$4=BV$4,$E657:$BG657)))</f>
        <v>0.11532507517502254</v>
      </c>
      <c r="BW657" s="267">
        <f t="array" ref="BW657">(MAX(IF($E$4:$BG$4=BW$4,$E657:$BG657)))</f>
        <v>0.19182820775968334</v>
      </c>
      <c r="BX657" s="267">
        <f t="array" ref="BX657">(AVERAGE(IF($E$4:$BG$4=BX$4,$E657:$BG657)))</f>
        <v>0.14224043974981657</v>
      </c>
      <c r="BY657" s="267">
        <f t="array" ref="BY657">(MIN(IF($E$4:$BG$4=BY$4,$E657:$BG657)))</f>
        <v>0.12546898251351252</v>
      </c>
      <c r="BZ657" s="267">
        <f t="array" ref="BZ657">(MAX(IF($E$4:$BG$4=BZ$4,$E657:$BG657)))</f>
        <v>0.14865473834332699</v>
      </c>
      <c r="CA657" s="267">
        <f t="array" ref="CA657">(AVERAGE(IF($E$4:$BG$4=CA$4,$E657:$BG657)))</f>
        <v>0.14061961839070997</v>
      </c>
      <c r="CB657" s="268">
        <f t="shared" si="286"/>
        <v>0.1</v>
      </c>
      <c r="CC657" s="268">
        <f t="shared" si="287"/>
        <v>0.2</v>
      </c>
      <c r="CD657" s="268">
        <f t="shared" si="288"/>
        <v>0.15801780968358767</v>
      </c>
    </row>
    <row r="658" spans="1:82">
      <c r="A658" s="83">
        <f t="shared" si="284"/>
        <v>400</v>
      </c>
      <c r="B658" s="50" t="s">
        <v>50</v>
      </c>
      <c r="E658" s="79">
        <f>ALL!E51/E$652</f>
        <v>6.5548222254059194E-2</v>
      </c>
      <c r="F658" s="79">
        <f>ALL!F51/F$652</f>
        <v>7.6847519227915342E-2</v>
      </c>
      <c r="G658" s="79">
        <f>ALL!G51/G$652</f>
        <v>7.8254749188786277E-2</v>
      </c>
      <c r="H658" s="79">
        <f>ALL!H51/H$652</f>
        <v>2.9334093668535732E-2</v>
      </c>
      <c r="I658" s="79">
        <f>ALL!I51/I$652</f>
        <v>7.4403447803860059E-2</v>
      </c>
      <c r="J658" s="79">
        <f>ALL!J51/J$652</f>
        <v>8.985550591968143E-2</v>
      </c>
      <c r="K658" s="79">
        <f>ALL!K51/K$652</f>
        <v>4.5472460796260349E-2</v>
      </c>
      <c r="L658" s="79">
        <f>ALL!L51/L$652</f>
        <v>0.17329924708340641</v>
      </c>
      <c r="M658" s="79">
        <f>ALL!M51/M$652</f>
        <v>5.5936937664805356E-2</v>
      </c>
      <c r="N658" s="79">
        <f>ALL!N51/N$652</f>
        <v>2.0558042342562949E-2</v>
      </c>
      <c r="O658" s="79">
        <f>ALL!O51/O$652</f>
        <v>0.27230229046530913</v>
      </c>
      <c r="P658" s="79">
        <f>ALL!P51/P$652</f>
        <v>0.15556493567228491</v>
      </c>
      <c r="Q658" s="79">
        <f>ALL!Q51/Q$652</f>
        <v>8.3275015479343767E-2</v>
      </c>
      <c r="R658" s="79">
        <f>ALL!R51/R$652</f>
        <v>0.18981588460222637</v>
      </c>
      <c r="S658" s="79">
        <f>ALL!S51/S$652</f>
        <v>9.137626414733982E-2</v>
      </c>
      <c r="T658" s="79">
        <f>ALL!T51/T$652</f>
        <v>8.0703582391701487E-2</v>
      </c>
      <c r="U658" s="79">
        <f>ALL!U51/U$652</f>
        <v>0.15774413801460818</v>
      </c>
      <c r="V658" s="79">
        <f>ALL!V51/V$652</f>
        <v>3.9462113144907107E-2</v>
      </c>
      <c r="W658" s="79">
        <f>ALL!W51/W$652</f>
        <v>6.4562034387451089E-2</v>
      </c>
      <c r="X658" s="79">
        <f>ALL!X51/X$652</f>
        <v>0.10546928461934563</v>
      </c>
      <c r="Y658" s="79">
        <f>ALL!Y51/Y$652</f>
        <v>8.9449951708738581E-2</v>
      </c>
      <c r="Z658" s="79">
        <f>ALL!Z51/Z$652</f>
        <v>0.11076010393636908</v>
      </c>
      <c r="AA658" s="79">
        <f>ALL!AA51/AA$652</f>
        <v>0.1117215942080273</v>
      </c>
      <c r="AB658" s="79">
        <f>ALL!AB51/AB$652</f>
        <v>8.7874361544646201E-2</v>
      </c>
      <c r="AC658" s="79">
        <f>ALL!AC51/AC$652</f>
        <v>3.642371864458701E-2</v>
      </c>
      <c r="AD658" s="79">
        <f>ALL!AD51/AD$652</f>
        <v>5.1501685395828882E-2</v>
      </c>
      <c r="AE658" s="79">
        <f>ALL!AE51/AE$652</f>
        <v>7.7064457802382955E-2</v>
      </c>
      <c r="AF658" s="79">
        <f>ALL!AF51/AF$652</f>
        <v>0.10840503272409265</v>
      </c>
      <c r="AG658" s="79">
        <f>ALL!AG51/AG$652</f>
        <v>5.4816180933377957E-2</v>
      </c>
      <c r="AH658" s="79">
        <f>ALL!AH51/AH$652</f>
        <v>6.9689826336388164E-2</v>
      </c>
      <c r="AI658" s="79">
        <f>ALL!AI51/AI$652</f>
        <v>0.10675453149356579</v>
      </c>
      <c r="AJ658" s="79">
        <f>ALL!AJ51/AJ$652</f>
        <v>8.536647987892361E-2</v>
      </c>
      <c r="AK658" s="79">
        <f>ALL!AK51/AK$652</f>
        <v>3.5696787877871804E-2</v>
      </c>
      <c r="AL658" s="79">
        <f>ALL!AL51/AL$652</f>
        <v>5.1527562270085696E-2</v>
      </c>
      <c r="AM658" s="79">
        <f>ALL!AM51/AM$652</f>
        <v>1.9369729786305658E-3</v>
      </c>
      <c r="AN658" s="79">
        <f>ALL!AN51/AN$652</f>
        <v>2.0587066793415492E-3</v>
      </c>
      <c r="AO658" s="79">
        <f>ALL!AO51/AO$652</f>
        <v>3.399990024541364E-3</v>
      </c>
      <c r="AP658" s="79">
        <f>ALL!AP51/AP$652</f>
        <v>0</v>
      </c>
      <c r="AQ658" s="79">
        <f>ALL!AQ51/AQ$652</f>
        <v>0</v>
      </c>
      <c r="AR658" s="79">
        <f>ALL!AR51/AR$652</f>
        <v>4.0157111858527959E-2</v>
      </c>
      <c r="AS658" s="79">
        <f>ALL!AS51/AS$652</f>
        <v>0</v>
      </c>
      <c r="AT658" s="79">
        <f>ALL!AT51/AT$652</f>
        <v>5.5955034433426672E-3</v>
      </c>
      <c r="AU658" s="79">
        <f>ALL!AU51/AU$652</f>
        <v>0</v>
      </c>
      <c r="AV658" s="79">
        <f>ALL!AV51/AV$652</f>
        <v>0</v>
      </c>
      <c r="AW658" s="79">
        <f>ALL!AW51/AW$652</f>
        <v>0</v>
      </c>
      <c r="AX658" s="79">
        <f>ALL!AX51/AX$652</f>
        <v>0</v>
      </c>
      <c r="AY658" s="79">
        <f>ALL!AY51/AY$652</f>
        <v>0</v>
      </c>
      <c r="AZ658" s="79">
        <f>ALL!AZ51/AZ$652</f>
        <v>0</v>
      </c>
      <c r="BA658" s="79">
        <f>ALL!BA51/BA$652</f>
        <v>0</v>
      </c>
      <c r="BB658" s="79">
        <f>ALL!BB51/BB$652</f>
        <v>0</v>
      </c>
      <c r="BC658" s="79">
        <f>ALL!BC51/BC$652</f>
        <v>0</v>
      </c>
      <c r="BD658" s="79">
        <f>ALL!BD51/BD$652</f>
        <v>0.14227892429351952</v>
      </c>
      <c r="BE658" s="79">
        <f>ALL!BE51/BE$652</f>
        <v>0.10581323243541292</v>
      </c>
      <c r="BF658" s="79">
        <f>ALL!BF51/BF$652</f>
        <v>5.5773432478509861E-2</v>
      </c>
      <c r="BG658" s="79">
        <f>ALL!BG51/BG$652</f>
        <v>4.5171441987403069E-2</v>
      </c>
      <c r="BH658" s="19">
        <f t="shared" si="285"/>
        <v>3.4290233598085069</v>
      </c>
      <c r="BJ658" s="267">
        <f t="array" ref="BJ658">(MIN(IF($E$4:$BG$4=BJ$4,$E658:$BG658)))</f>
        <v>0</v>
      </c>
      <c r="BK658" s="267">
        <f t="array" ref="BK658">(MAX(IF($E$4:$BG$4=BK$4,$E658:$BG658)))</f>
        <v>4.0157111858527959E-2</v>
      </c>
      <c r="BL658" s="267">
        <f t="array" ref="BL658">(AVERAGE(IF($E$4:$BG$4=BL$4,$E658:$BG658)))</f>
        <v>3.2007070003595966E-3</v>
      </c>
      <c r="BM658" s="267">
        <f t="array" ref="BM658">(MIN(IF($E$4:$BG$4=BM$4,$E658:$BG658)))</f>
        <v>4.5171441987403069E-2</v>
      </c>
      <c r="BN658" s="267">
        <f t="array" ref="BN658">(MAX(IF($E$4:$BG$4=BN$4,$E658:$BG658)))</f>
        <v>0.14227892429351952</v>
      </c>
      <c r="BO658" s="267">
        <f t="array" ref="BO658">(AVERAGE(IF($E$4:$BG$4=BO$4,$E658:$BG658)))</f>
        <v>8.725925779871134E-2</v>
      </c>
      <c r="BP658" s="267">
        <f t="array" ref="BP658">(MIN(IF($E$4:$BG$4=BP$4,$E658:$BG658)))</f>
        <v>1.9369729786305658E-3</v>
      </c>
      <c r="BQ658" s="267">
        <f t="array" ref="BQ658">(MAX(IF($E$4:$BG$4=BQ$4,$E658:$BG658)))</f>
        <v>5.1527562270085696E-2</v>
      </c>
      <c r="BR658" s="267">
        <f t="array" ref="BR658">(AVERAGE(IF($E$4:$BG$4=BR$4,$E658:$BG658)))</f>
        <v>2.9720441042196021E-2</v>
      </c>
      <c r="BS658" s="267">
        <f t="array" ref="BS658">(MIN(IF($E$4:$BG$4=BS$4,$E658:$BG658)))</f>
        <v>2.0558042342562949E-2</v>
      </c>
      <c r="BT658" s="267">
        <f t="array" ref="BT658">(MAX(IF($E$4:$BG$4=BT$4,$E658:$BG658)))</f>
        <v>0.27230229046530913</v>
      </c>
      <c r="BU658" s="267">
        <f t="array" ref="BU658">(AVERAGE(IF($E$4:$BG$4=BU$4,$E658:$BG658)))</f>
        <v>8.3300296824387832E-2</v>
      </c>
      <c r="BV658" s="267">
        <f t="array" ref="BV658">(MIN(IF($E$4:$BG$4=BV$4,$E658:$BG658)))</f>
        <v>7.8254749188786277E-2</v>
      </c>
      <c r="BW658" s="267">
        <f t="array" ref="BW658">(MAX(IF($E$4:$BG$4=BW$4,$E658:$BG658)))</f>
        <v>0.11076010393636908</v>
      </c>
      <c r="BX658" s="267">
        <f t="array" ref="BX658">(AVERAGE(IF($E$4:$BG$4=BX$4,$E658:$BG658)))</f>
        <v>9.0563923637181284E-2</v>
      </c>
      <c r="BY658" s="267">
        <f t="array" ref="BY658">(MIN(IF($E$4:$BG$4=BY$4,$E658:$BG658)))</f>
        <v>5.4816180933377957E-2</v>
      </c>
      <c r="BZ658" s="267">
        <f t="array" ref="BZ658">(MAX(IF($E$4:$BG$4=BZ$4,$E658:$BG658)))</f>
        <v>0.17329924708340641</v>
      </c>
      <c r="CA658" s="267">
        <f t="array" ref="CA658">(AVERAGE(IF($E$4:$BG$4=CA$4,$E658:$BG658)))</f>
        <v>0.11829310937434985</v>
      </c>
      <c r="CB658" s="268">
        <f t="shared" si="286"/>
        <v>0</v>
      </c>
      <c r="CC658" s="268">
        <f t="shared" si="287"/>
        <v>0.3</v>
      </c>
      <c r="CD658" s="268">
        <f t="shared" si="288"/>
        <v>6.2345879269245577E-2</v>
      </c>
    </row>
    <row r="659" spans="1:82">
      <c r="A659" s="83">
        <f t="shared" si="284"/>
        <v>500</v>
      </c>
      <c r="B659" s="50" t="s">
        <v>51</v>
      </c>
      <c r="E659" s="79">
        <f>ALL!E52/E$652</f>
        <v>4.7192681359891915E-2</v>
      </c>
      <c r="F659" s="79">
        <f>ALL!F52/F$652</f>
        <v>5.5463854861133817E-2</v>
      </c>
      <c r="G659" s="79">
        <f>ALL!G52/G$652</f>
        <v>5.7069581823351083E-2</v>
      </c>
      <c r="H659" s="79">
        <f>ALL!H52/H$652</f>
        <v>6.06479204268488E-2</v>
      </c>
      <c r="I659" s="79">
        <f>ALL!I52/I$652</f>
        <v>5.2284878492595617E-2</v>
      </c>
      <c r="J659" s="79">
        <f>ALL!J52/J$652</f>
        <v>5.8394217756389817E-2</v>
      </c>
      <c r="K659" s="79">
        <f>ALL!K52/K$652</f>
        <v>6.4928137568990657E-2</v>
      </c>
      <c r="L659" s="79">
        <f>ALL!L52/L$652</f>
        <v>5.1247716351859339E-2</v>
      </c>
      <c r="M659" s="79">
        <f>ALL!M52/M$652</f>
        <v>5.7386008714113118E-2</v>
      </c>
      <c r="N659" s="79">
        <f>ALL!N52/N$652</f>
        <v>5.8942664733390153E-2</v>
      </c>
      <c r="O659" s="79">
        <f>ALL!O52/O$652</f>
        <v>5.499657959282922E-2</v>
      </c>
      <c r="P659" s="79">
        <f>ALL!P52/P$652</f>
        <v>5.3447394709545161E-2</v>
      </c>
      <c r="Q659" s="79">
        <f>ALL!Q52/Q$652</f>
        <v>4.6771180175161929E-2</v>
      </c>
      <c r="R659" s="79">
        <f>ALL!R52/R$652</f>
        <v>6.8599966415554298E-2</v>
      </c>
      <c r="S659" s="79">
        <f>ALL!S52/S$652</f>
        <v>5.5167426436448855E-2</v>
      </c>
      <c r="T659" s="79">
        <f>ALL!T52/T$652</f>
        <v>6.5590570162203696E-2</v>
      </c>
      <c r="U659" s="79">
        <f>ALL!U52/U$652</f>
        <v>4.9627844311304514E-2</v>
      </c>
      <c r="V659" s="79">
        <f>ALL!V52/V$652</f>
        <v>6.9883249926654303E-2</v>
      </c>
      <c r="W659" s="79">
        <f>ALL!W52/W$652</f>
        <v>5.7198740101382081E-2</v>
      </c>
      <c r="X659" s="79">
        <f>ALL!X52/X$652</f>
        <v>5.7444569790315904E-2</v>
      </c>
      <c r="Y659" s="79">
        <f>ALL!Y52/Y$652</f>
        <v>5.8189510431332032E-2</v>
      </c>
      <c r="Z659" s="79">
        <f>ALL!Z52/Z$652</f>
        <v>5.2885188424997495E-2</v>
      </c>
      <c r="AA659" s="79">
        <f>ALL!AA52/AA$652</f>
        <v>5.7269689587297647E-2</v>
      </c>
      <c r="AB659" s="79">
        <f>ALL!AB52/AB$652</f>
        <v>4.7389483120721346E-2</v>
      </c>
      <c r="AC659" s="79">
        <f>ALL!AC52/AC$652</f>
        <v>5.7500611398352532E-2</v>
      </c>
      <c r="AD659" s="79">
        <f>ALL!AD52/AD$652</f>
        <v>6.0877118309178933E-2</v>
      </c>
      <c r="AE659" s="79">
        <f>ALL!AE52/AE$652</f>
        <v>6.1119034318426767E-2</v>
      </c>
      <c r="AF659" s="79">
        <f>ALL!AF52/AF$652</f>
        <v>5.8017090386817335E-2</v>
      </c>
      <c r="AG659" s="79">
        <f>ALL!AG52/AG$652</f>
        <v>5.5843700037299694E-2</v>
      </c>
      <c r="AH659" s="79">
        <f>ALL!AH52/AH$652</f>
        <v>5.7357529453502337E-2</v>
      </c>
      <c r="AI659" s="79">
        <f>ALL!AI52/AI$652</f>
        <v>5.4028496649768644E-2</v>
      </c>
      <c r="AJ659" s="79">
        <f>ALL!AJ52/AJ$652</f>
        <v>4.2690509894701432E-2</v>
      </c>
      <c r="AK659" s="79">
        <f>ALL!AK52/AK$652</f>
        <v>3.7162674303154647E-2</v>
      </c>
      <c r="AL659" s="79">
        <f>ALL!AL52/AL$652</f>
        <v>8.3775048396305368E-2</v>
      </c>
      <c r="AM659" s="79">
        <f>ALL!AM52/AM$652</f>
        <v>9.7022728034329708E-2</v>
      </c>
      <c r="AN659" s="79">
        <f>ALL!AN52/AN$652</f>
        <v>0.10353437713783192</v>
      </c>
      <c r="AO659" s="79">
        <f>ALL!AO52/AO$652</f>
        <v>0.10151831075966677</v>
      </c>
      <c r="AP659" s="79">
        <f>ALL!AP52/AP$652</f>
        <v>0.15598076827079224</v>
      </c>
      <c r="AQ659" s="79">
        <f>ALL!AQ52/AQ$652</f>
        <v>0.15516474121572832</v>
      </c>
      <c r="AR659" s="79">
        <f>ALL!AR52/AR$652</f>
        <v>0.10035852167623686</v>
      </c>
      <c r="AS659" s="79">
        <f>ALL!AS52/AS$652</f>
        <v>0.15295994543924532</v>
      </c>
      <c r="AT659" s="79">
        <f>ALL!AT52/AT$652</f>
        <v>0.12897336256612735</v>
      </c>
      <c r="AU659" s="79">
        <f>ALL!AU52/AU$652</f>
        <v>9.0917202492965046E-2</v>
      </c>
      <c r="AV659" s="79">
        <f>ALL!AV52/AV$652</f>
        <v>0.11097014730936254</v>
      </c>
      <c r="AW659" s="79">
        <f>ALL!AW52/AW$652</f>
        <v>0.16440336611462275</v>
      </c>
      <c r="AX659" s="79">
        <f>ALL!AX52/AX$652</f>
        <v>0.15517090685632234</v>
      </c>
      <c r="AY659" s="79">
        <f>ALL!AY52/AY$652</f>
        <v>0.13787120294250393</v>
      </c>
      <c r="AZ659" s="79">
        <f>ALL!AZ52/AZ$652</f>
        <v>0.16460745312414668</v>
      </c>
      <c r="BA659" s="79">
        <f>ALL!BA52/BA$652</f>
        <v>0.16872518387846289</v>
      </c>
      <c r="BB659" s="79">
        <f>ALL!BB52/BB$652</f>
        <v>0.19636672449292242</v>
      </c>
      <c r="BC659" s="79">
        <f>ALL!BC52/BC$652</f>
        <v>0.31222557243422389</v>
      </c>
      <c r="BD659" s="79">
        <f>ALL!BD52/BD$652</f>
        <v>4.7905974456149442E-2</v>
      </c>
      <c r="BE659" s="79">
        <f>ALL!BE52/BE$652</f>
        <v>6.4194428816285995E-2</v>
      </c>
      <c r="BF659" s="79">
        <f>ALL!BF52/BF$652</f>
        <v>5.9038123669198347E-2</v>
      </c>
      <c r="BG659" s="79">
        <f>ALL!BG52/BG$652</f>
        <v>8.2250445279245771E-2</v>
      </c>
      <c r="BH659" s="19">
        <f t="shared" si="285"/>
        <v>4.6765503553881924</v>
      </c>
      <c r="BJ659" s="267">
        <f t="array" ref="BJ659">(MIN(IF($E$4:$BG$4=BJ$4,$E659:$BG659)))</f>
        <v>9.0917202492965046E-2</v>
      </c>
      <c r="BK659" s="267">
        <f t="array" ref="BK659">(MAX(IF($E$4:$BG$4=BK$4,$E659:$BG659)))</f>
        <v>0.31222557243422389</v>
      </c>
      <c r="BL659" s="267">
        <f t="array" ref="BL659">(AVERAGE(IF($E$4:$BG$4=BL$4,$E659:$BG659)))</f>
        <v>0.14998423666944757</v>
      </c>
      <c r="BM659" s="267">
        <f t="array" ref="BM659">(MIN(IF($E$4:$BG$4=BM$4,$E659:$BG659)))</f>
        <v>4.7905974456149442E-2</v>
      </c>
      <c r="BN659" s="267">
        <f t="array" ref="BN659">(MAX(IF($E$4:$BG$4=BN$4,$E659:$BG659)))</f>
        <v>8.2250445279245771E-2</v>
      </c>
      <c r="BO659" s="267">
        <f t="array" ref="BO659">(AVERAGE(IF($E$4:$BG$4=BO$4,$E659:$BG659)))</f>
        <v>6.3347243055219882E-2</v>
      </c>
      <c r="BP659" s="267">
        <f t="array" ref="BP659">(MIN(IF($E$4:$BG$4=BP$4,$E659:$BG659)))</f>
        <v>3.7162674303154647E-2</v>
      </c>
      <c r="BQ659" s="267">
        <f t="array" ref="BQ659">(MAX(IF($E$4:$BG$4=BQ$4,$E659:$BG659)))</f>
        <v>9.7022728034329708E-2</v>
      </c>
      <c r="BR659" s="267">
        <f t="array" ref="BR659">(AVERAGE(IF($E$4:$BG$4=BR$4,$E659:$BG659)))</f>
        <v>7.2653483577929903E-2</v>
      </c>
      <c r="BS659" s="267">
        <f t="array" ref="BS659">(MIN(IF($E$4:$BG$4=BS$4,$E659:$BG659)))</f>
        <v>4.6771180175161929E-2</v>
      </c>
      <c r="BT659" s="267">
        <f t="array" ref="BT659">(MAX(IF($E$4:$BG$4=BT$4,$E659:$BG659)))</f>
        <v>6.9883249926654303E-2</v>
      </c>
      <c r="BU659" s="267">
        <f t="array" ref="BU659">(AVERAGE(IF($E$4:$BG$4=BU$4,$E659:$BG659)))</f>
        <v>5.8642561053138094E-2</v>
      </c>
      <c r="BV659" s="267">
        <f t="array" ref="BV659">(MIN(IF($E$4:$BG$4=BV$4,$E659:$BG659)))</f>
        <v>4.2690509894701432E-2</v>
      </c>
      <c r="BW659" s="267">
        <f t="array" ref="BW659">(MAX(IF($E$4:$BG$4=BW$4,$E659:$BG659)))</f>
        <v>5.7069581823351083E-2</v>
      </c>
      <c r="BX659" s="267">
        <f t="array" ref="BX659">(AVERAGE(IF($E$4:$BG$4=BX$4,$E659:$BG659)))</f>
        <v>5.0008690815942843E-2</v>
      </c>
      <c r="BY659" s="267">
        <f t="array" ref="BY659">(MIN(IF($E$4:$BG$4=BY$4,$E659:$BG659)))</f>
        <v>4.9627844311304514E-2</v>
      </c>
      <c r="BZ659" s="267">
        <f t="array" ref="BZ659">(MAX(IF($E$4:$BG$4=BZ$4,$E659:$BG659)))</f>
        <v>5.7444569790315904E-2</v>
      </c>
      <c r="CA659" s="267">
        <f t="array" ref="CA659">(AVERAGE(IF($E$4:$BG$4=CA$4,$E659:$BG659)))</f>
        <v>5.3417800048955563E-2</v>
      </c>
      <c r="CB659" s="268">
        <f t="shared" si="286"/>
        <v>0</v>
      </c>
      <c r="CC659" s="268">
        <f t="shared" si="287"/>
        <v>0.3</v>
      </c>
      <c r="CD659" s="268">
        <f t="shared" si="288"/>
        <v>8.5028188279785311E-2</v>
      </c>
    </row>
    <row r="660" spans="1:82">
      <c r="A660" s="14">
        <v>90000</v>
      </c>
      <c r="B660" s="50" t="s">
        <v>497</v>
      </c>
      <c r="E660" s="80">
        <f t="shared" ref="E660:AJ660" si="289">SUM(E655:E659)</f>
        <v>1</v>
      </c>
      <c r="F660" s="80">
        <f t="shared" si="289"/>
        <v>1.0000000000000009</v>
      </c>
      <c r="G660" s="80">
        <f t="shared" si="289"/>
        <v>1.0000000000000007</v>
      </c>
      <c r="H660" s="80">
        <f t="shared" si="289"/>
        <v>1.0000000000000033</v>
      </c>
      <c r="I660" s="80">
        <f t="shared" si="289"/>
        <v>0.99999999999999833</v>
      </c>
      <c r="J660" s="80">
        <f t="shared" si="289"/>
        <v>1.0000000000000002</v>
      </c>
      <c r="K660" s="80">
        <f t="shared" si="289"/>
        <v>0.99999999999999922</v>
      </c>
      <c r="L660" s="80">
        <f t="shared" si="289"/>
        <v>0.99999999999999989</v>
      </c>
      <c r="M660" s="80">
        <f t="shared" si="289"/>
        <v>0.99999999999999978</v>
      </c>
      <c r="N660" s="80">
        <f t="shared" si="289"/>
        <v>0.99999999999999944</v>
      </c>
      <c r="O660" s="80">
        <f t="shared" si="289"/>
        <v>1.0000000000000004</v>
      </c>
      <c r="P660" s="80">
        <f t="shared" si="289"/>
        <v>0.99999999999999911</v>
      </c>
      <c r="Q660" s="80">
        <f t="shared" si="289"/>
        <v>0.99999999999999978</v>
      </c>
      <c r="R660" s="80">
        <f t="shared" si="289"/>
        <v>1</v>
      </c>
      <c r="S660" s="80">
        <f t="shared" si="289"/>
        <v>0.99999999999999956</v>
      </c>
      <c r="T660" s="80">
        <f t="shared" si="289"/>
        <v>0.99999999999999989</v>
      </c>
      <c r="U660" s="80">
        <f t="shared" si="289"/>
        <v>0.99999999999999978</v>
      </c>
      <c r="V660" s="80">
        <f t="shared" si="289"/>
        <v>1.0000000000000002</v>
      </c>
      <c r="W660" s="80">
        <f t="shared" si="289"/>
        <v>1.0000000000000011</v>
      </c>
      <c r="X660" s="80">
        <f t="shared" si="289"/>
        <v>0.99999999999999867</v>
      </c>
      <c r="Y660" s="80">
        <f t="shared" si="289"/>
        <v>0.99999999999999989</v>
      </c>
      <c r="Z660" s="80">
        <f t="shared" si="289"/>
        <v>0.99999999999999734</v>
      </c>
      <c r="AA660" s="80">
        <f t="shared" si="289"/>
        <v>1.0000000000000022</v>
      </c>
      <c r="AB660" s="80">
        <f t="shared" si="289"/>
        <v>1.0000000000000007</v>
      </c>
      <c r="AC660" s="80">
        <f t="shared" si="289"/>
        <v>1</v>
      </c>
      <c r="AD660" s="80">
        <f t="shared" si="289"/>
        <v>0.99999999999999944</v>
      </c>
      <c r="AE660" s="80">
        <f t="shared" si="289"/>
        <v>0.99999999999999933</v>
      </c>
      <c r="AF660" s="80">
        <f t="shared" si="289"/>
        <v>1.0000000000000004</v>
      </c>
      <c r="AG660" s="80">
        <f t="shared" si="289"/>
        <v>1.0000000000000002</v>
      </c>
      <c r="AH660" s="80">
        <f t="shared" si="289"/>
        <v>1.0000000000000049</v>
      </c>
      <c r="AI660" s="80">
        <f t="shared" si="289"/>
        <v>1.0000000000000004</v>
      </c>
      <c r="AJ660" s="80">
        <f t="shared" si="289"/>
        <v>0.99999999999999967</v>
      </c>
      <c r="AK660" s="80">
        <f t="shared" ref="AK660:BG660" si="290">SUM(AK655:AK659)</f>
        <v>0.99999999999999978</v>
      </c>
      <c r="AL660" s="80">
        <f t="shared" si="290"/>
        <v>1.0000000000000002</v>
      </c>
      <c r="AM660" s="80">
        <f t="shared" si="290"/>
        <v>1.0000000000000002</v>
      </c>
      <c r="AN660" s="80">
        <f t="shared" si="290"/>
        <v>1</v>
      </c>
      <c r="AO660" s="80">
        <f t="shared" si="290"/>
        <v>0.99999999999999989</v>
      </c>
      <c r="AP660" s="80">
        <f t="shared" si="290"/>
        <v>0.99999999999999967</v>
      </c>
      <c r="AQ660" s="80">
        <f t="shared" si="290"/>
        <v>1.0000000000000004</v>
      </c>
      <c r="AR660" s="80">
        <f t="shared" si="290"/>
        <v>0.99999999999999989</v>
      </c>
      <c r="AS660" s="80">
        <f t="shared" si="290"/>
        <v>1.0000000000000007</v>
      </c>
      <c r="AT660" s="80">
        <f t="shared" si="290"/>
        <v>1</v>
      </c>
      <c r="AU660" s="80">
        <f t="shared" si="290"/>
        <v>0.99999999999999989</v>
      </c>
      <c r="AV660" s="80">
        <f t="shared" si="290"/>
        <v>0.99999999999999978</v>
      </c>
      <c r="AW660" s="80">
        <f t="shared" si="290"/>
        <v>1</v>
      </c>
      <c r="AX660" s="80">
        <f t="shared" si="290"/>
        <v>1</v>
      </c>
      <c r="AY660" s="80">
        <f t="shared" si="290"/>
        <v>1</v>
      </c>
      <c r="AZ660" s="80">
        <f t="shared" si="290"/>
        <v>1.0000000000000002</v>
      </c>
      <c r="BA660" s="80">
        <f t="shared" si="290"/>
        <v>1</v>
      </c>
      <c r="BB660" s="80">
        <f t="shared" si="290"/>
        <v>1.0000000000000002</v>
      </c>
      <c r="BC660" s="80">
        <f t="shared" si="290"/>
        <v>1</v>
      </c>
      <c r="BD660" s="80">
        <f t="shared" si="290"/>
        <v>1.0000000000000009</v>
      </c>
      <c r="BE660" s="80">
        <f t="shared" si="290"/>
        <v>1.0000000003092955</v>
      </c>
      <c r="BF660" s="80">
        <f t="shared" si="290"/>
        <v>0.99999999999999967</v>
      </c>
      <c r="BG660" s="80">
        <f t="shared" si="290"/>
        <v>0.99999999999999922</v>
      </c>
      <c r="BH660" s="20">
        <f t="shared" si="285"/>
        <v>55.000000000309292</v>
      </c>
      <c r="BJ660" s="267">
        <f t="array" ref="BJ660">(MIN(IF($E$4:$BG$4=BJ$4,$E660:$BG660)))</f>
        <v>0.99999999999999967</v>
      </c>
      <c r="BK660" s="267">
        <f t="array" ref="BK660">(MAX(IF($E$4:$BG$4=BK$4,$E660:$BG660)))</f>
        <v>1.0000000000000007</v>
      </c>
      <c r="BL660" s="267">
        <f t="array" ref="BL660">(AVERAGE(IF($E$4:$BG$4=BL$4,$E660:$BG660)))</f>
        <v>1</v>
      </c>
      <c r="BM660" s="267">
        <f t="array" ref="BM660">(MIN(IF($E$4:$BG$4=BM$4,$E660:$BG660)))</f>
        <v>0.99999999999999922</v>
      </c>
      <c r="BN660" s="267">
        <f t="array" ref="BN660">(MAX(IF($E$4:$BG$4=BN$4,$E660:$BG660)))</f>
        <v>1.0000000003092955</v>
      </c>
      <c r="BO660" s="267">
        <f t="array" ref="BO660">(AVERAGE(IF($E$4:$BG$4=BO$4,$E660:$BG660)))</f>
        <v>1.0000000000773239</v>
      </c>
      <c r="BP660" s="267">
        <f t="array" ref="BP660">(MIN(IF($E$4:$BG$4=BP$4,$E660:$BG660)))</f>
        <v>0.99999999999999978</v>
      </c>
      <c r="BQ660" s="267">
        <f t="array" ref="BQ660">(MAX(IF($E$4:$BG$4=BQ$4,$E660:$BG660)))</f>
        <v>1.0000000000000002</v>
      </c>
      <c r="BR660" s="267">
        <f t="array" ref="BR660">(AVERAGE(IF($E$4:$BG$4=BR$4,$E660:$BG660)))</f>
        <v>1</v>
      </c>
      <c r="BS660" s="267">
        <f t="array" ref="BS660">(MIN(IF($E$4:$BG$4=BS$4,$E660:$BG660)))</f>
        <v>0.99999999999999922</v>
      </c>
      <c r="BT660" s="267">
        <f t="array" ref="BT660">(MAX(IF($E$4:$BG$4=BT$4,$E660:$BG660)))</f>
        <v>1.0000000000000049</v>
      </c>
      <c r="BU660" s="267">
        <f t="array" ref="BU660">(AVERAGE(IF($E$4:$BG$4=BU$4,$E660:$BG660)))</f>
        <v>1.0000000000000004</v>
      </c>
      <c r="BV660" s="267">
        <f t="array" ref="BV660">(MIN(IF($E$4:$BG$4=BV$4,$E660:$BG660)))</f>
        <v>0.99999999999999734</v>
      </c>
      <c r="BW660" s="267">
        <f t="array" ref="BW660">(MAX(IF($E$4:$BG$4=BW$4,$E660:$BG660)))</f>
        <v>1.0000000000000007</v>
      </c>
      <c r="BX660" s="267">
        <f t="array" ref="BX660">(AVERAGE(IF($E$4:$BG$4=BX$4,$E660:$BG660)))</f>
        <v>0.99999999999999956</v>
      </c>
      <c r="BY660" s="267">
        <f t="array" ref="BY660">(MIN(IF($E$4:$BG$4=BY$4,$E660:$BG660)))</f>
        <v>0.99999999999999833</v>
      </c>
      <c r="BZ660" s="267">
        <f t="array" ref="BZ660">(MAX(IF($E$4:$BG$4=BZ$4,$E660:$BG660)))</f>
        <v>1.0000000000000004</v>
      </c>
      <c r="CA660" s="267">
        <f t="array" ref="CA660">(AVERAGE(IF($E$4:$BG$4=CA$4,$E660:$BG660)))</f>
        <v>0.99999999999999944</v>
      </c>
      <c r="CB660" s="268">
        <f t="shared" si="286"/>
        <v>1</v>
      </c>
      <c r="CC660" s="268">
        <f t="shared" si="287"/>
        <v>1</v>
      </c>
      <c r="CD660" s="268">
        <f t="shared" si="288"/>
        <v>1.0000000000056235</v>
      </c>
    </row>
    <row r="661" spans="1:82">
      <c r="BJ661" s="79"/>
      <c r="BK661" s="79"/>
      <c r="BL661" s="79"/>
      <c r="BM661" s="79"/>
      <c r="BN661" s="79"/>
      <c r="BO661" s="79"/>
      <c r="BP661" s="79"/>
      <c r="BQ661" s="79"/>
      <c r="BR661" s="79"/>
      <c r="BS661" s="79"/>
      <c r="BT661" s="79"/>
      <c r="BU661" s="79"/>
      <c r="BV661" s="79"/>
      <c r="BW661" s="79"/>
      <c r="BX661" s="79"/>
      <c r="BY661" s="79"/>
      <c r="BZ661" s="79"/>
      <c r="CA661" s="79"/>
      <c r="CB661" s="79"/>
      <c r="CC661" s="79"/>
      <c r="CD661" s="79"/>
    </row>
    <row r="662" spans="1:82">
      <c r="BJ662" s="79"/>
      <c r="BK662" s="79"/>
      <c r="BL662" s="79"/>
      <c r="BM662" s="79"/>
      <c r="BN662" s="79"/>
      <c r="BO662" s="79"/>
      <c r="BP662" s="79"/>
      <c r="BQ662" s="79"/>
      <c r="BR662" s="79"/>
      <c r="BS662" s="79"/>
      <c r="BT662" s="79"/>
      <c r="BU662" s="79"/>
      <c r="BV662" s="79"/>
      <c r="BW662" s="79"/>
      <c r="BX662" s="79"/>
      <c r="BY662" s="79"/>
      <c r="BZ662" s="79"/>
      <c r="CA662" s="79"/>
      <c r="CB662" s="79"/>
      <c r="CC662" s="79"/>
      <c r="CD662" s="79"/>
    </row>
    <row r="663" spans="1:82" ht="12" customHeight="1">
      <c r="A663" s="14"/>
      <c r="B663" s="363" t="s">
        <v>874</v>
      </c>
      <c r="C663" s="82"/>
      <c r="E663" s="27"/>
      <c r="F663" s="36"/>
      <c r="G663" s="36"/>
      <c r="H663" s="36"/>
      <c r="I663" s="36"/>
      <c r="J663" s="36"/>
      <c r="K663" s="36"/>
      <c r="L663" s="36"/>
      <c r="M663" s="36"/>
      <c r="N663" s="36"/>
      <c r="O663" s="36"/>
      <c r="P663" s="36"/>
      <c r="Q663" s="36"/>
      <c r="R663" s="36"/>
      <c r="S663" s="36"/>
      <c r="T663" s="15"/>
      <c r="U663" s="15"/>
      <c r="V663" s="15"/>
      <c r="W663" s="15"/>
      <c r="X663" s="15"/>
      <c r="BJ663" s="79"/>
      <c r="BK663" s="79"/>
      <c r="BL663" s="79"/>
      <c r="BM663" s="79"/>
      <c r="BN663" s="79"/>
      <c r="BO663" s="79"/>
      <c r="BP663" s="79"/>
      <c r="BQ663" s="79"/>
      <c r="BR663" s="79"/>
      <c r="BS663" s="79"/>
      <c r="BT663" s="79"/>
      <c r="BU663" s="79"/>
      <c r="BV663" s="79"/>
      <c r="BW663" s="79"/>
      <c r="BX663" s="79"/>
      <c r="BY663" s="79"/>
      <c r="BZ663" s="79"/>
      <c r="CA663" s="79"/>
      <c r="CB663" s="79"/>
      <c r="CC663" s="79"/>
      <c r="CD663" s="79"/>
    </row>
    <row r="664" spans="1:82">
      <c r="A664" s="14"/>
      <c r="B664" s="364" t="s">
        <v>559</v>
      </c>
      <c r="C664" s="73">
        <f>C$2</f>
        <v>3</v>
      </c>
      <c r="D664" s="73">
        <f t="shared" ref="D664:BH664" si="291">D$2</f>
        <v>4</v>
      </c>
      <c r="E664" s="73">
        <f t="shared" si="291"/>
        <v>5</v>
      </c>
      <c r="F664" s="73">
        <f t="shared" si="291"/>
        <v>6</v>
      </c>
      <c r="G664" s="73">
        <f t="shared" si="291"/>
        <v>7</v>
      </c>
      <c r="H664" s="73">
        <f t="shared" si="291"/>
        <v>8</v>
      </c>
      <c r="I664" s="73">
        <f t="shared" si="291"/>
        <v>9</v>
      </c>
      <c r="J664" s="73">
        <f t="shared" si="291"/>
        <v>10</v>
      </c>
      <c r="K664" s="73">
        <f t="shared" si="291"/>
        <v>11</v>
      </c>
      <c r="L664" s="73">
        <f t="shared" si="291"/>
        <v>12</v>
      </c>
      <c r="M664" s="73">
        <f t="shared" si="291"/>
        <v>13</v>
      </c>
      <c r="N664" s="73">
        <f t="shared" si="291"/>
        <v>14</v>
      </c>
      <c r="O664" s="73">
        <f t="shared" si="291"/>
        <v>15</v>
      </c>
      <c r="P664" s="73">
        <f t="shared" si="291"/>
        <v>16</v>
      </c>
      <c r="Q664" s="73">
        <f t="shared" si="291"/>
        <v>17</v>
      </c>
      <c r="R664" s="73">
        <f t="shared" si="291"/>
        <v>18</v>
      </c>
      <c r="S664" s="73">
        <f t="shared" si="291"/>
        <v>19</v>
      </c>
      <c r="T664" s="73">
        <f t="shared" si="291"/>
        <v>20</v>
      </c>
      <c r="U664" s="73">
        <f t="shared" si="291"/>
        <v>21</v>
      </c>
      <c r="V664" s="73">
        <f t="shared" si="291"/>
        <v>22</v>
      </c>
      <c r="W664" s="73">
        <f t="shared" si="291"/>
        <v>23</v>
      </c>
      <c r="X664" s="73">
        <f t="shared" si="291"/>
        <v>24</v>
      </c>
      <c r="Y664" s="73">
        <f t="shared" si="291"/>
        <v>25</v>
      </c>
      <c r="Z664" s="73">
        <f t="shared" si="291"/>
        <v>26</v>
      </c>
      <c r="AA664" s="73">
        <f t="shared" si="291"/>
        <v>27</v>
      </c>
      <c r="AB664" s="73">
        <f t="shared" si="291"/>
        <v>28</v>
      </c>
      <c r="AC664" s="73">
        <f t="shared" si="291"/>
        <v>29</v>
      </c>
      <c r="AD664" s="73">
        <f t="shared" si="291"/>
        <v>30</v>
      </c>
      <c r="AE664" s="73">
        <f t="shared" si="291"/>
        <v>31</v>
      </c>
      <c r="AF664" s="73">
        <f t="shared" si="291"/>
        <v>32</v>
      </c>
      <c r="AG664" s="73">
        <f t="shared" si="291"/>
        <v>33</v>
      </c>
      <c r="AH664" s="73">
        <f t="shared" si="291"/>
        <v>34</v>
      </c>
      <c r="AI664" s="73">
        <f t="shared" si="291"/>
        <v>35</v>
      </c>
      <c r="AJ664" s="73">
        <f t="shared" si="291"/>
        <v>36</v>
      </c>
      <c r="AK664" s="73">
        <f t="shared" si="291"/>
        <v>37</v>
      </c>
      <c r="AL664" s="73">
        <f t="shared" si="291"/>
        <v>38</v>
      </c>
      <c r="AM664" s="73">
        <f t="shared" si="291"/>
        <v>39</v>
      </c>
      <c r="AN664" s="73">
        <f t="shared" si="291"/>
        <v>40</v>
      </c>
      <c r="AO664" s="73">
        <f t="shared" si="291"/>
        <v>41</v>
      </c>
      <c r="AP664" s="73">
        <f t="shared" si="291"/>
        <v>42</v>
      </c>
      <c r="AQ664" s="73">
        <f t="shared" si="291"/>
        <v>43</v>
      </c>
      <c r="AR664" s="73">
        <f t="shared" si="291"/>
        <v>44</v>
      </c>
      <c r="AS664" s="73">
        <f t="shared" si="291"/>
        <v>45</v>
      </c>
      <c r="AT664" s="73">
        <f t="shared" si="291"/>
        <v>46</v>
      </c>
      <c r="AU664" s="73">
        <f t="shared" si="291"/>
        <v>47</v>
      </c>
      <c r="AV664" s="73">
        <f t="shared" si="291"/>
        <v>48</v>
      </c>
      <c r="AW664" s="73">
        <f t="shared" si="291"/>
        <v>49</v>
      </c>
      <c r="AX664" s="73">
        <f t="shared" si="291"/>
        <v>50</v>
      </c>
      <c r="AY664" s="73">
        <f t="shared" si="291"/>
        <v>51</v>
      </c>
      <c r="AZ664" s="73">
        <f t="shared" si="291"/>
        <v>52</v>
      </c>
      <c r="BA664" s="73">
        <f t="shared" si="291"/>
        <v>53</v>
      </c>
      <c r="BB664" s="73">
        <f t="shared" si="291"/>
        <v>54</v>
      </c>
      <c r="BC664" s="73">
        <f t="shared" si="291"/>
        <v>55</v>
      </c>
      <c r="BD664" s="73">
        <f t="shared" si="291"/>
        <v>56</v>
      </c>
      <c r="BE664" s="73">
        <f t="shared" si="291"/>
        <v>57</v>
      </c>
      <c r="BF664" s="73">
        <f t="shared" si="291"/>
        <v>58</v>
      </c>
      <c r="BG664" s="73">
        <f t="shared" si="291"/>
        <v>59</v>
      </c>
      <c r="BH664" s="73">
        <f t="shared" si="291"/>
        <v>60</v>
      </c>
      <c r="BJ664" s="79"/>
      <c r="BK664" s="79"/>
      <c r="BL664" s="79"/>
      <c r="BM664" s="79"/>
      <c r="BN664" s="79"/>
      <c r="BO664" s="79"/>
      <c r="BP664" s="79"/>
      <c r="BQ664" s="79"/>
      <c r="BR664" s="79"/>
      <c r="BS664" s="79"/>
      <c r="BT664" s="79"/>
      <c r="BU664" s="79"/>
      <c r="BV664" s="79"/>
      <c r="BW664" s="79"/>
      <c r="BX664" s="79"/>
      <c r="BY664" s="79"/>
      <c r="BZ664" s="79"/>
      <c r="CA664" s="79"/>
      <c r="CB664" s="79"/>
      <c r="CC664" s="79"/>
      <c r="CD664" s="79"/>
    </row>
    <row r="665" spans="1:82">
      <c r="A665" s="14"/>
      <c r="B665" s="355" t="s">
        <v>861</v>
      </c>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c r="AB665" s="82"/>
      <c r="AC665" s="82"/>
      <c r="AD665" s="82"/>
      <c r="AE665" s="82"/>
      <c r="AF665" s="82"/>
      <c r="AG665" s="82"/>
      <c r="AH665" s="82"/>
      <c r="AI665" s="82"/>
      <c r="AJ665" s="82"/>
      <c r="AK665" s="82"/>
      <c r="AL665" s="82"/>
      <c r="AM665" s="82"/>
      <c r="AN665" s="82"/>
      <c r="AO665" s="82"/>
      <c r="AP665" s="82"/>
      <c r="AQ665" s="82"/>
      <c r="AR665" s="82"/>
      <c r="AS665" s="82"/>
      <c r="AT665" s="82"/>
      <c r="AU665" s="82"/>
      <c r="AV665" s="82"/>
      <c r="AW665" s="82"/>
      <c r="AX665" s="82"/>
      <c r="AY665" s="82"/>
      <c r="AZ665" s="82"/>
      <c r="BA665" s="82"/>
      <c r="BB665" s="82"/>
      <c r="BC665" s="82"/>
      <c r="BD665" s="82"/>
      <c r="BE665" s="82"/>
      <c r="BF665" s="82"/>
      <c r="BG665" s="82"/>
      <c r="BH665" s="82"/>
      <c r="BJ665" s="79"/>
      <c r="BK665" s="79"/>
      <c r="BL665" s="79"/>
      <c r="BM665" s="79"/>
      <c r="BN665" s="79"/>
      <c r="BO665" s="79"/>
      <c r="BP665" s="79"/>
      <c r="BQ665" s="79"/>
      <c r="BR665" s="79"/>
      <c r="BS665" s="79"/>
      <c r="BT665" s="79"/>
      <c r="BU665" s="79"/>
      <c r="BV665" s="79"/>
      <c r="BW665" s="79"/>
      <c r="BX665" s="79"/>
      <c r="BY665" s="79"/>
      <c r="BZ665" s="79"/>
      <c r="CA665" s="79"/>
      <c r="CB665" s="79"/>
      <c r="CC665" s="79"/>
      <c r="CD665" s="79"/>
    </row>
    <row r="666" spans="1:82" s="39" customFormat="1" ht="12.75">
      <c r="B666" s="356" t="s">
        <v>604</v>
      </c>
      <c r="C666" s="72"/>
      <c r="D666" s="74"/>
      <c r="E666" s="87">
        <v>10</v>
      </c>
      <c r="F666" s="87">
        <v>30</v>
      </c>
      <c r="G666" s="87">
        <v>40</v>
      </c>
      <c r="H666" s="87">
        <v>60</v>
      </c>
      <c r="I666" s="87">
        <v>70</v>
      </c>
      <c r="J666" s="87">
        <v>80</v>
      </c>
      <c r="K666" s="87">
        <v>90</v>
      </c>
      <c r="L666" s="87">
        <v>100</v>
      </c>
      <c r="M666" s="87">
        <v>120</v>
      </c>
      <c r="N666" s="87">
        <v>130</v>
      </c>
      <c r="O666" s="87">
        <v>150</v>
      </c>
      <c r="P666" s="87">
        <v>160</v>
      </c>
      <c r="Q666" s="87">
        <v>170</v>
      </c>
      <c r="R666" s="87">
        <v>180</v>
      </c>
      <c r="S666" s="87">
        <v>190</v>
      </c>
      <c r="T666" s="87">
        <v>200</v>
      </c>
      <c r="U666" s="87">
        <v>210</v>
      </c>
      <c r="V666" s="87">
        <v>220</v>
      </c>
      <c r="W666" s="87">
        <v>230</v>
      </c>
      <c r="X666" s="87">
        <v>240</v>
      </c>
      <c r="Y666" s="87">
        <v>250</v>
      </c>
      <c r="Z666" s="87">
        <v>260</v>
      </c>
      <c r="AA666" s="87">
        <v>270</v>
      </c>
      <c r="AB666" s="87">
        <v>280</v>
      </c>
      <c r="AC666" s="87">
        <v>300</v>
      </c>
      <c r="AD666" s="87">
        <v>310</v>
      </c>
      <c r="AE666" s="87">
        <v>320</v>
      </c>
      <c r="AF666" s="87">
        <v>330</v>
      </c>
      <c r="AG666" s="87">
        <v>350</v>
      </c>
      <c r="AH666" s="87">
        <v>360</v>
      </c>
      <c r="AI666" s="87">
        <v>380</v>
      </c>
      <c r="AJ666" s="87">
        <v>390</v>
      </c>
      <c r="AK666" s="87">
        <v>400</v>
      </c>
      <c r="AL666" s="87">
        <v>410</v>
      </c>
      <c r="AM666" s="87">
        <v>420</v>
      </c>
      <c r="AN666" s="87">
        <v>480</v>
      </c>
      <c r="AO666" s="87">
        <v>500</v>
      </c>
      <c r="AP666" s="87">
        <v>510</v>
      </c>
      <c r="AQ666" s="87">
        <v>520</v>
      </c>
      <c r="AR666" s="87">
        <v>530</v>
      </c>
      <c r="AS666" s="87">
        <v>540</v>
      </c>
      <c r="AT666" s="87">
        <v>550</v>
      </c>
      <c r="AU666" s="87">
        <v>560</v>
      </c>
      <c r="AV666" s="87">
        <v>570</v>
      </c>
      <c r="AW666" s="87">
        <v>580</v>
      </c>
      <c r="AX666" s="87">
        <v>590</v>
      </c>
      <c r="AY666" s="87">
        <v>600</v>
      </c>
      <c r="AZ666" s="87">
        <v>610</v>
      </c>
      <c r="BA666" s="87">
        <v>620</v>
      </c>
      <c r="BB666" s="87">
        <v>630</v>
      </c>
      <c r="BC666" s="87">
        <v>630</v>
      </c>
      <c r="BD666" s="87">
        <v>960</v>
      </c>
      <c r="BE666" s="87">
        <v>970</v>
      </c>
      <c r="BF666" s="87">
        <v>980</v>
      </c>
      <c r="BG666" s="87">
        <v>990</v>
      </c>
      <c r="BH666" s="75" t="s">
        <v>497</v>
      </c>
      <c r="BJ666" s="269"/>
      <c r="BK666" s="269"/>
      <c r="BL666" s="269"/>
      <c r="BM666" s="269"/>
      <c r="BN666" s="269"/>
      <c r="BO666" s="269"/>
      <c r="BP666" s="269"/>
      <c r="BQ666" s="269"/>
      <c r="BR666" s="269"/>
      <c r="BS666" s="269"/>
      <c r="BT666" s="269"/>
      <c r="BU666" s="269"/>
      <c r="BV666" s="269"/>
      <c r="BW666" s="269"/>
      <c r="BX666" s="269"/>
      <c r="BY666" s="269"/>
      <c r="BZ666" s="269"/>
      <c r="CA666" s="269"/>
      <c r="CB666" s="269"/>
      <c r="CC666" s="269"/>
      <c r="CD666" s="269"/>
    </row>
    <row r="667" spans="1:82" s="39" customFormat="1" ht="12.75">
      <c r="B667" s="357" t="s">
        <v>859</v>
      </c>
      <c r="C667" s="81">
        <v>90000</v>
      </c>
      <c r="D667" s="74"/>
      <c r="E667" s="88">
        <f t="shared" ref="E667:AJ667" si="292">VLOOKUP($C667,ALLFUNCCHILD,E664)</f>
        <v>44851747.750000022</v>
      </c>
      <c r="F667" s="88">
        <f t="shared" si="292"/>
        <v>31681821.15000001</v>
      </c>
      <c r="G667" s="88">
        <f t="shared" si="292"/>
        <v>51519365.940000057</v>
      </c>
      <c r="H667" s="88">
        <f t="shared" si="292"/>
        <v>67620140.660000116</v>
      </c>
      <c r="I667" s="88">
        <f t="shared" si="292"/>
        <v>140651662.23999971</v>
      </c>
      <c r="J667" s="88">
        <f t="shared" si="292"/>
        <v>55508846.330000035</v>
      </c>
      <c r="K667" s="88">
        <f t="shared" si="292"/>
        <v>32975952.339999977</v>
      </c>
      <c r="L667" s="88">
        <f t="shared" si="292"/>
        <v>77242919.720000014</v>
      </c>
      <c r="M667" s="88">
        <f t="shared" si="292"/>
        <v>4491332.5699999984</v>
      </c>
      <c r="N667" s="88">
        <f t="shared" si="292"/>
        <v>8767933.589999998</v>
      </c>
      <c r="O667" s="88">
        <f t="shared" si="292"/>
        <v>12049735.000000002</v>
      </c>
      <c r="P667" s="88">
        <f t="shared" si="292"/>
        <v>50452203.22999993</v>
      </c>
      <c r="Q667" s="88">
        <f t="shared" si="292"/>
        <v>49551777.640000008</v>
      </c>
      <c r="R667" s="88">
        <f t="shared" si="292"/>
        <v>6995202.5499999998</v>
      </c>
      <c r="S667" s="88">
        <f t="shared" si="292"/>
        <v>37340131.179999992</v>
      </c>
      <c r="T667" s="88">
        <f t="shared" si="292"/>
        <v>26850370.649999999</v>
      </c>
      <c r="U667" s="88">
        <f t="shared" si="292"/>
        <v>39683488.519999996</v>
      </c>
      <c r="V667" s="88">
        <f t="shared" si="292"/>
        <v>4443922.6900000023</v>
      </c>
      <c r="W667" s="88">
        <f t="shared" si="292"/>
        <v>61636873.710000031</v>
      </c>
      <c r="X667" s="88">
        <f t="shared" si="292"/>
        <v>47235638.109999962</v>
      </c>
      <c r="Y667" s="88">
        <f t="shared" si="292"/>
        <v>23498112.629999995</v>
      </c>
      <c r="Z667" s="88">
        <f t="shared" si="292"/>
        <v>112889496.80999996</v>
      </c>
      <c r="AA667" s="88">
        <f t="shared" si="292"/>
        <v>36591166.900000051</v>
      </c>
      <c r="AB667" s="88">
        <f t="shared" si="292"/>
        <v>364621276.75000012</v>
      </c>
      <c r="AC667" s="88">
        <f t="shared" si="292"/>
        <v>22330940.119999997</v>
      </c>
      <c r="AD667" s="88">
        <f t="shared" si="292"/>
        <v>34311788.369999997</v>
      </c>
      <c r="AE667" s="88">
        <f t="shared" si="292"/>
        <v>59950441.639999919</v>
      </c>
      <c r="AF667" s="88">
        <f t="shared" si="292"/>
        <v>28715477.610000003</v>
      </c>
      <c r="AG667" s="88">
        <f t="shared" si="292"/>
        <v>162729013.37000003</v>
      </c>
      <c r="AH667" s="88">
        <f t="shared" si="292"/>
        <v>55015252.750000201</v>
      </c>
      <c r="AI667" s="88">
        <f t="shared" si="292"/>
        <v>53918748.080000013</v>
      </c>
      <c r="AJ667" s="88">
        <f t="shared" si="292"/>
        <v>77022482.469999924</v>
      </c>
      <c r="AK667" s="88">
        <f t="shared" ref="AK667:BG667" si="293">VLOOKUP($C667,ALLFUNCCHILD,AK664)</f>
        <v>15288032.970000003</v>
      </c>
      <c r="AL667" s="88">
        <f t="shared" si="293"/>
        <v>6676057.1399999978</v>
      </c>
      <c r="AM667" s="88">
        <f t="shared" si="293"/>
        <v>13558433.850000005</v>
      </c>
      <c r="AN667" s="88">
        <f t="shared" si="293"/>
        <v>5394469.3100000005</v>
      </c>
      <c r="AO667" s="88">
        <f t="shared" si="293"/>
        <v>2672157.8400000003</v>
      </c>
      <c r="AP667" s="88">
        <f t="shared" si="293"/>
        <v>9136035.459999999</v>
      </c>
      <c r="AQ667" s="88">
        <f t="shared" si="293"/>
        <v>2363028.2700000009</v>
      </c>
      <c r="AR667" s="88">
        <f t="shared" si="293"/>
        <v>4288928.96</v>
      </c>
      <c r="AS667" s="88">
        <f t="shared" si="293"/>
        <v>2241083.3699999996</v>
      </c>
      <c r="AT667" s="88">
        <f t="shared" si="293"/>
        <v>2103413.9499999997</v>
      </c>
      <c r="AU667" s="88">
        <f t="shared" si="293"/>
        <v>7733048.6499999985</v>
      </c>
      <c r="AV667" s="88">
        <f t="shared" si="293"/>
        <v>3209421.2600000002</v>
      </c>
      <c r="AW667" s="88">
        <f t="shared" si="293"/>
        <v>2923824.3800000013</v>
      </c>
      <c r="AX667" s="88">
        <f t="shared" si="293"/>
        <v>7358041.5499999998</v>
      </c>
      <c r="AY667" s="88">
        <f t="shared" si="293"/>
        <v>2736067.0100000002</v>
      </c>
      <c r="AZ667" s="88">
        <f t="shared" si="293"/>
        <v>6080781.0399999982</v>
      </c>
      <c r="BA667" s="88">
        <f t="shared" ref="BA667:BB667" si="294">VLOOKUP($C667,ALLFUNCCHILD,BA664)</f>
        <v>1745929.0499999998</v>
      </c>
      <c r="BB667" s="88">
        <f t="shared" si="294"/>
        <v>1150163.8099999998</v>
      </c>
      <c r="BC667" s="88">
        <f t="shared" ref="BC667" si="295">VLOOKUP($C667,ALLFUNCCHILD,BC664)</f>
        <v>1730643.38</v>
      </c>
      <c r="BD667" s="88">
        <f t="shared" si="293"/>
        <v>52750040.860000014</v>
      </c>
      <c r="BE667" s="88">
        <f t="shared" si="293"/>
        <v>32331544.480000012</v>
      </c>
      <c r="BF667" s="88">
        <f t="shared" si="293"/>
        <v>55831939.180000022</v>
      </c>
      <c r="BG667" s="88">
        <f t="shared" si="293"/>
        <v>18267710.829999994</v>
      </c>
      <c r="BH667" s="75"/>
      <c r="BJ667" s="269"/>
      <c r="BK667" s="269"/>
      <c r="BL667" s="269"/>
      <c r="BM667" s="269"/>
      <c r="BN667" s="269"/>
      <c r="BO667" s="269"/>
      <c r="BP667" s="269"/>
      <c r="BQ667" s="269"/>
      <c r="BR667" s="269"/>
      <c r="BS667" s="269"/>
      <c r="BT667" s="269"/>
      <c r="BU667" s="269"/>
      <c r="BV667" s="269"/>
      <c r="BW667" s="269"/>
      <c r="BX667" s="269"/>
      <c r="BY667" s="269"/>
      <c r="BZ667" s="269"/>
      <c r="CA667" s="269"/>
      <c r="CB667" s="269"/>
      <c r="CC667" s="269"/>
      <c r="CD667" s="269"/>
    </row>
    <row r="668" spans="1:82" s="39" customFormat="1" ht="12.75">
      <c r="B668" s="365" t="s">
        <v>858</v>
      </c>
      <c r="C668" s="72"/>
      <c r="D668" s="74"/>
      <c r="E668" s="75"/>
      <c r="F668" s="75"/>
      <c r="G668" s="75"/>
      <c r="H668" s="75"/>
      <c r="I668" s="75"/>
      <c r="J668" s="75"/>
      <c r="K668" s="75"/>
      <c r="L668" s="75"/>
      <c r="M668" s="75"/>
      <c r="N668" s="75"/>
      <c r="O668" s="75"/>
      <c r="P668" s="75"/>
      <c r="Q668" s="75"/>
      <c r="R668" s="75"/>
      <c r="S668" s="75"/>
      <c r="T668" s="75"/>
      <c r="U668" s="75"/>
      <c r="V668" s="75"/>
      <c r="W668" s="75"/>
      <c r="X668" s="75"/>
      <c r="Y668" s="75"/>
      <c r="Z668" s="75"/>
      <c r="AA668" s="75"/>
      <c r="AB668" s="75"/>
      <c r="AC668" s="75"/>
      <c r="AD668" s="75"/>
      <c r="AE668" s="75"/>
      <c r="AF668" s="75"/>
      <c r="AG668" s="75"/>
      <c r="AH668" s="75"/>
      <c r="AI668" s="75"/>
      <c r="AJ668" s="75"/>
      <c r="AK668" s="75"/>
      <c r="AL668" s="75"/>
      <c r="AM668" s="75"/>
      <c r="AN668" s="75"/>
      <c r="AO668" s="75"/>
      <c r="AP668" s="75"/>
      <c r="AQ668" s="75"/>
      <c r="AR668" s="75"/>
      <c r="AS668" s="75"/>
      <c r="AT668" s="75"/>
      <c r="AU668" s="75"/>
      <c r="AV668" s="75"/>
      <c r="AW668" s="75"/>
      <c r="AX668" s="75"/>
      <c r="AY668" s="75"/>
      <c r="AZ668" s="75"/>
      <c r="BA668" s="75"/>
      <c r="BB668" s="75"/>
      <c r="BC668" s="75"/>
      <c r="BD668" s="75"/>
      <c r="BE668" s="75"/>
      <c r="BF668" s="75"/>
      <c r="BG668" s="75"/>
      <c r="BH668" s="75"/>
      <c r="BJ668" s="269"/>
      <c r="BK668" s="269"/>
      <c r="BL668" s="269"/>
      <c r="BM668" s="269"/>
      <c r="BN668" s="269"/>
      <c r="BO668" s="269"/>
      <c r="BP668" s="269"/>
      <c r="BQ668" s="269"/>
      <c r="BR668" s="269"/>
      <c r="BS668" s="269"/>
      <c r="BT668" s="269"/>
      <c r="BU668" s="269"/>
      <c r="BV668" s="269"/>
      <c r="BW668" s="269"/>
      <c r="BX668" s="269"/>
      <c r="BY668" s="269"/>
      <c r="BZ668" s="269"/>
      <c r="CA668" s="269"/>
      <c r="CB668" s="269"/>
      <c r="CC668" s="269"/>
      <c r="CD668" s="269"/>
    </row>
    <row r="669" spans="1:82" s="29" customFormat="1" ht="22.9" customHeight="1">
      <c r="A669" s="28"/>
      <c r="B669" s="78"/>
      <c r="C669" s="71"/>
      <c r="D669" s="76"/>
      <c r="E669" s="77" t="str">
        <f t="shared" ref="E669:BG669" si="296">VLOOKUP(E666,num,15)</f>
        <v>Barrington</v>
      </c>
      <c r="F669" s="77" t="str">
        <f t="shared" si="296"/>
        <v>Burrillville</v>
      </c>
      <c r="G669" s="77" t="str">
        <f t="shared" si="296"/>
        <v>Central Falls</v>
      </c>
      <c r="H669" s="77" t="str">
        <f t="shared" si="296"/>
        <v>Coventry</v>
      </c>
      <c r="I669" s="77" t="str">
        <f t="shared" si="296"/>
        <v>Cranston</v>
      </c>
      <c r="J669" s="77" t="str">
        <f t="shared" si="296"/>
        <v>Cumberland</v>
      </c>
      <c r="K669" s="77" t="str">
        <f t="shared" si="296"/>
        <v>East Greenwich</v>
      </c>
      <c r="L669" s="77" t="str">
        <f t="shared" si="296"/>
        <v>E Providence</v>
      </c>
      <c r="M669" s="77" t="str">
        <f t="shared" si="296"/>
        <v>Foster</v>
      </c>
      <c r="N669" s="77" t="str">
        <f t="shared" si="296"/>
        <v>Glocester</v>
      </c>
      <c r="O669" s="77" t="str">
        <f t="shared" si="296"/>
        <v>Jamestown</v>
      </c>
      <c r="P669" s="77" t="str">
        <f t="shared" si="296"/>
        <v>Johnston</v>
      </c>
      <c r="Q669" s="77" t="str">
        <f t="shared" si="296"/>
        <v>Lincoln</v>
      </c>
      <c r="R669" s="77" t="str">
        <f t="shared" si="296"/>
        <v>Little Compton</v>
      </c>
      <c r="S669" s="77" t="str">
        <f t="shared" si="296"/>
        <v>Middletown</v>
      </c>
      <c r="T669" s="77" t="str">
        <f t="shared" si="296"/>
        <v>Narragansett</v>
      </c>
      <c r="U669" s="77" t="str">
        <f t="shared" si="296"/>
        <v>Newport</v>
      </c>
      <c r="V669" s="77" t="str">
        <f t="shared" si="296"/>
        <v>New Shoreham</v>
      </c>
      <c r="W669" s="77" t="str">
        <f t="shared" si="296"/>
        <v>North Kingstown</v>
      </c>
      <c r="X669" s="77" t="str">
        <f t="shared" si="296"/>
        <v>North Providence</v>
      </c>
      <c r="Y669" s="77" t="str">
        <f t="shared" si="296"/>
        <v>North Smithfield</v>
      </c>
      <c r="Z669" s="77" t="str">
        <f t="shared" si="296"/>
        <v>Pawtucket</v>
      </c>
      <c r="AA669" s="77" t="str">
        <f t="shared" si="296"/>
        <v>Portsmouth</v>
      </c>
      <c r="AB669" s="77" t="str">
        <f t="shared" si="296"/>
        <v>Providence</v>
      </c>
      <c r="AC669" s="77" t="str">
        <f t="shared" si="296"/>
        <v>Scituate</v>
      </c>
      <c r="AD669" s="77" t="str">
        <f t="shared" si="296"/>
        <v>Smithfield</v>
      </c>
      <c r="AE669" s="77" t="str">
        <f t="shared" si="296"/>
        <v>South Kingstown</v>
      </c>
      <c r="AF669" s="77" t="str">
        <f t="shared" si="296"/>
        <v>Tiverton</v>
      </c>
      <c r="AG669" s="77" t="str">
        <f t="shared" si="296"/>
        <v>Warwick</v>
      </c>
      <c r="AH669" s="77" t="str">
        <f t="shared" si="296"/>
        <v>Westerly</v>
      </c>
      <c r="AI669" s="77" t="str">
        <f t="shared" si="296"/>
        <v>W Warwick</v>
      </c>
      <c r="AJ669" s="77" t="str">
        <f t="shared" si="296"/>
        <v>Woonsocket</v>
      </c>
      <c r="AK669" s="77" t="str">
        <f t="shared" si="296"/>
        <v>Davies</v>
      </c>
      <c r="AL669" s="77" t="str">
        <f t="shared" si="296"/>
        <v>Deaf</v>
      </c>
      <c r="AM669" s="77" t="str">
        <f t="shared" si="296"/>
        <v>Metropolitan C&amp;TC</v>
      </c>
      <c r="AN669" s="77" t="str">
        <f t="shared" si="296"/>
        <v>Highlander</v>
      </c>
      <c r="AO669" s="77" t="str">
        <f t="shared" si="296"/>
        <v>New England Laborers</v>
      </c>
      <c r="AP669" s="77" t="str">
        <f t="shared" si="296"/>
        <v>Cuffee</v>
      </c>
      <c r="AQ669" s="77" t="str">
        <f t="shared" si="296"/>
        <v>Kingston Hill</v>
      </c>
      <c r="AR669" s="77" t="str">
        <f t="shared" si="296"/>
        <v>International</v>
      </c>
      <c r="AS669" s="77" t="str">
        <f t="shared" si="296"/>
        <v>Blackstone</v>
      </c>
      <c r="AT669" s="77" t="str">
        <f t="shared" si="296"/>
        <v>Compass</v>
      </c>
      <c r="AU669" s="77" t="str">
        <f t="shared" si="296"/>
        <v>Times 2</v>
      </c>
      <c r="AV669" s="77" t="str">
        <f t="shared" si="296"/>
        <v>ACES</v>
      </c>
      <c r="AW669" s="77" t="str">
        <f t="shared" si="296"/>
        <v>Beacon</v>
      </c>
      <c r="AX669" s="77" t="str">
        <f t="shared" si="296"/>
        <v>Learning Community</v>
      </c>
      <c r="AY669" s="77" t="str">
        <f t="shared" si="296"/>
        <v>Segue</v>
      </c>
      <c r="AZ669" s="77" t="str">
        <f t="shared" si="296"/>
        <v>RIMA-BV</v>
      </c>
      <c r="BA669" s="77" t="str">
        <f t="shared" ref="BA669:BB669" si="297">VLOOKUP(BA666,num,15)</f>
        <v>Greene</v>
      </c>
      <c r="BB669" s="77" t="str">
        <f t="shared" si="297"/>
        <v>Trinity</v>
      </c>
      <c r="BC669" s="77" t="str">
        <f t="shared" ref="BC669" si="298">VLOOKUP(BC666,num,15)</f>
        <v>Trinity</v>
      </c>
      <c r="BD669" s="77" t="str">
        <f t="shared" si="296"/>
        <v>Bristol-Warren</v>
      </c>
      <c r="BE669" s="77" t="str">
        <f t="shared" si="296"/>
        <v>Exeter-W. Greenwich</v>
      </c>
      <c r="BF669" s="77" t="str">
        <f t="shared" si="296"/>
        <v>Chariho</v>
      </c>
      <c r="BG669" s="77" t="str">
        <f t="shared" si="296"/>
        <v>Foster-Glocester</v>
      </c>
      <c r="BH669" s="78"/>
      <c r="BJ669" s="270"/>
      <c r="BK669" s="270"/>
      <c r="BL669" s="270"/>
      <c r="BM669" s="270"/>
      <c r="BN669" s="270"/>
      <c r="BO669" s="270"/>
      <c r="BP669" s="270"/>
      <c r="BQ669" s="270"/>
      <c r="BR669" s="270"/>
      <c r="BS669" s="270"/>
      <c r="BT669" s="270"/>
      <c r="BU669" s="270"/>
      <c r="BV669" s="270"/>
      <c r="BW669" s="270"/>
      <c r="BX669" s="270"/>
      <c r="BY669" s="270"/>
      <c r="BZ669" s="270"/>
      <c r="CA669" s="270"/>
      <c r="CB669" s="270"/>
      <c r="CC669" s="270"/>
      <c r="CD669" s="270"/>
    </row>
    <row r="670" spans="1:82">
      <c r="A670" s="100">
        <f t="shared" ref="A670:A685" si="299">LEFT(B670,2)*10</f>
        <v>110</v>
      </c>
      <c r="B670" s="248" t="s">
        <v>74</v>
      </c>
      <c r="E670" s="79">
        <f>ALL!E63/E$667</f>
        <v>0.58086472315897697</v>
      </c>
      <c r="F670" s="79">
        <f>ALL!F63/F$667</f>
        <v>0.50628960576655513</v>
      </c>
      <c r="G670" s="79">
        <f>ALL!G63/G$667</f>
        <v>0.47676113305830842</v>
      </c>
      <c r="H670" s="79">
        <f>ALL!H63/H$667</f>
        <v>0.62199936260824762</v>
      </c>
      <c r="I670" s="79">
        <f>ALL!I63/I$667</f>
        <v>0.56221984156196558</v>
      </c>
      <c r="J670" s="79">
        <f>ALL!J63/J$667</f>
        <v>0.54558611666970325</v>
      </c>
      <c r="K670" s="79">
        <f>ALL!K63/K$667</f>
        <v>0.57191194830553871</v>
      </c>
      <c r="L670" s="79">
        <f>ALL!L63/L$667</f>
        <v>0.45787620092825776</v>
      </c>
      <c r="M670" s="79">
        <f>ALL!M63/M$667</f>
        <v>0.54480448549816463</v>
      </c>
      <c r="N670" s="79">
        <f>ALL!N63/N$667</f>
        <v>0.59173463470541621</v>
      </c>
      <c r="O670" s="79">
        <f>ALL!O63/O$667</f>
        <v>0.42562699511649021</v>
      </c>
      <c r="P670" s="79">
        <f>ALL!P63/P$667</f>
        <v>0.48800993145448346</v>
      </c>
      <c r="Q670" s="79">
        <f>ALL!Q63/Q$667</f>
        <v>0.5626021496652811</v>
      </c>
      <c r="R670" s="79">
        <f>ALL!R63/R$667</f>
        <v>0.42118796259873831</v>
      </c>
      <c r="S670" s="79">
        <f>ALL!S63/S$667</f>
        <v>0.54153452682112391</v>
      </c>
      <c r="T670" s="79">
        <f>ALL!T63/T$667</f>
        <v>0.50357968075200488</v>
      </c>
      <c r="U670" s="79">
        <f>ALL!U63/U$667</f>
        <v>0.5119807856549804</v>
      </c>
      <c r="V670" s="79">
        <f>ALL!V63/V$667</f>
        <v>0.60022074326410058</v>
      </c>
      <c r="W670" s="79">
        <f>ALL!W63/W$667</f>
        <v>0.53599045086934882</v>
      </c>
      <c r="X670" s="79">
        <f>ALL!X63/X$667</f>
        <v>0.60264274918249794</v>
      </c>
      <c r="Y670" s="79">
        <f>ALL!Y63/Y$667</f>
        <v>0.51738539011335072</v>
      </c>
      <c r="Z670" s="79">
        <f>ALL!Z63/Z$667</f>
        <v>0.50675956033610692</v>
      </c>
      <c r="AA670" s="79">
        <f>ALL!AA63/AA$667</f>
        <v>0.5512104283288114</v>
      </c>
      <c r="AB670" s="79">
        <f>ALL!AB63/AB$667</f>
        <v>0.48603186144155847</v>
      </c>
      <c r="AC670" s="79">
        <f>ALL!AC63/AC$667</f>
        <v>0.58828922917733395</v>
      </c>
      <c r="AD670" s="79">
        <f>ALL!AD63/AD$667</f>
        <v>0.55199166029363123</v>
      </c>
      <c r="AE670" s="79">
        <f>ALL!AE63/AE$667</f>
        <v>0.55484440581345429</v>
      </c>
      <c r="AF670" s="79">
        <f>ALL!AF63/AF$667</f>
        <v>0.51581200149851913</v>
      </c>
      <c r="AG670" s="79">
        <f>ALL!AG63/AG$667</f>
        <v>0.5501176635690429</v>
      </c>
      <c r="AH670" s="79">
        <f>ALL!AH63/AH$667</f>
        <v>0.47027236551230961</v>
      </c>
      <c r="AI670" s="79">
        <f>ALL!AI63/AI$667</f>
        <v>0.53834164652585548</v>
      </c>
      <c r="AJ670" s="79">
        <f>ALL!AJ63/AJ$667</f>
        <v>0.53121211103441557</v>
      </c>
      <c r="AK670" s="79">
        <f>ALL!AK63/AK$667</f>
        <v>0.4807248489339177</v>
      </c>
      <c r="AL670" s="79">
        <f>ALL!AL63/AL$667</f>
        <v>0.3838591546267085</v>
      </c>
      <c r="AM670" s="79">
        <f>ALL!AM63/AM$667</f>
        <v>0.37740918579619004</v>
      </c>
      <c r="AN670" s="79">
        <f>ALL!AN63/AN$667</f>
        <v>0.46173999829466084</v>
      </c>
      <c r="AO670" s="79">
        <f>ALL!AO63/AO$667</f>
        <v>0.55512488364085555</v>
      </c>
      <c r="AP670" s="79">
        <f>ALL!AP63/AP$667</f>
        <v>0.50239198611867042</v>
      </c>
      <c r="AQ670" s="79">
        <f>ALL!AQ63/AQ$667</f>
        <v>0.50141208848085439</v>
      </c>
      <c r="AR670" s="79">
        <f>ALL!AR63/AR$667</f>
        <v>0.55412625673333604</v>
      </c>
      <c r="AS670" s="79">
        <f>ALL!AS63/AS$667</f>
        <v>0.37990338128295514</v>
      </c>
      <c r="AT670" s="79">
        <f>ALL!AT63/AT$667</f>
        <v>0.57895310145680068</v>
      </c>
      <c r="AU670" s="79">
        <f>ALL!AU63/AU$667</f>
        <v>0.52836727724453147</v>
      </c>
      <c r="AV670" s="79">
        <f>ALL!AV63/AV$667</f>
        <v>0.54832978828089407</v>
      </c>
      <c r="AW670" s="79">
        <f>ALL!AW63/AW$667</f>
        <v>0.5118075628058073</v>
      </c>
      <c r="AX670" s="79">
        <f>ALL!AX63/AX$667</f>
        <v>0.48099130263813183</v>
      </c>
      <c r="AY670" s="79">
        <f>ALL!AY63/AY$667</f>
        <v>0.40580062401322542</v>
      </c>
      <c r="AZ670" s="79">
        <f>ALL!AZ63/AZ$667</f>
        <v>0.51927796762108047</v>
      </c>
      <c r="BA670" s="79">
        <f>ALL!BA63/BA$667</f>
        <v>0.4321124618437388</v>
      </c>
      <c r="BB670" s="79">
        <f>ALL!BB63/BB$667</f>
        <v>0.33744744585556036</v>
      </c>
      <c r="BC670" s="79">
        <f>ALL!BC63/BC$667</f>
        <v>0.30603638861750948</v>
      </c>
      <c r="BD670" s="79">
        <f>ALL!BD63/BD$667</f>
        <v>0.49013025560716134</v>
      </c>
      <c r="BE670" s="79">
        <f>ALL!BE63/BE$667</f>
        <v>0.5304024149111729</v>
      </c>
      <c r="BF670" s="79">
        <f>ALL!BF63/BF$667</f>
        <v>0.52804339850980631</v>
      </c>
      <c r="BG670" s="79">
        <f>ALL!BG63/BG$667</f>
        <v>0.52386532877912872</v>
      </c>
      <c r="BH670" s="19">
        <f t="shared" ref="BH670:BH686" si="300">SUM(E670:BG670)</f>
        <v>27.93394945337727</v>
      </c>
      <c r="BJ670" s="267">
        <f t="array" ref="BJ670">(MIN(IF($E$4:$BG$4=BJ$4,$E670:$BG670)))</f>
        <v>0.30603638861750948</v>
      </c>
      <c r="BK670" s="267">
        <f t="array" ref="BK670">(MAX(IF($E$4:$BG$4=BK$4,$E670:$BG670)))</f>
        <v>0.57895310145680068</v>
      </c>
      <c r="BL670" s="267">
        <f t="array" ref="BL670">(AVERAGE(IF($E$4:$BG$4=BL$4,$E670:$BG670)))</f>
        <v>0.47523890718303824</v>
      </c>
      <c r="BM670" s="267">
        <f t="array" ref="BM670">(MIN(IF($E$4:$BG$4=BM$4,$E670:$BG670)))</f>
        <v>0.49013025560716134</v>
      </c>
      <c r="BN670" s="267">
        <f t="array" ref="BN670">(MAX(IF($E$4:$BG$4=BN$4,$E670:$BG670)))</f>
        <v>0.5304024149111729</v>
      </c>
      <c r="BO670" s="267">
        <f t="array" ref="BO670">(AVERAGE(IF($E$4:$BG$4=BO$4,$E670:$BG670)))</f>
        <v>0.51811034945181733</v>
      </c>
      <c r="BP670" s="267">
        <f t="array" ref="BP670">(MIN(IF($E$4:$BG$4=BP$4,$E670:$BG670)))</f>
        <v>0.37740918579619004</v>
      </c>
      <c r="BQ670" s="267">
        <f t="array" ref="BQ670">(MAX(IF($E$4:$BG$4=BQ$4,$E670:$BG670)))</f>
        <v>0.4807248489339177</v>
      </c>
      <c r="BR670" s="267">
        <f t="array" ref="BR670">(AVERAGE(IF($E$4:$BG$4=BR$4,$E670:$BG670)))</f>
        <v>0.41399772978560545</v>
      </c>
      <c r="BS670" s="267">
        <f t="array" ref="BS670">(MIN(IF($E$4:$BG$4=BS$4,$E670:$BG670)))</f>
        <v>0.42118796259873831</v>
      </c>
      <c r="BT670" s="267">
        <f t="array" ref="BT670">(MAX(IF($E$4:$BG$4=BT$4,$E670:$BG670)))</f>
        <v>0.62199936260824762</v>
      </c>
      <c r="BU670" s="267">
        <f t="array" ref="BU670">(AVERAGE(IF($E$4:$BG$4=BU$4,$E670:$BG670)))</f>
        <v>0.53827327935890956</v>
      </c>
      <c r="BV670" s="267">
        <f t="array" ref="BV670">(MIN(IF($E$4:$BG$4=BV$4,$E670:$BG670)))</f>
        <v>0.47676113305830842</v>
      </c>
      <c r="BW670" s="267">
        <f t="array" ref="BW670">(MAX(IF($E$4:$BG$4=BW$4,$E670:$BG670)))</f>
        <v>0.53121211103441557</v>
      </c>
      <c r="BX670" s="267">
        <f t="array" ref="BX670">(AVERAGE(IF($E$4:$BG$4=BX$4,$E670:$BG670)))</f>
        <v>0.50019116646759731</v>
      </c>
      <c r="BY670" s="267">
        <f t="array" ref="BY670">(MIN(IF($E$4:$BG$4=BY$4,$E670:$BG670)))</f>
        <v>0.45787620092825776</v>
      </c>
      <c r="BZ670" s="267">
        <f t="array" ref="BZ670">(MAX(IF($E$4:$BG$4=BZ$4,$E670:$BG670)))</f>
        <v>0.60264274918249794</v>
      </c>
      <c r="CA670" s="267">
        <f t="array" ref="CA670">(AVERAGE(IF($E$4:$BG$4=CA$4,$E670:$BG670)))</f>
        <v>0.53016983126815476</v>
      </c>
      <c r="CB670" s="268">
        <f t="shared" ref="CB670:CB686" si="301">ROUND(MIN($E670:$BG670),1)</f>
        <v>0.3</v>
      </c>
      <c r="CC670" s="268">
        <f t="shared" ref="CC670:CC686" si="302">ROUND(MAX($E670:$BG670),1)</f>
        <v>0.6</v>
      </c>
      <c r="CD670" s="268">
        <f t="shared" ref="CD670:CD686" si="303">(AVERAGE($E670:$BG670))</f>
        <v>0.50788999006140489</v>
      </c>
    </row>
    <row r="671" spans="1:82">
      <c r="A671" s="100">
        <f t="shared" si="299"/>
        <v>120</v>
      </c>
      <c r="B671" s="248" t="s">
        <v>75</v>
      </c>
      <c r="E671" s="79">
        <f>ALL!E64/E$667</f>
        <v>2.7353227054568888E-2</v>
      </c>
      <c r="F671" s="79">
        <f>ALL!F64/F$667</f>
        <v>2.5984577278632865E-2</v>
      </c>
      <c r="G671" s="79">
        <f>ALL!G64/G$667</f>
        <v>3.789075902590576E-2</v>
      </c>
      <c r="H671" s="79">
        <f>ALL!H64/H$667</f>
        <v>2.1586016618025724E-2</v>
      </c>
      <c r="I671" s="79">
        <f>ALL!I64/I$667</f>
        <v>1.8556706678278675E-2</v>
      </c>
      <c r="J671" s="79">
        <f>ALL!J64/J$667</f>
        <v>1.0554731520034451E-2</v>
      </c>
      <c r="K671" s="79">
        <f>ALL!K64/K$667</f>
        <v>1.5629060676887196E-2</v>
      </c>
      <c r="L671" s="79">
        <f>ALL!L64/L$667</f>
        <v>1.6861614174104901E-2</v>
      </c>
      <c r="M671" s="79">
        <f>ALL!M64/M$667</f>
        <v>1.7357231686808718E-2</v>
      </c>
      <c r="N671" s="79">
        <f>ALL!N64/N$667</f>
        <v>1.7830948238283826E-2</v>
      </c>
      <c r="O671" s="79">
        <f>ALL!O64/O$667</f>
        <v>3.5434742755753548E-2</v>
      </c>
      <c r="P671" s="79">
        <f>ALL!P64/P$667</f>
        <v>1.3830896082355304E-2</v>
      </c>
      <c r="Q671" s="79">
        <f>ALL!Q64/Q$667</f>
        <v>1.7518376359908126E-2</v>
      </c>
      <c r="R671" s="79">
        <f>ALL!R64/R$667</f>
        <v>3.4488273681224563E-2</v>
      </c>
      <c r="S671" s="79">
        <f>ALL!S64/S$667</f>
        <v>2.2420541212463962E-2</v>
      </c>
      <c r="T671" s="79">
        <f>ALL!T64/T$667</f>
        <v>3.5213731397782402E-2</v>
      </c>
      <c r="U671" s="79">
        <f>ALL!U64/U$667</f>
        <v>2.6200404217890071E-2</v>
      </c>
      <c r="V671" s="79">
        <f>ALL!V64/V$667</f>
        <v>2.2708556615326701E-2</v>
      </c>
      <c r="W671" s="79">
        <f>ALL!W64/W$667</f>
        <v>2.258998074028043E-2</v>
      </c>
      <c r="X671" s="79">
        <f>ALL!X64/X$667</f>
        <v>1.6391444065960156E-2</v>
      </c>
      <c r="Y671" s="79">
        <f>ALL!Y64/Y$667</f>
        <v>1.2201259927316983E-2</v>
      </c>
      <c r="Z671" s="79">
        <f>ALL!Z64/Z$667</f>
        <v>2.7411473232165959E-2</v>
      </c>
      <c r="AA671" s="79">
        <f>ALL!AA64/AA$667</f>
        <v>1.6816398659316851E-2</v>
      </c>
      <c r="AB671" s="79">
        <f>ALL!AB64/AB$667</f>
        <v>1.4598585709110016E-2</v>
      </c>
      <c r="AC671" s="79">
        <f>ALL!AC64/AC$667</f>
        <v>2.4940226296213813E-2</v>
      </c>
      <c r="AD671" s="79">
        <f>ALL!AD64/AD$667</f>
        <v>3.4489023633483072E-2</v>
      </c>
      <c r="AE671" s="79">
        <f>ALL!AE64/AE$667</f>
        <v>1.5437661252898844E-2</v>
      </c>
      <c r="AF671" s="79">
        <f>ALL!AF64/AF$667</f>
        <v>1.0415685020535515E-2</v>
      </c>
      <c r="AG671" s="79">
        <f>ALL!AG64/AG$667</f>
        <v>1.3524688587620581E-2</v>
      </c>
      <c r="AH671" s="79">
        <f>ALL!AH64/AH$667</f>
        <v>2.1298643038588888E-2</v>
      </c>
      <c r="AI671" s="79">
        <f>ALL!AI64/AI$667</f>
        <v>1.5807778747670063E-2</v>
      </c>
      <c r="AJ671" s="79">
        <f>ALL!AJ64/AJ$667</f>
        <v>1.8730895496155003E-2</v>
      </c>
      <c r="AK671" s="79">
        <f>ALL!AK64/AK$667</f>
        <v>4.8026548048450496E-2</v>
      </c>
      <c r="AL671" s="79">
        <f>ALL!AL64/AL$667</f>
        <v>2.9725338749871752E-2</v>
      </c>
      <c r="AM671" s="79">
        <f>ALL!AM64/AM$667</f>
        <v>8.7773535141744949E-2</v>
      </c>
      <c r="AN671" s="79">
        <f>ALL!AN64/AN$667</f>
        <v>4.5267255399400907E-2</v>
      </c>
      <c r="AO671" s="79">
        <f>ALL!AO64/AO$667</f>
        <v>1.0473658996131754E-2</v>
      </c>
      <c r="AP671" s="79">
        <f>ALL!AP64/AP$667</f>
        <v>5.3958219860061732E-2</v>
      </c>
      <c r="AQ671" s="79">
        <f>ALL!AQ64/AQ$667</f>
        <v>2.9813693257254161E-2</v>
      </c>
      <c r="AR671" s="79">
        <f>ALL!AR64/AR$667</f>
        <v>2.0638019614108973E-2</v>
      </c>
      <c r="AS671" s="79">
        <f>ALL!AS64/AS$667</f>
        <v>6.6318849173379935E-2</v>
      </c>
      <c r="AT671" s="79">
        <f>ALL!AT64/AT$667</f>
        <v>2.7515254427213441E-2</v>
      </c>
      <c r="AU671" s="79">
        <f>ALL!AU64/AU$667</f>
        <v>8.5565389531074537E-2</v>
      </c>
      <c r="AV671" s="79">
        <f>ALL!AV64/AV$667</f>
        <v>2.4370845602237949E-2</v>
      </c>
      <c r="AW671" s="79">
        <f>ALL!AW64/AW$667</f>
        <v>4.5443184244875881E-2</v>
      </c>
      <c r="AX671" s="79">
        <f>ALL!AX64/AX$667</f>
        <v>6.9841550432669139E-2</v>
      </c>
      <c r="AY671" s="79">
        <f>ALL!AY64/AY$667</f>
        <v>5.4430487066177514E-2</v>
      </c>
      <c r="AZ671" s="79">
        <f>ALL!AZ64/AZ$667</f>
        <v>3.5487699455134476E-2</v>
      </c>
      <c r="BA671" s="79">
        <f>ALL!BA64/BA$667</f>
        <v>8.766950753239372E-2</v>
      </c>
      <c r="BB671" s="79">
        <f>ALL!BB64/BB$667</f>
        <v>8.4591715679177906E-2</v>
      </c>
      <c r="BC671" s="79">
        <f>ALL!BC64/BC$667</f>
        <v>0.11006380759969164</v>
      </c>
      <c r="BD671" s="79">
        <f>ALL!BD64/BD$667</f>
        <v>2.6480049820382278E-2</v>
      </c>
      <c r="BE671" s="79">
        <f>ALL!BE64/BE$667</f>
        <v>1.0139615513969406E-2</v>
      </c>
      <c r="BF671" s="79">
        <f>ALL!BF64/BF$667</f>
        <v>3.351225172329754E-2</v>
      </c>
      <c r="BG671" s="79">
        <f>ALL!BG64/BG$667</f>
        <v>2.524111884028548E-2</v>
      </c>
      <c r="BH671" s="19">
        <f t="shared" si="300"/>
        <v>1.7944217353905376</v>
      </c>
      <c r="BJ671" s="267">
        <f t="array" ref="BJ671">(MIN(IF($E$4:$BG$4=BJ$4,$E671:$BG671)))</f>
        <v>1.0473658996131754E-2</v>
      </c>
      <c r="BK671" s="267">
        <f t="array" ref="BK671">(MAX(IF($E$4:$BG$4=BK$4,$E671:$BG671)))</f>
        <v>0.11006380759969164</v>
      </c>
      <c r="BL671" s="267">
        <f t="array" ref="BL671">(AVERAGE(IF($E$4:$BG$4=BL$4,$E671:$BG671)))</f>
        <v>5.3215571116936478E-2</v>
      </c>
      <c r="BM671" s="267">
        <f t="array" ref="BM671">(MIN(IF($E$4:$BG$4=BM$4,$E671:$BG671)))</f>
        <v>1.0139615513969406E-2</v>
      </c>
      <c r="BN671" s="267">
        <f t="array" ref="BN671">(MAX(IF($E$4:$BG$4=BN$4,$E671:$BG671)))</f>
        <v>3.351225172329754E-2</v>
      </c>
      <c r="BO671" s="267">
        <f t="array" ref="BO671">(AVERAGE(IF($E$4:$BG$4=BO$4,$E671:$BG671)))</f>
        <v>2.3843258974483673E-2</v>
      </c>
      <c r="BP671" s="267">
        <f t="array" ref="BP671">(MIN(IF($E$4:$BG$4=BP$4,$E671:$BG671)))</f>
        <v>2.9725338749871752E-2</v>
      </c>
      <c r="BQ671" s="267">
        <f t="array" ref="BQ671">(MAX(IF($E$4:$BG$4=BQ$4,$E671:$BG671)))</f>
        <v>8.7773535141744949E-2</v>
      </c>
      <c r="BR671" s="267">
        <f t="array" ref="BR671">(AVERAGE(IF($E$4:$BG$4=BR$4,$E671:$BG671)))</f>
        <v>5.5175140646689068E-2</v>
      </c>
      <c r="BS671" s="267">
        <f t="array" ref="BS671">(MIN(IF($E$4:$BG$4=BS$4,$E671:$BG671)))</f>
        <v>1.0415685020535515E-2</v>
      </c>
      <c r="BT671" s="267">
        <f t="array" ref="BT671">(MAX(IF($E$4:$BG$4=BT$4,$E671:$BG671)))</f>
        <v>3.5434742755753548E-2</v>
      </c>
      <c r="BU671" s="267">
        <f t="array" ref="BU671">(AVERAGE(IF($E$4:$BG$4=BU$4,$E671:$BG671)))</f>
        <v>2.2012804460206443E-2</v>
      </c>
      <c r="BV671" s="267">
        <f t="array" ref="BV671">(MIN(IF($E$4:$BG$4=BV$4,$E671:$BG671)))</f>
        <v>1.4598585709110016E-2</v>
      </c>
      <c r="BW671" s="267">
        <f t="array" ref="BW671">(MAX(IF($E$4:$BG$4=BW$4,$E671:$BG671)))</f>
        <v>3.789075902590576E-2</v>
      </c>
      <c r="BX671" s="267">
        <f t="array" ref="BX671">(AVERAGE(IF($E$4:$BG$4=BX$4,$E671:$BG671)))</f>
        <v>2.4657928365834185E-2</v>
      </c>
      <c r="BY671" s="267">
        <f t="array" ref="BY671">(MIN(IF($E$4:$BG$4=BY$4,$E671:$BG671)))</f>
        <v>1.3524688587620581E-2</v>
      </c>
      <c r="BZ671" s="267">
        <f t="array" ref="BZ671">(MAX(IF($E$4:$BG$4=BZ$4,$E671:$BG671)))</f>
        <v>2.6200404217890071E-2</v>
      </c>
      <c r="CA671" s="267">
        <f t="array" ref="CA671">(AVERAGE(IF($E$4:$BG$4=CA$4,$E671:$BG671)))</f>
        <v>1.731050465055425E-2</v>
      </c>
      <c r="CB671" s="268">
        <f t="shared" si="301"/>
        <v>0</v>
      </c>
      <c r="CC671" s="268">
        <f t="shared" si="302"/>
        <v>0.1</v>
      </c>
      <c r="CD671" s="268">
        <f t="shared" si="303"/>
        <v>3.2625849734373415E-2</v>
      </c>
    </row>
    <row r="672" spans="1:82">
      <c r="A672" s="100">
        <f t="shared" si="299"/>
        <v>210</v>
      </c>
      <c r="B672" s="248" t="s">
        <v>76</v>
      </c>
      <c r="E672" s="79">
        <f>ALL!E65/E$667</f>
        <v>7.5028897842670986E-2</v>
      </c>
      <c r="F672" s="79">
        <f>ALL!F65/F$667</f>
        <v>5.9120272825604288E-2</v>
      </c>
      <c r="G672" s="79">
        <f>ALL!G65/G$667</f>
        <v>7.8488475279554187E-2</v>
      </c>
      <c r="H672" s="79">
        <f>ALL!H65/H$667</f>
        <v>5.405127812994992E-2</v>
      </c>
      <c r="I672" s="79">
        <f>ALL!I65/I$667</f>
        <v>6.0138718770111094E-2</v>
      </c>
      <c r="J672" s="79">
        <f>ALL!J65/J$667</f>
        <v>6.295113123458064E-2</v>
      </c>
      <c r="K672" s="79">
        <f>ALL!K65/K$667</f>
        <v>6.7337954855862775E-2</v>
      </c>
      <c r="L672" s="79">
        <f>ALL!L65/L$667</f>
        <v>6.1651333057610606E-2</v>
      </c>
      <c r="M672" s="79">
        <f>ALL!M65/M$667</f>
        <v>4.479953262512467E-2</v>
      </c>
      <c r="N672" s="79">
        <f>ALL!N65/N$667</f>
        <v>3.9952673729135774E-2</v>
      </c>
      <c r="O672" s="79">
        <f>ALL!O65/O$667</f>
        <v>3.1418120813445277E-2</v>
      </c>
      <c r="P672" s="79">
        <f>ALL!P65/P$667</f>
        <v>4.9120761658360622E-2</v>
      </c>
      <c r="Q672" s="79">
        <f>ALL!Q65/Q$667</f>
        <v>6.9471169026661839E-2</v>
      </c>
      <c r="R672" s="79">
        <f>ALL!R65/R$667</f>
        <v>5.6071837405194259E-2</v>
      </c>
      <c r="S672" s="79">
        <f>ALL!S65/S$667</f>
        <v>7.1187790347768148E-2</v>
      </c>
      <c r="T672" s="79">
        <f>ALL!T65/T$667</f>
        <v>6.3108373515134319E-2</v>
      </c>
      <c r="U672" s="79">
        <f>ALL!U65/U$667</f>
        <v>5.8673133256077988E-2</v>
      </c>
      <c r="V672" s="79">
        <f>ALL!V65/V$667</f>
        <v>3.3068905615907543E-2</v>
      </c>
      <c r="W672" s="79">
        <f>ALL!W65/W$667</f>
        <v>6.0626479493130631E-2</v>
      </c>
      <c r="X672" s="79">
        <f>ALL!X65/X$667</f>
        <v>5.3267571280408495E-2</v>
      </c>
      <c r="Y672" s="79">
        <f>ALL!Y65/Y$667</f>
        <v>6.0575145008997223E-2</v>
      </c>
      <c r="Z672" s="79">
        <f>ALL!Z65/Z$667</f>
        <v>6.1779687721862812E-2</v>
      </c>
      <c r="AA672" s="79">
        <f>ALL!AA65/AA$667</f>
        <v>6.5473464580873955E-2</v>
      </c>
      <c r="AB672" s="79">
        <f>ALL!AB65/AB$667</f>
        <v>6.9981419261760047E-2</v>
      </c>
      <c r="AC672" s="79">
        <f>ALL!AC65/AC$667</f>
        <v>5.8010341393544579E-2</v>
      </c>
      <c r="AD672" s="79">
        <f>ALL!AD65/AD$667</f>
        <v>6.7629038013911111E-2</v>
      </c>
      <c r="AE672" s="79">
        <f>ALL!AE65/AE$667</f>
        <v>6.4525242753491238E-2</v>
      </c>
      <c r="AF672" s="79">
        <f>ALL!AF65/AF$667</f>
        <v>8.5390615935501346E-2</v>
      </c>
      <c r="AG672" s="79">
        <f>ALL!AG65/AG$667</f>
        <v>6.3594394175242472E-2</v>
      </c>
      <c r="AH672" s="79">
        <f>ALL!AH65/AH$667</f>
        <v>6.3128113684799689E-2</v>
      </c>
      <c r="AI672" s="79">
        <f>ALL!AI65/AI$667</f>
        <v>6.0119474124110624E-2</v>
      </c>
      <c r="AJ672" s="79">
        <f>ALL!AJ65/AJ$667</f>
        <v>6.2228905461036987E-2</v>
      </c>
      <c r="AK672" s="79">
        <f>ALL!AK65/AK$667</f>
        <v>9.6504506033911266E-2</v>
      </c>
      <c r="AL672" s="79">
        <f>ALL!AL65/AL$667</f>
        <v>7.0989495754974888E-2</v>
      </c>
      <c r="AM672" s="79">
        <f>ALL!AM65/AM$667</f>
        <v>0.1123310646974172</v>
      </c>
      <c r="AN672" s="79">
        <f>ALL!AN65/AN$667</f>
        <v>9.5506632885079837E-2</v>
      </c>
      <c r="AO672" s="79">
        <f>ALL!AO65/AO$667</f>
        <v>6.2178677289512201E-2</v>
      </c>
      <c r="AP672" s="79">
        <f>ALL!AP65/AP$667</f>
        <v>8.8778767721639298E-2</v>
      </c>
      <c r="AQ672" s="79">
        <f>ALL!AQ65/AQ$667</f>
        <v>3.3756379901455844E-2</v>
      </c>
      <c r="AR672" s="79">
        <f>ALL!AR65/AR$667</f>
        <v>4.8184626494722833E-2</v>
      </c>
      <c r="AS672" s="79">
        <f>ALL!AS65/AS$667</f>
        <v>9.4128689197314416E-2</v>
      </c>
      <c r="AT672" s="79">
        <f>ALL!AT65/AT$667</f>
        <v>3.3689973388262448E-2</v>
      </c>
      <c r="AU672" s="79">
        <f>ALL!AU65/AU$667</f>
        <v>3.1693158945792992E-2</v>
      </c>
      <c r="AV672" s="79">
        <f>ALL!AV65/AV$667</f>
        <v>0.15763014232665737</v>
      </c>
      <c r="AW672" s="79">
        <f>ALL!AW65/AW$667</f>
        <v>5.7544519825092871E-2</v>
      </c>
      <c r="AX672" s="79">
        <f>ALL!AX65/AX$667</f>
        <v>5.2206527700295477E-2</v>
      </c>
      <c r="AY672" s="79">
        <f>ALL!AY65/AY$667</f>
        <v>0.15938599033069734</v>
      </c>
      <c r="AZ672" s="79">
        <f>ALL!AZ65/AZ$667</f>
        <v>3.119488084708277E-2</v>
      </c>
      <c r="BA672" s="79">
        <f>ALL!BA65/BA$667</f>
        <v>7.4552067279022596E-2</v>
      </c>
      <c r="BB672" s="79">
        <f>ALL!BB65/BB$667</f>
        <v>1.8997293959370886E-3</v>
      </c>
      <c r="BC672" s="79">
        <f>ALL!BC65/BC$667</f>
        <v>4.2793628575287415E-2</v>
      </c>
      <c r="BD672" s="79">
        <f>ALL!BD65/BD$667</f>
        <v>6.3525440840767486E-2</v>
      </c>
      <c r="BE672" s="79">
        <f>ALL!BE65/BE$667</f>
        <v>5.7070272381865475E-2</v>
      </c>
      <c r="BF672" s="79">
        <f>ALL!BF65/BF$667</f>
        <v>6.7089208704070646E-2</v>
      </c>
      <c r="BG672" s="79">
        <f>ALL!BG65/BG$667</f>
        <v>7.4710271182894583E-2</v>
      </c>
      <c r="BH672" s="19">
        <f t="shared" si="300"/>
        <v>3.5393149045771799</v>
      </c>
      <c r="BJ672" s="267">
        <f t="array" ref="BJ672">(MIN(IF($E$4:$BG$4=BJ$4,$E672:$BG672)))</f>
        <v>1.8997293959370886E-3</v>
      </c>
      <c r="BK672" s="267">
        <f t="array" ref="BK672">(MAX(IF($E$4:$BG$4=BK$4,$E672:$BG672)))</f>
        <v>0.15938599033069734</v>
      </c>
      <c r="BL672" s="267">
        <f t="array" ref="BL672">(AVERAGE(IF($E$4:$BG$4=BL$4,$E672:$BG672)))</f>
        <v>6.6570274506490806E-2</v>
      </c>
      <c r="BM672" s="267">
        <f t="array" ref="BM672">(MIN(IF($E$4:$BG$4=BM$4,$E672:$BG672)))</f>
        <v>5.7070272381865475E-2</v>
      </c>
      <c r="BN672" s="267">
        <f t="array" ref="BN672">(MAX(IF($E$4:$BG$4=BN$4,$E672:$BG672)))</f>
        <v>7.4710271182894583E-2</v>
      </c>
      <c r="BO672" s="267">
        <f t="array" ref="BO672">(AVERAGE(IF($E$4:$BG$4=BO$4,$E672:$BG672)))</f>
        <v>6.5598798277399548E-2</v>
      </c>
      <c r="BP672" s="267">
        <f t="array" ref="BP672">(MIN(IF($E$4:$BG$4=BP$4,$E672:$BG672)))</f>
        <v>7.0989495754974888E-2</v>
      </c>
      <c r="BQ672" s="267">
        <f t="array" ref="BQ672">(MAX(IF($E$4:$BG$4=BQ$4,$E672:$BG672)))</f>
        <v>0.1123310646974172</v>
      </c>
      <c r="BR672" s="267">
        <f t="array" ref="BR672">(AVERAGE(IF($E$4:$BG$4=BR$4,$E672:$BG672)))</f>
        <v>9.3275022162101109E-2</v>
      </c>
      <c r="BS672" s="267">
        <f t="array" ref="BS672">(MIN(IF($E$4:$BG$4=BS$4,$E672:$BG672)))</f>
        <v>3.1418120813445277E-2</v>
      </c>
      <c r="BT672" s="267">
        <f t="array" ref="BT672">(MAX(IF($E$4:$BG$4=BT$4,$E672:$BG672)))</f>
        <v>8.5390615935501346E-2</v>
      </c>
      <c r="BU672" s="267">
        <f t="array" ref="BU672">(AVERAGE(IF($E$4:$BG$4=BU$4,$E672:$BG672)))</f>
        <v>5.9663160896728101E-2</v>
      </c>
      <c r="BV672" s="267">
        <f t="array" ref="BV672">(MIN(IF($E$4:$BG$4=BV$4,$E672:$BG672)))</f>
        <v>6.1779687721862812E-2</v>
      </c>
      <c r="BW672" s="267">
        <f t="array" ref="BW672">(MAX(IF($E$4:$BG$4=BW$4,$E672:$BG672)))</f>
        <v>7.8488475279554187E-2</v>
      </c>
      <c r="BX672" s="267">
        <f t="array" ref="BX672">(AVERAGE(IF($E$4:$BG$4=BX$4,$E672:$BG672)))</f>
        <v>6.8119621931053503E-2</v>
      </c>
      <c r="BY672" s="267">
        <f t="array" ref="BY672">(MIN(IF($E$4:$BG$4=BY$4,$E672:$BG672)))</f>
        <v>4.9120761658360622E-2</v>
      </c>
      <c r="BZ672" s="267">
        <f t="array" ref="BZ672">(MAX(IF($E$4:$BG$4=BZ$4,$E672:$BG672)))</f>
        <v>6.3594394175242472E-2</v>
      </c>
      <c r="CA672" s="267">
        <f t="array" ref="CA672">(AVERAGE(IF($E$4:$BG$4=CA$4,$E672:$BG672)))</f>
        <v>5.808076947456027E-2</v>
      </c>
      <c r="CB672" s="268">
        <f t="shared" si="301"/>
        <v>0</v>
      </c>
      <c r="CC672" s="268">
        <f t="shared" si="302"/>
        <v>0.2</v>
      </c>
      <c r="CD672" s="268">
        <f t="shared" si="303"/>
        <v>6.4351180083221451E-2</v>
      </c>
    </row>
    <row r="673" spans="1:82">
      <c r="A673" s="100">
        <f t="shared" si="299"/>
        <v>220</v>
      </c>
      <c r="B673" s="248" t="s">
        <v>77</v>
      </c>
      <c r="E673" s="79">
        <f>ALL!E66/E$667</f>
        <v>3.1554179736507565E-2</v>
      </c>
      <c r="F673" s="79">
        <f>ALL!F66/F$667</f>
        <v>2.1010017916851975E-2</v>
      </c>
      <c r="G673" s="79">
        <f>ALL!G66/G$667</f>
        <v>4.9095301035841851E-2</v>
      </c>
      <c r="H673" s="79">
        <f>ALL!H66/H$667</f>
        <v>1.2718406995398871E-2</v>
      </c>
      <c r="I673" s="79">
        <f>ALL!I66/I$667</f>
        <v>9.5138321061338307E-3</v>
      </c>
      <c r="J673" s="79">
        <f>ALL!J66/J$667</f>
        <v>1.7811678234531218E-2</v>
      </c>
      <c r="K673" s="79">
        <f>ALL!K66/K$667</f>
        <v>1.5253207089029901E-2</v>
      </c>
      <c r="L673" s="79">
        <f>ALL!L66/L$667</f>
        <v>1.9187238459815154E-2</v>
      </c>
      <c r="M673" s="79">
        <f>ALL!M66/M$667</f>
        <v>1.4089655801195774E-2</v>
      </c>
      <c r="N673" s="79">
        <f>ALL!N66/N$667</f>
        <v>1.3447354361177364E-2</v>
      </c>
      <c r="O673" s="79">
        <f>ALL!O66/O$667</f>
        <v>1.3555547072197026E-2</v>
      </c>
      <c r="P673" s="79">
        <f>ALL!P66/P$667</f>
        <v>1.527773894206603E-2</v>
      </c>
      <c r="Q673" s="79">
        <f>ALL!Q66/Q$667</f>
        <v>1.2960564899725746E-2</v>
      </c>
      <c r="R673" s="79">
        <f>ALL!R66/R$667</f>
        <v>1.6476779503689996E-2</v>
      </c>
      <c r="S673" s="79">
        <f>ALL!S66/S$667</f>
        <v>4.8910872626452264E-3</v>
      </c>
      <c r="T673" s="79">
        <f>ALL!T66/T$667</f>
        <v>2.4179864347608198E-2</v>
      </c>
      <c r="U673" s="79">
        <f>ALL!U66/U$667</f>
        <v>1.5792696997496729E-2</v>
      </c>
      <c r="V673" s="79">
        <f>ALL!V66/V$667</f>
        <v>7.0790655451298994E-3</v>
      </c>
      <c r="W673" s="79">
        <f>ALL!W66/W$667</f>
        <v>2.6292228863273433E-2</v>
      </c>
      <c r="X673" s="79">
        <f>ALL!X66/X$667</f>
        <v>1.3075093186245106E-2</v>
      </c>
      <c r="Y673" s="79">
        <f>ALL!Y66/Y$667</f>
        <v>2.3950360135796139E-2</v>
      </c>
      <c r="Z673" s="79">
        <f>ALL!Z66/Z$667</f>
        <v>2.7494725175575916E-2</v>
      </c>
      <c r="AA673" s="79">
        <f>ALL!AA66/AA$667</f>
        <v>2.131622399831145E-2</v>
      </c>
      <c r="AB673" s="79">
        <f>ALL!AB66/AB$667</f>
        <v>3.4827878458411975E-2</v>
      </c>
      <c r="AC673" s="79">
        <f>ALL!AC66/AC$667</f>
        <v>2.4291428712137887E-2</v>
      </c>
      <c r="AD673" s="79">
        <f>ALL!AD66/AD$667</f>
        <v>1.4597251084642307E-2</v>
      </c>
      <c r="AE673" s="79">
        <f>ALL!AE66/AE$667</f>
        <v>1.2982841805800602E-2</v>
      </c>
      <c r="AF673" s="79">
        <f>ALL!AF66/AF$667</f>
        <v>1.0094847940089696E-2</v>
      </c>
      <c r="AG673" s="79">
        <f>ALL!AG66/AG$667</f>
        <v>2.4524536143569659E-2</v>
      </c>
      <c r="AH673" s="79">
        <f>ALL!AH66/AH$667</f>
        <v>1.6581625720150796E-2</v>
      </c>
      <c r="AI673" s="79">
        <f>ALL!AI66/AI$667</f>
        <v>3.3951817043004318E-2</v>
      </c>
      <c r="AJ673" s="79">
        <f>ALL!AJ66/AJ$667</f>
        <v>2.6388809277754263E-2</v>
      </c>
      <c r="AK673" s="79">
        <f>ALL!AK66/AK$667</f>
        <v>1.8853071586488076E-2</v>
      </c>
      <c r="AL673" s="79">
        <f>ALL!AL66/AL$667</f>
        <v>2.6540890271649189E-3</v>
      </c>
      <c r="AM673" s="79">
        <f>ALL!AM66/AM$667</f>
        <v>3.8534677071127892E-2</v>
      </c>
      <c r="AN673" s="79">
        <f>ALL!AN66/AN$667</f>
        <v>3.638549201422743E-2</v>
      </c>
      <c r="AO673" s="79">
        <f>ALL!AO66/AO$667</f>
        <v>9.6882413203555357E-3</v>
      </c>
      <c r="AP673" s="79">
        <f>ALL!AP66/AP$667</f>
        <v>4.0904136333113586E-2</v>
      </c>
      <c r="AQ673" s="79">
        <f>ALL!AQ66/AQ$667</f>
        <v>6.0187815696339478E-2</v>
      </c>
      <c r="AR673" s="79">
        <f>ALL!AR66/AR$667</f>
        <v>5.2443472973728159E-2</v>
      </c>
      <c r="AS673" s="79">
        <f>ALL!AS66/AS$667</f>
        <v>1.6088999848318901E-2</v>
      </c>
      <c r="AT673" s="79">
        <f>ALL!AT66/AT$667</f>
        <v>1.2459226107157845E-2</v>
      </c>
      <c r="AU673" s="79">
        <f>ALL!AU66/AU$667</f>
        <v>2.3859037793587407E-2</v>
      </c>
      <c r="AV673" s="79">
        <f>ALL!AV66/AV$667</f>
        <v>2.5201185337695432E-2</v>
      </c>
      <c r="AW673" s="79">
        <f>ALL!AW66/AW$667</f>
        <v>2.9672018125794539E-2</v>
      </c>
      <c r="AX673" s="79">
        <f>ALL!AX66/AX$667</f>
        <v>7.5035796719576803E-2</v>
      </c>
      <c r="AY673" s="79">
        <f>ALL!AY66/AY$667</f>
        <v>8.1185891715422565E-2</v>
      </c>
      <c r="AZ673" s="79">
        <f>ALL!AZ66/AZ$667</f>
        <v>5.0295196947265856E-2</v>
      </c>
      <c r="BA673" s="79">
        <f>ALL!BA66/BA$667</f>
        <v>6.280547310900178E-2</v>
      </c>
      <c r="BB673" s="79">
        <f>ALL!BB66/BB$667</f>
        <v>1.8015912011698582E-2</v>
      </c>
      <c r="BC673" s="79">
        <f>ALL!BC66/BC$667</f>
        <v>7.976796467450158E-3</v>
      </c>
      <c r="BD673" s="79">
        <f>ALL!BD66/BD$667</f>
        <v>1.9712596105086695E-2</v>
      </c>
      <c r="BE673" s="79">
        <f>ALL!BE66/BE$667</f>
        <v>1.5685428214346788E-2</v>
      </c>
      <c r="BF673" s="79">
        <f>ALL!BF66/BF$667</f>
        <v>2.5952108618843093E-2</v>
      </c>
      <c r="BG673" s="79">
        <f>ALL!BG66/BG$667</f>
        <v>1.2485370067575129E-2</v>
      </c>
      <c r="BH673" s="19">
        <f t="shared" si="300"/>
        <v>1.3603459170631724</v>
      </c>
      <c r="BJ673" s="267">
        <f t="array" ref="BJ673">(MIN(IF($E$4:$BG$4=BJ$4,$E673:$BG673)))</f>
        <v>7.976796467450158E-3</v>
      </c>
      <c r="BK673" s="267">
        <f t="array" ref="BK673">(MAX(IF($E$4:$BG$4=BK$4,$E673:$BG673)))</f>
        <v>8.1185891715422565E-2</v>
      </c>
      <c r="BL673" s="267">
        <f t="array" ref="BL673">(AVERAGE(IF($E$4:$BG$4=BL$4,$E673:$BG673)))</f>
        <v>3.7637793282545878E-2</v>
      </c>
      <c r="BM673" s="267">
        <f t="array" ref="BM673">(MIN(IF($E$4:$BG$4=BM$4,$E673:$BG673)))</f>
        <v>1.2485370067575129E-2</v>
      </c>
      <c r="BN673" s="267">
        <f t="array" ref="BN673">(MAX(IF($E$4:$BG$4=BN$4,$E673:$BG673)))</f>
        <v>2.5952108618843093E-2</v>
      </c>
      <c r="BO673" s="267">
        <f t="array" ref="BO673">(AVERAGE(IF($E$4:$BG$4=BO$4,$E673:$BG673)))</f>
        <v>1.8458875751462926E-2</v>
      </c>
      <c r="BP673" s="267">
        <f t="array" ref="BP673">(MIN(IF($E$4:$BG$4=BP$4,$E673:$BG673)))</f>
        <v>2.6540890271649189E-3</v>
      </c>
      <c r="BQ673" s="267">
        <f t="array" ref="BQ673">(MAX(IF($E$4:$BG$4=BQ$4,$E673:$BG673)))</f>
        <v>3.8534677071127892E-2</v>
      </c>
      <c r="BR673" s="267">
        <f t="array" ref="BR673">(AVERAGE(IF($E$4:$BG$4=BR$4,$E673:$BG673)))</f>
        <v>2.0013945894926961E-2</v>
      </c>
      <c r="BS673" s="267">
        <f t="array" ref="BS673">(MIN(IF($E$4:$BG$4=BS$4,$E673:$BG673)))</f>
        <v>4.8910872626452264E-3</v>
      </c>
      <c r="BT673" s="267">
        <f t="array" ref="BT673">(MAX(IF($E$4:$BG$4=BT$4,$E673:$BG673)))</f>
        <v>3.1554179736507565E-2</v>
      </c>
      <c r="BU673" s="267">
        <f t="array" ref="BU673">(AVERAGE(IF($E$4:$BG$4=BU$4,$E673:$BG673)))</f>
        <v>1.6911153191709102E-2</v>
      </c>
      <c r="BV673" s="267">
        <f t="array" ref="BV673">(MIN(IF($E$4:$BG$4=BV$4,$E673:$BG673)))</f>
        <v>2.6388809277754263E-2</v>
      </c>
      <c r="BW673" s="267">
        <f t="array" ref="BW673">(MAX(IF($E$4:$BG$4=BW$4,$E673:$BG673)))</f>
        <v>4.9095301035841851E-2</v>
      </c>
      <c r="BX673" s="267">
        <f t="array" ref="BX673">(AVERAGE(IF($E$4:$BG$4=BX$4,$E673:$BG673)))</f>
        <v>3.4451678486895995E-2</v>
      </c>
      <c r="BY673" s="267">
        <f t="array" ref="BY673">(MIN(IF($E$4:$BG$4=BY$4,$E673:$BG673)))</f>
        <v>9.5138321061338307E-3</v>
      </c>
      <c r="BZ673" s="267">
        <f t="array" ref="BZ673">(MAX(IF($E$4:$BG$4=BZ$4,$E673:$BG673)))</f>
        <v>3.3951817043004318E-2</v>
      </c>
      <c r="CA673" s="267">
        <f t="array" ref="CA673">(AVERAGE(IF($E$4:$BG$4=CA$4,$E673:$BG673)))</f>
        <v>1.8760421839761548E-2</v>
      </c>
      <c r="CB673" s="268">
        <f t="shared" si="301"/>
        <v>0</v>
      </c>
      <c r="CC673" s="268">
        <f t="shared" si="302"/>
        <v>0.1</v>
      </c>
      <c r="CD673" s="268">
        <f t="shared" si="303"/>
        <v>2.4733562128421316E-2</v>
      </c>
    </row>
    <row r="674" spans="1:82">
      <c r="A674" s="100">
        <f t="shared" si="299"/>
        <v>230</v>
      </c>
      <c r="B674" s="248" t="s">
        <v>78</v>
      </c>
      <c r="E674" s="79">
        <f>ALL!E67/E$667</f>
        <v>4.9047935484297783E-2</v>
      </c>
      <c r="F674" s="79">
        <f>ALL!F67/F$667</f>
        <v>6.7309021470187733E-2</v>
      </c>
      <c r="G674" s="79">
        <f>ALL!G67/G$667</f>
        <v>0.10684050860428709</v>
      </c>
      <c r="H674" s="79">
        <f>ALL!H67/H$667</f>
        <v>4.256663357848748E-2</v>
      </c>
      <c r="I674" s="79">
        <f>ALL!I67/I$667</f>
        <v>7.6114181798524402E-2</v>
      </c>
      <c r="J674" s="79">
        <f>ALL!J67/J$667</f>
        <v>5.8515318633897369E-2</v>
      </c>
      <c r="K674" s="79">
        <f>ALL!K67/K$667</f>
        <v>6.0520835893469196E-2</v>
      </c>
      <c r="L674" s="79">
        <f>ALL!L67/L$667</f>
        <v>7.147482112293202E-2</v>
      </c>
      <c r="M674" s="79">
        <f>ALL!M67/M$667</f>
        <v>2.08160180843611E-2</v>
      </c>
      <c r="N674" s="79">
        <f>ALL!N67/N$667</f>
        <v>6.0847341568425355E-2</v>
      </c>
      <c r="O674" s="79">
        <f>ALL!O67/O$667</f>
        <v>4.7218738005441616E-2</v>
      </c>
      <c r="P674" s="79">
        <f>ALL!P67/P$667</f>
        <v>7.5979335184327965E-2</v>
      </c>
      <c r="Q674" s="79">
        <f>ALL!Q67/Q$667</f>
        <v>4.193907905984863E-2</v>
      </c>
      <c r="R674" s="79">
        <f>ALL!R67/R$667</f>
        <v>6.494997489386499E-2</v>
      </c>
      <c r="S674" s="79">
        <f>ALL!S67/S$667</f>
        <v>3.9124577869252171E-2</v>
      </c>
      <c r="T674" s="79">
        <f>ALL!T67/T$667</f>
        <v>7.5042987535071534E-2</v>
      </c>
      <c r="U674" s="79">
        <f>ALL!U67/U$667</f>
        <v>3.6318663599184994E-2</v>
      </c>
      <c r="V674" s="79">
        <f>ALL!V67/V$667</f>
        <v>5.6119245854837296E-2</v>
      </c>
      <c r="W674" s="79">
        <f>ALL!W67/W$667</f>
        <v>6.6651414368108799E-2</v>
      </c>
      <c r="X674" s="79">
        <f>ALL!X67/X$667</f>
        <v>1.9583425714411299E-2</v>
      </c>
      <c r="Y674" s="79">
        <f>ALL!Y67/Y$667</f>
        <v>5.5008322172639137E-2</v>
      </c>
      <c r="Z674" s="79">
        <f>ALL!Z67/Z$667</f>
        <v>9.2392466834665649E-2</v>
      </c>
      <c r="AA674" s="79">
        <f>ALL!AA67/AA$667</f>
        <v>1.1654482656031376E-2</v>
      </c>
      <c r="AB674" s="79">
        <f>ALL!AB67/AB$667</f>
        <v>6.6469103767132234E-2</v>
      </c>
      <c r="AC674" s="79">
        <f>ALL!AC67/AC$667</f>
        <v>3.5132773442769001E-2</v>
      </c>
      <c r="AD674" s="79">
        <f>ALL!AD67/AD$667</f>
        <v>6.005600867489843E-2</v>
      </c>
      <c r="AE674" s="79">
        <f>ALL!AE67/AE$667</f>
        <v>6.8657844336107304E-2</v>
      </c>
      <c r="AF674" s="79">
        <f>ALL!AF67/AF$667</f>
        <v>5.4369761882571026E-2</v>
      </c>
      <c r="AG674" s="79">
        <f>ALL!AG67/AG$667</f>
        <v>9.5467820324559388E-2</v>
      </c>
      <c r="AH674" s="79">
        <f>ALL!AH67/AH$667</f>
        <v>0.12164264809271425</v>
      </c>
      <c r="AI674" s="79">
        <f>ALL!AI67/AI$667</f>
        <v>6.5000668687632407E-2</v>
      </c>
      <c r="AJ674" s="79">
        <f>ALL!AJ67/AJ$667</f>
        <v>9.0058492112374586E-2</v>
      </c>
      <c r="AK674" s="79">
        <f>ALL!AK67/AK$667</f>
        <v>7.9930394734097451E-2</v>
      </c>
      <c r="AL674" s="79">
        <f>ALL!AL67/AL$667</f>
        <v>0.19791449088765556</v>
      </c>
      <c r="AM674" s="79">
        <f>ALL!AM67/AM$667</f>
        <v>6.1518548471584659E-2</v>
      </c>
      <c r="AN674" s="79">
        <f>ALL!AN67/AN$667</f>
        <v>0.11711677529221128</v>
      </c>
      <c r="AO674" s="79">
        <f>ALL!AO67/AO$667</f>
        <v>9.9850048528570448E-2</v>
      </c>
      <c r="AP674" s="79">
        <f>ALL!AP67/AP$667</f>
        <v>4.2718860025090143E-2</v>
      </c>
      <c r="AQ674" s="79">
        <f>ALL!AQ67/AQ$667</f>
        <v>4.7280602360292523E-2</v>
      </c>
      <c r="AR674" s="79">
        <f>ALL!AR67/AR$667</f>
        <v>5.9505560101419816E-2</v>
      </c>
      <c r="AS674" s="79">
        <f>ALL!AS67/AS$667</f>
        <v>0.13702202430782387</v>
      </c>
      <c r="AT674" s="79">
        <f>ALL!AT67/AT$667</f>
        <v>8.8035476801891527E-2</v>
      </c>
      <c r="AU674" s="79">
        <f>ALL!AU67/AU$667</f>
        <v>2.8212298910081222E-2</v>
      </c>
      <c r="AV674" s="79">
        <f>ALL!AV67/AV$667</f>
        <v>1.1789462004124692E-2</v>
      </c>
      <c r="AW674" s="79">
        <f>ALL!AW67/AW$667</f>
        <v>4.2841923357927525E-2</v>
      </c>
      <c r="AX674" s="79">
        <f>ALL!AX67/AX$667</f>
        <v>6.6398798740134851E-2</v>
      </c>
      <c r="AY674" s="79">
        <f>ALL!AY67/AY$667</f>
        <v>6.8228116971447997E-2</v>
      </c>
      <c r="AZ674" s="79">
        <f>ALL!AZ67/AZ$667</f>
        <v>3.2996891136208399E-2</v>
      </c>
      <c r="BA674" s="79">
        <f>ALL!BA67/BA$667</f>
        <v>1.6386490619421219E-2</v>
      </c>
      <c r="BB674" s="79">
        <f>ALL!BB67/BB$667</f>
        <v>0.16894034424539925</v>
      </c>
      <c r="BC674" s="79">
        <f>ALL!BC67/BC$667</f>
        <v>1.8205714917419904E-3</v>
      </c>
      <c r="BD674" s="79">
        <f>ALL!BD67/BD$667</f>
        <v>6.1122479479345772E-2</v>
      </c>
      <c r="BE674" s="79">
        <f>ALL!BE67/BE$667</f>
        <v>6.0842809140060017E-2</v>
      </c>
      <c r="BF674" s="79">
        <f>ALL!BF67/BF$667</f>
        <v>6.4776808097962976E-2</v>
      </c>
      <c r="BG674" s="79">
        <f>ALL!BG67/BG$667</f>
        <v>1.5444579379736107E-2</v>
      </c>
      <c r="BH674" s="19">
        <f t="shared" si="300"/>
        <v>3.5235848063915411</v>
      </c>
      <c r="BJ674" s="267">
        <f t="array" ref="BJ674">(MIN(IF($E$4:$BG$4=BJ$4,$E674:$BG674)))</f>
        <v>1.8205714917419904E-3</v>
      </c>
      <c r="BK674" s="267">
        <f t="array" ref="BK674">(MAX(IF($E$4:$BG$4=BK$4,$E674:$BG674)))</f>
        <v>0.16894034424539925</v>
      </c>
      <c r="BL674" s="267">
        <f t="array" ref="BL674">(AVERAGE(IF($E$4:$BG$4=BL$4,$E674:$BG674)))</f>
        <v>6.4321515305861679E-2</v>
      </c>
      <c r="BM674" s="267">
        <f t="array" ref="BM674">(MIN(IF($E$4:$BG$4=BM$4,$E674:$BG674)))</f>
        <v>1.5444579379736107E-2</v>
      </c>
      <c r="BN674" s="267">
        <f t="array" ref="BN674">(MAX(IF($E$4:$BG$4=BN$4,$E674:$BG674)))</f>
        <v>6.4776808097962976E-2</v>
      </c>
      <c r="BO674" s="267">
        <f t="array" ref="BO674">(AVERAGE(IF($E$4:$BG$4=BO$4,$E674:$BG674)))</f>
        <v>5.0546669024276215E-2</v>
      </c>
      <c r="BP674" s="267">
        <f t="array" ref="BP674">(MIN(IF($E$4:$BG$4=BP$4,$E674:$BG674)))</f>
        <v>6.1518548471584659E-2</v>
      </c>
      <c r="BQ674" s="267">
        <f t="array" ref="BQ674">(MAX(IF($E$4:$BG$4=BQ$4,$E674:$BG674)))</f>
        <v>0.19791449088765556</v>
      </c>
      <c r="BR674" s="267">
        <f t="array" ref="BR674">(AVERAGE(IF($E$4:$BG$4=BR$4,$E674:$BG674)))</f>
        <v>0.11312114469777923</v>
      </c>
      <c r="BS674" s="267">
        <f t="array" ref="BS674">(MIN(IF($E$4:$BG$4=BS$4,$E674:$BG674)))</f>
        <v>1.1654482656031376E-2</v>
      </c>
      <c r="BT674" s="267">
        <f t="array" ref="BT674">(MAX(IF($E$4:$BG$4=BT$4,$E674:$BG674)))</f>
        <v>0.12164264809271425</v>
      </c>
      <c r="BU674" s="267">
        <f t="array" ref="BU674">(AVERAGE(IF($E$4:$BG$4=BU$4,$E674:$BG674)))</f>
        <v>5.5104331597965794E-2</v>
      </c>
      <c r="BV674" s="267">
        <f t="array" ref="BV674">(MIN(IF($E$4:$BG$4=BV$4,$E674:$BG674)))</f>
        <v>6.6469103767132234E-2</v>
      </c>
      <c r="BW674" s="267">
        <f t="array" ref="BW674">(MAX(IF($E$4:$BG$4=BW$4,$E674:$BG674)))</f>
        <v>0.10684050860428709</v>
      </c>
      <c r="BX674" s="267">
        <f t="array" ref="BX674">(AVERAGE(IF($E$4:$BG$4=BX$4,$E674:$BG674)))</f>
        <v>8.894014282961489E-2</v>
      </c>
      <c r="BY674" s="267">
        <f t="array" ref="BY674">(MIN(IF($E$4:$BG$4=BY$4,$E674:$BG674)))</f>
        <v>1.9583425714411299E-2</v>
      </c>
      <c r="BZ674" s="267">
        <f t="array" ref="BZ674">(MAX(IF($E$4:$BG$4=BZ$4,$E674:$BG674)))</f>
        <v>9.5467820324559388E-2</v>
      </c>
      <c r="CA674" s="267">
        <f t="array" ref="CA674">(AVERAGE(IF($E$4:$BG$4=CA$4,$E674:$BG674)))</f>
        <v>6.2848416633081799E-2</v>
      </c>
      <c r="CB674" s="268">
        <f t="shared" si="301"/>
        <v>0</v>
      </c>
      <c r="CC674" s="268">
        <f t="shared" si="302"/>
        <v>0.2</v>
      </c>
      <c r="CD674" s="268">
        <f t="shared" si="303"/>
        <v>6.4065178298028019E-2</v>
      </c>
    </row>
    <row r="675" spans="1:82">
      <c r="A675" s="100">
        <f t="shared" si="299"/>
        <v>240</v>
      </c>
      <c r="B675" s="248" t="s">
        <v>79</v>
      </c>
      <c r="E675" s="79">
        <f>ALL!E68/E$667</f>
        <v>7.7348646909751679E-4</v>
      </c>
      <c r="F675" s="79">
        <f>ALL!F68/F$667</f>
        <v>2.445746399272252E-4</v>
      </c>
      <c r="G675" s="79">
        <f>ALL!G68/G$667</f>
        <v>2.7441680894258272E-4</v>
      </c>
      <c r="H675" s="79">
        <f>ALL!H68/H$667</f>
        <v>9.6986281542585427E-4</v>
      </c>
      <c r="I675" s="79">
        <f>ALL!I68/I$667</f>
        <v>1.4860979008078619E-3</v>
      </c>
      <c r="J675" s="79">
        <f>ALL!J68/J$667</f>
        <v>8.5194708819667089E-5</v>
      </c>
      <c r="K675" s="79">
        <f>ALL!K68/K$667</f>
        <v>2.7099308331909131E-3</v>
      </c>
      <c r="L675" s="79">
        <f>ALL!L68/L$667</f>
        <v>9.0469910062068772E-5</v>
      </c>
      <c r="M675" s="79">
        <f>ALL!M68/M$667</f>
        <v>0</v>
      </c>
      <c r="N675" s="79">
        <f>ALL!N68/N$667</f>
        <v>3.0171875423613928E-4</v>
      </c>
      <c r="O675" s="79">
        <f>ALL!O68/O$667</f>
        <v>7.6858619712383703E-4</v>
      </c>
      <c r="P675" s="79">
        <f>ALL!P68/P$667</f>
        <v>1.1426795324910546E-4</v>
      </c>
      <c r="Q675" s="79">
        <f>ALL!Q68/Q$667</f>
        <v>2.0772748204477931E-3</v>
      </c>
      <c r="R675" s="79">
        <f>ALL!R68/R$667</f>
        <v>3.2061973673657241E-5</v>
      </c>
      <c r="S675" s="79">
        <f>ALL!S68/S$667</f>
        <v>1.0760720096645365E-3</v>
      </c>
      <c r="T675" s="79">
        <f>ALL!T68/T$667</f>
        <v>4.2964304479722326E-3</v>
      </c>
      <c r="U675" s="79">
        <f>ALL!U68/U$667</f>
        <v>7.2015669654639533E-4</v>
      </c>
      <c r="V675" s="79">
        <f>ALL!V68/V$667</f>
        <v>1.6629452210384864E-5</v>
      </c>
      <c r="W675" s="79">
        <f>ALL!W68/W$667</f>
        <v>3.7984699078275159E-3</v>
      </c>
      <c r="X675" s="79">
        <f>ALL!X68/X$667</f>
        <v>4.3213219545093203E-4</v>
      </c>
      <c r="Y675" s="79">
        <f>ALL!Y68/Y$667</f>
        <v>8.2495561687160097E-5</v>
      </c>
      <c r="Z675" s="79">
        <f>ALL!Z68/Z$667</f>
        <v>2.2797461878420086E-4</v>
      </c>
      <c r="AA675" s="79">
        <f>ALL!AA68/AA$667</f>
        <v>3.6629987878303982E-4</v>
      </c>
      <c r="AB675" s="79">
        <f>ALL!AB68/AB$667</f>
        <v>9.9909893697666631E-4</v>
      </c>
      <c r="AC675" s="79">
        <f>ALL!AC68/AC$667</f>
        <v>2.8762514992584204E-4</v>
      </c>
      <c r="AD675" s="79">
        <f>ALL!AD68/AD$667</f>
        <v>1.1691078170403162E-3</v>
      </c>
      <c r="AE675" s="79">
        <f>ALL!AE68/AE$667</f>
        <v>2.7273860796866053E-5</v>
      </c>
      <c r="AF675" s="79">
        <f>ALL!AF68/AF$667</f>
        <v>1.154516754004984E-4</v>
      </c>
      <c r="AG675" s="79">
        <f>ALL!AG68/AG$667</f>
        <v>1.2696936810537485E-4</v>
      </c>
      <c r="AH675" s="79">
        <f>ALL!AH68/AH$667</f>
        <v>6.4826749341799337E-5</v>
      </c>
      <c r="AI675" s="79">
        <f>ALL!AI68/AI$667</f>
        <v>5.2660421488035392E-4</v>
      </c>
      <c r="AJ675" s="79">
        <f>ALL!AJ68/AJ$667</f>
        <v>1.8041404995499113E-3</v>
      </c>
      <c r="AK675" s="79">
        <f>ALL!AK68/AK$667</f>
        <v>7.9678536957001316E-3</v>
      </c>
      <c r="AL675" s="79">
        <f>ALL!AL68/AL$667</f>
        <v>0</v>
      </c>
      <c r="AM675" s="79">
        <f>ALL!AM68/AM$667</f>
        <v>1.669477481722566E-4</v>
      </c>
      <c r="AN675" s="79">
        <f>ALL!AN68/AN$667</f>
        <v>1.5015378778751452E-3</v>
      </c>
      <c r="AO675" s="79">
        <f>ALL!AO68/AO$667</f>
        <v>1.7904630962967366E-4</v>
      </c>
      <c r="AP675" s="79">
        <f>ALL!AP68/AP$667</f>
        <v>8.9208169513825433E-4</v>
      </c>
      <c r="AQ675" s="79">
        <f>ALL!AQ68/AQ$667</f>
        <v>4.4146742264746568E-5</v>
      </c>
      <c r="AR675" s="79">
        <f>ALL!AR68/AR$667</f>
        <v>2.9517858929516984E-4</v>
      </c>
      <c r="AS675" s="79">
        <f>ALL!AS68/AS$667</f>
        <v>2.4738927940909226E-4</v>
      </c>
      <c r="AT675" s="79">
        <f>ALL!AT68/AT$667</f>
        <v>1.0283282565469344E-5</v>
      </c>
      <c r="AU675" s="79">
        <f>ALL!AU68/AU$667</f>
        <v>0</v>
      </c>
      <c r="AV675" s="79">
        <f>ALL!AV68/AV$667</f>
        <v>0</v>
      </c>
      <c r="AW675" s="79">
        <f>ALL!AW68/AW$667</f>
        <v>1.395418968358147E-3</v>
      </c>
      <c r="AX675" s="79">
        <f>ALL!AX68/AX$667</f>
        <v>6.9369002136173037E-4</v>
      </c>
      <c r="AY675" s="79">
        <f>ALL!AY68/AY$667</f>
        <v>1.7978360844312798E-3</v>
      </c>
      <c r="AZ675" s="79">
        <f>ALL!AZ68/AZ$667</f>
        <v>2.7968446632309598E-5</v>
      </c>
      <c r="BA675" s="79">
        <f>ALL!BA68/BA$667</f>
        <v>0</v>
      </c>
      <c r="BB675" s="79">
        <f>ALL!BB68/BB$667</f>
        <v>1.7301883285651288E-3</v>
      </c>
      <c r="BC675" s="79">
        <f>ALL!BC68/BC$667</f>
        <v>3.3282420090498369E-4</v>
      </c>
      <c r="BD675" s="79">
        <f>ALL!BD68/BD$667</f>
        <v>4.1789770473364511E-3</v>
      </c>
      <c r="BE675" s="79">
        <f>ALL!BE68/BE$667</f>
        <v>7.8139075649874404E-4</v>
      </c>
      <c r="BF675" s="79">
        <f>ALL!BF68/BF$667</f>
        <v>3.3124933992307007E-3</v>
      </c>
      <c r="BG675" s="79">
        <f>ALL!BG68/BG$667</f>
        <v>2.0898020751076239E-4</v>
      </c>
      <c r="BH675" s="19">
        <f t="shared" si="300"/>
        <v>5.1829935506828427E-2</v>
      </c>
      <c r="BJ675" s="267">
        <f t="array" ref="BJ675">(MIN(IF($E$4:$BG$4=BJ$4,$E675:$BG675)))</f>
        <v>0</v>
      </c>
      <c r="BK675" s="267">
        <f t="array" ref="BK675">(MAX(IF($E$4:$BG$4=BK$4,$E675:$BG675)))</f>
        <v>1.7978360844312798E-3</v>
      </c>
      <c r="BL675" s="267">
        <f t="array" ref="BL675">(AVERAGE(IF($E$4:$BG$4=BL$4,$E675:$BG675)))</f>
        <v>5.717243641519457E-4</v>
      </c>
      <c r="BM675" s="267">
        <f t="array" ref="BM675">(MIN(IF($E$4:$BG$4=BM$4,$E675:$BG675)))</f>
        <v>2.0898020751076239E-4</v>
      </c>
      <c r="BN675" s="267">
        <f t="array" ref="BN675">(MAX(IF($E$4:$BG$4=BN$4,$E675:$BG675)))</f>
        <v>4.1789770473364511E-3</v>
      </c>
      <c r="BO675" s="267">
        <f t="array" ref="BO675">(AVERAGE(IF($E$4:$BG$4=BO$4,$E675:$BG675)))</f>
        <v>2.1204603526441645E-3</v>
      </c>
      <c r="BP675" s="267">
        <f t="array" ref="BP675">(MIN(IF($E$4:$BG$4=BP$4,$E675:$BG675)))</f>
        <v>0</v>
      </c>
      <c r="BQ675" s="267">
        <f t="array" ref="BQ675">(MAX(IF($E$4:$BG$4=BQ$4,$E675:$BG675)))</f>
        <v>7.9678536957001316E-3</v>
      </c>
      <c r="BR675" s="267">
        <f t="array" ref="BR675">(AVERAGE(IF($E$4:$BG$4=BR$4,$E675:$BG675)))</f>
        <v>2.7116004812907965E-3</v>
      </c>
      <c r="BS675" s="267">
        <f t="array" ref="BS675">(MIN(IF($E$4:$BG$4=BS$4,$E675:$BG675)))</f>
        <v>0</v>
      </c>
      <c r="BT675" s="267">
        <f t="array" ref="BT675">(MAX(IF($E$4:$BG$4=BT$4,$E675:$BG675)))</f>
        <v>4.2964304479722326E-3</v>
      </c>
      <c r="BU675" s="267">
        <f t="array" ref="BU675">(AVERAGE(IF($E$4:$BG$4=BU$4,$E675:$BG675)))</f>
        <v>9.1730351059965702E-4</v>
      </c>
      <c r="BV675" s="267">
        <f t="array" ref="BV675">(MIN(IF($E$4:$BG$4=BV$4,$E675:$BG675)))</f>
        <v>2.2797461878420086E-4</v>
      </c>
      <c r="BW675" s="267">
        <f t="array" ref="BW675">(MAX(IF($E$4:$BG$4=BW$4,$E675:$BG675)))</f>
        <v>1.8041404995499113E-3</v>
      </c>
      <c r="BX675" s="267">
        <f t="array" ref="BX675">(AVERAGE(IF($E$4:$BG$4=BX$4,$E675:$BG675)))</f>
        <v>8.2640771606334027E-4</v>
      </c>
      <c r="BY675" s="267">
        <f t="array" ref="BY675">(MIN(IF($E$4:$BG$4=BY$4,$E675:$BG675)))</f>
        <v>9.0469910062068772E-5</v>
      </c>
      <c r="BZ675" s="267">
        <f t="array" ref="BZ675">(MAX(IF($E$4:$BG$4=BZ$4,$E675:$BG675)))</f>
        <v>1.4860979008078619E-3</v>
      </c>
      <c r="CA675" s="267">
        <f t="array" ref="CA675">(AVERAGE(IF($E$4:$BG$4=CA$4,$E675:$BG675)))</f>
        <v>4.9952831987172747E-4</v>
      </c>
      <c r="CB675" s="268">
        <f t="shared" si="301"/>
        <v>0</v>
      </c>
      <c r="CC675" s="268">
        <f t="shared" si="302"/>
        <v>0</v>
      </c>
      <c r="CD675" s="268">
        <f t="shared" si="303"/>
        <v>9.4236246376051683E-4</v>
      </c>
    </row>
    <row r="676" spans="1:82" ht="24">
      <c r="A676" s="100">
        <f t="shared" si="299"/>
        <v>310</v>
      </c>
      <c r="B676" s="248" t="s">
        <v>80</v>
      </c>
      <c r="E676" s="79">
        <f>ALL!E69/E$667</f>
        <v>3.840529581146588E-2</v>
      </c>
      <c r="F676" s="79">
        <f>ALL!F69/F$667</f>
        <v>8.7276004018474809E-2</v>
      </c>
      <c r="G676" s="79">
        <f>ALL!G69/G$667</f>
        <v>5.3062723698575044E-2</v>
      </c>
      <c r="H676" s="79">
        <f>ALL!H69/H$667</f>
        <v>7.7314868454460103E-2</v>
      </c>
      <c r="I676" s="79">
        <f>ALL!I69/I$667</f>
        <v>6.1289638051276671E-2</v>
      </c>
      <c r="J676" s="79">
        <f>ALL!J69/J$667</f>
        <v>7.0460898912362596E-2</v>
      </c>
      <c r="K676" s="79">
        <f>ALL!K69/K$667</f>
        <v>5.6467208916399142E-2</v>
      </c>
      <c r="L676" s="79">
        <f>ALL!L69/L$667</f>
        <v>5.7274511062461946E-2</v>
      </c>
      <c r="M676" s="79">
        <f>ALL!M69/M$667</f>
        <v>0.14167815900571357</v>
      </c>
      <c r="N676" s="79">
        <f>ALL!N69/N$667</f>
        <v>9.340869106651159E-2</v>
      </c>
      <c r="O676" s="79">
        <f>ALL!O69/O$667</f>
        <v>3.9373617760058627E-2</v>
      </c>
      <c r="P676" s="79">
        <f>ALL!P69/P$667</f>
        <v>6.9831431819513928E-2</v>
      </c>
      <c r="Q676" s="79">
        <f>ALL!Q69/Q$667</f>
        <v>6.6990564579067199E-2</v>
      </c>
      <c r="R676" s="79">
        <f>ALL!R69/R$667</f>
        <v>5.4698188832287643E-2</v>
      </c>
      <c r="S676" s="79">
        <f>ALL!S69/S$667</f>
        <v>5.5575151838553341E-2</v>
      </c>
      <c r="T676" s="79">
        <f>ALL!T69/T$667</f>
        <v>5.4140018361348019E-2</v>
      </c>
      <c r="U676" s="79">
        <f>ALL!U69/U$667</f>
        <v>5.7793111330021789E-2</v>
      </c>
      <c r="V676" s="79">
        <f>ALL!V69/V$667</f>
        <v>3.3296504084772895E-2</v>
      </c>
      <c r="W676" s="79">
        <f>ALL!W69/W$667</f>
        <v>6.3273264610227434E-2</v>
      </c>
      <c r="X676" s="79">
        <f>ALL!X69/X$667</f>
        <v>4.8159442976137279E-2</v>
      </c>
      <c r="Y676" s="79">
        <f>ALL!Y69/Y$667</f>
        <v>6.3875283246525152E-2</v>
      </c>
      <c r="Z676" s="79">
        <f>ALL!Z69/Z$667</f>
        <v>5.7884397261492276E-2</v>
      </c>
      <c r="AA676" s="79">
        <f>ALL!AA69/AA$667</f>
        <v>6.2255229143840088E-2</v>
      </c>
      <c r="AB676" s="79">
        <f>ALL!AB69/AB$667</f>
        <v>8.6476237840665146E-2</v>
      </c>
      <c r="AC676" s="79">
        <f>ALL!AC69/AC$667</f>
        <v>8.3842359969572136E-2</v>
      </c>
      <c r="AD676" s="79">
        <f>ALL!AD69/AD$667</f>
        <v>6.143872237924973E-2</v>
      </c>
      <c r="AE676" s="79">
        <f>ALL!AE69/AE$667</f>
        <v>5.7645009368775091E-2</v>
      </c>
      <c r="AF676" s="79">
        <f>ALL!AF69/AF$667</f>
        <v>7.1213070448386664E-2</v>
      </c>
      <c r="AG676" s="79">
        <f>ALL!AG69/AG$667</f>
        <v>5.1204452527800634E-2</v>
      </c>
      <c r="AH676" s="79">
        <f>ALL!AH69/AH$667</f>
        <v>7.2586536467379642E-2</v>
      </c>
      <c r="AI676" s="79">
        <f>ALL!AI69/AI$667</f>
        <v>5.4584390120357554E-2</v>
      </c>
      <c r="AJ676" s="79">
        <f>ALL!AJ69/AJ$667</f>
        <v>5.2310316037519476E-2</v>
      </c>
      <c r="AK676" s="79">
        <f>ALL!AK69/AK$667</f>
        <v>4.502343181432842E-2</v>
      </c>
      <c r="AL676" s="79">
        <f>ALL!AL69/AL$667</f>
        <v>2.0351892913846478E-2</v>
      </c>
      <c r="AM676" s="79">
        <f>ALL!AM69/AM$667</f>
        <v>8.8275374814031318E-2</v>
      </c>
      <c r="AN676" s="79">
        <f>ALL!AN69/AN$667</f>
        <v>6.8194437461726876E-3</v>
      </c>
      <c r="AO676" s="79">
        <f>ALL!AO69/AO$667</f>
        <v>2.1668008952644802E-2</v>
      </c>
      <c r="AP676" s="79">
        <f>ALL!AP69/AP$667</f>
        <v>5.4101475652547446E-3</v>
      </c>
      <c r="AQ676" s="79">
        <f>ALL!AQ69/AQ$667</f>
        <v>4.2244111620382746E-2</v>
      </c>
      <c r="AR676" s="79">
        <f>ALL!AR69/AR$667</f>
        <v>3.7123720510399874E-2</v>
      </c>
      <c r="AS676" s="79">
        <f>ALL!AS69/AS$667</f>
        <v>3.475767615017375E-2</v>
      </c>
      <c r="AT676" s="79">
        <f>ALL!AT69/AT$667</f>
        <v>1.4884987332141638E-2</v>
      </c>
      <c r="AU676" s="79">
        <f>ALL!AU69/AU$667</f>
        <v>7.0020491853494321E-2</v>
      </c>
      <c r="AV676" s="79">
        <f>ALL!AV69/AV$667</f>
        <v>2.3799621119229446E-2</v>
      </c>
      <c r="AW676" s="79">
        <f>ALL!AW69/AW$667</f>
        <v>2.5343998260251171E-2</v>
      </c>
      <c r="AX676" s="79">
        <f>ALL!AX69/AX$667</f>
        <v>1.1208009555205623E-3</v>
      </c>
      <c r="AY676" s="79">
        <f>ALL!AY69/AY$667</f>
        <v>3.3146118011195928E-3</v>
      </c>
      <c r="AZ676" s="79">
        <f>ALL!AZ69/AZ$667</f>
        <v>3.8692386463565223E-2</v>
      </c>
      <c r="BA676" s="79">
        <f>ALL!BA69/BA$667</f>
        <v>6.5184664863672442E-2</v>
      </c>
      <c r="BB676" s="79">
        <f>ALL!BB69/BB$667</f>
        <v>6.3586246901647875E-3</v>
      </c>
      <c r="BC676" s="79">
        <f>ALL!BC69/BC$667</f>
        <v>7.2726727790678639E-2</v>
      </c>
      <c r="BD676" s="79">
        <f>ALL!BD69/BD$667</f>
        <v>5.4591958661091324E-2</v>
      </c>
      <c r="BE676" s="79">
        <f>ALL!BE69/BE$667</f>
        <v>6.3302449447351569E-2</v>
      </c>
      <c r="BF676" s="79">
        <f>ALL!BF69/BF$667</f>
        <v>7.2761928023005795E-2</v>
      </c>
      <c r="BG676" s="79">
        <f>ALL!BG69/BG$667</f>
        <v>7.1665307831019584E-2</v>
      </c>
      <c r="BH676" s="19">
        <f t="shared" si="300"/>
        <v>2.9405276671807941</v>
      </c>
      <c r="BJ676" s="267">
        <f t="array" ref="BJ676">(MIN(IF($E$4:$BG$4=BJ$4,$E676:$BG676)))</f>
        <v>1.1208009555205623E-3</v>
      </c>
      <c r="BK676" s="267">
        <f t="array" ref="BK676">(MAX(IF($E$4:$BG$4=BK$4,$E676:$BG676)))</f>
        <v>7.2726727790678639E-2</v>
      </c>
      <c r="BL676" s="267">
        <f t="array" ref="BL676">(AVERAGE(IF($E$4:$BG$4=BL$4,$E676:$BG676)))</f>
        <v>2.934187647967915E-2</v>
      </c>
      <c r="BM676" s="267">
        <f t="array" ref="BM676">(MIN(IF($E$4:$BG$4=BM$4,$E676:$BG676)))</f>
        <v>5.4591958661091324E-2</v>
      </c>
      <c r="BN676" s="267">
        <f t="array" ref="BN676">(MAX(IF($E$4:$BG$4=BN$4,$E676:$BG676)))</f>
        <v>7.2761928023005795E-2</v>
      </c>
      <c r="BO676" s="267">
        <f t="array" ref="BO676">(AVERAGE(IF($E$4:$BG$4=BO$4,$E676:$BG676)))</f>
        <v>6.5580410990617066E-2</v>
      </c>
      <c r="BP676" s="267">
        <f t="array" ref="BP676">(MIN(IF($E$4:$BG$4=BP$4,$E676:$BG676)))</f>
        <v>2.0351892913846478E-2</v>
      </c>
      <c r="BQ676" s="267">
        <f t="array" ref="BQ676">(MAX(IF($E$4:$BG$4=BQ$4,$E676:$BG676)))</f>
        <v>8.8275374814031318E-2</v>
      </c>
      <c r="BR676" s="267">
        <f t="array" ref="BR676">(AVERAGE(IF($E$4:$BG$4=BR$4,$E676:$BG676)))</f>
        <v>5.1216899847402075E-2</v>
      </c>
      <c r="BS676" s="267">
        <f t="array" ref="BS676">(MIN(IF($E$4:$BG$4=BS$4,$E676:$BG676)))</f>
        <v>3.3296504084772895E-2</v>
      </c>
      <c r="BT676" s="267">
        <f t="array" ref="BT676">(MAX(IF($E$4:$BG$4=BT$4,$E676:$BG676)))</f>
        <v>0.14167815900571357</v>
      </c>
      <c r="BU676" s="267">
        <f t="array" ref="BU676">(AVERAGE(IF($E$4:$BG$4=BU$4,$E676:$BG676)))</f>
        <v>6.691498320359196E-2</v>
      </c>
      <c r="BV676" s="267">
        <f t="array" ref="BV676">(MIN(IF($E$4:$BG$4=BV$4,$E676:$BG676)))</f>
        <v>5.2310316037519476E-2</v>
      </c>
      <c r="BW676" s="267">
        <f t="array" ref="BW676">(MAX(IF($E$4:$BG$4=BW$4,$E676:$BG676)))</f>
        <v>8.6476237840665146E-2</v>
      </c>
      <c r="BX676" s="267">
        <f t="array" ref="BX676">(AVERAGE(IF($E$4:$BG$4=BX$4,$E676:$BG676)))</f>
        <v>6.2433418709562989E-2</v>
      </c>
      <c r="BY676" s="267">
        <f t="array" ref="BY676">(MIN(IF($E$4:$BG$4=BY$4,$E676:$BG676)))</f>
        <v>4.8159442976137279E-2</v>
      </c>
      <c r="BZ676" s="267">
        <f t="array" ref="BZ676">(MAX(IF($E$4:$BG$4=BZ$4,$E676:$BG676)))</f>
        <v>6.9831431819513928E-2</v>
      </c>
      <c r="CA676" s="267">
        <f t="array" ref="CA676">(AVERAGE(IF($E$4:$BG$4=CA$4,$E676:$BG676)))</f>
        <v>5.7162425412509973E-2</v>
      </c>
      <c r="CB676" s="268">
        <f t="shared" si="301"/>
        <v>0</v>
      </c>
      <c r="CC676" s="268">
        <f t="shared" si="302"/>
        <v>0.1</v>
      </c>
      <c r="CD676" s="268">
        <f t="shared" si="303"/>
        <v>5.3464139403287161E-2</v>
      </c>
    </row>
    <row r="677" spans="1:82">
      <c r="A677" s="100">
        <f t="shared" si="299"/>
        <v>320</v>
      </c>
      <c r="B677" s="248" t="s">
        <v>81</v>
      </c>
      <c r="E677" s="79">
        <f>ALL!E70/E$667</f>
        <v>7.3981166542166674E-2</v>
      </c>
      <c r="F677" s="79">
        <f>ALL!F70/F$667</f>
        <v>8.8021325756395125E-2</v>
      </c>
      <c r="G677" s="79">
        <f>ALL!G70/G$667</f>
        <v>4.9913329736914813E-2</v>
      </c>
      <c r="H677" s="79">
        <f>ALL!H70/H$667</f>
        <v>6.7519385724980716E-2</v>
      </c>
      <c r="I677" s="79">
        <f>ALL!I70/I$667</f>
        <v>7.0411671730556735E-2</v>
      </c>
      <c r="J677" s="79">
        <f>ALL!J70/J$667</f>
        <v>6.9502809102968327E-2</v>
      </c>
      <c r="K677" s="79">
        <f>ALL!K70/K$667</f>
        <v>8.0226991254803662E-2</v>
      </c>
      <c r="L677" s="79">
        <f>ALL!L70/L$667</f>
        <v>7.4636745489402634E-2</v>
      </c>
      <c r="M677" s="79">
        <f>ALL!M70/M$667</f>
        <v>7.3496327616638754E-2</v>
      </c>
      <c r="N677" s="79">
        <f>ALL!N70/N$667</f>
        <v>9.4258860598874603E-2</v>
      </c>
      <c r="O677" s="79">
        <f>ALL!O70/O$667</f>
        <v>6.1086150857259519E-2</v>
      </c>
      <c r="P677" s="79">
        <f>ALL!P70/P$667</f>
        <v>5.6115030043257866E-2</v>
      </c>
      <c r="Q677" s="79">
        <f>ALL!Q70/Q$667</f>
        <v>7.9301358440629285E-2</v>
      </c>
      <c r="R677" s="79">
        <f>ALL!R70/R$667</f>
        <v>6.9466726163633377E-2</v>
      </c>
      <c r="S677" s="79">
        <f>ALL!S70/S$667</f>
        <v>9.953098215119871E-2</v>
      </c>
      <c r="T677" s="79">
        <f>ALL!T70/T$667</f>
        <v>8.0028020767750577E-2</v>
      </c>
      <c r="U677" s="79">
        <f>ALL!U70/U$667</f>
        <v>7.2257085930206438E-2</v>
      </c>
      <c r="V677" s="79">
        <f>ALL!V70/V$667</f>
        <v>9.7460331831290201E-2</v>
      </c>
      <c r="W677" s="79">
        <f>ALL!W70/W$667</f>
        <v>8.2546813518456108E-2</v>
      </c>
      <c r="X677" s="79">
        <f>ALL!X70/X$667</f>
        <v>7.3127464944074252E-2</v>
      </c>
      <c r="Y677" s="79">
        <f>ALL!Y70/Y$667</f>
        <v>9.4998109216229448E-2</v>
      </c>
      <c r="Z677" s="79">
        <f>ALL!Z70/Z$667</f>
        <v>5.2237307780059403E-2</v>
      </c>
      <c r="AA677" s="79">
        <f>ALL!AA70/AA$667</f>
        <v>7.6808719101002398E-2</v>
      </c>
      <c r="AB677" s="79">
        <f>ALL!AB70/AB$667</f>
        <v>7.6472911834813792E-2</v>
      </c>
      <c r="AC677" s="79">
        <f>ALL!AC70/AC$667</f>
        <v>7.9372460383454774E-2</v>
      </c>
      <c r="AD677" s="79">
        <f>ALL!AD70/AD$667</f>
        <v>8.2113733321560439E-2</v>
      </c>
      <c r="AE677" s="79">
        <f>ALL!AE70/AE$667</f>
        <v>6.4108358418425271E-2</v>
      </c>
      <c r="AF677" s="79">
        <f>ALL!AF70/AF$667</f>
        <v>6.5781580082170873E-2</v>
      </c>
      <c r="AG677" s="79">
        <f>ALL!AG70/AG$667</f>
        <v>7.246490853593511E-2</v>
      </c>
      <c r="AH677" s="79">
        <f>ALL!AH70/AH$667</f>
        <v>8.0831125328238787E-2</v>
      </c>
      <c r="AI677" s="79">
        <f>ALL!AI70/AI$667</f>
        <v>5.7506201653634501E-2</v>
      </c>
      <c r="AJ677" s="79">
        <f>ALL!AJ70/AJ$667</f>
        <v>7.0153314678017553E-2</v>
      </c>
      <c r="AK677" s="79">
        <f>ALL!AK70/AK$667</f>
        <v>0.10163202114025777</v>
      </c>
      <c r="AL677" s="79">
        <f>ALL!AL70/AL$667</f>
        <v>8.4590875745560137E-2</v>
      </c>
      <c r="AM677" s="79">
        <f>ALL!AM70/AM$667</f>
        <v>8.4236440036914717E-2</v>
      </c>
      <c r="AN677" s="79">
        <f>ALL!AN70/AN$667</f>
        <v>8.2787200062873281E-2</v>
      </c>
      <c r="AO677" s="79">
        <f>ALL!AO70/AO$667</f>
        <v>7.9055651892180126E-2</v>
      </c>
      <c r="AP677" s="79">
        <f>ALL!AP70/AP$667</f>
        <v>7.7610140974649841E-2</v>
      </c>
      <c r="AQ677" s="79">
        <f>ALL!AQ70/AQ$667</f>
        <v>7.1801705529320595E-2</v>
      </c>
      <c r="AR677" s="79">
        <f>ALL!AR70/AR$667</f>
        <v>3.6380022018364232E-2</v>
      </c>
      <c r="AS677" s="79">
        <f>ALL!AS70/AS$667</f>
        <v>8.0130432630893159E-2</v>
      </c>
      <c r="AT677" s="79">
        <f>ALL!AT70/AT$667</f>
        <v>4.4230713597768062E-2</v>
      </c>
      <c r="AU677" s="79">
        <f>ALL!AU70/AU$667</f>
        <v>8.3735319575417369E-2</v>
      </c>
      <c r="AV677" s="79">
        <f>ALL!AV70/AV$667</f>
        <v>4.1982120477384754E-2</v>
      </c>
      <c r="AW677" s="79">
        <f>ALL!AW70/AW$667</f>
        <v>6.4678847092724465E-2</v>
      </c>
      <c r="AX677" s="79">
        <f>ALL!AX70/AX$667</f>
        <v>6.3997841925749935E-2</v>
      </c>
      <c r="AY677" s="79">
        <f>ALL!AY70/AY$667</f>
        <v>4.8582461436132728E-2</v>
      </c>
      <c r="AZ677" s="79">
        <f>ALL!AZ70/AZ$667</f>
        <v>9.5996893517481419E-2</v>
      </c>
      <c r="BA677" s="79">
        <f>ALL!BA70/BA$667</f>
        <v>1.8358896084580301E-2</v>
      </c>
      <c r="BB677" s="79">
        <f>ALL!BB70/BB$667</f>
        <v>0.12055625363486269</v>
      </c>
      <c r="BC677" s="79">
        <f>ALL!BC70/BC$667</f>
        <v>5.4384393161345579E-2</v>
      </c>
      <c r="BD677" s="79">
        <f>ALL!BD70/BD$667</f>
        <v>7.7999674937123828E-2</v>
      </c>
      <c r="BE677" s="79">
        <f>ALL!BE70/BE$667</f>
        <v>6.143400916800245E-2</v>
      </c>
      <c r="BF677" s="79">
        <f>ALL!BF70/BF$667</f>
        <v>7.2630469755430055E-2</v>
      </c>
      <c r="BG677" s="79">
        <f>ALL!BG70/BG$667</f>
        <v>0.11096563049766649</v>
      </c>
      <c r="BH677" s="19">
        <f t="shared" si="300"/>
        <v>4.0434953234276847</v>
      </c>
      <c r="BJ677" s="267">
        <f t="array" ref="BJ677">(MIN(IF($E$4:$BG$4=BJ$4,$E677:$BG677)))</f>
        <v>1.8358896084580301E-2</v>
      </c>
      <c r="BK677" s="267">
        <f t="array" ref="BK677">(MAX(IF($E$4:$BG$4=BK$4,$E677:$BG677)))</f>
        <v>0.12055625363486269</v>
      </c>
      <c r="BL677" s="267">
        <f t="array" ref="BL677">(AVERAGE(IF($E$4:$BG$4=BL$4,$E677:$BG677)))</f>
        <v>6.6516805850733024E-2</v>
      </c>
      <c r="BM677" s="267">
        <f t="array" ref="BM677">(MIN(IF($E$4:$BG$4=BM$4,$E677:$BG677)))</f>
        <v>6.143400916800245E-2</v>
      </c>
      <c r="BN677" s="267">
        <f t="array" ref="BN677">(MAX(IF($E$4:$BG$4=BN$4,$E677:$BG677)))</f>
        <v>0.11096563049766649</v>
      </c>
      <c r="BO677" s="267">
        <f t="array" ref="BO677">(AVERAGE(IF($E$4:$BG$4=BO$4,$E677:$BG677)))</f>
        <v>8.0757446089555707E-2</v>
      </c>
      <c r="BP677" s="267">
        <f t="array" ref="BP677">(MIN(IF($E$4:$BG$4=BP$4,$E677:$BG677)))</f>
        <v>8.4236440036914717E-2</v>
      </c>
      <c r="BQ677" s="267">
        <f t="array" ref="BQ677">(MAX(IF($E$4:$BG$4=BQ$4,$E677:$BG677)))</f>
        <v>0.10163202114025777</v>
      </c>
      <c r="BR677" s="267">
        <f t="array" ref="BR677">(AVERAGE(IF($E$4:$BG$4=BR$4,$E677:$BG677)))</f>
        <v>9.015311230757754E-2</v>
      </c>
      <c r="BS677" s="267">
        <f t="array" ref="BS677">(MIN(IF($E$4:$BG$4=BS$4,$E677:$BG677)))</f>
        <v>6.1086150857259519E-2</v>
      </c>
      <c r="BT677" s="267">
        <f t="array" ref="BT677">(MAX(IF($E$4:$BG$4=BT$4,$E677:$BG677)))</f>
        <v>9.953098215119871E-2</v>
      </c>
      <c r="BU677" s="267">
        <f t="array" ref="BU677">(AVERAGE(IF($E$4:$BG$4=BU$4,$E677:$BG677)))</f>
        <v>7.9068635056101302E-2</v>
      </c>
      <c r="BV677" s="267">
        <f t="array" ref="BV677">(MIN(IF($E$4:$BG$4=BV$4,$E677:$BG677)))</f>
        <v>4.9913329736914813E-2</v>
      </c>
      <c r="BW677" s="267">
        <f t="array" ref="BW677">(MAX(IF($E$4:$BG$4=BW$4,$E677:$BG677)))</f>
        <v>7.6472911834813792E-2</v>
      </c>
      <c r="BX677" s="267">
        <f t="array" ref="BX677">(AVERAGE(IF($E$4:$BG$4=BX$4,$E677:$BG677)))</f>
        <v>6.219421600745139E-2</v>
      </c>
      <c r="BY677" s="267">
        <f t="array" ref="BY677">(MIN(IF($E$4:$BG$4=BY$4,$E677:$BG677)))</f>
        <v>5.6115030043257866E-2</v>
      </c>
      <c r="BZ677" s="267">
        <f t="array" ref="BZ677">(MAX(IF($E$4:$BG$4=BZ$4,$E677:$BG677)))</f>
        <v>7.4636745489402634E-2</v>
      </c>
      <c r="CA677" s="267">
        <f t="array" ref="CA677">(AVERAGE(IF($E$4:$BG$4=CA$4,$E677:$BG677)))</f>
        <v>6.8074158332438212E-2</v>
      </c>
      <c r="CB677" s="268">
        <f t="shared" si="301"/>
        <v>0</v>
      </c>
      <c r="CC677" s="268">
        <f t="shared" si="302"/>
        <v>0.1</v>
      </c>
      <c r="CD677" s="268">
        <f t="shared" si="303"/>
        <v>7.351809678959427E-2</v>
      </c>
    </row>
    <row r="678" spans="1:82">
      <c r="A678" s="100">
        <f t="shared" si="299"/>
        <v>330</v>
      </c>
      <c r="B678" s="248" t="s">
        <v>82</v>
      </c>
      <c r="E678" s="79">
        <f>ALL!E71/E$667</f>
        <v>1.0250184286296839E-2</v>
      </c>
      <c r="F678" s="79">
        <f>ALL!F71/F$667</f>
        <v>1.2433226238321842E-2</v>
      </c>
      <c r="G678" s="79">
        <f>ALL!G71/G$667</f>
        <v>1.2349021739532675E-2</v>
      </c>
      <c r="H678" s="79">
        <f>ALL!H71/H$667</f>
        <v>1.1292170979639587E-2</v>
      </c>
      <c r="I678" s="79">
        <f>ALL!I71/I$667</f>
        <v>1.3580985105889246E-2</v>
      </c>
      <c r="J678" s="79">
        <f>ALL!J71/J$667</f>
        <v>1.6282397307031179E-2</v>
      </c>
      <c r="K678" s="79">
        <f>ALL!K71/K$667</f>
        <v>1.9542263809567376E-2</v>
      </c>
      <c r="L678" s="79">
        <f>ALL!L71/L$667</f>
        <v>1.640010236008722E-2</v>
      </c>
      <c r="M678" s="79">
        <f>ALL!M71/M$667</f>
        <v>2.9635643303074312E-2</v>
      </c>
      <c r="N678" s="79">
        <f>ALL!N71/N$667</f>
        <v>8.717069901985881E-3</v>
      </c>
      <c r="O678" s="79">
        <f>ALL!O71/O$667</f>
        <v>1.8218631364092238E-2</v>
      </c>
      <c r="P678" s="79">
        <f>ALL!P71/P$667</f>
        <v>2.2708276480555237E-2</v>
      </c>
      <c r="Q678" s="79">
        <f>ALL!Q71/Q$667</f>
        <v>1.7093267493924758E-2</v>
      </c>
      <c r="R678" s="79">
        <f>ALL!R71/R$667</f>
        <v>2.4212343929912363E-2</v>
      </c>
      <c r="S678" s="79">
        <f>ALL!S71/S$667</f>
        <v>1.8115579903541196E-2</v>
      </c>
      <c r="T678" s="79">
        <f>ALL!T71/T$667</f>
        <v>1.4116740321422711E-2</v>
      </c>
      <c r="U678" s="79">
        <f>ALL!U71/U$667</f>
        <v>1.2891979991682446E-2</v>
      </c>
      <c r="V678" s="79">
        <f>ALL!V71/V$667</f>
        <v>4.06846546648632E-2</v>
      </c>
      <c r="W678" s="79">
        <f>ALL!W71/W$667</f>
        <v>1.6470123140513823E-2</v>
      </c>
      <c r="X678" s="79">
        <f>ALL!X71/X$667</f>
        <v>1.0406822045152645E-2</v>
      </c>
      <c r="Y678" s="79">
        <f>ALL!Y71/Y$667</f>
        <v>2.4284172477387594E-2</v>
      </c>
      <c r="Z678" s="79">
        <f>ALL!Z71/Z$667</f>
        <v>1.016711467792041E-2</v>
      </c>
      <c r="AA678" s="79">
        <f>ALL!AA71/AA$667</f>
        <v>2.5107469857704894E-2</v>
      </c>
      <c r="AB678" s="79">
        <f>ALL!AB71/AB$667</f>
        <v>2.8879058084204347E-2</v>
      </c>
      <c r="AC678" s="79">
        <f>ALL!AC71/AC$667</f>
        <v>1.1909225432108679E-2</v>
      </c>
      <c r="AD678" s="79">
        <f>ALL!AD71/AD$667</f>
        <v>1.413665107657576E-2</v>
      </c>
      <c r="AE678" s="79">
        <f>ALL!AE71/AE$667</f>
        <v>2.358787026944081E-2</v>
      </c>
      <c r="AF678" s="79">
        <f>ALL!AF71/AF$667</f>
        <v>2.0384862405915586E-2</v>
      </c>
      <c r="AG678" s="79">
        <f>ALL!AG71/AG$667</f>
        <v>1.8314685797446384E-2</v>
      </c>
      <c r="AH678" s="79">
        <f>ALL!AH71/AH$667</f>
        <v>2.6546759616586452E-2</v>
      </c>
      <c r="AI678" s="79">
        <f>ALL!AI71/AI$667</f>
        <v>1.3378390739520296E-2</v>
      </c>
      <c r="AJ678" s="79">
        <f>ALL!AJ71/AJ$667</f>
        <v>1.9056025629551512E-2</v>
      </c>
      <c r="AK678" s="79">
        <f>ALL!AK71/AK$667</f>
        <v>4.8477861831822039E-2</v>
      </c>
      <c r="AL678" s="79">
        <f>ALL!AL71/AL$667</f>
        <v>7.4612051627826526E-2</v>
      </c>
      <c r="AM678" s="79">
        <f>ALL!AM71/AM$667</f>
        <v>5.0794525209856708E-2</v>
      </c>
      <c r="AN678" s="79">
        <f>ALL!AN71/AN$667</f>
        <v>4.7282580610325135E-2</v>
      </c>
      <c r="AO678" s="79">
        <f>ALL!AO71/AO$667</f>
        <v>5.6863482285911669E-2</v>
      </c>
      <c r="AP678" s="79">
        <f>ALL!AP71/AP$667</f>
        <v>3.1354891435589942E-2</v>
      </c>
      <c r="AQ678" s="79">
        <f>ALL!AQ71/AQ$667</f>
        <v>5.8294715196107239E-2</v>
      </c>
      <c r="AR678" s="79">
        <f>ALL!AR71/AR$667</f>
        <v>5.078750942986008E-2</v>
      </c>
      <c r="AS678" s="79">
        <f>ALL!AS71/AS$667</f>
        <v>3.8442612690486398E-2</v>
      </c>
      <c r="AT678" s="79">
        <f>ALL!AT71/AT$667</f>
        <v>6.5652117596728884E-2</v>
      </c>
      <c r="AU678" s="79">
        <f>ALL!AU71/AU$667</f>
        <v>5.7629823653055648E-2</v>
      </c>
      <c r="AV678" s="79">
        <f>ALL!AV71/AV$667</f>
        <v>5.5926687542413804E-2</v>
      </c>
      <c r="AW678" s="79">
        <f>ALL!AW71/AW$667</f>
        <v>5.6869161204545361E-2</v>
      </c>
      <c r="AX678" s="79">
        <f>ALL!AX71/AX$667</f>
        <v>3.4542784010237068E-2</v>
      </c>
      <c r="AY678" s="79">
        <f>ALL!AY71/AY$667</f>
        <v>3.9402777638841521E-2</v>
      </c>
      <c r="AZ678" s="79">
        <f>ALL!AZ71/AZ$667</f>
        <v>3.1422662441402439E-2</v>
      </c>
      <c r="BA678" s="79">
        <f>ALL!BA71/BA$667</f>
        <v>7.4205254789706354E-2</v>
      </c>
      <c r="BB678" s="79">
        <f>ALL!BB71/BB$667</f>
        <v>6.4093061665711784E-2</v>
      </c>
      <c r="BC678" s="79">
        <f>ALL!BC71/BC$667</f>
        <v>9.163928966116637E-2</v>
      </c>
      <c r="BD678" s="79">
        <f>ALL!BD71/BD$667</f>
        <v>1.2073668752035917E-2</v>
      </c>
      <c r="BE678" s="79">
        <f>ALL!BE71/BE$667</f>
        <v>3.0333949267616289E-2</v>
      </c>
      <c r="BF678" s="79">
        <f>ALL!BF71/BF$667</f>
        <v>1.7109777020644756E-2</v>
      </c>
      <c r="BG678" s="79">
        <f>ALL!BG71/BG$667</f>
        <v>3.7991525947534403E-2</v>
      </c>
      <c r="BH678" s="19">
        <f t="shared" si="300"/>
        <v>1.7069565419408754</v>
      </c>
      <c r="BJ678" s="267">
        <f t="array" ref="BJ678">(MIN(IF($E$4:$BG$4=BJ$4,$E678:$BG678)))</f>
        <v>3.1354891435589942E-2</v>
      </c>
      <c r="BK678" s="267">
        <f t="array" ref="BK678">(MAX(IF($E$4:$BG$4=BK$4,$E678:$BG678)))</f>
        <v>9.163928966116637E-2</v>
      </c>
      <c r="BL678" s="267">
        <f t="array" ref="BL678">(AVERAGE(IF($E$4:$BG$4=BL$4,$E678:$BG678)))</f>
        <v>5.3400588240755609E-2</v>
      </c>
      <c r="BM678" s="267">
        <f t="array" ref="BM678">(MIN(IF($E$4:$BG$4=BM$4,$E678:$BG678)))</f>
        <v>1.2073668752035917E-2</v>
      </c>
      <c r="BN678" s="267">
        <f t="array" ref="BN678">(MAX(IF($E$4:$BG$4=BN$4,$E678:$BG678)))</f>
        <v>3.7991525947534403E-2</v>
      </c>
      <c r="BO678" s="267">
        <f t="array" ref="BO678">(AVERAGE(IF($E$4:$BG$4=BO$4,$E678:$BG678)))</f>
        <v>2.4377230246957843E-2</v>
      </c>
      <c r="BP678" s="267">
        <f t="array" ref="BP678">(MIN(IF($E$4:$BG$4=BP$4,$E678:$BG678)))</f>
        <v>4.8477861831822039E-2</v>
      </c>
      <c r="BQ678" s="267">
        <f t="array" ref="BQ678">(MAX(IF($E$4:$BG$4=BQ$4,$E678:$BG678)))</f>
        <v>7.4612051627826526E-2</v>
      </c>
      <c r="BR678" s="267">
        <f t="array" ref="BR678">(AVERAGE(IF($E$4:$BG$4=BR$4,$E678:$BG678)))</f>
        <v>5.7961479556501751E-2</v>
      </c>
      <c r="BS678" s="267">
        <f t="array" ref="BS678">(MIN(IF($E$4:$BG$4=BS$4,$E678:$BG678)))</f>
        <v>8.717069901985881E-3</v>
      </c>
      <c r="BT678" s="267">
        <f t="array" ref="BT678">(MAX(IF($E$4:$BG$4=BT$4,$E678:$BG678)))</f>
        <v>4.06846546648632E-2</v>
      </c>
      <c r="BU678" s="267">
        <f t="array" ref="BU678">(AVERAGE(IF($E$4:$BG$4=BU$4,$E678:$BG678)))</f>
        <v>1.9191490846662242E-2</v>
      </c>
      <c r="BV678" s="267">
        <f t="array" ref="BV678">(MIN(IF($E$4:$BG$4=BV$4,$E678:$BG678)))</f>
        <v>1.016711467792041E-2</v>
      </c>
      <c r="BW678" s="267">
        <f t="array" ref="BW678">(MAX(IF($E$4:$BG$4=BW$4,$E678:$BG678)))</f>
        <v>2.8879058084204347E-2</v>
      </c>
      <c r="BX678" s="267">
        <f t="array" ref="BX678">(AVERAGE(IF($E$4:$BG$4=BX$4,$E678:$BG678)))</f>
        <v>1.7612805032802235E-2</v>
      </c>
      <c r="BY678" s="267">
        <f t="array" ref="BY678">(MIN(IF($E$4:$BG$4=BY$4,$E678:$BG678)))</f>
        <v>1.0406822045152645E-2</v>
      </c>
      <c r="BZ678" s="267">
        <f t="array" ref="BZ678">(MAX(IF($E$4:$BG$4=BZ$4,$E678:$BG678)))</f>
        <v>2.2708276480555237E-2</v>
      </c>
      <c r="CA678" s="267">
        <f t="array" ref="CA678">(AVERAGE(IF($E$4:$BG$4=CA$4,$E678:$BG678)))</f>
        <v>1.5383034645761923E-2</v>
      </c>
      <c r="CB678" s="268">
        <f t="shared" si="301"/>
        <v>0</v>
      </c>
      <c r="CC678" s="268">
        <f t="shared" si="302"/>
        <v>0.1</v>
      </c>
      <c r="CD678" s="268">
        <f t="shared" si="303"/>
        <v>3.1035573489834097E-2</v>
      </c>
    </row>
    <row r="679" spans="1:82">
      <c r="A679" s="100">
        <f t="shared" si="299"/>
        <v>410</v>
      </c>
      <c r="B679" s="248" t="s">
        <v>83</v>
      </c>
      <c r="E679" s="79">
        <f>ALL!E72/E$667</f>
        <v>0</v>
      </c>
      <c r="F679" s="79">
        <f>ALL!F72/F$667</f>
        <v>0</v>
      </c>
      <c r="G679" s="79">
        <f>ALL!G72/G$667</f>
        <v>0</v>
      </c>
      <c r="H679" s="79">
        <f>ALL!H72/H$667</f>
        <v>0</v>
      </c>
      <c r="I679" s="79">
        <f>ALL!I72/I$667</f>
        <v>0</v>
      </c>
      <c r="J679" s="79">
        <f>ALL!J72/J$667</f>
        <v>0</v>
      </c>
      <c r="K679" s="79">
        <f>ALL!K72/K$667</f>
        <v>0</v>
      </c>
      <c r="L679" s="79">
        <f>ALL!L72/L$667</f>
        <v>0</v>
      </c>
      <c r="M679" s="79">
        <f>ALL!M72/M$667</f>
        <v>0</v>
      </c>
      <c r="N679" s="79">
        <f>ALL!N72/N$667</f>
        <v>0</v>
      </c>
      <c r="O679" s="79">
        <f>ALL!O72/O$667</f>
        <v>0</v>
      </c>
      <c r="P679" s="79">
        <f>ALL!P72/P$667</f>
        <v>0</v>
      </c>
      <c r="Q679" s="79">
        <f>ALL!Q72/Q$667</f>
        <v>0</v>
      </c>
      <c r="R679" s="79">
        <f>ALL!R72/R$667</f>
        <v>0</v>
      </c>
      <c r="S679" s="79">
        <f>ALL!S72/S$667</f>
        <v>0</v>
      </c>
      <c r="T679" s="79">
        <f>ALL!T72/T$667</f>
        <v>0</v>
      </c>
      <c r="U679" s="79">
        <f>ALL!U72/U$667</f>
        <v>0</v>
      </c>
      <c r="V679" s="79">
        <f>ALL!V72/V$667</f>
        <v>0</v>
      </c>
      <c r="W679" s="79">
        <f>ALL!W72/W$667</f>
        <v>0</v>
      </c>
      <c r="X679" s="79">
        <f>ALL!X72/X$667</f>
        <v>0</v>
      </c>
      <c r="Y679" s="79">
        <f>ALL!Y72/Y$667</f>
        <v>0</v>
      </c>
      <c r="Z679" s="79">
        <f>ALL!Z72/Z$667</f>
        <v>0</v>
      </c>
      <c r="AA679" s="79">
        <f>ALL!AA72/AA$667</f>
        <v>0</v>
      </c>
      <c r="AB679" s="79">
        <f>ALL!AB72/AB$667</f>
        <v>0</v>
      </c>
      <c r="AC679" s="79">
        <f>ALL!AC72/AC$667</f>
        <v>0</v>
      </c>
      <c r="AD679" s="79">
        <f>ALL!AD72/AD$667</f>
        <v>0</v>
      </c>
      <c r="AE679" s="79">
        <f>ALL!AE72/AE$667</f>
        <v>0</v>
      </c>
      <c r="AF679" s="79">
        <f>ALL!AF72/AF$667</f>
        <v>0</v>
      </c>
      <c r="AG679" s="79">
        <f>ALL!AG72/AG$667</f>
        <v>0</v>
      </c>
      <c r="AH679" s="79">
        <f>ALL!AH72/AH$667</f>
        <v>0</v>
      </c>
      <c r="AI679" s="79">
        <f>ALL!AI72/AI$667</f>
        <v>0</v>
      </c>
      <c r="AJ679" s="79">
        <f>ALL!AJ72/AJ$667</f>
        <v>0</v>
      </c>
      <c r="AK679" s="79">
        <f>ALL!AK72/AK$667</f>
        <v>0</v>
      </c>
      <c r="AL679" s="79">
        <f>ALL!AL72/AL$667</f>
        <v>0</v>
      </c>
      <c r="AM679" s="79">
        <f>ALL!AM72/AM$667</f>
        <v>0</v>
      </c>
      <c r="AN679" s="79">
        <f>ALL!AN72/AN$667</f>
        <v>0</v>
      </c>
      <c r="AO679" s="79">
        <f>ALL!AO72/AO$667</f>
        <v>0</v>
      </c>
      <c r="AP679" s="79">
        <f>ALL!AP72/AP$667</f>
        <v>0</v>
      </c>
      <c r="AQ679" s="79">
        <f>ALL!AQ72/AQ$667</f>
        <v>0</v>
      </c>
      <c r="AR679" s="79">
        <f>ALL!AR72/AR$667</f>
        <v>0</v>
      </c>
      <c r="AS679" s="79">
        <f>ALL!AS72/AS$667</f>
        <v>0</v>
      </c>
      <c r="AT679" s="79">
        <f>ALL!AT72/AT$667</f>
        <v>0</v>
      </c>
      <c r="AU679" s="79">
        <f>ALL!AU72/AU$667</f>
        <v>0</v>
      </c>
      <c r="AV679" s="79">
        <f>ALL!AV72/AV$667</f>
        <v>0</v>
      </c>
      <c r="AW679" s="79">
        <f>ALL!AW72/AW$667</f>
        <v>0</v>
      </c>
      <c r="AX679" s="79">
        <f>ALL!AX72/AX$667</f>
        <v>0</v>
      </c>
      <c r="AY679" s="79">
        <f>ALL!AY72/AY$667</f>
        <v>0</v>
      </c>
      <c r="AZ679" s="79">
        <f>ALL!AZ72/AZ$667</f>
        <v>0</v>
      </c>
      <c r="BA679" s="79">
        <f>ALL!BA72/BA$667</f>
        <v>0</v>
      </c>
      <c r="BB679" s="79">
        <f>ALL!BB72/BB$667</f>
        <v>0</v>
      </c>
      <c r="BC679" s="79">
        <f>ALL!BC72/BC$667</f>
        <v>0</v>
      </c>
      <c r="BD679" s="79">
        <f>ALL!BD72/BD$667</f>
        <v>0</v>
      </c>
      <c r="BE679" s="79">
        <f>ALL!BE72/BE$667</f>
        <v>0</v>
      </c>
      <c r="BF679" s="79">
        <f>ALL!BF72/BF$667</f>
        <v>0</v>
      </c>
      <c r="BG679" s="79">
        <f>ALL!BG72/BG$667</f>
        <v>0</v>
      </c>
      <c r="BH679" s="19">
        <f t="shared" si="300"/>
        <v>0</v>
      </c>
      <c r="BJ679" s="267">
        <f t="array" ref="BJ679">(MIN(IF($E$4:$BG$4=BJ$4,$E679:$BG679)))</f>
        <v>0</v>
      </c>
      <c r="BK679" s="267">
        <f t="array" ref="BK679">(MAX(IF($E$4:$BG$4=BK$4,$E679:$BG679)))</f>
        <v>0</v>
      </c>
      <c r="BL679" s="267">
        <f t="array" ref="BL679">(AVERAGE(IF($E$4:$BG$4=BL$4,$E679:$BG679)))</f>
        <v>0</v>
      </c>
      <c r="BM679" s="267">
        <f t="array" ref="BM679">(MIN(IF($E$4:$BG$4=BM$4,$E679:$BG679)))</f>
        <v>0</v>
      </c>
      <c r="BN679" s="267">
        <f t="array" ref="BN679">(MAX(IF($E$4:$BG$4=BN$4,$E679:$BG679)))</f>
        <v>0</v>
      </c>
      <c r="BO679" s="267">
        <f t="array" ref="BO679">(AVERAGE(IF($E$4:$BG$4=BO$4,$E679:$BG679)))</f>
        <v>0</v>
      </c>
      <c r="BP679" s="267">
        <f t="array" ref="BP679">(MIN(IF($E$4:$BG$4=BP$4,$E679:$BG679)))</f>
        <v>0</v>
      </c>
      <c r="BQ679" s="267">
        <f t="array" ref="BQ679">(MAX(IF($E$4:$BG$4=BQ$4,$E679:$BG679)))</f>
        <v>0</v>
      </c>
      <c r="BR679" s="267">
        <f t="array" ref="BR679">(AVERAGE(IF($E$4:$BG$4=BR$4,$E679:$BG679)))</f>
        <v>0</v>
      </c>
      <c r="BS679" s="267">
        <f t="array" ref="BS679">(MIN(IF($E$4:$BG$4=BS$4,$E679:$BG679)))</f>
        <v>0</v>
      </c>
      <c r="BT679" s="267">
        <f t="array" ref="BT679">(MAX(IF($E$4:$BG$4=BT$4,$E679:$BG679)))</f>
        <v>0</v>
      </c>
      <c r="BU679" s="267">
        <f t="array" ref="BU679">(AVERAGE(IF($E$4:$BG$4=BU$4,$E679:$BG679)))</f>
        <v>0</v>
      </c>
      <c r="BV679" s="267">
        <f t="array" ref="BV679">(MIN(IF($E$4:$BG$4=BV$4,$E679:$BG679)))</f>
        <v>0</v>
      </c>
      <c r="BW679" s="267">
        <f t="array" ref="BW679">(MAX(IF($E$4:$BG$4=BW$4,$E679:$BG679)))</f>
        <v>0</v>
      </c>
      <c r="BX679" s="267">
        <f t="array" ref="BX679">(AVERAGE(IF($E$4:$BG$4=BX$4,$E679:$BG679)))</f>
        <v>0</v>
      </c>
      <c r="BY679" s="267">
        <f t="array" ref="BY679">(MIN(IF($E$4:$BG$4=BY$4,$E679:$BG679)))</f>
        <v>0</v>
      </c>
      <c r="BZ679" s="267">
        <f t="array" ref="BZ679">(MAX(IF($E$4:$BG$4=BZ$4,$E679:$BG679)))</f>
        <v>0</v>
      </c>
      <c r="CA679" s="267">
        <f t="array" ref="CA679">(AVERAGE(IF($E$4:$BG$4=CA$4,$E679:$BG679)))</f>
        <v>0</v>
      </c>
      <c r="CB679" s="268">
        <f t="shared" si="301"/>
        <v>0</v>
      </c>
      <c r="CC679" s="268">
        <f t="shared" si="302"/>
        <v>0</v>
      </c>
      <c r="CD679" s="268">
        <f t="shared" si="303"/>
        <v>0</v>
      </c>
    </row>
    <row r="680" spans="1:82">
      <c r="A680" s="100">
        <f t="shared" si="299"/>
        <v>420</v>
      </c>
      <c r="B680" s="248" t="s">
        <v>84</v>
      </c>
      <c r="E680" s="79">
        <f>ALL!E73/E$667</f>
        <v>0</v>
      </c>
      <c r="F680" s="79">
        <f>ALL!F73/F$667</f>
        <v>0</v>
      </c>
      <c r="G680" s="79">
        <f>ALL!G73/G$667</f>
        <v>0</v>
      </c>
      <c r="H680" s="79">
        <f>ALL!H73/H$667</f>
        <v>0</v>
      </c>
      <c r="I680" s="79">
        <f>ALL!I73/I$667</f>
        <v>0</v>
      </c>
      <c r="J680" s="79">
        <f>ALL!J73/J$667</f>
        <v>0</v>
      </c>
      <c r="K680" s="79">
        <f>ALL!K73/K$667</f>
        <v>0</v>
      </c>
      <c r="L680" s="79">
        <f>ALL!L73/L$667</f>
        <v>0</v>
      </c>
      <c r="M680" s="79">
        <f>ALL!M73/M$667</f>
        <v>0</v>
      </c>
      <c r="N680" s="79">
        <f>ALL!N73/N$667</f>
        <v>0</v>
      </c>
      <c r="O680" s="79">
        <f>ALL!O73/O$667</f>
        <v>0</v>
      </c>
      <c r="P680" s="79">
        <f>ALL!P73/P$667</f>
        <v>0</v>
      </c>
      <c r="Q680" s="79">
        <f>ALL!Q73/Q$667</f>
        <v>0</v>
      </c>
      <c r="R680" s="79">
        <f>ALL!R73/R$667</f>
        <v>0</v>
      </c>
      <c r="S680" s="79">
        <f>ALL!S73/S$667</f>
        <v>0</v>
      </c>
      <c r="T680" s="79">
        <f>ALL!T73/T$667</f>
        <v>0</v>
      </c>
      <c r="U680" s="79">
        <f>ALL!U73/U$667</f>
        <v>0</v>
      </c>
      <c r="V680" s="79">
        <f>ALL!V73/V$667</f>
        <v>0</v>
      </c>
      <c r="W680" s="79">
        <f>ALL!W73/W$667</f>
        <v>0</v>
      </c>
      <c r="X680" s="79">
        <f>ALL!X73/X$667</f>
        <v>0</v>
      </c>
      <c r="Y680" s="79">
        <f>ALL!Y73/Y$667</f>
        <v>0</v>
      </c>
      <c r="Z680" s="79">
        <f>ALL!Z73/Z$667</f>
        <v>0</v>
      </c>
      <c r="AA680" s="79">
        <f>ALL!AA73/AA$667</f>
        <v>0</v>
      </c>
      <c r="AB680" s="79">
        <f>ALL!AB73/AB$667</f>
        <v>0</v>
      </c>
      <c r="AC680" s="79">
        <f>ALL!AC73/AC$667</f>
        <v>0</v>
      </c>
      <c r="AD680" s="79">
        <f>ALL!AD73/AD$667</f>
        <v>0</v>
      </c>
      <c r="AE680" s="79">
        <f>ALL!AE73/AE$667</f>
        <v>0</v>
      </c>
      <c r="AF680" s="79">
        <f>ALL!AF73/AF$667</f>
        <v>0</v>
      </c>
      <c r="AG680" s="79">
        <f>ALL!AG73/AG$667</f>
        <v>0</v>
      </c>
      <c r="AH680" s="79">
        <f>ALL!AH73/AH$667</f>
        <v>0</v>
      </c>
      <c r="AI680" s="79">
        <f>ALL!AI73/AI$667</f>
        <v>0</v>
      </c>
      <c r="AJ680" s="79">
        <f>ALL!AJ73/AJ$667</f>
        <v>0</v>
      </c>
      <c r="AK680" s="79">
        <f>ALL!AK73/AK$667</f>
        <v>0</v>
      </c>
      <c r="AL680" s="79">
        <f>ALL!AL73/AL$667</f>
        <v>0</v>
      </c>
      <c r="AM680" s="79">
        <f>ALL!AM73/AM$667</f>
        <v>0</v>
      </c>
      <c r="AN680" s="79">
        <f>ALL!AN73/AN$667</f>
        <v>0</v>
      </c>
      <c r="AO680" s="79">
        <f>ALL!AO73/AO$667</f>
        <v>0</v>
      </c>
      <c r="AP680" s="79">
        <f>ALL!AP73/AP$667</f>
        <v>0</v>
      </c>
      <c r="AQ680" s="79">
        <f>ALL!AQ73/AQ$667</f>
        <v>0</v>
      </c>
      <c r="AR680" s="79">
        <f>ALL!AR73/AR$667</f>
        <v>0</v>
      </c>
      <c r="AS680" s="79">
        <f>ALL!AS73/AS$667</f>
        <v>0</v>
      </c>
      <c r="AT680" s="79">
        <f>ALL!AT73/AT$667</f>
        <v>0</v>
      </c>
      <c r="AU680" s="79">
        <f>ALL!AU73/AU$667</f>
        <v>0</v>
      </c>
      <c r="AV680" s="79">
        <f>ALL!AV73/AV$667</f>
        <v>0</v>
      </c>
      <c r="AW680" s="79">
        <f>ALL!AW73/AW$667</f>
        <v>0</v>
      </c>
      <c r="AX680" s="79">
        <f>ALL!AX73/AX$667</f>
        <v>0</v>
      </c>
      <c r="AY680" s="79">
        <f>ALL!AY73/AY$667</f>
        <v>0</v>
      </c>
      <c r="AZ680" s="79">
        <f>ALL!AZ73/AZ$667</f>
        <v>0</v>
      </c>
      <c r="BA680" s="79">
        <f>ALL!BA73/BA$667</f>
        <v>0</v>
      </c>
      <c r="BB680" s="79">
        <f>ALL!BB73/BB$667</f>
        <v>0</v>
      </c>
      <c r="BC680" s="79">
        <f>ALL!BC73/BC$667</f>
        <v>0</v>
      </c>
      <c r="BD680" s="79">
        <f>ALL!BD73/BD$667</f>
        <v>0</v>
      </c>
      <c r="BE680" s="79">
        <f>ALL!BE73/BE$667</f>
        <v>0</v>
      </c>
      <c r="BF680" s="79">
        <f>ALL!BF73/BF$667</f>
        <v>0</v>
      </c>
      <c r="BG680" s="79">
        <f>ALL!BG73/BG$667</f>
        <v>0</v>
      </c>
      <c r="BH680" s="19">
        <f t="shared" si="300"/>
        <v>0</v>
      </c>
      <c r="BJ680" s="267">
        <f t="array" ref="BJ680">(MIN(IF($E$4:$BG$4=BJ$4,$E680:$BG680)))</f>
        <v>0</v>
      </c>
      <c r="BK680" s="267">
        <f t="array" ref="BK680">(MAX(IF($E$4:$BG$4=BK$4,$E680:$BG680)))</f>
        <v>0</v>
      </c>
      <c r="BL680" s="267">
        <f t="array" ref="BL680">(AVERAGE(IF($E$4:$BG$4=BL$4,$E680:$BG680)))</f>
        <v>0</v>
      </c>
      <c r="BM680" s="267">
        <f t="array" ref="BM680">(MIN(IF($E$4:$BG$4=BM$4,$E680:$BG680)))</f>
        <v>0</v>
      </c>
      <c r="BN680" s="267">
        <f t="array" ref="BN680">(MAX(IF($E$4:$BG$4=BN$4,$E680:$BG680)))</f>
        <v>0</v>
      </c>
      <c r="BO680" s="267">
        <f t="array" ref="BO680">(AVERAGE(IF($E$4:$BG$4=BO$4,$E680:$BG680)))</f>
        <v>0</v>
      </c>
      <c r="BP680" s="267">
        <f t="array" ref="BP680">(MIN(IF($E$4:$BG$4=BP$4,$E680:$BG680)))</f>
        <v>0</v>
      </c>
      <c r="BQ680" s="267">
        <f t="array" ref="BQ680">(MAX(IF($E$4:$BG$4=BQ$4,$E680:$BG680)))</f>
        <v>0</v>
      </c>
      <c r="BR680" s="267">
        <f t="array" ref="BR680">(AVERAGE(IF($E$4:$BG$4=BR$4,$E680:$BG680)))</f>
        <v>0</v>
      </c>
      <c r="BS680" s="267">
        <f t="array" ref="BS680">(MIN(IF($E$4:$BG$4=BS$4,$E680:$BG680)))</f>
        <v>0</v>
      </c>
      <c r="BT680" s="267">
        <f t="array" ref="BT680">(MAX(IF($E$4:$BG$4=BT$4,$E680:$BG680)))</f>
        <v>0</v>
      </c>
      <c r="BU680" s="267">
        <f t="array" ref="BU680">(AVERAGE(IF($E$4:$BG$4=BU$4,$E680:$BG680)))</f>
        <v>0</v>
      </c>
      <c r="BV680" s="267">
        <f t="array" ref="BV680">(MIN(IF($E$4:$BG$4=BV$4,$E680:$BG680)))</f>
        <v>0</v>
      </c>
      <c r="BW680" s="267">
        <f t="array" ref="BW680">(MAX(IF($E$4:$BG$4=BW$4,$E680:$BG680)))</f>
        <v>0</v>
      </c>
      <c r="BX680" s="267">
        <f t="array" ref="BX680">(AVERAGE(IF($E$4:$BG$4=BX$4,$E680:$BG680)))</f>
        <v>0</v>
      </c>
      <c r="BY680" s="267">
        <f t="array" ref="BY680">(MIN(IF($E$4:$BG$4=BY$4,$E680:$BG680)))</f>
        <v>0</v>
      </c>
      <c r="BZ680" s="267">
        <f t="array" ref="BZ680">(MAX(IF($E$4:$BG$4=BZ$4,$E680:$BG680)))</f>
        <v>0</v>
      </c>
      <c r="CA680" s="267">
        <f t="array" ref="CA680">(AVERAGE(IF($E$4:$BG$4=CA$4,$E680:$BG680)))</f>
        <v>0</v>
      </c>
      <c r="CB680" s="268">
        <f t="shared" si="301"/>
        <v>0</v>
      </c>
      <c r="CC680" s="268">
        <f t="shared" si="302"/>
        <v>0</v>
      </c>
      <c r="CD680" s="268">
        <f t="shared" si="303"/>
        <v>0</v>
      </c>
    </row>
    <row r="681" spans="1:82" ht="24">
      <c r="A681" s="100">
        <f t="shared" si="299"/>
        <v>430</v>
      </c>
      <c r="B681" s="248" t="s">
        <v>85</v>
      </c>
      <c r="E681" s="79">
        <f>ALL!E74/E$667</f>
        <v>6.5539081027227039E-2</v>
      </c>
      <c r="F681" s="79">
        <f>ALL!F74/F$667</f>
        <v>7.6847519227915301E-2</v>
      </c>
      <c r="G681" s="79">
        <f>ALL!G74/G$667</f>
        <v>7.8254749188786207E-2</v>
      </c>
      <c r="H681" s="79">
        <f>ALL!H74/H$667</f>
        <v>2.9334093668535663E-2</v>
      </c>
      <c r="I681" s="79">
        <f>ALL!I74/I$667</f>
        <v>7.4403447803860226E-2</v>
      </c>
      <c r="J681" s="79">
        <f>ALL!J74/J$667</f>
        <v>8.9855505919681347E-2</v>
      </c>
      <c r="K681" s="79">
        <f>ALL!K74/K$667</f>
        <v>4.5472460796260383E-2</v>
      </c>
      <c r="L681" s="79">
        <f>ALL!L74/L$667</f>
        <v>0.17184726843725268</v>
      </c>
      <c r="M681" s="79">
        <f>ALL!M74/M$667</f>
        <v>5.593693766480537E-2</v>
      </c>
      <c r="N681" s="79">
        <f>ALL!N74/N$667</f>
        <v>2.0558042342562956E-2</v>
      </c>
      <c r="O681" s="79">
        <f>ALL!O74/O$667</f>
        <v>0.27230229046530907</v>
      </c>
      <c r="P681" s="79">
        <f>ALL!P74/P$667</f>
        <v>0.15430507949295771</v>
      </c>
      <c r="Q681" s="79">
        <f>ALL!Q74/Q$667</f>
        <v>8.3183150964753164E-2</v>
      </c>
      <c r="R681" s="79">
        <f>ALL!R74/R$667</f>
        <v>0.1898158846022264</v>
      </c>
      <c r="S681" s="79">
        <f>ALL!S74/S$667</f>
        <v>9.1078625932133103E-2</v>
      </c>
      <c r="T681" s="79">
        <f>ALL!T74/T$667</f>
        <v>8.0703582391701514E-2</v>
      </c>
      <c r="U681" s="79">
        <f>ALL!U74/U$667</f>
        <v>0.15774413801460821</v>
      </c>
      <c r="V681" s="79">
        <f>ALL!V74/V$667</f>
        <v>3.94621131449071E-2</v>
      </c>
      <c r="W681" s="79">
        <f>ALL!W74/W$667</f>
        <v>6.3478897687265542E-2</v>
      </c>
      <c r="X681" s="79">
        <f>ALL!X74/X$667</f>
        <v>0.10546928461934572</v>
      </c>
      <c r="Y681" s="79">
        <f>ALL!Y74/Y$667</f>
        <v>8.9449951708738595E-2</v>
      </c>
      <c r="Z681" s="79">
        <f>ALL!Z74/Z$667</f>
        <v>0.11076010393636911</v>
      </c>
      <c r="AA681" s="79">
        <f>ALL!AA74/AA$667</f>
        <v>0.10970398186454101</v>
      </c>
      <c r="AB681" s="79">
        <f>ALL!AB74/AB$667</f>
        <v>8.7418477561457861E-2</v>
      </c>
      <c r="AC681" s="79">
        <f>ALL!AC74/AC$667</f>
        <v>3.642371864458701E-2</v>
      </c>
      <c r="AD681" s="79">
        <f>ALL!AD74/AD$667</f>
        <v>5.1501685395828882E-2</v>
      </c>
      <c r="AE681" s="79">
        <f>ALL!AE74/AE$667</f>
        <v>7.7064457802383052E-2</v>
      </c>
      <c r="AF681" s="79">
        <f>ALL!AF74/AF$667</f>
        <v>0.10843425076501798</v>
      </c>
      <c r="AG681" s="79">
        <f>ALL!AG74/AG$667</f>
        <v>5.4265851535163154E-2</v>
      </c>
      <c r="AH681" s="79">
        <f>ALL!AH74/AH$667</f>
        <v>6.9689826336387872E-2</v>
      </c>
      <c r="AI681" s="79">
        <f>ALL!AI74/AI$667</f>
        <v>0.10675453149356576</v>
      </c>
      <c r="AJ681" s="79">
        <f>ALL!AJ74/AJ$667</f>
        <v>8.5366479878923651E-2</v>
      </c>
      <c r="AK681" s="79">
        <f>ALL!AK74/AK$667</f>
        <v>3.5696787877871818E-2</v>
      </c>
      <c r="AL681" s="79">
        <f>ALL!AL74/AL$667</f>
        <v>3.4246589746833728E-2</v>
      </c>
      <c r="AM681" s="79">
        <f>ALL!AM74/AM$667</f>
        <v>1.9369729786305652E-3</v>
      </c>
      <c r="AN681" s="79">
        <f>ALL!AN74/AN$667</f>
        <v>2.0587066793415492E-3</v>
      </c>
      <c r="AO681" s="79">
        <f>ALL!AO74/AO$667</f>
        <v>3.3999900245413649E-3</v>
      </c>
      <c r="AP681" s="79">
        <f>ALL!AP74/AP$667</f>
        <v>0</v>
      </c>
      <c r="AQ681" s="79">
        <f>ALL!AQ74/AQ$667</f>
        <v>0</v>
      </c>
      <c r="AR681" s="79">
        <f>ALL!AR74/AR$667</f>
        <v>4.0157111858527959E-2</v>
      </c>
      <c r="AS681" s="79">
        <f>ALL!AS74/AS$667</f>
        <v>0</v>
      </c>
      <c r="AT681" s="79">
        <f>ALL!AT74/AT$667</f>
        <v>5.5955034433426672E-3</v>
      </c>
      <c r="AU681" s="79">
        <f>ALL!AU74/AU$667</f>
        <v>0</v>
      </c>
      <c r="AV681" s="79">
        <f>ALL!AV74/AV$667</f>
        <v>0</v>
      </c>
      <c r="AW681" s="79">
        <f>ALL!AW74/AW$667</f>
        <v>0</v>
      </c>
      <c r="AX681" s="79">
        <f>ALL!AX74/AX$667</f>
        <v>0</v>
      </c>
      <c r="AY681" s="79">
        <f>ALL!AY74/AY$667</f>
        <v>0</v>
      </c>
      <c r="AZ681" s="79">
        <f>ALL!AZ74/AZ$667</f>
        <v>0</v>
      </c>
      <c r="BA681" s="79">
        <f>ALL!BA74/BA$667</f>
        <v>0</v>
      </c>
      <c r="BB681" s="79">
        <f>ALL!BB74/BB$667</f>
        <v>0</v>
      </c>
      <c r="BC681" s="79">
        <f>ALL!BC74/BC$667</f>
        <v>0</v>
      </c>
      <c r="BD681" s="79">
        <f>ALL!BD74/BD$667</f>
        <v>0.14227892429351946</v>
      </c>
      <c r="BE681" s="79">
        <f>ALL!BE74/BE$667</f>
        <v>0.10581323240268532</v>
      </c>
      <c r="BF681" s="79">
        <f>ALL!BF74/BF$667</f>
        <v>5.5773432478509855E-2</v>
      </c>
      <c r="BG681" s="79">
        <f>ALL!BG74/BG$667</f>
        <v>4.5171441987403083E-2</v>
      </c>
      <c r="BH681" s="19">
        <f t="shared" si="300"/>
        <v>3.4045541640862664</v>
      </c>
      <c r="BJ681" s="267">
        <f t="array" ref="BJ681">(MIN(IF($E$4:$BG$4=BJ$4,$E681:$BG681)))</f>
        <v>0</v>
      </c>
      <c r="BK681" s="267">
        <f t="array" ref="BK681">(MAX(IF($E$4:$BG$4=BK$4,$E681:$BG681)))</f>
        <v>4.0157111858527959E-2</v>
      </c>
      <c r="BL681" s="267">
        <f t="array" ref="BL681">(AVERAGE(IF($E$4:$BG$4=BL$4,$E681:$BG681)))</f>
        <v>3.2007070003595966E-3</v>
      </c>
      <c r="BM681" s="267">
        <f t="array" ref="BM681">(MIN(IF($E$4:$BG$4=BM$4,$E681:$BG681)))</f>
        <v>4.5171441987403083E-2</v>
      </c>
      <c r="BN681" s="267">
        <f t="array" ref="BN681">(MAX(IF($E$4:$BG$4=BN$4,$E681:$BG681)))</f>
        <v>0.14227892429351946</v>
      </c>
      <c r="BO681" s="267">
        <f t="array" ref="BO681">(AVERAGE(IF($E$4:$BG$4=BO$4,$E681:$BG681)))</f>
        <v>8.7259257790529426E-2</v>
      </c>
      <c r="BP681" s="267">
        <f t="array" ref="BP681">(MIN(IF($E$4:$BG$4=BP$4,$E681:$BG681)))</f>
        <v>1.9369729786305652E-3</v>
      </c>
      <c r="BQ681" s="267">
        <f t="array" ref="BQ681">(MAX(IF($E$4:$BG$4=BQ$4,$E681:$BG681)))</f>
        <v>3.5696787877871818E-2</v>
      </c>
      <c r="BR681" s="267">
        <f t="array" ref="BR681">(AVERAGE(IF($E$4:$BG$4=BR$4,$E681:$BG681)))</f>
        <v>2.39601168677787E-2</v>
      </c>
      <c r="BS681" s="267">
        <f t="array" ref="BS681">(MIN(IF($E$4:$BG$4=BS$4,$E681:$BG681)))</f>
        <v>2.0558042342562956E-2</v>
      </c>
      <c r="BT681" s="267">
        <f t="array" ref="BT681">(MAX(IF($E$4:$BG$4=BT$4,$E681:$BG681)))</f>
        <v>0.27230229046530907</v>
      </c>
      <c r="BU681" s="267">
        <f t="array" ref="BU681">(AVERAGE(IF($E$4:$BG$4=BU$4,$E681:$BG681)))</f>
        <v>8.313505039775089E-2</v>
      </c>
      <c r="BV681" s="267">
        <f t="array" ref="BV681">(MIN(IF($E$4:$BG$4=BV$4,$E681:$BG681)))</f>
        <v>7.8254749188786207E-2</v>
      </c>
      <c r="BW681" s="267">
        <f t="array" ref="BW681">(MAX(IF($E$4:$BG$4=BW$4,$E681:$BG681)))</f>
        <v>0.11076010393636911</v>
      </c>
      <c r="BX681" s="267">
        <f t="array" ref="BX681">(AVERAGE(IF($E$4:$BG$4=BX$4,$E681:$BG681)))</f>
        <v>9.044995264138421E-2</v>
      </c>
      <c r="BY681" s="267">
        <f t="array" ref="BY681">(MIN(IF($E$4:$BG$4=BY$4,$E681:$BG681)))</f>
        <v>5.4265851535163154E-2</v>
      </c>
      <c r="BZ681" s="267">
        <f t="array" ref="BZ681">(MAX(IF($E$4:$BG$4=BZ$4,$E681:$BG681)))</f>
        <v>0.17184726843725268</v>
      </c>
      <c r="CA681" s="267">
        <f t="array" ref="CA681">(AVERAGE(IF($E$4:$BG$4=CA$4,$E681:$BG681)))</f>
        <v>0.11782708591382192</v>
      </c>
      <c r="CB681" s="268">
        <f t="shared" si="301"/>
        <v>0</v>
      </c>
      <c r="CC681" s="268">
        <f t="shared" si="302"/>
        <v>0.3</v>
      </c>
      <c r="CD681" s="268">
        <f t="shared" si="303"/>
        <v>6.1900984801568477E-2</v>
      </c>
    </row>
    <row r="682" spans="1:82">
      <c r="A682" s="100">
        <f t="shared" si="299"/>
        <v>440</v>
      </c>
      <c r="B682" s="248" t="s">
        <v>86</v>
      </c>
      <c r="E682" s="79">
        <f>ALL!E75/E$667</f>
        <v>9.1412268321249481E-6</v>
      </c>
      <c r="F682" s="79">
        <f>ALL!F75/F$667</f>
        <v>0</v>
      </c>
      <c r="G682" s="79">
        <f>ALL!G75/G$667</f>
        <v>0</v>
      </c>
      <c r="H682" s="79">
        <f>ALL!H75/H$667</f>
        <v>0</v>
      </c>
      <c r="I682" s="79">
        <f>ALL!I75/I$667</f>
        <v>0</v>
      </c>
      <c r="J682" s="79">
        <f>ALL!J75/J$667</f>
        <v>0</v>
      </c>
      <c r="K682" s="79">
        <f>ALL!K75/K$667</f>
        <v>0</v>
      </c>
      <c r="L682" s="79">
        <f>ALL!L75/L$667</f>
        <v>1.4519786461536413E-3</v>
      </c>
      <c r="M682" s="79">
        <f>ALL!M75/M$667</f>
        <v>0</v>
      </c>
      <c r="N682" s="79">
        <f>ALL!N75/N$667</f>
        <v>0</v>
      </c>
      <c r="O682" s="79">
        <f>ALL!O75/O$667</f>
        <v>0</v>
      </c>
      <c r="P682" s="79">
        <f>ALL!P75/P$667</f>
        <v>1.259856179327455E-3</v>
      </c>
      <c r="Q682" s="79">
        <f>ALL!Q75/Q$667</f>
        <v>9.1864514590601061E-5</v>
      </c>
      <c r="R682" s="79">
        <f>ALL!R75/R$667</f>
        <v>0</v>
      </c>
      <c r="S682" s="79">
        <f>ALL!S75/S$667</f>
        <v>2.976382152067202E-4</v>
      </c>
      <c r="T682" s="79">
        <f>ALL!T75/T$667</f>
        <v>0</v>
      </c>
      <c r="U682" s="79">
        <f>ALL!U75/U$667</f>
        <v>0</v>
      </c>
      <c r="V682" s="79">
        <f>ALL!V75/V$667</f>
        <v>0</v>
      </c>
      <c r="W682" s="79">
        <f>ALL!W75/W$667</f>
        <v>1.0831367001855028E-3</v>
      </c>
      <c r="X682" s="79">
        <f>ALL!X75/X$667</f>
        <v>0</v>
      </c>
      <c r="Y682" s="79">
        <f>ALL!Y75/Y$667</f>
        <v>0</v>
      </c>
      <c r="Z682" s="79">
        <f>ALL!Z75/Z$667</f>
        <v>0</v>
      </c>
      <c r="AA682" s="79">
        <f>ALL!AA75/AA$667</f>
        <v>2.0176123434860966E-3</v>
      </c>
      <c r="AB682" s="79">
        <f>ALL!AB75/AB$667</f>
        <v>4.5588398318831773E-4</v>
      </c>
      <c r="AC682" s="79">
        <f>ALL!AC75/AC$667</f>
        <v>0</v>
      </c>
      <c r="AD682" s="79">
        <f>ALL!AD75/AD$667</f>
        <v>0</v>
      </c>
      <c r="AE682" s="79">
        <f>ALL!AE75/AE$667</f>
        <v>0</v>
      </c>
      <c r="AF682" s="79">
        <f>ALL!AF75/AF$667</f>
        <v>-2.921804092535168E-5</v>
      </c>
      <c r="AG682" s="79">
        <f>ALL!AG75/AG$667</f>
        <v>5.5032939821479817E-4</v>
      </c>
      <c r="AH682" s="79">
        <f>ALL!AH75/AH$667</f>
        <v>0</v>
      </c>
      <c r="AI682" s="79">
        <f>ALL!AI75/AI$667</f>
        <v>0</v>
      </c>
      <c r="AJ682" s="79">
        <f>ALL!AJ75/AJ$667</f>
        <v>0</v>
      </c>
      <c r="AK682" s="79">
        <f>ALL!AK75/AK$667</f>
        <v>0</v>
      </c>
      <c r="AL682" s="79">
        <f>ALL!AL75/AL$667</f>
        <v>1.7280972523251958E-2</v>
      </c>
      <c r="AM682" s="79">
        <f>ALL!AM75/AM$667</f>
        <v>0</v>
      </c>
      <c r="AN682" s="79">
        <f>ALL!AN75/AN$667</f>
        <v>0</v>
      </c>
      <c r="AO682" s="79">
        <f>ALL!AO75/AO$667</f>
        <v>0</v>
      </c>
      <c r="AP682" s="79">
        <f>ALL!AP75/AP$667</f>
        <v>0</v>
      </c>
      <c r="AQ682" s="79">
        <f>ALL!AQ75/AQ$667</f>
        <v>0</v>
      </c>
      <c r="AR682" s="79">
        <f>ALL!AR75/AR$667</f>
        <v>0</v>
      </c>
      <c r="AS682" s="79">
        <f>ALL!AS75/AS$667</f>
        <v>0</v>
      </c>
      <c r="AT682" s="79">
        <f>ALL!AT75/AT$667</f>
        <v>0</v>
      </c>
      <c r="AU682" s="79">
        <f>ALL!AU75/AU$667</f>
        <v>0</v>
      </c>
      <c r="AV682" s="79">
        <f>ALL!AV75/AV$667</f>
        <v>0</v>
      </c>
      <c r="AW682" s="79">
        <f>ALL!AW75/AW$667</f>
        <v>0</v>
      </c>
      <c r="AX682" s="79">
        <f>ALL!AX75/AX$667</f>
        <v>0</v>
      </c>
      <c r="AY682" s="79">
        <f>ALL!AY75/AY$667</f>
        <v>0</v>
      </c>
      <c r="AZ682" s="79">
        <f>ALL!AZ75/AZ$667</f>
        <v>0</v>
      </c>
      <c r="BA682" s="79">
        <f>ALL!BA75/BA$667</f>
        <v>0</v>
      </c>
      <c r="BB682" s="79">
        <f>ALL!BB75/BB$667</f>
        <v>0</v>
      </c>
      <c r="BC682" s="79">
        <f>ALL!BC75/BC$667</f>
        <v>0</v>
      </c>
      <c r="BD682" s="79">
        <f>ALL!BD75/BD$667</f>
        <v>0</v>
      </c>
      <c r="BE682" s="79">
        <f>ALL!BE75/BE$667</f>
        <v>0</v>
      </c>
      <c r="BF682" s="79">
        <f>ALL!BF75/BF$667</f>
        <v>0</v>
      </c>
      <c r="BG682" s="79">
        <f>ALL!BG75/BG$667</f>
        <v>0</v>
      </c>
      <c r="BH682" s="19">
        <f t="shared" si="300"/>
        <v>2.4469195689511863E-2</v>
      </c>
      <c r="BJ682" s="267">
        <f t="array" ref="BJ682">(MIN(IF($E$4:$BG$4=BJ$4,$E682:$BG682)))</f>
        <v>0</v>
      </c>
      <c r="BK682" s="267">
        <f t="array" ref="BK682">(MAX(IF($E$4:$BG$4=BK$4,$E682:$BG682)))</f>
        <v>0</v>
      </c>
      <c r="BL682" s="267">
        <f t="array" ref="BL682">(AVERAGE(IF($E$4:$BG$4=BL$4,$E682:$BG682)))</f>
        <v>0</v>
      </c>
      <c r="BM682" s="267">
        <f t="array" ref="BM682">(MIN(IF($E$4:$BG$4=BM$4,$E682:$BG682)))</f>
        <v>0</v>
      </c>
      <c r="BN682" s="267">
        <f t="array" ref="BN682">(MAX(IF($E$4:$BG$4=BN$4,$E682:$BG682)))</f>
        <v>0</v>
      </c>
      <c r="BO682" s="267">
        <f t="array" ref="BO682">(AVERAGE(IF($E$4:$BG$4=BO$4,$E682:$BG682)))</f>
        <v>0</v>
      </c>
      <c r="BP682" s="267">
        <f t="array" ref="BP682">(MIN(IF($E$4:$BG$4=BP$4,$E682:$BG682)))</f>
        <v>0</v>
      </c>
      <c r="BQ682" s="267">
        <f t="array" ref="BQ682">(MAX(IF($E$4:$BG$4=BQ$4,$E682:$BG682)))</f>
        <v>1.7280972523251958E-2</v>
      </c>
      <c r="BR682" s="267">
        <f t="array" ref="BR682">(AVERAGE(IF($E$4:$BG$4=BR$4,$E682:$BG682)))</f>
        <v>5.760324174417319E-3</v>
      </c>
      <c r="BS682" s="267">
        <f t="array" ref="BS682">(MIN(IF($E$4:$BG$4=BS$4,$E682:$BG682)))</f>
        <v>-2.921804092535168E-5</v>
      </c>
      <c r="BT682" s="267">
        <f t="array" ref="BT682">(MAX(IF($E$4:$BG$4=BT$4,$E682:$BG682)))</f>
        <v>2.0176123434860966E-3</v>
      </c>
      <c r="BU682" s="267">
        <f t="array" ref="BU682">(AVERAGE(IF($E$4:$BG$4=BU$4,$E682:$BG682)))</f>
        <v>1.652464266369378E-4</v>
      </c>
      <c r="BV682" s="267">
        <f t="array" ref="BV682">(MIN(IF($E$4:$BG$4=BV$4,$E682:$BG682)))</f>
        <v>0</v>
      </c>
      <c r="BW682" s="267">
        <f t="array" ref="BW682">(MAX(IF($E$4:$BG$4=BW$4,$E682:$BG682)))</f>
        <v>4.5588398318831773E-4</v>
      </c>
      <c r="BX682" s="267">
        <f t="array" ref="BX682">(AVERAGE(IF($E$4:$BG$4=BX$4,$E682:$BG682)))</f>
        <v>1.1397099579707943E-4</v>
      </c>
      <c r="BY682" s="267">
        <f t="array" ref="BY682">(MIN(IF($E$4:$BG$4=BY$4,$E682:$BG682)))</f>
        <v>0</v>
      </c>
      <c r="BZ682" s="267">
        <f t="array" ref="BZ682">(MAX(IF($E$4:$BG$4=BZ$4,$E682:$BG682)))</f>
        <v>1.4519786461536413E-3</v>
      </c>
      <c r="CA682" s="267">
        <f t="array" ref="CA682">(AVERAGE(IF($E$4:$BG$4=CA$4,$E682:$BG682)))</f>
        <v>4.6602346052798498E-4</v>
      </c>
      <c r="CB682" s="268">
        <f t="shared" si="301"/>
        <v>0</v>
      </c>
      <c r="CC682" s="268">
        <f t="shared" si="302"/>
        <v>0</v>
      </c>
      <c r="CD682" s="268">
        <f t="shared" si="303"/>
        <v>4.448944670820339E-4</v>
      </c>
    </row>
    <row r="683" spans="1:82">
      <c r="A683" s="100">
        <f t="shared" si="299"/>
        <v>510</v>
      </c>
      <c r="B683" s="248" t="s">
        <v>87</v>
      </c>
      <c r="E683" s="79">
        <f>ALL!E76/E$667</f>
        <v>3.9470933214637079E-2</v>
      </c>
      <c r="F683" s="79">
        <f>ALL!F76/F$667</f>
        <v>4.3115000982195735E-2</v>
      </c>
      <c r="G683" s="79">
        <f>ALL!G76/G$667</f>
        <v>4.2543474478172062E-2</v>
      </c>
      <c r="H683" s="79">
        <f>ALL!H76/H$667</f>
        <v>4.494054419791553E-2</v>
      </c>
      <c r="I683" s="79">
        <f>ALL!I76/I$667</f>
        <v>4.4653211273701449E-2</v>
      </c>
      <c r="J683" s="79">
        <f>ALL!J76/J$667</f>
        <v>3.7416231777771806E-2</v>
      </c>
      <c r="K683" s="79">
        <f>ALL!K76/K$667</f>
        <v>4.8785236387201794E-2</v>
      </c>
      <c r="L683" s="79">
        <f>ALL!L76/L$667</f>
        <v>4.189754597225627E-2</v>
      </c>
      <c r="M683" s="79">
        <f>ALL!M76/M$667</f>
        <v>2.6215460147944476E-2</v>
      </c>
      <c r="N683" s="79">
        <f>ALL!N76/N$667</f>
        <v>4.7913919019544053E-2</v>
      </c>
      <c r="O683" s="79">
        <f>ALL!O76/O$667</f>
        <v>3.751047471168454E-2</v>
      </c>
      <c r="P683" s="79">
        <f>ALL!P76/P$667</f>
        <v>4.306941938876363E-2</v>
      </c>
      <c r="Q683" s="79">
        <f>ALL!Q76/Q$667</f>
        <v>3.8705939349626108E-2</v>
      </c>
      <c r="R683" s="79">
        <f>ALL!R76/R$667</f>
        <v>4.3898081264280187E-2</v>
      </c>
      <c r="S683" s="79">
        <f>ALL!S76/S$667</f>
        <v>3.9288667008908984E-2</v>
      </c>
      <c r="T683" s="79">
        <f>ALL!T76/T$667</f>
        <v>5.4682990009301803E-2</v>
      </c>
      <c r="U683" s="79">
        <f>ALL!U76/U$667</f>
        <v>3.6920050747594912E-2</v>
      </c>
      <c r="V683" s="79">
        <f>ALL!V76/V$667</f>
        <v>3.5520197134662555E-2</v>
      </c>
      <c r="W683" s="79">
        <f>ALL!W76/W$667</f>
        <v>4.7736265370036703E-2</v>
      </c>
      <c r="X683" s="79">
        <f>ALL!X76/X$667</f>
        <v>4.6659154151098725E-2</v>
      </c>
      <c r="Y683" s="79">
        <f>ALL!Y76/Y$667</f>
        <v>4.4364416683792179E-2</v>
      </c>
      <c r="Z683" s="79">
        <f>ALL!Z76/Z$667</f>
        <v>4.3290336462613245E-2</v>
      </c>
      <c r="AA683" s="79">
        <f>ALL!AA76/AA$667</f>
        <v>4.414278354156554E-2</v>
      </c>
      <c r="AB683" s="79">
        <f>ALL!AB76/AB$667</f>
        <v>3.6684346534091791E-2</v>
      </c>
      <c r="AC683" s="79">
        <f>ALL!AC76/AC$667</f>
        <v>4.2120572396214917E-2</v>
      </c>
      <c r="AD683" s="79">
        <f>ALL!AD76/AD$667</f>
        <v>4.7714711991854113E-2</v>
      </c>
      <c r="AE683" s="79">
        <f>ALL!AE76/AE$667</f>
        <v>5.2122744795846415E-2</v>
      </c>
      <c r="AF683" s="79">
        <f>ALL!AF76/AF$667</f>
        <v>4.4730133952314913E-2</v>
      </c>
      <c r="AG683" s="79">
        <f>ALL!AG76/AG$667</f>
        <v>4.1195354541711131E-2</v>
      </c>
      <c r="AH683" s="79">
        <f>ALL!AH76/AH$667</f>
        <v>4.6718216885770665E-2</v>
      </c>
      <c r="AI683" s="79">
        <f>ALL!AI76/AI$667</f>
        <v>4.0621810001045519E-2</v>
      </c>
      <c r="AJ683" s="79">
        <f>ALL!AJ76/AJ$667</f>
        <v>3.4749291170178533E-2</v>
      </c>
      <c r="AK683" s="79">
        <f>ALL!AK76/AK$667</f>
        <v>2.477629926252049E-2</v>
      </c>
      <c r="AL683" s="79">
        <f>ALL!AL76/AL$667</f>
        <v>6.5772570664366758E-2</v>
      </c>
      <c r="AM683" s="79">
        <f>ALL!AM76/AM$667</f>
        <v>7.5825613885338247E-2</v>
      </c>
      <c r="AN683" s="79">
        <f>ALL!AN76/AN$667</f>
        <v>6.9877846797871568E-2</v>
      </c>
      <c r="AO683" s="79">
        <f>ALL!AO76/AO$667</f>
        <v>9.4669396475471679E-2</v>
      </c>
      <c r="AP683" s="79">
        <f>ALL!AP76/AP$667</f>
        <v>9.5668226532912334E-2</v>
      </c>
      <c r="AQ683" s="79">
        <f>ALL!AQ76/AQ$667</f>
        <v>0.11291418024381061</v>
      </c>
      <c r="AR683" s="79">
        <f>ALL!AR76/AR$667</f>
        <v>7.9572854477869465E-2</v>
      </c>
      <c r="AS683" s="79">
        <f>ALL!AS76/AS$667</f>
        <v>8.9427092576212355E-2</v>
      </c>
      <c r="AT683" s="79">
        <f>ALL!AT76/AT$667</f>
        <v>3.0355670123800405E-2</v>
      </c>
      <c r="AU683" s="79">
        <f>ALL!AU76/AU$667</f>
        <v>5.8373450165737702E-2</v>
      </c>
      <c r="AV683" s="79">
        <f>ALL!AV76/AV$667</f>
        <v>8.1885679289106478E-2</v>
      </c>
      <c r="AW683" s="79">
        <f>ALL!AW76/AW$667</f>
        <v>8.3384498627102885E-2</v>
      </c>
      <c r="AX683" s="79">
        <f>ALL!AX76/AX$667</f>
        <v>6.0383314905309272E-2</v>
      </c>
      <c r="AY683" s="79">
        <f>ALL!AY76/AY$667</f>
        <v>8.1496340983256838E-2</v>
      </c>
      <c r="AZ683" s="79">
        <f>ALL!AZ76/AZ$667</f>
        <v>9.2555669460513898E-2</v>
      </c>
      <c r="BA683" s="79">
        <f>ALL!BA76/BA$667</f>
        <v>0.12572021755408672</v>
      </c>
      <c r="BB683" s="79">
        <f>ALL!BB76/BB$667</f>
        <v>0.17799807142253929</v>
      </c>
      <c r="BC683" s="79">
        <f>ALL!BC76/BC$667</f>
        <v>0.10858831008847128</v>
      </c>
      <c r="BD683" s="79">
        <f>ALL!BD76/BD$667</f>
        <v>3.8968883179742786E-2</v>
      </c>
      <c r="BE683" s="79">
        <f>ALL!BE76/BE$667</f>
        <v>5.192547392960175E-2</v>
      </c>
      <c r="BF683" s="79">
        <f>ALL!BF76/BF$667</f>
        <v>4.9378745758979034E-2</v>
      </c>
      <c r="BG683" s="79">
        <f>ALL!BG76/BG$667</f>
        <v>6.5004097724706555E-2</v>
      </c>
      <c r="BH683" s="19">
        <f t="shared" si="300"/>
        <v>3.1739200196736252</v>
      </c>
      <c r="BJ683" s="267">
        <f t="array" ref="BJ683">(MIN(IF($E$4:$BG$4=BJ$4,$E683:$BG683)))</f>
        <v>3.0355670123800405E-2</v>
      </c>
      <c r="BK683" s="267">
        <f t="array" ref="BK683">(MAX(IF($E$4:$BG$4=BK$4,$E683:$BG683)))</f>
        <v>0.17799807142253929</v>
      </c>
      <c r="BL683" s="267">
        <f t="array" ref="BL683">(AVERAGE(IF($E$4:$BG$4=BL$4,$E683:$BG683)))</f>
        <v>9.0179426232754559E-2</v>
      </c>
      <c r="BM683" s="267">
        <f t="array" ref="BM683">(MIN(IF($E$4:$BG$4=BM$4,$E683:$BG683)))</f>
        <v>3.8968883179742786E-2</v>
      </c>
      <c r="BN683" s="267">
        <f t="array" ref="BN683">(MAX(IF($E$4:$BG$4=BN$4,$E683:$BG683)))</f>
        <v>6.5004097724706555E-2</v>
      </c>
      <c r="BO683" s="267">
        <f t="array" ref="BO683">(AVERAGE(IF($E$4:$BG$4=BO$4,$E683:$BG683)))</f>
        <v>5.131930014825753E-2</v>
      </c>
      <c r="BP683" s="267">
        <f t="array" ref="BP683">(MIN(IF($E$4:$BG$4=BP$4,$E683:$BG683)))</f>
        <v>2.477629926252049E-2</v>
      </c>
      <c r="BQ683" s="267">
        <f t="array" ref="BQ683">(MAX(IF($E$4:$BG$4=BQ$4,$E683:$BG683)))</f>
        <v>7.5825613885338247E-2</v>
      </c>
      <c r="BR683" s="267">
        <f t="array" ref="BR683">(AVERAGE(IF($E$4:$BG$4=BR$4,$E683:$BG683)))</f>
        <v>5.5458161270741831E-2</v>
      </c>
      <c r="BS683" s="267">
        <f t="array" ref="BS683">(MIN(IF($E$4:$BG$4=BS$4,$E683:$BG683)))</f>
        <v>2.6215460147944476E-2</v>
      </c>
      <c r="BT683" s="267">
        <f t="array" ref="BT683">(MAX(IF($E$4:$BG$4=BT$4,$E683:$BG683)))</f>
        <v>5.4682990009301803E-2</v>
      </c>
      <c r="BU683" s="267">
        <f t="array" ref="BU683">(AVERAGE(IF($E$4:$BG$4=BU$4,$E683:$BG683)))</f>
        <v>4.3195881943955725E-2</v>
      </c>
      <c r="BV683" s="267">
        <f t="array" ref="BV683">(MIN(IF($E$4:$BG$4=BV$4,$E683:$BG683)))</f>
        <v>3.4749291170178533E-2</v>
      </c>
      <c r="BW683" s="267">
        <f t="array" ref="BW683">(MAX(IF($E$4:$BG$4=BW$4,$E683:$BG683)))</f>
        <v>4.3290336462613245E-2</v>
      </c>
      <c r="BX683" s="267">
        <f t="array" ref="BX683">(AVERAGE(IF($E$4:$BG$4=BX$4,$E683:$BG683)))</f>
        <v>3.9316862161263906E-2</v>
      </c>
      <c r="BY683" s="267">
        <f t="array" ref="BY683">(MIN(IF($E$4:$BG$4=BY$4,$E683:$BG683)))</f>
        <v>3.6920050747594912E-2</v>
      </c>
      <c r="BZ683" s="267">
        <f t="array" ref="BZ683">(MAX(IF($E$4:$BG$4=BZ$4,$E683:$BG683)))</f>
        <v>4.6659154151098725E-2</v>
      </c>
      <c r="CA683" s="267">
        <f t="array" ref="CA683">(AVERAGE(IF($E$4:$BG$4=CA$4,$E683:$BG683)))</f>
        <v>4.2145220868024524E-2</v>
      </c>
      <c r="CB683" s="268">
        <f t="shared" si="301"/>
        <v>0</v>
      </c>
      <c r="CC683" s="268">
        <f t="shared" si="302"/>
        <v>0.2</v>
      </c>
      <c r="CD683" s="268">
        <f t="shared" si="303"/>
        <v>5.7707636721338641E-2</v>
      </c>
    </row>
    <row r="684" spans="1:82" ht="24">
      <c r="A684" s="100">
        <f t="shared" si="299"/>
        <v>520</v>
      </c>
      <c r="B684" s="248" t="s">
        <v>88</v>
      </c>
      <c r="E684" s="79">
        <f>ALL!E77/E$667</f>
        <v>1.3556796122844505E-4</v>
      </c>
      <c r="F684" s="79">
        <f>ALL!F77/F$667</f>
        <v>1.2759620038445925E-4</v>
      </c>
      <c r="G684" s="79">
        <f>ALL!G77/G$667</f>
        <v>1.7707589822872709E-3</v>
      </c>
      <c r="H684" s="79">
        <f>ALL!H77/H$667</f>
        <v>6.8599641389743178E-3</v>
      </c>
      <c r="I684" s="79">
        <f>ALL!I77/I$667</f>
        <v>3.8721640492999066E-3</v>
      </c>
      <c r="J684" s="79">
        <f>ALL!J77/J$667</f>
        <v>1.0463726386006478E-2</v>
      </c>
      <c r="K684" s="79">
        <f>ALL!K77/K$667</f>
        <v>3.7626722261328963E-4</v>
      </c>
      <c r="L684" s="79">
        <f>ALL!L77/L$667</f>
        <v>2.271950887358301E-3</v>
      </c>
      <c r="M684" s="79">
        <f>ALL!M77/M$667</f>
        <v>0</v>
      </c>
      <c r="N684" s="79">
        <f>ALL!N77/N$667</f>
        <v>3.6145802970207039E-4</v>
      </c>
      <c r="O684" s="79">
        <f>ALL!O77/O$667</f>
        <v>1.4090019407065796E-4</v>
      </c>
      <c r="P684" s="79">
        <f>ALL!P77/P$667</f>
        <v>1.3352439673029536E-4</v>
      </c>
      <c r="Q684" s="79">
        <f>ALL!Q77/Q$667</f>
        <v>1.2943894862053225E-4</v>
      </c>
      <c r="R684" s="79">
        <f>ALL!R77/R$667</f>
        <v>4.4379501205436857E-3</v>
      </c>
      <c r="S684" s="79">
        <f>ALL!S77/S$667</f>
        <v>6.3692805162769662E-3</v>
      </c>
      <c r="T684" s="79">
        <f>ALL!T77/T$667</f>
        <v>1.0960221139442634E-4</v>
      </c>
      <c r="U684" s="79">
        <f>ALL!U77/U$667</f>
        <v>1.839074706429061E-4</v>
      </c>
      <c r="V684" s="79">
        <f>ALL!V77/V$667</f>
        <v>1.2735145039168081E-4</v>
      </c>
      <c r="W684" s="79">
        <f>ALL!W77/W$667</f>
        <v>5.455799098153186E-4</v>
      </c>
      <c r="X684" s="79">
        <f>ALL!X77/X$667</f>
        <v>1.4856558058256336E-4</v>
      </c>
      <c r="Y684" s="79">
        <f>ALL!Y77/Y$667</f>
        <v>1.2844946517732308E-4</v>
      </c>
      <c r="Z684" s="79">
        <f>ALL!Z77/Z$667</f>
        <v>4.0823502010611913E-3</v>
      </c>
      <c r="AA684" s="79">
        <f>ALL!AA77/AA$667</f>
        <v>2.7024325370722151E-3</v>
      </c>
      <c r="AB684" s="79">
        <f>ALL!AB77/AB$667</f>
        <v>8.4099855261669087E-3</v>
      </c>
      <c r="AC684" s="79">
        <f>ALL!AC77/AC$667</f>
        <v>4.118796589205131E-3</v>
      </c>
      <c r="AD684" s="79">
        <f>ALL!AD77/AD$667</f>
        <v>1.2275372984296592E-4</v>
      </c>
      <c r="AE684" s="79">
        <f>ALL!AE77/AE$667</f>
        <v>1.0384060283296369E-4</v>
      </c>
      <c r="AF684" s="79">
        <f>ALL!AF77/AF$667</f>
        <v>1.7516159989790254E-3</v>
      </c>
      <c r="AG684" s="79">
        <f>ALL!AG77/AG$667</f>
        <v>1.0095977023252073E-2</v>
      </c>
      <c r="AH684" s="79">
        <f>ALL!AH77/AH$667</f>
        <v>6.2407056741186877E-5</v>
      </c>
      <c r="AI684" s="79">
        <f>ALL!AI77/AI$667</f>
        <v>2.0405134376777238E-3</v>
      </c>
      <c r="AJ684" s="79">
        <f>ALL!AJ77/AJ$667</f>
        <v>2.726325525560539E-3</v>
      </c>
      <c r="AK684" s="79">
        <f>ALL!AK77/AK$667</f>
        <v>0</v>
      </c>
      <c r="AL684" s="79">
        <f>ALL!AL77/AL$667</f>
        <v>0</v>
      </c>
      <c r="AM684" s="79">
        <f>ALL!AM77/AM$667</f>
        <v>1.0327214894366284E-2</v>
      </c>
      <c r="AN684" s="79">
        <f>ALL!AN77/AN$667</f>
        <v>9.5581858079010918E-3</v>
      </c>
      <c r="AO684" s="79">
        <f>ALL!AO77/AO$667</f>
        <v>6.6473618190159001E-4</v>
      </c>
      <c r="AP684" s="79">
        <f>ALL!AP77/AP$667</f>
        <v>2.7496017402717034E-2</v>
      </c>
      <c r="AQ684" s="79">
        <f>ALL!AQ77/AQ$667</f>
        <v>5.3171433281244641E-3</v>
      </c>
      <c r="AR684" s="79">
        <f>ALL!AR77/AR$667</f>
        <v>1.0562077484258447E-4</v>
      </c>
      <c r="AS684" s="79">
        <f>ALL!AS77/AS$667</f>
        <v>1.1784479039706589E-4</v>
      </c>
      <c r="AT684" s="79">
        <f>ALL!AT77/AT$667</f>
        <v>3.3719663217028684E-2</v>
      </c>
      <c r="AU684" s="79">
        <f>ALL!AU77/AU$667</f>
        <v>1.360537929630121E-2</v>
      </c>
      <c r="AV684" s="79">
        <f>ALL!AV77/AV$667</f>
        <v>0</v>
      </c>
      <c r="AW684" s="79">
        <f>ALL!AW77/AW$667</f>
        <v>5.5650955342263053E-2</v>
      </c>
      <c r="AX684" s="79">
        <f>ALL!AX77/AX$667</f>
        <v>7.1294668076452988E-2</v>
      </c>
      <c r="AY684" s="79">
        <f>ALL!AY77/AY$667</f>
        <v>3.8595545947538759E-4</v>
      </c>
      <c r="AZ684" s="79">
        <f>ALL!AZ77/AZ$667</f>
        <v>4.7138163356725646E-2</v>
      </c>
      <c r="BA684" s="79">
        <f>ALL!BA77/BA$667</f>
        <v>0</v>
      </c>
      <c r="BB684" s="79">
        <f>ALL!BB77/BB$667</f>
        <v>0</v>
      </c>
      <c r="BC684" s="79">
        <f>ALL!BC77/BC$667</f>
        <v>0.12896186041517116</v>
      </c>
      <c r="BD684" s="79">
        <f>ALL!BD77/BD$667</f>
        <v>1.6206072754878993E-4</v>
      </c>
      <c r="BE684" s="79">
        <f>ALL!BE77/BE$667</f>
        <v>1.1202619788982004E-4</v>
      </c>
      <c r="BF684" s="79">
        <f>ALL!BF77/BF$667</f>
        <v>1.5528342965213831E-3</v>
      </c>
      <c r="BG684" s="79">
        <f>ALL!BG77/BG$667</f>
        <v>4.1306762901063517E-5</v>
      </c>
      <c r="BH684" s="19">
        <f t="shared" si="300"/>
        <v>0.48112263867902205</v>
      </c>
      <c r="BJ684" s="267">
        <f t="array" ref="BJ684">(MIN(IF($E$4:$BG$4=BJ$4,$E684:$BG684)))</f>
        <v>0</v>
      </c>
      <c r="BK684" s="267">
        <f t="array" ref="BK684">(MAX(IF($E$4:$BG$4=BK$4,$E684:$BG684)))</f>
        <v>0.12896186041517116</v>
      </c>
      <c r="BL684" s="267">
        <f t="array" ref="BL684">(AVERAGE(IF($E$4:$BG$4=BL$4,$E684:$BG684)))</f>
        <v>2.4626012090581371E-2</v>
      </c>
      <c r="BM684" s="267">
        <f t="array" ref="BM684">(MIN(IF($E$4:$BG$4=BM$4,$E684:$BG684)))</f>
        <v>4.1306762901063517E-5</v>
      </c>
      <c r="BN684" s="267">
        <f t="array" ref="BN684">(MAX(IF($E$4:$BG$4=BN$4,$E684:$BG684)))</f>
        <v>1.5528342965213831E-3</v>
      </c>
      <c r="BO684" s="267">
        <f t="array" ref="BO684">(AVERAGE(IF($E$4:$BG$4=BO$4,$E684:$BG684)))</f>
        <v>4.6705699621526413E-4</v>
      </c>
      <c r="BP684" s="267">
        <f t="array" ref="BP684">(MIN(IF($E$4:$BG$4=BP$4,$E684:$BG684)))</f>
        <v>0</v>
      </c>
      <c r="BQ684" s="267">
        <f t="array" ref="BQ684">(MAX(IF($E$4:$BG$4=BQ$4,$E684:$BG684)))</f>
        <v>1.0327214894366284E-2</v>
      </c>
      <c r="BR684" s="267">
        <f t="array" ref="BR684">(AVERAGE(IF($E$4:$BG$4=BR$4,$E684:$BG684)))</f>
        <v>3.4424049647887611E-3</v>
      </c>
      <c r="BS684" s="267">
        <f t="array" ref="BS684">(MIN(IF($E$4:$BG$4=BS$4,$E684:$BG684)))</f>
        <v>0</v>
      </c>
      <c r="BT684" s="267">
        <f t="array" ref="BT684">(MAX(IF($E$4:$BG$4=BT$4,$E684:$BG684)))</f>
        <v>1.0463726386006478E-2</v>
      </c>
      <c r="BU684" s="267">
        <f t="array" ref="BU684">(AVERAGE(IF($E$4:$BG$4=BU$4,$E684:$BG684)))</f>
        <v>1.8654752033272922E-3</v>
      </c>
      <c r="BV684" s="267">
        <f t="array" ref="BV684">(MIN(IF($E$4:$BG$4=BV$4,$E684:$BG684)))</f>
        <v>1.7707589822872709E-3</v>
      </c>
      <c r="BW684" s="267">
        <f t="array" ref="BW684">(MAX(IF($E$4:$BG$4=BW$4,$E684:$BG684)))</f>
        <v>8.4099855261669087E-3</v>
      </c>
      <c r="BX684" s="267">
        <f t="array" ref="BX684">(AVERAGE(IF($E$4:$BG$4=BX$4,$E684:$BG684)))</f>
        <v>4.2473550587689771E-3</v>
      </c>
      <c r="BY684" s="267">
        <f t="array" ref="BY684">(MIN(IF($E$4:$BG$4=BY$4,$E684:$BG684)))</f>
        <v>1.3352439673029536E-4</v>
      </c>
      <c r="BZ684" s="267">
        <f t="array" ref="BZ684">(MAX(IF($E$4:$BG$4=BZ$4,$E684:$BG684)))</f>
        <v>1.0095977023252073E-2</v>
      </c>
      <c r="CA684" s="267">
        <f t="array" ref="CA684">(AVERAGE(IF($E$4:$BG$4=CA$4,$E684:$BG684)))</f>
        <v>2.6780861207919672E-3</v>
      </c>
      <c r="CB684" s="268">
        <f t="shared" si="301"/>
        <v>0</v>
      </c>
      <c r="CC684" s="268">
        <f t="shared" si="302"/>
        <v>0.1</v>
      </c>
      <c r="CD684" s="268">
        <f t="shared" si="303"/>
        <v>8.7476843396185836E-3</v>
      </c>
    </row>
    <row r="685" spans="1:82">
      <c r="A685" s="100">
        <f t="shared" si="299"/>
        <v>530</v>
      </c>
      <c r="B685" s="248" t="s">
        <v>89</v>
      </c>
      <c r="E685" s="79">
        <f>ALL!E78/E$667</f>
        <v>7.5861801840263797E-3</v>
      </c>
      <c r="F685" s="79">
        <f>ALL!F78/F$667</f>
        <v>1.2221257678553617E-2</v>
      </c>
      <c r="G685" s="79">
        <f>ALL!G78/G$667</f>
        <v>1.2755348362891735E-2</v>
      </c>
      <c r="H685" s="79">
        <f>ALL!H78/H$667</f>
        <v>8.8474120899588032E-3</v>
      </c>
      <c r="I685" s="79">
        <f>ALL!I78/I$667</f>
        <v>3.7595031695944014E-3</v>
      </c>
      <c r="J685" s="79">
        <f>ALL!J78/J$667</f>
        <v>1.0514259592611493E-2</v>
      </c>
      <c r="K685" s="79">
        <f>ALL!K78/K$667</f>
        <v>1.5766633959175613E-2</v>
      </c>
      <c r="L685" s="79">
        <f>ALL!L78/L$667</f>
        <v>7.0782194922447451E-3</v>
      </c>
      <c r="M685" s="79">
        <f>ALL!M78/M$667</f>
        <v>3.1170548566168653E-2</v>
      </c>
      <c r="N685" s="79">
        <f>ALL!N78/N$667</f>
        <v>1.066728768414406E-2</v>
      </c>
      <c r="O685" s="79">
        <f>ALL!O78/O$667</f>
        <v>1.7345204687074022E-2</v>
      </c>
      <c r="P685" s="79">
        <f>ALL!P78/P$667</f>
        <v>1.0244450924051364E-2</v>
      </c>
      <c r="Q685" s="79">
        <f>ALL!Q78/Q$667</f>
        <v>7.9358018769152654E-3</v>
      </c>
      <c r="R685" s="79">
        <f>ALL!R78/R$667</f>
        <v>2.0263935030730457E-2</v>
      </c>
      <c r="S685" s="79">
        <f>ALL!S78/S$667</f>
        <v>9.509478911262895E-3</v>
      </c>
      <c r="T685" s="79">
        <f>ALL!T78/T$667</f>
        <v>1.0797977941507485E-2</v>
      </c>
      <c r="U685" s="79">
        <f>ALL!U78/U$667</f>
        <v>1.2523886093066703E-2</v>
      </c>
      <c r="V685" s="79">
        <f>ALL!V78/V$667</f>
        <v>3.4235701341600061E-2</v>
      </c>
      <c r="W685" s="79">
        <f>ALL!W78/W$667</f>
        <v>8.9168948215300348E-3</v>
      </c>
      <c r="X685" s="79">
        <f>ALL!X78/X$667</f>
        <v>1.0636850058634689E-2</v>
      </c>
      <c r="Y685" s="79">
        <f>ALL!Y78/Y$667</f>
        <v>1.3696644282362521E-2</v>
      </c>
      <c r="Z685" s="79">
        <f>ALL!Z78/Z$667</f>
        <v>5.5125017613230727E-3</v>
      </c>
      <c r="AA685" s="79">
        <f>ALL!AA78/AA$667</f>
        <v>1.0424473508659805E-2</v>
      </c>
      <c r="AB685" s="79">
        <f>ALL!AB78/AB$667</f>
        <v>2.295151060462628E-3</v>
      </c>
      <c r="AC685" s="79">
        <f>ALL!AC78/AC$667</f>
        <v>1.1261242412932504E-2</v>
      </c>
      <c r="AD685" s="79">
        <f>ALL!AD78/AD$667</f>
        <v>1.3039652587481848E-2</v>
      </c>
      <c r="AE685" s="79">
        <f>ALL!AE78/AE$667</f>
        <v>8.8924489197474525E-3</v>
      </c>
      <c r="AF685" s="79">
        <f>ALL!AF78/AF$667</f>
        <v>1.1535340435523404E-2</v>
      </c>
      <c r="AG685" s="79">
        <f>ALL!AG78/AG$667</f>
        <v>4.5523684723364211E-3</v>
      </c>
      <c r="AH685" s="79">
        <f>ALL!AH78/AH$667</f>
        <v>1.0576905510990272E-2</v>
      </c>
      <c r="AI685" s="79">
        <f>ALL!AI78/AI$667</f>
        <v>1.1366173211045369E-2</v>
      </c>
      <c r="AJ685" s="79">
        <f>ALL!AJ78/AJ$667</f>
        <v>5.2148931989623552E-3</v>
      </c>
      <c r="AK685" s="79">
        <f>ALL!AK78/AK$667</f>
        <v>1.2386375040634154E-2</v>
      </c>
      <c r="AL685" s="79">
        <f>ALL!AL78/AL$667</f>
        <v>1.8002477731938651E-2</v>
      </c>
      <c r="AM685" s="79">
        <f>ALL!AM78/AM$667</f>
        <v>1.086989925462519E-2</v>
      </c>
      <c r="AN685" s="79">
        <f>ALL!AN78/AN$667</f>
        <v>2.4098344532059258E-2</v>
      </c>
      <c r="AO685" s="79">
        <f>ALL!AO78/AO$667</f>
        <v>6.1841781022935367E-3</v>
      </c>
      <c r="AP685" s="79">
        <f>ALL!AP78/AP$667</f>
        <v>3.2816524335162765E-2</v>
      </c>
      <c r="AQ685" s="79">
        <f>ALL!AQ78/AQ$667</f>
        <v>3.693341764379314E-2</v>
      </c>
      <c r="AR685" s="79">
        <f>ALL!AR78/AR$667</f>
        <v>2.0680046423524813E-2</v>
      </c>
      <c r="AS685" s="79">
        <f>ALL!AS78/AS$667</f>
        <v>6.3415008072635878E-2</v>
      </c>
      <c r="AT685" s="79">
        <f>ALL!AT78/AT$667</f>
        <v>6.4898029225298248E-2</v>
      </c>
      <c r="AU685" s="79">
        <f>ALL!AU78/AU$667</f>
        <v>1.8938373030926169E-2</v>
      </c>
      <c r="AV685" s="79">
        <f>ALL!AV78/AV$667</f>
        <v>2.9084468020256084E-2</v>
      </c>
      <c r="AW685" s="79">
        <f>ALL!AW78/AW$667</f>
        <v>2.5367912145256813E-2</v>
      </c>
      <c r="AX685" s="79">
        <f>ALL!AX78/AX$667</f>
        <v>2.3492923874560073E-2</v>
      </c>
      <c r="AY685" s="79">
        <f>ALL!AY78/AY$667</f>
        <v>5.5988906499771722E-2</v>
      </c>
      <c r="AZ685" s="79">
        <f>ALL!AZ78/AZ$667</f>
        <v>2.491362030690716E-2</v>
      </c>
      <c r="BA685" s="79">
        <f>ALL!BA78/BA$667</f>
        <v>4.3004966324376136E-2</v>
      </c>
      <c r="BB685" s="79">
        <f>ALL!BB78/BB$667</f>
        <v>1.836865307038308E-2</v>
      </c>
      <c r="BC685" s="79">
        <f>ALL!BC78/BC$667</f>
        <v>7.4675401930581448E-2</v>
      </c>
      <c r="BD685" s="79">
        <f>ALL!BD78/BD$667</f>
        <v>8.7750305488578494E-3</v>
      </c>
      <c r="BE685" s="79">
        <f>ALL!BE78/BE$667</f>
        <v>1.2156928668939353E-2</v>
      </c>
      <c r="BF685" s="79">
        <f>ALL!BF78/BF$667</f>
        <v>8.1065436136979214E-3</v>
      </c>
      <c r="BG685" s="79">
        <f>ALL!BG78/BG$667</f>
        <v>1.7205040791638152E-2</v>
      </c>
      <c r="BH685" s="19">
        <f t="shared" si="300"/>
        <v>1.0215076970156878</v>
      </c>
      <c r="BJ685" s="267">
        <f t="array" ref="BJ685">(MIN(IF($E$4:$BG$4=BJ$4,$E685:$BG685)))</f>
        <v>6.1841781022935367E-3</v>
      </c>
      <c r="BK685" s="267">
        <f t="array" ref="BK685">(MAX(IF($E$4:$BG$4=BK$4,$E685:$BG685)))</f>
        <v>7.4675401930581448E-2</v>
      </c>
      <c r="BL685" s="267">
        <f t="array" ref="BL685">(AVERAGE(IF($E$4:$BG$4=BL$4,$E685:$BG685)))</f>
        <v>3.5178798346111644E-2</v>
      </c>
      <c r="BM685" s="267">
        <f t="array" ref="BM685">(MIN(IF($E$4:$BG$4=BM$4,$E685:$BG685)))</f>
        <v>8.1065436136979214E-3</v>
      </c>
      <c r="BN685" s="267">
        <f t="array" ref="BN685">(MAX(IF($E$4:$BG$4=BN$4,$E685:$BG685)))</f>
        <v>1.7205040791638152E-2</v>
      </c>
      <c r="BO685" s="267">
        <f t="array" ref="BO685">(AVERAGE(IF($E$4:$BG$4=BO$4,$E685:$BG685)))</f>
        <v>1.156088590578332E-2</v>
      </c>
      <c r="BP685" s="267">
        <f t="array" ref="BP685">(MIN(IF($E$4:$BG$4=BP$4,$E685:$BG685)))</f>
        <v>1.086989925462519E-2</v>
      </c>
      <c r="BQ685" s="267">
        <f t="array" ref="BQ685">(MAX(IF($E$4:$BG$4=BQ$4,$E685:$BG685)))</f>
        <v>1.8002477731938651E-2</v>
      </c>
      <c r="BR685" s="267">
        <f t="array" ref="BR685">(AVERAGE(IF($E$4:$BG$4=BR$4,$E685:$BG685)))</f>
        <v>1.3752917342399333E-2</v>
      </c>
      <c r="BS685" s="267">
        <f t="array" ref="BS685">(MIN(IF($E$4:$BG$4=BS$4,$E685:$BG685)))</f>
        <v>7.5861801840263797E-3</v>
      </c>
      <c r="BT685" s="267">
        <f t="array" ref="BT685">(MAX(IF($E$4:$BG$4=BT$4,$E685:$BG685)))</f>
        <v>3.4235701341600061E-2</v>
      </c>
      <c r="BU685" s="267">
        <f t="array" ref="BU685">(AVERAGE(IF($E$4:$BG$4=BU$4,$E685:$BG685)))</f>
        <v>1.3581203905855078E-2</v>
      </c>
      <c r="BV685" s="267">
        <f t="array" ref="BV685">(MIN(IF($E$4:$BG$4=BV$4,$E685:$BG685)))</f>
        <v>2.295151060462628E-3</v>
      </c>
      <c r="BW685" s="267">
        <f t="array" ref="BW685">(MAX(IF($E$4:$BG$4=BW$4,$E685:$BG685)))</f>
        <v>1.2755348362891735E-2</v>
      </c>
      <c r="BX685" s="267">
        <f t="array" ref="BX685">(AVERAGE(IF($E$4:$BG$4=BX$4,$E685:$BG685)))</f>
        <v>6.4444735959099473E-3</v>
      </c>
      <c r="BY685" s="267">
        <f t="array" ref="BY685">(MIN(IF($E$4:$BG$4=BY$4,$E685:$BG685)))</f>
        <v>3.7595031695944014E-3</v>
      </c>
      <c r="BZ685" s="267">
        <f t="array" ref="BZ685">(MAX(IF($E$4:$BG$4=BZ$4,$E685:$BG685)))</f>
        <v>1.2523886093066703E-2</v>
      </c>
      <c r="CA685" s="267">
        <f t="array" ref="CA685">(AVERAGE(IF($E$4:$BG$4=CA$4,$E685:$BG685)))</f>
        <v>8.5944930601391002E-3</v>
      </c>
      <c r="CB685" s="268">
        <f t="shared" si="301"/>
        <v>0</v>
      </c>
      <c r="CC685" s="268">
        <f t="shared" si="302"/>
        <v>0.1</v>
      </c>
      <c r="CD685" s="268">
        <f t="shared" si="303"/>
        <v>1.857286721846705E-2</v>
      </c>
    </row>
    <row r="686" spans="1:82">
      <c r="A686" s="14">
        <v>90000</v>
      </c>
      <c r="B686" s="221" t="s">
        <v>53</v>
      </c>
      <c r="E686" s="80">
        <f t="shared" ref="E686:AJ686" si="304">SUM(E670:E685)</f>
        <v>1.0000000000000002</v>
      </c>
      <c r="F686" s="80">
        <f t="shared" si="304"/>
        <v>1.0000000000000002</v>
      </c>
      <c r="G686" s="80">
        <f t="shared" si="304"/>
        <v>0.99999999999999944</v>
      </c>
      <c r="H686" s="80">
        <f t="shared" si="304"/>
        <v>1.0000000000000002</v>
      </c>
      <c r="I686" s="80">
        <f t="shared" si="304"/>
        <v>1.0000000000000002</v>
      </c>
      <c r="J686" s="80">
        <f t="shared" si="304"/>
        <v>0.99999999999999989</v>
      </c>
      <c r="K686" s="80">
        <f t="shared" si="304"/>
        <v>1</v>
      </c>
      <c r="L686" s="80">
        <f t="shared" si="304"/>
        <v>1.0000000000000002</v>
      </c>
      <c r="M686" s="80">
        <f t="shared" si="304"/>
        <v>1</v>
      </c>
      <c r="N686" s="80">
        <f t="shared" si="304"/>
        <v>0.99999999999999978</v>
      </c>
      <c r="O686" s="80">
        <f t="shared" si="304"/>
        <v>1.0000000000000002</v>
      </c>
      <c r="P686" s="80">
        <f t="shared" si="304"/>
        <v>1.0000000000000002</v>
      </c>
      <c r="Q686" s="80">
        <f t="shared" si="304"/>
        <v>1</v>
      </c>
      <c r="R686" s="80">
        <f t="shared" si="304"/>
        <v>0.99999999999999989</v>
      </c>
      <c r="S686" s="80">
        <f t="shared" si="304"/>
        <v>0.99999999999999967</v>
      </c>
      <c r="T686" s="80">
        <f t="shared" si="304"/>
        <v>1</v>
      </c>
      <c r="U686" s="80">
        <f t="shared" si="304"/>
        <v>0.99999999999999989</v>
      </c>
      <c r="V686" s="80">
        <f t="shared" si="304"/>
        <v>1.0000000000000002</v>
      </c>
      <c r="W686" s="80">
        <f t="shared" si="304"/>
        <v>0.99999999999999989</v>
      </c>
      <c r="X686" s="80">
        <f t="shared" si="304"/>
        <v>0.99999999999999967</v>
      </c>
      <c r="Y686" s="80">
        <f t="shared" si="304"/>
        <v>1.0000000000000002</v>
      </c>
      <c r="Z686" s="80">
        <f t="shared" si="304"/>
        <v>1.0000000000000002</v>
      </c>
      <c r="AA686" s="80">
        <f t="shared" si="304"/>
        <v>1</v>
      </c>
      <c r="AB686" s="80">
        <f t="shared" si="304"/>
        <v>1</v>
      </c>
      <c r="AC686" s="80">
        <f t="shared" si="304"/>
        <v>1.0000000000000002</v>
      </c>
      <c r="AD686" s="80">
        <f t="shared" si="304"/>
        <v>1</v>
      </c>
      <c r="AE686" s="80">
        <f t="shared" si="304"/>
        <v>1</v>
      </c>
      <c r="AF686" s="80">
        <f t="shared" si="304"/>
        <v>1.0000000000000004</v>
      </c>
      <c r="AG686" s="80">
        <f t="shared" si="304"/>
        <v>0.99999999999999989</v>
      </c>
      <c r="AH686" s="80">
        <f t="shared" si="304"/>
        <v>1</v>
      </c>
      <c r="AI686" s="80">
        <f t="shared" si="304"/>
        <v>1</v>
      </c>
      <c r="AJ686" s="80">
        <f t="shared" si="304"/>
        <v>1</v>
      </c>
      <c r="AK686" s="80">
        <f t="shared" ref="AK686:BG686" si="305">SUM(AK670:AK685)</f>
        <v>0.99999999999999956</v>
      </c>
      <c r="AL686" s="80">
        <f t="shared" si="305"/>
        <v>0.99999999999999989</v>
      </c>
      <c r="AM686" s="80">
        <f t="shared" si="305"/>
        <v>1.0000000000000002</v>
      </c>
      <c r="AN686" s="80">
        <f t="shared" si="305"/>
        <v>1.0000000000000002</v>
      </c>
      <c r="AO686" s="80">
        <f t="shared" si="305"/>
        <v>0.99999999999999989</v>
      </c>
      <c r="AP686" s="80">
        <f t="shared" si="305"/>
        <v>1</v>
      </c>
      <c r="AQ686" s="80">
        <f t="shared" si="305"/>
        <v>1</v>
      </c>
      <c r="AR686" s="80">
        <f t="shared" si="305"/>
        <v>1</v>
      </c>
      <c r="AS686" s="80">
        <f t="shared" si="305"/>
        <v>1</v>
      </c>
      <c r="AT686" s="80">
        <f t="shared" si="305"/>
        <v>1</v>
      </c>
      <c r="AU686" s="80">
        <f t="shared" si="305"/>
        <v>1.0000000000000002</v>
      </c>
      <c r="AV686" s="80">
        <f t="shared" si="305"/>
        <v>1</v>
      </c>
      <c r="AW686" s="80">
        <f t="shared" si="305"/>
        <v>1</v>
      </c>
      <c r="AX686" s="80">
        <f t="shared" si="305"/>
        <v>0.99999999999999978</v>
      </c>
      <c r="AY686" s="80">
        <f t="shared" si="305"/>
        <v>1</v>
      </c>
      <c r="AZ686" s="80">
        <f t="shared" si="305"/>
        <v>1</v>
      </c>
      <c r="BA686" s="80">
        <f t="shared" si="305"/>
        <v>1.0000000000000002</v>
      </c>
      <c r="BB686" s="80">
        <f t="shared" si="305"/>
        <v>0.99999999999999989</v>
      </c>
      <c r="BC686" s="80">
        <f t="shared" si="305"/>
        <v>1.0000000000000002</v>
      </c>
      <c r="BD686" s="80">
        <f t="shared" si="305"/>
        <v>1</v>
      </c>
      <c r="BE686" s="80">
        <f t="shared" si="305"/>
        <v>1</v>
      </c>
      <c r="BF686" s="80">
        <f t="shared" si="305"/>
        <v>1.0000000000000002</v>
      </c>
      <c r="BG686" s="80">
        <f t="shared" si="305"/>
        <v>1</v>
      </c>
      <c r="BH686" s="20">
        <f t="shared" si="300"/>
        <v>55</v>
      </c>
      <c r="BJ686" s="267">
        <f t="array" ref="BJ686">(MIN(IF($E$4:$BG$4=BJ$4,$E686:$BG686)))</f>
        <v>0.99999999999999978</v>
      </c>
      <c r="BK686" s="267">
        <f t="array" ref="BK686">(MAX(IF($E$4:$BG$4=BK$4,$E686:$BG686)))</f>
        <v>1.0000000000000002</v>
      </c>
      <c r="BL686" s="267">
        <f t="array" ref="BL686">(AVERAGE(IF($E$4:$BG$4=BL$4,$E686:$BG686)))</f>
        <v>1</v>
      </c>
      <c r="BM686" s="267">
        <f t="array" ref="BM686">(MIN(IF($E$4:$BG$4=BM$4,$E686:$BG686)))</f>
        <v>1</v>
      </c>
      <c r="BN686" s="267">
        <f t="array" ref="BN686">(MAX(IF($E$4:$BG$4=BN$4,$E686:$BG686)))</f>
        <v>1.0000000000000002</v>
      </c>
      <c r="BO686" s="267">
        <f t="array" ref="BO686">(AVERAGE(IF($E$4:$BG$4=BO$4,$E686:$BG686)))</f>
        <v>1</v>
      </c>
      <c r="BP686" s="267">
        <f t="array" ref="BP686">(MIN(IF($E$4:$BG$4=BP$4,$E686:$BG686)))</f>
        <v>0.99999999999999956</v>
      </c>
      <c r="BQ686" s="267">
        <f t="array" ref="BQ686">(MAX(IF($E$4:$BG$4=BQ$4,$E686:$BG686)))</f>
        <v>1.0000000000000002</v>
      </c>
      <c r="BR686" s="267">
        <f t="array" ref="BR686">(AVERAGE(IF($E$4:$BG$4=BR$4,$E686:$BG686)))</f>
        <v>1</v>
      </c>
      <c r="BS686" s="267">
        <f t="array" ref="BS686">(MIN(IF($E$4:$BG$4=BS$4,$E686:$BG686)))</f>
        <v>0.99999999999999967</v>
      </c>
      <c r="BT686" s="267">
        <f t="array" ref="BT686">(MAX(IF($E$4:$BG$4=BT$4,$E686:$BG686)))</f>
        <v>1.0000000000000004</v>
      </c>
      <c r="BU686" s="267">
        <f t="array" ref="BU686">(AVERAGE(IF($E$4:$BG$4=BU$4,$E686:$BG686)))</f>
        <v>1</v>
      </c>
      <c r="BV686" s="267">
        <f t="array" ref="BV686">(MIN(IF($E$4:$BG$4=BV$4,$E686:$BG686)))</f>
        <v>0.99999999999999944</v>
      </c>
      <c r="BW686" s="267">
        <f t="array" ref="BW686">(MAX(IF($E$4:$BG$4=BW$4,$E686:$BG686)))</f>
        <v>1.0000000000000002</v>
      </c>
      <c r="BX686" s="267">
        <f t="array" ref="BX686">(AVERAGE(IF($E$4:$BG$4=BX$4,$E686:$BG686)))</f>
        <v>0.99999999999999989</v>
      </c>
      <c r="BY686" s="267">
        <f t="array" ref="BY686">(MIN(IF($E$4:$BG$4=BY$4,$E686:$BG686)))</f>
        <v>0.99999999999999967</v>
      </c>
      <c r="BZ686" s="267">
        <f t="array" ref="BZ686">(MAX(IF($E$4:$BG$4=BZ$4,$E686:$BG686)))</f>
        <v>1.0000000000000002</v>
      </c>
      <c r="CA686" s="267">
        <f t="array" ref="CA686">(AVERAGE(IF($E$4:$BG$4=CA$4,$E686:$BG686)))</f>
        <v>1.0000000000000002</v>
      </c>
      <c r="CB686" s="268">
        <f t="shared" si="301"/>
        <v>1</v>
      </c>
      <c r="CC686" s="268">
        <f t="shared" si="302"/>
        <v>1</v>
      </c>
      <c r="CD686" s="268">
        <f t="shared" si="303"/>
        <v>1</v>
      </c>
    </row>
    <row r="687" spans="1:82">
      <c r="BJ687" s="79"/>
      <c r="BK687" s="79"/>
      <c r="BL687" s="79"/>
      <c r="BM687" s="79"/>
      <c r="BN687" s="79"/>
      <c r="BO687" s="79"/>
      <c r="BP687" s="79"/>
      <c r="BQ687" s="79"/>
      <c r="BR687" s="79"/>
      <c r="BS687" s="79"/>
      <c r="BT687" s="79"/>
      <c r="BU687" s="79"/>
      <c r="BV687" s="79"/>
      <c r="BW687" s="79"/>
      <c r="BX687" s="79"/>
      <c r="BY687" s="79"/>
      <c r="BZ687" s="79"/>
      <c r="CA687" s="79"/>
      <c r="CB687" s="79"/>
      <c r="CC687" s="79"/>
      <c r="CD687" s="79"/>
    </row>
    <row r="688" spans="1:82">
      <c r="BJ688" s="79"/>
      <c r="BK688" s="79"/>
      <c r="BL688" s="79"/>
      <c r="BM688" s="79"/>
      <c r="BN688" s="79"/>
      <c r="BO688" s="79"/>
      <c r="BP688" s="79"/>
      <c r="BQ688" s="79"/>
      <c r="BR688" s="79"/>
      <c r="BS688" s="79"/>
      <c r="BT688" s="79"/>
      <c r="BU688" s="79"/>
      <c r="BV688" s="79"/>
      <c r="BW688" s="79"/>
      <c r="BX688" s="79"/>
      <c r="BY688" s="79"/>
      <c r="BZ688" s="79"/>
      <c r="CA688" s="79"/>
      <c r="CB688" s="79"/>
      <c r="CC688" s="79"/>
      <c r="CD688" s="79"/>
    </row>
    <row r="689" spans="1:82" ht="12" customHeight="1">
      <c r="A689" s="14"/>
      <c r="B689" s="363" t="s">
        <v>877</v>
      </c>
      <c r="C689" s="82"/>
      <c r="E689" s="27"/>
      <c r="F689" s="36"/>
      <c r="G689" s="36"/>
      <c r="H689" s="36"/>
      <c r="I689" s="36"/>
      <c r="J689" s="36"/>
      <c r="K689" s="36"/>
      <c r="L689" s="36"/>
      <c r="M689" s="36"/>
      <c r="N689" s="36"/>
      <c r="O689" s="36"/>
      <c r="P689" s="36"/>
      <c r="Q689" s="36"/>
      <c r="R689" s="36"/>
      <c r="S689" s="36"/>
      <c r="T689" s="15"/>
      <c r="U689" s="15"/>
      <c r="V689" s="15"/>
      <c r="W689" s="15"/>
      <c r="X689" s="15"/>
      <c r="BJ689" s="79"/>
      <c r="BK689" s="79"/>
      <c r="BL689" s="79"/>
      <c r="BM689" s="79"/>
      <c r="BN689" s="79"/>
      <c r="BO689" s="79"/>
      <c r="BP689" s="79"/>
      <c r="BQ689" s="79"/>
      <c r="BR689" s="79"/>
      <c r="BS689" s="79"/>
      <c r="BT689" s="79"/>
      <c r="BU689" s="79"/>
      <c r="BV689" s="79"/>
      <c r="BW689" s="79"/>
      <c r="BX689" s="79"/>
      <c r="BY689" s="79"/>
      <c r="BZ689" s="79"/>
      <c r="CA689" s="79"/>
      <c r="CB689" s="79"/>
      <c r="CC689" s="79"/>
      <c r="CD689" s="79"/>
    </row>
    <row r="690" spans="1:82">
      <c r="A690" s="14"/>
      <c r="B690" s="364" t="s">
        <v>559</v>
      </c>
      <c r="C690" s="73">
        <f>C$2</f>
        <v>3</v>
      </c>
      <c r="D690" s="73">
        <f t="shared" ref="D690:BH690" si="306">D$2</f>
        <v>4</v>
      </c>
      <c r="E690" s="73">
        <f t="shared" si="306"/>
        <v>5</v>
      </c>
      <c r="F690" s="73">
        <f t="shared" si="306"/>
        <v>6</v>
      </c>
      <c r="G690" s="73">
        <f t="shared" si="306"/>
        <v>7</v>
      </c>
      <c r="H690" s="73">
        <f t="shared" si="306"/>
        <v>8</v>
      </c>
      <c r="I690" s="73">
        <f t="shared" si="306"/>
        <v>9</v>
      </c>
      <c r="J690" s="73">
        <f t="shared" si="306"/>
        <v>10</v>
      </c>
      <c r="K690" s="73">
        <f t="shared" si="306"/>
        <v>11</v>
      </c>
      <c r="L690" s="73">
        <f t="shared" si="306"/>
        <v>12</v>
      </c>
      <c r="M690" s="73">
        <f t="shared" si="306"/>
        <v>13</v>
      </c>
      <c r="N690" s="73">
        <f t="shared" si="306"/>
        <v>14</v>
      </c>
      <c r="O690" s="73">
        <f t="shared" si="306"/>
        <v>15</v>
      </c>
      <c r="P690" s="73">
        <f t="shared" si="306"/>
        <v>16</v>
      </c>
      <c r="Q690" s="73">
        <f t="shared" si="306"/>
        <v>17</v>
      </c>
      <c r="R690" s="73">
        <f t="shared" si="306"/>
        <v>18</v>
      </c>
      <c r="S690" s="73">
        <f t="shared" si="306"/>
        <v>19</v>
      </c>
      <c r="T690" s="73">
        <f t="shared" si="306"/>
        <v>20</v>
      </c>
      <c r="U690" s="73">
        <f t="shared" si="306"/>
        <v>21</v>
      </c>
      <c r="V690" s="73">
        <f t="shared" si="306"/>
        <v>22</v>
      </c>
      <c r="W690" s="73">
        <f t="shared" si="306"/>
        <v>23</v>
      </c>
      <c r="X690" s="73">
        <f t="shared" si="306"/>
        <v>24</v>
      </c>
      <c r="Y690" s="73">
        <f t="shared" si="306"/>
        <v>25</v>
      </c>
      <c r="Z690" s="73">
        <f t="shared" si="306"/>
        <v>26</v>
      </c>
      <c r="AA690" s="73">
        <f t="shared" si="306"/>
        <v>27</v>
      </c>
      <c r="AB690" s="73">
        <f t="shared" si="306"/>
        <v>28</v>
      </c>
      <c r="AC690" s="73">
        <f t="shared" si="306"/>
        <v>29</v>
      </c>
      <c r="AD690" s="73">
        <f t="shared" si="306"/>
        <v>30</v>
      </c>
      <c r="AE690" s="73">
        <f t="shared" si="306"/>
        <v>31</v>
      </c>
      <c r="AF690" s="73">
        <f t="shared" si="306"/>
        <v>32</v>
      </c>
      <c r="AG690" s="73">
        <f t="shared" si="306"/>
        <v>33</v>
      </c>
      <c r="AH690" s="73">
        <f t="shared" si="306"/>
        <v>34</v>
      </c>
      <c r="AI690" s="73">
        <f t="shared" si="306"/>
        <v>35</v>
      </c>
      <c r="AJ690" s="73">
        <f t="shared" si="306"/>
        <v>36</v>
      </c>
      <c r="AK690" s="73">
        <f t="shared" si="306"/>
        <v>37</v>
      </c>
      <c r="AL690" s="73">
        <f t="shared" si="306"/>
        <v>38</v>
      </c>
      <c r="AM690" s="73">
        <f t="shared" si="306"/>
        <v>39</v>
      </c>
      <c r="AN690" s="73">
        <f t="shared" si="306"/>
        <v>40</v>
      </c>
      <c r="AO690" s="73">
        <f t="shared" si="306"/>
        <v>41</v>
      </c>
      <c r="AP690" s="73">
        <f t="shared" si="306"/>
        <v>42</v>
      </c>
      <c r="AQ690" s="73">
        <f t="shared" si="306"/>
        <v>43</v>
      </c>
      <c r="AR690" s="73">
        <f t="shared" si="306"/>
        <v>44</v>
      </c>
      <c r="AS690" s="73">
        <f t="shared" si="306"/>
        <v>45</v>
      </c>
      <c r="AT690" s="73">
        <f t="shared" si="306"/>
        <v>46</v>
      </c>
      <c r="AU690" s="73">
        <f t="shared" si="306"/>
        <v>47</v>
      </c>
      <c r="AV690" s="73">
        <f t="shared" si="306"/>
        <v>48</v>
      </c>
      <c r="AW690" s="73">
        <f t="shared" si="306"/>
        <v>49</v>
      </c>
      <c r="AX690" s="73">
        <f t="shared" si="306"/>
        <v>50</v>
      </c>
      <c r="AY690" s="73">
        <f t="shared" si="306"/>
        <v>51</v>
      </c>
      <c r="AZ690" s="73">
        <f t="shared" si="306"/>
        <v>52</v>
      </c>
      <c r="BA690" s="73">
        <f t="shared" si="306"/>
        <v>53</v>
      </c>
      <c r="BB690" s="73">
        <f t="shared" si="306"/>
        <v>54</v>
      </c>
      <c r="BC690" s="73">
        <f t="shared" si="306"/>
        <v>55</v>
      </c>
      <c r="BD690" s="73">
        <f t="shared" si="306"/>
        <v>56</v>
      </c>
      <c r="BE690" s="73">
        <f t="shared" si="306"/>
        <v>57</v>
      </c>
      <c r="BF690" s="73">
        <f t="shared" si="306"/>
        <v>58</v>
      </c>
      <c r="BG690" s="73">
        <f t="shared" si="306"/>
        <v>59</v>
      </c>
      <c r="BH690" s="73">
        <f t="shared" si="306"/>
        <v>60</v>
      </c>
      <c r="BJ690" s="79"/>
      <c r="BK690" s="79"/>
      <c r="BL690" s="79"/>
      <c r="BM690" s="79"/>
      <c r="BN690" s="79"/>
      <c r="BO690" s="79"/>
      <c r="BP690" s="79"/>
      <c r="BQ690" s="79"/>
      <c r="BR690" s="79"/>
      <c r="BS690" s="79"/>
      <c r="BT690" s="79"/>
      <c r="BU690" s="79"/>
      <c r="BV690" s="79"/>
      <c r="BW690" s="79"/>
      <c r="BX690" s="79"/>
      <c r="BY690" s="79"/>
      <c r="BZ690" s="79"/>
      <c r="CA690" s="79"/>
      <c r="CB690" s="79"/>
      <c r="CC690" s="79"/>
      <c r="CD690" s="79"/>
    </row>
    <row r="691" spans="1:82">
      <c r="A691" s="14"/>
      <c r="B691" s="355" t="s">
        <v>862</v>
      </c>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c r="AB691" s="82"/>
      <c r="AC691" s="82"/>
      <c r="AD691" s="82"/>
      <c r="AE691" s="82"/>
      <c r="AF691" s="82"/>
      <c r="AG691" s="82"/>
      <c r="AH691" s="82"/>
      <c r="AI691" s="82"/>
      <c r="AJ691" s="82"/>
      <c r="AK691" s="82"/>
      <c r="AL691" s="82"/>
      <c r="AM691" s="82"/>
      <c r="AN691" s="82"/>
      <c r="AO691" s="82"/>
      <c r="AP691" s="82"/>
      <c r="AQ691" s="82"/>
      <c r="AR691" s="82"/>
      <c r="AS691" s="82"/>
      <c r="AT691" s="82"/>
      <c r="AU691" s="82"/>
      <c r="AV691" s="82"/>
      <c r="AW691" s="82"/>
      <c r="AX691" s="82"/>
      <c r="AY691" s="82"/>
      <c r="AZ691" s="82"/>
      <c r="BA691" s="82"/>
      <c r="BB691" s="82"/>
      <c r="BC691" s="82"/>
      <c r="BD691" s="82"/>
      <c r="BE691" s="82"/>
      <c r="BF691" s="82"/>
      <c r="BG691" s="82"/>
      <c r="BH691" s="82"/>
      <c r="BJ691" s="79"/>
      <c r="BK691" s="79"/>
      <c r="BL691" s="79"/>
      <c r="BM691" s="79"/>
      <c r="BN691" s="79"/>
      <c r="BO691" s="79"/>
      <c r="BP691" s="79"/>
      <c r="BQ691" s="79"/>
      <c r="BR691" s="79"/>
      <c r="BS691" s="79"/>
      <c r="BT691" s="79"/>
      <c r="BU691" s="79"/>
      <c r="BV691" s="79"/>
      <c r="BW691" s="79"/>
      <c r="BX691" s="79"/>
      <c r="BY691" s="79"/>
      <c r="BZ691" s="79"/>
      <c r="CA691" s="79"/>
      <c r="CB691" s="79"/>
      <c r="CC691" s="79"/>
      <c r="CD691" s="79"/>
    </row>
    <row r="692" spans="1:82" s="39" customFormat="1" ht="12.75">
      <c r="B692" s="356" t="s">
        <v>604</v>
      </c>
      <c r="C692" s="72"/>
      <c r="D692" s="74"/>
      <c r="E692" s="87">
        <v>10</v>
      </c>
      <c r="F692" s="87">
        <v>30</v>
      </c>
      <c r="G692" s="87">
        <v>40</v>
      </c>
      <c r="H692" s="87">
        <v>60</v>
      </c>
      <c r="I692" s="87">
        <v>70</v>
      </c>
      <c r="J692" s="87">
        <v>80</v>
      </c>
      <c r="K692" s="87">
        <v>90</v>
      </c>
      <c r="L692" s="87">
        <v>100</v>
      </c>
      <c r="M692" s="87">
        <v>120</v>
      </c>
      <c r="N692" s="87">
        <v>130</v>
      </c>
      <c r="O692" s="87">
        <v>150</v>
      </c>
      <c r="P692" s="87">
        <v>160</v>
      </c>
      <c r="Q692" s="87">
        <v>170</v>
      </c>
      <c r="R692" s="87">
        <v>180</v>
      </c>
      <c r="S692" s="87">
        <v>190</v>
      </c>
      <c r="T692" s="87">
        <v>200</v>
      </c>
      <c r="U692" s="87">
        <v>210</v>
      </c>
      <c r="V692" s="87">
        <v>220</v>
      </c>
      <c r="W692" s="87">
        <v>230</v>
      </c>
      <c r="X692" s="87">
        <v>240</v>
      </c>
      <c r="Y692" s="87">
        <v>250</v>
      </c>
      <c r="Z692" s="87">
        <v>260</v>
      </c>
      <c r="AA692" s="87">
        <v>270</v>
      </c>
      <c r="AB692" s="87">
        <v>280</v>
      </c>
      <c r="AC692" s="87">
        <v>300</v>
      </c>
      <c r="AD692" s="87">
        <v>310</v>
      </c>
      <c r="AE692" s="87">
        <v>320</v>
      </c>
      <c r="AF692" s="87">
        <v>330</v>
      </c>
      <c r="AG692" s="87">
        <v>350</v>
      </c>
      <c r="AH692" s="87">
        <v>360</v>
      </c>
      <c r="AI692" s="87">
        <v>380</v>
      </c>
      <c r="AJ692" s="87">
        <v>390</v>
      </c>
      <c r="AK692" s="87">
        <v>400</v>
      </c>
      <c r="AL692" s="87">
        <v>410</v>
      </c>
      <c r="AM692" s="87">
        <v>420</v>
      </c>
      <c r="AN692" s="87">
        <v>480</v>
      </c>
      <c r="AO692" s="87">
        <v>500</v>
      </c>
      <c r="AP692" s="87">
        <v>510</v>
      </c>
      <c r="AQ692" s="87">
        <v>520</v>
      </c>
      <c r="AR692" s="87">
        <v>530</v>
      </c>
      <c r="AS692" s="87">
        <v>540</v>
      </c>
      <c r="AT692" s="87">
        <v>550</v>
      </c>
      <c r="AU692" s="87">
        <v>560</v>
      </c>
      <c r="AV692" s="87">
        <v>570</v>
      </c>
      <c r="AW692" s="87">
        <v>580</v>
      </c>
      <c r="AX692" s="87">
        <v>590</v>
      </c>
      <c r="AY692" s="87">
        <v>600</v>
      </c>
      <c r="AZ692" s="87">
        <v>610</v>
      </c>
      <c r="BA692" s="87">
        <v>620</v>
      </c>
      <c r="BB692" s="87">
        <v>630</v>
      </c>
      <c r="BC692" s="87">
        <v>640</v>
      </c>
      <c r="BD692" s="87">
        <v>960</v>
      </c>
      <c r="BE692" s="87">
        <v>970</v>
      </c>
      <c r="BF692" s="87">
        <v>980</v>
      </c>
      <c r="BG692" s="87">
        <v>990</v>
      </c>
      <c r="BH692" s="75" t="s">
        <v>497</v>
      </c>
      <c r="BJ692" s="269"/>
      <c r="BK692" s="269"/>
      <c r="BL692" s="269"/>
      <c r="BM692" s="269"/>
      <c r="BN692" s="269"/>
      <c r="BO692" s="269"/>
      <c r="BP692" s="269"/>
      <c r="BQ692" s="269"/>
      <c r="BR692" s="269"/>
      <c r="BS692" s="269"/>
      <c r="BT692" s="269"/>
      <c r="BU692" s="269"/>
      <c r="BV692" s="269"/>
      <c r="BW692" s="269"/>
      <c r="BX692" s="269"/>
      <c r="BY692" s="269"/>
      <c r="BZ692" s="269"/>
      <c r="CA692" s="269"/>
      <c r="CB692" s="269"/>
      <c r="CC692" s="269"/>
      <c r="CD692" s="269"/>
    </row>
    <row r="693" spans="1:82" s="39" customFormat="1" ht="12.75">
      <c r="B693" s="357" t="s">
        <v>859</v>
      </c>
      <c r="C693" s="81">
        <v>90000</v>
      </c>
      <c r="D693" s="74"/>
      <c r="E693" s="88">
        <f t="shared" ref="E693:AJ693" si="307">VLOOKUP($C693,ALLFUNCGC,E690)</f>
        <v>44851747.749999993</v>
      </c>
      <c r="F693" s="88">
        <f t="shared" si="307"/>
        <v>31681821.149999995</v>
      </c>
      <c r="G693" s="88">
        <f t="shared" si="307"/>
        <v>51519365.94000002</v>
      </c>
      <c r="H693" s="88">
        <f t="shared" si="307"/>
        <v>67620140.659999982</v>
      </c>
      <c r="I693" s="88">
        <f t="shared" si="307"/>
        <v>140651662.23999995</v>
      </c>
      <c r="J693" s="88">
        <f t="shared" si="307"/>
        <v>55508846.330000006</v>
      </c>
      <c r="K693" s="88">
        <f t="shared" si="307"/>
        <v>32975952.34</v>
      </c>
      <c r="L693" s="88">
        <f t="shared" si="307"/>
        <v>77242919.720000014</v>
      </c>
      <c r="M693" s="88">
        <f t="shared" si="307"/>
        <v>4491332.5699999994</v>
      </c>
      <c r="N693" s="88">
        <f t="shared" si="307"/>
        <v>8767933.5900000017</v>
      </c>
      <c r="O693" s="88">
        <f t="shared" si="307"/>
        <v>12049735</v>
      </c>
      <c r="P693" s="88">
        <f t="shared" si="307"/>
        <v>50452203.230000012</v>
      </c>
      <c r="Q693" s="88">
        <f t="shared" si="307"/>
        <v>49551777.640000001</v>
      </c>
      <c r="R693" s="88">
        <f t="shared" si="307"/>
        <v>6995202.5500000007</v>
      </c>
      <c r="S693" s="88">
        <f t="shared" si="307"/>
        <v>37340131.18</v>
      </c>
      <c r="T693" s="88">
        <f t="shared" si="307"/>
        <v>26850370.649999995</v>
      </c>
      <c r="U693" s="88">
        <f t="shared" si="307"/>
        <v>39683488.520000003</v>
      </c>
      <c r="V693" s="88">
        <f t="shared" si="307"/>
        <v>4443922.6900000004</v>
      </c>
      <c r="W693" s="88">
        <f t="shared" si="307"/>
        <v>61636873.709999986</v>
      </c>
      <c r="X693" s="88">
        <f t="shared" si="307"/>
        <v>47235638.110000007</v>
      </c>
      <c r="Y693" s="88">
        <f t="shared" si="307"/>
        <v>23498112.629999995</v>
      </c>
      <c r="Z693" s="88">
        <f t="shared" si="307"/>
        <v>112889496.81</v>
      </c>
      <c r="AA693" s="88">
        <f t="shared" si="307"/>
        <v>36591166.899999999</v>
      </c>
      <c r="AB693" s="88">
        <f t="shared" si="307"/>
        <v>364621276.75000006</v>
      </c>
      <c r="AC693" s="88">
        <f t="shared" si="307"/>
        <v>22330940.120000001</v>
      </c>
      <c r="AD693" s="88">
        <f t="shared" si="307"/>
        <v>34311788.370000005</v>
      </c>
      <c r="AE693" s="88">
        <f t="shared" si="307"/>
        <v>59950441.639999986</v>
      </c>
      <c r="AF693" s="88">
        <f t="shared" si="307"/>
        <v>28715477.609999996</v>
      </c>
      <c r="AG693" s="88">
        <f t="shared" si="307"/>
        <v>162729013.36999997</v>
      </c>
      <c r="AH693" s="88">
        <f t="shared" si="307"/>
        <v>55015252.750000015</v>
      </c>
      <c r="AI693" s="88">
        <f t="shared" si="307"/>
        <v>53918748.079999998</v>
      </c>
      <c r="AJ693" s="88">
        <f t="shared" si="307"/>
        <v>77022482.470000014</v>
      </c>
      <c r="AK693" s="88">
        <f t="shared" ref="AK693:BG693" si="308">VLOOKUP($C693,ALLFUNCGC,AK690)</f>
        <v>15288032.970000001</v>
      </c>
      <c r="AL693" s="88">
        <f t="shared" si="308"/>
        <v>6676057.1400000015</v>
      </c>
      <c r="AM693" s="88">
        <f t="shared" si="308"/>
        <v>13558433.849999996</v>
      </c>
      <c r="AN693" s="88">
        <f t="shared" si="308"/>
        <v>5394469.3099999996</v>
      </c>
      <c r="AO693" s="88">
        <f t="shared" si="308"/>
        <v>2672157.8400000008</v>
      </c>
      <c r="AP693" s="88">
        <f t="shared" si="308"/>
        <v>9136035.4600000009</v>
      </c>
      <c r="AQ693" s="88">
        <f t="shared" si="308"/>
        <v>2363028.27</v>
      </c>
      <c r="AR693" s="88">
        <f t="shared" si="308"/>
        <v>4288928.96</v>
      </c>
      <c r="AS693" s="88">
        <f t="shared" si="308"/>
        <v>2241083.37</v>
      </c>
      <c r="AT693" s="88">
        <f t="shared" si="308"/>
        <v>2103413.9499999988</v>
      </c>
      <c r="AU693" s="88">
        <f t="shared" si="308"/>
        <v>7733048.6499999985</v>
      </c>
      <c r="AV693" s="88">
        <f t="shared" si="308"/>
        <v>3209421.26</v>
      </c>
      <c r="AW693" s="88">
        <f t="shared" si="308"/>
        <v>2923824.3800000004</v>
      </c>
      <c r="AX693" s="88">
        <f t="shared" si="308"/>
        <v>7358041.5500000007</v>
      </c>
      <c r="AY693" s="88">
        <f t="shared" si="308"/>
        <v>2736067.0100000002</v>
      </c>
      <c r="AZ693" s="88">
        <f t="shared" si="308"/>
        <v>6080781.0399999991</v>
      </c>
      <c r="BA693" s="88">
        <f t="shared" ref="BA693:BB693" si="309">VLOOKUP($C693,ALLFUNCGC,BA690)</f>
        <v>1745929.05</v>
      </c>
      <c r="BB693" s="88">
        <f t="shared" si="309"/>
        <v>1150163.81</v>
      </c>
      <c r="BC693" s="88">
        <f t="shared" ref="BC693" si="310">VLOOKUP($C693,ALLFUNCGC,BC690)</f>
        <v>1730643.38</v>
      </c>
      <c r="BD693" s="88">
        <f t="shared" si="308"/>
        <v>52750040.859999999</v>
      </c>
      <c r="BE693" s="88">
        <f t="shared" si="308"/>
        <v>32331544.480000008</v>
      </c>
      <c r="BF693" s="88">
        <f t="shared" si="308"/>
        <v>55831939.18</v>
      </c>
      <c r="BG693" s="88">
        <f t="shared" si="308"/>
        <v>18267710.829999998</v>
      </c>
      <c r="BH693" s="75"/>
      <c r="BJ693" s="269"/>
      <c r="BK693" s="269"/>
      <c r="BL693" s="269"/>
      <c r="BM693" s="269"/>
      <c r="BN693" s="269"/>
      <c r="BO693" s="269"/>
      <c r="BP693" s="269"/>
      <c r="BQ693" s="269"/>
      <c r="BR693" s="269"/>
      <c r="BS693" s="269"/>
      <c r="BT693" s="269"/>
      <c r="BU693" s="269"/>
      <c r="BV693" s="269"/>
      <c r="BW693" s="269"/>
      <c r="BX693" s="269"/>
      <c r="BY693" s="269"/>
      <c r="BZ693" s="269"/>
      <c r="CA693" s="269"/>
      <c r="CB693" s="269"/>
      <c r="CC693" s="269"/>
      <c r="CD693" s="269"/>
    </row>
    <row r="694" spans="1:82" s="39" customFormat="1" ht="12.75">
      <c r="B694" s="365" t="s">
        <v>858</v>
      </c>
      <c r="C694" s="72"/>
      <c r="D694" s="74"/>
      <c r="E694" s="75"/>
      <c r="F694" s="75"/>
      <c r="G694" s="75"/>
      <c r="H694" s="75"/>
      <c r="I694" s="75"/>
      <c r="J694" s="75"/>
      <c r="K694" s="75"/>
      <c r="L694" s="75"/>
      <c r="M694" s="75"/>
      <c r="N694" s="75"/>
      <c r="O694" s="75"/>
      <c r="P694" s="75"/>
      <c r="Q694" s="75"/>
      <c r="R694" s="75"/>
      <c r="S694" s="75"/>
      <c r="T694" s="75"/>
      <c r="U694" s="75"/>
      <c r="V694" s="75"/>
      <c r="W694" s="75"/>
      <c r="X694" s="75"/>
      <c r="Y694" s="75"/>
      <c r="Z694" s="75"/>
      <c r="AA694" s="75"/>
      <c r="AB694" s="75"/>
      <c r="AC694" s="75"/>
      <c r="AD694" s="75"/>
      <c r="AE694" s="75"/>
      <c r="AF694" s="75"/>
      <c r="AG694" s="75"/>
      <c r="AH694" s="75"/>
      <c r="AI694" s="75"/>
      <c r="AJ694" s="75"/>
      <c r="AK694" s="75"/>
      <c r="AL694" s="75"/>
      <c r="AM694" s="75"/>
      <c r="AN694" s="75"/>
      <c r="AO694" s="75"/>
      <c r="AP694" s="75"/>
      <c r="AQ694" s="75"/>
      <c r="AR694" s="75"/>
      <c r="AS694" s="75"/>
      <c r="AT694" s="75"/>
      <c r="AU694" s="75"/>
      <c r="AV694" s="75"/>
      <c r="AW694" s="75"/>
      <c r="AX694" s="75"/>
      <c r="AY694" s="75"/>
      <c r="AZ694" s="75"/>
      <c r="BA694" s="75"/>
      <c r="BB694" s="75"/>
      <c r="BC694" s="75"/>
      <c r="BD694" s="75"/>
      <c r="BE694" s="75"/>
      <c r="BF694" s="75"/>
      <c r="BG694" s="75"/>
      <c r="BH694" s="75"/>
      <c r="BJ694" s="269"/>
      <c r="BK694" s="269"/>
      <c r="BL694" s="269"/>
      <c r="BM694" s="269"/>
      <c r="BN694" s="269"/>
      <c r="BO694" s="269"/>
      <c r="BP694" s="269"/>
      <c r="BQ694" s="269"/>
      <c r="BR694" s="269"/>
      <c r="BS694" s="269"/>
      <c r="BT694" s="269"/>
      <c r="BU694" s="269"/>
      <c r="BV694" s="269"/>
      <c r="BW694" s="269"/>
      <c r="BX694" s="269"/>
      <c r="BY694" s="269"/>
      <c r="BZ694" s="269"/>
      <c r="CA694" s="269"/>
      <c r="CB694" s="269"/>
      <c r="CC694" s="269"/>
      <c r="CD694" s="269"/>
    </row>
    <row r="695" spans="1:82" s="29" customFormat="1" ht="22.9" customHeight="1">
      <c r="A695" s="28"/>
      <c r="B695" s="78"/>
      <c r="C695" s="71"/>
      <c r="D695" s="76"/>
      <c r="E695" s="77" t="str">
        <f t="shared" ref="E695:BG695" si="311">VLOOKUP(E692,num,15)</f>
        <v>Barrington</v>
      </c>
      <c r="F695" s="77" t="str">
        <f t="shared" si="311"/>
        <v>Burrillville</v>
      </c>
      <c r="G695" s="77" t="str">
        <f t="shared" si="311"/>
        <v>Central Falls</v>
      </c>
      <c r="H695" s="77" t="str">
        <f t="shared" si="311"/>
        <v>Coventry</v>
      </c>
      <c r="I695" s="77" t="str">
        <f t="shared" si="311"/>
        <v>Cranston</v>
      </c>
      <c r="J695" s="77" t="str">
        <f t="shared" si="311"/>
        <v>Cumberland</v>
      </c>
      <c r="K695" s="77" t="str">
        <f t="shared" si="311"/>
        <v>East Greenwich</v>
      </c>
      <c r="L695" s="77" t="str">
        <f t="shared" si="311"/>
        <v>E Providence</v>
      </c>
      <c r="M695" s="77" t="str">
        <f t="shared" si="311"/>
        <v>Foster</v>
      </c>
      <c r="N695" s="77" t="str">
        <f t="shared" si="311"/>
        <v>Glocester</v>
      </c>
      <c r="O695" s="77" t="str">
        <f t="shared" si="311"/>
        <v>Jamestown</v>
      </c>
      <c r="P695" s="77" t="str">
        <f t="shared" si="311"/>
        <v>Johnston</v>
      </c>
      <c r="Q695" s="77" t="str">
        <f t="shared" si="311"/>
        <v>Lincoln</v>
      </c>
      <c r="R695" s="77" t="str">
        <f t="shared" si="311"/>
        <v>Little Compton</v>
      </c>
      <c r="S695" s="77" t="str">
        <f t="shared" si="311"/>
        <v>Middletown</v>
      </c>
      <c r="T695" s="77" t="str">
        <f t="shared" si="311"/>
        <v>Narragansett</v>
      </c>
      <c r="U695" s="77" t="str">
        <f t="shared" si="311"/>
        <v>Newport</v>
      </c>
      <c r="V695" s="77" t="str">
        <f t="shared" si="311"/>
        <v>New Shoreham</v>
      </c>
      <c r="W695" s="77" t="str">
        <f t="shared" si="311"/>
        <v>North Kingstown</v>
      </c>
      <c r="X695" s="77" t="str">
        <f t="shared" si="311"/>
        <v>North Providence</v>
      </c>
      <c r="Y695" s="77" t="str">
        <f t="shared" si="311"/>
        <v>North Smithfield</v>
      </c>
      <c r="Z695" s="77" t="str">
        <f t="shared" si="311"/>
        <v>Pawtucket</v>
      </c>
      <c r="AA695" s="77" t="str">
        <f t="shared" si="311"/>
        <v>Portsmouth</v>
      </c>
      <c r="AB695" s="77" t="str">
        <f t="shared" si="311"/>
        <v>Providence</v>
      </c>
      <c r="AC695" s="77" t="str">
        <f t="shared" si="311"/>
        <v>Scituate</v>
      </c>
      <c r="AD695" s="77" t="str">
        <f t="shared" si="311"/>
        <v>Smithfield</v>
      </c>
      <c r="AE695" s="77" t="str">
        <f t="shared" si="311"/>
        <v>South Kingstown</v>
      </c>
      <c r="AF695" s="77" t="str">
        <f t="shared" si="311"/>
        <v>Tiverton</v>
      </c>
      <c r="AG695" s="77" t="str">
        <f t="shared" si="311"/>
        <v>Warwick</v>
      </c>
      <c r="AH695" s="77" t="str">
        <f t="shared" si="311"/>
        <v>Westerly</v>
      </c>
      <c r="AI695" s="77" t="str">
        <f t="shared" si="311"/>
        <v>W Warwick</v>
      </c>
      <c r="AJ695" s="77" t="str">
        <f t="shared" si="311"/>
        <v>Woonsocket</v>
      </c>
      <c r="AK695" s="77" t="str">
        <f t="shared" si="311"/>
        <v>Davies</v>
      </c>
      <c r="AL695" s="77" t="str">
        <f t="shared" si="311"/>
        <v>Deaf</v>
      </c>
      <c r="AM695" s="77" t="str">
        <f t="shared" si="311"/>
        <v>Metropolitan C&amp;TC</v>
      </c>
      <c r="AN695" s="77" t="str">
        <f t="shared" si="311"/>
        <v>Highlander</v>
      </c>
      <c r="AO695" s="77" t="str">
        <f t="shared" si="311"/>
        <v>New England Laborers</v>
      </c>
      <c r="AP695" s="77" t="str">
        <f t="shared" si="311"/>
        <v>Cuffee</v>
      </c>
      <c r="AQ695" s="77" t="str">
        <f t="shared" si="311"/>
        <v>Kingston Hill</v>
      </c>
      <c r="AR695" s="77" t="str">
        <f t="shared" si="311"/>
        <v>International</v>
      </c>
      <c r="AS695" s="77" t="str">
        <f t="shared" si="311"/>
        <v>Blackstone</v>
      </c>
      <c r="AT695" s="77" t="str">
        <f t="shared" si="311"/>
        <v>Compass</v>
      </c>
      <c r="AU695" s="77" t="str">
        <f t="shared" si="311"/>
        <v>Times 2</v>
      </c>
      <c r="AV695" s="77" t="str">
        <f t="shared" si="311"/>
        <v>ACES</v>
      </c>
      <c r="AW695" s="77" t="str">
        <f t="shared" si="311"/>
        <v>Beacon</v>
      </c>
      <c r="AX695" s="77" t="str">
        <f t="shared" si="311"/>
        <v>Learning Community</v>
      </c>
      <c r="AY695" s="77" t="str">
        <f t="shared" si="311"/>
        <v>Segue</v>
      </c>
      <c r="AZ695" s="77" t="str">
        <f t="shared" si="311"/>
        <v>RIMA-BV</v>
      </c>
      <c r="BA695" s="77" t="str">
        <f t="shared" ref="BA695:BB695" si="312">VLOOKUP(BA692,num,15)</f>
        <v>Greene</v>
      </c>
      <c r="BB695" s="77" t="str">
        <f t="shared" si="312"/>
        <v>Trinity</v>
      </c>
      <c r="BC695" s="77" t="str">
        <f t="shared" ref="BC695" si="313">VLOOKUP(BC692,num,15)</f>
        <v>RINI</v>
      </c>
      <c r="BD695" s="77" t="str">
        <f t="shared" si="311"/>
        <v>Bristol-Warren</v>
      </c>
      <c r="BE695" s="77" t="str">
        <f t="shared" si="311"/>
        <v>Exeter-W. Greenwich</v>
      </c>
      <c r="BF695" s="77" t="str">
        <f t="shared" si="311"/>
        <v>Chariho</v>
      </c>
      <c r="BG695" s="77" t="str">
        <f t="shared" si="311"/>
        <v>Foster-Glocester</v>
      </c>
      <c r="BH695" s="78"/>
      <c r="BJ695" s="270"/>
      <c r="BK695" s="270"/>
      <c r="BL695" s="270"/>
      <c r="BM695" s="270"/>
      <c r="BN695" s="270"/>
      <c r="BO695" s="270"/>
      <c r="BP695" s="270"/>
      <c r="BQ695" s="270"/>
      <c r="BR695" s="270"/>
      <c r="BS695" s="270"/>
      <c r="BT695" s="270"/>
      <c r="BU695" s="270"/>
      <c r="BV695" s="270"/>
      <c r="BW695" s="270"/>
      <c r="BX695" s="270"/>
      <c r="BY695" s="270"/>
      <c r="BZ695" s="270"/>
      <c r="CA695" s="270"/>
      <c r="CB695" s="270"/>
      <c r="CC695" s="270"/>
      <c r="CD695" s="270"/>
    </row>
    <row r="696" spans="1:82">
      <c r="A696" s="18">
        <f t="shared" ref="A696:A730" si="314">LEFT(B696,3)*1</f>
        <v>111</v>
      </c>
      <c r="B696" s="248" t="s">
        <v>90</v>
      </c>
      <c r="E696" s="79">
        <f>ALL!E88/E$693</f>
        <v>0.51881848082497528</v>
      </c>
      <c r="F696" s="79">
        <f>ALL!F88/F$693</f>
        <v>0.46858637764893774</v>
      </c>
      <c r="G696" s="79">
        <f>ALL!G88/G$693</f>
        <v>0.43183361798182862</v>
      </c>
      <c r="H696" s="79">
        <f>ALL!H88/H$693</f>
        <v>0.57081291318331318</v>
      </c>
      <c r="I696" s="79">
        <f>ALL!I88/I$693</f>
        <v>0.53985638193478647</v>
      </c>
      <c r="J696" s="79">
        <f>ALL!J88/J$693</f>
        <v>0.49486429256149156</v>
      </c>
      <c r="K696" s="79">
        <f>ALL!K88/K$693</f>
        <v>0.52761758570639661</v>
      </c>
      <c r="L696" s="79">
        <f>ALL!L88/L$693</f>
        <v>0.41352619367299071</v>
      </c>
      <c r="M696" s="79">
        <f>ALL!M88/M$693</f>
        <v>0.47173052696028706</v>
      </c>
      <c r="N696" s="79">
        <f>ALL!N88/N$693</f>
        <v>0.48060902340844475</v>
      </c>
      <c r="O696" s="79">
        <f>ALL!O88/O$693</f>
        <v>0.35612778953230095</v>
      </c>
      <c r="P696" s="79">
        <f>ALL!P88/P$693</f>
        <v>0.44537792983119229</v>
      </c>
      <c r="Q696" s="79">
        <f>ALL!Q88/Q$693</f>
        <v>0.51881294485079144</v>
      </c>
      <c r="R696" s="79">
        <f>ALL!R88/R$693</f>
        <v>0.39480014056204848</v>
      </c>
      <c r="S696" s="79">
        <f>ALL!S88/S$693</f>
        <v>0.507469488220475</v>
      </c>
      <c r="T696" s="79">
        <f>ALL!T88/T$693</f>
        <v>0.46819137448294412</v>
      </c>
      <c r="U696" s="79">
        <f>ALL!U88/U$693</f>
        <v>0.46539835782562394</v>
      </c>
      <c r="V696" s="79">
        <f>ALL!V88/V$693</f>
        <v>0.59355542254044025</v>
      </c>
      <c r="W696" s="79">
        <f>ALL!W88/W$693</f>
        <v>0.48532683748278327</v>
      </c>
      <c r="X696" s="79">
        <f>ALL!X88/X$693</f>
        <v>0.50275332503600634</v>
      </c>
      <c r="Y696" s="79">
        <f>ALL!Y88/Y$693</f>
        <v>0.47167667610247566</v>
      </c>
      <c r="Z696" s="79">
        <f>ALL!Z88/Z$693</f>
        <v>0.49358896128115354</v>
      </c>
      <c r="AA696" s="79">
        <f>ALL!AA88/AA$693</f>
        <v>0.50033128268451044</v>
      </c>
      <c r="AB696" s="79">
        <f>ALL!AB88/AB$693</f>
        <v>0.41950751375070433</v>
      </c>
      <c r="AC696" s="79">
        <f>ALL!AC88/AC$693</f>
        <v>0.55453918748853825</v>
      </c>
      <c r="AD696" s="79">
        <f>ALL!AD88/AD$693</f>
        <v>0.49507869735091853</v>
      </c>
      <c r="AE696" s="79">
        <f>ALL!AE88/AE$693</f>
        <v>0.49599548905007879</v>
      </c>
      <c r="AF696" s="79">
        <f>ALL!AF88/AF$693</f>
        <v>0.48015135242599932</v>
      </c>
      <c r="AG696" s="79">
        <f>ALL!AG88/AG$693</f>
        <v>0.53446960697934209</v>
      </c>
      <c r="AH696" s="79">
        <f>ALL!AH88/AH$693</f>
        <v>0.44715235030888761</v>
      </c>
      <c r="AI696" s="79">
        <f>ALL!AI88/AI$693</f>
        <v>0.49396473023599924</v>
      </c>
      <c r="AJ696" s="79">
        <f>ALL!AJ88/AJ$693</f>
        <v>0.48994988761493752</v>
      </c>
      <c r="AK696" s="79">
        <f>ALL!AK88/AK$693</f>
        <v>0.47111789947951688</v>
      </c>
      <c r="AL696" s="79">
        <f>ALL!AL88/AL$693</f>
        <v>0.34919999651171341</v>
      </c>
      <c r="AM696" s="79">
        <f>ALL!AM88/AM$693</f>
        <v>0.30557252598905449</v>
      </c>
      <c r="AN696" s="79">
        <f>ALL!AN88/AN$693</f>
        <v>0.39927864933946583</v>
      </c>
      <c r="AO696" s="79">
        <f>ALL!AO88/AO$693</f>
        <v>0.54799362076605462</v>
      </c>
      <c r="AP696" s="79">
        <f>ALL!AP88/AP$693</f>
        <v>0.44146887647916372</v>
      </c>
      <c r="AQ696" s="79">
        <f>ALL!AQ88/AQ$693</f>
        <v>0.39193672024922499</v>
      </c>
      <c r="AR696" s="79">
        <f>ALL!AR88/AR$693</f>
        <v>0.49007426087094713</v>
      </c>
      <c r="AS696" s="79">
        <f>ALL!AS88/AS$693</f>
        <v>0.3758925978733223</v>
      </c>
      <c r="AT696" s="79">
        <f>ALL!AT88/AT$693</f>
        <v>0.45956625893823727</v>
      </c>
      <c r="AU696" s="79">
        <f>ALL!AU88/AU$693</f>
        <v>0.50546518028177678</v>
      </c>
      <c r="AV696" s="79">
        <f>ALL!AV88/AV$693</f>
        <v>0.53723748935345439</v>
      </c>
      <c r="AW696" s="79">
        <f>ALL!AW88/AW$693</f>
        <v>0.48706138430927232</v>
      </c>
      <c r="AX696" s="79">
        <f>ALL!AX88/AX$693</f>
        <v>0.42199769040445279</v>
      </c>
      <c r="AY696" s="79">
        <f>ALL!AY88/AY$693</f>
        <v>0.31377264038573377</v>
      </c>
      <c r="AZ696" s="79">
        <f>ALL!AZ88/AZ$693</f>
        <v>0.36130018751670107</v>
      </c>
      <c r="BA696" s="79">
        <f>ALL!BA88/BA$693</f>
        <v>0.42113564122207597</v>
      </c>
      <c r="BB696" s="79">
        <f>ALL!BB88/BB$693</f>
        <v>0.33414356864523498</v>
      </c>
      <c r="BC696" s="79">
        <f>ALL!BC88/BC$693</f>
        <v>0.28565577733293618</v>
      </c>
      <c r="BD696" s="79">
        <f>ALL!BD88/BD$693</f>
        <v>0.44063838361167096</v>
      </c>
      <c r="BE696" s="79">
        <f>ALL!BE88/BE$693</f>
        <v>0.48420682778344021</v>
      </c>
      <c r="BF696" s="79">
        <f>ALL!BF88/BF$693</f>
        <v>0.46550641051905517</v>
      </c>
      <c r="BG696" s="79">
        <f>ALL!BG88/BG$693</f>
        <v>0.48428191919217067</v>
      </c>
      <c r="BH696" s="19">
        <f t="shared" ref="BH696:BH730" si="315">SUM(E696:BG696)</f>
        <v>25.306979246576276</v>
      </c>
      <c r="BJ696" s="267">
        <f t="array" ref="BJ696">(MIN(IF($E$4:$BG$4=BJ$4,$E696:$BG696)))</f>
        <v>0.28565577733293618</v>
      </c>
      <c r="BK696" s="267">
        <f t="array" ref="BK696">(MAX(IF($E$4:$BG$4=BK$4,$E696:$BG696)))</f>
        <v>0.54799362076605462</v>
      </c>
      <c r="BL696" s="267">
        <f t="array" ref="BL696">(AVERAGE(IF($E$4:$BG$4=BL$4,$E696:$BG696)))</f>
        <v>0.42337378399800335</v>
      </c>
      <c r="BM696" s="267">
        <f t="array" ref="BM696">(MIN(IF($E$4:$BG$4=BM$4,$E696:$BG696)))</f>
        <v>0.44063838361167096</v>
      </c>
      <c r="BN696" s="267">
        <f t="array" ref="BN696">(MAX(IF($E$4:$BG$4=BN$4,$E696:$BG696)))</f>
        <v>0.48428191919217067</v>
      </c>
      <c r="BO696" s="267">
        <f t="array" ref="BO696">(AVERAGE(IF($E$4:$BG$4=BO$4,$E696:$BG696)))</f>
        <v>0.46865838527658421</v>
      </c>
      <c r="BP696" s="267">
        <f t="array" ref="BP696">(MIN(IF($E$4:$BG$4=BP$4,$E696:$BG696)))</f>
        <v>0.30557252598905449</v>
      </c>
      <c r="BQ696" s="267">
        <f t="array" ref="BQ696">(MAX(IF($E$4:$BG$4=BQ$4,$E696:$BG696)))</f>
        <v>0.47111789947951688</v>
      </c>
      <c r="BR696" s="267">
        <f t="array" ref="BR696">(AVERAGE(IF($E$4:$BG$4=BR$4,$E696:$BG696)))</f>
        <v>0.37529680732676157</v>
      </c>
      <c r="BS696" s="267">
        <f t="array" ref="BS696">(MIN(IF($E$4:$BG$4=BS$4,$E696:$BG696)))</f>
        <v>0.35612778953230095</v>
      </c>
      <c r="BT696" s="267">
        <f t="array" ref="BT696">(MAX(IF($E$4:$BG$4=BT$4,$E696:$BG696)))</f>
        <v>0.59355542254044025</v>
      </c>
      <c r="BU696" s="267">
        <f t="array" ref="BU696">(AVERAGE(IF($E$4:$BG$4=BU$4,$E696:$BG696)))</f>
        <v>0.49058324920843027</v>
      </c>
      <c r="BV696" s="267">
        <f t="array" ref="BV696">(MIN(IF($E$4:$BG$4=BV$4,$E696:$BG696)))</f>
        <v>0.41950751375070433</v>
      </c>
      <c r="BW696" s="267">
        <f t="array" ref="BW696">(MAX(IF($E$4:$BG$4=BW$4,$E696:$BG696)))</f>
        <v>0.49358896128115354</v>
      </c>
      <c r="BX696" s="267">
        <f t="array" ref="BX696">(AVERAGE(IF($E$4:$BG$4=BX$4,$E696:$BG696)))</f>
        <v>0.458719995157156</v>
      </c>
      <c r="BY696" s="267">
        <f t="array" ref="BY696">(MIN(IF($E$4:$BG$4=BY$4,$E696:$BG696)))</f>
        <v>0.41352619367299071</v>
      </c>
      <c r="BZ696" s="267">
        <f t="array" ref="BZ696">(MAX(IF($E$4:$BG$4=BZ$4,$E696:$BG696)))</f>
        <v>0.53985638193478647</v>
      </c>
      <c r="CA696" s="267">
        <f t="array" ref="CA696">(AVERAGE(IF($E$4:$BG$4=CA$4,$E696:$BG696)))</f>
        <v>0.48504950364513449</v>
      </c>
      <c r="CB696" s="268">
        <f t="shared" ref="CB696:CB731" si="316">ROUND(MIN($E696:$BG696),1)</f>
        <v>0.3</v>
      </c>
      <c r="CC696" s="268">
        <f t="shared" ref="CC696:CC731" si="317">ROUND(MAX($E696:$BG696),1)</f>
        <v>0.6</v>
      </c>
      <c r="CD696" s="268">
        <f t="shared" ref="CD696:CD731" si="318">(AVERAGE($E696:$BG696))</f>
        <v>0.46012689539229595</v>
      </c>
    </row>
    <row r="697" spans="1:82">
      <c r="A697" s="18">
        <f t="shared" si="314"/>
        <v>112</v>
      </c>
      <c r="B697" s="248" t="s">
        <v>91</v>
      </c>
      <c r="E697" s="79">
        <f>ALL!E89/E$693</f>
        <v>1.4710097891335797E-2</v>
      </c>
      <c r="F697" s="79">
        <f>ALL!F89/F$693</f>
        <v>9.6371142477710784E-3</v>
      </c>
      <c r="G697" s="79">
        <f>ALL!G89/G$693</f>
        <v>7.2163523990761268E-3</v>
      </c>
      <c r="H697" s="79">
        <f>ALL!H89/H$693</f>
        <v>7.0512964827659985E-3</v>
      </c>
      <c r="I697" s="79">
        <f>ALL!I89/I$693</f>
        <v>9.4072123210479346E-3</v>
      </c>
      <c r="J697" s="79">
        <f>ALL!J89/J$693</f>
        <v>8.9473578147773406E-3</v>
      </c>
      <c r="K697" s="79">
        <f>ALL!K89/K$693</f>
        <v>7.130213483320433E-3</v>
      </c>
      <c r="L697" s="79">
        <f>ALL!L89/L$693</f>
        <v>7.7720048928259216E-3</v>
      </c>
      <c r="M697" s="79">
        <f>ALL!M89/M$693</f>
        <v>9.6672934643091922E-3</v>
      </c>
      <c r="N697" s="79">
        <f>ALL!N89/N$693</f>
        <v>9.7677439183249982E-3</v>
      </c>
      <c r="O697" s="79">
        <f>ALL!O89/O$693</f>
        <v>6.1758835360279703E-3</v>
      </c>
      <c r="P697" s="79">
        <f>ALL!P89/P$693</f>
        <v>6.9948412042817329E-3</v>
      </c>
      <c r="Q697" s="79">
        <f>ALL!Q89/Q$693</f>
        <v>6.5245419114695561E-3</v>
      </c>
      <c r="R697" s="79">
        <f>ALL!R89/R$693</f>
        <v>1.385132157466977E-2</v>
      </c>
      <c r="S697" s="79">
        <f>ALL!S89/S$693</f>
        <v>6.188952547755886E-3</v>
      </c>
      <c r="T697" s="79">
        <f>ALL!T89/T$693</f>
        <v>3.4284264154096516E-3</v>
      </c>
      <c r="U697" s="79">
        <f>ALL!U89/U$693</f>
        <v>1.1777361754989174E-2</v>
      </c>
      <c r="V697" s="79">
        <f>ALL!V89/V$693</f>
        <v>6.6653207236600232E-3</v>
      </c>
      <c r="W697" s="79">
        <f>ALL!W89/W$693</f>
        <v>7.4117255224429544E-3</v>
      </c>
      <c r="X697" s="79">
        <f>ALL!X89/X$693</f>
        <v>8.7275029298847315E-3</v>
      </c>
      <c r="Y697" s="79">
        <f>ALL!Y89/Y$693</f>
        <v>7.8345147501320839E-3</v>
      </c>
      <c r="Z697" s="79">
        <f>ALL!Z89/Z$693</f>
        <v>8.2301886026096456E-3</v>
      </c>
      <c r="AA697" s="79">
        <f>ALL!AA89/AA$693</f>
        <v>9.1508502834874057E-3</v>
      </c>
      <c r="AB697" s="79">
        <f>ALL!AB89/AB$693</f>
        <v>2.1292693254769037E-2</v>
      </c>
      <c r="AC697" s="79">
        <f>ALL!AC89/AC$693</f>
        <v>2.9501561352088743E-3</v>
      </c>
      <c r="AD697" s="79">
        <f>ALL!AD89/AD$693</f>
        <v>8.7993180869575284E-3</v>
      </c>
      <c r="AE697" s="79">
        <f>ALL!AE89/AE$693</f>
        <v>1.2002805822866331E-2</v>
      </c>
      <c r="AF697" s="79">
        <f>ALL!AF89/AF$693</f>
        <v>6.6281687034771223E-3</v>
      </c>
      <c r="AG697" s="79">
        <f>ALL!AG89/AG$693</f>
        <v>8.4309271075131333E-3</v>
      </c>
      <c r="AH697" s="79">
        <f>ALL!AH89/AH$693</f>
        <v>1.1554285188665244E-2</v>
      </c>
      <c r="AI697" s="79">
        <f>ALL!AI89/AI$693</f>
        <v>1.4525985448288248E-2</v>
      </c>
      <c r="AJ697" s="79">
        <f>ALL!AJ89/AJ$693</f>
        <v>5.7694423205988353E-3</v>
      </c>
      <c r="AK697" s="79">
        <f>ALL!AK89/AK$693</f>
        <v>9.6069494544006057E-3</v>
      </c>
      <c r="AL697" s="79">
        <f>ALL!AL89/AL$693</f>
        <v>8.6010797684694454E-3</v>
      </c>
      <c r="AM697" s="79">
        <f>ALL!AM89/AM$693</f>
        <v>0</v>
      </c>
      <c r="AN697" s="79">
        <f>ALL!AN89/AN$693</f>
        <v>1.8573708411736244E-2</v>
      </c>
      <c r="AO697" s="79">
        <f>ALL!AO89/AO$693</f>
        <v>7.131262874800837E-3</v>
      </c>
      <c r="AP697" s="79">
        <f>ALL!AP89/AP$693</f>
        <v>1.6465898217956347E-2</v>
      </c>
      <c r="AQ697" s="79">
        <f>ALL!AQ89/AQ$693</f>
        <v>1.9901509684435558E-2</v>
      </c>
      <c r="AR697" s="79">
        <f>ALL!AR89/AR$693</f>
        <v>8.0476968310521976E-3</v>
      </c>
      <c r="AS697" s="79">
        <f>ALL!AS89/AS$693</f>
        <v>2.6624935421300277E-3</v>
      </c>
      <c r="AT697" s="79">
        <f>ALL!AT89/AT$693</f>
        <v>6.2071567035105035E-3</v>
      </c>
      <c r="AU697" s="79">
        <f>ALL!AU89/AU$693</f>
        <v>1.6513996714607508E-2</v>
      </c>
      <c r="AV697" s="79">
        <f>ALL!AV89/AV$693</f>
        <v>1.1092298927439648E-2</v>
      </c>
      <c r="AW697" s="79">
        <f>ALL!AW89/AW$693</f>
        <v>2.447940460774186E-2</v>
      </c>
      <c r="AX697" s="79">
        <f>ALL!AX89/AX$693</f>
        <v>2.2394181777894418E-2</v>
      </c>
      <c r="AY697" s="79">
        <f>ALL!AY89/AY$693</f>
        <v>3.0770445201925077E-3</v>
      </c>
      <c r="AZ697" s="79">
        <f>ALL!AZ89/AZ$693</f>
        <v>1.0775267119304136E-2</v>
      </c>
      <c r="BA697" s="79">
        <f>ALL!BA89/BA$693</f>
        <v>1.0547249901134299E-2</v>
      </c>
      <c r="BB697" s="79">
        <f>ALL!BB89/BB$693</f>
        <v>3.3038772103253706E-3</v>
      </c>
      <c r="BC697" s="79">
        <f>ALL!BC89/BC$693</f>
        <v>2.0380611284573257E-2</v>
      </c>
      <c r="BD697" s="79">
        <f>ALL!BD89/BD$693</f>
        <v>1.1809412274263782E-2</v>
      </c>
      <c r="BE697" s="79">
        <f>ALL!BE89/BE$693</f>
        <v>7.2083172563613927E-3</v>
      </c>
      <c r="BF697" s="79">
        <f>ALL!BF89/BF$693</f>
        <v>6.2080811644844615E-3</v>
      </c>
      <c r="BG697" s="79">
        <f>ALL!BG89/BG$693</f>
        <v>1.07462068907733E-2</v>
      </c>
      <c r="BH697" s="19">
        <f t="shared" si="315"/>
        <v>0.5419556058783076</v>
      </c>
      <c r="BJ697" s="267">
        <f t="array" ref="BJ697">(MIN(IF($E$4:$BG$4=BJ$4,$E697:$BG697)))</f>
        <v>2.6624935421300277E-3</v>
      </c>
      <c r="BK697" s="267">
        <f t="array" ref="BK697">(MAX(IF($E$4:$BG$4=BK$4,$E697:$BG697)))</f>
        <v>2.447940460774186E-2</v>
      </c>
      <c r="BL697" s="267">
        <f t="array" ref="BL697">(AVERAGE(IF($E$4:$BG$4=BL$4,$E697:$BG697)))</f>
        <v>1.2597103645552169E-2</v>
      </c>
      <c r="BM697" s="267">
        <f t="array" ref="BM697">(MIN(IF($E$4:$BG$4=BM$4,$E697:$BG697)))</f>
        <v>6.2080811644844615E-3</v>
      </c>
      <c r="BN697" s="267">
        <f t="array" ref="BN697">(MAX(IF($E$4:$BG$4=BN$4,$E697:$BG697)))</f>
        <v>1.1809412274263782E-2</v>
      </c>
      <c r="BO697" s="267">
        <f t="array" ref="BO697">(AVERAGE(IF($E$4:$BG$4=BO$4,$E697:$BG697)))</f>
        <v>8.9930043964707336E-3</v>
      </c>
      <c r="BP697" s="267">
        <f t="array" ref="BP697">(MIN(IF($E$4:$BG$4=BP$4,$E697:$BG697)))</f>
        <v>0</v>
      </c>
      <c r="BQ697" s="267">
        <f t="array" ref="BQ697">(MAX(IF($E$4:$BG$4=BQ$4,$E697:$BG697)))</f>
        <v>9.6069494544006057E-3</v>
      </c>
      <c r="BR697" s="267">
        <f t="array" ref="BR697">(AVERAGE(IF($E$4:$BG$4=BR$4,$E697:$BG697)))</f>
        <v>6.0693430742900165E-3</v>
      </c>
      <c r="BS697" s="267">
        <f t="array" ref="BS697">(MIN(IF($E$4:$BG$4=BS$4,$E697:$BG697)))</f>
        <v>2.9501561352088743E-3</v>
      </c>
      <c r="BT697" s="267">
        <f t="array" ref="BT697">(MAX(IF($E$4:$BG$4=BT$4,$E697:$BG697)))</f>
        <v>1.4710097891335797E-2</v>
      </c>
      <c r="BU697" s="267">
        <f t="array" ref="BU697">(AVERAGE(IF($E$4:$BG$4=BU$4,$E697:$BG697)))</f>
        <v>8.3846375478492975E-3</v>
      </c>
      <c r="BV697" s="267">
        <f t="array" ref="BV697">(MIN(IF($E$4:$BG$4=BV$4,$E697:$BG697)))</f>
        <v>5.7694423205988353E-3</v>
      </c>
      <c r="BW697" s="267">
        <f t="array" ref="BW697">(MAX(IF($E$4:$BG$4=BW$4,$E697:$BG697)))</f>
        <v>2.1292693254769037E-2</v>
      </c>
      <c r="BX697" s="267">
        <f t="array" ref="BX697">(AVERAGE(IF($E$4:$BG$4=BX$4,$E697:$BG697)))</f>
        <v>1.0627169144263413E-2</v>
      </c>
      <c r="BY697" s="267">
        <f t="array" ref="BY697">(MIN(IF($E$4:$BG$4=BY$4,$E697:$BG697)))</f>
        <v>6.9948412042817329E-3</v>
      </c>
      <c r="BZ697" s="267">
        <f t="array" ref="BZ697">(MAX(IF($E$4:$BG$4=BZ$4,$E697:$BG697)))</f>
        <v>1.4525985448288248E-2</v>
      </c>
      <c r="CA697" s="267">
        <f t="array" ref="CA697">(AVERAGE(IF($E$4:$BG$4=CA$4,$E697:$BG697)))</f>
        <v>9.6622622369758378E-3</v>
      </c>
      <c r="CB697" s="268">
        <f t="shared" si="316"/>
        <v>0</v>
      </c>
      <c r="CC697" s="268">
        <f t="shared" si="317"/>
        <v>0</v>
      </c>
      <c r="CD697" s="268">
        <f t="shared" si="318"/>
        <v>9.8537382886965015E-3</v>
      </c>
    </row>
    <row r="698" spans="1:82" ht="24">
      <c r="A698" s="18">
        <f t="shared" si="314"/>
        <v>113</v>
      </c>
      <c r="B698" s="248" t="s">
        <v>92</v>
      </c>
      <c r="E698" s="79">
        <f>ALL!E90/E$693</f>
        <v>4.7336144442665568E-2</v>
      </c>
      <c r="F698" s="79">
        <f>ALL!F90/F$693</f>
        <v>2.806611386984615E-2</v>
      </c>
      <c r="G698" s="79">
        <f>ALL!G90/G$693</f>
        <v>3.7711162677403078E-2</v>
      </c>
      <c r="H698" s="79">
        <f>ALL!H90/H$693</f>
        <v>4.413515294216782E-2</v>
      </c>
      <c r="I698" s="79">
        <f>ALL!I90/I$693</f>
        <v>1.2956247306132091E-2</v>
      </c>
      <c r="J698" s="79">
        <f>ALL!J90/J$693</f>
        <v>4.1774466293434134E-2</v>
      </c>
      <c r="K698" s="79">
        <f>ALL!K90/K$693</f>
        <v>3.7164149115822019E-2</v>
      </c>
      <c r="L698" s="79">
        <f>ALL!L90/L$693</f>
        <v>3.6578002362440992E-2</v>
      </c>
      <c r="M698" s="79">
        <f>ALL!M90/M$693</f>
        <v>6.3406665073568583E-2</v>
      </c>
      <c r="N698" s="79">
        <f>ALL!N90/N$693</f>
        <v>0.10135786737864649</v>
      </c>
      <c r="O698" s="79">
        <f>ALL!O90/O$693</f>
        <v>6.3323322048161226E-2</v>
      </c>
      <c r="P698" s="79">
        <f>ALL!P90/P$693</f>
        <v>3.5637160419009904E-2</v>
      </c>
      <c r="Q698" s="79">
        <f>ALL!Q90/Q$693</f>
        <v>3.726466290301992E-2</v>
      </c>
      <c r="R698" s="79">
        <f>ALL!R90/R$693</f>
        <v>1.2536500462020216E-2</v>
      </c>
      <c r="S698" s="79">
        <f>ALL!S90/S$693</f>
        <v>2.7876086052893184E-2</v>
      </c>
      <c r="T698" s="79">
        <f>ALL!T90/T$693</f>
        <v>3.1959879853651112E-2</v>
      </c>
      <c r="U698" s="79">
        <f>ALL!U90/U$693</f>
        <v>3.480506607436739E-2</v>
      </c>
      <c r="V698" s="79">
        <f>ALL!V90/V$693</f>
        <v>0</v>
      </c>
      <c r="W698" s="79">
        <f>ALL!W90/W$693</f>
        <v>4.3251887864122505E-2</v>
      </c>
      <c r="X698" s="79">
        <f>ALL!X90/X$693</f>
        <v>9.1161921216607419E-2</v>
      </c>
      <c r="Y698" s="79">
        <f>ALL!Y90/Y$693</f>
        <v>3.7874199260742931E-2</v>
      </c>
      <c r="Z698" s="79">
        <f>ALL!Z90/Z$693</f>
        <v>4.9404104523441883E-3</v>
      </c>
      <c r="AA698" s="79">
        <f>ALL!AA90/AA$693</f>
        <v>4.1728295360812885E-2</v>
      </c>
      <c r="AB698" s="79">
        <f>ALL!AB90/AB$693</f>
        <v>4.5231654436084678E-2</v>
      </c>
      <c r="AC698" s="79">
        <f>ALL!AC90/AC$693</f>
        <v>3.0799885553586804E-2</v>
      </c>
      <c r="AD698" s="79">
        <f>ALL!AD90/AD$693</f>
        <v>4.8113644855754853E-2</v>
      </c>
      <c r="AE698" s="79">
        <f>ALL!AE90/AE$693</f>
        <v>4.684611094050984E-2</v>
      </c>
      <c r="AF698" s="79">
        <f>ALL!AF90/AF$693</f>
        <v>2.9032480369042352E-2</v>
      </c>
      <c r="AG698" s="79">
        <f>ALL!AG90/AG$693</f>
        <v>7.2171294821880491E-3</v>
      </c>
      <c r="AH698" s="79">
        <f>ALL!AH90/AH$693</f>
        <v>1.156573001475486E-2</v>
      </c>
      <c r="AI698" s="79">
        <f>ALL!AI90/AI$693</f>
        <v>2.9850930841567865E-2</v>
      </c>
      <c r="AJ698" s="79">
        <f>ALL!AJ90/AJ$693</f>
        <v>3.5492781098879572E-2</v>
      </c>
      <c r="AK698" s="79">
        <f>ALL!AK90/AK$693</f>
        <v>0</v>
      </c>
      <c r="AL698" s="79">
        <f>ALL!AL90/AL$693</f>
        <v>2.6058078346525352E-2</v>
      </c>
      <c r="AM698" s="79">
        <f>ALL!AM90/AM$693</f>
        <v>7.1836659807135494E-2</v>
      </c>
      <c r="AN698" s="79">
        <f>ALL!AN90/AN$693</f>
        <v>4.3887640543458763E-2</v>
      </c>
      <c r="AO698" s="79">
        <f>ALL!AO90/AO$693</f>
        <v>0</v>
      </c>
      <c r="AP698" s="79">
        <f>ALL!AP90/AP$693</f>
        <v>4.4457211421550236E-2</v>
      </c>
      <c r="AQ698" s="79">
        <f>ALL!AQ90/AQ$693</f>
        <v>8.9573858547193769E-2</v>
      </c>
      <c r="AR698" s="79">
        <f>ALL!AR90/AR$693</f>
        <v>5.6004299031336718E-2</v>
      </c>
      <c r="AS698" s="79">
        <f>ALL!AS90/AS$693</f>
        <v>1.3482898675027872E-3</v>
      </c>
      <c r="AT698" s="79">
        <f>ALL!AT90/AT$693</f>
        <v>0.11317968581505326</v>
      </c>
      <c r="AU698" s="79">
        <f>ALL!AU90/AU$693</f>
        <v>6.3881002481472821E-3</v>
      </c>
      <c r="AV698" s="79">
        <f>ALL!AV90/AV$693</f>
        <v>0</v>
      </c>
      <c r="AW698" s="79">
        <f>ALL!AW90/AW$693</f>
        <v>2.6677388879286926E-4</v>
      </c>
      <c r="AX698" s="79">
        <f>ALL!AX90/AX$693</f>
        <v>3.6599430455784794E-2</v>
      </c>
      <c r="AY698" s="79">
        <f>ALL!AY90/AY$693</f>
        <v>8.8950939107299121E-2</v>
      </c>
      <c r="AZ698" s="79">
        <f>ALL!AZ90/AZ$693</f>
        <v>0.14720251298507536</v>
      </c>
      <c r="BA698" s="79">
        <f>ALL!BA90/BA$693</f>
        <v>4.2957072052842007E-4</v>
      </c>
      <c r="BB698" s="79">
        <f>ALL!BB90/BB$693</f>
        <v>0</v>
      </c>
      <c r="BC698" s="79">
        <f>ALL!BC90/BC$693</f>
        <v>0</v>
      </c>
      <c r="BD698" s="79">
        <f>ALL!BD90/BD$693</f>
        <v>3.7682459721226462E-2</v>
      </c>
      <c r="BE698" s="79">
        <f>ALL!BE90/BE$693</f>
        <v>3.8987269871371133E-2</v>
      </c>
      <c r="BF698" s="79">
        <f>ALL!BF90/BF$693</f>
        <v>5.6328906826266539E-2</v>
      </c>
      <c r="BG698" s="79">
        <f>ALL!BG90/BG$693</f>
        <v>2.883720269618479E-2</v>
      </c>
      <c r="BH698" s="19">
        <f t="shared" si="315"/>
        <v>2.085014600922682</v>
      </c>
      <c r="BJ698" s="267">
        <f t="array" ref="BJ698">(MIN(IF($E$4:$BG$4=BJ$4,$E698:$BG698)))</f>
        <v>0</v>
      </c>
      <c r="BK698" s="267">
        <f t="array" ref="BK698">(MAX(IF($E$4:$BG$4=BK$4,$E698:$BG698)))</f>
        <v>0.14720251298507536</v>
      </c>
      <c r="BL698" s="267">
        <f t="array" ref="BL698">(AVERAGE(IF($E$4:$BG$4=BL$4,$E698:$BG698)))</f>
        <v>3.926801953948271E-2</v>
      </c>
      <c r="BM698" s="267">
        <f t="array" ref="BM698">(MIN(IF($E$4:$BG$4=BM$4,$E698:$BG698)))</f>
        <v>2.883720269618479E-2</v>
      </c>
      <c r="BN698" s="267">
        <f t="array" ref="BN698">(MAX(IF($E$4:$BG$4=BN$4,$E698:$BG698)))</f>
        <v>5.6328906826266539E-2</v>
      </c>
      <c r="BO698" s="267">
        <f t="array" ref="BO698">(AVERAGE(IF($E$4:$BG$4=BO$4,$E698:$BG698)))</f>
        <v>4.0458959778762231E-2</v>
      </c>
      <c r="BP698" s="267">
        <f t="array" ref="BP698">(MIN(IF($E$4:$BG$4=BP$4,$E698:$BG698)))</f>
        <v>0</v>
      </c>
      <c r="BQ698" s="267">
        <f t="array" ref="BQ698">(MAX(IF($E$4:$BG$4=BQ$4,$E698:$BG698)))</f>
        <v>7.1836659807135494E-2</v>
      </c>
      <c r="BR698" s="267">
        <f t="array" ref="BR698">(AVERAGE(IF($E$4:$BG$4=BR$4,$E698:$BG698)))</f>
        <v>3.2631579384553612E-2</v>
      </c>
      <c r="BS698" s="267">
        <f t="array" ref="BS698">(MIN(IF($E$4:$BG$4=BS$4,$E698:$BG698)))</f>
        <v>0</v>
      </c>
      <c r="BT698" s="267">
        <f t="array" ref="BT698">(MAX(IF($E$4:$BG$4=BT$4,$E698:$BG698)))</f>
        <v>0.10135786737864649</v>
      </c>
      <c r="BU698" s="267">
        <f t="array" ref="BU698">(AVERAGE(IF($E$4:$BG$4=BU$4,$E698:$BG698)))</f>
        <v>3.9305392602629698E-2</v>
      </c>
      <c r="BV698" s="267">
        <f t="array" ref="BV698">(MIN(IF($E$4:$BG$4=BV$4,$E698:$BG698)))</f>
        <v>4.9404104523441883E-3</v>
      </c>
      <c r="BW698" s="267">
        <f t="array" ref="BW698">(MAX(IF($E$4:$BG$4=BW$4,$E698:$BG698)))</f>
        <v>4.5231654436084678E-2</v>
      </c>
      <c r="BX698" s="267">
        <f t="array" ref="BX698">(AVERAGE(IF($E$4:$BG$4=BX$4,$E698:$BG698)))</f>
        <v>3.0844002166177879E-2</v>
      </c>
      <c r="BY698" s="267">
        <f t="array" ref="BY698">(MIN(IF($E$4:$BG$4=BY$4,$E698:$BG698)))</f>
        <v>7.2171294821880491E-3</v>
      </c>
      <c r="BZ698" s="267">
        <f t="array" ref="BZ698">(MAX(IF($E$4:$BG$4=BZ$4,$E698:$BG698)))</f>
        <v>9.1161921216607419E-2</v>
      </c>
      <c r="CA698" s="267">
        <f t="array" ref="CA698">(AVERAGE(IF($E$4:$BG$4=CA$4,$E698:$BG698)))</f>
        <v>3.5458065386044811E-2</v>
      </c>
      <c r="CB698" s="268">
        <f t="shared" si="316"/>
        <v>0</v>
      </c>
      <c r="CC698" s="268">
        <f t="shared" si="317"/>
        <v>0.1</v>
      </c>
      <c r="CD698" s="268">
        <f t="shared" si="318"/>
        <v>3.7909356380412401E-2</v>
      </c>
    </row>
    <row r="699" spans="1:82" ht="24">
      <c r="A699" s="18">
        <f t="shared" si="314"/>
        <v>121</v>
      </c>
      <c r="B699" s="248" t="s">
        <v>93</v>
      </c>
      <c r="E699" s="79">
        <f>ALL!E91/E$693</f>
        <v>1.6518500552746021E-2</v>
      </c>
      <c r="F699" s="79">
        <f>ALL!F91/F$693</f>
        <v>1.6113040900743805E-2</v>
      </c>
      <c r="G699" s="79">
        <f>ALL!G91/G$693</f>
        <v>1.4751421259436402E-2</v>
      </c>
      <c r="H699" s="79">
        <f>ALL!H91/H$693</f>
        <v>1.1054308564048472E-2</v>
      </c>
      <c r="I699" s="79">
        <f>ALL!I91/I$693</f>
        <v>1.1706493288294326E-2</v>
      </c>
      <c r="J699" s="79">
        <f>ALL!J91/J$693</f>
        <v>4.0677613556880411E-3</v>
      </c>
      <c r="K699" s="79">
        <f>ALL!K91/K$693</f>
        <v>2.3640530285894993E-3</v>
      </c>
      <c r="L699" s="79">
        <f>ALL!L91/L$693</f>
        <v>7.0974187923925859E-3</v>
      </c>
      <c r="M699" s="79">
        <f>ALL!M91/M$693</f>
        <v>1.0095137532868115E-2</v>
      </c>
      <c r="N699" s="79">
        <f>ALL!N91/N$693</f>
        <v>6.8384664852371435E-3</v>
      </c>
      <c r="O699" s="79">
        <f>ALL!O91/O$693</f>
        <v>2.1590388502319761E-2</v>
      </c>
      <c r="P699" s="79">
        <f>ALL!P91/P$693</f>
        <v>9.0146267334775404E-3</v>
      </c>
      <c r="Q699" s="79">
        <f>ALL!Q91/Q$693</f>
        <v>6.8503144824816021E-3</v>
      </c>
      <c r="R699" s="79">
        <f>ALL!R91/R$693</f>
        <v>1.1866727147164594E-2</v>
      </c>
      <c r="S699" s="79">
        <f>ALL!S91/S$693</f>
        <v>3.1711385648110087E-3</v>
      </c>
      <c r="T699" s="79">
        <f>ALL!T91/T$693</f>
        <v>2.5228533670167422E-2</v>
      </c>
      <c r="U699" s="79">
        <f>ALL!U91/U$693</f>
        <v>1.3128726314911186E-2</v>
      </c>
      <c r="V699" s="79">
        <f>ALL!V91/V$693</f>
        <v>1.4846349633503637E-2</v>
      </c>
      <c r="W699" s="79">
        <f>ALL!W91/W$693</f>
        <v>1.2473681316436776E-2</v>
      </c>
      <c r="X699" s="79">
        <f>ALL!X91/X$693</f>
        <v>6.953147308715376E-3</v>
      </c>
      <c r="Y699" s="79">
        <f>ALL!Y91/Y$693</f>
        <v>6.867315368723724E-3</v>
      </c>
      <c r="Z699" s="79">
        <f>ALL!Z91/Z$693</f>
        <v>1.6522695137345788E-2</v>
      </c>
      <c r="AA699" s="79">
        <f>ALL!AA91/AA$693</f>
        <v>6.5538932020230275E-3</v>
      </c>
      <c r="AB699" s="79">
        <f>ALL!AB91/AB$693</f>
        <v>4.92832995380048E-3</v>
      </c>
      <c r="AC699" s="79">
        <f>ALL!AC91/AC$693</f>
        <v>4.3799575599775507E-3</v>
      </c>
      <c r="AD699" s="79">
        <f>ALL!AD91/AD$693</f>
        <v>2.171689047404788E-2</v>
      </c>
      <c r="AE699" s="79">
        <f>ALL!AE91/AE$693</f>
        <v>2.7418134963384071E-3</v>
      </c>
      <c r="AF699" s="79">
        <f>ALL!AF91/AF$693</f>
        <v>3.0457100936236185E-3</v>
      </c>
      <c r="AG699" s="79">
        <f>ALL!AG91/AG$693</f>
        <v>5.7593223272917587E-3</v>
      </c>
      <c r="AH699" s="79">
        <f>ALL!AH91/AH$693</f>
        <v>5.4755744078627345E-3</v>
      </c>
      <c r="AI699" s="79">
        <f>ALL!AI91/AI$693</f>
        <v>6.7351081568361223E-3</v>
      </c>
      <c r="AJ699" s="79">
        <f>ALL!AJ91/AJ$693</f>
        <v>1.1558376871931533E-2</v>
      </c>
      <c r="AK699" s="79">
        <f>ALL!AK91/AK$693</f>
        <v>1.9591992677394129E-2</v>
      </c>
      <c r="AL699" s="79">
        <f>ALL!AL91/AL$693</f>
        <v>2.3630283068547846E-2</v>
      </c>
      <c r="AM699" s="79">
        <f>ALL!AM91/AM$693</f>
        <v>5.967096118553547E-2</v>
      </c>
      <c r="AN699" s="79">
        <f>ALL!AN91/AN$693</f>
        <v>2.1953718372345325E-2</v>
      </c>
      <c r="AO699" s="79">
        <f>ALL!AO91/AO$693</f>
        <v>1.4664365784619964E-3</v>
      </c>
      <c r="AP699" s="79">
        <f>ALL!AP91/AP$693</f>
        <v>3.4435091827018802E-2</v>
      </c>
      <c r="AQ699" s="79">
        <f>ALL!AQ91/AQ$693</f>
        <v>1.6294764852728572E-2</v>
      </c>
      <c r="AR699" s="79">
        <f>ALL!AR91/AR$693</f>
        <v>1.930551911030021E-4</v>
      </c>
      <c r="AS699" s="79">
        <f>ALL!AS91/AS$693</f>
        <v>5.1611828256081342E-2</v>
      </c>
      <c r="AT699" s="79">
        <f>ALL!AT91/AT$693</f>
        <v>1.4038791555984507E-2</v>
      </c>
      <c r="AU699" s="79">
        <f>ALL!AU91/AU$693</f>
        <v>2.8438871905972045E-2</v>
      </c>
      <c r="AV699" s="79">
        <f>ALL!AV91/AV$693</f>
        <v>1.4027292260162819E-2</v>
      </c>
      <c r="AW699" s="79">
        <f>ALL!AW91/AW$693</f>
        <v>7.0047880235542728E-3</v>
      </c>
      <c r="AX699" s="79">
        <f>ALL!AX91/AX$693</f>
        <v>7.8309112021798782E-3</v>
      </c>
      <c r="AY699" s="79">
        <f>ALL!AY91/AY$693</f>
        <v>3.6750730019583837E-2</v>
      </c>
      <c r="AZ699" s="79">
        <f>ALL!AZ91/AZ$693</f>
        <v>2.6164402065034727E-4</v>
      </c>
      <c r="BA699" s="79">
        <f>ALL!BA91/BA$693</f>
        <v>5.2458855644792669E-2</v>
      </c>
      <c r="BB699" s="79">
        <f>ALL!BB91/BB$693</f>
        <v>4.1092381440866237E-2</v>
      </c>
      <c r="BC699" s="79">
        <f>ALL!BC91/BC$693</f>
        <v>2.6020288477918541E-2</v>
      </c>
      <c r="BD699" s="79">
        <f>ALL!BD91/BD$693</f>
        <v>1.545389381144832E-2</v>
      </c>
      <c r="BE699" s="79">
        <f>ALL!BE91/BE$693</f>
        <v>3.0632050399344228E-3</v>
      </c>
      <c r="BF699" s="79">
        <f>ALL!BF91/BF$693</f>
        <v>1.8578111475869394E-2</v>
      </c>
      <c r="BG699" s="79">
        <f>ALL!BG91/BG$693</f>
        <v>1.2308589296845139E-2</v>
      </c>
      <c r="BH699" s="19">
        <f t="shared" si="315"/>
        <v>0.82819170866881509</v>
      </c>
      <c r="BJ699" s="267">
        <f t="array" ref="BJ699">(MIN(IF($E$4:$BG$4=BJ$4,$E699:$BG699)))</f>
        <v>1.930551911030021E-4</v>
      </c>
      <c r="BK699" s="267">
        <f t="array" ref="BK699">(MAX(IF($E$4:$BG$4=BK$4,$E699:$BG699)))</f>
        <v>5.2458855644792669E-2</v>
      </c>
      <c r="BL699" s="267">
        <f t="array" ref="BL699">(AVERAGE(IF($E$4:$BG$4=BL$4,$E699:$BG699)))</f>
        <v>2.2117465601837766E-2</v>
      </c>
      <c r="BM699" s="267">
        <f t="array" ref="BM699">(MIN(IF($E$4:$BG$4=BM$4,$E699:$BG699)))</f>
        <v>3.0632050399344228E-3</v>
      </c>
      <c r="BN699" s="267">
        <f t="array" ref="BN699">(MAX(IF($E$4:$BG$4=BN$4,$E699:$BG699)))</f>
        <v>1.8578111475869394E-2</v>
      </c>
      <c r="BO699" s="267">
        <f t="array" ref="BO699">(AVERAGE(IF($E$4:$BG$4=BO$4,$E699:$BG699)))</f>
        <v>1.2350949906024318E-2</v>
      </c>
      <c r="BP699" s="267">
        <f t="array" ref="BP699">(MIN(IF($E$4:$BG$4=BP$4,$E699:$BG699)))</f>
        <v>1.9591992677394129E-2</v>
      </c>
      <c r="BQ699" s="267">
        <f t="array" ref="BQ699">(MAX(IF($E$4:$BG$4=BQ$4,$E699:$BG699)))</f>
        <v>5.967096118553547E-2</v>
      </c>
      <c r="BR699" s="267">
        <f t="array" ref="BR699">(AVERAGE(IF($E$4:$BG$4=BR$4,$E699:$BG699)))</f>
        <v>3.4297745643825817E-2</v>
      </c>
      <c r="BS699" s="267">
        <f t="array" ref="BS699">(MIN(IF($E$4:$BG$4=BS$4,$E699:$BG699)))</f>
        <v>2.3640530285894993E-3</v>
      </c>
      <c r="BT699" s="267">
        <f t="array" ref="BT699">(MAX(IF($E$4:$BG$4=BT$4,$E699:$BG699)))</f>
        <v>2.5228533670167422E-2</v>
      </c>
      <c r="BU699" s="267">
        <f t="array" ref="BU699">(AVERAGE(IF($E$4:$BG$4=BU$4,$E699:$BG699)))</f>
        <v>1.018378839711442E-2</v>
      </c>
      <c r="BV699" s="267">
        <f t="array" ref="BV699">(MIN(IF($E$4:$BG$4=BV$4,$E699:$BG699)))</f>
        <v>4.92832995380048E-3</v>
      </c>
      <c r="BW699" s="267">
        <f t="array" ref="BW699">(MAX(IF($E$4:$BG$4=BW$4,$E699:$BG699)))</f>
        <v>1.6522695137345788E-2</v>
      </c>
      <c r="BX699" s="267">
        <f t="array" ref="BX699">(AVERAGE(IF($E$4:$BG$4=BX$4,$E699:$BG699)))</f>
        <v>1.1940205805628549E-2</v>
      </c>
      <c r="BY699" s="267">
        <f t="array" ref="BY699">(MIN(IF($E$4:$BG$4=BY$4,$E699:$BG699)))</f>
        <v>5.7593223272917587E-3</v>
      </c>
      <c r="BZ699" s="267">
        <f t="array" ref="BZ699">(MAX(IF($E$4:$BG$4=BZ$4,$E699:$BG699)))</f>
        <v>1.3128726314911186E-2</v>
      </c>
      <c r="CA699" s="267">
        <f t="array" ref="CA699">(AVERAGE(IF($E$4:$BG$4=CA$4,$E699:$BG699)))</f>
        <v>8.6278347031312711E-3</v>
      </c>
      <c r="CB699" s="268">
        <f t="shared" si="316"/>
        <v>0</v>
      </c>
      <c r="CC699" s="268">
        <f t="shared" si="317"/>
        <v>0.1</v>
      </c>
      <c r="CD699" s="268">
        <f t="shared" si="318"/>
        <v>1.5058031066705729E-2</v>
      </c>
    </row>
    <row r="700" spans="1:82" ht="24">
      <c r="A700" s="18">
        <f t="shared" si="314"/>
        <v>122</v>
      </c>
      <c r="B700" s="248" t="s">
        <v>94</v>
      </c>
      <c r="E700" s="79">
        <f>ALL!E92/E$693</f>
        <v>1.0834726501822888E-2</v>
      </c>
      <c r="F700" s="79">
        <f>ALL!F92/F$693</f>
        <v>9.8715363778890605E-3</v>
      </c>
      <c r="G700" s="79">
        <f>ALL!G92/G$693</f>
        <v>2.3139337766469405E-2</v>
      </c>
      <c r="H700" s="79">
        <f>ALL!H92/H$693</f>
        <v>1.0531708053977304E-2</v>
      </c>
      <c r="I700" s="79">
        <f>ALL!I92/I$693</f>
        <v>6.8502133899843226E-3</v>
      </c>
      <c r="J700" s="79">
        <f>ALL!J92/J$693</f>
        <v>6.486970164346414E-3</v>
      </c>
      <c r="K700" s="79">
        <f>ALL!K92/K$693</f>
        <v>1.3265007648297687E-2</v>
      </c>
      <c r="L700" s="79">
        <f>ALL!L92/L$693</f>
        <v>9.7641953817123248E-3</v>
      </c>
      <c r="M700" s="79">
        <f>ALL!M92/M$693</f>
        <v>7.2620941539405983E-3</v>
      </c>
      <c r="N700" s="79">
        <f>ALL!N92/N$693</f>
        <v>1.099248175304667E-2</v>
      </c>
      <c r="O700" s="79">
        <f>ALL!O92/O$693</f>
        <v>1.3844354253433788E-2</v>
      </c>
      <c r="P700" s="79">
        <f>ALL!P92/P$693</f>
        <v>4.8162693488777485E-3</v>
      </c>
      <c r="Q700" s="79">
        <f>ALL!Q92/Q$693</f>
        <v>1.0668061877426523E-2</v>
      </c>
      <c r="R700" s="79">
        <f>ALL!R92/R$693</f>
        <v>2.2621546534059973E-2</v>
      </c>
      <c r="S700" s="79">
        <f>ALL!S92/S$693</f>
        <v>1.9249402647652937E-2</v>
      </c>
      <c r="T700" s="79">
        <f>ALL!T92/T$693</f>
        <v>9.9851977276149834E-3</v>
      </c>
      <c r="U700" s="79">
        <f>ALL!U92/U$693</f>
        <v>1.3071677902978878E-2</v>
      </c>
      <c r="V700" s="79">
        <f>ALL!V92/V$693</f>
        <v>7.8622069818230795E-3</v>
      </c>
      <c r="W700" s="79">
        <f>ALL!W92/W$693</f>
        <v>1.0116299423843704E-2</v>
      </c>
      <c r="X700" s="79">
        <f>ALL!X92/X$693</f>
        <v>9.4382967572447588E-3</v>
      </c>
      <c r="Y700" s="79">
        <f>ALL!Y92/Y$693</f>
        <v>5.3339445585932586E-3</v>
      </c>
      <c r="Z700" s="79">
        <f>ALL!Z92/Z$693</f>
        <v>1.0888778094820174E-2</v>
      </c>
      <c r="AA700" s="79">
        <f>ALL!AA92/AA$693</f>
        <v>1.0262505457293849E-2</v>
      </c>
      <c r="AB700" s="79">
        <f>ALL!AB92/AB$693</f>
        <v>9.670255755309538E-3</v>
      </c>
      <c r="AC700" s="79">
        <f>ALL!AC92/AC$693</f>
        <v>2.0560268736236259E-2</v>
      </c>
      <c r="AD700" s="79">
        <f>ALL!AD92/AD$693</f>
        <v>1.2772133159435196E-2</v>
      </c>
      <c r="AE700" s="79">
        <f>ALL!AE92/AE$693</f>
        <v>1.2695847756560418E-2</v>
      </c>
      <c r="AF700" s="79">
        <f>ALL!AF92/AF$693</f>
        <v>7.3699749269118993E-3</v>
      </c>
      <c r="AG700" s="79">
        <f>ALL!AG92/AG$693</f>
        <v>7.7653662603288489E-3</v>
      </c>
      <c r="AH700" s="79">
        <f>ALL!AH92/AH$693</f>
        <v>1.5823068630726227E-2</v>
      </c>
      <c r="AI700" s="79">
        <f>ALL!AI92/AI$693</f>
        <v>9.0726705908339405E-3</v>
      </c>
      <c r="AJ700" s="79">
        <f>ALL!AJ92/AJ$693</f>
        <v>7.1725186242234586E-3</v>
      </c>
      <c r="AK700" s="79">
        <f>ALL!AK92/AK$693</f>
        <v>2.8434555371056342E-2</v>
      </c>
      <c r="AL700" s="79">
        <f>ALL!AL92/AL$693</f>
        <v>6.0950556813239012E-3</v>
      </c>
      <c r="AM700" s="79">
        <f>ALL!AM92/AM$693</f>
        <v>2.8102573956209562E-2</v>
      </c>
      <c r="AN700" s="79">
        <f>ALL!AN92/AN$693</f>
        <v>2.3313537027055589E-2</v>
      </c>
      <c r="AO700" s="79">
        <f>ALL!AO92/AO$693</f>
        <v>9.0072224176697569E-3</v>
      </c>
      <c r="AP700" s="79">
        <f>ALL!AP92/AP$693</f>
        <v>1.9523128033042899E-2</v>
      </c>
      <c r="AQ700" s="79">
        <f>ALL!AQ92/AQ$693</f>
        <v>1.3518928404525605E-2</v>
      </c>
      <c r="AR700" s="79">
        <f>ALL!AR92/AR$693</f>
        <v>2.044496442300597E-2</v>
      </c>
      <c r="AS700" s="79">
        <f>ALL!AS92/AS$693</f>
        <v>1.4707020917298584E-2</v>
      </c>
      <c r="AT700" s="79">
        <f>ALL!AT92/AT$693</f>
        <v>1.3476462871228946E-2</v>
      </c>
      <c r="AU700" s="79">
        <f>ALL!AU92/AU$693</f>
        <v>5.7126517625102499E-2</v>
      </c>
      <c r="AV700" s="79">
        <f>ALL!AV92/AV$693</f>
        <v>1.0343553342075139E-2</v>
      </c>
      <c r="AW700" s="79">
        <f>ALL!AW92/AW$693</f>
        <v>3.8438396221321607E-2</v>
      </c>
      <c r="AX700" s="79">
        <f>ALL!AX92/AX$693</f>
        <v>6.2010639230489252E-2</v>
      </c>
      <c r="AY700" s="79">
        <f>ALL!AY92/AY$693</f>
        <v>1.7679757046593678E-2</v>
      </c>
      <c r="AZ700" s="79">
        <f>ALL!AZ92/AZ$693</f>
        <v>3.5226055434484121E-2</v>
      </c>
      <c r="BA700" s="79">
        <f>ALL!BA92/BA$693</f>
        <v>3.5210651887601044E-2</v>
      </c>
      <c r="BB700" s="79">
        <f>ALL!BB92/BB$693</f>
        <v>4.349933423831167E-2</v>
      </c>
      <c r="BC700" s="79">
        <f>ALL!BC92/BC$693</f>
        <v>8.4043519121773075E-2</v>
      </c>
      <c r="BD700" s="79">
        <f>ALL!BD92/BD$693</f>
        <v>1.1026156008933944E-2</v>
      </c>
      <c r="BE700" s="79">
        <f>ALL!BE92/BE$693</f>
        <v>7.0764104740349831E-3</v>
      </c>
      <c r="BF700" s="79">
        <f>ALL!BF92/BF$693</f>
        <v>1.4934140247428175E-2</v>
      </c>
      <c r="BG700" s="79">
        <f>ALL!BG92/BG$693</f>
        <v>1.2932529543440338E-2</v>
      </c>
      <c r="BH700" s="19">
        <f t="shared" si="315"/>
        <v>0.96623002672172287</v>
      </c>
      <c r="BJ700" s="267">
        <f t="array" ref="BJ700">(MIN(IF($E$4:$BG$4=BJ$4,$E700:$BG700)))</f>
        <v>9.0072224176697569E-3</v>
      </c>
      <c r="BK700" s="267">
        <f t="array" ref="BK700">(MAX(IF($E$4:$BG$4=BK$4,$E700:$BG700)))</f>
        <v>8.4043519121773075E-2</v>
      </c>
      <c r="BL700" s="267">
        <f t="array" ref="BL700">(AVERAGE(IF($E$4:$BG$4=BL$4,$E700:$BG700)))</f>
        <v>3.1098105515098715E-2</v>
      </c>
      <c r="BM700" s="267">
        <f t="array" ref="BM700">(MIN(IF($E$4:$BG$4=BM$4,$E700:$BG700)))</f>
        <v>7.0764104740349831E-3</v>
      </c>
      <c r="BN700" s="267">
        <f t="array" ref="BN700">(MAX(IF($E$4:$BG$4=BN$4,$E700:$BG700)))</f>
        <v>1.4934140247428175E-2</v>
      </c>
      <c r="BO700" s="267">
        <f t="array" ref="BO700">(AVERAGE(IF($E$4:$BG$4=BO$4,$E700:$BG700)))</f>
        <v>1.1492309068459361E-2</v>
      </c>
      <c r="BP700" s="267">
        <f t="array" ref="BP700">(MIN(IF($E$4:$BG$4=BP$4,$E700:$BG700)))</f>
        <v>6.0950556813239012E-3</v>
      </c>
      <c r="BQ700" s="267">
        <f t="array" ref="BQ700">(MAX(IF($E$4:$BG$4=BQ$4,$E700:$BG700)))</f>
        <v>2.8434555371056342E-2</v>
      </c>
      <c r="BR700" s="267">
        <f t="array" ref="BR700">(AVERAGE(IF($E$4:$BG$4=BR$4,$E700:$BG700)))</f>
        <v>2.0877395002863269E-2</v>
      </c>
      <c r="BS700" s="267">
        <f t="array" ref="BS700">(MIN(IF($E$4:$BG$4=BS$4,$E700:$BG700)))</f>
        <v>5.3339445585932586E-3</v>
      </c>
      <c r="BT700" s="267">
        <f t="array" ref="BT700">(MAX(IF($E$4:$BG$4=BT$4,$E700:$BG700)))</f>
        <v>2.2621546534059973E-2</v>
      </c>
      <c r="BU700" s="267">
        <f t="array" ref="BU700">(AVERAGE(IF($E$4:$BG$4=BU$4,$E700:$BG700)))</f>
        <v>1.1829016063092035E-2</v>
      </c>
      <c r="BV700" s="267">
        <f t="array" ref="BV700">(MIN(IF($E$4:$BG$4=BV$4,$E700:$BG700)))</f>
        <v>7.1725186242234586E-3</v>
      </c>
      <c r="BW700" s="267">
        <f t="array" ref="BW700">(MAX(IF($E$4:$BG$4=BW$4,$E700:$BG700)))</f>
        <v>2.3139337766469405E-2</v>
      </c>
      <c r="BX700" s="267">
        <f t="array" ref="BX700">(AVERAGE(IF($E$4:$BG$4=BX$4,$E700:$BG700)))</f>
        <v>1.2717722560205645E-2</v>
      </c>
      <c r="BY700" s="267">
        <f t="array" ref="BY700">(MIN(IF($E$4:$BG$4=BY$4,$E700:$BG700)))</f>
        <v>4.8162693488777485E-3</v>
      </c>
      <c r="BZ700" s="267">
        <f t="array" ref="BZ700">(MAX(IF($E$4:$BG$4=BZ$4,$E700:$BG700)))</f>
        <v>1.3071677902978878E-2</v>
      </c>
      <c r="CA700" s="267">
        <f t="array" ref="CA700">(AVERAGE(IF($E$4:$BG$4=CA$4,$E700:$BG700)))</f>
        <v>8.6826699474229756E-3</v>
      </c>
      <c r="CB700" s="268">
        <f t="shared" si="316"/>
        <v>0</v>
      </c>
      <c r="CC700" s="268">
        <f t="shared" si="317"/>
        <v>0.1</v>
      </c>
      <c r="CD700" s="268">
        <f t="shared" si="318"/>
        <v>1.7567818667667687E-2</v>
      </c>
    </row>
    <row r="701" spans="1:82" ht="24">
      <c r="A701" s="18">
        <f t="shared" si="314"/>
        <v>211</v>
      </c>
      <c r="B701" s="248" t="s">
        <v>95</v>
      </c>
      <c r="E701" s="79">
        <f>ALL!E93/E$693</f>
        <v>2.3011862007094253E-2</v>
      </c>
      <c r="F701" s="79">
        <f>ALL!F93/F$693</f>
        <v>1.8815652900054332E-2</v>
      </c>
      <c r="G701" s="79">
        <f>ALL!G93/G$693</f>
        <v>2.1730101867010663E-2</v>
      </c>
      <c r="H701" s="79">
        <f>ALL!H93/H$693</f>
        <v>1.6809789049616573E-2</v>
      </c>
      <c r="I701" s="79">
        <f>ALL!I93/I$693</f>
        <v>2.2288706440246057E-2</v>
      </c>
      <c r="J701" s="79">
        <f>ALL!J93/J$693</f>
        <v>2.3374919779205576E-2</v>
      </c>
      <c r="K701" s="79">
        <f>ALL!K93/K$693</f>
        <v>1.9379463355932301E-2</v>
      </c>
      <c r="L701" s="79">
        <f>ALL!L93/L$693</f>
        <v>1.8158825496038613E-2</v>
      </c>
      <c r="M701" s="79">
        <f>ALL!M93/M$693</f>
        <v>0</v>
      </c>
      <c r="N701" s="79">
        <f>ALL!N93/N$693</f>
        <v>0</v>
      </c>
      <c r="O701" s="79">
        <f>ALL!O93/O$693</f>
        <v>0</v>
      </c>
      <c r="P701" s="79">
        <f>ALL!P93/P$693</f>
        <v>1.4778929804132555E-2</v>
      </c>
      <c r="Q701" s="79">
        <f>ALL!Q93/Q$693</f>
        <v>1.6903172194651459E-2</v>
      </c>
      <c r="R701" s="79">
        <f>ALL!R93/R$693</f>
        <v>1.4050049201220055E-2</v>
      </c>
      <c r="S701" s="79">
        <f>ALL!S93/S$693</f>
        <v>2.0679256756697875E-2</v>
      </c>
      <c r="T701" s="79">
        <f>ALL!T93/T$693</f>
        <v>1.5626458028057056E-2</v>
      </c>
      <c r="U701" s="79">
        <f>ALL!U93/U$693</f>
        <v>1.2775047731615103E-2</v>
      </c>
      <c r="V701" s="79">
        <f>ALL!V93/V$693</f>
        <v>8.4829761068593197E-3</v>
      </c>
      <c r="W701" s="79">
        <f>ALL!W93/W$693</f>
        <v>1.71659812757236E-2</v>
      </c>
      <c r="X701" s="79">
        <f>ALL!X93/X$693</f>
        <v>1.1295871535755567E-2</v>
      </c>
      <c r="Y701" s="79">
        <f>ALL!Y93/Y$693</f>
        <v>1.91096781716294E-2</v>
      </c>
      <c r="Z701" s="79">
        <f>ALL!Z93/Z$693</f>
        <v>1.4077024124526256E-2</v>
      </c>
      <c r="AA701" s="79">
        <f>ALL!AA93/AA$693</f>
        <v>2.790034772025814E-2</v>
      </c>
      <c r="AB701" s="79">
        <f>ALL!AB93/AB$693</f>
        <v>1.9881131031665718E-2</v>
      </c>
      <c r="AC701" s="79">
        <f>ALL!AC93/AC$693</f>
        <v>1.7898079877167301E-2</v>
      </c>
      <c r="AD701" s="79">
        <f>ALL!AD93/AD$693</f>
        <v>2.3050731470806163E-2</v>
      </c>
      <c r="AE701" s="79">
        <f>ALL!AE93/AE$693</f>
        <v>1.8228443863053421E-2</v>
      </c>
      <c r="AF701" s="79">
        <f>ALL!AF93/AF$693</f>
        <v>3.2543097931081219E-2</v>
      </c>
      <c r="AG701" s="79">
        <f>ALL!AG93/AG$693</f>
        <v>2.2065881096664824E-2</v>
      </c>
      <c r="AH701" s="79">
        <f>ALL!AH93/AH$693</f>
        <v>1.434358110805916E-2</v>
      </c>
      <c r="AI701" s="79">
        <f>ALL!AI93/AI$693</f>
        <v>1.9493365432753203E-2</v>
      </c>
      <c r="AJ701" s="79">
        <f>ALL!AJ93/AJ$693</f>
        <v>1.950618250437702E-2</v>
      </c>
      <c r="AK701" s="79">
        <f>ALL!AK93/AK$693</f>
        <v>7.0449872270258451E-2</v>
      </c>
      <c r="AL701" s="79">
        <f>ALL!AL93/AL$693</f>
        <v>3.1207484542290775E-2</v>
      </c>
      <c r="AM701" s="79">
        <f>ALL!AM93/AM$693</f>
        <v>4.5534823330645978E-2</v>
      </c>
      <c r="AN701" s="79">
        <f>ALL!AN93/AN$693</f>
        <v>0</v>
      </c>
      <c r="AO701" s="79">
        <f>ALL!AO93/AO$693</f>
        <v>2.1314560520122563E-2</v>
      </c>
      <c r="AP701" s="79">
        <f>ALL!AP93/AP$693</f>
        <v>0</v>
      </c>
      <c r="AQ701" s="79">
        <f>ALL!AQ93/AQ$693</f>
        <v>0</v>
      </c>
      <c r="AR701" s="79">
        <f>ALL!AR93/AR$693</f>
        <v>0</v>
      </c>
      <c r="AS701" s="79">
        <f>ALL!AS93/AS$693</f>
        <v>2.3814486651605467E-2</v>
      </c>
      <c r="AT701" s="79">
        <f>ALL!AT93/AT$693</f>
        <v>0</v>
      </c>
      <c r="AU701" s="79">
        <f>ALL!AU93/AU$693</f>
        <v>1.0808512112490074E-2</v>
      </c>
      <c r="AV701" s="79">
        <f>ALL!AV93/AV$693</f>
        <v>0.1192080749162857</v>
      </c>
      <c r="AW701" s="79">
        <f>ALL!AW93/AW$693</f>
        <v>1.6829615464113473E-2</v>
      </c>
      <c r="AX701" s="79">
        <f>ALL!AX93/AX$693</f>
        <v>0</v>
      </c>
      <c r="AY701" s="79">
        <f>ALL!AY93/AY$693</f>
        <v>8.6986173631763491E-5</v>
      </c>
      <c r="AZ701" s="79">
        <f>ALL!AZ93/AZ$693</f>
        <v>0</v>
      </c>
      <c r="BA701" s="79">
        <f>ALL!BA93/BA$693</f>
        <v>4.2764492635024319E-2</v>
      </c>
      <c r="BB701" s="79">
        <f>ALL!BB93/BB$693</f>
        <v>0</v>
      </c>
      <c r="BC701" s="79">
        <f>ALL!BC93/BC$693</f>
        <v>0</v>
      </c>
      <c r="BD701" s="79">
        <f>ALL!BD93/BD$693</f>
        <v>1.7409723576088998E-2</v>
      </c>
      <c r="BE701" s="79">
        <f>ALL!BE93/BE$693</f>
        <v>1.6483775166685137E-2</v>
      </c>
      <c r="BF701" s="79">
        <f>ALL!BF93/BF$693</f>
        <v>2.083896327241987E-2</v>
      </c>
      <c r="BG701" s="79">
        <f>ALL!BG93/BG$693</f>
        <v>2.9421003813864293E-2</v>
      </c>
      <c r="BH701" s="19">
        <f t="shared" si="315"/>
        <v>1.0095969823074795</v>
      </c>
      <c r="BJ701" s="267">
        <f t="array" ref="BJ701">(MIN(IF($E$4:$BG$4=BJ$4,$E701:$BG701)))</f>
        <v>0</v>
      </c>
      <c r="BK701" s="267">
        <f t="array" ref="BK701">(MAX(IF($E$4:$BG$4=BK$4,$E701:$BG701)))</f>
        <v>0.1192080749162857</v>
      </c>
      <c r="BL701" s="267">
        <f t="array" ref="BL701">(AVERAGE(IF($E$4:$BG$4=BL$4,$E701:$BG701)))</f>
        <v>1.4676670529579584E-2</v>
      </c>
      <c r="BM701" s="267">
        <f t="array" ref="BM701">(MIN(IF($E$4:$BG$4=BM$4,$E701:$BG701)))</f>
        <v>1.6483775166685137E-2</v>
      </c>
      <c r="BN701" s="267">
        <f t="array" ref="BN701">(MAX(IF($E$4:$BG$4=BN$4,$E701:$BG701)))</f>
        <v>2.9421003813864293E-2</v>
      </c>
      <c r="BO701" s="267">
        <f t="array" ref="BO701">(AVERAGE(IF($E$4:$BG$4=BO$4,$E701:$BG701)))</f>
        <v>2.1038366457264576E-2</v>
      </c>
      <c r="BP701" s="267">
        <f t="array" ref="BP701">(MIN(IF($E$4:$BG$4=BP$4,$E701:$BG701)))</f>
        <v>3.1207484542290775E-2</v>
      </c>
      <c r="BQ701" s="267">
        <f t="array" ref="BQ701">(MAX(IF($E$4:$BG$4=BQ$4,$E701:$BG701)))</f>
        <v>7.0449872270258451E-2</v>
      </c>
      <c r="BR701" s="267">
        <f t="array" ref="BR701">(AVERAGE(IF($E$4:$BG$4=BR$4,$E701:$BG701)))</f>
        <v>4.9064060047731735E-2</v>
      </c>
      <c r="BS701" s="267">
        <f t="array" ref="BS701">(MIN(IF($E$4:$BG$4=BS$4,$E701:$BG701)))</f>
        <v>0</v>
      </c>
      <c r="BT701" s="267">
        <f t="array" ref="BT701">(MAX(IF($E$4:$BG$4=BT$4,$E701:$BG701)))</f>
        <v>3.2543097931081219E-2</v>
      </c>
      <c r="BU701" s="267">
        <f t="array" ref="BU701">(AVERAGE(IF($E$4:$BG$4=BU$4,$E701:$BG701)))</f>
        <v>1.6541597180817491E-2</v>
      </c>
      <c r="BV701" s="267">
        <f t="array" ref="BV701">(MIN(IF($E$4:$BG$4=BV$4,$E701:$BG701)))</f>
        <v>1.4077024124526256E-2</v>
      </c>
      <c r="BW701" s="267">
        <f t="array" ref="BW701">(MAX(IF($E$4:$BG$4=BW$4,$E701:$BG701)))</f>
        <v>2.1730101867010663E-2</v>
      </c>
      <c r="BX701" s="267">
        <f t="array" ref="BX701">(AVERAGE(IF($E$4:$BG$4=BX$4,$E701:$BG701)))</f>
        <v>1.8798609881894916E-2</v>
      </c>
      <c r="BY701" s="267">
        <f t="array" ref="BY701">(MIN(IF($E$4:$BG$4=BY$4,$E701:$BG701)))</f>
        <v>1.1295871535755567E-2</v>
      </c>
      <c r="BZ701" s="267">
        <f t="array" ref="BZ701">(MAX(IF($E$4:$BG$4=BZ$4,$E701:$BG701)))</f>
        <v>2.2288706440246057E-2</v>
      </c>
      <c r="CA701" s="267">
        <f t="array" ref="CA701">(AVERAGE(IF($E$4:$BG$4=CA$4,$E701:$BG701)))</f>
        <v>1.7265232505315132E-2</v>
      </c>
      <c r="CB701" s="268">
        <f t="shared" si="316"/>
        <v>0</v>
      </c>
      <c r="CC701" s="268">
        <f t="shared" si="317"/>
        <v>0.1</v>
      </c>
      <c r="CD701" s="268">
        <f t="shared" si="318"/>
        <v>1.8356308769226899E-2</v>
      </c>
    </row>
    <row r="702" spans="1:82">
      <c r="A702" s="18">
        <f t="shared" si="314"/>
        <v>212</v>
      </c>
      <c r="B702" s="248" t="s">
        <v>96</v>
      </c>
      <c r="E702" s="79">
        <f>ALL!E94/E$693</f>
        <v>1.6550934963286912E-2</v>
      </c>
      <c r="F702" s="79">
        <f>ALL!F94/F$693</f>
        <v>1.2871397388088597E-2</v>
      </c>
      <c r="G702" s="79">
        <f>ALL!G94/G$693</f>
        <v>1.1527025598327847E-2</v>
      </c>
      <c r="H702" s="79">
        <f>ALL!H94/H$693</f>
        <v>1.0492873470458708E-2</v>
      </c>
      <c r="I702" s="79">
        <f>ALL!I94/I$693</f>
        <v>1.1552270368674745E-2</v>
      </c>
      <c r="J702" s="79">
        <f>ALL!J94/J$693</f>
        <v>1.177248624687819E-2</v>
      </c>
      <c r="K702" s="79">
        <f>ALL!K94/K$693</f>
        <v>1.5112620701949983E-2</v>
      </c>
      <c r="L702" s="79">
        <f>ALL!L94/L$693</f>
        <v>8.6553226162797859E-3</v>
      </c>
      <c r="M702" s="79">
        <f>ALL!M94/M$693</f>
        <v>2.1448075487315785E-2</v>
      </c>
      <c r="N702" s="79">
        <f>ALL!N94/N$693</f>
        <v>1.6580838404821902E-2</v>
      </c>
      <c r="O702" s="79">
        <f>ALL!O94/O$693</f>
        <v>1.351560428507349E-2</v>
      </c>
      <c r="P702" s="79">
        <f>ALL!P94/P$693</f>
        <v>7.2083141412494448E-3</v>
      </c>
      <c r="Q702" s="79">
        <f>ALL!Q94/Q$693</f>
        <v>1.3824023125399222E-2</v>
      </c>
      <c r="R702" s="79">
        <f>ALL!R94/R$693</f>
        <v>7.8821034281559149E-3</v>
      </c>
      <c r="S702" s="79">
        <f>ALL!S94/S$693</f>
        <v>1.3343799399046459E-2</v>
      </c>
      <c r="T702" s="79">
        <f>ALL!T94/T$693</f>
        <v>1.900823592541357E-2</v>
      </c>
      <c r="U702" s="79">
        <f>ALL!U94/U$693</f>
        <v>1.2543327176216713E-2</v>
      </c>
      <c r="V702" s="79">
        <f>ALL!V94/V$693</f>
        <v>-8.2595496277636628E-4</v>
      </c>
      <c r="W702" s="79">
        <f>ALL!W94/W$693</f>
        <v>1.5436188481532904E-2</v>
      </c>
      <c r="X702" s="79">
        <f>ALL!X94/X$693</f>
        <v>9.6876514917477834E-3</v>
      </c>
      <c r="Y702" s="79">
        <f>ALL!Y94/Y$693</f>
        <v>8.4753172791307719E-3</v>
      </c>
      <c r="Z702" s="79">
        <f>ALL!Z94/Z$693</f>
        <v>1.1755867264016728E-2</v>
      </c>
      <c r="AA702" s="79">
        <f>ALL!AA94/AA$693</f>
        <v>1.2478549570388258E-2</v>
      </c>
      <c r="AB702" s="79">
        <f>ALL!AB94/AB$693</f>
        <v>1.2005255751987597E-2</v>
      </c>
      <c r="AC702" s="79">
        <f>ALL!AC94/AC$693</f>
        <v>1.1842345578776286E-2</v>
      </c>
      <c r="AD702" s="79">
        <f>ALL!AD94/AD$693</f>
        <v>1.412703105920911E-2</v>
      </c>
      <c r="AE702" s="79">
        <f>ALL!AE94/AE$693</f>
        <v>1.0484183649126493E-2</v>
      </c>
      <c r="AF702" s="79">
        <f>ALL!AF94/AF$693</f>
        <v>1.0910488909677588E-2</v>
      </c>
      <c r="AG702" s="79">
        <f>ALL!AG94/AG$693</f>
        <v>1.3507433643699725E-2</v>
      </c>
      <c r="AH702" s="79">
        <f>ALL!AH94/AH$693</f>
        <v>1.391748491058236E-2</v>
      </c>
      <c r="AI702" s="79">
        <f>ALL!AI94/AI$693</f>
        <v>1.2494886361241346E-2</v>
      </c>
      <c r="AJ702" s="79">
        <f>ALL!AJ94/AJ$693</f>
        <v>1.1301157818939873E-2</v>
      </c>
      <c r="AK702" s="79">
        <f>ALL!AK94/AK$693</f>
        <v>6.7439866333569264E-3</v>
      </c>
      <c r="AL702" s="79">
        <f>ALL!AL94/AL$693</f>
        <v>1.2591511462108303E-2</v>
      </c>
      <c r="AM702" s="79">
        <f>ALL!AM94/AM$693</f>
        <v>7.9348677871080246E-3</v>
      </c>
      <c r="AN702" s="79">
        <f>ALL!AN94/AN$693</f>
        <v>6.0164583640943915E-4</v>
      </c>
      <c r="AO702" s="79">
        <f>ALL!AO94/AO$693</f>
        <v>0</v>
      </c>
      <c r="AP702" s="79">
        <f>ALL!AP94/AP$693</f>
        <v>2.5217530186775344E-2</v>
      </c>
      <c r="AQ702" s="79">
        <f>ALL!AQ94/AQ$693</f>
        <v>1.650424605373003E-5</v>
      </c>
      <c r="AR702" s="79">
        <f>ALL!AR94/AR$693</f>
        <v>1.5860687046679364E-2</v>
      </c>
      <c r="AS702" s="79">
        <f>ALL!AS94/AS$693</f>
        <v>0</v>
      </c>
      <c r="AT702" s="79">
        <f>ALL!AT94/AT$693</f>
        <v>1.7756419272583041E-3</v>
      </c>
      <c r="AU702" s="79">
        <f>ALL!AU94/AU$693</f>
        <v>0</v>
      </c>
      <c r="AV702" s="79">
        <f>ALL!AV94/AV$693</f>
        <v>0</v>
      </c>
      <c r="AW702" s="79">
        <f>ALL!AW94/AW$693</f>
        <v>8.7253188578993919E-4</v>
      </c>
      <c r="AX702" s="79">
        <f>ALL!AX94/AX$693</f>
        <v>7.5729498972454149E-3</v>
      </c>
      <c r="AY702" s="79">
        <f>ALL!AY94/AY$693</f>
        <v>1.655661203999532E-3</v>
      </c>
      <c r="AZ702" s="79">
        <f>ALL!AZ94/AZ$693</f>
        <v>7.446420073695008E-3</v>
      </c>
      <c r="BA702" s="79">
        <f>ALL!BA94/BA$693</f>
        <v>0</v>
      </c>
      <c r="BB702" s="79">
        <f>ALL!BB94/BB$693</f>
        <v>0</v>
      </c>
      <c r="BC702" s="79">
        <f>ALL!BC94/BC$693</f>
        <v>0</v>
      </c>
      <c r="BD702" s="79">
        <f>ALL!BD94/BD$693</f>
        <v>1.4753689424914694E-2</v>
      </c>
      <c r="BE702" s="79">
        <f>ALL!BE94/BE$693</f>
        <v>1.1830832586318807E-2</v>
      </c>
      <c r="BF702" s="79">
        <f>ALL!BF94/BF$693</f>
        <v>1.9331892924590338E-2</v>
      </c>
      <c r="BG702" s="79">
        <f>ALL!BG94/BG$693</f>
        <v>6.4854464307282887E-3</v>
      </c>
      <c r="BH702" s="19">
        <f t="shared" si="315"/>
        <v>0.53217893908694902</v>
      </c>
      <c r="BJ702" s="267">
        <f t="array" ref="BJ702">(MIN(IF($E$4:$BG$4=BJ$4,$E702:$BG702)))</f>
        <v>0</v>
      </c>
      <c r="BK702" s="267">
        <f t="array" ref="BK702">(MAX(IF($E$4:$BG$4=BK$4,$E702:$BG702)))</f>
        <v>2.5217530186775344E-2</v>
      </c>
      <c r="BL702" s="267">
        <f t="array" ref="BL702">(AVERAGE(IF($E$4:$BG$4=BL$4,$E702:$BG702)))</f>
        <v>3.8137232689941297E-3</v>
      </c>
      <c r="BM702" s="267">
        <f t="array" ref="BM702">(MIN(IF($E$4:$BG$4=BM$4,$E702:$BG702)))</f>
        <v>6.4854464307282887E-3</v>
      </c>
      <c r="BN702" s="267">
        <f t="array" ref="BN702">(MAX(IF($E$4:$BG$4=BN$4,$E702:$BG702)))</f>
        <v>1.9331892924590338E-2</v>
      </c>
      <c r="BO702" s="267">
        <f t="array" ref="BO702">(AVERAGE(IF($E$4:$BG$4=BO$4,$E702:$BG702)))</f>
        <v>1.3100465341638032E-2</v>
      </c>
      <c r="BP702" s="267">
        <f t="array" ref="BP702">(MIN(IF($E$4:$BG$4=BP$4,$E702:$BG702)))</f>
        <v>6.7439866333569264E-3</v>
      </c>
      <c r="BQ702" s="267">
        <f t="array" ref="BQ702">(MAX(IF($E$4:$BG$4=BQ$4,$E702:$BG702)))</f>
        <v>1.2591511462108303E-2</v>
      </c>
      <c r="BR702" s="267">
        <f t="array" ref="BR702">(AVERAGE(IF($E$4:$BG$4=BR$4,$E702:$BG702)))</f>
        <v>9.0901219608577524E-3</v>
      </c>
      <c r="BS702" s="267">
        <f t="array" ref="BS702">(MIN(IF($E$4:$BG$4=BS$4,$E702:$BG702)))</f>
        <v>-8.2595496277636628E-4</v>
      </c>
      <c r="BT702" s="267">
        <f t="array" ref="BT702">(MAX(IF($E$4:$BG$4=BT$4,$E702:$BG702)))</f>
        <v>2.1448075487315785E-2</v>
      </c>
      <c r="BU702" s="267">
        <f t="array" ref="BU702">(AVERAGE(IF($E$4:$BG$4=BU$4,$E702:$BG702)))</f>
        <v>1.2821363204835054E-2</v>
      </c>
      <c r="BV702" s="267">
        <f t="array" ref="BV702">(MIN(IF($E$4:$BG$4=BV$4,$E702:$BG702)))</f>
        <v>1.1301157818939873E-2</v>
      </c>
      <c r="BW702" s="267">
        <f t="array" ref="BW702">(MAX(IF($E$4:$BG$4=BW$4,$E702:$BG702)))</f>
        <v>1.2005255751987597E-2</v>
      </c>
      <c r="BX702" s="267">
        <f t="array" ref="BX702">(AVERAGE(IF($E$4:$BG$4=BX$4,$E702:$BG702)))</f>
        <v>1.1647326608318012E-2</v>
      </c>
      <c r="BY702" s="267">
        <f t="array" ref="BY702">(MIN(IF($E$4:$BG$4=BY$4,$E702:$BG702)))</f>
        <v>7.2083141412494448E-3</v>
      </c>
      <c r="BZ702" s="267">
        <f t="array" ref="BZ702">(MAX(IF($E$4:$BG$4=BZ$4,$E702:$BG702)))</f>
        <v>1.3507433643699725E-2</v>
      </c>
      <c r="CA702" s="267">
        <f t="array" ref="CA702">(AVERAGE(IF($E$4:$BG$4=CA$4,$E702:$BG702)))</f>
        <v>1.0807029399872794E-2</v>
      </c>
      <c r="CB702" s="268">
        <f t="shared" si="316"/>
        <v>0</v>
      </c>
      <c r="CC702" s="268">
        <f t="shared" si="317"/>
        <v>0</v>
      </c>
      <c r="CD702" s="268">
        <f t="shared" si="318"/>
        <v>9.6759807106717999E-3</v>
      </c>
    </row>
    <row r="703" spans="1:82">
      <c r="A703" s="18">
        <f t="shared" si="314"/>
        <v>213</v>
      </c>
      <c r="B703" s="248" t="s">
        <v>97</v>
      </c>
      <c r="E703" s="79">
        <f>ALL!E95/E$693</f>
        <v>1.6148927663582523E-2</v>
      </c>
      <c r="F703" s="79">
        <f>ALL!F95/F$693</f>
        <v>7.214157573766874E-3</v>
      </c>
      <c r="G703" s="79">
        <f>ALL!G95/G$693</f>
        <v>1.5168673483096046E-2</v>
      </c>
      <c r="H703" s="79">
        <f>ALL!H95/H$693</f>
        <v>8.5025398407682067E-3</v>
      </c>
      <c r="I703" s="79">
        <f>ALL!I95/I$693</f>
        <v>7.4928720586445044E-3</v>
      </c>
      <c r="J703" s="79">
        <f>ALL!J95/J$693</f>
        <v>8.0711272098239629E-3</v>
      </c>
      <c r="K703" s="79">
        <f>ALL!K95/K$693</f>
        <v>1.4578061462591258E-2</v>
      </c>
      <c r="L703" s="79">
        <f>ALL!L95/L$693</f>
        <v>6.6011966125611894E-3</v>
      </c>
      <c r="M703" s="79">
        <f>ALL!M95/M$693</f>
        <v>0</v>
      </c>
      <c r="N703" s="79">
        <f>ALL!N95/N$693</f>
        <v>0</v>
      </c>
      <c r="O703" s="79">
        <f>ALL!O95/O$693</f>
        <v>3.8941105343810465E-3</v>
      </c>
      <c r="P703" s="79">
        <f>ALL!P95/P$693</f>
        <v>7.0031902945698159E-3</v>
      </c>
      <c r="Q703" s="79">
        <f>ALL!Q95/Q$693</f>
        <v>1.2496534927540897E-2</v>
      </c>
      <c r="R703" s="79">
        <f>ALL!R95/R$693</f>
        <v>6.5088551295773411E-3</v>
      </c>
      <c r="S703" s="79">
        <f>ALL!S95/S$693</f>
        <v>1.3620740579305056E-2</v>
      </c>
      <c r="T703" s="79">
        <f>ALL!T95/T$693</f>
        <v>1.5008485553252507E-2</v>
      </c>
      <c r="U703" s="79">
        <f>ALL!U95/U$693</f>
        <v>8.8250799781248671E-3</v>
      </c>
      <c r="V703" s="79">
        <f>ALL!V95/V$693</f>
        <v>2.3288661216561351E-2</v>
      </c>
      <c r="W703" s="79">
        <f>ALL!W95/W$693</f>
        <v>1.0038248093358727E-2</v>
      </c>
      <c r="X703" s="79">
        <f>ALL!X95/X$693</f>
        <v>1.167686501271656E-2</v>
      </c>
      <c r="Y703" s="79">
        <f>ALL!Y95/Y$693</f>
        <v>1.2183778097756103E-2</v>
      </c>
      <c r="Z703" s="79">
        <f>ALL!Z95/Z$693</f>
        <v>6.9739490585652118E-3</v>
      </c>
      <c r="AA703" s="79">
        <f>ALL!AA95/AA$693</f>
        <v>1.0002049702328569E-2</v>
      </c>
      <c r="AB703" s="79">
        <f>ALL!AB95/AB$693</f>
        <v>3.9453375097096548E-3</v>
      </c>
      <c r="AC703" s="79">
        <f>ALL!AC95/AC$693</f>
        <v>9.85188929878336E-3</v>
      </c>
      <c r="AD703" s="79">
        <f>ALL!AD95/AD$693</f>
        <v>9.7872447328807063E-3</v>
      </c>
      <c r="AE703" s="79">
        <f>ALL!AE95/AE$693</f>
        <v>1.2196674119446907E-2</v>
      </c>
      <c r="AF703" s="79">
        <f>ALL!AF95/AF$693</f>
        <v>8.7520407430897E-3</v>
      </c>
      <c r="AG703" s="79">
        <f>ALL!AG95/AG$693</f>
        <v>8.2423029072900989E-3</v>
      </c>
      <c r="AH703" s="79">
        <f>ALL!AH95/AH$693</f>
        <v>6.2373338819205898E-3</v>
      </c>
      <c r="AI703" s="79">
        <f>ALL!AI95/AI$693</f>
        <v>9.003961094936461E-3</v>
      </c>
      <c r="AJ703" s="79">
        <f>ALL!AJ95/AJ$693</f>
        <v>7.6574058779489756E-3</v>
      </c>
      <c r="AK703" s="79">
        <f>ALL!AK95/AK$693</f>
        <v>8.0865334502218823E-3</v>
      </c>
      <c r="AL703" s="79">
        <f>ALL!AL95/AL$693</f>
        <v>6.6103808092930717E-3</v>
      </c>
      <c r="AM703" s="79">
        <f>ALL!AM95/AM$693</f>
        <v>1.3490073560376596E-2</v>
      </c>
      <c r="AN703" s="79">
        <f>ALL!AN95/AN$693</f>
        <v>7.1079774110347105E-2</v>
      </c>
      <c r="AO703" s="79">
        <f>ALL!AO95/AO$693</f>
        <v>5.1118499796404225E-3</v>
      </c>
      <c r="AP703" s="79">
        <f>ALL!AP95/AP$693</f>
        <v>4.2570835205580512E-2</v>
      </c>
      <c r="AQ703" s="79">
        <f>ALL!AQ95/AQ$693</f>
        <v>0</v>
      </c>
      <c r="AR703" s="79">
        <f>ALL!AR95/AR$693</f>
        <v>0</v>
      </c>
      <c r="AS703" s="79">
        <f>ALL!AS95/AS$693</f>
        <v>2.1103275600139765E-3</v>
      </c>
      <c r="AT703" s="79">
        <f>ALL!AT95/AT$693</f>
        <v>1.2070372548399242E-2</v>
      </c>
      <c r="AU703" s="79">
        <f>ALL!AU95/AU$693</f>
        <v>5.200810420350842E-3</v>
      </c>
      <c r="AV703" s="79">
        <f>ALL!AV95/AV$693</f>
        <v>1.6311470436261771E-2</v>
      </c>
      <c r="AW703" s="79">
        <f>ALL!AW95/AW$693</f>
        <v>5.9527583527434697E-3</v>
      </c>
      <c r="AX703" s="79">
        <f>ALL!AX95/AX$693</f>
        <v>6.1982240369381977E-3</v>
      </c>
      <c r="AY703" s="79">
        <f>ALL!AY95/AY$693</f>
        <v>5.8255152164566311E-3</v>
      </c>
      <c r="AZ703" s="79">
        <f>ALL!AZ95/AZ$693</f>
        <v>1.6538747134364836E-3</v>
      </c>
      <c r="BA703" s="79">
        <f>ALL!BA95/BA$693</f>
        <v>6.7435787267529565E-3</v>
      </c>
      <c r="BB703" s="79">
        <f>ALL!BB95/BB$693</f>
        <v>0</v>
      </c>
      <c r="BC703" s="79">
        <f>ALL!BC95/BC$693</f>
        <v>0</v>
      </c>
      <c r="BD703" s="79">
        <f>ALL!BD95/BD$693</f>
        <v>1.0979363059397637E-2</v>
      </c>
      <c r="BE703" s="79">
        <f>ALL!BE95/BE$693</f>
        <v>1.1877324024453777E-2</v>
      </c>
      <c r="BF703" s="79">
        <f>ALL!BF95/BF$693</f>
        <v>7.354071809618991E-3</v>
      </c>
      <c r="BG703" s="79">
        <f>ALL!BG95/BG$693</f>
        <v>1.7888649707731335E-2</v>
      </c>
      <c r="BH703" s="19">
        <f t="shared" si="315"/>
        <v>0.55808808197689397</v>
      </c>
      <c r="BJ703" s="267">
        <f t="array" ref="BJ703">(MIN(IF($E$4:$BG$4=BJ$4,$E703:$BG703)))</f>
        <v>0</v>
      </c>
      <c r="BK703" s="267">
        <f t="array" ref="BK703">(MAX(IF($E$4:$BG$4=BK$4,$E703:$BG703)))</f>
        <v>7.1079774110347105E-2</v>
      </c>
      <c r="BL703" s="267">
        <f t="array" ref="BL703">(AVERAGE(IF($E$4:$BG$4=BL$4,$E703:$BG703)))</f>
        <v>1.1301836956682602E-2</v>
      </c>
      <c r="BM703" s="267">
        <f t="array" ref="BM703">(MIN(IF($E$4:$BG$4=BM$4,$E703:$BG703)))</f>
        <v>7.354071809618991E-3</v>
      </c>
      <c r="BN703" s="267">
        <f t="array" ref="BN703">(MAX(IF($E$4:$BG$4=BN$4,$E703:$BG703)))</f>
        <v>1.7888649707731335E-2</v>
      </c>
      <c r="BO703" s="267">
        <f t="array" ref="BO703">(AVERAGE(IF($E$4:$BG$4=BO$4,$E703:$BG703)))</f>
        <v>1.2024852150300434E-2</v>
      </c>
      <c r="BP703" s="267">
        <f t="array" ref="BP703">(MIN(IF($E$4:$BG$4=BP$4,$E703:$BG703)))</f>
        <v>6.6103808092930717E-3</v>
      </c>
      <c r="BQ703" s="267">
        <f t="array" ref="BQ703">(MAX(IF($E$4:$BG$4=BQ$4,$E703:$BG703)))</f>
        <v>1.3490073560376596E-2</v>
      </c>
      <c r="BR703" s="267">
        <f t="array" ref="BR703">(AVERAGE(IF($E$4:$BG$4=BR$4,$E703:$BG703)))</f>
        <v>9.3956626066305157E-3</v>
      </c>
      <c r="BS703" s="267">
        <f t="array" ref="BS703">(MIN(IF($E$4:$BG$4=BS$4,$E703:$BG703)))</f>
        <v>0</v>
      </c>
      <c r="BT703" s="267">
        <f t="array" ref="BT703">(MAX(IF($E$4:$BG$4=BT$4,$E703:$BG703)))</f>
        <v>2.3288661216561351E-2</v>
      </c>
      <c r="BU703" s="267">
        <f t="array" ref="BU703">(AVERAGE(IF($E$4:$BG$4=BU$4,$E703:$BG703)))</f>
        <v>9.9229266838436053E-3</v>
      </c>
      <c r="BV703" s="267">
        <f t="array" ref="BV703">(MIN(IF($E$4:$BG$4=BV$4,$E703:$BG703)))</f>
        <v>3.9453375097096548E-3</v>
      </c>
      <c r="BW703" s="267">
        <f t="array" ref="BW703">(MAX(IF($E$4:$BG$4=BW$4,$E703:$BG703)))</f>
        <v>1.5168673483096046E-2</v>
      </c>
      <c r="BX703" s="267">
        <f t="array" ref="BX703">(AVERAGE(IF($E$4:$BG$4=BX$4,$E703:$BG703)))</f>
        <v>8.4363414823299728E-3</v>
      </c>
      <c r="BY703" s="267">
        <f t="array" ref="BY703">(MIN(IF($E$4:$BG$4=BY$4,$E703:$BG703)))</f>
        <v>6.6011966125611894E-3</v>
      </c>
      <c r="BZ703" s="267">
        <f t="array" ref="BZ703">(MAX(IF($E$4:$BG$4=BZ$4,$E703:$BG703)))</f>
        <v>1.167686501271656E-2</v>
      </c>
      <c r="CA703" s="267">
        <f t="array" ref="CA703">(AVERAGE(IF($E$4:$BG$4=CA$4,$E703:$BG703)))</f>
        <v>8.4064954226919265E-3</v>
      </c>
      <c r="CB703" s="268">
        <f t="shared" si="316"/>
        <v>0</v>
      </c>
      <c r="CC703" s="268">
        <f t="shared" si="317"/>
        <v>0.1</v>
      </c>
      <c r="CD703" s="268">
        <f t="shared" si="318"/>
        <v>1.0147056035943527E-2</v>
      </c>
    </row>
    <row r="704" spans="1:82" ht="24">
      <c r="A704" s="18">
        <f t="shared" si="314"/>
        <v>214</v>
      </c>
      <c r="B704" s="248" t="s">
        <v>98</v>
      </c>
      <c r="E704" s="79">
        <f>ALL!E96/E$693</f>
        <v>3.4077129134839576E-3</v>
      </c>
      <c r="F704" s="79">
        <f>ALL!F96/F$693</f>
        <v>1.4037908297452784E-3</v>
      </c>
      <c r="G704" s="79">
        <f>ALL!G96/G$693</f>
        <v>9.617472400127133E-3</v>
      </c>
      <c r="H704" s="79">
        <f>ALL!H96/H$693</f>
        <v>2.9492705583496499E-3</v>
      </c>
      <c r="I704" s="79">
        <f>ALL!I96/I$693</f>
        <v>2.3398189168816474E-3</v>
      </c>
      <c r="J704" s="79">
        <f>ALL!J96/J$693</f>
        <v>3.6091009495855249E-3</v>
      </c>
      <c r="K704" s="79">
        <f>ALL!K96/K$693</f>
        <v>1.0378772278392975E-3</v>
      </c>
      <c r="L704" s="79">
        <f>ALL!L96/L$693</f>
        <v>7.5643878056141393E-3</v>
      </c>
      <c r="M704" s="79">
        <f>ALL!M96/M$693</f>
        <v>2.2824157063033972E-2</v>
      </c>
      <c r="N704" s="79">
        <f>ALL!N96/N$693</f>
        <v>1.6781407898414518E-2</v>
      </c>
      <c r="O704" s="79">
        <f>ALL!O96/O$693</f>
        <v>4.50699455216235E-3</v>
      </c>
      <c r="P704" s="79">
        <f>ALL!P96/P$693</f>
        <v>2.9357962688917041E-3</v>
      </c>
      <c r="Q704" s="79">
        <f>ALL!Q96/Q$693</f>
        <v>1.5716081987164809E-3</v>
      </c>
      <c r="R704" s="79">
        <f>ALL!R96/R$693</f>
        <v>7.6831313483553083E-3</v>
      </c>
      <c r="S704" s="79">
        <f>ALL!S96/S$693</f>
        <v>1.0961355171114854E-2</v>
      </c>
      <c r="T704" s="79">
        <f>ALL!T96/T$693</f>
        <v>1.3513973595742524E-3</v>
      </c>
      <c r="U704" s="79">
        <f>ALL!U96/U$693</f>
        <v>6.7617477698505516E-3</v>
      </c>
      <c r="V704" s="79">
        <f>ALL!V96/V$693</f>
        <v>3.8275643359583284E-4</v>
      </c>
      <c r="W704" s="79">
        <f>ALL!W96/W$693</f>
        <v>3.5295502011274877E-3</v>
      </c>
      <c r="X704" s="79">
        <f>ALL!X96/X$693</f>
        <v>2.7275759395896508E-3</v>
      </c>
      <c r="Y704" s="79">
        <f>ALL!Y96/Y$693</f>
        <v>4.6477409364600536E-3</v>
      </c>
      <c r="Z704" s="79">
        <f>ALL!Z96/Z$693</f>
        <v>5.1273562763256685E-3</v>
      </c>
      <c r="AA704" s="79">
        <f>ALL!AA96/AA$693</f>
        <v>2.4421637124669012E-3</v>
      </c>
      <c r="AB704" s="79">
        <f>ALL!AB96/AB$693</f>
        <v>1.2085815916391114E-2</v>
      </c>
      <c r="AC704" s="79">
        <f>ALL!AC96/AC$693</f>
        <v>4.1300186872741474E-3</v>
      </c>
      <c r="AD704" s="79">
        <f>ALL!AD96/AD$693</f>
        <v>1.967789299465185E-3</v>
      </c>
      <c r="AE704" s="79">
        <f>ALL!AE96/AE$693</f>
        <v>3.4439826355214163E-3</v>
      </c>
      <c r="AF704" s="79">
        <f>ALL!AF96/AF$693</f>
        <v>1.2786076031420049E-2</v>
      </c>
      <c r="AG704" s="79">
        <f>ALL!AG96/AG$693</f>
        <v>6.3909417777600099E-3</v>
      </c>
      <c r="AH704" s="79">
        <f>ALL!AH96/AH$693</f>
        <v>2.5609580426766278E-2</v>
      </c>
      <c r="AI704" s="79">
        <f>ALL!AI96/AI$693</f>
        <v>2.2042446130919146E-3</v>
      </c>
      <c r="AJ704" s="79">
        <f>ALL!AJ96/AJ$693</f>
        <v>2.7763735099461534E-3</v>
      </c>
      <c r="AK704" s="79">
        <f>ALL!AK96/AK$693</f>
        <v>2.9487083190140448E-3</v>
      </c>
      <c r="AL704" s="79">
        <f>ALL!AL96/AL$693</f>
        <v>4.5413676612120774E-3</v>
      </c>
      <c r="AM704" s="79">
        <f>ALL!AM96/AM$693</f>
        <v>4.1517516420231687E-2</v>
      </c>
      <c r="AN704" s="79">
        <f>ALL!AN96/AN$693</f>
        <v>2.0028987800470036E-2</v>
      </c>
      <c r="AO704" s="79">
        <f>ALL!AO96/AO$693</f>
        <v>2.0061210156657506E-2</v>
      </c>
      <c r="AP704" s="79">
        <f>ALL!AP96/AP$693</f>
        <v>1.9797077276230271E-2</v>
      </c>
      <c r="AQ704" s="79">
        <f>ALL!AQ96/AQ$693</f>
        <v>8.0299504838340333E-5</v>
      </c>
      <c r="AR704" s="79">
        <f>ALL!AR96/AR$693</f>
        <v>1.6292601405083658E-2</v>
      </c>
      <c r="AS704" s="79">
        <f>ALL!AS96/AS$693</f>
        <v>6.8099461199428737E-2</v>
      </c>
      <c r="AT704" s="79">
        <f>ALL!AT96/AT$693</f>
        <v>6.0491183868016131E-4</v>
      </c>
      <c r="AU704" s="79">
        <f>ALL!AU96/AU$693</f>
        <v>2.3327345806883038E-3</v>
      </c>
      <c r="AV704" s="79">
        <f>ALL!AV96/AV$693</f>
        <v>1.838611862376708E-3</v>
      </c>
      <c r="AW704" s="79">
        <f>ALL!AW96/AW$693</f>
        <v>2.2503673767163807E-2</v>
      </c>
      <c r="AX704" s="79">
        <f>ALL!AX96/AX$693</f>
        <v>2.0901352480131072E-2</v>
      </c>
      <c r="AY704" s="79">
        <f>ALL!AY96/AY$693</f>
        <v>8.5654810040635646E-2</v>
      </c>
      <c r="AZ704" s="79">
        <f>ALL!AZ96/AZ$693</f>
        <v>1.0739801280527608E-2</v>
      </c>
      <c r="BA704" s="79">
        <f>ALL!BA96/BA$693</f>
        <v>8.0534773162746782E-3</v>
      </c>
      <c r="BB704" s="79">
        <f>ALL!BB96/BB$693</f>
        <v>0</v>
      </c>
      <c r="BC704" s="79">
        <f>ALL!BC96/BC$693</f>
        <v>3.2421012120937363E-2</v>
      </c>
      <c r="BD704" s="79">
        <f>ALL!BD96/BD$693</f>
        <v>8.3454712607401761E-3</v>
      </c>
      <c r="BE704" s="79">
        <f>ALL!BE96/BE$693</f>
        <v>4.1190819103115103E-3</v>
      </c>
      <c r="BF704" s="79">
        <f>ALL!BF96/BF$693</f>
        <v>3.6630364806182611E-3</v>
      </c>
      <c r="BG704" s="79">
        <f>ALL!BG96/BG$693</f>
        <v>1.1879654874085831E-3</v>
      </c>
      <c r="BH704" s="19">
        <f t="shared" si="315"/>
        <v>0.59329216379860272</v>
      </c>
      <c r="BJ704" s="267">
        <f t="array" ref="BJ704">(MIN(IF($E$4:$BG$4=BJ$4,$E704:$BG704)))</f>
        <v>0</v>
      </c>
      <c r="BK704" s="267">
        <f t="array" ref="BK704">(MAX(IF($E$4:$BG$4=BK$4,$E704:$BG704)))</f>
        <v>8.5654810040635646E-2</v>
      </c>
      <c r="BL704" s="267">
        <f t="array" ref="BL704">(AVERAGE(IF($E$4:$BG$4=BL$4,$E704:$BG704)))</f>
        <v>2.0588126414382745E-2</v>
      </c>
      <c r="BM704" s="267">
        <f t="array" ref="BM704">(MIN(IF($E$4:$BG$4=BM$4,$E704:$BG704)))</f>
        <v>1.1879654874085831E-3</v>
      </c>
      <c r="BN704" s="267">
        <f t="array" ref="BN704">(MAX(IF($E$4:$BG$4=BN$4,$E704:$BG704)))</f>
        <v>8.3454712607401761E-3</v>
      </c>
      <c r="BO704" s="267">
        <f t="array" ref="BO704">(AVERAGE(IF($E$4:$BG$4=BO$4,$E704:$BG704)))</f>
        <v>4.3288887847696324E-3</v>
      </c>
      <c r="BP704" s="267">
        <f t="array" ref="BP704">(MIN(IF($E$4:$BG$4=BP$4,$E704:$BG704)))</f>
        <v>2.9487083190140448E-3</v>
      </c>
      <c r="BQ704" s="267">
        <f t="array" ref="BQ704">(MAX(IF($E$4:$BG$4=BQ$4,$E704:$BG704)))</f>
        <v>4.1517516420231687E-2</v>
      </c>
      <c r="BR704" s="267">
        <f t="array" ref="BR704">(AVERAGE(IF($E$4:$BG$4=BR$4,$E704:$BG704)))</f>
        <v>1.6335864133485936E-2</v>
      </c>
      <c r="BS704" s="267">
        <f t="array" ref="BS704">(MIN(IF($E$4:$BG$4=BS$4,$E704:$BG704)))</f>
        <v>3.8275643359583284E-4</v>
      </c>
      <c r="BT704" s="267">
        <f t="array" ref="BT704">(MAX(IF($E$4:$BG$4=BT$4,$E704:$BG704)))</f>
        <v>2.5609580426766278E-2</v>
      </c>
      <c r="BU704" s="267">
        <f t="array" ref="BU704">(AVERAGE(IF($E$4:$BG$4=BU$4,$E704:$BG704)))</f>
        <v>6.5251172587844197E-3</v>
      </c>
      <c r="BV704" s="267">
        <f t="array" ref="BV704">(MIN(IF($E$4:$BG$4=BV$4,$E704:$BG704)))</f>
        <v>2.7763735099461534E-3</v>
      </c>
      <c r="BW704" s="267">
        <f t="array" ref="BW704">(MAX(IF($E$4:$BG$4=BW$4,$E704:$BG704)))</f>
        <v>1.2085815916391114E-2</v>
      </c>
      <c r="BX704" s="267">
        <f t="array" ref="BX704">(AVERAGE(IF($E$4:$BG$4=BX$4,$E704:$BG704)))</f>
        <v>7.4017545256975167E-3</v>
      </c>
      <c r="BY704" s="267">
        <f t="array" ref="BY704">(MIN(IF($E$4:$BG$4=BY$4,$E704:$BG704)))</f>
        <v>2.2042446130919146E-3</v>
      </c>
      <c r="BZ704" s="267">
        <f t="array" ref="BZ704">(MAX(IF($E$4:$BG$4=BZ$4,$E704:$BG704)))</f>
        <v>7.5643878056141393E-3</v>
      </c>
      <c r="CA704" s="267">
        <f t="array" ref="CA704">(AVERAGE(IF($E$4:$BG$4=CA$4,$E704:$BG704)))</f>
        <v>4.4177875845256608E-3</v>
      </c>
      <c r="CB704" s="268">
        <f t="shared" si="316"/>
        <v>0</v>
      </c>
      <c r="CC704" s="268">
        <f t="shared" si="317"/>
        <v>0.1</v>
      </c>
      <c r="CD704" s="268">
        <f t="shared" si="318"/>
        <v>1.0787130250883686E-2</v>
      </c>
    </row>
    <row r="705" spans="1:82">
      <c r="A705" s="18">
        <f t="shared" si="314"/>
        <v>215</v>
      </c>
      <c r="B705" s="248" t="s">
        <v>99</v>
      </c>
      <c r="E705" s="79">
        <f>ALL!E97/E$693</f>
        <v>0</v>
      </c>
      <c r="F705" s="79">
        <f>ALL!F97/F$693</f>
        <v>2.9976004078288289E-3</v>
      </c>
      <c r="G705" s="79">
        <f>ALL!G97/G$693</f>
        <v>2.782871205499156E-3</v>
      </c>
      <c r="H705" s="79">
        <f>ALL!H97/H$693</f>
        <v>1.4953843487021227E-3</v>
      </c>
      <c r="I705" s="79">
        <f>ALL!I97/I$693</f>
        <v>1.1624677404878997E-3</v>
      </c>
      <c r="J705" s="79">
        <f>ALL!J97/J$693</f>
        <v>2.6257429155256591E-3</v>
      </c>
      <c r="K705" s="79">
        <f>ALL!K97/K$693</f>
        <v>1.610264336038278E-4</v>
      </c>
      <c r="L705" s="79">
        <f>ALL!L97/L$693</f>
        <v>0</v>
      </c>
      <c r="M705" s="79">
        <f>ALL!M97/M$693</f>
        <v>0</v>
      </c>
      <c r="N705" s="79">
        <f>ALL!N97/N$693</f>
        <v>4.304320922667937E-6</v>
      </c>
      <c r="O705" s="79">
        <f>ALL!O97/O$693</f>
        <v>1.6024418794272239E-5</v>
      </c>
      <c r="P705" s="79">
        <f>ALL!P97/P$693</f>
        <v>2.8253525292080686E-3</v>
      </c>
      <c r="Q705" s="79">
        <f>ALL!Q97/Q$693</f>
        <v>0</v>
      </c>
      <c r="R705" s="79">
        <f>ALL!R97/R$693</f>
        <v>0</v>
      </c>
      <c r="S705" s="79">
        <f>ALL!S97/S$693</f>
        <v>9.55379878769885E-4</v>
      </c>
      <c r="T705" s="79">
        <f>ALL!T97/T$693</f>
        <v>0</v>
      </c>
      <c r="U705" s="79">
        <f>ALL!U97/U$693</f>
        <v>8.3656959703198993E-4</v>
      </c>
      <c r="V705" s="79">
        <f>ALL!V97/V$693</f>
        <v>0</v>
      </c>
      <c r="W705" s="79">
        <f>ALL!W97/W$693</f>
        <v>1.1753418958406159E-4</v>
      </c>
      <c r="X705" s="79">
        <f>ALL!X97/X$693</f>
        <v>0</v>
      </c>
      <c r="Y705" s="79">
        <f>ALL!Y97/Y$693</f>
        <v>8.8500554608159619E-4</v>
      </c>
      <c r="Z705" s="79">
        <f>ALL!Z97/Z$693</f>
        <v>9.0634339678389425E-4</v>
      </c>
      <c r="AA705" s="79">
        <f>ALL!AA97/AA$693</f>
        <v>3.358362424894408E-4</v>
      </c>
      <c r="AB705" s="79">
        <f>ALL!AB97/AB$693</f>
        <v>9.7609490091282759E-3</v>
      </c>
      <c r="AC705" s="79">
        <f>ALL!AC97/AC$693</f>
        <v>4.5458005553955158E-4</v>
      </c>
      <c r="AD705" s="79">
        <f>ALL!AD97/AD$693</f>
        <v>2.0369888402876038E-3</v>
      </c>
      <c r="AE705" s="79">
        <f>ALL!AE97/AE$693</f>
        <v>0</v>
      </c>
      <c r="AF705" s="79">
        <f>ALL!AF97/AF$693</f>
        <v>0</v>
      </c>
      <c r="AG705" s="79">
        <f>ALL!AG97/AG$693</f>
        <v>0</v>
      </c>
      <c r="AH705" s="79">
        <f>ALL!AH97/AH$693</f>
        <v>2.8630569183379776E-4</v>
      </c>
      <c r="AI705" s="79">
        <f>ALL!AI97/AI$693</f>
        <v>4.7909124228316095E-5</v>
      </c>
      <c r="AJ705" s="79">
        <f>ALL!AJ97/AJ$693</f>
        <v>4.3039293121864492E-3</v>
      </c>
      <c r="AK705" s="79">
        <f>ALL!AK97/AK$693</f>
        <v>0</v>
      </c>
      <c r="AL705" s="79">
        <f>ALL!AL97/AL$693</f>
        <v>0</v>
      </c>
      <c r="AM705" s="79">
        <f>ALL!AM97/AM$693</f>
        <v>0</v>
      </c>
      <c r="AN705" s="79">
        <f>ALL!AN97/AN$693</f>
        <v>3.0720704943634205E-3</v>
      </c>
      <c r="AO705" s="79">
        <f>ALL!AO97/AO$693</f>
        <v>0</v>
      </c>
      <c r="AP705" s="79">
        <f>ALL!AP97/AP$693</f>
        <v>0</v>
      </c>
      <c r="AQ705" s="79">
        <f>ALL!AQ97/AQ$693</f>
        <v>0</v>
      </c>
      <c r="AR705" s="79">
        <f>ALL!AR97/AR$693</f>
        <v>0</v>
      </c>
      <c r="AS705" s="79">
        <f>ALL!AS97/AS$693</f>
        <v>0</v>
      </c>
      <c r="AT705" s="79">
        <f>ALL!AT97/AT$693</f>
        <v>0</v>
      </c>
      <c r="AU705" s="79">
        <f>ALL!AU97/AU$693</f>
        <v>0</v>
      </c>
      <c r="AV705" s="79">
        <f>ALL!AV97/AV$693</f>
        <v>0</v>
      </c>
      <c r="AW705" s="79">
        <f>ALL!AW97/AW$693</f>
        <v>0</v>
      </c>
      <c r="AX705" s="79">
        <f>ALL!AX97/AX$693</f>
        <v>2.7306722669974594E-4</v>
      </c>
      <c r="AY705" s="79">
        <f>ALL!AY97/AY$693</f>
        <v>5.6820775745547253E-2</v>
      </c>
      <c r="AZ705" s="79">
        <f>ALL!AZ97/AZ$693</f>
        <v>7.6886669150645832E-4</v>
      </c>
      <c r="BA705" s="79">
        <f>ALL!BA97/BA$693</f>
        <v>0</v>
      </c>
      <c r="BB705" s="79">
        <f>ALL!BB97/BB$693</f>
        <v>0</v>
      </c>
      <c r="BC705" s="79">
        <f>ALL!BC97/BC$693</f>
        <v>0</v>
      </c>
      <c r="BD705" s="79">
        <f>ALL!BD97/BD$693</f>
        <v>0</v>
      </c>
      <c r="BE705" s="79">
        <f>ALL!BE97/BE$693</f>
        <v>1.5750902352190999E-4</v>
      </c>
      <c r="BF705" s="79">
        <f>ALL!BF97/BF$693</f>
        <v>4.2457409411442194E-3</v>
      </c>
      <c r="BG705" s="79">
        <f>ALL!BG97/BG$693</f>
        <v>1.5381188295282427E-3</v>
      </c>
      <c r="BH705" s="19">
        <f t="shared" si="315"/>
        <v>0.1018742541568286</v>
      </c>
      <c r="BJ705" s="267">
        <f t="array" ref="BJ705">(MIN(IF($E$4:$BG$4=BJ$4,$E705:$BG705)))</f>
        <v>0</v>
      </c>
      <c r="BK705" s="267">
        <f t="array" ref="BK705">(MAX(IF($E$4:$BG$4=BK$4,$E705:$BG705)))</f>
        <v>5.6820775745547253E-2</v>
      </c>
      <c r="BL705" s="267">
        <f t="array" ref="BL705">(AVERAGE(IF($E$4:$BG$4=BL$4,$E705:$BG705)))</f>
        <v>3.8084237598823047E-3</v>
      </c>
      <c r="BM705" s="267">
        <f t="array" ref="BM705">(MIN(IF($E$4:$BG$4=BM$4,$E705:$BG705)))</f>
        <v>0</v>
      </c>
      <c r="BN705" s="267">
        <f t="array" ref="BN705">(MAX(IF($E$4:$BG$4=BN$4,$E705:$BG705)))</f>
        <v>4.2457409411442194E-3</v>
      </c>
      <c r="BO705" s="267">
        <f t="array" ref="BO705">(AVERAGE(IF($E$4:$BG$4=BO$4,$E705:$BG705)))</f>
        <v>1.4853421985485931E-3</v>
      </c>
      <c r="BP705" s="267">
        <f t="array" ref="BP705">(MIN(IF($E$4:$BG$4=BP$4,$E705:$BG705)))</f>
        <v>0</v>
      </c>
      <c r="BQ705" s="267">
        <f t="array" ref="BQ705">(MAX(IF($E$4:$BG$4=BQ$4,$E705:$BG705)))</f>
        <v>0</v>
      </c>
      <c r="BR705" s="267">
        <f t="array" ref="BR705">(AVERAGE(IF($E$4:$BG$4=BR$4,$E705:$BG705)))</f>
        <v>0</v>
      </c>
      <c r="BS705" s="267">
        <f t="array" ref="BS705">(MIN(IF($E$4:$BG$4=BS$4,$E705:$BG705)))</f>
        <v>0</v>
      </c>
      <c r="BT705" s="267">
        <f t="array" ref="BT705">(MAX(IF($E$4:$BG$4=BT$4,$E705:$BG705)))</f>
        <v>2.9976004078288289E-3</v>
      </c>
      <c r="BU705" s="267">
        <f t="array" ref="BU705">(AVERAGE(IF($E$4:$BG$4=BU$4,$E705:$BG705)))</f>
        <v>5.8912920428396743E-4</v>
      </c>
      <c r="BV705" s="267">
        <f t="array" ref="BV705">(MIN(IF($E$4:$BG$4=BV$4,$E705:$BG705)))</f>
        <v>9.0634339678389425E-4</v>
      </c>
      <c r="BW705" s="267">
        <f t="array" ref="BW705">(MAX(IF($E$4:$BG$4=BW$4,$E705:$BG705)))</f>
        <v>9.7609490091282759E-3</v>
      </c>
      <c r="BX705" s="267">
        <f t="array" ref="BX705">(AVERAGE(IF($E$4:$BG$4=BX$4,$E705:$BG705)))</f>
        <v>4.4385232308994434E-3</v>
      </c>
      <c r="BY705" s="267">
        <f t="array" ref="BY705">(MIN(IF($E$4:$BG$4=BY$4,$E705:$BG705)))</f>
        <v>0</v>
      </c>
      <c r="BZ705" s="267">
        <f t="array" ref="BZ705">(MAX(IF($E$4:$BG$4=BZ$4,$E705:$BG705)))</f>
        <v>2.8253525292080686E-3</v>
      </c>
      <c r="CA705" s="267">
        <f t="array" ref="CA705">(AVERAGE(IF($E$4:$BG$4=CA$4,$E705:$BG705)))</f>
        <v>6.9604271299375357E-4</v>
      </c>
      <c r="CB705" s="268">
        <f t="shared" si="316"/>
        <v>0</v>
      </c>
      <c r="CC705" s="268">
        <f t="shared" si="317"/>
        <v>0.1</v>
      </c>
      <c r="CD705" s="268">
        <f t="shared" si="318"/>
        <v>1.8522591664877927E-3</v>
      </c>
    </row>
    <row r="706" spans="1:82" s="90" customFormat="1" ht="24">
      <c r="A706" s="235">
        <f t="shared" si="314"/>
        <v>216</v>
      </c>
      <c r="B706" s="248" t="s">
        <v>1504</v>
      </c>
      <c r="E706" s="79">
        <f>ALL!E98/E$693</f>
        <v>1.5909460295223391E-2</v>
      </c>
      <c r="F706" s="79">
        <f>ALL!F98/F$693</f>
        <v>1.5817673726120383E-2</v>
      </c>
      <c r="G706" s="79">
        <f>ALL!G98/G$693</f>
        <v>1.7662330725493388E-2</v>
      </c>
      <c r="H706" s="79">
        <f>ALL!H98/H$693</f>
        <v>1.3801420862054744E-2</v>
      </c>
      <c r="I706" s="79">
        <f>ALL!I98/I$693</f>
        <v>1.5302583245176162E-2</v>
      </c>
      <c r="J706" s="79">
        <f>ALL!J98/J$693</f>
        <v>1.3497754133561721E-2</v>
      </c>
      <c r="K706" s="79">
        <f>ALL!K98/K$693</f>
        <v>1.7068905673946037E-2</v>
      </c>
      <c r="L706" s="79">
        <f>ALL!L98/L$693</f>
        <v>2.067160052711689E-2</v>
      </c>
      <c r="M706" s="79">
        <f>ALL!M98/M$693</f>
        <v>5.2730007477491268E-4</v>
      </c>
      <c r="N706" s="79">
        <f>ALL!N98/N$693</f>
        <v>6.5861231049766647E-3</v>
      </c>
      <c r="O706" s="79">
        <f>ALL!O98/O$693</f>
        <v>9.4853870230341159E-3</v>
      </c>
      <c r="P706" s="79">
        <f>ALL!P98/P$693</f>
        <v>1.4369178620308983E-2</v>
      </c>
      <c r="Q706" s="79">
        <f>ALL!Q98/Q$693</f>
        <v>2.4675830580353726E-2</v>
      </c>
      <c r="R706" s="79">
        <f>ALL!R98/R$693</f>
        <v>1.9947698297885598E-2</v>
      </c>
      <c r="S706" s="79">
        <f>ALL!S98/S$693</f>
        <v>1.1627258562834005E-2</v>
      </c>
      <c r="T706" s="79">
        <f>ALL!T98/T$693</f>
        <v>1.2113796648836953E-2</v>
      </c>
      <c r="U706" s="79">
        <f>ALL!U98/U$693</f>
        <v>1.6931361003238731E-2</v>
      </c>
      <c r="V706" s="79">
        <f>ALL!V98/V$693</f>
        <v>1.7404668216674127E-3</v>
      </c>
      <c r="W706" s="79">
        <f>ALL!W98/W$693</f>
        <v>1.4338977251803905E-2</v>
      </c>
      <c r="X706" s="79">
        <f>ALL!X98/X$693</f>
        <v>1.7879607300598822E-2</v>
      </c>
      <c r="Y706" s="79">
        <f>ALL!Y98/Y$693</f>
        <v>1.5273624977939347E-2</v>
      </c>
      <c r="Z706" s="79">
        <f>ALL!Z98/Z$693</f>
        <v>2.2939147601644803E-2</v>
      </c>
      <c r="AA706" s="79">
        <f>ALL!AA98/AA$693</f>
        <v>1.2314517632942721E-2</v>
      </c>
      <c r="AB706" s="79">
        <f>ALL!AB98/AB$693</f>
        <v>1.23029300428777E-2</v>
      </c>
      <c r="AC706" s="79">
        <f>ALL!AC98/AC$693</f>
        <v>1.3833427896003869E-2</v>
      </c>
      <c r="AD706" s="79">
        <f>ALL!AD98/AD$693</f>
        <v>1.6659252611262242E-2</v>
      </c>
      <c r="AE706" s="79">
        <f>ALL!AE98/AE$693</f>
        <v>2.0171958486342859E-2</v>
      </c>
      <c r="AF706" s="79">
        <f>ALL!AF98/AF$693</f>
        <v>2.039891232023287E-2</v>
      </c>
      <c r="AG706" s="79">
        <f>ALL!AG98/AG$693</f>
        <v>1.338783474982732E-2</v>
      </c>
      <c r="AH706" s="79">
        <f>ALL!AH98/AH$693</f>
        <v>2.7338276656376894E-3</v>
      </c>
      <c r="AI706" s="79">
        <f>ALL!AI98/AI$693</f>
        <v>1.68751074978594E-2</v>
      </c>
      <c r="AJ706" s="79">
        <f>ALL!AJ98/AJ$693</f>
        <v>1.6683856437638395E-2</v>
      </c>
      <c r="AK706" s="79">
        <f>ALL!AK98/AK$693</f>
        <v>8.2754053610599974E-3</v>
      </c>
      <c r="AL706" s="79">
        <f>ALL!AL98/AL$693</f>
        <v>1.6038751280070675E-2</v>
      </c>
      <c r="AM706" s="79">
        <f>ALL!AM98/AM$693</f>
        <v>3.853783599054843E-3</v>
      </c>
      <c r="AN706" s="79">
        <f>ALL!AN98/AN$693</f>
        <v>7.2415464348985241E-4</v>
      </c>
      <c r="AO706" s="79">
        <f>ALL!AO98/AO$693</f>
        <v>1.5691056633091699E-2</v>
      </c>
      <c r="AP706" s="79">
        <f>ALL!AP98/AP$693</f>
        <v>1.1933250530531544E-3</v>
      </c>
      <c r="AQ706" s="79">
        <f>ALL!AQ98/AQ$693</f>
        <v>3.3659576150563787E-2</v>
      </c>
      <c r="AR706" s="79">
        <f>ALL!AR98/AR$693</f>
        <v>1.6031338042959798E-2</v>
      </c>
      <c r="AS706" s="79">
        <f>ALL!AS98/AS$693</f>
        <v>1.0441378626623783E-4</v>
      </c>
      <c r="AT706" s="79">
        <f>ALL!AT98/AT$693</f>
        <v>1.9239047073924761E-2</v>
      </c>
      <c r="AU706" s="79">
        <f>ALL!AU98/AU$693</f>
        <v>1.335110183226379E-2</v>
      </c>
      <c r="AV706" s="79">
        <f>ALL!AV98/AV$693</f>
        <v>2.0271985111733198E-2</v>
      </c>
      <c r="AW706" s="79">
        <f>ALL!AW98/AW$693</f>
        <v>1.1385940355282212E-2</v>
      </c>
      <c r="AX706" s="79">
        <f>ALL!AX98/AX$693</f>
        <v>1.726093405928103E-2</v>
      </c>
      <c r="AY706" s="79">
        <f>ALL!AY98/AY$693</f>
        <v>9.342241950426499E-3</v>
      </c>
      <c r="AZ706" s="79">
        <f>ALL!AZ98/AZ$693</f>
        <v>1.0585918087917208E-2</v>
      </c>
      <c r="BA706" s="79">
        <f>ALL!BA98/BA$693</f>
        <v>1.6990518600970641E-2</v>
      </c>
      <c r="BB706" s="79">
        <f>ALL!BB98/BB$693</f>
        <v>1.8997293959370882E-3</v>
      </c>
      <c r="BC706" s="79">
        <f>ALL!BC98/BC$693</f>
        <v>1.0372616454350059E-2</v>
      </c>
      <c r="BD706" s="79">
        <f>ALL!BD98/BD$693</f>
        <v>1.2037193519626024E-2</v>
      </c>
      <c r="BE706" s="79">
        <f>ALL!BE98/BE$693</f>
        <v>1.260174967057435E-2</v>
      </c>
      <c r="BF706" s="79">
        <f>ALL!BF98/BF$693</f>
        <v>1.1655503275678988E-2</v>
      </c>
      <c r="BG706" s="79">
        <f>ALL!BG98/BG$693</f>
        <v>1.8189086913633832E-2</v>
      </c>
      <c r="BH706" s="91">
        <f t="shared" ref="BH706" si="319">SUM(E706:BG706)</f>
        <v>0.74428448325042551</v>
      </c>
      <c r="BJ706" s="267">
        <f t="array" ref="BJ706">(MIN(IF($E$4:$BG$4=BJ$4,$E706:$BG706)))</f>
        <v>1.0441378626623783E-4</v>
      </c>
      <c r="BK706" s="267">
        <f t="array" ref="BK706">(MAX(IF($E$4:$BG$4=BK$4,$E706:$BG706)))</f>
        <v>3.3659576150563787E-2</v>
      </c>
      <c r="BL706" s="267">
        <f t="array" ref="BL706">(AVERAGE(IF($E$4:$BG$4=BL$4,$E706:$BG706)))</f>
        <v>1.2381493576969438E-2</v>
      </c>
      <c r="BM706" s="267">
        <f t="array" ref="BM706">(MIN(IF($E$4:$BG$4=BM$4,$E706:$BG706)))</f>
        <v>1.1655503275678988E-2</v>
      </c>
      <c r="BN706" s="267">
        <f t="array" ref="BN706">(MAX(IF($E$4:$BG$4=BN$4,$E706:$BG706)))</f>
        <v>1.8189086913633832E-2</v>
      </c>
      <c r="BO706" s="267">
        <f t="array" ref="BO706">(AVERAGE(IF($E$4:$BG$4=BO$4,$E706:$BG706)))</f>
        <v>1.3620883344878296E-2</v>
      </c>
      <c r="BP706" s="267">
        <f t="array" ref="BP706">(MIN(IF($E$4:$BG$4=BP$4,$E706:$BG706)))</f>
        <v>3.853783599054843E-3</v>
      </c>
      <c r="BQ706" s="267">
        <f t="array" ref="BQ706">(MAX(IF($E$4:$BG$4=BQ$4,$E706:$BG706)))</f>
        <v>1.6038751280070675E-2</v>
      </c>
      <c r="BR706" s="267">
        <f t="array" ref="BR706">(AVERAGE(IF($E$4:$BG$4=BR$4,$E706:$BG706)))</f>
        <v>9.3893134133951721E-3</v>
      </c>
      <c r="BS706" s="267">
        <f t="array" ref="BS706">(MIN(IF($E$4:$BG$4=BS$4,$E706:$BG706)))</f>
        <v>5.2730007477491268E-4</v>
      </c>
      <c r="BT706" s="267">
        <f t="array" ref="BT706">(MAX(IF($E$4:$BG$4=BT$4,$E706:$BG706)))</f>
        <v>2.4675830580353726E-2</v>
      </c>
      <c r="BU706" s="267">
        <f t="array" ref="BU706">(AVERAGE(IF($E$4:$BG$4=BU$4,$E706:$BG706)))</f>
        <v>1.3263027364163581E-2</v>
      </c>
      <c r="BV706" s="267">
        <f t="array" ref="BV706">(MIN(IF($E$4:$BG$4=BV$4,$E706:$BG706)))</f>
        <v>1.23029300428777E-2</v>
      </c>
      <c r="BW706" s="267">
        <f t="array" ref="BW706">(MAX(IF($E$4:$BG$4=BW$4,$E706:$BG706)))</f>
        <v>2.2939147601644803E-2</v>
      </c>
      <c r="BX706" s="267">
        <f t="array" ref="BX706">(AVERAGE(IF($E$4:$BG$4=BX$4,$E706:$BG706)))</f>
        <v>1.7397066201913572E-2</v>
      </c>
      <c r="BY706" s="267">
        <f t="array" ref="BY706">(MIN(IF($E$4:$BG$4=BY$4,$E706:$BG706)))</f>
        <v>1.338783474982732E-2</v>
      </c>
      <c r="BZ706" s="267">
        <f t="array" ref="BZ706">(MAX(IF($E$4:$BG$4=BZ$4,$E706:$BG706)))</f>
        <v>2.067160052711689E-2</v>
      </c>
      <c r="CA706" s="267">
        <f t="array" ref="CA706">(AVERAGE(IF($E$4:$BG$4=CA$4,$E706:$BG706)))</f>
        <v>1.6488181849160902E-2</v>
      </c>
      <c r="CB706" s="268">
        <f t="shared" si="316"/>
        <v>0</v>
      </c>
      <c r="CC706" s="268">
        <f t="shared" si="317"/>
        <v>0</v>
      </c>
      <c r="CD706" s="268">
        <f t="shared" si="318"/>
        <v>1.3532445150007736E-2</v>
      </c>
    </row>
    <row r="707" spans="1:82" ht="24">
      <c r="A707" s="18">
        <f t="shared" si="314"/>
        <v>221</v>
      </c>
      <c r="B707" s="248" t="s">
        <v>100</v>
      </c>
      <c r="E707" s="79">
        <f>ALL!E99/E$693</f>
        <v>4.9928393258655132E-3</v>
      </c>
      <c r="F707" s="79">
        <f>ALL!F99/F$693</f>
        <v>1.0252774247480405E-2</v>
      </c>
      <c r="G707" s="79">
        <f>ALL!G99/G$693</f>
        <v>4.9798240975789448E-3</v>
      </c>
      <c r="H707" s="79">
        <f>ALL!H99/H$693</f>
        <v>9.4841275652560904E-3</v>
      </c>
      <c r="I707" s="79">
        <f>ALL!I99/I$693</f>
        <v>1.4642209464157418E-3</v>
      </c>
      <c r="J707" s="79">
        <f>ALL!J99/J$693</f>
        <v>1.0401355606772163E-2</v>
      </c>
      <c r="K707" s="79">
        <f>ALL!K99/K$693</f>
        <v>1.0172964423929053E-2</v>
      </c>
      <c r="L707" s="79">
        <f>ALL!L99/L$693</f>
        <v>7.9067119965671832E-3</v>
      </c>
      <c r="M707" s="79">
        <f>ALL!M99/M$693</f>
        <v>0</v>
      </c>
      <c r="N707" s="79">
        <f>ALL!N99/N$693</f>
        <v>1.1994011920886366E-3</v>
      </c>
      <c r="O707" s="79">
        <f>ALL!O99/O$693</f>
        <v>2.6369559164579138E-3</v>
      </c>
      <c r="P707" s="79">
        <f>ALL!P99/P$693</f>
        <v>1.8455875866414562E-3</v>
      </c>
      <c r="Q707" s="79">
        <f>ALL!Q99/Q$693</f>
        <v>8.8392253691102901E-3</v>
      </c>
      <c r="R707" s="79">
        <f>ALL!R99/R$693</f>
        <v>1.7366159039955173E-3</v>
      </c>
      <c r="S707" s="79">
        <f>ALL!S99/S$693</f>
        <v>1.6201456204953803E-3</v>
      </c>
      <c r="T707" s="79">
        <f>ALL!T99/T$693</f>
        <v>5.2055813985569703E-3</v>
      </c>
      <c r="U707" s="79">
        <f>ALL!U99/U$693</f>
        <v>8.3093349979504255E-4</v>
      </c>
      <c r="V707" s="79">
        <f>ALL!V99/V$693</f>
        <v>1.9164127267929584E-3</v>
      </c>
      <c r="W707" s="79">
        <f>ALL!W99/W$693</f>
        <v>8.4802289366470232E-3</v>
      </c>
      <c r="X707" s="79">
        <f>ALL!X99/X$693</f>
        <v>4.6063222326605292E-3</v>
      </c>
      <c r="Y707" s="79">
        <f>ALL!Y99/Y$693</f>
        <v>9.4288504565738836E-3</v>
      </c>
      <c r="Z707" s="79">
        <f>ALL!Z99/Z$693</f>
        <v>2.464235007338235E-3</v>
      </c>
      <c r="AA707" s="79">
        <f>ALL!AA99/AA$693</f>
        <v>6.7713894087373314E-3</v>
      </c>
      <c r="AB707" s="79">
        <f>ALL!AB99/AB$693</f>
        <v>2.260814309432643E-3</v>
      </c>
      <c r="AC707" s="79">
        <f>ALL!AC99/AC$693</f>
        <v>3.1705315414190449E-3</v>
      </c>
      <c r="AD707" s="79">
        <f>ALL!AD99/AD$693</f>
        <v>3.9928428831120114E-3</v>
      </c>
      <c r="AE707" s="79">
        <f>ALL!AE99/AE$693</f>
        <v>6.9301436091972731E-3</v>
      </c>
      <c r="AF707" s="79">
        <f>ALL!AF99/AF$693</f>
        <v>1.3189740569319406E-3</v>
      </c>
      <c r="AG707" s="79">
        <f>ALL!AG99/AG$693</f>
        <v>1.6649241668047116E-2</v>
      </c>
      <c r="AH707" s="79">
        <f>ALL!AH99/AH$693</f>
        <v>1.0083155166455176E-2</v>
      </c>
      <c r="AI707" s="79">
        <f>ALL!AI99/AI$693</f>
        <v>8.9920776587882525E-3</v>
      </c>
      <c r="AJ707" s="79">
        <f>ALL!AJ99/AJ$693</f>
        <v>1.0301622001200085E-3</v>
      </c>
      <c r="AK707" s="79">
        <f>ALL!AK99/AK$693</f>
        <v>1.098956944491728E-3</v>
      </c>
      <c r="AL707" s="79">
        <f>ALL!AL99/AL$693</f>
        <v>0</v>
      </c>
      <c r="AM707" s="79">
        <f>ALL!AM99/AM$693</f>
        <v>1.0841847342124993E-2</v>
      </c>
      <c r="AN707" s="79">
        <f>ALL!AN99/AN$693</f>
        <v>9.9529901672570642E-3</v>
      </c>
      <c r="AO707" s="79">
        <f>ALL!AO99/AO$693</f>
        <v>9.5916901375855818E-3</v>
      </c>
      <c r="AP707" s="79">
        <f>ALL!AP99/AP$693</f>
        <v>5.869385055998896E-3</v>
      </c>
      <c r="AQ707" s="79">
        <f>ALL!AQ99/AQ$693</f>
        <v>4.3281255369831018E-2</v>
      </c>
      <c r="AR707" s="79">
        <f>ALL!AR99/AR$693</f>
        <v>2.2756264072044691E-4</v>
      </c>
      <c r="AS707" s="79">
        <f>ALL!AS99/AS$693</f>
        <v>3.677877454420627E-3</v>
      </c>
      <c r="AT707" s="79">
        <f>ALL!AT99/AT$693</f>
        <v>4.9168590899570704E-3</v>
      </c>
      <c r="AU707" s="79">
        <f>ALL!AU99/AU$693</f>
        <v>1.1439253004052938E-2</v>
      </c>
      <c r="AV707" s="79">
        <f>ALL!AV99/AV$693</f>
        <v>1.5822790430446642E-3</v>
      </c>
      <c r="AW707" s="79">
        <f>ALL!AW99/AW$693</f>
        <v>7.6518275697530077E-3</v>
      </c>
      <c r="AX707" s="79">
        <f>ALL!AX99/AX$693</f>
        <v>1.7838364883927569E-2</v>
      </c>
      <c r="AY707" s="79">
        <f>ALL!AY99/AY$693</f>
        <v>1.3888548731121902E-5</v>
      </c>
      <c r="AZ707" s="79">
        <f>ALL!AZ99/AZ$693</f>
        <v>1.4059055808396614E-2</v>
      </c>
      <c r="BA707" s="79">
        <f>ALL!BA99/BA$693</f>
        <v>1.8549705671029416E-2</v>
      </c>
      <c r="BB707" s="79">
        <f>ALL!BB99/BB$693</f>
        <v>0</v>
      </c>
      <c r="BC707" s="79">
        <f>ALL!BC99/BC$693</f>
        <v>7.2487493061684383E-3</v>
      </c>
      <c r="BD707" s="79">
        <f>ALL!BD99/BD$693</f>
        <v>5.7996112422347796E-3</v>
      </c>
      <c r="BE707" s="79">
        <f>ALL!BE99/BE$693</f>
        <v>7.2333918394980419E-3</v>
      </c>
      <c r="BF707" s="79">
        <f>ALL!BF99/BF$693</f>
        <v>1.3017185694677495E-2</v>
      </c>
      <c r="BG707" s="79">
        <f>ALL!BG99/BG$693</f>
        <v>1.0637208011902826E-2</v>
      </c>
      <c r="BH707" s="19">
        <f t="shared" si="315"/>
        <v>0.37619359138506403</v>
      </c>
      <c r="BJ707" s="267">
        <f t="array" ref="BJ707">(MIN(IF($E$4:$BG$4=BJ$4,$E707:$BG707)))</f>
        <v>0</v>
      </c>
      <c r="BK707" s="267">
        <f t="array" ref="BK707">(MAX(IF($E$4:$BG$4=BK$4,$E707:$BG707)))</f>
        <v>4.3281255369831018E-2</v>
      </c>
      <c r="BL707" s="267">
        <f t="array" ref="BL707">(AVERAGE(IF($E$4:$BG$4=BL$4,$E707:$BG707)))</f>
        <v>9.7437964844296551E-3</v>
      </c>
      <c r="BM707" s="267">
        <f t="array" ref="BM707">(MIN(IF($E$4:$BG$4=BM$4,$E707:$BG707)))</f>
        <v>5.7996112422347796E-3</v>
      </c>
      <c r="BN707" s="267">
        <f t="array" ref="BN707">(MAX(IF($E$4:$BG$4=BN$4,$E707:$BG707)))</f>
        <v>1.3017185694677495E-2</v>
      </c>
      <c r="BO707" s="267">
        <f t="array" ref="BO707">(AVERAGE(IF($E$4:$BG$4=BO$4,$E707:$BG707)))</f>
        <v>9.1718491970782853E-3</v>
      </c>
      <c r="BP707" s="267">
        <f t="array" ref="BP707">(MIN(IF($E$4:$BG$4=BP$4,$E707:$BG707)))</f>
        <v>0</v>
      </c>
      <c r="BQ707" s="267">
        <f t="array" ref="BQ707">(MAX(IF($E$4:$BG$4=BQ$4,$E707:$BG707)))</f>
        <v>1.0841847342124993E-2</v>
      </c>
      <c r="BR707" s="267">
        <f t="array" ref="BR707">(AVERAGE(IF($E$4:$BG$4=BR$4,$E707:$BG707)))</f>
        <v>3.980268095538907E-3</v>
      </c>
      <c r="BS707" s="267">
        <f t="array" ref="BS707">(MIN(IF($E$4:$BG$4=BS$4,$E707:$BG707)))</f>
        <v>0</v>
      </c>
      <c r="BT707" s="267">
        <f t="array" ref="BT707">(MAX(IF($E$4:$BG$4=BT$4,$E707:$BG707)))</f>
        <v>1.0401355606772163E-2</v>
      </c>
      <c r="BU707" s="267">
        <f t="array" ref="BU707">(AVERAGE(IF($E$4:$BG$4=BU$4,$E707:$BG707)))</f>
        <v>5.6492626359940278E-3</v>
      </c>
      <c r="BV707" s="267">
        <f t="array" ref="BV707">(MIN(IF($E$4:$BG$4=BV$4,$E707:$BG707)))</f>
        <v>1.0301622001200085E-3</v>
      </c>
      <c r="BW707" s="267">
        <f t="array" ref="BW707">(MAX(IF($E$4:$BG$4=BW$4,$E707:$BG707)))</f>
        <v>4.9798240975789448E-3</v>
      </c>
      <c r="BX707" s="267">
        <f t="array" ref="BX707">(AVERAGE(IF($E$4:$BG$4=BX$4,$E707:$BG707)))</f>
        <v>2.6837589036174578E-3</v>
      </c>
      <c r="BY707" s="267">
        <f t="array" ref="BY707">(MIN(IF($E$4:$BG$4=BY$4,$E707:$BG707)))</f>
        <v>8.3093349979504255E-4</v>
      </c>
      <c r="BZ707" s="267">
        <f t="array" ref="BZ707">(MAX(IF($E$4:$BG$4=BZ$4,$E707:$BG707)))</f>
        <v>1.6649241668047116E-2</v>
      </c>
      <c r="CA707" s="267">
        <f t="array" ref="CA707">(AVERAGE(IF($E$4:$BG$4=CA$4,$E707:$BG707)))</f>
        <v>6.0421565127021888E-3</v>
      </c>
      <c r="CB707" s="268">
        <f t="shared" si="316"/>
        <v>0</v>
      </c>
      <c r="CC707" s="268">
        <f t="shared" si="317"/>
        <v>0</v>
      </c>
      <c r="CD707" s="268">
        <f t="shared" si="318"/>
        <v>6.8398834797284373E-3</v>
      </c>
    </row>
    <row r="708" spans="1:82" ht="24">
      <c r="A708" s="18">
        <f t="shared" si="314"/>
        <v>222</v>
      </c>
      <c r="B708" s="248" t="s">
        <v>101</v>
      </c>
      <c r="E708" s="79">
        <f>ALL!E100/E$693</f>
        <v>2.6561340410642086E-2</v>
      </c>
      <c r="F708" s="79">
        <f>ALL!F100/F$693</f>
        <v>1.0757243669371579E-2</v>
      </c>
      <c r="G708" s="79">
        <f>ALL!G100/G$693</f>
        <v>4.4115476938262933E-2</v>
      </c>
      <c r="H708" s="79">
        <f>ALL!H100/H$693</f>
        <v>3.2342794301427891E-3</v>
      </c>
      <c r="I708" s="79">
        <f>ALL!I100/I$693</f>
        <v>8.0496111597180668E-3</v>
      </c>
      <c r="J708" s="79">
        <f>ALL!J100/J$693</f>
        <v>7.4103226277590691E-3</v>
      </c>
      <c r="K708" s="79">
        <f>ALL!K100/K$693</f>
        <v>5.0802426651008438E-3</v>
      </c>
      <c r="L708" s="79">
        <f>ALL!L100/L$693</f>
        <v>1.1280526463247988E-2</v>
      </c>
      <c r="M708" s="79">
        <f>ALL!M100/M$693</f>
        <v>1.4089655801195771E-2</v>
      </c>
      <c r="N708" s="79">
        <f>ALL!N100/N$693</f>
        <v>1.2247953169088725E-2</v>
      </c>
      <c r="O708" s="79">
        <f>ALL!O100/O$693</f>
        <v>1.0918591155739109E-2</v>
      </c>
      <c r="P708" s="79">
        <f>ALL!P100/P$693</f>
        <v>1.3432151355424559E-2</v>
      </c>
      <c r="Q708" s="79">
        <f>ALL!Q100/Q$693</f>
        <v>4.1213395306154751E-3</v>
      </c>
      <c r="R708" s="79">
        <f>ALL!R100/R$693</f>
        <v>1.4740163599694477E-2</v>
      </c>
      <c r="S708" s="79">
        <f>ALL!S100/S$693</f>
        <v>3.2709416421498497E-3</v>
      </c>
      <c r="T708" s="79">
        <f>ALL!T100/T$693</f>
        <v>1.8974282949051211E-2</v>
      </c>
      <c r="U708" s="79">
        <f>ALL!U100/U$693</f>
        <v>1.4961763497701687E-2</v>
      </c>
      <c r="V708" s="79">
        <f>ALL!V100/V$693</f>
        <v>5.1626528183369453E-3</v>
      </c>
      <c r="W708" s="79">
        <f>ALL!W100/W$693</f>
        <v>1.7811999926626392E-2</v>
      </c>
      <c r="X708" s="79">
        <f>ALL!X100/X$693</f>
        <v>8.4687709535845607E-3</v>
      </c>
      <c r="Y708" s="79">
        <f>ALL!Y100/Y$693</f>
        <v>1.4521509679222271E-2</v>
      </c>
      <c r="Z708" s="79">
        <f>ALL!Z100/Z$693</f>
        <v>2.5030490168237645E-2</v>
      </c>
      <c r="AA708" s="79">
        <f>ALL!AA100/AA$693</f>
        <v>1.454483458957413E-2</v>
      </c>
      <c r="AB708" s="79">
        <f>ALL!AB100/AB$693</f>
        <v>3.2567064148979336E-2</v>
      </c>
      <c r="AC708" s="79">
        <f>ALL!AC100/AC$693</f>
        <v>2.1120897170718845E-2</v>
      </c>
      <c r="AD708" s="79">
        <f>ALL!AD100/AD$693</f>
        <v>1.06044082015303E-2</v>
      </c>
      <c r="AE708" s="79">
        <f>ALL!AE100/AE$693</f>
        <v>6.0526981966033113E-3</v>
      </c>
      <c r="AF708" s="79">
        <f>ALL!AF100/AF$693</f>
        <v>8.7758738831577466E-3</v>
      </c>
      <c r="AG708" s="79">
        <f>ALL!AG100/AG$693</f>
        <v>7.6857546426356742E-3</v>
      </c>
      <c r="AH708" s="79">
        <f>ALL!AH100/AH$693</f>
        <v>6.4984705536956728E-3</v>
      </c>
      <c r="AI708" s="79">
        <f>ALL!AI100/AI$693</f>
        <v>2.4959739384216056E-2</v>
      </c>
      <c r="AJ708" s="79">
        <f>ALL!AJ100/AJ$693</f>
        <v>2.5358647077634234E-2</v>
      </c>
      <c r="AK708" s="79">
        <f>ALL!AK100/AK$693</f>
        <v>1.7754114641996353E-2</v>
      </c>
      <c r="AL708" s="79">
        <f>ALL!AL100/AL$693</f>
        <v>2.6540890271649163E-3</v>
      </c>
      <c r="AM708" s="79">
        <f>ALL!AM100/AM$693</f>
        <v>2.7692829729002964E-2</v>
      </c>
      <c r="AN708" s="79">
        <f>ALL!AN100/AN$693</f>
        <v>2.6432501846970376E-2</v>
      </c>
      <c r="AO708" s="79">
        <f>ALL!AO100/AO$693</f>
        <v>9.6551182769951915E-5</v>
      </c>
      <c r="AP708" s="79">
        <f>ALL!AP100/AP$693</f>
        <v>3.5034751277114674E-2</v>
      </c>
      <c r="AQ708" s="79">
        <f>ALL!AQ100/AQ$693</f>
        <v>1.6906560326508495E-2</v>
      </c>
      <c r="AR708" s="79">
        <f>ALL!AR100/AR$693</f>
        <v>5.2215910333007702E-2</v>
      </c>
      <c r="AS708" s="79">
        <f>ALL!AS100/AS$693</f>
        <v>1.2411122393898268E-2</v>
      </c>
      <c r="AT708" s="79">
        <f>ALL!AT100/AT$693</f>
        <v>7.5423670172007793E-3</v>
      </c>
      <c r="AU708" s="79">
        <f>ALL!AU100/AU$693</f>
        <v>1.2419784789534464E-2</v>
      </c>
      <c r="AV708" s="79">
        <f>ALL!AV100/AV$693</f>
        <v>2.3618906294650771E-2</v>
      </c>
      <c r="AW708" s="79">
        <f>ALL!AW100/AW$693</f>
        <v>2.2020190556041534E-2</v>
      </c>
      <c r="AX708" s="79">
        <f>ALL!AX100/AX$693</f>
        <v>5.7197431835649251E-2</v>
      </c>
      <c r="AY708" s="79">
        <f>ALL!AY100/AY$693</f>
        <v>8.1172003166691445E-2</v>
      </c>
      <c r="AZ708" s="79">
        <f>ALL!AZ100/AZ$693</f>
        <v>3.6236141138869235E-2</v>
      </c>
      <c r="BA708" s="79">
        <f>ALL!BA100/BA$693</f>
        <v>4.4255767437972347E-2</v>
      </c>
      <c r="BB708" s="79">
        <f>ALL!BB100/BB$693</f>
        <v>1.8015912011698575E-2</v>
      </c>
      <c r="BC708" s="79">
        <f>ALL!BC100/BC$693</f>
        <v>7.2804716128171943E-4</v>
      </c>
      <c r="BD708" s="79">
        <f>ALL!BD100/BD$693</f>
        <v>1.3912984862851915E-2</v>
      </c>
      <c r="BE708" s="79">
        <f>ALL!BE100/BE$693</f>
        <v>6.9700545898573156E-3</v>
      </c>
      <c r="BF708" s="79">
        <f>ALL!BF100/BF$693</f>
        <v>1.2934922924165572E-2</v>
      </c>
      <c r="BG708" s="79">
        <f>ALL!BG100/BG$693</f>
        <v>1.8481620556723038E-3</v>
      </c>
      <c r="BH708" s="19">
        <f t="shared" si="315"/>
        <v>0.9824808040602302</v>
      </c>
      <c r="BJ708" s="267">
        <f t="array" ref="BJ708">(MIN(IF($E$4:$BG$4=BJ$4,$E708:$BG708)))</f>
        <v>9.6551182769951915E-5</v>
      </c>
      <c r="BK708" s="267">
        <f t="array" ref="BK708">(MAX(IF($E$4:$BG$4=BK$4,$E708:$BG708)))</f>
        <v>8.1172003166691445E-2</v>
      </c>
      <c r="BL708" s="267">
        <f t="array" ref="BL708">(AVERAGE(IF($E$4:$BG$4=BL$4,$E708:$BG708)))</f>
        <v>2.7893996798116223E-2</v>
      </c>
      <c r="BM708" s="267">
        <f t="array" ref="BM708">(MIN(IF($E$4:$BG$4=BM$4,$E708:$BG708)))</f>
        <v>1.8481620556723038E-3</v>
      </c>
      <c r="BN708" s="267">
        <f t="array" ref="BN708">(MAX(IF($E$4:$BG$4=BN$4,$E708:$BG708)))</f>
        <v>1.3912984862851915E-2</v>
      </c>
      <c r="BO708" s="267">
        <f t="array" ref="BO708">(AVERAGE(IF($E$4:$BG$4=BO$4,$E708:$BG708)))</f>
        <v>8.9165311081367757E-3</v>
      </c>
      <c r="BP708" s="267">
        <f t="array" ref="BP708">(MIN(IF($E$4:$BG$4=BP$4,$E708:$BG708)))</f>
        <v>2.6540890271649163E-3</v>
      </c>
      <c r="BQ708" s="267">
        <f t="array" ref="BQ708">(MAX(IF($E$4:$BG$4=BQ$4,$E708:$BG708)))</f>
        <v>2.7692829729002964E-2</v>
      </c>
      <c r="BR708" s="267">
        <f t="array" ref="BR708">(AVERAGE(IF($E$4:$BG$4=BR$4,$E708:$BG708)))</f>
        <v>1.6033677799388076E-2</v>
      </c>
      <c r="BS708" s="267">
        <f t="array" ref="BS708">(MIN(IF($E$4:$BG$4=BS$4,$E708:$BG708)))</f>
        <v>3.2342794301427891E-3</v>
      </c>
      <c r="BT708" s="267">
        <f t="array" ref="BT708">(MAX(IF($E$4:$BG$4=BT$4,$E708:$BG708)))</f>
        <v>2.6561340410642086E-2</v>
      </c>
      <c r="BU708" s="267">
        <f t="array" ref="BU708">(AVERAGE(IF($E$4:$BG$4=BU$4,$E708:$BG708)))</f>
        <v>1.1261890555715076E-2</v>
      </c>
      <c r="BV708" s="267">
        <f t="array" ref="BV708">(MIN(IF($E$4:$BG$4=BV$4,$E708:$BG708)))</f>
        <v>2.5030490168237645E-2</v>
      </c>
      <c r="BW708" s="267">
        <f t="array" ref="BW708">(MAX(IF($E$4:$BG$4=BW$4,$E708:$BG708)))</f>
        <v>4.4115476938262933E-2</v>
      </c>
      <c r="BX708" s="267">
        <f t="array" ref="BX708">(AVERAGE(IF($E$4:$BG$4=BX$4,$E708:$BG708)))</f>
        <v>3.1767919583278535E-2</v>
      </c>
      <c r="BY708" s="267">
        <f t="array" ref="BY708">(MIN(IF($E$4:$BG$4=BY$4,$E708:$BG708)))</f>
        <v>7.6857546426356742E-3</v>
      </c>
      <c r="BZ708" s="267">
        <f t="array" ref="BZ708">(MAX(IF($E$4:$BG$4=BZ$4,$E708:$BG708)))</f>
        <v>2.4959739384216056E-2</v>
      </c>
      <c r="CA708" s="267">
        <f t="array" ref="CA708">(AVERAGE(IF($E$4:$BG$4=CA$4,$E708:$BG708)))</f>
        <v>1.2691188208075512E-2</v>
      </c>
      <c r="CB708" s="268">
        <f t="shared" si="316"/>
        <v>0</v>
      </c>
      <c r="CC708" s="268">
        <f t="shared" si="317"/>
        <v>0.1</v>
      </c>
      <c r="CD708" s="268">
        <f t="shared" si="318"/>
        <v>1.7863287346549638E-2</v>
      </c>
    </row>
    <row r="709" spans="1:82">
      <c r="A709" s="18">
        <f t="shared" si="314"/>
        <v>223</v>
      </c>
      <c r="B709" s="248" t="s">
        <v>102</v>
      </c>
      <c r="E709" s="79">
        <f>ALL!E101/E$693</f>
        <v>0</v>
      </c>
      <c r="F709" s="79">
        <f>ALL!F101/F$693</f>
        <v>0</v>
      </c>
      <c r="G709" s="79">
        <f>ALL!G101/G$693</f>
        <v>0</v>
      </c>
      <c r="H709" s="79">
        <f>ALL!H101/H$693</f>
        <v>0</v>
      </c>
      <c r="I709" s="79">
        <f>ALL!I101/I$693</f>
        <v>0</v>
      </c>
      <c r="J709" s="79">
        <f>ALL!J101/J$693</f>
        <v>0</v>
      </c>
      <c r="K709" s="79">
        <f>ALL!K101/K$693</f>
        <v>0</v>
      </c>
      <c r="L709" s="79">
        <f>ALL!L101/L$693</f>
        <v>0</v>
      </c>
      <c r="M709" s="79">
        <f>ALL!M101/M$693</f>
        <v>0</v>
      </c>
      <c r="N709" s="79">
        <f>ALL!N101/N$693</f>
        <v>0</v>
      </c>
      <c r="O709" s="79">
        <f>ALL!O101/O$693</f>
        <v>0</v>
      </c>
      <c r="P709" s="79">
        <f>ALL!P101/P$693</f>
        <v>0</v>
      </c>
      <c r="Q709" s="79">
        <f>ALL!Q101/Q$693</f>
        <v>0</v>
      </c>
      <c r="R709" s="79">
        <f>ALL!R101/R$693</f>
        <v>0</v>
      </c>
      <c r="S709" s="79">
        <f>ALL!S101/S$693</f>
        <v>0</v>
      </c>
      <c r="T709" s="79">
        <f>ALL!T101/T$693</f>
        <v>0</v>
      </c>
      <c r="U709" s="79">
        <f>ALL!U101/U$693</f>
        <v>0</v>
      </c>
      <c r="V709" s="79">
        <f>ALL!V101/V$693</f>
        <v>0</v>
      </c>
      <c r="W709" s="79">
        <f>ALL!W101/W$693</f>
        <v>0</v>
      </c>
      <c r="X709" s="79">
        <f>ALL!X101/X$693</f>
        <v>0</v>
      </c>
      <c r="Y709" s="79">
        <f>ALL!Y101/Y$693</f>
        <v>0</v>
      </c>
      <c r="Z709" s="79">
        <f>ALL!Z101/Z$693</f>
        <v>0</v>
      </c>
      <c r="AA709" s="79">
        <f>ALL!AA101/AA$693</f>
        <v>0</v>
      </c>
      <c r="AB709" s="79">
        <f>ALL!AB101/AB$693</f>
        <v>0</v>
      </c>
      <c r="AC709" s="79">
        <f>ALL!AC101/AC$693</f>
        <v>0</v>
      </c>
      <c r="AD709" s="79">
        <f>ALL!AD101/AD$693</f>
        <v>0</v>
      </c>
      <c r="AE709" s="79">
        <f>ALL!AE101/AE$693</f>
        <v>0</v>
      </c>
      <c r="AF709" s="79">
        <f>ALL!AF101/AF$693</f>
        <v>0</v>
      </c>
      <c r="AG709" s="79">
        <f>ALL!AG101/AG$693</f>
        <v>1.8953983288690055E-4</v>
      </c>
      <c r="AH709" s="79">
        <f>ALL!AH101/AH$693</f>
        <v>0</v>
      </c>
      <c r="AI709" s="79">
        <f>ALL!AI101/AI$693</f>
        <v>0</v>
      </c>
      <c r="AJ709" s="79">
        <f>ALL!AJ101/AJ$693</f>
        <v>0</v>
      </c>
      <c r="AK709" s="79">
        <f>ALL!AK101/AK$693</f>
        <v>0</v>
      </c>
      <c r="AL709" s="79">
        <f>ALL!AL101/AL$693</f>
        <v>0</v>
      </c>
      <c r="AM709" s="79">
        <f>ALL!AM101/AM$693</f>
        <v>0</v>
      </c>
      <c r="AN709" s="79">
        <f>ALL!AN101/AN$693</f>
        <v>0</v>
      </c>
      <c r="AO709" s="79">
        <f>ALL!AO101/AO$693</f>
        <v>0</v>
      </c>
      <c r="AP709" s="79">
        <f>ALL!AP101/AP$693</f>
        <v>0</v>
      </c>
      <c r="AQ709" s="79">
        <f>ALL!AQ101/AQ$693</f>
        <v>0</v>
      </c>
      <c r="AR709" s="79">
        <f>ALL!AR101/AR$693</f>
        <v>0</v>
      </c>
      <c r="AS709" s="79">
        <f>ALL!AS101/AS$693</f>
        <v>0</v>
      </c>
      <c r="AT709" s="79">
        <f>ALL!AT101/AT$693</f>
        <v>0</v>
      </c>
      <c r="AU709" s="79">
        <f>ALL!AU101/AU$693</f>
        <v>0</v>
      </c>
      <c r="AV709" s="79">
        <f>ALL!AV101/AV$693</f>
        <v>0</v>
      </c>
      <c r="AW709" s="79">
        <f>ALL!AW101/AW$693</f>
        <v>0</v>
      </c>
      <c r="AX709" s="79">
        <f>ALL!AX101/AX$693</f>
        <v>0</v>
      </c>
      <c r="AY709" s="79">
        <f>ALL!AY101/AY$693</f>
        <v>0</v>
      </c>
      <c r="AZ709" s="79">
        <f>ALL!AZ101/AZ$693</f>
        <v>0</v>
      </c>
      <c r="BA709" s="79">
        <f>ALL!BA101/BA$693</f>
        <v>0</v>
      </c>
      <c r="BB709" s="79">
        <f>ALL!BB101/BB$693</f>
        <v>0</v>
      </c>
      <c r="BC709" s="79">
        <f>ALL!BC101/BC$693</f>
        <v>0</v>
      </c>
      <c r="BD709" s="79">
        <f>ALL!BD101/BD$693</f>
        <v>0</v>
      </c>
      <c r="BE709" s="79">
        <f>ALL!BE101/BE$693</f>
        <v>1.481981784991423E-3</v>
      </c>
      <c r="BF709" s="79">
        <f>ALL!BF101/BF$693</f>
        <v>0</v>
      </c>
      <c r="BG709" s="79">
        <f>ALL!BG101/BG$693</f>
        <v>0</v>
      </c>
      <c r="BH709" s="19">
        <f t="shared" si="315"/>
        <v>1.6715216178783236E-3</v>
      </c>
      <c r="BJ709" s="267">
        <f t="array" ref="BJ709">(MIN(IF($E$4:$BG$4=BJ$4,$E709:$BG709)))</f>
        <v>0</v>
      </c>
      <c r="BK709" s="267">
        <f t="array" ref="BK709">(MAX(IF($E$4:$BG$4=BK$4,$E709:$BG709)))</f>
        <v>0</v>
      </c>
      <c r="BL709" s="267">
        <f t="array" ref="BL709">(AVERAGE(IF($E$4:$BG$4=BL$4,$E709:$BG709)))</f>
        <v>0</v>
      </c>
      <c r="BM709" s="267">
        <f t="array" ref="BM709">(MIN(IF($E$4:$BG$4=BM$4,$E709:$BG709)))</f>
        <v>0</v>
      </c>
      <c r="BN709" s="267">
        <f t="array" ref="BN709">(MAX(IF($E$4:$BG$4=BN$4,$E709:$BG709)))</f>
        <v>1.481981784991423E-3</v>
      </c>
      <c r="BO709" s="267">
        <f t="array" ref="BO709">(AVERAGE(IF($E$4:$BG$4=BO$4,$E709:$BG709)))</f>
        <v>3.7049544624785576E-4</v>
      </c>
      <c r="BP709" s="267">
        <f t="array" ref="BP709">(MIN(IF($E$4:$BG$4=BP$4,$E709:$BG709)))</f>
        <v>0</v>
      </c>
      <c r="BQ709" s="267">
        <f t="array" ref="BQ709">(MAX(IF($E$4:$BG$4=BQ$4,$E709:$BG709)))</f>
        <v>0</v>
      </c>
      <c r="BR709" s="267">
        <f t="array" ref="BR709">(AVERAGE(IF($E$4:$BG$4=BR$4,$E709:$BG709)))</f>
        <v>0</v>
      </c>
      <c r="BS709" s="267">
        <f t="array" ref="BS709">(MIN(IF($E$4:$BG$4=BS$4,$E709:$BG709)))</f>
        <v>0</v>
      </c>
      <c r="BT709" s="267">
        <f t="array" ref="BT709">(MAX(IF($E$4:$BG$4=BT$4,$E709:$BG709)))</f>
        <v>0</v>
      </c>
      <c r="BU709" s="267">
        <f t="array" ref="BU709">(AVERAGE(IF($E$4:$BG$4=BU$4,$E709:$BG709)))</f>
        <v>0</v>
      </c>
      <c r="BV709" s="267">
        <f t="array" ref="BV709">(MIN(IF($E$4:$BG$4=BV$4,$E709:$BG709)))</f>
        <v>0</v>
      </c>
      <c r="BW709" s="267">
        <f t="array" ref="BW709">(MAX(IF($E$4:$BG$4=BW$4,$E709:$BG709)))</f>
        <v>0</v>
      </c>
      <c r="BX709" s="267">
        <f t="array" ref="BX709">(AVERAGE(IF($E$4:$BG$4=BX$4,$E709:$BG709)))</f>
        <v>0</v>
      </c>
      <c r="BY709" s="267">
        <f t="array" ref="BY709">(MIN(IF($E$4:$BG$4=BY$4,$E709:$BG709)))</f>
        <v>0</v>
      </c>
      <c r="BZ709" s="267">
        <f t="array" ref="BZ709">(MAX(IF($E$4:$BG$4=BZ$4,$E709:$BG709)))</f>
        <v>1.8953983288690055E-4</v>
      </c>
      <c r="CA709" s="267">
        <f t="array" ref="CA709">(AVERAGE(IF($E$4:$BG$4=CA$4,$E709:$BG709)))</f>
        <v>2.7077118983842935E-5</v>
      </c>
      <c r="CB709" s="268">
        <f t="shared" si="316"/>
        <v>0</v>
      </c>
      <c r="CC709" s="268">
        <f t="shared" si="317"/>
        <v>0</v>
      </c>
      <c r="CD709" s="268">
        <f t="shared" si="318"/>
        <v>3.0391302143242247E-5</v>
      </c>
    </row>
    <row r="710" spans="1:82">
      <c r="A710" s="18">
        <f t="shared" si="314"/>
        <v>231</v>
      </c>
      <c r="B710" s="248" t="s">
        <v>103</v>
      </c>
      <c r="E710" s="79">
        <f>ALL!E102/E$693</f>
        <v>7.041912876182178E-3</v>
      </c>
      <c r="F710" s="79">
        <f>ALL!F102/F$693</f>
        <v>9.5272979596376546E-3</v>
      </c>
      <c r="G710" s="79">
        <f>ALL!G102/G$693</f>
        <v>3.0238793928759274E-2</v>
      </c>
      <c r="H710" s="79">
        <f>ALL!H102/H$693</f>
        <v>3.5323236193930754E-3</v>
      </c>
      <c r="I710" s="79">
        <f>ALL!I102/I$693</f>
        <v>2.5110534946778465E-2</v>
      </c>
      <c r="J710" s="79">
        <f>ALL!J102/J$693</f>
        <v>1.5279443297340097E-2</v>
      </c>
      <c r="K710" s="79">
        <f>ALL!K102/K$693</f>
        <v>4.735913261572842E-3</v>
      </c>
      <c r="L710" s="79">
        <f>ALL!L102/L$693</f>
        <v>1.4516125802397358E-2</v>
      </c>
      <c r="M710" s="79">
        <f>ALL!M102/M$693</f>
        <v>0</v>
      </c>
      <c r="N710" s="79">
        <f>ALL!N102/N$693</f>
        <v>9.8267931794405825E-3</v>
      </c>
      <c r="O710" s="79">
        <f>ALL!O102/O$693</f>
        <v>1.7076488404101833E-2</v>
      </c>
      <c r="P710" s="79">
        <f>ALL!P102/P$693</f>
        <v>1.0705143589821376E-2</v>
      </c>
      <c r="Q710" s="79">
        <f>ALL!Q102/Q$693</f>
        <v>6.4743146518527195E-3</v>
      </c>
      <c r="R710" s="79">
        <f>ALL!R102/R$693</f>
        <v>7.9453496310839481E-3</v>
      </c>
      <c r="S710" s="79">
        <f>ALL!S102/S$693</f>
        <v>7.2747310043060212E-3</v>
      </c>
      <c r="T710" s="79">
        <f>ALL!T102/T$693</f>
        <v>1.0575696466223644E-2</v>
      </c>
      <c r="U710" s="79">
        <f>ALL!U102/U$693</f>
        <v>1.2003941885298746E-2</v>
      </c>
      <c r="V710" s="79">
        <f>ALL!V102/V$693</f>
        <v>9.6650331241473503E-3</v>
      </c>
      <c r="W710" s="79">
        <f>ALL!W102/W$693</f>
        <v>1.5912244748404199E-2</v>
      </c>
      <c r="X710" s="79">
        <f>ALL!X102/X$693</f>
        <v>6.8430816843685054E-3</v>
      </c>
      <c r="Y710" s="79">
        <f>ALL!Y102/Y$693</f>
        <v>9.3801303734750222E-3</v>
      </c>
      <c r="Z710" s="79">
        <f>ALL!Z102/Z$693</f>
        <v>1.7531485797398692E-2</v>
      </c>
      <c r="AA710" s="79">
        <f>ALL!AA102/AA$693</f>
        <v>2.0933095741201956E-3</v>
      </c>
      <c r="AB710" s="79">
        <f>ALL!AB102/AB$693</f>
        <v>1.6268016811501109E-2</v>
      </c>
      <c r="AC710" s="79">
        <f>ALL!AC102/AC$693</f>
        <v>1.2120020856515557E-2</v>
      </c>
      <c r="AD710" s="79">
        <f>ALL!AD102/AD$693</f>
        <v>1.3022249530737587E-2</v>
      </c>
      <c r="AE710" s="79">
        <f>ALL!AE102/AE$693</f>
        <v>1.1916366593091875E-2</v>
      </c>
      <c r="AF710" s="79">
        <f>ALL!AF102/AF$693</f>
        <v>1.2909036201122064E-2</v>
      </c>
      <c r="AG710" s="79">
        <f>ALL!AG102/AG$693</f>
        <v>8.8335093431163494E-3</v>
      </c>
      <c r="AH710" s="79">
        <f>ALL!AH102/AH$693</f>
        <v>1.0768591806569494E-2</v>
      </c>
      <c r="AI710" s="79">
        <f>ALL!AI102/AI$693</f>
        <v>1.2073405507007091E-2</v>
      </c>
      <c r="AJ710" s="79">
        <f>ALL!AJ102/AJ$693</f>
        <v>2.4939076856529158E-2</v>
      </c>
      <c r="AK710" s="79">
        <f>ALL!AK102/AK$693</f>
        <v>3.5849838306569272E-2</v>
      </c>
      <c r="AL710" s="79">
        <f>ALL!AL102/AL$693</f>
        <v>4.9878542531467895E-4</v>
      </c>
      <c r="AM710" s="79">
        <f>ALL!AM102/AM$693</f>
        <v>1.362659670312881E-2</v>
      </c>
      <c r="AN710" s="79">
        <f>ALL!AN102/AN$693</f>
        <v>5.8789590184914788E-2</v>
      </c>
      <c r="AO710" s="79">
        <f>ALL!AO102/AO$693</f>
        <v>7.0033321834012605E-2</v>
      </c>
      <c r="AP710" s="79">
        <f>ALL!AP102/AP$693</f>
        <v>3.3645688148412679E-3</v>
      </c>
      <c r="AQ710" s="79">
        <f>ALL!AQ102/AQ$693</f>
        <v>1.2365023462034162E-3</v>
      </c>
      <c r="AR710" s="79">
        <f>ALL!AR102/AR$693</f>
        <v>1.159753879439402E-2</v>
      </c>
      <c r="AS710" s="79">
        <f>ALL!AS102/AS$693</f>
        <v>2.2965330379476245E-2</v>
      </c>
      <c r="AT710" s="79">
        <f>ALL!AT102/AT$693</f>
        <v>2.6438195867247164E-2</v>
      </c>
      <c r="AU710" s="79">
        <f>ALL!AU102/AU$693</f>
        <v>3.1513418708415866E-3</v>
      </c>
      <c r="AV710" s="79">
        <f>ALL!AV102/AV$693</f>
        <v>5.1095286880476392E-3</v>
      </c>
      <c r="AW710" s="79">
        <f>ALL!AW102/AW$693</f>
        <v>3.0361584166009311E-2</v>
      </c>
      <c r="AX710" s="79">
        <f>ALL!AX102/AX$693</f>
        <v>2.1926136038196195E-2</v>
      </c>
      <c r="AY710" s="79">
        <f>ALL!AY102/AY$693</f>
        <v>3.4639422080528642E-2</v>
      </c>
      <c r="AZ710" s="79">
        <f>ALL!AZ102/AZ$693</f>
        <v>5.8932001932435977E-3</v>
      </c>
      <c r="BA710" s="79">
        <f>ALL!BA102/BA$693</f>
        <v>9.7194785778952474E-3</v>
      </c>
      <c r="BB710" s="79">
        <f>ALL!BB102/BB$693</f>
        <v>0.11490593674652308</v>
      </c>
      <c r="BC710" s="79">
        <f>ALL!BC102/BC$693</f>
        <v>1.8205714917419904E-3</v>
      </c>
      <c r="BD710" s="79">
        <f>ALL!BD102/BD$693</f>
        <v>1.1927219576375509E-2</v>
      </c>
      <c r="BE710" s="79">
        <f>ALL!BE102/BE$693</f>
        <v>8.5227004905520046E-3</v>
      </c>
      <c r="BF710" s="79">
        <f>ALL!BF102/BF$693</f>
        <v>1.2101815196167078E-2</v>
      </c>
      <c r="BG710" s="79">
        <f>ALL!BG102/BG$693</f>
        <v>5.1340061638144507E-3</v>
      </c>
      <c r="BH710" s="19">
        <f t="shared" si="315"/>
        <v>0.88575357324833237</v>
      </c>
      <c r="BJ710" s="267">
        <f t="array" ref="BJ710">(MIN(IF($E$4:$BG$4=BJ$4,$E710:$BG710)))</f>
        <v>1.2365023462034162E-3</v>
      </c>
      <c r="BK710" s="267">
        <f t="array" ref="BK710">(MAX(IF($E$4:$BG$4=BK$4,$E710:$BG710)))</f>
        <v>0.11490593674652308</v>
      </c>
      <c r="BL710" s="267">
        <f t="array" ref="BL710">(AVERAGE(IF($E$4:$BG$4=BL$4,$E710:$BG710)))</f>
        <v>2.6372015504632293E-2</v>
      </c>
      <c r="BM710" s="267">
        <f t="array" ref="BM710">(MIN(IF($E$4:$BG$4=BM$4,$E710:$BG710)))</f>
        <v>5.1340061638144507E-3</v>
      </c>
      <c r="BN710" s="267">
        <f t="array" ref="BN710">(MAX(IF($E$4:$BG$4=BN$4,$E710:$BG710)))</f>
        <v>1.2101815196167078E-2</v>
      </c>
      <c r="BO710" s="267">
        <f t="array" ref="BO710">(AVERAGE(IF($E$4:$BG$4=BO$4,$E710:$BG710)))</f>
        <v>9.4214353567272612E-3</v>
      </c>
      <c r="BP710" s="267">
        <f t="array" ref="BP710">(MIN(IF($E$4:$BG$4=BP$4,$E710:$BG710)))</f>
        <v>4.9878542531467895E-4</v>
      </c>
      <c r="BQ710" s="267">
        <f t="array" ref="BQ710">(MAX(IF($E$4:$BG$4=BQ$4,$E710:$BG710)))</f>
        <v>3.5849838306569272E-2</v>
      </c>
      <c r="BR710" s="267">
        <f t="array" ref="BR710">(AVERAGE(IF($E$4:$BG$4=BR$4,$E710:$BG710)))</f>
        <v>1.6658406811670922E-2</v>
      </c>
      <c r="BS710" s="267">
        <f t="array" ref="BS710">(MIN(IF($E$4:$BG$4=BS$4,$E710:$BG710)))</f>
        <v>0</v>
      </c>
      <c r="BT710" s="267">
        <f t="array" ref="BT710">(MAX(IF($E$4:$BG$4=BT$4,$E710:$BG710)))</f>
        <v>1.7076488404101833E-2</v>
      </c>
      <c r="BU710" s="267">
        <f t="array" ref="BU710">(AVERAGE(IF($E$4:$BG$4=BU$4,$E710:$BG710)))</f>
        <v>9.3846308171103756E-3</v>
      </c>
      <c r="BV710" s="267">
        <f t="array" ref="BV710">(MIN(IF($E$4:$BG$4=BV$4,$E710:$BG710)))</f>
        <v>1.6268016811501109E-2</v>
      </c>
      <c r="BW710" s="267">
        <f t="array" ref="BW710">(MAX(IF($E$4:$BG$4=BW$4,$E710:$BG710)))</f>
        <v>3.0238793928759274E-2</v>
      </c>
      <c r="BX710" s="267">
        <f t="array" ref="BX710">(AVERAGE(IF($E$4:$BG$4=BX$4,$E710:$BG710)))</f>
        <v>2.2244343348547059E-2</v>
      </c>
      <c r="BY710" s="267">
        <f t="array" ref="BY710">(MIN(IF($E$4:$BG$4=BY$4,$E710:$BG710)))</f>
        <v>6.8430816843685054E-3</v>
      </c>
      <c r="BZ710" s="267">
        <f t="array" ref="BZ710">(MAX(IF($E$4:$BG$4=BZ$4,$E710:$BG710)))</f>
        <v>2.5110534946778465E-2</v>
      </c>
      <c r="CA710" s="267">
        <f t="array" ref="CA710">(AVERAGE(IF($E$4:$BG$4=CA$4,$E710:$BG710)))</f>
        <v>1.2869391822683984E-2</v>
      </c>
      <c r="CB710" s="268">
        <f t="shared" si="316"/>
        <v>0</v>
      </c>
      <c r="CC710" s="268">
        <f t="shared" si="317"/>
        <v>0.1</v>
      </c>
      <c r="CD710" s="268">
        <f t="shared" si="318"/>
        <v>1.6104610422696952E-2</v>
      </c>
    </row>
    <row r="711" spans="1:82" ht="24">
      <c r="A711" s="18">
        <f t="shared" si="314"/>
        <v>232</v>
      </c>
      <c r="B711" s="248" t="s">
        <v>104</v>
      </c>
      <c r="E711" s="79">
        <f>ALL!E103/E$693</f>
        <v>4.2006022608115652E-2</v>
      </c>
      <c r="F711" s="79">
        <f>ALL!F103/F$693</f>
        <v>5.7781723510550158E-2</v>
      </c>
      <c r="G711" s="79">
        <f>ALL!G103/G$693</f>
        <v>7.6601714675528065E-2</v>
      </c>
      <c r="H711" s="79">
        <f>ALL!H103/H$693</f>
        <v>3.9034309959094377E-2</v>
      </c>
      <c r="I711" s="79">
        <f>ALL!I103/I$693</f>
        <v>5.1003646851745889E-2</v>
      </c>
      <c r="J711" s="79">
        <f>ALL!J103/J$693</f>
        <v>4.3235875336557365E-2</v>
      </c>
      <c r="K711" s="79">
        <f>ALL!K103/K$693</f>
        <v>5.5784922631896307E-2</v>
      </c>
      <c r="L711" s="79">
        <f>ALL!L103/L$693</f>
        <v>5.6958695320534665E-2</v>
      </c>
      <c r="M711" s="79">
        <f>ALL!M103/M$693</f>
        <v>2.08160180843611E-2</v>
      </c>
      <c r="N711" s="79">
        <f>ALL!N103/N$693</f>
        <v>5.1020548388984767E-2</v>
      </c>
      <c r="O711" s="79">
        <f>ALL!O103/O$693</f>
        <v>3.0142249601339779E-2</v>
      </c>
      <c r="P711" s="79">
        <f>ALL!P103/P$693</f>
        <v>6.5274191594506481E-2</v>
      </c>
      <c r="Q711" s="79">
        <f>ALL!Q103/Q$693</f>
        <v>3.5464764407995918E-2</v>
      </c>
      <c r="R711" s="79">
        <f>ALL!R103/R$693</f>
        <v>5.7004625262780988E-2</v>
      </c>
      <c r="S711" s="79">
        <f>ALL!S103/S$693</f>
        <v>3.1849846864946123E-2</v>
      </c>
      <c r="T711" s="79">
        <f>ALL!T103/T$693</f>
        <v>6.4467291068847882E-2</v>
      </c>
      <c r="U711" s="79">
        <f>ALL!U103/U$693</f>
        <v>2.4314721713886253E-2</v>
      </c>
      <c r="V711" s="79">
        <f>ALL!V103/V$693</f>
        <v>4.6454212730689962E-2</v>
      </c>
      <c r="W711" s="79">
        <f>ALL!W103/W$693</f>
        <v>5.0739169619704594E-2</v>
      </c>
      <c r="X711" s="79">
        <f>ALL!X103/X$693</f>
        <v>1.2740344030042785E-2</v>
      </c>
      <c r="Y711" s="79">
        <f>ALL!Y103/Y$693</f>
        <v>4.5628191799164088E-2</v>
      </c>
      <c r="Z711" s="79">
        <f>ALL!Z103/Z$693</f>
        <v>7.4860981037266794E-2</v>
      </c>
      <c r="AA711" s="79">
        <f>ALL!AA103/AA$693</f>
        <v>9.5611730819111975E-3</v>
      </c>
      <c r="AB711" s="79">
        <f>ALL!AB103/AB$693</f>
        <v>5.0201086955631143E-2</v>
      </c>
      <c r="AC711" s="79">
        <f>ALL!AC103/AC$693</f>
        <v>2.3012752586253408E-2</v>
      </c>
      <c r="AD711" s="79">
        <f>ALL!AD103/AD$693</f>
        <v>4.7033759144160858E-2</v>
      </c>
      <c r="AE711" s="79">
        <f>ALL!AE103/AE$693</f>
        <v>5.6741477743015349E-2</v>
      </c>
      <c r="AF711" s="79">
        <f>ALL!AF103/AF$693</f>
        <v>4.1460725681448984E-2</v>
      </c>
      <c r="AG711" s="79">
        <f>ALL!AG103/AG$693</f>
        <v>8.6634310981443155E-2</v>
      </c>
      <c r="AH711" s="79">
        <f>ALL!AH103/AH$693</f>
        <v>0.11087405628614509</v>
      </c>
      <c r="AI711" s="79">
        <f>ALL!AI103/AI$693</f>
        <v>5.2927263180625392E-2</v>
      </c>
      <c r="AJ711" s="79">
        <f>ALL!AJ103/AJ$693</f>
        <v>6.5119415255845345E-2</v>
      </c>
      <c r="AK711" s="79">
        <f>ALL!AK103/AK$693</f>
        <v>4.4080556427528422E-2</v>
      </c>
      <c r="AL711" s="79">
        <f>ALL!AL103/AL$693</f>
        <v>0.19741570546234116</v>
      </c>
      <c r="AM711" s="79">
        <f>ALL!AM103/AM$693</f>
        <v>4.7891951768455926E-2</v>
      </c>
      <c r="AN711" s="79">
        <f>ALL!AN103/AN$693</f>
        <v>5.8327185107296502E-2</v>
      </c>
      <c r="AO711" s="79">
        <f>ALL!AO103/AO$693</f>
        <v>2.9816726694557826E-2</v>
      </c>
      <c r="AP711" s="79">
        <f>ALL!AP103/AP$693</f>
        <v>3.9354291210248867E-2</v>
      </c>
      <c r="AQ711" s="79">
        <f>ALL!AQ103/AQ$693</f>
        <v>4.6044100014089123E-2</v>
      </c>
      <c r="AR711" s="79">
        <f>ALL!AR103/AR$693</f>
        <v>4.7908021307025803E-2</v>
      </c>
      <c r="AS711" s="79">
        <f>ALL!AS103/AS$693</f>
        <v>0.11405669392834769</v>
      </c>
      <c r="AT711" s="79">
        <f>ALL!AT103/AT$693</f>
        <v>6.1597280934644401E-2</v>
      </c>
      <c r="AU711" s="79">
        <f>ALL!AU103/AU$693</f>
        <v>2.5060957039239634E-2</v>
      </c>
      <c r="AV711" s="79">
        <f>ALL!AV103/AV$693</f>
        <v>6.6799333160770559E-3</v>
      </c>
      <c r="AW711" s="79">
        <f>ALL!AW103/AW$693</f>
        <v>1.2480339191918221E-2</v>
      </c>
      <c r="AX711" s="79">
        <f>ALL!AX103/AX$693</f>
        <v>4.447266270193867E-2</v>
      </c>
      <c r="AY711" s="79">
        <f>ALL!AY103/AY$693</f>
        <v>3.3588694890919354E-2</v>
      </c>
      <c r="AZ711" s="79">
        <f>ALL!AZ103/AZ$693</f>
        <v>2.7103690942964789E-2</v>
      </c>
      <c r="BA711" s="79">
        <f>ALL!BA103/BA$693</f>
        <v>6.667012041525971E-3</v>
      </c>
      <c r="BB711" s="79">
        <f>ALL!BB103/BB$693</f>
        <v>5.4034407498876176E-2</v>
      </c>
      <c r="BC711" s="79">
        <f>ALL!BC103/BC$693</f>
        <v>0</v>
      </c>
      <c r="BD711" s="79">
        <f>ALL!BD103/BD$693</f>
        <v>4.9195259902970245E-2</v>
      </c>
      <c r="BE711" s="79">
        <f>ALL!BE103/BE$693</f>
        <v>5.2320108649507965E-2</v>
      </c>
      <c r="BF711" s="79">
        <f>ALL!BF103/BF$693</f>
        <v>5.2674992901795892E-2</v>
      </c>
      <c r="BG711" s="79">
        <f>ALL!BG103/BG$693</f>
        <v>1.0310573215921659E-2</v>
      </c>
      <c r="BH711" s="19">
        <f t="shared" si="315"/>
        <v>2.6378312331432108</v>
      </c>
      <c r="BJ711" s="267">
        <f t="array" ref="BJ711">(MIN(IF($E$4:$BG$4=BJ$4,$E711:$BG711)))</f>
        <v>0</v>
      </c>
      <c r="BK711" s="267">
        <f t="array" ref="BK711">(MAX(IF($E$4:$BG$4=BK$4,$E711:$BG711)))</f>
        <v>0.11405669392834769</v>
      </c>
      <c r="BL711" s="267">
        <f t="array" ref="BL711">(AVERAGE(IF($E$4:$BG$4=BL$4,$E711:$BG711)))</f>
        <v>3.7949499801229386E-2</v>
      </c>
      <c r="BM711" s="267">
        <f t="array" ref="BM711">(MIN(IF($E$4:$BG$4=BM$4,$E711:$BG711)))</f>
        <v>1.0310573215921659E-2</v>
      </c>
      <c r="BN711" s="267">
        <f t="array" ref="BN711">(MAX(IF($E$4:$BG$4=BN$4,$E711:$BG711)))</f>
        <v>5.2674992901795892E-2</v>
      </c>
      <c r="BO711" s="267">
        <f t="array" ref="BO711">(AVERAGE(IF($E$4:$BG$4=BO$4,$E711:$BG711)))</f>
        <v>4.1125233667548944E-2</v>
      </c>
      <c r="BP711" s="267">
        <f t="array" ref="BP711">(MIN(IF($E$4:$BG$4=BP$4,$E711:$BG711)))</f>
        <v>4.4080556427528422E-2</v>
      </c>
      <c r="BQ711" s="267">
        <f t="array" ref="BQ711">(MAX(IF($E$4:$BG$4=BQ$4,$E711:$BG711)))</f>
        <v>0.19741570546234116</v>
      </c>
      <c r="BR711" s="267">
        <f t="array" ref="BR711">(AVERAGE(IF($E$4:$BG$4=BR$4,$E711:$BG711)))</f>
        <v>9.6462737886108499E-2</v>
      </c>
      <c r="BS711" s="267">
        <f t="array" ref="BS711">(MIN(IF($E$4:$BG$4=BS$4,$E711:$BG711)))</f>
        <v>9.5611730819111975E-3</v>
      </c>
      <c r="BT711" s="267">
        <f t="array" ref="BT711">(MAX(IF($E$4:$BG$4=BT$4,$E711:$BG711)))</f>
        <v>0.11087405628614509</v>
      </c>
      <c r="BU711" s="267">
        <f t="array" ref="BU711">(AVERAGE(IF($E$4:$BG$4=BU$4,$E711:$BG711)))</f>
        <v>4.5719700780855424E-2</v>
      </c>
      <c r="BV711" s="267">
        <f t="array" ref="BV711">(MIN(IF($E$4:$BG$4=BV$4,$E711:$BG711)))</f>
        <v>5.0201086955631143E-2</v>
      </c>
      <c r="BW711" s="267">
        <f t="array" ref="BW711">(MAX(IF($E$4:$BG$4=BW$4,$E711:$BG711)))</f>
        <v>7.6601714675528065E-2</v>
      </c>
      <c r="BX711" s="267">
        <f t="array" ref="BX711">(AVERAGE(IF($E$4:$BG$4=BX$4,$E711:$BG711)))</f>
        <v>6.6695799481067838E-2</v>
      </c>
      <c r="BY711" s="267">
        <f t="array" ref="BY711">(MIN(IF($E$4:$BG$4=BY$4,$E711:$BG711)))</f>
        <v>1.2740344030042785E-2</v>
      </c>
      <c r="BZ711" s="267">
        <f t="array" ref="BZ711">(MAX(IF($E$4:$BG$4=BZ$4,$E711:$BG711)))</f>
        <v>8.6634310981443155E-2</v>
      </c>
      <c r="CA711" s="267">
        <f t="array" ref="CA711">(AVERAGE(IF($E$4:$BG$4=CA$4,$E711:$BG711)))</f>
        <v>4.9979024810397808E-2</v>
      </c>
      <c r="CB711" s="268">
        <f t="shared" si="316"/>
        <v>0</v>
      </c>
      <c r="CC711" s="268">
        <f t="shared" si="317"/>
        <v>0.2</v>
      </c>
      <c r="CD711" s="268">
        <f t="shared" si="318"/>
        <v>4.7960567875331102E-2</v>
      </c>
    </row>
    <row r="712" spans="1:82" ht="24">
      <c r="A712" s="18">
        <f t="shared" si="314"/>
        <v>241</v>
      </c>
      <c r="B712" s="248" t="s">
        <v>105</v>
      </c>
      <c r="E712" s="79">
        <f>ALL!E104/E$693</f>
        <v>7.7348646909751711E-4</v>
      </c>
      <c r="F712" s="79">
        <f>ALL!F104/F$693</f>
        <v>2.4457463992722531E-4</v>
      </c>
      <c r="G712" s="79">
        <f>ALL!G104/G$693</f>
        <v>2.7441680894258293E-4</v>
      </c>
      <c r="H712" s="79">
        <f>ALL!H104/H$693</f>
        <v>9.6986281542585622E-4</v>
      </c>
      <c r="I712" s="79">
        <f>ALL!I104/I$693</f>
        <v>1.4860979008078595E-3</v>
      </c>
      <c r="J712" s="79">
        <f>ALL!J104/J$693</f>
        <v>8.5194708819667157E-5</v>
      </c>
      <c r="K712" s="79">
        <f>ALL!K104/K$693</f>
        <v>2.7099308331909118E-3</v>
      </c>
      <c r="L712" s="79">
        <f>ALL!L104/L$693</f>
        <v>9.0469910062068772E-5</v>
      </c>
      <c r="M712" s="79">
        <f>ALL!M104/M$693</f>
        <v>0</v>
      </c>
      <c r="N712" s="79">
        <f>ALL!N104/N$693</f>
        <v>3.0171875423613918E-4</v>
      </c>
      <c r="O712" s="79">
        <f>ALL!O104/O$693</f>
        <v>7.6858619712383714E-4</v>
      </c>
      <c r="P712" s="79">
        <f>ALL!P104/P$693</f>
        <v>1.1426795324910528E-4</v>
      </c>
      <c r="Q712" s="79">
        <f>ALL!Q104/Q$693</f>
        <v>2.077274820447794E-3</v>
      </c>
      <c r="R712" s="79">
        <f>ALL!R104/R$693</f>
        <v>3.2061973673657234E-5</v>
      </c>
      <c r="S712" s="79">
        <f>ALL!S104/S$693</f>
        <v>1.0760720096645358E-3</v>
      </c>
      <c r="T712" s="79">
        <f>ALL!T104/T$693</f>
        <v>4.2964304479722343E-3</v>
      </c>
      <c r="U712" s="79">
        <f>ALL!U104/U$693</f>
        <v>7.2015669654639522E-4</v>
      </c>
      <c r="V712" s="79">
        <f>ALL!V104/V$693</f>
        <v>1.6629452210384874E-5</v>
      </c>
      <c r="W712" s="79">
        <f>ALL!W104/W$693</f>
        <v>3.7984699078275177E-3</v>
      </c>
      <c r="X712" s="79">
        <f>ALL!X104/X$693</f>
        <v>4.321321954509317E-4</v>
      </c>
      <c r="Y712" s="79">
        <f>ALL!Y104/Y$693</f>
        <v>8.2495561687160083E-5</v>
      </c>
      <c r="Z712" s="79">
        <f>ALL!Z104/Z$693</f>
        <v>2.2797461878420075E-4</v>
      </c>
      <c r="AA712" s="79">
        <f>ALL!AA104/AA$693</f>
        <v>3.6629987878304042E-4</v>
      </c>
      <c r="AB712" s="79">
        <f>ALL!AB104/AB$693</f>
        <v>9.9909893697666652E-4</v>
      </c>
      <c r="AC712" s="79">
        <f>ALL!AC104/AC$693</f>
        <v>2.8762514992584194E-4</v>
      </c>
      <c r="AD712" s="79">
        <f>ALL!AD104/AD$693</f>
        <v>1.1691078170403158E-3</v>
      </c>
      <c r="AE712" s="79">
        <f>ALL!AE104/AE$693</f>
        <v>2.7273860796866022E-5</v>
      </c>
      <c r="AF712" s="79">
        <f>ALL!AF104/AF$693</f>
        <v>1.1545167540049843E-4</v>
      </c>
      <c r="AG712" s="79">
        <f>ALL!AG104/AG$693</f>
        <v>1.269693681053749E-4</v>
      </c>
      <c r="AH712" s="79">
        <f>ALL!AH104/AH$693</f>
        <v>6.4826749341799568E-5</v>
      </c>
      <c r="AI712" s="79">
        <f>ALL!AI104/AI$693</f>
        <v>5.2660421488035414E-4</v>
      </c>
      <c r="AJ712" s="79">
        <f>ALL!AJ104/AJ$693</f>
        <v>1.80414049954991E-3</v>
      </c>
      <c r="AK712" s="79">
        <f>ALL!AK104/AK$693</f>
        <v>7.9678536957001334E-3</v>
      </c>
      <c r="AL712" s="79">
        <f>ALL!AL104/AL$693</f>
        <v>0</v>
      </c>
      <c r="AM712" s="79">
        <f>ALL!AM104/AM$693</f>
        <v>1.669477481722567E-4</v>
      </c>
      <c r="AN712" s="79">
        <f>ALL!AN104/AN$693</f>
        <v>1.5015378778751455E-3</v>
      </c>
      <c r="AO712" s="79">
        <f>ALL!AO104/AO$693</f>
        <v>1.7904630962967363E-4</v>
      </c>
      <c r="AP712" s="79">
        <f>ALL!AP104/AP$693</f>
        <v>8.9208169513825411E-4</v>
      </c>
      <c r="AQ712" s="79">
        <f>ALL!AQ104/AQ$693</f>
        <v>4.4146742264746582E-5</v>
      </c>
      <c r="AR712" s="79">
        <f>ALL!AR104/AR$693</f>
        <v>2.9517858929516984E-4</v>
      </c>
      <c r="AS712" s="79">
        <f>ALL!AS104/AS$693</f>
        <v>2.473892794090922E-4</v>
      </c>
      <c r="AT712" s="79">
        <f>ALL!AT104/AT$693</f>
        <v>1.0283282565469346E-5</v>
      </c>
      <c r="AU712" s="79">
        <f>ALL!AU104/AU$693</f>
        <v>0</v>
      </c>
      <c r="AV712" s="79">
        <f>ALL!AV104/AV$693</f>
        <v>0</v>
      </c>
      <c r="AW712" s="79">
        <f>ALL!AW104/AW$693</f>
        <v>1.3954189683581472E-3</v>
      </c>
      <c r="AX712" s="79">
        <f>ALL!AX104/AX$693</f>
        <v>6.9369002136173037E-4</v>
      </c>
      <c r="AY712" s="79">
        <f>ALL!AY104/AY$693</f>
        <v>1.7978360844312798E-3</v>
      </c>
      <c r="AZ712" s="79">
        <f>ALL!AZ104/AZ$693</f>
        <v>2.7968446632309591E-5</v>
      </c>
      <c r="BA712" s="79">
        <f>ALL!BA104/BA$693</f>
        <v>0</v>
      </c>
      <c r="BB712" s="79">
        <f>ALL!BB104/BB$693</f>
        <v>1.7301883285651284E-3</v>
      </c>
      <c r="BC712" s="79">
        <f>ALL!BC104/BC$693</f>
        <v>3.3282420090498369E-4</v>
      </c>
      <c r="BD712" s="79">
        <f>ALL!BD104/BD$693</f>
        <v>4.178977047336452E-3</v>
      </c>
      <c r="BE712" s="79">
        <f>ALL!BE104/BE$693</f>
        <v>7.8139075649874404E-4</v>
      </c>
      <c r="BF712" s="79">
        <f>ALL!BF104/BF$693</f>
        <v>3.3124933992307016E-3</v>
      </c>
      <c r="BG712" s="79">
        <f>ALL!BG104/BG$693</f>
        <v>2.0898020751076234E-4</v>
      </c>
      <c r="BH712" s="19">
        <f t="shared" si="315"/>
        <v>5.1829935506828427E-2</v>
      </c>
      <c r="BJ712" s="267">
        <f t="array" ref="BJ712">(MIN(IF($E$4:$BG$4=BJ$4,$E712:$BG712)))</f>
        <v>0</v>
      </c>
      <c r="BK712" s="267">
        <f t="array" ref="BK712">(MAX(IF($E$4:$BG$4=BK$4,$E712:$BG712)))</f>
        <v>1.7978360844312798E-3</v>
      </c>
      <c r="BL712" s="267">
        <f t="array" ref="BL712">(AVERAGE(IF($E$4:$BG$4=BL$4,$E712:$BG712)))</f>
        <v>5.717243641519457E-4</v>
      </c>
      <c r="BM712" s="267">
        <f t="array" ref="BM712">(MIN(IF($E$4:$BG$4=BM$4,$E712:$BG712)))</f>
        <v>2.0898020751076234E-4</v>
      </c>
      <c r="BN712" s="267">
        <f t="array" ref="BN712">(MAX(IF($E$4:$BG$4=BN$4,$E712:$BG712)))</f>
        <v>4.178977047336452E-3</v>
      </c>
      <c r="BO712" s="267">
        <f t="array" ref="BO712">(AVERAGE(IF($E$4:$BG$4=BO$4,$E712:$BG712)))</f>
        <v>2.120460352644165E-3</v>
      </c>
      <c r="BP712" s="267">
        <f t="array" ref="BP712">(MIN(IF($E$4:$BG$4=BP$4,$E712:$BG712)))</f>
        <v>0</v>
      </c>
      <c r="BQ712" s="267">
        <f t="array" ref="BQ712">(MAX(IF($E$4:$BG$4=BQ$4,$E712:$BG712)))</f>
        <v>7.9678536957001334E-3</v>
      </c>
      <c r="BR712" s="267">
        <f t="array" ref="BR712">(AVERAGE(IF($E$4:$BG$4=BR$4,$E712:$BG712)))</f>
        <v>2.7116004812907969E-3</v>
      </c>
      <c r="BS712" s="267">
        <f t="array" ref="BS712">(MIN(IF($E$4:$BG$4=BS$4,$E712:$BG712)))</f>
        <v>0</v>
      </c>
      <c r="BT712" s="267">
        <f t="array" ref="BT712">(MAX(IF($E$4:$BG$4=BT$4,$E712:$BG712)))</f>
        <v>4.2964304479722343E-3</v>
      </c>
      <c r="BU712" s="267">
        <f t="array" ref="BU712">(AVERAGE(IF($E$4:$BG$4=BU$4,$E712:$BG712)))</f>
        <v>9.1730351059965724E-4</v>
      </c>
      <c r="BV712" s="267">
        <f t="array" ref="BV712">(MIN(IF($E$4:$BG$4=BV$4,$E712:$BG712)))</f>
        <v>2.2797461878420075E-4</v>
      </c>
      <c r="BW712" s="267">
        <f t="array" ref="BW712">(MAX(IF($E$4:$BG$4=BW$4,$E712:$BG712)))</f>
        <v>1.80414049954991E-3</v>
      </c>
      <c r="BX712" s="267">
        <f t="array" ref="BX712">(AVERAGE(IF($E$4:$BG$4=BX$4,$E712:$BG712)))</f>
        <v>8.2640771606334006E-4</v>
      </c>
      <c r="BY712" s="267">
        <f t="array" ref="BY712">(MIN(IF($E$4:$BG$4=BY$4,$E712:$BG712)))</f>
        <v>9.0469910062068772E-5</v>
      </c>
      <c r="BZ712" s="267">
        <f t="array" ref="BZ712">(MAX(IF($E$4:$BG$4=BZ$4,$E712:$BG712)))</f>
        <v>1.4860979008078595E-3</v>
      </c>
      <c r="CA712" s="267">
        <f t="array" ref="CA712">(AVERAGE(IF($E$4:$BG$4=CA$4,$E712:$BG712)))</f>
        <v>4.9952831987172715E-4</v>
      </c>
      <c r="CB712" s="268">
        <f t="shared" si="316"/>
        <v>0</v>
      </c>
      <c r="CC712" s="268">
        <f t="shared" si="317"/>
        <v>0</v>
      </c>
      <c r="CD712" s="268">
        <f t="shared" si="318"/>
        <v>9.4236246376051683E-4</v>
      </c>
    </row>
    <row r="713" spans="1:82">
      <c r="A713" s="18">
        <f t="shared" si="314"/>
        <v>311</v>
      </c>
      <c r="B713" s="248" t="s">
        <v>106</v>
      </c>
      <c r="E713" s="79">
        <f>ALL!E105/E$693</f>
        <v>1.9471926152532154E-2</v>
      </c>
      <c r="F713" s="79">
        <f>ALL!F105/F$693</f>
        <v>5.8572663522532389E-2</v>
      </c>
      <c r="G713" s="79">
        <f>ALL!G105/G$693</f>
        <v>1.0683823644899457E-2</v>
      </c>
      <c r="H713" s="79">
        <f>ALL!H105/H$693</f>
        <v>4.5505527051058356E-2</v>
      </c>
      <c r="I713" s="79">
        <f>ALL!I105/I$693</f>
        <v>4.0255158665233291E-2</v>
      </c>
      <c r="J713" s="79">
        <f>ALL!J105/J$693</f>
        <v>3.8372257771980244E-2</v>
      </c>
      <c r="K713" s="79">
        <f>ALL!K105/K$693</f>
        <v>3.620390815982117E-2</v>
      </c>
      <c r="L713" s="79">
        <f>ALL!L105/L$693</f>
        <v>3.2353816881327997E-2</v>
      </c>
      <c r="M713" s="79">
        <f>ALL!M105/M$693</f>
        <v>0.12550576943804456</v>
      </c>
      <c r="N713" s="79">
        <f>ALL!N105/N$693</f>
        <v>7.651669610786821E-2</v>
      </c>
      <c r="O713" s="79">
        <f>ALL!O105/O$693</f>
        <v>2.6978904515327518E-2</v>
      </c>
      <c r="P713" s="79">
        <f>ALL!P105/P$693</f>
        <v>4.715371237911347E-2</v>
      </c>
      <c r="Q713" s="79">
        <f>ALL!Q105/Q$693</f>
        <v>4.611144239062661E-2</v>
      </c>
      <c r="R713" s="79">
        <f>ALL!R105/R$693</f>
        <v>4.1864215926099228E-2</v>
      </c>
      <c r="S713" s="79">
        <f>ALL!S105/S$693</f>
        <v>3.1962144542203502E-2</v>
      </c>
      <c r="T713" s="79">
        <f>ALL!T105/T$693</f>
        <v>3.9357559483075524E-2</v>
      </c>
      <c r="U713" s="79">
        <f>ALL!U105/U$693</f>
        <v>3.2054601735906053E-2</v>
      </c>
      <c r="V713" s="79">
        <f>ALL!V105/V$693</f>
        <v>1.2178071891705208E-2</v>
      </c>
      <c r="W713" s="79">
        <f>ALL!W105/W$693</f>
        <v>4.2041115715763328E-2</v>
      </c>
      <c r="X713" s="79">
        <f>ALL!X105/X$693</f>
        <v>2.2217752569702712E-2</v>
      </c>
      <c r="Y713" s="79">
        <f>ALL!Y105/Y$693</f>
        <v>3.9837190958259536E-2</v>
      </c>
      <c r="Z713" s="79">
        <f>ALL!Z105/Z$693</f>
        <v>1.5769652450451026E-2</v>
      </c>
      <c r="AA713" s="79">
        <f>ALL!AA105/AA$693</f>
        <v>4.4384905636884735E-2</v>
      </c>
      <c r="AB713" s="79">
        <f>ALL!AB105/AB$693</f>
        <v>4.016222843748242E-2</v>
      </c>
      <c r="AC713" s="79">
        <f>ALL!AC105/AC$693</f>
        <v>6.3869502687108545E-2</v>
      </c>
      <c r="AD713" s="79">
        <f>ALL!AD105/AD$693</f>
        <v>4.1606292409059872E-2</v>
      </c>
      <c r="AE713" s="79">
        <f>ALL!AE105/AE$693</f>
        <v>3.9903419300315275E-2</v>
      </c>
      <c r="AF713" s="79">
        <f>ALL!AF105/AF$693</f>
        <v>4.2703089833789475E-2</v>
      </c>
      <c r="AG713" s="79">
        <f>ALL!AG105/AG$693</f>
        <v>3.2674195399381843E-2</v>
      </c>
      <c r="AH713" s="79">
        <f>ALL!AH105/AH$693</f>
        <v>4.3839447052254052E-2</v>
      </c>
      <c r="AI713" s="79">
        <f>ALL!AI105/AI$693</f>
        <v>3.2047871687157323E-2</v>
      </c>
      <c r="AJ713" s="79">
        <f>ALL!AJ105/AJ$693</f>
        <v>1.7931738574356544E-2</v>
      </c>
      <c r="AK713" s="79">
        <f>ALL!AK105/AK$693</f>
        <v>1.0446408659203722E-2</v>
      </c>
      <c r="AL713" s="79">
        <f>ALL!AL105/AL$693</f>
        <v>1.3982886611422858E-2</v>
      </c>
      <c r="AM713" s="79">
        <f>ALL!AM105/AM$693</f>
        <v>3.4606547864670975E-2</v>
      </c>
      <c r="AN713" s="79">
        <f>ALL!AN105/AN$693</f>
        <v>6.2402894641734475E-3</v>
      </c>
      <c r="AO713" s="79">
        <f>ALL!AO105/AO$693</f>
        <v>2.1343814031584297E-2</v>
      </c>
      <c r="AP713" s="79">
        <f>ALL!AP105/AP$693</f>
        <v>4.5338265357389483E-3</v>
      </c>
      <c r="AQ713" s="79">
        <f>ALL!AQ105/AQ$693</f>
        <v>1.6655230282115921E-2</v>
      </c>
      <c r="AR713" s="79">
        <f>ALL!AR105/AR$693</f>
        <v>1.9662251528642714E-3</v>
      </c>
      <c r="AS713" s="79">
        <f>ALL!AS105/AS$693</f>
        <v>7.6262000016536647E-3</v>
      </c>
      <c r="AT713" s="79">
        <f>ALL!AT105/AT$693</f>
        <v>1.0367236558452992E-2</v>
      </c>
      <c r="AU713" s="79">
        <f>ALL!AU105/AU$693</f>
        <v>6.2581972764389648E-2</v>
      </c>
      <c r="AV713" s="79">
        <f>ALL!AV105/AV$693</f>
        <v>2.0394826573810382E-2</v>
      </c>
      <c r="AW713" s="79">
        <f>ALL!AW105/AW$693</f>
        <v>4.6424539356224939E-3</v>
      </c>
      <c r="AX713" s="79">
        <f>ALL!AX105/AX$693</f>
        <v>0</v>
      </c>
      <c r="AY713" s="79">
        <f>ALL!AY105/AY$693</f>
        <v>0</v>
      </c>
      <c r="AZ713" s="79">
        <f>ALL!AZ105/AZ$693</f>
        <v>3.5779578078673928E-2</v>
      </c>
      <c r="BA713" s="79">
        <f>ALL!BA105/BA$693</f>
        <v>5.6421175877679558E-2</v>
      </c>
      <c r="BB713" s="79">
        <f>ALL!BB105/BB$693</f>
        <v>1.3050314980785215E-3</v>
      </c>
      <c r="BC713" s="79">
        <f>ALL!BC105/BC$693</f>
        <v>4.0811960925190724E-2</v>
      </c>
      <c r="BD713" s="79">
        <f>ALL!BD105/BD$693</f>
        <v>3.2046096693772307E-2</v>
      </c>
      <c r="BE713" s="79">
        <f>ALL!BE105/BE$693</f>
        <v>5.1885229022625386E-2</v>
      </c>
      <c r="BF713" s="79">
        <f>ALL!BF105/BF$693</f>
        <v>5.2473963882119279E-2</v>
      </c>
      <c r="BG713" s="79">
        <f>ALL!BG105/BG$693</f>
        <v>5.0878425799999377E-2</v>
      </c>
      <c r="BH713" s="19">
        <f t="shared" si="315"/>
        <v>1.8170799831851641</v>
      </c>
      <c r="BJ713" s="267">
        <f t="array" ref="BJ713">(MIN(IF($E$4:$BG$4=BJ$4,$E713:$BG713)))</f>
        <v>0</v>
      </c>
      <c r="BK713" s="267">
        <f t="array" ref="BK713">(MAX(IF($E$4:$BG$4=BK$4,$E713:$BG713)))</f>
        <v>6.2581972764389648E-2</v>
      </c>
      <c r="BL713" s="267">
        <f t="array" ref="BL713">(AVERAGE(IF($E$4:$BG$4=BL$4,$E713:$BG713)))</f>
        <v>1.81668638550018E-2</v>
      </c>
      <c r="BM713" s="267">
        <f t="array" ref="BM713">(MIN(IF($E$4:$BG$4=BM$4,$E713:$BG713)))</f>
        <v>3.2046096693772307E-2</v>
      </c>
      <c r="BN713" s="267">
        <f t="array" ref="BN713">(MAX(IF($E$4:$BG$4=BN$4,$E713:$BG713)))</f>
        <v>5.2473963882119279E-2</v>
      </c>
      <c r="BO713" s="267">
        <f t="array" ref="BO713">(AVERAGE(IF($E$4:$BG$4=BO$4,$E713:$BG713)))</f>
        <v>4.6820928849629087E-2</v>
      </c>
      <c r="BP713" s="267">
        <f t="array" ref="BP713">(MIN(IF($E$4:$BG$4=BP$4,$E713:$BG713)))</f>
        <v>1.0446408659203722E-2</v>
      </c>
      <c r="BQ713" s="267">
        <f t="array" ref="BQ713">(MAX(IF($E$4:$BG$4=BQ$4,$E713:$BG713)))</f>
        <v>3.4606547864670975E-2</v>
      </c>
      <c r="BR713" s="267">
        <f t="array" ref="BR713">(AVERAGE(IF($E$4:$BG$4=BR$4,$E713:$BG713)))</f>
        <v>1.9678614378432518E-2</v>
      </c>
      <c r="BS713" s="267">
        <f t="array" ref="BS713">(MIN(IF($E$4:$BG$4=BS$4,$E713:$BG713)))</f>
        <v>1.2178071891705208E-2</v>
      </c>
      <c r="BT713" s="267">
        <f t="array" ref="BT713">(MAX(IF($E$4:$BG$4=BT$4,$E713:$BG713)))</f>
        <v>0.12550576943804456</v>
      </c>
      <c r="BU713" s="267">
        <f t="array" ref="BU713">(AVERAGE(IF($E$4:$BG$4=BU$4,$E713:$BG713)))</f>
        <v>4.5561240502205211E-2</v>
      </c>
      <c r="BV713" s="267">
        <f t="array" ref="BV713">(MIN(IF($E$4:$BG$4=BV$4,$E713:$BG713)))</f>
        <v>1.0683823644899457E-2</v>
      </c>
      <c r="BW713" s="267">
        <f t="array" ref="BW713">(MAX(IF($E$4:$BG$4=BW$4,$E713:$BG713)))</f>
        <v>4.016222843748242E-2</v>
      </c>
      <c r="BX713" s="267">
        <f t="array" ref="BX713">(AVERAGE(IF($E$4:$BG$4=BX$4,$E713:$BG713)))</f>
        <v>2.1136860776797363E-2</v>
      </c>
      <c r="BY713" s="267">
        <f t="array" ref="BY713">(MIN(IF($E$4:$BG$4=BY$4,$E713:$BG713)))</f>
        <v>2.2217752569702712E-2</v>
      </c>
      <c r="BZ713" s="267">
        <f t="array" ref="BZ713">(MAX(IF($E$4:$BG$4=BZ$4,$E713:$BG713)))</f>
        <v>4.715371237911347E-2</v>
      </c>
      <c r="CA713" s="267">
        <f t="array" ref="CA713">(AVERAGE(IF($E$4:$BG$4=CA$4,$E713:$BG713)))</f>
        <v>3.4108158473974672E-2</v>
      </c>
      <c r="CB713" s="268">
        <f t="shared" si="316"/>
        <v>0</v>
      </c>
      <c r="CC713" s="268">
        <f t="shared" si="317"/>
        <v>0.1</v>
      </c>
      <c r="CD713" s="268">
        <f t="shared" si="318"/>
        <v>3.3037817876093889E-2</v>
      </c>
    </row>
    <row r="714" spans="1:82">
      <c r="A714" s="18">
        <f t="shared" si="314"/>
        <v>312</v>
      </c>
      <c r="B714" s="248" t="s">
        <v>107</v>
      </c>
      <c r="E714" s="79">
        <f>ALL!E106/E$693</f>
        <v>1.7694330540329952E-2</v>
      </c>
      <c r="F714" s="79">
        <f>ALL!F106/F$693</f>
        <v>2.7567333830492258E-2</v>
      </c>
      <c r="G714" s="79">
        <f>ALL!G106/G$693</f>
        <v>4.0642268432389779E-2</v>
      </c>
      <c r="H714" s="79">
        <f>ALL!H106/H$693</f>
        <v>2.2859122665421568E-2</v>
      </c>
      <c r="I714" s="79">
        <f>ALL!I106/I$693</f>
        <v>2.0093686807465639E-2</v>
      </c>
      <c r="J714" s="79">
        <f>ALL!J106/J$693</f>
        <v>2.8509733756522115E-2</v>
      </c>
      <c r="K714" s="79">
        <f>ALL!K106/K$693</f>
        <v>1.7989330645666504E-2</v>
      </c>
      <c r="L714" s="79">
        <f>ALL!L106/L$693</f>
        <v>2.3832722360485104E-2</v>
      </c>
      <c r="M714" s="79">
        <f>ALL!M106/M$693</f>
        <v>1.6172389567669004E-2</v>
      </c>
      <c r="N714" s="79">
        <f>ALL!N106/N$693</f>
        <v>1.6094439875884142E-2</v>
      </c>
      <c r="O714" s="79">
        <f>ALL!O106/O$693</f>
        <v>1.1445832626194684E-2</v>
      </c>
      <c r="P714" s="79">
        <f>ALL!P106/P$693</f>
        <v>2.1172452769412972E-2</v>
      </c>
      <c r="Q714" s="79">
        <f>ALL!Q106/Q$693</f>
        <v>1.9707627385131283E-2</v>
      </c>
      <c r="R714" s="79">
        <f>ALL!R106/R$693</f>
        <v>1.1273687850539794E-2</v>
      </c>
      <c r="S714" s="79">
        <f>ALL!S106/S$693</f>
        <v>2.2472794912125428E-2</v>
      </c>
      <c r="T714" s="79">
        <f>ALL!T106/T$693</f>
        <v>1.4297849553149467E-2</v>
      </c>
      <c r="U714" s="79">
        <f>ALL!U106/U$693</f>
        <v>2.4445680966558327E-2</v>
      </c>
      <c r="V714" s="79">
        <f>ALL!V106/V$693</f>
        <v>1.9816991910811117E-2</v>
      </c>
      <c r="W714" s="79">
        <f>ALL!W106/W$693</f>
        <v>2.0469125769357589E-2</v>
      </c>
      <c r="X714" s="79">
        <f>ALL!X106/X$693</f>
        <v>2.2470219996356896E-2</v>
      </c>
      <c r="Y714" s="79">
        <f>ALL!Y106/Y$693</f>
        <v>2.3665144037570311E-2</v>
      </c>
      <c r="Z714" s="79">
        <f>ALL!Z106/Z$693</f>
        <v>4.1323795320405414E-2</v>
      </c>
      <c r="AA714" s="79">
        <f>ALL!AA106/AA$693</f>
        <v>1.7087887404869835E-2</v>
      </c>
      <c r="AB714" s="79">
        <f>ALL!AB106/AB$693</f>
        <v>4.0044088897234105E-2</v>
      </c>
      <c r="AC714" s="79">
        <f>ALL!AC106/AC$693</f>
        <v>1.6989941666638617E-2</v>
      </c>
      <c r="AD714" s="79">
        <f>ALL!AD106/AD$693</f>
        <v>1.9805937617468464E-2</v>
      </c>
      <c r="AE714" s="79">
        <f>ALL!AE106/AE$693</f>
        <v>1.6200103676167019E-2</v>
      </c>
      <c r="AF714" s="79">
        <f>ALL!AF106/AF$693</f>
        <v>2.811506153457986E-2</v>
      </c>
      <c r="AG714" s="79">
        <f>ALL!AG106/AG$693</f>
        <v>1.8301193919418406E-2</v>
      </c>
      <c r="AH714" s="79">
        <f>ALL!AH106/AH$693</f>
        <v>1.9124130625756321E-2</v>
      </c>
      <c r="AI714" s="79">
        <f>ALL!AI106/AI$693</f>
        <v>2.039619425822544E-2</v>
      </c>
      <c r="AJ714" s="79">
        <f>ALL!AJ106/AJ$693</f>
        <v>3.310494661079183E-2</v>
      </c>
      <c r="AK714" s="79">
        <f>ALL!AK106/AK$693</f>
        <v>1.7220200958266249E-2</v>
      </c>
      <c r="AL714" s="79">
        <f>ALL!AL106/AL$693</f>
        <v>1.8669702398622668E-4</v>
      </c>
      <c r="AM714" s="79">
        <f>ALL!AM106/AM$693</f>
        <v>4.3909311841352543E-2</v>
      </c>
      <c r="AN714" s="79">
        <f>ALL!AN106/AN$693</f>
        <v>0</v>
      </c>
      <c r="AO714" s="79">
        <f>ALL!AO106/AO$693</f>
        <v>0</v>
      </c>
      <c r="AP714" s="79">
        <f>ALL!AP106/AP$693</f>
        <v>0</v>
      </c>
      <c r="AQ714" s="79">
        <f>ALL!AQ106/AQ$693</f>
        <v>2.2936276593931736E-2</v>
      </c>
      <c r="AR714" s="79">
        <f>ALL!AR106/AR$693</f>
        <v>3.4295275433986201E-2</v>
      </c>
      <c r="AS714" s="79">
        <f>ALL!AS106/AS$693</f>
        <v>2.6922380848330509E-2</v>
      </c>
      <c r="AT714" s="79">
        <f>ALL!AT106/AT$693</f>
        <v>3.4170639592839081E-3</v>
      </c>
      <c r="AU714" s="79">
        <f>ALL!AU106/AU$693</f>
        <v>2.8042691804350674E-3</v>
      </c>
      <c r="AV714" s="79">
        <f>ALL!AV106/AV$693</f>
        <v>3.4047945454190706E-3</v>
      </c>
      <c r="AW714" s="79">
        <f>ALL!AW106/AW$693</f>
        <v>2.0014197979975799E-2</v>
      </c>
      <c r="AX714" s="79">
        <f>ALL!AX106/AX$693</f>
        <v>0</v>
      </c>
      <c r="AY714" s="79">
        <f>ALL!AY106/AY$693</f>
        <v>8.6547587882359646E-4</v>
      </c>
      <c r="AZ714" s="79">
        <f>ALL!AZ106/AZ$693</f>
        <v>5.1476282066555059E-4</v>
      </c>
      <c r="BA714" s="79">
        <f>ALL!BA106/BA$693</f>
        <v>8.7634889859928723E-3</v>
      </c>
      <c r="BB714" s="79">
        <f>ALL!BB106/BB$693</f>
        <v>0</v>
      </c>
      <c r="BC714" s="79">
        <f>ALL!BC106/BC$693</f>
        <v>1.2287915722995457E-2</v>
      </c>
      <c r="BD714" s="79">
        <f>ALL!BD106/BD$693</f>
        <v>2.1844100994313428E-2</v>
      </c>
      <c r="BE714" s="79">
        <f>ALL!BE106/BE$693</f>
        <v>1.1229235282112324E-2</v>
      </c>
      <c r="BF714" s="79">
        <f>ALL!BF106/BF$693</f>
        <v>1.690111921346308E-2</v>
      </c>
      <c r="BG714" s="79">
        <f>ALL!BG106/BG$693</f>
        <v>2.0496286233363813E-2</v>
      </c>
      <c r="BH714" s="19">
        <f t="shared" si="315"/>
        <v>0.98119890128778686</v>
      </c>
      <c r="BJ714" s="267">
        <f t="array" ref="BJ714">(MIN(IF($E$4:$BG$4=BJ$4,$E714:$BG714)))</f>
        <v>0</v>
      </c>
      <c r="BK714" s="267">
        <f t="array" ref="BK714">(MAX(IF($E$4:$BG$4=BK$4,$E714:$BG714)))</f>
        <v>3.4295275433986201E-2</v>
      </c>
      <c r="BL714" s="267">
        <f t="array" ref="BL714">(AVERAGE(IF($E$4:$BG$4=BL$4,$E714:$BG714)))</f>
        <v>8.5141188718649858E-3</v>
      </c>
      <c r="BM714" s="267">
        <f t="array" ref="BM714">(MIN(IF($E$4:$BG$4=BM$4,$E714:$BG714)))</f>
        <v>1.1229235282112324E-2</v>
      </c>
      <c r="BN714" s="267">
        <f t="array" ref="BN714">(MAX(IF($E$4:$BG$4=BN$4,$E714:$BG714)))</f>
        <v>2.1844100994313428E-2</v>
      </c>
      <c r="BO714" s="267">
        <f t="array" ref="BO714">(AVERAGE(IF($E$4:$BG$4=BO$4,$E714:$BG714)))</f>
        <v>1.761768543081316E-2</v>
      </c>
      <c r="BP714" s="267">
        <f t="array" ref="BP714">(MIN(IF($E$4:$BG$4=BP$4,$E714:$BG714)))</f>
        <v>1.8669702398622668E-4</v>
      </c>
      <c r="BQ714" s="267">
        <f t="array" ref="BQ714">(MAX(IF($E$4:$BG$4=BQ$4,$E714:$BG714)))</f>
        <v>4.3909311841352543E-2</v>
      </c>
      <c r="BR714" s="267">
        <f t="array" ref="BR714">(AVERAGE(IF($E$4:$BG$4=BR$4,$E714:$BG714)))</f>
        <v>2.0438736607868338E-2</v>
      </c>
      <c r="BS714" s="267">
        <f t="array" ref="BS714">(MIN(IF($E$4:$BG$4=BS$4,$E714:$BG714)))</f>
        <v>1.1273687850539794E-2</v>
      </c>
      <c r="BT714" s="267">
        <f t="array" ref="BT714">(MAX(IF($E$4:$BG$4=BT$4,$E714:$BG714)))</f>
        <v>2.8509733756522115E-2</v>
      </c>
      <c r="BU714" s="267">
        <f t="array" ref="BU714">(AVERAGE(IF($E$4:$BG$4=BU$4,$E714:$BG714)))</f>
        <v>1.9398037973921207E-2</v>
      </c>
      <c r="BV714" s="267">
        <f t="array" ref="BV714">(MIN(IF($E$4:$BG$4=BV$4,$E714:$BG714)))</f>
        <v>3.310494661079183E-2</v>
      </c>
      <c r="BW714" s="267">
        <f t="array" ref="BW714">(MAX(IF($E$4:$BG$4=BW$4,$E714:$BG714)))</f>
        <v>4.1323795320405414E-2</v>
      </c>
      <c r="BX714" s="267">
        <f t="array" ref="BX714">(AVERAGE(IF($E$4:$BG$4=BX$4,$E714:$BG714)))</f>
        <v>3.877877481520528E-2</v>
      </c>
      <c r="BY714" s="267">
        <f t="array" ref="BY714">(MIN(IF($E$4:$BG$4=BY$4,$E714:$BG714)))</f>
        <v>1.8301193919418406E-2</v>
      </c>
      <c r="BZ714" s="267">
        <f t="array" ref="BZ714">(MAX(IF($E$4:$BG$4=BZ$4,$E714:$BG714)))</f>
        <v>2.4445680966558327E-2</v>
      </c>
      <c r="CA714" s="267">
        <f t="array" ref="CA714">(AVERAGE(IF($E$4:$BG$4=CA$4,$E714:$BG714)))</f>
        <v>2.1530307296846112E-2</v>
      </c>
      <c r="CB714" s="268">
        <f t="shared" si="316"/>
        <v>0</v>
      </c>
      <c r="CC714" s="268">
        <f t="shared" si="317"/>
        <v>0</v>
      </c>
      <c r="CD714" s="268">
        <f t="shared" si="318"/>
        <v>1.7839980023414307E-2</v>
      </c>
    </row>
    <row r="715" spans="1:82">
      <c r="A715" s="18">
        <f t="shared" si="314"/>
        <v>313</v>
      </c>
      <c r="B715" s="248" t="s">
        <v>108</v>
      </c>
      <c r="E715" s="79">
        <f>ALL!E107/E$693</f>
        <v>1.2390391186038008E-3</v>
      </c>
      <c r="F715" s="79">
        <f>ALL!F107/F$693</f>
        <v>1.136006665450165E-3</v>
      </c>
      <c r="G715" s="79">
        <f>ALL!G107/G$693</f>
        <v>1.7366316212858262E-3</v>
      </c>
      <c r="H715" s="79">
        <f>ALL!H107/H$693</f>
        <v>8.9502187379803689E-3</v>
      </c>
      <c r="I715" s="79">
        <f>ALL!I107/I$693</f>
        <v>9.4079257857763413E-4</v>
      </c>
      <c r="J715" s="79">
        <f>ALL!J107/J$693</f>
        <v>3.5789073838602323E-3</v>
      </c>
      <c r="K715" s="79">
        <f>ALL!K107/K$693</f>
        <v>2.2739701109114351E-3</v>
      </c>
      <c r="L715" s="79">
        <f>ALL!L107/L$693</f>
        <v>1.0879718206488322E-3</v>
      </c>
      <c r="M715" s="79">
        <f>ALL!M107/M$693</f>
        <v>0</v>
      </c>
      <c r="N715" s="79">
        <f>ALL!N107/N$693</f>
        <v>7.9755508275924317E-4</v>
      </c>
      <c r="O715" s="79">
        <f>ALL!O107/O$693</f>
        <v>9.4888061853642426E-4</v>
      </c>
      <c r="P715" s="79">
        <f>ALL!P107/P$693</f>
        <v>1.505266670987363E-3</v>
      </c>
      <c r="Q715" s="79">
        <f>ALL!Q107/Q$693</f>
        <v>1.1714948033093411E-3</v>
      </c>
      <c r="R715" s="79">
        <f>ALL!R107/R$693</f>
        <v>1.5602850556486029E-3</v>
      </c>
      <c r="S715" s="79">
        <f>ALL!S107/S$693</f>
        <v>1.1402123842244091E-3</v>
      </c>
      <c r="T715" s="79">
        <f>ALL!T107/T$693</f>
        <v>4.8460932512304084E-4</v>
      </c>
      <c r="U715" s="79">
        <f>ALL!U107/U$693</f>
        <v>1.2928286275573635E-3</v>
      </c>
      <c r="V715" s="79">
        <f>ALL!V107/V$693</f>
        <v>1.3014402822565754E-3</v>
      </c>
      <c r="W715" s="79">
        <f>ALL!W107/W$693</f>
        <v>7.630231251065185E-4</v>
      </c>
      <c r="X715" s="79">
        <f>ALL!X107/X$693</f>
        <v>3.4714704100776246E-3</v>
      </c>
      <c r="Y715" s="79">
        <f>ALL!Y107/Y$693</f>
        <v>3.7294825069531559E-4</v>
      </c>
      <c r="Z715" s="79">
        <f>ALL!Z107/Z$693</f>
        <v>7.9094949063578872E-4</v>
      </c>
      <c r="AA715" s="79">
        <f>ALL!AA107/AA$693</f>
        <v>7.8243610208561022E-4</v>
      </c>
      <c r="AB715" s="79">
        <f>ALL!AB107/AB$693</f>
        <v>6.2699205059486415E-3</v>
      </c>
      <c r="AC715" s="79">
        <f>ALL!AC107/AC$693</f>
        <v>2.9829156158249549E-3</v>
      </c>
      <c r="AD715" s="79">
        <f>ALL!AD107/AD$693</f>
        <v>2.6492352721397947E-5</v>
      </c>
      <c r="AE715" s="79">
        <f>ALL!AE107/AE$693</f>
        <v>1.5414863922927394E-3</v>
      </c>
      <c r="AF715" s="79">
        <f>ALL!AF107/AF$693</f>
        <v>3.9491908001734966E-4</v>
      </c>
      <c r="AG715" s="79">
        <f>ALL!AG107/AG$693</f>
        <v>2.290632090003927E-4</v>
      </c>
      <c r="AH715" s="79">
        <f>ALL!AH107/AH$693</f>
        <v>9.6229587893695515E-3</v>
      </c>
      <c r="AI715" s="79">
        <f>ALL!AI107/AI$693</f>
        <v>2.1403241749747988E-3</v>
      </c>
      <c r="AJ715" s="79">
        <f>ALL!AJ107/AJ$693</f>
        <v>1.2736308523710453E-3</v>
      </c>
      <c r="AK715" s="79">
        <f>ALL!AK107/AK$693</f>
        <v>1.7356822196858461E-2</v>
      </c>
      <c r="AL715" s="79">
        <f>ALL!AL107/AL$693</f>
        <v>6.1823092784373604E-3</v>
      </c>
      <c r="AM715" s="79">
        <f>ALL!AM107/AM$693</f>
        <v>9.759515108007849E-3</v>
      </c>
      <c r="AN715" s="79">
        <f>ALL!AN107/AN$693</f>
        <v>5.7915428199924266E-4</v>
      </c>
      <c r="AO715" s="79">
        <f>ALL!AO107/AO$693</f>
        <v>3.2419492106050134E-4</v>
      </c>
      <c r="AP715" s="79">
        <f>ALL!AP107/AP$693</f>
        <v>8.7632102951579389E-4</v>
      </c>
      <c r="AQ715" s="79">
        <f>ALL!AQ107/AQ$693</f>
        <v>2.6526047443351155E-3</v>
      </c>
      <c r="AR715" s="79">
        <f>ALL!AR107/AR$693</f>
        <v>8.622199235493982E-4</v>
      </c>
      <c r="AS715" s="79">
        <f>ALL!AS107/AS$693</f>
        <v>2.0909530018956859E-4</v>
      </c>
      <c r="AT715" s="79">
        <f>ALL!AT107/AT$693</f>
        <v>1.1006868144047448E-3</v>
      </c>
      <c r="AU715" s="79">
        <f>ALL!AU107/AU$693</f>
        <v>4.634249908669591E-3</v>
      </c>
      <c r="AV715" s="79">
        <f>ALL!AV107/AV$693</f>
        <v>0</v>
      </c>
      <c r="AW715" s="79">
        <f>ALL!AW107/AW$693</f>
        <v>6.8734634465288916E-4</v>
      </c>
      <c r="AX715" s="79">
        <f>ALL!AX107/AX$693</f>
        <v>1.1208009555205623E-3</v>
      </c>
      <c r="AY715" s="79">
        <f>ALL!AY107/AY$693</f>
        <v>2.4491359222959964E-3</v>
      </c>
      <c r="AZ715" s="79">
        <f>ALL!AZ107/AZ$693</f>
        <v>2.3980455642257431E-3</v>
      </c>
      <c r="BA715" s="79">
        <f>ALL!BA107/BA$693</f>
        <v>0</v>
      </c>
      <c r="BB715" s="79">
        <f>ALL!BB107/BB$693</f>
        <v>5.0535931920862648E-3</v>
      </c>
      <c r="BC715" s="79">
        <f>ALL!BC107/BC$693</f>
        <v>1.9626851142492456E-2</v>
      </c>
      <c r="BD715" s="79">
        <f>ALL!BD107/BD$693</f>
        <v>7.017609730056235E-4</v>
      </c>
      <c r="BE715" s="79">
        <f>ALL!BE107/BE$693</f>
        <v>1.87985142613886E-4</v>
      </c>
      <c r="BF715" s="79">
        <f>ALL!BF107/BF$693</f>
        <v>3.3868449274234934E-3</v>
      </c>
      <c r="BG715" s="79">
        <f>ALL!BG107/BG$693</f>
        <v>2.9059579765638326E-4</v>
      </c>
      <c r="BH715" s="19">
        <f t="shared" si="315"/>
        <v>0.1422487827078433</v>
      </c>
      <c r="BJ715" s="267">
        <f t="array" ref="BJ715">(MIN(IF($E$4:$BG$4=BJ$4,$E715:$BG715)))</f>
        <v>0</v>
      </c>
      <c r="BK715" s="267">
        <f t="array" ref="BK715">(MAX(IF($E$4:$BG$4=BK$4,$E715:$BG715)))</f>
        <v>1.9626851142492456E-2</v>
      </c>
      <c r="BL715" s="267">
        <f t="array" ref="BL715">(AVERAGE(IF($E$4:$BG$4=BL$4,$E715:$BG715)))</f>
        <v>2.6608937528123668E-3</v>
      </c>
      <c r="BM715" s="267">
        <f t="array" ref="BM715">(MIN(IF($E$4:$BG$4=BM$4,$E715:$BG715)))</f>
        <v>1.87985142613886E-4</v>
      </c>
      <c r="BN715" s="267">
        <f t="array" ref="BN715">(MAX(IF($E$4:$BG$4=BN$4,$E715:$BG715)))</f>
        <v>3.3868449274234934E-3</v>
      </c>
      <c r="BO715" s="267">
        <f t="array" ref="BO715">(AVERAGE(IF($E$4:$BG$4=BO$4,$E715:$BG715)))</f>
        <v>1.1417967101748465E-3</v>
      </c>
      <c r="BP715" s="267">
        <f t="array" ref="BP715">(MIN(IF($E$4:$BG$4=BP$4,$E715:$BG715)))</f>
        <v>6.1823092784373604E-3</v>
      </c>
      <c r="BQ715" s="267">
        <f t="array" ref="BQ715">(MAX(IF($E$4:$BG$4=BQ$4,$E715:$BG715)))</f>
        <v>1.7356822196858461E-2</v>
      </c>
      <c r="BR715" s="267">
        <f t="array" ref="BR715">(AVERAGE(IF($E$4:$BG$4=BR$4,$E715:$BG715)))</f>
        <v>1.1099548861101224E-2</v>
      </c>
      <c r="BS715" s="267">
        <f t="array" ref="BS715">(MIN(IF($E$4:$BG$4=BS$4,$E715:$BG715)))</f>
        <v>0</v>
      </c>
      <c r="BT715" s="267">
        <f t="array" ref="BT715">(MAX(IF($E$4:$BG$4=BT$4,$E715:$BG715)))</f>
        <v>9.6229587893695515E-3</v>
      </c>
      <c r="BU715" s="267">
        <f t="array" ref="BU715">(AVERAGE(IF($E$4:$BG$4=BU$4,$E715:$BG715)))</f>
        <v>1.9557047274655747E-3</v>
      </c>
      <c r="BV715" s="267">
        <f t="array" ref="BV715">(MIN(IF($E$4:$BG$4=BV$4,$E715:$BG715)))</f>
        <v>7.9094949063578872E-4</v>
      </c>
      <c r="BW715" s="267">
        <f t="array" ref="BW715">(MAX(IF($E$4:$BG$4=BW$4,$E715:$BG715)))</f>
        <v>6.2699205059486415E-3</v>
      </c>
      <c r="BX715" s="267">
        <f t="array" ref="BX715">(AVERAGE(IF($E$4:$BG$4=BX$4,$E715:$BG715)))</f>
        <v>2.5177831175603252E-3</v>
      </c>
      <c r="BY715" s="267">
        <f t="array" ref="BY715">(MIN(IF($E$4:$BG$4=BY$4,$E715:$BG715)))</f>
        <v>2.290632090003927E-4</v>
      </c>
      <c r="BZ715" s="267">
        <f t="array" ref="BZ715">(MAX(IF($E$4:$BG$4=BZ$4,$E715:$BG715)))</f>
        <v>3.4714704100776246E-3</v>
      </c>
      <c r="CA715" s="267">
        <f t="array" ref="CA715">(AVERAGE(IF($E$4:$BG$4=CA$4,$E715:$BG715)))</f>
        <v>1.5239596416891442E-3</v>
      </c>
      <c r="CB715" s="268">
        <f t="shared" si="316"/>
        <v>0</v>
      </c>
      <c r="CC715" s="268">
        <f t="shared" si="317"/>
        <v>0</v>
      </c>
      <c r="CD715" s="268">
        <f t="shared" si="318"/>
        <v>2.5863415037789693E-3</v>
      </c>
    </row>
    <row r="716" spans="1:82" ht="36">
      <c r="A716" s="18">
        <f t="shared" si="314"/>
        <v>321</v>
      </c>
      <c r="B716" s="248" t="s">
        <v>109</v>
      </c>
      <c r="E716" s="79">
        <f>ALL!E108/E$693</f>
        <v>7.3981166542166701E-2</v>
      </c>
      <c r="F716" s="79">
        <f>ALL!F108/F$693</f>
        <v>8.802132575639518E-2</v>
      </c>
      <c r="G716" s="79">
        <f>ALL!G108/G$693</f>
        <v>4.9913329736914834E-2</v>
      </c>
      <c r="H716" s="79">
        <f>ALL!H108/H$693</f>
        <v>6.7519385724980854E-2</v>
      </c>
      <c r="I716" s="79">
        <f>ALL!I108/I$693</f>
        <v>7.0411671730556596E-2</v>
      </c>
      <c r="J716" s="79">
        <f>ALL!J108/J$693</f>
        <v>6.9502809102968424E-2</v>
      </c>
      <c r="K716" s="79">
        <f>ALL!K108/K$693</f>
        <v>8.0226991254803592E-2</v>
      </c>
      <c r="L716" s="79">
        <f>ALL!L108/L$693</f>
        <v>7.463674548940262E-2</v>
      </c>
      <c r="M716" s="79">
        <f>ALL!M108/M$693</f>
        <v>7.349632761663874E-2</v>
      </c>
      <c r="N716" s="79">
        <f>ALL!N108/N$693</f>
        <v>9.4258860598874575E-2</v>
      </c>
      <c r="O716" s="79">
        <f>ALL!O108/O$693</f>
        <v>6.1086150857259519E-2</v>
      </c>
      <c r="P716" s="79">
        <f>ALL!P108/P$693</f>
        <v>5.6115030043257817E-2</v>
      </c>
      <c r="Q716" s="79">
        <f>ALL!Q108/Q$693</f>
        <v>7.9301358440629285E-2</v>
      </c>
      <c r="R716" s="79">
        <f>ALL!R108/R$693</f>
        <v>6.9466726163633377E-2</v>
      </c>
      <c r="S716" s="79">
        <f>ALL!S108/S$693</f>
        <v>9.9530982151198752E-2</v>
      </c>
      <c r="T716" s="79">
        <f>ALL!T108/T$693</f>
        <v>8.0028020767750577E-2</v>
      </c>
      <c r="U716" s="79">
        <f>ALL!U108/U$693</f>
        <v>7.2257085930206424E-2</v>
      </c>
      <c r="V716" s="79">
        <f>ALL!V108/V$693</f>
        <v>9.7460331831290242E-2</v>
      </c>
      <c r="W716" s="79">
        <f>ALL!W108/W$693</f>
        <v>8.2546813518456122E-2</v>
      </c>
      <c r="X716" s="79">
        <f>ALL!X108/X$693</f>
        <v>7.3127464944074183E-2</v>
      </c>
      <c r="Y716" s="79">
        <f>ALL!Y108/Y$693</f>
        <v>9.4998109216229448E-2</v>
      </c>
      <c r="Z716" s="79">
        <f>ALL!Z108/Z$693</f>
        <v>5.2237307780059361E-2</v>
      </c>
      <c r="AA716" s="79">
        <f>ALL!AA108/AA$693</f>
        <v>7.6808719101002496E-2</v>
      </c>
      <c r="AB716" s="79">
        <f>ALL!AB108/AB$693</f>
        <v>7.6472911834813806E-2</v>
      </c>
      <c r="AC716" s="79">
        <f>ALL!AC108/AC$693</f>
        <v>7.9372460383454732E-2</v>
      </c>
      <c r="AD716" s="79">
        <f>ALL!AD108/AD$693</f>
        <v>8.2113733321560453E-2</v>
      </c>
      <c r="AE716" s="79">
        <f>ALL!AE108/AE$693</f>
        <v>6.4108358418425174E-2</v>
      </c>
      <c r="AF716" s="79">
        <f>ALL!AF108/AF$693</f>
        <v>6.5781580082170887E-2</v>
      </c>
      <c r="AG716" s="79">
        <f>ALL!AG108/AG$693</f>
        <v>7.2464908535935055E-2</v>
      </c>
      <c r="AH716" s="79">
        <f>ALL!AH108/AH$693</f>
        <v>8.0831125328239065E-2</v>
      </c>
      <c r="AI716" s="79">
        <f>ALL!AI108/AI$693</f>
        <v>5.7506201653634535E-2</v>
      </c>
      <c r="AJ716" s="79">
        <f>ALL!AJ108/AJ$693</f>
        <v>7.0153314678017539E-2</v>
      </c>
      <c r="AK716" s="79">
        <f>ALL!AK108/AK$693</f>
        <v>0.10163202114025791</v>
      </c>
      <c r="AL716" s="79">
        <f>ALL!AL108/AL$693</f>
        <v>8.4590875745560179E-2</v>
      </c>
      <c r="AM716" s="79">
        <f>ALL!AM108/AM$693</f>
        <v>8.4236440036914759E-2</v>
      </c>
      <c r="AN716" s="79">
        <f>ALL!AN108/AN$693</f>
        <v>8.2787200062873295E-2</v>
      </c>
      <c r="AO716" s="79">
        <f>ALL!AO108/AO$693</f>
        <v>7.9055651892180112E-2</v>
      </c>
      <c r="AP716" s="79">
        <f>ALL!AP108/AP$693</f>
        <v>7.7610140974649841E-2</v>
      </c>
      <c r="AQ716" s="79">
        <f>ALL!AQ108/AQ$693</f>
        <v>7.1801705529320636E-2</v>
      </c>
      <c r="AR716" s="79">
        <f>ALL!AR108/AR$693</f>
        <v>3.6380022018364225E-2</v>
      </c>
      <c r="AS716" s="79">
        <f>ALL!AS108/AS$693</f>
        <v>8.0130432630893159E-2</v>
      </c>
      <c r="AT716" s="79">
        <f>ALL!AT108/AT$693</f>
        <v>4.4230713597768076E-2</v>
      </c>
      <c r="AU716" s="79">
        <f>ALL!AU108/AU$693</f>
        <v>8.3735319575417411E-2</v>
      </c>
      <c r="AV716" s="79">
        <f>ALL!AV108/AV$693</f>
        <v>4.1982120477384761E-2</v>
      </c>
      <c r="AW716" s="79">
        <f>ALL!AW108/AW$693</f>
        <v>6.4678847092724492E-2</v>
      </c>
      <c r="AX716" s="79">
        <f>ALL!AX108/AX$693</f>
        <v>6.3997841925749921E-2</v>
      </c>
      <c r="AY716" s="79">
        <f>ALL!AY108/AY$693</f>
        <v>4.8582461436132728E-2</v>
      </c>
      <c r="AZ716" s="79">
        <f>ALL!AZ108/AZ$693</f>
        <v>9.5996893517481446E-2</v>
      </c>
      <c r="BA716" s="79">
        <f>ALL!BA108/BA$693</f>
        <v>1.8358896084580297E-2</v>
      </c>
      <c r="BB716" s="79">
        <f>ALL!BB108/BB$693</f>
        <v>0.12055625363486266</v>
      </c>
      <c r="BC716" s="79">
        <f>ALL!BC108/BC$693</f>
        <v>5.4384393161345586E-2</v>
      </c>
      <c r="BD716" s="79">
        <f>ALL!BD108/BD$693</f>
        <v>7.7999674937123828E-2</v>
      </c>
      <c r="BE716" s="79">
        <f>ALL!BE108/BE$693</f>
        <v>6.1434009168002464E-2</v>
      </c>
      <c r="BF716" s="79">
        <f>ALL!BF108/BF$693</f>
        <v>7.2630469755430055E-2</v>
      </c>
      <c r="BG716" s="79">
        <f>ALL!BG108/BG$693</f>
        <v>0.11096563049766647</v>
      </c>
      <c r="BH716" s="19">
        <f t="shared" si="315"/>
        <v>4.0434953234276856</v>
      </c>
      <c r="BJ716" s="267">
        <f t="array" ref="BJ716">(MIN(IF($E$4:$BG$4=BJ$4,$E716:$BG716)))</f>
        <v>1.8358896084580297E-2</v>
      </c>
      <c r="BK716" s="267">
        <f t="array" ref="BK716">(MAX(IF($E$4:$BG$4=BK$4,$E716:$BG716)))</f>
        <v>0.12055625363486266</v>
      </c>
      <c r="BL716" s="267">
        <f t="array" ref="BL716">(AVERAGE(IF($E$4:$BG$4=BL$4,$E716:$BG716)))</f>
        <v>6.6516805850733038E-2</v>
      </c>
      <c r="BM716" s="267">
        <f t="array" ref="BM716">(MIN(IF($E$4:$BG$4=BM$4,$E716:$BG716)))</f>
        <v>6.1434009168002464E-2</v>
      </c>
      <c r="BN716" s="267">
        <f t="array" ref="BN716">(MAX(IF($E$4:$BG$4=BN$4,$E716:$BG716)))</f>
        <v>0.11096563049766647</v>
      </c>
      <c r="BO716" s="267">
        <f t="array" ref="BO716">(AVERAGE(IF($E$4:$BG$4=BO$4,$E716:$BG716)))</f>
        <v>8.0757446089555707E-2</v>
      </c>
      <c r="BP716" s="267">
        <f t="array" ref="BP716">(MIN(IF($E$4:$BG$4=BP$4,$E716:$BG716)))</f>
        <v>8.4236440036914759E-2</v>
      </c>
      <c r="BQ716" s="267">
        <f t="array" ref="BQ716">(MAX(IF($E$4:$BG$4=BQ$4,$E716:$BG716)))</f>
        <v>0.10163202114025791</v>
      </c>
      <c r="BR716" s="267">
        <f t="array" ref="BR716">(AVERAGE(IF($E$4:$BG$4=BR$4,$E716:$BG716)))</f>
        <v>9.015311230757761E-2</v>
      </c>
      <c r="BS716" s="267">
        <f t="array" ref="BS716">(MIN(IF($E$4:$BG$4=BS$4,$E716:$BG716)))</f>
        <v>6.1086150857259519E-2</v>
      </c>
      <c r="BT716" s="267">
        <f t="array" ref="BT716">(MAX(IF($E$4:$BG$4=BT$4,$E716:$BG716)))</f>
        <v>9.9530982151198752E-2</v>
      </c>
      <c r="BU716" s="267">
        <f t="array" ref="BU716">(AVERAGE(IF($E$4:$BG$4=BU$4,$E716:$BG716)))</f>
        <v>7.9068635056101344E-2</v>
      </c>
      <c r="BV716" s="267">
        <f t="array" ref="BV716">(MIN(IF($E$4:$BG$4=BV$4,$E716:$BG716)))</f>
        <v>4.9913329736914834E-2</v>
      </c>
      <c r="BW716" s="267">
        <f t="array" ref="BW716">(MAX(IF($E$4:$BG$4=BW$4,$E716:$BG716)))</f>
        <v>7.6472911834813806E-2</v>
      </c>
      <c r="BX716" s="267">
        <f t="array" ref="BX716">(AVERAGE(IF($E$4:$BG$4=BX$4,$E716:$BG716)))</f>
        <v>6.2194216007451383E-2</v>
      </c>
      <c r="BY716" s="267">
        <f t="array" ref="BY716">(MIN(IF($E$4:$BG$4=BY$4,$E716:$BG716)))</f>
        <v>5.6115030043257817E-2</v>
      </c>
      <c r="BZ716" s="267">
        <f t="array" ref="BZ716">(MAX(IF($E$4:$BG$4=BZ$4,$E716:$BG716)))</f>
        <v>7.463674548940262E-2</v>
      </c>
      <c r="CA716" s="267">
        <f t="array" ref="CA716">(AVERAGE(IF($E$4:$BG$4=CA$4,$E716:$BG716)))</f>
        <v>6.807415833243817E-2</v>
      </c>
      <c r="CB716" s="268">
        <f t="shared" si="316"/>
        <v>0</v>
      </c>
      <c r="CC716" s="268">
        <f t="shared" si="317"/>
        <v>0.1</v>
      </c>
      <c r="CD716" s="268">
        <f t="shared" si="318"/>
        <v>7.3518096789594284E-2</v>
      </c>
    </row>
    <row r="717" spans="1:82">
      <c r="A717" s="18">
        <f t="shared" si="314"/>
        <v>331</v>
      </c>
      <c r="B717" s="248" t="s">
        <v>110</v>
      </c>
      <c r="E717" s="79">
        <f>ALL!E109/E$693</f>
        <v>1.607823632692218E-4</v>
      </c>
      <c r="F717" s="79">
        <f>ALL!F109/F$693</f>
        <v>1.4762481543773253E-3</v>
      </c>
      <c r="G717" s="79">
        <f>ALL!G109/G$693</f>
        <v>0</v>
      </c>
      <c r="H717" s="79">
        <f>ALL!H109/H$693</f>
        <v>1.4633174233920623E-3</v>
      </c>
      <c r="I717" s="79">
        <f>ALL!I109/I$693</f>
        <v>4.1381441977333018E-3</v>
      </c>
      <c r="J717" s="79">
        <f>ALL!J109/J$693</f>
        <v>7.010907913423391E-3</v>
      </c>
      <c r="K717" s="79">
        <f>ALL!K109/K$693</f>
        <v>9.9397229417514388E-3</v>
      </c>
      <c r="L717" s="79">
        <f>ALL!L109/L$693</f>
        <v>5.3067549943204024E-3</v>
      </c>
      <c r="M717" s="79">
        <f>ALL!M109/M$693</f>
        <v>1.3972289742952616E-3</v>
      </c>
      <c r="N717" s="79">
        <f>ALL!N109/N$693</f>
        <v>5.6352513956484003E-3</v>
      </c>
      <c r="O717" s="79">
        <f>ALL!O109/O$693</f>
        <v>1.4408258770836038E-3</v>
      </c>
      <c r="P717" s="79">
        <f>ALL!P109/P$693</f>
        <v>4.4551180247832346E-3</v>
      </c>
      <c r="Q717" s="79">
        <f>ALL!Q109/Q$693</f>
        <v>7.2138550224572738E-3</v>
      </c>
      <c r="R717" s="79">
        <f>ALL!R109/R$693</f>
        <v>1.7627323743470442E-3</v>
      </c>
      <c r="S717" s="79">
        <f>ALL!S109/S$693</f>
        <v>4.1824397789916928E-3</v>
      </c>
      <c r="T717" s="79">
        <f>ALL!T109/T$693</f>
        <v>1.9350459134164692E-3</v>
      </c>
      <c r="U717" s="79">
        <f>ALL!U109/U$693</f>
        <v>3.4019211776696893E-4</v>
      </c>
      <c r="V717" s="79">
        <f>ALL!V109/V$693</f>
        <v>2.1302193265652874E-3</v>
      </c>
      <c r="W717" s="79">
        <f>ALL!W109/W$693</f>
        <v>2.1158232426516108E-3</v>
      </c>
      <c r="X717" s="79">
        <f>ALL!X109/X$693</f>
        <v>1.326492083246253E-4</v>
      </c>
      <c r="Y717" s="79">
        <f>ALL!Y109/Y$693</f>
        <v>4.1394481987381652E-3</v>
      </c>
      <c r="Z717" s="79">
        <f>ALL!Z109/Z$693</f>
        <v>1.3410818922756432E-3</v>
      </c>
      <c r="AA717" s="79">
        <f>ALL!AA109/AA$693</f>
        <v>9.5170659889504648E-3</v>
      </c>
      <c r="AB717" s="79">
        <f>ALL!AB109/AB$693</f>
        <v>5.2419304134862172E-3</v>
      </c>
      <c r="AC717" s="79">
        <f>ALL!AC109/AC$693</f>
        <v>2.0870415553288402E-3</v>
      </c>
      <c r="AD717" s="79">
        <f>ALL!AD109/AD$693</f>
        <v>4.5503093081708697E-3</v>
      </c>
      <c r="AE717" s="79">
        <f>ALL!AE109/AE$693</f>
        <v>7.3200963661825009E-3</v>
      </c>
      <c r="AF717" s="79">
        <f>ALL!AF109/AF$693</f>
        <v>6.8564062445346892E-3</v>
      </c>
      <c r="AG717" s="79">
        <f>ALL!AG109/AG$693</f>
        <v>8.1889556902190914E-3</v>
      </c>
      <c r="AH717" s="79">
        <f>ALL!AH109/AH$693</f>
        <v>7.8099117703317265E-3</v>
      </c>
      <c r="AI717" s="79">
        <f>ALL!AI109/AI$693</f>
        <v>2.1109536859261588E-3</v>
      </c>
      <c r="AJ717" s="79">
        <f>ALL!AJ109/AJ$693</f>
        <v>6.626561409505293E-3</v>
      </c>
      <c r="AK717" s="79">
        <f>ALL!AK109/AK$693</f>
        <v>1.4378102822733512E-2</v>
      </c>
      <c r="AL717" s="79">
        <f>ALL!AL109/AL$693</f>
        <v>9.7529422883279855E-4</v>
      </c>
      <c r="AM717" s="79">
        <f>ALL!AM109/AM$693</f>
        <v>4.1753067224648529E-3</v>
      </c>
      <c r="AN717" s="79">
        <f>ALL!AN109/AN$693</f>
        <v>1.6862715268649848E-3</v>
      </c>
      <c r="AO717" s="79">
        <f>ALL!AO109/AO$693</f>
        <v>0</v>
      </c>
      <c r="AP717" s="79">
        <f>ALL!AP109/AP$693</f>
        <v>1.8137451493648205E-3</v>
      </c>
      <c r="AQ717" s="79">
        <f>ALL!AQ109/AQ$693</f>
        <v>1.3138607097578229E-3</v>
      </c>
      <c r="AR717" s="79">
        <f>ALL!AR109/AR$693</f>
        <v>2.6866847428501125E-3</v>
      </c>
      <c r="AS717" s="79">
        <f>ALL!AS109/AS$693</f>
        <v>0</v>
      </c>
      <c r="AT717" s="79">
        <f>ALL!AT109/AT$693</f>
        <v>1.7619879339489987E-3</v>
      </c>
      <c r="AU717" s="79">
        <f>ALL!AU109/AU$693</f>
        <v>1.5386275890039826E-2</v>
      </c>
      <c r="AV717" s="79">
        <f>ALL!AV109/AV$693</f>
        <v>6.2882084852893382E-3</v>
      </c>
      <c r="AW717" s="79">
        <f>ALL!AW109/AW$693</f>
        <v>1.3361855885475582E-2</v>
      </c>
      <c r="AX717" s="79">
        <f>ALL!AX109/AX$693</f>
        <v>1.8070705240853116E-3</v>
      </c>
      <c r="AY717" s="79">
        <f>ALL!AY109/AY$693</f>
        <v>1.1319167215864351E-3</v>
      </c>
      <c r="AZ717" s="79">
        <f>ALL!AZ109/AZ$693</f>
        <v>3.3387092655452698E-3</v>
      </c>
      <c r="BA717" s="79">
        <f>ALL!BA109/BA$693</f>
        <v>2.6642262467652966E-3</v>
      </c>
      <c r="BB717" s="79">
        <f>ALL!BB109/BB$693</f>
        <v>3.4657498048038912E-3</v>
      </c>
      <c r="BC717" s="79">
        <f>ALL!BC109/BC$693</f>
        <v>3.7919626168159505E-2</v>
      </c>
      <c r="BD717" s="79">
        <f>ALL!BD109/BD$693</f>
        <v>0</v>
      </c>
      <c r="BE717" s="79">
        <f>ALL!BE109/BE$693</f>
        <v>1.3404206850312518E-2</v>
      </c>
      <c r="BF717" s="79">
        <f>ALL!BF109/BF$693</f>
        <v>2.3931780260977135E-3</v>
      </c>
      <c r="BG717" s="79">
        <f>ALL!BG109/BG$693</f>
        <v>9.1250836818725818E-3</v>
      </c>
      <c r="BH717" s="19">
        <f t="shared" si="315"/>
        <v>0.26710438315509955</v>
      </c>
      <c r="BJ717" s="267">
        <f t="array" ref="BJ717">(MIN(IF($E$4:$BG$4=BJ$4,$E717:$BG717)))</f>
        <v>0</v>
      </c>
      <c r="BK717" s="267">
        <f t="array" ref="BK717">(MAX(IF($E$4:$BG$4=BK$4,$E717:$BG717)))</f>
        <v>3.7919626168159505E-2</v>
      </c>
      <c r="BL717" s="267">
        <f t="array" ref="BL717">(AVERAGE(IF($E$4:$BG$4=BL$4,$E717:$BG717)))</f>
        <v>5.9141368159085746E-3</v>
      </c>
      <c r="BM717" s="267">
        <f t="array" ref="BM717">(MIN(IF($E$4:$BG$4=BM$4,$E717:$BG717)))</f>
        <v>0</v>
      </c>
      <c r="BN717" s="267">
        <f t="array" ref="BN717">(MAX(IF($E$4:$BG$4=BN$4,$E717:$BG717)))</f>
        <v>1.3404206850312518E-2</v>
      </c>
      <c r="BO717" s="267">
        <f t="array" ref="BO717">(AVERAGE(IF($E$4:$BG$4=BO$4,$E717:$BG717)))</f>
        <v>6.2306171395707039E-3</v>
      </c>
      <c r="BP717" s="267">
        <f t="array" ref="BP717">(MIN(IF($E$4:$BG$4=BP$4,$E717:$BG717)))</f>
        <v>9.7529422883279855E-4</v>
      </c>
      <c r="BQ717" s="267">
        <f t="array" ref="BQ717">(MAX(IF($E$4:$BG$4=BQ$4,$E717:$BG717)))</f>
        <v>1.4378102822733512E-2</v>
      </c>
      <c r="BR717" s="267">
        <f t="array" ref="BR717">(AVERAGE(IF($E$4:$BG$4=BR$4,$E717:$BG717)))</f>
        <v>6.5095679246770545E-3</v>
      </c>
      <c r="BS717" s="267">
        <f t="array" ref="BS717">(MIN(IF($E$4:$BG$4=BS$4,$E717:$BG717)))</f>
        <v>1.607823632692218E-4</v>
      </c>
      <c r="BT717" s="267">
        <f t="array" ref="BT717">(MAX(IF($E$4:$BG$4=BT$4,$E717:$BG717)))</f>
        <v>9.9397229417514388E-3</v>
      </c>
      <c r="BU717" s="267">
        <f t="array" ref="BU717">(AVERAGE(IF($E$4:$BG$4=BU$4,$E717:$BG717)))</f>
        <v>4.2926038159003489E-3</v>
      </c>
      <c r="BV717" s="267">
        <f t="array" ref="BV717">(MIN(IF($E$4:$BG$4=BV$4,$E717:$BG717)))</f>
        <v>0</v>
      </c>
      <c r="BW717" s="267">
        <f t="array" ref="BW717">(MAX(IF($E$4:$BG$4=BW$4,$E717:$BG717)))</f>
        <v>6.626561409505293E-3</v>
      </c>
      <c r="BX717" s="267">
        <f t="array" ref="BX717">(AVERAGE(IF($E$4:$BG$4=BX$4,$E717:$BG717)))</f>
        <v>3.3023934288167883E-3</v>
      </c>
      <c r="BY717" s="267">
        <f t="array" ref="BY717">(MIN(IF($E$4:$BG$4=BY$4,$E717:$BG717)))</f>
        <v>1.326492083246253E-4</v>
      </c>
      <c r="BZ717" s="267">
        <f t="array" ref="BZ717">(MAX(IF($E$4:$BG$4=BZ$4,$E717:$BG717)))</f>
        <v>8.1889556902190914E-3</v>
      </c>
      <c r="CA717" s="267">
        <f t="array" ref="CA717">(AVERAGE(IF($E$4:$BG$4=CA$4,$E717:$BG717)))</f>
        <v>3.5246811312962547E-3</v>
      </c>
      <c r="CB717" s="268">
        <f t="shared" si="316"/>
        <v>0</v>
      </c>
      <c r="CC717" s="268">
        <f t="shared" si="317"/>
        <v>0</v>
      </c>
      <c r="CD717" s="268">
        <f t="shared" si="318"/>
        <v>4.856443330092719E-3</v>
      </c>
    </row>
    <row r="718" spans="1:82">
      <c r="A718" s="18">
        <f t="shared" si="314"/>
        <v>332</v>
      </c>
      <c r="B718" s="248" t="s">
        <v>111</v>
      </c>
      <c r="E718" s="79">
        <f>ALL!E110/E$693</f>
        <v>1.0089401923027628E-2</v>
      </c>
      <c r="F718" s="79">
        <f>ALL!F110/F$693</f>
        <v>1.0956978083944524E-2</v>
      </c>
      <c r="G718" s="79">
        <f>ALL!G110/G$693</f>
        <v>1.2349021739532685E-2</v>
      </c>
      <c r="H718" s="79">
        <f>ALL!H110/H$693</f>
        <v>9.8288535562475448E-3</v>
      </c>
      <c r="I718" s="79">
        <f>ALL!I110/I$693</f>
        <v>9.4428409081559143E-3</v>
      </c>
      <c r="J718" s="79">
        <f>ALL!J110/J$693</f>
        <v>9.2714893936077947E-3</v>
      </c>
      <c r="K718" s="79">
        <f>ALL!K110/K$693</f>
        <v>9.6025408678159195E-3</v>
      </c>
      <c r="L718" s="79">
        <f>ALL!L110/L$693</f>
        <v>1.109334736576682E-2</v>
      </c>
      <c r="M718" s="79">
        <f>ALL!M110/M$693</f>
        <v>2.8238414328779046E-2</v>
      </c>
      <c r="N718" s="79">
        <f>ALL!N110/N$693</f>
        <v>3.0818185063374772E-3</v>
      </c>
      <c r="O718" s="79">
        <f>ALL!O110/O$693</f>
        <v>1.6777805487008635E-2</v>
      </c>
      <c r="P718" s="79">
        <f>ALL!P110/P$693</f>
        <v>1.825315845577196E-2</v>
      </c>
      <c r="Q718" s="79">
        <f>ALL!Q110/Q$693</f>
        <v>9.8794124714674924E-3</v>
      </c>
      <c r="R718" s="79">
        <f>ALL!R110/R$693</f>
        <v>2.2449611555565317E-2</v>
      </c>
      <c r="S718" s="79">
        <f>ALL!S110/S$693</f>
        <v>1.3933140124549504E-2</v>
      </c>
      <c r="T718" s="79">
        <f>ALL!T110/T$693</f>
        <v>1.2181694408006247E-2</v>
      </c>
      <c r="U718" s="79">
        <f>ALL!U110/U$693</f>
        <v>1.2551787873915475E-2</v>
      </c>
      <c r="V718" s="79">
        <f>ALL!V110/V$693</f>
        <v>3.8554435338297922E-2</v>
      </c>
      <c r="W718" s="79">
        <f>ALL!W110/W$693</f>
        <v>1.4354299897862232E-2</v>
      </c>
      <c r="X718" s="79">
        <f>ALL!X110/X$693</f>
        <v>1.0274172836828009E-2</v>
      </c>
      <c r="Y718" s="79">
        <f>ALL!Y110/Y$693</f>
        <v>2.0144724278649443E-2</v>
      </c>
      <c r="Z718" s="79">
        <f>ALL!Z110/Z$693</f>
        <v>8.8260327856447638E-3</v>
      </c>
      <c r="AA718" s="79">
        <f>ALL!AA110/AA$693</f>
        <v>1.5590403868754455E-2</v>
      </c>
      <c r="AB718" s="79">
        <f>ALL!AB110/AB$693</f>
        <v>2.3637127670718131E-2</v>
      </c>
      <c r="AC718" s="79">
        <f>ALL!AC110/AC$693</f>
        <v>9.8221838767798362E-3</v>
      </c>
      <c r="AD718" s="79">
        <f>ALL!AD110/AD$693</f>
        <v>9.5863417684048848E-3</v>
      </c>
      <c r="AE718" s="79">
        <f>ALL!AE110/AE$693</f>
        <v>1.6267773903258276E-2</v>
      </c>
      <c r="AF718" s="79">
        <f>ALL!AF110/AF$693</f>
        <v>1.352845616138091E-2</v>
      </c>
      <c r="AG718" s="79">
        <f>ALL!AG110/AG$693</f>
        <v>1.0125730107227284E-2</v>
      </c>
      <c r="AH718" s="79">
        <f>ALL!AH110/AH$693</f>
        <v>1.8736847846254779E-2</v>
      </c>
      <c r="AI718" s="79">
        <f>ALL!AI110/AI$693</f>
        <v>1.1267437053594141E-2</v>
      </c>
      <c r="AJ718" s="79">
        <f>ALL!AJ110/AJ$693</f>
        <v>1.2429464220046189E-2</v>
      </c>
      <c r="AK718" s="79">
        <f>ALL!AK110/AK$693</f>
        <v>3.4099759009088529E-2</v>
      </c>
      <c r="AL718" s="79">
        <f>ALL!AL110/AL$693</f>
        <v>7.3636757398993724E-2</v>
      </c>
      <c r="AM718" s="79">
        <f>ALL!AM110/AM$693</f>
        <v>4.6619218487391902E-2</v>
      </c>
      <c r="AN718" s="79">
        <f>ALL!AN110/AN$693</f>
        <v>4.5596309083460157E-2</v>
      </c>
      <c r="AO718" s="79">
        <f>ALL!AO110/AO$693</f>
        <v>5.6863482285911662E-2</v>
      </c>
      <c r="AP718" s="79">
        <f>ALL!AP110/AP$693</f>
        <v>2.9541146286225117E-2</v>
      </c>
      <c r="AQ718" s="79">
        <f>ALL!AQ110/AQ$693</f>
        <v>5.6980854486349417E-2</v>
      </c>
      <c r="AR718" s="79">
        <f>ALL!AR110/AR$693</f>
        <v>4.810082468700997E-2</v>
      </c>
      <c r="AS718" s="79">
        <f>ALL!AS110/AS$693</f>
        <v>3.8442612690486391E-2</v>
      </c>
      <c r="AT718" s="79">
        <f>ALL!AT110/AT$693</f>
        <v>6.3890129662779932E-2</v>
      </c>
      <c r="AU718" s="79">
        <f>ALL!AU110/AU$693</f>
        <v>4.2243547763015823E-2</v>
      </c>
      <c r="AV718" s="79">
        <f>ALL!AV110/AV$693</f>
        <v>4.9638479057124464E-2</v>
      </c>
      <c r="AW718" s="79">
        <f>ALL!AW110/AW$693</f>
        <v>4.3507305319069808E-2</v>
      </c>
      <c r="AX718" s="79">
        <f>ALL!AX110/AX$693</f>
        <v>3.2735713486151757E-2</v>
      </c>
      <c r="AY718" s="79">
        <f>ALL!AY110/AY$693</f>
        <v>3.8270860917255088E-2</v>
      </c>
      <c r="AZ718" s="79">
        <f>ALL!AZ110/AZ$693</f>
        <v>2.8083953175857164E-2</v>
      </c>
      <c r="BA718" s="79">
        <f>ALL!BA110/BA$693</f>
        <v>7.1541028542941074E-2</v>
      </c>
      <c r="BB718" s="79">
        <f>ALL!BB110/BB$693</f>
        <v>6.0627311860907876E-2</v>
      </c>
      <c r="BC718" s="79">
        <f>ALL!BC110/BC$693</f>
        <v>5.3719663493006865E-2</v>
      </c>
      <c r="BD718" s="79">
        <f>ALL!BD110/BD$693</f>
        <v>1.2073668752035921E-2</v>
      </c>
      <c r="BE718" s="79">
        <f>ALL!BE110/BE$693</f>
        <v>1.6929742417303779E-2</v>
      </c>
      <c r="BF718" s="79">
        <f>ALL!BF110/BF$693</f>
        <v>1.471659899454705E-2</v>
      </c>
      <c r="BG718" s="79">
        <f>ALL!BG110/BG$693</f>
        <v>2.8866442265661811E-2</v>
      </c>
      <c r="BH718" s="19">
        <f t="shared" si="315"/>
        <v>1.4398521587857762</v>
      </c>
      <c r="BJ718" s="267">
        <f t="array" ref="BJ718">(MIN(IF($E$4:$BG$4=BJ$4,$E718:$BG718)))</f>
        <v>2.8083953175857164E-2</v>
      </c>
      <c r="BK718" s="267">
        <f t="array" ref="BK718">(MAX(IF($E$4:$BG$4=BK$4,$E718:$BG718)))</f>
        <v>7.1541028542941074E-2</v>
      </c>
      <c r="BL718" s="267">
        <f t="array" ref="BL718">(AVERAGE(IF($E$4:$BG$4=BL$4,$E718:$BG718)))</f>
        <v>4.7486451424847038E-2</v>
      </c>
      <c r="BM718" s="267">
        <f t="array" ref="BM718">(MIN(IF($E$4:$BG$4=BM$4,$E718:$BG718)))</f>
        <v>1.2073668752035921E-2</v>
      </c>
      <c r="BN718" s="267">
        <f t="array" ref="BN718">(MAX(IF($E$4:$BG$4=BN$4,$E718:$BG718)))</f>
        <v>2.8866442265661811E-2</v>
      </c>
      <c r="BO718" s="267">
        <f t="array" ref="BO718">(AVERAGE(IF($E$4:$BG$4=BO$4,$E718:$BG718)))</f>
        <v>1.814661310738714E-2</v>
      </c>
      <c r="BP718" s="267">
        <f t="array" ref="BP718">(MIN(IF($E$4:$BG$4=BP$4,$E718:$BG718)))</f>
        <v>3.4099759009088529E-2</v>
      </c>
      <c r="BQ718" s="267">
        <f t="array" ref="BQ718">(MAX(IF($E$4:$BG$4=BQ$4,$E718:$BG718)))</f>
        <v>7.3636757398993724E-2</v>
      </c>
      <c r="BR718" s="267">
        <f t="array" ref="BR718">(AVERAGE(IF($E$4:$BG$4=BR$4,$E718:$BG718)))</f>
        <v>5.145191163182472E-2</v>
      </c>
      <c r="BS718" s="267">
        <f t="array" ref="BS718">(MIN(IF($E$4:$BG$4=BS$4,$E718:$BG718)))</f>
        <v>3.0818185063374772E-3</v>
      </c>
      <c r="BT718" s="267">
        <f t="array" ref="BT718">(MAX(IF($E$4:$BG$4=BT$4,$E718:$BG718)))</f>
        <v>3.8554435338297922E-2</v>
      </c>
      <c r="BU718" s="267">
        <f t="array" ref="BU718">(AVERAGE(IF($E$4:$BG$4=BU$4,$E718:$BG718)))</f>
        <v>1.4898887030761901E-2</v>
      </c>
      <c r="BV718" s="267">
        <f t="array" ref="BV718">(MIN(IF($E$4:$BG$4=BV$4,$E718:$BG718)))</f>
        <v>8.8260327856447638E-3</v>
      </c>
      <c r="BW718" s="267">
        <f t="array" ref="BW718">(MAX(IF($E$4:$BG$4=BW$4,$E718:$BG718)))</f>
        <v>2.3637127670718131E-2</v>
      </c>
      <c r="BX718" s="267">
        <f t="array" ref="BX718">(AVERAGE(IF($E$4:$BG$4=BX$4,$E718:$BG718)))</f>
        <v>1.4310411603985444E-2</v>
      </c>
      <c r="BY718" s="267">
        <f t="array" ref="BY718">(MIN(IF($E$4:$BG$4=BY$4,$E718:$BG718)))</f>
        <v>9.4428409081559143E-3</v>
      </c>
      <c r="BZ718" s="267">
        <f t="array" ref="BZ718">(MAX(IF($E$4:$BG$4=BZ$4,$E718:$BG718)))</f>
        <v>1.825315845577196E-2</v>
      </c>
      <c r="CA718" s="267">
        <f t="array" ref="CA718">(AVERAGE(IF($E$4:$BG$4=CA$4,$E718:$BG718)))</f>
        <v>1.1858353514465656E-2</v>
      </c>
      <c r="CB718" s="268">
        <f t="shared" si="316"/>
        <v>0</v>
      </c>
      <c r="CC718" s="268">
        <f t="shared" si="317"/>
        <v>0.1</v>
      </c>
      <c r="CD718" s="268">
        <f t="shared" si="318"/>
        <v>2.6179130159741385E-2</v>
      </c>
    </row>
    <row r="719" spans="1:82" ht="24">
      <c r="A719" s="18">
        <f t="shared" si="314"/>
        <v>411</v>
      </c>
      <c r="B719" s="248" t="s">
        <v>112</v>
      </c>
      <c r="E719" s="79">
        <f>ALL!E111/E$693</f>
        <v>0</v>
      </c>
      <c r="F719" s="79">
        <f>ALL!F111/F$693</f>
        <v>0</v>
      </c>
      <c r="G719" s="79">
        <f>ALL!G111/G$693</f>
        <v>0</v>
      </c>
      <c r="H719" s="79">
        <f>ALL!H111/H$693</f>
        <v>0</v>
      </c>
      <c r="I719" s="79">
        <f>ALL!I111/I$693</f>
        <v>0</v>
      </c>
      <c r="J719" s="79">
        <f>ALL!J111/J$693</f>
        <v>0</v>
      </c>
      <c r="K719" s="79">
        <f>ALL!K111/K$693</f>
        <v>0</v>
      </c>
      <c r="L719" s="79">
        <f>ALL!L111/L$693</f>
        <v>0</v>
      </c>
      <c r="M719" s="79">
        <f>ALL!M111/M$693</f>
        <v>0</v>
      </c>
      <c r="N719" s="79">
        <f>ALL!N111/N$693</f>
        <v>0</v>
      </c>
      <c r="O719" s="79">
        <f>ALL!O111/O$693</f>
        <v>0</v>
      </c>
      <c r="P719" s="79">
        <f>ALL!P111/P$693</f>
        <v>0</v>
      </c>
      <c r="Q719" s="79">
        <f>ALL!Q111/Q$693</f>
        <v>0</v>
      </c>
      <c r="R719" s="79">
        <f>ALL!R111/R$693</f>
        <v>0</v>
      </c>
      <c r="S719" s="79">
        <f>ALL!S111/S$693</f>
        <v>0</v>
      </c>
      <c r="T719" s="79">
        <f>ALL!T111/T$693</f>
        <v>0</v>
      </c>
      <c r="U719" s="79">
        <f>ALL!U111/U$693</f>
        <v>0</v>
      </c>
      <c r="V719" s="79">
        <f>ALL!V111/V$693</f>
        <v>0</v>
      </c>
      <c r="W719" s="79">
        <f>ALL!W111/W$693</f>
        <v>0</v>
      </c>
      <c r="X719" s="79">
        <f>ALL!X111/X$693</f>
        <v>0</v>
      </c>
      <c r="Y719" s="79">
        <f>ALL!Y111/Y$693</f>
        <v>0</v>
      </c>
      <c r="Z719" s="79">
        <f>ALL!Z111/Z$693</f>
        <v>0</v>
      </c>
      <c r="AA719" s="79">
        <f>ALL!AA111/AA$693</f>
        <v>0</v>
      </c>
      <c r="AB719" s="79">
        <f>ALL!AB111/AB$693</f>
        <v>0</v>
      </c>
      <c r="AC719" s="79">
        <f>ALL!AC111/AC$693</f>
        <v>0</v>
      </c>
      <c r="AD719" s="79">
        <f>ALL!AD111/AD$693</f>
        <v>0</v>
      </c>
      <c r="AE719" s="79">
        <f>ALL!AE111/AE$693</f>
        <v>0</v>
      </c>
      <c r="AF719" s="79">
        <f>ALL!AF111/AF$693</f>
        <v>0</v>
      </c>
      <c r="AG719" s="79">
        <f>ALL!AG111/AG$693</f>
        <v>0</v>
      </c>
      <c r="AH719" s="79">
        <f>ALL!AH111/AH$693</f>
        <v>0</v>
      </c>
      <c r="AI719" s="79">
        <f>ALL!AI111/AI$693</f>
        <v>0</v>
      </c>
      <c r="AJ719" s="79">
        <f>ALL!AJ111/AJ$693</f>
        <v>0</v>
      </c>
      <c r="AK719" s="79">
        <f>ALL!AK111/AK$693</f>
        <v>0</v>
      </c>
      <c r="AL719" s="79">
        <f>ALL!AL111/AL$693</f>
        <v>0</v>
      </c>
      <c r="AM719" s="79">
        <f>ALL!AM111/AM$693</f>
        <v>0</v>
      </c>
      <c r="AN719" s="79">
        <f>ALL!AN111/AN$693</f>
        <v>0</v>
      </c>
      <c r="AO719" s="79">
        <f>ALL!AO111/AO$693</f>
        <v>0</v>
      </c>
      <c r="AP719" s="79">
        <f>ALL!AP111/AP$693</f>
        <v>0</v>
      </c>
      <c r="AQ719" s="79">
        <f>ALL!AQ111/AQ$693</f>
        <v>0</v>
      </c>
      <c r="AR719" s="79">
        <f>ALL!AR111/AR$693</f>
        <v>0</v>
      </c>
      <c r="AS719" s="79">
        <f>ALL!AS111/AS$693</f>
        <v>0</v>
      </c>
      <c r="AT719" s="79">
        <f>ALL!AT111/AT$693</f>
        <v>0</v>
      </c>
      <c r="AU719" s="79">
        <f>ALL!AU111/AU$693</f>
        <v>0</v>
      </c>
      <c r="AV719" s="79">
        <f>ALL!AV111/AV$693</f>
        <v>0</v>
      </c>
      <c r="AW719" s="79">
        <f>ALL!AW111/AW$693</f>
        <v>0</v>
      </c>
      <c r="AX719" s="79">
        <f>ALL!AX111/AX$693</f>
        <v>0</v>
      </c>
      <c r="AY719" s="79">
        <f>ALL!AY111/AY$693</f>
        <v>0</v>
      </c>
      <c r="AZ719" s="79">
        <f>ALL!AZ111/AZ$693</f>
        <v>0</v>
      </c>
      <c r="BA719" s="79">
        <f>ALL!BA111/BA$693</f>
        <v>0</v>
      </c>
      <c r="BB719" s="79">
        <f>ALL!BB111/BB$693</f>
        <v>0</v>
      </c>
      <c r="BC719" s="79">
        <f>ALL!BC111/BC$693</f>
        <v>0</v>
      </c>
      <c r="BD719" s="79">
        <f>ALL!BD111/BD$693</f>
        <v>0</v>
      </c>
      <c r="BE719" s="79">
        <f>ALL!BE111/BE$693</f>
        <v>0</v>
      </c>
      <c r="BF719" s="79">
        <f>ALL!BF111/BF$693</f>
        <v>0</v>
      </c>
      <c r="BG719" s="79">
        <f>ALL!BG111/BG$693</f>
        <v>0</v>
      </c>
      <c r="BH719" s="19">
        <f t="shared" si="315"/>
        <v>0</v>
      </c>
      <c r="BJ719" s="267">
        <f t="array" ref="BJ719">(MIN(IF($E$4:$BG$4=BJ$4,$E719:$BG719)))</f>
        <v>0</v>
      </c>
      <c r="BK719" s="267">
        <f t="array" ref="BK719">(MAX(IF($E$4:$BG$4=BK$4,$E719:$BG719)))</f>
        <v>0</v>
      </c>
      <c r="BL719" s="267">
        <f t="array" ref="BL719">(AVERAGE(IF($E$4:$BG$4=BL$4,$E719:$BG719)))</f>
        <v>0</v>
      </c>
      <c r="BM719" s="267">
        <f t="array" ref="BM719">(MIN(IF($E$4:$BG$4=BM$4,$E719:$BG719)))</f>
        <v>0</v>
      </c>
      <c r="BN719" s="267">
        <f t="array" ref="BN719">(MAX(IF($E$4:$BG$4=BN$4,$E719:$BG719)))</f>
        <v>0</v>
      </c>
      <c r="BO719" s="267">
        <f t="array" ref="BO719">(AVERAGE(IF($E$4:$BG$4=BO$4,$E719:$BG719)))</f>
        <v>0</v>
      </c>
      <c r="BP719" s="267">
        <f t="array" ref="BP719">(MIN(IF($E$4:$BG$4=BP$4,$E719:$BG719)))</f>
        <v>0</v>
      </c>
      <c r="BQ719" s="267">
        <f t="array" ref="BQ719">(MAX(IF($E$4:$BG$4=BQ$4,$E719:$BG719)))</f>
        <v>0</v>
      </c>
      <c r="BR719" s="267">
        <f t="array" ref="BR719">(AVERAGE(IF($E$4:$BG$4=BR$4,$E719:$BG719)))</f>
        <v>0</v>
      </c>
      <c r="BS719" s="267">
        <f t="array" ref="BS719">(MIN(IF($E$4:$BG$4=BS$4,$E719:$BG719)))</f>
        <v>0</v>
      </c>
      <c r="BT719" s="267">
        <f t="array" ref="BT719">(MAX(IF($E$4:$BG$4=BT$4,$E719:$BG719)))</f>
        <v>0</v>
      </c>
      <c r="BU719" s="267">
        <f t="array" ref="BU719">(AVERAGE(IF($E$4:$BG$4=BU$4,$E719:$BG719)))</f>
        <v>0</v>
      </c>
      <c r="BV719" s="267">
        <f t="array" ref="BV719">(MIN(IF($E$4:$BG$4=BV$4,$E719:$BG719)))</f>
        <v>0</v>
      </c>
      <c r="BW719" s="267">
        <f t="array" ref="BW719">(MAX(IF($E$4:$BG$4=BW$4,$E719:$BG719)))</f>
        <v>0</v>
      </c>
      <c r="BX719" s="267">
        <f t="array" ref="BX719">(AVERAGE(IF($E$4:$BG$4=BX$4,$E719:$BG719)))</f>
        <v>0</v>
      </c>
      <c r="BY719" s="267">
        <f t="array" ref="BY719">(MIN(IF($E$4:$BG$4=BY$4,$E719:$BG719)))</f>
        <v>0</v>
      </c>
      <c r="BZ719" s="267">
        <f t="array" ref="BZ719">(MAX(IF($E$4:$BG$4=BZ$4,$E719:$BG719)))</f>
        <v>0</v>
      </c>
      <c r="CA719" s="267">
        <f t="array" ref="CA719">(AVERAGE(IF($E$4:$BG$4=CA$4,$E719:$BG719)))</f>
        <v>0</v>
      </c>
      <c r="CB719" s="268">
        <f t="shared" si="316"/>
        <v>0</v>
      </c>
      <c r="CC719" s="268">
        <f t="shared" si="317"/>
        <v>0</v>
      </c>
      <c r="CD719" s="268">
        <f t="shared" si="318"/>
        <v>0</v>
      </c>
    </row>
    <row r="720" spans="1:82">
      <c r="A720" s="18">
        <f t="shared" si="314"/>
        <v>421</v>
      </c>
      <c r="B720" s="248" t="s">
        <v>113</v>
      </c>
      <c r="E720" s="79">
        <f>ALL!E112/E$693</f>
        <v>0</v>
      </c>
      <c r="F720" s="79">
        <f>ALL!F112/F$693</f>
        <v>0</v>
      </c>
      <c r="G720" s="79">
        <f>ALL!G112/G$693</f>
        <v>0</v>
      </c>
      <c r="H720" s="79">
        <f>ALL!H112/H$693</f>
        <v>0</v>
      </c>
      <c r="I720" s="79">
        <f>ALL!I112/I$693</f>
        <v>0</v>
      </c>
      <c r="J720" s="79">
        <f>ALL!J112/J$693</f>
        <v>0</v>
      </c>
      <c r="K720" s="79">
        <f>ALL!K112/K$693</f>
        <v>0</v>
      </c>
      <c r="L720" s="79">
        <f>ALL!L112/L$693</f>
        <v>0</v>
      </c>
      <c r="M720" s="79">
        <f>ALL!M112/M$693</f>
        <v>0</v>
      </c>
      <c r="N720" s="79">
        <f>ALL!N112/N$693</f>
        <v>0</v>
      </c>
      <c r="O720" s="79">
        <f>ALL!O112/O$693</f>
        <v>0</v>
      </c>
      <c r="P720" s="79">
        <f>ALL!P112/P$693</f>
        <v>0</v>
      </c>
      <c r="Q720" s="79">
        <f>ALL!Q112/Q$693</f>
        <v>0</v>
      </c>
      <c r="R720" s="79">
        <f>ALL!R112/R$693</f>
        <v>0</v>
      </c>
      <c r="S720" s="79">
        <f>ALL!S112/S$693</f>
        <v>0</v>
      </c>
      <c r="T720" s="79">
        <f>ALL!T112/T$693</f>
        <v>0</v>
      </c>
      <c r="U720" s="79">
        <f>ALL!U112/U$693</f>
        <v>0</v>
      </c>
      <c r="V720" s="79">
        <f>ALL!V112/V$693</f>
        <v>0</v>
      </c>
      <c r="W720" s="79">
        <f>ALL!W112/W$693</f>
        <v>0</v>
      </c>
      <c r="X720" s="79">
        <f>ALL!X112/X$693</f>
        <v>0</v>
      </c>
      <c r="Y720" s="79">
        <f>ALL!Y112/Y$693</f>
        <v>0</v>
      </c>
      <c r="Z720" s="79">
        <f>ALL!Z112/Z$693</f>
        <v>0</v>
      </c>
      <c r="AA720" s="79">
        <f>ALL!AA112/AA$693</f>
        <v>0</v>
      </c>
      <c r="AB720" s="79">
        <f>ALL!AB112/AB$693</f>
        <v>0</v>
      </c>
      <c r="AC720" s="79">
        <f>ALL!AC112/AC$693</f>
        <v>0</v>
      </c>
      <c r="AD720" s="79">
        <f>ALL!AD112/AD$693</f>
        <v>0</v>
      </c>
      <c r="AE720" s="79">
        <f>ALL!AE112/AE$693</f>
        <v>0</v>
      </c>
      <c r="AF720" s="79">
        <f>ALL!AF112/AF$693</f>
        <v>0</v>
      </c>
      <c r="AG720" s="79">
        <f>ALL!AG112/AG$693</f>
        <v>0</v>
      </c>
      <c r="AH720" s="79">
        <f>ALL!AH112/AH$693</f>
        <v>0</v>
      </c>
      <c r="AI720" s="79">
        <f>ALL!AI112/AI$693</f>
        <v>0</v>
      </c>
      <c r="AJ720" s="79">
        <f>ALL!AJ112/AJ$693</f>
        <v>0</v>
      </c>
      <c r="AK720" s="79">
        <f>ALL!AK112/AK$693</f>
        <v>0</v>
      </c>
      <c r="AL720" s="79">
        <f>ALL!AL112/AL$693</f>
        <v>0</v>
      </c>
      <c r="AM720" s="79">
        <f>ALL!AM112/AM$693</f>
        <v>0</v>
      </c>
      <c r="AN720" s="79">
        <f>ALL!AN112/AN$693</f>
        <v>0</v>
      </c>
      <c r="AO720" s="79">
        <f>ALL!AO112/AO$693</f>
        <v>0</v>
      </c>
      <c r="AP720" s="79">
        <f>ALL!AP112/AP$693</f>
        <v>0</v>
      </c>
      <c r="AQ720" s="79">
        <f>ALL!AQ112/AQ$693</f>
        <v>0</v>
      </c>
      <c r="AR720" s="79">
        <f>ALL!AR112/AR$693</f>
        <v>0</v>
      </c>
      <c r="AS720" s="79">
        <f>ALL!AS112/AS$693</f>
        <v>0</v>
      </c>
      <c r="AT720" s="79">
        <f>ALL!AT112/AT$693</f>
        <v>0</v>
      </c>
      <c r="AU720" s="79">
        <f>ALL!AU112/AU$693</f>
        <v>0</v>
      </c>
      <c r="AV720" s="79">
        <f>ALL!AV112/AV$693</f>
        <v>0</v>
      </c>
      <c r="AW720" s="79">
        <f>ALL!AW112/AW$693</f>
        <v>0</v>
      </c>
      <c r="AX720" s="79">
        <f>ALL!AX112/AX$693</f>
        <v>0</v>
      </c>
      <c r="AY720" s="79">
        <f>ALL!AY112/AY$693</f>
        <v>0</v>
      </c>
      <c r="AZ720" s="79">
        <f>ALL!AZ112/AZ$693</f>
        <v>0</v>
      </c>
      <c r="BA720" s="79">
        <f>ALL!BA112/BA$693</f>
        <v>0</v>
      </c>
      <c r="BB720" s="79">
        <f>ALL!BB112/BB$693</f>
        <v>0</v>
      </c>
      <c r="BC720" s="79">
        <f>ALL!BC112/BC$693</f>
        <v>0</v>
      </c>
      <c r="BD720" s="79">
        <f>ALL!BD112/BD$693</f>
        <v>0</v>
      </c>
      <c r="BE720" s="79">
        <f>ALL!BE112/BE$693</f>
        <v>0</v>
      </c>
      <c r="BF720" s="79">
        <f>ALL!BF112/BF$693</f>
        <v>0</v>
      </c>
      <c r="BG720" s="79">
        <f>ALL!BG112/BG$693</f>
        <v>0</v>
      </c>
      <c r="BH720" s="19">
        <f t="shared" si="315"/>
        <v>0</v>
      </c>
      <c r="BJ720" s="267">
        <f t="array" ref="BJ720">(MIN(IF($E$4:$BG$4=BJ$4,$E720:$BG720)))</f>
        <v>0</v>
      </c>
      <c r="BK720" s="267">
        <f t="array" ref="BK720">(MAX(IF($E$4:$BG$4=BK$4,$E720:$BG720)))</f>
        <v>0</v>
      </c>
      <c r="BL720" s="267">
        <f t="array" ref="BL720">(AVERAGE(IF($E$4:$BG$4=BL$4,$E720:$BG720)))</f>
        <v>0</v>
      </c>
      <c r="BM720" s="267">
        <f t="array" ref="BM720">(MIN(IF($E$4:$BG$4=BM$4,$E720:$BG720)))</f>
        <v>0</v>
      </c>
      <c r="BN720" s="267">
        <f t="array" ref="BN720">(MAX(IF($E$4:$BG$4=BN$4,$E720:$BG720)))</f>
        <v>0</v>
      </c>
      <c r="BO720" s="267">
        <f t="array" ref="BO720">(AVERAGE(IF($E$4:$BG$4=BO$4,$E720:$BG720)))</f>
        <v>0</v>
      </c>
      <c r="BP720" s="267">
        <f t="array" ref="BP720">(MIN(IF($E$4:$BG$4=BP$4,$E720:$BG720)))</f>
        <v>0</v>
      </c>
      <c r="BQ720" s="267">
        <f t="array" ref="BQ720">(MAX(IF($E$4:$BG$4=BQ$4,$E720:$BG720)))</f>
        <v>0</v>
      </c>
      <c r="BR720" s="267">
        <f t="array" ref="BR720">(AVERAGE(IF($E$4:$BG$4=BR$4,$E720:$BG720)))</f>
        <v>0</v>
      </c>
      <c r="BS720" s="267">
        <f t="array" ref="BS720">(MIN(IF($E$4:$BG$4=BS$4,$E720:$BG720)))</f>
        <v>0</v>
      </c>
      <c r="BT720" s="267">
        <f t="array" ref="BT720">(MAX(IF($E$4:$BG$4=BT$4,$E720:$BG720)))</f>
        <v>0</v>
      </c>
      <c r="BU720" s="267">
        <f t="array" ref="BU720">(AVERAGE(IF($E$4:$BG$4=BU$4,$E720:$BG720)))</f>
        <v>0</v>
      </c>
      <c r="BV720" s="267">
        <f t="array" ref="BV720">(MIN(IF($E$4:$BG$4=BV$4,$E720:$BG720)))</f>
        <v>0</v>
      </c>
      <c r="BW720" s="267">
        <f t="array" ref="BW720">(MAX(IF($E$4:$BG$4=BW$4,$E720:$BG720)))</f>
        <v>0</v>
      </c>
      <c r="BX720" s="267">
        <f t="array" ref="BX720">(AVERAGE(IF($E$4:$BG$4=BX$4,$E720:$BG720)))</f>
        <v>0</v>
      </c>
      <c r="BY720" s="267">
        <f t="array" ref="BY720">(MIN(IF($E$4:$BG$4=BY$4,$E720:$BG720)))</f>
        <v>0</v>
      </c>
      <c r="BZ720" s="267">
        <f t="array" ref="BZ720">(MAX(IF($E$4:$BG$4=BZ$4,$E720:$BG720)))</f>
        <v>0</v>
      </c>
      <c r="CA720" s="267">
        <f t="array" ref="CA720">(AVERAGE(IF($E$4:$BG$4=CA$4,$E720:$BG720)))</f>
        <v>0</v>
      </c>
      <c r="CB720" s="268">
        <f t="shared" si="316"/>
        <v>0</v>
      </c>
      <c r="CC720" s="268">
        <f t="shared" si="317"/>
        <v>0</v>
      </c>
      <c r="CD720" s="268">
        <f t="shared" si="318"/>
        <v>0</v>
      </c>
    </row>
    <row r="721" spans="1:82">
      <c r="A721" s="18">
        <f t="shared" si="314"/>
        <v>422</v>
      </c>
      <c r="B721" s="248" t="s">
        <v>114</v>
      </c>
      <c r="E721" s="79">
        <f>ALL!E113/E$693</f>
        <v>0</v>
      </c>
      <c r="F721" s="79">
        <f>ALL!F113/F$693</f>
        <v>0</v>
      </c>
      <c r="G721" s="79">
        <f>ALL!G113/G$693</f>
        <v>0</v>
      </c>
      <c r="H721" s="79">
        <f>ALL!H113/H$693</f>
        <v>0</v>
      </c>
      <c r="I721" s="79">
        <f>ALL!I113/I$693</f>
        <v>0</v>
      </c>
      <c r="J721" s="79">
        <f>ALL!J113/J$693</f>
        <v>0</v>
      </c>
      <c r="K721" s="79">
        <f>ALL!K113/K$693</f>
        <v>0</v>
      </c>
      <c r="L721" s="79">
        <f>ALL!L113/L$693</f>
        <v>0</v>
      </c>
      <c r="M721" s="79">
        <f>ALL!M113/M$693</f>
        <v>0</v>
      </c>
      <c r="N721" s="79">
        <f>ALL!N113/N$693</f>
        <v>0</v>
      </c>
      <c r="O721" s="79">
        <f>ALL!O113/O$693</f>
        <v>0</v>
      </c>
      <c r="P721" s="79">
        <f>ALL!P113/P$693</f>
        <v>0</v>
      </c>
      <c r="Q721" s="79">
        <f>ALL!Q113/Q$693</f>
        <v>0</v>
      </c>
      <c r="R721" s="79">
        <f>ALL!R113/R$693</f>
        <v>0</v>
      </c>
      <c r="S721" s="79">
        <f>ALL!S113/S$693</f>
        <v>0</v>
      </c>
      <c r="T721" s="79">
        <f>ALL!T113/T$693</f>
        <v>0</v>
      </c>
      <c r="U721" s="79">
        <f>ALL!U113/U$693</f>
        <v>0</v>
      </c>
      <c r="V721" s="79">
        <f>ALL!V113/V$693</f>
        <v>0</v>
      </c>
      <c r="W721" s="79">
        <f>ALL!W113/W$693</f>
        <v>0</v>
      </c>
      <c r="X721" s="79">
        <f>ALL!X113/X$693</f>
        <v>0</v>
      </c>
      <c r="Y721" s="79">
        <f>ALL!Y113/Y$693</f>
        <v>0</v>
      </c>
      <c r="Z721" s="79">
        <f>ALL!Z113/Z$693</f>
        <v>0</v>
      </c>
      <c r="AA721" s="79">
        <f>ALL!AA113/AA$693</f>
        <v>0</v>
      </c>
      <c r="AB721" s="79">
        <f>ALL!AB113/AB$693</f>
        <v>0</v>
      </c>
      <c r="AC721" s="79">
        <f>ALL!AC113/AC$693</f>
        <v>0</v>
      </c>
      <c r="AD721" s="79">
        <f>ALL!AD113/AD$693</f>
        <v>0</v>
      </c>
      <c r="AE721" s="79">
        <f>ALL!AE113/AE$693</f>
        <v>0</v>
      </c>
      <c r="AF721" s="79">
        <f>ALL!AF113/AF$693</f>
        <v>0</v>
      </c>
      <c r="AG721" s="79">
        <f>ALL!AG113/AG$693</f>
        <v>0</v>
      </c>
      <c r="AH721" s="79">
        <f>ALL!AH113/AH$693</f>
        <v>0</v>
      </c>
      <c r="AI721" s="79">
        <f>ALL!AI113/AI$693</f>
        <v>0</v>
      </c>
      <c r="AJ721" s="79">
        <f>ALL!AJ113/AJ$693</f>
        <v>0</v>
      </c>
      <c r="AK721" s="79">
        <f>ALL!AK113/AK$693</f>
        <v>0</v>
      </c>
      <c r="AL721" s="79">
        <f>ALL!AL113/AL$693</f>
        <v>0</v>
      </c>
      <c r="AM721" s="79">
        <f>ALL!AM113/AM$693</f>
        <v>0</v>
      </c>
      <c r="AN721" s="79">
        <f>ALL!AN113/AN$693</f>
        <v>0</v>
      </c>
      <c r="AO721" s="79">
        <f>ALL!AO113/AO$693</f>
        <v>0</v>
      </c>
      <c r="AP721" s="79">
        <f>ALL!AP113/AP$693</f>
        <v>0</v>
      </c>
      <c r="AQ721" s="79">
        <f>ALL!AQ113/AQ$693</f>
        <v>0</v>
      </c>
      <c r="AR721" s="79">
        <f>ALL!AR113/AR$693</f>
        <v>0</v>
      </c>
      <c r="AS721" s="79">
        <f>ALL!AS113/AS$693</f>
        <v>0</v>
      </c>
      <c r="AT721" s="79">
        <f>ALL!AT113/AT$693</f>
        <v>0</v>
      </c>
      <c r="AU721" s="79">
        <f>ALL!AU113/AU$693</f>
        <v>0</v>
      </c>
      <c r="AV721" s="79">
        <f>ALL!AV113/AV$693</f>
        <v>0</v>
      </c>
      <c r="AW721" s="79">
        <f>ALL!AW113/AW$693</f>
        <v>0</v>
      </c>
      <c r="AX721" s="79">
        <f>ALL!AX113/AX$693</f>
        <v>0</v>
      </c>
      <c r="AY721" s="79">
        <f>ALL!AY113/AY$693</f>
        <v>0</v>
      </c>
      <c r="AZ721" s="79">
        <f>ALL!AZ113/AZ$693</f>
        <v>0</v>
      </c>
      <c r="BA721" s="79">
        <f>ALL!BA113/BA$693</f>
        <v>0</v>
      </c>
      <c r="BB721" s="79">
        <f>ALL!BB113/BB$693</f>
        <v>0</v>
      </c>
      <c r="BC721" s="79">
        <f>ALL!BC113/BC$693</f>
        <v>0</v>
      </c>
      <c r="BD721" s="79">
        <f>ALL!BD113/BD$693</f>
        <v>0</v>
      </c>
      <c r="BE721" s="79">
        <f>ALL!BE113/BE$693</f>
        <v>0</v>
      </c>
      <c r="BF721" s="79">
        <f>ALL!BF113/BF$693</f>
        <v>0</v>
      </c>
      <c r="BG721" s="79">
        <f>ALL!BG113/BG$693</f>
        <v>0</v>
      </c>
      <c r="BH721" s="19">
        <f t="shared" si="315"/>
        <v>0</v>
      </c>
      <c r="BJ721" s="267">
        <f t="array" ref="BJ721">(MIN(IF($E$4:$BG$4=BJ$4,$E721:$BG721)))</f>
        <v>0</v>
      </c>
      <c r="BK721" s="267">
        <f t="array" ref="BK721">(MAX(IF($E$4:$BG$4=BK$4,$E721:$BG721)))</f>
        <v>0</v>
      </c>
      <c r="BL721" s="267">
        <f t="array" ref="BL721">(AVERAGE(IF($E$4:$BG$4=BL$4,$E721:$BG721)))</f>
        <v>0</v>
      </c>
      <c r="BM721" s="267">
        <f t="array" ref="BM721">(MIN(IF($E$4:$BG$4=BM$4,$E721:$BG721)))</f>
        <v>0</v>
      </c>
      <c r="BN721" s="267">
        <f t="array" ref="BN721">(MAX(IF($E$4:$BG$4=BN$4,$E721:$BG721)))</f>
        <v>0</v>
      </c>
      <c r="BO721" s="267">
        <f t="array" ref="BO721">(AVERAGE(IF($E$4:$BG$4=BO$4,$E721:$BG721)))</f>
        <v>0</v>
      </c>
      <c r="BP721" s="267">
        <f t="array" ref="BP721">(MIN(IF($E$4:$BG$4=BP$4,$E721:$BG721)))</f>
        <v>0</v>
      </c>
      <c r="BQ721" s="267">
        <f t="array" ref="BQ721">(MAX(IF($E$4:$BG$4=BQ$4,$E721:$BG721)))</f>
        <v>0</v>
      </c>
      <c r="BR721" s="267">
        <f t="array" ref="BR721">(AVERAGE(IF($E$4:$BG$4=BR$4,$E721:$BG721)))</f>
        <v>0</v>
      </c>
      <c r="BS721" s="267">
        <f t="array" ref="BS721">(MIN(IF($E$4:$BG$4=BS$4,$E721:$BG721)))</f>
        <v>0</v>
      </c>
      <c r="BT721" s="267">
        <f t="array" ref="BT721">(MAX(IF($E$4:$BG$4=BT$4,$E721:$BG721)))</f>
        <v>0</v>
      </c>
      <c r="BU721" s="267">
        <f t="array" ref="BU721">(AVERAGE(IF($E$4:$BG$4=BU$4,$E721:$BG721)))</f>
        <v>0</v>
      </c>
      <c r="BV721" s="267">
        <f t="array" ref="BV721">(MIN(IF($E$4:$BG$4=BV$4,$E721:$BG721)))</f>
        <v>0</v>
      </c>
      <c r="BW721" s="267">
        <f t="array" ref="BW721">(MAX(IF($E$4:$BG$4=BW$4,$E721:$BG721)))</f>
        <v>0</v>
      </c>
      <c r="BX721" s="267">
        <f t="array" ref="BX721">(AVERAGE(IF($E$4:$BG$4=BX$4,$E721:$BG721)))</f>
        <v>0</v>
      </c>
      <c r="BY721" s="267">
        <f t="array" ref="BY721">(MIN(IF($E$4:$BG$4=BY$4,$E721:$BG721)))</f>
        <v>0</v>
      </c>
      <c r="BZ721" s="267">
        <f t="array" ref="BZ721">(MAX(IF($E$4:$BG$4=BZ$4,$E721:$BG721)))</f>
        <v>0</v>
      </c>
      <c r="CA721" s="267">
        <f t="array" ref="CA721">(AVERAGE(IF($E$4:$BG$4=CA$4,$E721:$BG721)))</f>
        <v>0</v>
      </c>
      <c r="CB721" s="268">
        <f t="shared" si="316"/>
        <v>0</v>
      </c>
      <c r="CC721" s="268">
        <f t="shared" si="317"/>
        <v>0</v>
      </c>
      <c r="CD721" s="268">
        <f t="shared" si="318"/>
        <v>0</v>
      </c>
    </row>
    <row r="722" spans="1:82" ht="36">
      <c r="A722" s="18">
        <f t="shared" si="314"/>
        <v>431</v>
      </c>
      <c r="B722" s="248" t="s">
        <v>115</v>
      </c>
      <c r="E722" s="79">
        <f>ALL!E114/E$693</f>
        <v>5.0072072609478199E-2</v>
      </c>
      <c r="F722" s="79">
        <f>ALL!F114/F$693</f>
        <v>6.0258978199553413E-2</v>
      </c>
      <c r="G722" s="79">
        <f>ALL!G114/G$693</f>
        <v>6.5909878315555975E-2</v>
      </c>
      <c r="H722" s="79">
        <f>ALL!H114/H$693</f>
        <v>2.0580412824003733E-2</v>
      </c>
      <c r="I722" s="79">
        <f>ALL!I114/I$693</f>
        <v>6.3121555398690063E-2</v>
      </c>
      <c r="J722" s="79">
        <f>ALL!J114/J$693</f>
        <v>7.1137247142999654E-2</v>
      </c>
      <c r="K722" s="79">
        <f>ALL!K114/K$693</f>
        <v>4.1556698525965906E-2</v>
      </c>
      <c r="L722" s="79">
        <f>ALL!L114/L$693</f>
        <v>0.14713304858487031</v>
      </c>
      <c r="M722" s="79">
        <f>ALL!M114/M$693</f>
        <v>4.8565005285279961E-2</v>
      </c>
      <c r="N722" s="79">
        <f>ALL!N114/N$693</f>
        <v>7.6487691554242235E-3</v>
      </c>
      <c r="O722" s="79">
        <f>ALL!O114/O$693</f>
        <v>0.24315684618790373</v>
      </c>
      <c r="P722" s="79">
        <f>ALL!P114/P$693</f>
        <v>0.11548571949253204</v>
      </c>
      <c r="Q722" s="79">
        <f>ALL!Q114/Q$693</f>
        <v>7.4806616160784017E-2</v>
      </c>
      <c r="R722" s="79">
        <f>ALL!R114/R$693</f>
        <v>0.18670808896019742</v>
      </c>
      <c r="S722" s="79">
        <f>ALL!S114/S$693</f>
        <v>7.0648218863595319E-2</v>
      </c>
      <c r="T722" s="79">
        <f>ALL!T114/T$693</f>
        <v>7.2883892945440606E-2</v>
      </c>
      <c r="U722" s="79">
        <f>ALL!U114/U$693</f>
        <v>5.4644582189570051E-2</v>
      </c>
      <c r="V722" s="79">
        <f>ALL!V114/V$693</f>
        <v>3.1926644520451818E-2</v>
      </c>
      <c r="W722" s="79">
        <f>ALL!W114/W$693</f>
        <v>5.709821504832454E-2</v>
      </c>
      <c r="X722" s="79">
        <f>ALL!X114/X$693</f>
        <v>9.1865688357904124E-2</v>
      </c>
      <c r="Y722" s="79">
        <f>ALL!Y114/Y$693</f>
        <v>8.3406870622357743E-2</v>
      </c>
      <c r="Z722" s="79">
        <f>ALL!Z114/Z$693</f>
        <v>7.7243698717838219E-2</v>
      </c>
      <c r="AA722" s="79">
        <f>ALL!AA114/AA$693</f>
        <v>9.5881660718505263E-2</v>
      </c>
      <c r="AB722" s="79">
        <f>ALL!AB114/AB$693</f>
        <v>6.9754269763688426E-2</v>
      </c>
      <c r="AC722" s="79">
        <f>ALL!AC114/AC$693</f>
        <v>3.8017894698470042E-2</v>
      </c>
      <c r="AD722" s="79">
        <f>ALL!AD114/AD$693</f>
        <v>3.348624524055957E-2</v>
      </c>
      <c r="AE722" s="79">
        <f>ALL!AE114/AE$693</f>
        <v>5.9338242099395491E-2</v>
      </c>
      <c r="AF722" s="79">
        <f>ALL!AF114/AF$693</f>
        <v>8.6363887924202992E-2</v>
      </c>
      <c r="AG722" s="79">
        <f>ALL!AG114/AG$693</f>
        <v>4.4772725398599278E-2</v>
      </c>
      <c r="AH722" s="79">
        <f>ALL!AH114/AH$693</f>
        <v>5.5212605562372868E-2</v>
      </c>
      <c r="AI722" s="79">
        <f>ALL!AI114/AI$693</f>
        <v>5.5473947124330188E-2</v>
      </c>
      <c r="AJ722" s="79">
        <f>ALL!AJ114/AJ$693</f>
        <v>6.5011263587230347E-2</v>
      </c>
      <c r="AK722" s="79">
        <f>ALL!AK114/AK$693</f>
        <v>0</v>
      </c>
      <c r="AL722" s="79">
        <f>ALL!AL114/AL$693</f>
        <v>3.4376578148940165E-5</v>
      </c>
      <c r="AM722" s="79">
        <f>ALL!AM114/AM$693</f>
        <v>0</v>
      </c>
      <c r="AN722" s="79">
        <f>ALL!AN114/AN$693</f>
        <v>7.044251772747596E-4</v>
      </c>
      <c r="AO722" s="79">
        <f>ALL!AO114/AO$693</f>
        <v>2.2773018527977367E-3</v>
      </c>
      <c r="AP722" s="79">
        <f>ALL!AP114/AP$693</f>
        <v>0</v>
      </c>
      <c r="AQ722" s="79">
        <f>ALL!AQ114/AQ$693</f>
        <v>0</v>
      </c>
      <c r="AR722" s="79">
        <f>ALL!AR114/AR$693</f>
        <v>4.0157111858527959E-2</v>
      </c>
      <c r="AS722" s="79">
        <f>ALL!AS114/AS$693</f>
        <v>0</v>
      </c>
      <c r="AT722" s="79">
        <f>ALL!AT114/AT$693</f>
        <v>0</v>
      </c>
      <c r="AU722" s="79">
        <f>ALL!AU114/AU$693</f>
        <v>0</v>
      </c>
      <c r="AV722" s="79">
        <f>ALL!AV114/AV$693</f>
        <v>0</v>
      </c>
      <c r="AW722" s="79">
        <f>ALL!AW114/AW$693</f>
        <v>0</v>
      </c>
      <c r="AX722" s="79">
        <f>ALL!AX114/AX$693</f>
        <v>0</v>
      </c>
      <c r="AY722" s="79">
        <f>ALL!AY114/AY$693</f>
        <v>0</v>
      </c>
      <c r="AZ722" s="79">
        <f>ALL!AZ114/AZ$693</f>
        <v>0</v>
      </c>
      <c r="BA722" s="79">
        <f>ALL!BA114/BA$693</f>
        <v>0</v>
      </c>
      <c r="BB722" s="79">
        <f>ALL!BB114/BB$693</f>
        <v>0</v>
      </c>
      <c r="BC722" s="79">
        <f>ALL!BC114/BC$693</f>
        <v>0</v>
      </c>
      <c r="BD722" s="79">
        <f>ALL!BD114/BD$693</f>
        <v>6.3984852617609889E-2</v>
      </c>
      <c r="BE722" s="79">
        <f>ALL!BE114/BE$693</f>
        <v>0.10156421299425654</v>
      </c>
      <c r="BF722" s="79">
        <f>ALL!BF114/BF$693</f>
        <v>4.7001600133208914E-2</v>
      </c>
      <c r="BG722" s="79">
        <f>ALL!BG114/BG$693</f>
        <v>3.025595517377697E-2</v>
      </c>
      <c r="BH722" s="19">
        <f t="shared" si="315"/>
        <v>2.625151326611677</v>
      </c>
      <c r="BJ722" s="267">
        <f t="array" ref="BJ722">(MIN(IF($E$4:$BG$4=BJ$4,$E722:$BG722)))</f>
        <v>0</v>
      </c>
      <c r="BK722" s="267">
        <f t="array" ref="BK722">(MAX(IF($E$4:$BG$4=BK$4,$E722:$BG722)))</f>
        <v>4.0157111858527959E-2</v>
      </c>
      <c r="BL722" s="267">
        <f t="array" ref="BL722">(AVERAGE(IF($E$4:$BG$4=BL$4,$E722:$BG722)))</f>
        <v>2.6961774305375285E-3</v>
      </c>
      <c r="BM722" s="267">
        <f t="array" ref="BM722">(MIN(IF($E$4:$BG$4=BM$4,$E722:$BG722)))</f>
        <v>3.025595517377697E-2</v>
      </c>
      <c r="BN722" s="267">
        <f t="array" ref="BN722">(MAX(IF($E$4:$BG$4=BN$4,$E722:$BG722)))</f>
        <v>0.10156421299425654</v>
      </c>
      <c r="BO722" s="267">
        <f t="array" ref="BO722">(AVERAGE(IF($E$4:$BG$4=BO$4,$E722:$BG722)))</f>
        <v>6.0701655229713082E-2</v>
      </c>
      <c r="BP722" s="267">
        <f t="array" ref="BP722">(MIN(IF($E$4:$BG$4=BP$4,$E722:$BG722)))</f>
        <v>0</v>
      </c>
      <c r="BQ722" s="267">
        <f t="array" ref="BQ722">(MAX(IF($E$4:$BG$4=BQ$4,$E722:$BG722)))</f>
        <v>3.4376578148940165E-5</v>
      </c>
      <c r="BR722" s="267">
        <f t="array" ref="BR722">(AVERAGE(IF($E$4:$BG$4=BR$4,$E722:$BG722)))</f>
        <v>1.1458859382980054E-5</v>
      </c>
      <c r="BS722" s="267">
        <f t="array" ref="BS722">(MIN(IF($E$4:$BG$4=BS$4,$E722:$BG722)))</f>
        <v>7.6487691554242235E-3</v>
      </c>
      <c r="BT722" s="267">
        <f t="array" ref="BT722">(MAX(IF($E$4:$BG$4=BT$4,$E722:$BG722)))</f>
        <v>0.24315684618790373</v>
      </c>
      <c r="BU722" s="267">
        <f t="array" ref="BU722">(AVERAGE(IF($E$4:$BG$4=BU$4,$E722:$BG722)))</f>
        <v>7.0893100633107928E-2</v>
      </c>
      <c r="BV722" s="267">
        <f t="array" ref="BV722">(MIN(IF($E$4:$BG$4=BV$4,$E722:$BG722)))</f>
        <v>6.5011263587230347E-2</v>
      </c>
      <c r="BW722" s="267">
        <f t="array" ref="BW722">(MAX(IF($E$4:$BG$4=BW$4,$E722:$BG722)))</f>
        <v>7.7243698717838219E-2</v>
      </c>
      <c r="BX722" s="267">
        <f t="array" ref="BX722">(AVERAGE(IF($E$4:$BG$4=BX$4,$E722:$BG722)))</f>
        <v>6.9479777596078249E-2</v>
      </c>
      <c r="BY722" s="267">
        <f t="array" ref="BY722">(MIN(IF($E$4:$BG$4=BY$4,$E722:$BG722)))</f>
        <v>4.4772725398599278E-2</v>
      </c>
      <c r="BZ722" s="267">
        <f t="array" ref="BZ722">(MAX(IF($E$4:$BG$4=BZ$4,$E722:$BG722)))</f>
        <v>0.14713304858487031</v>
      </c>
      <c r="CA722" s="267">
        <f t="array" ref="CA722">(AVERAGE(IF($E$4:$BG$4=CA$4,$E722:$BG722)))</f>
        <v>8.1785323792356576E-2</v>
      </c>
      <c r="CB722" s="268">
        <f t="shared" si="316"/>
        <v>0</v>
      </c>
      <c r="CC722" s="268">
        <f t="shared" si="317"/>
        <v>0.2</v>
      </c>
      <c r="CD722" s="268">
        <f t="shared" si="318"/>
        <v>4.7730024120212308E-2</v>
      </c>
    </row>
    <row r="723" spans="1:82" ht="24">
      <c r="A723" s="18">
        <f t="shared" si="314"/>
        <v>432</v>
      </c>
      <c r="B723" s="248" t="s">
        <v>116</v>
      </c>
      <c r="E723" s="79">
        <f>ALL!E115/E$693</f>
        <v>1.5467008417748895E-2</v>
      </c>
      <c r="F723" s="79">
        <f>ALL!F115/F$693</f>
        <v>4.1709281601698591E-3</v>
      </c>
      <c r="G723" s="79">
        <f>ALL!G115/G$693</f>
        <v>1.2344870873230312E-2</v>
      </c>
      <c r="H723" s="79">
        <f>ALL!H115/H$693</f>
        <v>7.9725159506936778E-3</v>
      </c>
      <c r="I723" s="79">
        <f>ALL!I115/I$693</f>
        <v>1.0648221614647024E-2</v>
      </c>
      <c r="J723" s="79">
        <f>ALL!J115/J$693</f>
        <v>1.8718258776681727E-2</v>
      </c>
      <c r="K723" s="79">
        <f>ALL!K115/K$693</f>
        <v>3.9157622702944506E-3</v>
      </c>
      <c r="L723" s="79">
        <f>ALL!L115/L$693</f>
        <v>2.4714219852382344E-2</v>
      </c>
      <c r="M723" s="79">
        <f>ALL!M115/M$693</f>
        <v>7.3719323795253949E-3</v>
      </c>
      <c r="N723" s="79">
        <f>ALL!N115/N$693</f>
        <v>1.2909273187138724E-2</v>
      </c>
      <c r="O723" s="79">
        <f>ALL!O115/O$693</f>
        <v>2.9145444277405272E-2</v>
      </c>
      <c r="P723" s="79">
        <f>ALL!P115/P$693</f>
        <v>3.8819360000425483E-2</v>
      </c>
      <c r="Q723" s="79">
        <f>ALL!Q115/Q$693</f>
        <v>8.3765348039691444E-3</v>
      </c>
      <c r="R723" s="79">
        <f>ALL!R115/R$693</f>
        <v>3.1420233857274078E-3</v>
      </c>
      <c r="S723" s="79">
        <f>ALL!S115/S$693</f>
        <v>1.9372159313340687E-2</v>
      </c>
      <c r="T723" s="79">
        <f>ALL!T115/T$693</f>
        <v>7.8196894462609599E-3</v>
      </c>
      <c r="U723" s="79">
        <f>ALL!U115/U$693</f>
        <v>0.10258147108080909</v>
      </c>
      <c r="V723" s="79">
        <f>ALL!V115/V$693</f>
        <v>7.5354686244553E-3</v>
      </c>
      <c r="W723" s="79">
        <f>ALL!W115/W$693</f>
        <v>3.6768402801589796E-3</v>
      </c>
      <c r="X723" s="79">
        <f>ALL!X115/X$693</f>
        <v>1.3603596261441506E-2</v>
      </c>
      <c r="Y723" s="79">
        <f>ALL!Y115/Y$693</f>
        <v>6.0430810863808526E-3</v>
      </c>
      <c r="Z723" s="79">
        <f>ALL!Z115/Z$693</f>
        <v>3.3427136506340854E-2</v>
      </c>
      <c r="AA723" s="79">
        <f>ALL!AA115/AA$693</f>
        <v>1.382232114603593E-2</v>
      </c>
      <c r="AB723" s="79">
        <f>ALL!AB115/AB$693</f>
        <v>1.7375719421727352E-2</v>
      </c>
      <c r="AC723" s="79">
        <f>ALL!AC115/AC$693</f>
        <v>-1.594176053883037E-3</v>
      </c>
      <c r="AD723" s="79">
        <f>ALL!AD115/AD$693</f>
        <v>1.795132224989297E-2</v>
      </c>
      <c r="AE723" s="79">
        <f>ALL!AE115/AE$693</f>
        <v>1.7726215702987443E-2</v>
      </c>
      <c r="AF723" s="79">
        <f>ALL!AF115/AF$693</f>
        <v>2.2070362840815035E-2</v>
      </c>
      <c r="AG723" s="79">
        <f>ALL!AG115/AG$693</f>
        <v>9.3168921669349158E-3</v>
      </c>
      <c r="AH723" s="79">
        <f>ALL!AH115/AH$693</f>
        <v>6.1732900063791833E-3</v>
      </c>
      <c r="AI723" s="79">
        <f>ALL!AI115/AI$693</f>
        <v>5.003067478491055E-2</v>
      </c>
      <c r="AJ723" s="79">
        <f>ALL!AJ115/AJ$693</f>
        <v>1.8432858231399975E-2</v>
      </c>
      <c r="AK723" s="79">
        <f>ALL!AK115/AK$693</f>
        <v>3.5696787877871776E-2</v>
      </c>
      <c r="AL723" s="79">
        <f>ALL!AL115/AL$693</f>
        <v>3.4212213168684766E-2</v>
      </c>
      <c r="AM723" s="79">
        <f>ALL!AM115/AM$693</f>
        <v>0</v>
      </c>
      <c r="AN723" s="79">
        <f>ALL!AN115/AN$693</f>
        <v>0</v>
      </c>
      <c r="AO723" s="79">
        <f>ALL!AO115/AO$693</f>
        <v>1.1226881717436269E-3</v>
      </c>
      <c r="AP723" s="79">
        <f>ALL!AP115/AP$693</f>
        <v>0</v>
      </c>
      <c r="AQ723" s="79">
        <f>ALL!AQ115/AQ$693</f>
        <v>0</v>
      </c>
      <c r="AR723" s="79">
        <f>ALL!AR115/AR$693</f>
        <v>0</v>
      </c>
      <c r="AS723" s="79">
        <f>ALL!AS115/AS$693</f>
        <v>0</v>
      </c>
      <c r="AT723" s="79">
        <f>ALL!AT115/AT$693</f>
        <v>0</v>
      </c>
      <c r="AU723" s="79">
        <f>ALL!AU115/AU$693</f>
        <v>0</v>
      </c>
      <c r="AV723" s="79">
        <f>ALL!AV115/AV$693</f>
        <v>0</v>
      </c>
      <c r="AW723" s="79">
        <f>ALL!AW115/AW$693</f>
        <v>0</v>
      </c>
      <c r="AX723" s="79">
        <f>ALL!AX115/AX$693</f>
        <v>0</v>
      </c>
      <c r="AY723" s="79">
        <f>ALL!AY115/AY$693</f>
        <v>0</v>
      </c>
      <c r="AZ723" s="79">
        <f>ALL!AZ115/AZ$693</f>
        <v>0</v>
      </c>
      <c r="BA723" s="79">
        <f>ALL!BA115/BA$693</f>
        <v>0</v>
      </c>
      <c r="BB723" s="79">
        <f>ALL!BB115/BB$693</f>
        <v>0</v>
      </c>
      <c r="BC723" s="79">
        <f>ALL!BC115/BC$693</f>
        <v>0</v>
      </c>
      <c r="BD723" s="79">
        <f>ALL!BD115/BD$693</f>
        <v>6.7117191613109972E-2</v>
      </c>
      <c r="BE723" s="79">
        <f>ALL!BE115/BE$693</f>
        <v>4.2490194084288287E-3</v>
      </c>
      <c r="BF723" s="79">
        <f>ALL!BF115/BF$693</f>
        <v>5.7114466143104864E-3</v>
      </c>
      <c r="BG723" s="79">
        <f>ALL!BG115/BG$693</f>
        <v>1.4915486813626117E-2</v>
      </c>
      <c r="BH723" s="19">
        <f t="shared" si="315"/>
        <v>0.72610611071420372</v>
      </c>
      <c r="BJ723" s="267">
        <f t="array" ref="BJ723">(MIN(IF($E$4:$BG$4=BJ$4,$E723:$BG723)))</f>
        <v>0</v>
      </c>
      <c r="BK723" s="267">
        <f t="array" ref="BK723">(MAX(IF($E$4:$BG$4=BK$4,$E723:$BG723)))</f>
        <v>1.1226881717436269E-3</v>
      </c>
      <c r="BL723" s="267">
        <f t="array" ref="BL723">(AVERAGE(IF($E$4:$BG$4=BL$4,$E723:$BG723)))</f>
        <v>7.0168010733976679E-5</v>
      </c>
      <c r="BM723" s="267">
        <f t="array" ref="BM723">(MIN(IF($E$4:$BG$4=BM$4,$E723:$BG723)))</f>
        <v>4.2490194084288287E-3</v>
      </c>
      <c r="BN723" s="267">
        <f t="array" ref="BN723">(MAX(IF($E$4:$BG$4=BN$4,$E723:$BG723)))</f>
        <v>6.7117191613109972E-2</v>
      </c>
      <c r="BO723" s="267">
        <f t="array" ref="BO723">(AVERAGE(IF($E$4:$BG$4=BO$4,$E723:$BG723)))</f>
        <v>2.299828611236885E-2</v>
      </c>
      <c r="BP723" s="267">
        <f t="array" ref="BP723">(MIN(IF($E$4:$BG$4=BP$4,$E723:$BG723)))</f>
        <v>0</v>
      </c>
      <c r="BQ723" s="267">
        <f t="array" ref="BQ723">(MAX(IF($E$4:$BG$4=BQ$4,$E723:$BG723)))</f>
        <v>3.5696787877871776E-2</v>
      </c>
      <c r="BR723" s="267">
        <f t="array" ref="BR723">(AVERAGE(IF($E$4:$BG$4=BR$4,$E723:$BG723)))</f>
        <v>2.3303000348852177E-2</v>
      </c>
      <c r="BS723" s="267">
        <f t="array" ref="BS723">(MIN(IF($E$4:$BG$4=BS$4,$E723:$BG723)))</f>
        <v>-1.594176053883037E-3</v>
      </c>
      <c r="BT723" s="267">
        <f t="array" ref="BT723">(MAX(IF($E$4:$BG$4=BT$4,$E723:$BG723)))</f>
        <v>2.9145444277405272E-2</v>
      </c>
      <c r="BU723" s="267">
        <f t="array" ref="BU723">(AVERAGE(IF($E$4:$BG$4=BU$4,$E723:$BG723)))</f>
        <v>1.1037440773913278E-2</v>
      </c>
      <c r="BV723" s="267">
        <f t="array" ref="BV723">(MIN(IF($E$4:$BG$4=BV$4,$E723:$BG723)))</f>
        <v>1.2344870873230312E-2</v>
      </c>
      <c r="BW723" s="267">
        <f t="array" ref="BW723">(MAX(IF($E$4:$BG$4=BW$4,$E723:$BG723)))</f>
        <v>3.3427136506340854E-2</v>
      </c>
      <c r="BX723" s="267">
        <f t="array" ref="BX723">(AVERAGE(IF($E$4:$BG$4=BX$4,$E723:$BG723)))</f>
        <v>2.0395146258174623E-2</v>
      </c>
      <c r="BY723" s="267">
        <f t="array" ref="BY723">(MIN(IF($E$4:$BG$4=BY$4,$E723:$BG723)))</f>
        <v>9.3168921669349158E-3</v>
      </c>
      <c r="BZ723" s="267">
        <f t="array" ref="BZ723">(MAX(IF($E$4:$BG$4=BZ$4,$E723:$BG723)))</f>
        <v>0.10258147108080909</v>
      </c>
      <c r="CA723" s="267">
        <f t="array" ref="CA723">(AVERAGE(IF($E$4:$BG$4=CA$4,$E723:$BG723)))</f>
        <v>3.5673490823078698E-2</v>
      </c>
      <c r="CB723" s="268">
        <f t="shared" si="316"/>
        <v>0</v>
      </c>
      <c r="CC723" s="268">
        <f t="shared" si="317"/>
        <v>0.1</v>
      </c>
      <c r="CD723" s="268">
        <f t="shared" si="318"/>
        <v>1.3201929285712795E-2</v>
      </c>
    </row>
    <row r="724" spans="1:82" ht="36">
      <c r="A724" s="18">
        <f t="shared" si="314"/>
        <v>433</v>
      </c>
      <c r="B724" s="248" t="s">
        <v>117</v>
      </c>
      <c r="E724" s="79">
        <f>ALL!E116/E$693</f>
        <v>0</v>
      </c>
      <c r="F724" s="79">
        <f>ALL!F116/F$693</f>
        <v>1.2417612868192082E-2</v>
      </c>
      <c r="G724" s="79">
        <f>ALL!G116/G$693</f>
        <v>0</v>
      </c>
      <c r="H724" s="79">
        <f>ALL!H116/H$693</f>
        <v>7.8116489383830306E-4</v>
      </c>
      <c r="I724" s="79">
        <f>ALL!I116/I$693</f>
        <v>6.3367079052303735E-4</v>
      </c>
      <c r="J724" s="79">
        <f>ALL!J116/J$693</f>
        <v>0</v>
      </c>
      <c r="K724" s="79">
        <f>ALL!K116/K$693</f>
        <v>0</v>
      </c>
      <c r="L724" s="79">
        <f>ALL!L116/L$693</f>
        <v>0</v>
      </c>
      <c r="M724" s="79">
        <f>ALL!M116/M$693</f>
        <v>0</v>
      </c>
      <c r="N724" s="79">
        <f>ALL!N116/N$693</f>
        <v>0</v>
      </c>
      <c r="O724" s="79">
        <f>ALL!O116/O$693</f>
        <v>0</v>
      </c>
      <c r="P724" s="79">
        <f>ALL!P116/P$693</f>
        <v>0</v>
      </c>
      <c r="Q724" s="79">
        <f>ALL!Q116/Q$693</f>
        <v>0</v>
      </c>
      <c r="R724" s="79">
        <f>ALL!R116/R$693</f>
        <v>-3.4227743698429428E-5</v>
      </c>
      <c r="S724" s="79">
        <f>ALL!S116/S$693</f>
        <v>1.0582477551970937E-3</v>
      </c>
      <c r="T724" s="79">
        <f>ALL!T116/T$693</f>
        <v>0</v>
      </c>
      <c r="U724" s="79">
        <f>ALL!U116/U$693</f>
        <v>5.180847442290338E-4</v>
      </c>
      <c r="V724" s="79">
        <f>ALL!V116/V$693</f>
        <v>0</v>
      </c>
      <c r="W724" s="79">
        <f>ALL!W116/W$693</f>
        <v>2.7038423587820879E-3</v>
      </c>
      <c r="X724" s="79">
        <f>ALL!X116/X$693</f>
        <v>0</v>
      </c>
      <c r="Y724" s="79">
        <f>ALL!Y116/Y$693</f>
        <v>0</v>
      </c>
      <c r="Z724" s="79">
        <f>ALL!Z116/Z$693</f>
        <v>8.9268712189948508E-5</v>
      </c>
      <c r="AA724" s="79">
        <f>ALL!AA116/AA$693</f>
        <v>0</v>
      </c>
      <c r="AB724" s="79">
        <f>ALL!AB116/AB$693</f>
        <v>2.8848837604208727E-4</v>
      </c>
      <c r="AC724" s="79">
        <f>ALL!AC116/AC$693</f>
        <v>0</v>
      </c>
      <c r="AD724" s="79">
        <f>ALL!AD116/AD$693</f>
        <v>6.4117905376320664E-5</v>
      </c>
      <c r="AE724" s="79">
        <f>ALL!AE116/AE$693</f>
        <v>0</v>
      </c>
      <c r="AF724" s="79">
        <f>ALL!AF116/AF$693</f>
        <v>0</v>
      </c>
      <c r="AG724" s="79">
        <f>ALL!AG116/AG$693</f>
        <v>1.7623396962896491E-4</v>
      </c>
      <c r="AH724" s="79">
        <f>ALL!AH116/AH$693</f>
        <v>8.3039307676360686E-3</v>
      </c>
      <c r="AI724" s="79">
        <f>ALL!AI116/AI$693</f>
        <v>1.2499095843250521E-3</v>
      </c>
      <c r="AJ724" s="79">
        <f>ALL!AJ116/AJ$693</f>
        <v>1.922358060293249E-3</v>
      </c>
      <c r="AK724" s="79">
        <f>ALL!AK116/AK$693</f>
        <v>0</v>
      </c>
      <c r="AL724" s="79">
        <f>ALL!AL116/AL$693</f>
        <v>0</v>
      </c>
      <c r="AM724" s="79">
        <f>ALL!AM116/AM$693</f>
        <v>1.9369729786305671E-3</v>
      </c>
      <c r="AN724" s="79">
        <f>ALL!AN116/AN$693</f>
        <v>1.35428150206679E-3</v>
      </c>
      <c r="AO724" s="79">
        <f>ALL!AO116/AO$693</f>
        <v>0</v>
      </c>
      <c r="AP724" s="79">
        <f>ALL!AP116/AP$693</f>
        <v>0</v>
      </c>
      <c r="AQ724" s="79">
        <f>ALL!AQ116/AQ$693</f>
        <v>0</v>
      </c>
      <c r="AR724" s="79">
        <f>ALL!AR116/AR$693</f>
        <v>0</v>
      </c>
      <c r="AS724" s="79">
        <f>ALL!AS116/AS$693</f>
        <v>0</v>
      </c>
      <c r="AT724" s="79">
        <f>ALL!AT116/AT$693</f>
        <v>5.5955034433426698E-3</v>
      </c>
      <c r="AU724" s="79">
        <f>ALL!AU116/AU$693</f>
        <v>0</v>
      </c>
      <c r="AV724" s="79">
        <f>ALL!AV116/AV$693</f>
        <v>0</v>
      </c>
      <c r="AW724" s="79">
        <f>ALL!AW116/AW$693</f>
        <v>0</v>
      </c>
      <c r="AX724" s="79">
        <f>ALL!AX116/AX$693</f>
        <v>0</v>
      </c>
      <c r="AY724" s="79">
        <f>ALL!AY116/AY$693</f>
        <v>0</v>
      </c>
      <c r="AZ724" s="79">
        <f>ALL!AZ116/AZ$693</f>
        <v>0</v>
      </c>
      <c r="BA724" s="79">
        <f>ALL!BA116/BA$693</f>
        <v>0</v>
      </c>
      <c r="BB724" s="79">
        <f>ALL!BB116/BB$693</f>
        <v>0</v>
      </c>
      <c r="BC724" s="79">
        <f>ALL!BC116/BC$693</f>
        <v>0</v>
      </c>
      <c r="BD724" s="79">
        <f>ALL!BD116/BD$693</f>
        <v>1.1176880062799634E-2</v>
      </c>
      <c r="BE724" s="79">
        <f>ALL!BE116/BE$693</f>
        <v>0</v>
      </c>
      <c r="BF724" s="79">
        <f>ALL!BF116/BF$693</f>
        <v>3.060385730990474E-3</v>
      </c>
      <c r="BG724" s="79">
        <f>ALL!BG116/BG$693</f>
        <v>0</v>
      </c>
      <c r="BH724" s="19">
        <f t="shared" si="315"/>
        <v>5.3296726760385035E-2</v>
      </c>
      <c r="BJ724" s="267">
        <f t="array" ref="BJ724">(MIN(IF($E$4:$BG$4=BJ$4,$E724:$BG724)))</f>
        <v>0</v>
      </c>
      <c r="BK724" s="267">
        <f t="array" ref="BK724">(MAX(IF($E$4:$BG$4=BK$4,$E724:$BG724)))</f>
        <v>5.5955034433426698E-3</v>
      </c>
      <c r="BL724" s="267">
        <f t="array" ref="BL724">(AVERAGE(IF($E$4:$BG$4=BL$4,$E724:$BG724)))</f>
        <v>4.3436155908809122E-4</v>
      </c>
      <c r="BM724" s="267">
        <f t="array" ref="BM724">(MIN(IF($E$4:$BG$4=BM$4,$E724:$BG724)))</f>
        <v>0</v>
      </c>
      <c r="BN724" s="267">
        <f t="array" ref="BN724">(MAX(IF($E$4:$BG$4=BN$4,$E724:$BG724)))</f>
        <v>1.1176880062799634E-2</v>
      </c>
      <c r="BO724" s="267">
        <f t="array" ref="BO724">(AVERAGE(IF($E$4:$BG$4=BO$4,$E724:$BG724)))</f>
        <v>3.5593164484475268E-3</v>
      </c>
      <c r="BP724" s="267">
        <f t="array" ref="BP724">(MIN(IF($E$4:$BG$4=BP$4,$E724:$BG724)))</f>
        <v>0</v>
      </c>
      <c r="BQ724" s="267">
        <f t="array" ref="BQ724">(MAX(IF($E$4:$BG$4=BQ$4,$E724:$BG724)))</f>
        <v>1.9369729786305671E-3</v>
      </c>
      <c r="BR724" s="267">
        <f t="array" ref="BR724">(AVERAGE(IF($E$4:$BG$4=BR$4,$E724:$BG724)))</f>
        <v>6.4565765954352234E-4</v>
      </c>
      <c r="BS724" s="267">
        <f t="array" ref="BS724">(MIN(IF($E$4:$BG$4=BS$4,$E724:$BG724)))</f>
        <v>-3.4227743698429428E-5</v>
      </c>
      <c r="BT724" s="267">
        <f t="array" ref="BT724">(MAX(IF($E$4:$BG$4=BT$4,$E724:$BG724)))</f>
        <v>1.2417612868192082E-2</v>
      </c>
      <c r="BU724" s="267">
        <f t="array" ref="BU724">(AVERAGE(IF($E$4:$BG$4=BU$4,$E724:$BG724)))</f>
        <v>1.2045089907296916E-3</v>
      </c>
      <c r="BV724" s="267">
        <f t="array" ref="BV724">(MIN(IF($E$4:$BG$4=BV$4,$E724:$BG724)))</f>
        <v>0</v>
      </c>
      <c r="BW724" s="267">
        <f t="array" ref="BW724">(MAX(IF($E$4:$BG$4=BW$4,$E724:$BG724)))</f>
        <v>1.922358060293249E-3</v>
      </c>
      <c r="BX724" s="267">
        <f t="array" ref="BX724">(AVERAGE(IF($E$4:$BG$4=BX$4,$E724:$BG724)))</f>
        <v>5.7502878713132117E-4</v>
      </c>
      <c r="BY724" s="267">
        <f t="array" ref="BY724">(MIN(IF($E$4:$BG$4=BY$4,$E724:$BG724)))</f>
        <v>0</v>
      </c>
      <c r="BZ724" s="267">
        <f t="array" ref="BZ724">(MAX(IF($E$4:$BG$4=BZ$4,$E724:$BG724)))</f>
        <v>1.2499095843250521E-3</v>
      </c>
      <c r="CA724" s="267">
        <f t="array" ref="CA724">(AVERAGE(IF($E$4:$BG$4=CA$4,$E724:$BG724)))</f>
        <v>3.6827129838658403E-4</v>
      </c>
      <c r="CB724" s="268">
        <f t="shared" si="316"/>
        <v>0</v>
      </c>
      <c r="CC724" s="268">
        <f t="shared" si="317"/>
        <v>0</v>
      </c>
      <c r="CD724" s="268">
        <f t="shared" si="318"/>
        <v>9.6903139564336429E-4</v>
      </c>
    </row>
    <row r="725" spans="1:82">
      <c r="A725" s="18">
        <f t="shared" si="314"/>
        <v>441</v>
      </c>
      <c r="B725" s="248" t="s">
        <v>118</v>
      </c>
      <c r="E725" s="79">
        <f>ALL!E117/E$693</f>
        <v>9.1412268321249549E-6</v>
      </c>
      <c r="F725" s="79">
        <f>ALL!F117/F$693</f>
        <v>0</v>
      </c>
      <c r="G725" s="79">
        <f>ALL!G117/G$693</f>
        <v>0</v>
      </c>
      <c r="H725" s="79">
        <f>ALL!H117/H$693</f>
        <v>0</v>
      </c>
      <c r="I725" s="79">
        <f>ALL!I117/I$693</f>
        <v>0</v>
      </c>
      <c r="J725" s="79">
        <f>ALL!J117/J$693</f>
        <v>0</v>
      </c>
      <c r="K725" s="79">
        <f>ALL!K117/K$693</f>
        <v>0</v>
      </c>
      <c r="L725" s="79">
        <f>ALL!L117/L$693</f>
        <v>1.451978646153641E-3</v>
      </c>
      <c r="M725" s="79">
        <f>ALL!M117/M$693</f>
        <v>0</v>
      </c>
      <c r="N725" s="79">
        <f>ALL!N117/N$693</f>
        <v>0</v>
      </c>
      <c r="O725" s="79">
        <f>ALL!O117/O$693</f>
        <v>0</v>
      </c>
      <c r="P725" s="79">
        <f>ALL!P117/P$693</f>
        <v>1.259856179327453E-3</v>
      </c>
      <c r="Q725" s="79">
        <f>ALL!Q117/Q$693</f>
        <v>9.1864514590601074E-5</v>
      </c>
      <c r="R725" s="79">
        <f>ALL!R117/R$693</f>
        <v>0</v>
      </c>
      <c r="S725" s="79">
        <f>ALL!S117/S$693</f>
        <v>2.9763821520672015E-4</v>
      </c>
      <c r="T725" s="79">
        <f>ALL!T117/T$693</f>
        <v>0</v>
      </c>
      <c r="U725" s="79">
        <f>ALL!U117/U$693</f>
        <v>0</v>
      </c>
      <c r="V725" s="79">
        <f>ALL!V117/V$693</f>
        <v>0</v>
      </c>
      <c r="W725" s="79">
        <f>ALL!W117/W$693</f>
        <v>1.0831367001855035E-3</v>
      </c>
      <c r="X725" s="79">
        <f>ALL!X117/X$693</f>
        <v>0</v>
      </c>
      <c r="Y725" s="79">
        <f>ALL!Y117/Y$693</f>
        <v>0</v>
      </c>
      <c r="Z725" s="79">
        <f>ALL!Z117/Z$693</f>
        <v>0</v>
      </c>
      <c r="AA725" s="79">
        <f>ALL!AA117/AA$693</f>
        <v>2.0176123434860996E-3</v>
      </c>
      <c r="AB725" s="79">
        <f>ALL!AB117/AB$693</f>
        <v>4.5588398318831779E-4</v>
      </c>
      <c r="AC725" s="79">
        <f>ALL!AC117/AC$693</f>
        <v>0</v>
      </c>
      <c r="AD725" s="79">
        <f>ALL!AD117/AD$693</f>
        <v>0</v>
      </c>
      <c r="AE725" s="79">
        <f>ALL!AE117/AE$693</f>
        <v>0</v>
      </c>
      <c r="AF725" s="79">
        <f>ALL!AF117/AF$693</f>
        <v>-2.921804092535169E-5</v>
      </c>
      <c r="AG725" s="79">
        <f>ALL!AG117/AG$693</f>
        <v>5.503293982147986E-4</v>
      </c>
      <c r="AH725" s="79">
        <f>ALL!AH117/AH$693</f>
        <v>0</v>
      </c>
      <c r="AI725" s="79">
        <f>ALL!AI117/AI$693</f>
        <v>0</v>
      </c>
      <c r="AJ725" s="79">
        <f>ALL!AJ117/AJ$693</f>
        <v>0</v>
      </c>
      <c r="AK725" s="79">
        <f>ALL!AK117/AK$693</f>
        <v>0</v>
      </c>
      <c r="AL725" s="79">
        <f>ALL!AL117/AL$693</f>
        <v>1.7280972523251947E-2</v>
      </c>
      <c r="AM725" s="79">
        <f>ALL!AM117/AM$693</f>
        <v>0</v>
      </c>
      <c r="AN725" s="79">
        <f>ALL!AN117/AN$693</f>
        <v>0</v>
      </c>
      <c r="AO725" s="79">
        <f>ALL!AO117/AO$693</f>
        <v>0</v>
      </c>
      <c r="AP725" s="79">
        <f>ALL!AP117/AP$693</f>
        <v>0</v>
      </c>
      <c r="AQ725" s="79">
        <f>ALL!AQ117/AQ$693</f>
        <v>0</v>
      </c>
      <c r="AR725" s="79">
        <f>ALL!AR117/AR$693</f>
        <v>0</v>
      </c>
      <c r="AS725" s="79">
        <f>ALL!AS117/AS$693</f>
        <v>0</v>
      </c>
      <c r="AT725" s="79">
        <f>ALL!AT117/AT$693</f>
        <v>0</v>
      </c>
      <c r="AU725" s="79">
        <f>ALL!AU117/AU$693</f>
        <v>0</v>
      </c>
      <c r="AV725" s="79">
        <f>ALL!AV117/AV$693</f>
        <v>0</v>
      </c>
      <c r="AW725" s="79">
        <f>ALL!AW117/AW$693</f>
        <v>0</v>
      </c>
      <c r="AX725" s="79">
        <f>ALL!AX117/AX$693</f>
        <v>0</v>
      </c>
      <c r="AY725" s="79">
        <f>ALL!AY117/AY$693</f>
        <v>0</v>
      </c>
      <c r="AZ725" s="79">
        <f>ALL!AZ117/AZ$693</f>
        <v>0</v>
      </c>
      <c r="BA725" s="79">
        <f>ALL!BA117/BA$693</f>
        <v>0</v>
      </c>
      <c r="BB725" s="79">
        <f>ALL!BB117/BB$693</f>
        <v>0</v>
      </c>
      <c r="BC725" s="79">
        <f>ALL!BC117/BC$693</f>
        <v>0</v>
      </c>
      <c r="BD725" s="79">
        <f>ALL!BD117/BD$693</f>
        <v>0</v>
      </c>
      <c r="BE725" s="79">
        <f>ALL!BE117/BE$693</f>
        <v>0</v>
      </c>
      <c r="BF725" s="79">
        <f>ALL!BF117/BF$693</f>
        <v>0</v>
      </c>
      <c r="BG725" s="79">
        <f>ALL!BG117/BG$693</f>
        <v>0</v>
      </c>
      <c r="BH725" s="19">
        <f t="shared" si="315"/>
        <v>2.4469195689511856E-2</v>
      </c>
      <c r="BJ725" s="267">
        <f t="array" ref="BJ725">(MIN(IF($E$4:$BG$4=BJ$4,$E725:$BG725)))</f>
        <v>0</v>
      </c>
      <c r="BK725" s="267">
        <f t="array" ref="BK725">(MAX(IF($E$4:$BG$4=BK$4,$E725:$BG725)))</f>
        <v>0</v>
      </c>
      <c r="BL725" s="267">
        <f t="array" ref="BL725">(AVERAGE(IF($E$4:$BG$4=BL$4,$E725:$BG725)))</f>
        <v>0</v>
      </c>
      <c r="BM725" s="267">
        <f t="array" ref="BM725">(MIN(IF($E$4:$BG$4=BM$4,$E725:$BG725)))</f>
        <v>0</v>
      </c>
      <c r="BN725" s="267">
        <f t="array" ref="BN725">(MAX(IF($E$4:$BG$4=BN$4,$E725:$BG725)))</f>
        <v>0</v>
      </c>
      <c r="BO725" s="267">
        <f t="array" ref="BO725">(AVERAGE(IF($E$4:$BG$4=BO$4,$E725:$BG725)))</f>
        <v>0</v>
      </c>
      <c r="BP725" s="267">
        <f t="array" ref="BP725">(MIN(IF($E$4:$BG$4=BP$4,$E725:$BG725)))</f>
        <v>0</v>
      </c>
      <c r="BQ725" s="267">
        <f t="array" ref="BQ725">(MAX(IF($E$4:$BG$4=BQ$4,$E725:$BG725)))</f>
        <v>1.7280972523251947E-2</v>
      </c>
      <c r="BR725" s="267">
        <f t="array" ref="BR725">(AVERAGE(IF($E$4:$BG$4=BR$4,$E725:$BG725)))</f>
        <v>5.7603241744173155E-3</v>
      </c>
      <c r="BS725" s="267">
        <f t="array" ref="BS725">(MIN(IF($E$4:$BG$4=BS$4,$E725:$BG725)))</f>
        <v>-2.921804092535169E-5</v>
      </c>
      <c r="BT725" s="267">
        <f t="array" ref="BT725">(MAX(IF($E$4:$BG$4=BT$4,$E725:$BG725)))</f>
        <v>2.0176123434860996E-3</v>
      </c>
      <c r="BU725" s="267">
        <f t="array" ref="BU725">(AVERAGE(IF($E$4:$BG$4=BU$4,$E725:$BG725)))</f>
        <v>1.6524642663693796E-4</v>
      </c>
      <c r="BV725" s="267">
        <f t="array" ref="BV725">(MIN(IF($E$4:$BG$4=BV$4,$E725:$BG725)))</f>
        <v>0</v>
      </c>
      <c r="BW725" s="267">
        <f t="array" ref="BW725">(MAX(IF($E$4:$BG$4=BW$4,$E725:$BG725)))</f>
        <v>4.5588398318831779E-4</v>
      </c>
      <c r="BX725" s="267">
        <f t="array" ref="BX725">(AVERAGE(IF($E$4:$BG$4=BX$4,$E725:$BG725)))</f>
        <v>1.1397099579707945E-4</v>
      </c>
      <c r="BY725" s="267">
        <f t="array" ref="BY725">(MIN(IF($E$4:$BG$4=BY$4,$E725:$BG725)))</f>
        <v>0</v>
      </c>
      <c r="BZ725" s="267">
        <f t="array" ref="BZ725">(MAX(IF($E$4:$BG$4=BZ$4,$E725:$BG725)))</f>
        <v>1.451978646153641E-3</v>
      </c>
      <c r="CA725" s="267">
        <f t="array" ref="CA725">(AVERAGE(IF($E$4:$BG$4=CA$4,$E725:$BG725)))</f>
        <v>4.660234605279846E-4</v>
      </c>
      <c r="CB725" s="268">
        <f t="shared" si="316"/>
        <v>0</v>
      </c>
      <c r="CC725" s="268">
        <f t="shared" si="317"/>
        <v>0</v>
      </c>
      <c r="CD725" s="268">
        <f t="shared" si="318"/>
        <v>4.4489446708203374E-4</v>
      </c>
    </row>
    <row r="726" spans="1:82" ht="24">
      <c r="A726" s="18">
        <f t="shared" si="314"/>
        <v>511</v>
      </c>
      <c r="B726" s="248" t="s">
        <v>119</v>
      </c>
      <c r="E726" s="79">
        <f>ALL!E118/E$693</f>
        <v>2.5016519228060634E-2</v>
      </c>
      <c r="F726" s="79">
        <f>ALL!F118/F$693</f>
        <v>2.7579352394646043E-2</v>
      </c>
      <c r="G726" s="79">
        <f>ALL!G118/G$693</f>
        <v>2.5982561422804643E-2</v>
      </c>
      <c r="H726" s="79">
        <f>ALL!H118/H$693</f>
        <v>2.9104771016310402E-2</v>
      </c>
      <c r="I726" s="79">
        <f>ALL!I118/I$693</f>
        <v>2.9475176645448804E-2</v>
      </c>
      <c r="J726" s="79">
        <f>ALL!J118/J$693</f>
        <v>2.8013991693420948E-2</v>
      </c>
      <c r="K726" s="79">
        <f>ALL!K118/K$693</f>
        <v>2.9624608257788381E-2</v>
      </c>
      <c r="L726" s="79">
        <f>ALL!L118/L$693</f>
        <v>2.7965615720254647E-2</v>
      </c>
      <c r="M726" s="79">
        <f>ALL!M118/M$693</f>
        <v>2.1731042731489379E-2</v>
      </c>
      <c r="N726" s="79">
        <f>ALL!N118/N$693</f>
        <v>2.7462020272897614E-2</v>
      </c>
      <c r="O726" s="79">
        <f>ALL!O118/O$693</f>
        <v>2.4230097176410934E-2</v>
      </c>
      <c r="P726" s="79">
        <f>ALL!P118/P$693</f>
        <v>2.7483067165152218E-2</v>
      </c>
      <c r="Q726" s="79">
        <f>ALL!Q118/Q$693</f>
        <v>2.5505287604047296E-2</v>
      </c>
      <c r="R726" s="79">
        <f>ALL!R118/R$693</f>
        <v>3.0974536970341193E-2</v>
      </c>
      <c r="S726" s="79">
        <f>ALL!S118/S$693</f>
        <v>2.1776667202378051E-2</v>
      </c>
      <c r="T726" s="79">
        <f>ALL!T118/T$693</f>
        <v>3.2290146058002372E-2</v>
      </c>
      <c r="U726" s="79">
        <f>ALL!U118/U$693</f>
        <v>2.9212064594970236E-2</v>
      </c>
      <c r="V726" s="79">
        <f>ALL!V118/V$693</f>
        <v>2.1512478202000401E-2</v>
      </c>
      <c r="W726" s="79">
        <f>ALL!W118/W$693</f>
        <v>3.0838754070221651E-2</v>
      </c>
      <c r="X726" s="79">
        <f>ALL!X118/X$693</f>
        <v>3.2911103823341573E-2</v>
      </c>
      <c r="Y726" s="79">
        <f>ALL!Y118/Y$693</f>
        <v>2.9185240142412246E-2</v>
      </c>
      <c r="Z726" s="79">
        <f>ALL!Z118/Z$693</f>
        <v>3.1211384403016369E-2</v>
      </c>
      <c r="AA726" s="79">
        <f>ALL!AA118/AA$693</f>
        <v>2.3751682813919775E-2</v>
      </c>
      <c r="AB726" s="79">
        <f>ALL!AB118/AB$693</f>
        <v>2.1114846255334437E-2</v>
      </c>
      <c r="AC726" s="79">
        <f>ALL!AC118/AC$693</f>
        <v>3.2186601018031835E-2</v>
      </c>
      <c r="AD726" s="79">
        <f>ALL!AD118/AD$693</f>
        <v>3.2891785989993851E-2</v>
      </c>
      <c r="AE726" s="79">
        <f>ALL!AE118/AE$693</f>
        <v>2.7133290856604278E-2</v>
      </c>
      <c r="AF726" s="79">
        <f>ALL!AF118/AF$693</f>
        <v>2.9352150134757941E-2</v>
      </c>
      <c r="AG726" s="79">
        <f>ALL!AG118/AG$693</f>
        <v>2.6528520763439079E-2</v>
      </c>
      <c r="AH726" s="79">
        <f>ALL!AH118/AH$693</f>
        <v>2.7242634998164206E-2</v>
      </c>
      <c r="AI726" s="79">
        <f>ALL!AI118/AI$693</f>
        <v>2.2557877608644954E-2</v>
      </c>
      <c r="AJ726" s="79">
        <f>ALL!AJ118/AJ$693</f>
        <v>2.5744071294668044E-2</v>
      </c>
      <c r="AK726" s="79">
        <f>ALL!AK118/AK$693</f>
        <v>1.9945949266225321E-2</v>
      </c>
      <c r="AL726" s="79">
        <f>ALL!AL118/AL$693</f>
        <v>2.3511909306396375E-2</v>
      </c>
      <c r="AM726" s="79">
        <f>ALL!AM118/AM$693</f>
        <v>4.8119438219628899E-2</v>
      </c>
      <c r="AN726" s="79">
        <f>ALL!AN118/AN$693</f>
        <v>4.1280655649888205E-2</v>
      </c>
      <c r="AO726" s="79">
        <f>ALL!AO118/AO$693</f>
        <v>3.7041573113061305E-2</v>
      </c>
      <c r="AP726" s="79">
        <f>ALL!AP118/AP$693</f>
        <v>5.4887767478082883E-2</v>
      </c>
      <c r="AQ726" s="79">
        <f>ALL!AQ118/AQ$693</f>
        <v>5.7080629001531165E-2</v>
      </c>
      <c r="AR726" s="79">
        <f>ALL!AR118/AR$693</f>
        <v>3.3368878648901659E-2</v>
      </c>
      <c r="AS726" s="79">
        <f>ALL!AS118/AS$693</f>
        <v>5.5068089680215683E-2</v>
      </c>
      <c r="AT726" s="79">
        <f>ALL!AT118/AT$693</f>
        <v>1.36223352516988E-2</v>
      </c>
      <c r="AU726" s="79">
        <f>ALL!AU118/AU$693</f>
        <v>3.252201833748971E-2</v>
      </c>
      <c r="AV726" s="79">
        <f>ALL!AV118/AV$693</f>
        <v>5.0595386783223346E-2</v>
      </c>
      <c r="AW726" s="79">
        <f>ALL!AW118/AW$693</f>
        <v>4.8195921397987652E-2</v>
      </c>
      <c r="AX726" s="79">
        <f>ALL!AX118/AX$693</f>
        <v>2.208501255337434E-2</v>
      </c>
      <c r="AY726" s="79">
        <f>ALL!AY118/AY$693</f>
        <v>3.9073023288270996E-2</v>
      </c>
      <c r="AZ726" s="79">
        <f>ALL!AZ118/AZ$693</f>
        <v>5.2655152009880635E-2</v>
      </c>
      <c r="BA726" s="79">
        <f>ALL!BA118/BA$693</f>
        <v>7.7844606572071179E-2</v>
      </c>
      <c r="BB726" s="79">
        <f>ALL!BB118/BB$693</f>
        <v>9.1187723946904567E-2</v>
      </c>
      <c r="BC726" s="79">
        <f>ALL!BC118/BC$693</f>
        <v>5.235394018610582E-2</v>
      </c>
      <c r="BD726" s="79">
        <f>ALL!BD118/BD$693</f>
        <v>2.2753051190717122E-2</v>
      </c>
      <c r="BE726" s="79">
        <f>ALL!BE118/BE$693</f>
        <v>3.3940312708500703E-2</v>
      </c>
      <c r="BF726" s="79">
        <f>ALL!BF118/BF$693</f>
        <v>3.3670729650626473E-2</v>
      </c>
      <c r="BG726" s="79">
        <f>ALL!BG118/BG$693</f>
        <v>3.1448141770262526E-2</v>
      </c>
      <c r="BH726" s="19">
        <f t="shared" si="315"/>
        <v>1.8498421945400196</v>
      </c>
      <c r="BJ726" s="267">
        <f t="array" ref="BJ726">(MIN(IF($E$4:$BG$4=BJ$4,$E726:$BG726)))</f>
        <v>1.36223352516988E-2</v>
      </c>
      <c r="BK726" s="267">
        <f t="array" ref="BK726">(MAX(IF($E$4:$BG$4=BK$4,$E726:$BG726)))</f>
        <v>9.1187723946904567E-2</v>
      </c>
      <c r="BL726" s="267">
        <f t="array" ref="BL726">(AVERAGE(IF($E$4:$BG$4=BL$4,$E726:$BG726)))</f>
        <v>4.7428919618667999E-2</v>
      </c>
      <c r="BM726" s="267">
        <f t="array" ref="BM726">(MIN(IF($E$4:$BG$4=BM$4,$E726:$BG726)))</f>
        <v>2.2753051190717122E-2</v>
      </c>
      <c r="BN726" s="267">
        <f t="array" ref="BN726">(MAX(IF($E$4:$BG$4=BN$4,$E726:$BG726)))</f>
        <v>3.3940312708500703E-2</v>
      </c>
      <c r="BO726" s="267">
        <f t="array" ref="BO726">(AVERAGE(IF($E$4:$BG$4=BO$4,$E726:$BG726)))</f>
        <v>3.0453058830026705E-2</v>
      </c>
      <c r="BP726" s="267">
        <f t="array" ref="BP726">(MIN(IF($E$4:$BG$4=BP$4,$E726:$BG726)))</f>
        <v>1.9945949266225321E-2</v>
      </c>
      <c r="BQ726" s="267">
        <f t="array" ref="BQ726">(MAX(IF($E$4:$BG$4=BQ$4,$E726:$BG726)))</f>
        <v>4.8119438219628899E-2</v>
      </c>
      <c r="BR726" s="267">
        <f t="array" ref="BR726">(AVERAGE(IF($E$4:$BG$4=BR$4,$E726:$BG726)))</f>
        <v>3.0525765597416866E-2</v>
      </c>
      <c r="BS726" s="267">
        <f t="array" ref="BS726">(MIN(IF($E$4:$BG$4=BS$4,$E726:$BG726)))</f>
        <v>2.1512478202000401E-2</v>
      </c>
      <c r="BT726" s="267">
        <f t="array" ref="BT726">(MAX(IF($E$4:$BG$4=BT$4,$E726:$BG726)))</f>
        <v>3.2891785989993851E-2</v>
      </c>
      <c r="BU726" s="267">
        <f t="array" ref="BU726">(AVERAGE(IF($E$4:$BG$4=BU$4,$E726:$BG726)))</f>
        <v>2.7495412325328542E-2</v>
      </c>
      <c r="BV726" s="267">
        <f t="array" ref="BV726">(MIN(IF($E$4:$BG$4=BV$4,$E726:$BG726)))</f>
        <v>2.1114846255334437E-2</v>
      </c>
      <c r="BW726" s="267">
        <f t="array" ref="BW726">(MAX(IF($E$4:$BG$4=BW$4,$E726:$BG726)))</f>
        <v>3.1211384403016369E-2</v>
      </c>
      <c r="BX726" s="267">
        <f t="array" ref="BX726">(AVERAGE(IF($E$4:$BG$4=BX$4,$E726:$BG726)))</f>
        <v>2.6013215843955873E-2</v>
      </c>
      <c r="BY726" s="267">
        <f t="array" ref="BY726">(MIN(IF($E$4:$BG$4=BY$4,$E726:$BG726)))</f>
        <v>2.2557877608644954E-2</v>
      </c>
      <c r="BZ726" s="267">
        <f t="array" ref="BZ726">(MAX(IF($E$4:$BG$4=BZ$4,$E726:$BG726)))</f>
        <v>3.2911103823341573E-2</v>
      </c>
      <c r="CA726" s="267">
        <f t="array" ref="CA726">(AVERAGE(IF($E$4:$BG$4=CA$4,$E726:$BG726)))</f>
        <v>2.8019060903035929E-2</v>
      </c>
      <c r="CB726" s="268">
        <f t="shared" si="316"/>
        <v>0</v>
      </c>
      <c r="CC726" s="268">
        <f t="shared" si="317"/>
        <v>0.1</v>
      </c>
      <c r="CD726" s="268">
        <f t="shared" si="318"/>
        <v>3.3633494446182174E-2</v>
      </c>
    </row>
    <row r="727" spans="1:82">
      <c r="A727" s="18">
        <f t="shared" si="314"/>
        <v>512</v>
      </c>
      <c r="B727" s="248" t="s">
        <v>120</v>
      </c>
      <c r="E727" s="79">
        <f>ALL!E119/E$693</f>
        <v>1.4454413986576478E-2</v>
      </c>
      <c r="F727" s="79">
        <f>ALL!F119/F$693</f>
        <v>1.5535648587549713E-2</v>
      </c>
      <c r="G727" s="79">
        <f>ALL!G119/G$693</f>
        <v>1.6560913055367461E-2</v>
      </c>
      <c r="H727" s="79">
        <f>ALL!H119/H$693</f>
        <v>1.5835773181605214E-2</v>
      </c>
      <c r="I727" s="79">
        <f>ALL!I119/I$693</f>
        <v>1.5178034628252542E-2</v>
      </c>
      <c r="J727" s="79">
        <f>ALL!J119/J$693</f>
        <v>9.4022400843508935E-3</v>
      </c>
      <c r="K727" s="79">
        <f>ALL!K119/K$693</f>
        <v>1.916062812941341E-2</v>
      </c>
      <c r="L727" s="79">
        <f>ALL!L119/L$693</f>
        <v>1.3931930252001611E-2</v>
      </c>
      <c r="M727" s="79">
        <f>ALL!M119/M$693</f>
        <v>4.4844174164550901E-3</v>
      </c>
      <c r="N727" s="79">
        <f>ALL!N119/N$693</f>
        <v>2.0451898746646411E-2</v>
      </c>
      <c r="O727" s="79">
        <f>ALL!O119/O$693</f>
        <v>1.3280377535273597E-2</v>
      </c>
      <c r="P727" s="79">
        <f>ALL!P119/P$693</f>
        <v>1.5586352223611303E-2</v>
      </c>
      <c r="Q727" s="79">
        <f>ALL!Q119/Q$693</f>
        <v>1.3200651745578829E-2</v>
      </c>
      <c r="R727" s="79">
        <f>ALL!R119/R$693</f>
        <v>1.2923544293938992E-2</v>
      </c>
      <c r="S727" s="79">
        <f>ALL!S119/S$693</f>
        <v>1.7511999806530943E-2</v>
      </c>
      <c r="T727" s="79">
        <f>ALL!T119/T$693</f>
        <v>2.2392843951299427E-2</v>
      </c>
      <c r="U727" s="79">
        <f>ALL!U119/U$693</f>
        <v>7.707986152624669E-3</v>
      </c>
      <c r="V727" s="79">
        <f>ALL!V119/V$693</f>
        <v>1.4007718932662169E-2</v>
      </c>
      <c r="W727" s="79">
        <f>ALL!W119/W$693</f>
        <v>1.6897511299815083E-2</v>
      </c>
      <c r="X727" s="79">
        <f>ALL!X119/X$693</f>
        <v>1.3748050327757073E-2</v>
      </c>
      <c r="Y727" s="79">
        <f>ALL!Y119/Y$693</f>
        <v>1.5179176541379957E-2</v>
      </c>
      <c r="Z727" s="79">
        <f>ALL!Z119/Z$693</f>
        <v>1.2078952059596837E-2</v>
      </c>
      <c r="AA727" s="79">
        <f>ALL!AA119/AA$693</f>
        <v>2.0391100727645831E-2</v>
      </c>
      <c r="AB727" s="79">
        <f>ALL!AB119/AB$693</f>
        <v>1.5569500278757387E-2</v>
      </c>
      <c r="AC727" s="79">
        <f>ALL!AC119/AC$693</f>
        <v>9.9339713781830697E-3</v>
      </c>
      <c r="AD727" s="79">
        <f>ALL!AD119/AD$693</f>
        <v>1.4822926001860273E-2</v>
      </c>
      <c r="AE727" s="79">
        <f>ALL!AE119/AE$693</f>
        <v>2.4989453939242078E-2</v>
      </c>
      <c r="AF727" s="79">
        <f>ALL!AF119/AF$693</f>
        <v>1.537798381755699E-2</v>
      </c>
      <c r="AG727" s="79">
        <f>ALL!AG119/AG$693</f>
        <v>1.4666833778272053E-2</v>
      </c>
      <c r="AH727" s="79">
        <f>ALL!AH119/AH$693</f>
        <v>1.9475581887606612E-2</v>
      </c>
      <c r="AI727" s="79">
        <f>ALL!AI119/AI$693</f>
        <v>1.8063932392400606E-2</v>
      </c>
      <c r="AJ727" s="79">
        <f>ALL!AJ119/AJ$693</f>
        <v>9.0052198755104593E-3</v>
      </c>
      <c r="AK727" s="79">
        <f>ALL!AK119/AK$693</f>
        <v>4.8303499962951742E-3</v>
      </c>
      <c r="AL727" s="79">
        <f>ALL!AL119/AL$693</f>
        <v>4.2260661357970339E-2</v>
      </c>
      <c r="AM727" s="79">
        <f>ALL!AM119/AM$693</f>
        <v>2.7706175665709362E-2</v>
      </c>
      <c r="AN727" s="79">
        <f>ALL!AN119/AN$693</f>
        <v>2.8597191147983383E-2</v>
      </c>
      <c r="AO727" s="79">
        <f>ALL!AO119/AO$693</f>
        <v>5.7627823362410346E-2</v>
      </c>
      <c r="AP727" s="79">
        <f>ALL!AP119/AP$693</f>
        <v>4.0780459054829452E-2</v>
      </c>
      <c r="AQ727" s="79">
        <f>ALL!AQ119/AQ$693</f>
        <v>5.5833551242279469E-2</v>
      </c>
      <c r="AR727" s="79">
        <f>ALL!AR119/AR$693</f>
        <v>4.6203975828967798E-2</v>
      </c>
      <c r="AS727" s="79">
        <f>ALL!AS119/AS$693</f>
        <v>3.4359002895996679E-2</v>
      </c>
      <c r="AT727" s="79">
        <f>ALL!AT119/AT$693</f>
        <v>1.6733334872101623E-2</v>
      </c>
      <c r="AU727" s="79">
        <f>ALL!AU119/AU$693</f>
        <v>2.5851431828247975E-2</v>
      </c>
      <c r="AV727" s="79">
        <f>ALL!AV119/AV$693</f>
        <v>3.1290292505883131E-2</v>
      </c>
      <c r="AW727" s="79">
        <f>ALL!AW119/AW$693</f>
        <v>3.5188577229115239E-2</v>
      </c>
      <c r="AX727" s="79">
        <f>ALL!AX119/AX$693</f>
        <v>3.8298302351934932E-2</v>
      </c>
      <c r="AY727" s="79">
        <f>ALL!AY119/AY$693</f>
        <v>4.2423317694985835E-2</v>
      </c>
      <c r="AZ727" s="79">
        <f>ALL!AZ119/AZ$693</f>
        <v>3.9900517450633291E-2</v>
      </c>
      <c r="BA727" s="79">
        <f>ALL!BA119/BA$693</f>
        <v>4.7875610982015558E-2</v>
      </c>
      <c r="BB727" s="79">
        <f>ALL!BB119/BB$693</f>
        <v>8.6810347475634791E-2</v>
      </c>
      <c r="BC727" s="79">
        <f>ALL!BC119/BC$693</f>
        <v>5.6234369902365446E-2</v>
      </c>
      <c r="BD727" s="79">
        <f>ALL!BD119/BD$693</f>
        <v>1.6215831989025688E-2</v>
      </c>
      <c r="BE727" s="79">
        <f>ALL!BE119/BE$693</f>
        <v>1.7985161221101057E-2</v>
      </c>
      <c r="BF727" s="79">
        <f>ALL!BF119/BF$693</f>
        <v>1.5708016108352551E-2</v>
      </c>
      <c r="BG727" s="79">
        <f>ALL!BG119/BG$693</f>
        <v>3.3555955954444022E-2</v>
      </c>
      <c r="BH727" s="19">
        <f t="shared" si="315"/>
        <v>1.3240778251336063</v>
      </c>
      <c r="BJ727" s="267">
        <f t="array" ref="BJ727">(MIN(IF($E$4:$BG$4=BJ$4,$E727:$BG727)))</f>
        <v>1.6733334872101623E-2</v>
      </c>
      <c r="BK727" s="267">
        <f t="array" ref="BK727">(MAX(IF($E$4:$BG$4=BK$4,$E727:$BG727)))</f>
        <v>8.6810347475634791E-2</v>
      </c>
      <c r="BL727" s="267">
        <f t="array" ref="BL727">(AVERAGE(IF($E$4:$BG$4=BL$4,$E727:$BG727)))</f>
        <v>4.2750506614086546E-2</v>
      </c>
      <c r="BM727" s="267">
        <f t="array" ref="BM727">(MIN(IF($E$4:$BG$4=BM$4,$E727:$BG727)))</f>
        <v>1.5708016108352551E-2</v>
      </c>
      <c r="BN727" s="267">
        <f t="array" ref="BN727">(MAX(IF($E$4:$BG$4=BN$4,$E727:$BG727)))</f>
        <v>3.3555955954444022E-2</v>
      </c>
      <c r="BO727" s="267">
        <f t="array" ref="BO727">(AVERAGE(IF($E$4:$BG$4=BO$4,$E727:$BG727)))</f>
        <v>2.0866241318230831E-2</v>
      </c>
      <c r="BP727" s="267">
        <f t="array" ref="BP727">(MIN(IF($E$4:$BG$4=BP$4,$E727:$BG727)))</f>
        <v>4.8303499962951742E-3</v>
      </c>
      <c r="BQ727" s="267">
        <f t="array" ref="BQ727">(MAX(IF($E$4:$BG$4=BQ$4,$E727:$BG727)))</f>
        <v>4.2260661357970339E-2</v>
      </c>
      <c r="BR727" s="267">
        <f t="array" ref="BR727">(AVERAGE(IF($E$4:$BG$4=BR$4,$E727:$BG727)))</f>
        <v>2.4932395673324958E-2</v>
      </c>
      <c r="BS727" s="267">
        <f t="array" ref="BS727">(MIN(IF($E$4:$BG$4=BS$4,$E727:$BG727)))</f>
        <v>4.4844174164550901E-3</v>
      </c>
      <c r="BT727" s="267">
        <f t="array" ref="BT727">(MAX(IF($E$4:$BG$4=BT$4,$E727:$BG727)))</f>
        <v>2.4989453939242078E-2</v>
      </c>
      <c r="BU727" s="267">
        <f t="array" ref="BU727">(AVERAGE(IF($E$4:$BG$4=BU$4,$E727:$BG727)))</f>
        <v>1.5700469618627193E-2</v>
      </c>
      <c r="BV727" s="267">
        <f t="array" ref="BV727">(MIN(IF($E$4:$BG$4=BV$4,$E727:$BG727)))</f>
        <v>9.0052198755104593E-3</v>
      </c>
      <c r="BW727" s="267">
        <f t="array" ref="BW727">(MAX(IF($E$4:$BG$4=BW$4,$E727:$BG727)))</f>
        <v>1.6560913055367461E-2</v>
      </c>
      <c r="BX727" s="267">
        <f t="array" ref="BX727">(AVERAGE(IF($E$4:$BG$4=BX$4,$E727:$BG727)))</f>
        <v>1.3303646317308035E-2</v>
      </c>
      <c r="BY727" s="267">
        <f t="array" ref="BY727">(MIN(IF($E$4:$BG$4=BY$4,$E727:$BG727)))</f>
        <v>7.707986152624669E-3</v>
      </c>
      <c r="BZ727" s="267">
        <f t="array" ref="BZ727">(MAX(IF($E$4:$BG$4=BZ$4,$E727:$BG727)))</f>
        <v>1.8063932392400606E-2</v>
      </c>
      <c r="CA727" s="267">
        <f t="array" ref="CA727">(AVERAGE(IF($E$4:$BG$4=CA$4,$E727:$BG727)))</f>
        <v>1.412615996498855E-2</v>
      </c>
      <c r="CB727" s="268">
        <f t="shared" si="316"/>
        <v>0</v>
      </c>
      <c r="CC727" s="268">
        <f t="shared" si="317"/>
        <v>0.1</v>
      </c>
      <c r="CD727" s="268">
        <f t="shared" si="318"/>
        <v>2.4074142275156477E-2</v>
      </c>
    </row>
    <row r="728" spans="1:82" ht="36">
      <c r="A728" s="18">
        <f t="shared" si="314"/>
        <v>521</v>
      </c>
      <c r="B728" s="248" t="s">
        <v>121</v>
      </c>
      <c r="E728" s="79">
        <f>ALL!E120/E$693</f>
        <v>1.3556796122844513E-4</v>
      </c>
      <c r="F728" s="79">
        <f>ALL!F120/F$693</f>
        <v>1.275962003844593E-4</v>
      </c>
      <c r="G728" s="79">
        <f>ALL!G120/G$693</f>
        <v>1.7707589822872725E-3</v>
      </c>
      <c r="H728" s="79">
        <f>ALL!H120/H$693</f>
        <v>6.8599641389743317E-3</v>
      </c>
      <c r="I728" s="79">
        <f>ALL!I120/I$693</f>
        <v>3.8721640492999001E-3</v>
      </c>
      <c r="J728" s="79">
        <f>ALL!J120/J$693</f>
        <v>1.046372638600648E-2</v>
      </c>
      <c r="K728" s="79">
        <f>ALL!K120/K$693</f>
        <v>3.7626722261328936E-4</v>
      </c>
      <c r="L728" s="79">
        <f>ALL!L120/L$693</f>
        <v>2.2719508873583006E-3</v>
      </c>
      <c r="M728" s="79">
        <f>ALL!M120/M$693</f>
        <v>0</v>
      </c>
      <c r="N728" s="79">
        <f>ALL!N120/N$693</f>
        <v>3.6145802970207022E-4</v>
      </c>
      <c r="O728" s="79">
        <f>ALL!O120/O$693</f>
        <v>1.4090019407065799E-4</v>
      </c>
      <c r="P728" s="79">
        <f>ALL!P120/P$693</f>
        <v>1.3352439673029515E-4</v>
      </c>
      <c r="Q728" s="79">
        <f>ALL!Q120/Q$693</f>
        <v>1.2943894862053228E-4</v>
      </c>
      <c r="R728" s="79">
        <f>ALL!R120/R$693</f>
        <v>4.4379501205436857E-3</v>
      </c>
      <c r="S728" s="79">
        <f>ALL!S120/S$693</f>
        <v>6.3692805162769645E-3</v>
      </c>
      <c r="T728" s="79">
        <f>ALL!T120/T$693</f>
        <v>1.0960221139442635E-4</v>
      </c>
      <c r="U728" s="79">
        <f>ALL!U120/U$693</f>
        <v>1.8390747064290605E-4</v>
      </c>
      <c r="V728" s="79">
        <f>ALL!V120/V$693</f>
        <v>1.2735145039168087E-4</v>
      </c>
      <c r="W728" s="79">
        <f>ALL!W120/W$693</f>
        <v>5.4557990981531892E-4</v>
      </c>
      <c r="X728" s="79">
        <f>ALL!X120/X$693</f>
        <v>1.4856558058256322E-4</v>
      </c>
      <c r="Y728" s="79">
        <f>ALL!Y120/Y$693</f>
        <v>1.2844946517732308E-4</v>
      </c>
      <c r="Z728" s="79">
        <f>ALL!Z120/Z$693</f>
        <v>4.0823502010611896E-3</v>
      </c>
      <c r="AA728" s="79">
        <f>ALL!AA120/AA$693</f>
        <v>2.702432537072219E-3</v>
      </c>
      <c r="AB728" s="79">
        <f>ALL!AB120/AB$693</f>
        <v>8.4099855261669104E-3</v>
      </c>
      <c r="AC728" s="79">
        <f>ALL!AC120/AC$693</f>
        <v>4.1187965892051301E-3</v>
      </c>
      <c r="AD728" s="79">
        <f>ALL!AD120/AD$693</f>
        <v>1.227537298429659E-4</v>
      </c>
      <c r="AE728" s="79">
        <f>ALL!AE120/AE$693</f>
        <v>1.0384060283296357E-4</v>
      </c>
      <c r="AF728" s="79">
        <f>ALL!AF120/AF$693</f>
        <v>1.751615998979026E-3</v>
      </c>
      <c r="AG728" s="79">
        <f>ALL!AG120/AG$693</f>
        <v>1.0095977023252078E-2</v>
      </c>
      <c r="AH728" s="79">
        <f>ALL!AH120/AH$693</f>
        <v>6.2407056741187094E-5</v>
      </c>
      <c r="AI728" s="79">
        <f>ALL!AI120/AI$693</f>
        <v>2.0405134376777242E-3</v>
      </c>
      <c r="AJ728" s="79">
        <f>ALL!AJ120/AJ$693</f>
        <v>2.7263255255605364E-3</v>
      </c>
      <c r="AK728" s="79">
        <f>ALL!AK120/AK$693</f>
        <v>0</v>
      </c>
      <c r="AL728" s="79">
        <f>ALL!AL120/AL$693</f>
        <v>0</v>
      </c>
      <c r="AM728" s="79">
        <f>ALL!AM120/AM$693</f>
        <v>1.0327214894366285E-2</v>
      </c>
      <c r="AN728" s="79">
        <f>ALL!AN120/AN$693</f>
        <v>9.5581858079010935E-3</v>
      </c>
      <c r="AO728" s="79">
        <f>ALL!AO120/AO$693</f>
        <v>6.647361819015899E-4</v>
      </c>
      <c r="AP728" s="79">
        <f>ALL!AP120/AP$693</f>
        <v>2.7496017402717038E-2</v>
      </c>
      <c r="AQ728" s="79">
        <f>ALL!AQ120/AQ$693</f>
        <v>5.3171433281244658E-3</v>
      </c>
      <c r="AR728" s="79">
        <f>ALL!AR120/AR$693</f>
        <v>1.0562077484258447E-4</v>
      </c>
      <c r="AS728" s="79">
        <f>ALL!AS120/AS$693</f>
        <v>1.1784479039706586E-4</v>
      </c>
      <c r="AT728" s="79">
        <f>ALL!AT120/AT$693</f>
        <v>3.3719663217028698E-2</v>
      </c>
      <c r="AU728" s="79">
        <f>ALL!AU120/AU$693</f>
        <v>1.360537929630121E-2</v>
      </c>
      <c r="AV728" s="79">
        <f>ALL!AV120/AV$693</f>
        <v>0</v>
      </c>
      <c r="AW728" s="79">
        <f>ALL!AW120/AW$693</f>
        <v>5.565095534226306E-2</v>
      </c>
      <c r="AX728" s="79">
        <f>ALL!AX120/AX$693</f>
        <v>7.129466807645303E-2</v>
      </c>
      <c r="AY728" s="79">
        <f>ALL!AY120/AY$693</f>
        <v>3.8595545947538759E-4</v>
      </c>
      <c r="AZ728" s="79">
        <f>ALL!AZ120/AZ$693</f>
        <v>4.7138163356725639E-2</v>
      </c>
      <c r="BA728" s="79">
        <f>ALL!BA120/BA$693</f>
        <v>0</v>
      </c>
      <c r="BB728" s="79">
        <f>ALL!BB120/BB$693</f>
        <v>0</v>
      </c>
      <c r="BC728" s="79">
        <f>ALL!BC120/BC$693</f>
        <v>0.12896186041517116</v>
      </c>
      <c r="BD728" s="79">
        <f>ALL!BD120/BD$693</f>
        <v>1.6206072754878999E-4</v>
      </c>
      <c r="BE728" s="79">
        <f>ALL!BE120/BE$693</f>
        <v>1.1202619788982005E-4</v>
      </c>
      <c r="BF728" s="79">
        <f>ALL!BF120/BF$693</f>
        <v>1.5528342965213842E-3</v>
      </c>
      <c r="BG728" s="79">
        <f>ALL!BG120/BG$693</f>
        <v>4.130676290106351E-5</v>
      </c>
      <c r="BH728" s="19">
        <f t="shared" si="315"/>
        <v>0.48112263867902211</v>
      </c>
      <c r="BJ728" s="267">
        <f t="array" ref="BJ728">(MIN(IF($E$4:$BG$4=BJ$4,$E728:$BG728)))</f>
        <v>0</v>
      </c>
      <c r="BK728" s="267">
        <f t="array" ref="BK728">(MAX(IF($E$4:$BG$4=BK$4,$E728:$BG728)))</f>
        <v>0.12896186041517116</v>
      </c>
      <c r="BL728" s="267">
        <f t="array" ref="BL728">(AVERAGE(IF($E$4:$BG$4=BL$4,$E728:$BG728)))</f>
        <v>2.4626012090581378E-2</v>
      </c>
      <c r="BM728" s="267">
        <f t="array" ref="BM728">(MIN(IF($E$4:$BG$4=BM$4,$E728:$BG728)))</f>
        <v>4.130676290106351E-5</v>
      </c>
      <c r="BN728" s="267">
        <f t="array" ref="BN728">(MAX(IF($E$4:$BG$4=BN$4,$E728:$BG728)))</f>
        <v>1.5528342965213842E-3</v>
      </c>
      <c r="BO728" s="267">
        <f t="array" ref="BO728">(AVERAGE(IF($E$4:$BG$4=BO$4,$E728:$BG728)))</f>
        <v>4.6705699621526445E-4</v>
      </c>
      <c r="BP728" s="267">
        <f t="array" ref="BP728">(MIN(IF($E$4:$BG$4=BP$4,$E728:$BG728)))</f>
        <v>0</v>
      </c>
      <c r="BQ728" s="267">
        <f t="array" ref="BQ728">(MAX(IF($E$4:$BG$4=BQ$4,$E728:$BG728)))</f>
        <v>1.0327214894366285E-2</v>
      </c>
      <c r="BR728" s="267">
        <f t="array" ref="BR728">(AVERAGE(IF($E$4:$BG$4=BR$4,$E728:$BG728)))</f>
        <v>3.4424049647887619E-3</v>
      </c>
      <c r="BS728" s="267">
        <f t="array" ref="BS728">(MIN(IF($E$4:$BG$4=BS$4,$E728:$BG728)))</f>
        <v>0</v>
      </c>
      <c r="BT728" s="267">
        <f t="array" ref="BT728">(MAX(IF($E$4:$BG$4=BT$4,$E728:$BG728)))</f>
        <v>1.046372638600648E-2</v>
      </c>
      <c r="BU728" s="267">
        <f t="array" ref="BU728">(AVERAGE(IF($E$4:$BG$4=BU$4,$E728:$BG728)))</f>
        <v>1.8654752033272933E-3</v>
      </c>
      <c r="BV728" s="267">
        <f t="array" ref="BV728">(MIN(IF($E$4:$BG$4=BV$4,$E728:$BG728)))</f>
        <v>1.7707589822872725E-3</v>
      </c>
      <c r="BW728" s="267">
        <f t="array" ref="BW728">(MAX(IF($E$4:$BG$4=BW$4,$E728:$BG728)))</f>
        <v>8.4099855261669104E-3</v>
      </c>
      <c r="BX728" s="267">
        <f t="array" ref="BX728">(AVERAGE(IF($E$4:$BG$4=BX$4,$E728:$BG728)))</f>
        <v>4.2473550587689771E-3</v>
      </c>
      <c r="BY728" s="267">
        <f t="array" ref="BY728">(MIN(IF($E$4:$BG$4=BY$4,$E728:$BG728)))</f>
        <v>1.3352439673029515E-4</v>
      </c>
      <c r="BZ728" s="267">
        <f t="array" ref="BZ728">(MAX(IF($E$4:$BG$4=BZ$4,$E728:$BG728)))</f>
        <v>1.0095977023252078E-2</v>
      </c>
      <c r="CA728" s="267">
        <f t="array" ref="CA728">(AVERAGE(IF($E$4:$BG$4=CA$4,$E728:$BG728)))</f>
        <v>2.6780861207919668E-3</v>
      </c>
      <c r="CB728" s="268">
        <f t="shared" si="316"/>
        <v>0</v>
      </c>
      <c r="CC728" s="268">
        <f t="shared" si="317"/>
        <v>0.1</v>
      </c>
      <c r="CD728" s="268">
        <f t="shared" si="318"/>
        <v>8.7476843396185836E-3</v>
      </c>
    </row>
    <row r="729" spans="1:82" ht="24">
      <c r="A729" s="18">
        <f t="shared" si="314"/>
        <v>531</v>
      </c>
      <c r="B729" s="248" t="s">
        <v>122</v>
      </c>
      <c r="E729" s="79">
        <f>ALL!E121/E$693</f>
        <v>6.8918694478299356E-3</v>
      </c>
      <c r="F729" s="79">
        <f>ALL!F121/F$693</f>
        <v>1.0957872603229441E-2</v>
      </c>
      <c r="G729" s="79">
        <f>ALL!G121/G$693</f>
        <v>5.5170572233172142E-3</v>
      </c>
      <c r="H729" s="79">
        <f>ALL!H121/H$693</f>
        <v>5.5323892607827075E-3</v>
      </c>
      <c r="I729" s="79">
        <f>ALL!I121/I$693</f>
        <v>2.195650908647236E-3</v>
      </c>
      <c r="J729" s="79">
        <f>ALL!J121/J$693</f>
        <v>8.1454130268176286E-3</v>
      </c>
      <c r="K729" s="79">
        <f>ALL!K121/K$693</f>
        <v>1.2715791667716851E-2</v>
      </c>
      <c r="L729" s="79">
        <f>ALL!L121/L$693</f>
        <v>2.7343584469051701E-3</v>
      </c>
      <c r="M729" s="79">
        <f>ALL!M121/M$693</f>
        <v>2.1376626759126858E-2</v>
      </c>
      <c r="N729" s="79">
        <f>ALL!N121/N$693</f>
        <v>8.38738902902662E-3</v>
      </c>
      <c r="O729" s="79">
        <f>ALL!O121/O$693</f>
        <v>1.5219908985550304E-2</v>
      </c>
      <c r="P729" s="79">
        <f>ALL!P121/P$693</f>
        <v>6.9515166344896991E-3</v>
      </c>
      <c r="Q729" s="79">
        <f>ALL!Q121/Q$693</f>
        <v>6.1457948534659268E-3</v>
      </c>
      <c r="R729" s="79">
        <f>ALL!R121/R$693</f>
        <v>1.8636133702804644E-2</v>
      </c>
      <c r="S729" s="79">
        <f>ALL!S121/S$693</f>
        <v>8.3603128895060295E-3</v>
      </c>
      <c r="T729" s="79">
        <f>ALL!T121/T$693</f>
        <v>9.9259214509204562E-3</v>
      </c>
      <c r="U729" s="79">
        <f>ALL!U121/U$693</f>
        <v>1.0789748985505773E-2</v>
      </c>
      <c r="V729" s="79">
        <f>ALL!V121/V$693</f>
        <v>3.3962294245042317E-2</v>
      </c>
      <c r="W729" s="79">
        <f>ALL!W121/W$693</f>
        <v>6.5043949484893514E-3</v>
      </c>
      <c r="X729" s="79">
        <f>ALL!X121/X$693</f>
        <v>8.7310112978592289E-3</v>
      </c>
      <c r="Y729" s="79">
        <f>ALL!Y121/Y$693</f>
        <v>1.1251235116749886E-2</v>
      </c>
      <c r="Z729" s="79">
        <f>ALL!Z121/Z$693</f>
        <v>3.9336919071169341E-3</v>
      </c>
      <c r="AA729" s="79">
        <f>ALL!AA121/AA$693</f>
        <v>7.1094084184563132E-3</v>
      </c>
      <c r="AB729" s="79">
        <f>ALL!AB121/AB$693</f>
        <v>1.9010681882814726E-3</v>
      </c>
      <c r="AC729" s="79">
        <f>ALL!AC121/AC$693</f>
        <v>1.0492861865235256E-2</v>
      </c>
      <c r="AD729" s="79">
        <f>ALL!AD121/AD$693</f>
        <v>1.1080912364580428E-2</v>
      </c>
      <c r="AE729" s="79">
        <f>ALL!AE121/AE$693</f>
        <v>5.3235796312642494E-3</v>
      </c>
      <c r="AF729" s="79">
        <f>ALL!AF121/AF$693</f>
        <v>8.7938053278996137E-3</v>
      </c>
      <c r="AG729" s="79">
        <f>ALL!AG121/AG$693</f>
        <v>2.6630225368274173E-3</v>
      </c>
      <c r="AH729" s="79">
        <f>ALL!AH121/AH$693</f>
        <v>8.3633888240202594E-3</v>
      </c>
      <c r="AI729" s="79">
        <f>ALL!AI121/AI$693</f>
        <v>6.6725885301749388E-3</v>
      </c>
      <c r="AJ729" s="79">
        <f>ALL!AJ121/AJ$693</f>
        <v>3.451312934551796E-3</v>
      </c>
      <c r="AK729" s="79">
        <f>ALL!AK121/AK$693</f>
        <v>9.9667046963465566E-3</v>
      </c>
      <c r="AL729" s="79">
        <f>ALL!AL121/AL$693</f>
        <v>2.3575232611025847E-3</v>
      </c>
      <c r="AM729" s="79">
        <f>ALL!AM121/AM$693</f>
        <v>5.7535863554034313E-3</v>
      </c>
      <c r="AN729" s="79">
        <f>ALL!AN121/AN$693</f>
        <v>2.3163019904176636E-2</v>
      </c>
      <c r="AO729" s="79">
        <f>ALL!AO121/AO$693</f>
        <v>3.6505515707111066E-3</v>
      </c>
      <c r="AP729" s="79">
        <f>ALL!AP121/AP$693</f>
        <v>3.2200854658241441E-2</v>
      </c>
      <c r="AQ729" s="79">
        <f>ALL!AQ121/AQ$693</f>
        <v>1.8899164503012909E-2</v>
      </c>
      <c r="AR729" s="79">
        <f>ALL!AR121/AR$693</f>
        <v>1.9771194811303194E-2</v>
      </c>
      <c r="AS729" s="79">
        <f>ALL!AS121/AS$693</f>
        <v>5.8274637056451854E-2</v>
      </c>
      <c r="AT729" s="79">
        <f>ALL!AT121/AT$693</f>
        <v>5.3231029488988633E-2</v>
      </c>
      <c r="AU729" s="79">
        <f>ALL!AU121/AU$693</f>
        <v>1.7612718626825143E-2</v>
      </c>
      <c r="AV729" s="79">
        <f>ALL!AV121/AV$693</f>
        <v>2.2224196894613954E-2</v>
      </c>
      <c r="AW729" s="79">
        <f>ALL!AW121/AW$693</f>
        <v>2.0830019893328885E-2</v>
      </c>
      <c r="AX729" s="79">
        <f>ALL!AX121/AX$693</f>
        <v>2.0358530049344445E-2</v>
      </c>
      <c r="AY729" s="79">
        <f>ALL!AY121/AY$693</f>
        <v>5.5988906499771722E-2</v>
      </c>
      <c r="AZ729" s="79">
        <f>ALL!AZ121/AZ$693</f>
        <v>2.4913620306907157E-2</v>
      </c>
      <c r="BA729" s="79">
        <f>ALL!BA121/BA$693</f>
        <v>3.4075336566511683E-2</v>
      </c>
      <c r="BB729" s="79">
        <f>ALL!BB121/BB$693</f>
        <v>1.6907991566870808E-2</v>
      </c>
      <c r="BC729" s="79">
        <f>ALL!BC121/BC$693</f>
        <v>6.8109208033373114E-2</v>
      </c>
      <c r="BD729" s="79">
        <f>ALL!BD121/BD$693</f>
        <v>7.2467989364131844E-3</v>
      </c>
      <c r="BE729" s="79">
        <f>ALL!BE121/BE$693</f>
        <v>1.0549319108803674E-2</v>
      </c>
      <c r="BF729" s="79">
        <f>ALL!BF121/BF$693</f>
        <v>6.8573457347715925E-3</v>
      </c>
      <c r="BG729" s="79">
        <f>ALL!BG121/BG$693</f>
        <v>1.4265427804563075E-2</v>
      </c>
      <c r="BH729" s="19">
        <f t="shared" si="315"/>
        <v>0.83792601834002878</v>
      </c>
      <c r="BJ729" s="267">
        <f t="array" ref="BJ729">(MIN(IF($E$4:$BG$4=BJ$4,$E729:$BG729)))</f>
        <v>3.6505515707111066E-3</v>
      </c>
      <c r="BK729" s="267">
        <f t="array" ref="BK729">(MAX(IF($E$4:$BG$4=BK$4,$E729:$BG729)))</f>
        <v>6.8109208033373114E-2</v>
      </c>
      <c r="BL729" s="267">
        <f t="array" ref="BL729">(AVERAGE(IF($E$4:$BG$4=BL$4,$E729:$BG729)))</f>
        <v>3.0638186276902041E-2</v>
      </c>
      <c r="BM729" s="267">
        <f t="array" ref="BM729">(MIN(IF($E$4:$BG$4=BM$4,$E729:$BG729)))</f>
        <v>6.8573457347715925E-3</v>
      </c>
      <c r="BN729" s="267">
        <f t="array" ref="BN729">(MAX(IF($E$4:$BG$4=BN$4,$E729:$BG729)))</f>
        <v>1.4265427804563075E-2</v>
      </c>
      <c r="BO729" s="267">
        <f t="array" ref="BO729">(AVERAGE(IF($E$4:$BG$4=BO$4,$E729:$BG729)))</f>
        <v>9.7297228961378806E-3</v>
      </c>
      <c r="BP729" s="267">
        <f t="array" ref="BP729">(MIN(IF($E$4:$BG$4=BP$4,$E729:$BG729)))</f>
        <v>2.3575232611025847E-3</v>
      </c>
      <c r="BQ729" s="267">
        <f t="array" ref="BQ729">(MAX(IF($E$4:$BG$4=BQ$4,$E729:$BG729)))</f>
        <v>9.9667046963465566E-3</v>
      </c>
      <c r="BR729" s="267">
        <f t="array" ref="BR729">(AVERAGE(IF($E$4:$BG$4=BR$4,$E729:$BG729)))</f>
        <v>6.0259381042841904E-3</v>
      </c>
      <c r="BS729" s="267">
        <f t="array" ref="BS729">(MIN(IF($E$4:$BG$4=BS$4,$E729:$BG729)))</f>
        <v>5.3235796312642494E-3</v>
      </c>
      <c r="BT729" s="267">
        <f t="array" ref="BT729">(MAX(IF($E$4:$BG$4=BT$4,$E729:$BG729)))</f>
        <v>3.3962294245042317E-2</v>
      </c>
      <c r="BU729" s="267">
        <f t="array" ref="BU729">(AVERAGE(IF($E$4:$BG$4=BU$4,$E729:$BG729)))</f>
        <v>1.1198919258024529E-2</v>
      </c>
      <c r="BV729" s="267">
        <f t="array" ref="BV729">(MIN(IF($E$4:$BG$4=BV$4,$E729:$BG729)))</f>
        <v>1.9010681882814726E-3</v>
      </c>
      <c r="BW729" s="267">
        <f t="array" ref="BW729">(MAX(IF($E$4:$BG$4=BW$4,$E729:$BG729)))</f>
        <v>5.5170572233172142E-3</v>
      </c>
      <c r="BX729" s="267">
        <f t="array" ref="BX729">(AVERAGE(IF($E$4:$BG$4=BX$4,$E729:$BG729)))</f>
        <v>3.7007825633168538E-3</v>
      </c>
      <c r="BY729" s="267">
        <f t="array" ref="BY729">(MIN(IF($E$4:$BG$4=BY$4,$E729:$BG729)))</f>
        <v>2.195650908647236E-3</v>
      </c>
      <c r="BZ729" s="267">
        <f t="array" ref="BZ729">(MAX(IF($E$4:$BG$4=BZ$4,$E729:$BG729)))</f>
        <v>1.0789748985505773E-2</v>
      </c>
      <c r="CA729" s="267">
        <f t="array" ref="CA729">(AVERAGE(IF($E$4:$BG$4=CA$4,$E729:$BG729)))</f>
        <v>5.8196996200584944E-3</v>
      </c>
      <c r="CB729" s="268">
        <f t="shared" si="316"/>
        <v>0</v>
      </c>
      <c r="CC729" s="268">
        <f t="shared" si="317"/>
        <v>0.1</v>
      </c>
      <c r="CD729" s="268">
        <f t="shared" si="318"/>
        <v>1.5235018515273251E-2</v>
      </c>
    </row>
    <row r="730" spans="1:82">
      <c r="A730" s="18">
        <f t="shared" si="314"/>
        <v>532</v>
      </c>
      <c r="B730" s="248" t="s">
        <v>123</v>
      </c>
      <c r="E730" s="79">
        <f>ALL!E122/E$693</f>
        <v>6.9431073619645076E-4</v>
      </c>
      <c r="F730" s="79">
        <f>ALL!F122/F$693</f>
        <v>1.2633850753241817E-3</v>
      </c>
      <c r="G730" s="79">
        <f>ALL!G122/G$693</f>
        <v>7.2382911395745299E-3</v>
      </c>
      <c r="H730" s="79">
        <f>ALL!H122/H$693</f>
        <v>3.3150228291761153E-3</v>
      </c>
      <c r="I730" s="79">
        <f>ALL!I122/I$693</f>
        <v>1.5638522609471585E-3</v>
      </c>
      <c r="J730" s="79">
        <f>ALL!J122/J$693</f>
        <v>2.368846565793867E-3</v>
      </c>
      <c r="K730" s="79">
        <f>ALL!K122/K$693</f>
        <v>3.0508422914587458E-3</v>
      </c>
      <c r="L730" s="79">
        <f>ALL!L122/L$693</f>
        <v>4.3438610453395733E-3</v>
      </c>
      <c r="M730" s="79">
        <f>ALL!M122/M$693</f>
        <v>9.7939218070417812E-3</v>
      </c>
      <c r="N730" s="79">
        <f>ALL!N122/N$693</f>
        <v>2.2798986551174362E-3</v>
      </c>
      <c r="O730" s="79">
        <f>ALL!O122/O$693</f>
        <v>2.1252957015237264E-3</v>
      </c>
      <c r="P730" s="79">
        <f>ALL!P122/P$693</f>
        <v>3.2929342895616489E-3</v>
      </c>
      <c r="Q730" s="79">
        <f>ALL!Q122/Q$693</f>
        <v>1.7900070234493407E-3</v>
      </c>
      <c r="R730" s="79">
        <f>ALL!R122/R$693</f>
        <v>1.6278013279258079E-3</v>
      </c>
      <c r="S730" s="79">
        <f>ALL!S122/S$693</f>
        <v>1.1491660217568631E-3</v>
      </c>
      <c r="T730" s="79">
        <f>ALL!T122/T$693</f>
        <v>8.7205649058703049E-4</v>
      </c>
      <c r="U730" s="79">
        <f>ALL!U122/U$693</f>
        <v>1.7341371075609256E-3</v>
      </c>
      <c r="V730" s="79">
        <f>ALL!V122/V$693</f>
        <v>2.7340709655774859E-4</v>
      </c>
      <c r="W730" s="79">
        <f>ALL!W122/W$693</f>
        <v>2.4124998730406899E-3</v>
      </c>
      <c r="X730" s="79">
        <f>ALL!X122/X$693</f>
        <v>1.9058387607754491E-3</v>
      </c>
      <c r="Y730" s="79">
        <f>ALL!Y122/Y$693</f>
        <v>2.4454091656126347E-3</v>
      </c>
      <c r="Z730" s="79">
        <f>ALL!Z122/Z$693</f>
        <v>1.5788098542061345E-3</v>
      </c>
      <c r="AA730" s="79">
        <f>ALL!AA122/AA$693</f>
        <v>3.3150650902035051E-3</v>
      </c>
      <c r="AB730" s="79">
        <f>ALL!AB122/AB$693</f>
        <v>3.940828721811555E-4</v>
      </c>
      <c r="AC730" s="79">
        <f>ALL!AC122/AC$693</f>
        <v>7.6838054769724578E-4</v>
      </c>
      <c r="AD730" s="79">
        <f>ALL!AD122/AD$693</f>
        <v>1.9587402229014157E-3</v>
      </c>
      <c r="AE730" s="79">
        <f>ALL!AE122/AE$693</f>
        <v>3.5688692884831941E-3</v>
      </c>
      <c r="AF730" s="79">
        <f>ALL!AF122/AF$693</f>
        <v>2.7415351076237947E-3</v>
      </c>
      <c r="AG730" s="79">
        <f>ALL!AG122/AG$693</f>
        <v>1.8893459355090053E-3</v>
      </c>
      <c r="AH730" s="79">
        <f>ALL!AH122/AH$693</f>
        <v>2.2135166869700503E-3</v>
      </c>
      <c r="AI730" s="79">
        <f>ALL!AI122/AI$693</f>
        <v>4.6935846808704319E-3</v>
      </c>
      <c r="AJ730" s="79">
        <f>ALL!AJ122/AJ$693</f>
        <v>1.7635802644105554E-3</v>
      </c>
      <c r="AK730" s="79">
        <f>ALL!AK122/AK$693</f>
        <v>2.4196703442875946E-3</v>
      </c>
      <c r="AL730" s="79">
        <f>ALL!AL122/AL$693</f>
        <v>1.5644954470836057E-2</v>
      </c>
      <c r="AM730" s="79">
        <f>ALL!AM122/AM$693</f>
        <v>5.1163128992217652E-3</v>
      </c>
      <c r="AN730" s="79">
        <f>ALL!AN122/AN$693</f>
        <v>9.3532462788262672E-4</v>
      </c>
      <c r="AO730" s="79">
        <f>ALL!AO122/AO$693</f>
        <v>2.5336265315824302E-3</v>
      </c>
      <c r="AP730" s="79">
        <f>ALL!AP122/AP$693</f>
        <v>6.1566967692132835E-4</v>
      </c>
      <c r="AQ730" s="79">
        <f>ALL!AQ122/AQ$693</f>
        <v>1.8034253140780238E-2</v>
      </c>
      <c r="AR730" s="79">
        <f>ALL!AR122/AR$693</f>
        <v>9.0885161222162096E-4</v>
      </c>
      <c r="AS730" s="79">
        <f>ALL!AS122/AS$693</f>
        <v>5.1403710161840163E-3</v>
      </c>
      <c r="AT730" s="79">
        <f>ALL!AT122/AT$693</f>
        <v>1.1666999736309637E-2</v>
      </c>
      <c r="AU730" s="79">
        <f>ALL!AU122/AU$693</f>
        <v>1.3256544041010271E-3</v>
      </c>
      <c r="AV730" s="79">
        <f>ALL!AV122/AV$693</f>
        <v>6.8602711256421358E-3</v>
      </c>
      <c r="AW730" s="79">
        <f>ALL!AW122/AW$693</f>
        <v>4.5378922519279351E-3</v>
      </c>
      <c r="AX730" s="79">
        <f>ALL!AX122/AX$693</f>
        <v>3.1343938252156238E-3</v>
      </c>
      <c r="AY730" s="79">
        <f>ALL!AY122/AY$693</f>
        <v>0</v>
      </c>
      <c r="AZ730" s="79">
        <f>ALL!AZ122/AZ$693</f>
        <v>0</v>
      </c>
      <c r="BA730" s="79">
        <f>ALL!BA122/BA$693</f>
        <v>8.9296297578644445E-3</v>
      </c>
      <c r="BB730" s="79">
        <f>ALL!BB122/BB$693</f>
        <v>1.4606615035122692E-3</v>
      </c>
      <c r="BC730" s="79">
        <f>ALL!BC122/BC$693</f>
        <v>6.5661938972083325E-3</v>
      </c>
      <c r="BD730" s="79">
        <f>ALL!BD122/BD$693</f>
        <v>1.5282316124446695E-3</v>
      </c>
      <c r="BE730" s="79">
        <f>ALL!BE122/BE$693</f>
        <v>1.6076095601356805E-3</v>
      </c>
      <c r="BF730" s="79">
        <f>ALL!BF122/BF$693</f>
        <v>1.2491978789263326E-3</v>
      </c>
      <c r="BG730" s="79">
        <f>ALL!BG122/BG$693</f>
        <v>2.9396129870750756E-3</v>
      </c>
      <c r="BH730" s="19">
        <f t="shared" si="315"/>
        <v>0.183581678675659</v>
      </c>
      <c r="BJ730" s="267">
        <f t="array" ref="BJ730">(MIN(IF($E$4:$BG$4=BJ$4,$E730:$BG730)))</f>
        <v>0</v>
      </c>
      <c r="BK730" s="267">
        <f t="array" ref="BK730">(MAX(IF($E$4:$BG$4=BK$4,$E730:$BG730)))</f>
        <v>1.8034253140780238E-2</v>
      </c>
      <c r="BL730" s="267">
        <f t="array" ref="BL730">(AVERAGE(IF($E$4:$BG$4=BL$4,$E730:$BG730)))</f>
        <v>4.5406120692096045E-3</v>
      </c>
      <c r="BM730" s="267">
        <f t="array" ref="BM730">(MIN(IF($E$4:$BG$4=BM$4,$E730:$BG730)))</f>
        <v>1.2491978789263326E-3</v>
      </c>
      <c r="BN730" s="267">
        <f t="array" ref="BN730">(MAX(IF($E$4:$BG$4=BN$4,$E730:$BG730)))</f>
        <v>2.9396129870750756E-3</v>
      </c>
      <c r="BO730" s="267">
        <f t="array" ref="BO730">(AVERAGE(IF($E$4:$BG$4=BO$4,$E730:$BG730)))</f>
        <v>1.8311630096454396E-3</v>
      </c>
      <c r="BP730" s="267">
        <f t="array" ref="BP730">(MIN(IF($E$4:$BG$4=BP$4,$E730:$BG730)))</f>
        <v>2.4196703442875946E-3</v>
      </c>
      <c r="BQ730" s="267">
        <f t="array" ref="BQ730">(MAX(IF($E$4:$BG$4=BQ$4,$E730:$BG730)))</f>
        <v>1.5644954470836057E-2</v>
      </c>
      <c r="BR730" s="267">
        <f t="array" ref="BR730">(AVERAGE(IF($E$4:$BG$4=BR$4,$E730:$BG730)))</f>
        <v>7.726979238115138E-3</v>
      </c>
      <c r="BS730" s="267">
        <f t="array" ref="BS730">(MIN(IF($E$4:$BG$4=BS$4,$E730:$BG730)))</f>
        <v>2.7340709655774859E-4</v>
      </c>
      <c r="BT730" s="267">
        <f t="array" ref="BT730">(MAX(IF($E$4:$BG$4=BT$4,$E730:$BG730)))</f>
        <v>9.7939218070417812E-3</v>
      </c>
      <c r="BU730" s="267">
        <f t="array" ref="BU730">(AVERAGE(IF($E$4:$BG$4=BU$4,$E730:$BG730)))</f>
        <v>2.3822846478305532E-3</v>
      </c>
      <c r="BV730" s="267">
        <f t="array" ref="BV730">(MIN(IF($E$4:$BG$4=BV$4,$E730:$BG730)))</f>
        <v>3.940828721811555E-4</v>
      </c>
      <c r="BW730" s="267">
        <f t="array" ref="BW730">(MAX(IF($E$4:$BG$4=BW$4,$E730:$BG730)))</f>
        <v>7.2382911395745299E-3</v>
      </c>
      <c r="BX730" s="267">
        <f t="array" ref="BX730">(AVERAGE(IF($E$4:$BG$4=BX$4,$E730:$BG730)))</f>
        <v>2.7436910325930939E-3</v>
      </c>
      <c r="BY730" s="267">
        <f t="array" ref="BY730">(MIN(IF($E$4:$BG$4=BY$4,$E730:$BG730)))</f>
        <v>1.5638522609471585E-3</v>
      </c>
      <c r="BZ730" s="267">
        <f t="array" ref="BZ730">(MAX(IF($E$4:$BG$4=BZ$4,$E730:$BG730)))</f>
        <v>4.6935846808704319E-3</v>
      </c>
      <c r="CA730" s="267">
        <f t="array" ref="CA730">(AVERAGE(IF($E$4:$BG$4=CA$4,$E730:$BG730)))</f>
        <v>2.7747934400805989E-3</v>
      </c>
      <c r="CB730" s="268">
        <f t="shared" si="316"/>
        <v>0</v>
      </c>
      <c r="CC730" s="268">
        <f t="shared" si="317"/>
        <v>0</v>
      </c>
      <c r="CD730" s="268">
        <f t="shared" si="318"/>
        <v>3.3378487031938001E-3</v>
      </c>
    </row>
    <row r="731" spans="1:82">
      <c r="A731" s="14">
        <v>90000</v>
      </c>
      <c r="B731" s="221" t="s">
        <v>53</v>
      </c>
      <c r="E731" s="80">
        <f t="shared" ref="E731:AJ731" si="320">SUM(E696:E730)</f>
        <v>1.0000000000000002</v>
      </c>
      <c r="F731" s="80">
        <f t="shared" si="320"/>
        <v>1.0000000000000004</v>
      </c>
      <c r="G731" s="80">
        <f t="shared" si="320"/>
        <v>0.99999999999999956</v>
      </c>
      <c r="H731" s="80">
        <f t="shared" si="320"/>
        <v>1.0000000000000002</v>
      </c>
      <c r="I731" s="80">
        <f t="shared" si="320"/>
        <v>1.0000000000000004</v>
      </c>
      <c r="J731" s="80">
        <f t="shared" si="320"/>
        <v>0.99999999999999989</v>
      </c>
      <c r="K731" s="80">
        <f t="shared" si="320"/>
        <v>1</v>
      </c>
      <c r="L731" s="80">
        <f t="shared" si="320"/>
        <v>0.99999999999999978</v>
      </c>
      <c r="M731" s="80">
        <f t="shared" si="320"/>
        <v>1.0000000000000002</v>
      </c>
      <c r="N731" s="80">
        <f t="shared" si="320"/>
        <v>0.99999999999999978</v>
      </c>
      <c r="O731" s="80">
        <f t="shared" si="320"/>
        <v>0.99999999999999978</v>
      </c>
      <c r="P731" s="80">
        <f t="shared" si="320"/>
        <v>0.99999999999999967</v>
      </c>
      <c r="Q731" s="80">
        <f t="shared" si="320"/>
        <v>0.99999999999999989</v>
      </c>
      <c r="R731" s="80">
        <f t="shared" si="320"/>
        <v>0.99999999999999989</v>
      </c>
      <c r="S731" s="80">
        <f t="shared" si="320"/>
        <v>0.99999999999999978</v>
      </c>
      <c r="T731" s="80">
        <f t="shared" si="320"/>
        <v>1.0000000000000002</v>
      </c>
      <c r="U731" s="80">
        <f t="shared" si="320"/>
        <v>0.99999999999999978</v>
      </c>
      <c r="V731" s="80">
        <f t="shared" si="320"/>
        <v>0.99999999999999978</v>
      </c>
      <c r="W731" s="80">
        <f t="shared" si="320"/>
        <v>1</v>
      </c>
      <c r="X731" s="80">
        <f t="shared" si="320"/>
        <v>0.99999999999999978</v>
      </c>
      <c r="Y731" s="80">
        <f t="shared" si="320"/>
        <v>1.0000000000000002</v>
      </c>
      <c r="Z731" s="80">
        <f t="shared" si="320"/>
        <v>0.99999999999999989</v>
      </c>
      <c r="AA731" s="80">
        <f t="shared" si="320"/>
        <v>1</v>
      </c>
      <c r="AB731" s="80">
        <f t="shared" si="320"/>
        <v>0.99999999999999989</v>
      </c>
      <c r="AC731" s="80">
        <f t="shared" si="320"/>
        <v>0.99999999999999989</v>
      </c>
      <c r="AD731" s="80">
        <f t="shared" si="320"/>
        <v>0.99999999999999978</v>
      </c>
      <c r="AE731" s="80">
        <f t="shared" si="320"/>
        <v>1.0000000000000004</v>
      </c>
      <c r="AF731" s="80">
        <f t="shared" si="320"/>
        <v>0.99999999999999989</v>
      </c>
      <c r="AG731" s="80">
        <f t="shared" si="320"/>
        <v>1</v>
      </c>
      <c r="AH731" s="80">
        <f t="shared" si="320"/>
        <v>0.99999999999999978</v>
      </c>
      <c r="AI731" s="80">
        <f t="shared" si="320"/>
        <v>0.99999999999999978</v>
      </c>
      <c r="AJ731" s="80">
        <f t="shared" si="320"/>
        <v>0.99999999999999989</v>
      </c>
      <c r="AK731" s="80">
        <f t="shared" ref="AK731:BG731" si="321">SUM(AK696:AK730)</f>
        <v>1</v>
      </c>
      <c r="AL731" s="80">
        <f t="shared" si="321"/>
        <v>0.99999999999999978</v>
      </c>
      <c r="AM731" s="80">
        <f t="shared" si="321"/>
        <v>1.0000000000000007</v>
      </c>
      <c r="AN731" s="80">
        <f t="shared" si="321"/>
        <v>1.0000000000000002</v>
      </c>
      <c r="AO731" s="80">
        <f t="shared" si="321"/>
        <v>0.99999999999999967</v>
      </c>
      <c r="AP731" s="80">
        <f t="shared" si="321"/>
        <v>0.99999999999999967</v>
      </c>
      <c r="AQ731" s="80">
        <f t="shared" si="321"/>
        <v>1.0000000000000002</v>
      </c>
      <c r="AR731" s="80">
        <f t="shared" si="321"/>
        <v>1</v>
      </c>
      <c r="AS731" s="80">
        <f t="shared" si="321"/>
        <v>1.0000000000000002</v>
      </c>
      <c r="AT731" s="80">
        <f t="shared" si="321"/>
        <v>1.0000000000000007</v>
      </c>
      <c r="AU731" s="80">
        <f t="shared" si="321"/>
        <v>1</v>
      </c>
      <c r="AV731" s="80">
        <f t="shared" si="321"/>
        <v>1.0000000000000002</v>
      </c>
      <c r="AW731" s="80">
        <f t="shared" si="321"/>
        <v>0.99999999999999978</v>
      </c>
      <c r="AX731" s="80">
        <f t="shared" si="321"/>
        <v>1</v>
      </c>
      <c r="AY731" s="80">
        <f t="shared" si="321"/>
        <v>0.99999999999999989</v>
      </c>
      <c r="AZ731" s="80">
        <f t="shared" si="321"/>
        <v>1</v>
      </c>
      <c r="BA731" s="80">
        <f t="shared" si="321"/>
        <v>1</v>
      </c>
      <c r="BB731" s="80">
        <f t="shared" si="321"/>
        <v>0.99999999999999989</v>
      </c>
      <c r="BC731" s="80">
        <f t="shared" si="321"/>
        <v>1</v>
      </c>
      <c r="BD731" s="80">
        <f t="shared" si="321"/>
        <v>1.0000000000000002</v>
      </c>
      <c r="BE731" s="80">
        <f t="shared" si="321"/>
        <v>0.99999999999999978</v>
      </c>
      <c r="BF731" s="80">
        <f t="shared" si="321"/>
        <v>0.99999999999999989</v>
      </c>
      <c r="BG731" s="80">
        <f t="shared" si="321"/>
        <v>1.0000000000000002</v>
      </c>
      <c r="BH731" s="19"/>
      <c r="BJ731" s="267">
        <f t="array" ref="BJ731">(MIN(IF($E$4:$BG$4=BJ$4,$E731:$BG731)))</f>
        <v>0.99999999999999967</v>
      </c>
      <c r="BK731" s="267">
        <f t="array" ref="BK731">(MAX(IF($E$4:$BG$4=BK$4,$E731:$BG731)))</f>
        <v>1.0000000000000007</v>
      </c>
      <c r="BL731" s="267">
        <f t="array" ref="BL731">(AVERAGE(IF($E$4:$BG$4=BL$4,$E731:$BG731)))</f>
        <v>1</v>
      </c>
      <c r="BM731" s="267">
        <f t="array" ref="BM731">(MIN(IF($E$4:$BG$4=BM$4,$E731:$BG731)))</f>
        <v>0.99999999999999978</v>
      </c>
      <c r="BN731" s="267">
        <f t="array" ref="BN731">(MAX(IF($E$4:$BG$4=BN$4,$E731:$BG731)))</f>
        <v>1.0000000000000002</v>
      </c>
      <c r="BO731" s="267">
        <f t="array" ref="BO731">(AVERAGE(IF($E$4:$BG$4=BO$4,$E731:$BG731)))</f>
        <v>1</v>
      </c>
      <c r="BP731" s="267">
        <f t="array" ref="BP731">(MIN(IF($E$4:$BG$4=BP$4,$E731:$BG731)))</f>
        <v>0.99999999999999978</v>
      </c>
      <c r="BQ731" s="267">
        <f t="array" ref="BQ731">(MAX(IF($E$4:$BG$4=BQ$4,$E731:$BG731)))</f>
        <v>1.0000000000000007</v>
      </c>
      <c r="BR731" s="267">
        <f t="array" ref="BR731">(AVERAGE(IF($E$4:$BG$4=BR$4,$E731:$BG731)))</f>
        <v>1.0000000000000002</v>
      </c>
      <c r="BS731" s="267">
        <f t="array" ref="BS731">(MIN(IF($E$4:$BG$4=BS$4,$E731:$BG731)))</f>
        <v>0.99999999999999978</v>
      </c>
      <c r="BT731" s="267">
        <f t="array" ref="BT731">(MAX(IF($E$4:$BG$4=BT$4,$E731:$BG731)))</f>
        <v>1.0000000000000004</v>
      </c>
      <c r="BU731" s="267">
        <f t="array" ref="BU731">(AVERAGE(IF($E$4:$BG$4=BU$4,$E731:$BG731)))</f>
        <v>1</v>
      </c>
      <c r="BV731" s="267">
        <f t="array" ref="BV731">(MIN(IF($E$4:$BG$4=BV$4,$E731:$BG731)))</f>
        <v>0.99999999999999956</v>
      </c>
      <c r="BW731" s="267">
        <f t="array" ref="BW731">(MAX(IF($E$4:$BG$4=BW$4,$E731:$BG731)))</f>
        <v>0.99999999999999989</v>
      </c>
      <c r="BX731" s="267">
        <f t="array" ref="BX731">(AVERAGE(IF($E$4:$BG$4=BX$4,$E731:$BG731)))</f>
        <v>0.99999999999999989</v>
      </c>
      <c r="BY731" s="267">
        <f t="array" ref="BY731">(MIN(IF($E$4:$BG$4=BY$4,$E731:$BG731)))</f>
        <v>0.99999999999999967</v>
      </c>
      <c r="BZ731" s="267">
        <f t="array" ref="BZ731">(MAX(IF($E$4:$BG$4=BZ$4,$E731:$BG731)))</f>
        <v>1.0000000000000004</v>
      </c>
      <c r="CA731" s="267">
        <f t="array" ref="CA731">(AVERAGE(IF($E$4:$BG$4=CA$4,$E731:$BG731)))</f>
        <v>0.99999999999999989</v>
      </c>
      <c r="CB731" s="268">
        <f t="shared" si="316"/>
        <v>1</v>
      </c>
      <c r="CC731" s="268">
        <f t="shared" si="317"/>
        <v>1</v>
      </c>
      <c r="CD731" s="268">
        <f t="shared" si="318"/>
        <v>1</v>
      </c>
    </row>
    <row r="732" spans="1:82" s="25" customFormat="1">
      <c r="B732" s="367"/>
      <c r="E732" s="37"/>
      <c r="F732" s="37"/>
      <c r="G732" s="37"/>
      <c r="H732" s="37"/>
      <c r="I732" s="37"/>
      <c r="J732" s="37"/>
      <c r="K732" s="37"/>
      <c r="L732" s="37"/>
      <c r="M732" s="37"/>
      <c r="N732" s="37"/>
      <c r="O732" s="37"/>
      <c r="P732" s="37"/>
      <c r="Q732" s="37"/>
      <c r="R732" s="37"/>
      <c r="S732" s="37"/>
      <c r="T732" s="37"/>
      <c r="U732" s="37"/>
      <c r="V732" s="37"/>
      <c r="W732" s="37"/>
      <c r="X732" s="37"/>
      <c r="Y732" s="37"/>
      <c r="Z732" s="37"/>
      <c r="AA732" s="37"/>
      <c r="AB732" s="37"/>
      <c r="AC732" s="37"/>
      <c r="AD732" s="37"/>
      <c r="AE732" s="37"/>
      <c r="AF732" s="37"/>
      <c r="AG732" s="37"/>
      <c r="AH732" s="37"/>
      <c r="AI732" s="37"/>
      <c r="AJ732" s="37"/>
      <c r="AK732" s="37"/>
      <c r="AL732" s="37"/>
      <c r="AM732" s="37"/>
      <c r="AN732" s="37"/>
      <c r="AO732" s="37"/>
      <c r="AP732" s="37"/>
      <c r="AQ732" s="37"/>
      <c r="AR732" s="37"/>
      <c r="AS732" s="37"/>
      <c r="AT732" s="37"/>
      <c r="AU732" s="37"/>
      <c r="AV732" s="37"/>
      <c r="AW732" s="37"/>
      <c r="AX732" s="37"/>
      <c r="AY732" s="37"/>
      <c r="AZ732" s="37"/>
      <c r="BA732" s="37"/>
      <c r="BB732" s="37"/>
      <c r="BC732" s="37"/>
      <c r="BD732" s="37"/>
      <c r="BE732" s="37"/>
      <c r="BF732" s="37"/>
      <c r="BG732" s="37"/>
      <c r="BH732" s="37"/>
      <c r="BJ732" s="271"/>
      <c r="BK732" s="271"/>
      <c r="BL732" s="271"/>
      <c r="BM732" s="271"/>
      <c r="BN732" s="271"/>
      <c r="BO732" s="271"/>
      <c r="BP732" s="271"/>
      <c r="BQ732" s="271"/>
      <c r="BR732" s="271"/>
      <c r="BS732" s="271"/>
      <c r="BT732" s="271"/>
      <c r="BU732" s="271"/>
      <c r="BV732" s="271"/>
      <c r="BW732" s="271"/>
      <c r="BX732" s="271"/>
      <c r="BY732" s="271"/>
      <c r="BZ732" s="271"/>
      <c r="CA732" s="271"/>
      <c r="CB732" s="271"/>
      <c r="CC732" s="271"/>
      <c r="CD732" s="271"/>
    </row>
    <row r="733" spans="1:82">
      <c r="BJ733" s="79"/>
      <c r="BK733" s="79"/>
      <c r="BL733" s="79"/>
      <c r="BM733" s="79"/>
      <c r="BN733" s="79"/>
      <c r="BO733" s="79"/>
      <c r="BP733" s="79"/>
      <c r="BQ733" s="79"/>
      <c r="BR733" s="79"/>
      <c r="BS733" s="79"/>
      <c r="BT733" s="79"/>
      <c r="BU733" s="79"/>
      <c r="BV733" s="79"/>
      <c r="BW733" s="79"/>
      <c r="BX733" s="79"/>
      <c r="BY733" s="79"/>
      <c r="BZ733" s="79"/>
      <c r="CA733" s="79"/>
      <c r="CB733" s="79"/>
      <c r="CC733" s="79"/>
      <c r="CD733" s="79"/>
    </row>
    <row r="734" spans="1:82">
      <c r="BJ734" s="79"/>
      <c r="BK734" s="79"/>
      <c r="BL734" s="79"/>
      <c r="BM734" s="79"/>
      <c r="BN734" s="79"/>
      <c r="BO734" s="79"/>
      <c r="BP734" s="79"/>
      <c r="BQ734" s="79"/>
      <c r="BR734" s="79"/>
      <c r="BS734" s="79"/>
      <c r="BT734" s="79"/>
      <c r="BU734" s="79"/>
      <c r="BV734" s="79"/>
      <c r="BW734" s="79"/>
      <c r="BX734" s="79"/>
      <c r="BY734" s="79"/>
      <c r="BZ734" s="79"/>
      <c r="CA734" s="79"/>
      <c r="CB734" s="79"/>
      <c r="CC734" s="79"/>
      <c r="CD734" s="79"/>
    </row>
    <row r="735" spans="1:82" ht="12" customHeight="1">
      <c r="A735" s="14"/>
      <c r="B735" s="363" t="s">
        <v>871</v>
      </c>
      <c r="C735" s="82"/>
      <c r="E735" s="27"/>
      <c r="F735" s="36"/>
      <c r="G735" s="36"/>
      <c r="H735" s="36"/>
      <c r="I735" s="36"/>
      <c r="J735" s="36"/>
      <c r="K735" s="36"/>
      <c r="L735" s="36"/>
      <c r="M735" s="36"/>
      <c r="N735" s="36"/>
      <c r="O735" s="36"/>
      <c r="P735" s="36"/>
      <c r="Q735" s="36"/>
      <c r="R735" s="36"/>
      <c r="S735" s="36"/>
      <c r="T735" s="15"/>
      <c r="U735" s="15"/>
      <c r="V735" s="15"/>
      <c r="W735" s="15"/>
      <c r="X735" s="15"/>
      <c r="BJ735" s="79"/>
      <c r="BK735" s="79"/>
      <c r="BL735" s="79"/>
      <c r="BM735" s="79"/>
      <c r="BN735" s="79"/>
      <c r="BO735" s="79"/>
      <c r="BP735" s="79"/>
      <c r="BQ735" s="79"/>
      <c r="BR735" s="79"/>
      <c r="BS735" s="79"/>
      <c r="BT735" s="79"/>
      <c r="BU735" s="79"/>
      <c r="BV735" s="79"/>
      <c r="BW735" s="79"/>
      <c r="BX735" s="79"/>
      <c r="BY735" s="79"/>
      <c r="BZ735" s="79"/>
      <c r="CA735" s="79"/>
      <c r="CB735" s="79"/>
      <c r="CC735" s="79"/>
      <c r="CD735" s="79"/>
    </row>
    <row r="736" spans="1:82">
      <c r="A736" s="14"/>
      <c r="B736" s="364" t="s">
        <v>559</v>
      </c>
      <c r="C736" s="73">
        <f>C$2</f>
        <v>3</v>
      </c>
      <c r="D736" s="73">
        <f t="shared" ref="D736:BH736" si="322">D$2</f>
        <v>4</v>
      </c>
      <c r="E736" s="73">
        <f t="shared" si="322"/>
        <v>5</v>
      </c>
      <c r="F736" s="73">
        <f t="shared" si="322"/>
        <v>6</v>
      </c>
      <c r="G736" s="73">
        <f t="shared" si="322"/>
        <v>7</v>
      </c>
      <c r="H736" s="73">
        <f t="shared" si="322"/>
        <v>8</v>
      </c>
      <c r="I736" s="73">
        <f t="shared" si="322"/>
        <v>9</v>
      </c>
      <c r="J736" s="73">
        <f t="shared" si="322"/>
        <v>10</v>
      </c>
      <c r="K736" s="73">
        <f t="shared" si="322"/>
        <v>11</v>
      </c>
      <c r="L736" s="73">
        <f t="shared" si="322"/>
        <v>12</v>
      </c>
      <c r="M736" s="73">
        <f t="shared" si="322"/>
        <v>13</v>
      </c>
      <c r="N736" s="73">
        <f t="shared" si="322"/>
        <v>14</v>
      </c>
      <c r="O736" s="73">
        <f t="shared" si="322"/>
        <v>15</v>
      </c>
      <c r="P736" s="73">
        <f t="shared" si="322"/>
        <v>16</v>
      </c>
      <c r="Q736" s="73">
        <f t="shared" si="322"/>
        <v>17</v>
      </c>
      <c r="R736" s="73">
        <f t="shared" si="322"/>
        <v>18</v>
      </c>
      <c r="S736" s="73">
        <f t="shared" si="322"/>
        <v>19</v>
      </c>
      <c r="T736" s="73">
        <f t="shared" si="322"/>
        <v>20</v>
      </c>
      <c r="U736" s="73">
        <f t="shared" si="322"/>
        <v>21</v>
      </c>
      <c r="V736" s="73">
        <f t="shared" si="322"/>
        <v>22</v>
      </c>
      <c r="W736" s="73">
        <f t="shared" si="322"/>
        <v>23</v>
      </c>
      <c r="X736" s="73">
        <f t="shared" si="322"/>
        <v>24</v>
      </c>
      <c r="Y736" s="73">
        <f t="shared" si="322"/>
        <v>25</v>
      </c>
      <c r="Z736" s="73">
        <f t="shared" si="322"/>
        <v>26</v>
      </c>
      <c r="AA736" s="73">
        <f t="shared" si="322"/>
        <v>27</v>
      </c>
      <c r="AB736" s="73">
        <f t="shared" si="322"/>
        <v>28</v>
      </c>
      <c r="AC736" s="73">
        <f t="shared" si="322"/>
        <v>29</v>
      </c>
      <c r="AD736" s="73">
        <f t="shared" si="322"/>
        <v>30</v>
      </c>
      <c r="AE736" s="73">
        <f t="shared" si="322"/>
        <v>31</v>
      </c>
      <c r="AF736" s="73">
        <f t="shared" si="322"/>
        <v>32</v>
      </c>
      <c r="AG736" s="73">
        <f t="shared" si="322"/>
        <v>33</v>
      </c>
      <c r="AH736" s="73">
        <f t="shared" si="322"/>
        <v>34</v>
      </c>
      <c r="AI736" s="73">
        <f t="shared" si="322"/>
        <v>35</v>
      </c>
      <c r="AJ736" s="73">
        <f t="shared" si="322"/>
        <v>36</v>
      </c>
      <c r="AK736" s="73">
        <f t="shared" si="322"/>
        <v>37</v>
      </c>
      <c r="AL736" s="73">
        <f t="shared" si="322"/>
        <v>38</v>
      </c>
      <c r="AM736" s="73">
        <f t="shared" si="322"/>
        <v>39</v>
      </c>
      <c r="AN736" s="73">
        <f t="shared" si="322"/>
        <v>40</v>
      </c>
      <c r="AO736" s="73">
        <f t="shared" si="322"/>
        <v>41</v>
      </c>
      <c r="AP736" s="73">
        <f t="shared" si="322"/>
        <v>42</v>
      </c>
      <c r="AQ736" s="73">
        <f t="shared" si="322"/>
        <v>43</v>
      </c>
      <c r="AR736" s="73">
        <f t="shared" si="322"/>
        <v>44</v>
      </c>
      <c r="AS736" s="73">
        <f t="shared" si="322"/>
        <v>45</v>
      </c>
      <c r="AT736" s="73">
        <f t="shared" si="322"/>
        <v>46</v>
      </c>
      <c r="AU736" s="73">
        <f t="shared" si="322"/>
        <v>47</v>
      </c>
      <c r="AV736" s="73">
        <f t="shared" si="322"/>
        <v>48</v>
      </c>
      <c r="AW736" s="73">
        <f t="shared" si="322"/>
        <v>49</v>
      </c>
      <c r="AX736" s="73">
        <f t="shared" si="322"/>
        <v>50</v>
      </c>
      <c r="AY736" s="73">
        <f t="shared" si="322"/>
        <v>51</v>
      </c>
      <c r="AZ736" s="73">
        <f t="shared" si="322"/>
        <v>52</v>
      </c>
      <c r="BA736" s="73">
        <f t="shared" si="322"/>
        <v>53</v>
      </c>
      <c r="BB736" s="73">
        <f t="shared" si="322"/>
        <v>54</v>
      </c>
      <c r="BC736" s="73">
        <f t="shared" si="322"/>
        <v>55</v>
      </c>
      <c r="BD736" s="73">
        <f t="shared" si="322"/>
        <v>56</v>
      </c>
      <c r="BE736" s="73">
        <f t="shared" si="322"/>
        <v>57</v>
      </c>
      <c r="BF736" s="73">
        <f t="shared" si="322"/>
        <v>58</v>
      </c>
      <c r="BG736" s="73">
        <f t="shared" si="322"/>
        <v>59</v>
      </c>
      <c r="BH736" s="73">
        <f t="shared" si="322"/>
        <v>60</v>
      </c>
      <c r="BJ736" s="79"/>
      <c r="BK736" s="79"/>
      <c r="BL736" s="79"/>
      <c r="BM736" s="79"/>
      <c r="BN736" s="79"/>
      <c r="BO736" s="79"/>
      <c r="BP736" s="79"/>
      <c r="BQ736" s="79"/>
      <c r="BR736" s="79"/>
      <c r="BS736" s="79"/>
      <c r="BT736" s="79"/>
      <c r="BU736" s="79"/>
      <c r="BV736" s="79"/>
      <c r="BW736" s="79"/>
      <c r="BX736" s="79"/>
      <c r="BY736" s="79"/>
      <c r="BZ736" s="79"/>
      <c r="CA736" s="79"/>
      <c r="CB736" s="79"/>
      <c r="CC736" s="79"/>
      <c r="CD736" s="79"/>
    </row>
    <row r="737" spans="1:90">
      <c r="A737" s="14"/>
      <c r="B737" s="355" t="s">
        <v>863</v>
      </c>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c r="AB737" s="82"/>
      <c r="AC737" s="82"/>
      <c r="AD737" s="82"/>
      <c r="AE737" s="82"/>
      <c r="AF737" s="82"/>
      <c r="AG737" s="82"/>
      <c r="AH737" s="82"/>
      <c r="AI737" s="82"/>
      <c r="AJ737" s="82"/>
      <c r="AK737" s="82"/>
      <c r="AL737" s="82"/>
      <c r="AM737" s="82"/>
      <c r="AN737" s="82"/>
      <c r="AO737" s="82"/>
      <c r="AP737" s="82"/>
      <c r="AQ737" s="82"/>
      <c r="AR737" s="82"/>
      <c r="AS737" s="82"/>
      <c r="AT737" s="82"/>
      <c r="AU737" s="82"/>
      <c r="AV737" s="82"/>
      <c r="AW737" s="82"/>
      <c r="AX737" s="82"/>
      <c r="AY737" s="82"/>
      <c r="AZ737" s="82"/>
      <c r="BA737" s="82"/>
      <c r="BB737" s="82"/>
      <c r="BC737" s="82"/>
      <c r="BD737" s="82"/>
      <c r="BE737" s="82"/>
      <c r="BF737" s="82"/>
      <c r="BG737" s="82"/>
      <c r="BH737" s="82"/>
      <c r="BJ737" s="79"/>
      <c r="BK737" s="79"/>
      <c r="BL737" s="79"/>
      <c r="BM737" s="79"/>
      <c r="BN737" s="79"/>
      <c r="BO737" s="79"/>
      <c r="BP737" s="79"/>
      <c r="BQ737" s="79"/>
      <c r="BR737" s="79"/>
      <c r="BS737" s="79"/>
      <c r="BT737" s="79"/>
      <c r="BU737" s="79"/>
      <c r="BV737" s="79"/>
      <c r="BW737" s="79"/>
      <c r="BX737" s="79"/>
      <c r="BY737" s="79"/>
      <c r="BZ737" s="79"/>
      <c r="CA737" s="79"/>
      <c r="CB737" s="79"/>
      <c r="CC737" s="79"/>
      <c r="CD737" s="79"/>
    </row>
    <row r="738" spans="1:90" s="39" customFormat="1" ht="12.75">
      <c r="B738" s="356" t="s">
        <v>604</v>
      </c>
      <c r="C738" s="72"/>
      <c r="D738" s="74"/>
      <c r="E738" s="87">
        <v>10</v>
      </c>
      <c r="F738" s="87">
        <v>30</v>
      </c>
      <c r="G738" s="87">
        <v>40</v>
      </c>
      <c r="H738" s="87">
        <v>60</v>
      </c>
      <c r="I738" s="87">
        <v>70</v>
      </c>
      <c r="J738" s="87">
        <v>80</v>
      </c>
      <c r="K738" s="87">
        <v>90</v>
      </c>
      <c r="L738" s="87">
        <v>100</v>
      </c>
      <c r="M738" s="87">
        <v>120</v>
      </c>
      <c r="N738" s="87">
        <v>130</v>
      </c>
      <c r="O738" s="87">
        <v>150</v>
      </c>
      <c r="P738" s="87">
        <v>160</v>
      </c>
      <c r="Q738" s="87">
        <v>170</v>
      </c>
      <c r="R738" s="87">
        <v>180</v>
      </c>
      <c r="S738" s="87">
        <v>190</v>
      </c>
      <c r="T738" s="87">
        <v>200</v>
      </c>
      <c r="U738" s="87">
        <v>210</v>
      </c>
      <c r="V738" s="87">
        <v>220</v>
      </c>
      <c r="W738" s="87">
        <v>230</v>
      </c>
      <c r="X738" s="87">
        <v>240</v>
      </c>
      <c r="Y738" s="87">
        <v>250</v>
      </c>
      <c r="Z738" s="87">
        <v>260</v>
      </c>
      <c r="AA738" s="87">
        <v>270</v>
      </c>
      <c r="AB738" s="87">
        <v>280</v>
      </c>
      <c r="AC738" s="87">
        <v>300</v>
      </c>
      <c r="AD738" s="87">
        <v>310</v>
      </c>
      <c r="AE738" s="87">
        <v>320</v>
      </c>
      <c r="AF738" s="87">
        <v>330</v>
      </c>
      <c r="AG738" s="87">
        <v>350</v>
      </c>
      <c r="AH738" s="87">
        <v>360</v>
      </c>
      <c r="AI738" s="87">
        <v>380</v>
      </c>
      <c r="AJ738" s="87">
        <v>390</v>
      </c>
      <c r="AK738" s="87">
        <v>400</v>
      </c>
      <c r="AL738" s="87">
        <v>410</v>
      </c>
      <c r="AM738" s="87">
        <v>420</v>
      </c>
      <c r="AN738" s="87">
        <v>480</v>
      </c>
      <c r="AO738" s="87">
        <v>500</v>
      </c>
      <c r="AP738" s="87">
        <v>510</v>
      </c>
      <c r="AQ738" s="87">
        <v>520</v>
      </c>
      <c r="AR738" s="87">
        <v>530</v>
      </c>
      <c r="AS738" s="87">
        <v>540</v>
      </c>
      <c r="AT738" s="87">
        <v>550</v>
      </c>
      <c r="AU738" s="87">
        <v>560</v>
      </c>
      <c r="AV738" s="87">
        <v>570</v>
      </c>
      <c r="AW738" s="87">
        <v>580</v>
      </c>
      <c r="AX738" s="87">
        <v>590</v>
      </c>
      <c r="AY738" s="87">
        <v>600</v>
      </c>
      <c r="AZ738" s="87">
        <v>610</v>
      </c>
      <c r="BA738" s="87">
        <v>620</v>
      </c>
      <c r="BB738" s="87">
        <v>630</v>
      </c>
      <c r="BC738" s="87">
        <v>640</v>
      </c>
      <c r="BD738" s="87">
        <v>960</v>
      </c>
      <c r="BE738" s="87">
        <v>970</v>
      </c>
      <c r="BF738" s="87">
        <v>980</v>
      </c>
      <c r="BG738" s="87">
        <v>990</v>
      </c>
      <c r="BH738" s="75" t="s">
        <v>497</v>
      </c>
      <c r="BJ738" s="269"/>
      <c r="BK738" s="269"/>
      <c r="BL738" s="269"/>
      <c r="BM738" s="269"/>
      <c r="BN738" s="269"/>
      <c r="BO738" s="269"/>
      <c r="BP738" s="269"/>
      <c r="BQ738" s="269"/>
      <c r="BR738" s="269"/>
      <c r="BS738" s="269"/>
      <c r="BT738" s="269"/>
      <c r="BU738" s="269"/>
      <c r="BV738" s="269"/>
      <c r="BW738" s="269"/>
      <c r="BX738" s="269"/>
      <c r="BY738" s="269"/>
      <c r="BZ738" s="269"/>
      <c r="CA738" s="269"/>
      <c r="CB738" s="269"/>
      <c r="CC738" s="269"/>
      <c r="CD738" s="269"/>
    </row>
    <row r="739" spans="1:90" s="39" customFormat="1" ht="12.75">
      <c r="B739" s="357" t="s">
        <v>859</v>
      </c>
      <c r="C739" s="81">
        <v>90000</v>
      </c>
      <c r="D739" s="74"/>
      <c r="E739" s="88">
        <f t="shared" ref="E739:AJ739" si="323">VLOOKUP($C739,ALLFUNCGC,E736)</f>
        <v>44851747.749999993</v>
      </c>
      <c r="F739" s="88">
        <f t="shared" si="323"/>
        <v>31681821.149999995</v>
      </c>
      <c r="G739" s="88">
        <f t="shared" si="323"/>
        <v>51519365.94000002</v>
      </c>
      <c r="H739" s="88">
        <f t="shared" si="323"/>
        <v>67620140.659999982</v>
      </c>
      <c r="I739" s="88">
        <f t="shared" si="323"/>
        <v>140651662.23999995</v>
      </c>
      <c r="J739" s="88">
        <f t="shared" si="323"/>
        <v>55508846.330000006</v>
      </c>
      <c r="K739" s="88">
        <f t="shared" si="323"/>
        <v>32975952.34</v>
      </c>
      <c r="L739" s="88">
        <f t="shared" si="323"/>
        <v>77242919.720000014</v>
      </c>
      <c r="M739" s="88">
        <f t="shared" si="323"/>
        <v>4491332.5699999994</v>
      </c>
      <c r="N739" s="88">
        <f t="shared" si="323"/>
        <v>8767933.5900000017</v>
      </c>
      <c r="O739" s="88">
        <f t="shared" si="323"/>
        <v>12049735</v>
      </c>
      <c r="P739" s="88">
        <f t="shared" si="323"/>
        <v>50452203.230000012</v>
      </c>
      <c r="Q739" s="88">
        <f t="shared" si="323"/>
        <v>49551777.640000001</v>
      </c>
      <c r="R739" s="88">
        <f t="shared" si="323"/>
        <v>6995202.5500000007</v>
      </c>
      <c r="S739" s="88">
        <f t="shared" si="323"/>
        <v>37340131.18</v>
      </c>
      <c r="T739" s="88">
        <f t="shared" si="323"/>
        <v>26850370.649999995</v>
      </c>
      <c r="U739" s="88">
        <f t="shared" si="323"/>
        <v>39683488.520000003</v>
      </c>
      <c r="V739" s="88">
        <f t="shared" si="323"/>
        <v>4443922.6900000004</v>
      </c>
      <c r="W739" s="88">
        <f t="shared" si="323"/>
        <v>61636873.709999986</v>
      </c>
      <c r="X739" s="88">
        <f t="shared" si="323"/>
        <v>47235638.110000007</v>
      </c>
      <c r="Y739" s="88">
        <f t="shared" si="323"/>
        <v>23498112.629999995</v>
      </c>
      <c r="Z739" s="88">
        <f t="shared" si="323"/>
        <v>112889496.81</v>
      </c>
      <c r="AA739" s="88">
        <f t="shared" si="323"/>
        <v>36591166.899999999</v>
      </c>
      <c r="AB739" s="88">
        <f t="shared" si="323"/>
        <v>364621276.75000006</v>
      </c>
      <c r="AC739" s="88">
        <f t="shared" si="323"/>
        <v>22330940.120000001</v>
      </c>
      <c r="AD739" s="88">
        <f t="shared" si="323"/>
        <v>34311788.370000005</v>
      </c>
      <c r="AE739" s="88">
        <f t="shared" si="323"/>
        <v>59950441.639999986</v>
      </c>
      <c r="AF739" s="88">
        <f t="shared" si="323"/>
        <v>28715477.609999996</v>
      </c>
      <c r="AG739" s="88">
        <f t="shared" si="323"/>
        <v>162729013.36999997</v>
      </c>
      <c r="AH739" s="88">
        <f t="shared" si="323"/>
        <v>55015252.750000015</v>
      </c>
      <c r="AI739" s="88">
        <f t="shared" si="323"/>
        <v>53918748.079999998</v>
      </c>
      <c r="AJ739" s="88">
        <f t="shared" si="323"/>
        <v>77022482.470000014</v>
      </c>
      <c r="AK739" s="88">
        <f t="shared" ref="AK739:BG739" si="324">VLOOKUP($C739,ALLFUNCGC,AK736)</f>
        <v>15288032.970000001</v>
      </c>
      <c r="AL739" s="88">
        <f t="shared" si="324"/>
        <v>6676057.1400000015</v>
      </c>
      <c r="AM739" s="88">
        <f t="shared" si="324"/>
        <v>13558433.849999996</v>
      </c>
      <c r="AN739" s="88">
        <f t="shared" si="324"/>
        <v>5394469.3099999996</v>
      </c>
      <c r="AO739" s="88">
        <f t="shared" si="324"/>
        <v>2672157.8400000008</v>
      </c>
      <c r="AP739" s="88">
        <f t="shared" si="324"/>
        <v>9136035.4600000009</v>
      </c>
      <c r="AQ739" s="88">
        <f t="shared" si="324"/>
        <v>2363028.27</v>
      </c>
      <c r="AR739" s="88">
        <f t="shared" si="324"/>
        <v>4288928.96</v>
      </c>
      <c r="AS739" s="88">
        <f t="shared" si="324"/>
        <v>2241083.37</v>
      </c>
      <c r="AT739" s="88">
        <f t="shared" si="324"/>
        <v>2103413.9499999988</v>
      </c>
      <c r="AU739" s="88">
        <f t="shared" si="324"/>
        <v>7733048.6499999985</v>
      </c>
      <c r="AV739" s="88">
        <f t="shared" si="324"/>
        <v>3209421.26</v>
      </c>
      <c r="AW739" s="88">
        <f t="shared" si="324"/>
        <v>2923824.3800000004</v>
      </c>
      <c r="AX739" s="88">
        <f t="shared" si="324"/>
        <v>7358041.5500000007</v>
      </c>
      <c r="AY739" s="88">
        <f t="shared" si="324"/>
        <v>2736067.0100000002</v>
      </c>
      <c r="AZ739" s="88">
        <f t="shared" si="324"/>
        <v>6080781.0399999991</v>
      </c>
      <c r="BA739" s="88">
        <f t="shared" ref="BA739:BB739" si="325">VLOOKUP($C739,ALLFUNCGC,BA736)</f>
        <v>1745929.05</v>
      </c>
      <c r="BB739" s="88">
        <f t="shared" si="325"/>
        <v>1150163.81</v>
      </c>
      <c r="BC739" s="88">
        <f t="shared" ref="BC739" si="326">VLOOKUP($C739,ALLFUNCGC,BC736)</f>
        <v>1730643.38</v>
      </c>
      <c r="BD739" s="88">
        <f t="shared" si="324"/>
        <v>52750040.859999999</v>
      </c>
      <c r="BE739" s="88">
        <f t="shared" si="324"/>
        <v>32331544.480000008</v>
      </c>
      <c r="BF739" s="88">
        <f t="shared" si="324"/>
        <v>55831939.18</v>
      </c>
      <c r="BG739" s="88">
        <f t="shared" si="324"/>
        <v>18267710.829999998</v>
      </c>
      <c r="BH739" s="75"/>
      <c r="BJ739" s="269"/>
      <c r="BK739" s="269"/>
      <c r="BL739" s="269"/>
      <c r="BM739" s="269"/>
      <c r="BN739" s="269"/>
      <c r="BO739" s="269"/>
      <c r="BP739" s="269"/>
      <c r="BQ739" s="269"/>
      <c r="BR739" s="269"/>
      <c r="BS739" s="269"/>
      <c r="BT739" s="269"/>
      <c r="BU739" s="269"/>
      <c r="BV739" s="269"/>
      <c r="BW739" s="269"/>
      <c r="BX739" s="269"/>
      <c r="BY739" s="269"/>
      <c r="BZ739" s="269"/>
      <c r="CA739" s="269"/>
      <c r="CB739" s="269"/>
      <c r="CC739" s="269"/>
      <c r="CD739" s="269"/>
    </row>
    <row r="740" spans="1:90" s="39" customFormat="1" ht="12.75">
      <c r="B740" s="365" t="s">
        <v>858</v>
      </c>
      <c r="C740" s="72"/>
      <c r="D740" s="74"/>
      <c r="E740" s="75"/>
      <c r="F740" s="75"/>
      <c r="G740" s="75"/>
      <c r="H740" s="75"/>
      <c r="I740" s="75"/>
      <c r="J740" s="75"/>
      <c r="K740" s="75"/>
      <c r="L740" s="75"/>
      <c r="M740" s="75"/>
      <c r="N740" s="75"/>
      <c r="O740" s="75"/>
      <c r="P740" s="75"/>
      <c r="Q740" s="75"/>
      <c r="R740" s="75"/>
      <c r="S740" s="75"/>
      <c r="T740" s="75"/>
      <c r="U740" s="75"/>
      <c r="V740" s="75"/>
      <c r="W740" s="75"/>
      <c r="X740" s="75"/>
      <c r="Y740" s="75"/>
      <c r="Z740" s="75"/>
      <c r="AA740" s="75"/>
      <c r="AB740" s="75"/>
      <c r="AC740" s="75"/>
      <c r="AD740" s="75"/>
      <c r="AE740" s="75"/>
      <c r="AF740" s="75"/>
      <c r="AG740" s="75"/>
      <c r="AH740" s="75"/>
      <c r="AI740" s="75"/>
      <c r="AJ740" s="75"/>
      <c r="AK740" s="75"/>
      <c r="AL740" s="75"/>
      <c r="AM740" s="75"/>
      <c r="AN740" s="75"/>
      <c r="AO740" s="75"/>
      <c r="AP740" s="75"/>
      <c r="AQ740" s="75"/>
      <c r="AR740" s="75"/>
      <c r="AS740" s="75"/>
      <c r="AT740" s="75"/>
      <c r="AU740" s="75"/>
      <c r="AV740" s="75"/>
      <c r="AW740" s="75"/>
      <c r="AX740" s="75"/>
      <c r="AY740" s="75"/>
      <c r="AZ740" s="75"/>
      <c r="BA740" s="75"/>
      <c r="BB740" s="75"/>
      <c r="BC740" s="75"/>
      <c r="BD740" s="75"/>
      <c r="BE740" s="75"/>
      <c r="BF740" s="75"/>
      <c r="BG740" s="75"/>
      <c r="BH740" s="75"/>
      <c r="BJ740" s="269"/>
      <c r="BK740" s="269"/>
      <c r="BL740" s="269"/>
      <c r="BM740" s="269"/>
      <c r="BN740" s="269"/>
      <c r="BO740" s="269"/>
      <c r="BP740" s="269"/>
      <c r="BQ740" s="269"/>
      <c r="BR740" s="269"/>
      <c r="BS740" s="269"/>
      <c r="BT740" s="269"/>
      <c r="BU740" s="269"/>
      <c r="BV740" s="269"/>
      <c r="BW740" s="269"/>
      <c r="BX740" s="269"/>
      <c r="BY740" s="269"/>
      <c r="BZ740" s="269"/>
      <c r="CA740" s="269"/>
      <c r="CB740" s="269"/>
      <c r="CC740" s="269"/>
      <c r="CD740" s="269"/>
    </row>
    <row r="741" spans="1:90" s="29" customFormat="1" ht="22.9" customHeight="1">
      <c r="A741" s="28"/>
      <c r="B741" s="78"/>
      <c r="C741" s="71"/>
      <c r="D741" s="76"/>
      <c r="E741" s="77" t="str">
        <f t="shared" ref="E741" si="327">VLOOKUP(E738,num,15)</f>
        <v>Barrington</v>
      </c>
      <c r="F741" s="77" t="str">
        <f t="shared" ref="F741:BG741" si="328">VLOOKUP(F738,num,15)</f>
        <v>Burrillville</v>
      </c>
      <c r="G741" s="77" t="str">
        <f t="shared" si="328"/>
        <v>Central Falls</v>
      </c>
      <c r="H741" s="77" t="str">
        <f t="shared" si="328"/>
        <v>Coventry</v>
      </c>
      <c r="I741" s="77" t="str">
        <f t="shared" si="328"/>
        <v>Cranston</v>
      </c>
      <c r="J741" s="77" t="str">
        <f t="shared" si="328"/>
        <v>Cumberland</v>
      </c>
      <c r="K741" s="77" t="str">
        <f t="shared" si="328"/>
        <v>East Greenwich</v>
      </c>
      <c r="L741" s="77" t="str">
        <f t="shared" si="328"/>
        <v>E Providence</v>
      </c>
      <c r="M741" s="77" t="str">
        <f t="shared" si="328"/>
        <v>Foster</v>
      </c>
      <c r="N741" s="77" t="str">
        <f t="shared" si="328"/>
        <v>Glocester</v>
      </c>
      <c r="O741" s="77" t="str">
        <f t="shared" si="328"/>
        <v>Jamestown</v>
      </c>
      <c r="P741" s="77" t="str">
        <f t="shared" si="328"/>
        <v>Johnston</v>
      </c>
      <c r="Q741" s="77" t="str">
        <f t="shared" si="328"/>
        <v>Lincoln</v>
      </c>
      <c r="R741" s="77" t="str">
        <f t="shared" si="328"/>
        <v>Little Compton</v>
      </c>
      <c r="S741" s="77" t="str">
        <f t="shared" si="328"/>
        <v>Middletown</v>
      </c>
      <c r="T741" s="77" t="str">
        <f t="shared" si="328"/>
        <v>Narragansett</v>
      </c>
      <c r="U741" s="77" t="str">
        <f t="shared" si="328"/>
        <v>Newport</v>
      </c>
      <c r="V741" s="77" t="str">
        <f t="shared" si="328"/>
        <v>New Shoreham</v>
      </c>
      <c r="W741" s="77" t="str">
        <f t="shared" si="328"/>
        <v>North Kingstown</v>
      </c>
      <c r="X741" s="77" t="str">
        <f t="shared" si="328"/>
        <v>North Providence</v>
      </c>
      <c r="Y741" s="77" t="str">
        <f t="shared" si="328"/>
        <v>North Smithfield</v>
      </c>
      <c r="Z741" s="77" t="str">
        <f t="shared" si="328"/>
        <v>Pawtucket</v>
      </c>
      <c r="AA741" s="77" t="str">
        <f t="shared" si="328"/>
        <v>Portsmouth</v>
      </c>
      <c r="AB741" s="77" t="str">
        <f t="shared" si="328"/>
        <v>Providence</v>
      </c>
      <c r="AC741" s="77" t="str">
        <f t="shared" si="328"/>
        <v>Scituate</v>
      </c>
      <c r="AD741" s="77" t="str">
        <f t="shared" si="328"/>
        <v>Smithfield</v>
      </c>
      <c r="AE741" s="77" t="str">
        <f t="shared" si="328"/>
        <v>South Kingstown</v>
      </c>
      <c r="AF741" s="77" t="str">
        <f t="shared" si="328"/>
        <v>Tiverton</v>
      </c>
      <c r="AG741" s="77" t="str">
        <f t="shared" si="328"/>
        <v>Warwick</v>
      </c>
      <c r="AH741" s="77" t="str">
        <f t="shared" si="328"/>
        <v>Westerly</v>
      </c>
      <c r="AI741" s="77" t="str">
        <f t="shared" si="328"/>
        <v>W Warwick</v>
      </c>
      <c r="AJ741" s="77" t="str">
        <f t="shared" si="328"/>
        <v>Woonsocket</v>
      </c>
      <c r="AK741" s="77" t="str">
        <f t="shared" si="328"/>
        <v>Davies</v>
      </c>
      <c r="AL741" s="77" t="str">
        <f t="shared" si="328"/>
        <v>Deaf</v>
      </c>
      <c r="AM741" s="77" t="str">
        <f t="shared" si="328"/>
        <v>Metropolitan C&amp;TC</v>
      </c>
      <c r="AN741" s="77" t="str">
        <f t="shared" si="328"/>
        <v>Highlander</v>
      </c>
      <c r="AO741" s="77" t="str">
        <f t="shared" si="328"/>
        <v>New England Laborers</v>
      </c>
      <c r="AP741" s="77" t="str">
        <f t="shared" si="328"/>
        <v>Cuffee</v>
      </c>
      <c r="AQ741" s="77" t="str">
        <f t="shared" si="328"/>
        <v>Kingston Hill</v>
      </c>
      <c r="AR741" s="77" t="str">
        <f t="shared" si="328"/>
        <v>International</v>
      </c>
      <c r="AS741" s="77" t="str">
        <f t="shared" si="328"/>
        <v>Blackstone</v>
      </c>
      <c r="AT741" s="77" t="str">
        <f t="shared" si="328"/>
        <v>Compass</v>
      </c>
      <c r="AU741" s="77" t="str">
        <f t="shared" si="328"/>
        <v>Times 2</v>
      </c>
      <c r="AV741" s="77" t="str">
        <f t="shared" si="328"/>
        <v>ACES</v>
      </c>
      <c r="AW741" s="77" t="str">
        <f t="shared" si="328"/>
        <v>Beacon</v>
      </c>
      <c r="AX741" s="77" t="str">
        <f t="shared" si="328"/>
        <v>Learning Community</v>
      </c>
      <c r="AY741" s="77" t="str">
        <f t="shared" si="328"/>
        <v>Segue</v>
      </c>
      <c r="AZ741" s="77" t="str">
        <f t="shared" si="328"/>
        <v>RIMA-BV</v>
      </c>
      <c r="BA741" s="77" t="str">
        <f t="shared" ref="BA741:BB741" si="329">VLOOKUP(BA738,num,15)</f>
        <v>Greene</v>
      </c>
      <c r="BB741" s="77" t="str">
        <f t="shared" si="329"/>
        <v>Trinity</v>
      </c>
      <c r="BC741" s="77" t="str">
        <f t="shared" ref="BC741" si="330">VLOOKUP(BC738,num,15)</f>
        <v>RINI</v>
      </c>
      <c r="BD741" s="77" t="str">
        <f t="shared" si="328"/>
        <v>Bristol-Warren</v>
      </c>
      <c r="BE741" s="77" t="str">
        <f t="shared" si="328"/>
        <v>Exeter-W. Greenwich</v>
      </c>
      <c r="BF741" s="77" t="str">
        <f t="shared" si="328"/>
        <v>Chariho</v>
      </c>
      <c r="BG741" s="77" t="str">
        <f t="shared" si="328"/>
        <v>Foster-Glocester</v>
      </c>
      <c r="BH741" s="78"/>
      <c r="BJ741" s="270"/>
      <c r="BK741" s="270"/>
      <c r="BL741" s="270"/>
      <c r="BM741" s="270"/>
      <c r="BN741" s="270"/>
      <c r="BO741" s="270"/>
      <c r="BP741" s="270"/>
      <c r="BQ741" s="270"/>
      <c r="BR741" s="270"/>
      <c r="BS741" s="270"/>
      <c r="BT741" s="270"/>
      <c r="BU741" s="270"/>
      <c r="BV741" s="270"/>
      <c r="BW741" s="270"/>
      <c r="BX741" s="270"/>
      <c r="BY741" s="270"/>
      <c r="BZ741" s="270"/>
      <c r="CA741" s="270"/>
      <c r="CB741" s="270"/>
      <c r="CC741" s="270"/>
      <c r="CD741" s="270"/>
    </row>
    <row r="742" spans="1:90" ht="12.75">
      <c r="A742" s="85">
        <v>0</v>
      </c>
      <c r="B742" s="250" t="s">
        <v>124</v>
      </c>
      <c r="E742" s="79">
        <f>ALL!E131/E$739</f>
        <v>1.6431430813083535E-2</v>
      </c>
      <c r="F742" s="79">
        <f>ALL!F131/F$739</f>
        <v>6.578481679232636E-3</v>
      </c>
      <c r="G742" s="79">
        <f>ALL!G131/G$739</f>
        <v>2.0581330353228323E-2</v>
      </c>
      <c r="H742" s="79">
        <f>ALL!H131/H$739</f>
        <v>9.1951265396850203E-3</v>
      </c>
      <c r="I742" s="79">
        <f>ALL!I131/I$739</f>
        <v>1.7453619537116681E-2</v>
      </c>
      <c r="J742" s="79">
        <f>ALL!J131/J$739</f>
        <v>2.0415365746622248E-2</v>
      </c>
      <c r="K742" s="79">
        <f>ALL!K131/K$739</f>
        <v>6.8152118150471589E-3</v>
      </c>
      <c r="L742" s="79">
        <f>ALL!L131/L$739</f>
        <v>2.9095959061967987E-2</v>
      </c>
      <c r="M742" s="79">
        <f>ALL!M131/M$739</f>
        <v>1.9740257177170033E-2</v>
      </c>
      <c r="N742" s="79">
        <f>ALL!N131/N$739</f>
        <v>1.5400085848506063E-2</v>
      </c>
      <c r="O742" s="79">
        <f>ALL!O131/O$739</f>
        <v>3.2653944671812284E-2</v>
      </c>
      <c r="P742" s="79">
        <f>ALL!P131/P$739</f>
        <v>4.1195182111772359E-2</v>
      </c>
      <c r="Q742" s="79">
        <f>ALL!Q131/Q$739</f>
        <v>1.0077813224542877E-2</v>
      </c>
      <c r="R742" s="79">
        <f>ALL!R131/R$739</f>
        <v>9.6613942937220608E-3</v>
      </c>
      <c r="S742" s="79">
        <f>ALL!S131/S$739</f>
        <v>2.4020931680079863E-2</v>
      </c>
      <c r="T742" s="79">
        <f>ALL!T131/T$739</f>
        <v>9.1642485389675631E-3</v>
      </c>
      <c r="U742" s="79">
        <f>ALL!U131/U$739</f>
        <v>0.1026523025551787</v>
      </c>
      <c r="V742" s="79">
        <f>ALL!V131/V$739</f>
        <v>1.0621705932512519E-2</v>
      </c>
      <c r="W742" s="79">
        <f>ALL!W131/W$739</f>
        <v>5.8520773084161032E-3</v>
      </c>
      <c r="X742" s="79">
        <f>ALL!X131/X$739</f>
        <v>1.881658352810172E-2</v>
      </c>
      <c r="Y742" s="79">
        <f>ALL!Y131/Y$739</f>
        <v>9.3835514993018416E-3</v>
      </c>
      <c r="Z742" s="79">
        <f>ALL!Z131/Z$739</f>
        <v>3.3542818570386011E-2</v>
      </c>
      <c r="AA742" s="79">
        <f>ALL!AA131/AA$739</f>
        <v>2.0999341237188041E-2</v>
      </c>
      <c r="AB742" s="79">
        <f>ALL!AB131/AB$739</f>
        <v>1.6810675599171543E-2</v>
      </c>
      <c r="AC742" s="79">
        <f>ALL!AC131/AC$739</f>
        <v>1.5631361605209515E-4</v>
      </c>
      <c r="AD742" s="79">
        <f>ALL!AD131/AD$739</f>
        <v>1.9910062472794386E-2</v>
      </c>
      <c r="AE742" s="79">
        <f>ALL!AE131/AE$739</f>
        <v>2.1107742751901439E-2</v>
      </c>
      <c r="AF742" s="79">
        <f>ALL!AF131/AF$739</f>
        <v>2.6258661974593572E-2</v>
      </c>
      <c r="AG742" s="79">
        <f>ALL!AG131/AG$739</f>
        <v>9.2837049688553729E-3</v>
      </c>
      <c r="AH742" s="79">
        <f>ALL!AH131/AH$739</f>
        <v>7.1613887114242124E-3</v>
      </c>
      <c r="AI742" s="79">
        <f>ALL!AI131/AI$739</f>
        <v>6.403230013570449E-2</v>
      </c>
      <c r="AJ742" s="79">
        <f>ALL!AJ131/AJ$739</f>
        <v>2.1173879725769892E-2</v>
      </c>
      <c r="AK742" s="79">
        <f>ALL!AK131/AK$739</f>
        <v>3.8517890506616304E-2</v>
      </c>
      <c r="AL742" s="79">
        <f>ALL!AL131/AL$739</f>
        <v>5.9739220566347624E-2</v>
      </c>
      <c r="AM742" s="79">
        <f>ALL!AM131/AM$739</f>
        <v>7.1708444408570115E-3</v>
      </c>
      <c r="AN742" s="79">
        <f>ALL!AN131/AN$739</f>
        <v>1.6916702043486092E-2</v>
      </c>
      <c r="AO742" s="79">
        <f>ALL!AO131/AO$739</f>
        <v>3.0078683525670762E-2</v>
      </c>
      <c r="AP742" s="79">
        <f>ALL!AP131/AP$739</f>
        <v>3.689212913803642E-3</v>
      </c>
      <c r="AQ742" s="79">
        <f>ALL!AQ131/AQ$739</f>
        <v>2.6909961597708688E-2</v>
      </c>
      <c r="AR742" s="79">
        <f>ALL!AR131/AR$739</f>
        <v>1.1011140646171952E-2</v>
      </c>
      <c r="AS742" s="79">
        <f>ALL!AS131/AS$739</f>
        <v>8.263860348934721E-3</v>
      </c>
      <c r="AT742" s="79">
        <f>ALL!AT131/AT$739</f>
        <v>2.7637555603356168E-2</v>
      </c>
      <c r="AU742" s="79">
        <f>ALL!AU131/AU$739</f>
        <v>8.8505740876206711E-3</v>
      </c>
      <c r="AV742" s="79">
        <f>ALL!AV131/AV$739</f>
        <v>1.4762035320972481E-2</v>
      </c>
      <c r="AW742" s="79">
        <f>ALL!AW131/AW$739</f>
        <v>1.7968931499230466E-2</v>
      </c>
      <c r="AX742" s="79">
        <f>ALL!AX131/AX$739</f>
        <v>6.2773497113508409E-3</v>
      </c>
      <c r="AY742" s="79">
        <f>ALL!AY131/AY$739</f>
        <v>6.7798047095345071E-3</v>
      </c>
      <c r="AZ742" s="79">
        <f>ALL!AZ131/AZ$739</f>
        <v>4.4710654472110388E-3</v>
      </c>
      <c r="BA742" s="79">
        <f>ALL!BA131/BA$739</f>
        <v>5.9986910693765022E-2</v>
      </c>
      <c r="BB742" s="79">
        <f>ALL!BB131/BB$739</f>
        <v>9.2856338437565678E-3</v>
      </c>
      <c r="BC742" s="79">
        <f>ALL!BC131/BC$739</f>
        <v>6.5661938972083334E-3</v>
      </c>
      <c r="BD742" s="79">
        <f>ALL!BD131/BD$739</f>
        <v>6.8607491690955258E-2</v>
      </c>
      <c r="BE742" s="79">
        <f>ALL!BE131/BE$739</f>
        <v>8.2365870323557137E-3</v>
      </c>
      <c r="BF742" s="79">
        <f>ALL!BF131/BF$739</f>
        <v>7.1176859667871541E-3</v>
      </c>
      <c r="BG742" s="79">
        <f>ALL!BG131/BG$739</f>
        <v>7.3755228694957403E-2</v>
      </c>
      <c r="BH742" s="19">
        <f t="shared" ref="BH742:BH752" si="331">SUM(E742:BG742)</f>
        <v>1.1988440584685669</v>
      </c>
      <c r="BJ742" s="267">
        <f t="array" ref="BJ742">(MIN(IF($E$4:$BG$4=BJ$4,$E742:$BG742)))</f>
        <v>3.689212913803642E-3</v>
      </c>
      <c r="BK742" s="267">
        <f t="array" ref="BK742">(MAX(IF($E$4:$BG$4=BK$4,$E742:$BG742)))</f>
        <v>5.9986910693765022E-2</v>
      </c>
      <c r="BL742" s="267">
        <f t="array" ref="BL742">(AVERAGE(IF($E$4:$BG$4=BL$4,$E742:$BG742)))</f>
        <v>1.6215975993111371E-2</v>
      </c>
      <c r="BM742" s="267">
        <f t="array" ref="BM742">(MIN(IF($E$4:$BG$4=BM$4,$E742:$BG742)))</f>
        <v>7.1176859667871541E-3</v>
      </c>
      <c r="BN742" s="267">
        <f t="array" ref="BN742">(MAX(IF($E$4:$BG$4=BN$4,$E742:$BG742)))</f>
        <v>7.3755228694957403E-2</v>
      </c>
      <c r="BO742" s="267">
        <f t="array" ref="BO742">(AVERAGE(IF($E$4:$BG$4=BO$4,$E742:$BG742)))</f>
        <v>3.9429248346263879E-2</v>
      </c>
      <c r="BP742" s="267">
        <f t="array" ref="BP742">(MIN(IF($E$4:$BG$4=BP$4,$E742:$BG742)))</f>
        <v>7.1708444408570115E-3</v>
      </c>
      <c r="BQ742" s="267">
        <f t="array" ref="BQ742">(MAX(IF($E$4:$BG$4=BQ$4,$E742:$BG742)))</f>
        <v>5.9739220566347624E-2</v>
      </c>
      <c r="BR742" s="267">
        <f t="array" ref="BR742">(AVERAGE(IF($E$4:$BG$4=BR$4,$E742:$BG742)))</f>
        <v>3.5142651837940311E-2</v>
      </c>
      <c r="BS742" s="267">
        <f t="array" ref="BS742">(MIN(IF($E$4:$BG$4=BS$4,$E742:$BG742)))</f>
        <v>1.5631361605209515E-4</v>
      </c>
      <c r="BT742" s="267">
        <f t="array" ref="BT742">(MAX(IF($E$4:$BG$4=BT$4,$E742:$BG742)))</f>
        <v>3.2653944671812284E-2</v>
      </c>
      <c r="BU742" s="267">
        <f t="array" ref="BU742">(AVERAGE(IF($E$4:$BG$4=BU$4,$E742:$BG742)))</f>
        <v>1.4362149406316929E-2</v>
      </c>
      <c r="BV742" s="267">
        <f t="array" ref="BV742">(MIN(IF($E$4:$BG$4=BV$4,$E742:$BG742)))</f>
        <v>1.6810675599171543E-2</v>
      </c>
      <c r="BW742" s="267">
        <f t="array" ref="BW742">(MAX(IF($E$4:$BG$4=BW$4,$E742:$BG742)))</f>
        <v>3.3542818570386011E-2</v>
      </c>
      <c r="BX742" s="267">
        <f t="array" ref="BX742">(AVERAGE(IF($E$4:$BG$4=BX$4,$E742:$BG742)))</f>
        <v>2.3027176062138943E-2</v>
      </c>
      <c r="BY742" s="267">
        <f t="array" ref="BY742">(MIN(IF($E$4:$BG$4=BY$4,$E742:$BG742)))</f>
        <v>9.2837049688553729E-3</v>
      </c>
      <c r="BZ742" s="267">
        <f t="array" ref="BZ742">(MAX(IF($E$4:$BG$4=BZ$4,$E742:$BG742)))</f>
        <v>0.1026523025551787</v>
      </c>
      <c r="CA742" s="267">
        <f t="array" ref="CA742">(AVERAGE(IF($E$4:$BG$4=CA$4,$E742:$BG742)))</f>
        <v>4.036137884267104E-2</v>
      </c>
      <c r="CB742" s="268">
        <f t="shared" ref="CB742:CB752" si="332">ROUND(MIN($E742:$BG742),1)</f>
        <v>0</v>
      </c>
      <c r="CC742" s="268">
        <f t="shared" ref="CC742:CC752" si="333">ROUND(MAX($E742:$BG742),1)</f>
        <v>0.1</v>
      </c>
      <c r="CD742" s="268">
        <f t="shared" ref="CD742:CD752" si="334">(AVERAGE($E742:$BG742))</f>
        <v>2.1797164699428488E-2</v>
      </c>
      <c r="CE742" s="90"/>
      <c r="CF742" s="90"/>
      <c r="CG742" s="90"/>
      <c r="CH742" s="90"/>
      <c r="CI742" s="90"/>
      <c r="CJ742" s="90"/>
      <c r="CK742" s="90"/>
      <c r="CL742" s="90"/>
    </row>
    <row r="743" spans="1:90" ht="36">
      <c r="A743" s="85">
        <v>10</v>
      </c>
      <c r="B743" s="250" t="s">
        <v>125</v>
      </c>
      <c r="E743" s="79">
        <f>ALL!E132/E$739</f>
        <v>0.71090244816602444</v>
      </c>
      <c r="F743" s="79">
        <f>ALL!F132/F$739</f>
        <v>0.73877721199117274</v>
      </c>
      <c r="G743" s="79">
        <f>ALL!G132/G$739</f>
        <v>0.61839769373528142</v>
      </c>
      <c r="H743" s="79">
        <f>ALL!H132/H$739</f>
        <v>0.71642454714172277</v>
      </c>
      <c r="I743" s="79">
        <f>ALL!I132/I$739</f>
        <v>0.67513344533367969</v>
      </c>
      <c r="J743" s="79">
        <f>ALL!J132/J$739</f>
        <v>0.70664263308244679</v>
      </c>
      <c r="K743" s="79">
        <f>ALL!K132/K$739</f>
        <v>0.71562925299885249</v>
      </c>
      <c r="L743" s="79">
        <f>ALL!L132/L$739</f>
        <v>0.58022389382046302</v>
      </c>
      <c r="M743" s="79">
        <f>ALL!M132/M$739</f>
        <v>0.80442168191521757</v>
      </c>
      <c r="N743" s="79">
        <f>ALL!N132/N$739</f>
        <v>0.79732982101658401</v>
      </c>
      <c r="O743" s="79">
        <f>ALL!O132/O$739</f>
        <v>0.69674051421047833</v>
      </c>
      <c r="P743" s="79">
        <f>ALL!P132/P$739</f>
        <v>0.60219175011041237</v>
      </c>
      <c r="Q743" s="79">
        <f>ALL!Q132/Q$739</f>
        <v>0.69220579530353177</v>
      </c>
      <c r="R743" s="79">
        <f>ALL!R132/R$739</f>
        <v>0.83708345943463824</v>
      </c>
      <c r="S743" s="79">
        <f>ALL!S132/S$739</f>
        <v>0.7159147682458662</v>
      </c>
      <c r="T743" s="79">
        <f>ALL!T132/T$739</f>
        <v>0.72411536412068067</v>
      </c>
      <c r="U743" s="79">
        <f>ALL!U132/U$739</f>
        <v>0.64746098839195532</v>
      </c>
      <c r="V743" s="79">
        <f>ALL!V132/V$739</f>
        <v>0.72868268327143193</v>
      </c>
      <c r="W743" s="79">
        <f>ALL!W132/W$739</f>
        <v>0.7583718744387955</v>
      </c>
      <c r="X743" s="79">
        <f>ALL!X132/X$739</f>
        <v>0.67519884363005978</v>
      </c>
      <c r="Y743" s="79">
        <f>ALL!Y132/Y$739</f>
        <v>0.73350629692679314</v>
      </c>
      <c r="Z743" s="79">
        <f>ALL!Z132/Z$739</f>
        <v>0.64351970132587977</v>
      </c>
      <c r="AA743" s="79">
        <f>ALL!AA132/AA$739</f>
        <v>0.72745141860999452</v>
      </c>
      <c r="AB743" s="79">
        <f>ALL!AB132/AB$739</f>
        <v>0.70673873054502201</v>
      </c>
      <c r="AC743" s="79">
        <f>ALL!AC132/AC$739</f>
        <v>0.83671007667365527</v>
      </c>
      <c r="AD743" s="79">
        <f>ALL!AD132/AD$739</f>
        <v>0.73091442304206555</v>
      </c>
      <c r="AE743" s="79">
        <f>ALL!AE132/AE$739</f>
        <v>0.72746912327833746</v>
      </c>
      <c r="AF743" s="79">
        <f>ALL!AF132/AF$739</f>
        <v>0.68713692413490124</v>
      </c>
      <c r="AG743" s="79">
        <f>ALL!AG132/AG$739</f>
        <v>0.71142861836673521</v>
      </c>
      <c r="AH743" s="79">
        <f>ALL!AH132/AH$739</f>
        <v>0.71975337857554833</v>
      </c>
      <c r="AI743" s="79">
        <f>ALL!AI132/AI$739</f>
        <v>0.64245592402485896</v>
      </c>
      <c r="AJ743" s="79">
        <f>ALL!AJ132/AJ$739</f>
        <v>0.59276075628674407</v>
      </c>
      <c r="AK743" s="79">
        <f>ALL!AK132/AK$739</f>
        <v>0.59944007695321155</v>
      </c>
      <c r="AL743" s="79">
        <f>ALL!AL132/AL$739</f>
        <v>0.25689256458341247</v>
      </c>
      <c r="AM743" s="79">
        <f>ALL!AM132/AM$739</f>
        <v>8.4240422797799783E-3</v>
      </c>
      <c r="AN743" s="79">
        <f>ALL!AN132/AN$739</f>
        <v>0.76838968428573762</v>
      </c>
      <c r="AO743" s="79">
        <f>ALL!AO132/AO$739</f>
        <v>0.9327154379473328</v>
      </c>
      <c r="AP743" s="79">
        <f>ALL!AP132/AP$739</f>
        <v>0.84317153252380084</v>
      </c>
      <c r="AQ743" s="79">
        <f>ALL!AQ132/AQ$739</f>
        <v>0.84804637991063858</v>
      </c>
      <c r="AR743" s="79">
        <f>ALL!AR132/AR$739</f>
        <v>0.89320642886097135</v>
      </c>
      <c r="AS743" s="79">
        <f>ALL!AS132/AS$739</f>
        <v>0.7491284806597811</v>
      </c>
      <c r="AT743" s="79">
        <f>ALL!AT132/AT$739</f>
        <v>0.82793545702214277</v>
      </c>
      <c r="AU743" s="79">
        <f>ALL!AU132/AU$739</f>
        <v>0.94894108806621924</v>
      </c>
      <c r="AV743" s="79">
        <f>ALL!AV132/AV$739</f>
        <v>0.87070794813641883</v>
      </c>
      <c r="AW743" s="79">
        <f>ALL!AW132/AW$739</f>
        <v>0.8541131256317126</v>
      </c>
      <c r="AX743" s="79">
        <f>ALL!AX132/AX$739</f>
        <v>0.82084885481517755</v>
      </c>
      <c r="AY743" s="79">
        <f>ALL!AY132/AY$739</f>
        <v>0.87818362679647988</v>
      </c>
      <c r="AZ743" s="79">
        <f>ALL!AZ132/AZ$739</f>
        <v>0.91354461597255621</v>
      </c>
      <c r="BA743" s="79">
        <f>ALL!BA132/BA$739</f>
        <v>0.82327143247888657</v>
      </c>
      <c r="BB743" s="79">
        <f>ALL!BB132/BB$739</f>
        <v>0.85711335327095761</v>
      </c>
      <c r="BC743" s="79">
        <f>ALL!BC132/BC$739</f>
        <v>0.98989710982513346</v>
      </c>
      <c r="BD743" s="79">
        <f>ALL!BD132/BD$739</f>
        <v>0.68712791192328948</v>
      </c>
      <c r="BE743" s="79">
        <f>ALL!BE132/BE$739</f>
        <v>0.68830249429519264</v>
      </c>
      <c r="BF743" s="79">
        <f>ALL!BF132/BF$739</f>
        <v>0.71695812679812965</v>
      </c>
      <c r="BG743" s="79">
        <f>ALL!BG132/BG$739</f>
        <v>0.77434970433019479</v>
      </c>
      <c r="BH743" s="19">
        <f t="shared" si="331"/>
        <v>40.152403519516994</v>
      </c>
      <c r="BJ743" s="267">
        <f t="array" ref="BJ743">(MIN(IF($E$4:$BG$4=BJ$4,$E743:$BG743)))</f>
        <v>0.7491284806597811</v>
      </c>
      <c r="BK743" s="267">
        <f t="array" ref="BK743">(MAX(IF($E$4:$BG$4=BK$4,$E743:$BG743)))</f>
        <v>0.98989710982513346</v>
      </c>
      <c r="BL743" s="267">
        <f t="array" ref="BL743">(AVERAGE(IF($E$4:$BG$4=BL$4,$E743:$BG743)))</f>
        <v>0.8637009097627466</v>
      </c>
      <c r="BM743" s="267">
        <f t="array" ref="BM743">(MIN(IF($E$4:$BG$4=BM$4,$E743:$BG743)))</f>
        <v>0.68712791192328948</v>
      </c>
      <c r="BN743" s="267">
        <f t="array" ref="BN743">(MAX(IF($E$4:$BG$4=BN$4,$E743:$BG743)))</f>
        <v>0.77434970433019479</v>
      </c>
      <c r="BO743" s="267">
        <f t="array" ref="BO743">(AVERAGE(IF($E$4:$BG$4=BO$4,$E743:$BG743)))</f>
        <v>0.71668455933670172</v>
      </c>
      <c r="BP743" s="267">
        <f t="array" ref="BP743">(MIN(IF($E$4:$BG$4=BP$4,$E743:$BG743)))</f>
        <v>8.4240422797799783E-3</v>
      </c>
      <c r="BQ743" s="267">
        <f t="array" ref="BQ743">(MAX(IF($E$4:$BG$4=BQ$4,$E743:$BG743)))</f>
        <v>0.59944007695321155</v>
      </c>
      <c r="BR743" s="267">
        <f t="array" ref="BR743">(AVERAGE(IF($E$4:$BG$4=BR$4,$E743:$BG743)))</f>
        <v>0.28825222793880134</v>
      </c>
      <c r="BS743" s="267">
        <f t="array" ref="BS743">(MIN(IF($E$4:$BG$4=BS$4,$E743:$BG743)))</f>
        <v>0.68713692413490124</v>
      </c>
      <c r="BT743" s="267">
        <f t="array" ref="BT743">(MAX(IF($E$4:$BG$4=BT$4,$E743:$BG743)))</f>
        <v>0.83708345943463824</v>
      </c>
      <c r="BU743" s="267">
        <f t="array" ref="BU743">(AVERAGE(IF($E$4:$BG$4=BU$4,$E743:$BG743)))</f>
        <v>0.73838969983708291</v>
      </c>
      <c r="BV743" s="267">
        <f t="array" ref="BV743">(MIN(IF($E$4:$BG$4=BV$4,$E743:$BG743)))</f>
        <v>0.59276075628674407</v>
      </c>
      <c r="BW743" s="267">
        <f t="array" ref="BW743">(MAX(IF($E$4:$BG$4=BW$4,$E743:$BG743)))</f>
        <v>0.70673873054502201</v>
      </c>
      <c r="BX743" s="267">
        <f t="array" ref="BX743">(AVERAGE(IF($E$4:$BG$4=BX$4,$E743:$BG743)))</f>
        <v>0.64035422047323176</v>
      </c>
      <c r="BY743" s="267">
        <f t="array" ref="BY743">(MIN(IF($E$4:$BG$4=BY$4,$E743:$BG743)))</f>
        <v>0.58022389382046302</v>
      </c>
      <c r="BZ743" s="267">
        <f t="array" ref="BZ743">(MAX(IF($E$4:$BG$4=BZ$4,$E743:$BG743)))</f>
        <v>0.71142861836673521</v>
      </c>
      <c r="CA743" s="267">
        <f t="array" ref="CA743">(AVERAGE(IF($E$4:$BG$4=CA$4,$E743:$BG743)))</f>
        <v>0.64772763766830921</v>
      </c>
      <c r="CB743" s="268">
        <f t="shared" si="332"/>
        <v>0</v>
      </c>
      <c r="CC743" s="268">
        <f t="shared" si="333"/>
        <v>1</v>
      </c>
      <c r="CD743" s="268">
        <f t="shared" si="334"/>
        <v>0.73004370035485444</v>
      </c>
      <c r="CE743" s="90"/>
      <c r="CF743" s="90"/>
      <c r="CG743" s="90"/>
      <c r="CH743" s="90"/>
      <c r="CI743" s="90"/>
      <c r="CJ743" s="90"/>
      <c r="CK743" s="90"/>
      <c r="CL743" s="90"/>
    </row>
    <row r="744" spans="1:90" ht="12.75">
      <c r="A744" s="85">
        <v>20</v>
      </c>
      <c r="B744" s="250" t="s">
        <v>126</v>
      </c>
      <c r="E744" s="79">
        <f>ALL!E133/E$739</f>
        <v>0.24721339047484492</v>
      </c>
      <c r="F744" s="79">
        <f>ALL!F133/F$739</f>
        <v>0.23927212719588256</v>
      </c>
      <c r="G744" s="79">
        <f>ALL!G133/G$739</f>
        <v>0.27123209020611661</v>
      </c>
      <c r="H744" s="79">
        <f>ALL!H133/H$739</f>
        <v>0.21120045049607569</v>
      </c>
      <c r="I744" s="79">
        <f>ALL!I133/I$739</f>
        <v>0.25011165961176618</v>
      </c>
      <c r="J744" s="79">
        <f>ALL!J133/J$739</f>
        <v>0.22383775544772694</v>
      </c>
      <c r="K744" s="79">
        <f>ALL!K133/K$739</f>
        <v>0.25280178883227977</v>
      </c>
      <c r="L744" s="79">
        <f>ALL!L133/L$739</f>
        <v>0.34395606401606388</v>
      </c>
      <c r="M744" s="79">
        <f>ALL!M133/M$739</f>
        <v>0.17507225923374459</v>
      </c>
      <c r="N744" s="79">
        <f>ALL!N133/N$739</f>
        <v>0.18358042330929658</v>
      </c>
      <c r="O744" s="79">
        <f>ALL!O133/O$739</f>
        <v>0.24932418347789398</v>
      </c>
      <c r="P744" s="79">
        <f>ALL!P133/P$739</f>
        <v>0.30008285566798576</v>
      </c>
      <c r="Q744" s="79">
        <f>ALL!Q133/Q$739</f>
        <v>0.26329182223865044</v>
      </c>
      <c r="R744" s="79">
        <f>ALL!R133/R$739</f>
        <v>0.14345128862637474</v>
      </c>
      <c r="S744" s="79">
        <f>ALL!S133/S$739</f>
        <v>0.23159595177405054</v>
      </c>
      <c r="T744" s="79">
        <f>ALL!T133/T$739</f>
        <v>0.2271666551463413</v>
      </c>
      <c r="U744" s="79">
        <f>ALL!U133/U$739</f>
        <v>0.19714565633656644</v>
      </c>
      <c r="V744" s="79">
        <f>ALL!V133/V$739</f>
        <v>0.21854549859417102</v>
      </c>
      <c r="W744" s="79">
        <f>ALL!W133/W$739</f>
        <v>0.20365523597222046</v>
      </c>
      <c r="X744" s="79">
        <f>ALL!X133/X$739</f>
        <v>0.26919668281792586</v>
      </c>
      <c r="Y744" s="79">
        <f>ALL!Y133/Y$739</f>
        <v>0.23263604341656433</v>
      </c>
      <c r="Z744" s="79">
        <f>ALL!Z133/Z$739</f>
        <v>0.2420944440561896</v>
      </c>
      <c r="AA744" s="79">
        <f>ALL!AA133/AA$739</f>
        <v>0.2298050052074179</v>
      </c>
      <c r="AB744" s="79">
        <f>ALL!AB133/AB$739</f>
        <v>0.22123315616413772</v>
      </c>
      <c r="AC744" s="79">
        <f>ALL!AC133/AC$739</f>
        <v>0.14997876587383005</v>
      </c>
      <c r="AD744" s="79">
        <f>ALL!AD133/AD$739</f>
        <v>0.22716414854129022</v>
      </c>
      <c r="AE744" s="79">
        <f>ALL!AE133/AE$739</f>
        <v>0.22476250468536135</v>
      </c>
      <c r="AF744" s="79">
        <f>ALL!AF133/AF$739</f>
        <v>0.26157411316690971</v>
      </c>
      <c r="AG744" s="79">
        <f>ALL!AG133/AG$739</f>
        <v>0.221355622233747</v>
      </c>
      <c r="AH744" s="79">
        <f>ALL!AH133/AH$739</f>
        <v>0.22141211138941769</v>
      </c>
      <c r="AI744" s="79">
        <f>ALL!AI133/AI$739</f>
        <v>0.25513079716890952</v>
      </c>
      <c r="AJ744" s="79">
        <f>ALL!AJ133/AJ$739</f>
        <v>0.29796732868145342</v>
      </c>
      <c r="AK744" s="79">
        <f>ALL!AK133/AK$739</f>
        <v>0.11260966099290116</v>
      </c>
      <c r="AL744" s="79">
        <f>ALL!AL133/AL$739</f>
        <v>0.67289030423127771</v>
      </c>
      <c r="AM744" s="79">
        <f>ALL!AM133/AM$739</f>
        <v>4.5617422103659822E-2</v>
      </c>
      <c r="AN744" s="79">
        <f>ALL!AN133/AN$739</f>
        <v>0.11808443859698224</v>
      </c>
      <c r="AO744" s="79">
        <f>ALL!AO133/AO$739</f>
        <v>2.9816726694557826E-2</v>
      </c>
      <c r="AP744" s="79">
        <f>ALL!AP133/AP$739</f>
        <v>9.5275055992394345E-2</v>
      </c>
      <c r="AQ744" s="79">
        <f>ALL!AQ133/AQ$739</f>
        <v>0.12077705274342745</v>
      </c>
      <c r="AR744" s="79">
        <f>ALL!AR133/AR$739</f>
        <v>6.7935846622183271E-2</v>
      </c>
      <c r="AS744" s="79">
        <f>ALL!AS133/AS$739</f>
        <v>0.13699588070210875</v>
      </c>
      <c r="AT744" s="79">
        <f>ALL!AT133/AT$739</f>
        <v>0.13171944114947051</v>
      </c>
      <c r="AU744" s="79">
        <f>ALL!AU133/AU$739</f>
        <v>3.324162327622239E-2</v>
      </c>
      <c r="AV744" s="79">
        <f>ALL!AV133/AV$739</f>
        <v>9.329626613117159E-2</v>
      </c>
      <c r="AW744" s="79">
        <f>ALL!AW133/AW$739</f>
        <v>8.8112884536519234E-2</v>
      </c>
      <c r="AX744" s="79">
        <f>ALL!AX133/AX$739</f>
        <v>0.10736966958279816</v>
      </c>
      <c r="AY744" s="79">
        <f>ALL!AY133/AY$739</f>
        <v>0.11503656849398584</v>
      </c>
      <c r="AZ744" s="79">
        <f>ALL!AZ133/AZ$739</f>
        <v>8.1888863737149126E-2</v>
      </c>
      <c r="BA744" s="79">
        <f>ALL!BA133/BA$739</f>
        <v>0.11386665454704481</v>
      </c>
      <c r="BB744" s="79">
        <f>ALL!BB133/BB$739</f>
        <v>4.1365386031403654E-2</v>
      </c>
      <c r="BC744" s="79">
        <f>ALL!BC133/BC$739</f>
        <v>3.5366962776583128E-3</v>
      </c>
      <c r="BD744" s="79">
        <f>ALL!BD133/BD$739</f>
        <v>0.19824887146068459</v>
      </c>
      <c r="BE744" s="79">
        <f>ALL!BE133/BE$739</f>
        <v>0.2508008380179923</v>
      </c>
      <c r="BF744" s="79">
        <f>ALL!BF133/BF$739</f>
        <v>0.18594074005795619</v>
      </c>
      <c r="BG744" s="79">
        <f>ALL!BG133/BG$739</f>
        <v>0.12446811924929074</v>
      </c>
      <c r="BH744" s="19">
        <f t="shared" si="331"/>
        <v>10.455742891290049</v>
      </c>
      <c r="BJ744" s="267">
        <f t="array" ref="BJ744">(MIN(IF($E$4:$BG$4=BJ$4,$E744:$BG744)))</f>
        <v>3.5366962776583128E-3</v>
      </c>
      <c r="BK744" s="267">
        <f t="array" ref="BK744">(MAX(IF($E$4:$BG$4=BK$4,$E744:$BG744)))</f>
        <v>0.13699588070210875</v>
      </c>
      <c r="BL744" s="267">
        <f t="array" ref="BL744">(AVERAGE(IF($E$4:$BG$4=BL$4,$E744:$BG744)))</f>
        <v>8.6144940944692341E-2</v>
      </c>
      <c r="BM744" s="267">
        <f t="array" ref="BM744">(MIN(IF($E$4:$BG$4=BM$4,$E744:$BG744)))</f>
        <v>0.12446811924929074</v>
      </c>
      <c r="BN744" s="267">
        <f t="array" ref="BN744">(MAX(IF($E$4:$BG$4=BN$4,$E744:$BG744)))</f>
        <v>0.2508008380179923</v>
      </c>
      <c r="BO744" s="267">
        <f t="array" ref="BO744">(AVERAGE(IF($E$4:$BG$4=BO$4,$E744:$BG744)))</f>
        <v>0.18986464219648097</v>
      </c>
      <c r="BP744" s="267">
        <f t="array" ref="BP744">(MIN(IF($E$4:$BG$4=BP$4,$E744:$BG744)))</f>
        <v>4.5617422103659822E-2</v>
      </c>
      <c r="BQ744" s="267">
        <f t="array" ref="BQ744">(MAX(IF($E$4:$BG$4=BQ$4,$E744:$BG744)))</f>
        <v>0.67289030423127771</v>
      </c>
      <c r="BR744" s="267">
        <f t="array" ref="BR744">(AVERAGE(IF($E$4:$BG$4=BR$4,$E744:$BG744)))</f>
        <v>0.27703912910927958</v>
      </c>
      <c r="BS744" s="267">
        <f t="array" ref="BS744">(MIN(IF($E$4:$BG$4=BS$4,$E744:$BG744)))</f>
        <v>0.14345128862637474</v>
      </c>
      <c r="BT744" s="267">
        <f t="array" ref="BT744">(MAX(IF($E$4:$BG$4=BT$4,$E744:$BG744)))</f>
        <v>0.26329182223865044</v>
      </c>
      <c r="BU744" s="267">
        <f t="array" ref="BU744">(AVERAGE(IF($E$4:$BG$4=BU$4,$E744:$BG744)))</f>
        <v>0.2198734058619212</v>
      </c>
      <c r="BV744" s="267">
        <f t="array" ref="BV744">(MIN(IF($E$4:$BG$4=BV$4,$E744:$BG744)))</f>
        <v>0.22123315616413772</v>
      </c>
      <c r="BW744" s="267">
        <f t="array" ref="BW744">(MAX(IF($E$4:$BG$4=BW$4,$E744:$BG744)))</f>
        <v>0.29796732868145342</v>
      </c>
      <c r="BX744" s="267">
        <f t="array" ref="BX744">(AVERAGE(IF($E$4:$BG$4=BX$4,$E744:$BG744)))</f>
        <v>0.25813175477697436</v>
      </c>
      <c r="BY744" s="267">
        <f t="array" ref="BY744">(MIN(IF($E$4:$BG$4=BY$4,$E744:$BG744)))</f>
        <v>0.19714565633656644</v>
      </c>
      <c r="BZ744" s="267">
        <f t="array" ref="BZ744">(MAX(IF($E$4:$BG$4=BZ$4,$E744:$BG744)))</f>
        <v>0.34395606401606388</v>
      </c>
      <c r="CA744" s="267">
        <f t="array" ref="CA744">(AVERAGE(IF($E$4:$BG$4=CA$4,$E744:$BG744)))</f>
        <v>0.26242561969328065</v>
      </c>
      <c r="CB744" s="268">
        <f t="shared" si="332"/>
        <v>0</v>
      </c>
      <c r="CC744" s="268">
        <f t="shared" si="333"/>
        <v>0.7</v>
      </c>
      <c r="CD744" s="268">
        <f t="shared" si="334"/>
        <v>0.1901044162052736</v>
      </c>
      <c r="CE744" s="90"/>
      <c r="CF744" s="90"/>
      <c r="CG744" s="90"/>
      <c r="CH744" s="90"/>
      <c r="CI744" s="90"/>
      <c r="CJ744" s="90"/>
      <c r="CK744" s="90"/>
      <c r="CL744" s="90"/>
    </row>
    <row r="745" spans="1:90" ht="24">
      <c r="A745" s="85">
        <v>30</v>
      </c>
      <c r="B745" s="250" t="s">
        <v>127</v>
      </c>
      <c r="E745" s="79">
        <f>ALL!E134/E$739</f>
        <v>0</v>
      </c>
      <c r="F745" s="79">
        <f>ALL!F134/F$739</f>
        <v>6.8549405342501922E-3</v>
      </c>
      <c r="G745" s="79">
        <f>ALL!G134/G$739</f>
        <v>0</v>
      </c>
      <c r="H745" s="79">
        <f>ALL!H134/H$739</f>
        <v>3.7602072181196843E-2</v>
      </c>
      <c r="I745" s="79">
        <f>ALL!I134/I$739</f>
        <v>1.8861975946456458E-2</v>
      </c>
      <c r="J745" s="79">
        <f>ALL!J134/J$739</f>
        <v>7.0453098173766347E-3</v>
      </c>
      <c r="K745" s="79">
        <f>ALL!K134/K$739</f>
        <v>0</v>
      </c>
      <c r="L745" s="79">
        <f>ALL!L134/L$739</f>
        <v>1.9547879798865797E-2</v>
      </c>
      <c r="M745" s="79">
        <f>ALL!M134/M$739</f>
        <v>0</v>
      </c>
      <c r="N745" s="79">
        <f>ALL!N134/N$739</f>
        <v>0</v>
      </c>
      <c r="O745" s="79">
        <f>ALL!O134/O$739</f>
        <v>5.3771141025093089E-3</v>
      </c>
      <c r="P745" s="79">
        <f>ALL!P134/P$739</f>
        <v>1.1101561956504469E-2</v>
      </c>
      <c r="Q745" s="79">
        <f>ALL!Q134/Q$739</f>
        <v>2.5500330365140862E-3</v>
      </c>
      <c r="R745" s="79">
        <f>ALL!R134/R$739</f>
        <v>1.3763718678882284E-3</v>
      </c>
      <c r="S745" s="79">
        <f>ALL!S134/S$739</f>
        <v>9.1235654303879719E-3</v>
      </c>
      <c r="T745" s="79">
        <f>ALL!T134/T$739</f>
        <v>8.1054031930095551E-3</v>
      </c>
      <c r="U745" s="79">
        <f>ALL!U134/U$739</f>
        <v>2.6670505277442771E-2</v>
      </c>
      <c r="V745" s="79">
        <f>ALL!V134/V$739</f>
        <v>0</v>
      </c>
      <c r="W745" s="79">
        <f>ALL!W134/W$739</f>
        <v>9.2953085631117434E-3</v>
      </c>
      <c r="X745" s="79">
        <f>ALL!X134/X$739</f>
        <v>4.6538725588521528E-3</v>
      </c>
      <c r="Y745" s="79">
        <f>ALL!Y134/Y$739</f>
        <v>1.6868656910510353E-3</v>
      </c>
      <c r="Z745" s="79">
        <f>ALL!Z134/Z$739</f>
        <v>5.7743774081758176E-3</v>
      </c>
      <c r="AA745" s="79">
        <f>ALL!AA134/AA$739</f>
        <v>3.7995719125317106E-3</v>
      </c>
      <c r="AB745" s="79">
        <f>ALL!AB134/AB$739</f>
        <v>8.8092094038777161E-3</v>
      </c>
      <c r="AC745" s="79">
        <f>ALL!AC134/AC$739</f>
        <v>4.5964477737357344E-4</v>
      </c>
      <c r="AD745" s="79">
        <f>ALL!AD134/AD$739</f>
        <v>2.2541535627919823E-3</v>
      </c>
      <c r="AE745" s="79">
        <f>ALL!AE134/AE$739</f>
        <v>4.1345835530028309E-3</v>
      </c>
      <c r="AF745" s="79">
        <f>ALL!AF134/AF$739</f>
        <v>8.7209369595437503E-3</v>
      </c>
      <c r="AG745" s="79">
        <f>ALL!AG134/AG$739</f>
        <v>1.5781920979024741E-2</v>
      </c>
      <c r="AH745" s="79">
        <f>ALL!AH134/AH$739</f>
        <v>6.2740782373302807E-5</v>
      </c>
      <c r="AI745" s="79">
        <f>ALL!AI134/AI$739</f>
        <v>1.413337247499386E-2</v>
      </c>
      <c r="AJ745" s="79">
        <f>ALL!AJ134/AJ$739</f>
        <v>4.1800809409824294E-2</v>
      </c>
      <c r="AK745" s="79">
        <f>ALL!AK134/AK$739</f>
        <v>0.23142080913500371</v>
      </c>
      <c r="AL745" s="79">
        <f>ALL!AL134/AL$739</f>
        <v>3.9476893991952864E-4</v>
      </c>
      <c r="AM745" s="79">
        <f>ALL!AM134/AM$739</f>
        <v>0.93878769117570338</v>
      </c>
      <c r="AN745" s="79">
        <f>ALL!AN134/AN$739</f>
        <v>0</v>
      </c>
      <c r="AO745" s="79">
        <f>ALL!AO134/AO$739</f>
        <v>0</v>
      </c>
      <c r="AP745" s="79">
        <f>ALL!AP134/AP$739</f>
        <v>0</v>
      </c>
      <c r="AQ745" s="79">
        <f>ALL!AQ134/AQ$739</f>
        <v>0</v>
      </c>
      <c r="AR745" s="79">
        <f>ALL!AR134/AR$739</f>
        <v>0</v>
      </c>
      <c r="AS745" s="79">
        <f>ALL!AS134/AS$739</f>
        <v>0</v>
      </c>
      <c r="AT745" s="79">
        <f>ALL!AT134/AT$739</f>
        <v>0</v>
      </c>
      <c r="AU745" s="79">
        <f>ALL!AU134/AU$739</f>
        <v>0</v>
      </c>
      <c r="AV745" s="79">
        <f>ALL!AV134/AV$739</f>
        <v>7.4260771862650404E-3</v>
      </c>
      <c r="AW745" s="79">
        <f>ALL!AW134/AW$739</f>
        <v>2.4328602116656543E-2</v>
      </c>
      <c r="AX745" s="79">
        <f>ALL!AX134/AX$739</f>
        <v>0</v>
      </c>
      <c r="AY745" s="79">
        <f>ALL!AY134/AY$739</f>
        <v>0</v>
      </c>
      <c r="AZ745" s="79">
        <f>ALL!AZ134/AZ$739</f>
        <v>0</v>
      </c>
      <c r="BA745" s="79">
        <f>ALL!BA134/BA$739</f>
        <v>0</v>
      </c>
      <c r="BB745" s="79">
        <f>ALL!BB134/BB$739</f>
        <v>8.2030558760147393E-2</v>
      </c>
      <c r="BC745" s="79">
        <f>ALL!BC134/BC$739</f>
        <v>0</v>
      </c>
      <c r="BD745" s="79">
        <f>ALL!BD134/BD$739</f>
        <v>1.0818461762230377E-3</v>
      </c>
      <c r="BE745" s="79">
        <f>ALL!BE134/BE$739</f>
        <v>1.6184022087892533E-2</v>
      </c>
      <c r="BF745" s="79">
        <f>ALL!BF134/BF$739</f>
        <v>4.2675121892479448E-2</v>
      </c>
      <c r="BG745" s="79">
        <f>ALL!BG134/BG$739</f>
        <v>2.5460946055494357E-3</v>
      </c>
      <c r="BH745" s="19">
        <f t="shared" si="331"/>
        <v>1.6224596932547706</v>
      </c>
      <c r="BJ745" s="267">
        <f t="array" ref="BJ745">(MIN(IF($E$4:$BG$4=BJ$4,$E745:$BG745)))</f>
        <v>0</v>
      </c>
      <c r="BK745" s="267">
        <f t="array" ref="BK745">(MAX(IF($E$4:$BG$4=BK$4,$E745:$BG745)))</f>
        <v>8.2030558760147393E-2</v>
      </c>
      <c r="BL745" s="267">
        <f t="array" ref="BL745">(AVERAGE(IF($E$4:$BG$4=BL$4,$E745:$BG745)))</f>
        <v>7.1115773789418111E-3</v>
      </c>
      <c r="BM745" s="267">
        <f t="array" ref="BM745">(MIN(IF($E$4:$BG$4=BM$4,$E745:$BG745)))</f>
        <v>1.0818461762230377E-3</v>
      </c>
      <c r="BN745" s="267">
        <f t="array" ref="BN745">(MAX(IF($E$4:$BG$4=BN$4,$E745:$BG745)))</f>
        <v>4.2675121892479448E-2</v>
      </c>
      <c r="BO745" s="267">
        <f t="array" ref="BO745">(AVERAGE(IF($E$4:$BG$4=BO$4,$E745:$BG745)))</f>
        <v>1.5621771190536113E-2</v>
      </c>
      <c r="BP745" s="267">
        <f t="array" ref="BP745">(MIN(IF($E$4:$BG$4=BP$4,$E745:$BG745)))</f>
        <v>3.9476893991952864E-4</v>
      </c>
      <c r="BQ745" s="267">
        <f t="array" ref="BQ745">(MAX(IF($E$4:$BG$4=BQ$4,$E745:$BG745)))</f>
        <v>0.93878769117570338</v>
      </c>
      <c r="BR745" s="267">
        <f t="array" ref="BR745">(AVERAGE(IF($E$4:$BG$4=BR$4,$E745:$BG745)))</f>
        <v>0.39020108975020884</v>
      </c>
      <c r="BS745" s="267">
        <f t="array" ref="BS745">(MIN(IF($E$4:$BG$4=BS$4,$E745:$BG745)))</f>
        <v>0</v>
      </c>
      <c r="BT745" s="267">
        <f t="array" ref="BT745">(MAX(IF($E$4:$BG$4=BT$4,$E745:$BG745)))</f>
        <v>3.7602072181196843E-2</v>
      </c>
      <c r="BU745" s="267">
        <f t="array" ref="BU745">(AVERAGE(IF($E$4:$BG$4=BU$4,$E745:$BG745)))</f>
        <v>5.164219807852987E-3</v>
      </c>
      <c r="BV745" s="267">
        <f t="array" ref="BV745">(MIN(IF($E$4:$BG$4=BV$4,$E745:$BG745)))</f>
        <v>0</v>
      </c>
      <c r="BW745" s="267">
        <f t="array" ref="BW745">(MAX(IF($E$4:$BG$4=BW$4,$E745:$BG745)))</f>
        <v>4.1800809409824294E-2</v>
      </c>
      <c r="BX745" s="267">
        <f t="array" ref="BX745">(AVERAGE(IF($E$4:$BG$4=BX$4,$E745:$BG745)))</f>
        <v>1.4096099055469456E-2</v>
      </c>
      <c r="BY745" s="267">
        <f t="array" ref="BY745">(MIN(IF($E$4:$BG$4=BY$4,$E745:$BG745)))</f>
        <v>4.6538725588521528E-3</v>
      </c>
      <c r="BZ745" s="267">
        <f t="array" ref="BZ745">(MAX(IF($E$4:$BG$4=BZ$4,$E745:$BG745)))</f>
        <v>2.6670505277442771E-2</v>
      </c>
      <c r="CA745" s="267">
        <f t="array" ref="CA745">(AVERAGE(IF($E$4:$BG$4=CA$4,$E745:$BG745)))</f>
        <v>1.5821584141734322E-2</v>
      </c>
      <c r="CB745" s="268">
        <f t="shared" si="332"/>
        <v>0</v>
      </c>
      <c r="CC745" s="268">
        <f t="shared" si="333"/>
        <v>0.9</v>
      </c>
      <c r="CD745" s="268">
        <f t="shared" si="334"/>
        <v>2.9499267150086737E-2</v>
      </c>
      <c r="CE745" s="90"/>
      <c r="CF745" s="90"/>
      <c r="CG745" s="90"/>
      <c r="CH745" s="90"/>
      <c r="CI745" s="90"/>
      <c r="CJ745" s="90"/>
      <c r="CK745" s="90"/>
      <c r="CL745" s="90"/>
    </row>
    <row r="746" spans="1:90" ht="12.75">
      <c r="A746" s="85">
        <v>40</v>
      </c>
      <c r="B746" s="250" t="s">
        <v>128</v>
      </c>
      <c r="E746" s="79">
        <f>ALL!E135/E$739</f>
        <v>4.3988383930924973E-3</v>
      </c>
      <c r="F746" s="79">
        <f>ALL!F135/F$739</f>
        <v>1.0185497180612677E-3</v>
      </c>
      <c r="G746" s="79">
        <f>ALL!G135/G$739</f>
        <v>5.7404574300162596E-2</v>
      </c>
      <c r="H746" s="79">
        <f>ALL!H135/H$739</f>
        <v>2.175731942643375E-3</v>
      </c>
      <c r="I746" s="79">
        <f>ALL!I135/I$739</f>
        <v>1.7247212378199057E-2</v>
      </c>
      <c r="J746" s="79">
        <f>ALL!J135/J$739</f>
        <v>9.5907086022841495E-3</v>
      </c>
      <c r="K746" s="79">
        <f>ALL!K135/K$739</f>
        <v>2.9624151258098282E-3</v>
      </c>
      <c r="L746" s="79">
        <f>ALL!L135/L$739</f>
        <v>1.0578922223060673E-2</v>
      </c>
      <c r="M746" s="79">
        <f>ALL!M135/M$739</f>
        <v>6.0969210302767678E-4</v>
      </c>
      <c r="N746" s="79">
        <f>ALL!N135/N$739</f>
        <v>0</v>
      </c>
      <c r="O746" s="79">
        <f>ALL!O135/O$739</f>
        <v>3.4433703313807313E-3</v>
      </c>
      <c r="P746" s="79">
        <f>ALL!P135/P$739</f>
        <v>9.7080351033859043E-3</v>
      </c>
      <c r="Q746" s="79">
        <f>ALL!Q135/Q$739</f>
        <v>4.4912542112384244E-3</v>
      </c>
      <c r="R746" s="79">
        <f>ALL!R135/R$739</f>
        <v>0</v>
      </c>
      <c r="S746" s="79">
        <f>ALL!S135/S$739</f>
        <v>1.7641480604996633E-3</v>
      </c>
      <c r="T746" s="79">
        <f>ALL!T135/T$739</f>
        <v>2.1554551612865728E-3</v>
      </c>
      <c r="U746" s="79">
        <f>ALL!U135/U$739</f>
        <v>6.2194894956276387E-3</v>
      </c>
      <c r="V746" s="79">
        <f>ALL!V135/V$739</f>
        <v>1.9966904509763198E-2</v>
      </c>
      <c r="W746" s="79">
        <f>ALL!W135/W$739</f>
        <v>6.1899849397796499E-3</v>
      </c>
      <c r="X746" s="79">
        <f>ALL!X135/X$739</f>
        <v>7.9275052689660799E-3</v>
      </c>
      <c r="Y746" s="79">
        <f>ALL!Y135/Y$739</f>
        <v>1.9360329366163232E-3</v>
      </c>
      <c r="Z746" s="79">
        <f>ALL!Z135/Z$739</f>
        <v>4.7147921378001174E-2</v>
      </c>
      <c r="AA746" s="79">
        <f>ALL!AA135/AA$739</f>
        <v>0</v>
      </c>
      <c r="AB746" s="79">
        <f>ALL!AB135/AB$739</f>
        <v>3.5128022599684991E-2</v>
      </c>
      <c r="AC746" s="79">
        <f>ALL!AC135/AC$739</f>
        <v>0</v>
      </c>
      <c r="AD746" s="79">
        <f>ALL!AD135/AD$739</f>
        <v>1.2403958529078557E-3</v>
      </c>
      <c r="AE746" s="79">
        <f>ALL!AE135/AE$739</f>
        <v>1.9790579811314966E-3</v>
      </c>
      <c r="AF746" s="79">
        <f>ALL!AF135/AF$739</f>
        <v>2.9234906394440437E-3</v>
      </c>
      <c r="AG746" s="79">
        <f>ALL!AG135/AG$739</f>
        <v>3.7947207274953067E-3</v>
      </c>
      <c r="AH746" s="79">
        <f>ALL!AH135/AH$739</f>
        <v>4.4840944586953674E-3</v>
      </c>
      <c r="AI746" s="79">
        <f>ALL!AI135/AI$739</f>
        <v>7.8820708034510467E-3</v>
      </c>
      <c r="AJ746" s="79">
        <f>ALL!AJ135/AJ$739</f>
        <v>2.3525618649149191E-2</v>
      </c>
      <c r="AK746" s="79">
        <f>ALL!AK135/AK$739</f>
        <v>0</v>
      </c>
      <c r="AL746" s="79">
        <f>ALL!AL135/AL$739</f>
        <v>0</v>
      </c>
      <c r="AM746" s="79">
        <f>ALL!AM135/AM$739</f>
        <v>0</v>
      </c>
      <c r="AN746" s="79">
        <f>ALL!AN135/AN$739</f>
        <v>2.0020505038335274E-3</v>
      </c>
      <c r="AO746" s="79">
        <f>ALL!AO135/AO$739</f>
        <v>0</v>
      </c>
      <c r="AP746" s="79">
        <f>ALL!AP135/AP$739</f>
        <v>1.2060395396057272E-2</v>
      </c>
      <c r="AQ746" s="79">
        <f>ALL!AQ135/AQ$739</f>
        <v>0</v>
      </c>
      <c r="AR746" s="79">
        <f>ALL!AR135/AR$739</f>
        <v>2.7390731134889208E-3</v>
      </c>
      <c r="AS746" s="79">
        <f>ALL!AS135/AS$739</f>
        <v>2.3850072119360736E-5</v>
      </c>
      <c r="AT746" s="79">
        <f>ALL!AT135/AT$739</f>
        <v>0</v>
      </c>
      <c r="AU746" s="79">
        <f>ALL!AU135/AU$739</f>
        <v>0</v>
      </c>
      <c r="AV746" s="79">
        <f>ALL!AV135/AV$739</f>
        <v>0</v>
      </c>
      <c r="AW746" s="79">
        <f>ALL!AW135/AW$739</f>
        <v>0</v>
      </c>
      <c r="AX746" s="79">
        <f>ALL!AX135/AX$739</f>
        <v>3.1955481414752275E-2</v>
      </c>
      <c r="AY746" s="79">
        <f>ALL!AY135/AY$739</f>
        <v>0</v>
      </c>
      <c r="AZ746" s="79">
        <f>ALL!AZ135/AZ$739</f>
        <v>9.5454843083775981E-5</v>
      </c>
      <c r="BA746" s="79">
        <f>ALL!BA135/BA$739</f>
        <v>0</v>
      </c>
      <c r="BB746" s="79">
        <f>ALL!BB135/BB$739</f>
        <v>1.0205068093735274E-2</v>
      </c>
      <c r="BC746" s="79">
        <f>ALL!BC135/BC$739</f>
        <v>0</v>
      </c>
      <c r="BD746" s="79">
        <f>ALL!BD135/BD$739</f>
        <v>8.0794284336408416E-3</v>
      </c>
      <c r="BE746" s="79">
        <f>ALL!BE135/BE$739</f>
        <v>3.3714207518737134E-3</v>
      </c>
      <c r="BF746" s="79">
        <f>ALL!BF135/BF$739</f>
        <v>2.3645616100558299E-3</v>
      </c>
      <c r="BG746" s="79">
        <f>ALL!BG135/BG$739</f>
        <v>0</v>
      </c>
      <c r="BH746" s="19">
        <f t="shared" si="331"/>
        <v>0.3707910021274865</v>
      </c>
      <c r="BJ746" s="267">
        <f t="array" ref="BJ746">(MIN(IF($E$4:$BG$4=BJ$4,$E746:$BG746)))</f>
        <v>0</v>
      </c>
      <c r="BK746" s="267">
        <f t="array" ref="BK746">(MAX(IF($E$4:$BG$4=BK$4,$E746:$BG746)))</f>
        <v>3.1955481414752275E-2</v>
      </c>
      <c r="BL746" s="267">
        <f t="array" ref="BL746">(AVERAGE(IF($E$4:$BG$4=BL$4,$E746:$BG746)))</f>
        <v>3.6925858398169004E-3</v>
      </c>
      <c r="BM746" s="267">
        <f t="array" ref="BM746">(MIN(IF($E$4:$BG$4=BM$4,$E746:$BG746)))</f>
        <v>0</v>
      </c>
      <c r="BN746" s="267">
        <f t="array" ref="BN746">(MAX(IF($E$4:$BG$4=BN$4,$E746:$BG746)))</f>
        <v>8.0794284336408416E-3</v>
      </c>
      <c r="BO746" s="267">
        <f t="array" ref="BO746">(AVERAGE(IF($E$4:$BG$4=BO$4,$E746:$BG746)))</f>
        <v>3.453852698892596E-3</v>
      </c>
      <c r="BP746" s="267">
        <f t="array" ref="BP746">(MIN(IF($E$4:$BG$4=BP$4,$E746:$BG746)))</f>
        <v>0</v>
      </c>
      <c r="BQ746" s="267">
        <f t="array" ref="BQ746">(MAX(IF($E$4:$BG$4=BQ$4,$E746:$BG746)))</f>
        <v>0</v>
      </c>
      <c r="BR746" s="267">
        <f t="array" ref="BR746">(AVERAGE(IF($E$4:$BG$4=BR$4,$E746:$BG746)))</f>
        <v>0</v>
      </c>
      <c r="BS746" s="267">
        <f t="array" ref="BS746">(MIN(IF($E$4:$BG$4=BS$4,$E746:$BG746)))</f>
        <v>0</v>
      </c>
      <c r="BT746" s="267">
        <f t="array" ref="BT746">(MAX(IF($E$4:$BG$4=BT$4,$E746:$BG746)))</f>
        <v>1.9966904509763198E-2</v>
      </c>
      <c r="BU746" s="267">
        <f t="array" ref="BU746">(AVERAGE(IF($E$4:$BG$4=BU$4,$E746:$BG746)))</f>
        <v>3.3966726175077198E-3</v>
      </c>
      <c r="BV746" s="267">
        <f t="array" ref="BV746">(MIN(IF($E$4:$BG$4=BV$4,$E746:$BG746)))</f>
        <v>2.3525618649149191E-2</v>
      </c>
      <c r="BW746" s="267">
        <f t="array" ref="BW746">(MAX(IF($E$4:$BG$4=BW$4,$E746:$BG746)))</f>
        <v>5.7404574300162596E-2</v>
      </c>
      <c r="BX746" s="267">
        <f t="array" ref="BX746">(AVERAGE(IF($E$4:$BG$4=BX$4,$E746:$BG746)))</f>
        <v>4.0801534231749495E-2</v>
      </c>
      <c r="BY746" s="267">
        <f t="array" ref="BY746">(MIN(IF($E$4:$BG$4=BY$4,$E746:$BG746)))</f>
        <v>3.7947207274953067E-3</v>
      </c>
      <c r="BZ746" s="267">
        <f t="array" ref="BZ746">(MAX(IF($E$4:$BG$4=BZ$4,$E746:$BG746)))</f>
        <v>1.7247212378199057E-2</v>
      </c>
      <c r="CA746" s="267">
        <f t="array" ref="CA746">(AVERAGE(IF($E$4:$BG$4=CA$4,$E746:$BG746)))</f>
        <v>9.0511365714551015E-3</v>
      </c>
      <c r="CB746" s="268">
        <f t="shared" si="332"/>
        <v>0</v>
      </c>
      <c r="CC746" s="268">
        <f t="shared" si="333"/>
        <v>0.1</v>
      </c>
      <c r="CD746" s="268">
        <f t="shared" si="334"/>
        <v>6.7416545841361185E-3</v>
      </c>
      <c r="CE746" s="90"/>
      <c r="CF746" s="90"/>
      <c r="CG746" s="90"/>
      <c r="CH746" s="90"/>
      <c r="CI746" s="90"/>
      <c r="CJ746" s="90"/>
      <c r="CK746" s="90"/>
      <c r="CL746" s="90"/>
    </row>
    <row r="747" spans="1:90" ht="24">
      <c r="A747" s="85">
        <v>50</v>
      </c>
      <c r="B747" s="250" t="s">
        <v>129</v>
      </c>
      <c r="E747" s="79">
        <f>ALL!E136/E$739</f>
        <v>4.4069814425459044E-3</v>
      </c>
      <c r="F747" s="79">
        <f>ALL!F136/F$739</f>
        <v>5.2010993692513799E-4</v>
      </c>
      <c r="G747" s="79">
        <f>ALL!G136/G$739</f>
        <v>6.131351468259159E-3</v>
      </c>
      <c r="H747" s="79">
        <f>ALL!H136/H$739</f>
        <v>9.6710309031764769E-3</v>
      </c>
      <c r="I747" s="79">
        <f>ALL!I136/I$739</f>
        <v>8.0238866148219998E-3</v>
      </c>
      <c r="J747" s="79">
        <f>ALL!J136/J$739</f>
        <v>2.1663145957874205E-2</v>
      </c>
      <c r="K747" s="79">
        <f>ALL!K136/K$739</f>
        <v>5.3577591384886139E-3</v>
      </c>
      <c r="L747" s="79">
        <f>ALL!L136/L$739</f>
        <v>7.6328033965725886E-3</v>
      </c>
      <c r="M747" s="79">
        <f>ALL!M136/M$739</f>
        <v>1.5610957083946248E-4</v>
      </c>
      <c r="N747" s="79">
        <f>ALL!N136/N$739</f>
        <v>2.5164903193569915E-3</v>
      </c>
      <c r="O747" s="79">
        <f>ALL!O136/O$739</f>
        <v>6.6697840242959704E-3</v>
      </c>
      <c r="P747" s="79">
        <f>ALL!P136/P$739</f>
        <v>2.7260836236031316E-2</v>
      </c>
      <c r="Q747" s="79">
        <f>ALL!Q136/Q$739</f>
        <v>1.4913385860116238E-2</v>
      </c>
      <c r="R747" s="79">
        <f>ALL!R136/R$739</f>
        <v>7.7530278233330075E-4</v>
      </c>
      <c r="S747" s="79">
        <f>ALL!S136/S$739</f>
        <v>2.4049540577966445E-4</v>
      </c>
      <c r="T747" s="79">
        <f>ALL!T136/T$739</f>
        <v>1.2936832959510749E-2</v>
      </c>
      <c r="U747" s="79">
        <f>ALL!U136/U$739</f>
        <v>2.5652530509936121E-3</v>
      </c>
      <c r="V747" s="79">
        <f>ALL!V136/V$739</f>
        <v>0</v>
      </c>
      <c r="W747" s="79">
        <f>ALL!W136/W$739</f>
        <v>8.5141745259357366E-4</v>
      </c>
      <c r="X747" s="79">
        <f>ALL!X136/X$739</f>
        <v>1.249852089697958E-2</v>
      </c>
      <c r="Y747" s="79">
        <f>ALL!Y136/Y$739</f>
        <v>8.6734493620477648E-3</v>
      </c>
      <c r="Z747" s="79">
        <f>ALL!Z136/Z$739</f>
        <v>7.5633931776402947E-3</v>
      </c>
      <c r="AA747" s="79">
        <f>ALL!AA136/AA$739</f>
        <v>5.1434254751793664E-3</v>
      </c>
      <c r="AB747" s="79">
        <f>ALL!AB136/AB$739</f>
        <v>1.6553367520947882E-3</v>
      </c>
      <c r="AC747" s="79">
        <f>ALL!AC136/AC$739</f>
        <v>3.4786981462740134E-4</v>
      </c>
      <c r="AD747" s="79">
        <f>ALL!AD136/AD$739</f>
        <v>8.6159843028898904E-3</v>
      </c>
      <c r="AE747" s="79">
        <f>ALL!AE136/AE$739</f>
        <v>7.750943400723213E-3</v>
      </c>
      <c r="AF747" s="79">
        <f>ALL!AF136/AF$739</f>
        <v>4.633832381518938E-3</v>
      </c>
      <c r="AG747" s="79">
        <f>ALL!AG136/AG$739</f>
        <v>2.9450558758709451E-2</v>
      </c>
      <c r="AH747" s="79">
        <f>ALL!AH136/AH$739</f>
        <v>4.090269075424724E-2</v>
      </c>
      <c r="AI747" s="79">
        <f>ALL!AI136/AI$739</f>
        <v>3.7475777386409967E-3</v>
      </c>
      <c r="AJ747" s="79">
        <f>ALL!AJ136/AJ$739</f>
        <v>4.2397209169049007E-3</v>
      </c>
      <c r="AK747" s="79">
        <f>ALL!AK136/AK$739</f>
        <v>0</v>
      </c>
      <c r="AL747" s="79">
        <f>ALL!AL136/AL$739</f>
        <v>0</v>
      </c>
      <c r="AM747" s="79">
        <f>ALL!AM136/AM$739</f>
        <v>0</v>
      </c>
      <c r="AN747" s="79">
        <f>ALL!AN136/AN$739</f>
        <v>0</v>
      </c>
      <c r="AO747" s="79">
        <f>ALL!AO136/AO$739</f>
        <v>2.2773018527977367E-3</v>
      </c>
      <c r="AP747" s="79">
        <f>ALL!AP136/AP$739</f>
        <v>0</v>
      </c>
      <c r="AQ747" s="79">
        <f>ALL!AQ136/AQ$739</f>
        <v>0</v>
      </c>
      <c r="AR747" s="79">
        <f>ALL!AR136/AR$739</f>
        <v>0</v>
      </c>
      <c r="AS747" s="79">
        <f>ALL!AS136/AS$739</f>
        <v>0</v>
      </c>
      <c r="AT747" s="79">
        <f>ALL!AT136/AT$739</f>
        <v>0</v>
      </c>
      <c r="AU747" s="79">
        <f>ALL!AU136/AU$739</f>
        <v>0</v>
      </c>
      <c r="AV747" s="79">
        <f>ALL!AV136/AV$739</f>
        <v>0</v>
      </c>
      <c r="AW747" s="79">
        <f>ALL!AW136/AW$739</f>
        <v>0</v>
      </c>
      <c r="AX747" s="79">
        <f>ALL!AX136/AX$739</f>
        <v>0</v>
      </c>
      <c r="AY747" s="79">
        <f>ALL!AY136/AY$739</f>
        <v>0</v>
      </c>
      <c r="AZ747" s="79">
        <f>ALL!AZ136/AZ$739</f>
        <v>0</v>
      </c>
      <c r="BA747" s="79">
        <f>ALL!BA136/BA$739</f>
        <v>0</v>
      </c>
      <c r="BB747" s="79">
        <f>ALL!BB136/BB$739</f>
        <v>0</v>
      </c>
      <c r="BC747" s="79">
        <f>ALL!BC136/BC$739</f>
        <v>0</v>
      </c>
      <c r="BD747" s="79">
        <f>ALL!BD136/BD$739</f>
        <v>1.0135353286624925E-2</v>
      </c>
      <c r="BE747" s="79">
        <f>ALL!BE136/BE$739</f>
        <v>2.0636061800657905E-2</v>
      </c>
      <c r="BF747" s="79">
        <f>ALL!BF136/BF$739</f>
        <v>3.396295145484144E-2</v>
      </c>
      <c r="BG747" s="79">
        <f>ALL!BG136/BG$739</f>
        <v>5.029621984661118E-3</v>
      </c>
      <c r="BH747" s="19">
        <f t="shared" si="331"/>
        <v>0.33955757063230185</v>
      </c>
      <c r="BJ747" s="267">
        <f t="array" ref="BJ747">(MIN(IF($E$4:$BG$4=BJ$4,$E747:$BG747)))</f>
        <v>0</v>
      </c>
      <c r="BK747" s="267">
        <f t="array" ref="BK747">(MAX(IF($E$4:$BG$4=BK$4,$E747:$BG747)))</f>
        <v>2.2773018527977367E-3</v>
      </c>
      <c r="BL747" s="267">
        <f t="array" ref="BL747">(AVERAGE(IF($E$4:$BG$4=BL$4,$E747:$BG747)))</f>
        <v>1.4233136579985855E-4</v>
      </c>
      <c r="BM747" s="267">
        <f t="array" ref="BM747">(MIN(IF($E$4:$BG$4=BM$4,$E747:$BG747)))</f>
        <v>5.029621984661118E-3</v>
      </c>
      <c r="BN747" s="267">
        <f t="array" ref="BN747">(MAX(IF($E$4:$BG$4=BN$4,$E747:$BG747)))</f>
        <v>3.396295145484144E-2</v>
      </c>
      <c r="BO747" s="267">
        <f t="array" ref="BO747">(AVERAGE(IF($E$4:$BG$4=BO$4,$E747:$BG747)))</f>
        <v>1.7440997131696348E-2</v>
      </c>
      <c r="BP747" s="267">
        <f t="array" ref="BP747">(MIN(IF($E$4:$BG$4=BP$4,$E747:$BG747)))</f>
        <v>0</v>
      </c>
      <c r="BQ747" s="267">
        <f t="array" ref="BQ747">(MAX(IF($E$4:$BG$4=BQ$4,$E747:$BG747)))</f>
        <v>0</v>
      </c>
      <c r="BR747" s="267">
        <f t="array" ref="BR747">(AVERAGE(IF($E$4:$BG$4=BR$4,$E747:$BG747)))</f>
        <v>0</v>
      </c>
      <c r="BS747" s="267">
        <f t="array" ref="BS747">(MIN(IF($E$4:$BG$4=BS$4,$E747:$BG747)))</f>
        <v>0</v>
      </c>
      <c r="BT747" s="267">
        <f t="array" ref="BT747">(MAX(IF($E$4:$BG$4=BT$4,$E747:$BG747)))</f>
        <v>4.090269075424724E-2</v>
      </c>
      <c r="BU747" s="267">
        <f t="array" ref="BU747">(AVERAGE(IF($E$4:$BG$4=BU$4,$E747:$BG747)))</f>
        <v>7.464144821193815E-3</v>
      </c>
      <c r="BV747" s="267">
        <f t="array" ref="BV747">(MIN(IF($E$4:$BG$4=BV$4,$E747:$BG747)))</f>
        <v>1.6553367520947882E-3</v>
      </c>
      <c r="BW747" s="267">
        <f t="array" ref="BW747">(MAX(IF($E$4:$BG$4=BW$4,$E747:$BG747)))</f>
        <v>7.5633931776402947E-3</v>
      </c>
      <c r="BX747" s="267">
        <f t="array" ref="BX747">(AVERAGE(IF($E$4:$BG$4=BX$4,$E747:$BG747)))</f>
        <v>4.8974505787247853E-3</v>
      </c>
      <c r="BY747" s="267">
        <f t="array" ref="BY747">(MIN(IF($E$4:$BG$4=BY$4,$E747:$BG747)))</f>
        <v>2.5652530509936121E-3</v>
      </c>
      <c r="BZ747" s="267">
        <f t="array" ref="BZ747">(MAX(IF($E$4:$BG$4=BZ$4,$E747:$BG747)))</f>
        <v>2.9450558758709451E-2</v>
      </c>
      <c r="CA747" s="267">
        <f t="array" ref="CA747">(AVERAGE(IF($E$4:$BG$4=CA$4,$E747:$BG747)))</f>
        <v>1.3025633813249934E-2</v>
      </c>
      <c r="CB747" s="268">
        <f t="shared" si="332"/>
        <v>0</v>
      </c>
      <c r="CC747" s="268">
        <f t="shared" si="333"/>
        <v>0</v>
      </c>
      <c r="CD747" s="268">
        <f t="shared" si="334"/>
        <v>6.1737740114963975E-3</v>
      </c>
      <c r="CE747" s="90"/>
      <c r="CF747" s="90"/>
      <c r="CG747" s="90"/>
      <c r="CH747" s="90"/>
      <c r="CI747" s="90"/>
      <c r="CJ747" s="90"/>
      <c r="CK747" s="90"/>
      <c r="CL747" s="90"/>
    </row>
    <row r="748" spans="1:90" ht="36">
      <c r="A748" s="85">
        <v>60</v>
      </c>
      <c r="B748" s="250" t="s">
        <v>130</v>
      </c>
      <c r="E748" s="79">
        <f>ALL!E137/E$739</f>
        <v>1.7012309180303913E-3</v>
      </c>
      <c r="F748" s="79">
        <f>ALL!F137/F$739</f>
        <v>0</v>
      </c>
      <c r="G748" s="79">
        <f>ALL!G137/G$739</f>
        <v>1.4993740623664204E-2</v>
      </c>
      <c r="H748" s="79">
        <f>ALL!H137/H$739</f>
        <v>2.2468502507844391E-3</v>
      </c>
      <c r="I748" s="79">
        <f>ALL!I137/I$739</f>
        <v>4.3887118727876087E-3</v>
      </c>
      <c r="J748" s="79">
        <f>ALL!J137/J$739</f>
        <v>4.5898975901126427E-3</v>
      </c>
      <c r="K748" s="79">
        <f>ALL!K137/K$739</f>
        <v>0</v>
      </c>
      <c r="L748" s="79">
        <f>ALL!L137/L$739</f>
        <v>2.3632810704426852E-3</v>
      </c>
      <c r="M748" s="79">
        <f>ALL!M137/M$739</f>
        <v>0</v>
      </c>
      <c r="N748" s="79">
        <f>ALL!N137/N$739</f>
        <v>1.1731795062558175E-3</v>
      </c>
      <c r="O748" s="79">
        <f>ALL!O137/O$739</f>
        <v>2.9725749155479356E-3</v>
      </c>
      <c r="P748" s="79">
        <f>ALL!P137/P$739</f>
        <v>1.3231951376962688E-3</v>
      </c>
      <c r="Q748" s="79">
        <f>ALL!Q137/Q$739</f>
        <v>0</v>
      </c>
      <c r="R748" s="79">
        <f>ALL!R137/R$739</f>
        <v>1.40902281664453E-3</v>
      </c>
      <c r="S748" s="79">
        <f>ALL!S137/S$739</f>
        <v>2.6788387410266192E-3</v>
      </c>
      <c r="T748" s="79">
        <f>ALL!T137/T$739</f>
        <v>1.5087463978825937E-3</v>
      </c>
      <c r="U748" s="79">
        <f>ALL!U137/U$739</f>
        <v>3.7214863286419556E-3</v>
      </c>
      <c r="V748" s="79">
        <f>ALL!V137/V$739</f>
        <v>0</v>
      </c>
      <c r="W748" s="79">
        <f>ALL!W137/W$739</f>
        <v>3.249357372379295E-3</v>
      </c>
      <c r="X748" s="79">
        <f>ALL!X137/X$739</f>
        <v>0</v>
      </c>
      <c r="Y748" s="79">
        <f>ALL!Y137/Y$739</f>
        <v>0</v>
      </c>
      <c r="Z748" s="79">
        <f>ALL!Z137/Z$739</f>
        <v>5.4215624774207024E-3</v>
      </c>
      <c r="AA748" s="79">
        <f>ALL!AA137/AA$739</f>
        <v>1.2361619984302824E-3</v>
      </c>
      <c r="AB748" s="79">
        <f>ALL!AB137/AB$739</f>
        <v>5.7782036714345408E-3</v>
      </c>
      <c r="AC748" s="79">
        <f>ALL!AC137/AC$739</f>
        <v>2.6230655621855654E-3</v>
      </c>
      <c r="AD748" s="79">
        <f>ALL!AD137/AD$739</f>
        <v>4.4744855133880044E-4</v>
      </c>
      <c r="AE748" s="79">
        <f>ALL!AE137/AE$739</f>
        <v>5.9937023009393805E-4</v>
      </c>
      <c r="AF748" s="79">
        <f>ALL!AF137/AF$739</f>
        <v>0</v>
      </c>
      <c r="AG748" s="79">
        <f>ALL!AG137/AG$739</f>
        <v>5.9470230904651387E-4</v>
      </c>
      <c r="AH748" s="79">
        <f>ALL!AH137/AH$739</f>
        <v>4.8772038041759231E-4</v>
      </c>
      <c r="AI748" s="79">
        <f>ALL!AI137/AI$739</f>
        <v>3.8144387123908168E-3</v>
      </c>
      <c r="AJ748" s="79">
        <f>ALL!AJ137/AJ$739</f>
        <v>1.2395063614988676E-2</v>
      </c>
      <c r="AK748" s="79">
        <f>ALL!AK137/AK$739</f>
        <v>9.9250289620483427E-3</v>
      </c>
      <c r="AL748" s="79">
        <f>ALL!AL137/AL$739</f>
        <v>4.0150000873120147E-3</v>
      </c>
      <c r="AM748" s="79">
        <f>ALL!AM137/AM$739</f>
        <v>0</v>
      </c>
      <c r="AN748" s="79">
        <f>ALL!AN137/AN$739</f>
        <v>4.7161669736146855E-2</v>
      </c>
      <c r="AO748" s="79">
        <f>ALL!AO137/AO$739</f>
        <v>0</v>
      </c>
      <c r="AP748" s="79">
        <f>ALL!AP137/AP$739</f>
        <v>3.8659941891250042E-2</v>
      </c>
      <c r="AQ748" s="79">
        <f>ALL!AQ137/AQ$739</f>
        <v>4.2666057482249253E-3</v>
      </c>
      <c r="AR748" s="79">
        <f>ALL!AR137/AR$739</f>
        <v>2.5107510757184471E-2</v>
      </c>
      <c r="AS748" s="79">
        <f>ALL!AS137/AS$739</f>
        <v>3.7568865633053165E-2</v>
      </c>
      <c r="AT748" s="79">
        <f>ALL!AT137/AT$739</f>
        <v>6.3717367663174466E-4</v>
      </c>
      <c r="AU748" s="79">
        <f>ALL!AU137/AU$739</f>
        <v>8.3646712865307025E-3</v>
      </c>
      <c r="AV748" s="79">
        <f>ALL!AV137/AV$739</f>
        <v>1.0626535825963838E-2</v>
      </c>
      <c r="AW748" s="79">
        <f>ALL!AW137/AW$739</f>
        <v>1.2202186370714919E-2</v>
      </c>
      <c r="AX748" s="79">
        <f>ALL!AX137/AX$739</f>
        <v>3.3548644475920361E-2</v>
      </c>
      <c r="AY748" s="79">
        <f>ALL!AY137/AY$739</f>
        <v>0</v>
      </c>
      <c r="AZ748" s="79">
        <f>ALL!AZ137/AZ$739</f>
        <v>0</v>
      </c>
      <c r="BA748" s="79">
        <f>ALL!BA137/BA$739</f>
        <v>0</v>
      </c>
      <c r="BB748" s="79">
        <f>ALL!BB137/BB$739</f>
        <v>0</v>
      </c>
      <c r="BC748" s="79">
        <f>ALL!BC137/BC$739</f>
        <v>0</v>
      </c>
      <c r="BD748" s="79">
        <f>ALL!BD137/BD$739</f>
        <v>4.2304511306875238E-3</v>
      </c>
      <c r="BE748" s="79">
        <f>ALL!BE137/BE$739</f>
        <v>3.0929546239852252E-10</v>
      </c>
      <c r="BF748" s="79">
        <f>ALL!BF137/BF$739</f>
        <v>2.8617891899630774E-3</v>
      </c>
      <c r="BG748" s="79">
        <f>ALL!BG137/BG$739</f>
        <v>1.0447756797560387E-3</v>
      </c>
      <c r="BH748" s="19">
        <f t="shared" si="331"/>
        <v>0.32193870181032797</v>
      </c>
      <c r="BJ748" s="267">
        <f t="array" ref="BJ748">(MIN(IF($E$4:$BG$4=BJ$4,$E748:$BG748)))</f>
        <v>0</v>
      </c>
      <c r="BK748" s="267">
        <f t="array" ref="BK748">(MAX(IF($E$4:$BG$4=BK$4,$E748:$BG748)))</f>
        <v>4.7161669736146855E-2</v>
      </c>
      <c r="BL748" s="267">
        <f t="array" ref="BL748">(AVERAGE(IF($E$4:$BG$4=BL$4,$E748:$BG748)))</f>
        <v>1.3633987837601315E-2</v>
      </c>
      <c r="BM748" s="267">
        <f t="array" ref="BM748">(MIN(IF($E$4:$BG$4=BM$4,$E748:$BG748)))</f>
        <v>3.0929546239852252E-10</v>
      </c>
      <c r="BN748" s="267">
        <f t="array" ref="BN748">(MAX(IF($E$4:$BG$4=BN$4,$E748:$BG748)))</f>
        <v>4.2304511306875238E-3</v>
      </c>
      <c r="BO748" s="267">
        <f t="array" ref="BO748">(AVERAGE(IF($E$4:$BG$4=BO$4,$E748:$BG748)))</f>
        <v>2.0342540774255257E-3</v>
      </c>
      <c r="BP748" s="267">
        <f t="array" ref="BP748">(MIN(IF($E$4:$BG$4=BP$4,$E748:$BG748)))</f>
        <v>0</v>
      </c>
      <c r="BQ748" s="267">
        <f t="array" ref="BQ748">(MAX(IF($E$4:$BG$4=BQ$4,$E748:$BG748)))</f>
        <v>9.9250289620483427E-3</v>
      </c>
      <c r="BR748" s="267">
        <f t="array" ref="BR748">(AVERAGE(IF($E$4:$BG$4=BR$4,$E748:$BG748)))</f>
        <v>4.6466763497867861E-3</v>
      </c>
      <c r="BS748" s="267">
        <f t="array" ref="BS748">(MIN(IF($E$4:$BG$4=BS$4,$E748:$BG748)))</f>
        <v>0</v>
      </c>
      <c r="BT748" s="267">
        <f t="array" ref="BT748">(MAX(IF($E$4:$BG$4=BT$4,$E748:$BG748)))</f>
        <v>4.5898975901126427E-3</v>
      </c>
      <c r="BU748" s="267">
        <f t="array" ref="BU748">(AVERAGE(IF($E$4:$BG$4=BU$4,$E748:$BG748)))</f>
        <v>1.2820697729109733E-3</v>
      </c>
      <c r="BV748" s="267">
        <f t="array" ref="BV748">(MIN(IF($E$4:$BG$4=BV$4,$E748:$BG748)))</f>
        <v>5.4215624774207024E-3</v>
      </c>
      <c r="BW748" s="267">
        <f t="array" ref="BW748">(MAX(IF($E$4:$BG$4=BW$4,$E748:$BG748)))</f>
        <v>1.4993740623664204E-2</v>
      </c>
      <c r="BX748" s="267">
        <f t="array" ref="BX748">(AVERAGE(IF($E$4:$BG$4=BX$4,$E748:$BG748)))</f>
        <v>9.6471425968770314E-3</v>
      </c>
      <c r="BY748" s="267">
        <f t="array" ref="BY748">(MIN(IF($E$4:$BG$4=BY$4,$E748:$BG748)))</f>
        <v>0</v>
      </c>
      <c r="BZ748" s="267">
        <f t="array" ref="BZ748">(MAX(IF($E$4:$BG$4=BZ$4,$E748:$BG748)))</f>
        <v>4.3887118727876087E-3</v>
      </c>
      <c r="CA748" s="267">
        <f t="array" ref="CA748">(AVERAGE(IF($E$4:$BG$4=CA$4,$E748:$BG748)))</f>
        <v>2.3151164901436924E-3</v>
      </c>
      <c r="CB748" s="268">
        <f t="shared" si="332"/>
        <v>0</v>
      </c>
      <c r="CC748" s="268">
        <f t="shared" si="333"/>
        <v>0</v>
      </c>
      <c r="CD748" s="268">
        <f t="shared" si="334"/>
        <v>5.8534309420059634E-3</v>
      </c>
      <c r="CE748" s="90"/>
      <c r="CF748" s="90"/>
      <c r="CG748" s="90"/>
      <c r="CH748" s="90"/>
      <c r="CI748" s="90"/>
      <c r="CJ748" s="90"/>
      <c r="CK748" s="90"/>
      <c r="CL748" s="90"/>
    </row>
    <row r="749" spans="1:90" s="90" customFormat="1" ht="24">
      <c r="A749" s="17">
        <v>70</v>
      </c>
      <c r="B749" s="250" t="s">
        <v>887</v>
      </c>
      <c r="E749" s="79">
        <f>ALL!E138/E$739</f>
        <v>0</v>
      </c>
      <c r="F749" s="79">
        <f>ALL!F138/F$739</f>
        <v>0</v>
      </c>
      <c r="G749" s="79">
        <f>ALL!G138/G$739</f>
        <v>0</v>
      </c>
      <c r="H749" s="79">
        <f>ALL!H138/H$739</f>
        <v>0</v>
      </c>
      <c r="I749" s="79">
        <f>ALL!I138/I$739</f>
        <v>0</v>
      </c>
      <c r="J749" s="79">
        <f>ALL!J138/J$739</f>
        <v>0</v>
      </c>
      <c r="K749" s="79">
        <f>ALL!K138/K$739</f>
        <v>0</v>
      </c>
      <c r="L749" s="79">
        <f>ALL!L138/L$739</f>
        <v>0</v>
      </c>
      <c r="M749" s="79">
        <f>ALL!M138/M$739</f>
        <v>0</v>
      </c>
      <c r="N749" s="79">
        <f>ALL!N138/N$739</f>
        <v>0</v>
      </c>
      <c r="O749" s="79">
        <f>ALL!O138/O$739</f>
        <v>0</v>
      </c>
      <c r="P749" s="79">
        <f>ALL!P138/P$739</f>
        <v>0</v>
      </c>
      <c r="Q749" s="79">
        <f>ALL!Q138/Q$739</f>
        <v>0</v>
      </c>
      <c r="R749" s="79">
        <f>ALL!R138/R$739</f>
        <v>0</v>
      </c>
      <c r="S749" s="79">
        <f>ALL!S138/S$739</f>
        <v>0</v>
      </c>
      <c r="T749" s="79">
        <f>ALL!T138/T$739</f>
        <v>0</v>
      </c>
      <c r="U749" s="79">
        <f>ALL!U138/U$739</f>
        <v>0</v>
      </c>
      <c r="V749" s="79">
        <f>ALL!V138/V$739</f>
        <v>0</v>
      </c>
      <c r="W749" s="79">
        <f>ALL!W138/W$739</f>
        <v>0</v>
      </c>
      <c r="X749" s="79">
        <f>ALL!X138/X$739</f>
        <v>0</v>
      </c>
      <c r="Y749" s="79">
        <f>ALL!Y138/Y$739</f>
        <v>0</v>
      </c>
      <c r="Z749" s="79">
        <f>ALL!Z138/Z$739</f>
        <v>0</v>
      </c>
      <c r="AA749" s="79">
        <f>ALL!AA138/AA$739</f>
        <v>0</v>
      </c>
      <c r="AB749" s="79">
        <f>ALL!AB138/AB$739</f>
        <v>0</v>
      </c>
      <c r="AC749" s="79">
        <f>ALL!AC138/AC$739</f>
        <v>0</v>
      </c>
      <c r="AD749" s="79">
        <f>ALL!AD138/AD$739</f>
        <v>0</v>
      </c>
      <c r="AE749" s="79">
        <f>ALL!AE138/AE$739</f>
        <v>0</v>
      </c>
      <c r="AF749" s="79">
        <f>ALL!AF138/AF$739</f>
        <v>0</v>
      </c>
      <c r="AG749" s="79">
        <f>ALL!AG138/AG$739</f>
        <v>0</v>
      </c>
      <c r="AH749" s="79">
        <f>ALL!AH138/AH$739</f>
        <v>0</v>
      </c>
      <c r="AI749" s="79">
        <f>ALL!AI138/AI$739</f>
        <v>0</v>
      </c>
      <c r="AJ749" s="79">
        <f>ALL!AJ138/AJ$739</f>
        <v>0</v>
      </c>
      <c r="AK749" s="79">
        <f>ALL!AK138/AK$739</f>
        <v>0</v>
      </c>
      <c r="AL749" s="79">
        <f>ALL!AL138/AL$739</f>
        <v>0</v>
      </c>
      <c r="AM749" s="79">
        <f>ALL!AM138/AM$739</f>
        <v>0</v>
      </c>
      <c r="AN749" s="79">
        <f>ALL!AN138/AN$739</f>
        <v>0</v>
      </c>
      <c r="AO749" s="79">
        <f>ALL!AO138/AO$739</f>
        <v>0</v>
      </c>
      <c r="AP749" s="79">
        <f>ALL!AP138/AP$739</f>
        <v>0</v>
      </c>
      <c r="AQ749" s="79">
        <f>ALL!AQ138/AQ$739</f>
        <v>0</v>
      </c>
      <c r="AR749" s="79">
        <f>ALL!AR138/AR$739</f>
        <v>0</v>
      </c>
      <c r="AS749" s="79">
        <f>ALL!AS138/AS$739</f>
        <v>0</v>
      </c>
      <c r="AT749" s="79">
        <f>ALL!AT138/AT$739</f>
        <v>0</v>
      </c>
      <c r="AU749" s="79">
        <f>ALL!AU138/AU$739</f>
        <v>0</v>
      </c>
      <c r="AV749" s="79">
        <f>ALL!AV138/AV$739</f>
        <v>0</v>
      </c>
      <c r="AW749" s="79">
        <f>ALL!AW138/AW$739</f>
        <v>0</v>
      </c>
      <c r="AX749" s="79">
        <f>ALL!AX138/AX$739</f>
        <v>0</v>
      </c>
      <c r="AY749" s="79">
        <f>ALL!AY138/AY$739</f>
        <v>0</v>
      </c>
      <c r="AZ749" s="79">
        <f>ALL!AZ138/AZ$739</f>
        <v>0</v>
      </c>
      <c r="BA749" s="79">
        <f>ALL!BA138/BA$739</f>
        <v>0</v>
      </c>
      <c r="BB749" s="79">
        <f>ALL!BB138/BB$739</f>
        <v>0</v>
      </c>
      <c r="BC749" s="79">
        <f>ALL!BC138/BC$739</f>
        <v>0</v>
      </c>
      <c r="BD749" s="79">
        <f>ALL!BD138/BD$739</f>
        <v>0</v>
      </c>
      <c r="BE749" s="79">
        <f>ALL!BE138/BE$739</f>
        <v>0</v>
      </c>
      <c r="BF749" s="79">
        <f>ALL!BF138/BF$739</f>
        <v>0</v>
      </c>
      <c r="BG749" s="79">
        <f>ALL!BG138/BG$739</f>
        <v>0</v>
      </c>
      <c r="BH749" s="91">
        <f t="shared" ref="BH749" si="335">SUM(E749:BG749)</f>
        <v>0</v>
      </c>
      <c r="BJ749" s="267">
        <f t="array" ref="BJ749">(MIN(IF($E$4:$BG$4=BJ$4,$E749:$BG749)))</f>
        <v>0</v>
      </c>
      <c r="BK749" s="267">
        <f t="array" ref="BK749">(MAX(IF($E$4:$BG$4=BK$4,$E749:$BG749)))</f>
        <v>0</v>
      </c>
      <c r="BL749" s="267">
        <f t="array" ref="BL749">(AVERAGE(IF($E$4:$BG$4=BL$4,$E749:$BG749)))</f>
        <v>0</v>
      </c>
      <c r="BM749" s="267">
        <f t="array" ref="BM749">(MIN(IF($E$4:$BG$4=BM$4,$E749:$BG749)))</f>
        <v>0</v>
      </c>
      <c r="BN749" s="267">
        <f t="array" ref="BN749">(MAX(IF($E$4:$BG$4=BN$4,$E749:$BG749)))</f>
        <v>0</v>
      </c>
      <c r="BO749" s="267">
        <f t="array" ref="BO749">(AVERAGE(IF($E$4:$BG$4=BO$4,$E749:$BG749)))</f>
        <v>0</v>
      </c>
      <c r="BP749" s="267">
        <f t="array" ref="BP749">(MIN(IF($E$4:$BG$4=BP$4,$E749:$BG749)))</f>
        <v>0</v>
      </c>
      <c r="BQ749" s="267">
        <f t="array" ref="BQ749">(MAX(IF($E$4:$BG$4=BQ$4,$E749:$BG749)))</f>
        <v>0</v>
      </c>
      <c r="BR749" s="267">
        <f t="array" ref="BR749">(AVERAGE(IF($E$4:$BG$4=BR$4,$E749:$BG749)))</f>
        <v>0</v>
      </c>
      <c r="BS749" s="267">
        <f t="array" ref="BS749">(MIN(IF($E$4:$BG$4=BS$4,$E749:$BG749)))</f>
        <v>0</v>
      </c>
      <c r="BT749" s="267">
        <f t="array" ref="BT749">(MAX(IF($E$4:$BG$4=BT$4,$E749:$BG749)))</f>
        <v>0</v>
      </c>
      <c r="BU749" s="267">
        <f t="array" ref="BU749">(AVERAGE(IF($E$4:$BG$4=BU$4,$E749:$BG749)))</f>
        <v>0</v>
      </c>
      <c r="BV749" s="267">
        <f t="array" ref="BV749">(MIN(IF($E$4:$BG$4=BV$4,$E749:$BG749)))</f>
        <v>0</v>
      </c>
      <c r="BW749" s="267">
        <f t="array" ref="BW749">(MAX(IF($E$4:$BG$4=BW$4,$E749:$BG749)))</f>
        <v>0</v>
      </c>
      <c r="BX749" s="267">
        <f t="array" ref="BX749">(AVERAGE(IF($E$4:$BG$4=BX$4,$E749:$BG749)))</f>
        <v>0</v>
      </c>
      <c r="BY749" s="267">
        <f t="array" ref="BY749">(MIN(IF($E$4:$BG$4=BY$4,$E749:$BG749)))</f>
        <v>0</v>
      </c>
      <c r="BZ749" s="267">
        <f t="array" ref="BZ749">(MAX(IF($E$4:$BG$4=BZ$4,$E749:$BG749)))</f>
        <v>0</v>
      </c>
      <c r="CA749" s="267">
        <f t="array" ref="CA749">(AVERAGE(IF($E$4:$BG$4=CA$4,$E749:$BG749)))</f>
        <v>0</v>
      </c>
      <c r="CB749" s="268">
        <f t="shared" si="332"/>
        <v>0</v>
      </c>
      <c r="CC749" s="268">
        <f t="shared" si="333"/>
        <v>0</v>
      </c>
      <c r="CD749" s="268">
        <f t="shared" si="334"/>
        <v>0</v>
      </c>
    </row>
    <row r="750" spans="1:90" ht="24">
      <c r="A750" s="85">
        <v>80</v>
      </c>
      <c r="B750" s="250" t="s">
        <v>131</v>
      </c>
      <c r="E750" s="79">
        <f>ALL!E139/E$739</f>
        <v>0</v>
      </c>
      <c r="F750" s="79">
        <f>ALL!F139/F$739</f>
        <v>0</v>
      </c>
      <c r="G750" s="79">
        <f>ALL!G139/G$739</f>
        <v>0</v>
      </c>
      <c r="H750" s="79">
        <f>ALL!H139/H$739</f>
        <v>4.2991185342500308E-5</v>
      </c>
      <c r="I750" s="79">
        <f>ALL!I139/I$739</f>
        <v>4.7590791984940885E-4</v>
      </c>
      <c r="J750" s="79">
        <f>ALL!J139/J$739</f>
        <v>0</v>
      </c>
      <c r="K750" s="79">
        <f>ALL!K139/K$739</f>
        <v>0</v>
      </c>
      <c r="L750" s="79">
        <f>ALL!L139/L$739</f>
        <v>0</v>
      </c>
      <c r="M750" s="79">
        <f>ALL!M139/M$739</f>
        <v>0</v>
      </c>
      <c r="N750" s="79">
        <f>ALL!N139/N$739</f>
        <v>0</v>
      </c>
      <c r="O750" s="79">
        <f>ALL!O139/O$739</f>
        <v>0</v>
      </c>
      <c r="P750" s="79">
        <f>ALL!P139/P$739</f>
        <v>0</v>
      </c>
      <c r="Q750" s="79">
        <f>ALL!Q139/Q$739</f>
        <v>0</v>
      </c>
      <c r="R750" s="79">
        <f>ALL!R139/R$739</f>
        <v>-3.4227743698429428E-5</v>
      </c>
      <c r="S750" s="79">
        <f>ALL!S139/S$739</f>
        <v>1.0975472957618034E-3</v>
      </c>
      <c r="T750" s="79">
        <f>ALL!T139/T$739</f>
        <v>6.0766758912506867E-5</v>
      </c>
      <c r="U750" s="79">
        <f>ALL!U139/U$739</f>
        <v>1.0079758985866497E-4</v>
      </c>
      <c r="V750" s="79">
        <f>ALL!V139/V$739</f>
        <v>0</v>
      </c>
      <c r="W750" s="79">
        <f>ALL!W139/W$739</f>
        <v>1.3792450019444701E-3</v>
      </c>
      <c r="X750" s="79">
        <f>ALL!X139/X$739</f>
        <v>0</v>
      </c>
      <c r="Y750" s="79">
        <f>ALL!Y139/Y$739</f>
        <v>0</v>
      </c>
      <c r="Z750" s="79">
        <f>ALL!Z139/Z$739</f>
        <v>8.1953517035966254E-3</v>
      </c>
      <c r="AA750" s="79">
        <f>ALL!AA139/AA$739</f>
        <v>0</v>
      </c>
      <c r="AB750" s="79">
        <f>ALL!AB139/AB$739</f>
        <v>0</v>
      </c>
      <c r="AC750" s="79">
        <f>ALL!AC139/AC$739</f>
        <v>0</v>
      </c>
      <c r="AD750" s="79">
        <f>ALL!AD139/AD$739</f>
        <v>8.1604606842589932E-5</v>
      </c>
      <c r="AE750" s="79">
        <f>ALL!AE139/AE$739</f>
        <v>0</v>
      </c>
      <c r="AF750" s="79">
        <f>ALL!AF139/AF$739</f>
        <v>0</v>
      </c>
      <c r="AG750" s="79">
        <f>ALL!AG139/AG$739</f>
        <v>1.7623396962896496E-4</v>
      </c>
      <c r="AH750" s="79">
        <f>ALL!AH139/AH$739</f>
        <v>0</v>
      </c>
      <c r="AI750" s="79">
        <f>ALL!AI139/AI$739</f>
        <v>0</v>
      </c>
      <c r="AJ750" s="79">
        <f>ALL!AJ139/AJ$739</f>
        <v>0</v>
      </c>
      <c r="AK750" s="79">
        <f>ALL!AK139/AK$739</f>
        <v>0</v>
      </c>
      <c r="AL750" s="79">
        <f>ALL!AL139/AL$739</f>
        <v>0</v>
      </c>
      <c r="AM750" s="79">
        <f>ALL!AM139/AM$739</f>
        <v>0</v>
      </c>
      <c r="AN750" s="79">
        <f>ALL!AN139/AN$739</f>
        <v>6.8244655561864719E-3</v>
      </c>
      <c r="AO750" s="79">
        <f>ALL!AO139/AO$739</f>
        <v>0</v>
      </c>
      <c r="AP750" s="79">
        <f>ALL!AP139/AP$739</f>
        <v>0</v>
      </c>
      <c r="AQ750" s="79">
        <f>ALL!AQ139/AQ$739</f>
        <v>0</v>
      </c>
      <c r="AR750" s="79">
        <f>ALL!AR139/AR$739</f>
        <v>0</v>
      </c>
      <c r="AS750" s="79">
        <f>ALL!AS139/AS$739</f>
        <v>6.698964974248145E-2</v>
      </c>
      <c r="AT750" s="79">
        <f>ALL!AT139/AT$739</f>
        <v>0</v>
      </c>
      <c r="AU750" s="79">
        <f>ALL!AU139/AU$739</f>
        <v>0</v>
      </c>
      <c r="AV750" s="79">
        <f>ALL!AV139/AV$739</f>
        <v>0</v>
      </c>
      <c r="AW750" s="79">
        <f>ALL!AW139/AW$739</f>
        <v>0</v>
      </c>
      <c r="AX750" s="79">
        <f>ALL!AX139/AX$739</f>
        <v>0</v>
      </c>
      <c r="AY750" s="79">
        <f>ALL!AY139/AY$739</f>
        <v>0</v>
      </c>
      <c r="AZ750" s="79">
        <f>ALL!AZ139/AZ$739</f>
        <v>0</v>
      </c>
      <c r="BA750" s="79">
        <f>ALL!BA139/BA$739</f>
        <v>0</v>
      </c>
      <c r="BB750" s="79">
        <f>ALL!BB139/BB$739</f>
        <v>0</v>
      </c>
      <c r="BC750" s="79">
        <f>ALL!BC139/BC$739</f>
        <v>0</v>
      </c>
      <c r="BD750" s="79">
        <f>ALL!BD139/BD$739</f>
        <v>1.1197251611000934E-2</v>
      </c>
      <c r="BE750" s="79">
        <f>ALL!BE139/BE$739</f>
        <v>0</v>
      </c>
      <c r="BF750" s="79">
        <f>ALL!BF139/BF$739</f>
        <v>9.2511563736805178E-6</v>
      </c>
      <c r="BG750" s="79">
        <f>ALL!BG139/BG$739</f>
        <v>0</v>
      </c>
      <c r="BH750" s="19">
        <f t="shared" si="331"/>
        <v>9.6596836354081644E-2</v>
      </c>
      <c r="BJ750" s="267">
        <f t="array" ref="BJ750">(MIN(IF($E$4:$BG$4=BJ$4,$E750:$BG750)))</f>
        <v>0</v>
      </c>
      <c r="BK750" s="267">
        <f t="array" ref="BK750">(MAX(IF($E$4:$BG$4=BK$4,$E750:$BG750)))</f>
        <v>6.698964974248145E-2</v>
      </c>
      <c r="BL750" s="267">
        <f t="array" ref="BL750">(AVERAGE(IF($E$4:$BG$4=BL$4,$E750:$BG750)))</f>
        <v>4.6133822061667452E-3</v>
      </c>
      <c r="BM750" s="267">
        <f t="array" ref="BM750">(MIN(IF($E$4:$BG$4=BM$4,$E750:$BG750)))</f>
        <v>0</v>
      </c>
      <c r="BN750" s="267">
        <f t="array" ref="BN750">(MAX(IF($E$4:$BG$4=BN$4,$E750:$BG750)))</f>
        <v>1.1197251611000934E-2</v>
      </c>
      <c r="BO750" s="267">
        <f t="array" ref="BO750">(AVERAGE(IF($E$4:$BG$4=BO$4,$E750:$BG750)))</f>
        <v>2.8016256918436534E-3</v>
      </c>
      <c r="BP750" s="267">
        <f t="array" ref="BP750">(MIN(IF($E$4:$BG$4=BP$4,$E750:$BG750)))</f>
        <v>0</v>
      </c>
      <c r="BQ750" s="267">
        <f t="array" ref="BQ750">(MAX(IF($E$4:$BG$4=BQ$4,$E750:$BG750)))</f>
        <v>0</v>
      </c>
      <c r="BR750" s="267">
        <f t="array" ref="BR750">(AVERAGE(IF($E$4:$BG$4=BR$4,$E750:$BG750)))</f>
        <v>0</v>
      </c>
      <c r="BS750" s="267">
        <f t="array" ref="BS750">(MIN(IF($E$4:$BG$4=BS$4,$E750:$BG750)))</f>
        <v>-3.4227743698429428E-5</v>
      </c>
      <c r="BT750" s="267">
        <f t="array" ref="BT750">(MAX(IF($E$4:$BG$4=BT$4,$E750:$BG750)))</f>
        <v>1.3792450019444701E-3</v>
      </c>
      <c r="BU750" s="267">
        <f t="array" ref="BU750">(AVERAGE(IF($E$4:$BG$4=BU$4,$E750:$BG750)))</f>
        <v>1.2513938595740197E-4</v>
      </c>
      <c r="BV750" s="267">
        <f t="array" ref="BV750">(MIN(IF($E$4:$BG$4=BV$4,$E750:$BG750)))</f>
        <v>0</v>
      </c>
      <c r="BW750" s="267">
        <f t="array" ref="BW750">(MAX(IF($E$4:$BG$4=BW$4,$E750:$BG750)))</f>
        <v>8.1953517035966254E-3</v>
      </c>
      <c r="BX750" s="267">
        <f t="array" ref="BX750">(AVERAGE(IF($E$4:$BG$4=BX$4,$E750:$BG750)))</f>
        <v>2.0488379258991564E-3</v>
      </c>
      <c r="BY750" s="267">
        <f t="array" ref="BY750">(MIN(IF($E$4:$BG$4=BY$4,$E750:$BG750)))</f>
        <v>0</v>
      </c>
      <c r="BZ750" s="267">
        <f t="array" ref="BZ750">(MAX(IF($E$4:$BG$4=BZ$4,$E750:$BG750)))</f>
        <v>4.7590791984940885E-4</v>
      </c>
      <c r="CA750" s="267">
        <f t="array" ref="CA750">(AVERAGE(IF($E$4:$BG$4=CA$4,$E750:$BG750)))</f>
        <v>1.0756278276243411E-4</v>
      </c>
      <c r="CB750" s="268">
        <f t="shared" si="332"/>
        <v>0</v>
      </c>
      <c r="CC750" s="268">
        <f t="shared" si="333"/>
        <v>0.1</v>
      </c>
      <c r="CD750" s="268">
        <f t="shared" si="334"/>
        <v>1.7563061155287571E-3</v>
      </c>
      <c r="CE750" s="90"/>
      <c r="CF750" s="90"/>
      <c r="CG750" s="90"/>
      <c r="CH750" s="90"/>
      <c r="CI750" s="90"/>
      <c r="CJ750" s="90"/>
      <c r="CK750" s="90"/>
      <c r="CL750" s="90"/>
    </row>
    <row r="751" spans="1:90" ht="24">
      <c r="A751" s="85">
        <v>90</v>
      </c>
      <c r="B751" s="250" t="s">
        <v>132</v>
      </c>
      <c r="E751" s="79">
        <f>ALL!E140/E$739</f>
        <v>1.4945679792377764E-2</v>
      </c>
      <c r="F751" s="79">
        <f>ALL!F140/F$739</f>
        <v>6.9785789444746001E-3</v>
      </c>
      <c r="G751" s="79">
        <f>ALL!G140/G$739</f>
        <v>1.125921931328799E-2</v>
      </c>
      <c r="H751" s="79">
        <f>ALL!H140/H$739</f>
        <v>1.1441199359374422E-2</v>
      </c>
      <c r="I751" s="79">
        <f>ALL!I140/I$739</f>
        <v>8.303580785324392E-3</v>
      </c>
      <c r="J751" s="79">
        <f>ALL!J140/J$739</f>
        <v>6.215183755558339E-3</v>
      </c>
      <c r="K751" s="79">
        <f>ALL!K140/K$739</f>
        <v>1.6433572089521037E-2</v>
      </c>
      <c r="L751" s="79">
        <f>ALL!L140/L$739</f>
        <v>6.6011966125611886E-3</v>
      </c>
      <c r="M751" s="79">
        <f>ALL!M140/M$739</f>
        <v>0</v>
      </c>
      <c r="N751" s="79">
        <f>ALL!N140/N$739</f>
        <v>0</v>
      </c>
      <c r="O751" s="79">
        <f>ALL!O140/O$739</f>
        <v>2.8185142660813703E-3</v>
      </c>
      <c r="P751" s="79">
        <f>ALL!P140/P$739</f>
        <v>7.1365836762090568E-3</v>
      </c>
      <c r="Q751" s="79">
        <f>ALL!Q140/Q$739</f>
        <v>1.2469896125405684E-2</v>
      </c>
      <c r="R751" s="79">
        <f>ALL!R140/R$739</f>
        <v>6.2773879220981241E-3</v>
      </c>
      <c r="S751" s="79">
        <f>ALL!S140/S$739</f>
        <v>1.3563753366546152E-2</v>
      </c>
      <c r="T751" s="79">
        <f>ALL!T140/T$739</f>
        <v>1.4786527723407798E-2</v>
      </c>
      <c r="U751" s="79">
        <f>ALL!U140/U$739</f>
        <v>1.34635209737352E-2</v>
      </c>
      <c r="V751" s="79">
        <f>ALL!V140/V$739</f>
        <v>2.2183207692121218E-2</v>
      </c>
      <c r="W751" s="79">
        <f>ALL!W140/W$739</f>
        <v>1.1155498950759488E-2</v>
      </c>
      <c r="X751" s="79">
        <f>ALL!X140/X$739</f>
        <v>1.170799129911447E-2</v>
      </c>
      <c r="Y751" s="79">
        <f>ALL!Y140/Y$739</f>
        <v>1.2177760167625862E-2</v>
      </c>
      <c r="Z751" s="79">
        <f>ALL!Z140/Z$739</f>
        <v>6.7404299027099207E-3</v>
      </c>
      <c r="AA751" s="79">
        <f>ALL!AA140/AA$739</f>
        <v>1.1565075559260177E-2</v>
      </c>
      <c r="AB751" s="79">
        <f>ALL!AB140/AB$739</f>
        <v>3.8466652645771575E-3</v>
      </c>
      <c r="AC751" s="79">
        <f>ALL!AC140/AC$739</f>
        <v>9.7242636822761751E-3</v>
      </c>
      <c r="AD751" s="79">
        <f>ALL!AD140/AD$739</f>
        <v>9.3717790670786848E-3</v>
      </c>
      <c r="AE751" s="79">
        <f>ALL!AE140/AE$739</f>
        <v>1.2196674119446908E-2</v>
      </c>
      <c r="AF751" s="79">
        <f>ALL!AF140/AF$739</f>
        <v>8.7520407430896983E-3</v>
      </c>
      <c r="AG751" s="79">
        <f>ALL!AG140/AG$739</f>
        <v>8.1339176867645992E-3</v>
      </c>
      <c r="AH751" s="79">
        <f>ALL!AH140/AH$739</f>
        <v>5.7358749478797931E-3</v>
      </c>
      <c r="AI751" s="79">
        <f>ALL!AI140/AI$739</f>
        <v>8.8035189410503121E-3</v>
      </c>
      <c r="AJ751" s="79">
        <f>ALL!AJ140/AJ$739</f>
        <v>6.136822715161183E-3</v>
      </c>
      <c r="AK751" s="79">
        <f>ALL!AK140/AK$739</f>
        <v>8.0865334502218805E-3</v>
      </c>
      <c r="AL751" s="79">
        <f>ALL!AL140/AL$739</f>
        <v>6.0681415917299922E-3</v>
      </c>
      <c r="AM751" s="79">
        <f>ALL!AM140/AM$739</f>
        <v>0</v>
      </c>
      <c r="AN751" s="79">
        <f>ALL!AN140/AN$739</f>
        <v>4.062098927762739E-2</v>
      </c>
      <c r="AO751" s="79">
        <f>ALL!AO140/AO$739</f>
        <v>5.1118499796404234E-3</v>
      </c>
      <c r="AP751" s="79">
        <f>ALL!AP140/AP$739</f>
        <v>7.1438612826925253E-3</v>
      </c>
      <c r="AQ751" s="79">
        <f>ALL!AQ140/AQ$739</f>
        <v>0</v>
      </c>
      <c r="AR751" s="79">
        <f>ALL!AR140/AR$739</f>
        <v>0</v>
      </c>
      <c r="AS751" s="79">
        <f>ALL!AS140/AS$739</f>
        <v>1.0294128415222678E-3</v>
      </c>
      <c r="AT751" s="79">
        <f>ALL!AT140/AT$739</f>
        <v>1.207037254839924E-2</v>
      </c>
      <c r="AU751" s="79">
        <f>ALL!AU140/AU$739</f>
        <v>6.0204328340802569E-4</v>
      </c>
      <c r="AV751" s="79">
        <f>ALL!AV140/AV$739</f>
        <v>3.1811373992082295E-3</v>
      </c>
      <c r="AW751" s="79">
        <f>ALL!AW140/AW$739</f>
        <v>3.2742698451676501E-3</v>
      </c>
      <c r="AX751" s="79">
        <f>ALL!AX140/AX$739</f>
        <v>0</v>
      </c>
      <c r="AY751" s="79">
        <f>ALL!AY140/AY$739</f>
        <v>0</v>
      </c>
      <c r="AZ751" s="79">
        <f>ALL!AZ140/AZ$739</f>
        <v>0</v>
      </c>
      <c r="BA751" s="79">
        <f>ALL!BA140/BA$739</f>
        <v>2.8750022803045749E-3</v>
      </c>
      <c r="BB751" s="79">
        <f>ALL!BB140/BB$739</f>
        <v>0</v>
      </c>
      <c r="BC751" s="79">
        <f>ALL!BC140/BC$739</f>
        <v>0</v>
      </c>
      <c r="BD751" s="79">
        <f>ALL!BD140/BD$739</f>
        <v>1.1291394286893457E-2</v>
      </c>
      <c r="BE751" s="79">
        <f>ALL!BE140/BE$739</f>
        <v>1.2468575704738492E-2</v>
      </c>
      <c r="BF751" s="79">
        <f>ALL!BF140/BF$739</f>
        <v>8.1097718734117613E-3</v>
      </c>
      <c r="BG751" s="79">
        <f>ALL!BG140/BG$739</f>
        <v>1.8806455455590322E-2</v>
      </c>
      <c r="BH751" s="19">
        <f t="shared" si="331"/>
        <v>0.44166572654543501</v>
      </c>
      <c r="BJ751" s="267">
        <f t="array" ref="BJ751">(MIN(IF($E$4:$BG$4=BJ$4,$E751:$BG751)))</f>
        <v>0</v>
      </c>
      <c r="BK751" s="267">
        <f t="array" ref="BK751">(MAX(IF($E$4:$BG$4=BK$4,$E751:$BG751)))</f>
        <v>4.062098927762739E-2</v>
      </c>
      <c r="BL751" s="267">
        <f t="array" ref="BL751">(AVERAGE(IF($E$4:$BG$4=BL$4,$E751:$BG751)))</f>
        <v>4.7443086711231458E-3</v>
      </c>
      <c r="BM751" s="267">
        <f t="array" ref="BM751">(MIN(IF($E$4:$BG$4=BM$4,$E751:$BG751)))</f>
        <v>8.1097718734117613E-3</v>
      </c>
      <c r="BN751" s="267">
        <f t="array" ref="BN751">(MAX(IF($E$4:$BG$4=BN$4,$E751:$BG751)))</f>
        <v>1.8806455455590322E-2</v>
      </c>
      <c r="BO751" s="267">
        <f t="array" ref="BO751">(AVERAGE(IF($E$4:$BG$4=BO$4,$E751:$BG751)))</f>
        <v>1.2669049330158508E-2</v>
      </c>
      <c r="BP751" s="267">
        <f t="array" ref="BP751">(MIN(IF($E$4:$BG$4=BP$4,$E751:$BG751)))</f>
        <v>0</v>
      </c>
      <c r="BQ751" s="267">
        <f t="array" ref="BQ751">(MAX(IF($E$4:$BG$4=BQ$4,$E751:$BG751)))</f>
        <v>8.0865334502218805E-3</v>
      </c>
      <c r="BR751" s="267">
        <f t="array" ref="BR751">(AVERAGE(IF($E$4:$BG$4=BR$4,$E751:$BG751)))</f>
        <v>4.7182250139839576E-3</v>
      </c>
      <c r="BS751" s="267">
        <f t="array" ref="BS751">(MIN(IF($E$4:$BG$4=BS$4,$E751:$BG751)))</f>
        <v>0</v>
      </c>
      <c r="BT751" s="267">
        <f t="array" ref="BT751">(MAX(IF($E$4:$BG$4=BT$4,$E751:$BG751)))</f>
        <v>2.2183207692121218E-2</v>
      </c>
      <c r="BU751" s="267">
        <f t="array" ref="BU751">(AVERAGE(IF($E$4:$BG$4=BU$4,$E751:$BG751)))</f>
        <v>9.9424984892563465E-3</v>
      </c>
      <c r="BV751" s="267">
        <f t="array" ref="BV751">(MIN(IF($E$4:$BG$4=BV$4,$E751:$BG751)))</f>
        <v>3.8466652645771575E-3</v>
      </c>
      <c r="BW751" s="267">
        <f t="array" ref="BW751">(MAX(IF($E$4:$BG$4=BW$4,$E751:$BG751)))</f>
        <v>1.125921931328799E-2</v>
      </c>
      <c r="BX751" s="267">
        <f t="array" ref="BX751">(AVERAGE(IF($E$4:$BG$4=BX$4,$E751:$BG751)))</f>
        <v>6.995784298934063E-3</v>
      </c>
      <c r="BY751" s="267">
        <f t="array" ref="BY751">(MIN(IF($E$4:$BG$4=BY$4,$E751:$BG751)))</f>
        <v>6.6011966125611886E-3</v>
      </c>
      <c r="BZ751" s="267">
        <f t="array" ref="BZ751">(MAX(IF($E$4:$BG$4=BZ$4,$E751:$BG751)))</f>
        <v>1.34635209737352E-2</v>
      </c>
      <c r="CA751" s="267">
        <f t="array" ref="CA751">(AVERAGE(IF($E$4:$BG$4=CA$4,$E751:$BG751)))</f>
        <v>9.1643299963941743E-3</v>
      </c>
      <c r="CB751" s="268">
        <f t="shared" si="332"/>
        <v>0</v>
      </c>
      <c r="CC751" s="268">
        <f t="shared" si="333"/>
        <v>0</v>
      </c>
      <c r="CD751" s="268">
        <f t="shared" si="334"/>
        <v>8.0302859371897267E-3</v>
      </c>
      <c r="CE751" s="90"/>
      <c r="CF751" s="90"/>
      <c r="CG751" s="90"/>
      <c r="CH751" s="90"/>
      <c r="CI751" s="90"/>
      <c r="CJ751" s="90"/>
      <c r="CK751" s="90"/>
      <c r="CL751" s="90"/>
    </row>
    <row r="752" spans="1:90" ht="12.75">
      <c r="A752" s="84">
        <v>90000</v>
      </c>
      <c r="B752" s="221" t="s">
        <v>53</v>
      </c>
      <c r="E752" s="80">
        <f>SUM(E742:E751)</f>
        <v>0.99999999999999956</v>
      </c>
      <c r="F752" s="80">
        <f t="shared" ref="F752:BG752" si="336">SUM(F742:F751)</f>
        <v>0.999999999999999</v>
      </c>
      <c r="G752" s="80">
        <f t="shared" si="336"/>
        <v>1.0000000000000002</v>
      </c>
      <c r="H752" s="80">
        <f t="shared" si="336"/>
        <v>1.0000000000000016</v>
      </c>
      <c r="I752" s="80">
        <f t="shared" si="336"/>
        <v>1.0000000000000013</v>
      </c>
      <c r="J752" s="80">
        <f t="shared" si="336"/>
        <v>1.000000000000002</v>
      </c>
      <c r="K752" s="80">
        <f t="shared" si="336"/>
        <v>0.99999999999999889</v>
      </c>
      <c r="L752" s="80">
        <f t="shared" si="336"/>
        <v>0.99999999999999767</v>
      </c>
      <c r="M752" s="80">
        <f t="shared" si="336"/>
        <v>0.99999999999999922</v>
      </c>
      <c r="N752" s="80">
        <f t="shared" si="336"/>
        <v>0.99999999999999944</v>
      </c>
      <c r="O752" s="80">
        <f t="shared" si="336"/>
        <v>0.99999999999999989</v>
      </c>
      <c r="P752" s="80">
        <f t="shared" si="336"/>
        <v>0.99999999999999756</v>
      </c>
      <c r="Q752" s="80">
        <f t="shared" si="336"/>
        <v>0.99999999999999967</v>
      </c>
      <c r="R752" s="80">
        <f t="shared" si="336"/>
        <v>1.0000000000000007</v>
      </c>
      <c r="S752" s="80">
        <f t="shared" si="336"/>
        <v>0.99999999999999845</v>
      </c>
      <c r="T752" s="80">
        <f t="shared" si="336"/>
        <v>0.99999999999999933</v>
      </c>
      <c r="U752" s="80">
        <f t="shared" si="336"/>
        <v>1.0000000000000004</v>
      </c>
      <c r="V752" s="80">
        <f t="shared" si="336"/>
        <v>1</v>
      </c>
      <c r="W752" s="80">
        <f t="shared" si="336"/>
        <v>1.0000000000000002</v>
      </c>
      <c r="X752" s="80">
        <f t="shared" si="336"/>
        <v>0.99999999999999967</v>
      </c>
      <c r="Y752" s="80">
        <f t="shared" si="336"/>
        <v>1.0000000000000002</v>
      </c>
      <c r="Z752" s="80">
        <f t="shared" si="336"/>
        <v>0.99999999999999989</v>
      </c>
      <c r="AA752" s="80">
        <f t="shared" si="336"/>
        <v>1.0000000000000018</v>
      </c>
      <c r="AB752" s="80">
        <f t="shared" si="336"/>
        <v>1.0000000000000007</v>
      </c>
      <c r="AC752" s="80">
        <f t="shared" si="336"/>
        <v>1.0000000000000002</v>
      </c>
      <c r="AD752" s="80">
        <f t="shared" si="336"/>
        <v>0.99999999999999989</v>
      </c>
      <c r="AE752" s="80">
        <f t="shared" si="336"/>
        <v>0.99999999999999856</v>
      </c>
      <c r="AF752" s="80">
        <f t="shared" si="336"/>
        <v>1.0000000000000011</v>
      </c>
      <c r="AG752" s="80">
        <f t="shared" si="336"/>
        <v>1.0000000000000071</v>
      </c>
      <c r="AH752" s="80">
        <f t="shared" si="336"/>
        <v>1.0000000000000036</v>
      </c>
      <c r="AI752" s="80">
        <f t="shared" si="336"/>
        <v>1</v>
      </c>
      <c r="AJ752" s="80">
        <f t="shared" si="336"/>
        <v>0.99999999999999567</v>
      </c>
      <c r="AK752" s="80">
        <f t="shared" si="336"/>
        <v>1.0000000000000031</v>
      </c>
      <c r="AL752" s="80">
        <f t="shared" si="336"/>
        <v>0.99999999999999933</v>
      </c>
      <c r="AM752" s="80">
        <f t="shared" si="336"/>
        <v>1.0000000000000002</v>
      </c>
      <c r="AN752" s="80">
        <f t="shared" si="336"/>
        <v>1.0000000000000002</v>
      </c>
      <c r="AO752" s="80">
        <f t="shared" si="336"/>
        <v>0.99999999999999956</v>
      </c>
      <c r="AP752" s="80">
        <f t="shared" si="336"/>
        <v>0.99999999999999867</v>
      </c>
      <c r="AQ752" s="80">
        <f t="shared" si="336"/>
        <v>0.99999999999999956</v>
      </c>
      <c r="AR752" s="80">
        <f t="shared" si="336"/>
        <v>0.99999999999999989</v>
      </c>
      <c r="AS752" s="80">
        <f t="shared" si="336"/>
        <v>1.0000000000000009</v>
      </c>
      <c r="AT752" s="80">
        <f t="shared" si="336"/>
        <v>1.0000000000000004</v>
      </c>
      <c r="AU752" s="80">
        <f t="shared" si="336"/>
        <v>1.0000000000000011</v>
      </c>
      <c r="AV752" s="80">
        <f t="shared" si="336"/>
        <v>1.0000000000000002</v>
      </c>
      <c r="AW752" s="80">
        <f t="shared" si="336"/>
        <v>1.0000000000000013</v>
      </c>
      <c r="AX752" s="80">
        <f t="shared" si="336"/>
        <v>0.99999999999999911</v>
      </c>
      <c r="AY752" s="80">
        <f t="shared" si="336"/>
        <v>1.0000000000000002</v>
      </c>
      <c r="AZ752" s="80">
        <f t="shared" si="336"/>
        <v>1</v>
      </c>
      <c r="BA752" s="80">
        <f t="shared" ref="BA752:BB752" si="337">SUM(BA742:BA751)</f>
        <v>1.0000000000000011</v>
      </c>
      <c r="BB752" s="80">
        <f t="shared" si="337"/>
        <v>1.0000000000000004</v>
      </c>
      <c r="BC752" s="80">
        <f t="shared" ref="BC752" si="338">SUM(BC742:BC751)</f>
        <v>1.0000000000000002</v>
      </c>
      <c r="BD752" s="80">
        <f t="shared" si="336"/>
        <v>1.0000000000000002</v>
      </c>
      <c r="BE752" s="80">
        <f t="shared" si="336"/>
        <v>0.99999999999999878</v>
      </c>
      <c r="BF752" s="80">
        <f t="shared" si="336"/>
        <v>0.99999999999999822</v>
      </c>
      <c r="BG752" s="80">
        <f t="shared" si="336"/>
        <v>0.99999999999999989</v>
      </c>
      <c r="BH752" s="20">
        <f t="shared" si="331"/>
        <v>55.000000000000007</v>
      </c>
      <c r="BJ752" s="267">
        <f t="array" ref="BJ752">(MIN(IF($E$4:$BG$4=BJ$4,$E752:$BG752)))</f>
        <v>0.99999999999999867</v>
      </c>
      <c r="BK752" s="267">
        <f t="array" ref="BK752">(MAX(IF($E$4:$BG$4=BK$4,$E752:$BG752)))</f>
        <v>1.0000000000000013</v>
      </c>
      <c r="BL752" s="267">
        <f t="array" ref="BL752">(AVERAGE(IF($E$4:$BG$4=BL$4,$E752:$BG752)))</f>
        <v>1.0000000000000002</v>
      </c>
      <c r="BM752" s="267">
        <f t="array" ref="BM752">(MIN(IF($E$4:$BG$4=BM$4,$E752:$BG752)))</f>
        <v>0.99999999999999822</v>
      </c>
      <c r="BN752" s="267">
        <f t="array" ref="BN752">(MAX(IF($E$4:$BG$4=BN$4,$E752:$BG752)))</f>
        <v>1.0000000000000002</v>
      </c>
      <c r="BO752" s="267">
        <f t="array" ref="BO752">(AVERAGE(IF($E$4:$BG$4=BO$4,$E752:$BG752)))</f>
        <v>0.99999999999999933</v>
      </c>
      <c r="BP752" s="267">
        <f t="array" ref="BP752">(MIN(IF($E$4:$BG$4=BP$4,$E752:$BG752)))</f>
        <v>0.99999999999999933</v>
      </c>
      <c r="BQ752" s="267">
        <f t="array" ref="BQ752">(MAX(IF($E$4:$BG$4=BQ$4,$E752:$BG752)))</f>
        <v>1.0000000000000031</v>
      </c>
      <c r="BR752" s="267">
        <f t="array" ref="BR752">(AVERAGE(IF($E$4:$BG$4=BR$4,$E752:$BG752)))</f>
        <v>1.0000000000000009</v>
      </c>
      <c r="BS752" s="267">
        <f t="array" ref="BS752">(MIN(IF($E$4:$BG$4=BS$4,$E752:$BG752)))</f>
        <v>0.99999999999999845</v>
      </c>
      <c r="BT752" s="267">
        <f t="array" ref="BT752">(MAX(IF($E$4:$BG$4=BT$4,$E752:$BG752)))</f>
        <v>1.0000000000000036</v>
      </c>
      <c r="BU752" s="267">
        <f t="array" ref="BU752">(AVERAGE(IF($E$4:$BG$4=BU$4,$E752:$BG752)))</f>
        <v>1.0000000000000002</v>
      </c>
      <c r="BV752" s="267">
        <f t="array" ref="BV752">(MIN(IF($E$4:$BG$4=BV$4,$E752:$BG752)))</f>
        <v>0.99999999999999567</v>
      </c>
      <c r="BW752" s="267">
        <f t="array" ref="BW752">(MAX(IF($E$4:$BG$4=BW$4,$E752:$BG752)))</f>
        <v>1.0000000000000007</v>
      </c>
      <c r="BX752" s="267">
        <f t="array" ref="BX752">(AVERAGE(IF($E$4:$BG$4=BX$4,$E752:$BG752)))</f>
        <v>0.99999999999999911</v>
      </c>
      <c r="BY752" s="267">
        <f t="array" ref="BY752">(MIN(IF($E$4:$BG$4=BY$4,$E752:$BG752)))</f>
        <v>0.99999999999999756</v>
      </c>
      <c r="BZ752" s="267">
        <f t="array" ref="BZ752">(MAX(IF($E$4:$BG$4=BZ$4,$E752:$BG752)))</f>
        <v>1.0000000000000071</v>
      </c>
      <c r="CA752" s="267">
        <f t="array" ref="CA752">(AVERAGE(IF($E$4:$BG$4=CA$4,$E752:$BG752)))</f>
        <v>1.0000000000000004</v>
      </c>
      <c r="CB752" s="268">
        <f t="shared" si="332"/>
        <v>1</v>
      </c>
      <c r="CC752" s="268">
        <f t="shared" si="333"/>
        <v>1</v>
      </c>
      <c r="CD752" s="268">
        <f t="shared" si="334"/>
        <v>1.0000000000000002</v>
      </c>
      <c r="CE752" s="90"/>
      <c r="CF752" s="90"/>
      <c r="CG752" s="90"/>
      <c r="CH752" s="90"/>
      <c r="CI752" s="90"/>
      <c r="CJ752" s="90"/>
      <c r="CK752" s="90"/>
      <c r="CL752" s="90"/>
    </row>
    <row r="753" spans="1:82">
      <c r="BJ753" s="79"/>
      <c r="BK753" s="79"/>
      <c r="BL753" s="79"/>
      <c r="BM753" s="79"/>
      <c r="BN753" s="79"/>
      <c r="BO753" s="79"/>
      <c r="BP753" s="79"/>
      <c r="BQ753" s="79"/>
      <c r="BR753" s="79"/>
      <c r="BS753" s="79"/>
      <c r="BT753" s="79"/>
      <c r="BU753" s="79"/>
      <c r="BV753" s="79"/>
      <c r="BW753" s="79"/>
      <c r="BX753" s="79"/>
      <c r="BY753" s="79"/>
      <c r="BZ753" s="79"/>
      <c r="CA753" s="79"/>
      <c r="CB753" s="79"/>
      <c r="CC753" s="79"/>
      <c r="CD753" s="79"/>
    </row>
    <row r="754" spans="1:82">
      <c r="BJ754" s="79"/>
      <c r="BK754" s="79"/>
      <c r="BL754" s="79"/>
      <c r="BM754" s="79"/>
      <c r="BN754" s="79"/>
      <c r="BO754" s="79"/>
      <c r="BP754" s="79"/>
      <c r="BQ754" s="79"/>
      <c r="BR754" s="79"/>
      <c r="BS754" s="79"/>
      <c r="BT754" s="79"/>
      <c r="BU754" s="79"/>
      <c r="BV754" s="79"/>
      <c r="BW754" s="79"/>
      <c r="BX754" s="79"/>
      <c r="BY754" s="79"/>
      <c r="BZ754" s="79"/>
      <c r="CA754" s="79"/>
      <c r="CB754" s="79"/>
      <c r="CC754" s="79"/>
      <c r="CD754" s="79"/>
    </row>
    <row r="755" spans="1:82" ht="12" customHeight="1">
      <c r="A755" s="14"/>
      <c r="B755" s="363" t="s">
        <v>872</v>
      </c>
      <c r="C755" s="82"/>
      <c r="E755" s="27"/>
      <c r="F755" s="36"/>
      <c r="G755" s="36"/>
      <c r="H755" s="36"/>
      <c r="I755" s="36"/>
      <c r="J755" s="36"/>
      <c r="K755" s="36"/>
      <c r="L755" s="36"/>
      <c r="M755" s="36"/>
      <c r="N755" s="36"/>
      <c r="O755" s="36"/>
      <c r="P755" s="36"/>
      <c r="Q755" s="36"/>
      <c r="R755" s="36"/>
      <c r="S755" s="36"/>
      <c r="T755" s="15"/>
      <c r="U755" s="15"/>
      <c r="V755" s="15"/>
      <c r="W755" s="15"/>
      <c r="X755" s="15"/>
      <c r="BJ755" s="79"/>
      <c r="BK755" s="79"/>
      <c r="BL755" s="79"/>
      <c r="BM755" s="79"/>
      <c r="BN755" s="79"/>
      <c r="BO755" s="79"/>
      <c r="BP755" s="79"/>
      <c r="BQ755" s="79"/>
      <c r="BR755" s="79"/>
      <c r="BS755" s="79"/>
      <c r="BT755" s="79"/>
      <c r="BU755" s="79"/>
      <c r="BV755" s="79"/>
      <c r="BW755" s="79"/>
      <c r="BX755" s="79"/>
      <c r="BY755" s="79"/>
      <c r="BZ755" s="79"/>
      <c r="CA755" s="79"/>
      <c r="CB755" s="79"/>
      <c r="CC755" s="79"/>
      <c r="CD755" s="79"/>
    </row>
    <row r="756" spans="1:82">
      <c r="A756" s="14"/>
      <c r="B756" s="364" t="s">
        <v>559</v>
      </c>
      <c r="C756" s="73">
        <f>C$2</f>
        <v>3</v>
      </c>
      <c r="D756" s="73">
        <f t="shared" ref="D756:BH756" si="339">D$2</f>
        <v>4</v>
      </c>
      <c r="E756" s="73">
        <f t="shared" si="339"/>
        <v>5</v>
      </c>
      <c r="F756" s="73">
        <f t="shared" si="339"/>
        <v>6</v>
      </c>
      <c r="G756" s="73">
        <f t="shared" si="339"/>
        <v>7</v>
      </c>
      <c r="H756" s="73">
        <f t="shared" si="339"/>
        <v>8</v>
      </c>
      <c r="I756" s="73">
        <f t="shared" si="339"/>
        <v>9</v>
      </c>
      <c r="J756" s="73">
        <f t="shared" si="339"/>
        <v>10</v>
      </c>
      <c r="K756" s="73">
        <f t="shared" si="339"/>
        <v>11</v>
      </c>
      <c r="L756" s="73">
        <f t="shared" si="339"/>
        <v>12</v>
      </c>
      <c r="M756" s="73">
        <f t="shared" si="339"/>
        <v>13</v>
      </c>
      <c r="N756" s="73">
        <f t="shared" si="339"/>
        <v>14</v>
      </c>
      <c r="O756" s="73">
        <f t="shared" si="339"/>
        <v>15</v>
      </c>
      <c r="P756" s="73">
        <f t="shared" si="339"/>
        <v>16</v>
      </c>
      <c r="Q756" s="73">
        <f t="shared" si="339"/>
        <v>17</v>
      </c>
      <c r="R756" s="73">
        <f t="shared" si="339"/>
        <v>18</v>
      </c>
      <c r="S756" s="73">
        <f t="shared" si="339"/>
        <v>19</v>
      </c>
      <c r="T756" s="73">
        <f t="shared" si="339"/>
        <v>20</v>
      </c>
      <c r="U756" s="73">
        <f t="shared" si="339"/>
        <v>21</v>
      </c>
      <c r="V756" s="73">
        <f t="shared" si="339"/>
        <v>22</v>
      </c>
      <c r="W756" s="73">
        <f t="shared" si="339"/>
        <v>23</v>
      </c>
      <c r="X756" s="73">
        <f t="shared" si="339"/>
        <v>24</v>
      </c>
      <c r="Y756" s="73">
        <f t="shared" si="339"/>
        <v>25</v>
      </c>
      <c r="Z756" s="73">
        <f t="shared" si="339"/>
        <v>26</v>
      </c>
      <c r="AA756" s="73">
        <f t="shared" si="339"/>
        <v>27</v>
      </c>
      <c r="AB756" s="73">
        <f t="shared" si="339"/>
        <v>28</v>
      </c>
      <c r="AC756" s="73">
        <f t="shared" si="339"/>
        <v>29</v>
      </c>
      <c r="AD756" s="73">
        <f t="shared" si="339"/>
        <v>30</v>
      </c>
      <c r="AE756" s="73">
        <f t="shared" si="339"/>
        <v>31</v>
      </c>
      <c r="AF756" s="73">
        <f t="shared" si="339"/>
        <v>32</v>
      </c>
      <c r="AG756" s="73">
        <f t="shared" si="339"/>
        <v>33</v>
      </c>
      <c r="AH756" s="73">
        <f t="shared" si="339"/>
        <v>34</v>
      </c>
      <c r="AI756" s="73">
        <f t="shared" si="339"/>
        <v>35</v>
      </c>
      <c r="AJ756" s="73">
        <f t="shared" si="339"/>
        <v>36</v>
      </c>
      <c r="AK756" s="73">
        <f t="shared" si="339"/>
        <v>37</v>
      </c>
      <c r="AL756" s="73">
        <f t="shared" si="339"/>
        <v>38</v>
      </c>
      <c r="AM756" s="73">
        <f t="shared" si="339"/>
        <v>39</v>
      </c>
      <c r="AN756" s="73">
        <f t="shared" si="339"/>
        <v>40</v>
      </c>
      <c r="AO756" s="73">
        <f t="shared" si="339"/>
        <v>41</v>
      </c>
      <c r="AP756" s="73">
        <f t="shared" si="339"/>
        <v>42</v>
      </c>
      <c r="AQ756" s="73">
        <f t="shared" si="339"/>
        <v>43</v>
      </c>
      <c r="AR756" s="73">
        <f t="shared" si="339"/>
        <v>44</v>
      </c>
      <c r="AS756" s="73">
        <f t="shared" si="339"/>
        <v>45</v>
      </c>
      <c r="AT756" s="73">
        <f t="shared" si="339"/>
        <v>46</v>
      </c>
      <c r="AU756" s="73">
        <f t="shared" si="339"/>
        <v>47</v>
      </c>
      <c r="AV756" s="73">
        <f t="shared" si="339"/>
        <v>48</v>
      </c>
      <c r="AW756" s="73">
        <f t="shared" si="339"/>
        <v>49</v>
      </c>
      <c r="AX756" s="73">
        <f t="shared" si="339"/>
        <v>50</v>
      </c>
      <c r="AY756" s="73">
        <f t="shared" si="339"/>
        <v>51</v>
      </c>
      <c r="AZ756" s="73">
        <f t="shared" si="339"/>
        <v>52</v>
      </c>
      <c r="BA756" s="73">
        <f t="shared" si="339"/>
        <v>53</v>
      </c>
      <c r="BB756" s="73">
        <f t="shared" si="339"/>
        <v>54</v>
      </c>
      <c r="BC756" s="73">
        <f t="shared" si="339"/>
        <v>55</v>
      </c>
      <c r="BD756" s="73">
        <f t="shared" si="339"/>
        <v>56</v>
      </c>
      <c r="BE756" s="73">
        <f t="shared" si="339"/>
        <v>57</v>
      </c>
      <c r="BF756" s="73">
        <f t="shared" si="339"/>
        <v>58</v>
      </c>
      <c r="BG756" s="73">
        <f t="shared" si="339"/>
        <v>59</v>
      </c>
      <c r="BH756" s="73">
        <f t="shared" si="339"/>
        <v>60</v>
      </c>
      <c r="BJ756" s="79"/>
      <c r="BK756" s="79"/>
      <c r="BL756" s="79"/>
      <c r="BM756" s="79"/>
      <c r="BN756" s="79"/>
      <c r="BO756" s="79"/>
      <c r="BP756" s="79"/>
      <c r="BQ756" s="79"/>
      <c r="BR756" s="79"/>
      <c r="BS756" s="79"/>
      <c r="BT756" s="79"/>
      <c r="BU756" s="79"/>
      <c r="BV756" s="79"/>
      <c r="BW756" s="79"/>
      <c r="BX756" s="79"/>
      <c r="BY756" s="79"/>
      <c r="BZ756" s="79"/>
      <c r="CA756" s="79"/>
      <c r="CB756" s="79"/>
      <c r="CC756" s="79"/>
      <c r="CD756" s="79"/>
    </row>
    <row r="757" spans="1:82">
      <c r="A757" s="14"/>
      <c r="B757" s="355" t="s">
        <v>864</v>
      </c>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c r="AB757" s="82"/>
      <c r="AC757" s="82"/>
      <c r="AD757" s="82"/>
      <c r="AE757" s="82"/>
      <c r="AF757" s="82"/>
      <c r="AG757" s="82"/>
      <c r="AH757" s="82"/>
      <c r="AI757" s="82"/>
      <c r="AJ757" s="82"/>
      <c r="AK757" s="82"/>
      <c r="AL757" s="82"/>
      <c r="AM757" s="82"/>
      <c r="AN757" s="82"/>
      <c r="AO757" s="82"/>
      <c r="AP757" s="82"/>
      <c r="AQ757" s="82"/>
      <c r="AR757" s="82"/>
      <c r="AS757" s="82"/>
      <c r="AT757" s="82"/>
      <c r="AU757" s="82"/>
      <c r="AV757" s="82"/>
      <c r="AW757" s="82"/>
      <c r="AX757" s="82"/>
      <c r="AY757" s="82"/>
      <c r="AZ757" s="82"/>
      <c r="BA757" s="82"/>
      <c r="BB757" s="82"/>
      <c r="BC757" s="82"/>
      <c r="BD757" s="82"/>
      <c r="BE757" s="82"/>
      <c r="BF757" s="82"/>
      <c r="BG757" s="82"/>
      <c r="BH757" s="82"/>
      <c r="BJ757" s="79"/>
      <c r="BK757" s="79"/>
      <c r="BL757" s="79"/>
      <c r="BM757" s="79"/>
      <c r="BN757" s="79"/>
      <c r="BO757" s="79"/>
      <c r="BP757" s="79"/>
      <c r="BQ757" s="79"/>
      <c r="BR757" s="79"/>
      <c r="BS757" s="79"/>
      <c r="BT757" s="79"/>
      <c r="BU757" s="79"/>
      <c r="BV757" s="79"/>
      <c r="BW757" s="79"/>
      <c r="BX757" s="79"/>
      <c r="BY757" s="79"/>
      <c r="BZ757" s="79"/>
      <c r="CA757" s="79"/>
      <c r="CB757" s="79"/>
      <c r="CC757" s="79"/>
      <c r="CD757" s="79"/>
    </row>
    <row r="758" spans="1:82" s="39" customFormat="1" ht="12.75">
      <c r="B758" s="356" t="s">
        <v>604</v>
      </c>
      <c r="C758" s="72"/>
      <c r="D758" s="74"/>
      <c r="E758" s="87">
        <v>10</v>
      </c>
      <c r="F758" s="87">
        <v>30</v>
      </c>
      <c r="G758" s="87">
        <v>40</v>
      </c>
      <c r="H758" s="87">
        <v>60</v>
      </c>
      <c r="I758" s="87">
        <v>70</v>
      </c>
      <c r="J758" s="87">
        <v>80</v>
      </c>
      <c r="K758" s="87">
        <v>90</v>
      </c>
      <c r="L758" s="87">
        <v>100</v>
      </c>
      <c r="M758" s="87">
        <v>120</v>
      </c>
      <c r="N758" s="87">
        <v>130</v>
      </c>
      <c r="O758" s="87">
        <v>150</v>
      </c>
      <c r="P758" s="87">
        <v>160</v>
      </c>
      <c r="Q758" s="87">
        <v>170</v>
      </c>
      <c r="R758" s="87">
        <v>180</v>
      </c>
      <c r="S758" s="87">
        <v>190</v>
      </c>
      <c r="T758" s="87">
        <v>200</v>
      </c>
      <c r="U758" s="87">
        <v>210</v>
      </c>
      <c r="V758" s="87">
        <v>220</v>
      </c>
      <c r="W758" s="87">
        <v>230</v>
      </c>
      <c r="X758" s="87">
        <v>240</v>
      </c>
      <c r="Y758" s="87">
        <v>250</v>
      </c>
      <c r="Z758" s="87">
        <v>260</v>
      </c>
      <c r="AA758" s="87">
        <v>270</v>
      </c>
      <c r="AB758" s="87">
        <v>280</v>
      </c>
      <c r="AC758" s="87">
        <v>300</v>
      </c>
      <c r="AD758" s="87">
        <v>310</v>
      </c>
      <c r="AE758" s="87">
        <v>320</v>
      </c>
      <c r="AF758" s="87">
        <v>330</v>
      </c>
      <c r="AG758" s="87">
        <v>350</v>
      </c>
      <c r="AH758" s="87">
        <v>360</v>
      </c>
      <c r="AI758" s="87">
        <v>380</v>
      </c>
      <c r="AJ758" s="87">
        <v>390</v>
      </c>
      <c r="AK758" s="87">
        <v>400</v>
      </c>
      <c r="AL758" s="87">
        <v>410</v>
      </c>
      <c r="AM758" s="87">
        <v>420</v>
      </c>
      <c r="AN758" s="87">
        <v>480</v>
      </c>
      <c r="AO758" s="87">
        <v>500</v>
      </c>
      <c r="AP758" s="87">
        <v>510</v>
      </c>
      <c r="AQ758" s="87">
        <v>520</v>
      </c>
      <c r="AR758" s="87">
        <v>530</v>
      </c>
      <c r="AS758" s="87">
        <v>540</v>
      </c>
      <c r="AT758" s="87">
        <v>550</v>
      </c>
      <c r="AU758" s="87">
        <v>560</v>
      </c>
      <c r="AV758" s="87">
        <v>570</v>
      </c>
      <c r="AW758" s="87">
        <v>580</v>
      </c>
      <c r="AX758" s="87">
        <v>590</v>
      </c>
      <c r="AY758" s="87">
        <v>600</v>
      </c>
      <c r="AZ758" s="87">
        <v>610</v>
      </c>
      <c r="BA758" s="87">
        <v>620</v>
      </c>
      <c r="BB758" s="87">
        <v>630</v>
      </c>
      <c r="BC758" s="87">
        <v>640</v>
      </c>
      <c r="BD758" s="87">
        <v>960</v>
      </c>
      <c r="BE758" s="87">
        <v>970</v>
      </c>
      <c r="BF758" s="87">
        <v>980</v>
      </c>
      <c r="BG758" s="87">
        <v>990</v>
      </c>
      <c r="BH758" s="75" t="s">
        <v>497</v>
      </c>
      <c r="BJ758" s="269"/>
      <c r="BK758" s="269"/>
      <c r="BL758" s="269"/>
      <c r="BM758" s="269"/>
      <c r="BN758" s="269"/>
      <c r="BO758" s="269"/>
      <c r="BP758" s="269"/>
      <c r="BQ758" s="269"/>
      <c r="BR758" s="269"/>
      <c r="BS758" s="269"/>
      <c r="BT758" s="269"/>
      <c r="BU758" s="269"/>
      <c r="BV758" s="269"/>
      <c r="BW758" s="269"/>
      <c r="BX758" s="269"/>
      <c r="BY758" s="269"/>
      <c r="BZ758" s="269"/>
      <c r="CA758" s="269"/>
      <c r="CB758" s="269"/>
      <c r="CC758" s="269"/>
      <c r="CD758" s="269"/>
    </row>
    <row r="759" spans="1:82" s="39" customFormat="1" ht="12.75">
      <c r="B759" s="357" t="s">
        <v>859</v>
      </c>
      <c r="C759" s="81">
        <v>90000</v>
      </c>
      <c r="D759" s="74"/>
      <c r="E759" s="88">
        <f t="shared" ref="E759:AJ759" si="340">VLOOKUP($C759,ALLFUNCGC,E756)</f>
        <v>44851747.749999993</v>
      </c>
      <c r="F759" s="88">
        <f t="shared" si="340"/>
        <v>31681821.149999995</v>
      </c>
      <c r="G759" s="88">
        <f t="shared" si="340"/>
        <v>51519365.94000002</v>
      </c>
      <c r="H759" s="88">
        <f t="shared" si="340"/>
        <v>67620140.659999982</v>
      </c>
      <c r="I759" s="88">
        <f t="shared" si="340"/>
        <v>140651662.23999995</v>
      </c>
      <c r="J759" s="88">
        <f t="shared" si="340"/>
        <v>55508846.330000006</v>
      </c>
      <c r="K759" s="88">
        <f t="shared" si="340"/>
        <v>32975952.34</v>
      </c>
      <c r="L759" s="88">
        <f t="shared" si="340"/>
        <v>77242919.720000014</v>
      </c>
      <c r="M759" s="88">
        <f t="shared" si="340"/>
        <v>4491332.5699999994</v>
      </c>
      <c r="N759" s="88">
        <f t="shared" si="340"/>
        <v>8767933.5900000017</v>
      </c>
      <c r="O759" s="88">
        <f t="shared" si="340"/>
        <v>12049735</v>
      </c>
      <c r="P759" s="88">
        <f t="shared" si="340"/>
        <v>50452203.230000012</v>
      </c>
      <c r="Q759" s="88">
        <f t="shared" si="340"/>
        <v>49551777.640000001</v>
      </c>
      <c r="R759" s="88">
        <f t="shared" si="340"/>
        <v>6995202.5500000007</v>
      </c>
      <c r="S759" s="88">
        <f t="shared" si="340"/>
        <v>37340131.18</v>
      </c>
      <c r="T759" s="88">
        <f t="shared" si="340"/>
        <v>26850370.649999995</v>
      </c>
      <c r="U759" s="88">
        <f t="shared" si="340"/>
        <v>39683488.520000003</v>
      </c>
      <c r="V759" s="88">
        <f t="shared" si="340"/>
        <v>4443922.6900000004</v>
      </c>
      <c r="W759" s="88">
        <f t="shared" si="340"/>
        <v>61636873.709999986</v>
      </c>
      <c r="X759" s="88">
        <f t="shared" si="340"/>
        <v>47235638.110000007</v>
      </c>
      <c r="Y759" s="88">
        <f t="shared" si="340"/>
        <v>23498112.629999995</v>
      </c>
      <c r="Z759" s="88">
        <f t="shared" si="340"/>
        <v>112889496.81</v>
      </c>
      <c r="AA759" s="88">
        <f t="shared" si="340"/>
        <v>36591166.899999999</v>
      </c>
      <c r="AB759" s="88">
        <f t="shared" si="340"/>
        <v>364621276.75000006</v>
      </c>
      <c r="AC759" s="88">
        <f t="shared" si="340"/>
        <v>22330940.120000001</v>
      </c>
      <c r="AD759" s="88">
        <f t="shared" si="340"/>
        <v>34311788.370000005</v>
      </c>
      <c r="AE759" s="88">
        <f t="shared" si="340"/>
        <v>59950441.639999986</v>
      </c>
      <c r="AF759" s="88">
        <f t="shared" si="340"/>
        <v>28715477.609999996</v>
      </c>
      <c r="AG759" s="88">
        <f t="shared" si="340"/>
        <v>162729013.36999997</v>
      </c>
      <c r="AH759" s="88">
        <f t="shared" si="340"/>
        <v>55015252.750000015</v>
      </c>
      <c r="AI759" s="88">
        <f t="shared" si="340"/>
        <v>53918748.079999998</v>
      </c>
      <c r="AJ759" s="88">
        <f t="shared" si="340"/>
        <v>77022482.470000014</v>
      </c>
      <c r="AK759" s="88">
        <f t="shared" ref="AK759:BG759" si="341">VLOOKUP($C759,ALLFUNCGC,AK756)</f>
        <v>15288032.970000001</v>
      </c>
      <c r="AL759" s="88">
        <f t="shared" si="341"/>
        <v>6676057.1400000015</v>
      </c>
      <c r="AM759" s="88">
        <f t="shared" si="341"/>
        <v>13558433.849999996</v>
      </c>
      <c r="AN759" s="88">
        <f t="shared" si="341"/>
        <v>5394469.3099999996</v>
      </c>
      <c r="AO759" s="88">
        <f t="shared" si="341"/>
        <v>2672157.8400000008</v>
      </c>
      <c r="AP759" s="88">
        <f t="shared" si="341"/>
        <v>9136035.4600000009</v>
      </c>
      <c r="AQ759" s="88">
        <f t="shared" si="341"/>
        <v>2363028.27</v>
      </c>
      <c r="AR759" s="88">
        <f t="shared" si="341"/>
        <v>4288928.96</v>
      </c>
      <c r="AS759" s="88">
        <f t="shared" si="341"/>
        <v>2241083.37</v>
      </c>
      <c r="AT759" s="88">
        <f t="shared" si="341"/>
        <v>2103413.9499999988</v>
      </c>
      <c r="AU759" s="88">
        <f t="shared" si="341"/>
        <v>7733048.6499999985</v>
      </c>
      <c r="AV759" s="88">
        <f t="shared" si="341"/>
        <v>3209421.26</v>
      </c>
      <c r="AW759" s="88">
        <f t="shared" si="341"/>
        <v>2923824.3800000004</v>
      </c>
      <c r="AX759" s="88">
        <f t="shared" si="341"/>
        <v>7358041.5500000007</v>
      </c>
      <c r="AY759" s="88">
        <f t="shared" si="341"/>
        <v>2736067.0100000002</v>
      </c>
      <c r="AZ759" s="88">
        <f t="shared" si="341"/>
        <v>6080781.0399999991</v>
      </c>
      <c r="BA759" s="88">
        <f t="shared" ref="BA759:BB759" si="342">VLOOKUP($C759,ALLFUNCGC,BA756)</f>
        <v>1745929.05</v>
      </c>
      <c r="BB759" s="88">
        <f t="shared" si="342"/>
        <v>1150163.81</v>
      </c>
      <c r="BC759" s="88">
        <f t="shared" ref="BC759" si="343">VLOOKUP($C759,ALLFUNCGC,BC756)</f>
        <v>1730643.38</v>
      </c>
      <c r="BD759" s="88">
        <f t="shared" si="341"/>
        <v>52750040.859999999</v>
      </c>
      <c r="BE759" s="88">
        <f t="shared" si="341"/>
        <v>32331544.480000008</v>
      </c>
      <c r="BF759" s="88">
        <f t="shared" si="341"/>
        <v>55831939.18</v>
      </c>
      <c r="BG759" s="88">
        <f t="shared" si="341"/>
        <v>18267710.829999998</v>
      </c>
      <c r="BH759" s="75"/>
      <c r="BJ759" s="269"/>
      <c r="BK759" s="269"/>
      <c r="BL759" s="269"/>
      <c r="BM759" s="269"/>
      <c r="BN759" s="269"/>
      <c r="BO759" s="269"/>
      <c r="BP759" s="269"/>
      <c r="BQ759" s="269"/>
      <c r="BR759" s="269"/>
      <c r="BS759" s="269"/>
      <c r="BT759" s="269"/>
      <c r="BU759" s="269"/>
      <c r="BV759" s="269"/>
      <c r="BW759" s="269"/>
      <c r="BX759" s="269"/>
      <c r="BY759" s="269"/>
      <c r="BZ759" s="269"/>
      <c r="CA759" s="269"/>
      <c r="CB759" s="269"/>
      <c r="CC759" s="269"/>
      <c r="CD759" s="269"/>
    </row>
    <row r="760" spans="1:82" s="39" customFormat="1" ht="12.75">
      <c r="B760" s="365" t="s">
        <v>602</v>
      </c>
      <c r="C760" s="72"/>
      <c r="D760" s="74"/>
      <c r="E760" s="75"/>
      <c r="F760" s="75"/>
      <c r="G760" s="75"/>
      <c r="H760" s="75"/>
      <c r="I760" s="75"/>
      <c r="J760" s="75"/>
      <c r="K760" s="75"/>
      <c r="L760" s="75"/>
      <c r="M760" s="75"/>
      <c r="N760" s="75"/>
      <c r="O760" s="75"/>
      <c r="P760" s="75"/>
      <c r="Q760" s="75"/>
      <c r="R760" s="75"/>
      <c r="S760" s="75"/>
      <c r="T760" s="75"/>
      <c r="U760" s="75"/>
      <c r="V760" s="75"/>
      <c r="W760" s="75"/>
      <c r="X760" s="75"/>
      <c r="Y760" s="75"/>
      <c r="Z760" s="75"/>
      <c r="AA760" s="75"/>
      <c r="AB760" s="75"/>
      <c r="AC760" s="75"/>
      <c r="AD760" s="75"/>
      <c r="AE760" s="75"/>
      <c r="AF760" s="75"/>
      <c r="AG760" s="75"/>
      <c r="AH760" s="75"/>
      <c r="AI760" s="75"/>
      <c r="AJ760" s="75"/>
      <c r="AK760" s="75"/>
      <c r="AL760" s="75"/>
      <c r="AM760" s="75"/>
      <c r="AN760" s="75"/>
      <c r="AO760" s="75"/>
      <c r="AP760" s="75"/>
      <c r="AQ760" s="75"/>
      <c r="AR760" s="75"/>
      <c r="AS760" s="75"/>
      <c r="AT760" s="75"/>
      <c r="AU760" s="75"/>
      <c r="AV760" s="75"/>
      <c r="AW760" s="75"/>
      <c r="AX760" s="75"/>
      <c r="AY760" s="75"/>
      <c r="AZ760" s="75"/>
      <c r="BA760" s="75"/>
      <c r="BB760" s="75"/>
      <c r="BC760" s="75"/>
      <c r="BD760" s="75"/>
      <c r="BE760" s="75"/>
      <c r="BF760" s="75"/>
      <c r="BG760" s="75"/>
      <c r="BH760" s="75"/>
      <c r="BJ760" s="269"/>
      <c r="BK760" s="269"/>
      <c r="BL760" s="269"/>
      <c r="BM760" s="269"/>
      <c r="BN760" s="269"/>
      <c r="BO760" s="269"/>
      <c r="BP760" s="269"/>
      <c r="BQ760" s="269"/>
      <c r="BR760" s="269"/>
      <c r="BS760" s="269"/>
      <c r="BT760" s="269"/>
      <c r="BU760" s="269"/>
      <c r="BV760" s="269"/>
      <c r="BW760" s="269"/>
      <c r="BX760" s="269"/>
      <c r="BY760" s="269"/>
      <c r="BZ760" s="269"/>
      <c r="CA760" s="269"/>
      <c r="CB760" s="269"/>
      <c r="CC760" s="269"/>
      <c r="CD760" s="269"/>
    </row>
    <row r="761" spans="1:82" s="29" customFormat="1" ht="22.9" customHeight="1">
      <c r="A761" s="28"/>
      <c r="B761" s="78"/>
      <c r="C761" s="71"/>
      <c r="D761" s="76"/>
      <c r="E761" s="77" t="str">
        <f t="shared" ref="E761" si="344">VLOOKUP(E758,num,15)</f>
        <v>Barrington</v>
      </c>
      <c r="F761" s="77" t="str">
        <f t="shared" ref="F761:BG761" si="345">VLOOKUP(F758,num,15)</f>
        <v>Burrillville</v>
      </c>
      <c r="G761" s="77" t="str">
        <f t="shared" si="345"/>
        <v>Central Falls</v>
      </c>
      <c r="H761" s="77" t="str">
        <f t="shared" si="345"/>
        <v>Coventry</v>
      </c>
      <c r="I761" s="77" t="str">
        <f t="shared" si="345"/>
        <v>Cranston</v>
      </c>
      <c r="J761" s="77" t="str">
        <f t="shared" si="345"/>
        <v>Cumberland</v>
      </c>
      <c r="K761" s="77" t="str">
        <f t="shared" si="345"/>
        <v>East Greenwich</v>
      </c>
      <c r="L761" s="77" t="str">
        <f t="shared" si="345"/>
        <v>E Providence</v>
      </c>
      <c r="M761" s="77" t="str">
        <f t="shared" si="345"/>
        <v>Foster</v>
      </c>
      <c r="N761" s="77" t="str">
        <f t="shared" si="345"/>
        <v>Glocester</v>
      </c>
      <c r="O761" s="77" t="str">
        <f t="shared" si="345"/>
        <v>Jamestown</v>
      </c>
      <c r="P761" s="77" t="str">
        <f t="shared" si="345"/>
        <v>Johnston</v>
      </c>
      <c r="Q761" s="77" t="str">
        <f t="shared" si="345"/>
        <v>Lincoln</v>
      </c>
      <c r="R761" s="77" t="str">
        <f t="shared" si="345"/>
        <v>Little Compton</v>
      </c>
      <c r="S761" s="77" t="str">
        <f t="shared" si="345"/>
        <v>Middletown</v>
      </c>
      <c r="T761" s="77" t="str">
        <f t="shared" si="345"/>
        <v>Narragansett</v>
      </c>
      <c r="U761" s="77" t="str">
        <f t="shared" si="345"/>
        <v>Newport</v>
      </c>
      <c r="V761" s="77" t="str">
        <f t="shared" si="345"/>
        <v>New Shoreham</v>
      </c>
      <c r="W761" s="77" t="str">
        <f t="shared" si="345"/>
        <v>North Kingstown</v>
      </c>
      <c r="X761" s="77" t="str">
        <f t="shared" si="345"/>
        <v>North Providence</v>
      </c>
      <c r="Y761" s="77" t="str">
        <f t="shared" si="345"/>
        <v>North Smithfield</v>
      </c>
      <c r="Z761" s="77" t="str">
        <f t="shared" si="345"/>
        <v>Pawtucket</v>
      </c>
      <c r="AA761" s="77" t="str">
        <f t="shared" si="345"/>
        <v>Portsmouth</v>
      </c>
      <c r="AB761" s="77" t="str">
        <f t="shared" si="345"/>
        <v>Providence</v>
      </c>
      <c r="AC761" s="77" t="str">
        <f t="shared" si="345"/>
        <v>Scituate</v>
      </c>
      <c r="AD761" s="77" t="str">
        <f t="shared" si="345"/>
        <v>Smithfield</v>
      </c>
      <c r="AE761" s="77" t="str">
        <f t="shared" si="345"/>
        <v>South Kingstown</v>
      </c>
      <c r="AF761" s="77" t="str">
        <f t="shared" si="345"/>
        <v>Tiverton</v>
      </c>
      <c r="AG761" s="77" t="str">
        <f t="shared" si="345"/>
        <v>Warwick</v>
      </c>
      <c r="AH761" s="77" t="str">
        <f t="shared" si="345"/>
        <v>Westerly</v>
      </c>
      <c r="AI761" s="77" t="str">
        <f t="shared" si="345"/>
        <v>W Warwick</v>
      </c>
      <c r="AJ761" s="77" t="str">
        <f t="shared" si="345"/>
        <v>Woonsocket</v>
      </c>
      <c r="AK761" s="77" t="str">
        <f t="shared" si="345"/>
        <v>Davies</v>
      </c>
      <c r="AL761" s="77" t="str">
        <f t="shared" si="345"/>
        <v>Deaf</v>
      </c>
      <c r="AM761" s="77" t="str">
        <f t="shared" si="345"/>
        <v>Metropolitan C&amp;TC</v>
      </c>
      <c r="AN761" s="77" t="str">
        <f t="shared" si="345"/>
        <v>Highlander</v>
      </c>
      <c r="AO761" s="77" t="str">
        <f t="shared" si="345"/>
        <v>New England Laborers</v>
      </c>
      <c r="AP761" s="77" t="str">
        <f t="shared" si="345"/>
        <v>Cuffee</v>
      </c>
      <c r="AQ761" s="77" t="str">
        <f t="shared" si="345"/>
        <v>Kingston Hill</v>
      </c>
      <c r="AR761" s="77" t="str">
        <f t="shared" si="345"/>
        <v>International</v>
      </c>
      <c r="AS761" s="77" t="str">
        <f t="shared" si="345"/>
        <v>Blackstone</v>
      </c>
      <c r="AT761" s="77" t="str">
        <f t="shared" si="345"/>
        <v>Compass</v>
      </c>
      <c r="AU761" s="77" t="str">
        <f t="shared" si="345"/>
        <v>Times 2</v>
      </c>
      <c r="AV761" s="77" t="str">
        <f t="shared" si="345"/>
        <v>ACES</v>
      </c>
      <c r="AW761" s="77" t="str">
        <f t="shared" si="345"/>
        <v>Beacon</v>
      </c>
      <c r="AX761" s="77" t="str">
        <f t="shared" si="345"/>
        <v>Learning Community</v>
      </c>
      <c r="AY761" s="77" t="str">
        <f t="shared" si="345"/>
        <v>Segue</v>
      </c>
      <c r="AZ761" s="77" t="str">
        <f t="shared" si="345"/>
        <v>RIMA-BV</v>
      </c>
      <c r="BA761" s="77" t="str">
        <f t="shared" ref="BA761:BB761" si="346">VLOOKUP(BA758,num,15)</f>
        <v>Greene</v>
      </c>
      <c r="BB761" s="77" t="str">
        <f t="shared" si="346"/>
        <v>Trinity</v>
      </c>
      <c r="BC761" s="77" t="str">
        <f t="shared" ref="BC761" si="347">VLOOKUP(BC758,num,15)</f>
        <v>RINI</v>
      </c>
      <c r="BD761" s="77" t="str">
        <f t="shared" si="345"/>
        <v>Bristol-Warren</v>
      </c>
      <c r="BE761" s="77" t="str">
        <f t="shared" si="345"/>
        <v>Exeter-W. Greenwich</v>
      </c>
      <c r="BF761" s="77" t="str">
        <f t="shared" si="345"/>
        <v>Chariho</v>
      </c>
      <c r="BG761" s="77" t="str">
        <f t="shared" si="345"/>
        <v>Foster-Glocester</v>
      </c>
      <c r="BH761" s="78"/>
      <c r="BJ761" s="270"/>
      <c r="BK761" s="270"/>
      <c r="BL761" s="270"/>
      <c r="BM761" s="270"/>
      <c r="BN761" s="270"/>
      <c r="BO761" s="270"/>
      <c r="BP761" s="270"/>
      <c r="BQ761" s="270"/>
      <c r="BR761" s="270"/>
      <c r="BS761" s="270"/>
      <c r="BT761" s="270"/>
      <c r="BU761" s="270"/>
      <c r="BV761" s="270"/>
      <c r="BW761" s="270"/>
      <c r="BX761" s="270"/>
      <c r="BY761" s="270"/>
      <c r="BZ761" s="270"/>
      <c r="CA761" s="270"/>
      <c r="CB761" s="270"/>
      <c r="CC761" s="270"/>
      <c r="CD761" s="270"/>
    </row>
    <row r="762" spans="1:82" ht="12.75">
      <c r="A762" s="101">
        <f>LEFT(B762,2)*100</f>
        <v>0</v>
      </c>
      <c r="B762" s="250" t="s">
        <v>133</v>
      </c>
      <c r="E762" s="79">
        <f>ALL!E150/E$759</f>
        <v>0.24614425019814293</v>
      </c>
      <c r="F762" s="79">
        <f>ALL!F150/F$759</f>
        <v>0.24413941021190327</v>
      </c>
      <c r="G762" s="79">
        <f>ALL!G150/G$759</f>
        <v>0.26678171284186436</v>
      </c>
      <c r="H762" s="79">
        <f>ALL!H150/H$759</f>
        <v>0.2641461121740285</v>
      </c>
      <c r="I762" s="79">
        <f>ALL!I150/I$759</f>
        <v>0.25542112512470039</v>
      </c>
      <c r="J762" s="79">
        <f>ALL!J150/J$759</f>
        <v>0.30867782637989494</v>
      </c>
      <c r="K762" s="79">
        <f>ALL!K150/K$759</f>
        <v>0.21023701813125573</v>
      </c>
      <c r="L762" s="79">
        <f>ALL!L150/L$759</f>
        <v>0.19239631106476754</v>
      </c>
      <c r="M762" s="79">
        <f>ALL!M150/M$759</f>
        <v>0.47705348615500115</v>
      </c>
      <c r="N762" s="79">
        <f>ALL!N150/N$759</f>
        <v>0.51806883040043594</v>
      </c>
      <c r="O762" s="79">
        <f>ALL!O150/O$759</f>
        <v>0.43311921299514089</v>
      </c>
      <c r="P762" s="79">
        <f>ALL!P150/P$759</f>
        <v>0.20122381105377163</v>
      </c>
      <c r="Q762" s="79">
        <f>ALL!Q150/Q$759</f>
        <v>0.23599348917323704</v>
      </c>
      <c r="R762" s="79">
        <f>ALL!R150/R$759</f>
        <v>0.43499308965685307</v>
      </c>
      <c r="S762" s="79">
        <f>ALL!S150/S$759</f>
        <v>0.2636237254375926</v>
      </c>
      <c r="T762" s="79">
        <f>ALL!T150/T$759</f>
        <v>0.27156262254428126</v>
      </c>
      <c r="U762" s="79">
        <f>ALL!U150/U$759</f>
        <v>0.23707562290695508</v>
      </c>
      <c r="V762" s="79">
        <f>ALL!V150/V$759</f>
        <v>0.27831858839110452</v>
      </c>
      <c r="W762" s="79">
        <f>ALL!W150/W$759</f>
        <v>0.28041471005360047</v>
      </c>
      <c r="X762" s="79">
        <f>ALL!X150/X$759</f>
        <v>0.27117708921747852</v>
      </c>
      <c r="Y762" s="79">
        <f>ALL!Y150/Y$759</f>
        <v>0.22693073158531402</v>
      </c>
      <c r="Z762" s="79">
        <f>ALL!Z150/Z$759</f>
        <v>0.29893315944881238</v>
      </c>
      <c r="AA762" s="79">
        <f>ALL!AA150/AA$759</f>
        <v>0.215016420807285</v>
      </c>
      <c r="AB762" s="79">
        <f>ALL!AB150/AB$759</f>
        <v>0.27420570294517238</v>
      </c>
      <c r="AC762" s="79">
        <f>ALL!AC150/AC$759</f>
        <v>0.26371937940604678</v>
      </c>
      <c r="AD762" s="79">
        <f>ALL!AD150/AD$759</f>
        <v>0.21735660786835317</v>
      </c>
      <c r="AE762" s="79">
        <f>ALL!AE150/AE$759</f>
        <v>0.25591771787321227</v>
      </c>
      <c r="AF762" s="79">
        <f>ALL!AF150/AF$759</f>
        <v>0.25969070378279524</v>
      </c>
      <c r="AG762" s="79">
        <f>ALL!AG150/AG$759</f>
        <v>0.25344824180937126</v>
      </c>
      <c r="AH762" s="79">
        <f>ALL!AH150/AH$759</f>
        <v>0.28980474892028724</v>
      </c>
      <c r="AI762" s="79">
        <f>ALL!AI150/AI$759</f>
        <v>0.25197487411692143</v>
      </c>
      <c r="AJ762" s="79">
        <f>ALL!AJ150/AJ$759</f>
        <v>0.21681104846892321</v>
      </c>
      <c r="AK762" s="79">
        <f>ALL!AK150/AK$759</f>
        <v>6.5878789768203966E-2</v>
      </c>
      <c r="AL762" s="79">
        <f>ALL!AL150/AL$759</f>
        <v>5.6868586058866473E-2</v>
      </c>
      <c r="AM762" s="79">
        <f>ALL!AM150/AM$759</f>
        <v>0.19413702711688949</v>
      </c>
      <c r="AN762" s="79">
        <f>ALL!AN150/AN$759</f>
        <v>0.45321537476686469</v>
      </c>
      <c r="AO762" s="79">
        <f>ALL!AO150/AO$759</f>
        <v>0.26742231289750445</v>
      </c>
      <c r="AP762" s="79">
        <f>ALL!AP150/AP$759</f>
        <v>0.41141755047434997</v>
      </c>
      <c r="AQ762" s="79">
        <f>ALL!AQ150/AQ$759</f>
        <v>0.58200444635391524</v>
      </c>
      <c r="AR762" s="79">
        <f>ALL!AR150/AR$759</f>
        <v>0.61020420818534604</v>
      </c>
      <c r="AS762" s="79">
        <f>ALL!AS150/AS$759</f>
        <v>0.22335949509990777</v>
      </c>
      <c r="AT762" s="79">
        <f>ALL!AT150/AT$759</f>
        <v>0.46043800365591403</v>
      </c>
      <c r="AU762" s="79">
        <f>ALL!AU150/AU$759</f>
        <v>0.42226713910561015</v>
      </c>
      <c r="AV762" s="79">
        <f>ALL!AV150/AV$759</f>
        <v>0.13828074722730543</v>
      </c>
      <c r="AW762" s="79">
        <f>ALL!AW150/AW$759</f>
        <v>0.16706788319481747</v>
      </c>
      <c r="AX762" s="79">
        <f>ALL!AX150/AX$759</f>
        <v>0.48907820043500561</v>
      </c>
      <c r="AY762" s="79">
        <f>ALL!AY150/AY$759</f>
        <v>0.35563854483227741</v>
      </c>
      <c r="AZ762" s="79">
        <f>ALL!AZ150/AZ$759</f>
        <v>0.47698489238810049</v>
      </c>
      <c r="BA762" s="79">
        <f>ALL!BA150/BA$759</f>
        <v>0.26714939533195803</v>
      </c>
      <c r="BB762" s="79">
        <f>ALL!BB150/BB$759</f>
        <v>0.38813129583689471</v>
      </c>
      <c r="BC762" s="79">
        <f>ALL!BC150/BC$759</f>
        <v>0.25653583235617267</v>
      </c>
      <c r="BD762" s="79">
        <f>ALL!BD150/BD$759</f>
        <v>0.23982579603256818</v>
      </c>
      <c r="BE762" s="79">
        <f>ALL!BE150/BE$759</f>
        <v>0.22565103700854811</v>
      </c>
      <c r="BF762" s="79">
        <f>ALL!BF150/BF$759</f>
        <v>0.31214377676931565</v>
      </c>
      <c r="BG762" s="79">
        <f>ALL!BG150/BG$759</f>
        <v>0.10208164106350706</v>
      </c>
      <c r="BH762" s="19">
        <f t="shared" ref="BH762:BH793" si="348">SUM(E762:BG762)</f>
        <v>16.080159357104353</v>
      </c>
      <c r="BJ762" s="267">
        <f t="array" ref="BJ762">(MIN(IF($E$4:$BG$4=BJ$4,$E762:$BG762)))</f>
        <v>0.13828074722730543</v>
      </c>
      <c r="BK762" s="267">
        <f t="array" ref="BK762">(MAX(IF($E$4:$BG$4=BK$4,$E762:$BG762)))</f>
        <v>0.61020420818534604</v>
      </c>
      <c r="BL762" s="267">
        <f t="array" ref="BL762">(AVERAGE(IF($E$4:$BG$4=BL$4,$E762:$BG762)))</f>
        <v>0.37307470763387157</v>
      </c>
      <c r="BM762" s="267">
        <f t="array" ref="BM762">(MIN(IF($E$4:$BG$4=BM$4,$E762:$BG762)))</f>
        <v>0.10208164106350706</v>
      </c>
      <c r="BN762" s="267">
        <f t="array" ref="BN762">(MAX(IF($E$4:$BG$4=BN$4,$E762:$BG762)))</f>
        <v>0.31214377676931565</v>
      </c>
      <c r="BO762" s="267">
        <f t="array" ref="BO762">(AVERAGE(IF($E$4:$BG$4=BO$4,$E762:$BG762)))</f>
        <v>0.21992556271848474</v>
      </c>
      <c r="BP762" s="267">
        <f t="array" ref="BP762">(MIN(IF($E$4:$BG$4=BP$4,$E762:$BG762)))</f>
        <v>5.6868586058866473E-2</v>
      </c>
      <c r="BQ762" s="267">
        <f t="array" ref="BQ762">(MAX(IF($E$4:$BG$4=BQ$4,$E762:$BG762)))</f>
        <v>0.19413702711688949</v>
      </c>
      <c r="BR762" s="267">
        <f t="array" ref="BR762">(AVERAGE(IF($E$4:$BG$4=BR$4,$E762:$BG762)))</f>
        <v>0.1056281343146533</v>
      </c>
      <c r="BS762" s="267">
        <f t="array" ref="BS762">(MIN(IF($E$4:$BG$4=BS$4,$E762:$BG762)))</f>
        <v>0.21023701813125573</v>
      </c>
      <c r="BT762" s="267">
        <f t="array" ref="BT762">(MAX(IF($E$4:$BG$4=BT$4,$E762:$BG762)))</f>
        <v>0.51806883040043594</v>
      </c>
      <c r="BU762" s="267">
        <f t="array" ref="BU762">(AVERAGE(IF($E$4:$BG$4=BU$4,$E762:$BG762)))</f>
        <v>0.29499660391170324</v>
      </c>
      <c r="BV762" s="267">
        <f t="array" ref="BV762">(MIN(IF($E$4:$BG$4=BV$4,$E762:$BG762)))</f>
        <v>0.21681104846892321</v>
      </c>
      <c r="BW762" s="267">
        <f t="array" ref="BW762">(MAX(IF($E$4:$BG$4=BW$4,$E762:$BG762)))</f>
        <v>0.29893315944881238</v>
      </c>
      <c r="BX762" s="267">
        <f t="array" ref="BX762">(AVERAGE(IF($E$4:$BG$4=BX$4,$E762:$BG762)))</f>
        <v>0.26418290592619309</v>
      </c>
      <c r="BY762" s="267">
        <f t="array" ref="BY762">(MIN(IF($E$4:$BG$4=BY$4,$E762:$BG762)))</f>
        <v>0.19239631106476754</v>
      </c>
      <c r="BZ762" s="267">
        <f t="array" ref="BZ762">(MAX(IF($E$4:$BG$4=BZ$4,$E762:$BG762)))</f>
        <v>0.27117708921747852</v>
      </c>
      <c r="CA762" s="267">
        <f t="array" ref="CA762">(AVERAGE(IF($E$4:$BG$4=CA$4,$E762:$BG762)))</f>
        <v>0.23753101075628083</v>
      </c>
      <c r="CB762" s="268">
        <f t="shared" ref="CB762:CB793" si="349">ROUND(MIN($E762:$BG762),1)</f>
        <v>0.1</v>
      </c>
      <c r="CC762" s="268">
        <f t="shared" ref="CC762:CC793" si="350">ROUND(MAX($E762:$BG762),1)</f>
        <v>0.6</v>
      </c>
      <c r="CD762" s="268">
        <f t="shared" ref="CD762:CD793" si="351">(AVERAGE($E762:$BG762))</f>
        <v>0.29236653376553368</v>
      </c>
    </row>
    <row r="763" spans="1:82" ht="12.75">
      <c r="A763" s="101">
        <f>LEFT(B763,2)*100</f>
        <v>100</v>
      </c>
      <c r="B763" s="250" t="s">
        <v>134</v>
      </c>
      <c r="E763" s="79">
        <f>ALL!E151/E$759</f>
        <v>0</v>
      </c>
      <c r="F763" s="79">
        <f>ALL!F151/F$759</f>
        <v>0</v>
      </c>
      <c r="G763" s="79">
        <f>ALL!G151/G$759</f>
        <v>0</v>
      </c>
      <c r="H763" s="79">
        <f>ALL!H151/H$759</f>
        <v>0</v>
      </c>
      <c r="I763" s="79">
        <f>ALL!I151/I$759</f>
        <v>0</v>
      </c>
      <c r="J763" s="79">
        <f>ALL!J151/J$759</f>
        <v>0</v>
      </c>
      <c r="K763" s="79">
        <f>ALL!K151/K$759</f>
        <v>0</v>
      </c>
      <c r="L763" s="79">
        <f>ALL!L151/L$759</f>
        <v>0</v>
      </c>
      <c r="M763" s="79">
        <f>ALL!M151/M$759</f>
        <v>0</v>
      </c>
      <c r="N763" s="79">
        <f>ALL!N151/N$759</f>
        <v>0</v>
      </c>
      <c r="O763" s="79">
        <f>ALL!O151/O$759</f>
        <v>0</v>
      </c>
      <c r="P763" s="79">
        <f>ALL!P151/P$759</f>
        <v>0</v>
      </c>
      <c r="Q763" s="79">
        <f>ALL!Q151/Q$759</f>
        <v>0</v>
      </c>
      <c r="R763" s="79">
        <f>ALL!R151/R$759</f>
        <v>0</v>
      </c>
      <c r="S763" s="79">
        <f>ALL!S151/S$759</f>
        <v>0</v>
      </c>
      <c r="T763" s="79">
        <f>ALL!T151/T$759</f>
        <v>0</v>
      </c>
      <c r="U763" s="79">
        <f>ALL!U151/U$759</f>
        <v>0</v>
      </c>
      <c r="V763" s="79">
        <f>ALL!V151/V$759</f>
        <v>0</v>
      </c>
      <c r="W763" s="79">
        <f>ALL!W151/W$759</f>
        <v>0</v>
      </c>
      <c r="X763" s="79">
        <f>ALL!X151/X$759</f>
        <v>0</v>
      </c>
      <c r="Y763" s="79">
        <f>ALL!Y151/Y$759</f>
        <v>0</v>
      </c>
      <c r="Z763" s="79">
        <f>ALL!Z151/Z$759</f>
        <v>0</v>
      </c>
      <c r="AA763" s="79">
        <f>ALL!AA151/AA$759</f>
        <v>0</v>
      </c>
      <c r="AB763" s="79">
        <f>ALL!AB151/AB$759</f>
        <v>0</v>
      </c>
      <c r="AC763" s="79">
        <f>ALL!AC151/AC$759</f>
        <v>0</v>
      </c>
      <c r="AD763" s="79">
        <f>ALL!AD151/AD$759</f>
        <v>0</v>
      </c>
      <c r="AE763" s="79">
        <f>ALL!AE151/AE$759</f>
        <v>0</v>
      </c>
      <c r="AF763" s="79">
        <f>ALL!AF151/AF$759</f>
        <v>0</v>
      </c>
      <c r="AG763" s="79">
        <f>ALL!AG151/AG$759</f>
        <v>0</v>
      </c>
      <c r="AH763" s="79">
        <f>ALL!AH151/AH$759</f>
        <v>0</v>
      </c>
      <c r="AI763" s="79">
        <f>ALL!AI151/AI$759</f>
        <v>0</v>
      </c>
      <c r="AJ763" s="79">
        <f>ALL!AJ151/AJ$759</f>
        <v>0</v>
      </c>
      <c r="AK763" s="79">
        <f>ALL!AK151/AK$759</f>
        <v>0</v>
      </c>
      <c r="AL763" s="79">
        <f>ALL!AL151/AL$759</f>
        <v>0</v>
      </c>
      <c r="AM763" s="79">
        <f>ALL!AM151/AM$759</f>
        <v>0</v>
      </c>
      <c r="AN763" s="79">
        <f>ALL!AN151/AN$759</f>
        <v>0</v>
      </c>
      <c r="AO763" s="79">
        <f>ALL!AO151/AO$759</f>
        <v>0</v>
      </c>
      <c r="AP763" s="79">
        <f>ALL!AP151/AP$759</f>
        <v>0</v>
      </c>
      <c r="AQ763" s="79">
        <f>ALL!AQ151/AQ$759</f>
        <v>0</v>
      </c>
      <c r="AR763" s="79">
        <f>ALL!AR151/AR$759</f>
        <v>0</v>
      </c>
      <c r="AS763" s="79">
        <f>ALL!AS151/AS$759</f>
        <v>0</v>
      </c>
      <c r="AT763" s="79">
        <f>ALL!AT151/AT$759</f>
        <v>0</v>
      </c>
      <c r="AU763" s="79">
        <f>ALL!AU151/AU$759</f>
        <v>0</v>
      </c>
      <c r="AV763" s="79">
        <f>ALL!AV151/AV$759</f>
        <v>0</v>
      </c>
      <c r="AW763" s="79">
        <f>ALL!AW151/AW$759</f>
        <v>0</v>
      </c>
      <c r="AX763" s="79">
        <f>ALL!AX151/AX$759</f>
        <v>0</v>
      </c>
      <c r="AY763" s="79">
        <f>ALL!AY151/AY$759</f>
        <v>0</v>
      </c>
      <c r="AZ763" s="79">
        <f>ALL!AZ151/AZ$759</f>
        <v>0</v>
      </c>
      <c r="BA763" s="79">
        <f>ALL!BA151/BA$759</f>
        <v>0</v>
      </c>
      <c r="BB763" s="79">
        <f>ALL!BB151/BB$759</f>
        <v>0</v>
      </c>
      <c r="BC763" s="79">
        <f>ALL!BC151/BC$759</f>
        <v>0</v>
      </c>
      <c r="BD763" s="79">
        <f>ALL!BD151/BD$759</f>
        <v>0</v>
      </c>
      <c r="BE763" s="79">
        <f>ALL!BE151/BE$759</f>
        <v>0</v>
      </c>
      <c r="BF763" s="79">
        <f>ALL!BF151/BF$759</f>
        <v>3.2274791570297019E-3</v>
      </c>
      <c r="BG763" s="79">
        <f>ALL!BG151/BG$759</f>
        <v>9.3634134890671454E-3</v>
      </c>
      <c r="BH763" s="19">
        <f t="shared" si="348"/>
        <v>1.2590892646096847E-2</v>
      </c>
      <c r="BJ763" s="267">
        <f t="array" ref="BJ763">(MIN(IF($E$4:$BG$4=BJ$4,$E763:$BG763)))</f>
        <v>0</v>
      </c>
      <c r="BK763" s="267">
        <f t="array" ref="BK763">(MAX(IF($E$4:$BG$4=BK$4,$E763:$BG763)))</f>
        <v>0</v>
      </c>
      <c r="BL763" s="267">
        <f t="array" ref="BL763">(AVERAGE(IF($E$4:$BG$4=BL$4,$E763:$BG763)))</f>
        <v>0</v>
      </c>
      <c r="BM763" s="267">
        <f t="array" ref="BM763">(MIN(IF($E$4:$BG$4=BM$4,$E763:$BG763)))</f>
        <v>0</v>
      </c>
      <c r="BN763" s="267">
        <f t="array" ref="BN763">(MAX(IF($E$4:$BG$4=BN$4,$E763:$BG763)))</f>
        <v>9.3634134890671454E-3</v>
      </c>
      <c r="BO763" s="267">
        <f t="array" ref="BO763">(AVERAGE(IF($E$4:$BG$4=BO$4,$E763:$BG763)))</f>
        <v>3.1477231615242118E-3</v>
      </c>
      <c r="BP763" s="267">
        <f t="array" ref="BP763">(MIN(IF($E$4:$BG$4=BP$4,$E763:$BG763)))</f>
        <v>0</v>
      </c>
      <c r="BQ763" s="267">
        <f t="array" ref="BQ763">(MAX(IF($E$4:$BG$4=BQ$4,$E763:$BG763)))</f>
        <v>0</v>
      </c>
      <c r="BR763" s="267">
        <f t="array" ref="BR763">(AVERAGE(IF($E$4:$BG$4=BR$4,$E763:$BG763)))</f>
        <v>0</v>
      </c>
      <c r="BS763" s="267">
        <f t="array" ref="BS763">(MIN(IF($E$4:$BG$4=BS$4,$E763:$BG763)))</f>
        <v>0</v>
      </c>
      <c r="BT763" s="267">
        <f t="array" ref="BT763">(MAX(IF($E$4:$BG$4=BT$4,$E763:$BG763)))</f>
        <v>0</v>
      </c>
      <c r="BU763" s="267">
        <f t="array" ref="BU763">(AVERAGE(IF($E$4:$BG$4=BU$4,$E763:$BG763)))</f>
        <v>0</v>
      </c>
      <c r="BV763" s="267">
        <f t="array" ref="BV763">(MIN(IF($E$4:$BG$4=BV$4,$E763:$BG763)))</f>
        <v>0</v>
      </c>
      <c r="BW763" s="267">
        <f t="array" ref="BW763">(MAX(IF($E$4:$BG$4=BW$4,$E763:$BG763)))</f>
        <v>0</v>
      </c>
      <c r="BX763" s="267">
        <f t="array" ref="BX763">(AVERAGE(IF($E$4:$BG$4=BX$4,$E763:$BG763)))</f>
        <v>0</v>
      </c>
      <c r="BY763" s="267">
        <f t="array" ref="BY763">(MIN(IF($E$4:$BG$4=BY$4,$E763:$BG763)))</f>
        <v>0</v>
      </c>
      <c r="BZ763" s="267">
        <f t="array" ref="BZ763">(MAX(IF($E$4:$BG$4=BZ$4,$E763:$BG763)))</f>
        <v>0</v>
      </c>
      <c r="CA763" s="267">
        <f t="array" ref="CA763">(AVERAGE(IF($E$4:$BG$4=CA$4,$E763:$BG763)))</f>
        <v>0</v>
      </c>
      <c r="CB763" s="268">
        <f t="shared" si="349"/>
        <v>0</v>
      </c>
      <c r="CC763" s="268">
        <f t="shared" si="350"/>
        <v>0</v>
      </c>
      <c r="CD763" s="268">
        <f t="shared" si="351"/>
        <v>2.2892532083812451E-4</v>
      </c>
    </row>
    <row r="764" spans="1:82" ht="12.75">
      <c r="A764" s="101">
        <f t="shared" ref="A764:A790" si="352">LEFT(B764,2)*100</f>
        <v>200</v>
      </c>
      <c r="B764" s="250" t="s">
        <v>135</v>
      </c>
      <c r="E764" s="79">
        <f>ALL!E152/E$759</f>
        <v>1.7487948393270815E-2</v>
      </c>
      <c r="F764" s="79">
        <f>ALL!F152/F$759</f>
        <v>7.3371025263804955E-3</v>
      </c>
      <c r="G764" s="79">
        <f>ALL!G152/G$759</f>
        <v>1.4580869276901663E-2</v>
      </c>
      <c r="H764" s="79">
        <f>ALL!H152/H$759</f>
        <v>1.4309644294667766E-2</v>
      </c>
      <c r="I764" s="79">
        <f>ALL!I152/I$759</f>
        <v>1.6025054479299271E-2</v>
      </c>
      <c r="J764" s="79">
        <f>ALL!J152/J$759</f>
        <v>9.4262818378412477E-3</v>
      </c>
      <c r="K764" s="79">
        <f>ALL!K152/K$759</f>
        <v>1.9312649819289492E-2</v>
      </c>
      <c r="L764" s="79">
        <f>ALL!L152/L$759</f>
        <v>1.0833411179087414E-2</v>
      </c>
      <c r="M764" s="79">
        <f>ALL!M152/M$759</f>
        <v>1.5251157408724247E-2</v>
      </c>
      <c r="N764" s="79">
        <f>ALL!N152/N$759</f>
        <v>1.8192478120719887E-2</v>
      </c>
      <c r="O764" s="79">
        <f>ALL!O152/O$759</f>
        <v>1.8516940828989189E-2</v>
      </c>
      <c r="P764" s="79">
        <f>ALL!P152/P$759</f>
        <v>1.2786303643849799E-2</v>
      </c>
      <c r="Q764" s="79">
        <f>ALL!Q152/Q$759</f>
        <v>1.9456653341569208E-2</v>
      </c>
      <c r="R764" s="79">
        <f>ALL!R152/R$759</f>
        <v>1.4355155448643868E-2</v>
      </c>
      <c r="S764" s="79">
        <f>ALL!S152/S$759</f>
        <v>2.0616949530491709E-2</v>
      </c>
      <c r="T764" s="79">
        <f>ALL!T152/T$759</f>
        <v>1.370236578093569E-2</v>
      </c>
      <c r="U764" s="79">
        <f>ALL!U152/U$759</f>
        <v>1.1137173330345102E-2</v>
      </c>
      <c r="V764" s="79">
        <f>ALL!V152/V$759</f>
        <v>2.6193115434238117E-2</v>
      </c>
      <c r="W764" s="79">
        <f>ALL!W152/W$759</f>
        <v>1.3065975795416445E-2</v>
      </c>
      <c r="X764" s="79">
        <f>ALL!X152/X$759</f>
        <v>1.321418223559169E-2</v>
      </c>
      <c r="Y764" s="79">
        <f>ALL!Y152/Y$759</f>
        <v>1.3368322168945193E-2</v>
      </c>
      <c r="Z764" s="79">
        <f>ALL!Z152/Z$759</f>
        <v>1.0434851277463145E-2</v>
      </c>
      <c r="AA764" s="79">
        <f>ALL!AA152/AA$759</f>
        <v>1.2858366372568463E-2</v>
      </c>
      <c r="AB764" s="79">
        <f>ALL!AB152/AB$759</f>
        <v>1.1310416733655411E-2</v>
      </c>
      <c r="AC764" s="79">
        <f>ALL!AC152/AC$759</f>
        <v>2.0706404993037976E-2</v>
      </c>
      <c r="AD764" s="79">
        <f>ALL!AD152/AD$759</f>
        <v>1.8123610267534417E-2</v>
      </c>
      <c r="AE764" s="79">
        <f>ALL!AE152/AE$759</f>
        <v>1.2850299662946738E-2</v>
      </c>
      <c r="AF764" s="79">
        <f>ALL!AF152/AF$759</f>
        <v>1.3979360031964313E-2</v>
      </c>
      <c r="AG764" s="79">
        <f>ALL!AG152/AG$759</f>
        <v>1.7565042709998729E-2</v>
      </c>
      <c r="AH764" s="79">
        <f>ALL!AH152/AH$759</f>
        <v>1.2352478377007899E-2</v>
      </c>
      <c r="AI764" s="79">
        <f>ALL!AI152/AI$759</f>
        <v>1.5896268932807912E-2</v>
      </c>
      <c r="AJ764" s="79">
        <f>ALL!AJ152/AJ$759</f>
        <v>1.156938248967867E-2</v>
      </c>
      <c r="AK764" s="79">
        <f>ALL!AK152/AK$759</f>
        <v>0</v>
      </c>
      <c r="AL764" s="79">
        <f>ALL!AL152/AL$759</f>
        <v>9.508020777665183E-3</v>
      </c>
      <c r="AM764" s="79">
        <f>ALL!AM152/AM$759</f>
        <v>0</v>
      </c>
      <c r="AN764" s="79">
        <f>ALL!AN152/AN$759</f>
        <v>2.7684046644432574E-2</v>
      </c>
      <c r="AO764" s="79">
        <f>ALL!AO152/AO$759</f>
        <v>2.7558518025267539E-2</v>
      </c>
      <c r="AP764" s="79">
        <f>ALL!AP152/AP$759</f>
        <v>2.4004612390153737E-2</v>
      </c>
      <c r="AQ764" s="79">
        <f>ALL!AQ152/AQ$759</f>
        <v>1.5464774782402411E-2</v>
      </c>
      <c r="AR764" s="79">
        <f>ALL!AR152/AR$759</f>
        <v>2.103944617445937E-2</v>
      </c>
      <c r="AS764" s="79">
        <f>ALL!AS152/AS$759</f>
        <v>2.4540827323170939E-2</v>
      </c>
      <c r="AT764" s="79">
        <f>ALL!AT152/AT$759</f>
        <v>9.8401173007338968E-3</v>
      </c>
      <c r="AU764" s="79">
        <f>ALL!AU152/AU$759</f>
        <v>1.4291529124157267E-2</v>
      </c>
      <c r="AV764" s="79">
        <f>ALL!AV152/AV$759</f>
        <v>0</v>
      </c>
      <c r="AW764" s="79">
        <f>ALL!AW152/AW$759</f>
        <v>6.5108294910653966E-2</v>
      </c>
      <c r="AX764" s="79">
        <f>ALL!AX152/AX$759</f>
        <v>1.2593636414026501E-2</v>
      </c>
      <c r="AY764" s="79">
        <f>ALL!AY152/AY$759</f>
        <v>2.1541870058219077E-2</v>
      </c>
      <c r="AZ764" s="79">
        <f>ALL!AZ152/AZ$759</f>
        <v>1.8324736455236676E-2</v>
      </c>
      <c r="BA764" s="79">
        <f>ALL!BA152/BA$759</f>
        <v>2.956109241667066E-2</v>
      </c>
      <c r="BB764" s="79">
        <f>ALL!BB152/BB$759</f>
        <v>0</v>
      </c>
      <c r="BC764" s="79">
        <f>ALL!BC152/BC$759</f>
        <v>0</v>
      </c>
      <c r="BD764" s="79">
        <f>ALL!BD152/BD$759</f>
        <v>1.7601941436676261E-2</v>
      </c>
      <c r="BE764" s="79">
        <f>ALL!BE152/BE$759</f>
        <v>1.250413014602759E-2</v>
      </c>
      <c r="BF764" s="79">
        <f>ALL!BF152/BF$759</f>
        <v>1.3215461272466594E-2</v>
      </c>
      <c r="BG764" s="79">
        <f>ALL!BG152/BG$759</f>
        <v>1.9076328897636705E-2</v>
      </c>
      <c r="BH764" s="19">
        <f t="shared" si="348"/>
        <v>0.86027560127391911</v>
      </c>
      <c r="BJ764" s="267">
        <f t="array" ref="BJ764">(MIN(IF($E$4:$BG$4=BJ$4,$E764:$BG764)))</f>
        <v>0</v>
      </c>
      <c r="BK764" s="267">
        <f t="array" ref="BK764">(MAX(IF($E$4:$BG$4=BK$4,$E764:$BG764)))</f>
        <v>6.5108294910653966E-2</v>
      </c>
      <c r="BL764" s="267">
        <f t="array" ref="BL764">(AVERAGE(IF($E$4:$BG$4=BL$4,$E764:$BG764)))</f>
        <v>1.9472093876224037E-2</v>
      </c>
      <c r="BM764" s="267">
        <f t="array" ref="BM764">(MIN(IF($E$4:$BG$4=BM$4,$E764:$BG764)))</f>
        <v>1.250413014602759E-2</v>
      </c>
      <c r="BN764" s="267">
        <f t="array" ref="BN764">(MAX(IF($E$4:$BG$4=BN$4,$E764:$BG764)))</f>
        <v>1.9076328897636705E-2</v>
      </c>
      <c r="BO764" s="267">
        <f t="array" ref="BO764">(AVERAGE(IF($E$4:$BG$4=BO$4,$E764:$BG764)))</f>
        <v>1.5599465438201787E-2</v>
      </c>
      <c r="BP764" s="267">
        <f t="array" ref="BP764">(MIN(IF($E$4:$BG$4=BP$4,$E764:$BG764)))</f>
        <v>0</v>
      </c>
      <c r="BQ764" s="267">
        <f t="array" ref="BQ764">(MAX(IF($E$4:$BG$4=BQ$4,$E764:$BG764)))</f>
        <v>9.508020777665183E-3</v>
      </c>
      <c r="BR764" s="267">
        <f t="array" ref="BR764">(AVERAGE(IF($E$4:$BG$4=BR$4,$E764:$BG764)))</f>
        <v>3.1693402592217275E-3</v>
      </c>
      <c r="BS764" s="267">
        <f t="array" ref="BS764">(MIN(IF($E$4:$BG$4=BS$4,$E764:$BG764)))</f>
        <v>7.3371025263804955E-3</v>
      </c>
      <c r="BT764" s="267">
        <f t="array" ref="BT764">(MAX(IF($E$4:$BG$4=BT$4,$E764:$BG764)))</f>
        <v>2.6193115434238117E-2</v>
      </c>
      <c r="BU764" s="267">
        <f t="array" ref="BU764">(AVERAGE(IF($E$4:$BG$4=BU$4,$E764:$BG764)))</f>
        <v>1.5783964782627773E-2</v>
      </c>
      <c r="BV764" s="267">
        <f t="array" ref="BV764">(MIN(IF($E$4:$BG$4=BV$4,$E764:$BG764)))</f>
        <v>1.0434851277463145E-2</v>
      </c>
      <c r="BW764" s="267">
        <f t="array" ref="BW764">(MAX(IF($E$4:$BG$4=BW$4,$E764:$BG764)))</f>
        <v>1.4580869276901663E-2</v>
      </c>
      <c r="BX764" s="267">
        <f t="array" ref="BX764">(AVERAGE(IF($E$4:$BG$4=BX$4,$E764:$BG764)))</f>
        <v>1.1973879944424722E-2</v>
      </c>
      <c r="BY764" s="267">
        <f t="array" ref="BY764">(MIN(IF($E$4:$BG$4=BY$4,$E764:$BG764)))</f>
        <v>1.0833411179087414E-2</v>
      </c>
      <c r="BZ764" s="267">
        <f t="array" ref="BZ764">(MAX(IF($E$4:$BG$4=BZ$4,$E764:$BG764)))</f>
        <v>1.7565042709998729E-2</v>
      </c>
      <c r="CA764" s="267">
        <f t="array" ref="CA764">(AVERAGE(IF($E$4:$BG$4=CA$4,$E764:$BG764)))</f>
        <v>1.3922490930139987E-2</v>
      </c>
      <c r="CB764" s="268">
        <f t="shared" si="349"/>
        <v>0</v>
      </c>
      <c r="CC764" s="268">
        <f t="shared" si="350"/>
        <v>0.1</v>
      </c>
      <c r="CD764" s="268">
        <f t="shared" si="351"/>
        <v>1.5641374568616712E-2</v>
      </c>
    </row>
    <row r="765" spans="1:82" ht="12.75">
      <c r="A765" s="101">
        <f t="shared" si="352"/>
        <v>300</v>
      </c>
      <c r="B765" s="250" t="s">
        <v>136</v>
      </c>
      <c r="E765" s="79">
        <f>ALL!E153/E$759</f>
        <v>7.0208080129943208E-3</v>
      </c>
      <c r="F765" s="79">
        <f>ALL!F153/F$759</f>
        <v>9.5544381292613929E-5</v>
      </c>
      <c r="G765" s="79">
        <f>ALL!G153/G$759</f>
        <v>4.3026434032235276E-3</v>
      </c>
      <c r="H765" s="79">
        <f>ALL!H153/H$759</f>
        <v>5.0054147580354934E-3</v>
      </c>
      <c r="I765" s="79">
        <f>ALL!I153/I$759</f>
        <v>4.9242283309683561E-3</v>
      </c>
      <c r="J765" s="79">
        <f>ALL!J153/J$759</f>
        <v>3.0704423036781205E-3</v>
      </c>
      <c r="K765" s="79">
        <f>ALL!K153/K$759</f>
        <v>0</v>
      </c>
      <c r="L765" s="79">
        <f>ALL!L153/L$759</f>
        <v>1.3109936207367379E-2</v>
      </c>
      <c r="M765" s="79">
        <f>ALL!M153/M$759</f>
        <v>0</v>
      </c>
      <c r="N765" s="79">
        <f>ALL!N153/N$759</f>
        <v>0</v>
      </c>
      <c r="O765" s="79">
        <f>ALL!O153/O$759</f>
        <v>0</v>
      </c>
      <c r="P765" s="79">
        <f>ALL!P153/P$759</f>
        <v>6.1249761202945962E-3</v>
      </c>
      <c r="Q765" s="79">
        <f>ALL!Q153/Q$759</f>
        <v>1.0883224491318171E-2</v>
      </c>
      <c r="R765" s="79">
        <f>ALL!R153/R$759</f>
        <v>0</v>
      </c>
      <c r="S765" s="79">
        <f>ALL!S153/S$759</f>
        <v>7.5353238220734068E-3</v>
      </c>
      <c r="T765" s="79">
        <f>ALL!T153/T$759</f>
        <v>0</v>
      </c>
      <c r="U765" s="79">
        <f>ALL!U153/U$759</f>
        <v>2.8795805072028479E-3</v>
      </c>
      <c r="V765" s="79">
        <f>ALL!V153/V$759</f>
        <v>0</v>
      </c>
      <c r="W765" s="79">
        <f>ALL!W153/W$759</f>
        <v>3.9046775982240207E-3</v>
      </c>
      <c r="X765" s="79">
        <f>ALL!X153/X$759</f>
        <v>1.5643746111340506E-2</v>
      </c>
      <c r="Y765" s="79">
        <f>ALL!Y153/Y$759</f>
        <v>6.874488285232125E-3</v>
      </c>
      <c r="Z765" s="79">
        <f>ALL!Z153/Z$759</f>
        <v>7.250496309480361E-3</v>
      </c>
      <c r="AA765" s="79">
        <f>ALL!AA153/AA$759</f>
        <v>8.4922927123157665E-4</v>
      </c>
      <c r="AB765" s="79">
        <f>ALL!AB153/AB$759</f>
        <v>2.9310699296705256E-3</v>
      </c>
      <c r="AC765" s="79">
        <f>ALL!AC153/AC$759</f>
        <v>2.4562678375942911E-3</v>
      </c>
      <c r="AD765" s="79">
        <f>ALL!AD153/AD$759</f>
        <v>9.0682551036030401E-3</v>
      </c>
      <c r="AE765" s="79">
        <f>ALL!AE153/AE$759</f>
        <v>6.2972108240168783E-3</v>
      </c>
      <c r="AF765" s="79">
        <f>ALL!AF153/AF$759</f>
        <v>2.5075442232910853E-3</v>
      </c>
      <c r="AG765" s="79">
        <f>ALL!AG153/AG$759</f>
        <v>1.0410839990456954E-2</v>
      </c>
      <c r="AH765" s="79">
        <f>ALL!AH153/AH$759</f>
        <v>8.9868226589216189E-3</v>
      </c>
      <c r="AI765" s="79">
        <f>ALL!AI153/AI$759</f>
        <v>6.4481194831183851E-3</v>
      </c>
      <c r="AJ765" s="79">
        <f>ALL!AJ153/AJ$759</f>
        <v>6.4226913251293951E-3</v>
      </c>
      <c r="AK765" s="79">
        <f>ALL!AK153/AK$759</f>
        <v>0</v>
      </c>
      <c r="AL765" s="79">
        <f>ALL!AL153/AL$759</f>
        <v>0</v>
      </c>
      <c r="AM765" s="79">
        <f>ALL!AM153/AM$759</f>
        <v>0</v>
      </c>
      <c r="AN765" s="79">
        <f>ALL!AN153/AN$759</f>
        <v>1.9464379898381516E-4</v>
      </c>
      <c r="AO765" s="79">
        <f>ALL!AO153/AO$759</f>
        <v>0</v>
      </c>
      <c r="AP765" s="79">
        <f>ALL!AP153/AP$759</f>
        <v>0</v>
      </c>
      <c r="AQ765" s="79">
        <f>ALL!AQ153/AQ$759</f>
        <v>0</v>
      </c>
      <c r="AR765" s="79">
        <f>ALL!AR153/AR$759</f>
        <v>0</v>
      </c>
      <c r="AS765" s="79">
        <f>ALL!AS153/AS$759</f>
        <v>0</v>
      </c>
      <c r="AT765" s="79">
        <f>ALL!AT153/AT$759</f>
        <v>0</v>
      </c>
      <c r="AU765" s="79">
        <f>ALL!AU153/AU$759</f>
        <v>0</v>
      </c>
      <c r="AV765" s="79">
        <f>ALL!AV153/AV$759</f>
        <v>0</v>
      </c>
      <c r="AW765" s="79">
        <f>ALL!AW153/AW$759</f>
        <v>0</v>
      </c>
      <c r="AX765" s="79">
        <f>ALL!AX153/AX$759</f>
        <v>0</v>
      </c>
      <c r="AY765" s="79">
        <f>ALL!AY153/AY$759</f>
        <v>0</v>
      </c>
      <c r="AZ765" s="79">
        <f>ALL!AZ153/AZ$759</f>
        <v>0</v>
      </c>
      <c r="BA765" s="79">
        <f>ALL!BA153/BA$759</f>
        <v>0</v>
      </c>
      <c r="BB765" s="79">
        <f>ALL!BB153/BB$759</f>
        <v>0</v>
      </c>
      <c r="BC765" s="79">
        <f>ALL!BC153/BC$759</f>
        <v>0</v>
      </c>
      <c r="BD765" s="79">
        <f>ALL!BD153/BD$759</f>
        <v>5.9584020197098273E-3</v>
      </c>
      <c r="BE765" s="79">
        <f>ALL!BE153/BE$759</f>
        <v>7.3551642467035014E-3</v>
      </c>
      <c r="BF765" s="79">
        <f>ALL!BF153/BF$759</f>
        <v>6.9211903737426287E-3</v>
      </c>
      <c r="BG765" s="79">
        <f>ALL!BG153/BG$759</f>
        <v>5.2508883511815487E-3</v>
      </c>
      <c r="BH765" s="19">
        <f t="shared" si="348"/>
        <v>0.18068387008008091</v>
      </c>
      <c r="BJ765" s="267">
        <f t="array" ref="BJ765">(MIN(IF($E$4:$BG$4=BJ$4,$E765:$BG765)))</f>
        <v>0</v>
      </c>
      <c r="BK765" s="267">
        <f t="array" ref="BK765">(MAX(IF($E$4:$BG$4=BK$4,$E765:$BG765)))</f>
        <v>1.9464379898381516E-4</v>
      </c>
      <c r="BL765" s="267">
        <f t="array" ref="BL765">(AVERAGE(IF($E$4:$BG$4=BL$4,$E765:$BG765)))</f>
        <v>1.2165237436488447E-5</v>
      </c>
      <c r="BM765" s="267">
        <f t="array" ref="BM765">(MIN(IF($E$4:$BG$4=BM$4,$E765:$BG765)))</f>
        <v>5.2508883511815487E-3</v>
      </c>
      <c r="BN765" s="267">
        <f t="array" ref="BN765">(MAX(IF($E$4:$BG$4=BN$4,$E765:$BG765)))</f>
        <v>7.3551642467035014E-3</v>
      </c>
      <c r="BO765" s="267">
        <f t="array" ref="BO765">(AVERAGE(IF($E$4:$BG$4=BO$4,$E765:$BG765)))</f>
        <v>6.3714112478343759E-3</v>
      </c>
      <c r="BP765" s="267">
        <f t="array" ref="BP765">(MIN(IF($E$4:$BG$4=BP$4,$E765:$BG765)))</f>
        <v>0</v>
      </c>
      <c r="BQ765" s="267">
        <f t="array" ref="BQ765">(MAX(IF($E$4:$BG$4=BQ$4,$E765:$BG765)))</f>
        <v>0</v>
      </c>
      <c r="BR765" s="267">
        <f t="array" ref="BR765">(AVERAGE(IF($E$4:$BG$4=BR$4,$E765:$BG765)))</f>
        <v>0</v>
      </c>
      <c r="BS765" s="267">
        <f t="array" ref="BS765">(MIN(IF($E$4:$BG$4=BS$4,$E765:$BG765)))</f>
        <v>0</v>
      </c>
      <c r="BT765" s="267">
        <f t="array" ref="BT765">(MAX(IF($E$4:$BG$4=BT$4,$E765:$BG765)))</f>
        <v>1.0883224491318171E-2</v>
      </c>
      <c r="BU765" s="267">
        <f t="array" ref="BU765">(AVERAGE(IF($E$4:$BG$4=BU$4,$E765:$BG765)))</f>
        <v>3.5502501700717505E-3</v>
      </c>
      <c r="BV765" s="267">
        <f t="array" ref="BV765">(MIN(IF($E$4:$BG$4=BV$4,$E765:$BG765)))</f>
        <v>2.9310699296705256E-3</v>
      </c>
      <c r="BW765" s="267">
        <f t="array" ref="BW765">(MAX(IF($E$4:$BG$4=BW$4,$E765:$BG765)))</f>
        <v>7.250496309480361E-3</v>
      </c>
      <c r="BX765" s="267">
        <f t="array" ref="BX765">(AVERAGE(IF($E$4:$BG$4=BX$4,$E765:$BG765)))</f>
        <v>5.2267252418759531E-3</v>
      </c>
      <c r="BY765" s="267">
        <f t="array" ref="BY765">(MIN(IF($E$4:$BG$4=BY$4,$E765:$BG765)))</f>
        <v>2.8795805072028479E-3</v>
      </c>
      <c r="BZ765" s="267">
        <f t="array" ref="BZ765">(MAX(IF($E$4:$BG$4=BZ$4,$E765:$BG765)))</f>
        <v>1.5643746111340506E-2</v>
      </c>
      <c r="CA765" s="267">
        <f t="array" ref="CA765">(AVERAGE(IF($E$4:$BG$4=CA$4,$E765:$BG765)))</f>
        <v>8.5059181072498612E-3</v>
      </c>
      <c r="CB765" s="268">
        <f t="shared" si="349"/>
        <v>0</v>
      </c>
      <c r="CC765" s="268">
        <f t="shared" si="350"/>
        <v>0</v>
      </c>
      <c r="CD765" s="268">
        <f t="shared" si="351"/>
        <v>3.2851612741832893E-3</v>
      </c>
    </row>
    <row r="766" spans="1:82" s="90" customFormat="1" ht="12.75">
      <c r="A766" s="101">
        <f t="shared" si="352"/>
        <v>400</v>
      </c>
      <c r="B766" s="250" t="s">
        <v>890</v>
      </c>
      <c r="E766" s="79">
        <f>ALL!E154/E$759</f>
        <v>0</v>
      </c>
      <c r="F766" s="79">
        <f>ALL!F154/F$759</f>
        <v>0</v>
      </c>
      <c r="G766" s="79">
        <f>ALL!G154/G$759</f>
        <v>0</v>
      </c>
      <c r="H766" s="79">
        <f>ALL!H154/H$759</f>
        <v>0</v>
      </c>
      <c r="I766" s="79">
        <f>ALL!I154/I$759</f>
        <v>0</v>
      </c>
      <c r="J766" s="79">
        <f>ALL!J154/J$759</f>
        <v>0</v>
      </c>
      <c r="K766" s="79">
        <f>ALL!K154/K$759</f>
        <v>0</v>
      </c>
      <c r="L766" s="79">
        <f>ALL!L154/L$759</f>
        <v>0</v>
      </c>
      <c r="M766" s="79">
        <f>ALL!M154/M$759</f>
        <v>0</v>
      </c>
      <c r="N766" s="79">
        <f>ALL!N154/N$759</f>
        <v>0</v>
      </c>
      <c r="O766" s="79">
        <f>ALL!O154/O$759</f>
        <v>0</v>
      </c>
      <c r="P766" s="79">
        <f>ALL!P154/P$759</f>
        <v>0</v>
      </c>
      <c r="Q766" s="79">
        <f>ALL!Q154/Q$759</f>
        <v>0</v>
      </c>
      <c r="R766" s="79">
        <f>ALL!R154/R$759</f>
        <v>0</v>
      </c>
      <c r="S766" s="79">
        <f>ALL!S154/S$759</f>
        <v>0</v>
      </c>
      <c r="T766" s="79">
        <f>ALL!T154/T$759</f>
        <v>0</v>
      </c>
      <c r="U766" s="79">
        <f>ALL!U154/U$759</f>
        <v>0</v>
      </c>
      <c r="V766" s="79">
        <f>ALL!V154/V$759</f>
        <v>0</v>
      </c>
      <c r="W766" s="79">
        <f>ALL!W154/W$759</f>
        <v>0</v>
      </c>
      <c r="X766" s="79">
        <f>ALL!X154/X$759</f>
        <v>0</v>
      </c>
      <c r="Y766" s="79">
        <f>ALL!Y154/Y$759</f>
        <v>0</v>
      </c>
      <c r="Z766" s="79">
        <f>ALL!Z154/Z$759</f>
        <v>0</v>
      </c>
      <c r="AA766" s="79">
        <f>ALL!AA154/AA$759</f>
        <v>0</v>
      </c>
      <c r="AB766" s="79">
        <f>ALL!AB154/AB$759</f>
        <v>0</v>
      </c>
      <c r="AC766" s="79">
        <f>ALL!AC154/AC$759</f>
        <v>0</v>
      </c>
      <c r="AD766" s="79">
        <f>ALL!AD154/AD$759</f>
        <v>0</v>
      </c>
      <c r="AE766" s="79">
        <f>ALL!AE154/AE$759</f>
        <v>0</v>
      </c>
      <c r="AF766" s="79">
        <f>ALL!AF154/AF$759</f>
        <v>0</v>
      </c>
      <c r="AG766" s="79">
        <f>ALL!AG154/AG$759</f>
        <v>0</v>
      </c>
      <c r="AH766" s="79">
        <f>ALL!AH154/AH$759</f>
        <v>0</v>
      </c>
      <c r="AI766" s="79">
        <f>ALL!AI154/AI$759</f>
        <v>0</v>
      </c>
      <c r="AJ766" s="79">
        <f>ALL!AJ154/AJ$759</f>
        <v>0</v>
      </c>
      <c r="AK766" s="79">
        <f>ALL!AK154/AK$759</f>
        <v>0</v>
      </c>
      <c r="AL766" s="79">
        <f>ALL!AL154/AL$759</f>
        <v>0</v>
      </c>
      <c r="AM766" s="79">
        <f>ALL!AM154/AM$759</f>
        <v>0</v>
      </c>
      <c r="AN766" s="79">
        <f>ALL!AN154/AN$759</f>
        <v>0</v>
      </c>
      <c r="AO766" s="79">
        <f>ALL!AO154/AO$759</f>
        <v>0</v>
      </c>
      <c r="AP766" s="79">
        <f>ALL!AP154/AP$759</f>
        <v>0</v>
      </c>
      <c r="AQ766" s="79">
        <f>ALL!AQ154/AQ$759</f>
        <v>0</v>
      </c>
      <c r="AR766" s="79">
        <f>ALL!AR154/AR$759</f>
        <v>0</v>
      </c>
      <c r="AS766" s="79">
        <f>ALL!AS154/AS$759</f>
        <v>0</v>
      </c>
      <c r="AT766" s="79">
        <f>ALL!AT154/AT$759</f>
        <v>0</v>
      </c>
      <c r="AU766" s="79">
        <f>ALL!AU154/AU$759</f>
        <v>0</v>
      </c>
      <c r="AV766" s="79">
        <f>ALL!AV154/AV$759</f>
        <v>0</v>
      </c>
      <c r="AW766" s="79">
        <f>ALL!AW154/AW$759</f>
        <v>0</v>
      </c>
      <c r="AX766" s="79">
        <f>ALL!AX154/AX$759</f>
        <v>0</v>
      </c>
      <c r="AY766" s="79">
        <f>ALL!AY154/AY$759</f>
        <v>0</v>
      </c>
      <c r="AZ766" s="79">
        <f>ALL!AZ154/AZ$759</f>
        <v>0</v>
      </c>
      <c r="BA766" s="79">
        <f>ALL!BA154/BA$759</f>
        <v>0</v>
      </c>
      <c r="BB766" s="79">
        <f>ALL!BB154/BB$759</f>
        <v>0</v>
      </c>
      <c r="BC766" s="79">
        <f>ALL!BC154/BC$759</f>
        <v>0</v>
      </c>
      <c r="BD766" s="79">
        <f>ALL!BD154/BD$759</f>
        <v>6.7298526069805209E-5</v>
      </c>
      <c r="BE766" s="79">
        <f>ALL!BE154/BE$759</f>
        <v>0</v>
      </c>
      <c r="BF766" s="79">
        <f>ALL!BF154/BF$759</f>
        <v>0</v>
      </c>
      <c r="BG766" s="79">
        <f>ALL!BG154/BG$759</f>
        <v>0</v>
      </c>
      <c r="BH766" s="91">
        <f t="shared" ref="BH766" si="353">SUM(E766:BG766)</f>
        <v>6.7298526069805209E-5</v>
      </c>
      <c r="BJ766" s="267">
        <f t="array" ref="BJ766">(MIN(IF($E$4:$BG$4=BJ$4,$E766:$BG766)))</f>
        <v>0</v>
      </c>
      <c r="BK766" s="267">
        <f t="array" ref="BK766">(MAX(IF($E$4:$BG$4=BK$4,$E766:$BG766)))</f>
        <v>0</v>
      </c>
      <c r="BL766" s="267">
        <f t="array" ref="BL766">(AVERAGE(IF($E$4:$BG$4=BL$4,$E766:$BG766)))</f>
        <v>0</v>
      </c>
      <c r="BM766" s="267">
        <f t="array" ref="BM766">(MIN(IF($E$4:$BG$4=BM$4,$E766:$BG766)))</f>
        <v>0</v>
      </c>
      <c r="BN766" s="267">
        <f t="array" ref="BN766">(MAX(IF($E$4:$BG$4=BN$4,$E766:$BG766)))</f>
        <v>6.7298526069805209E-5</v>
      </c>
      <c r="BO766" s="267">
        <f t="array" ref="BO766">(AVERAGE(IF($E$4:$BG$4=BO$4,$E766:$BG766)))</f>
        <v>1.6824631517451302E-5</v>
      </c>
      <c r="BP766" s="267">
        <f t="array" ref="BP766">(MIN(IF($E$4:$BG$4=BP$4,$E766:$BG766)))</f>
        <v>0</v>
      </c>
      <c r="BQ766" s="267">
        <f t="array" ref="BQ766">(MAX(IF($E$4:$BG$4=BQ$4,$E766:$BG766)))</f>
        <v>0</v>
      </c>
      <c r="BR766" s="267">
        <f t="array" ref="BR766">(AVERAGE(IF($E$4:$BG$4=BR$4,$E766:$BG766)))</f>
        <v>0</v>
      </c>
      <c r="BS766" s="267">
        <f t="array" ref="BS766">(MIN(IF($E$4:$BG$4=BS$4,$E766:$BG766)))</f>
        <v>0</v>
      </c>
      <c r="BT766" s="267">
        <f t="array" ref="BT766">(MAX(IF($E$4:$BG$4=BT$4,$E766:$BG766)))</f>
        <v>0</v>
      </c>
      <c r="BU766" s="267">
        <f t="array" ref="BU766">(AVERAGE(IF($E$4:$BG$4=BU$4,$E766:$BG766)))</f>
        <v>0</v>
      </c>
      <c r="BV766" s="267">
        <f t="array" ref="BV766">(MIN(IF($E$4:$BG$4=BV$4,$E766:$BG766)))</f>
        <v>0</v>
      </c>
      <c r="BW766" s="267">
        <f t="array" ref="BW766">(MAX(IF($E$4:$BG$4=BW$4,$E766:$BG766)))</f>
        <v>0</v>
      </c>
      <c r="BX766" s="267">
        <f t="array" ref="BX766">(AVERAGE(IF($E$4:$BG$4=BX$4,$E766:$BG766)))</f>
        <v>0</v>
      </c>
      <c r="BY766" s="267">
        <f t="array" ref="BY766">(MIN(IF($E$4:$BG$4=BY$4,$E766:$BG766)))</f>
        <v>0</v>
      </c>
      <c r="BZ766" s="267">
        <f t="array" ref="BZ766">(MAX(IF($E$4:$BG$4=BZ$4,$E766:$BG766)))</f>
        <v>0</v>
      </c>
      <c r="CA766" s="267">
        <f t="array" ref="CA766">(AVERAGE(IF($E$4:$BG$4=CA$4,$E766:$BG766)))</f>
        <v>0</v>
      </c>
      <c r="CB766" s="268">
        <f t="shared" si="349"/>
        <v>0</v>
      </c>
      <c r="CC766" s="268">
        <f t="shared" si="350"/>
        <v>0</v>
      </c>
      <c r="CD766" s="268">
        <f t="shared" si="351"/>
        <v>1.2236095649055491E-6</v>
      </c>
    </row>
    <row r="767" spans="1:82" ht="12.75">
      <c r="A767" s="101">
        <f t="shared" si="352"/>
        <v>500</v>
      </c>
      <c r="B767" s="250" t="s">
        <v>137</v>
      </c>
      <c r="E767" s="79">
        <f>ALL!E155/E$759</f>
        <v>4.7538107363943247E-2</v>
      </c>
      <c r="F767" s="79">
        <f>ALL!F155/F$759</f>
        <v>3.9324995368834735E-2</v>
      </c>
      <c r="G767" s="79">
        <f>ALL!G155/G$759</f>
        <v>2.675323239818583E-2</v>
      </c>
      <c r="H767" s="79">
        <f>ALL!H155/H$759</f>
        <v>4.349451437535657E-2</v>
      </c>
      <c r="I767" s="79">
        <f>ALL!I155/I$759</f>
        <v>4.4035539085428448E-2</v>
      </c>
      <c r="J767" s="79">
        <f>ALL!J155/J$759</f>
        <v>3.0741047109058155E-2</v>
      </c>
      <c r="K767" s="79">
        <f>ALL!K155/K$759</f>
        <v>3.6098754866165018E-2</v>
      </c>
      <c r="L767" s="79">
        <f>ALL!L155/L$759</f>
        <v>2.9739068749950661E-2</v>
      </c>
      <c r="M767" s="79">
        <f>ALL!M155/M$759</f>
        <v>0</v>
      </c>
      <c r="N767" s="79">
        <f>ALL!N155/N$759</f>
        <v>0</v>
      </c>
      <c r="O767" s="79">
        <f>ALL!O155/O$759</f>
        <v>1.2239407754610373E-2</v>
      </c>
      <c r="P767" s="79">
        <f>ALL!P155/P$759</f>
        <v>3.4944515742211697E-2</v>
      </c>
      <c r="Q767" s="79">
        <f>ALL!Q155/Q$759</f>
        <v>3.4756276001080305E-2</v>
      </c>
      <c r="R767" s="79">
        <f>ALL!R155/R$759</f>
        <v>1.2964735381393639E-2</v>
      </c>
      <c r="S767" s="79">
        <f>ALL!S155/S$759</f>
        <v>3.2041015181029128E-2</v>
      </c>
      <c r="T767" s="79">
        <f>ALL!T155/T$759</f>
        <v>3.4118375941301959E-2</v>
      </c>
      <c r="U767" s="79">
        <f>ALL!U155/U$759</f>
        <v>2.5954909671837487E-2</v>
      </c>
      <c r="V767" s="79">
        <f>ALL!V155/V$759</f>
        <v>-5.1190607008512103E-3</v>
      </c>
      <c r="W767" s="79">
        <f>ALL!W155/W$759</f>
        <v>3.0229855731597588E-2</v>
      </c>
      <c r="X767" s="79">
        <f>ALL!X155/X$759</f>
        <v>5.5303053891569406E-2</v>
      </c>
      <c r="Y767" s="79">
        <f>ALL!Y155/Y$759</f>
        <v>3.297341204377402E-2</v>
      </c>
      <c r="Z767" s="79">
        <f>ALL!Z155/Z$759</f>
        <v>2.8481584034443005E-2</v>
      </c>
      <c r="AA767" s="79">
        <f>ALL!AA155/AA$759</f>
        <v>4.8128565148328195E-2</v>
      </c>
      <c r="AB767" s="79">
        <f>ALL!AB155/AB$759</f>
        <v>3.391908552412802E-2</v>
      </c>
      <c r="AC767" s="79">
        <f>ALL!AC155/AC$759</f>
        <v>5.0908338560356141E-2</v>
      </c>
      <c r="AD767" s="79">
        <f>ALL!AD155/AD$759</f>
        <v>3.6658885757752169E-2</v>
      </c>
      <c r="AE767" s="79">
        <f>ALL!AE155/AE$759</f>
        <v>3.6454318604082277E-2</v>
      </c>
      <c r="AF767" s="79">
        <f>ALL!AF155/AF$759</f>
        <v>2.9948253052929114E-2</v>
      </c>
      <c r="AG767" s="79">
        <f>ALL!AG155/AG$759</f>
        <v>4.0156591775936508E-2</v>
      </c>
      <c r="AH767" s="79">
        <f>ALL!AH155/AH$759</f>
        <v>3.9605966365391286E-2</v>
      </c>
      <c r="AI767" s="79">
        <f>ALL!AI155/AI$759</f>
        <v>2.8342950168883083E-2</v>
      </c>
      <c r="AJ767" s="79">
        <f>ALL!AJ155/AJ$759</f>
        <v>3.2628547787704139E-2</v>
      </c>
      <c r="AK767" s="79">
        <f>ALL!AK155/AK$759</f>
        <v>3.9287603001552124E-2</v>
      </c>
      <c r="AL767" s="79">
        <f>ALL!AL155/AL$759</f>
        <v>0</v>
      </c>
      <c r="AM767" s="79">
        <f>ALL!AM155/AM$759</f>
        <v>0</v>
      </c>
      <c r="AN767" s="79">
        <f>ALL!AN155/AN$759</f>
        <v>1.6860377689311572E-2</v>
      </c>
      <c r="AO767" s="79">
        <f>ALL!AO155/AO$759</f>
        <v>7.4009939472737124E-2</v>
      </c>
      <c r="AP767" s="79">
        <f>ALL!AP155/AP$759</f>
        <v>3.761933844332957E-2</v>
      </c>
      <c r="AQ767" s="79">
        <f>ALL!AQ155/AQ$759</f>
        <v>0</v>
      </c>
      <c r="AR767" s="79">
        <f>ALL!AR155/AR$759</f>
        <v>0</v>
      </c>
      <c r="AS767" s="79">
        <f>ALL!AS155/AS$759</f>
        <v>5.4187301385400934E-2</v>
      </c>
      <c r="AT767" s="79">
        <f>ALL!AT155/AT$759</f>
        <v>1.7712951841932976E-2</v>
      </c>
      <c r="AU767" s="79">
        <f>ALL!AU155/AU$759</f>
        <v>4.4287191960185081E-2</v>
      </c>
      <c r="AV767" s="79">
        <f>ALL!AV155/AV$759</f>
        <v>0.12781866784293691</v>
      </c>
      <c r="AW767" s="79">
        <f>ALL!AW155/AW$759</f>
        <v>3.8450790946616284E-2</v>
      </c>
      <c r="AX767" s="79">
        <f>ALL!AX155/AX$759</f>
        <v>2.5271329162309494E-2</v>
      </c>
      <c r="AY767" s="79">
        <f>ALL!AY155/AY$759</f>
        <v>5.981871036119104E-2</v>
      </c>
      <c r="AZ767" s="79">
        <f>ALL!AZ155/AZ$759</f>
        <v>4.1876120571511327E-2</v>
      </c>
      <c r="BA767" s="79">
        <f>ALL!BA155/BA$759</f>
        <v>5.3774682310257685E-2</v>
      </c>
      <c r="BB767" s="79">
        <f>ALL!BB155/BB$759</f>
        <v>5.6656077537337909E-2</v>
      </c>
      <c r="BC767" s="79">
        <f>ALL!BC155/BC$759</f>
        <v>8.1666351157798911E-2</v>
      </c>
      <c r="BD767" s="79">
        <f>ALL!BD155/BD$759</f>
        <v>3.8484959952692625E-2</v>
      </c>
      <c r="BE767" s="79">
        <f>ALL!BE155/BE$759</f>
        <v>3.764174893509447E-2</v>
      </c>
      <c r="BF767" s="79">
        <f>ALL!BF155/BF$759</f>
        <v>3.6888414772055206E-2</v>
      </c>
      <c r="BG767" s="79">
        <f>ALL!BG155/BG$759</f>
        <v>7.5235084066633443E-2</v>
      </c>
      <c r="BH767" s="19">
        <f t="shared" si="348"/>
        <v>1.9609124841472954</v>
      </c>
      <c r="BJ767" s="267">
        <f t="array" ref="BJ767">(MIN(IF($E$4:$BG$4=BJ$4,$E767:$BG767)))</f>
        <v>0</v>
      </c>
      <c r="BK767" s="267">
        <f t="array" ref="BK767">(MAX(IF($E$4:$BG$4=BK$4,$E767:$BG767)))</f>
        <v>0.12781866784293691</v>
      </c>
      <c r="BL767" s="267">
        <f t="array" ref="BL767">(AVERAGE(IF($E$4:$BG$4=BL$4,$E767:$BG767)))</f>
        <v>4.5625614417678553E-2</v>
      </c>
      <c r="BM767" s="267">
        <f t="array" ref="BM767">(MIN(IF($E$4:$BG$4=BM$4,$E767:$BG767)))</f>
        <v>3.6888414772055206E-2</v>
      </c>
      <c r="BN767" s="267">
        <f t="array" ref="BN767">(MAX(IF($E$4:$BG$4=BN$4,$E767:$BG767)))</f>
        <v>7.5235084066633443E-2</v>
      </c>
      <c r="BO767" s="267">
        <f t="array" ref="BO767">(AVERAGE(IF($E$4:$BG$4=BO$4,$E767:$BG767)))</f>
        <v>4.7062551931618936E-2</v>
      </c>
      <c r="BP767" s="267">
        <f t="array" ref="BP767">(MIN(IF($E$4:$BG$4=BP$4,$E767:$BG767)))</f>
        <v>0</v>
      </c>
      <c r="BQ767" s="267">
        <f t="array" ref="BQ767">(MAX(IF($E$4:$BG$4=BQ$4,$E767:$BG767)))</f>
        <v>3.9287603001552124E-2</v>
      </c>
      <c r="BR767" s="267">
        <f t="array" ref="BR767">(AVERAGE(IF($E$4:$BG$4=BR$4,$E767:$BG767)))</f>
        <v>1.3095867667184041E-2</v>
      </c>
      <c r="BS767" s="267">
        <f t="array" ref="BS767">(MIN(IF($E$4:$BG$4=BS$4,$E767:$BG767)))</f>
        <v>-5.1190607008512103E-3</v>
      </c>
      <c r="BT767" s="267">
        <f t="array" ref="BT767">(MAX(IF($E$4:$BG$4=BT$4,$E767:$BG767)))</f>
        <v>5.0908338560356141E-2</v>
      </c>
      <c r="BU767" s="267">
        <f t="array" ref="BU767">(AVERAGE(IF($E$4:$BG$4=BU$4,$E767:$BG767)))</f>
        <v>2.9671703043149183E-2</v>
      </c>
      <c r="BV767" s="267">
        <f t="array" ref="BV767">(MIN(IF($E$4:$BG$4=BV$4,$E767:$BG767)))</f>
        <v>2.675323239818583E-2</v>
      </c>
      <c r="BW767" s="267">
        <f t="array" ref="BW767">(MAX(IF($E$4:$BG$4=BW$4,$E767:$BG767)))</f>
        <v>3.391908552412802E-2</v>
      </c>
      <c r="BX767" s="267">
        <f t="array" ref="BX767">(AVERAGE(IF($E$4:$BG$4=BX$4,$E767:$BG767)))</f>
        <v>3.0445612436115245E-2</v>
      </c>
      <c r="BY767" s="267">
        <f t="array" ref="BY767">(MIN(IF($E$4:$BG$4=BY$4,$E767:$BG767)))</f>
        <v>2.5954909671837487E-2</v>
      </c>
      <c r="BZ767" s="267">
        <f t="array" ref="BZ767">(MAX(IF($E$4:$BG$4=BZ$4,$E767:$BG767)))</f>
        <v>5.5303053891569406E-2</v>
      </c>
      <c r="CA767" s="267">
        <f t="array" ref="CA767">(AVERAGE(IF($E$4:$BG$4=CA$4,$E767:$BG767)))</f>
        <v>3.6925232726545333E-2</v>
      </c>
      <c r="CB767" s="268">
        <f t="shared" si="349"/>
        <v>0</v>
      </c>
      <c r="CC767" s="268">
        <f t="shared" si="350"/>
        <v>0.1</v>
      </c>
      <c r="CD767" s="268">
        <f t="shared" si="351"/>
        <v>3.5652954257223549E-2</v>
      </c>
    </row>
    <row r="768" spans="1:82" ht="12.75">
      <c r="A768" s="101">
        <f t="shared" si="352"/>
        <v>600</v>
      </c>
      <c r="B768" s="250" t="s">
        <v>138</v>
      </c>
      <c r="E768" s="79">
        <f>ALL!E156/E$759</f>
        <v>4.3988383930924973E-3</v>
      </c>
      <c r="F768" s="79">
        <f>ALL!F156/F$759</f>
        <v>1.0544576917416255E-3</v>
      </c>
      <c r="G768" s="79">
        <f>ALL!G156/G$759</f>
        <v>5.7404574300162596E-2</v>
      </c>
      <c r="H768" s="79">
        <f>ALL!H156/H$759</f>
        <v>2.1756574086369261E-3</v>
      </c>
      <c r="I768" s="79">
        <f>ALL!I156/I$759</f>
        <v>1.7247212378199057E-2</v>
      </c>
      <c r="J768" s="79">
        <f>ALL!J156/J$759</f>
        <v>9.4777954287200896E-3</v>
      </c>
      <c r="K768" s="79">
        <f>ALL!K156/K$759</f>
        <v>2.9624151258098282E-3</v>
      </c>
      <c r="L768" s="79">
        <f>ALL!L156/L$759</f>
        <v>1.034450837560856E-2</v>
      </c>
      <c r="M768" s="79">
        <f>ALL!M156/M$759</f>
        <v>0</v>
      </c>
      <c r="N768" s="79">
        <f>ALL!N156/N$759</f>
        <v>0</v>
      </c>
      <c r="O768" s="79">
        <f>ALL!O156/O$759</f>
        <v>3.4433703313807313E-3</v>
      </c>
      <c r="P768" s="79">
        <f>ALL!P156/P$759</f>
        <v>9.7080351033859043E-3</v>
      </c>
      <c r="Q768" s="79">
        <f>ALL!Q156/Q$759</f>
        <v>4.3247114474256826E-3</v>
      </c>
      <c r="R768" s="79">
        <f>ALL!R156/R$759</f>
        <v>0</v>
      </c>
      <c r="S768" s="79">
        <f>ALL!S156/S$759</f>
        <v>1.7641480604996633E-3</v>
      </c>
      <c r="T768" s="79">
        <f>ALL!T156/T$759</f>
        <v>2.1554551612865728E-3</v>
      </c>
      <c r="U768" s="79">
        <f>ALL!U156/U$759</f>
        <v>6.2194894956276387E-3</v>
      </c>
      <c r="V768" s="79">
        <f>ALL!V156/V$759</f>
        <v>1.7099930692088611E-2</v>
      </c>
      <c r="W768" s="79">
        <f>ALL!W156/W$759</f>
        <v>6.1813537427708098E-3</v>
      </c>
      <c r="X768" s="79">
        <f>ALL!X156/X$759</f>
        <v>7.9275052689660799E-3</v>
      </c>
      <c r="Y768" s="79">
        <f>ALL!Y156/Y$759</f>
        <v>1.9360329366163232E-3</v>
      </c>
      <c r="Z768" s="79">
        <f>ALL!Z156/Z$759</f>
        <v>4.651256351011452E-2</v>
      </c>
      <c r="AA768" s="79">
        <f>ALL!AA156/AA$759</f>
        <v>2.164320154545277E-4</v>
      </c>
      <c r="AB768" s="79">
        <f>ALL!AB156/AB$759</f>
        <v>3.4215198743198401E-2</v>
      </c>
      <c r="AC768" s="79">
        <f>ALL!AC156/AC$759</f>
        <v>0</v>
      </c>
      <c r="AD768" s="79">
        <f>ALL!AD156/AD$759</f>
        <v>1.2403958529078557E-3</v>
      </c>
      <c r="AE768" s="79">
        <f>ALL!AE156/AE$759</f>
        <v>1.9790579811314966E-3</v>
      </c>
      <c r="AF768" s="79">
        <f>ALL!AF156/AF$759</f>
        <v>2.9234906394440437E-3</v>
      </c>
      <c r="AG768" s="79">
        <f>ALL!AG156/AG$759</f>
        <v>3.7573430658599462E-3</v>
      </c>
      <c r="AH768" s="79">
        <f>ALL!AH156/AH$759</f>
        <v>4.3376559785049812E-3</v>
      </c>
      <c r="AI768" s="79">
        <f>ALL!AI156/AI$759</f>
        <v>7.7070880685774293E-3</v>
      </c>
      <c r="AJ768" s="79">
        <f>ALL!AJ156/AJ$759</f>
        <v>1.3218356346753054E-2</v>
      </c>
      <c r="AK768" s="79">
        <f>ALL!AK156/AK$759</f>
        <v>0</v>
      </c>
      <c r="AL768" s="79">
        <f>ALL!AL156/AL$759</f>
        <v>0</v>
      </c>
      <c r="AM768" s="79">
        <f>ALL!AM156/AM$759</f>
        <v>1.700181617952874E-4</v>
      </c>
      <c r="AN768" s="79">
        <f>ALL!AN156/AN$759</f>
        <v>2.0020505038335274E-3</v>
      </c>
      <c r="AO768" s="79">
        <f>ALL!AO156/AO$759</f>
        <v>0</v>
      </c>
      <c r="AP768" s="79">
        <f>ALL!AP156/AP$759</f>
        <v>1.2060395396057272E-2</v>
      </c>
      <c r="AQ768" s="79">
        <f>ALL!AQ156/AQ$759</f>
        <v>0</v>
      </c>
      <c r="AR768" s="79">
        <f>ALL!AR156/AR$759</f>
        <v>2.7390731134889208E-3</v>
      </c>
      <c r="AS768" s="79">
        <f>ALL!AS156/AS$759</f>
        <v>2.3850072119360736E-5</v>
      </c>
      <c r="AT768" s="79">
        <f>ALL!AT156/AT$759</f>
        <v>0</v>
      </c>
      <c r="AU768" s="79">
        <f>ALL!AU156/AU$759</f>
        <v>0</v>
      </c>
      <c r="AV768" s="79">
        <f>ALL!AV156/AV$759</f>
        <v>0</v>
      </c>
      <c r="AW768" s="79">
        <f>ALL!AW156/AW$759</f>
        <v>0</v>
      </c>
      <c r="AX768" s="79">
        <f>ALL!AX156/AX$759</f>
        <v>3.1955481414752275E-2</v>
      </c>
      <c r="AY768" s="79">
        <f>ALL!AY156/AY$759</f>
        <v>0</v>
      </c>
      <c r="AZ768" s="79">
        <f>ALL!AZ156/AZ$759</f>
        <v>9.5454843083775981E-5</v>
      </c>
      <c r="BA768" s="79">
        <f>ALL!BA156/BA$759</f>
        <v>0</v>
      </c>
      <c r="BB768" s="79">
        <f>ALL!BB156/BB$759</f>
        <v>1.0205068093735274E-2</v>
      </c>
      <c r="BC768" s="79">
        <f>ALL!BC156/BC$759</f>
        <v>0</v>
      </c>
      <c r="BD768" s="79">
        <f>ALL!BD156/BD$759</f>
        <v>8.0227994727661359E-3</v>
      </c>
      <c r="BE768" s="79">
        <f>ALL!BE156/BE$759</f>
        <v>3.3714207518737134E-3</v>
      </c>
      <c r="BF768" s="79">
        <f>ALL!BF156/BF$759</f>
        <v>2.3600120636182429E-3</v>
      </c>
      <c r="BG768" s="79">
        <f>ALL!BG156/BG$759</f>
        <v>0</v>
      </c>
      <c r="BH768" s="19">
        <f t="shared" si="348"/>
        <v>0.35493869743108925</v>
      </c>
      <c r="BJ768" s="267">
        <f t="array" ref="BJ768">(MIN(IF($E$4:$BG$4=BJ$4,$E768:$BG768)))</f>
        <v>0</v>
      </c>
      <c r="BK768" s="267">
        <f t="array" ref="BK768">(MAX(IF($E$4:$BG$4=BK$4,$E768:$BG768)))</f>
        <v>3.1955481414752275E-2</v>
      </c>
      <c r="BL768" s="267">
        <f t="array" ref="BL768">(AVERAGE(IF($E$4:$BG$4=BL$4,$E768:$BG768)))</f>
        <v>3.6925858398169004E-3</v>
      </c>
      <c r="BM768" s="267">
        <f t="array" ref="BM768">(MIN(IF($E$4:$BG$4=BM$4,$E768:$BG768)))</f>
        <v>0</v>
      </c>
      <c r="BN768" s="267">
        <f t="array" ref="BN768">(MAX(IF($E$4:$BG$4=BN$4,$E768:$BG768)))</f>
        <v>8.0227994727661359E-3</v>
      </c>
      <c r="BO768" s="267">
        <f t="array" ref="BO768">(AVERAGE(IF($E$4:$BG$4=BO$4,$E768:$BG768)))</f>
        <v>3.4385580720645227E-3</v>
      </c>
      <c r="BP768" s="267">
        <f t="array" ref="BP768">(MIN(IF($E$4:$BG$4=BP$4,$E768:$BG768)))</f>
        <v>0</v>
      </c>
      <c r="BQ768" s="267">
        <f t="array" ref="BQ768">(MAX(IF($E$4:$BG$4=BQ$4,$E768:$BG768)))</f>
        <v>1.700181617952874E-4</v>
      </c>
      <c r="BR768" s="267">
        <f t="array" ref="BR768">(AVERAGE(IF($E$4:$BG$4=BR$4,$E768:$BG768)))</f>
        <v>5.6672720598429135E-5</v>
      </c>
      <c r="BS768" s="267">
        <f t="array" ref="BS768">(MIN(IF($E$4:$BG$4=BS$4,$E768:$BG768)))</f>
        <v>0</v>
      </c>
      <c r="BT768" s="267">
        <f t="array" ref="BT768">(MAX(IF($E$4:$BG$4=BT$4,$E768:$BG768)))</f>
        <v>1.7099930692088611E-2</v>
      </c>
      <c r="BU768" s="267">
        <f t="array" ref="BU768">(AVERAGE(IF($E$4:$BG$4=BU$4,$E768:$BG768)))</f>
        <v>3.2224380422624884E-3</v>
      </c>
      <c r="BV768" s="267">
        <f t="array" ref="BV768">(MIN(IF($E$4:$BG$4=BV$4,$E768:$BG768)))</f>
        <v>1.3218356346753054E-2</v>
      </c>
      <c r="BW768" s="267">
        <f t="array" ref="BW768">(MAX(IF($E$4:$BG$4=BW$4,$E768:$BG768)))</f>
        <v>5.7404574300162596E-2</v>
      </c>
      <c r="BX768" s="267">
        <f t="array" ref="BX768">(AVERAGE(IF($E$4:$BG$4=BX$4,$E768:$BG768)))</f>
        <v>3.7837673225057142E-2</v>
      </c>
      <c r="BY768" s="267">
        <f t="array" ref="BY768">(MIN(IF($E$4:$BG$4=BY$4,$E768:$BG768)))</f>
        <v>3.7573430658599462E-3</v>
      </c>
      <c r="BZ768" s="267">
        <f t="array" ref="BZ768">(MAX(IF($E$4:$BG$4=BZ$4,$E768:$BG768)))</f>
        <v>1.7247212378199057E-2</v>
      </c>
      <c r="CA768" s="267">
        <f t="array" ref="CA768">(AVERAGE(IF($E$4:$BG$4=CA$4,$E768:$BG768)))</f>
        <v>8.9873116794606609E-3</v>
      </c>
      <c r="CB768" s="268">
        <f t="shared" si="349"/>
        <v>0</v>
      </c>
      <c r="CC768" s="268">
        <f t="shared" si="350"/>
        <v>0.1</v>
      </c>
      <c r="CD768" s="268">
        <f t="shared" si="351"/>
        <v>6.4534308623834412E-3</v>
      </c>
    </row>
    <row r="769" spans="1:82" ht="12.75">
      <c r="A769" s="101">
        <f t="shared" si="352"/>
        <v>700</v>
      </c>
      <c r="B769" s="250" t="s">
        <v>139</v>
      </c>
      <c r="E769" s="79">
        <f>ALL!E157/E$759</f>
        <v>2.3288934376029975E-2</v>
      </c>
      <c r="F769" s="79">
        <f>ALL!F157/F$759</f>
        <v>1.2215562298886345E-2</v>
      </c>
      <c r="G769" s="79">
        <f>ALL!G157/G$759</f>
        <v>3.8364711287438634E-3</v>
      </c>
      <c r="H769" s="79">
        <f>ALL!H157/H$759</f>
        <v>1.7330340318165206E-2</v>
      </c>
      <c r="I769" s="79">
        <f>ALL!I157/I$759</f>
        <v>1.9962656361707007E-2</v>
      </c>
      <c r="J769" s="79">
        <f>ALL!J157/J$759</f>
        <v>1.8499109563461177E-2</v>
      </c>
      <c r="K769" s="79">
        <f>ALL!K157/K$759</f>
        <v>2.9061513982040165E-2</v>
      </c>
      <c r="L769" s="79">
        <f>ALL!L157/L$759</f>
        <v>1.4262658946522792E-2</v>
      </c>
      <c r="M769" s="79">
        <f>ALL!M157/M$759</f>
        <v>0</v>
      </c>
      <c r="N769" s="79">
        <f>ALL!N157/N$759</f>
        <v>0</v>
      </c>
      <c r="O769" s="79">
        <f>ALL!O157/O$759</f>
        <v>7.9185899108984541E-3</v>
      </c>
      <c r="P769" s="79">
        <f>ALL!P157/P$759</f>
        <v>8.5150097021838237E-3</v>
      </c>
      <c r="Q769" s="79">
        <f>ALL!Q157/Q$759</f>
        <v>1.5834667843815427E-2</v>
      </c>
      <c r="R769" s="79">
        <f>ALL!R157/R$759</f>
        <v>1.1218409965841515E-2</v>
      </c>
      <c r="S769" s="79">
        <f>ALL!S157/S$759</f>
        <v>1.9388972323369325E-2</v>
      </c>
      <c r="T769" s="79">
        <f>ALL!T157/T$759</f>
        <v>2.0702387212669641E-2</v>
      </c>
      <c r="U769" s="79">
        <f>ALL!U157/U$759</f>
        <v>1.6664635964822178E-2</v>
      </c>
      <c r="V769" s="79">
        <f>ALL!V157/V$759</f>
        <v>1.3638122043927815E-2</v>
      </c>
      <c r="W769" s="79">
        <f>ALL!W157/W$759</f>
        <v>2.0535314720133951E-2</v>
      </c>
      <c r="X769" s="79">
        <f>ALL!X157/X$759</f>
        <v>1.3803856073280421E-2</v>
      </c>
      <c r="Y769" s="79">
        <f>ALL!Y157/Y$759</f>
        <v>1.131466276404515E-2</v>
      </c>
      <c r="Z769" s="79">
        <f>ALL!Z157/Z$759</f>
        <v>1.1350187007711933E-2</v>
      </c>
      <c r="AA769" s="79">
        <f>ALL!AA157/AA$759</f>
        <v>2.0605706619320742E-2</v>
      </c>
      <c r="AB769" s="79">
        <f>ALL!AB157/AB$759</f>
        <v>1.4072334740679659E-2</v>
      </c>
      <c r="AC769" s="79">
        <f>ALL!AC157/AC$759</f>
        <v>1.6468423094764002E-2</v>
      </c>
      <c r="AD769" s="79">
        <f>ALL!AD157/AD$759</f>
        <v>2.0266829362004482E-2</v>
      </c>
      <c r="AE769" s="79">
        <f>ALL!AE157/AE$759</f>
        <v>1.4936052938141457E-2</v>
      </c>
      <c r="AF769" s="79">
        <f>ALL!AF157/AF$759</f>
        <v>1.6972345945946463E-2</v>
      </c>
      <c r="AG769" s="79">
        <f>ALL!AG157/AG$759</f>
        <v>1.7727131998526668E-2</v>
      </c>
      <c r="AH769" s="79">
        <f>ALL!AH157/AH$759</f>
        <v>1.6427276888226244E-2</v>
      </c>
      <c r="AI769" s="79">
        <f>ALL!AI157/AI$759</f>
        <v>1.3389074778384583E-2</v>
      </c>
      <c r="AJ769" s="79">
        <f>ALL!AJ157/AJ$759</f>
        <v>6.6636708340309598E-3</v>
      </c>
      <c r="AK769" s="79">
        <f>ALL!AK157/AK$759</f>
        <v>1.3531195962615721E-2</v>
      </c>
      <c r="AL769" s="79">
        <f>ALL!AL157/AL$759</f>
        <v>0</v>
      </c>
      <c r="AM769" s="79">
        <f>ALL!AM157/AM$759</f>
        <v>0</v>
      </c>
      <c r="AN769" s="79">
        <f>ALL!AN157/AN$759</f>
        <v>0</v>
      </c>
      <c r="AO769" s="79">
        <f>ALL!AO157/AO$759</f>
        <v>0</v>
      </c>
      <c r="AP769" s="79">
        <f>ALL!AP157/AP$759</f>
        <v>9.8727429851722566E-3</v>
      </c>
      <c r="AQ769" s="79">
        <f>ALL!AQ157/AQ$759</f>
        <v>0</v>
      </c>
      <c r="AR769" s="79">
        <f>ALL!AR157/AR$759</f>
        <v>0</v>
      </c>
      <c r="AS769" s="79">
        <f>ALL!AS157/AS$759</f>
        <v>3.4355433193902114E-2</v>
      </c>
      <c r="AT769" s="79">
        <f>ALL!AT157/AT$759</f>
        <v>6.3563094653812727E-3</v>
      </c>
      <c r="AU769" s="79">
        <f>ALL!AU157/AU$759</f>
        <v>1.3937658338668285E-2</v>
      </c>
      <c r="AV769" s="79">
        <f>ALL!AV157/AV$759</f>
        <v>3.0097092956877847E-2</v>
      </c>
      <c r="AW769" s="79">
        <f>ALL!AW157/AW$759</f>
        <v>3.0778955335203813E-2</v>
      </c>
      <c r="AX769" s="79">
        <f>ALL!AX157/AX$759</f>
        <v>0</v>
      </c>
      <c r="AY769" s="79">
        <f>ALL!AY157/AY$759</f>
        <v>0</v>
      </c>
      <c r="AZ769" s="79">
        <f>ALL!AZ157/AZ$759</f>
        <v>0</v>
      </c>
      <c r="BA769" s="79">
        <f>ALL!BA157/BA$759</f>
        <v>2.8929726554466802E-2</v>
      </c>
      <c r="BB769" s="79">
        <f>ALL!BB157/BB$759</f>
        <v>3.8907501358436932E-3</v>
      </c>
      <c r="BC769" s="79">
        <f>ALL!BC157/BC$759</f>
        <v>0</v>
      </c>
      <c r="BD769" s="79">
        <f>ALL!BD157/BD$759</f>
        <v>1.2034778166046714E-2</v>
      </c>
      <c r="BE769" s="79">
        <f>ALL!BE157/BE$759</f>
        <v>1.7528978250654852E-2</v>
      </c>
      <c r="BF769" s="79">
        <f>ALL!BF157/BF$759</f>
        <v>1.9153845911608194E-2</v>
      </c>
      <c r="BG769" s="79">
        <f>ALL!BG157/BG$759</f>
        <v>2.0184090028099049E-2</v>
      </c>
      <c r="BH769" s="19">
        <f t="shared" si="348"/>
        <v>0.70752246699282206</v>
      </c>
      <c r="BJ769" s="267">
        <f t="array" ref="BJ769">(MIN(IF($E$4:$BG$4=BJ$4,$E769:$BG769)))</f>
        <v>0</v>
      </c>
      <c r="BK769" s="267">
        <f t="array" ref="BK769">(MAX(IF($E$4:$BG$4=BK$4,$E769:$BG769)))</f>
        <v>3.4355433193902114E-2</v>
      </c>
      <c r="BL769" s="267">
        <f t="array" ref="BL769">(AVERAGE(IF($E$4:$BG$4=BL$4,$E769:$BG769)))</f>
        <v>9.8886668103447557E-3</v>
      </c>
      <c r="BM769" s="267">
        <f t="array" ref="BM769">(MIN(IF($E$4:$BG$4=BM$4,$E769:$BG769)))</f>
        <v>1.2034778166046714E-2</v>
      </c>
      <c r="BN769" s="267">
        <f t="array" ref="BN769">(MAX(IF($E$4:$BG$4=BN$4,$E769:$BG769)))</f>
        <v>2.0184090028099049E-2</v>
      </c>
      <c r="BO769" s="267">
        <f t="array" ref="BO769">(AVERAGE(IF($E$4:$BG$4=BO$4,$E769:$BG769)))</f>
        <v>1.7225423089102201E-2</v>
      </c>
      <c r="BP769" s="267">
        <f t="array" ref="BP769">(MIN(IF($E$4:$BG$4=BP$4,$E769:$BG769)))</f>
        <v>0</v>
      </c>
      <c r="BQ769" s="267">
        <f t="array" ref="BQ769">(MAX(IF($E$4:$BG$4=BQ$4,$E769:$BG769)))</f>
        <v>1.3531195962615721E-2</v>
      </c>
      <c r="BR769" s="267">
        <f t="array" ref="BR769">(AVERAGE(IF($E$4:$BG$4=BR$4,$E769:$BG769)))</f>
        <v>4.51039865420524E-3</v>
      </c>
      <c r="BS769" s="267">
        <f t="array" ref="BS769">(MIN(IF($E$4:$BG$4=BS$4,$E769:$BG769)))</f>
        <v>0</v>
      </c>
      <c r="BT769" s="267">
        <f t="array" ref="BT769">(MAX(IF($E$4:$BG$4=BT$4,$E769:$BG769)))</f>
        <v>2.9061513982040165E-2</v>
      </c>
      <c r="BU769" s="267">
        <f t="array" ref="BU769">(AVERAGE(IF($E$4:$BG$4=BU$4,$E769:$BG769)))</f>
        <v>1.5553486770080359E-2</v>
      </c>
      <c r="BV769" s="267">
        <f t="array" ref="BV769">(MIN(IF($E$4:$BG$4=BV$4,$E769:$BG769)))</f>
        <v>3.8364711287438634E-3</v>
      </c>
      <c r="BW769" s="267">
        <f t="array" ref="BW769">(MAX(IF($E$4:$BG$4=BW$4,$E769:$BG769)))</f>
        <v>1.4072334740679659E-2</v>
      </c>
      <c r="BX769" s="267">
        <f t="array" ref="BX769">(AVERAGE(IF($E$4:$BG$4=BX$4,$E769:$BG769)))</f>
        <v>8.9806659277916045E-3</v>
      </c>
      <c r="BY769" s="267">
        <f t="array" ref="BY769">(MIN(IF($E$4:$BG$4=BY$4,$E769:$BG769)))</f>
        <v>8.5150097021838237E-3</v>
      </c>
      <c r="BZ769" s="267">
        <f t="array" ref="BZ769">(MAX(IF($E$4:$BG$4=BZ$4,$E769:$BG769)))</f>
        <v>1.9962656361707007E-2</v>
      </c>
      <c r="CA769" s="267">
        <f t="array" ref="CA769">(AVERAGE(IF($E$4:$BG$4=CA$4,$E769:$BG769)))</f>
        <v>1.4903574832203923E-2</v>
      </c>
      <c r="CB769" s="268">
        <f t="shared" si="349"/>
        <v>0</v>
      </c>
      <c r="CC769" s="268">
        <f t="shared" si="350"/>
        <v>0</v>
      </c>
      <c r="CD769" s="268">
        <f t="shared" si="351"/>
        <v>1.2864044854414947E-2</v>
      </c>
    </row>
    <row r="770" spans="1:82" ht="12.75">
      <c r="A770" s="101">
        <f t="shared" si="352"/>
        <v>800</v>
      </c>
      <c r="B770" s="250" t="s">
        <v>140</v>
      </c>
      <c r="E770" s="79">
        <f>ALL!E158/E$759</f>
        <v>2.3720583775913167E-2</v>
      </c>
      <c r="F770" s="79">
        <f>ALL!F158/F$759</f>
        <v>1.8416590297556174E-2</v>
      </c>
      <c r="G770" s="79">
        <f>ALL!G158/G$759</f>
        <v>2.2136570378761919E-2</v>
      </c>
      <c r="H770" s="79">
        <f>ALL!H158/H$759</f>
        <v>1.6895113923887543E-2</v>
      </c>
      <c r="I770" s="79">
        <f>ALL!I158/I$759</f>
        <v>2.2560713961456272E-2</v>
      </c>
      <c r="J770" s="79">
        <f>ALL!J158/J$759</f>
        <v>2.4019217442813684E-2</v>
      </c>
      <c r="K770" s="79">
        <f>ALL!K158/K$759</f>
        <v>2.0975134330267528E-2</v>
      </c>
      <c r="L770" s="79">
        <f>ALL!L158/L$759</f>
        <v>1.8340945618517054E-2</v>
      </c>
      <c r="M770" s="79">
        <f>ALL!M158/M$759</f>
        <v>0</v>
      </c>
      <c r="N770" s="79">
        <f>ALL!N158/N$759</f>
        <v>0</v>
      </c>
      <c r="O770" s="79">
        <f>ALL!O158/O$759</f>
        <v>0</v>
      </c>
      <c r="P770" s="79">
        <f>ALL!P158/P$759</f>
        <v>1.4951621965073089E-2</v>
      </c>
      <c r="Q770" s="79">
        <f>ALL!Q158/Q$759</f>
        <v>1.7009440228832929E-2</v>
      </c>
      <c r="R770" s="79">
        <f>ALL!R158/R$759</f>
        <v>1.4215911446338316E-2</v>
      </c>
      <c r="S770" s="79">
        <f>ALL!S158/S$759</f>
        <v>2.0722437108481533E-2</v>
      </c>
      <c r="T770" s="79">
        <f>ALL!T158/T$759</f>
        <v>1.5953834886819344E-2</v>
      </c>
      <c r="U770" s="79">
        <f>ALL!U158/U$759</f>
        <v>1.2745537977214106E-2</v>
      </c>
      <c r="V770" s="79">
        <f>ALL!V158/V$759</f>
        <v>8.205889828384931E-3</v>
      </c>
      <c r="W770" s="79">
        <f>ALL!W158/W$759</f>
        <v>1.741206741032162E-2</v>
      </c>
      <c r="X770" s="79">
        <f>ALL!X158/X$759</f>
        <v>1.1219657894021401E-2</v>
      </c>
      <c r="Y770" s="79">
        <f>ALL!Y158/Y$759</f>
        <v>2.019522365358584E-2</v>
      </c>
      <c r="Z770" s="79">
        <f>ALL!Z158/Z$759</f>
        <v>1.4338731819527549E-2</v>
      </c>
      <c r="AA770" s="79">
        <f>ALL!AA158/AA$759</f>
        <v>2.8318190093030351E-2</v>
      </c>
      <c r="AB770" s="79">
        <f>ALL!AB158/AB$759</f>
        <v>1.97395731926387E-2</v>
      </c>
      <c r="AC770" s="79">
        <f>ALL!AC158/AC$759</f>
        <v>1.8797884358842658E-2</v>
      </c>
      <c r="AD770" s="79">
        <f>ALL!AD158/AD$759</f>
        <v>2.3313849787538782E-2</v>
      </c>
      <c r="AE770" s="79">
        <f>ALL!AE158/AE$759</f>
        <v>1.8149019427307098E-2</v>
      </c>
      <c r="AF770" s="79">
        <f>ALL!AF158/AF$759</f>
        <v>3.2543097931081219E-2</v>
      </c>
      <c r="AG770" s="79">
        <f>ALL!AG158/AG$759</f>
        <v>2.3486576000494565E-2</v>
      </c>
      <c r="AH770" s="79">
        <f>ALL!AH158/AH$759</f>
        <v>1.4343581108059163E-2</v>
      </c>
      <c r="AI770" s="79">
        <f>ALL!AI158/AI$759</f>
        <v>1.9523558641200554E-2</v>
      </c>
      <c r="AJ770" s="79">
        <f>ALL!AJ158/AJ$759</f>
        <v>1.858786128527648E-2</v>
      </c>
      <c r="AK770" s="79">
        <f>ALL!AK158/AK$759</f>
        <v>7.0461228211231408E-2</v>
      </c>
      <c r="AL770" s="79">
        <f>ALL!AL158/AL$759</f>
        <v>7.706739010924642E-3</v>
      </c>
      <c r="AM770" s="79">
        <f>ALL!AM158/AM$759</f>
        <v>4.5715203308677115E-2</v>
      </c>
      <c r="AN770" s="79">
        <f>ALL!AN158/AN$759</f>
        <v>0</v>
      </c>
      <c r="AO770" s="79">
        <f>ALL!AO158/AO$759</f>
        <v>1.8829677366663338E-2</v>
      </c>
      <c r="AP770" s="79">
        <f>ALL!AP158/AP$759</f>
        <v>0</v>
      </c>
      <c r="AQ770" s="79">
        <f>ALL!AQ158/AQ$759</f>
        <v>0</v>
      </c>
      <c r="AR770" s="79">
        <f>ALL!AR158/AR$759</f>
        <v>0</v>
      </c>
      <c r="AS770" s="79">
        <f>ALL!AS158/AS$759</f>
        <v>2.3873056538722157E-2</v>
      </c>
      <c r="AT770" s="79">
        <f>ALL!AT158/AT$759</f>
        <v>0</v>
      </c>
      <c r="AU770" s="79">
        <f>ALL!AU158/AU$759</f>
        <v>1.0904172961591289E-2</v>
      </c>
      <c r="AV770" s="79">
        <f>ALL!AV158/AV$759</f>
        <v>0.11899780959262418</v>
      </c>
      <c r="AW770" s="79">
        <f>ALL!AW158/AW$759</f>
        <v>1.5523637572240229E-2</v>
      </c>
      <c r="AX770" s="79">
        <f>ALL!AX158/AX$759</f>
        <v>0</v>
      </c>
      <c r="AY770" s="79">
        <f>ALL!AY158/AY$759</f>
        <v>8.6986173631763491E-5</v>
      </c>
      <c r="AZ770" s="79">
        <f>ALL!AZ158/AZ$759</f>
        <v>0</v>
      </c>
      <c r="BA770" s="79">
        <f>ALL!BA158/BA$759</f>
        <v>4.2481732003943687E-2</v>
      </c>
      <c r="BB770" s="79">
        <f>ALL!BB158/BB$759</f>
        <v>0</v>
      </c>
      <c r="BC770" s="79">
        <f>ALL!BC158/BC$759</f>
        <v>0</v>
      </c>
      <c r="BD770" s="79">
        <f>ALL!BD158/BD$759</f>
        <v>1.6791950974045178E-2</v>
      </c>
      <c r="BE770" s="79">
        <f>ALL!BE158/BE$759</f>
        <v>1.6888025573221849E-2</v>
      </c>
      <c r="BF770" s="79">
        <f>ALL!BF158/BF$759</f>
        <v>2.2013605438950461E-2</v>
      </c>
      <c r="BG770" s="79">
        <f>ALL!BG158/BG$759</f>
        <v>3.8086539494450698E-2</v>
      </c>
      <c r="BH770" s="19">
        <f t="shared" si="348"/>
        <v>0.99919877999416173</v>
      </c>
      <c r="BJ770" s="267">
        <f t="array" ref="BJ770">(MIN(IF($E$4:$BG$4=BJ$4,$E770:$BG770)))</f>
        <v>0</v>
      </c>
      <c r="BK770" s="267">
        <f t="array" ref="BK770">(MAX(IF($E$4:$BG$4=BK$4,$E770:$BG770)))</f>
        <v>0.11899780959262418</v>
      </c>
      <c r="BL770" s="267">
        <f t="array" ref="BL770">(AVERAGE(IF($E$4:$BG$4=BL$4,$E770:$BG770)))</f>
        <v>1.4418567013088541E-2</v>
      </c>
      <c r="BM770" s="267">
        <f t="array" ref="BM770">(MIN(IF($E$4:$BG$4=BM$4,$E770:$BG770)))</f>
        <v>1.6791950974045178E-2</v>
      </c>
      <c r="BN770" s="267">
        <f t="array" ref="BN770">(MAX(IF($E$4:$BG$4=BN$4,$E770:$BG770)))</f>
        <v>3.8086539494450698E-2</v>
      </c>
      <c r="BO770" s="267">
        <f t="array" ref="BO770">(AVERAGE(IF($E$4:$BG$4=BO$4,$E770:$BG770)))</f>
        <v>2.3445030370167048E-2</v>
      </c>
      <c r="BP770" s="267">
        <f t="array" ref="BP770">(MIN(IF($E$4:$BG$4=BP$4,$E770:$BG770)))</f>
        <v>7.706739010924642E-3</v>
      </c>
      <c r="BQ770" s="267">
        <f t="array" ref="BQ770">(MAX(IF($E$4:$BG$4=BQ$4,$E770:$BG770)))</f>
        <v>7.0461228211231408E-2</v>
      </c>
      <c r="BR770" s="267">
        <f t="array" ref="BR770">(AVERAGE(IF($E$4:$BG$4=BR$4,$E770:$BG770)))</f>
        <v>4.129439017694439E-2</v>
      </c>
      <c r="BS770" s="267">
        <f t="array" ref="BS770">(MIN(IF($E$4:$BG$4=BS$4,$E770:$BG770)))</f>
        <v>0</v>
      </c>
      <c r="BT770" s="267">
        <f t="array" ref="BT770">(MAX(IF($E$4:$BG$4=BT$4,$E770:$BG770)))</f>
        <v>3.2543097931081219E-2</v>
      </c>
      <c r="BU770" s="267">
        <f t="array" ref="BU770">(AVERAGE(IF($E$4:$BG$4=BU$4,$E770:$BG770)))</f>
        <v>1.6819384144717234E-2</v>
      </c>
      <c r="BV770" s="267">
        <f t="array" ref="BV770">(MIN(IF($E$4:$BG$4=BV$4,$E770:$BG770)))</f>
        <v>1.4338731819527549E-2</v>
      </c>
      <c r="BW770" s="267">
        <f t="array" ref="BW770">(MAX(IF($E$4:$BG$4=BW$4,$E770:$BG770)))</f>
        <v>2.2136570378761919E-2</v>
      </c>
      <c r="BX770" s="267">
        <f t="array" ref="BX770">(AVERAGE(IF($E$4:$BG$4=BX$4,$E770:$BG770)))</f>
        <v>1.8700684169051164E-2</v>
      </c>
      <c r="BY770" s="267">
        <f t="array" ref="BY770">(MIN(IF($E$4:$BG$4=BY$4,$E770:$BG770)))</f>
        <v>1.1219657894021401E-2</v>
      </c>
      <c r="BZ770" s="267">
        <f t="array" ref="BZ770">(MAX(IF($E$4:$BG$4=BZ$4,$E770:$BG770)))</f>
        <v>2.3486576000494565E-2</v>
      </c>
      <c r="CA770" s="267">
        <f t="array" ref="CA770">(AVERAGE(IF($E$4:$BG$4=CA$4,$E770:$BG770)))</f>
        <v>1.7546944579711007E-2</v>
      </c>
      <c r="CB770" s="268">
        <f t="shared" si="349"/>
        <v>0</v>
      </c>
      <c r="CC770" s="268">
        <f t="shared" si="350"/>
        <v>0.1</v>
      </c>
      <c r="CD770" s="268">
        <f t="shared" si="351"/>
        <v>1.8167250545348394E-2</v>
      </c>
    </row>
    <row r="771" spans="1:82" ht="24">
      <c r="A771" s="101">
        <f t="shared" si="352"/>
        <v>900</v>
      </c>
      <c r="B771" s="250" t="s">
        <v>141</v>
      </c>
      <c r="E771" s="79">
        <f>ALL!E159/E$759</f>
        <v>0</v>
      </c>
      <c r="F771" s="79">
        <f>ALL!F159/F$759</f>
        <v>0</v>
      </c>
      <c r="G771" s="79">
        <f>ALL!G159/G$759</f>
        <v>0</v>
      </c>
      <c r="H771" s="79">
        <f>ALL!H159/H$759</f>
        <v>6.9959925457510895E-6</v>
      </c>
      <c r="I771" s="79">
        <f>ALL!I159/I$759</f>
        <v>1.4181190383633825E-4</v>
      </c>
      <c r="J771" s="79">
        <f>ALL!J159/J$759</f>
        <v>0</v>
      </c>
      <c r="K771" s="79">
        <f>ALL!K159/K$759</f>
        <v>0</v>
      </c>
      <c r="L771" s="79">
        <f>ALL!L159/L$759</f>
        <v>0</v>
      </c>
      <c r="M771" s="79">
        <f>ALL!M159/M$759</f>
        <v>0</v>
      </c>
      <c r="N771" s="79">
        <f>ALL!N159/N$759</f>
        <v>0</v>
      </c>
      <c r="O771" s="79">
        <f>ALL!O159/O$759</f>
        <v>0</v>
      </c>
      <c r="P771" s="79">
        <f>ALL!P159/P$759</f>
        <v>0</v>
      </c>
      <c r="Q771" s="79">
        <f>ALL!Q159/Q$759</f>
        <v>0</v>
      </c>
      <c r="R771" s="79">
        <f>ALL!R159/R$759</f>
        <v>0</v>
      </c>
      <c r="S771" s="79">
        <f>ALL!S159/S$759</f>
        <v>0</v>
      </c>
      <c r="T771" s="79">
        <f>ALL!T159/T$759</f>
        <v>0</v>
      </c>
      <c r="U771" s="79">
        <f>ALL!U159/U$759</f>
        <v>0</v>
      </c>
      <c r="V771" s="79">
        <f>ALL!V159/V$759</f>
        <v>0</v>
      </c>
      <c r="W771" s="79">
        <f>ALL!W159/W$759</f>
        <v>0</v>
      </c>
      <c r="X771" s="79">
        <f>ALL!X159/X$759</f>
        <v>0</v>
      </c>
      <c r="Y771" s="79">
        <f>ALL!Y159/Y$759</f>
        <v>0</v>
      </c>
      <c r="Z771" s="79">
        <f>ALL!Z159/Z$759</f>
        <v>0</v>
      </c>
      <c r="AA771" s="79">
        <f>ALL!AA159/AA$759</f>
        <v>0</v>
      </c>
      <c r="AB771" s="79">
        <f>ALL!AB159/AB$759</f>
        <v>0</v>
      </c>
      <c r="AC771" s="79">
        <f>ALL!AC159/AC$759</f>
        <v>0</v>
      </c>
      <c r="AD771" s="79">
        <f>ALL!AD159/AD$759</f>
        <v>0</v>
      </c>
      <c r="AE771" s="79">
        <f>ALL!AE159/AE$759</f>
        <v>0</v>
      </c>
      <c r="AF771" s="79">
        <f>ALL!AF159/AF$759</f>
        <v>0</v>
      </c>
      <c r="AG771" s="79">
        <f>ALL!AG159/AG$759</f>
        <v>0</v>
      </c>
      <c r="AH771" s="79">
        <f>ALL!AH159/AH$759</f>
        <v>0</v>
      </c>
      <c r="AI771" s="79">
        <f>ALL!AI159/AI$759</f>
        <v>0</v>
      </c>
      <c r="AJ771" s="79">
        <f>ALL!AJ159/AJ$759</f>
        <v>2.3278917304416501E-5</v>
      </c>
      <c r="AK771" s="79">
        <f>ALL!AK159/AK$759</f>
        <v>0</v>
      </c>
      <c r="AL771" s="79">
        <f>ALL!AL159/AL$759</f>
        <v>0</v>
      </c>
      <c r="AM771" s="79">
        <f>ALL!AM159/AM$759</f>
        <v>0</v>
      </c>
      <c r="AN771" s="79">
        <f>ALL!AN159/AN$759</f>
        <v>0</v>
      </c>
      <c r="AO771" s="79">
        <f>ALL!AO159/AO$759</f>
        <v>0</v>
      </c>
      <c r="AP771" s="79">
        <f>ALL!AP159/AP$759</f>
        <v>0</v>
      </c>
      <c r="AQ771" s="79">
        <f>ALL!AQ159/AQ$759</f>
        <v>0</v>
      </c>
      <c r="AR771" s="79">
        <f>ALL!AR159/AR$759</f>
        <v>0</v>
      </c>
      <c r="AS771" s="79">
        <f>ALL!AS159/AS$759</f>
        <v>0</v>
      </c>
      <c r="AT771" s="79">
        <f>ALL!AT159/AT$759</f>
        <v>0</v>
      </c>
      <c r="AU771" s="79">
        <f>ALL!AU159/AU$759</f>
        <v>0</v>
      </c>
      <c r="AV771" s="79">
        <f>ALL!AV159/AV$759</f>
        <v>3.7566299414368565E-2</v>
      </c>
      <c r="AW771" s="79">
        <f>ALL!AW159/AW$759</f>
        <v>0</v>
      </c>
      <c r="AX771" s="79">
        <f>ALL!AX159/AX$759</f>
        <v>0</v>
      </c>
      <c r="AY771" s="79">
        <f>ALL!AY159/AY$759</f>
        <v>0</v>
      </c>
      <c r="AZ771" s="79">
        <f>ALL!AZ159/AZ$759</f>
        <v>0</v>
      </c>
      <c r="BA771" s="79">
        <f>ALL!BA159/BA$759</f>
        <v>0</v>
      </c>
      <c r="BB771" s="79">
        <f>ALL!BB159/BB$759</f>
        <v>0</v>
      </c>
      <c r="BC771" s="79">
        <f>ALL!BC159/BC$759</f>
        <v>1.0243548847134527E-2</v>
      </c>
      <c r="BD771" s="79">
        <f>ALL!BD159/BD$759</f>
        <v>0</v>
      </c>
      <c r="BE771" s="79">
        <f>ALL!BE159/BE$759</f>
        <v>0</v>
      </c>
      <c r="BF771" s="79">
        <f>ALL!BF159/BF$759</f>
        <v>0</v>
      </c>
      <c r="BG771" s="79">
        <f>ALL!BG159/BG$759</f>
        <v>0</v>
      </c>
      <c r="BH771" s="19">
        <f t="shared" si="348"/>
        <v>4.7981935075189601E-2</v>
      </c>
      <c r="BJ771" s="267">
        <f t="array" ref="BJ771">(MIN(IF($E$4:$BG$4=BJ$4,$E771:$BG771)))</f>
        <v>0</v>
      </c>
      <c r="BK771" s="267">
        <f t="array" ref="BK771">(MAX(IF($E$4:$BG$4=BK$4,$E771:$BG771)))</f>
        <v>3.7566299414368565E-2</v>
      </c>
      <c r="BL771" s="267">
        <f t="array" ref="BL771">(AVERAGE(IF($E$4:$BG$4=BL$4,$E771:$BG771)))</f>
        <v>2.9881155163439433E-3</v>
      </c>
      <c r="BM771" s="267">
        <f t="array" ref="BM771">(MIN(IF($E$4:$BG$4=BM$4,$E771:$BG771)))</f>
        <v>0</v>
      </c>
      <c r="BN771" s="267">
        <f t="array" ref="BN771">(MAX(IF($E$4:$BG$4=BN$4,$E771:$BG771)))</f>
        <v>0</v>
      </c>
      <c r="BO771" s="267">
        <f t="array" ref="BO771">(AVERAGE(IF($E$4:$BG$4=BO$4,$E771:$BG771)))</f>
        <v>0</v>
      </c>
      <c r="BP771" s="267">
        <f t="array" ref="BP771">(MIN(IF($E$4:$BG$4=BP$4,$E771:$BG771)))</f>
        <v>0</v>
      </c>
      <c r="BQ771" s="267">
        <f t="array" ref="BQ771">(MAX(IF($E$4:$BG$4=BQ$4,$E771:$BG771)))</f>
        <v>0</v>
      </c>
      <c r="BR771" s="267">
        <f t="array" ref="BR771">(AVERAGE(IF($E$4:$BG$4=BR$4,$E771:$BG771)))</f>
        <v>0</v>
      </c>
      <c r="BS771" s="267">
        <f t="array" ref="BS771">(MIN(IF($E$4:$BG$4=BS$4,$E771:$BG771)))</f>
        <v>0</v>
      </c>
      <c r="BT771" s="267">
        <f t="array" ref="BT771">(MAX(IF($E$4:$BG$4=BT$4,$E771:$BG771)))</f>
        <v>6.9959925457510895E-6</v>
      </c>
      <c r="BU771" s="267">
        <f t="array" ref="BU771">(AVERAGE(IF($E$4:$BG$4=BU$4,$E771:$BG771)))</f>
        <v>3.3314250217862331E-7</v>
      </c>
      <c r="BV771" s="267">
        <f t="array" ref="BV771">(MIN(IF($E$4:$BG$4=BV$4,$E771:$BG771)))</f>
        <v>0</v>
      </c>
      <c r="BW771" s="267">
        <f t="array" ref="BW771">(MAX(IF($E$4:$BG$4=BW$4,$E771:$BG771)))</f>
        <v>2.3278917304416501E-5</v>
      </c>
      <c r="BX771" s="267">
        <f t="array" ref="BX771">(AVERAGE(IF($E$4:$BG$4=BX$4,$E771:$BG771)))</f>
        <v>5.8197293261041251E-6</v>
      </c>
      <c r="BY771" s="267">
        <f t="array" ref="BY771">(MIN(IF($E$4:$BG$4=BY$4,$E771:$BG771)))</f>
        <v>0</v>
      </c>
      <c r="BZ771" s="267">
        <f t="array" ref="BZ771">(MAX(IF($E$4:$BG$4=BZ$4,$E771:$BG771)))</f>
        <v>1.4181190383633825E-4</v>
      </c>
      <c r="CA771" s="267">
        <f t="array" ref="CA771">(AVERAGE(IF($E$4:$BG$4=CA$4,$E771:$BG771)))</f>
        <v>2.0258843405191178E-5</v>
      </c>
      <c r="CB771" s="268">
        <f t="shared" si="349"/>
        <v>0</v>
      </c>
      <c r="CC771" s="268">
        <f t="shared" si="350"/>
        <v>0</v>
      </c>
      <c r="CD771" s="268">
        <f t="shared" si="351"/>
        <v>8.7239881954890186E-4</v>
      </c>
    </row>
    <row r="772" spans="1:82" ht="12.75">
      <c r="A772" s="101">
        <f t="shared" si="352"/>
        <v>1000</v>
      </c>
      <c r="B772" s="250" t="s">
        <v>142</v>
      </c>
      <c r="E772" s="79">
        <f>ALL!E160/E$759</f>
        <v>0</v>
      </c>
      <c r="F772" s="79">
        <f>ALL!F160/F$759</f>
        <v>0</v>
      </c>
      <c r="G772" s="79">
        <f>ALL!G160/G$759</f>
        <v>0</v>
      </c>
      <c r="H772" s="79">
        <f>ALL!H160/H$759</f>
        <v>0</v>
      </c>
      <c r="I772" s="79">
        <f>ALL!I160/I$759</f>
        <v>0</v>
      </c>
      <c r="J772" s="79">
        <f>ALL!J160/J$759</f>
        <v>0</v>
      </c>
      <c r="K772" s="79">
        <f>ALL!K160/K$759</f>
        <v>0</v>
      </c>
      <c r="L772" s="79">
        <f>ALL!L160/L$759</f>
        <v>1.8319924792195567E-2</v>
      </c>
      <c r="M772" s="79">
        <f>ALL!M160/M$759</f>
        <v>0</v>
      </c>
      <c r="N772" s="79">
        <f>ALL!N160/N$759</f>
        <v>0</v>
      </c>
      <c r="O772" s="79">
        <f>ALL!O160/O$759</f>
        <v>0</v>
      </c>
      <c r="P772" s="79">
        <f>ALL!P160/P$759</f>
        <v>0</v>
      </c>
      <c r="Q772" s="79">
        <f>ALL!Q160/Q$759</f>
        <v>0</v>
      </c>
      <c r="R772" s="79">
        <f>ALL!R160/R$759</f>
        <v>0</v>
      </c>
      <c r="S772" s="79">
        <f>ALL!S160/S$759</f>
        <v>7.3044735350605698E-5</v>
      </c>
      <c r="T772" s="79">
        <f>ALL!T160/T$759</f>
        <v>0</v>
      </c>
      <c r="U772" s="79">
        <f>ALL!U160/U$759</f>
        <v>0</v>
      </c>
      <c r="V772" s="79">
        <f>ALL!V160/V$759</f>
        <v>9.7387607793870037E-3</v>
      </c>
      <c r="W772" s="79">
        <f>ALL!W160/W$759</f>
        <v>0</v>
      </c>
      <c r="X772" s="79">
        <f>ALL!X160/X$759</f>
        <v>0</v>
      </c>
      <c r="Y772" s="79">
        <f>ALL!Y160/Y$759</f>
        <v>0</v>
      </c>
      <c r="Z772" s="79">
        <f>ALL!Z160/Z$759</f>
        <v>0</v>
      </c>
      <c r="AA772" s="79">
        <f>ALL!AA160/AA$759</f>
        <v>0</v>
      </c>
      <c r="AB772" s="79">
        <f>ALL!AB160/AB$759</f>
        <v>0</v>
      </c>
      <c r="AC772" s="79">
        <f>ALL!AC160/AC$759</f>
        <v>0</v>
      </c>
      <c r="AD772" s="79">
        <f>ALL!AD160/AD$759</f>
        <v>0</v>
      </c>
      <c r="AE772" s="79">
        <f>ALL!AE160/AE$759</f>
        <v>0</v>
      </c>
      <c r="AF772" s="79">
        <f>ALL!AF160/AF$759</f>
        <v>0</v>
      </c>
      <c r="AG772" s="79">
        <f>ALL!AG160/AG$759</f>
        <v>0</v>
      </c>
      <c r="AH772" s="79">
        <f>ALL!AH160/AH$759</f>
        <v>0</v>
      </c>
      <c r="AI772" s="79">
        <f>ALL!AI160/AI$759</f>
        <v>0</v>
      </c>
      <c r="AJ772" s="79">
        <f>ALL!AJ160/AJ$759</f>
        <v>9.8466016113593602E-4</v>
      </c>
      <c r="AK772" s="79">
        <f>ALL!AK160/AK$759</f>
        <v>0</v>
      </c>
      <c r="AL772" s="79">
        <f>ALL!AL160/AL$759</f>
        <v>0</v>
      </c>
      <c r="AM772" s="79">
        <f>ALL!AM160/AM$759</f>
        <v>0</v>
      </c>
      <c r="AN772" s="79">
        <f>ALL!AN160/AN$759</f>
        <v>0</v>
      </c>
      <c r="AO772" s="79">
        <f>ALL!AO160/AO$759</f>
        <v>0</v>
      </c>
      <c r="AP772" s="79">
        <f>ALL!AP160/AP$759</f>
        <v>0</v>
      </c>
      <c r="AQ772" s="79">
        <f>ALL!AQ160/AQ$759</f>
        <v>0</v>
      </c>
      <c r="AR772" s="79">
        <f>ALL!AR160/AR$759</f>
        <v>0</v>
      </c>
      <c r="AS772" s="79">
        <f>ALL!AS160/AS$759</f>
        <v>0</v>
      </c>
      <c r="AT772" s="79">
        <f>ALL!AT160/AT$759</f>
        <v>0</v>
      </c>
      <c r="AU772" s="79">
        <f>ALL!AU160/AU$759</f>
        <v>0</v>
      </c>
      <c r="AV772" s="79">
        <f>ALL!AV160/AV$759</f>
        <v>0</v>
      </c>
      <c r="AW772" s="79">
        <f>ALL!AW160/AW$759</f>
        <v>0</v>
      </c>
      <c r="AX772" s="79">
        <f>ALL!AX160/AX$759</f>
        <v>0</v>
      </c>
      <c r="AY772" s="79">
        <f>ALL!AY160/AY$759</f>
        <v>0</v>
      </c>
      <c r="AZ772" s="79">
        <f>ALL!AZ160/AZ$759</f>
        <v>0</v>
      </c>
      <c r="BA772" s="79">
        <f>ALL!BA160/BA$759</f>
        <v>0</v>
      </c>
      <c r="BB772" s="79">
        <f>ALL!BB160/BB$759</f>
        <v>0</v>
      </c>
      <c r="BC772" s="79">
        <f>ALL!BC160/BC$759</f>
        <v>0</v>
      </c>
      <c r="BD772" s="79">
        <f>ALL!BD160/BD$759</f>
        <v>0</v>
      </c>
      <c r="BE772" s="79">
        <f>ALL!BE160/BE$759</f>
        <v>0</v>
      </c>
      <c r="BF772" s="79">
        <f>ALL!BF160/BF$759</f>
        <v>0</v>
      </c>
      <c r="BG772" s="79">
        <f>ALL!BG160/BG$759</f>
        <v>3.2253630763214795E-4</v>
      </c>
      <c r="BH772" s="19">
        <f t="shared" si="348"/>
        <v>2.9438926775701257E-2</v>
      </c>
      <c r="BJ772" s="267">
        <f t="array" ref="BJ772">(MIN(IF($E$4:$BG$4=BJ$4,$E772:$BG772)))</f>
        <v>0</v>
      </c>
      <c r="BK772" s="267">
        <f t="array" ref="BK772">(MAX(IF($E$4:$BG$4=BK$4,$E772:$BG772)))</f>
        <v>0</v>
      </c>
      <c r="BL772" s="267">
        <f t="array" ref="BL772">(AVERAGE(IF($E$4:$BG$4=BL$4,$E772:$BG772)))</f>
        <v>0</v>
      </c>
      <c r="BM772" s="267">
        <f t="array" ref="BM772">(MIN(IF($E$4:$BG$4=BM$4,$E772:$BG772)))</f>
        <v>0</v>
      </c>
      <c r="BN772" s="267">
        <f t="array" ref="BN772">(MAX(IF($E$4:$BG$4=BN$4,$E772:$BG772)))</f>
        <v>3.2253630763214795E-4</v>
      </c>
      <c r="BO772" s="267">
        <f t="array" ref="BO772">(AVERAGE(IF($E$4:$BG$4=BO$4,$E772:$BG772)))</f>
        <v>8.0634076908036987E-5</v>
      </c>
      <c r="BP772" s="267">
        <f t="array" ref="BP772">(MIN(IF($E$4:$BG$4=BP$4,$E772:$BG772)))</f>
        <v>0</v>
      </c>
      <c r="BQ772" s="267">
        <f t="array" ref="BQ772">(MAX(IF($E$4:$BG$4=BQ$4,$E772:$BG772)))</f>
        <v>0</v>
      </c>
      <c r="BR772" s="267">
        <f t="array" ref="BR772">(AVERAGE(IF($E$4:$BG$4=BR$4,$E772:$BG772)))</f>
        <v>0</v>
      </c>
      <c r="BS772" s="267">
        <f t="array" ref="BS772">(MIN(IF($E$4:$BG$4=BS$4,$E772:$BG772)))</f>
        <v>0</v>
      </c>
      <c r="BT772" s="267">
        <f t="array" ref="BT772">(MAX(IF($E$4:$BG$4=BT$4,$E772:$BG772)))</f>
        <v>9.7387607793870037E-3</v>
      </c>
      <c r="BU772" s="267">
        <f t="array" ref="BU772">(AVERAGE(IF($E$4:$BG$4=BU$4,$E772:$BG772)))</f>
        <v>4.6722883403512431E-4</v>
      </c>
      <c r="BV772" s="267">
        <f t="array" ref="BV772">(MIN(IF($E$4:$BG$4=BV$4,$E772:$BG772)))</f>
        <v>0</v>
      </c>
      <c r="BW772" s="267">
        <f t="array" ref="BW772">(MAX(IF($E$4:$BG$4=BW$4,$E772:$BG772)))</f>
        <v>9.8466016113593602E-4</v>
      </c>
      <c r="BX772" s="267">
        <f t="array" ref="BX772">(AVERAGE(IF($E$4:$BG$4=BX$4,$E772:$BG772)))</f>
        <v>2.4616504028398401E-4</v>
      </c>
      <c r="BY772" s="267">
        <f t="array" ref="BY772">(MIN(IF($E$4:$BG$4=BY$4,$E772:$BG772)))</f>
        <v>0</v>
      </c>
      <c r="BZ772" s="267">
        <f t="array" ref="BZ772">(MAX(IF($E$4:$BG$4=BZ$4,$E772:$BG772)))</f>
        <v>1.8319924792195567E-2</v>
      </c>
      <c r="CA772" s="267">
        <f t="array" ref="CA772">(AVERAGE(IF($E$4:$BG$4=CA$4,$E772:$BG772)))</f>
        <v>2.6171321131707955E-3</v>
      </c>
      <c r="CB772" s="268">
        <f t="shared" si="349"/>
        <v>0</v>
      </c>
      <c r="CC772" s="268">
        <f t="shared" si="350"/>
        <v>0</v>
      </c>
      <c r="CD772" s="268">
        <f t="shared" si="351"/>
        <v>5.3525321410365925E-4</v>
      </c>
    </row>
    <row r="773" spans="1:82" ht="12.75">
      <c r="A773" s="101">
        <f t="shared" si="352"/>
        <v>1100</v>
      </c>
      <c r="B773" s="250" t="s">
        <v>143</v>
      </c>
      <c r="E773" s="79">
        <f>ALL!E161/E$759</f>
        <v>0</v>
      </c>
      <c r="F773" s="79">
        <f>ALL!F161/F$759</f>
        <v>0</v>
      </c>
      <c r="G773" s="79">
        <f>ALL!G161/G$759</f>
        <v>0</v>
      </c>
      <c r="H773" s="79">
        <f>ALL!H161/H$759</f>
        <v>3.1337451820083228E-3</v>
      </c>
      <c r="I773" s="79">
        <f>ALL!I161/I$759</f>
        <v>0</v>
      </c>
      <c r="J773" s="79">
        <f>ALL!J161/J$759</f>
        <v>1.6493587248366068E-4</v>
      </c>
      <c r="K773" s="79">
        <f>ALL!K161/K$759</f>
        <v>0</v>
      </c>
      <c r="L773" s="79">
        <f>ALL!L161/L$759</f>
        <v>1.7472520522169611E-3</v>
      </c>
      <c r="M773" s="79">
        <f>ALL!M161/M$759</f>
        <v>0</v>
      </c>
      <c r="N773" s="79">
        <f>ALL!N161/N$759</f>
        <v>0</v>
      </c>
      <c r="O773" s="79">
        <f>ALL!O161/O$759</f>
        <v>0</v>
      </c>
      <c r="P773" s="79">
        <f>ALL!P161/P$759</f>
        <v>0</v>
      </c>
      <c r="Q773" s="79">
        <f>ALL!Q161/Q$759</f>
        <v>0</v>
      </c>
      <c r="R773" s="79">
        <f>ALL!R161/R$759</f>
        <v>0</v>
      </c>
      <c r="S773" s="79">
        <f>ALL!S161/S$759</f>
        <v>2.179523676756403E-4</v>
      </c>
      <c r="T773" s="79">
        <f>ALL!T161/T$759</f>
        <v>0</v>
      </c>
      <c r="U773" s="79">
        <f>ALL!U161/U$759</f>
        <v>0</v>
      </c>
      <c r="V773" s="79">
        <f>ALL!V161/V$759</f>
        <v>4.6348398558661678E-3</v>
      </c>
      <c r="W773" s="79">
        <f>ALL!W161/W$759</f>
        <v>4.6042662925319206E-3</v>
      </c>
      <c r="X773" s="79">
        <f>ALL!X161/X$759</f>
        <v>0</v>
      </c>
      <c r="Y773" s="79">
        <f>ALL!Y161/Y$759</f>
        <v>0</v>
      </c>
      <c r="Z773" s="79">
        <f>ALL!Z161/Z$759</f>
        <v>0</v>
      </c>
      <c r="AA773" s="79">
        <f>ALL!AA161/AA$759</f>
        <v>1.7393569375345611E-4</v>
      </c>
      <c r="AB773" s="79">
        <f>ALL!AB161/AB$759</f>
        <v>2.2077702299088335E-6</v>
      </c>
      <c r="AC773" s="79">
        <f>ALL!AC161/AC$759</f>
        <v>0</v>
      </c>
      <c r="AD773" s="79">
        <f>ALL!AD161/AD$759</f>
        <v>0</v>
      </c>
      <c r="AE773" s="79">
        <f>ALL!AE161/AE$759</f>
        <v>0</v>
      </c>
      <c r="AF773" s="79">
        <f>ALL!AF161/AF$759</f>
        <v>0</v>
      </c>
      <c r="AG773" s="79">
        <f>ALL!AG161/AG$759</f>
        <v>6.1431591656432626E-3</v>
      </c>
      <c r="AH773" s="79">
        <f>ALL!AH161/AH$759</f>
        <v>6.0110675398105809E-3</v>
      </c>
      <c r="AI773" s="79">
        <f>ALL!AI161/AI$759</f>
        <v>1.2615092601756862E-4</v>
      </c>
      <c r="AJ773" s="79">
        <f>ALL!AJ161/AJ$759</f>
        <v>1.1173860831286706E-3</v>
      </c>
      <c r="AK773" s="79">
        <f>ALL!AK161/AK$759</f>
        <v>8.3852913093240139E-3</v>
      </c>
      <c r="AL773" s="79">
        <f>ALL!AL161/AL$759</f>
        <v>0</v>
      </c>
      <c r="AM773" s="79">
        <f>ALL!AM161/AM$759</f>
        <v>0</v>
      </c>
      <c r="AN773" s="79">
        <f>ALL!AN161/AN$759</f>
        <v>0</v>
      </c>
      <c r="AO773" s="79">
        <f>ALL!AO161/AO$759</f>
        <v>0</v>
      </c>
      <c r="AP773" s="79">
        <f>ALL!AP161/AP$759</f>
        <v>0</v>
      </c>
      <c r="AQ773" s="79">
        <f>ALL!AQ161/AQ$759</f>
        <v>0</v>
      </c>
      <c r="AR773" s="79">
        <f>ALL!AR161/AR$759</f>
        <v>0</v>
      </c>
      <c r="AS773" s="79">
        <f>ALL!AS161/AS$759</f>
        <v>1.2141092278954351E-3</v>
      </c>
      <c r="AT773" s="79">
        <f>ALL!AT161/AT$759</f>
        <v>0</v>
      </c>
      <c r="AU773" s="79">
        <f>ALL!AU161/AU$759</f>
        <v>0</v>
      </c>
      <c r="AV773" s="79">
        <f>ALL!AV161/AV$759</f>
        <v>0</v>
      </c>
      <c r="AW773" s="79">
        <f>ALL!AW161/AW$759</f>
        <v>2.7879205248298798E-3</v>
      </c>
      <c r="AX773" s="79">
        <f>ALL!AX161/AX$759</f>
        <v>0</v>
      </c>
      <c r="AY773" s="79">
        <f>ALL!AY161/AY$759</f>
        <v>0</v>
      </c>
      <c r="AZ773" s="79">
        <f>ALL!AZ161/AZ$759</f>
        <v>0</v>
      </c>
      <c r="BA773" s="79">
        <f>ALL!BA161/BA$759</f>
        <v>0</v>
      </c>
      <c r="BB773" s="79">
        <f>ALL!BB161/BB$759</f>
        <v>2.2822835992379205E-3</v>
      </c>
      <c r="BC773" s="79">
        <f>ALL!BC161/BC$759</f>
        <v>0</v>
      </c>
      <c r="BD773" s="79">
        <f>ALL!BD161/BD$759</f>
        <v>0</v>
      </c>
      <c r="BE773" s="79">
        <f>ALL!BE161/BE$759</f>
        <v>0</v>
      </c>
      <c r="BF773" s="79">
        <f>ALL!BF161/BF$759</f>
        <v>0</v>
      </c>
      <c r="BG773" s="79">
        <f>ALL!BG161/BG$759</f>
        <v>2.9060017696809585E-4</v>
      </c>
      <c r="BH773" s="19">
        <f t="shared" si="348"/>
        <v>4.3037103639621467E-2</v>
      </c>
      <c r="BJ773" s="267">
        <f t="array" ref="BJ773">(MIN(IF($E$4:$BG$4=BJ$4,$E773:$BG773)))</f>
        <v>0</v>
      </c>
      <c r="BK773" s="267">
        <f t="array" ref="BK773">(MAX(IF($E$4:$BG$4=BK$4,$E773:$BG773)))</f>
        <v>2.7879205248298798E-3</v>
      </c>
      <c r="BL773" s="267">
        <f t="array" ref="BL773">(AVERAGE(IF($E$4:$BG$4=BL$4,$E773:$BG773)))</f>
        <v>3.9276958449770225E-4</v>
      </c>
      <c r="BM773" s="267">
        <f t="array" ref="BM773">(MIN(IF($E$4:$BG$4=BM$4,$E773:$BG773)))</f>
        <v>0</v>
      </c>
      <c r="BN773" s="267">
        <f t="array" ref="BN773">(MAX(IF($E$4:$BG$4=BN$4,$E773:$BG773)))</f>
        <v>2.9060017696809585E-4</v>
      </c>
      <c r="BO773" s="267">
        <f t="array" ref="BO773">(AVERAGE(IF($E$4:$BG$4=BO$4,$E773:$BG773)))</f>
        <v>7.2650044242023962E-5</v>
      </c>
      <c r="BP773" s="267">
        <f t="array" ref="BP773">(MIN(IF($E$4:$BG$4=BP$4,$E773:$BG773)))</f>
        <v>0</v>
      </c>
      <c r="BQ773" s="267">
        <f t="array" ref="BQ773">(MAX(IF($E$4:$BG$4=BQ$4,$E773:$BG773)))</f>
        <v>8.3852913093240139E-3</v>
      </c>
      <c r="BR773" s="267">
        <f t="array" ref="BR773">(AVERAGE(IF($E$4:$BG$4=BR$4,$E773:$BG773)))</f>
        <v>2.7950971031080046E-3</v>
      </c>
      <c r="BS773" s="267">
        <f t="array" ref="BS773">(MIN(IF($E$4:$BG$4=BS$4,$E773:$BG773)))</f>
        <v>0</v>
      </c>
      <c r="BT773" s="267">
        <f t="array" ref="BT773">(MAX(IF($E$4:$BG$4=BT$4,$E773:$BG773)))</f>
        <v>6.0110675398105809E-3</v>
      </c>
      <c r="BU773" s="267">
        <f t="array" ref="BU773">(AVERAGE(IF($E$4:$BG$4=BU$4,$E773:$BG773)))</f>
        <v>9.0194013352998801E-4</v>
      </c>
      <c r="BV773" s="267">
        <f t="array" ref="BV773">(MIN(IF($E$4:$BG$4=BV$4,$E773:$BG773)))</f>
        <v>0</v>
      </c>
      <c r="BW773" s="267">
        <f t="array" ref="BW773">(MAX(IF($E$4:$BG$4=BW$4,$E773:$BG773)))</f>
        <v>1.1173860831286706E-3</v>
      </c>
      <c r="BX773" s="267">
        <f t="array" ref="BX773">(AVERAGE(IF($E$4:$BG$4=BX$4,$E773:$BG773)))</f>
        <v>2.7989846333964486E-4</v>
      </c>
      <c r="BY773" s="267">
        <f t="array" ref="BY773">(MIN(IF($E$4:$BG$4=BY$4,$E773:$BG773)))</f>
        <v>0</v>
      </c>
      <c r="BZ773" s="267">
        <f t="array" ref="BZ773">(MAX(IF($E$4:$BG$4=BZ$4,$E773:$BG773)))</f>
        <v>6.1431591656432626E-3</v>
      </c>
      <c r="CA773" s="267">
        <f t="array" ref="CA773">(AVERAGE(IF($E$4:$BG$4=CA$4,$E773:$BG773)))</f>
        <v>1.1452231634111131E-3</v>
      </c>
      <c r="CB773" s="268">
        <f t="shared" si="349"/>
        <v>0</v>
      </c>
      <c r="CC773" s="268">
        <f t="shared" si="350"/>
        <v>0</v>
      </c>
      <c r="CD773" s="268">
        <f t="shared" si="351"/>
        <v>7.8249279344766302E-4</v>
      </c>
    </row>
    <row r="774" spans="1:82" ht="24">
      <c r="A774" s="101">
        <f t="shared" si="352"/>
        <v>1200</v>
      </c>
      <c r="B774" s="250" t="s">
        <v>144</v>
      </c>
      <c r="E774" s="79">
        <f>ALL!E162/E$759</f>
        <v>3.0531241895696257E-2</v>
      </c>
      <c r="F774" s="79">
        <f>ALL!F162/F$759</f>
        <v>1.9511695589506852E-2</v>
      </c>
      <c r="G774" s="79">
        <f>ALL!G162/G$759</f>
        <v>3.5707176639992622E-2</v>
      </c>
      <c r="H774" s="79">
        <f>ALL!H162/H$759</f>
        <v>2.7750280636579815E-2</v>
      </c>
      <c r="I774" s="79">
        <f>ALL!I162/I$759</f>
        <v>2.7338570257625146E-2</v>
      </c>
      <c r="J774" s="79">
        <f>ALL!J162/J$759</f>
        <v>2.3235515332678314E-2</v>
      </c>
      <c r="K774" s="79">
        <f>ALL!K162/K$759</f>
        <v>3.0158849689797925E-2</v>
      </c>
      <c r="L774" s="79">
        <f>ALL!L162/L$759</f>
        <v>6.9782472225792206E-3</v>
      </c>
      <c r="M774" s="79">
        <f>ALL!M162/M$759</f>
        <v>2.0872346578423163E-2</v>
      </c>
      <c r="N774" s="79">
        <f>ALL!N162/N$759</f>
        <v>1.7652098799712738E-2</v>
      </c>
      <c r="O774" s="79">
        <f>ALL!O162/O$759</f>
        <v>1.7647786445096094E-2</v>
      </c>
      <c r="P774" s="79">
        <f>ALL!P162/P$759</f>
        <v>2.3195621698917823E-2</v>
      </c>
      <c r="Q774" s="79">
        <f>ALL!Q162/Q$759</f>
        <v>2.5197294818987644E-2</v>
      </c>
      <c r="R774" s="79">
        <f>ALL!R162/R$759</f>
        <v>2.3622539707588586E-2</v>
      </c>
      <c r="S774" s="79">
        <f>ALL!S162/S$759</f>
        <v>2.1675084538361283E-2</v>
      </c>
      <c r="T774" s="79">
        <f>ALL!T162/T$759</f>
        <v>2.6475439734758383E-2</v>
      </c>
      <c r="U774" s="79">
        <f>ALL!U162/U$759</f>
        <v>2.3038053459922981E-2</v>
      </c>
      <c r="V774" s="79">
        <f>ALL!V162/V$759</f>
        <v>6.6435224146529828E-4</v>
      </c>
      <c r="W774" s="79">
        <f>ALL!W162/W$759</f>
        <v>2.5566518305491788E-2</v>
      </c>
      <c r="X774" s="79">
        <f>ALL!X162/X$759</f>
        <v>2.669682279010073E-2</v>
      </c>
      <c r="Y774" s="79">
        <f>ALL!Y162/Y$759</f>
        <v>4.1552867899416486E-2</v>
      </c>
      <c r="Z774" s="79">
        <f>ALL!Z162/Z$759</f>
        <v>1.8028817981405966E-2</v>
      </c>
      <c r="AA774" s="79">
        <f>ALL!AA162/AA$759</f>
        <v>2.2771538340855699E-2</v>
      </c>
      <c r="AB774" s="79">
        <f>ALL!AB162/AB$759</f>
        <v>2.8906454784937335E-2</v>
      </c>
      <c r="AC774" s="79">
        <f>ALL!AC162/AC$759</f>
        <v>3.1504772580976323E-2</v>
      </c>
      <c r="AD774" s="79">
        <f>ALL!AD162/AD$759</f>
        <v>2.6152390552296942E-2</v>
      </c>
      <c r="AE774" s="79">
        <f>ALL!AE162/AE$759</f>
        <v>3.3523830767896244E-2</v>
      </c>
      <c r="AF774" s="79">
        <f>ALL!AF162/AF$759</f>
        <v>2.9121079278472087E-2</v>
      </c>
      <c r="AG774" s="79">
        <f>ALL!AG162/AG$759</f>
        <v>2.6853806149884869E-2</v>
      </c>
      <c r="AH774" s="79">
        <f>ALL!AH162/AH$759</f>
        <v>2.5475819339937512E-2</v>
      </c>
      <c r="AI774" s="79">
        <f>ALL!AI162/AI$759</f>
        <v>2.4483528772613897E-2</v>
      </c>
      <c r="AJ774" s="79">
        <f>ALL!AJ162/AJ$759</f>
        <v>2.1226317272191125E-2</v>
      </c>
      <c r="AK774" s="79">
        <f>ALL!AK162/AK$759</f>
        <v>2.7883287590790697E-2</v>
      </c>
      <c r="AL774" s="79">
        <f>ALL!AL162/AL$759</f>
        <v>0</v>
      </c>
      <c r="AM774" s="79">
        <f>ALL!AM162/AM$759</f>
        <v>0</v>
      </c>
      <c r="AN774" s="79">
        <f>ALL!AN162/AN$759</f>
        <v>1.9750055821524361E-2</v>
      </c>
      <c r="AO774" s="79">
        <f>ALL!AO162/AO$759</f>
        <v>6.034823526741967E-2</v>
      </c>
      <c r="AP774" s="79">
        <f>ALL!AP162/AP$759</f>
        <v>1.9717077586736957E-2</v>
      </c>
      <c r="AQ774" s="79">
        <f>ALL!AQ162/AQ$759</f>
        <v>2.3248998201786216E-2</v>
      </c>
      <c r="AR774" s="79">
        <f>ALL!AR162/AR$759</f>
        <v>1.5749733938237111E-2</v>
      </c>
      <c r="AS774" s="79">
        <f>ALL!AS162/AS$759</f>
        <v>1.2505514241533996E-3</v>
      </c>
      <c r="AT774" s="79">
        <f>ALL!AT162/AT$759</f>
        <v>3.470748589453828E-2</v>
      </c>
      <c r="AU774" s="79">
        <f>ALL!AU162/AU$759</f>
        <v>2.7034579693223575E-2</v>
      </c>
      <c r="AV774" s="79">
        <f>ALL!AV162/AV$759</f>
        <v>3.8171751252124499E-2</v>
      </c>
      <c r="AW774" s="79">
        <f>ALL!AW162/AW$759</f>
        <v>3.2635807626722087E-2</v>
      </c>
      <c r="AX774" s="79">
        <f>ALL!AX162/AX$759</f>
        <v>6.7478648581428555E-3</v>
      </c>
      <c r="AY774" s="79">
        <f>ALL!AY162/AY$759</f>
        <v>2.2657705302327372E-2</v>
      </c>
      <c r="AZ774" s="79">
        <f>ALL!AZ162/AZ$759</f>
        <v>2.8627281405942551E-2</v>
      </c>
      <c r="BA774" s="79">
        <f>ALL!BA162/BA$759</f>
        <v>1.2322018469192663E-2</v>
      </c>
      <c r="BB774" s="79">
        <f>ALL!BB162/BB$759</f>
        <v>0</v>
      </c>
      <c r="BC774" s="79">
        <f>ALL!BC162/BC$759</f>
        <v>8.9446503993214363E-4</v>
      </c>
      <c r="BD774" s="79">
        <f>ALL!BD162/BD$759</f>
        <v>2.6557002556983428E-2</v>
      </c>
      <c r="BE774" s="79">
        <f>ALL!BE162/BE$759</f>
        <v>3.5580380043755952E-2</v>
      </c>
      <c r="BF774" s="79">
        <f>ALL!BF162/BF$759</f>
        <v>3.0793506463337544E-2</v>
      </c>
      <c r="BG774" s="79">
        <f>ALL!BG162/BG$759</f>
        <v>3.3023343516545046E-2</v>
      </c>
      <c r="BH774" s="19">
        <f t="shared" si="348"/>
        <v>1.2808178920575832</v>
      </c>
      <c r="BJ774" s="267">
        <f t="array" ref="BJ774">(MIN(IF($E$4:$BG$4=BJ$4,$E774:$BG774)))</f>
        <v>0</v>
      </c>
      <c r="BK774" s="267">
        <f t="array" ref="BK774">(MAX(IF($E$4:$BG$4=BK$4,$E774:$BG774)))</f>
        <v>6.034823526741967E-2</v>
      </c>
      <c r="BL774" s="267">
        <f t="array" ref="BL774">(AVERAGE(IF($E$4:$BG$4=BL$4,$E774:$BG774)))</f>
        <v>2.1491475736375235E-2</v>
      </c>
      <c r="BM774" s="267">
        <f t="array" ref="BM774">(MIN(IF($E$4:$BG$4=BM$4,$E774:$BG774)))</f>
        <v>2.6557002556983428E-2</v>
      </c>
      <c r="BN774" s="267">
        <f t="array" ref="BN774">(MAX(IF($E$4:$BG$4=BN$4,$E774:$BG774)))</f>
        <v>3.5580380043755952E-2</v>
      </c>
      <c r="BO774" s="267">
        <f t="array" ref="BO774">(AVERAGE(IF($E$4:$BG$4=BO$4,$E774:$BG774)))</f>
        <v>3.1488558145155492E-2</v>
      </c>
      <c r="BP774" s="267">
        <f t="array" ref="BP774">(MIN(IF($E$4:$BG$4=BP$4,$E774:$BG774)))</f>
        <v>0</v>
      </c>
      <c r="BQ774" s="267">
        <f t="array" ref="BQ774">(MAX(IF($E$4:$BG$4=BQ$4,$E774:$BG774)))</f>
        <v>2.7883287590790697E-2</v>
      </c>
      <c r="BR774" s="267">
        <f t="array" ref="BR774">(AVERAGE(IF($E$4:$BG$4=BR$4,$E774:$BG774)))</f>
        <v>9.2944291969302324E-3</v>
      </c>
      <c r="BS774" s="267">
        <f t="array" ref="BS774">(MIN(IF($E$4:$BG$4=BS$4,$E774:$BG774)))</f>
        <v>6.6435224146529828E-4</v>
      </c>
      <c r="BT774" s="267">
        <f t="array" ref="BT774">(MAX(IF($E$4:$BG$4=BT$4,$E774:$BG774)))</f>
        <v>4.1552867899416486E-2</v>
      </c>
      <c r="BU774" s="267">
        <f t="array" ref="BU774">(AVERAGE(IF($E$4:$BG$4=BU$4,$E774:$BG774)))</f>
        <v>2.4793492527333115E-2</v>
      </c>
      <c r="BV774" s="267">
        <f t="array" ref="BV774">(MIN(IF($E$4:$BG$4=BV$4,$E774:$BG774)))</f>
        <v>1.8028817981405966E-2</v>
      </c>
      <c r="BW774" s="267">
        <f t="array" ref="BW774">(MAX(IF($E$4:$BG$4=BW$4,$E774:$BG774)))</f>
        <v>3.5707176639992622E-2</v>
      </c>
      <c r="BX774" s="267">
        <f t="array" ref="BX774">(AVERAGE(IF($E$4:$BG$4=BX$4,$E774:$BG774)))</f>
        <v>2.596719166963176E-2</v>
      </c>
      <c r="BY774" s="267">
        <f t="array" ref="BY774">(MIN(IF($E$4:$BG$4=BY$4,$E774:$BG774)))</f>
        <v>6.9782472225792206E-3</v>
      </c>
      <c r="BZ774" s="267">
        <f t="array" ref="BZ774">(MAX(IF($E$4:$BG$4=BZ$4,$E774:$BG774)))</f>
        <v>2.7338570257625146E-2</v>
      </c>
      <c r="CA774" s="267">
        <f t="array" ref="CA774">(AVERAGE(IF($E$4:$BG$4=CA$4,$E774:$BG774)))</f>
        <v>2.2654950050234952E-2</v>
      </c>
      <c r="CB774" s="268">
        <f t="shared" si="349"/>
        <v>0</v>
      </c>
      <c r="CC774" s="268">
        <f t="shared" si="350"/>
        <v>0.1</v>
      </c>
      <c r="CD774" s="268">
        <f t="shared" si="351"/>
        <v>2.3287598037410605E-2</v>
      </c>
    </row>
    <row r="775" spans="1:82" ht="24">
      <c r="A775" s="101">
        <f t="shared" si="352"/>
        <v>1300</v>
      </c>
      <c r="B775" s="250" t="s">
        <v>145</v>
      </c>
      <c r="E775" s="79">
        <f>ALL!E163/E$759</f>
        <v>4.5977581776620972E-3</v>
      </c>
      <c r="F775" s="79">
        <f>ALL!F163/F$759</f>
        <v>3.2037350226629888E-3</v>
      </c>
      <c r="G775" s="79">
        <f>ALL!G163/G$759</f>
        <v>0</v>
      </c>
      <c r="H775" s="79">
        <f>ALL!H163/H$759</f>
        <v>6.4422538277517979E-3</v>
      </c>
      <c r="I775" s="79">
        <f>ALL!I163/I$759</f>
        <v>4.2510925251614731E-3</v>
      </c>
      <c r="J775" s="79">
        <f>ALL!J163/J$759</f>
        <v>0</v>
      </c>
      <c r="K775" s="79">
        <f>ALL!K163/K$759</f>
        <v>3.4602882374253218E-3</v>
      </c>
      <c r="L775" s="79">
        <f>ALL!L163/L$759</f>
        <v>0</v>
      </c>
      <c r="M775" s="79">
        <f>ALL!M163/M$759</f>
        <v>0</v>
      </c>
      <c r="N775" s="79">
        <f>ALL!N163/N$759</f>
        <v>0</v>
      </c>
      <c r="O775" s="79">
        <f>ALL!O163/O$759</f>
        <v>0</v>
      </c>
      <c r="P775" s="79">
        <f>ALL!P163/P$759</f>
        <v>0</v>
      </c>
      <c r="Q775" s="79">
        <f>ALL!Q163/Q$759</f>
        <v>3.8703412699605424E-3</v>
      </c>
      <c r="R775" s="79">
        <f>ALL!R163/R$759</f>
        <v>6.2891131008064932E-3</v>
      </c>
      <c r="S775" s="79">
        <f>ALL!S163/S$759</f>
        <v>3.9530884154756725E-3</v>
      </c>
      <c r="T775" s="79">
        <f>ALL!T163/T$759</f>
        <v>3.1469695931366968E-3</v>
      </c>
      <c r="U775" s="79">
        <f>ALL!U163/U$759</f>
        <v>0</v>
      </c>
      <c r="V775" s="79">
        <f>ALL!V163/V$759</f>
        <v>0</v>
      </c>
      <c r="W775" s="79">
        <f>ALL!W163/W$759</f>
        <v>4.0457528909280576E-3</v>
      </c>
      <c r="X775" s="79">
        <f>ALL!X163/X$759</f>
        <v>0</v>
      </c>
      <c r="Y775" s="79">
        <f>ALL!Y163/Y$759</f>
        <v>7.1412458797121721E-3</v>
      </c>
      <c r="Z775" s="79">
        <f>ALL!Z163/Z$759</f>
        <v>3.7515762047624283E-3</v>
      </c>
      <c r="AA775" s="79">
        <f>ALL!AA163/AA$759</f>
        <v>8.457981426112985E-3</v>
      </c>
      <c r="AB775" s="79">
        <f>ALL!AB163/AB$759</f>
        <v>0</v>
      </c>
      <c r="AC775" s="79">
        <f>ALL!AC163/AC$759</f>
        <v>1.2709939146081952E-2</v>
      </c>
      <c r="AD775" s="79">
        <f>ALL!AD163/AD$759</f>
        <v>6.6613677356392471E-3</v>
      </c>
      <c r="AE775" s="79">
        <f>ALL!AE163/AE$759</f>
        <v>4.0531988314473407E-3</v>
      </c>
      <c r="AF775" s="79">
        <f>ALL!AF163/AF$759</f>
        <v>2.9274376397878761E-3</v>
      </c>
      <c r="AG775" s="79">
        <f>ALL!AG163/AG$759</f>
        <v>7.4460348213687452E-4</v>
      </c>
      <c r="AH775" s="79">
        <f>ALL!AH163/AH$759</f>
        <v>8.0420606628949811E-5</v>
      </c>
      <c r="AI775" s="79">
        <f>ALL!AI163/AI$759</f>
        <v>1.9529722730906552E-3</v>
      </c>
      <c r="AJ775" s="79">
        <f>ALL!AJ163/AJ$759</f>
        <v>2.439718429916765E-3</v>
      </c>
      <c r="AK775" s="79">
        <f>ALL!AK163/AK$759</f>
        <v>0</v>
      </c>
      <c r="AL775" s="79">
        <f>ALL!AL163/AL$759</f>
        <v>0</v>
      </c>
      <c r="AM775" s="79">
        <f>ALL!AM163/AM$759</f>
        <v>0</v>
      </c>
      <c r="AN775" s="79">
        <f>ALL!AN163/AN$759</f>
        <v>0</v>
      </c>
      <c r="AO775" s="79">
        <f>ALL!AO163/AO$759</f>
        <v>0</v>
      </c>
      <c r="AP775" s="79">
        <f>ALL!AP163/AP$759</f>
        <v>0</v>
      </c>
      <c r="AQ775" s="79">
        <f>ALL!AQ163/AQ$759</f>
        <v>0</v>
      </c>
      <c r="AR775" s="79">
        <f>ALL!AR163/AR$759</f>
        <v>0</v>
      </c>
      <c r="AS775" s="79">
        <f>ALL!AS163/AS$759</f>
        <v>0</v>
      </c>
      <c r="AT775" s="79">
        <f>ALL!AT163/AT$759</f>
        <v>0</v>
      </c>
      <c r="AU775" s="79">
        <f>ALL!AU163/AU$759</f>
        <v>0</v>
      </c>
      <c r="AV775" s="79">
        <f>ALL!AV163/AV$759</f>
        <v>0</v>
      </c>
      <c r="AW775" s="79">
        <f>ALL!AW163/AW$759</f>
        <v>0</v>
      </c>
      <c r="AX775" s="79">
        <f>ALL!AX163/AX$759</f>
        <v>0</v>
      </c>
      <c r="AY775" s="79">
        <f>ALL!AY163/AY$759</f>
        <v>0</v>
      </c>
      <c r="AZ775" s="79">
        <f>ALL!AZ163/AZ$759</f>
        <v>0</v>
      </c>
      <c r="BA775" s="79">
        <f>ALL!BA163/BA$759</f>
        <v>0</v>
      </c>
      <c r="BB775" s="79">
        <f>ALL!BB163/BB$759</f>
        <v>0</v>
      </c>
      <c r="BC775" s="79">
        <f>ALL!BC163/BC$759</f>
        <v>0</v>
      </c>
      <c r="BD775" s="79">
        <f>ALL!BD163/BD$759</f>
        <v>2.0398151024294776E-3</v>
      </c>
      <c r="BE775" s="79">
        <f>ALL!BE163/BE$759</f>
        <v>6.956888809909397E-3</v>
      </c>
      <c r="BF775" s="79">
        <f>ALL!BF163/BF$759</f>
        <v>5.6825798039565802E-3</v>
      </c>
      <c r="BG775" s="79">
        <f>ALL!BG163/BG$759</f>
        <v>1.4224137464080936E-2</v>
      </c>
      <c r="BH775" s="19">
        <f t="shared" si="348"/>
        <v>0.12308427589666479</v>
      </c>
      <c r="BJ775" s="267">
        <f t="array" ref="BJ775">(MIN(IF($E$4:$BG$4=BJ$4,$E775:$BG775)))</f>
        <v>0</v>
      </c>
      <c r="BK775" s="267">
        <f t="array" ref="BK775">(MAX(IF($E$4:$BG$4=BK$4,$E775:$BG775)))</f>
        <v>0</v>
      </c>
      <c r="BL775" s="267">
        <f t="array" ref="BL775">(AVERAGE(IF($E$4:$BG$4=BL$4,$E775:$BG775)))</f>
        <v>0</v>
      </c>
      <c r="BM775" s="267">
        <f t="array" ref="BM775">(MIN(IF($E$4:$BG$4=BM$4,$E775:$BG775)))</f>
        <v>2.0398151024294776E-3</v>
      </c>
      <c r="BN775" s="267">
        <f t="array" ref="BN775">(MAX(IF($E$4:$BG$4=BN$4,$E775:$BG775)))</f>
        <v>1.4224137464080936E-2</v>
      </c>
      <c r="BO775" s="267">
        <f t="array" ref="BO775">(AVERAGE(IF($E$4:$BG$4=BO$4,$E775:$BG775)))</f>
        <v>7.2258552950940982E-3</v>
      </c>
      <c r="BP775" s="267">
        <f t="array" ref="BP775">(MIN(IF($E$4:$BG$4=BP$4,$E775:$BG775)))</f>
        <v>0</v>
      </c>
      <c r="BQ775" s="267">
        <f t="array" ref="BQ775">(MAX(IF($E$4:$BG$4=BQ$4,$E775:$BG775)))</f>
        <v>0</v>
      </c>
      <c r="BR775" s="267">
        <f t="array" ref="BR775">(AVERAGE(IF($E$4:$BG$4=BR$4,$E775:$BG775)))</f>
        <v>0</v>
      </c>
      <c r="BS775" s="267">
        <f t="array" ref="BS775">(MIN(IF($E$4:$BG$4=BS$4,$E775:$BG775)))</f>
        <v>0</v>
      </c>
      <c r="BT775" s="267">
        <f t="array" ref="BT775">(MAX(IF($E$4:$BG$4=BT$4,$E775:$BG775)))</f>
        <v>1.2709939146081952E-2</v>
      </c>
      <c r="BU775" s="267">
        <f t="array" ref="BU775">(AVERAGE(IF($E$4:$BG$4=BU$4,$E775:$BG775)))</f>
        <v>3.8590900857723908E-3</v>
      </c>
      <c r="BV775" s="267">
        <f t="array" ref="BV775">(MIN(IF($E$4:$BG$4=BV$4,$E775:$BG775)))</f>
        <v>0</v>
      </c>
      <c r="BW775" s="267">
        <f t="array" ref="BW775">(MAX(IF($E$4:$BG$4=BW$4,$E775:$BG775)))</f>
        <v>3.7515762047624283E-3</v>
      </c>
      <c r="BX775" s="267">
        <f t="array" ref="BX775">(AVERAGE(IF($E$4:$BG$4=BX$4,$E775:$BG775)))</f>
        <v>1.5478236586697982E-3</v>
      </c>
      <c r="BY775" s="267">
        <f t="array" ref="BY775">(MIN(IF($E$4:$BG$4=BY$4,$E775:$BG775)))</f>
        <v>0</v>
      </c>
      <c r="BZ775" s="267">
        <f t="array" ref="BZ775">(MAX(IF($E$4:$BG$4=BZ$4,$E775:$BG775)))</f>
        <v>4.2510925251614731E-3</v>
      </c>
      <c r="CA775" s="267">
        <f t="array" ref="CA775">(AVERAGE(IF($E$4:$BG$4=CA$4,$E775:$BG775)))</f>
        <v>9.9266689719842895E-4</v>
      </c>
      <c r="CB775" s="268">
        <f t="shared" si="349"/>
        <v>0</v>
      </c>
      <c r="CC775" s="268">
        <f t="shared" si="350"/>
        <v>0</v>
      </c>
      <c r="CD775" s="268">
        <f t="shared" si="351"/>
        <v>2.2378959253939053E-3</v>
      </c>
    </row>
    <row r="776" spans="1:82" ht="24">
      <c r="A776" s="101">
        <f t="shared" si="352"/>
        <v>1400</v>
      </c>
      <c r="B776" s="250" t="s">
        <v>146</v>
      </c>
      <c r="E776" s="79">
        <f>ALL!E164/E$759</f>
        <v>1.0039829272873765E-2</v>
      </c>
      <c r="F776" s="79">
        <f>ALL!F164/F$759</f>
        <v>8.9650616565014E-3</v>
      </c>
      <c r="G776" s="79">
        <f>ALL!G164/G$759</f>
        <v>0</v>
      </c>
      <c r="H776" s="79">
        <f>ALL!H164/H$759</f>
        <v>3.4186287508973699E-2</v>
      </c>
      <c r="I776" s="79">
        <f>ALL!I164/I$759</f>
        <v>1.8541478063373654E-2</v>
      </c>
      <c r="J776" s="79">
        <f>ALL!J164/J$759</f>
        <v>2.6646206826327324E-3</v>
      </c>
      <c r="K776" s="79">
        <f>ALL!K164/K$759</f>
        <v>0</v>
      </c>
      <c r="L776" s="79">
        <f>ALL!L164/L$759</f>
        <v>1.7225430302519898E-2</v>
      </c>
      <c r="M776" s="79">
        <f>ALL!M164/M$759</f>
        <v>0</v>
      </c>
      <c r="N776" s="79">
        <f>ALL!N164/N$759</f>
        <v>0</v>
      </c>
      <c r="O776" s="79">
        <f>ALL!O164/O$759</f>
        <v>5.3771141025093089E-3</v>
      </c>
      <c r="P776" s="79">
        <f>ALL!P164/P$759</f>
        <v>1.2940066205310888E-2</v>
      </c>
      <c r="Q776" s="79">
        <f>ALL!Q164/Q$759</f>
        <v>1.2585222966785983E-2</v>
      </c>
      <c r="R776" s="79">
        <f>ALL!R164/R$759</f>
        <v>1.3763718678882284E-3</v>
      </c>
      <c r="S776" s="79">
        <f>ALL!S164/S$759</f>
        <v>1.2219253804988908E-2</v>
      </c>
      <c r="T776" s="79">
        <f>ALL!T164/T$759</f>
        <v>6.4513087084702879E-3</v>
      </c>
      <c r="U776" s="79">
        <f>ALL!U164/U$759</f>
        <v>2.4950751481966741E-2</v>
      </c>
      <c r="V776" s="79">
        <f>ALL!V164/V$759</f>
        <v>1.3585407355500144E-2</v>
      </c>
      <c r="W776" s="79">
        <f>ALL!W164/W$759</f>
        <v>1.3051398806904225E-2</v>
      </c>
      <c r="X776" s="79">
        <f>ALL!X164/X$759</f>
        <v>1.8424755858559099E-3</v>
      </c>
      <c r="Y776" s="79">
        <f>ALL!Y164/Y$759</f>
        <v>2.5343040923197759E-2</v>
      </c>
      <c r="Z776" s="79">
        <f>ALL!Z164/Z$759</f>
        <v>9.8189025668667159E-3</v>
      </c>
      <c r="AA776" s="79">
        <f>ALL!AA164/AA$759</f>
        <v>1.1418436617280982E-2</v>
      </c>
      <c r="AB776" s="79">
        <f>ALL!AB164/AB$759</f>
        <v>5.6282943998549849E-3</v>
      </c>
      <c r="AC776" s="79">
        <f>ALL!AC164/AC$759</f>
        <v>8.4073119622874188E-3</v>
      </c>
      <c r="AD776" s="79">
        <f>ALL!AD164/AD$759</f>
        <v>4.4835960848519296E-3</v>
      </c>
      <c r="AE776" s="79">
        <f>ALL!AE164/AE$759</f>
        <v>3.1737904641731354E-3</v>
      </c>
      <c r="AF776" s="79">
        <f>ALL!AF164/AF$759</f>
        <v>2.2337328276811487E-2</v>
      </c>
      <c r="AG776" s="79">
        <f>ALL!AG164/AG$759</f>
        <v>1.0887805212531533E-2</v>
      </c>
      <c r="AH776" s="79">
        <f>ALL!AH164/AH$759</f>
        <v>9.2973652656717105E-3</v>
      </c>
      <c r="AI776" s="79">
        <f>ALL!AI164/AI$759</f>
        <v>2.2975210740464207E-2</v>
      </c>
      <c r="AJ776" s="79">
        <f>ALL!AJ164/AJ$759</f>
        <v>2.6707692274151644E-2</v>
      </c>
      <c r="AK776" s="79">
        <f>ALL!AK164/AK$759</f>
        <v>0.2062019009369008</v>
      </c>
      <c r="AL776" s="79">
        <f>ALL!AL164/AL$759</f>
        <v>2.9915861385212762E-5</v>
      </c>
      <c r="AM776" s="79">
        <f>ALL!AM164/AM$759</f>
        <v>0.35919948010809483</v>
      </c>
      <c r="AN776" s="79">
        <f>ALL!AN164/AN$759</f>
        <v>0</v>
      </c>
      <c r="AO776" s="79">
        <f>ALL!AO164/AO$759</f>
        <v>9.9883643100962899E-2</v>
      </c>
      <c r="AP776" s="79">
        <f>ALL!AP164/AP$759</f>
        <v>0</v>
      </c>
      <c r="AQ776" s="79">
        <f>ALL!AQ164/AQ$759</f>
        <v>0</v>
      </c>
      <c r="AR776" s="79">
        <f>ALL!AR164/AR$759</f>
        <v>0</v>
      </c>
      <c r="AS776" s="79">
        <f>ALL!AS164/AS$759</f>
        <v>0</v>
      </c>
      <c r="AT776" s="79">
        <f>ALL!AT164/AT$759</f>
        <v>0</v>
      </c>
      <c r="AU776" s="79">
        <f>ALL!AU164/AU$759</f>
        <v>0</v>
      </c>
      <c r="AV776" s="79">
        <f>ALL!AV164/AV$759</f>
        <v>2.2657627063890018E-2</v>
      </c>
      <c r="AW776" s="79">
        <f>ALL!AW164/AW$759</f>
        <v>4.6115926429206387E-2</v>
      </c>
      <c r="AX776" s="79">
        <f>ALL!AX164/AX$759</f>
        <v>0</v>
      </c>
      <c r="AY776" s="79">
        <f>ALL!AY164/AY$759</f>
        <v>0</v>
      </c>
      <c r="AZ776" s="79">
        <f>ALL!AZ164/AZ$759</f>
        <v>0</v>
      </c>
      <c r="BA776" s="79">
        <f>ALL!BA164/BA$759</f>
        <v>0</v>
      </c>
      <c r="BB776" s="79">
        <f>ALL!BB164/BB$759</f>
        <v>8.2030558760147393E-2</v>
      </c>
      <c r="BC776" s="79">
        <f>ALL!BC164/BC$759</f>
        <v>0</v>
      </c>
      <c r="BD776" s="79">
        <f>ALL!BD164/BD$759</f>
        <v>7.9858391222485964E-3</v>
      </c>
      <c r="BE776" s="79">
        <f>ALL!BE164/BE$759</f>
        <v>2.4721045742012754E-2</v>
      </c>
      <c r="BF776" s="79">
        <f>ALL!BF164/BF$759</f>
        <v>3.2135956879726625E-2</v>
      </c>
      <c r="BG776" s="79">
        <f>ALL!BG164/BG$759</f>
        <v>2.2788203397458757E-2</v>
      </c>
      <c r="BH776" s="19">
        <f t="shared" si="348"/>
        <v>1.2602309505632336</v>
      </c>
      <c r="BJ776" s="267">
        <f t="array" ref="BJ776">(MIN(IF($E$4:$BG$4=BJ$4,$E776:$BG776)))</f>
        <v>0</v>
      </c>
      <c r="BK776" s="267">
        <f t="array" ref="BK776">(MAX(IF($E$4:$BG$4=BK$4,$E776:$BG776)))</f>
        <v>9.9883643100962899E-2</v>
      </c>
      <c r="BL776" s="267">
        <f t="array" ref="BL776">(AVERAGE(IF($E$4:$BG$4=BL$4,$E776:$BG776)))</f>
        <v>1.5667984709637921E-2</v>
      </c>
      <c r="BM776" s="267">
        <f t="array" ref="BM776">(MIN(IF($E$4:$BG$4=BM$4,$E776:$BG776)))</f>
        <v>7.9858391222485964E-3</v>
      </c>
      <c r="BN776" s="267">
        <f t="array" ref="BN776">(MAX(IF($E$4:$BG$4=BN$4,$E776:$BG776)))</f>
        <v>3.2135956879726625E-2</v>
      </c>
      <c r="BO776" s="267">
        <f t="array" ref="BO776">(AVERAGE(IF($E$4:$BG$4=BO$4,$E776:$BG776)))</f>
        <v>2.190776128536168E-2</v>
      </c>
      <c r="BP776" s="267">
        <f t="array" ref="BP776">(MIN(IF($E$4:$BG$4=BP$4,$E776:$BG776)))</f>
        <v>2.9915861385212762E-5</v>
      </c>
      <c r="BQ776" s="267">
        <f t="array" ref="BQ776">(MAX(IF($E$4:$BG$4=BQ$4,$E776:$BG776)))</f>
        <v>0.35919948010809483</v>
      </c>
      <c r="BR776" s="267">
        <f t="array" ref="BR776">(AVERAGE(IF($E$4:$BG$4=BR$4,$E776:$BG776)))</f>
        <v>0.18847709896879361</v>
      </c>
      <c r="BS776" s="267">
        <f t="array" ref="BS776">(MIN(IF($E$4:$BG$4=BS$4,$E776:$BG776)))</f>
        <v>0</v>
      </c>
      <c r="BT776" s="267">
        <f t="array" ref="BT776">(MAX(IF($E$4:$BG$4=BT$4,$E776:$BG776)))</f>
        <v>3.4186287508973699E-2</v>
      </c>
      <c r="BU776" s="267">
        <f t="array" ref="BU776">(AVERAGE(IF($E$4:$BG$4=BU$4,$E776:$BG776)))</f>
        <v>9.7601307775382427E-3</v>
      </c>
      <c r="BV776" s="267">
        <f t="array" ref="BV776">(MIN(IF($E$4:$BG$4=BV$4,$E776:$BG776)))</f>
        <v>0</v>
      </c>
      <c r="BW776" s="267">
        <f t="array" ref="BW776">(MAX(IF($E$4:$BG$4=BW$4,$E776:$BG776)))</f>
        <v>2.6707692274151644E-2</v>
      </c>
      <c r="BX776" s="267">
        <f t="array" ref="BX776">(AVERAGE(IF($E$4:$BG$4=BX$4,$E776:$BG776)))</f>
        <v>1.0538722310218336E-2</v>
      </c>
      <c r="BY776" s="267">
        <f t="array" ref="BY776">(MIN(IF($E$4:$BG$4=BY$4,$E776:$BG776)))</f>
        <v>1.8424755858559099E-3</v>
      </c>
      <c r="BZ776" s="267">
        <f t="array" ref="BZ776">(MAX(IF($E$4:$BG$4=BZ$4,$E776:$BG776)))</f>
        <v>2.4950751481966741E-2</v>
      </c>
      <c r="CA776" s="267">
        <f t="array" ref="CA776">(AVERAGE(IF($E$4:$BG$4=CA$4,$E776:$BG776)))</f>
        <v>1.5623316798860405E-2</v>
      </c>
      <c r="CB776" s="268">
        <f t="shared" si="349"/>
        <v>0</v>
      </c>
      <c r="CC776" s="268">
        <f t="shared" si="350"/>
        <v>0.4</v>
      </c>
      <c r="CD776" s="268">
        <f t="shared" si="351"/>
        <v>2.2913290010240613E-2</v>
      </c>
    </row>
    <row r="777" spans="1:82" ht="12.75">
      <c r="A777" s="101">
        <f t="shared" si="352"/>
        <v>1500</v>
      </c>
      <c r="B777" s="250" t="s">
        <v>147</v>
      </c>
      <c r="E777" s="79">
        <f>ALL!E165/E$759</f>
        <v>4.4000770293282483E-2</v>
      </c>
      <c r="F777" s="79">
        <f>ALL!F165/F$759</f>
        <v>4.1478113388061975E-2</v>
      </c>
      <c r="G777" s="79">
        <f>ALL!G165/G$759</f>
        <v>3.0503796025561098E-2</v>
      </c>
      <c r="H777" s="79">
        <f>ALL!H165/H$759</f>
        <v>3.6622733638661475E-2</v>
      </c>
      <c r="I777" s="79">
        <f>ALL!I165/I$759</f>
        <v>3.6806468743799482E-2</v>
      </c>
      <c r="J777" s="79">
        <f>ALL!J165/J$759</f>
        <v>2.9391067331879805E-2</v>
      </c>
      <c r="K777" s="79">
        <f>ALL!K165/K$759</f>
        <v>3.6306615731844544E-2</v>
      </c>
      <c r="L777" s="79">
        <f>ALL!L165/L$759</f>
        <v>2.5642644363780394E-2</v>
      </c>
      <c r="M777" s="79">
        <f>ALL!M165/M$759</f>
        <v>0</v>
      </c>
      <c r="N777" s="79">
        <f>ALL!N165/N$759</f>
        <v>0</v>
      </c>
      <c r="O777" s="79">
        <f>ALL!O165/O$759</f>
        <v>7.7774216611402646E-3</v>
      </c>
      <c r="P777" s="79">
        <f>ALL!P165/P$759</f>
        <v>3.6088324462257564E-2</v>
      </c>
      <c r="Q777" s="79">
        <f>ALL!Q165/Q$759</f>
        <v>2.99593693849971E-2</v>
      </c>
      <c r="R777" s="79">
        <f>ALL!R165/R$759</f>
        <v>8.9955994197766283E-3</v>
      </c>
      <c r="S777" s="79">
        <f>ALL!S165/S$759</f>
        <v>3.3361984294989308E-2</v>
      </c>
      <c r="T777" s="79">
        <f>ALL!T165/T$759</f>
        <v>3.5279362521574723E-2</v>
      </c>
      <c r="U777" s="79">
        <f>ALL!U165/U$759</f>
        <v>3.2774082836606419E-2</v>
      </c>
      <c r="V777" s="79">
        <f>ALL!V165/V$759</f>
        <v>1.3203769303196403E-2</v>
      </c>
      <c r="W777" s="79">
        <f>ALL!W165/W$759</f>
        <v>3.7864879243889246E-2</v>
      </c>
      <c r="X777" s="79">
        <f>ALL!X165/X$759</f>
        <v>3.0814694333341771E-2</v>
      </c>
      <c r="Y777" s="79">
        <f>ALL!Y165/Y$759</f>
        <v>3.4115243322842152E-2</v>
      </c>
      <c r="Z777" s="79">
        <f>ALL!Z165/Z$759</f>
        <v>2.7357482026852512E-2</v>
      </c>
      <c r="AA777" s="79">
        <f>ALL!AA165/AA$759</f>
        <v>5.73622971832582E-2</v>
      </c>
      <c r="AB777" s="79">
        <f>ALL!AB165/AB$759</f>
        <v>3.0824070553913441E-2</v>
      </c>
      <c r="AC777" s="79">
        <f>ALL!AC165/AC$759</f>
        <v>5.0946938368307264E-2</v>
      </c>
      <c r="AD777" s="79">
        <f>ALL!AD165/AD$759</f>
        <v>4.1935514829010326E-2</v>
      </c>
      <c r="AE777" s="79">
        <f>ALL!AE165/AE$759</f>
        <v>4.0664764317155766E-2</v>
      </c>
      <c r="AF777" s="79">
        <f>ALL!AF165/AF$759</f>
        <v>2.1101899060490672E-2</v>
      </c>
      <c r="AG777" s="79">
        <f>ALL!AG165/AG$759</f>
        <v>3.4506318164866302E-2</v>
      </c>
      <c r="AH777" s="79">
        <f>ALL!AH165/AH$759</f>
        <v>4.051823846251433E-2</v>
      </c>
      <c r="AI777" s="79">
        <f>ALL!AI165/AI$759</f>
        <v>3.4308662308985875E-2</v>
      </c>
      <c r="AJ777" s="79">
        <f>ALL!AJ165/AJ$759</f>
        <v>3.1158706043196666E-2</v>
      </c>
      <c r="AK777" s="79">
        <f>ALL!AK165/AK$759</f>
        <v>6.5080812682208652E-2</v>
      </c>
      <c r="AL777" s="79">
        <f>ALL!AL165/AL$759</f>
        <v>0</v>
      </c>
      <c r="AM777" s="79">
        <f>ALL!AM165/AM$759</f>
        <v>5.2325995601623286E-2</v>
      </c>
      <c r="AN777" s="79">
        <f>ALL!AN165/AN$759</f>
        <v>2.8778022652241209E-2</v>
      </c>
      <c r="AO777" s="79">
        <f>ALL!AO165/AO$759</f>
        <v>7.4713524407674939E-2</v>
      </c>
      <c r="AP777" s="79">
        <f>ALL!AP165/AP$759</f>
        <v>5.3851999825753748E-2</v>
      </c>
      <c r="AQ777" s="79">
        <f>ALL!AQ165/AQ$759</f>
        <v>0</v>
      </c>
      <c r="AR777" s="79">
        <f>ALL!AR165/AR$759</f>
        <v>0</v>
      </c>
      <c r="AS777" s="79">
        <f>ALL!AS165/AS$759</f>
        <v>8.6460710294771398E-2</v>
      </c>
      <c r="AT777" s="79">
        <f>ALL!AT165/AT$759</f>
        <v>2.1408895762053889E-2</v>
      </c>
      <c r="AU777" s="79">
        <f>ALL!AU165/AU$759</f>
        <v>5.2763318642770993E-2</v>
      </c>
      <c r="AV777" s="79">
        <f>ALL!AV165/AV$759</f>
        <v>6.645029203801063E-2</v>
      </c>
      <c r="AW777" s="79">
        <f>ALL!AW165/AW$759</f>
        <v>6.9727676325073928E-2</v>
      </c>
      <c r="AX777" s="79">
        <f>ALL!AX165/AX$759</f>
        <v>1.814894888708531E-2</v>
      </c>
      <c r="AY777" s="79">
        <f>ALL!AY165/AY$759</f>
        <v>0.11506800778245559</v>
      </c>
      <c r="AZ777" s="79">
        <f>ALL!AZ165/AZ$759</f>
        <v>3.3988375611696098E-2</v>
      </c>
      <c r="BA777" s="79">
        <f>ALL!BA165/BA$759</f>
        <v>7.2477653086762017E-2</v>
      </c>
      <c r="BB777" s="79">
        <f>ALL!BB165/BB$759</f>
        <v>6.313105956620213E-2</v>
      </c>
      <c r="BC777" s="79">
        <f>ALL!BC165/BC$759</f>
        <v>6.346930353727756E-2</v>
      </c>
      <c r="BD777" s="79">
        <f>ALL!BD165/BD$759</f>
        <v>3.9660039421626332E-2</v>
      </c>
      <c r="BE777" s="79">
        <f>ALL!BE165/BE$759</f>
        <v>3.7812202283013227E-2</v>
      </c>
      <c r="BF777" s="79">
        <f>ALL!BF165/BF$759</f>
        <v>3.3067866656892993E-2</v>
      </c>
      <c r="BG777" s="79">
        <f>ALL!BG165/BG$759</f>
        <v>7.218192975961403E-2</v>
      </c>
      <c r="BH777" s="19">
        <f t="shared" si="348"/>
        <v>2.1122384664448419</v>
      </c>
      <c r="BJ777" s="267">
        <f t="array" ref="BJ777">(MIN(IF($E$4:$BG$4=BJ$4,$E777:$BG777)))</f>
        <v>0</v>
      </c>
      <c r="BK777" s="267">
        <f t="array" ref="BK777">(MAX(IF($E$4:$BG$4=BK$4,$E777:$BG777)))</f>
        <v>0.11506800778245559</v>
      </c>
      <c r="BL777" s="267">
        <f t="array" ref="BL777">(AVERAGE(IF($E$4:$BG$4=BL$4,$E777:$BG777)))</f>
        <v>5.1277361776239337E-2</v>
      </c>
      <c r="BM777" s="267">
        <f t="array" ref="BM777">(MIN(IF($E$4:$BG$4=BM$4,$E777:$BG777)))</f>
        <v>3.3067866656892993E-2</v>
      </c>
      <c r="BN777" s="267">
        <f t="array" ref="BN777">(MAX(IF($E$4:$BG$4=BN$4,$E777:$BG777)))</f>
        <v>7.218192975961403E-2</v>
      </c>
      <c r="BO777" s="267">
        <f t="array" ref="BO777">(AVERAGE(IF($E$4:$BG$4=BO$4,$E777:$BG777)))</f>
        <v>4.5680509530286642E-2</v>
      </c>
      <c r="BP777" s="267">
        <f t="array" ref="BP777">(MIN(IF($E$4:$BG$4=BP$4,$E777:$BG777)))</f>
        <v>0</v>
      </c>
      <c r="BQ777" s="267">
        <f t="array" ref="BQ777">(MAX(IF($E$4:$BG$4=BQ$4,$E777:$BG777)))</f>
        <v>6.5080812682208652E-2</v>
      </c>
      <c r="BR777" s="267">
        <f t="array" ref="BR777">(AVERAGE(IF($E$4:$BG$4=BR$4,$E777:$BG777)))</f>
        <v>3.9135602761277311E-2</v>
      </c>
      <c r="BS777" s="267">
        <f t="array" ref="BS777">(MIN(IF($E$4:$BG$4=BS$4,$E777:$BG777)))</f>
        <v>0</v>
      </c>
      <c r="BT777" s="267">
        <f t="array" ref="BT777">(MAX(IF($E$4:$BG$4=BT$4,$E777:$BG777)))</f>
        <v>5.73622971832582E-2</v>
      </c>
      <c r="BU777" s="267">
        <f t="array" ref="BU777">(AVERAGE(IF($E$4:$BG$4=BU$4,$E777:$BG777)))</f>
        <v>3.0518408655089178E-2</v>
      </c>
      <c r="BV777" s="267">
        <f t="array" ref="BV777">(MIN(IF($E$4:$BG$4=BV$4,$E777:$BG777)))</f>
        <v>2.7357482026852512E-2</v>
      </c>
      <c r="BW777" s="267">
        <f t="array" ref="BW777">(MAX(IF($E$4:$BG$4=BW$4,$E777:$BG777)))</f>
        <v>3.1158706043196666E-2</v>
      </c>
      <c r="BX777" s="267">
        <f t="array" ref="BX777">(AVERAGE(IF($E$4:$BG$4=BX$4,$E777:$BG777)))</f>
        <v>2.996101366238093E-2</v>
      </c>
      <c r="BY777" s="267">
        <f t="array" ref="BY777">(MIN(IF($E$4:$BG$4=BY$4,$E777:$BG777)))</f>
        <v>2.5642644363780394E-2</v>
      </c>
      <c r="BZ777" s="267">
        <f t="array" ref="BZ777">(MAX(IF($E$4:$BG$4=BZ$4,$E777:$BG777)))</f>
        <v>3.6806468743799482E-2</v>
      </c>
      <c r="CA777" s="267">
        <f t="array" ref="CA777">(AVERAGE(IF($E$4:$BG$4=CA$4,$E777:$BG777)))</f>
        <v>3.2991599316233973E-2</v>
      </c>
      <c r="CB777" s="268">
        <f t="shared" si="349"/>
        <v>0</v>
      </c>
      <c r="CC777" s="268">
        <f t="shared" si="350"/>
        <v>0.1</v>
      </c>
      <c r="CD777" s="268">
        <f t="shared" si="351"/>
        <v>3.840433575354258E-2</v>
      </c>
    </row>
    <row r="778" spans="1:82" ht="36">
      <c r="A778" s="101">
        <f t="shared" si="352"/>
        <v>1600</v>
      </c>
      <c r="B778" s="250" t="s">
        <v>148</v>
      </c>
      <c r="E778" s="79">
        <f>ALL!E166/E$759</f>
        <v>2.1962458976863393E-2</v>
      </c>
      <c r="F778" s="79">
        <f>ALL!F166/F$759</f>
        <v>1.5385413537062411E-2</v>
      </c>
      <c r="G778" s="79">
        <f>ALL!G166/G$759</f>
        <v>1.0023155576126246E-2</v>
      </c>
      <c r="H778" s="79">
        <f>ALL!H166/H$759</f>
        <v>1.582923149157495E-2</v>
      </c>
      <c r="I778" s="79">
        <f>ALL!I166/I$759</f>
        <v>1.3239609545619828E-2</v>
      </c>
      <c r="J778" s="79">
        <f>ALL!J166/J$759</f>
        <v>9.8380585457215324E-3</v>
      </c>
      <c r="K778" s="79">
        <f>ALL!K166/K$759</f>
        <v>1.9906135939059887E-2</v>
      </c>
      <c r="L778" s="79">
        <f>ALL!L166/L$759</f>
        <v>1.1606429343295154E-2</v>
      </c>
      <c r="M778" s="79">
        <f>ALL!M166/M$759</f>
        <v>1.4832666911593236E-2</v>
      </c>
      <c r="N778" s="79">
        <f>ALL!N166/N$759</f>
        <v>1.385861888125911E-2</v>
      </c>
      <c r="O778" s="79">
        <f>ALL!O166/O$759</f>
        <v>1.6982185085398144E-2</v>
      </c>
      <c r="P778" s="79">
        <f>ALL!P166/P$759</f>
        <v>1.2259842591615595E-2</v>
      </c>
      <c r="Q778" s="79">
        <f>ALL!Q166/Q$759</f>
        <v>1.546444035907649E-2</v>
      </c>
      <c r="R778" s="79">
        <f>ALL!R166/R$759</f>
        <v>2.2241084355734634E-2</v>
      </c>
      <c r="S778" s="79">
        <f>ALL!S166/S$759</f>
        <v>1.6374560310261882E-2</v>
      </c>
      <c r="T778" s="79">
        <f>ALL!T166/T$759</f>
        <v>1.029418899288081E-2</v>
      </c>
      <c r="U778" s="79">
        <f>ALL!U166/U$759</f>
        <v>1.545790637057631E-2</v>
      </c>
      <c r="V778" s="79">
        <f>ALL!V166/V$759</f>
        <v>2.3201092186416947E-2</v>
      </c>
      <c r="W778" s="79">
        <f>ALL!W166/W$759</f>
        <v>1.793595008081407E-2</v>
      </c>
      <c r="X778" s="79">
        <f>ALL!X166/X$759</f>
        <v>1.1677442331052692E-2</v>
      </c>
      <c r="Y778" s="79">
        <f>ALL!Y166/Y$759</f>
        <v>1.8483721515807541E-2</v>
      </c>
      <c r="Z778" s="79">
        <f>ALL!Z166/Z$759</f>
        <v>7.0902255091732985E-3</v>
      </c>
      <c r="AA778" s="79">
        <f>ALL!AA166/AA$759</f>
        <v>2.0247571005995994E-2</v>
      </c>
      <c r="AB778" s="79">
        <f>ALL!AB166/AB$759</f>
        <v>9.8315078098360018E-3</v>
      </c>
      <c r="AC778" s="79">
        <f>ALL!AC166/AC$759</f>
        <v>2.0977207743280622E-2</v>
      </c>
      <c r="AD778" s="79">
        <f>ALL!AD166/AD$759</f>
        <v>1.5557089424890267E-2</v>
      </c>
      <c r="AE778" s="79">
        <f>ALL!AE166/AE$759</f>
        <v>1.6679772869810015E-2</v>
      </c>
      <c r="AF778" s="79">
        <f>ALL!AF166/AF$759</f>
        <v>1.8002654771097158E-2</v>
      </c>
      <c r="AG778" s="79">
        <f>ALL!AG166/AG$759</f>
        <v>1.73090900735423E-2</v>
      </c>
      <c r="AH778" s="79">
        <f>ALL!AH166/AH$759</f>
        <v>8.9771993276900799E-3</v>
      </c>
      <c r="AI778" s="79">
        <f>ALL!AI166/AI$759</f>
        <v>1.8729346395462532E-2</v>
      </c>
      <c r="AJ778" s="79">
        <f>ALL!AJ166/AJ$759</f>
        <v>1.179027435727884E-2</v>
      </c>
      <c r="AK778" s="79">
        <f>ALL!AK166/AK$759</f>
        <v>0</v>
      </c>
      <c r="AL778" s="79">
        <f>ALL!AL166/AL$759</f>
        <v>0</v>
      </c>
      <c r="AM778" s="79">
        <f>ALL!AM166/AM$759</f>
        <v>7.3754831204195486E-4</v>
      </c>
      <c r="AN778" s="79">
        <f>ALL!AN166/AN$759</f>
        <v>3.4712015073082329E-3</v>
      </c>
      <c r="AO778" s="79">
        <f>ALL!AO166/AO$759</f>
        <v>0</v>
      </c>
      <c r="AP778" s="79">
        <f>ALL!AP166/AP$759</f>
        <v>1.3504073023814641E-2</v>
      </c>
      <c r="AQ778" s="79">
        <f>ALL!AQ166/AQ$759</f>
        <v>1.492143807488177E-2</v>
      </c>
      <c r="AR778" s="79">
        <f>ALL!AR166/AR$759</f>
        <v>1.5335017346615134E-2</v>
      </c>
      <c r="AS778" s="79">
        <f>ALL!AS166/AS$759</f>
        <v>1.3472814266610705E-3</v>
      </c>
      <c r="AT778" s="79">
        <f>ALL!AT166/AT$759</f>
        <v>1.7680813612555923E-2</v>
      </c>
      <c r="AU778" s="79">
        <f>ALL!AU166/AU$759</f>
        <v>8.0885951752029932E-3</v>
      </c>
      <c r="AV778" s="79">
        <f>ALL!AV166/AV$759</f>
        <v>0</v>
      </c>
      <c r="AW778" s="79">
        <f>ALL!AW166/AW$759</f>
        <v>5.9818226838918416E-2</v>
      </c>
      <c r="AX778" s="79">
        <f>ALL!AX166/AX$759</f>
        <v>0</v>
      </c>
      <c r="AY778" s="79">
        <f>ALL!AY166/AY$759</f>
        <v>2.2058670266266612E-2</v>
      </c>
      <c r="AZ778" s="79">
        <f>ALL!AZ166/AZ$759</f>
        <v>1.479718960576157E-2</v>
      </c>
      <c r="BA778" s="79">
        <f>ALL!BA166/BA$759</f>
        <v>2.3737625535241537E-2</v>
      </c>
      <c r="BB778" s="79">
        <f>ALL!BB166/BB$759</f>
        <v>5.6140698775768302E-4</v>
      </c>
      <c r="BC778" s="79">
        <f>ALL!BC166/BC$759</f>
        <v>0</v>
      </c>
      <c r="BD778" s="79">
        <f>ALL!BD166/BD$759</f>
        <v>1.978623794377854E-2</v>
      </c>
      <c r="BE778" s="79">
        <f>ALL!BE166/BE$759</f>
        <v>1.0996666745071005E-2</v>
      </c>
      <c r="BF778" s="79">
        <f>ALL!BF166/BF$759</f>
        <v>1.1612046071153494E-2</v>
      </c>
      <c r="BG778" s="79">
        <f>ALL!BG166/BG$759</f>
        <v>2.0905913913024207E-2</v>
      </c>
      <c r="BH778" s="19">
        <f t="shared" si="348"/>
        <v>0.75140608460192282</v>
      </c>
      <c r="BJ778" s="267">
        <f t="array" ref="BJ778">(MIN(IF($E$4:$BG$4=BJ$4,$E778:$BG778)))</f>
        <v>0</v>
      </c>
      <c r="BK778" s="267">
        <f t="array" ref="BK778">(MAX(IF($E$4:$BG$4=BK$4,$E778:$BG778)))</f>
        <v>5.9818226838918416E-2</v>
      </c>
      <c r="BL778" s="267">
        <f t="array" ref="BL778">(AVERAGE(IF($E$4:$BG$4=BL$4,$E778:$BG778)))</f>
        <v>1.22075962125616E-2</v>
      </c>
      <c r="BM778" s="267">
        <f t="array" ref="BM778">(MIN(IF($E$4:$BG$4=BM$4,$E778:$BG778)))</f>
        <v>1.0996666745071005E-2</v>
      </c>
      <c r="BN778" s="267">
        <f t="array" ref="BN778">(MAX(IF($E$4:$BG$4=BN$4,$E778:$BG778)))</f>
        <v>2.0905913913024207E-2</v>
      </c>
      <c r="BO778" s="267">
        <f t="array" ref="BO778">(AVERAGE(IF($E$4:$BG$4=BO$4,$E778:$BG778)))</f>
        <v>1.5825216168256811E-2</v>
      </c>
      <c r="BP778" s="267">
        <f t="array" ref="BP778">(MIN(IF($E$4:$BG$4=BP$4,$E778:$BG778)))</f>
        <v>0</v>
      </c>
      <c r="BQ778" s="267">
        <f t="array" ref="BQ778">(MAX(IF($E$4:$BG$4=BQ$4,$E778:$BG778)))</f>
        <v>7.3754831204195486E-4</v>
      </c>
      <c r="BR778" s="267">
        <f t="array" ref="BR778">(AVERAGE(IF($E$4:$BG$4=BR$4,$E778:$BG778)))</f>
        <v>2.4584943734731827E-4</v>
      </c>
      <c r="BS778" s="267">
        <f t="array" ref="BS778">(MIN(IF($E$4:$BG$4=BS$4,$E778:$BG778)))</f>
        <v>8.9771993276900799E-3</v>
      </c>
      <c r="BT778" s="267">
        <f t="array" ref="BT778">(MAX(IF($E$4:$BG$4=BT$4,$E778:$BG778)))</f>
        <v>2.3201092186416947E-2</v>
      </c>
      <c r="BU778" s="267">
        <f t="array" ref="BU778">(AVERAGE(IF($E$4:$BG$4=BU$4,$E778:$BG778)))</f>
        <v>1.6811014395823293E-2</v>
      </c>
      <c r="BV778" s="267">
        <f t="array" ref="BV778">(MIN(IF($E$4:$BG$4=BV$4,$E778:$BG778)))</f>
        <v>7.0902255091732985E-3</v>
      </c>
      <c r="BW778" s="267">
        <f t="array" ref="BW778">(MAX(IF($E$4:$BG$4=BW$4,$E778:$BG778)))</f>
        <v>1.179027435727884E-2</v>
      </c>
      <c r="BX778" s="267">
        <f t="array" ref="BX778">(AVERAGE(IF($E$4:$BG$4=BX$4,$E778:$BG778)))</f>
        <v>9.6837908131035978E-3</v>
      </c>
      <c r="BY778" s="267">
        <f t="array" ref="BY778">(MIN(IF($E$4:$BG$4=BY$4,$E778:$BG778)))</f>
        <v>1.1606429343295154E-2</v>
      </c>
      <c r="BZ778" s="267">
        <f t="array" ref="BZ778">(MAX(IF($E$4:$BG$4=BZ$4,$E778:$BG778)))</f>
        <v>1.8729346395462532E-2</v>
      </c>
      <c r="CA778" s="267">
        <f t="array" ref="CA778">(AVERAGE(IF($E$4:$BG$4=CA$4,$E778:$BG778)))</f>
        <v>1.432566666445206E-2</v>
      </c>
      <c r="CB778" s="268">
        <f t="shared" si="349"/>
        <v>0</v>
      </c>
      <c r="CC778" s="268">
        <f t="shared" si="350"/>
        <v>0.1</v>
      </c>
      <c r="CD778" s="268">
        <f t="shared" si="351"/>
        <v>1.3661928810944052E-2</v>
      </c>
    </row>
    <row r="779" spans="1:82" ht="12.75">
      <c r="A779" s="101">
        <f t="shared" si="352"/>
        <v>1700</v>
      </c>
      <c r="B779" s="250" t="s">
        <v>149</v>
      </c>
      <c r="E779" s="79">
        <f>ALL!E167/E$759</f>
        <v>4.2431356312084847E-2</v>
      </c>
      <c r="F779" s="79">
        <f>ALL!F167/F$759</f>
        <v>3.8586742037712694E-2</v>
      </c>
      <c r="G779" s="79">
        <f>ALL!G167/G$759</f>
        <v>1.4404319743846596E-2</v>
      </c>
      <c r="H779" s="79">
        <f>ALL!H167/H$759</f>
        <v>3.5451055064398052E-2</v>
      </c>
      <c r="I779" s="79">
        <f>ALL!I167/I$759</f>
        <v>3.5142897220551216E-2</v>
      </c>
      <c r="J779" s="79">
        <f>ALL!J167/J$759</f>
        <v>3.2504044837712256E-2</v>
      </c>
      <c r="K779" s="79">
        <f>ALL!K167/K$759</f>
        <v>3.9164957138581306E-2</v>
      </c>
      <c r="L779" s="79">
        <f>ALL!L167/L$759</f>
        <v>2.4009454934156391E-2</v>
      </c>
      <c r="M779" s="79">
        <f>ALL!M167/M$759</f>
        <v>0</v>
      </c>
      <c r="N779" s="79">
        <f>ALL!N167/N$759</f>
        <v>0</v>
      </c>
      <c r="O779" s="79">
        <f>ALL!O167/O$759</f>
        <v>1.0286078490522821E-2</v>
      </c>
      <c r="P779" s="79">
        <f>ALL!P167/P$759</f>
        <v>3.0049614743058669E-2</v>
      </c>
      <c r="Q779" s="79">
        <f>ALL!Q167/Q$759</f>
        <v>3.3272507234313617E-2</v>
      </c>
      <c r="R779" s="79">
        <f>ALL!R167/R$759</f>
        <v>2.3220625684384211E-2</v>
      </c>
      <c r="S779" s="79">
        <f>ALL!S167/S$759</f>
        <v>3.1236545323781031E-2</v>
      </c>
      <c r="T779" s="79">
        <f>ALL!T167/T$759</f>
        <v>3.7312618997309838E-2</v>
      </c>
      <c r="U779" s="79">
        <f>ALL!U167/U$759</f>
        <v>2.9551912236973881E-2</v>
      </c>
      <c r="V779" s="79">
        <f>ALL!V167/V$759</f>
        <v>2.6949001671313949E-2</v>
      </c>
      <c r="W779" s="79">
        <f>ALL!W167/W$759</f>
        <v>3.6107886335560863E-2</v>
      </c>
      <c r="X779" s="79">
        <f>ALL!X167/X$759</f>
        <v>2.8255965059513825E-2</v>
      </c>
      <c r="Y779" s="79">
        <f>ALL!Y167/Y$759</f>
        <v>3.1099657300434017E-2</v>
      </c>
      <c r="Z779" s="79">
        <f>ALL!Z167/Z$759</f>
        <v>2.1836265814426374E-2</v>
      </c>
      <c r="AA779" s="79">
        <f>ALL!AA167/AA$759</f>
        <v>4.5762395186145319E-2</v>
      </c>
      <c r="AB779" s="79">
        <f>ALL!AB167/AB$759</f>
        <v>2.3793360051087582E-2</v>
      </c>
      <c r="AC779" s="79">
        <f>ALL!AC167/AC$759</f>
        <v>5.7192788263139192E-2</v>
      </c>
      <c r="AD779" s="79">
        <f>ALL!AD167/AD$759</f>
        <v>4.1217498334669277E-2</v>
      </c>
      <c r="AE779" s="79">
        <f>ALL!AE167/AE$759</f>
        <v>3.9839059807800281E-2</v>
      </c>
      <c r="AF779" s="79">
        <f>ALL!AF167/AF$759</f>
        <v>2.1939277436242514E-2</v>
      </c>
      <c r="AG779" s="79">
        <f>ALL!AG167/AG$759</f>
        <v>3.2110663069768987E-2</v>
      </c>
      <c r="AH779" s="79">
        <f>ALL!AH167/AH$759</f>
        <v>3.257648670895183E-2</v>
      </c>
      <c r="AI779" s="79">
        <f>ALL!AI167/AI$759</f>
        <v>2.757421829961746E-2</v>
      </c>
      <c r="AJ779" s="79">
        <f>ALL!AJ167/AJ$759</f>
        <v>2.6885937632646125E-2</v>
      </c>
      <c r="AK779" s="79">
        <f>ALL!AK167/AK$759</f>
        <v>4.0243786182781897E-2</v>
      </c>
      <c r="AL779" s="79">
        <f>ALL!AL167/AL$759</f>
        <v>0</v>
      </c>
      <c r="AM779" s="79">
        <f>ALL!AM167/AM$759</f>
        <v>3.6447270051031743E-3</v>
      </c>
      <c r="AN779" s="79">
        <f>ALL!AN167/AN$759</f>
        <v>1.7977384692916161E-2</v>
      </c>
      <c r="AO779" s="79">
        <f>ALL!AO167/AO$759</f>
        <v>6.9473586934520284E-2</v>
      </c>
      <c r="AP779" s="79">
        <f>ALL!AP167/AP$759</f>
        <v>3.8344822711535317E-2</v>
      </c>
      <c r="AQ779" s="79">
        <f>ALL!AQ167/AQ$759</f>
        <v>0</v>
      </c>
      <c r="AR779" s="79">
        <f>ALL!AR167/AR$759</f>
        <v>0</v>
      </c>
      <c r="AS779" s="79">
        <f>ALL!AS167/AS$759</f>
        <v>6.2359866603266971E-2</v>
      </c>
      <c r="AT779" s="79">
        <f>ALL!AT167/AT$759</f>
        <v>1.6591013861061453E-2</v>
      </c>
      <c r="AU779" s="79">
        <f>ALL!AU167/AU$759</f>
        <v>4.9807396465816896E-2</v>
      </c>
      <c r="AV779" s="79">
        <f>ALL!AV167/AV$759</f>
        <v>6.5585432060109181E-2</v>
      </c>
      <c r="AW779" s="79">
        <f>ALL!AW167/AW$759</f>
        <v>3.2818359630751824E-2</v>
      </c>
      <c r="AX779" s="79">
        <f>ALL!AX167/AX$759</f>
        <v>8.3235246204881787E-3</v>
      </c>
      <c r="AY779" s="79">
        <f>ALL!AY167/AY$759</f>
        <v>5.7453636707530779E-2</v>
      </c>
      <c r="AZ779" s="79">
        <f>ALL!AZ167/AZ$759</f>
        <v>1.9007133991458439E-2</v>
      </c>
      <c r="BA779" s="79">
        <f>ALL!BA167/BA$759</f>
        <v>7.8166876254221196E-2</v>
      </c>
      <c r="BB779" s="79">
        <f>ALL!BB167/BB$759</f>
        <v>5.1577540072313702E-2</v>
      </c>
      <c r="BC779" s="79">
        <f>ALL!BC167/BC$759</f>
        <v>7.9940478551970673E-2</v>
      </c>
      <c r="BD779" s="79">
        <f>ALL!BD167/BD$759</f>
        <v>3.5069405441973331E-2</v>
      </c>
      <c r="BE779" s="79">
        <f>ALL!BE167/BE$759</f>
        <v>3.4526233062900057E-2</v>
      </c>
      <c r="BF779" s="79">
        <f>ALL!BF167/BF$759</f>
        <v>2.7936853401623146E-2</v>
      </c>
      <c r="BG779" s="79">
        <f>ALL!BG167/BG$759</f>
        <v>6.7613376492231259E-2</v>
      </c>
      <c r="BH779" s="19">
        <f t="shared" si="348"/>
        <v>1.8062266257152788</v>
      </c>
      <c r="BJ779" s="267">
        <f t="array" ref="BJ779">(MIN(IF($E$4:$BG$4=BJ$4,$E779:$BG779)))</f>
        <v>0</v>
      </c>
      <c r="BK779" s="267">
        <f t="array" ref="BK779">(MAX(IF($E$4:$BG$4=BK$4,$E779:$BG779)))</f>
        <v>7.9940478551970673E-2</v>
      </c>
      <c r="BL779" s="267">
        <f t="array" ref="BL779">(AVERAGE(IF($E$4:$BG$4=BL$4,$E779:$BG779)))</f>
        <v>4.046419082237257E-2</v>
      </c>
      <c r="BM779" s="267">
        <f t="array" ref="BM779">(MIN(IF($E$4:$BG$4=BM$4,$E779:$BG779)))</f>
        <v>2.7936853401623146E-2</v>
      </c>
      <c r="BN779" s="267">
        <f t="array" ref="BN779">(MAX(IF($E$4:$BG$4=BN$4,$E779:$BG779)))</f>
        <v>6.7613376492231259E-2</v>
      </c>
      <c r="BO779" s="267">
        <f t="array" ref="BO779">(AVERAGE(IF($E$4:$BG$4=BO$4,$E779:$BG779)))</f>
        <v>4.128646709968195E-2</v>
      </c>
      <c r="BP779" s="267">
        <f t="array" ref="BP779">(MIN(IF($E$4:$BG$4=BP$4,$E779:$BG779)))</f>
        <v>0</v>
      </c>
      <c r="BQ779" s="267">
        <f t="array" ref="BQ779">(MAX(IF($E$4:$BG$4=BQ$4,$E779:$BG779)))</f>
        <v>4.0243786182781897E-2</v>
      </c>
      <c r="BR779" s="267">
        <f t="array" ref="BR779">(AVERAGE(IF($E$4:$BG$4=BR$4,$E779:$BG779)))</f>
        <v>1.462950439596169E-2</v>
      </c>
      <c r="BS779" s="267">
        <f t="array" ref="BS779">(MIN(IF($E$4:$BG$4=BS$4,$E779:$BG779)))</f>
        <v>0</v>
      </c>
      <c r="BT779" s="267">
        <f t="array" ref="BT779">(MAX(IF($E$4:$BG$4=BT$4,$E779:$BG779)))</f>
        <v>5.7192788263139192E-2</v>
      </c>
      <c r="BU779" s="267">
        <f t="array" ref="BU779">(AVERAGE(IF($E$4:$BG$4=BU$4,$E779:$BG779)))</f>
        <v>3.1245265817383711E-2</v>
      </c>
      <c r="BV779" s="267">
        <f t="array" ref="BV779">(MIN(IF($E$4:$BG$4=BV$4,$E779:$BG779)))</f>
        <v>1.4404319743846596E-2</v>
      </c>
      <c r="BW779" s="267">
        <f t="array" ref="BW779">(MAX(IF($E$4:$BG$4=BW$4,$E779:$BG779)))</f>
        <v>2.6885937632646125E-2</v>
      </c>
      <c r="BX779" s="267">
        <f t="array" ref="BX779">(AVERAGE(IF($E$4:$BG$4=BX$4,$E779:$BG779)))</f>
        <v>2.172997081050167E-2</v>
      </c>
      <c r="BY779" s="267">
        <f t="array" ref="BY779">(MIN(IF($E$4:$BG$4=BY$4,$E779:$BG779)))</f>
        <v>2.4009454934156391E-2</v>
      </c>
      <c r="BZ779" s="267">
        <f t="array" ref="BZ779">(MAX(IF($E$4:$BG$4=BZ$4,$E779:$BG779)))</f>
        <v>3.5142897220551216E-2</v>
      </c>
      <c r="CA779" s="267">
        <f t="array" ref="CA779">(AVERAGE(IF($E$4:$BG$4=CA$4,$E779:$BG779)))</f>
        <v>2.9527817937662914E-2</v>
      </c>
      <c r="CB779" s="268">
        <f t="shared" si="349"/>
        <v>0</v>
      </c>
      <c r="CC779" s="268">
        <f t="shared" si="350"/>
        <v>0.1</v>
      </c>
      <c r="CD779" s="268">
        <f t="shared" si="351"/>
        <v>3.2840484103914158E-2</v>
      </c>
    </row>
    <row r="780" spans="1:82" ht="12.75">
      <c r="A780" s="101">
        <f t="shared" si="352"/>
        <v>1800</v>
      </c>
      <c r="B780" s="250" t="s">
        <v>150</v>
      </c>
      <c r="E780" s="79">
        <f>ALL!E168/E$759</f>
        <v>0</v>
      </c>
      <c r="F780" s="79">
        <f>ALL!F168/F$759</f>
        <v>0</v>
      </c>
      <c r="G780" s="79">
        <f>ALL!G168/G$759</f>
        <v>0</v>
      </c>
      <c r="H780" s="79">
        <f>ALL!H168/H$759</f>
        <v>0</v>
      </c>
      <c r="I780" s="79">
        <f>ALL!I168/I$759</f>
        <v>0</v>
      </c>
      <c r="J780" s="79">
        <f>ALL!J168/J$759</f>
        <v>0</v>
      </c>
      <c r="K780" s="79">
        <f>ALL!K168/K$759</f>
        <v>5.016403417084753E-3</v>
      </c>
      <c r="L780" s="79">
        <f>ALL!L168/L$759</f>
        <v>0</v>
      </c>
      <c r="M780" s="79">
        <f>ALL!M168/M$759</f>
        <v>0</v>
      </c>
      <c r="N780" s="79">
        <f>ALL!N168/N$759</f>
        <v>0</v>
      </c>
      <c r="O780" s="79">
        <f>ALL!O168/O$759</f>
        <v>0</v>
      </c>
      <c r="P780" s="79">
        <f>ALL!P168/P$759</f>
        <v>0</v>
      </c>
      <c r="Q780" s="79">
        <f>ALL!Q168/Q$759</f>
        <v>0</v>
      </c>
      <c r="R780" s="79">
        <f>ALL!R168/R$759</f>
        <v>0</v>
      </c>
      <c r="S780" s="79">
        <f>ALL!S168/S$759</f>
        <v>0</v>
      </c>
      <c r="T780" s="79">
        <f>ALL!T168/T$759</f>
        <v>0</v>
      </c>
      <c r="U780" s="79">
        <f>ALL!U168/U$759</f>
        <v>0</v>
      </c>
      <c r="V780" s="79">
        <f>ALL!V168/V$759</f>
        <v>0</v>
      </c>
      <c r="W780" s="79">
        <f>ALL!W168/W$759</f>
        <v>0</v>
      </c>
      <c r="X780" s="79">
        <f>ALL!X168/X$759</f>
        <v>0</v>
      </c>
      <c r="Y780" s="79">
        <f>ALL!Y168/Y$759</f>
        <v>0</v>
      </c>
      <c r="Z780" s="79">
        <f>ALL!Z168/Z$759</f>
        <v>0</v>
      </c>
      <c r="AA780" s="79">
        <f>ALL!AA168/AA$759</f>
        <v>0</v>
      </c>
      <c r="AB780" s="79">
        <f>ALL!AB168/AB$759</f>
        <v>0</v>
      </c>
      <c r="AC780" s="79">
        <f>ALL!AC168/AC$759</f>
        <v>0</v>
      </c>
      <c r="AD780" s="79">
        <f>ALL!AD168/AD$759</f>
        <v>0</v>
      </c>
      <c r="AE780" s="79">
        <f>ALL!AE168/AE$759</f>
        <v>0</v>
      </c>
      <c r="AF780" s="79">
        <f>ALL!AF168/AF$759</f>
        <v>0</v>
      </c>
      <c r="AG780" s="79">
        <f>ALL!AG168/AG$759</f>
        <v>0</v>
      </c>
      <c r="AH780" s="79">
        <f>ALL!AH168/AH$759</f>
        <v>0</v>
      </c>
      <c r="AI780" s="79">
        <f>ALL!AI168/AI$759</f>
        <v>0</v>
      </c>
      <c r="AJ780" s="79">
        <f>ALL!AJ168/AJ$759</f>
        <v>0</v>
      </c>
      <c r="AK780" s="79">
        <f>ALL!AK168/AK$759</f>
        <v>0</v>
      </c>
      <c r="AL780" s="79">
        <f>ALL!AL168/AL$759</f>
        <v>0</v>
      </c>
      <c r="AM780" s="79">
        <f>ALL!AM168/AM$759</f>
        <v>0</v>
      </c>
      <c r="AN780" s="79">
        <f>ALL!AN168/AN$759</f>
        <v>0</v>
      </c>
      <c r="AO780" s="79">
        <f>ALL!AO168/AO$759</f>
        <v>0</v>
      </c>
      <c r="AP780" s="79">
        <f>ALL!AP168/AP$759</f>
        <v>0</v>
      </c>
      <c r="AQ780" s="79">
        <f>ALL!AQ168/AQ$759</f>
        <v>0</v>
      </c>
      <c r="AR780" s="79">
        <f>ALL!AR168/AR$759</f>
        <v>0</v>
      </c>
      <c r="AS780" s="79">
        <f>ALL!AS168/AS$759</f>
        <v>0</v>
      </c>
      <c r="AT780" s="79">
        <f>ALL!AT168/AT$759</f>
        <v>0</v>
      </c>
      <c r="AU780" s="79">
        <f>ALL!AU168/AU$759</f>
        <v>0</v>
      </c>
      <c r="AV780" s="79">
        <f>ALL!AV168/AV$759</f>
        <v>0</v>
      </c>
      <c r="AW780" s="79">
        <f>ALL!AW168/AW$759</f>
        <v>0</v>
      </c>
      <c r="AX780" s="79">
        <f>ALL!AX168/AX$759</f>
        <v>0</v>
      </c>
      <c r="AY780" s="79">
        <f>ALL!AY168/AY$759</f>
        <v>0</v>
      </c>
      <c r="AZ780" s="79">
        <f>ALL!AZ168/AZ$759</f>
        <v>0</v>
      </c>
      <c r="BA780" s="79">
        <f>ALL!BA168/BA$759</f>
        <v>0</v>
      </c>
      <c r="BB780" s="79">
        <f>ALL!BB168/BB$759</f>
        <v>0</v>
      </c>
      <c r="BC780" s="79">
        <f>ALL!BC168/BC$759</f>
        <v>0</v>
      </c>
      <c r="BD780" s="79">
        <f>ALL!BD168/BD$759</f>
        <v>0</v>
      </c>
      <c r="BE780" s="79">
        <f>ALL!BE168/BE$759</f>
        <v>0</v>
      </c>
      <c r="BF780" s="79">
        <f>ALL!BF168/BF$759</f>
        <v>0</v>
      </c>
      <c r="BG780" s="79">
        <f>ALL!BG168/BG$759</f>
        <v>0</v>
      </c>
      <c r="BH780" s="19">
        <f t="shared" si="348"/>
        <v>5.016403417084753E-3</v>
      </c>
      <c r="BJ780" s="267">
        <f t="array" ref="BJ780">(MIN(IF($E$4:$BG$4=BJ$4,$E780:$BG780)))</f>
        <v>0</v>
      </c>
      <c r="BK780" s="267">
        <f t="array" ref="BK780">(MAX(IF($E$4:$BG$4=BK$4,$E780:$BG780)))</f>
        <v>0</v>
      </c>
      <c r="BL780" s="267">
        <f t="array" ref="BL780">(AVERAGE(IF($E$4:$BG$4=BL$4,$E780:$BG780)))</f>
        <v>0</v>
      </c>
      <c r="BM780" s="267">
        <f t="array" ref="BM780">(MIN(IF($E$4:$BG$4=BM$4,$E780:$BG780)))</f>
        <v>0</v>
      </c>
      <c r="BN780" s="267">
        <f t="array" ref="BN780">(MAX(IF($E$4:$BG$4=BN$4,$E780:$BG780)))</f>
        <v>0</v>
      </c>
      <c r="BO780" s="267">
        <f t="array" ref="BO780">(AVERAGE(IF($E$4:$BG$4=BO$4,$E780:$BG780)))</f>
        <v>0</v>
      </c>
      <c r="BP780" s="267">
        <f t="array" ref="BP780">(MIN(IF($E$4:$BG$4=BP$4,$E780:$BG780)))</f>
        <v>0</v>
      </c>
      <c r="BQ780" s="267">
        <f t="array" ref="BQ780">(MAX(IF($E$4:$BG$4=BQ$4,$E780:$BG780)))</f>
        <v>0</v>
      </c>
      <c r="BR780" s="267">
        <f t="array" ref="BR780">(AVERAGE(IF($E$4:$BG$4=BR$4,$E780:$BG780)))</f>
        <v>0</v>
      </c>
      <c r="BS780" s="267">
        <f t="array" ref="BS780">(MIN(IF($E$4:$BG$4=BS$4,$E780:$BG780)))</f>
        <v>0</v>
      </c>
      <c r="BT780" s="267">
        <f t="array" ref="BT780">(MAX(IF($E$4:$BG$4=BT$4,$E780:$BG780)))</f>
        <v>5.016403417084753E-3</v>
      </c>
      <c r="BU780" s="267">
        <f t="array" ref="BU780">(AVERAGE(IF($E$4:$BG$4=BU$4,$E780:$BG780)))</f>
        <v>2.3887635319451206E-4</v>
      </c>
      <c r="BV780" s="267">
        <f t="array" ref="BV780">(MIN(IF($E$4:$BG$4=BV$4,$E780:$BG780)))</f>
        <v>0</v>
      </c>
      <c r="BW780" s="267">
        <f t="array" ref="BW780">(MAX(IF($E$4:$BG$4=BW$4,$E780:$BG780)))</f>
        <v>0</v>
      </c>
      <c r="BX780" s="267">
        <f t="array" ref="BX780">(AVERAGE(IF($E$4:$BG$4=BX$4,$E780:$BG780)))</f>
        <v>0</v>
      </c>
      <c r="BY780" s="267">
        <f t="array" ref="BY780">(MIN(IF($E$4:$BG$4=BY$4,$E780:$BG780)))</f>
        <v>0</v>
      </c>
      <c r="BZ780" s="267">
        <f t="array" ref="BZ780">(MAX(IF($E$4:$BG$4=BZ$4,$E780:$BG780)))</f>
        <v>0</v>
      </c>
      <c r="CA780" s="267">
        <f t="array" ref="CA780">(AVERAGE(IF($E$4:$BG$4=CA$4,$E780:$BG780)))</f>
        <v>0</v>
      </c>
      <c r="CB780" s="268">
        <f t="shared" si="349"/>
        <v>0</v>
      </c>
      <c r="CC780" s="268">
        <f t="shared" si="350"/>
        <v>0</v>
      </c>
      <c r="CD780" s="268">
        <f t="shared" si="351"/>
        <v>9.1207334856086418E-5</v>
      </c>
    </row>
    <row r="781" spans="1:82" ht="12.75">
      <c r="A781" s="101">
        <f t="shared" si="352"/>
        <v>1900</v>
      </c>
      <c r="B781" s="250" t="s">
        <v>151</v>
      </c>
      <c r="E781" s="79">
        <f>ALL!E169/E$759</f>
        <v>3.5474136456588805E-2</v>
      </c>
      <c r="F781" s="79">
        <f>ALL!F169/F$759</f>
        <v>3.7730258760708908E-2</v>
      </c>
      <c r="G781" s="79">
        <f>ALL!G169/G$759</f>
        <v>1.8563612974465103E-2</v>
      </c>
      <c r="H781" s="79">
        <f>ALL!H169/H$759</f>
        <v>3.6029677492835914E-2</v>
      </c>
      <c r="I781" s="79">
        <f>ALL!I169/I$759</f>
        <v>3.2203590116632534E-2</v>
      </c>
      <c r="J781" s="79">
        <f>ALL!J169/J$759</f>
        <v>2.583153001371339E-2</v>
      </c>
      <c r="K781" s="79">
        <f>ALL!K169/K$759</f>
        <v>3.494319066571043E-2</v>
      </c>
      <c r="L781" s="79">
        <f>ALL!L169/L$759</f>
        <v>2.5905893993309025E-2</v>
      </c>
      <c r="M781" s="79">
        <f>ALL!M169/M$759</f>
        <v>0</v>
      </c>
      <c r="N781" s="79">
        <f>ALL!N169/N$759</f>
        <v>0</v>
      </c>
      <c r="O781" s="79">
        <f>ALL!O169/O$759</f>
        <v>8.5166453868072613E-3</v>
      </c>
      <c r="P781" s="79">
        <f>ALL!P169/P$759</f>
        <v>3.3706382697451916E-2</v>
      </c>
      <c r="Q781" s="79">
        <f>ALL!Q169/Q$759</f>
        <v>3.1346788631577333E-2</v>
      </c>
      <c r="R781" s="79">
        <f>ALL!R169/R$759</f>
        <v>1.4420112824324151E-2</v>
      </c>
      <c r="S781" s="79">
        <f>ALL!S169/S$759</f>
        <v>2.7207651336376478E-2</v>
      </c>
      <c r="T781" s="79">
        <f>ALL!T169/T$759</f>
        <v>3.2749161323030004E-2</v>
      </c>
      <c r="U781" s="79">
        <f>ALL!U169/U$759</f>
        <v>2.6794838600545486E-2</v>
      </c>
      <c r="V781" s="79">
        <f>ALL!V169/V$759</f>
        <v>1.8854907217119025E-2</v>
      </c>
      <c r="W781" s="79">
        <f>ALL!W169/W$759</f>
        <v>3.54449252289957E-2</v>
      </c>
      <c r="X781" s="79">
        <f>ALL!X169/X$759</f>
        <v>2.9865873870799704E-2</v>
      </c>
      <c r="Y781" s="79">
        <f>ALL!Y169/Y$759</f>
        <v>3.1612332943354367E-2</v>
      </c>
      <c r="Z781" s="79">
        <f>ALL!Z169/Z$759</f>
        <v>2.0766480197406064E-2</v>
      </c>
      <c r="AA781" s="79">
        <f>ALL!AA169/AA$759</f>
        <v>3.8414681713799095E-2</v>
      </c>
      <c r="AB781" s="79">
        <f>ALL!AB169/AB$759</f>
        <v>2.4244810831654234E-2</v>
      </c>
      <c r="AC781" s="79">
        <f>ALL!AC169/AC$759</f>
        <v>4.4674893427639535E-2</v>
      </c>
      <c r="AD781" s="79">
        <f>ALL!AD169/AD$759</f>
        <v>3.6450265911919279E-2</v>
      </c>
      <c r="AE781" s="79">
        <f>ALL!AE169/AE$759</f>
        <v>3.6829964377223252E-2</v>
      </c>
      <c r="AF781" s="79">
        <f>ALL!AF169/AF$759</f>
        <v>2.286499597594539E-2</v>
      </c>
      <c r="AG781" s="79">
        <f>ALL!AG169/AG$759</f>
        <v>3.2741736213231731E-2</v>
      </c>
      <c r="AH781" s="79">
        <f>ALL!AH169/AH$759</f>
        <v>3.260716202017265E-2</v>
      </c>
      <c r="AI781" s="79">
        <f>ALL!AI169/AI$759</f>
        <v>2.7177560351100794E-2</v>
      </c>
      <c r="AJ781" s="79">
        <f>ALL!AJ169/AJ$759</f>
        <v>2.8485264946563581E-2</v>
      </c>
      <c r="AK781" s="79">
        <f>ALL!AK169/AK$759</f>
        <v>3.9353098674014687E-2</v>
      </c>
      <c r="AL781" s="79">
        <f>ALL!AL169/AL$759</f>
        <v>0</v>
      </c>
      <c r="AM781" s="79">
        <f>ALL!AM169/AM$759</f>
        <v>0</v>
      </c>
      <c r="AN781" s="79">
        <f>ALL!AN169/AN$759</f>
        <v>1.9429864918445519E-2</v>
      </c>
      <c r="AO781" s="79">
        <f>ALL!AO169/AO$759</f>
        <v>5.7380491415881328E-2</v>
      </c>
      <c r="AP781" s="79">
        <f>ALL!AP169/AP$759</f>
        <v>0</v>
      </c>
      <c r="AQ781" s="79">
        <f>ALL!AQ169/AQ$759</f>
        <v>0</v>
      </c>
      <c r="AR781" s="79">
        <f>ALL!AR169/AR$759</f>
        <v>0</v>
      </c>
      <c r="AS781" s="79">
        <f>ALL!AS169/AS$759</f>
        <v>7.1294920188533645E-2</v>
      </c>
      <c r="AT781" s="79">
        <f>ALL!AT169/AT$759</f>
        <v>2.1279810376840007E-2</v>
      </c>
      <c r="AU781" s="79">
        <f>ALL!AU169/AU$759</f>
        <v>3.6407241534682444E-2</v>
      </c>
      <c r="AV781" s="79">
        <f>ALL!AV169/AV$759</f>
        <v>4.0177813865419472E-2</v>
      </c>
      <c r="AW781" s="79">
        <f>ALL!AW169/AW$759</f>
        <v>4.927535353542678E-2</v>
      </c>
      <c r="AX781" s="79">
        <f>ALL!AX169/AX$759</f>
        <v>1.7202369562591011E-2</v>
      </c>
      <c r="AY781" s="79">
        <f>ALL!AY169/AY$759</f>
        <v>3.8160615079379942E-2</v>
      </c>
      <c r="AZ781" s="79">
        <f>ALL!AZ169/AZ$759</f>
        <v>1.7357058132124424E-2</v>
      </c>
      <c r="BA781" s="79">
        <f>ALL!BA169/BA$759</f>
        <v>5.5964920223991924E-2</v>
      </c>
      <c r="BB781" s="79">
        <f>ALL!BB169/BB$759</f>
        <v>6.7342320569102235E-2</v>
      </c>
      <c r="BC781" s="79">
        <f>ALL!BC169/BC$759</f>
        <v>7.0953034818762042E-2</v>
      </c>
      <c r="BD781" s="79">
        <f>ALL!BD169/BD$759</f>
        <v>3.1592263490807848E-2</v>
      </c>
      <c r="BE781" s="79">
        <f>ALL!BE169/BE$759</f>
        <v>3.3828612817323717E-2</v>
      </c>
      <c r="BF781" s="79">
        <f>ALL!BF169/BF$759</f>
        <v>2.3794603402847454E-2</v>
      </c>
      <c r="BG781" s="79">
        <f>ALL!BG169/BG$759</f>
        <v>6.0848984875243955E-2</v>
      </c>
      <c r="BH781" s="19">
        <f t="shared" si="348"/>
        <v>1.6341027039824199</v>
      </c>
      <c r="BJ781" s="267">
        <f t="array" ref="BJ781">(MIN(IF($E$4:$BG$4=BJ$4,$E781:$BG781)))</f>
        <v>0</v>
      </c>
      <c r="BK781" s="267">
        <f t="array" ref="BK781">(MAX(IF($E$4:$BG$4=BK$4,$E781:$BG781)))</f>
        <v>7.1294920188533645E-2</v>
      </c>
      <c r="BL781" s="267">
        <f t="array" ref="BL781">(AVERAGE(IF($E$4:$BG$4=BL$4,$E781:$BG781)))</f>
        <v>3.5139113388823799E-2</v>
      </c>
      <c r="BM781" s="267">
        <f t="array" ref="BM781">(MIN(IF($E$4:$BG$4=BM$4,$E781:$BG781)))</f>
        <v>2.3794603402847454E-2</v>
      </c>
      <c r="BN781" s="267">
        <f t="array" ref="BN781">(MAX(IF($E$4:$BG$4=BN$4,$E781:$BG781)))</f>
        <v>6.0848984875243955E-2</v>
      </c>
      <c r="BO781" s="267">
        <f t="array" ref="BO781">(AVERAGE(IF($E$4:$BG$4=BO$4,$E781:$BG781)))</f>
        <v>3.7516116146555742E-2</v>
      </c>
      <c r="BP781" s="267">
        <f t="array" ref="BP781">(MIN(IF($E$4:$BG$4=BP$4,$E781:$BG781)))</f>
        <v>0</v>
      </c>
      <c r="BQ781" s="267">
        <f t="array" ref="BQ781">(MAX(IF($E$4:$BG$4=BQ$4,$E781:$BG781)))</f>
        <v>3.9353098674014687E-2</v>
      </c>
      <c r="BR781" s="267">
        <f t="array" ref="BR781">(AVERAGE(IF($E$4:$BG$4=BR$4,$E781:$BG781)))</f>
        <v>1.3117699558004896E-2</v>
      </c>
      <c r="BS781" s="267">
        <f t="array" ref="BS781">(MIN(IF($E$4:$BG$4=BS$4,$E781:$BG781)))</f>
        <v>0</v>
      </c>
      <c r="BT781" s="267">
        <f t="array" ref="BT781">(MAX(IF($E$4:$BG$4=BT$4,$E781:$BG781)))</f>
        <v>4.4674893427639535E-2</v>
      </c>
      <c r="BU781" s="267">
        <f t="array" ref="BU781">(AVERAGE(IF($E$4:$BG$4=BU$4,$E781:$BG781)))</f>
        <v>2.7714441986087666E-2</v>
      </c>
      <c r="BV781" s="267">
        <f t="array" ref="BV781">(MIN(IF($E$4:$BG$4=BV$4,$E781:$BG781)))</f>
        <v>1.8563612974465103E-2</v>
      </c>
      <c r="BW781" s="267">
        <f t="array" ref="BW781">(MAX(IF($E$4:$BG$4=BW$4,$E781:$BG781)))</f>
        <v>2.8485264946563581E-2</v>
      </c>
      <c r="BX781" s="267">
        <f t="array" ref="BX781">(AVERAGE(IF($E$4:$BG$4=BX$4,$E781:$BG781)))</f>
        <v>2.3015042237522244E-2</v>
      </c>
      <c r="BY781" s="267">
        <f t="array" ref="BY781">(MIN(IF($E$4:$BG$4=BY$4,$E781:$BG781)))</f>
        <v>2.5905893993309025E-2</v>
      </c>
      <c r="BZ781" s="267">
        <f t="array" ref="BZ781">(MAX(IF($E$4:$BG$4=BZ$4,$E781:$BG781)))</f>
        <v>3.3706382697451916E-2</v>
      </c>
      <c r="CA781" s="267">
        <f t="array" ref="CA781">(AVERAGE(IF($E$4:$BG$4=CA$4,$E781:$BG781)))</f>
        <v>2.9770839406153028E-2</v>
      </c>
      <c r="CB781" s="268">
        <f t="shared" si="349"/>
        <v>0</v>
      </c>
      <c r="CC781" s="268">
        <f t="shared" si="350"/>
        <v>0.1</v>
      </c>
      <c r="CD781" s="268">
        <f t="shared" si="351"/>
        <v>2.9710958254225817E-2</v>
      </c>
    </row>
    <row r="782" spans="1:82" ht="24">
      <c r="A782" s="101">
        <f t="shared" si="352"/>
        <v>2000</v>
      </c>
      <c r="B782" s="250" t="s">
        <v>152</v>
      </c>
      <c r="E782" s="79">
        <f>ALL!E170/E$759</f>
        <v>1.4458231897997779E-2</v>
      </c>
      <c r="F782" s="79">
        <f>ALL!F170/F$759</f>
        <v>1.0284727903023342E-2</v>
      </c>
      <c r="G782" s="79">
        <f>ALL!G170/G$759</f>
        <v>2.7000101313746868E-3</v>
      </c>
      <c r="H782" s="79">
        <f>ALL!H170/H$759</f>
        <v>3.1342777156536006E-3</v>
      </c>
      <c r="I782" s="79">
        <f>ALL!I170/I$759</f>
        <v>8.3847570033524291E-3</v>
      </c>
      <c r="J782" s="79">
        <f>ALL!J170/J$759</f>
        <v>7.2514027333055533E-4</v>
      </c>
      <c r="K782" s="79">
        <f>ALL!K170/K$759</f>
        <v>1.4270315991122639E-2</v>
      </c>
      <c r="L782" s="79">
        <f>ALL!L170/L$759</f>
        <v>4.8722175620007765E-3</v>
      </c>
      <c r="M782" s="79">
        <f>ALL!M170/M$759</f>
        <v>0</v>
      </c>
      <c r="N782" s="79">
        <f>ALL!N170/N$759</f>
        <v>0</v>
      </c>
      <c r="O782" s="79">
        <f>ALL!O170/O$759</f>
        <v>9.9681976408609822E-3</v>
      </c>
      <c r="P782" s="79">
        <f>ALL!P170/P$759</f>
        <v>6.1181114052211803E-3</v>
      </c>
      <c r="Q782" s="79">
        <f>ALL!Q170/Q$759</f>
        <v>0</v>
      </c>
      <c r="R782" s="79">
        <f>ALL!R170/R$759</f>
        <v>1.3085621087555213E-2</v>
      </c>
      <c r="S782" s="79">
        <f>ALL!S170/S$759</f>
        <v>5.3044106632943013E-3</v>
      </c>
      <c r="T782" s="79">
        <f>ALL!T170/T$759</f>
        <v>1.6741452319579062E-2</v>
      </c>
      <c r="U782" s="79">
        <f>ALL!U170/U$759</f>
        <v>1.0544973882250815E-2</v>
      </c>
      <c r="V782" s="79">
        <f>ALL!V170/V$759</f>
        <v>3.730240410640447E-4</v>
      </c>
      <c r="W782" s="79">
        <f>ALL!W170/W$759</f>
        <v>7.4709410501021378E-3</v>
      </c>
      <c r="X782" s="79">
        <f>ALL!X170/X$759</f>
        <v>3.8322134990207289E-3</v>
      </c>
      <c r="Y782" s="79">
        <f>ALL!Y170/Y$759</f>
        <v>7.1632476467536628E-4</v>
      </c>
      <c r="Z782" s="79">
        <f>ALL!Z170/Z$759</f>
        <v>6.0282001357961409E-3</v>
      </c>
      <c r="AA782" s="79">
        <f>ALL!AA170/AA$759</f>
        <v>8.4196060443210343E-3</v>
      </c>
      <c r="AB782" s="79">
        <f>ALL!AB170/AB$759</f>
        <v>2.3750783215916648E-3</v>
      </c>
      <c r="AC782" s="79">
        <f>ALL!AC170/AC$759</f>
        <v>6.8988922621319535E-3</v>
      </c>
      <c r="AD782" s="79">
        <f>ALL!AD170/AD$759</f>
        <v>1.6632357772962094E-2</v>
      </c>
      <c r="AE782" s="79">
        <f>ALL!AE170/AE$759</f>
        <v>6.6469550365100558E-3</v>
      </c>
      <c r="AF782" s="79">
        <f>ALL!AF170/AF$759</f>
        <v>3.2111142726697624E-3</v>
      </c>
      <c r="AG782" s="79">
        <f>ALL!AG170/AG$759</f>
        <v>1.5531278766211331E-2</v>
      </c>
      <c r="AH782" s="79">
        <f>ALL!AH170/AH$759</f>
        <v>0</v>
      </c>
      <c r="AI782" s="79">
        <f>ALL!AI170/AI$759</f>
        <v>1.8515544880952292E-3</v>
      </c>
      <c r="AJ782" s="79">
        <f>ALL!AJ170/AJ$759</f>
        <v>2.2518793790833251E-3</v>
      </c>
      <c r="AK782" s="79">
        <f>ALL!AK170/AK$759</f>
        <v>0</v>
      </c>
      <c r="AL782" s="79">
        <f>ALL!AL170/AL$759</f>
        <v>1.6476791269644522E-3</v>
      </c>
      <c r="AM782" s="79">
        <f>ALL!AM170/AM$759</f>
        <v>3.085089359343669E-3</v>
      </c>
      <c r="AN782" s="79">
        <f>ALL!AN170/AN$759</f>
        <v>1.848504352692295E-3</v>
      </c>
      <c r="AO782" s="79">
        <f>ALL!AO170/AO$759</f>
        <v>3.1040711277743976E-2</v>
      </c>
      <c r="AP782" s="79">
        <f>ALL!AP170/AP$759</f>
        <v>0</v>
      </c>
      <c r="AQ782" s="79">
        <f>ALL!AQ170/AQ$759</f>
        <v>0</v>
      </c>
      <c r="AR782" s="79">
        <f>ALL!AR170/AR$759</f>
        <v>0</v>
      </c>
      <c r="AS782" s="79">
        <f>ALL!AS170/AS$759</f>
        <v>7.7291502100611262E-3</v>
      </c>
      <c r="AT782" s="79">
        <f>ALL!AT170/AT$759</f>
        <v>0</v>
      </c>
      <c r="AU782" s="79">
        <f>ALL!AU170/AU$759</f>
        <v>1.8291044890814182E-2</v>
      </c>
      <c r="AV782" s="79">
        <f>ALL!AV170/AV$759</f>
        <v>2.2536514885552923E-2</v>
      </c>
      <c r="AW782" s="79">
        <f>ALL!AW170/AW$759</f>
        <v>1.6504421513853028E-2</v>
      </c>
      <c r="AX782" s="79">
        <f>ALL!AX170/AX$759</f>
        <v>0</v>
      </c>
      <c r="AY782" s="79">
        <f>ALL!AY170/AY$759</f>
        <v>3.1468527519726205E-4</v>
      </c>
      <c r="AZ782" s="79">
        <f>ALL!AZ170/AZ$759</f>
        <v>0</v>
      </c>
      <c r="BA782" s="79">
        <f>ALL!BA170/BA$759</f>
        <v>0</v>
      </c>
      <c r="BB782" s="79">
        <f>ALL!BB170/BB$759</f>
        <v>0</v>
      </c>
      <c r="BC782" s="79">
        <f>ALL!BC170/BC$759</f>
        <v>0</v>
      </c>
      <c r="BD782" s="79">
        <f>ALL!BD170/BD$759</f>
        <v>1.2466641907355672E-2</v>
      </c>
      <c r="BE782" s="79">
        <f>ALL!BE170/BE$759</f>
        <v>0</v>
      </c>
      <c r="BF782" s="79">
        <f>ALL!BF170/BF$759</f>
        <v>6.7975339129175477E-3</v>
      </c>
      <c r="BG782" s="79">
        <f>ALL!BG170/BG$759</f>
        <v>8.9758263378422439E-4</v>
      </c>
      <c r="BH782" s="19">
        <f t="shared" si="348"/>
        <v>0.32599142465713254</v>
      </c>
      <c r="BJ782" s="267">
        <f t="array" ref="BJ782">(MIN(IF($E$4:$BG$4=BJ$4,$E782:$BG782)))</f>
        <v>0</v>
      </c>
      <c r="BK782" s="267">
        <f t="array" ref="BK782">(MAX(IF($E$4:$BG$4=BK$4,$E782:$BG782)))</f>
        <v>3.1040711277743976E-2</v>
      </c>
      <c r="BL782" s="267">
        <f t="array" ref="BL782">(AVERAGE(IF($E$4:$BG$4=BL$4,$E782:$BG782)))</f>
        <v>6.1415645253696752E-3</v>
      </c>
      <c r="BM782" s="267">
        <f t="array" ref="BM782">(MIN(IF($E$4:$BG$4=BM$4,$E782:$BG782)))</f>
        <v>0</v>
      </c>
      <c r="BN782" s="267">
        <f t="array" ref="BN782">(MAX(IF($E$4:$BG$4=BN$4,$E782:$BG782)))</f>
        <v>1.2466641907355672E-2</v>
      </c>
      <c r="BO782" s="267">
        <f t="array" ref="BO782">(AVERAGE(IF($E$4:$BG$4=BO$4,$E782:$BG782)))</f>
        <v>5.0404396135143607E-3</v>
      </c>
      <c r="BP782" s="267">
        <f t="array" ref="BP782">(MIN(IF($E$4:$BG$4=BP$4,$E782:$BG782)))</f>
        <v>0</v>
      </c>
      <c r="BQ782" s="267">
        <f t="array" ref="BQ782">(MAX(IF($E$4:$BG$4=BQ$4,$E782:$BG782)))</f>
        <v>3.085089359343669E-3</v>
      </c>
      <c r="BR782" s="267">
        <f t="array" ref="BR782">(AVERAGE(IF($E$4:$BG$4=BR$4,$E782:$BG782)))</f>
        <v>1.5775894954360404E-3</v>
      </c>
      <c r="BS782" s="267">
        <f t="array" ref="BS782">(MIN(IF($E$4:$BG$4=BS$4,$E782:$BG782)))</f>
        <v>0</v>
      </c>
      <c r="BT782" s="267">
        <f t="array" ref="BT782">(MAX(IF($E$4:$BG$4=BT$4,$E782:$BG782)))</f>
        <v>1.6741452319579062E-2</v>
      </c>
      <c r="BU782" s="267">
        <f t="array" ref="BU782">(AVERAGE(IF($E$4:$BG$4=BU$4,$E782:$BG782)))</f>
        <v>6.5876947969930443E-3</v>
      </c>
      <c r="BV782" s="267">
        <f t="array" ref="BV782">(MIN(IF($E$4:$BG$4=BV$4,$E782:$BG782)))</f>
        <v>2.2518793790833251E-3</v>
      </c>
      <c r="BW782" s="267">
        <f t="array" ref="BW782">(MAX(IF($E$4:$BG$4=BW$4,$E782:$BG782)))</f>
        <v>6.0282001357961409E-3</v>
      </c>
      <c r="BX782" s="267">
        <f t="array" ref="BX782">(AVERAGE(IF($E$4:$BG$4=BX$4,$E782:$BG782)))</f>
        <v>3.3387919919614546E-3</v>
      </c>
      <c r="BY782" s="267">
        <f t="array" ref="BY782">(MIN(IF($E$4:$BG$4=BY$4,$E782:$BG782)))</f>
        <v>1.8515544880952292E-3</v>
      </c>
      <c r="BZ782" s="267">
        <f t="array" ref="BZ782">(MAX(IF($E$4:$BG$4=BZ$4,$E782:$BG782)))</f>
        <v>1.5531278766211331E-2</v>
      </c>
      <c r="CA782" s="267">
        <f t="array" ref="CA782">(AVERAGE(IF($E$4:$BG$4=CA$4,$E782:$BG782)))</f>
        <v>7.3050152294503552E-3</v>
      </c>
      <c r="CB782" s="268">
        <f t="shared" si="349"/>
        <v>0</v>
      </c>
      <c r="CC782" s="268">
        <f t="shared" si="350"/>
        <v>0</v>
      </c>
      <c r="CD782" s="268">
        <f t="shared" si="351"/>
        <v>5.9271168119478645E-3</v>
      </c>
    </row>
    <row r="783" spans="1:82" ht="12.75">
      <c r="A783" s="101">
        <f t="shared" si="352"/>
        <v>2100</v>
      </c>
      <c r="B783" s="250" t="s">
        <v>153</v>
      </c>
      <c r="E783" s="79">
        <f>ALL!E171/E$759</f>
        <v>0.24514032744688308</v>
      </c>
      <c r="F783" s="79">
        <f>ALL!F171/F$759</f>
        <v>0.23919438734663784</v>
      </c>
      <c r="G783" s="79">
        <f>ALL!G171/G$759</f>
        <v>0.27122240413970455</v>
      </c>
      <c r="H783" s="79">
        <f>ALL!H171/H$759</f>
        <v>0.21865618180747529</v>
      </c>
      <c r="I783" s="79">
        <f>ALL!I171/I$759</f>
        <v>0.24782166235990025</v>
      </c>
      <c r="J783" s="79">
        <f>ALL!J171/J$759</f>
        <v>0.22447256255199485</v>
      </c>
      <c r="K783" s="79">
        <f>ALL!K171/K$759</f>
        <v>0.25280589637096745</v>
      </c>
      <c r="L783" s="79">
        <f>ALL!L171/L$759</f>
        <v>0.34289631471740023</v>
      </c>
      <c r="M783" s="79">
        <f>ALL!M171/M$759</f>
        <v>0.17507225923374459</v>
      </c>
      <c r="N783" s="79">
        <f>ALL!N171/N$759</f>
        <v>0.18336159979970837</v>
      </c>
      <c r="O783" s="79">
        <f>ALL!O171/O$759</f>
        <v>0.24929523927289693</v>
      </c>
      <c r="P783" s="79">
        <f>ALL!P171/P$759</f>
        <v>0.30262357840739984</v>
      </c>
      <c r="Q783" s="79">
        <f>ALL!Q171/Q$759</f>
        <v>0.26173633394598056</v>
      </c>
      <c r="R783" s="79">
        <f>ALL!R171/R$759</f>
        <v>0.13761637824197134</v>
      </c>
      <c r="S783" s="79">
        <f>ALL!S171/S$759</f>
        <v>0.22884750294013304</v>
      </c>
      <c r="T783" s="79">
        <f>ALL!T171/T$759</f>
        <v>0.22589313008235859</v>
      </c>
      <c r="U783" s="79">
        <f>ALL!U171/U$759</f>
        <v>0.19745937573131486</v>
      </c>
      <c r="V783" s="79">
        <f>ALL!V171/V$759</f>
        <v>0.21608493148651053</v>
      </c>
      <c r="W783" s="79">
        <f>ALL!W171/W$759</f>
        <v>0.20212559187567536</v>
      </c>
      <c r="X783" s="79">
        <f>ALL!X171/X$759</f>
        <v>0.26966208650208501</v>
      </c>
      <c r="Y783" s="79">
        <f>ALL!Y171/Y$759</f>
        <v>0.23257804812045443</v>
      </c>
      <c r="Z783" s="79">
        <f>ALL!Z171/Z$759</f>
        <v>0.24006948711635359</v>
      </c>
      <c r="AA783" s="79">
        <f>ALL!AA171/AA$759</f>
        <v>0.23036301966090067</v>
      </c>
      <c r="AB783" s="79">
        <f>ALL!AB171/AB$759</f>
        <v>0.21957083133931524</v>
      </c>
      <c r="AC783" s="79">
        <f>ALL!AC171/AC$759</f>
        <v>0.14982614265323632</v>
      </c>
      <c r="AD783" s="79">
        <f>ALL!AD171/AD$759</f>
        <v>0.2258545368266385</v>
      </c>
      <c r="AE783" s="79">
        <f>ALL!AE171/AE$759</f>
        <v>0.22483178240686572</v>
      </c>
      <c r="AF783" s="79">
        <f>ALL!AF171/AF$759</f>
        <v>0.25833465912531628</v>
      </c>
      <c r="AG783" s="79">
        <f>ALL!AG171/AG$759</f>
        <v>0.24636889679189297</v>
      </c>
      <c r="AH783" s="79">
        <f>ALL!AH171/AH$759</f>
        <v>0.24999216040137096</v>
      </c>
      <c r="AI783" s="79">
        <f>ALL!AI171/AI$759</f>
        <v>0.25395325424996418</v>
      </c>
      <c r="AJ783" s="79">
        <f>ALL!AJ171/AJ$759</f>
        <v>0.29772470783360844</v>
      </c>
      <c r="AK783" s="79">
        <f>ALL!AK171/AK$759</f>
        <v>0.11084681877161047</v>
      </c>
      <c r="AL783" s="79">
        <f>ALL!AL171/AL$759</f>
        <v>0.66226696196311985</v>
      </c>
      <c r="AM783" s="79">
        <f>ALL!AM171/AM$759</f>
        <v>4.5617422103659822E-2</v>
      </c>
      <c r="AN783" s="79">
        <f>ALL!AN171/AN$759</f>
        <v>0.1180933365992215</v>
      </c>
      <c r="AO783" s="79">
        <f>ALL!AO171/AO$759</f>
        <v>2.9816726694557826E-2</v>
      </c>
      <c r="AP783" s="79">
        <f>ALL!AP171/AP$759</f>
        <v>9.5275055992394345E-2</v>
      </c>
      <c r="AQ783" s="79">
        <f>ALL!AQ171/AQ$759</f>
        <v>0.12077705274342745</v>
      </c>
      <c r="AR783" s="79">
        <f>ALL!AR171/AR$759</f>
        <v>6.7916494471384301E-2</v>
      </c>
      <c r="AS783" s="79">
        <f>ALL!AS171/AS$759</f>
        <v>0.13705445058922544</v>
      </c>
      <c r="AT783" s="79">
        <f>ALL!AT171/AT$759</f>
        <v>0.13159742046970843</v>
      </c>
      <c r="AU783" s="79">
        <f>ALL!AU171/AU$759</f>
        <v>3.324162327622239E-2</v>
      </c>
      <c r="AV783" s="79">
        <f>ALL!AV171/AV$759</f>
        <v>9.329626613117159E-2</v>
      </c>
      <c r="AW783" s="79">
        <f>ALL!AW171/AW$759</f>
        <v>8.750373372288521E-2</v>
      </c>
      <c r="AX783" s="79">
        <f>ALL!AX171/AX$759</f>
        <v>0.10736966958279816</v>
      </c>
      <c r="AY783" s="79">
        <f>ALL!AY171/AY$759</f>
        <v>0.11503656849398584</v>
      </c>
      <c r="AZ783" s="79">
        <f>ALL!AZ171/AZ$759</f>
        <v>8.1888863737149126E-2</v>
      </c>
      <c r="BA783" s="79">
        <f>ALL!BA171/BA$759</f>
        <v>0.11399552576320333</v>
      </c>
      <c r="BB783" s="79">
        <f>ALL!BB171/BB$759</f>
        <v>4.1365386031403654E-2</v>
      </c>
      <c r="BC783" s="79">
        <f>ALL!BC171/BC$759</f>
        <v>3.5366962776583128E-3</v>
      </c>
      <c r="BD783" s="79">
        <f>ALL!BD171/BD$759</f>
        <v>0.19845598409646412</v>
      </c>
      <c r="BE783" s="79">
        <f>ALL!BE171/BE$759</f>
        <v>0.24952824091006728</v>
      </c>
      <c r="BF783" s="79">
        <f>ALL!BF171/BF$759</f>
        <v>0.18451011340996376</v>
      </c>
      <c r="BG783" s="79">
        <f>ALL!BG171/BG$759</f>
        <v>0.12237739478165363</v>
      </c>
      <c r="BH783" s="19">
        <f t="shared" si="348"/>
        <v>10.472823077399593</v>
      </c>
      <c r="BJ783" s="267">
        <f t="array" ref="BJ783">(MIN(IF($E$4:$BG$4=BJ$4,$E783:$BG783)))</f>
        <v>3.5366962776583128E-3</v>
      </c>
      <c r="BK783" s="267">
        <f t="array" ref="BK783">(MAX(IF($E$4:$BG$4=BK$4,$E783:$BG783)))</f>
        <v>0.13705445058922544</v>
      </c>
      <c r="BL783" s="267">
        <f t="array" ref="BL783">(AVERAGE(IF($E$4:$BG$4=BL$4,$E783:$BG783)))</f>
        <v>8.611030441102481E-2</v>
      </c>
      <c r="BM783" s="267">
        <f t="array" ref="BM783">(MIN(IF($E$4:$BG$4=BM$4,$E783:$BG783)))</f>
        <v>0.12237739478165363</v>
      </c>
      <c r="BN783" s="267">
        <f t="array" ref="BN783">(MAX(IF($E$4:$BG$4=BN$4,$E783:$BG783)))</f>
        <v>0.24952824091006728</v>
      </c>
      <c r="BO783" s="267">
        <f t="array" ref="BO783">(AVERAGE(IF($E$4:$BG$4=BO$4,$E783:$BG783)))</f>
        <v>0.1887179332995372</v>
      </c>
      <c r="BP783" s="267">
        <f t="array" ref="BP783">(MIN(IF($E$4:$BG$4=BP$4,$E783:$BG783)))</f>
        <v>4.5617422103659822E-2</v>
      </c>
      <c r="BQ783" s="267">
        <f t="array" ref="BQ783">(MAX(IF($E$4:$BG$4=BQ$4,$E783:$BG783)))</f>
        <v>0.66226696196311985</v>
      </c>
      <c r="BR783" s="267">
        <f t="array" ref="BR783">(AVERAGE(IF($E$4:$BG$4=BR$4,$E783:$BG783)))</f>
        <v>0.27291040094613006</v>
      </c>
      <c r="BS783" s="267">
        <f t="array" ref="BS783">(MIN(IF($E$4:$BG$4=BS$4,$E783:$BG783)))</f>
        <v>0.13761637824197134</v>
      </c>
      <c r="BT783" s="267">
        <f t="array" ref="BT783">(MAX(IF($E$4:$BG$4=BT$4,$E783:$BG783)))</f>
        <v>0.26173633394598056</v>
      </c>
      <c r="BU783" s="267">
        <f t="array" ref="BU783">(AVERAGE(IF($E$4:$BG$4=BU$4,$E783:$BG783)))</f>
        <v>0.22057536531417724</v>
      </c>
      <c r="BV783" s="267">
        <f t="array" ref="BV783">(MIN(IF($E$4:$BG$4=BV$4,$E783:$BG783)))</f>
        <v>0.21957083133931524</v>
      </c>
      <c r="BW783" s="267">
        <f t="array" ref="BW783">(MAX(IF($E$4:$BG$4=BW$4,$E783:$BG783)))</f>
        <v>0.29772470783360844</v>
      </c>
      <c r="BX783" s="267">
        <f t="array" ref="BX783">(AVERAGE(IF($E$4:$BG$4=BX$4,$E783:$BG783)))</f>
        <v>0.25714685760724543</v>
      </c>
      <c r="BY783" s="267">
        <f t="array" ref="BY783">(MIN(IF($E$4:$BG$4=BY$4,$E783:$BG783)))</f>
        <v>0.19745937573131486</v>
      </c>
      <c r="BZ783" s="267">
        <f t="array" ref="BZ783">(MAX(IF($E$4:$BG$4=BZ$4,$E783:$BG783)))</f>
        <v>0.34289631471740023</v>
      </c>
      <c r="CA783" s="267">
        <f t="array" ref="CA783">(AVERAGE(IF($E$4:$BG$4=CA$4,$E783:$BG783)))</f>
        <v>0.26582645267999389</v>
      </c>
      <c r="CB783" s="268">
        <f t="shared" si="349"/>
        <v>0</v>
      </c>
      <c r="CC783" s="268">
        <f t="shared" si="350"/>
        <v>0.7</v>
      </c>
      <c r="CD783" s="268">
        <f t="shared" si="351"/>
        <v>0.19041496504362895</v>
      </c>
    </row>
    <row r="784" spans="1:82" ht="24">
      <c r="A784" s="101">
        <f t="shared" si="352"/>
        <v>2200</v>
      </c>
      <c r="B784" s="250" t="s">
        <v>154</v>
      </c>
      <c r="E784" s="79">
        <f>ALL!E172/E$759</f>
        <v>1.3002507577868017E-2</v>
      </c>
      <c r="F784" s="79">
        <f>ALL!F172/F$759</f>
        <v>6.4670758360114043E-3</v>
      </c>
      <c r="G784" s="79">
        <f>ALL!G172/G$759</f>
        <v>4.2625443072368671E-3</v>
      </c>
      <c r="H784" s="79">
        <f>ALL!H172/H$759</f>
        <v>6.9245126589477894E-3</v>
      </c>
      <c r="I784" s="79">
        <f>ALL!I172/I$759</f>
        <v>4.9578853096674206E-3</v>
      </c>
      <c r="J784" s="79">
        <f>ALL!J172/J$759</f>
        <v>5.7665902133333009E-3</v>
      </c>
      <c r="K784" s="79">
        <f>ALL!K172/K$759</f>
        <v>1.4819971989321477E-2</v>
      </c>
      <c r="L784" s="79">
        <f>ALL!L172/L$759</f>
        <v>5.6760992669529801E-3</v>
      </c>
      <c r="M784" s="79">
        <f>ALL!M172/M$759</f>
        <v>0</v>
      </c>
      <c r="N784" s="79">
        <f>ALL!N172/N$759</f>
        <v>0</v>
      </c>
      <c r="O784" s="79">
        <f>ALL!O172/O$759</f>
        <v>1.8411010698575531E-3</v>
      </c>
      <c r="P784" s="79">
        <f>ALL!P172/P$759</f>
        <v>6.0753061388157722E-3</v>
      </c>
      <c r="Q784" s="79">
        <f>ALL!Q172/Q$759</f>
        <v>9.4433770549992319E-3</v>
      </c>
      <c r="R784" s="79">
        <f>ALL!R172/R$759</f>
        <v>3.3906223344454833E-3</v>
      </c>
      <c r="S784" s="79">
        <f>ALL!S172/S$759</f>
        <v>1.1492525238632544E-2</v>
      </c>
      <c r="T784" s="79">
        <f>ALL!T172/T$759</f>
        <v>1.2808799717630716E-2</v>
      </c>
      <c r="U784" s="79">
        <f>ALL!U172/U$759</f>
        <v>7.7649403188104595E-3</v>
      </c>
      <c r="V784" s="79">
        <f>ALL!V172/V$759</f>
        <v>1.9700488983979154E-2</v>
      </c>
      <c r="W784" s="79">
        <f>ALL!W172/W$759</f>
        <v>9.8006453546328077E-3</v>
      </c>
      <c r="X784" s="79">
        <f>ALL!X172/X$759</f>
        <v>8.3214717896821465E-3</v>
      </c>
      <c r="Y784" s="79">
        <f>ALL!Y172/Y$759</f>
        <v>1.131826432989568E-2</v>
      </c>
      <c r="Z784" s="79">
        <f>ALL!Z172/Z$759</f>
        <v>4.8511348307426301E-3</v>
      </c>
      <c r="AA784" s="79">
        <f>ALL!AA172/AA$759</f>
        <v>7.9082667899284722E-3</v>
      </c>
      <c r="AB784" s="79">
        <f>ALL!AB172/AB$759</f>
        <v>3.6429196119312853E-3</v>
      </c>
      <c r="AC784" s="79">
        <f>ALL!AC172/AC$759</f>
        <v>8.7138315249756671E-3</v>
      </c>
      <c r="AD784" s="79">
        <f>ALL!AD172/AD$759</f>
        <v>8.0529620613301756E-3</v>
      </c>
      <c r="AE784" s="79">
        <f>ALL!AE172/AE$759</f>
        <v>1.1000455575626351E-2</v>
      </c>
      <c r="AF784" s="79">
        <f>ALL!AF172/AF$759</f>
        <v>6.4806412948253947E-3</v>
      </c>
      <c r="AG784" s="79">
        <f>ALL!AG172/AG$759</f>
        <v>7.0967151221780749E-3</v>
      </c>
      <c r="AH784" s="79">
        <f>ALL!AH172/AH$759</f>
        <v>7.5041496560242548E-3</v>
      </c>
      <c r="AI784" s="79">
        <f>ALL!AI172/AI$759</f>
        <v>6.7093714687746532E-3</v>
      </c>
      <c r="AJ784" s="79">
        <f>ALL!AJ172/AJ$759</f>
        <v>5.0389965053537428E-3</v>
      </c>
      <c r="AK784" s="79">
        <f>ALL!AK172/AK$759</f>
        <v>7.1616381397691326E-3</v>
      </c>
      <c r="AL784" s="79">
        <f>ALL!AL172/AL$759</f>
        <v>5.9509571543301647E-3</v>
      </c>
      <c r="AM784" s="79">
        <f>ALL!AM172/AM$759</f>
        <v>0</v>
      </c>
      <c r="AN784" s="79">
        <f>ALL!AN172/AN$759</f>
        <v>5.900395047386042E-4</v>
      </c>
      <c r="AO784" s="79">
        <f>ALL!AO172/AO$759</f>
        <v>0</v>
      </c>
      <c r="AP784" s="79">
        <f>ALL!AP172/AP$759</f>
        <v>4.9670735406712177E-3</v>
      </c>
      <c r="AQ784" s="79">
        <f>ALL!AQ172/AQ$759</f>
        <v>0</v>
      </c>
      <c r="AR784" s="79">
        <f>ALL!AR172/AR$759</f>
        <v>0</v>
      </c>
      <c r="AS784" s="79">
        <f>ALL!AS172/AS$759</f>
        <v>0</v>
      </c>
      <c r="AT784" s="79">
        <f>ALL!AT172/AT$759</f>
        <v>0</v>
      </c>
      <c r="AU784" s="79">
        <f>ALL!AU172/AU$759</f>
        <v>6.4657552619948935E-5</v>
      </c>
      <c r="AV784" s="79">
        <f>ALL!AV172/AV$759</f>
        <v>4.2475259231005411E-4</v>
      </c>
      <c r="AW784" s="79">
        <f>ALL!AW172/AW$759</f>
        <v>4.2752225768088022E-5</v>
      </c>
      <c r="AX784" s="79">
        <f>ALL!AX172/AX$759</f>
        <v>0</v>
      </c>
      <c r="AY784" s="79">
        <f>ALL!AY172/AY$759</f>
        <v>0</v>
      </c>
      <c r="AZ784" s="79">
        <f>ALL!AZ172/AZ$759</f>
        <v>0</v>
      </c>
      <c r="BA784" s="79">
        <f>ALL!BA172/BA$759</f>
        <v>5.6474230725469632E-4</v>
      </c>
      <c r="BB784" s="79">
        <f>ALL!BB172/BB$759</f>
        <v>0</v>
      </c>
      <c r="BC784" s="79">
        <f>ALL!BC172/BC$759</f>
        <v>0</v>
      </c>
      <c r="BD784" s="79">
        <f>ALL!BD172/BD$759</f>
        <v>8.1978156405166491E-3</v>
      </c>
      <c r="BE784" s="79">
        <f>ALL!BE172/BE$759</f>
        <v>9.172956156903023E-3</v>
      </c>
      <c r="BF784" s="79">
        <f>ALL!BF172/BF$759</f>
        <v>7.3946231505405517E-3</v>
      </c>
      <c r="BG784" s="79">
        <f>ALL!BG172/BG$759</f>
        <v>1.5351233803168319E-2</v>
      </c>
      <c r="BH784" s="19">
        <f t="shared" si="348"/>
        <v>0.30071741570100202</v>
      </c>
      <c r="BJ784" s="267">
        <f t="array" ref="BJ784">(MIN(IF($E$4:$BG$4=BJ$4,$E784:$BG784)))</f>
        <v>0</v>
      </c>
      <c r="BK784" s="267">
        <f t="array" ref="BK784">(MAX(IF($E$4:$BG$4=BK$4,$E784:$BG784)))</f>
        <v>4.9670735406712177E-3</v>
      </c>
      <c r="BL784" s="267">
        <f t="array" ref="BL784">(AVERAGE(IF($E$4:$BG$4=BL$4,$E784:$BG784)))</f>
        <v>4.1587610771016308E-4</v>
      </c>
      <c r="BM784" s="267">
        <f t="array" ref="BM784">(MIN(IF($E$4:$BG$4=BM$4,$E784:$BG784)))</f>
        <v>7.3946231505405517E-3</v>
      </c>
      <c r="BN784" s="267">
        <f t="array" ref="BN784">(MAX(IF($E$4:$BG$4=BN$4,$E784:$BG784)))</f>
        <v>1.5351233803168319E-2</v>
      </c>
      <c r="BO784" s="267">
        <f t="array" ref="BO784">(AVERAGE(IF($E$4:$BG$4=BO$4,$E784:$BG784)))</f>
        <v>1.0029157187782136E-2</v>
      </c>
      <c r="BP784" s="267">
        <f t="array" ref="BP784">(MIN(IF($E$4:$BG$4=BP$4,$E784:$BG784)))</f>
        <v>0</v>
      </c>
      <c r="BQ784" s="267">
        <f t="array" ref="BQ784">(MAX(IF($E$4:$BG$4=BQ$4,$E784:$BG784)))</f>
        <v>7.1616381397691326E-3</v>
      </c>
      <c r="BR784" s="267">
        <f t="array" ref="BR784">(AVERAGE(IF($E$4:$BG$4=BR$4,$E784:$BG784)))</f>
        <v>4.3708650980330997E-3</v>
      </c>
      <c r="BS784" s="267">
        <f t="array" ref="BS784">(MIN(IF($E$4:$BG$4=BS$4,$E784:$BG784)))</f>
        <v>0</v>
      </c>
      <c r="BT784" s="267">
        <f t="array" ref="BT784">(MAX(IF($E$4:$BG$4=BT$4,$E784:$BG784)))</f>
        <v>1.9700488983979154E-2</v>
      </c>
      <c r="BU784" s="267">
        <f t="array" ref="BU784">(AVERAGE(IF($E$4:$BG$4=BU$4,$E784:$BG784)))</f>
        <v>8.4017518696316903E-3</v>
      </c>
      <c r="BV784" s="267">
        <f t="array" ref="BV784">(MIN(IF($E$4:$BG$4=BV$4,$E784:$BG784)))</f>
        <v>3.6429196119312853E-3</v>
      </c>
      <c r="BW784" s="267">
        <f t="array" ref="BW784">(MAX(IF($E$4:$BG$4=BW$4,$E784:$BG784)))</f>
        <v>5.0389965053537428E-3</v>
      </c>
      <c r="BX784" s="267">
        <f t="array" ref="BX784">(AVERAGE(IF($E$4:$BG$4=BX$4,$E784:$BG784)))</f>
        <v>4.4488988138161314E-3</v>
      </c>
      <c r="BY784" s="267">
        <f t="array" ref="BY784">(MIN(IF($E$4:$BG$4=BY$4,$E784:$BG784)))</f>
        <v>4.9578853096674206E-3</v>
      </c>
      <c r="BZ784" s="267">
        <f t="array" ref="BZ784">(MAX(IF($E$4:$BG$4=BZ$4,$E784:$BG784)))</f>
        <v>8.3214717896821465E-3</v>
      </c>
      <c r="CA784" s="267">
        <f t="array" ref="CA784">(AVERAGE(IF($E$4:$BG$4=CA$4,$E784:$BG784)))</f>
        <v>6.6573984878402154E-3</v>
      </c>
      <c r="CB784" s="268">
        <f t="shared" si="349"/>
        <v>0</v>
      </c>
      <c r="CC784" s="268">
        <f t="shared" si="350"/>
        <v>0</v>
      </c>
      <c r="CD784" s="268">
        <f t="shared" si="351"/>
        <v>5.4675893763818546E-3</v>
      </c>
    </row>
    <row r="785" spans="1:82" ht="24">
      <c r="A785" s="101">
        <f t="shared" si="352"/>
        <v>2300</v>
      </c>
      <c r="B785" s="250" t="s">
        <v>155</v>
      </c>
      <c r="E785" s="79">
        <f>ALL!E173/E$759</f>
        <v>1.9431722145097469E-3</v>
      </c>
      <c r="F785" s="79">
        <f>ALL!F173/F$759</f>
        <v>5.7854407779206864E-4</v>
      </c>
      <c r="G785" s="79">
        <f>ALL!G173/G$759</f>
        <v>6.072834249636728E-3</v>
      </c>
      <c r="H785" s="79">
        <f>ALL!H173/H$759</f>
        <v>4.4795326812915271E-3</v>
      </c>
      <c r="I785" s="79">
        <f>ALL!I173/I$759</f>
        <v>3.9661783665813875E-3</v>
      </c>
      <c r="J785" s="79">
        <f>ALL!J173/J$759</f>
        <v>4.2791629749945842E-4</v>
      </c>
      <c r="K785" s="79">
        <f>ALL!K173/K$759</f>
        <v>1.6549083840651862E-3</v>
      </c>
      <c r="L785" s="79">
        <f>ALL!L173/L$759</f>
        <v>9.054062204473072E-4</v>
      </c>
      <c r="M785" s="79">
        <f>ALL!M173/M$759</f>
        <v>0</v>
      </c>
      <c r="N785" s="79">
        <f>ALL!N173/N$759</f>
        <v>0</v>
      </c>
      <c r="O785" s="79">
        <f>ALL!O173/O$759</f>
        <v>9.7741319622381725E-4</v>
      </c>
      <c r="P785" s="79">
        <f>ALL!P173/P$759</f>
        <v>9.1533762736727945E-4</v>
      </c>
      <c r="Q785" s="79">
        <f>ALL!Q173/Q$759</f>
        <v>1.2682673153842476E-3</v>
      </c>
      <c r="R785" s="79">
        <f>ALL!R173/R$759</f>
        <v>2.88676558765264E-3</v>
      </c>
      <c r="S785" s="79">
        <f>ALL!S173/S$759</f>
        <v>2.0628184091987436E-3</v>
      </c>
      <c r="T785" s="79">
        <f>ALL!T173/T$759</f>
        <v>1.9058861669755014E-3</v>
      </c>
      <c r="U785" s="79">
        <f>ALL!U173/U$759</f>
        <v>5.6985806549247385E-3</v>
      </c>
      <c r="V785" s="79">
        <f>ALL!V173/V$759</f>
        <v>3.4465158528669184E-3</v>
      </c>
      <c r="W785" s="79">
        <f>ALL!W173/W$759</f>
        <v>1.3034308063383446E-3</v>
      </c>
      <c r="X785" s="79">
        <f>ALL!X173/X$759</f>
        <v>3.4089496076038085E-3</v>
      </c>
      <c r="Y785" s="79">
        <f>ALL!Y173/Y$759</f>
        <v>7.7438261900100551E-4</v>
      </c>
      <c r="Z785" s="79">
        <f>ALL!Z173/Z$759</f>
        <v>4.7331843537163167E-4</v>
      </c>
      <c r="AA785" s="79">
        <f>ALL!AA173/AA$759</f>
        <v>2.3445437046174114E-3</v>
      </c>
      <c r="AB785" s="79">
        <f>ALL!AB173/AB$759</f>
        <v>2.0361675177530623E-4</v>
      </c>
      <c r="AC785" s="79">
        <f>ALL!AC173/AC$759</f>
        <v>1.0104321573005052E-3</v>
      </c>
      <c r="AD785" s="79">
        <f>ALL!AD173/AD$759</f>
        <v>1.310862013806481E-3</v>
      </c>
      <c r="AE785" s="79">
        <f>ALL!AE173/AE$759</f>
        <v>9.6635067924747341E-4</v>
      </c>
      <c r="AF785" s="79">
        <f>ALL!AF173/AF$759</f>
        <v>2.2713994482643049E-3</v>
      </c>
      <c r="AG785" s="79">
        <f>ALL!AG173/AG$759</f>
        <v>1.1455877851120051E-3</v>
      </c>
      <c r="AH785" s="79">
        <f>ALL!AH173/AH$759</f>
        <v>8.6546362363117534E-5</v>
      </c>
      <c r="AI785" s="79">
        <f>ALL!AI173/AI$759</f>
        <v>2.0599792086270561E-3</v>
      </c>
      <c r="AJ785" s="79">
        <f>ALL!AJ173/AJ$759</f>
        <v>2.8166718734948617E-3</v>
      </c>
      <c r="AK785" s="79">
        <f>ALL!AK173/AK$759</f>
        <v>9.2489531045274816E-4</v>
      </c>
      <c r="AL785" s="79">
        <f>ALL!AL173/AL$759</f>
        <v>6.5942365496290511E-4</v>
      </c>
      <c r="AM785" s="79">
        <f>ALL!AM173/AM$759</f>
        <v>1.2163514003499752E-3</v>
      </c>
      <c r="AN785" s="79">
        <f>ALL!AN173/AN$759</f>
        <v>3.0613836229239763E-3</v>
      </c>
      <c r="AO785" s="79">
        <f>ALL!AO173/AO$759</f>
        <v>5.1118499796404234E-3</v>
      </c>
      <c r="AP785" s="79">
        <f>ALL!AP173/AP$759</f>
        <v>5.5674696341425972E-4</v>
      </c>
      <c r="AQ785" s="79">
        <f>ALL!AQ173/AQ$759</f>
        <v>5.9124980337200961E-4</v>
      </c>
      <c r="AR785" s="79">
        <f>ALL!AR173/AR$759</f>
        <v>0</v>
      </c>
      <c r="AS785" s="79">
        <f>ALL!AS173/AS$759</f>
        <v>1.0294128415222678E-3</v>
      </c>
      <c r="AT785" s="79">
        <f>ALL!AT173/AT$759</f>
        <v>1.1564052810432303E-2</v>
      </c>
      <c r="AU785" s="79">
        <f>ALL!AU173/AU$759</f>
        <v>1.0640952064875475E-3</v>
      </c>
      <c r="AV785" s="79">
        <f>ALL!AV173/AV$759</f>
        <v>1.0889321522098974E-2</v>
      </c>
      <c r="AW785" s="79">
        <f>ALL!AW173/AW$759</f>
        <v>1.5751168337956055E-2</v>
      </c>
      <c r="AX785" s="79">
        <f>ALL!AX173/AX$759</f>
        <v>0</v>
      </c>
      <c r="AY785" s="79">
        <f>ALL!AY173/AY$759</f>
        <v>0</v>
      </c>
      <c r="AZ785" s="79">
        <f>ALL!AZ173/AZ$759</f>
        <v>1.1334004554125505E-3</v>
      </c>
      <c r="BA785" s="79">
        <f>ALL!BA173/BA$759</f>
        <v>2.355794469425891E-3</v>
      </c>
      <c r="BB785" s="79">
        <f>ALL!BB173/BB$759</f>
        <v>0</v>
      </c>
      <c r="BC785" s="79">
        <f>ALL!BC173/BC$759</f>
        <v>0</v>
      </c>
      <c r="BD785" s="79">
        <f>ALL!BD173/BD$759</f>
        <v>2.3261881507479088E-3</v>
      </c>
      <c r="BE785" s="79">
        <f>ALL!BE173/BE$759</f>
        <v>3.0335510281815021E-3</v>
      </c>
      <c r="BF785" s="79">
        <f>ALL!BF173/BF$759</f>
        <v>7.0921555979528502E-4</v>
      </c>
      <c r="BG785" s="79">
        <f>ALL!BG173/BG$759</f>
        <v>2.4560603360503272E-3</v>
      </c>
      <c r="BH785" s="19">
        <f t="shared" si="348"/>
        <v>0.12380031020856751</v>
      </c>
      <c r="BJ785" s="267">
        <f t="array" ref="BJ785">(MIN(IF($E$4:$BG$4=BJ$4,$E785:$BG785)))</f>
        <v>0</v>
      </c>
      <c r="BK785" s="267">
        <f t="array" ref="BK785">(MAX(IF($E$4:$BG$4=BK$4,$E785:$BG785)))</f>
        <v>1.5751168337956055E-2</v>
      </c>
      <c r="BL785" s="267">
        <f t="array" ref="BL785">(AVERAGE(IF($E$4:$BG$4=BL$4,$E785:$BG785)))</f>
        <v>3.3192797507928906E-3</v>
      </c>
      <c r="BM785" s="267">
        <f t="array" ref="BM785">(MIN(IF($E$4:$BG$4=BM$4,$E785:$BG785)))</f>
        <v>7.0921555979528502E-4</v>
      </c>
      <c r="BN785" s="267">
        <f t="array" ref="BN785">(MAX(IF($E$4:$BG$4=BN$4,$E785:$BG785)))</f>
        <v>3.0335510281815021E-3</v>
      </c>
      <c r="BO785" s="267">
        <f t="array" ref="BO785">(AVERAGE(IF($E$4:$BG$4=BO$4,$E785:$BG785)))</f>
        <v>2.1312537686937558E-3</v>
      </c>
      <c r="BP785" s="267">
        <f t="array" ref="BP785">(MIN(IF($E$4:$BG$4=BP$4,$E785:$BG785)))</f>
        <v>6.5942365496290511E-4</v>
      </c>
      <c r="BQ785" s="267">
        <f t="array" ref="BQ785">(MAX(IF($E$4:$BG$4=BQ$4,$E785:$BG785)))</f>
        <v>1.2163514003499752E-3</v>
      </c>
      <c r="BR785" s="267">
        <f t="array" ref="BR785">(AVERAGE(IF($E$4:$BG$4=BR$4,$E785:$BG785)))</f>
        <v>9.3355678858854287E-4</v>
      </c>
      <c r="BS785" s="267">
        <f t="array" ref="BS785">(MIN(IF($E$4:$BG$4=BS$4,$E785:$BG785)))</f>
        <v>0</v>
      </c>
      <c r="BT785" s="267">
        <f t="array" ref="BT785">(MAX(IF($E$4:$BG$4=BT$4,$E785:$BG785)))</f>
        <v>4.4795326812915271E-3</v>
      </c>
      <c r="BU785" s="267">
        <f t="array" ref="BU785">(AVERAGE(IF($E$4:$BG$4=BU$4,$E785:$BG785)))</f>
        <v>1.5095089511618332E-3</v>
      </c>
      <c r="BV785" s="267">
        <f t="array" ref="BV785">(MIN(IF($E$4:$BG$4=BV$4,$E785:$BG785)))</f>
        <v>2.0361675177530623E-4</v>
      </c>
      <c r="BW785" s="267">
        <f t="array" ref="BW785">(MAX(IF($E$4:$BG$4=BW$4,$E785:$BG785)))</f>
        <v>6.072834249636728E-3</v>
      </c>
      <c r="BX785" s="267">
        <f t="array" ref="BX785">(AVERAGE(IF($E$4:$BG$4=BX$4,$E785:$BG785)))</f>
        <v>2.3916103275696318E-3</v>
      </c>
      <c r="BY785" s="267">
        <f t="array" ref="BY785">(MIN(IF($E$4:$BG$4=BY$4,$E785:$BG785)))</f>
        <v>9.054062204473072E-4</v>
      </c>
      <c r="BZ785" s="267">
        <f t="array" ref="BZ785">(MAX(IF($E$4:$BG$4=BZ$4,$E785:$BG785)))</f>
        <v>5.6985806549247385E-3</v>
      </c>
      <c r="CA785" s="267">
        <f t="array" ref="CA785">(AVERAGE(IF($E$4:$BG$4=CA$4,$E785:$BG785)))</f>
        <v>2.5857170672376546E-3</v>
      </c>
      <c r="CB785" s="268">
        <f t="shared" si="349"/>
        <v>0</v>
      </c>
      <c r="CC785" s="268">
        <f t="shared" si="350"/>
        <v>0</v>
      </c>
      <c r="CD785" s="268">
        <f t="shared" si="351"/>
        <v>2.2509147310648637E-3</v>
      </c>
    </row>
    <row r="786" spans="1:82" ht="12.75">
      <c r="A786" s="101">
        <f t="shared" si="352"/>
        <v>2400</v>
      </c>
      <c r="B786" s="250" t="s">
        <v>156</v>
      </c>
      <c r="E786" s="79">
        <f>ALL!E174/E$759</f>
        <v>3.5305596313133648E-3</v>
      </c>
      <c r="F786" s="79">
        <f>ALL!F174/F$759</f>
        <v>2.2730504556238238E-2</v>
      </c>
      <c r="G786" s="79">
        <f>ALL!G174/G$759</f>
        <v>2.2196746391091156E-2</v>
      </c>
      <c r="H786" s="79">
        <f>ALL!H174/H$759</f>
        <v>2.54634087299161E-2</v>
      </c>
      <c r="I786" s="79">
        <f>ALL!I174/I$759</f>
        <v>9.2778464130293583E-3</v>
      </c>
      <c r="J786" s="79">
        <f>ALL!J174/J$759</f>
        <v>2.3409247100452214E-2</v>
      </c>
      <c r="K786" s="79">
        <f>ALL!K174/K$759</f>
        <v>2.2949146159519228E-2</v>
      </c>
      <c r="L786" s="79">
        <f>ALL!L174/L$759</f>
        <v>2.0362207380319373E-2</v>
      </c>
      <c r="M786" s="79">
        <f>ALL!M174/M$759</f>
        <v>0</v>
      </c>
      <c r="N786" s="79">
        <f>ALL!N174/N$759</f>
        <v>1.4598541228230262E-2</v>
      </c>
      <c r="O786" s="79">
        <f>ALL!O174/O$759</f>
        <v>1.9691238023076853E-3</v>
      </c>
      <c r="P786" s="79">
        <f>ALL!P174/P$759</f>
        <v>2.2573954299042024E-2</v>
      </c>
      <c r="Q786" s="79">
        <f>ALL!Q174/Q$759</f>
        <v>3.0081432008944572E-2</v>
      </c>
      <c r="R786" s="79">
        <f>ALL!R174/R$759</f>
        <v>3.8422868827436583E-2</v>
      </c>
      <c r="S786" s="79">
        <f>ALL!S174/S$759</f>
        <v>9.8989328189071496E-3</v>
      </c>
      <c r="T786" s="79">
        <f>ALL!T174/T$759</f>
        <v>2.9794660208908513E-2</v>
      </c>
      <c r="U786" s="79">
        <f>ALL!U174/U$759</f>
        <v>3.6523781906661869E-2</v>
      </c>
      <c r="V786" s="79">
        <f>ALL!V174/V$759</f>
        <v>6.9371420590577368E-2</v>
      </c>
      <c r="W786" s="79">
        <f>ALL!W174/W$759</f>
        <v>2.6872970517504844E-2</v>
      </c>
      <c r="X786" s="79">
        <f>ALL!X174/X$759</f>
        <v>1.6762517914040299E-2</v>
      </c>
      <c r="Y786" s="79">
        <f>ALL!Y174/Y$759</f>
        <v>2.2448648038504191E-2</v>
      </c>
      <c r="Z786" s="79">
        <f>ALL!Z174/Z$759</f>
        <v>2.2769011313126086E-2</v>
      </c>
      <c r="AA786" s="79">
        <f>ALL!AA174/AA$759</f>
        <v>4.3241906013114879E-3</v>
      </c>
      <c r="AB786" s="79">
        <f>ALL!AB174/AB$759</f>
        <v>1.012186725057865E-2</v>
      </c>
      <c r="AC786" s="79">
        <f>ALL!AC174/AC$759</f>
        <v>2.3879029146758563E-2</v>
      </c>
      <c r="AD786" s="79">
        <f>ALL!AD174/AD$759</f>
        <v>2.4744378254044352E-2</v>
      </c>
      <c r="AE786" s="79">
        <f>ALL!AE174/AE$759</f>
        <v>3.2458410760091295E-2</v>
      </c>
      <c r="AF786" s="79">
        <f>ALL!AF174/AF$759</f>
        <v>1.8020875606811829E-2</v>
      </c>
      <c r="AG786" s="79">
        <f>ALL!AG174/AG$759</f>
        <v>2.2648630466529079E-2</v>
      </c>
      <c r="AH786" s="79">
        <f>ALL!AH174/AH$759</f>
        <v>1.5882582671584652E-3</v>
      </c>
      <c r="AI786" s="79">
        <f>ALL!AI174/AI$759</f>
        <v>2.8732666932499751E-2</v>
      </c>
      <c r="AJ786" s="79">
        <f>ALL!AJ174/AJ$759</f>
        <v>2.9331707282739823E-2</v>
      </c>
      <c r="AK786" s="79">
        <f>ALL!AK174/AK$759</f>
        <v>2.24066072248927E-2</v>
      </c>
      <c r="AL786" s="79">
        <f>ALL!AL174/AL$759</f>
        <v>0</v>
      </c>
      <c r="AM786" s="79">
        <f>ALL!AM174/AM$759</f>
        <v>3.7263458714296878E-2</v>
      </c>
      <c r="AN786" s="79">
        <f>ALL!AN174/AN$759</f>
        <v>2.628305248436013E-2</v>
      </c>
      <c r="AO786" s="79">
        <f>ALL!AO174/AO$759</f>
        <v>7.0463277723145255E-4</v>
      </c>
      <c r="AP786" s="79">
        <f>ALL!AP174/AP$759</f>
        <v>3.8519643617933155E-2</v>
      </c>
      <c r="AQ786" s="79">
        <f>ALL!AQ174/AQ$759</f>
        <v>0</v>
      </c>
      <c r="AR786" s="79">
        <f>ALL!AR174/AR$759</f>
        <v>2.41809111242542E-2</v>
      </c>
      <c r="AS786" s="79">
        <f>ALL!AS174/AS$759</f>
        <v>1.5307694688752255E-2</v>
      </c>
      <c r="AT786" s="79">
        <f>ALL!AT174/AT$759</f>
        <v>0</v>
      </c>
      <c r="AU786" s="79">
        <f>ALL!AU174/AU$759</f>
        <v>0</v>
      </c>
      <c r="AV786" s="79">
        <f>ALL!AV174/AV$759</f>
        <v>0</v>
      </c>
      <c r="AW786" s="79">
        <f>ALL!AW174/AW$759</f>
        <v>2.897676090928553E-2</v>
      </c>
      <c r="AX786" s="79">
        <f>ALL!AX174/AX$759</f>
        <v>3.7209591457118073E-2</v>
      </c>
      <c r="AY786" s="79">
        <f>ALL!AY174/AY$759</f>
        <v>3.8083741962153181E-2</v>
      </c>
      <c r="AZ786" s="79">
        <f>ALL!AZ174/AZ$759</f>
        <v>9.6788619114626089E-3</v>
      </c>
      <c r="BA786" s="79">
        <f>ALL!BA174/BA$759</f>
        <v>0</v>
      </c>
      <c r="BB786" s="79">
        <f>ALL!BB174/BB$759</f>
        <v>2.0224701731834181E-2</v>
      </c>
      <c r="BC786" s="79">
        <f>ALL!BC174/BC$759</f>
        <v>0</v>
      </c>
      <c r="BD786" s="79">
        <f>ALL!BD174/BD$759</f>
        <v>2.454902117397147E-2</v>
      </c>
      <c r="BE786" s="79">
        <f>ALL!BE174/BE$759</f>
        <v>2.2237565249774924E-2</v>
      </c>
      <c r="BF786" s="79">
        <f>ALL!BF174/BF$759</f>
        <v>3.62302121278389E-3</v>
      </c>
      <c r="BG786" s="79">
        <f>ALL!BG174/BG$759</f>
        <v>7.0363041760498476E-3</v>
      </c>
      <c r="BH786" s="19">
        <f t="shared" si="348"/>
        <v>1.0441431148207485</v>
      </c>
      <c r="BJ786" s="267">
        <f t="array" ref="BJ786">(MIN(IF($E$4:$BG$4=BJ$4,$E786:$BG786)))</f>
        <v>0</v>
      </c>
      <c r="BK786" s="267">
        <f t="array" ref="BK786">(MAX(IF($E$4:$BG$4=BK$4,$E786:$BG786)))</f>
        <v>3.8519643617933155E-2</v>
      </c>
      <c r="BL786" s="267">
        <f t="array" ref="BL786">(AVERAGE(IF($E$4:$BG$4=BL$4,$E786:$BG786)))</f>
        <v>1.4948099541524049E-2</v>
      </c>
      <c r="BM786" s="267">
        <f t="array" ref="BM786">(MIN(IF($E$4:$BG$4=BM$4,$E786:$BG786)))</f>
        <v>3.62302121278389E-3</v>
      </c>
      <c r="BN786" s="267">
        <f t="array" ref="BN786">(MAX(IF($E$4:$BG$4=BN$4,$E786:$BG786)))</f>
        <v>2.454902117397147E-2</v>
      </c>
      <c r="BO786" s="267">
        <f t="array" ref="BO786">(AVERAGE(IF($E$4:$BG$4=BO$4,$E786:$BG786)))</f>
        <v>1.4361477953145033E-2</v>
      </c>
      <c r="BP786" s="267">
        <f t="array" ref="BP786">(MIN(IF($E$4:$BG$4=BP$4,$E786:$BG786)))</f>
        <v>0</v>
      </c>
      <c r="BQ786" s="267">
        <f t="array" ref="BQ786">(MAX(IF($E$4:$BG$4=BQ$4,$E786:$BG786)))</f>
        <v>3.7263458714296878E-2</v>
      </c>
      <c r="BR786" s="267">
        <f t="array" ref="BR786">(AVERAGE(IF($E$4:$BG$4=BR$4,$E786:$BG786)))</f>
        <v>1.9890021979729861E-2</v>
      </c>
      <c r="BS786" s="267">
        <f t="array" ref="BS786">(MIN(IF($E$4:$BG$4=BS$4,$E786:$BG786)))</f>
        <v>0</v>
      </c>
      <c r="BT786" s="267">
        <f t="array" ref="BT786">(MAX(IF($E$4:$BG$4=BT$4,$E786:$BG786)))</f>
        <v>6.9371420590577368E-2</v>
      </c>
      <c r="BU786" s="267">
        <f t="array" ref="BU786">(AVERAGE(IF($E$4:$BG$4=BU$4,$E786:$BG786)))</f>
        <v>2.1264600326425541E-2</v>
      </c>
      <c r="BV786" s="267">
        <f t="array" ref="BV786">(MIN(IF($E$4:$BG$4=BV$4,$E786:$BG786)))</f>
        <v>1.012186725057865E-2</v>
      </c>
      <c r="BW786" s="267">
        <f t="array" ref="BW786">(MAX(IF($E$4:$BG$4=BW$4,$E786:$BG786)))</f>
        <v>2.9331707282739823E-2</v>
      </c>
      <c r="BX786" s="267">
        <f t="array" ref="BX786">(AVERAGE(IF($E$4:$BG$4=BX$4,$E786:$BG786)))</f>
        <v>2.1104833059383928E-2</v>
      </c>
      <c r="BY786" s="267">
        <f t="array" ref="BY786">(MIN(IF($E$4:$BG$4=BY$4,$E786:$BG786)))</f>
        <v>9.2778464130293583E-3</v>
      </c>
      <c r="BZ786" s="267">
        <f t="array" ref="BZ786">(MAX(IF($E$4:$BG$4=BZ$4,$E786:$BG786)))</f>
        <v>3.6523781906661869E-2</v>
      </c>
      <c r="CA786" s="267">
        <f t="array" ref="CA786">(AVERAGE(IF($E$4:$BG$4=CA$4,$E786:$BG786)))</f>
        <v>2.241165790173168E-2</v>
      </c>
      <c r="CB786" s="268">
        <f t="shared" si="349"/>
        <v>0</v>
      </c>
      <c r="CC786" s="268">
        <f t="shared" si="350"/>
        <v>0.1</v>
      </c>
      <c r="CD786" s="268">
        <f t="shared" si="351"/>
        <v>1.8984420269468155E-2</v>
      </c>
    </row>
    <row r="787" spans="1:82" ht="12.75">
      <c r="A787" s="101">
        <f t="shared" si="352"/>
        <v>2500</v>
      </c>
      <c r="B787" s="250" t="s">
        <v>157</v>
      </c>
      <c r="E787" s="79">
        <f>ALL!E175/E$759</f>
        <v>0.14452256367200311</v>
      </c>
      <c r="F787" s="79">
        <f>ALL!F175/F$759</f>
        <v>0.22025555371206965</v>
      </c>
      <c r="G787" s="79">
        <f>ALL!G175/G$759</f>
        <v>0.1620265598711286</v>
      </c>
      <c r="H787" s="79">
        <f>ALL!H175/H$759</f>
        <v>0.16973740424041311</v>
      </c>
      <c r="I787" s="79">
        <f>ALL!I175/I$759</f>
        <v>0.1616634217319152</v>
      </c>
      <c r="J787" s="79">
        <f>ALL!J175/J$759</f>
        <v>0.20101348141277398</v>
      </c>
      <c r="K787" s="79">
        <f>ALL!K175/K$759</f>
        <v>0.18905585426983312</v>
      </c>
      <c r="L787" s="79">
        <f>ALL!L175/L$759</f>
        <v>0.19346794934954606</v>
      </c>
      <c r="M787" s="79">
        <f>ALL!M175/M$759</f>
        <v>0.27547000822519818</v>
      </c>
      <c r="N787" s="79">
        <f>ALL!N175/N$759</f>
        <v>0.21661041230582576</v>
      </c>
      <c r="O787" s="79">
        <f>ALL!O175/O$759</f>
        <v>0.17763599282473844</v>
      </c>
      <c r="P787" s="79">
        <f>ALL!P175/P$759</f>
        <v>0.21623638615474572</v>
      </c>
      <c r="Q787" s="79">
        <f>ALL!Q175/Q$759</f>
        <v>0.19168304291736787</v>
      </c>
      <c r="R787" s="79">
        <f>ALL!R175/R$759</f>
        <v>0.20739386881656488</v>
      </c>
      <c r="S787" s="79">
        <f>ALL!S175/S$759</f>
        <v>0.2143309971628225</v>
      </c>
      <c r="T787" s="79">
        <f>ALL!T175/T$759</f>
        <v>0.17817303613274335</v>
      </c>
      <c r="U787" s="79">
        <f>ALL!U175/U$759</f>
        <v>0.2604884445779061</v>
      </c>
      <c r="V787" s="79">
        <f>ALL!V175/V$759</f>
        <v>0.21151369984791521</v>
      </c>
      <c r="W787" s="79">
        <f>ALL!W175/W$759</f>
        <v>0.18481415481252522</v>
      </c>
      <c r="X787" s="79">
        <f>ALL!X175/X$759</f>
        <v>0.17029535519912972</v>
      </c>
      <c r="Y787" s="79">
        <f>ALL!Y175/Y$759</f>
        <v>0.22057539137772031</v>
      </c>
      <c r="Z787" s="79">
        <f>ALL!Z175/Z$759</f>
        <v>0.18147572643077986</v>
      </c>
      <c r="AA787" s="79">
        <f>ALL!AA175/AA$759</f>
        <v>0.2013916126298777</v>
      </c>
      <c r="AB787" s="79">
        <f>ALL!AB175/AB$759</f>
        <v>0.23315621342165679</v>
      </c>
      <c r="AC787" s="79">
        <f>ALL!AC175/AC$759</f>
        <v>0.1955925270735982</v>
      </c>
      <c r="AD787" s="79">
        <f>ALL!AD175/AD$759</f>
        <v>0.21016660782114746</v>
      </c>
      <c r="AE787" s="79">
        <f>ALL!AE175/AE$759</f>
        <v>0.19188958788794674</v>
      </c>
      <c r="AF787" s="79">
        <f>ALL!AF175/AF$759</f>
        <v>0.20324604031546858</v>
      </c>
      <c r="AG787" s="79">
        <f>ALL!AG175/AG$759</f>
        <v>0.16508620026422691</v>
      </c>
      <c r="AH787" s="79">
        <f>ALL!AH175/AH$759</f>
        <v>0.18509548008938315</v>
      </c>
      <c r="AI787" s="79">
        <f>ALL!AI175/AI$759</f>
        <v>0.19101414974841147</v>
      </c>
      <c r="AJ787" s="79">
        <f>ALL!AJ175/AJ$759</f>
        <v>0.18185456415866169</v>
      </c>
      <c r="AK787" s="79">
        <f>ALL!AK175/AK$759</f>
        <v>0.25432622415387146</v>
      </c>
      <c r="AL787" s="79">
        <f>ALL!AL175/AL$759</f>
        <v>0.23875520484235993</v>
      </c>
      <c r="AM787" s="79">
        <f>ALL!AM175/AM$759</f>
        <v>0.24895281102101621</v>
      </c>
      <c r="AN787" s="79">
        <f>ALL!AN175/AN$759</f>
        <v>0.21498801334361475</v>
      </c>
      <c r="AO787" s="79">
        <f>ALL!AO175/AO$759</f>
        <v>0.18352710407256473</v>
      </c>
      <c r="AP787" s="79">
        <f>ALL!AP175/AP$759</f>
        <v>0.17588693006233139</v>
      </c>
      <c r="AQ787" s="79">
        <f>ALL!AQ175/AQ$759</f>
        <v>0.23870893004593643</v>
      </c>
      <c r="AR787" s="79">
        <f>ALL!AR175/AR$759</f>
        <v>0.20186691784235103</v>
      </c>
      <c r="AS787" s="79">
        <f>ALL!AS175/AS$759</f>
        <v>0.21777655688016631</v>
      </c>
      <c r="AT787" s="79">
        <f>ALL!AT175/AT$759</f>
        <v>0.24845558811664262</v>
      </c>
      <c r="AU787" s="79">
        <f>ALL!AU175/AU$759</f>
        <v>0.25918508478541652</v>
      </c>
      <c r="AV787" s="79">
        <f>ALL!AV175/AV$759</f>
        <v>0.17650384730111743</v>
      </c>
      <c r="AW787" s="79">
        <f>ALL!AW175/AW$759</f>
        <v>0.2401713949727719</v>
      </c>
      <c r="AX787" s="79">
        <f>ALL!AX175/AX$759</f>
        <v>0.21353799911608271</v>
      </c>
      <c r="AY787" s="79">
        <f>ALL!AY175/AY$759</f>
        <v>0.15242459650138465</v>
      </c>
      <c r="AZ787" s="79">
        <f>ALL!AZ175/AZ$759</f>
        <v>0.24879421081736564</v>
      </c>
      <c r="BA787" s="79">
        <f>ALL!BA175/BA$759</f>
        <v>0.21851821527340981</v>
      </c>
      <c r="BB787" s="79">
        <f>ALL!BB175/BB$759</f>
        <v>0.21260155107818951</v>
      </c>
      <c r="BC787" s="79">
        <f>ALL!BC175/BC$759</f>
        <v>0.4327602894132932</v>
      </c>
      <c r="BD787" s="79">
        <f>ALL!BD175/BD$759</f>
        <v>0.23143028556888215</v>
      </c>
      <c r="BE787" s="79">
        <f>ALL!BE175/BE$759</f>
        <v>0.19474559880351244</v>
      </c>
      <c r="BF787" s="79">
        <f>ALL!BF175/BF$759</f>
        <v>0.19363558795881333</v>
      </c>
      <c r="BG787" s="79">
        <f>ALL!BG175/BG$759</f>
        <v>0.27487940808399569</v>
      </c>
      <c r="BH787" s="19">
        <f t="shared" si="348"/>
        <v>11.57936463851113</v>
      </c>
      <c r="BJ787" s="267">
        <f t="array" ref="BJ787">(MIN(IF($E$4:$BG$4=BJ$4,$E787:$BG787)))</f>
        <v>0.15242459650138465</v>
      </c>
      <c r="BK787" s="267">
        <f t="array" ref="BK787">(MAX(IF($E$4:$BG$4=BK$4,$E787:$BG787)))</f>
        <v>0.4327602894132932</v>
      </c>
      <c r="BL787" s="267">
        <f t="array" ref="BL787">(AVERAGE(IF($E$4:$BG$4=BL$4,$E787:$BG787)))</f>
        <v>0.22723170185141492</v>
      </c>
      <c r="BM787" s="267">
        <f t="array" ref="BM787">(MIN(IF($E$4:$BG$4=BM$4,$E787:$BG787)))</f>
        <v>0.19363558795881333</v>
      </c>
      <c r="BN787" s="267">
        <f t="array" ref="BN787">(MAX(IF($E$4:$BG$4=BN$4,$E787:$BG787)))</f>
        <v>0.27487940808399569</v>
      </c>
      <c r="BO787" s="267">
        <f t="array" ref="BO787">(AVERAGE(IF($E$4:$BG$4=BO$4,$E787:$BG787)))</f>
        <v>0.2236727201038009</v>
      </c>
      <c r="BP787" s="267">
        <f t="array" ref="BP787">(MIN(IF($E$4:$BG$4=BP$4,$E787:$BG787)))</f>
        <v>0.23875520484235993</v>
      </c>
      <c r="BQ787" s="267">
        <f t="array" ref="BQ787">(MAX(IF($E$4:$BG$4=BQ$4,$E787:$BG787)))</f>
        <v>0.25432622415387146</v>
      </c>
      <c r="BR787" s="267">
        <f t="array" ref="BR787">(AVERAGE(IF($E$4:$BG$4=BR$4,$E787:$BG787)))</f>
        <v>0.24734474667241588</v>
      </c>
      <c r="BS787" s="267">
        <f t="array" ref="BS787">(MIN(IF($E$4:$BG$4=BS$4,$E787:$BG787)))</f>
        <v>0.14452256367200311</v>
      </c>
      <c r="BT787" s="267">
        <f t="array" ref="BT787">(MAX(IF($E$4:$BG$4=BT$4,$E787:$BG787)))</f>
        <v>0.27547000822519818</v>
      </c>
      <c r="BU787" s="267">
        <f t="array" ref="BU787">(AVERAGE(IF($E$4:$BG$4=BU$4,$E787:$BG787)))</f>
        <v>0.19953177702609215</v>
      </c>
      <c r="BV787" s="267">
        <f t="array" ref="BV787">(MIN(IF($E$4:$BG$4=BV$4,$E787:$BG787)))</f>
        <v>0.1620265598711286</v>
      </c>
      <c r="BW787" s="267">
        <f t="array" ref="BW787">(MAX(IF($E$4:$BG$4=BW$4,$E787:$BG787)))</f>
        <v>0.23315621342165679</v>
      </c>
      <c r="BX787" s="267">
        <f t="array" ref="BX787">(AVERAGE(IF($E$4:$BG$4=BX$4,$E787:$BG787)))</f>
        <v>0.18962826597055676</v>
      </c>
      <c r="BY787" s="267">
        <f t="array" ref="BY787">(MIN(IF($E$4:$BG$4=BY$4,$E787:$BG787)))</f>
        <v>0.1616634217319152</v>
      </c>
      <c r="BZ787" s="267">
        <f t="array" ref="BZ787">(MAX(IF($E$4:$BG$4=BZ$4,$E787:$BG787)))</f>
        <v>0.2604884445779061</v>
      </c>
      <c r="CA787" s="267">
        <f t="array" ref="CA787">(AVERAGE(IF($E$4:$BG$4=CA$4,$E787:$BG787)))</f>
        <v>0.19403598671798303</v>
      </c>
      <c r="CB787" s="268">
        <f t="shared" si="349"/>
        <v>0.1</v>
      </c>
      <c r="CC787" s="268">
        <f t="shared" si="350"/>
        <v>0.4</v>
      </c>
      <c r="CD787" s="268">
        <f t="shared" si="351"/>
        <v>0.21053390251838419</v>
      </c>
    </row>
    <row r="788" spans="1:82" ht="12.75">
      <c r="A788" s="101">
        <f t="shared" si="352"/>
        <v>2600</v>
      </c>
      <c r="B788" s="250" t="s">
        <v>158</v>
      </c>
      <c r="E788" s="79">
        <f>ALL!E176/E$759</f>
        <v>1.7064384742955758E-2</v>
      </c>
      <c r="F788" s="79">
        <f>ALL!F176/F$759</f>
        <v>1.3044523799415491E-2</v>
      </c>
      <c r="G788" s="79">
        <f>ALL!G176/G$759</f>
        <v>1.1527025598327845E-2</v>
      </c>
      <c r="H788" s="79">
        <f>ALL!H176/H$759</f>
        <v>1.0524724927420761E-2</v>
      </c>
      <c r="I788" s="79">
        <f>ALL!I176/I$759</f>
        <v>1.1712748031295517E-2</v>
      </c>
      <c r="J788" s="79">
        <f>ALL!J176/J$759</f>
        <v>1.2053671878213571E-2</v>
      </c>
      <c r="K788" s="79">
        <f>ALL!K176/K$759</f>
        <v>1.5250600037712211E-2</v>
      </c>
      <c r="L788" s="79">
        <f>ALL!L176/L$759</f>
        <v>8.6994690573045531E-3</v>
      </c>
      <c r="M788" s="79">
        <f>ALL!M176/M$759</f>
        <v>2.1448075487315778E-2</v>
      </c>
      <c r="N788" s="79">
        <f>ALL!N176/N$759</f>
        <v>1.6632508504207312E-2</v>
      </c>
      <c r="O788" s="79">
        <f>ALL!O176/O$759</f>
        <v>1.351560428507349E-2</v>
      </c>
      <c r="P788" s="79">
        <f>ALL!P176/P$759</f>
        <v>7.2770334394770082E-3</v>
      </c>
      <c r="Q788" s="79">
        <f>ALL!Q176/Q$759</f>
        <v>1.385315870980729E-2</v>
      </c>
      <c r="R788" s="79">
        <f>ALL!R176/R$759</f>
        <v>7.8821034281559114E-3</v>
      </c>
      <c r="S788" s="79">
        <f>ALL!S176/S$759</f>
        <v>1.3373521844172589E-2</v>
      </c>
      <c r="T788" s="79">
        <f>ALL!T176/T$759</f>
        <v>1.917824363441329E-2</v>
      </c>
      <c r="U788" s="79">
        <f>ALL!U176/U$759</f>
        <v>1.2586282069134981E-2</v>
      </c>
      <c r="V788" s="79">
        <f>ALL!V176/V$759</f>
        <v>2.511691984452593E-2</v>
      </c>
      <c r="W788" s="79">
        <f>ALL!W176/W$759</f>
        <v>1.5697206262475113E-2</v>
      </c>
      <c r="X788" s="79">
        <f>ALL!X176/X$759</f>
        <v>9.9082732599079064E-3</v>
      </c>
      <c r="Y788" s="79">
        <f>ALL!Y176/Y$759</f>
        <v>8.6479575274722841E-3</v>
      </c>
      <c r="Z788" s="79">
        <f>ALL!Z176/Z$759</f>
        <v>1.2916292225609754E-2</v>
      </c>
      <c r="AA788" s="79">
        <f>ALL!AA176/AA$759</f>
        <v>1.3074388999603073E-2</v>
      </c>
      <c r="AB788" s="79">
        <f>ALL!AB176/AB$759</f>
        <v>1.1527181621059913E-2</v>
      </c>
      <c r="AC788" s="79">
        <f>ALL!AC176/AC$759</f>
        <v>1.1934031821675045E-2</v>
      </c>
      <c r="AD788" s="79">
        <f>ALL!AD176/AD$759</f>
        <v>1.420953302528194E-2</v>
      </c>
      <c r="AE788" s="79">
        <f>ALL!AE176/AE$759</f>
        <v>1.048418364912649E-2</v>
      </c>
      <c r="AF788" s="79">
        <f>ALL!AF176/AF$759</f>
        <v>1.0913971352190233E-2</v>
      </c>
      <c r="AG788" s="79">
        <f>ALL!AG176/AG$759</f>
        <v>1.3679039612553644E-2</v>
      </c>
      <c r="AH788" s="79">
        <f>ALL!AH176/AH$759</f>
        <v>1.3907305915267284E-2</v>
      </c>
      <c r="AI788" s="79">
        <f>ALL!AI176/AI$759</f>
        <v>1.2494886361241348E-2</v>
      </c>
      <c r="AJ788" s="79">
        <f>ALL!AJ176/AJ$759</f>
        <v>1.148047273527459E-2</v>
      </c>
      <c r="AK788" s="79">
        <f>ALL!AK176/AK$759</f>
        <v>6.8212549125605398E-3</v>
      </c>
      <c r="AL788" s="79">
        <f>ALL!AL176/AL$759</f>
        <v>1.2591511462108303E-2</v>
      </c>
      <c r="AM788" s="79">
        <f>ALL!AM176/AM$759</f>
        <v>7.9348677871080246E-3</v>
      </c>
      <c r="AN788" s="79">
        <f>ALL!AN176/AN$759</f>
        <v>6.0164583640943926E-4</v>
      </c>
      <c r="AO788" s="79">
        <f>ALL!AO176/AO$759</f>
        <v>0</v>
      </c>
      <c r="AP788" s="79">
        <f>ALL!AP176/AP$759</f>
        <v>2.5790557734984967E-2</v>
      </c>
      <c r="AQ788" s="79">
        <f>ALL!AQ176/AQ$759</f>
        <v>1.650424605373003E-5</v>
      </c>
      <c r="AR788" s="79">
        <f>ALL!AR176/AR$759</f>
        <v>1.5860687046679364E-2</v>
      </c>
      <c r="AS788" s="79">
        <f>ALL!AS176/AS$759</f>
        <v>0</v>
      </c>
      <c r="AT788" s="79">
        <f>ALL!AT176/AT$759</f>
        <v>1.7756419272583041E-3</v>
      </c>
      <c r="AU788" s="79">
        <f>ALL!AU176/AU$759</f>
        <v>0</v>
      </c>
      <c r="AV788" s="79">
        <f>ALL!AV176/AV$759</f>
        <v>0</v>
      </c>
      <c r="AW788" s="79">
        <f>ALL!AW176/AW$759</f>
        <v>8.7253188578993919E-4</v>
      </c>
      <c r="AX788" s="79">
        <f>ALL!AX176/AX$759</f>
        <v>7.5729498972454149E-3</v>
      </c>
      <c r="AY788" s="79">
        <f>ALL!AY176/AY$759</f>
        <v>1.655661203999532E-3</v>
      </c>
      <c r="AZ788" s="79">
        <f>ALL!AZ176/AZ$759</f>
        <v>7.446420073695008E-3</v>
      </c>
      <c r="BA788" s="79">
        <f>ALL!BA176/BA$759</f>
        <v>0</v>
      </c>
      <c r="BB788" s="79">
        <f>ALL!BB176/BB$759</f>
        <v>0</v>
      </c>
      <c r="BC788" s="79">
        <f>ALL!BC176/BC$759</f>
        <v>0</v>
      </c>
      <c r="BD788" s="79">
        <f>ALL!BD176/BD$759</f>
        <v>1.4831984909290937E-2</v>
      </c>
      <c r="BE788" s="79">
        <f>ALL!BE176/BE$759</f>
        <v>1.187065468639808E-2</v>
      </c>
      <c r="BF788" s="79">
        <f>ALL!BF176/BF$759</f>
        <v>1.9500007988080055E-2</v>
      </c>
      <c r="BG788" s="79">
        <f>ALL!BG176/BG$759</f>
        <v>1.4304219200299223E-2</v>
      </c>
      <c r="BH788" s="19">
        <f t="shared" si="348"/>
        <v>0.57106242448562861</v>
      </c>
      <c r="BJ788" s="267">
        <f t="array" ref="BJ788">(MIN(IF($E$4:$BG$4=BJ$4,$E788:$BG788)))</f>
        <v>0</v>
      </c>
      <c r="BK788" s="267">
        <f t="array" ref="BK788">(MAX(IF($E$4:$BG$4=BK$4,$E788:$BG788)))</f>
        <v>2.5790557734984967E-2</v>
      </c>
      <c r="BL788" s="267">
        <f t="array" ref="BL788">(AVERAGE(IF($E$4:$BG$4=BL$4,$E788:$BG788)))</f>
        <v>3.8495374907572314E-3</v>
      </c>
      <c r="BM788" s="267">
        <f t="array" ref="BM788">(MIN(IF($E$4:$BG$4=BM$4,$E788:$BG788)))</f>
        <v>1.187065468639808E-2</v>
      </c>
      <c r="BN788" s="267">
        <f t="array" ref="BN788">(MAX(IF($E$4:$BG$4=BN$4,$E788:$BG788)))</f>
        <v>1.9500007988080055E-2</v>
      </c>
      <c r="BO788" s="267">
        <f t="array" ref="BO788">(AVERAGE(IF($E$4:$BG$4=BO$4,$E788:$BG788)))</f>
        <v>1.5126716696017074E-2</v>
      </c>
      <c r="BP788" s="267">
        <f t="array" ref="BP788">(MIN(IF($E$4:$BG$4=BP$4,$E788:$BG788)))</f>
        <v>6.8212549125605398E-3</v>
      </c>
      <c r="BQ788" s="267">
        <f t="array" ref="BQ788">(MAX(IF($E$4:$BG$4=BQ$4,$E788:$BG788)))</f>
        <v>1.2591511462108303E-2</v>
      </c>
      <c r="BR788" s="267">
        <f t="array" ref="BR788">(AVERAGE(IF($E$4:$BG$4=BR$4,$E788:$BG788)))</f>
        <v>9.1158780539256218E-3</v>
      </c>
      <c r="BS788" s="267">
        <f t="array" ref="BS788">(MIN(IF($E$4:$BG$4=BS$4,$E788:$BG788)))</f>
        <v>7.8821034281559114E-3</v>
      </c>
      <c r="BT788" s="267">
        <f t="array" ref="BT788">(MAX(IF($E$4:$BG$4=BT$4,$E788:$BG788)))</f>
        <v>2.511691984452593E-2</v>
      </c>
      <c r="BU788" s="267">
        <f t="array" ref="BU788">(AVERAGE(IF($E$4:$BG$4=BU$4,$E788:$BG788)))</f>
        <v>1.4181267603641948E-2</v>
      </c>
      <c r="BV788" s="267">
        <f t="array" ref="BV788">(MIN(IF($E$4:$BG$4=BV$4,$E788:$BG788)))</f>
        <v>1.148047273527459E-2</v>
      </c>
      <c r="BW788" s="267">
        <f t="array" ref="BW788">(MAX(IF($E$4:$BG$4=BW$4,$E788:$BG788)))</f>
        <v>1.2916292225609754E-2</v>
      </c>
      <c r="BX788" s="267">
        <f t="array" ref="BX788">(AVERAGE(IF($E$4:$BG$4=BX$4,$E788:$BG788)))</f>
        <v>1.1862743045068026E-2</v>
      </c>
      <c r="BY788" s="267">
        <f t="array" ref="BY788">(MIN(IF($E$4:$BG$4=BY$4,$E788:$BG788)))</f>
        <v>7.2770334394770082E-3</v>
      </c>
      <c r="BZ788" s="267">
        <f t="array" ref="BZ788">(MAX(IF($E$4:$BG$4=BZ$4,$E788:$BG788)))</f>
        <v>1.3679039612553644E-2</v>
      </c>
      <c r="CA788" s="267">
        <f t="array" ref="CA788">(AVERAGE(IF($E$4:$BG$4=CA$4,$E788:$BG788)))</f>
        <v>1.0908247404416423E-2</v>
      </c>
      <c r="CB788" s="268">
        <f t="shared" si="349"/>
        <v>0</v>
      </c>
      <c r="CC788" s="268">
        <f t="shared" si="350"/>
        <v>0</v>
      </c>
      <c r="CD788" s="268">
        <f t="shared" si="351"/>
        <v>1.0382953172465974E-2</v>
      </c>
    </row>
    <row r="789" spans="1:82" ht="24">
      <c r="A789" s="101">
        <f t="shared" si="352"/>
        <v>2700</v>
      </c>
      <c r="B789" s="250" t="s">
        <v>159</v>
      </c>
      <c r="E789" s="79">
        <f>ALL!E177/E$759</f>
        <v>1.7012309180303913E-3</v>
      </c>
      <c r="F789" s="79">
        <f>ALL!F177/F$759</f>
        <v>0</v>
      </c>
      <c r="G789" s="79">
        <f>ALL!G177/G$759</f>
        <v>1.4993740623664204E-2</v>
      </c>
      <c r="H789" s="79">
        <f>ALL!H177/H$759</f>
        <v>2.2364001098485742E-3</v>
      </c>
      <c r="I789" s="79">
        <f>ALL!I177/I$759</f>
        <v>4.3225467820109326E-3</v>
      </c>
      <c r="J789" s="79">
        <f>ALL!J177/J$759</f>
        <v>4.5898975901126427E-3</v>
      </c>
      <c r="K789" s="79">
        <f>ALL!K177/K$759</f>
        <v>0</v>
      </c>
      <c r="L789" s="79">
        <f>ALL!L177/L$759</f>
        <v>2.2645105937743291E-3</v>
      </c>
      <c r="M789" s="79">
        <f>ALL!M177/M$759</f>
        <v>0</v>
      </c>
      <c r="N789" s="79">
        <f>ALL!N177/N$759</f>
        <v>1.0249119599000064E-3</v>
      </c>
      <c r="O789" s="79">
        <f>ALL!O177/O$759</f>
        <v>2.9725749155479356E-3</v>
      </c>
      <c r="P789" s="79">
        <f>ALL!P177/P$759</f>
        <v>1.6150103421360526E-3</v>
      </c>
      <c r="Q789" s="79">
        <f>ALL!Q177/Q$759</f>
        <v>0</v>
      </c>
      <c r="R789" s="79">
        <f>ALL!R177/R$759</f>
        <v>1.40902281664453E-3</v>
      </c>
      <c r="S789" s="79">
        <f>ALL!S177/S$759</f>
        <v>2.6775543320413154E-3</v>
      </c>
      <c r="T789" s="79">
        <f>ALL!T177/T$759</f>
        <v>1.2972070461902548E-3</v>
      </c>
      <c r="U789" s="79">
        <f>ALL!U177/U$759</f>
        <v>3.6585662051064048E-3</v>
      </c>
      <c r="V789" s="79">
        <f>ALL!V177/V$759</f>
        <v>1.6201902018236954E-4</v>
      </c>
      <c r="W789" s="79">
        <f>ALL!W177/W$759</f>
        <v>2.0431034609655905E-3</v>
      </c>
      <c r="X789" s="79">
        <f>ALL!X177/X$759</f>
        <v>0</v>
      </c>
      <c r="Y789" s="79">
        <f>ALL!Y177/Y$759</f>
        <v>0</v>
      </c>
      <c r="Z789" s="79">
        <f>ALL!Z177/Z$759</f>
        <v>5.3623639674720957E-3</v>
      </c>
      <c r="AA789" s="79">
        <f>ALL!AA177/AA$759</f>
        <v>1.535597652667371E-3</v>
      </c>
      <c r="AB789" s="79">
        <f>ALL!AB177/AB$759</f>
        <v>5.7782036714345408E-3</v>
      </c>
      <c r="AC789" s="79">
        <f>ALL!AC177/AC$759</f>
        <v>2.6230655621855654E-3</v>
      </c>
      <c r="AD789" s="79">
        <f>ALL!AD177/AD$759</f>
        <v>4.4744855133880044E-4</v>
      </c>
      <c r="AE789" s="79">
        <f>ALL!AE177/AE$759</f>
        <v>3.7421525824142375E-4</v>
      </c>
      <c r="AF789" s="79">
        <f>ALL!AF177/AF$759</f>
        <v>0</v>
      </c>
      <c r="AG789" s="79">
        <f>ALL!AG177/AG$759</f>
        <v>5.9470230904651387E-4</v>
      </c>
      <c r="AH789" s="79">
        <f>ALL!AH177/AH$759</f>
        <v>4.2380974065414965E-4</v>
      </c>
      <c r="AI789" s="79">
        <f>ALL!AI177/AI$759</f>
        <v>2.5745532851399987E-3</v>
      </c>
      <c r="AJ789" s="79">
        <f>ALL!AJ177/AJ$759</f>
        <v>1.2770177335988949E-2</v>
      </c>
      <c r="AK789" s="79">
        <f>ALL!AK177/AK$759</f>
        <v>1.167570153402148E-2</v>
      </c>
      <c r="AL789" s="79">
        <f>ALL!AL177/AL$759</f>
        <v>4.0150000873120147E-3</v>
      </c>
      <c r="AM789" s="79">
        <f>ALL!AM177/AM$759</f>
        <v>0</v>
      </c>
      <c r="AN789" s="79">
        <f>ALL!AN177/AN$759</f>
        <v>4.5171001260177715E-2</v>
      </c>
      <c r="AO789" s="79">
        <f>ALL!AO177/AO$759</f>
        <v>0</v>
      </c>
      <c r="AP789" s="79">
        <f>ALL!AP177/AP$759</f>
        <v>3.8611379251367296E-2</v>
      </c>
      <c r="AQ789" s="79">
        <f>ALL!AQ177/AQ$759</f>
        <v>4.2666057482249253E-3</v>
      </c>
      <c r="AR789" s="79">
        <f>ALL!AR177/AR$759</f>
        <v>2.5107510757184471E-2</v>
      </c>
      <c r="AS789" s="79">
        <f>ALL!AS177/AS$759</f>
        <v>3.6835332011767134E-2</v>
      </c>
      <c r="AT789" s="79">
        <f>ALL!AT177/AT$759</f>
        <v>5.9189490494726473E-4</v>
      </c>
      <c r="AU789" s="79">
        <f>ALL!AU177/AU$759</f>
        <v>8.3646712865307025E-3</v>
      </c>
      <c r="AV789" s="79">
        <f>ALL!AV177/AV$759</f>
        <v>1.0545764254082369E-2</v>
      </c>
      <c r="AW789" s="79">
        <f>ALL!AW177/AW$759</f>
        <v>6.8403561228940832E-5</v>
      </c>
      <c r="AX789" s="79">
        <f>ALL!AX177/AX$759</f>
        <v>2.4988434592354263E-2</v>
      </c>
      <c r="AY789" s="79">
        <f>ALL!AY177/AY$759</f>
        <v>0</v>
      </c>
      <c r="AZ789" s="79">
        <f>ALL!AZ177/AZ$759</f>
        <v>0</v>
      </c>
      <c r="BA789" s="79">
        <f>ALL!BA177/BA$759</f>
        <v>0</v>
      </c>
      <c r="BB789" s="79">
        <f>ALL!BB177/BB$759</f>
        <v>0</v>
      </c>
      <c r="BC789" s="79">
        <f>ALL!BC177/BC$759</f>
        <v>0</v>
      </c>
      <c r="BD789" s="79">
        <f>ALL!BD177/BD$759</f>
        <v>4.2060490642812382E-3</v>
      </c>
      <c r="BE789" s="79">
        <f>ALL!BE177/BE$759</f>
        <v>3.0929546239852252E-10</v>
      </c>
      <c r="BF789" s="79">
        <f>ALL!BF177/BF$759</f>
        <v>2.8617891899630774E-3</v>
      </c>
      <c r="BG789" s="79">
        <f>ALL!BG177/BG$759</f>
        <v>1.0447756797560387E-3</v>
      </c>
      <c r="BH789" s="19">
        <f t="shared" si="348"/>
        <v>0.29780674754281938</v>
      </c>
      <c r="BJ789" s="267">
        <f t="array" ref="BJ789">(MIN(IF($E$4:$BG$4=BJ$4,$E789:$BG789)))</f>
        <v>0</v>
      </c>
      <c r="BK789" s="267">
        <f t="array" ref="BK789">(MAX(IF($E$4:$BG$4=BK$4,$E789:$BG789)))</f>
        <v>4.5171001260177715E-2</v>
      </c>
      <c r="BL789" s="267">
        <f t="array" ref="BL789">(AVERAGE(IF($E$4:$BG$4=BL$4,$E789:$BG789)))</f>
        <v>1.2159437351741569E-2</v>
      </c>
      <c r="BM789" s="267">
        <f t="array" ref="BM789">(MIN(IF($E$4:$BG$4=BM$4,$E789:$BG789)))</f>
        <v>3.0929546239852252E-10</v>
      </c>
      <c r="BN789" s="267">
        <f t="array" ref="BN789">(MAX(IF($E$4:$BG$4=BN$4,$E789:$BG789)))</f>
        <v>4.2060490642812382E-3</v>
      </c>
      <c r="BO789" s="267">
        <f t="array" ref="BO789">(AVERAGE(IF($E$4:$BG$4=BO$4,$E789:$BG789)))</f>
        <v>2.0281535608239541E-3</v>
      </c>
      <c r="BP789" s="267">
        <f t="array" ref="BP789">(MIN(IF($E$4:$BG$4=BP$4,$E789:$BG789)))</f>
        <v>0</v>
      </c>
      <c r="BQ789" s="267">
        <f t="array" ref="BQ789">(MAX(IF($E$4:$BG$4=BQ$4,$E789:$BG789)))</f>
        <v>1.167570153402148E-2</v>
      </c>
      <c r="BR789" s="267">
        <f t="array" ref="BR789">(AVERAGE(IF($E$4:$BG$4=BR$4,$E789:$BG789)))</f>
        <v>5.2302338737778313E-3</v>
      </c>
      <c r="BS789" s="267">
        <f t="array" ref="BS789">(MIN(IF($E$4:$BG$4=BS$4,$E789:$BG789)))</f>
        <v>0</v>
      </c>
      <c r="BT789" s="267">
        <f t="array" ref="BT789">(MAX(IF($E$4:$BG$4=BT$4,$E789:$BG789)))</f>
        <v>4.5898975901126427E-3</v>
      </c>
      <c r="BU789" s="267">
        <f t="array" ref="BU789">(AVERAGE(IF($E$4:$BG$4=BU$4,$E789:$BG789)))</f>
        <v>1.2151456635500438E-3</v>
      </c>
      <c r="BV789" s="267">
        <f t="array" ref="BV789">(MIN(IF($E$4:$BG$4=BV$4,$E789:$BG789)))</f>
        <v>5.3623639674720957E-3</v>
      </c>
      <c r="BW789" s="267">
        <f t="array" ref="BW789">(MAX(IF($E$4:$BG$4=BW$4,$E789:$BG789)))</f>
        <v>1.4993740623664204E-2</v>
      </c>
      <c r="BX789" s="267">
        <f t="array" ref="BX789">(AVERAGE(IF($E$4:$BG$4=BX$4,$E789:$BG789)))</f>
        <v>9.7261213996399469E-3</v>
      </c>
      <c r="BY789" s="267">
        <f t="array" ref="BY789">(MIN(IF($E$4:$BG$4=BY$4,$E789:$BG789)))</f>
        <v>0</v>
      </c>
      <c r="BZ789" s="267">
        <f t="array" ref="BZ789">(MAX(IF($E$4:$BG$4=BZ$4,$E789:$BG789)))</f>
        <v>4.3225467820109326E-3</v>
      </c>
      <c r="CA789" s="267">
        <f t="array" ref="CA789">(AVERAGE(IF($E$4:$BG$4=CA$4,$E789:$BG789)))</f>
        <v>2.1471270738877475E-3</v>
      </c>
      <c r="CB789" s="268">
        <f t="shared" si="349"/>
        <v>0</v>
      </c>
      <c r="CC789" s="268">
        <f t="shared" si="350"/>
        <v>0</v>
      </c>
      <c r="CD789" s="268">
        <f t="shared" si="351"/>
        <v>5.414668137142171E-3</v>
      </c>
    </row>
    <row r="790" spans="1:82" ht="12.75">
      <c r="A790" s="101">
        <f t="shared" si="352"/>
        <v>2800</v>
      </c>
      <c r="B790" s="250" t="s">
        <v>160</v>
      </c>
      <c r="E790" s="79">
        <f>ALL!E178/E$759</f>
        <v>0</v>
      </c>
      <c r="F790" s="79">
        <f>ALL!F178/F$759</f>
        <v>0</v>
      </c>
      <c r="G790" s="79">
        <f>ALL!G178/G$759</f>
        <v>0</v>
      </c>
      <c r="H790" s="79">
        <f>ALL!H178/H$759</f>
        <v>3.4499040925242588E-5</v>
      </c>
      <c r="I790" s="79">
        <f>ALL!I178/I$759</f>
        <v>5.0905903890297335E-5</v>
      </c>
      <c r="J790" s="79">
        <f>ALL!J178/J$759</f>
        <v>0</v>
      </c>
      <c r="K790" s="79">
        <f>ALL!K178/K$759</f>
        <v>0</v>
      </c>
      <c r="L790" s="79">
        <f>ALL!L178/L$759</f>
        <v>0</v>
      </c>
      <c r="M790" s="79">
        <f>ALL!M178/M$759</f>
        <v>0</v>
      </c>
      <c r="N790" s="79">
        <f>ALL!N178/N$759</f>
        <v>0</v>
      </c>
      <c r="O790" s="79">
        <f>ALL!O178/O$759</f>
        <v>0</v>
      </c>
      <c r="P790" s="79">
        <f>ALL!P178/P$759</f>
        <v>7.1156456411507229E-5</v>
      </c>
      <c r="Q790" s="79">
        <f>ALL!Q178/Q$759</f>
        <v>0</v>
      </c>
      <c r="R790" s="79">
        <f>ALL!R178/R$759</f>
        <v>0</v>
      </c>
      <c r="S790" s="79">
        <f>ALL!S178/S$759</f>
        <v>0</v>
      </c>
      <c r="T790" s="79">
        <f>ALL!T178/T$759</f>
        <v>0</v>
      </c>
      <c r="U790" s="79">
        <f>ALL!U178/U$759</f>
        <v>0</v>
      </c>
      <c r="V790" s="79">
        <f>ALL!V178/V$759</f>
        <v>4.6850500002735189E-6</v>
      </c>
      <c r="W790" s="79">
        <f>ALL!W178/W$759</f>
        <v>0</v>
      </c>
      <c r="X790" s="79">
        <f>ALL!X178/X$759</f>
        <v>3.667675656176289E-4</v>
      </c>
      <c r="Y790" s="79">
        <f>ALL!Y178/Y$759</f>
        <v>0</v>
      </c>
      <c r="Z790" s="79">
        <f>ALL!Z178/Z$759</f>
        <v>1.0314183630029771E-4</v>
      </c>
      <c r="AA790" s="79">
        <f>ALL!AA178/AA$759</f>
        <v>3.702642235222075E-5</v>
      </c>
      <c r="AB790" s="79">
        <f>ALL!AB178/AB$759</f>
        <v>0</v>
      </c>
      <c r="AC790" s="79">
        <f>ALL!AC178/AC$759</f>
        <v>0</v>
      </c>
      <c r="AD790" s="79">
        <f>ALL!AD178/AD$759</f>
        <v>9.515680047894861E-5</v>
      </c>
      <c r="AE790" s="79">
        <f>ALL!AE178/AE$759</f>
        <v>0</v>
      </c>
      <c r="AF790" s="79">
        <f>ALL!AF178/AF$759</f>
        <v>6.6183053815485539E-4</v>
      </c>
      <c r="AG790" s="79">
        <f>ALL!AG178/AG$759</f>
        <v>0</v>
      </c>
      <c r="AH790" s="79">
        <f>ALL!AH178/AH$759</f>
        <v>0</v>
      </c>
      <c r="AI790" s="79">
        <f>ALL!AI178/AI$759</f>
        <v>0</v>
      </c>
      <c r="AJ790" s="79">
        <f>ALL!AJ178/AJ$759</f>
        <v>1.0028240784122312E-5</v>
      </c>
      <c r="AK790" s="79">
        <f>ALL!AK178/AK$759</f>
        <v>0</v>
      </c>
      <c r="AL790" s="79">
        <f>ALL!AL178/AL$759</f>
        <v>0</v>
      </c>
      <c r="AM790" s="79">
        <f>ALL!AM178/AM$759</f>
        <v>0</v>
      </c>
      <c r="AN790" s="79">
        <f>ALL!AN178/AN$759</f>
        <v>0</v>
      </c>
      <c r="AO790" s="79">
        <f>ALL!AO178/AO$759</f>
        <v>0</v>
      </c>
      <c r="AP790" s="79">
        <f>ALL!AP178/AP$759</f>
        <v>0</v>
      </c>
      <c r="AQ790" s="79">
        <f>ALL!AQ178/AQ$759</f>
        <v>0</v>
      </c>
      <c r="AR790" s="79">
        <f>ALL!AR178/AR$759</f>
        <v>0</v>
      </c>
      <c r="AS790" s="79">
        <f>ALL!AS178/AS$759</f>
        <v>0</v>
      </c>
      <c r="AT790" s="79">
        <f>ALL!AT178/AT$759</f>
        <v>0</v>
      </c>
      <c r="AU790" s="79">
        <f>ALL!AU178/AU$759</f>
        <v>0</v>
      </c>
      <c r="AV790" s="79">
        <f>ALL!AV178/AV$759</f>
        <v>0</v>
      </c>
      <c r="AW790" s="79">
        <f>ALL!AW178/AW$759</f>
        <v>0</v>
      </c>
      <c r="AX790" s="79">
        <f>ALL!AX178/AX$759</f>
        <v>0</v>
      </c>
      <c r="AY790" s="79">
        <f>ALL!AY178/AY$759</f>
        <v>0</v>
      </c>
      <c r="AZ790" s="79">
        <f>ALL!AZ178/AZ$759</f>
        <v>0</v>
      </c>
      <c r="BA790" s="79">
        <f>ALL!BA178/BA$759</f>
        <v>0</v>
      </c>
      <c r="BB790" s="79">
        <f>ALL!BB178/BB$759</f>
        <v>0</v>
      </c>
      <c r="BC790" s="79">
        <f>ALL!BC178/BC$759</f>
        <v>0</v>
      </c>
      <c r="BD790" s="79">
        <f>ALL!BD178/BD$759</f>
        <v>6.5971512879696377E-5</v>
      </c>
      <c r="BE790" s="79">
        <f>ALL!BE178/BE$759</f>
        <v>0</v>
      </c>
      <c r="BF790" s="79">
        <f>ALL!BF178/BF$759</f>
        <v>2.0909178816740504E-5</v>
      </c>
      <c r="BG790" s="79">
        <f>ALL!BG178/BG$759</f>
        <v>3.8756908656408814E-6</v>
      </c>
      <c r="BH790" s="19">
        <f t="shared" si="348"/>
        <v>1.5259542374774719E-3</v>
      </c>
      <c r="BJ790" s="267">
        <f t="array" ref="BJ790">(MIN(IF($E$4:$BG$4=BJ$4,$E790:$BG790)))</f>
        <v>0</v>
      </c>
      <c r="BK790" s="267">
        <f t="array" ref="BK790">(MAX(IF($E$4:$BG$4=BK$4,$E790:$BG790)))</f>
        <v>0</v>
      </c>
      <c r="BL790" s="267">
        <f t="array" ref="BL790">(AVERAGE(IF($E$4:$BG$4=BL$4,$E790:$BG790)))</f>
        <v>0</v>
      </c>
      <c r="BM790" s="267">
        <f t="array" ref="BM790">(MIN(IF($E$4:$BG$4=BM$4,$E790:$BG790)))</f>
        <v>0</v>
      </c>
      <c r="BN790" s="267">
        <f t="array" ref="BN790">(MAX(IF($E$4:$BG$4=BN$4,$E790:$BG790)))</f>
        <v>6.5971512879696377E-5</v>
      </c>
      <c r="BO790" s="267">
        <f t="array" ref="BO790">(AVERAGE(IF($E$4:$BG$4=BO$4,$E790:$BG790)))</f>
        <v>2.2689095640519443E-5</v>
      </c>
      <c r="BP790" s="267">
        <f t="array" ref="BP790">(MIN(IF($E$4:$BG$4=BP$4,$E790:$BG790)))</f>
        <v>0</v>
      </c>
      <c r="BQ790" s="267">
        <f t="array" ref="BQ790">(MAX(IF($E$4:$BG$4=BQ$4,$E790:$BG790)))</f>
        <v>0</v>
      </c>
      <c r="BR790" s="267">
        <f t="array" ref="BR790">(AVERAGE(IF($E$4:$BG$4=BR$4,$E790:$BG790)))</f>
        <v>0</v>
      </c>
      <c r="BS790" s="267">
        <f t="array" ref="BS790">(MIN(IF($E$4:$BG$4=BS$4,$E790:$BG790)))</f>
        <v>0</v>
      </c>
      <c r="BT790" s="267">
        <f t="array" ref="BT790">(MAX(IF($E$4:$BG$4=BT$4,$E790:$BG790)))</f>
        <v>6.6183053815485539E-4</v>
      </c>
      <c r="BU790" s="267">
        <f t="array" ref="BU790">(AVERAGE(IF($E$4:$BG$4=BU$4,$E790:$BG790)))</f>
        <v>3.9676088186263851E-5</v>
      </c>
      <c r="BV790" s="267">
        <f t="array" ref="BV790">(MIN(IF($E$4:$BG$4=BV$4,$E790:$BG790)))</f>
        <v>0</v>
      </c>
      <c r="BW790" s="267">
        <f t="array" ref="BW790">(MAX(IF($E$4:$BG$4=BW$4,$E790:$BG790)))</f>
        <v>1.0314183630029771E-4</v>
      </c>
      <c r="BX790" s="267">
        <f t="array" ref="BX790">(AVERAGE(IF($E$4:$BG$4=BX$4,$E790:$BG790)))</f>
        <v>2.8292519271105007E-5</v>
      </c>
      <c r="BY790" s="267">
        <f t="array" ref="BY790">(MIN(IF($E$4:$BG$4=BY$4,$E790:$BG790)))</f>
        <v>0</v>
      </c>
      <c r="BZ790" s="267">
        <f t="array" ref="BZ790">(MAX(IF($E$4:$BG$4=BZ$4,$E790:$BG790)))</f>
        <v>3.667675656176289E-4</v>
      </c>
      <c r="CA790" s="267">
        <f t="array" ref="CA790">(AVERAGE(IF($E$4:$BG$4=CA$4,$E790:$BG790)))</f>
        <v>6.9832846559919067E-5</v>
      </c>
      <c r="CB790" s="268">
        <f t="shared" si="349"/>
        <v>0</v>
      </c>
      <c r="CC790" s="268">
        <f t="shared" si="350"/>
        <v>0</v>
      </c>
      <c r="CD790" s="268">
        <f t="shared" si="351"/>
        <v>2.7744622499590399E-5</v>
      </c>
    </row>
    <row r="791" spans="1:82" s="90" customFormat="1" ht="12.75">
      <c r="A791" s="101">
        <v>2900</v>
      </c>
      <c r="B791" s="250" t="s">
        <v>161</v>
      </c>
      <c r="E791" s="79">
        <f>ALL!E178/E$759</f>
        <v>0</v>
      </c>
      <c r="F791" s="79">
        <f>ALL!F178/F$759</f>
        <v>0</v>
      </c>
      <c r="G791" s="79">
        <f>ALL!G178/G$759</f>
        <v>0</v>
      </c>
      <c r="H791" s="79">
        <f>ALL!H178/H$759</f>
        <v>3.4499040925242588E-5</v>
      </c>
      <c r="I791" s="79">
        <f>ALL!I178/I$759</f>
        <v>5.0905903890297335E-5</v>
      </c>
      <c r="J791" s="79">
        <f>ALL!J178/J$759</f>
        <v>0</v>
      </c>
      <c r="K791" s="79">
        <f>ALL!K178/K$759</f>
        <v>0</v>
      </c>
      <c r="L791" s="79">
        <f>ALL!L178/L$759</f>
        <v>0</v>
      </c>
      <c r="M791" s="79">
        <f>ALL!M178/M$759</f>
        <v>0</v>
      </c>
      <c r="N791" s="79">
        <f>ALL!N178/N$759</f>
        <v>0</v>
      </c>
      <c r="O791" s="79">
        <f>ALL!O178/O$759</f>
        <v>0</v>
      </c>
      <c r="P791" s="79">
        <f>ALL!P178/P$759</f>
        <v>7.1156456411507229E-5</v>
      </c>
      <c r="Q791" s="79">
        <f>ALL!Q178/Q$759</f>
        <v>0</v>
      </c>
      <c r="R791" s="79">
        <f>ALL!R178/R$759</f>
        <v>0</v>
      </c>
      <c r="S791" s="79">
        <f>ALL!S178/S$759</f>
        <v>0</v>
      </c>
      <c r="T791" s="79">
        <f>ALL!T178/T$759</f>
        <v>0</v>
      </c>
      <c r="U791" s="79">
        <f>ALL!U178/U$759</f>
        <v>0</v>
      </c>
      <c r="V791" s="79">
        <f>ALL!V178/V$759</f>
        <v>4.6850500002735189E-6</v>
      </c>
      <c r="W791" s="79">
        <f>ALL!W178/W$759</f>
        <v>0</v>
      </c>
      <c r="X791" s="79">
        <f>ALL!X178/X$759</f>
        <v>3.667675656176289E-4</v>
      </c>
      <c r="Y791" s="79">
        <f>ALL!Y178/Y$759</f>
        <v>0</v>
      </c>
      <c r="Z791" s="79">
        <f>ALL!Z178/Z$759</f>
        <v>1.0314183630029771E-4</v>
      </c>
      <c r="AA791" s="79">
        <f>ALL!AA178/AA$759</f>
        <v>3.702642235222075E-5</v>
      </c>
      <c r="AB791" s="79">
        <f>ALL!AB178/AB$759</f>
        <v>0</v>
      </c>
      <c r="AC791" s="79">
        <f>ALL!AC178/AC$759</f>
        <v>0</v>
      </c>
      <c r="AD791" s="79">
        <f>ALL!AD178/AD$759</f>
        <v>9.515680047894861E-5</v>
      </c>
      <c r="AE791" s="79">
        <f>ALL!AE178/AE$759</f>
        <v>0</v>
      </c>
      <c r="AF791" s="79">
        <f>ALL!AF178/AF$759</f>
        <v>6.6183053815485539E-4</v>
      </c>
      <c r="AG791" s="79">
        <f>ALL!AG178/AG$759</f>
        <v>0</v>
      </c>
      <c r="AH791" s="79">
        <f>ALL!AH178/AH$759</f>
        <v>0</v>
      </c>
      <c r="AI791" s="79">
        <f>ALL!AI178/AI$759</f>
        <v>0</v>
      </c>
      <c r="AJ791" s="79">
        <f>ALL!AJ178/AJ$759</f>
        <v>1.0028240784122312E-5</v>
      </c>
      <c r="AK791" s="79">
        <f>ALL!AK178/AK$759</f>
        <v>0</v>
      </c>
      <c r="AL791" s="79">
        <f>ALL!AL178/AL$759</f>
        <v>0</v>
      </c>
      <c r="AM791" s="79">
        <f>ALL!AM178/AM$759</f>
        <v>0</v>
      </c>
      <c r="AN791" s="79">
        <f>ALL!AN178/AN$759</f>
        <v>0</v>
      </c>
      <c r="AO791" s="79">
        <f>ALL!AO178/AO$759</f>
        <v>0</v>
      </c>
      <c r="AP791" s="79">
        <f>ALL!AP178/AP$759</f>
        <v>0</v>
      </c>
      <c r="AQ791" s="79">
        <f>ALL!AQ178/AQ$759</f>
        <v>0</v>
      </c>
      <c r="AR791" s="79">
        <f>ALL!AR178/AR$759</f>
        <v>0</v>
      </c>
      <c r="AS791" s="79">
        <f>ALL!AS178/AS$759</f>
        <v>0</v>
      </c>
      <c r="AT791" s="79">
        <f>ALL!AT178/AT$759</f>
        <v>0</v>
      </c>
      <c r="AU791" s="79">
        <f>ALL!AU178/AU$759</f>
        <v>0</v>
      </c>
      <c r="AV791" s="79">
        <f>ALL!AV178/AV$759</f>
        <v>0</v>
      </c>
      <c r="AW791" s="79">
        <f>ALL!AW178/AW$759</f>
        <v>0</v>
      </c>
      <c r="AX791" s="79">
        <f>ALL!AX178/AX$759</f>
        <v>0</v>
      </c>
      <c r="AY791" s="79">
        <f>ALL!AY178/AY$759</f>
        <v>0</v>
      </c>
      <c r="AZ791" s="79">
        <f>ALL!AZ178/AZ$759</f>
        <v>0</v>
      </c>
      <c r="BA791" s="79">
        <f>ALL!BA178/BA$759</f>
        <v>0</v>
      </c>
      <c r="BB791" s="79">
        <f>ALL!BB178/BB$759</f>
        <v>0</v>
      </c>
      <c r="BC791" s="79">
        <f>ALL!BC178/BC$759</f>
        <v>0</v>
      </c>
      <c r="BD791" s="79">
        <f>ALL!BD178/BD$759</f>
        <v>6.5971512879696377E-5</v>
      </c>
      <c r="BE791" s="79">
        <f>ALL!BE178/BE$759</f>
        <v>0</v>
      </c>
      <c r="BF791" s="79">
        <f>ALL!BF178/BF$759</f>
        <v>2.0909178816740504E-5</v>
      </c>
      <c r="BG791" s="79">
        <f>ALL!BG178/BG$759</f>
        <v>3.8756908656408814E-6</v>
      </c>
      <c r="BH791" s="91">
        <f t="shared" ref="BH791" si="354">SUM(E791:BG791)</f>
        <v>1.5259542374774719E-3</v>
      </c>
      <c r="BJ791" s="267">
        <f t="array" ref="BJ791">(MIN(IF($E$4:$BG$4=BJ$4,$E791:$BG791)))</f>
        <v>0</v>
      </c>
      <c r="BK791" s="267">
        <f t="array" ref="BK791">(MAX(IF($E$4:$BG$4=BK$4,$E791:$BG791)))</f>
        <v>0</v>
      </c>
      <c r="BL791" s="267">
        <f t="array" ref="BL791">(AVERAGE(IF($E$4:$BG$4=BL$4,$E791:$BG791)))</f>
        <v>0</v>
      </c>
      <c r="BM791" s="267">
        <f t="array" ref="BM791">(MIN(IF($E$4:$BG$4=BM$4,$E791:$BG791)))</f>
        <v>0</v>
      </c>
      <c r="BN791" s="267">
        <f t="array" ref="BN791">(MAX(IF($E$4:$BG$4=BN$4,$E791:$BG791)))</f>
        <v>6.5971512879696377E-5</v>
      </c>
      <c r="BO791" s="267">
        <f t="array" ref="BO791">(AVERAGE(IF($E$4:$BG$4=BO$4,$E791:$BG791)))</f>
        <v>2.2689095640519443E-5</v>
      </c>
      <c r="BP791" s="267">
        <f t="array" ref="BP791">(MIN(IF($E$4:$BG$4=BP$4,$E791:$BG791)))</f>
        <v>0</v>
      </c>
      <c r="BQ791" s="267">
        <f t="array" ref="BQ791">(MAX(IF($E$4:$BG$4=BQ$4,$E791:$BG791)))</f>
        <v>0</v>
      </c>
      <c r="BR791" s="267">
        <f t="array" ref="BR791">(AVERAGE(IF($E$4:$BG$4=BR$4,$E791:$BG791)))</f>
        <v>0</v>
      </c>
      <c r="BS791" s="267">
        <f t="array" ref="BS791">(MIN(IF($E$4:$BG$4=BS$4,$E791:$BG791)))</f>
        <v>0</v>
      </c>
      <c r="BT791" s="267">
        <f t="array" ref="BT791">(MAX(IF($E$4:$BG$4=BT$4,$E791:$BG791)))</f>
        <v>6.6183053815485539E-4</v>
      </c>
      <c r="BU791" s="267">
        <f t="array" ref="BU791">(AVERAGE(IF($E$4:$BG$4=BU$4,$E791:$BG791)))</f>
        <v>3.9676088186263851E-5</v>
      </c>
      <c r="BV791" s="267">
        <f t="array" ref="BV791">(MIN(IF($E$4:$BG$4=BV$4,$E791:$BG791)))</f>
        <v>0</v>
      </c>
      <c r="BW791" s="267">
        <f t="array" ref="BW791">(MAX(IF($E$4:$BG$4=BW$4,$E791:$BG791)))</f>
        <v>1.0314183630029771E-4</v>
      </c>
      <c r="BX791" s="267">
        <f t="array" ref="BX791">(AVERAGE(IF($E$4:$BG$4=BX$4,$E791:$BG791)))</f>
        <v>2.8292519271105007E-5</v>
      </c>
      <c r="BY791" s="267">
        <f t="array" ref="BY791">(MIN(IF($E$4:$BG$4=BY$4,$E791:$BG791)))</f>
        <v>0</v>
      </c>
      <c r="BZ791" s="267">
        <f t="array" ref="BZ791">(MAX(IF($E$4:$BG$4=BZ$4,$E791:$BG791)))</f>
        <v>3.667675656176289E-4</v>
      </c>
      <c r="CA791" s="267">
        <f t="array" ref="CA791">(AVERAGE(IF($E$4:$BG$4=CA$4,$E791:$BG791)))</f>
        <v>6.9832846559919067E-5</v>
      </c>
      <c r="CB791" s="268">
        <f t="shared" si="349"/>
        <v>0</v>
      </c>
      <c r="CC791" s="268">
        <f t="shared" si="350"/>
        <v>0</v>
      </c>
      <c r="CD791" s="268">
        <f t="shared" si="351"/>
        <v>2.7744622499590399E-5</v>
      </c>
    </row>
    <row r="792" spans="1:82" ht="12.75">
      <c r="A792" s="101">
        <v>3000</v>
      </c>
      <c r="B792" s="250" t="s">
        <v>1495</v>
      </c>
      <c r="E792" s="79">
        <f>ALL!E179/E$759</f>
        <v>0</v>
      </c>
      <c r="F792" s="79">
        <f>ALL!F179/F$759</f>
        <v>0</v>
      </c>
      <c r="G792" s="79">
        <f>ALL!G179/G$759</f>
        <v>0</v>
      </c>
      <c r="H792" s="79">
        <f>ALL!H179/H$759</f>
        <v>0</v>
      </c>
      <c r="I792" s="79">
        <f>ALL!I179/I$759</f>
        <v>0</v>
      </c>
      <c r="J792" s="79">
        <f>ALL!J179/J$759</f>
        <v>0</v>
      </c>
      <c r="K792" s="79">
        <f>ALL!K179/K$759</f>
        <v>1.5893797231270501E-3</v>
      </c>
      <c r="L792" s="79">
        <f>ALL!L179/L$759</f>
        <v>3.9370870638031854E-4</v>
      </c>
      <c r="M792" s="79">
        <f>ALL!M179/M$759</f>
        <v>0</v>
      </c>
      <c r="N792" s="79">
        <f>ALL!N179/N$759</f>
        <v>0</v>
      </c>
      <c r="O792" s="79">
        <f>ALL!O179/O$759</f>
        <v>0</v>
      </c>
      <c r="P792" s="79">
        <f>ALL!P179/P$759</f>
        <v>0</v>
      </c>
      <c r="Q792" s="79">
        <f>ALL!Q179/Q$759</f>
        <v>1.9799608545385777E-3</v>
      </c>
      <c r="R792" s="79">
        <f>ALL!R179/R$759</f>
        <v>0</v>
      </c>
      <c r="S792" s="79">
        <f>ALL!S179/S$759</f>
        <v>0</v>
      </c>
      <c r="T792" s="79">
        <f>ALL!T179/T$759</f>
        <v>4.3034932927452909E-3</v>
      </c>
      <c r="U792" s="79">
        <f>ALL!U179/U$759</f>
        <v>3.0559813293350048E-5</v>
      </c>
      <c r="V792" s="79">
        <f>ALL!V179/V$759</f>
        <v>5.0575789832203403E-3</v>
      </c>
      <c r="W792" s="79">
        <f>ALL!W179/W$759</f>
        <v>3.5064236226007009E-3</v>
      </c>
      <c r="X792" s="79">
        <f>ALL!X179/X$759</f>
        <v>0</v>
      </c>
      <c r="Y792" s="79">
        <f>ALL!Y179/Y$759</f>
        <v>0</v>
      </c>
      <c r="Z792" s="79">
        <f>ALL!Z179/Z$759</f>
        <v>0</v>
      </c>
      <c r="AA792" s="79">
        <f>ALL!AA179/AA$759</f>
        <v>0</v>
      </c>
      <c r="AB792" s="79">
        <f>ALL!AB179/AB$759</f>
        <v>0</v>
      </c>
      <c r="AC792" s="79">
        <f>ALL!AC179/AC$759</f>
        <v>5.1498055783600389E-5</v>
      </c>
      <c r="AD792" s="79">
        <f>ALL!AD179/AD$759</f>
        <v>0</v>
      </c>
      <c r="AE792" s="79">
        <f>ALL!AE179/AE$759</f>
        <v>0</v>
      </c>
      <c r="AF792" s="79">
        <f>ALL!AF179/AF$759</f>
        <v>0</v>
      </c>
      <c r="AG792" s="79">
        <f>ALL!AG179/AG$759</f>
        <v>0</v>
      </c>
      <c r="AH792" s="79">
        <f>ALL!AH179/AH$759</f>
        <v>0</v>
      </c>
      <c r="AI792" s="79">
        <f>ALL!AI179/AI$759</f>
        <v>0</v>
      </c>
      <c r="AJ792" s="79">
        <f>ALL!AJ179/AJ$759</f>
        <v>0</v>
      </c>
      <c r="AK792" s="79">
        <f>ALL!AK179/AK$759</f>
        <v>9.529865633197937E-3</v>
      </c>
      <c r="AL792" s="79">
        <f>ALL!AL179/AL$759</f>
        <v>0</v>
      </c>
      <c r="AM792" s="79">
        <f>ALL!AM179/AM$759</f>
        <v>0</v>
      </c>
      <c r="AN792" s="79">
        <f>ALL!AN179/AN$759</f>
        <v>0</v>
      </c>
      <c r="AO792" s="79">
        <f>ALL!AO179/AO$759</f>
        <v>1.7904630962967363E-4</v>
      </c>
      <c r="AP792" s="79">
        <f>ALL!AP179/AP$759</f>
        <v>0</v>
      </c>
      <c r="AQ792" s="79">
        <f>ALL!AQ179/AQ$759</f>
        <v>0</v>
      </c>
      <c r="AR792" s="79">
        <f>ALL!AR179/AR$759</f>
        <v>0</v>
      </c>
      <c r="AS792" s="79">
        <f>ALL!AS179/AS$759</f>
        <v>0</v>
      </c>
      <c r="AT792" s="79">
        <f>ALL!AT179/AT$759</f>
        <v>0</v>
      </c>
      <c r="AU792" s="79">
        <f>ALL!AU179/AU$759</f>
        <v>0</v>
      </c>
      <c r="AV792" s="79">
        <f>ALL!AV179/AV$759</f>
        <v>0</v>
      </c>
      <c r="AW792" s="79">
        <f>ALL!AW179/AW$759</f>
        <v>0</v>
      </c>
      <c r="AX792" s="79">
        <f>ALL!AX179/AX$759</f>
        <v>0</v>
      </c>
      <c r="AY792" s="79">
        <f>ALL!AY179/AY$759</f>
        <v>0</v>
      </c>
      <c r="AZ792" s="79">
        <f>ALL!AZ179/AZ$759</f>
        <v>0</v>
      </c>
      <c r="BA792" s="79">
        <f>ALL!BA179/BA$759</f>
        <v>0</v>
      </c>
      <c r="BB792" s="79">
        <f>ALL!BB179/BB$759</f>
        <v>0</v>
      </c>
      <c r="BC792" s="79">
        <f>ALL!BC179/BC$759</f>
        <v>0</v>
      </c>
      <c r="BD792" s="79">
        <f>ALL!BD179/BD$759</f>
        <v>1.9915283151877355E-3</v>
      </c>
      <c r="BE792" s="79">
        <f>ALL!BE179/BE$759</f>
        <v>4.0488984397568121E-3</v>
      </c>
      <c r="BF792" s="79">
        <f>ALL!BF179/BF$759</f>
        <v>0</v>
      </c>
      <c r="BG792" s="79">
        <f>ALL!BG179/BG$759</f>
        <v>1.7213432100293436E-4</v>
      </c>
      <c r="BH792" s="19">
        <f t="shared" si="348"/>
        <v>3.2834076070464326E-2</v>
      </c>
      <c r="BJ792" s="267">
        <f t="array" ref="BJ792">(MIN(IF($E$4:$BG$4=BJ$4,$E792:$BG792)))</f>
        <v>0</v>
      </c>
      <c r="BK792" s="267">
        <f t="array" ref="BK792">(MAX(IF($E$4:$BG$4=BK$4,$E792:$BG792)))</f>
        <v>1.7904630962967363E-4</v>
      </c>
      <c r="BL792" s="267">
        <f t="array" ref="BL792">(AVERAGE(IF($E$4:$BG$4=BL$4,$E792:$BG792)))</f>
        <v>1.1190394351854602E-5</v>
      </c>
      <c r="BM792" s="267">
        <f t="array" ref="BM792">(MIN(IF($E$4:$BG$4=BM$4,$E792:$BG792)))</f>
        <v>0</v>
      </c>
      <c r="BN792" s="267">
        <f t="array" ref="BN792">(MAX(IF($E$4:$BG$4=BN$4,$E792:$BG792)))</f>
        <v>4.0488984397568121E-3</v>
      </c>
      <c r="BO792" s="267">
        <f t="array" ref="BO792">(AVERAGE(IF($E$4:$BG$4=BO$4,$E792:$BG792)))</f>
        <v>1.5531402689868705E-3</v>
      </c>
      <c r="BP792" s="267">
        <f t="array" ref="BP792">(MIN(IF($E$4:$BG$4=BP$4,$E792:$BG792)))</f>
        <v>0</v>
      </c>
      <c r="BQ792" s="267">
        <f t="array" ref="BQ792">(MAX(IF($E$4:$BG$4=BQ$4,$E792:$BG792)))</f>
        <v>9.529865633197937E-3</v>
      </c>
      <c r="BR792" s="267">
        <f t="array" ref="BR792">(AVERAGE(IF($E$4:$BG$4=BR$4,$E792:$BG792)))</f>
        <v>3.1766218777326458E-3</v>
      </c>
      <c r="BS792" s="267">
        <f t="array" ref="BS792">(MIN(IF($E$4:$BG$4=BS$4,$E792:$BG792)))</f>
        <v>0</v>
      </c>
      <c r="BT792" s="267">
        <f t="array" ref="BT792">(MAX(IF($E$4:$BG$4=BT$4,$E792:$BG792)))</f>
        <v>5.0575789832203403E-3</v>
      </c>
      <c r="BU792" s="267">
        <f t="array" ref="BU792">(AVERAGE(IF($E$4:$BG$4=BU$4,$E792:$BG792)))</f>
        <v>7.8515878723883618E-4</v>
      </c>
      <c r="BV792" s="267">
        <f t="array" ref="BV792">(MIN(IF($E$4:$BG$4=BV$4,$E792:$BG792)))</f>
        <v>0</v>
      </c>
      <c r="BW792" s="267">
        <f t="array" ref="BW792">(MAX(IF($E$4:$BG$4=BW$4,$E792:$BG792)))</f>
        <v>0</v>
      </c>
      <c r="BX792" s="267">
        <f t="array" ref="BX792">(AVERAGE(IF($E$4:$BG$4=BX$4,$E792:$BG792)))</f>
        <v>0</v>
      </c>
      <c r="BY792" s="267">
        <f t="array" ref="BY792">(MIN(IF($E$4:$BG$4=BY$4,$E792:$BG792)))</f>
        <v>0</v>
      </c>
      <c r="BZ792" s="267">
        <f t="array" ref="BZ792">(MAX(IF($E$4:$BG$4=BZ$4,$E792:$BG792)))</f>
        <v>3.9370870638031854E-4</v>
      </c>
      <c r="CA792" s="267">
        <f t="array" ref="CA792">(AVERAGE(IF($E$4:$BG$4=CA$4,$E792:$BG792)))</f>
        <v>6.0609788524809794E-5</v>
      </c>
      <c r="CB792" s="268">
        <f t="shared" si="349"/>
        <v>0</v>
      </c>
      <c r="CC792" s="268">
        <f t="shared" si="350"/>
        <v>0</v>
      </c>
      <c r="CD792" s="268">
        <f t="shared" si="351"/>
        <v>5.9698320128116951E-4</v>
      </c>
    </row>
    <row r="793" spans="1:82" ht="12.75">
      <c r="A793" s="22">
        <v>90000</v>
      </c>
      <c r="B793" s="221" t="s">
        <v>53</v>
      </c>
      <c r="E793" s="80">
        <f>SUM(E762:E792)</f>
        <v>1</v>
      </c>
      <c r="F793" s="80">
        <f t="shared" ref="F793:BG793" si="355">SUM(F762:F792)</f>
        <v>1.0000000000000004</v>
      </c>
      <c r="G793" s="80">
        <f t="shared" si="355"/>
        <v>1</v>
      </c>
      <c r="H793" s="80">
        <f t="shared" si="355"/>
        <v>1.0000344990409251</v>
      </c>
      <c r="I793" s="80">
        <f t="shared" si="355"/>
        <v>1.0000509059038913</v>
      </c>
      <c r="J793" s="80">
        <f t="shared" si="355"/>
        <v>0.99999999999999978</v>
      </c>
      <c r="K793" s="80">
        <f t="shared" si="355"/>
        <v>1.0000000000000002</v>
      </c>
      <c r="L793" s="80">
        <f t="shared" si="355"/>
        <v>1</v>
      </c>
      <c r="M793" s="80">
        <f t="shared" si="355"/>
        <v>1.0000000000000004</v>
      </c>
      <c r="N793" s="80">
        <f t="shared" si="355"/>
        <v>0.99999999999999933</v>
      </c>
      <c r="O793" s="80">
        <f t="shared" si="355"/>
        <v>1.0000000000000004</v>
      </c>
      <c r="P793" s="80">
        <f t="shared" si="355"/>
        <v>1.0000711564564111</v>
      </c>
      <c r="Q793" s="80">
        <f t="shared" si="355"/>
        <v>0.99999999999999967</v>
      </c>
      <c r="R793" s="80">
        <f t="shared" si="355"/>
        <v>1</v>
      </c>
      <c r="S793" s="80">
        <f t="shared" si="355"/>
        <v>1.0000000000000004</v>
      </c>
      <c r="T793" s="80">
        <f t="shared" si="355"/>
        <v>0.99999999999999978</v>
      </c>
      <c r="U793" s="80">
        <f t="shared" si="355"/>
        <v>1</v>
      </c>
      <c r="V793" s="80">
        <f t="shared" si="355"/>
        <v>1.0000046850500002</v>
      </c>
      <c r="W793" s="80">
        <f t="shared" si="355"/>
        <v>1.0000000000000007</v>
      </c>
      <c r="X793" s="80">
        <f t="shared" si="355"/>
        <v>1.0003667675656176</v>
      </c>
      <c r="Y793" s="80">
        <f t="shared" si="355"/>
        <v>1.0000000000000004</v>
      </c>
      <c r="Z793" s="80">
        <f t="shared" si="355"/>
        <v>1.0001031418362987</v>
      </c>
      <c r="AA793" s="80">
        <f t="shared" si="355"/>
        <v>1.0000370264223524</v>
      </c>
      <c r="AB793" s="80">
        <f t="shared" si="355"/>
        <v>0.99999999999999989</v>
      </c>
      <c r="AC793" s="80">
        <f t="shared" si="355"/>
        <v>0.99999999999999956</v>
      </c>
      <c r="AD793" s="80">
        <f t="shared" si="355"/>
        <v>1.000095156800479</v>
      </c>
      <c r="AE793" s="80">
        <f t="shared" si="355"/>
        <v>0.99999999999999978</v>
      </c>
      <c r="AF793" s="80">
        <f t="shared" si="355"/>
        <v>1.0006618305381547</v>
      </c>
      <c r="AG793" s="80">
        <f t="shared" si="355"/>
        <v>1.0000000000000011</v>
      </c>
      <c r="AH793" s="80">
        <f t="shared" si="355"/>
        <v>0.99999999999999756</v>
      </c>
      <c r="AI793" s="80">
        <f t="shared" si="355"/>
        <v>1.0000000000000002</v>
      </c>
      <c r="AJ793" s="80">
        <f t="shared" si="355"/>
        <v>1.0000100282407833</v>
      </c>
      <c r="AK793" s="80">
        <f t="shared" si="355"/>
        <v>1.0000000000000007</v>
      </c>
      <c r="AL793" s="80">
        <f t="shared" si="355"/>
        <v>0.99999999999999911</v>
      </c>
      <c r="AM793" s="80">
        <f t="shared" si="355"/>
        <v>0.99999999999999989</v>
      </c>
      <c r="AN793" s="80">
        <f t="shared" si="355"/>
        <v>1.0000000000000002</v>
      </c>
      <c r="AO793" s="80">
        <f t="shared" si="355"/>
        <v>0.99999999999999967</v>
      </c>
      <c r="AP793" s="80">
        <f t="shared" si="355"/>
        <v>0.99999999999999989</v>
      </c>
      <c r="AQ793" s="80">
        <f t="shared" si="355"/>
        <v>1</v>
      </c>
      <c r="AR793" s="80">
        <f t="shared" si="355"/>
        <v>0.99999999999999978</v>
      </c>
      <c r="AS793" s="80">
        <f t="shared" si="355"/>
        <v>0.99999999999999989</v>
      </c>
      <c r="AT793" s="80">
        <f t="shared" si="355"/>
        <v>1.0000000000000007</v>
      </c>
      <c r="AU793" s="80">
        <f t="shared" si="355"/>
        <v>1.0000000000000002</v>
      </c>
      <c r="AV793" s="80">
        <f t="shared" si="355"/>
        <v>1.0000000000000002</v>
      </c>
      <c r="AW793" s="80">
        <f t="shared" si="355"/>
        <v>1</v>
      </c>
      <c r="AX793" s="80">
        <f t="shared" si="355"/>
        <v>0.99999999999999978</v>
      </c>
      <c r="AY793" s="80">
        <f t="shared" si="355"/>
        <v>1</v>
      </c>
      <c r="AZ793" s="80">
        <f t="shared" si="355"/>
        <v>1.0000000000000004</v>
      </c>
      <c r="BA793" s="80">
        <f t="shared" ref="BA793:BB793" si="356">SUM(BA762:BA792)</f>
        <v>1</v>
      </c>
      <c r="BB793" s="80">
        <f t="shared" si="356"/>
        <v>1</v>
      </c>
      <c r="BC793" s="80">
        <f t="shared" ref="BC793" si="357">SUM(BC762:BC792)</f>
        <v>1</v>
      </c>
      <c r="BD793" s="80">
        <f t="shared" si="355"/>
        <v>1.0000659715128797</v>
      </c>
      <c r="BE793" s="80">
        <f t="shared" si="355"/>
        <v>0.99999999999999978</v>
      </c>
      <c r="BF793" s="80">
        <f t="shared" si="355"/>
        <v>1.0000209091788155</v>
      </c>
      <c r="BG793" s="80">
        <f t="shared" si="355"/>
        <v>1.0000038756908654</v>
      </c>
      <c r="BH793" s="20">
        <f t="shared" si="348"/>
        <v>55.001525954237472</v>
      </c>
      <c r="BJ793" s="267">
        <f t="array" ref="BJ793">(MIN(IF($E$4:$BG$4=BJ$4,$E793:$BG793)))</f>
        <v>0.99999999999999967</v>
      </c>
      <c r="BK793" s="267">
        <f t="array" ref="BK793">(MAX(IF($E$4:$BG$4=BK$4,$E793:$BG793)))</f>
        <v>1.0000000000000007</v>
      </c>
      <c r="BL793" s="267">
        <f t="array" ref="BL793">(AVERAGE(IF($E$4:$BG$4=BL$4,$E793:$BG793)))</f>
        <v>1</v>
      </c>
      <c r="BM793" s="267">
        <f t="array" ref="BM793">(MIN(IF($E$4:$BG$4=BM$4,$E793:$BG793)))</f>
        <v>0.99999999999999978</v>
      </c>
      <c r="BN793" s="267">
        <f t="array" ref="BN793">(MAX(IF($E$4:$BG$4=BN$4,$E793:$BG793)))</f>
        <v>1.0000659715128797</v>
      </c>
      <c r="BO793" s="267">
        <f t="array" ref="BO793">(AVERAGE(IF($E$4:$BG$4=BO$4,$E793:$BG793)))</f>
        <v>1.0000226890956401</v>
      </c>
      <c r="BP793" s="267">
        <f t="array" ref="BP793">(MIN(IF($E$4:$BG$4=BP$4,$E793:$BG793)))</f>
        <v>0.99999999999999911</v>
      </c>
      <c r="BQ793" s="267">
        <f t="array" ref="BQ793">(MAX(IF($E$4:$BG$4=BQ$4,$E793:$BG793)))</f>
        <v>1.0000000000000007</v>
      </c>
      <c r="BR793" s="267">
        <f t="array" ref="BR793">(AVERAGE(IF($E$4:$BG$4=BR$4,$E793:$BG793)))</f>
        <v>0.99999999999999989</v>
      </c>
      <c r="BS793" s="267">
        <f t="array" ref="BS793">(MIN(IF($E$4:$BG$4=BS$4,$E793:$BG793)))</f>
        <v>0.99999999999999756</v>
      </c>
      <c r="BT793" s="267">
        <f t="array" ref="BT793">(MAX(IF($E$4:$BG$4=BT$4,$E793:$BG793)))</f>
        <v>1.0006618305381547</v>
      </c>
      <c r="BU793" s="267">
        <f t="array" ref="BU793">(AVERAGE(IF($E$4:$BG$4=BU$4,$E793:$BG793)))</f>
        <v>1.000039676088186</v>
      </c>
      <c r="BV793" s="267">
        <f t="array" ref="BV793">(MIN(IF($E$4:$BG$4=BV$4,$E793:$BG793)))</f>
        <v>0.99999999999999989</v>
      </c>
      <c r="BW793" s="267">
        <f t="array" ref="BW793">(MAX(IF($E$4:$BG$4=BW$4,$E793:$BG793)))</f>
        <v>1.0001031418362987</v>
      </c>
      <c r="BX793" s="267">
        <f t="array" ref="BX793">(AVERAGE(IF($E$4:$BG$4=BX$4,$E793:$BG793)))</f>
        <v>1.0000282925192705</v>
      </c>
      <c r="BY793" s="267">
        <f t="array" ref="BY793">(MIN(IF($E$4:$BG$4=BY$4,$E793:$BG793)))</f>
        <v>1</v>
      </c>
      <c r="BZ793" s="267">
        <f t="array" ref="BZ793">(MAX(IF($E$4:$BG$4=BZ$4,$E793:$BG793)))</f>
        <v>1.0003667675656176</v>
      </c>
      <c r="CA793" s="267">
        <f t="array" ref="CA793">(AVERAGE(IF($E$4:$BG$4=CA$4,$E793:$BG793)))</f>
        <v>1.0000698328465603</v>
      </c>
      <c r="CB793" s="268">
        <f t="shared" si="349"/>
        <v>1</v>
      </c>
      <c r="CC793" s="268">
        <f t="shared" si="350"/>
        <v>1</v>
      </c>
      <c r="CD793" s="268">
        <f t="shared" si="351"/>
        <v>1.0000277446224994</v>
      </c>
    </row>
    <row r="794" spans="1:82">
      <c r="BJ794" s="79"/>
      <c r="BK794" s="79"/>
      <c r="BL794" s="79"/>
      <c r="BM794" s="79"/>
      <c r="BN794" s="79"/>
      <c r="BO794" s="79"/>
      <c r="BP794" s="79"/>
      <c r="BQ794" s="79"/>
      <c r="BR794" s="79"/>
      <c r="BS794" s="79"/>
      <c r="BT794" s="79"/>
      <c r="BU794" s="79"/>
      <c r="BV794" s="79"/>
      <c r="BW794" s="79"/>
      <c r="BX794" s="79"/>
      <c r="BY794" s="79"/>
      <c r="BZ794" s="79"/>
      <c r="CA794" s="79"/>
      <c r="CB794" s="79"/>
      <c r="CC794" s="79"/>
      <c r="CD794" s="79"/>
    </row>
    <row r="795" spans="1:82">
      <c r="BJ795" s="79"/>
      <c r="BK795" s="79"/>
      <c r="BL795" s="79"/>
      <c r="BM795" s="79"/>
      <c r="BN795" s="79"/>
      <c r="BO795" s="79"/>
      <c r="BP795" s="79"/>
      <c r="BQ795" s="79"/>
      <c r="BR795" s="79"/>
      <c r="BS795" s="79"/>
      <c r="BT795" s="79"/>
      <c r="BU795" s="79"/>
      <c r="BV795" s="79"/>
      <c r="BW795" s="79"/>
      <c r="BX795" s="79"/>
      <c r="BY795" s="79"/>
      <c r="BZ795" s="79"/>
      <c r="CA795" s="79"/>
      <c r="CB795" s="79"/>
      <c r="CC795" s="79"/>
      <c r="CD795" s="79"/>
    </row>
    <row r="796" spans="1:82" ht="12" customHeight="1">
      <c r="A796" s="14"/>
      <c r="B796" s="363" t="s">
        <v>873</v>
      </c>
      <c r="C796" s="82"/>
      <c r="E796" s="27"/>
      <c r="F796" s="36"/>
      <c r="G796" s="36"/>
      <c r="H796" s="36"/>
      <c r="I796" s="36"/>
      <c r="J796" s="36"/>
      <c r="K796" s="36"/>
      <c r="L796" s="36"/>
      <c r="M796" s="36"/>
      <c r="N796" s="36"/>
      <c r="O796" s="36"/>
      <c r="P796" s="36"/>
      <c r="Q796" s="36"/>
      <c r="R796" s="36"/>
      <c r="S796" s="36"/>
      <c r="T796" s="15"/>
      <c r="U796" s="15"/>
      <c r="V796" s="15"/>
      <c r="W796" s="15"/>
      <c r="X796" s="15"/>
      <c r="BJ796" s="79"/>
      <c r="BK796" s="79"/>
      <c r="BL796" s="79"/>
      <c r="BM796" s="79"/>
      <c r="BN796" s="79"/>
      <c r="BO796" s="79"/>
      <c r="BP796" s="79"/>
      <c r="BQ796" s="79"/>
      <c r="BR796" s="79"/>
      <c r="BS796" s="79"/>
      <c r="BT796" s="79"/>
      <c r="BU796" s="79"/>
      <c r="BV796" s="79"/>
      <c r="BW796" s="79"/>
      <c r="BX796" s="79"/>
      <c r="BY796" s="79"/>
      <c r="BZ796" s="79"/>
      <c r="CA796" s="79"/>
      <c r="CB796" s="79"/>
      <c r="CC796" s="79"/>
      <c r="CD796" s="79"/>
    </row>
    <row r="797" spans="1:82">
      <c r="A797" s="14"/>
      <c r="B797" s="364" t="s">
        <v>559</v>
      </c>
      <c r="C797" s="73">
        <f>C$2</f>
        <v>3</v>
      </c>
      <c r="D797" s="73">
        <f t="shared" ref="D797:BH797" si="358">D$2</f>
        <v>4</v>
      </c>
      <c r="E797" s="73">
        <f t="shared" si="358"/>
        <v>5</v>
      </c>
      <c r="F797" s="73">
        <f t="shared" si="358"/>
        <v>6</v>
      </c>
      <c r="G797" s="73">
        <f t="shared" si="358"/>
        <v>7</v>
      </c>
      <c r="H797" s="73">
        <f t="shared" si="358"/>
        <v>8</v>
      </c>
      <c r="I797" s="73">
        <f t="shared" si="358"/>
        <v>9</v>
      </c>
      <c r="J797" s="73">
        <f t="shared" si="358"/>
        <v>10</v>
      </c>
      <c r="K797" s="73">
        <f t="shared" si="358"/>
        <v>11</v>
      </c>
      <c r="L797" s="73">
        <f t="shared" si="358"/>
        <v>12</v>
      </c>
      <c r="M797" s="73">
        <f t="shared" si="358"/>
        <v>13</v>
      </c>
      <c r="N797" s="73">
        <f t="shared" si="358"/>
        <v>14</v>
      </c>
      <c r="O797" s="73">
        <f t="shared" si="358"/>
        <v>15</v>
      </c>
      <c r="P797" s="73">
        <f t="shared" si="358"/>
        <v>16</v>
      </c>
      <c r="Q797" s="73">
        <f t="shared" si="358"/>
        <v>17</v>
      </c>
      <c r="R797" s="73">
        <f t="shared" si="358"/>
        <v>18</v>
      </c>
      <c r="S797" s="73">
        <f t="shared" si="358"/>
        <v>19</v>
      </c>
      <c r="T797" s="73">
        <f t="shared" si="358"/>
        <v>20</v>
      </c>
      <c r="U797" s="73">
        <f t="shared" si="358"/>
        <v>21</v>
      </c>
      <c r="V797" s="73">
        <f t="shared" si="358"/>
        <v>22</v>
      </c>
      <c r="W797" s="73">
        <f t="shared" si="358"/>
        <v>23</v>
      </c>
      <c r="X797" s="73">
        <f t="shared" si="358"/>
        <v>24</v>
      </c>
      <c r="Y797" s="73">
        <f t="shared" si="358"/>
        <v>25</v>
      </c>
      <c r="Z797" s="73">
        <f t="shared" si="358"/>
        <v>26</v>
      </c>
      <c r="AA797" s="73">
        <f t="shared" si="358"/>
        <v>27</v>
      </c>
      <c r="AB797" s="73">
        <f t="shared" si="358"/>
        <v>28</v>
      </c>
      <c r="AC797" s="73">
        <f t="shared" si="358"/>
        <v>29</v>
      </c>
      <c r="AD797" s="73">
        <f t="shared" si="358"/>
        <v>30</v>
      </c>
      <c r="AE797" s="73">
        <f t="shared" si="358"/>
        <v>31</v>
      </c>
      <c r="AF797" s="73">
        <f t="shared" si="358"/>
        <v>32</v>
      </c>
      <c r="AG797" s="73">
        <f t="shared" si="358"/>
        <v>33</v>
      </c>
      <c r="AH797" s="73">
        <f t="shared" si="358"/>
        <v>34</v>
      </c>
      <c r="AI797" s="73">
        <f t="shared" si="358"/>
        <v>35</v>
      </c>
      <c r="AJ797" s="73">
        <f t="shared" si="358"/>
        <v>36</v>
      </c>
      <c r="AK797" s="73">
        <f t="shared" si="358"/>
        <v>37</v>
      </c>
      <c r="AL797" s="73">
        <f t="shared" si="358"/>
        <v>38</v>
      </c>
      <c r="AM797" s="73">
        <f t="shared" si="358"/>
        <v>39</v>
      </c>
      <c r="AN797" s="73">
        <f t="shared" si="358"/>
        <v>40</v>
      </c>
      <c r="AO797" s="73">
        <f t="shared" si="358"/>
        <v>41</v>
      </c>
      <c r="AP797" s="73">
        <f t="shared" si="358"/>
        <v>42</v>
      </c>
      <c r="AQ797" s="73">
        <f t="shared" si="358"/>
        <v>43</v>
      </c>
      <c r="AR797" s="73">
        <f t="shared" si="358"/>
        <v>44</v>
      </c>
      <c r="AS797" s="73">
        <f t="shared" si="358"/>
        <v>45</v>
      </c>
      <c r="AT797" s="73">
        <f t="shared" si="358"/>
        <v>46</v>
      </c>
      <c r="AU797" s="73">
        <f t="shared" si="358"/>
        <v>47</v>
      </c>
      <c r="AV797" s="73">
        <f t="shared" si="358"/>
        <v>48</v>
      </c>
      <c r="AW797" s="73">
        <f t="shared" si="358"/>
        <v>49</v>
      </c>
      <c r="AX797" s="73">
        <f t="shared" si="358"/>
        <v>50</v>
      </c>
      <c r="AY797" s="73">
        <f t="shared" si="358"/>
        <v>51</v>
      </c>
      <c r="AZ797" s="73">
        <f t="shared" si="358"/>
        <v>52</v>
      </c>
      <c r="BA797" s="73">
        <f t="shared" si="358"/>
        <v>53</v>
      </c>
      <c r="BB797" s="73">
        <f t="shared" si="358"/>
        <v>54</v>
      </c>
      <c r="BC797" s="73">
        <f t="shared" si="358"/>
        <v>55</v>
      </c>
      <c r="BD797" s="73">
        <f t="shared" si="358"/>
        <v>56</v>
      </c>
      <c r="BE797" s="73">
        <f t="shared" si="358"/>
        <v>57</v>
      </c>
      <c r="BF797" s="73">
        <f t="shared" si="358"/>
        <v>58</v>
      </c>
      <c r="BG797" s="73">
        <f t="shared" si="358"/>
        <v>59</v>
      </c>
      <c r="BH797" s="73">
        <f t="shared" si="358"/>
        <v>60</v>
      </c>
      <c r="BJ797" s="79"/>
      <c r="BK797" s="79"/>
      <c r="BL797" s="79"/>
      <c r="BM797" s="79"/>
      <c r="BN797" s="79"/>
      <c r="BO797" s="79"/>
      <c r="BP797" s="79"/>
      <c r="BQ797" s="79"/>
      <c r="BR797" s="79"/>
      <c r="BS797" s="79"/>
      <c r="BT797" s="79"/>
      <c r="BU797" s="79"/>
      <c r="BV797" s="79"/>
      <c r="BW797" s="79"/>
      <c r="BX797" s="79"/>
      <c r="BY797" s="79"/>
      <c r="BZ797" s="79"/>
      <c r="CA797" s="79"/>
      <c r="CB797" s="79"/>
      <c r="CC797" s="79"/>
      <c r="CD797" s="79"/>
    </row>
    <row r="798" spans="1:82">
      <c r="A798" s="14"/>
      <c r="B798" s="355" t="s">
        <v>865</v>
      </c>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c r="AB798" s="82"/>
      <c r="AC798" s="82"/>
      <c r="AD798" s="82"/>
      <c r="AE798" s="82"/>
      <c r="AF798" s="82"/>
      <c r="AG798" s="82"/>
      <c r="AH798" s="82"/>
      <c r="AI798" s="82"/>
      <c r="AJ798" s="82"/>
      <c r="AK798" s="82"/>
      <c r="AL798" s="82"/>
      <c r="AM798" s="82"/>
      <c r="AN798" s="82"/>
      <c r="AO798" s="82"/>
      <c r="AP798" s="82"/>
      <c r="AQ798" s="82"/>
      <c r="AR798" s="82"/>
      <c r="AS798" s="82"/>
      <c r="AT798" s="82"/>
      <c r="AU798" s="82"/>
      <c r="AV798" s="82"/>
      <c r="AW798" s="82"/>
      <c r="AX798" s="82"/>
      <c r="AY798" s="82"/>
      <c r="AZ798" s="82"/>
      <c r="BA798" s="82"/>
      <c r="BB798" s="82"/>
      <c r="BC798" s="82"/>
      <c r="BD798" s="82"/>
      <c r="BE798" s="82"/>
      <c r="BF798" s="82"/>
      <c r="BG798" s="82"/>
      <c r="BH798" s="82"/>
      <c r="BJ798" s="79"/>
      <c r="BK798" s="79"/>
      <c r="BL798" s="79"/>
      <c r="BM798" s="79"/>
      <c r="BN798" s="79"/>
      <c r="BO798" s="79"/>
      <c r="BP798" s="79"/>
      <c r="BQ798" s="79"/>
      <c r="BR798" s="79"/>
      <c r="BS798" s="79"/>
      <c r="BT798" s="79"/>
      <c r="BU798" s="79"/>
      <c r="BV798" s="79"/>
      <c r="BW798" s="79"/>
      <c r="BX798" s="79"/>
      <c r="BY798" s="79"/>
      <c r="BZ798" s="79"/>
      <c r="CA798" s="79"/>
      <c r="CB798" s="79"/>
      <c r="CC798" s="79"/>
      <c r="CD798" s="79"/>
    </row>
    <row r="799" spans="1:82" s="39" customFormat="1" ht="12.75">
      <c r="B799" s="356" t="s">
        <v>604</v>
      </c>
      <c r="C799" s="72"/>
      <c r="D799" s="74"/>
      <c r="E799" s="87">
        <v>10</v>
      </c>
      <c r="F799" s="87">
        <v>30</v>
      </c>
      <c r="G799" s="87">
        <v>40</v>
      </c>
      <c r="H799" s="87">
        <v>60</v>
      </c>
      <c r="I799" s="87">
        <v>70</v>
      </c>
      <c r="J799" s="87">
        <v>80</v>
      </c>
      <c r="K799" s="87">
        <v>90</v>
      </c>
      <c r="L799" s="87">
        <v>100</v>
      </c>
      <c r="M799" s="87">
        <v>120</v>
      </c>
      <c r="N799" s="87">
        <v>130</v>
      </c>
      <c r="O799" s="87">
        <v>150</v>
      </c>
      <c r="P799" s="87">
        <v>160</v>
      </c>
      <c r="Q799" s="87">
        <v>170</v>
      </c>
      <c r="R799" s="87">
        <v>180</v>
      </c>
      <c r="S799" s="87">
        <v>190</v>
      </c>
      <c r="T799" s="87">
        <v>200</v>
      </c>
      <c r="U799" s="87">
        <v>210</v>
      </c>
      <c r="V799" s="87">
        <v>220</v>
      </c>
      <c r="W799" s="87">
        <v>230</v>
      </c>
      <c r="X799" s="87">
        <v>240</v>
      </c>
      <c r="Y799" s="87">
        <v>250</v>
      </c>
      <c r="Z799" s="87">
        <v>260</v>
      </c>
      <c r="AA799" s="87">
        <v>270</v>
      </c>
      <c r="AB799" s="87">
        <v>280</v>
      </c>
      <c r="AC799" s="87">
        <v>300</v>
      </c>
      <c r="AD799" s="87">
        <v>310</v>
      </c>
      <c r="AE799" s="87">
        <v>320</v>
      </c>
      <c r="AF799" s="87">
        <v>330</v>
      </c>
      <c r="AG799" s="87">
        <v>350</v>
      </c>
      <c r="AH799" s="87">
        <v>360</v>
      </c>
      <c r="AI799" s="87">
        <v>380</v>
      </c>
      <c r="AJ799" s="87">
        <v>390</v>
      </c>
      <c r="AK799" s="87">
        <v>400</v>
      </c>
      <c r="AL799" s="87">
        <v>410</v>
      </c>
      <c r="AM799" s="87">
        <v>420</v>
      </c>
      <c r="AN799" s="87">
        <v>480</v>
      </c>
      <c r="AO799" s="87">
        <v>500</v>
      </c>
      <c r="AP799" s="87">
        <v>510</v>
      </c>
      <c r="AQ799" s="87">
        <v>520</v>
      </c>
      <c r="AR799" s="87">
        <v>530</v>
      </c>
      <c r="AS799" s="87">
        <v>540</v>
      </c>
      <c r="AT799" s="87">
        <v>550</v>
      </c>
      <c r="AU799" s="87">
        <v>560</v>
      </c>
      <c r="AV799" s="87">
        <v>570</v>
      </c>
      <c r="AW799" s="87">
        <v>580</v>
      </c>
      <c r="AX799" s="87">
        <v>590</v>
      </c>
      <c r="AY799" s="87">
        <v>600</v>
      </c>
      <c r="AZ799" s="87">
        <v>610</v>
      </c>
      <c r="BA799" s="87">
        <v>620</v>
      </c>
      <c r="BB799" s="87">
        <v>630</v>
      </c>
      <c r="BC799" s="87">
        <v>640</v>
      </c>
      <c r="BD799" s="87">
        <v>960</v>
      </c>
      <c r="BE799" s="87">
        <v>970</v>
      </c>
      <c r="BF799" s="87">
        <v>980</v>
      </c>
      <c r="BG799" s="87">
        <v>990</v>
      </c>
      <c r="BH799" s="75" t="s">
        <v>497</v>
      </c>
      <c r="BJ799" s="269"/>
      <c r="BK799" s="269"/>
      <c r="BL799" s="269"/>
      <c r="BM799" s="269"/>
      <c r="BN799" s="269"/>
      <c r="BO799" s="269"/>
      <c r="BP799" s="269"/>
      <c r="BQ799" s="269"/>
      <c r="BR799" s="269"/>
      <c r="BS799" s="269"/>
      <c r="BT799" s="269"/>
      <c r="BU799" s="269"/>
      <c r="BV799" s="269"/>
      <c r="BW799" s="269"/>
      <c r="BX799" s="269"/>
      <c r="BY799" s="269"/>
      <c r="BZ799" s="269"/>
      <c r="CA799" s="269"/>
      <c r="CB799" s="269"/>
      <c r="CC799" s="269"/>
      <c r="CD799" s="269"/>
    </row>
    <row r="800" spans="1:82" s="39" customFormat="1" ht="12.75">
      <c r="B800" s="357" t="s">
        <v>859</v>
      </c>
      <c r="C800" s="81">
        <v>90000</v>
      </c>
      <c r="D800" s="74"/>
      <c r="E800" s="88">
        <f t="shared" ref="E800:AJ800" si="359">VLOOKUP($C800,ALLFUNCGC,E797)</f>
        <v>44851747.749999993</v>
      </c>
      <c r="F800" s="88">
        <f t="shared" si="359"/>
        <v>31681821.149999995</v>
      </c>
      <c r="G800" s="88">
        <f t="shared" si="359"/>
        <v>51519365.94000002</v>
      </c>
      <c r="H800" s="88">
        <f t="shared" si="359"/>
        <v>67620140.659999982</v>
      </c>
      <c r="I800" s="88">
        <f t="shared" si="359"/>
        <v>140651662.23999995</v>
      </c>
      <c r="J800" s="88">
        <f t="shared" si="359"/>
        <v>55508846.330000006</v>
      </c>
      <c r="K800" s="88">
        <f t="shared" si="359"/>
        <v>32975952.34</v>
      </c>
      <c r="L800" s="88">
        <f t="shared" si="359"/>
        <v>77242919.720000014</v>
      </c>
      <c r="M800" s="88">
        <f t="shared" si="359"/>
        <v>4491332.5699999994</v>
      </c>
      <c r="N800" s="88">
        <f t="shared" si="359"/>
        <v>8767933.5900000017</v>
      </c>
      <c r="O800" s="88">
        <f t="shared" si="359"/>
        <v>12049735</v>
      </c>
      <c r="P800" s="88">
        <f t="shared" si="359"/>
        <v>50452203.230000012</v>
      </c>
      <c r="Q800" s="88">
        <f t="shared" si="359"/>
        <v>49551777.640000001</v>
      </c>
      <c r="R800" s="88">
        <f t="shared" si="359"/>
        <v>6995202.5500000007</v>
      </c>
      <c r="S800" s="88">
        <f t="shared" si="359"/>
        <v>37340131.18</v>
      </c>
      <c r="T800" s="88">
        <f t="shared" si="359"/>
        <v>26850370.649999995</v>
      </c>
      <c r="U800" s="88">
        <f t="shared" si="359"/>
        <v>39683488.520000003</v>
      </c>
      <c r="V800" s="88">
        <f t="shared" si="359"/>
        <v>4443922.6900000004</v>
      </c>
      <c r="W800" s="88">
        <f t="shared" si="359"/>
        <v>61636873.709999986</v>
      </c>
      <c r="X800" s="88">
        <f t="shared" si="359"/>
        <v>47235638.110000007</v>
      </c>
      <c r="Y800" s="88">
        <f t="shared" si="359"/>
        <v>23498112.629999995</v>
      </c>
      <c r="Z800" s="88">
        <f t="shared" si="359"/>
        <v>112889496.81</v>
      </c>
      <c r="AA800" s="88">
        <f t="shared" si="359"/>
        <v>36591166.899999999</v>
      </c>
      <c r="AB800" s="88">
        <f t="shared" si="359"/>
        <v>364621276.75000006</v>
      </c>
      <c r="AC800" s="88">
        <f t="shared" si="359"/>
        <v>22330940.120000001</v>
      </c>
      <c r="AD800" s="88">
        <f t="shared" si="359"/>
        <v>34311788.370000005</v>
      </c>
      <c r="AE800" s="88">
        <f t="shared" si="359"/>
        <v>59950441.639999986</v>
      </c>
      <c r="AF800" s="88">
        <f t="shared" si="359"/>
        <v>28715477.609999996</v>
      </c>
      <c r="AG800" s="88">
        <f t="shared" si="359"/>
        <v>162729013.36999997</v>
      </c>
      <c r="AH800" s="88">
        <f t="shared" si="359"/>
        <v>55015252.750000015</v>
      </c>
      <c r="AI800" s="88">
        <f t="shared" si="359"/>
        <v>53918748.079999998</v>
      </c>
      <c r="AJ800" s="88">
        <f t="shared" si="359"/>
        <v>77022482.470000014</v>
      </c>
      <c r="AK800" s="88">
        <f t="shared" ref="AK800:BG800" si="360">VLOOKUP($C800,ALLFUNCGC,AK797)</f>
        <v>15288032.970000001</v>
      </c>
      <c r="AL800" s="88">
        <f t="shared" si="360"/>
        <v>6676057.1400000015</v>
      </c>
      <c r="AM800" s="88">
        <f t="shared" si="360"/>
        <v>13558433.849999996</v>
      </c>
      <c r="AN800" s="88">
        <f t="shared" si="360"/>
        <v>5394469.3099999996</v>
      </c>
      <c r="AO800" s="88">
        <f t="shared" si="360"/>
        <v>2672157.8400000008</v>
      </c>
      <c r="AP800" s="88">
        <f t="shared" si="360"/>
        <v>9136035.4600000009</v>
      </c>
      <c r="AQ800" s="88">
        <f t="shared" si="360"/>
        <v>2363028.27</v>
      </c>
      <c r="AR800" s="88">
        <f t="shared" si="360"/>
        <v>4288928.96</v>
      </c>
      <c r="AS800" s="88">
        <f t="shared" si="360"/>
        <v>2241083.37</v>
      </c>
      <c r="AT800" s="88">
        <f t="shared" si="360"/>
        <v>2103413.9499999988</v>
      </c>
      <c r="AU800" s="88">
        <f t="shared" si="360"/>
        <v>7733048.6499999985</v>
      </c>
      <c r="AV800" s="88">
        <f t="shared" si="360"/>
        <v>3209421.26</v>
      </c>
      <c r="AW800" s="88">
        <f t="shared" si="360"/>
        <v>2923824.3800000004</v>
      </c>
      <c r="AX800" s="88">
        <f t="shared" si="360"/>
        <v>7358041.5500000007</v>
      </c>
      <c r="AY800" s="88">
        <f t="shared" si="360"/>
        <v>2736067.0100000002</v>
      </c>
      <c r="AZ800" s="88">
        <f t="shared" si="360"/>
        <v>6080781.0399999991</v>
      </c>
      <c r="BA800" s="88">
        <f t="shared" ref="BA800:BB800" si="361">VLOOKUP($C800,ALLFUNCGC,BA797)</f>
        <v>1745929.05</v>
      </c>
      <c r="BB800" s="88">
        <f t="shared" si="361"/>
        <v>1150163.81</v>
      </c>
      <c r="BC800" s="88">
        <f t="shared" ref="BC800" si="362">VLOOKUP($C800,ALLFUNCGC,BC797)</f>
        <v>1730643.38</v>
      </c>
      <c r="BD800" s="88">
        <f t="shared" si="360"/>
        <v>52750040.859999999</v>
      </c>
      <c r="BE800" s="88">
        <f t="shared" si="360"/>
        <v>32331544.480000008</v>
      </c>
      <c r="BF800" s="88">
        <f t="shared" si="360"/>
        <v>55831939.18</v>
      </c>
      <c r="BG800" s="88">
        <f t="shared" si="360"/>
        <v>18267710.829999998</v>
      </c>
      <c r="BH800" s="75"/>
      <c r="BJ800" s="269"/>
      <c r="BK800" s="269"/>
      <c r="BL800" s="269"/>
      <c r="BM800" s="269"/>
      <c r="BN800" s="269"/>
      <c r="BO800" s="269"/>
      <c r="BP800" s="269"/>
      <c r="BQ800" s="269"/>
      <c r="BR800" s="269"/>
      <c r="BS800" s="269"/>
      <c r="BT800" s="269"/>
      <c r="BU800" s="269"/>
      <c r="BV800" s="269"/>
      <c r="BW800" s="269"/>
      <c r="BX800" s="269"/>
      <c r="BY800" s="269"/>
      <c r="BZ800" s="269"/>
      <c r="CA800" s="269"/>
      <c r="CB800" s="269"/>
      <c r="CC800" s="269"/>
      <c r="CD800" s="269"/>
    </row>
    <row r="801" spans="1:83" s="39" customFormat="1" ht="12.75">
      <c r="B801" s="365" t="s">
        <v>858</v>
      </c>
      <c r="C801" s="72"/>
      <c r="D801" s="74"/>
      <c r="E801" s="75"/>
      <c r="F801" s="75"/>
      <c r="G801" s="75"/>
      <c r="H801" s="75"/>
      <c r="I801" s="75"/>
      <c r="J801" s="75"/>
      <c r="K801" s="75"/>
      <c r="L801" s="75"/>
      <c r="M801" s="75"/>
      <c r="N801" s="75"/>
      <c r="O801" s="75"/>
      <c r="P801" s="75"/>
      <c r="Q801" s="75"/>
      <c r="R801" s="75"/>
      <c r="S801" s="75"/>
      <c r="T801" s="75"/>
      <c r="U801" s="75"/>
      <c r="V801" s="75"/>
      <c r="W801" s="75"/>
      <c r="X801" s="75"/>
      <c r="Y801" s="75"/>
      <c r="Z801" s="75"/>
      <c r="AA801" s="75"/>
      <c r="AB801" s="75"/>
      <c r="AC801" s="75"/>
      <c r="AD801" s="75"/>
      <c r="AE801" s="75"/>
      <c r="AF801" s="75"/>
      <c r="AG801" s="75"/>
      <c r="AH801" s="75"/>
      <c r="AI801" s="75"/>
      <c r="AJ801" s="75"/>
      <c r="AK801" s="75"/>
      <c r="AL801" s="75"/>
      <c r="AM801" s="75"/>
      <c r="AN801" s="75"/>
      <c r="AO801" s="75"/>
      <c r="AP801" s="75"/>
      <c r="AQ801" s="75"/>
      <c r="AR801" s="75"/>
      <c r="AS801" s="75"/>
      <c r="AT801" s="75"/>
      <c r="AU801" s="75"/>
      <c r="AV801" s="75"/>
      <c r="AW801" s="75"/>
      <c r="AX801" s="75"/>
      <c r="AY801" s="75"/>
      <c r="AZ801" s="75"/>
      <c r="BA801" s="75"/>
      <c r="BB801" s="75"/>
      <c r="BC801" s="75"/>
      <c r="BD801" s="75"/>
      <c r="BE801" s="75"/>
      <c r="BF801" s="75"/>
      <c r="BG801" s="75"/>
      <c r="BH801" s="75"/>
      <c r="BJ801" s="269"/>
      <c r="BK801" s="269"/>
      <c r="BL801" s="269"/>
      <c r="BM801" s="269"/>
      <c r="BN801" s="269"/>
      <c r="BO801" s="269"/>
      <c r="BP801" s="269"/>
      <c r="BQ801" s="269"/>
      <c r="BR801" s="269"/>
      <c r="BS801" s="269"/>
      <c r="BT801" s="269"/>
      <c r="BU801" s="269"/>
      <c r="BV801" s="269"/>
      <c r="BW801" s="269"/>
      <c r="BX801" s="269"/>
      <c r="BY801" s="269"/>
      <c r="BZ801" s="269"/>
      <c r="CA801" s="269"/>
      <c r="CB801" s="269"/>
      <c r="CC801" s="269"/>
      <c r="CD801" s="269"/>
    </row>
    <row r="802" spans="1:83" s="29" customFormat="1" ht="22.9" customHeight="1">
      <c r="A802" s="28"/>
      <c r="B802" s="78"/>
      <c r="C802" s="71"/>
      <c r="D802" s="76"/>
      <c r="E802" s="77" t="str">
        <f t="shared" ref="E802:BG802" si="363">VLOOKUP(E799,num,15)</f>
        <v>Barrington</v>
      </c>
      <c r="F802" s="77" t="str">
        <f t="shared" si="363"/>
        <v>Burrillville</v>
      </c>
      <c r="G802" s="77" t="str">
        <f t="shared" si="363"/>
        <v>Central Falls</v>
      </c>
      <c r="H802" s="77" t="str">
        <f t="shared" si="363"/>
        <v>Coventry</v>
      </c>
      <c r="I802" s="77" t="str">
        <f t="shared" si="363"/>
        <v>Cranston</v>
      </c>
      <c r="J802" s="77" t="str">
        <f t="shared" si="363"/>
        <v>Cumberland</v>
      </c>
      <c r="K802" s="77" t="str">
        <f t="shared" si="363"/>
        <v>East Greenwich</v>
      </c>
      <c r="L802" s="77" t="str">
        <f t="shared" si="363"/>
        <v>E Providence</v>
      </c>
      <c r="M802" s="77" t="str">
        <f t="shared" si="363"/>
        <v>Foster</v>
      </c>
      <c r="N802" s="77" t="str">
        <f t="shared" si="363"/>
        <v>Glocester</v>
      </c>
      <c r="O802" s="77" t="str">
        <f t="shared" si="363"/>
        <v>Jamestown</v>
      </c>
      <c r="P802" s="77" t="str">
        <f t="shared" si="363"/>
        <v>Johnston</v>
      </c>
      <c r="Q802" s="77" t="str">
        <f t="shared" si="363"/>
        <v>Lincoln</v>
      </c>
      <c r="R802" s="77" t="str">
        <f t="shared" si="363"/>
        <v>Little Compton</v>
      </c>
      <c r="S802" s="77" t="str">
        <f t="shared" si="363"/>
        <v>Middletown</v>
      </c>
      <c r="T802" s="77" t="str">
        <f t="shared" si="363"/>
        <v>Narragansett</v>
      </c>
      <c r="U802" s="77" t="str">
        <f t="shared" si="363"/>
        <v>Newport</v>
      </c>
      <c r="V802" s="77" t="str">
        <f t="shared" si="363"/>
        <v>New Shoreham</v>
      </c>
      <c r="W802" s="77" t="str">
        <f t="shared" si="363"/>
        <v>North Kingstown</v>
      </c>
      <c r="X802" s="77" t="str">
        <f t="shared" si="363"/>
        <v>North Providence</v>
      </c>
      <c r="Y802" s="77" t="str">
        <f t="shared" si="363"/>
        <v>North Smithfield</v>
      </c>
      <c r="Z802" s="77" t="str">
        <f t="shared" si="363"/>
        <v>Pawtucket</v>
      </c>
      <c r="AA802" s="77" t="str">
        <f t="shared" si="363"/>
        <v>Portsmouth</v>
      </c>
      <c r="AB802" s="77" t="str">
        <f t="shared" si="363"/>
        <v>Providence</v>
      </c>
      <c r="AC802" s="77" t="str">
        <f t="shared" si="363"/>
        <v>Scituate</v>
      </c>
      <c r="AD802" s="77" t="str">
        <f t="shared" si="363"/>
        <v>Smithfield</v>
      </c>
      <c r="AE802" s="77" t="str">
        <f t="shared" si="363"/>
        <v>South Kingstown</v>
      </c>
      <c r="AF802" s="77" t="str">
        <f t="shared" si="363"/>
        <v>Tiverton</v>
      </c>
      <c r="AG802" s="77" t="str">
        <f t="shared" si="363"/>
        <v>Warwick</v>
      </c>
      <c r="AH802" s="77" t="str">
        <f t="shared" si="363"/>
        <v>Westerly</v>
      </c>
      <c r="AI802" s="77" t="str">
        <f t="shared" si="363"/>
        <v>W Warwick</v>
      </c>
      <c r="AJ802" s="77" t="str">
        <f t="shared" si="363"/>
        <v>Woonsocket</v>
      </c>
      <c r="AK802" s="77" t="str">
        <f t="shared" si="363"/>
        <v>Davies</v>
      </c>
      <c r="AL802" s="77" t="str">
        <f t="shared" si="363"/>
        <v>Deaf</v>
      </c>
      <c r="AM802" s="77" t="str">
        <f t="shared" si="363"/>
        <v>Metropolitan C&amp;TC</v>
      </c>
      <c r="AN802" s="77" t="str">
        <f t="shared" si="363"/>
        <v>Highlander</v>
      </c>
      <c r="AO802" s="77" t="str">
        <f t="shared" si="363"/>
        <v>New England Laborers</v>
      </c>
      <c r="AP802" s="77" t="str">
        <f t="shared" si="363"/>
        <v>Cuffee</v>
      </c>
      <c r="AQ802" s="77" t="str">
        <f t="shared" si="363"/>
        <v>Kingston Hill</v>
      </c>
      <c r="AR802" s="77" t="str">
        <f t="shared" si="363"/>
        <v>International</v>
      </c>
      <c r="AS802" s="77" t="str">
        <f t="shared" si="363"/>
        <v>Blackstone</v>
      </c>
      <c r="AT802" s="77" t="str">
        <f t="shared" si="363"/>
        <v>Compass</v>
      </c>
      <c r="AU802" s="77" t="str">
        <f t="shared" si="363"/>
        <v>Times 2</v>
      </c>
      <c r="AV802" s="77" t="str">
        <f t="shared" si="363"/>
        <v>ACES</v>
      </c>
      <c r="AW802" s="77" t="str">
        <f t="shared" si="363"/>
        <v>Beacon</v>
      </c>
      <c r="AX802" s="77" t="str">
        <f t="shared" si="363"/>
        <v>Learning Community</v>
      </c>
      <c r="AY802" s="77" t="str">
        <f t="shared" si="363"/>
        <v>Segue</v>
      </c>
      <c r="AZ802" s="77" t="str">
        <f t="shared" si="363"/>
        <v>RIMA-BV</v>
      </c>
      <c r="BA802" s="77" t="str">
        <f t="shared" ref="BA802:BB802" si="364">VLOOKUP(BA799,num,15)</f>
        <v>Greene</v>
      </c>
      <c r="BB802" s="77" t="str">
        <f t="shared" si="364"/>
        <v>Trinity</v>
      </c>
      <c r="BC802" s="77" t="str">
        <f t="shared" ref="BC802" si="365">VLOOKUP(BC799,num,15)</f>
        <v>RINI</v>
      </c>
      <c r="BD802" s="77" t="str">
        <f t="shared" si="363"/>
        <v>Bristol-Warren</v>
      </c>
      <c r="BE802" s="77" t="str">
        <f t="shared" si="363"/>
        <v>Exeter-W. Greenwich</v>
      </c>
      <c r="BF802" s="77" t="str">
        <f t="shared" si="363"/>
        <v>Chariho</v>
      </c>
      <c r="BG802" s="77" t="str">
        <f t="shared" si="363"/>
        <v>Foster-Glocester</v>
      </c>
      <c r="BH802" s="78"/>
      <c r="BJ802" s="270"/>
      <c r="BK802" s="270"/>
      <c r="BL802" s="270"/>
      <c r="BM802" s="270"/>
      <c r="BN802" s="270"/>
      <c r="BO802" s="270"/>
      <c r="BP802" s="270"/>
      <c r="BQ802" s="270"/>
      <c r="BR802" s="270"/>
      <c r="BS802" s="270"/>
      <c r="BT802" s="270"/>
      <c r="BU802" s="270"/>
      <c r="BV802" s="270"/>
      <c r="BW802" s="270"/>
      <c r="BX802" s="270"/>
      <c r="BY802" s="270"/>
      <c r="BZ802" s="270"/>
      <c r="CA802" s="270"/>
      <c r="CB802" s="270"/>
      <c r="CC802" s="270"/>
      <c r="CD802" s="270"/>
    </row>
    <row r="803" spans="1:83" ht="24">
      <c r="A803" s="17">
        <f>LEFT(B803,2)*1000</f>
        <v>51000</v>
      </c>
      <c r="B803" s="248" t="s">
        <v>162</v>
      </c>
      <c r="E803" s="79">
        <f>ALL!E191/E$800</f>
        <v>0.63432634528718035</v>
      </c>
      <c r="F803" s="79">
        <f>ALL!F191/F$800</f>
        <v>0.56458017439442598</v>
      </c>
      <c r="G803" s="79">
        <f>ALL!G191/G$800</f>
        <v>0.54130719218242007</v>
      </c>
      <c r="H803" s="79">
        <f>ALL!H191/H$800</f>
        <v>0.63439698440875714</v>
      </c>
      <c r="I803" s="79">
        <f>ALL!I191/I$800</f>
        <v>0.62045423189589455</v>
      </c>
      <c r="J803" s="79">
        <f>ALL!J191/J$800</f>
        <v>0.56668249927218395</v>
      </c>
      <c r="K803" s="79">
        <f>ALL!K191/K$800</f>
        <v>0.61488488098657845</v>
      </c>
      <c r="L803" s="79">
        <f>ALL!L191/L$800</f>
        <v>0.54039355958203328</v>
      </c>
      <c r="M803" s="79">
        <f>ALL!M191/M$800</f>
        <v>0.54517114505283681</v>
      </c>
      <c r="N803" s="79">
        <f>ALL!N191/N$800</f>
        <v>0.58802731305815015</v>
      </c>
      <c r="O803" s="79">
        <f>ALL!O191/O$800</f>
        <v>0.45030865907009587</v>
      </c>
      <c r="P803" s="79">
        <f>ALL!P191/P$800</f>
        <v>0.52260824586391375</v>
      </c>
      <c r="Q803" s="79">
        <f>ALL!Q191/Q$800</f>
        <v>0.59964528227165292</v>
      </c>
      <c r="R803" s="79">
        <f>ALL!R191/R$800</f>
        <v>0.47524721639404166</v>
      </c>
      <c r="S803" s="79">
        <f>ALL!S191/S$800</f>
        <v>0.57175033952304399</v>
      </c>
      <c r="T803" s="79">
        <f>ALL!T191/T$800</f>
        <v>0.60207057402390063</v>
      </c>
      <c r="U803" s="79">
        <f>ALL!U191/U$800</f>
        <v>0.51755946001694919</v>
      </c>
      <c r="V803" s="79">
        <f>ALL!V191/V$800</f>
        <v>0.59380237328116114</v>
      </c>
      <c r="W803" s="79">
        <f>ALL!W191/W$800</f>
        <v>0.59020280540442127</v>
      </c>
      <c r="X803" s="79">
        <f>ALL!X191/X$800</f>
        <v>0.57342467009598319</v>
      </c>
      <c r="Y803" s="79">
        <f>ALL!Y191/Y$800</f>
        <v>0.57632357769492903</v>
      </c>
      <c r="Z803" s="79">
        <f>ALL!Z191/Z$800</f>
        <v>0.54931897663048901</v>
      </c>
      <c r="AA803" s="79">
        <f>ALL!AA191/AA$800</f>
        <v>0.55398416878582779</v>
      </c>
      <c r="AB803" s="79">
        <f>ALL!AB191/AB$800</f>
        <v>0.49545431251359351</v>
      </c>
      <c r="AC803" s="79">
        <f>ALL!AC191/AC$800</f>
        <v>0.63020989194251575</v>
      </c>
      <c r="AD803" s="79">
        <f>ALL!AD191/AD$800</f>
        <v>0.59438344221753014</v>
      </c>
      <c r="AE803" s="79">
        <f>ALL!AE191/AE$800</f>
        <v>0.57310700605541054</v>
      </c>
      <c r="AF803" s="79">
        <f>ALL!AF191/AF$800</f>
        <v>0.54641405771136664</v>
      </c>
      <c r="AG803" s="79">
        <f>ALL!AG191/AG$800</f>
        <v>0.61848604391867257</v>
      </c>
      <c r="AH803" s="79">
        <f>ALL!AH191/AH$800</f>
        <v>0.5806087996205741</v>
      </c>
      <c r="AI803" s="79">
        <f>ALL!AI191/AI$800</f>
        <v>0.56795245625072432</v>
      </c>
      <c r="AJ803" s="79">
        <f>ALL!AJ191/AJ$800</f>
        <v>0.55137571457192602</v>
      </c>
      <c r="AK803" s="79">
        <f>ALL!AK191/AK$800</f>
        <v>0.52874177115278576</v>
      </c>
      <c r="AL803" s="79">
        <f>ALL!AL191/AL$800</f>
        <v>0.53931079145916339</v>
      </c>
      <c r="AM803" s="79">
        <f>ALL!AM191/AM$800</f>
        <v>0.53197683152763253</v>
      </c>
      <c r="AN803" s="79">
        <f>ALL!AN191/AN$800</f>
        <v>0.54797385250116482</v>
      </c>
      <c r="AO803" s="79">
        <f>ALL!AO191/AO$800</f>
        <v>0.57488217836712785</v>
      </c>
      <c r="AP803" s="79">
        <f>ALL!AP191/AP$800</f>
        <v>0.62215488051531675</v>
      </c>
      <c r="AQ803" s="79">
        <f>ALL!AQ191/AQ$800</f>
        <v>0.53260660736826482</v>
      </c>
      <c r="AR803" s="79">
        <f>ALL!AR191/AR$800</f>
        <v>0.56933048385114782</v>
      </c>
      <c r="AS803" s="79">
        <f>ALL!AS191/AS$800</f>
        <v>0.59502724791536865</v>
      </c>
      <c r="AT803" s="79">
        <f>ALL!AT191/AT$800</f>
        <v>0.50386848009636931</v>
      </c>
      <c r="AU803" s="79">
        <f>ALL!AU191/AU$800</f>
        <v>0.53019290005371955</v>
      </c>
      <c r="AV803" s="79">
        <f>ALL!AV191/AV$800</f>
        <v>0.60739105654207592</v>
      </c>
      <c r="AW803" s="79">
        <f>ALL!AW191/AW$800</f>
        <v>0.6160693858090065</v>
      </c>
      <c r="AX803" s="79">
        <f>ALL!AX191/AX$800</f>
        <v>0.54407347292024977</v>
      </c>
      <c r="AY803" s="79">
        <f>ALL!AY191/AY$800</f>
        <v>0.67573454642837849</v>
      </c>
      <c r="AZ803" s="79">
        <f>ALL!AZ191/AZ$800</f>
        <v>0.5922364292202833</v>
      </c>
      <c r="BA803" s="79">
        <f>ALL!BA191/BA$800</f>
        <v>0.51312679057605459</v>
      </c>
      <c r="BB803" s="79">
        <f>ALL!BB191/BB$800</f>
        <v>0.46074457863528151</v>
      </c>
      <c r="BC803" s="79">
        <f>ALL!BC191/BC$800</f>
        <v>0.47668910853257368</v>
      </c>
      <c r="BD803" s="79">
        <f>ALL!BD191/BD$800</f>
        <v>0.5481706286587319</v>
      </c>
      <c r="BE803" s="79">
        <f>ALL!BE191/BE$800</f>
        <v>0.53402389083764534</v>
      </c>
      <c r="BF803" s="79">
        <f>ALL!BF191/BF$800</f>
        <v>0.58430065942767762</v>
      </c>
      <c r="BG803" s="79">
        <f>ALL!BG191/BG$800</f>
        <v>0.57895354587239223</v>
      </c>
      <c r="BH803" s="19">
        <f t="shared" ref="BH803:BH812" si="366">SUM(E803:BG803)</f>
        <v>30.992042518247597</v>
      </c>
      <c r="BJ803" s="267">
        <f t="array" ref="BJ803">(MIN(IF($E$4:$BG$4=BJ$4,$E803:$BG803)))</f>
        <v>0.46074457863528151</v>
      </c>
      <c r="BK803" s="267">
        <f t="array" ref="BK803">(MAX(IF($E$4:$BG$4=BK$4,$E803:$BG803)))</f>
        <v>0.67573454642837849</v>
      </c>
      <c r="BL803" s="267">
        <f t="array" ref="BL803">(AVERAGE(IF($E$4:$BG$4=BL$4,$E803:$BG803)))</f>
        <v>0.56013137495827392</v>
      </c>
      <c r="BM803" s="267">
        <f t="array" ref="BM803">(MIN(IF($E$4:$BG$4=BM$4,$E803:$BG803)))</f>
        <v>0.53402389083764534</v>
      </c>
      <c r="BN803" s="267">
        <f t="array" ref="BN803">(MAX(IF($E$4:$BG$4=BN$4,$E803:$BG803)))</f>
        <v>0.58430065942767762</v>
      </c>
      <c r="BO803" s="267">
        <f t="array" ref="BO803">(AVERAGE(IF($E$4:$BG$4=BO$4,$E803:$BG803)))</f>
        <v>0.56136218119911185</v>
      </c>
      <c r="BP803" s="267">
        <f t="array" ref="BP803">(MIN(IF($E$4:$BG$4=BP$4,$E803:$BG803)))</f>
        <v>0.52874177115278576</v>
      </c>
      <c r="BQ803" s="267">
        <f t="array" ref="BQ803">(MAX(IF($E$4:$BG$4=BQ$4,$E803:$BG803)))</f>
        <v>0.53931079145916339</v>
      </c>
      <c r="BR803" s="267">
        <f t="array" ref="BR803">(AVERAGE(IF($E$4:$BG$4=BR$4,$E803:$BG803)))</f>
        <v>0.53334313137986056</v>
      </c>
      <c r="BS803" s="267">
        <f t="array" ref="BS803">(MIN(IF($E$4:$BG$4=BS$4,$E803:$BG803)))</f>
        <v>0.45030865907009587</v>
      </c>
      <c r="BT803" s="267">
        <f t="array" ref="BT803">(MAX(IF($E$4:$BG$4=BT$4,$E803:$BG803)))</f>
        <v>0.63439698440875714</v>
      </c>
      <c r="BU803" s="267">
        <f t="array" ref="BU803">(AVERAGE(IF($E$4:$BG$4=BU$4,$E803:$BG803)))</f>
        <v>0.57552988268840877</v>
      </c>
      <c r="BV803" s="267">
        <f t="array" ref="BV803">(MIN(IF($E$4:$BG$4=BV$4,$E803:$BG803)))</f>
        <v>0.49545431251359351</v>
      </c>
      <c r="BW803" s="267">
        <f t="array" ref="BW803">(MAX(IF($E$4:$BG$4=BW$4,$E803:$BG803)))</f>
        <v>0.55137571457192602</v>
      </c>
      <c r="BX803" s="267">
        <f t="array" ref="BX803">(AVERAGE(IF($E$4:$BG$4=BX$4,$E803:$BG803)))</f>
        <v>0.5343640489746071</v>
      </c>
      <c r="BY803" s="267">
        <f t="array" ref="BY803">(MIN(IF($E$4:$BG$4=BY$4,$E803:$BG803)))</f>
        <v>0.51755946001694919</v>
      </c>
      <c r="BZ803" s="267">
        <f t="array" ref="BZ803">(MAX(IF($E$4:$BG$4=BZ$4,$E803:$BG803)))</f>
        <v>0.62045423189589455</v>
      </c>
      <c r="CA803" s="267">
        <f t="array" ref="CA803">(AVERAGE(IF($E$4:$BG$4=CA$4,$E803:$BG803)))</f>
        <v>0.56583980966059588</v>
      </c>
      <c r="CB803" s="268">
        <f t="shared" ref="CB803:CB812" si="367">ROUND(MIN($E803:$BG803),1)</f>
        <v>0.5</v>
      </c>
      <c r="CC803" s="268">
        <f t="shared" ref="CC803:CC812" si="368">ROUND(MAX($E803:$BG803),1)</f>
        <v>0.7</v>
      </c>
      <c r="CD803" s="268">
        <f t="shared" ref="CD803:CD812" si="369">(AVERAGE($E803:$BG803))</f>
        <v>0.56349168214995626</v>
      </c>
      <c r="CE803" s="90"/>
    </row>
    <row r="804" spans="1:83" ht="24">
      <c r="A804" s="17">
        <f t="shared" ref="A804:A811" si="370">LEFT(B804,2)*1000</f>
        <v>52000</v>
      </c>
      <c r="B804" s="248" t="s">
        <v>163</v>
      </c>
      <c r="E804" s="79">
        <f>ALL!E192/E$800</f>
        <v>0.20815754454072527</v>
      </c>
      <c r="F804" s="79">
        <f>ALL!F192/F$800</f>
        <v>0.20174671114195097</v>
      </c>
      <c r="G804" s="79">
        <f>ALL!G192/G$800</f>
        <v>0.20952625217809528</v>
      </c>
      <c r="H804" s="79">
        <f>ALL!H192/H$800</f>
        <v>0.2107074552187129</v>
      </c>
      <c r="I804" s="79">
        <f>ALL!I192/I$800</f>
        <v>0.21849146729288002</v>
      </c>
      <c r="J804" s="79">
        <f>ALL!J192/J$800</f>
        <v>0.22109256634590149</v>
      </c>
      <c r="K804" s="79">
        <f>ALL!K192/K$800</f>
        <v>0.18421113353659072</v>
      </c>
      <c r="L804" s="79">
        <f>ALL!L192/L$800</f>
        <v>0.19285040122768629</v>
      </c>
      <c r="M804" s="79">
        <f>ALL!M192/M$800</f>
        <v>0.18172124359074143</v>
      </c>
      <c r="N804" s="79">
        <f>ALL!N192/N$800</f>
        <v>0.21344253361298568</v>
      </c>
      <c r="O804" s="79">
        <f>ALL!O192/O$800</f>
        <v>0.19027473882205717</v>
      </c>
      <c r="P804" s="79">
        <f>ALL!P192/P$800</f>
        <v>0.24472658297424416</v>
      </c>
      <c r="Q804" s="79">
        <f>ALL!Q192/Q$800</f>
        <v>0.18294495579674633</v>
      </c>
      <c r="R804" s="79">
        <f>ALL!R192/R$800</f>
        <v>0.16560789794428468</v>
      </c>
      <c r="S804" s="79">
        <f>ALL!S192/S$800</f>
        <v>0.19646996483851153</v>
      </c>
      <c r="T804" s="79">
        <f>ALL!T192/T$800</f>
        <v>0.23792597254146236</v>
      </c>
      <c r="U804" s="79">
        <f>ALL!U192/U$800</f>
        <v>0.28944190136437159</v>
      </c>
      <c r="V804" s="79">
        <f>ALL!V192/V$800</f>
        <v>0.2155493641137127</v>
      </c>
      <c r="W804" s="79">
        <f>ALL!W192/W$800</f>
        <v>0.25487281304877907</v>
      </c>
      <c r="X804" s="79">
        <f>ALL!X192/X$800</f>
        <v>0.21733579921357402</v>
      </c>
      <c r="Y804" s="79">
        <f>ALL!Y192/Y$800</f>
        <v>0.18826286092237532</v>
      </c>
      <c r="Z804" s="79">
        <f>ALL!Z192/Z$800</f>
        <v>0.25392360033498385</v>
      </c>
      <c r="AA804" s="79">
        <f>ALL!AA192/AA$800</f>
        <v>0.20386223922254842</v>
      </c>
      <c r="AB804" s="79">
        <f>ALL!AB192/AB$800</f>
        <v>0.24217732310378642</v>
      </c>
      <c r="AC804" s="79">
        <f>ALL!AC192/AC$800</f>
        <v>0.17417220677227802</v>
      </c>
      <c r="AD804" s="79">
        <f>ALL!AD192/AD$800</f>
        <v>0.21448050129716956</v>
      </c>
      <c r="AE804" s="79">
        <f>ALL!AE192/AE$800</f>
        <v>0.23489180704557647</v>
      </c>
      <c r="AF804" s="79">
        <f>ALL!AF192/AF$800</f>
        <v>0.20192138813601979</v>
      </c>
      <c r="AG804" s="79">
        <f>ALL!AG192/AG$800</f>
        <v>0.2378670850292034</v>
      </c>
      <c r="AH804" s="79">
        <f>ALL!AH192/AH$800</f>
        <v>0.22399389649264068</v>
      </c>
      <c r="AI804" s="79">
        <f>ALL!AI192/AI$800</f>
        <v>0.25779890103116038</v>
      </c>
      <c r="AJ804" s="79">
        <f>ALL!AJ192/AJ$800</f>
        <v>0.25104784784795053</v>
      </c>
      <c r="AK804" s="79">
        <f>ALL!AK192/AK$800</f>
        <v>0.29509280224949691</v>
      </c>
      <c r="AL804" s="79">
        <f>ALL!AL192/AL$800</f>
        <v>0.30589483840157772</v>
      </c>
      <c r="AM804" s="79">
        <f>ALL!AM192/AM$800</f>
        <v>0.17105331158878639</v>
      </c>
      <c r="AN804" s="79">
        <f>ALL!AN192/AN$800</f>
        <v>0.19936145488980439</v>
      </c>
      <c r="AO804" s="79">
        <f>ALL!AO192/AO$800</f>
        <v>0.16989094102315452</v>
      </c>
      <c r="AP804" s="79">
        <f>ALL!AP192/AP$800</f>
        <v>0.19026559470030799</v>
      </c>
      <c r="AQ804" s="79">
        <f>ALL!AQ192/AQ$800</f>
        <v>0.17122194225801632</v>
      </c>
      <c r="AR804" s="79">
        <f>ALL!AR192/AR$800</f>
        <v>0.19858406794408645</v>
      </c>
      <c r="AS804" s="79">
        <f>ALL!AS192/AS$800</f>
        <v>0.17527170798648131</v>
      </c>
      <c r="AT804" s="79">
        <f>ALL!AT192/AT$800</f>
        <v>0.24338093792712542</v>
      </c>
      <c r="AU804" s="79">
        <f>ALL!AU192/AU$800</f>
        <v>0.20098870320698178</v>
      </c>
      <c r="AV804" s="79">
        <f>ALL!AV192/AV$800</f>
        <v>0.19847376159027491</v>
      </c>
      <c r="AW804" s="79">
        <f>ALL!AW192/AW$800</f>
        <v>0.19066132829770022</v>
      </c>
      <c r="AX804" s="79">
        <f>ALL!AX192/AX$800</f>
        <v>0.20381797110129096</v>
      </c>
      <c r="AY804" s="79">
        <f>ALL!AY192/AY$800</f>
        <v>0.1786626600201579</v>
      </c>
      <c r="AZ804" s="79">
        <f>ALL!AZ192/AZ$800</f>
        <v>0.1368276993575156</v>
      </c>
      <c r="BA804" s="79">
        <f>ALL!BA192/BA$800</f>
        <v>0.14505123217922286</v>
      </c>
      <c r="BB804" s="79">
        <f>ALL!BB192/BB$800</f>
        <v>0.12528805788107697</v>
      </c>
      <c r="BC804" s="79">
        <f>ALL!BC192/BC$800</f>
        <v>0.11516440781693567</v>
      </c>
      <c r="BD804" s="79">
        <f>ALL!BD192/BD$800</f>
        <v>0.25275891132267092</v>
      </c>
      <c r="BE804" s="79">
        <f>ALL!BE192/BE$800</f>
        <v>0.22286594457178827</v>
      </c>
      <c r="BF804" s="79">
        <f>ALL!BF192/BF$800</f>
        <v>0.20369712026900111</v>
      </c>
      <c r="BG804" s="79">
        <f>ALL!BG192/BG$800</f>
        <v>0.19283438427408039</v>
      </c>
      <c r="BH804" s="19">
        <f t="shared" si="366"/>
        <v>11.408606737437243</v>
      </c>
      <c r="BJ804" s="267">
        <f t="array" ref="BJ804">(MIN(IF($E$4:$BG$4=BJ$4,$E804:$BG804)))</f>
        <v>0.11516440781693567</v>
      </c>
      <c r="BK804" s="267">
        <f t="array" ref="BK804">(MAX(IF($E$4:$BG$4=BK$4,$E804:$BG804)))</f>
        <v>0.24338093792712542</v>
      </c>
      <c r="BL804" s="267">
        <f t="array" ref="BL804">(AVERAGE(IF($E$4:$BG$4=BL$4,$E804:$BG804)))</f>
        <v>0.17768202926125834</v>
      </c>
      <c r="BM804" s="267">
        <f t="array" ref="BM804">(MIN(IF($E$4:$BG$4=BM$4,$E804:$BG804)))</f>
        <v>0.19283438427408039</v>
      </c>
      <c r="BN804" s="267">
        <f t="array" ref="BN804">(MAX(IF($E$4:$BG$4=BN$4,$E804:$BG804)))</f>
        <v>0.25275891132267092</v>
      </c>
      <c r="BO804" s="267">
        <f t="array" ref="BO804">(AVERAGE(IF($E$4:$BG$4=BO$4,$E804:$BG804)))</f>
        <v>0.21803909010938519</v>
      </c>
      <c r="BP804" s="267">
        <f t="array" ref="BP804">(MIN(IF($E$4:$BG$4=BP$4,$E804:$BG804)))</f>
        <v>0.17105331158878639</v>
      </c>
      <c r="BQ804" s="267">
        <f t="array" ref="BQ804">(MAX(IF($E$4:$BG$4=BQ$4,$E804:$BG804)))</f>
        <v>0.30589483840157772</v>
      </c>
      <c r="BR804" s="267">
        <f t="array" ref="BR804">(AVERAGE(IF($E$4:$BG$4=BR$4,$E804:$BG804)))</f>
        <v>0.25734698407995366</v>
      </c>
      <c r="BS804" s="267">
        <f t="array" ref="BS804">(MIN(IF($E$4:$BG$4=BS$4,$E804:$BG804)))</f>
        <v>0.16560789794428468</v>
      </c>
      <c r="BT804" s="267">
        <f t="array" ref="BT804">(MAX(IF($E$4:$BG$4=BT$4,$E804:$BG804)))</f>
        <v>0.25487281304877907</v>
      </c>
      <c r="BU804" s="267">
        <f t="array" ref="BU804">(AVERAGE(IF($E$4:$BG$4=BU$4,$E804:$BG804)))</f>
        <v>0.2050623711896081</v>
      </c>
      <c r="BV804" s="267">
        <f t="array" ref="BV804">(MIN(IF($E$4:$BG$4=BV$4,$E804:$BG804)))</f>
        <v>0.20952625217809528</v>
      </c>
      <c r="BW804" s="267">
        <f t="array" ref="BW804">(MAX(IF($E$4:$BG$4=BW$4,$E804:$BG804)))</f>
        <v>0.25392360033498385</v>
      </c>
      <c r="BX804" s="267">
        <f t="array" ref="BX804">(AVERAGE(IF($E$4:$BG$4=BX$4,$E804:$BG804)))</f>
        <v>0.23916875586620401</v>
      </c>
      <c r="BY804" s="267">
        <f t="array" ref="BY804">(MIN(IF($E$4:$BG$4=BY$4,$E804:$BG804)))</f>
        <v>0.19285040122768629</v>
      </c>
      <c r="BZ804" s="267">
        <f t="array" ref="BZ804">(MAX(IF($E$4:$BG$4=BZ$4,$E804:$BG804)))</f>
        <v>0.28944190136437159</v>
      </c>
      <c r="CA804" s="267">
        <f t="array" ref="CA804">(AVERAGE(IF($E$4:$BG$4=CA$4,$E804:$BG804)))</f>
        <v>0.23693030544758856</v>
      </c>
      <c r="CB804" s="268">
        <f t="shared" si="367"/>
        <v>0.1</v>
      </c>
      <c r="CC804" s="268">
        <f t="shared" si="368"/>
        <v>0.3</v>
      </c>
      <c r="CD804" s="268">
        <f t="shared" si="369"/>
        <v>0.20742921340794987</v>
      </c>
      <c r="CE804" s="90"/>
    </row>
    <row r="805" spans="1:83" ht="24">
      <c r="A805" s="17">
        <f t="shared" si="370"/>
        <v>53000</v>
      </c>
      <c r="B805" s="248" t="s">
        <v>164</v>
      </c>
      <c r="E805" s="79">
        <f>ALL!E193/E$800</f>
        <v>2.3062567054591525E-2</v>
      </c>
      <c r="F805" s="79">
        <f>ALL!F193/F$800</f>
        <v>2.5409910818841933E-2</v>
      </c>
      <c r="G805" s="79">
        <f>ALL!G193/G$800</f>
        <v>7.5189202144128692E-2</v>
      </c>
      <c r="H805" s="79">
        <f>ALL!H193/H$800</f>
        <v>1.7186984212937011E-2</v>
      </c>
      <c r="I805" s="79">
        <f>ALL!I193/I$800</f>
        <v>1.8015064448199579E-2</v>
      </c>
      <c r="J805" s="79">
        <f>ALL!J193/J$800</f>
        <v>2.8214846885649555E-2</v>
      </c>
      <c r="K805" s="79">
        <f>ALL!K193/K$800</f>
        <v>3.0611006153583021E-2</v>
      </c>
      <c r="L805" s="79">
        <f>ALL!L193/L$800</f>
        <v>2.4951153154053766E-2</v>
      </c>
      <c r="M805" s="79">
        <f>ALL!M193/M$800</f>
        <v>1.8815747594482856E-2</v>
      </c>
      <c r="N805" s="79">
        <f>ALL!N193/N$800</f>
        <v>3.465245566487006E-2</v>
      </c>
      <c r="O805" s="79">
        <f>ALL!O193/O$800</f>
        <v>2.5733974232628354E-2</v>
      </c>
      <c r="P805" s="79">
        <f>ALL!P193/P$800</f>
        <v>2.3088622209214857E-2</v>
      </c>
      <c r="Q805" s="79">
        <f>ALL!Q193/Q$800</f>
        <v>2.5935947229521042E-2</v>
      </c>
      <c r="R805" s="79">
        <f>ALL!R193/R$800</f>
        <v>5.1089035298913538E-2</v>
      </c>
      <c r="S805" s="79">
        <f>ALL!S193/S$800</f>
        <v>3.8310616615246748E-2</v>
      </c>
      <c r="T805" s="79">
        <f>ALL!T193/T$800</f>
        <v>1.4488966840388853E-2</v>
      </c>
      <c r="U805" s="79">
        <f>ALL!U193/U$800</f>
        <v>3.1853980008912791E-2</v>
      </c>
      <c r="V805" s="79">
        <f>ALL!V193/V$800</f>
        <v>2.4827173579835618E-2</v>
      </c>
      <c r="W805" s="79">
        <f>ALL!W193/W$800</f>
        <v>1.680586778092772E-2</v>
      </c>
      <c r="X805" s="79">
        <f>ALL!X193/X$800</f>
        <v>1.8959723332506489E-2</v>
      </c>
      <c r="Y805" s="79">
        <f>ALL!Y193/Y$800</f>
        <v>1.8057257903270167E-2</v>
      </c>
      <c r="Z805" s="79">
        <f>ALL!Z193/Z$800</f>
        <v>2.3577233978460135E-2</v>
      </c>
      <c r="AA805" s="79">
        <f>ALL!AA193/AA$800</f>
        <v>6.8978899112397546E-2</v>
      </c>
      <c r="AB805" s="79">
        <f>ALL!AB193/AB$800</f>
        <v>3.54092693522444E-2</v>
      </c>
      <c r="AC805" s="79">
        <f>ALL!AC193/AC$800</f>
        <v>2.2277251979841851E-2</v>
      </c>
      <c r="AD805" s="79">
        <f>ALL!AD193/AD$800</f>
        <v>3.2970364814592715E-2</v>
      </c>
      <c r="AE805" s="79">
        <f>ALL!AE193/AE$800</f>
        <v>2.5409050514544312E-2</v>
      </c>
      <c r="AF805" s="79">
        <f>ALL!AF193/AF$800</f>
        <v>5.1258486102540621E-2</v>
      </c>
      <c r="AG805" s="79">
        <f>ALL!AG193/AG$800</f>
        <v>1.2947888802160202E-2</v>
      </c>
      <c r="AH805" s="79">
        <f>ALL!AH193/AH$800</f>
        <v>3.4445882101305059E-2</v>
      </c>
      <c r="AI805" s="79">
        <f>ALL!AI193/AI$800</f>
        <v>2.3061957376218072E-2</v>
      </c>
      <c r="AJ805" s="79">
        <f>ALL!AJ193/AJ$800</f>
        <v>2.9412058107609836E-2</v>
      </c>
      <c r="AK805" s="79">
        <f>ALL!AK193/AK$800</f>
        <v>1.4828387042653041E-2</v>
      </c>
      <c r="AL805" s="79">
        <f>ALL!AL193/AL$800</f>
        <v>6.6207499536170888E-2</v>
      </c>
      <c r="AM805" s="79">
        <f>ALL!AM193/AM$800</f>
        <v>9.6774737002533681E-2</v>
      </c>
      <c r="AN805" s="79">
        <f>ALL!AN193/AN$800</f>
        <v>0.10238297008682029</v>
      </c>
      <c r="AO805" s="79">
        <f>ALL!AO193/AO$800</f>
        <v>0.15419765772518879</v>
      </c>
      <c r="AP805" s="79">
        <f>ALL!AP193/AP$800</f>
        <v>6.0779075610111505E-2</v>
      </c>
      <c r="AQ805" s="79">
        <f>ALL!AQ193/AQ$800</f>
        <v>0.15575143753993259</v>
      </c>
      <c r="AR805" s="79">
        <f>ALL!AR193/AR$800</f>
        <v>8.3115389255596347E-2</v>
      </c>
      <c r="AS805" s="79">
        <f>ALL!AS193/AS$800</f>
        <v>6.1381496039569459E-2</v>
      </c>
      <c r="AT805" s="79">
        <f>ALL!AT193/AT$800</f>
        <v>0.12054351926305334</v>
      </c>
      <c r="AU805" s="79">
        <f>ALL!AU193/AU$800</f>
        <v>4.2331220818066374E-2</v>
      </c>
      <c r="AV805" s="79">
        <f>ALL!AV193/AV$800</f>
        <v>7.7572929768652446E-2</v>
      </c>
      <c r="AW805" s="79">
        <f>ALL!AW193/AW$800</f>
        <v>4.2321464601782939E-2</v>
      </c>
      <c r="AX805" s="79">
        <f>ALL!AX193/AX$800</f>
        <v>9.5021756162820228E-2</v>
      </c>
      <c r="AY805" s="79">
        <f>ALL!AY193/AY$800</f>
        <v>5.0589038753111527E-2</v>
      </c>
      <c r="AZ805" s="79">
        <f>ALL!AZ193/AZ$800</f>
        <v>7.8375241085806333E-2</v>
      </c>
      <c r="BA805" s="79">
        <f>ALL!BA193/BA$800</f>
        <v>0.13735031214470028</v>
      </c>
      <c r="BB805" s="79">
        <f>ALL!BB193/BB$800</f>
        <v>0.2008608060794401</v>
      </c>
      <c r="BC805" s="79">
        <f>ALL!BC193/BC$800</f>
        <v>0.10295035479810982</v>
      </c>
      <c r="BD805" s="79">
        <f>ALL!BD193/BD$800</f>
        <v>2.7191722634051431E-2</v>
      </c>
      <c r="BE805" s="79">
        <f>ALL!BE193/BE$800</f>
        <v>2.4077784792543876E-2</v>
      </c>
      <c r="BF805" s="79">
        <f>ALL!BF193/BF$800</f>
        <v>2.4916862470331983E-2</v>
      </c>
      <c r="BG805" s="79">
        <f>ALL!BG193/BG$800</f>
        <v>2.9329872526781181E-2</v>
      </c>
      <c r="BH805" s="19">
        <f t="shared" si="366"/>
        <v>2.793859981142448</v>
      </c>
      <c r="BJ805" s="267">
        <f t="array" ref="BJ805">(MIN(IF($E$4:$BG$4=BJ$4,$E805:$BG805)))</f>
        <v>4.2321464601782939E-2</v>
      </c>
      <c r="BK805" s="267">
        <f t="array" ref="BK805">(MAX(IF($E$4:$BG$4=BK$4,$E805:$BG805)))</f>
        <v>0.2008608060794401</v>
      </c>
      <c r="BL805" s="267">
        <f t="array" ref="BL805">(AVERAGE(IF($E$4:$BG$4=BL$4,$E805:$BG805)))</f>
        <v>9.7845291858297656E-2</v>
      </c>
      <c r="BM805" s="267">
        <f t="array" ref="BM805">(MIN(IF($E$4:$BG$4=BM$4,$E805:$BG805)))</f>
        <v>2.4077784792543876E-2</v>
      </c>
      <c r="BN805" s="267">
        <f t="array" ref="BN805">(MAX(IF($E$4:$BG$4=BN$4,$E805:$BG805)))</f>
        <v>2.9329872526781181E-2</v>
      </c>
      <c r="BO805" s="267">
        <f t="array" ref="BO805">(AVERAGE(IF($E$4:$BG$4=BO$4,$E805:$BG805)))</f>
        <v>2.6379060605927117E-2</v>
      </c>
      <c r="BP805" s="267">
        <f t="array" ref="BP805">(MIN(IF($E$4:$BG$4=BP$4,$E805:$BG805)))</f>
        <v>1.4828387042653041E-2</v>
      </c>
      <c r="BQ805" s="267">
        <f t="array" ref="BQ805">(MAX(IF($E$4:$BG$4=BQ$4,$E805:$BG805)))</f>
        <v>9.6774737002533681E-2</v>
      </c>
      <c r="BR805" s="267">
        <f t="array" ref="BR805">(AVERAGE(IF($E$4:$BG$4=BR$4,$E805:$BG805)))</f>
        <v>5.9270207860452541E-2</v>
      </c>
      <c r="BS805" s="267">
        <f t="array" ref="BS805">(MIN(IF($E$4:$BG$4=BS$4,$E805:$BG805)))</f>
        <v>1.4488966840388853E-2</v>
      </c>
      <c r="BT805" s="267">
        <f t="array" ref="BT805">(MAX(IF($E$4:$BG$4=BT$4,$E805:$BG805)))</f>
        <v>6.8978899112397546E-2</v>
      </c>
      <c r="BU805" s="267">
        <f t="array" ref="BU805">(AVERAGE(IF($E$4:$BG$4=BU$4,$E805:$BG805)))</f>
        <v>2.9930585356710004E-2</v>
      </c>
      <c r="BV805" s="267">
        <f t="array" ref="BV805">(MIN(IF($E$4:$BG$4=BV$4,$E805:$BG805)))</f>
        <v>2.3577233978460135E-2</v>
      </c>
      <c r="BW805" s="267">
        <f t="array" ref="BW805">(MAX(IF($E$4:$BG$4=BW$4,$E805:$BG805)))</f>
        <v>7.5189202144128692E-2</v>
      </c>
      <c r="BX805" s="267">
        <f t="array" ref="BX805">(AVERAGE(IF($E$4:$BG$4=BX$4,$E805:$BG805)))</f>
        <v>4.0896940895610766E-2</v>
      </c>
      <c r="BY805" s="267">
        <f t="array" ref="BY805">(MIN(IF($E$4:$BG$4=BY$4,$E805:$BG805)))</f>
        <v>1.2947888802160202E-2</v>
      </c>
      <c r="BZ805" s="267">
        <f t="array" ref="BZ805">(MAX(IF($E$4:$BG$4=BZ$4,$E805:$BG805)))</f>
        <v>3.1853980008912791E-2</v>
      </c>
      <c r="CA805" s="267">
        <f t="array" ref="CA805">(AVERAGE(IF($E$4:$BG$4=CA$4,$E805:$BG805)))</f>
        <v>2.1839769904466538E-2</v>
      </c>
      <c r="CB805" s="268">
        <f t="shared" si="367"/>
        <v>0</v>
      </c>
      <c r="CC805" s="268">
        <f t="shared" si="368"/>
        <v>0.2</v>
      </c>
      <c r="CD805" s="268">
        <f t="shared" si="369"/>
        <v>5.0797454202589964E-2</v>
      </c>
      <c r="CE805" s="90"/>
    </row>
    <row r="806" spans="1:83" ht="24">
      <c r="A806" s="17">
        <f t="shared" si="370"/>
        <v>54000</v>
      </c>
      <c r="B806" s="248" t="s">
        <v>165</v>
      </c>
      <c r="E806" s="79">
        <f>ALL!E194/E$800</f>
        <v>1.4973194662185716E-2</v>
      </c>
      <c r="F806" s="79">
        <f>ALL!F194/F$800</f>
        <v>1.106732432898669E-2</v>
      </c>
      <c r="G806" s="79">
        <f>ALL!G194/G$800</f>
        <v>2.0365397765607668E-2</v>
      </c>
      <c r="H806" s="79">
        <f>ALL!H194/H$800</f>
        <v>8.2466753922306943E-3</v>
      </c>
      <c r="I806" s="79">
        <f>ALL!I194/I$800</f>
        <v>1.1399161477837365E-2</v>
      </c>
      <c r="J806" s="79">
        <f>ALL!J194/J$800</f>
        <v>1.6891801433337406E-2</v>
      </c>
      <c r="K806" s="79">
        <f>ALL!K194/K$800</f>
        <v>2.0563934075603408E-2</v>
      </c>
      <c r="L806" s="79">
        <f>ALL!L194/L$800</f>
        <v>5.7477539897426346E-3</v>
      </c>
      <c r="M806" s="79">
        <f>ALL!M194/M$800</f>
        <v>1.7008522261356393E-2</v>
      </c>
      <c r="N806" s="79">
        <f>ALL!N194/N$800</f>
        <v>1.3937987639342963E-2</v>
      </c>
      <c r="O806" s="79">
        <f>ALL!O194/O$800</f>
        <v>1.0041627471475512E-2</v>
      </c>
      <c r="P806" s="79">
        <f>ALL!P194/P$800</f>
        <v>9.2362174526981443E-3</v>
      </c>
      <c r="Q806" s="79">
        <f>ALL!Q194/Q$800</f>
        <v>1.07683969256688E-2</v>
      </c>
      <c r="R806" s="79">
        <f>ALL!R194/R$800</f>
        <v>1.8741503060551116E-2</v>
      </c>
      <c r="S806" s="79">
        <f>ALL!S194/S$800</f>
        <v>2.1802122388794462E-2</v>
      </c>
      <c r="T806" s="79">
        <f>ALL!T194/T$800</f>
        <v>1.4126131625672736E-2</v>
      </c>
      <c r="U806" s="79">
        <f>ALL!U194/U$800</f>
        <v>1.245970247174227E-2</v>
      </c>
      <c r="V806" s="79">
        <f>ALL!V194/V$800</f>
        <v>2.4242230910637198E-2</v>
      </c>
      <c r="W806" s="79">
        <f>ALL!W194/W$800</f>
        <v>1.5185444745361017E-2</v>
      </c>
      <c r="X806" s="79">
        <f>ALL!X194/X$800</f>
        <v>1.3142919516706403E-2</v>
      </c>
      <c r="Y806" s="79">
        <f>ALL!Y194/Y$800</f>
        <v>2.8358288620561445E-2</v>
      </c>
      <c r="Z806" s="79">
        <f>ALL!Z194/Z$800</f>
        <v>1.1376554296823079E-2</v>
      </c>
      <c r="AA806" s="79">
        <f>ALL!AA194/AA$800</f>
        <v>1.4818870124636556E-2</v>
      </c>
      <c r="AB806" s="79">
        <f>ALL!AB194/AB$800</f>
        <v>6.3060368294868011E-2</v>
      </c>
      <c r="AC806" s="79">
        <f>ALL!AC194/AC$800</f>
        <v>1.3180506437182632E-2</v>
      </c>
      <c r="AD806" s="79">
        <f>ALL!AD194/AD$800</f>
        <v>9.0992977874909866E-3</v>
      </c>
      <c r="AE806" s="79">
        <f>ALL!AE194/AE$800</f>
        <v>1.1052391473258212E-2</v>
      </c>
      <c r="AF806" s="79">
        <f>ALL!AF194/AF$800</f>
        <v>8.0547801830554364E-3</v>
      </c>
      <c r="AG806" s="79">
        <f>ALL!AG194/AG$800</f>
        <v>7.4604689407145007E-3</v>
      </c>
      <c r="AH806" s="79">
        <f>ALL!AH194/AH$800</f>
        <v>2.9726367475427069E-2</v>
      </c>
      <c r="AI806" s="79">
        <f>ALL!AI194/AI$800</f>
        <v>1.2816123604626549E-2</v>
      </c>
      <c r="AJ806" s="79">
        <f>ALL!AJ194/AJ$800</f>
        <v>9.6345397629716157E-3</v>
      </c>
      <c r="AK806" s="79">
        <f>ALL!AK194/AK$800</f>
        <v>3.5898302356944703E-2</v>
      </c>
      <c r="AL806" s="79">
        <f>ALL!AL194/AL$800</f>
        <v>2.6252473027814693E-2</v>
      </c>
      <c r="AM806" s="79">
        <f>ALL!AM194/AM$800</f>
        <v>6.7584592006546554E-2</v>
      </c>
      <c r="AN806" s="79">
        <f>ALL!AN194/AN$800</f>
        <v>5.8771562461627951E-2</v>
      </c>
      <c r="AO806" s="79">
        <f>ALL!AO194/AO$800</f>
        <v>4.1414170354547612E-3</v>
      </c>
      <c r="AP806" s="79">
        <f>ALL!AP194/AP$800</f>
        <v>3.2296465057722101E-2</v>
      </c>
      <c r="AQ806" s="79">
        <f>ALL!AQ194/AQ$800</f>
        <v>4.3494566402288534E-2</v>
      </c>
      <c r="AR806" s="79">
        <f>ALL!AR194/AR$800</f>
        <v>2.4871011153329993E-2</v>
      </c>
      <c r="AS806" s="79">
        <f>ALL!AS194/AS$800</f>
        <v>7.3486186281414428E-2</v>
      </c>
      <c r="AT806" s="79">
        <f>ALL!AT194/AT$800</f>
        <v>2.8324800261023294E-2</v>
      </c>
      <c r="AU806" s="79">
        <f>ALL!AU194/AU$800</f>
        <v>2.7804824427168192E-2</v>
      </c>
      <c r="AV806" s="79">
        <f>ALL!AV194/AV$800</f>
        <v>4.7254719064209104E-2</v>
      </c>
      <c r="AW806" s="79">
        <f>ALL!AW194/AW$800</f>
        <v>3.2123570978637224E-2</v>
      </c>
      <c r="AX806" s="79">
        <f>ALL!AX194/AX$800</f>
        <v>2.4066106286121741E-2</v>
      </c>
      <c r="AY806" s="79">
        <f>ALL!AY194/AY$800</f>
        <v>2.1499838923901209E-2</v>
      </c>
      <c r="AZ806" s="79">
        <f>ALL!AZ194/AZ$800</f>
        <v>7.2243285379011118E-2</v>
      </c>
      <c r="BA806" s="79">
        <f>ALL!BA194/BA$800</f>
        <v>3.5406879792738426E-2</v>
      </c>
      <c r="BB806" s="79">
        <f>ALL!BB194/BB$800</f>
        <v>7.1756639604231662E-2</v>
      </c>
      <c r="BC806" s="79">
        <f>ALL!BC194/BC$800</f>
        <v>4.6693865954059235E-2</v>
      </c>
      <c r="BD806" s="79">
        <f>ALL!BD194/BD$800</f>
        <v>1.319661973054252E-2</v>
      </c>
      <c r="BE806" s="79">
        <f>ALL!BE194/BE$800</f>
        <v>1.0349960862741932E-2</v>
      </c>
      <c r="BF806" s="79">
        <f>ALL!BF194/BF$800</f>
        <v>1.2789037251562652E-2</v>
      </c>
      <c r="BG806" s="79">
        <f>ALL!BG194/BG$800</f>
        <v>2.4575195227129615E-2</v>
      </c>
      <c r="BH806" s="19">
        <f t="shared" si="366"/>
        <v>1.3434685261233765</v>
      </c>
      <c r="BJ806" s="267">
        <f t="array" ref="BJ806">(MIN(IF($E$4:$BG$4=BJ$4,$E806:$BG806)))</f>
        <v>4.1414170354547612E-3</v>
      </c>
      <c r="BK806" s="267">
        <f t="array" ref="BK806">(MAX(IF($E$4:$BG$4=BK$4,$E806:$BG806)))</f>
        <v>7.3486186281414428E-2</v>
      </c>
      <c r="BL806" s="267">
        <f t="array" ref="BL806">(AVERAGE(IF($E$4:$BG$4=BL$4,$E806:$BG806)))</f>
        <v>4.0264733691433678E-2</v>
      </c>
      <c r="BM806" s="267">
        <f t="array" ref="BM806">(MIN(IF($E$4:$BG$4=BM$4,$E806:$BG806)))</f>
        <v>1.0349960862741932E-2</v>
      </c>
      <c r="BN806" s="267">
        <f t="array" ref="BN806">(MAX(IF($E$4:$BG$4=BN$4,$E806:$BG806)))</f>
        <v>2.4575195227129615E-2</v>
      </c>
      <c r="BO806" s="267">
        <f t="array" ref="BO806">(AVERAGE(IF($E$4:$BG$4=BO$4,$E806:$BG806)))</f>
        <v>1.5227703267994181E-2</v>
      </c>
      <c r="BP806" s="267">
        <f t="array" ref="BP806">(MIN(IF($E$4:$BG$4=BP$4,$E806:$BG806)))</f>
        <v>2.6252473027814693E-2</v>
      </c>
      <c r="BQ806" s="267">
        <f t="array" ref="BQ806">(MAX(IF($E$4:$BG$4=BQ$4,$E806:$BG806)))</f>
        <v>6.7584592006546554E-2</v>
      </c>
      <c r="BR806" s="267">
        <f t="array" ref="BR806">(AVERAGE(IF($E$4:$BG$4=BR$4,$E806:$BG806)))</f>
        <v>4.3245122463768652E-2</v>
      </c>
      <c r="BS806" s="267">
        <f t="array" ref="BS806">(MIN(IF($E$4:$BG$4=BS$4,$E806:$BG806)))</f>
        <v>8.0547801830554364E-3</v>
      </c>
      <c r="BT806" s="267">
        <f t="array" ref="BT806">(MAX(IF($E$4:$BG$4=BT$4,$E806:$BG806)))</f>
        <v>2.9726367475427069E-2</v>
      </c>
      <c r="BU806" s="267">
        <f t="array" ref="BU806">(AVERAGE(IF($E$4:$BG$4=BU$4,$E806:$BG806)))</f>
        <v>1.5804161858229353E-2</v>
      </c>
      <c r="BV806" s="267">
        <f t="array" ref="BV806">(MIN(IF($E$4:$BG$4=BV$4,$E806:$BG806)))</f>
        <v>9.6345397629716157E-3</v>
      </c>
      <c r="BW806" s="267">
        <f t="array" ref="BW806">(MAX(IF($E$4:$BG$4=BW$4,$E806:$BG806)))</f>
        <v>6.3060368294868011E-2</v>
      </c>
      <c r="BX806" s="267">
        <f t="array" ref="BX806">(AVERAGE(IF($E$4:$BG$4=BX$4,$E806:$BG806)))</f>
        <v>2.6109215030067592E-2</v>
      </c>
      <c r="BY806" s="267">
        <f t="array" ref="BY806">(MIN(IF($E$4:$BG$4=BY$4,$E806:$BG806)))</f>
        <v>5.7477539897426346E-3</v>
      </c>
      <c r="BZ806" s="267">
        <f t="array" ref="BZ806">(MAX(IF($E$4:$BG$4=BZ$4,$E806:$BG806)))</f>
        <v>1.3142919516706403E-2</v>
      </c>
      <c r="CA806" s="267">
        <f t="array" ref="CA806">(AVERAGE(IF($E$4:$BG$4=CA$4,$E806:$BG806)))</f>
        <v>1.0323192493438268E-2</v>
      </c>
      <c r="CB806" s="268">
        <f t="shared" si="367"/>
        <v>0</v>
      </c>
      <c r="CC806" s="268">
        <f t="shared" si="368"/>
        <v>0.1</v>
      </c>
      <c r="CD806" s="268">
        <f t="shared" si="369"/>
        <v>2.4426700474970482E-2</v>
      </c>
      <c r="CE806" s="90"/>
    </row>
    <row r="807" spans="1:83" ht="12.75">
      <c r="A807" s="17">
        <f t="shared" si="370"/>
        <v>55000</v>
      </c>
      <c r="B807" s="248" t="s">
        <v>166</v>
      </c>
      <c r="E807" s="79">
        <f>ALL!E195/E$800</f>
        <v>8.0843333468538045E-2</v>
      </c>
      <c r="F807" s="79">
        <f>ALL!F195/F$800</f>
        <v>0.12967669094994563</v>
      </c>
      <c r="G807" s="79">
        <f>ALL!G195/G$800</f>
        <v>7.0876322784185222E-2</v>
      </c>
      <c r="H807" s="79">
        <f>ALL!H195/H$800</f>
        <v>8.2209883856222132E-2</v>
      </c>
      <c r="I807" s="79">
        <f>ALL!I195/I$800</f>
        <v>8.5488202190478507E-2</v>
      </c>
      <c r="J807" s="79">
        <f>ALL!J195/J$800</f>
        <v>0.13648125048323262</v>
      </c>
      <c r="K807" s="79">
        <f>ALL!K195/K$800</f>
        <v>9.6489935671710783E-2</v>
      </c>
      <c r="L807" s="79">
        <f>ALL!L195/L$800</f>
        <v>0.20168078558488756</v>
      </c>
      <c r="M807" s="79">
        <f>ALL!M195/M$800</f>
        <v>0.19213246771436482</v>
      </c>
      <c r="N807" s="79">
        <f>ALL!N195/N$800</f>
        <v>8.3834566315413833E-2</v>
      </c>
      <c r="O807" s="79">
        <f>ALL!O195/O$800</f>
        <v>0.27458338461385257</v>
      </c>
      <c r="P807" s="79">
        <f>ALL!P195/P$800</f>
        <v>0.16991962810659592</v>
      </c>
      <c r="Q807" s="79">
        <f>ALL!Q195/Q$800</f>
        <v>0.14231279372523437</v>
      </c>
      <c r="R807" s="79">
        <f>ALL!R195/R$800</f>
        <v>0.23798796076319478</v>
      </c>
      <c r="S807" s="79">
        <f>ALL!S195/S$800</f>
        <v>0.12318283050016864</v>
      </c>
      <c r="T807" s="79">
        <f>ALL!T195/T$800</f>
        <v>7.4426771088167462E-2</v>
      </c>
      <c r="U807" s="79">
        <f>ALL!U195/U$800</f>
        <v>0.10297368609467197</v>
      </c>
      <c r="V807" s="79">
        <f>ALL!V195/V$800</f>
        <v>7.1651307237300288E-2</v>
      </c>
      <c r="W807" s="79">
        <f>ALL!W195/W$800</f>
        <v>7.0698402720789102E-2</v>
      </c>
      <c r="X807" s="79">
        <f>ALL!X195/X$800</f>
        <v>0.14246452931002859</v>
      </c>
      <c r="Y807" s="79">
        <f>ALL!Y195/Y$800</f>
        <v>0.14122149349830576</v>
      </c>
      <c r="Z807" s="79">
        <f>ALL!Z195/Z$800</f>
        <v>0.12132041170358726</v>
      </c>
      <c r="AA807" s="79">
        <f>ALL!AA195/AA$800</f>
        <v>0.1117293075449857</v>
      </c>
      <c r="AB807" s="79">
        <f>ALL!AB195/AB$800</f>
        <v>0.12880209410324817</v>
      </c>
      <c r="AC807" s="79">
        <f>ALL!AC195/AC$800</f>
        <v>0.1142552671893511</v>
      </c>
      <c r="AD807" s="79">
        <f>ALL!AD195/AD$800</f>
        <v>9.4869406831795497E-2</v>
      </c>
      <c r="AE807" s="79">
        <f>ALL!AE195/AE$800</f>
        <v>0.12015699989762413</v>
      </c>
      <c r="AF807" s="79">
        <f>ALL!AF195/AF$800</f>
        <v>0.15437195926897218</v>
      </c>
      <c r="AG807" s="79">
        <f>ALL!AG195/AG$800</f>
        <v>7.9315409727540712E-2</v>
      </c>
      <c r="AH807" s="79">
        <f>ALL!AH195/AH$800</f>
        <v>8.0128903343082383E-2</v>
      </c>
      <c r="AI807" s="79">
        <f>ALL!AI195/AI$800</f>
        <v>0.10887876534688269</v>
      </c>
      <c r="AJ807" s="79">
        <f>ALL!AJ195/AJ$800</f>
        <v>0.11614646026871948</v>
      </c>
      <c r="AK807" s="79">
        <f>ALL!AK195/AK$800</f>
        <v>4.2723941090506458E-2</v>
      </c>
      <c r="AL807" s="79">
        <f>ALL!AL195/AL$800</f>
        <v>6.5412561762465691E-3</v>
      </c>
      <c r="AM807" s="79">
        <f>ALL!AM195/AM$800</f>
        <v>3.983543571295297E-2</v>
      </c>
      <c r="AN807" s="79">
        <f>ALL!AN195/AN$800</f>
        <v>1.7115071880907596E-2</v>
      </c>
      <c r="AO807" s="79">
        <f>ALL!AO195/AO$800</f>
        <v>8.8498888972816034E-3</v>
      </c>
      <c r="AP807" s="79">
        <f>ALL!AP195/AP$800</f>
        <v>1.8465258890315216E-2</v>
      </c>
      <c r="AQ807" s="79">
        <f>ALL!AQ195/AQ$800</f>
        <v>2.687899286113915E-2</v>
      </c>
      <c r="AR807" s="79">
        <f>ALL!AR195/AR$800</f>
        <v>8.425133719165169E-2</v>
      </c>
      <c r="AS807" s="79">
        <f>ALL!AS195/AS$800</f>
        <v>4.1776353014479781E-2</v>
      </c>
      <c r="AT807" s="79">
        <f>ALL!AT195/AT$800</f>
        <v>3.5702805907510522E-2</v>
      </c>
      <c r="AU807" s="79">
        <f>ALL!AU195/AU$800</f>
        <v>7.4842648248436949E-2</v>
      </c>
      <c r="AV807" s="79">
        <f>ALL!AV195/AV$800</f>
        <v>3.3783072154261233E-2</v>
      </c>
      <c r="AW807" s="79">
        <f>ALL!AW195/AW$800</f>
        <v>3.5844218523138523E-2</v>
      </c>
      <c r="AX807" s="79">
        <f>ALL!AX195/AX$800</f>
        <v>4.5271579092944908E-2</v>
      </c>
      <c r="AY807" s="79">
        <f>ALL!AY195/AY$800</f>
        <v>8.7128714000319751E-3</v>
      </c>
      <c r="AZ807" s="79">
        <f>ALL!AZ195/AZ$800</f>
        <v>5.1330700439100187E-2</v>
      </c>
      <c r="BA807" s="79">
        <f>ALL!BA195/BA$800</f>
        <v>4.5008759090181823E-2</v>
      </c>
      <c r="BB807" s="79">
        <f>ALL!BB195/BB$800</f>
        <v>9.0678996411824152E-3</v>
      </c>
      <c r="BC807" s="79">
        <f>ALL!BC195/BC$800</f>
        <v>6.0126581364209189E-2</v>
      </c>
      <c r="BD807" s="79">
        <f>ALL!BD195/BD$800</f>
        <v>0.11464230589033902</v>
      </c>
      <c r="BE807" s="79">
        <f>ALL!BE195/BE$800</f>
        <v>0.15599480851030467</v>
      </c>
      <c r="BF807" s="79">
        <f>ALL!BF195/BF$800</f>
        <v>0.12170335939959742</v>
      </c>
      <c r="BG807" s="79">
        <f>ALL!BG195/BG$800</f>
        <v>0.10272751728247057</v>
      </c>
      <c r="BH807" s="19">
        <f t="shared" si="366"/>
        <v>5.1223078745622681</v>
      </c>
      <c r="BJ807" s="267">
        <f t="array" ref="BJ807">(MIN(IF($E$4:$BG$4=BJ$4,$E807:$BG807)))</f>
        <v>8.7128714000319751E-3</v>
      </c>
      <c r="BK807" s="267">
        <f t="array" ref="BK807">(MAX(IF($E$4:$BG$4=BK$4,$E807:$BG807)))</f>
        <v>8.425133719165169E-2</v>
      </c>
      <c r="BL807" s="267">
        <f t="array" ref="BL807">(AVERAGE(IF($E$4:$BG$4=BL$4,$E807:$BG807)))</f>
        <v>3.7314252412298299E-2</v>
      </c>
      <c r="BM807" s="267">
        <f t="array" ref="BM807">(MIN(IF($E$4:$BG$4=BM$4,$E807:$BG807)))</f>
        <v>0.10272751728247057</v>
      </c>
      <c r="BN807" s="267">
        <f t="array" ref="BN807">(MAX(IF($E$4:$BG$4=BN$4,$E807:$BG807)))</f>
        <v>0.15599480851030467</v>
      </c>
      <c r="BO807" s="267">
        <f t="array" ref="BO807">(AVERAGE(IF($E$4:$BG$4=BO$4,$E807:$BG807)))</f>
        <v>0.12376699777067793</v>
      </c>
      <c r="BP807" s="267">
        <f t="array" ref="BP807">(MIN(IF($E$4:$BG$4=BP$4,$E807:$BG807)))</f>
        <v>6.5412561762465691E-3</v>
      </c>
      <c r="BQ807" s="267">
        <f t="array" ref="BQ807">(MAX(IF($E$4:$BG$4=BQ$4,$E807:$BG807)))</f>
        <v>4.2723941090506458E-2</v>
      </c>
      <c r="BR807" s="267">
        <f t="array" ref="BR807">(AVERAGE(IF($E$4:$BG$4=BR$4,$E807:$BG807)))</f>
        <v>2.9700210993235332E-2</v>
      </c>
      <c r="BS807" s="267">
        <f t="array" ref="BS807">(MIN(IF($E$4:$BG$4=BS$4,$E807:$BG807)))</f>
        <v>7.0698402720789102E-2</v>
      </c>
      <c r="BT807" s="267">
        <f t="array" ref="BT807">(MAX(IF($E$4:$BG$4=BT$4,$E807:$BG807)))</f>
        <v>0.27458338461385257</v>
      </c>
      <c r="BU807" s="267">
        <f t="array" ref="BU807">(AVERAGE(IF($E$4:$BG$4=BU$4,$E807:$BG807)))</f>
        <v>0.12444023412772626</v>
      </c>
      <c r="BV807" s="267">
        <f t="array" ref="BV807">(MIN(IF($E$4:$BG$4=BV$4,$E807:$BG807)))</f>
        <v>7.0876322784185222E-2</v>
      </c>
      <c r="BW807" s="267">
        <f t="array" ref="BW807">(MAX(IF($E$4:$BG$4=BW$4,$E807:$BG807)))</f>
        <v>0.12880209410324817</v>
      </c>
      <c r="BX807" s="267">
        <f t="array" ref="BX807">(AVERAGE(IF($E$4:$BG$4=BX$4,$E807:$BG807)))</f>
        <v>0.10928632221493503</v>
      </c>
      <c r="BY807" s="267">
        <f t="array" ref="BY807">(MIN(IF($E$4:$BG$4=BY$4,$E807:$BG807)))</f>
        <v>7.9315409727540712E-2</v>
      </c>
      <c r="BZ807" s="267">
        <f t="array" ref="BZ807">(MAX(IF($E$4:$BG$4=BZ$4,$E807:$BG807)))</f>
        <v>0.20168078558488756</v>
      </c>
      <c r="CA807" s="267">
        <f t="array" ref="CA807">(AVERAGE(IF($E$4:$BG$4=CA$4,$E807:$BG807)))</f>
        <v>0.1272458580515837</v>
      </c>
      <c r="CB807" s="268">
        <f t="shared" si="367"/>
        <v>0</v>
      </c>
      <c r="CC807" s="268">
        <f t="shared" si="368"/>
        <v>0.3</v>
      </c>
      <c r="CD807" s="268">
        <f t="shared" si="369"/>
        <v>9.3132870446586691E-2</v>
      </c>
      <c r="CE807" s="90"/>
    </row>
    <row r="808" spans="1:83" ht="12.75">
      <c r="A808" s="17">
        <f t="shared" si="370"/>
        <v>56000</v>
      </c>
      <c r="B808" s="248" t="s">
        <v>167</v>
      </c>
      <c r="E808" s="79">
        <f>ALL!E196/E$800</f>
        <v>3.2416736313246569E-2</v>
      </c>
      <c r="F808" s="79">
        <f>ALL!F196/F$800</f>
        <v>5.6649793946583177E-2</v>
      </c>
      <c r="G808" s="79">
        <f>ALL!G196/G$800</f>
        <v>6.6911867743378498E-2</v>
      </c>
      <c r="H808" s="79">
        <f>ALL!H196/H$800</f>
        <v>3.3916386857749566E-2</v>
      </c>
      <c r="I808" s="79">
        <f>ALL!I196/I$800</f>
        <v>3.4612834306166393E-2</v>
      </c>
      <c r="J808" s="79">
        <f>ALL!J196/J$800</f>
        <v>2.4522763307086012E-2</v>
      </c>
      <c r="K808" s="79">
        <f>ALL!K196/K$800</f>
        <v>3.8805732638319324E-2</v>
      </c>
      <c r="L808" s="79">
        <f>ALL!L196/L$800</f>
        <v>2.3453366684829384E-2</v>
      </c>
      <c r="M808" s="79">
        <f>ALL!M196/M$800</f>
        <v>3.1687695752176295E-2</v>
      </c>
      <c r="N808" s="79">
        <f>ALL!N196/N$800</f>
        <v>5.228405248448055E-2</v>
      </c>
      <c r="O808" s="79">
        <f>ALL!O196/O$800</f>
        <v>3.6608533714641865E-2</v>
      </c>
      <c r="P808" s="79">
        <f>ALL!P196/P$800</f>
        <v>2.0468391941027238E-2</v>
      </c>
      <c r="Q808" s="79">
        <f>ALL!Q196/Q$800</f>
        <v>2.956259855383063E-2</v>
      </c>
      <c r="R808" s="79">
        <f>ALL!R196/R$800</f>
        <v>3.8657539659091064E-2</v>
      </c>
      <c r="S808" s="79">
        <f>ALL!S196/S$800</f>
        <v>2.8055723075796662E-2</v>
      </c>
      <c r="T808" s="79">
        <f>ALL!T196/T$800</f>
        <v>3.7693560479769392E-2</v>
      </c>
      <c r="U808" s="79">
        <f>ALL!U196/U$800</f>
        <v>3.8913562229331941E-2</v>
      </c>
      <c r="V808" s="79">
        <f>ALL!V196/V$800</f>
        <v>5.9515387294012533E-2</v>
      </c>
      <c r="W808" s="79">
        <f>ALL!W196/W$800</f>
        <v>4.0811766700488611E-2</v>
      </c>
      <c r="X808" s="79">
        <f>ALL!X196/X$800</f>
        <v>2.8633237193712593E-2</v>
      </c>
      <c r="Y808" s="79">
        <f>ALL!Y196/Y$800</f>
        <v>3.6778052927393785E-2</v>
      </c>
      <c r="Z808" s="79">
        <f>ALL!Z196/Z$800</f>
        <v>2.7259258097139513E-2</v>
      </c>
      <c r="AA808" s="79">
        <f>ALL!AA196/AA$800</f>
        <v>3.3591474777482422E-2</v>
      </c>
      <c r="AB808" s="79">
        <f>ALL!AB196/AB$800</f>
        <v>2.6565306573267597E-2</v>
      </c>
      <c r="AC808" s="79">
        <f>ALL!AC196/AC$800</f>
        <v>3.495383874595244E-2</v>
      </c>
      <c r="AD808" s="79">
        <f>ALL!AD196/AD$800</f>
        <v>4.0400558695798443E-2</v>
      </c>
      <c r="AE808" s="79">
        <f>ALL!AE196/AE$800</f>
        <v>2.7023431449069813E-2</v>
      </c>
      <c r="AF808" s="79">
        <f>ALL!AF196/AF$800</f>
        <v>3.433357032712786E-2</v>
      </c>
      <c r="AG808" s="79">
        <f>ALL!AG196/AG$800</f>
        <v>3.2700677032317271E-2</v>
      </c>
      <c r="AH808" s="79">
        <f>ALL!AH196/AH$800</f>
        <v>3.924807488955865E-2</v>
      </c>
      <c r="AI808" s="79">
        <f>ALL!AI196/AI$800</f>
        <v>2.2285367943209112E-2</v>
      </c>
      <c r="AJ808" s="79">
        <f>ALL!AJ196/AJ$800</f>
        <v>3.2031210639840636E-2</v>
      </c>
      <c r="AK808" s="79">
        <f>ALL!AK196/AK$800</f>
        <v>4.88670230804715E-2</v>
      </c>
      <c r="AL808" s="79">
        <f>ALL!AL196/AL$800</f>
        <v>4.2588765200412944E-2</v>
      </c>
      <c r="AM808" s="79">
        <f>ALL!AM196/AM$800</f>
        <v>8.0295969434552403E-2</v>
      </c>
      <c r="AN808" s="79">
        <f>ALL!AN196/AN$800</f>
        <v>3.9825522707441267E-2</v>
      </c>
      <c r="AO808" s="79">
        <f>ALL!AO196/AO$800</f>
        <v>3.2314154017189338E-2</v>
      </c>
      <c r="AP808" s="79">
        <f>ALL!AP196/AP$800</f>
        <v>4.9199469722723696E-2</v>
      </c>
      <c r="AQ808" s="79">
        <f>ALL!AQ196/AQ$800</f>
        <v>5.3932837629572662E-2</v>
      </c>
      <c r="AR808" s="79">
        <f>ALL!AR196/AR$800</f>
        <v>2.8661001650164893E-2</v>
      </c>
      <c r="AS808" s="79">
        <f>ALL!AS196/AS$800</f>
        <v>4.1097078865031257E-2</v>
      </c>
      <c r="AT808" s="79">
        <f>ALL!AT196/AT$800</f>
        <v>3.8671779275781644E-2</v>
      </c>
      <c r="AU808" s="79">
        <f>ALL!AU196/AU$800</f>
        <v>6.8539752429981157E-2</v>
      </c>
      <c r="AV808" s="79">
        <f>ALL!AV196/AV$800</f>
        <v>2.0388239716465268E-2</v>
      </c>
      <c r="AW808" s="79">
        <f>ALL!AW196/AW$800</f>
        <v>6.6061351468722607E-2</v>
      </c>
      <c r="AX808" s="79">
        <f>ALL!AX196/AX$800</f>
        <v>5.9883516151114966E-2</v>
      </c>
      <c r="AY808" s="79">
        <f>ALL!AY196/AY$800</f>
        <v>5.000279580140838E-2</v>
      </c>
      <c r="AZ808" s="79">
        <f>ALL!AZ196/AZ$800</f>
        <v>5.3538502350020493E-2</v>
      </c>
      <c r="BA808" s="79">
        <f>ALL!BA196/BA$800</f>
        <v>5.6816060194427705E-2</v>
      </c>
      <c r="BB808" s="79">
        <f>ALL!BB196/BB$800</f>
        <v>5.5404751432754605E-2</v>
      </c>
      <c r="BC808" s="79">
        <f>ALL!BC196/BC$800</f>
        <v>6.2587914559266392E-2</v>
      </c>
      <c r="BD808" s="79">
        <f>ALL!BD196/BD$800</f>
        <v>3.3063283962733975E-2</v>
      </c>
      <c r="BE808" s="79">
        <f>ALL!BE196/BE$800</f>
        <v>4.1750629043874242E-2</v>
      </c>
      <c r="BF808" s="79">
        <f>ALL!BF196/BF$800</f>
        <v>3.2851268591742297E-2</v>
      </c>
      <c r="BG808" s="79">
        <f>ALL!BG196/BG$800</f>
        <v>4.5203478294822547E-2</v>
      </c>
      <c r="BH808" s="19">
        <f t="shared" si="366"/>
        <v>2.242897498554552</v>
      </c>
      <c r="BJ808" s="267">
        <f t="array" ref="BJ808">(MIN(IF($E$4:$BG$4=BJ$4,$E808:$BG808)))</f>
        <v>2.0388239716465268E-2</v>
      </c>
      <c r="BK808" s="267">
        <f t="array" ref="BK808">(MAX(IF($E$4:$BG$4=BK$4,$E808:$BG808)))</f>
        <v>6.8539752429981157E-2</v>
      </c>
      <c r="BL808" s="267">
        <f t="array" ref="BL808">(AVERAGE(IF($E$4:$BG$4=BL$4,$E808:$BG808)))</f>
        <v>4.8557795498254147E-2</v>
      </c>
      <c r="BM808" s="267">
        <f t="array" ref="BM808">(MIN(IF($E$4:$BG$4=BM$4,$E808:$BG808)))</f>
        <v>3.2851268591742297E-2</v>
      </c>
      <c r="BN808" s="267">
        <f t="array" ref="BN808">(MAX(IF($E$4:$BG$4=BN$4,$E808:$BG808)))</f>
        <v>4.5203478294822547E-2</v>
      </c>
      <c r="BO808" s="267">
        <f t="array" ref="BO808">(AVERAGE(IF($E$4:$BG$4=BO$4,$E808:$BG808)))</f>
        <v>3.8217164973293263E-2</v>
      </c>
      <c r="BP808" s="267">
        <f t="array" ref="BP808">(MIN(IF($E$4:$BG$4=BP$4,$E808:$BG808)))</f>
        <v>4.2588765200412944E-2</v>
      </c>
      <c r="BQ808" s="267">
        <f t="array" ref="BQ808">(MAX(IF($E$4:$BG$4=BQ$4,$E808:$BG808)))</f>
        <v>8.0295969434552403E-2</v>
      </c>
      <c r="BR808" s="267">
        <f t="array" ref="BR808">(AVERAGE(IF($E$4:$BG$4=BR$4,$E808:$BG808)))</f>
        <v>5.7250585905145611E-2</v>
      </c>
      <c r="BS808" s="267">
        <f t="array" ref="BS808">(MIN(IF($E$4:$BG$4=BS$4,$E808:$BG808)))</f>
        <v>2.4522763307086012E-2</v>
      </c>
      <c r="BT808" s="267">
        <f t="array" ref="BT808">(MAX(IF($E$4:$BG$4=BT$4,$E808:$BG808)))</f>
        <v>5.9515387294012533E-2</v>
      </c>
      <c r="BU808" s="267">
        <f t="array" ref="BU808">(AVERAGE(IF($E$4:$BG$4=BU$4,$E808:$BG808)))</f>
        <v>3.7500822504269317E-2</v>
      </c>
      <c r="BV808" s="267">
        <f t="array" ref="BV808">(MIN(IF($E$4:$BG$4=BV$4,$E808:$BG808)))</f>
        <v>2.6565306573267597E-2</v>
      </c>
      <c r="BW808" s="267">
        <f t="array" ref="BW808">(MAX(IF($E$4:$BG$4=BW$4,$E808:$BG808)))</f>
        <v>6.6911867743378498E-2</v>
      </c>
      <c r="BX808" s="267">
        <f t="array" ref="BX808">(AVERAGE(IF($E$4:$BG$4=BX$4,$E808:$BG808)))</f>
        <v>3.8191910763406563E-2</v>
      </c>
      <c r="BY808" s="267">
        <f t="array" ref="BY808">(MIN(IF($E$4:$BG$4=BY$4,$E808:$BG808)))</f>
        <v>2.0468391941027238E-2</v>
      </c>
      <c r="BZ808" s="267">
        <f t="array" ref="BZ808">(MAX(IF($E$4:$BG$4=BZ$4,$E808:$BG808)))</f>
        <v>3.8913562229331941E-2</v>
      </c>
      <c r="CA808" s="267">
        <f t="array" ref="CA808">(AVERAGE(IF($E$4:$BG$4=CA$4,$E808:$BG808)))</f>
        <v>2.872391961865628E-2</v>
      </c>
      <c r="CB808" s="268">
        <f t="shared" si="367"/>
        <v>0</v>
      </c>
      <c r="CC808" s="268">
        <f t="shared" si="368"/>
        <v>0.1</v>
      </c>
      <c r="CD808" s="268">
        <f t="shared" si="369"/>
        <v>4.077995451917367E-2</v>
      </c>
      <c r="CE808" s="90"/>
    </row>
    <row r="809" spans="1:83" ht="12.75">
      <c r="A809" s="17">
        <f t="shared" si="370"/>
        <v>57000</v>
      </c>
      <c r="B809" s="248" t="s">
        <v>168</v>
      </c>
      <c r="E809" s="79">
        <f>ALL!E197/E$800</f>
        <v>5.3036497334710908E-3</v>
      </c>
      <c r="F809" s="79">
        <f>ALL!F197/F$800</f>
        <v>9.7968695843104955E-3</v>
      </c>
      <c r="G809" s="79">
        <f>ALL!G197/G$800</f>
        <v>1.516646887521845E-2</v>
      </c>
      <c r="H809" s="79">
        <f>ALL!H197/H$800</f>
        <v>1.2505749348436802E-2</v>
      </c>
      <c r="I809" s="79">
        <f>ALL!I197/I$800</f>
        <v>1.1170116122191093E-2</v>
      </c>
      <c r="J809" s="79">
        <f>ALL!J197/J$800</f>
        <v>5.4319644513498213E-3</v>
      </c>
      <c r="K809" s="79">
        <f>ALL!K197/K$800</f>
        <v>1.0603434478399055E-2</v>
      </c>
      <c r="L809" s="79">
        <f>ALL!L197/L$800</f>
        <v>9.2774702535545223E-3</v>
      </c>
      <c r="M809" s="79">
        <f>ALL!M197/M$800</f>
        <v>1.2932600535524362E-2</v>
      </c>
      <c r="N809" s="79">
        <f>ALL!N197/N$800</f>
        <v>9.5874483009171594E-3</v>
      </c>
      <c r="O809" s="79">
        <f>ALL!O197/O$800</f>
        <v>1.0763928833289695E-2</v>
      </c>
      <c r="P809" s="79">
        <f>ALL!P197/P$800</f>
        <v>8.1220060525788833E-3</v>
      </c>
      <c r="Q809" s="79">
        <f>ALL!Q197/Q$800</f>
        <v>8.2254675697241049E-3</v>
      </c>
      <c r="R809" s="79">
        <f>ALL!R197/R$800</f>
        <v>1.0783699179661353E-2</v>
      </c>
      <c r="S809" s="79">
        <f>ALL!S197/S$800</f>
        <v>1.8352486677043318E-2</v>
      </c>
      <c r="T809" s="79">
        <f>ALL!T197/T$800</f>
        <v>1.8083184635665356E-2</v>
      </c>
      <c r="U809" s="79">
        <f>ALL!U197/U$800</f>
        <v>5.5485925812451733E-3</v>
      </c>
      <c r="V809" s="79">
        <f>ALL!V197/V$800</f>
        <v>8.4332812729467164E-3</v>
      </c>
      <c r="W809" s="79">
        <f>ALL!W197/W$800</f>
        <v>9.5754777047403206E-3</v>
      </c>
      <c r="X809" s="79">
        <f>ALL!X197/X$800</f>
        <v>5.5187068584305393E-3</v>
      </c>
      <c r="Y809" s="79">
        <f>ALL!Y197/Y$800</f>
        <v>1.0103630608055351E-2</v>
      </c>
      <c r="Z809" s="79">
        <f>ALL!Z197/Z$800</f>
        <v>1.251530620583691E-2</v>
      </c>
      <c r="AA809" s="79">
        <f>ALL!AA197/AA$800</f>
        <v>9.7296227522058083E-3</v>
      </c>
      <c r="AB809" s="79">
        <f>ALL!AB197/AB$800</f>
        <v>5.741436755034344E-3</v>
      </c>
      <c r="AC809" s="79">
        <f>ALL!AC197/AC$800</f>
        <v>8.3022980225518593E-3</v>
      </c>
      <c r="AD809" s="79">
        <f>ALL!AD197/AD$800</f>
        <v>1.2775255992872051E-2</v>
      </c>
      <c r="AE809" s="79">
        <f>ALL!AE197/AE$800</f>
        <v>7.2375119870759994E-3</v>
      </c>
      <c r="AF809" s="79">
        <f>ALL!AF197/AF$800</f>
        <v>2.5219096469000016E-3</v>
      </c>
      <c r="AG809" s="79">
        <f>ALL!AG197/AG$800</f>
        <v>1.0534994433365438E-2</v>
      </c>
      <c r="AH809" s="79">
        <f>ALL!AH197/AH$800</f>
        <v>1.0920785599771689E-2</v>
      </c>
      <c r="AI809" s="79">
        <f>ALL!AI197/AI$800</f>
        <v>6.496473536074728E-3</v>
      </c>
      <c r="AJ809" s="79">
        <f>ALL!AJ197/AJ$800</f>
        <v>9.688603717630858E-3</v>
      </c>
      <c r="AK809" s="79">
        <f>ALL!AK197/AK$800</f>
        <v>3.3217907823494174E-2</v>
      </c>
      <c r="AL809" s="79">
        <f>ALL!AL197/AL$800</f>
        <v>1.7997074842292314E-3</v>
      </c>
      <c r="AM809" s="79">
        <f>ALL!AM197/AM$800</f>
        <v>9.783703742449577E-3</v>
      </c>
      <c r="AN809" s="79">
        <f>ALL!AN197/AN$800</f>
        <v>2.1959094248698213E-2</v>
      </c>
      <c r="AO809" s="79">
        <f>ALL!AO197/AO$800</f>
        <v>1.4472872605459559E-3</v>
      </c>
      <c r="AP809" s="79">
        <f>ALL!AP197/AP$800</f>
        <v>2.2168612511055202E-2</v>
      </c>
      <c r="AQ809" s="79">
        <f>ALL!AQ197/AQ$800</f>
        <v>6.1356439040824509E-3</v>
      </c>
      <c r="AR809" s="79">
        <f>ALL!AR197/AR$800</f>
        <v>1.0655340861602893E-4</v>
      </c>
      <c r="AS809" s="79">
        <f>ALL!AS197/AS$800</f>
        <v>6.2699452363523629E-3</v>
      </c>
      <c r="AT809" s="79">
        <f>ALL!AT197/AT$800</f>
        <v>1.2576107522725147E-2</v>
      </c>
      <c r="AU809" s="79">
        <f>ALL!AU197/AU$800</f>
        <v>4.794645640823688E-2</v>
      </c>
      <c r="AV809" s="79">
        <f>ALL!AV197/AV$800</f>
        <v>7.2324690713864099E-3</v>
      </c>
      <c r="AW809" s="79">
        <f>ALL!AW197/AW$800</f>
        <v>6.6109203179980308E-3</v>
      </c>
      <c r="AX809" s="79">
        <f>ALL!AX197/AX$800</f>
        <v>2.2207155109092852E-2</v>
      </c>
      <c r="AY809" s="79">
        <f>ALL!AY197/AY$800</f>
        <v>7.4358558930177655E-3</v>
      </c>
      <c r="AZ809" s="79">
        <f>ALL!AZ197/AZ$800</f>
        <v>2.3624826984396732E-3</v>
      </c>
      <c r="BA809" s="79">
        <f>ALL!BA197/BA$800</f>
        <v>5.2447778447812642E-2</v>
      </c>
      <c r="BB809" s="79">
        <f>ALL!BB197/BB$800</f>
        <v>5.5833542528172575E-2</v>
      </c>
      <c r="BC809" s="79">
        <f>ALL!BC197/BC$800</f>
        <v>0.12020718560747044</v>
      </c>
      <c r="BD809" s="79">
        <f>ALL!BD197/BD$800</f>
        <v>9.6382558517699706E-3</v>
      </c>
      <c r="BE809" s="79">
        <f>ALL!BE197/BE$800</f>
        <v>9.4161922944424707E-3</v>
      </c>
      <c r="BF809" s="79">
        <f>ALL!BF197/BF$800</f>
        <v>1.8542325328561159E-2</v>
      </c>
      <c r="BG809" s="79">
        <f>ALL!BG197/BG$800</f>
        <v>2.4791352031709381E-2</v>
      </c>
      <c r="BH809" s="19">
        <f t="shared" si="366"/>
        <v>0.81188696703643193</v>
      </c>
      <c r="BJ809" s="267">
        <f t="array" ref="BJ809">(MIN(IF($E$4:$BG$4=BJ$4,$E809:$BG809)))</f>
        <v>1.0655340861602893E-4</v>
      </c>
      <c r="BK809" s="267">
        <f t="array" ref="BK809">(MAX(IF($E$4:$BG$4=BK$4,$E809:$BG809)))</f>
        <v>0.12020718560747044</v>
      </c>
      <c r="BL809" s="267">
        <f t="array" ref="BL809">(AVERAGE(IF($E$4:$BG$4=BL$4,$E809:$BG809)))</f>
        <v>2.4559193135856416E-2</v>
      </c>
      <c r="BM809" s="267">
        <f t="array" ref="BM809">(MIN(IF($E$4:$BG$4=BM$4,$E809:$BG809)))</f>
        <v>9.4161922944424707E-3</v>
      </c>
      <c r="BN809" s="267">
        <f t="array" ref="BN809">(MAX(IF($E$4:$BG$4=BN$4,$E809:$BG809)))</f>
        <v>2.4791352031709381E-2</v>
      </c>
      <c r="BO809" s="267">
        <f t="array" ref="BO809">(AVERAGE(IF($E$4:$BG$4=BO$4,$E809:$BG809)))</f>
        <v>1.5597031376620744E-2</v>
      </c>
      <c r="BP809" s="267">
        <f t="array" ref="BP809">(MIN(IF($E$4:$BG$4=BP$4,$E809:$BG809)))</f>
        <v>1.7997074842292314E-3</v>
      </c>
      <c r="BQ809" s="267">
        <f t="array" ref="BQ809">(MAX(IF($E$4:$BG$4=BQ$4,$E809:$BG809)))</f>
        <v>3.3217907823494174E-2</v>
      </c>
      <c r="BR809" s="267">
        <f t="array" ref="BR809">(AVERAGE(IF($E$4:$BG$4=BR$4,$E809:$BG809)))</f>
        <v>1.4933773016724328E-2</v>
      </c>
      <c r="BS809" s="267">
        <f t="array" ref="BS809">(MIN(IF($E$4:$BG$4=BS$4,$E809:$BG809)))</f>
        <v>2.5219096469000016E-3</v>
      </c>
      <c r="BT809" s="267">
        <f t="array" ref="BT809">(MAX(IF($E$4:$BG$4=BT$4,$E809:$BG809)))</f>
        <v>1.8352486677043318E-2</v>
      </c>
      <c r="BU809" s="267">
        <f t="array" ref="BU809">(AVERAGE(IF($E$4:$BG$4=BU$4,$E809:$BG809)))</f>
        <v>1.0093821757852972E-2</v>
      </c>
      <c r="BV809" s="267">
        <f t="array" ref="BV809">(MIN(IF($E$4:$BG$4=BV$4,$E809:$BG809)))</f>
        <v>5.741436755034344E-3</v>
      </c>
      <c r="BW809" s="267">
        <f t="array" ref="BW809">(MAX(IF($E$4:$BG$4=BW$4,$E809:$BG809)))</f>
        <v>1.516646887521845E-2</v>
      </c>
      <c r="BX809" s="267">
        <f t="array" ref="BX809">(AVERAGE(IF($E$4:$BG$4=BX$4,$E809:$BG809)))</f>
        <v>1.0777953888430142E-2</v>
      </c>
      <c r="BY809" s="267">
        <f t="array" ref="BY809">(MIN(IF($E$4:$BG$4=BY$4,$E809:$BG809)))</f>
        <v>5.5187068584305393E-3</v>
      </c>
      <c r="BZ809" s="267">
        <f t="array" ref="BZ809">(MAX(IF($E$4:$BG$4=BZ$4,$E809:$BG809)))</f>
        <v>1.1170116122191093E-2</v>
      </c>
      <c r="CA809" s="267">
        <f t="array" ref="CA809">(AVERAGE(IF($E$4:$BG$4=CA$4,$E809:$BG809)))</f>
        <v>8.0954799767771982E-3</v>
      </c>
      <c r="CB809" s="268">
        <f t="shared" si="367"/>
        <v>0</v>
      </c>
      <c r="CC809" s="268">
        <f t="shared" si="368"/>
        <v>0.1</v>
      </c>
      <c r="CD809" s="268">
        <f t="shared" si="369"/>
        <v>1.4761581218844216E-2</v>
      </c>
      <c r="CE809" s="90"/>
    </row>
    <row r="810" spans="1:83" s="90" customFormat="1" ht="24">
      <c r="A810" s="17">
        <f t="shared" si="370"/>
        <v>58000</v>
      </c>
      <c r="B810" s="248" t="s">
        <v>169</v>
      </c>
      <c r="E810" s="79">
        <f>ALL!E198/E$800</f>
        <v>9.1662894006176178E-4</v>
      </c>
      <c r="F810" s="79">
        <f>ALL!F198/F$800</f>
        <v>1.0725248349557077E-3</v>
      </c>
      <c r="G810" s="79">
        <f>ALL!G198/G$800</f>
        <v>6.5729632696640255E-4</v>
      </c>
      <c r="H810" s="79">
        <f>ALL!H198/H$800</f>
        <v>8.2988070495386066E-4</v>
      </c>
      <c r="I810" s="79">
        <f>ALL!I198/I$800</f>
        <v>3.6892226635372905E-4</v>
      </c>
      <c r="J810" s="79">
        <f>ALL!J198/J$800</f>
        <v>6.823078212585868E-4</v>
      </c>
      <c r="K810" s="79">
        <f>ALL!K198/K$800</f>
        <v>3.8299424592145078E-3</v>
      </c>
      <c r="L810" s="79">
        <f>ALL!L198/L$800</f>
        <v>1.6455095232125174E-3</v>
      </c>
      <c r="M810" s="79">
        <f>ALL!M198/M$800</f>
        <v>5.3057749851732764E-4</v>
      </c>
      <c r="N810" s="79">
        <f>ALL!N198/N$800</f>
        <v>4.2336429238397089E-3</v>
      </c>
      <c r="O810" s="79">
        <f>ALL!O198/O$800</f>
        <v>1.6851532419592627E-3</v>
      </c>
      <c r="P810" s="79">
        <f>ALL!P198/P$800</f>
        <v>1.8303053997271383E-3</v>
      </c>
      <c r="Q810" s="79">
        <f>ALL!Q198/Q$800</f>
        <v>6.0455792762150438E-4</v>
      </c>
      <c r="R810" s="79">
        <f>ALL!R198/R$800</f>
        <v>1.8851477002620888E-3</v>
      </c>
      <c r="S810" s="79">
        <f>ALL!S198/S$800</f>
        <v>2.0759163813949947E-3</v>
      </c>
      <c r="T810" s="79">
        <f>ALL!T198/T$800</f>
        <v>1.1848387649725052E-3</v>
      </c>
      <c r="U810" s="79">
        <f>ALL!U198/U$800</f>
        <v>1.2491152327754071E-3</v>
      </c>
      <c r="V810" s="79">
        <f>ALL!V198/V$800</f>
        <v>1.9788823103941079E-3</v>
      </c>
      <c r="W810" s="79">
        <f>ALL!W198/W$800</f>
        <v>1.847421894493747E-3</v>
      </c>
      <c r="X810" s="79">
        <f>ALL!X198/X$800</f>
        <v>5.204144790582569E-4</v>
      </c>
      <c r="Y810" s="79">
        <f>ALL!Y198/Y$800</f>
        <v>8.9483782510919071E-4</v>
      </c>
      <c r="Z810" s="79">
        <f>ALL!Z198/Z$800</f>
        <v>7.0865875267957983E-4</v>
      </c>
      <c r="AA810" s="79">
        <f>ALL!AA198/AA$800</f>
        <v>3.3054176799155316E-3</v>
      </c>
      <c r="AB810" s="79">
        <f>ALL!AB198/AB$800</f>
        <v>2.7898893039570816E-3</v>
      </c>
      <c r="AC810" s="79">
        <f>ALL!AC198/AC$800</f>
        <v>2.6487389103258237E-3</v>
      </c>
      <c r="AD810" s="79">
        <f>ALL!AD198/AD$800</f>
        <v>1.0211723627508488E-3</v>
      </c>
      <c r="AE810" s="79">
        <f>ALL!AE198/AE$800</f>
        <v>1.1218015774403895E-3</v>
      </c>
      <c r="AF810" s="79">
        <f>ALL!AF198/AF$800</f>
        <v>1.1238486240173669E-3</v>
      </c>
      <c r="AG810" s="79">
        <f>ALL!AG198/AG$800</f>
        <v>6.8743211602746062E-4</v>
      </c>
      <c r="AH810" s="79">
        <f>ALL!AH198/AH$800</f>
        <v>9.2729047763940317E-4</v>
      </c>
      <c r="AI810" s="79">
        <f>ALL!AI198/AI$800</f>
        <v>7.099549111044568E-4</v>
      </c>
      <c r="AJ810" s="79">
        <f>ALL!AJ198/AJ$800</f>
        <v>6.6356508334961732E-4</v>
      </c>
      <c r="AK810" s="79">
        <f>ALL!AK198/AK$800</f>
        <v>6.2986520364627396E-4</v>
      </c>
      <c r="AL810" s="79">
        <f>ALL!AL198/AL$800</f>
        <v>1.1404668714384307E-2</v>
      </c>
      <c r="AM810" s="79">
        <f>ALL!AM198/AM$800</f>
        <v>2.6954189845459185E-3</v>
      </c>
      <c r="AN810" s="79">
        <f>ALL!AN198/AN$800</f>
        <v>1.2610471223535426E-2</v>
      </c>
      <c r="AO810" s="79">
        <f>ALL!AO198/AO$800</f>
        <v>5.4276475674056725E-2</v>
      </c>
      <c r="AP810" s="79">
        <f>ALL!AP198/AP$800</f>
        <v>4.6706429924474038E-3</v>
      </c>
      <c r="AQ810" s="79">
        <f>ALL!AQ198/AQ$800</f>
        <v>9.9779720367035637E-3</v>
      </c>
      <c r="AR810" s="79">
        <f>ALL!AR198/AR$800</f>
        <v>1.1080155545406842E-2</v>
      </c>
      <c r="AS810" s="79">
        <f>ALL!AS198/AS$800</f>
        <v>5.6899846613024472E-3</v>
      </c>
      <c r="AT810" s="79">
        <f>ALL!AT198/AT$800</f>
        <v>1.6931569746411555E-2</v>
      </c>
      <c r="AU810" s="79">
        <f>ALL!AU198/AU$800</f>
        <v>7.3534944074094251E-3</v>
      </c>
      <c r="AV810" s="79">
        <f>ALL!AV198/AV$800</f>
        <v>7.9037520926748036E-3</v>
      </c>
      <c r="AW810" s="79">
        <f>ALL!AW198/AW$800</f>
        <v>1.0307760003013587E-2</v>
      </c>
      <c r="AX810" s="79">
        <f>ALL!AX198/AX$800</f>
        <v>5.6584431763639599E-3</v>
      </c>
      <c r="AY810" s="79">
        <f>ALL!AY198/AY$800</f>
        <v>7.3623927799926206E-3</v>
      </c>
      <c r="AZ810" s="79">
        <f>ALL!AZ198/AZ$800</f>
        <v>1.3085659469823638E-2</v>
      </c>
      <c r="BA810" s="79">
        <f>ALL!BA198/BA$800</f>
        <v>1.4792187574861648E-2</v>
      </c>
      <c r="BB810" s="79">
        <f>ALL!BB198/BB$800</f>
        <v>2.1043724197860127E-2</v>
      </c>
      <c r="BC810" s="79">
        <f>ALL!BC198/BC$800</f>
        <v>1.5580581367375642E-2</v>
      </c>
      <c r="BD810" s="79">
        <f>ALL!BD198/BD$800</f>
        <v>1.3382719491603443E-3</v>
      </c>
      <c r="BE810" s="79">
        <f>ALL!BE198/BE$800</f>
        <v>1.5207890866585656E-3</v>
      </c>
      <c r="BF810" s="79">
        <f>ALL!BF198/BF$800</f>
        <v>1.1993672615259502E-3</v>
      </c>
      <c r="BG810" s="79">
        <f>ALL!BG198/BG$800</f>
        <v>1.5846544906141368E-3</v>
      </c>
      <c r="BH810" s="91">
        <f t="shared" ref="BH810" si="371">SUM(E810:BG810)</f>
        <v>0.28492989689608483</v>
      </c>
      <c r="BJ810" s="267">
        <f t="array" ref="BJ810">(MIN(IF($E$4:$BG$4=BJ$4,$E810:$BG810)))</f>
        <v>4.6706429924474038E-3</v>
      </c>
      <c r="BK810" s="267">
        <f t="array" ref="BK810">(MAX(IF($E$4:$BG$4=BK$4,$E810:$BG810)))</f>
        <v>5.4276475674056725E-2</v>
      </c>
      <c r="BL810" s="267">
        <f t="array" ref="BL810">(AVERAGE(IF($E$4:$BG$4=BL$4,$E810:$BG810)))</f>
        <v>1.3645329184327462E-2</v>
      </c>
      <c r="BM810" s="267">
        <f t="array" ref="BM810">(MIN(IF($E$4:$BG$4=BM$4,$E810:$BG810)))</f>
        <v>1.1993672615259502E-3</v>
      </c>
      <c r="BN810" s="267">
        <f t="array" ref="BN810">(MAX(IF($E$4:$BG$4=BN$4,$E810:$BG810)))</f>
        <v>1.5846544906141368E-3</v>
      </c>
      <c r="BO810" s="267">
        <f t="array" ref="BO810">(AVERAGE(IF($E$4:$BG$4=BO$4,$E810:$BG810)))</f>
        <v>1.4107706969897491E-3</v>
      </c>
      <c r="BP810" s="267">
        <f t="array" ref="BP810">(MIN(IF($E$4:$BG$4=BP$4,$E810:$BG810)))</f>
        <v>6.2986520364627396E-4</v>
      </c>
      <c r="BQ810" s="267">
        <f t="array" ref="BQ810">(MAX(IF($E$4:$BG$4=BQ$4,$E810:$BG810)))</f>
        <v>1.1404668714384307E-2</v>
      </c>
      <c r="BR810" s="267">
        <f t="array" ref="BR810">(AVERAGE(IF($E$4:$BG$4=BR$4,$E810:$BG810)))</f>
        <v>4.9099843008588327E-3</v>
      </c>
      <c r="BS810" s="267">
        <f t="array" ref="BS810">(MIN(IF($E$4:$BG$4=BS$4,$E810:$BG810)))</f>
        <v>5.3057749851732764E-4</v>
      </c>
      <c r="BT810" s="267">
        <f t="array" ref="BT810">(MAX(IF($E$4:$BG$4=BT$4,$E810:$BG810)))</f>
        <v>4.2336429238397089E-3</v>
      </c>
      <c r="BU810" s="267">
        <f t="array" ref="BU810">(AVERAGE(IF($E$4:$BG$4=BU$4,$E810:$BG810)))</f>
        <v>1.638120517195154E-3</v>
      </c>
      <c r="BV810" s="267">
        <f t="array" ref="BV810">(MIN(IF($E$4:$BG$4=BV$4,$E810:$BG810)))</f>
        <v>6.5729632696640255E-4</v>
      </c>
      <c r="BW810" s="267">
        <f t="array" ref="BW810">(MAX(IF($E$4:$BG$4=BW$4,$E810:$BG810)))</f>
        <v>2.7898893039570816E-3</v>
      </c>
      <c r="BX810" s="267">
        <f t="array" ref="BX810">(AVERAGE(IF($E$4:$BG$4=BX$4,$E810:$BG810)))</f>
        <v>1.2048523667381704E-3</v>
      </c>
      <c r="BY810" s="267">
        <f t="array" ref="BY810">(MIN(IF($E$4:$BG$4=BY$4,$E810:$BG810)))</f>
        <v>3.6892226635372905E-4</v>
      </c>
      <c r="BZ810" s="267">
        <f t="array" ref="BZ810">(MAX(IF($E$4:$BG$4=BZ$4,$E810:$BG810)))</f>
        <v>1.8303053997271383E-3</v>
      </c>
      <c r="CA810" s="267">
        <f t="array" ref="CA810">(AVERAGE(IF($E$4:$BG$4=CA$4,$E810:$BG810)))</f>
        <v>1.0016648468941381E-3</v>
      </c>
      <c r="CB810" s="268">
        <f t="shared" si="367"/>
        <v>0</v>
      </c>
      <c r="CC810" s="268">
        <f t="shared" si="368"/>
        <v>0.1</v>
      </c>
      <c r="CD810" s="268">
        <f t="shared" si="369"/>
        <v>5.1805435799288152E-3</v>
      </c>
    </row>
    <row r="811" spans="1:83" ht="12.75">
      <c r="A811" s="17">
        <f t="shared" si="370"/>
        <v>59000</v>
      </c>
      <c r="B811" s="248" t="s">
        <v>891</v>
      </c>
      <c r="E811" s="79">
        <f>ALL!E199/E$800</f>
        <v>0</v>
      </c>
      <c r="F811" s="79">
        <f>ALL!F199/F$800</f>
        <v>0</v>
      </c>
      <c r="G811" s="79">
        <f>ALL!G199/G$800</f>
        <v>0</v>
      </c>
      <c r="H811" s="79">
        <f>ALL!H199/H$800</f>
        <v>0</v>
      </c>
      <c r="I811" s="79">
        <f>ALL!I199/I$800</f>
        <v>0</v>
      </c>
      <c r="J811" s="79">
        <f>ALL!J199/J$800</f>
        <v>0</v>
      </c>
      <c r="K811" s="79">
        <f>ALL!K199/K$800</f>
        <v>0</v>
      </c>
      <c r="L811" s="79">
        <f>ALL!L199/L$800</f>
        <v>0</v>
      </c>
      <c r="M811" s="79">
        <f>ALL!M199/M$800</f>
        <v>0</v>
      </c>
      <c r="N811" s="79">
        <f>ALL!N199/N$800</f>
        <v>0</v>
      </c>
      <c r="O811" s="79">
        <f>ALL!O199/O$800</f>
        <v>0</v>
      </c>
      <c r="P811" s="79">
        <f>ALL!P199/P$800</f>
        <v>0</v>
      </c>
      <c r="Q811" s="79">
        <f>ALL!Q199/Q$800</f>
        <v>0</v>
      </c>
      <c r="R811" s="79">
        <f>ALL!R199/R$800</f>
        <v>0</v>
      </c>
      <c r="S811" s="79">
        <f>ALL!S199/S$800</f>
        <v>0</v>
      </c>
      <c r="T811" s="79">
        <f>ALL!T199/T$800</f>
        <v>0</v>
      </c>
      <c r="U811" s="79">
        <f>ALL!U199/U$800</f>
        <v>0</v>
      </c>
      <c r="V811" s="79">
        <f>ALL!V199/V$800</f>
        <v>0</v>
      </c>
      <c r="W811" s="79">
        <f>ALL!W199/W$800</f>
        <v>0</v>
      </c>
      <c r="X811" s="79">
        <f>ALL!X199/X$800</f>
        <v>0</v>
      </c>
      <c r="Y811" s="79">
        <f>ALL!Y199/Y$800</f>
        <v>0</v>
      </c>
      <c r="Z811" s="79">
        <f>ALL!Z199/Z$800</f>
        <v>0</v>
      </c>
      <c r="AA811" s="79">
        <f>ALL!AA199/AA$800</f>
        <v>0</v>
      </c>
      <c r="AB811" s="79">
        <f>ALL!AB199/AB$800</f>
        <v>0</v>
      </c>
      <c r="AC811" s="79">
        <f>ALL!AC199/AC$800</f>
        <v>0</v>
      </c>
      <c r="AD811" s="79">
        <f>ALL!AD199/AD$800</f>
        <v>0</v>
      </c>
      <c r="AE811" s="79">
        <f>ALL!AE199/AE$800</f>
        <v>0</v>
      </c>
      <c r="AF811" s="79">
        <f>ALL!AF199/AF$800</f>
        <v>0</v>
      </c>
      <c r="AG811" s="79">
        <f>ALL!AG199/AG$800</f>
        <v>0</v>
      </c>
      <c r="AH811" s="79">
        <f>ALL!AH199/AH$800</f>
        <v>0</v>
      </c>
      <c r="AI811" s="79">
        <f>ALL!AI199/AI$800</f>
        <v>0</v>
      </c>
      <c r="AJ811" s="79">
        <f>ALL!AJ199/AJ$800</f>
        <v>0</v>
      </c>
      <c r="AK811" s="79">
        <f>ALL!AK199/AK$800</f>
        <v>0</v>
      </c>
      <c r="AL811" s="79">
        <f>ALL!AL199/AL$800</f>
        <v>0</v>
      </c>
      <c r="AM811" s="79">
        <f>ALL!AM199/AM$800</f>
        <v>0</v>
      </c>
      <c r="AN811" s="79">
        <f>ALL!AN199/AN$800</f>
        <v>0</v>
      </c>
      <c r="AO811" s="79">
        <f>ALL!AO199/AO$800</f>
        <v>0</v>
      </c>
      <c r="AP811" s="79">
        <f>ALL!AP199/AP$800</f>
        <v>0</v>
      </c>
      <c r="AQ811" s="79">
        <f>ALL!AQ199/AQ$800</f>
        <v>0</v>
      </c>
      <c r="AR811" s="79">
        <f>ALL!AR199/AR$800</f>
        <v>0</v>
      </c>
      <c r="AS811" s="79">
        <f>ALL!AS199/AS$800</f>
        <v>0</v>
      </c>
      <c r="AT811" s="79">
        <f>ALL!AT199/AT$800</f>
        <v>0</v>
      </c>
      <c r="AU811" s="79">
        <f>ALL!AU199/AU$800</f>
        <v>0</v>
      </c>
      <c r="AV811" s="79">
        <f>ALL!AV199/AV$800</f>
        <v>0</v>
      </c>
      <c r="AW811" s="79">
        <f>ALL!AW199/AW$800</f>
        <v>0</v>
      </c>
      <c r="AX811" s="79">
        <f>ALL!AX199/AX$800</f>
        <v>0</v>
      </c>
      <c r="AY811" s="79">
        <f>ALL!AY199/AY$800</f>
        <v>0</v>
      </c>
      <c r="AZ811" s="79">
        <f>ALL!AZ199/AZ$800</f>
        <v>0</v>
      </c>
      <c r="BA811" s="79">
        <f>ALL!BA199/BA$800</f>
        <v>0</v>
      </c>
      <c r="BB811" s="79">
        <f>ALL!BB199/BB$800</f>
        <v>0</v>
      </c>
      <c r="BC811" s="79">
        <f>ALL!BC199/BC$800</f>
        <v>0</v>
      </c>
      <c r="BD811" s="79">
        <f>ALL!BD199/BD$800</f>
        <v>0</v>
      </c>
      <c r="BE811" s="79">
        <f>ALL!BE199/BE$800</f>
        <v>0</v>
      </c>
      <c r="BF811" s="79">
        <f>ALL!BF199/BF$800</f>
        <v>0</v>
      </c>
      <c r="BG811" s="79">
        <f>ALL!BG199/BG$800</f>
        <v>0</v>
      </c>
      <c r="BH811" s="19">
        <f t="shared" si="366"/>
        <v>0</v>
      </c>
      <c r="BJ811" s="267">
        <f t="array" ref="BJ811">(MIN(IF($E$4:$BG$4=BJ$4,$E811:$BG811)))</f>
        <v>0</v>
      </c>
      <c r="BK811" s="267">
        <f t="array" ref="BK811">(MAX(IF($E$4:$BG$4=BK$4,$E811:$BG811)))</f>
        <v>0</v>
      </c>
      <c r="BL811" s="267">
        <f t="array" ref="BL811">(AVERAGE(IF($E$4:$BG$4=BL$4,$E811:$BG811)))</f>
        <v>0</v>
      </c>
      <c r="BM811" s="267">
        <f t="array" ref="BM811">(MIN(IF($E$4:$BG$4=BM$4,$E811:$BG811)))</f>
        <v>0</v>
      </c>
      <c r="BN811" s="267">
        <f t="array" ref="BN811">(MAX(IF($E$4:$BG$4=BN$4,$E811:$BG811)))</f>
        <v>0</v>
      </c>
      <c r="BO811" s="267">
        <f t="array" ref="BO811">(AVERAGE(IF($E$4:$BG$4=BO$4,$E811:$BG811)))</f>
        <v>0</v>
      </c>
      <c r="BP811" s="267">
        <f t="array" ref="BP811">(MIN(IF($E$4:$BG$4=BP$4,$E811:$BG811)))</f>
        <v>0</v>
      </c>
      <c r="BQ811" s="267">
        <f t="array" ref="BQ811">(MAX(IF($E$4:$BG$4=BQ$4,$E811:$BG811)))</f>
        <v>0</v>
      </c>
      <c r="BR811" s="267">
        <f t="array" ref="BR811">(AVERAGE(IF($E$4:$BG$4=BR$4,$E811:$BG811)))</f>
        <v>0</v>
      </c>
      <c r="BS811" s="267">
        <f t="array" ref="BS811">(MIN(IF($E$4:$BG$4=BS$4,$E811:$BG811)))</f>
        <v>0</v>
      </c>
      <c r="BT811" s="267">
        <f t="array" ref="BT811">(MAX(IF($E$4:$BG$4=BT$4,$E811:$BG811)))</f>
        <v>0</v>
      </c>
      <c r="BU811" s="267">
        <f t="array" ref="BU811">(AVERAGE(IF($E$4:$BG$4=BU$4,$E811:$BG811)))</f>
        <v>0</v>
      </c>
      <c r="BV811" s="267">
        <f t="array" ref="BV811">(MIN(IF($E$4:$BG$4=BV$4,$E811:$BG811)))</f>
        <v>0</v>
      </c>
      <c r="BW811" s="267">
        <f t="array" ref="BW811">(MAX(IF($E$4:$BG$4=BW$4,$E811:$BG811)))</f>
        <v>0</v>
      </c>
      <c r="BX811" s="267">
        <f t="array" ref="BX811">(AVERAGE(IF($E$4:$BG$4=BX$4,$E811:$BG811)))</f>
        <v>0</v>
      </c>
      <c r="BY811" s="267">
        <f t="array" ref="BY811">(MIN(IF($E$4:$BG$4=BY$4,$E811:$BG811)))</f>
        <v>0</v>
      </c>
      <c r="BZ811" s="267">
        <f t="array" ref="BZ811">(MAX(IF($E$4:$BG$4=BZ$4,$E811:$BG811)))</f>
        <v>0</v>
      </c>
      <c r="CA811" s="267">
        <f t="array" ref="CA811">(AVERAGE(IF($E$4:$BG$4=CA$4,$E811:$BG811)))</f>
        <v>0</v>
      </c>
      <c r="CB811" s="268">
        <f t="shared" si="367"/>
        <v>0</v>
      </c>
      <c r="CC811" s="268">
        <f t="shared" si="368"/>
        <v>0</v>
      </c>
      <c r="CD811" s="268">
        <f t="shared" si="369"/>
        <v>0</v>
      </c>
      <c r="CE811" s="90"/>
    </row>
    <row r="812" spans="1:83" ht="12.75">
      <c r="A812" s="22">
        <v>90000</v>
      </c>
      <c r="B812" s="221" t="s">
        <v>53</v>
      </c>
      <c r="E812" s="80">
        <f>SUM(E803:E811)</f>
        <v>1.0000000000000004</v>
      </c>
      <c r="F812" s="80">
        <f t="shared" ref="F812:BG812" si="372">SUM(F803:F811)</f>
        <v>1.0000000000000007</v>
      </c>
      <c r="G812" s="80">
        <f t="shared" si="372"/>
        <v>1.0000000000000002</v>
      </c>
      <c r="H812" s="80">
        <f t="shared" si="372"/>
        <v>1.0000000000000002</v>
      </c>
      <c r="I812" s="80">
        <f t="shared" si="372"/>
        <v>1.0000000000000011</v>
      </c>
      <c r="J812" s="80">
        <f t="shared" si="372"/>
        <v>0.99999999999999944</v>
      </c>
      <c r="K812" s="80">
        <f t="shared" si="372"/>
        <v>0.99999999999999933</v>
      </c>
      <c r="L812" s="80">
        <f t="shared" si="372"/>
        <v>0.99999999999999978</v>
      </c>
      <c r="M812" s="80">
        <f t="shared" si="372"/>
        <v>1.0000000000000004</v>
      </c>
      <c r="N812" s="80">
        <f t="shared" si="372"/>
        <v>1.0000000000000002</v>
      </c>
      <c r="O812" s="80">
        <f t="shared" si="372"/>
        <v>1.0000000000000002</v>
      </c>
      <c r="P812" s="80">
        <f t="shared" si="372"/>
        <v>0.99999999999999989</v>
      </c>
      <c r="Q812" s="80">
        <f t="shared" si="372"/>
        <v>0.99999999999999967</v>
      </c>
      <c r="R812" s="80">
        <f t="shared" si="372"/>
        <v>1.0000000000000002</v>
      </c>
      <c r="S812" s="80">
        <f t="shared" si="372"/>
        <v>1.0000000000000002</v>
      </c>
      <c r="T812" s="80">
        <f t="shared" si="372"/>
        <v>0.99999999999999922</v>
      </c>
      <c r="U812" s="80">
        <f t="shared" si="372"/>
        <v>1.0000000000000002</v>
      </c>
      <c r="V812" s="80">
        <f t="shared" si="372"/>
        <v>1.0000000000000002</v>
      </c>
      <c r="W812" s="80">
        <f t="shared" si="372"/>
        <v>1.0000000000000009</v>
      </c>
      <c r="X812" s="80">
        <f t="shared" si="372"/>
        <v>1.0000000000000002</v>
      </c>
      <c r="Y812" s="80">
        <f t="shared" si="372"/>
        <v>1</v>
      </c>
      <c r="Z812" s="80">
        <f t="shared" si="372"/>
        <v>0.99999999999999933</v>
      </c>
      <c r="AA812" s="80">
        <f t="shared" si="372"/>
        <v>0.99999999999999978</v>
      </c>
      <c r="AB812" s="80">
        <f t="shared" si="372"/>
        <v>0.99999999999999967</v>
      </c>
      <c r="AC812" s="80">
        <f t="shared" si="372"/>
        <v>0.99999999999999956</v>
      </c>
      <c r="AD812" s="80">
        <f t="shared" si="372"/>
        <v>1.0000000000000002</v>
      </c>
      <c r="AE812" s="80">
        <f t="shared" si="372"/>
        <v>0.99999999999999978</v>
      </c>
      <c r="AF812" s="80">
        <f t="shared" si="372"/>
        <v>0.99999999999999989</v>
      </c>
      <c r="AG812" s="80">
        <f t="shared" si="372"/>
        <v>1.0000000000000016</v>
      </c>
      <c r="AH812" s="80">
        <f t="shared" si="372"/>
        <v>0.99999999999999911</v>
      </c>
      <c r="AI812" s="80">
        <f t="shared" si="372"/>
        <v>1.0000000000000002</v>
      </c>
      <c r="AJ812" s="80">
        <f t="shared" si="372"/>
        <v>0.99999999999999845</v>
      </c>
      <c r="AK812" s="80">
        <f t="shared" si="372"/>
        <v>0.99999999999999889</v>
      </c>
      <c r="AL812" s="80">
        <f t="shared" si="372"/>
        <v>0.99999999999999978</v>
      </c>
      <c r="AM812" s="80">
        <f t="shared" si="372"/>
        <v>1</v>
      </c>
      <c r="AN812" s="80">
        <f t="shared" si="372"/>
        <v>0.99999999999999989</v>
      </c>
      <c r="AO812" s="80">
        <f t="shared" si="372"/>
        <v>0.99999999999999944</v>
      </c>
      <c r="AP812" s="80">
        <f t="shared" si="372"/>
        <v>0.99999999999999989</v>
      </c>
      <c r="AQ812" s="80">
        <f t="shared" si="372"/>
        <v>1.0000000000000002</v>
      </c>
      <c r="AR812" s="80">
        <f t="shared" si="372"/>
        <v>1</v>
      </c>
      <c r="AS812" s="80">
        <f t="shared" si="372"/>
        <v>0.99999999999999967</v>
      </c>
      <c r="AT812" s="80">
        <f t="shared" si="372"/>
        <v>1.0000000000000002</v>
      </c>
      <c r="AU812" s="80">
        <f t="shared" si="372"/>
        <v>1.0000000000000004</v>
      </c>
      <c r="AV812" s="80">
        <f t="shared" si="372"/>
        <v>1.0000000000000002</v>
      </c>
      <c r="AW812" s="80">
        <f t="shared" si="372"/>
        <v>0.99999999999999978</v>
      </c>
      <c r="AX812" s="80">
        <f t="shared" si="372"/>
        <v>0.99999999999999944</v>
      </c>
      <c r="AY812" s="80">
        <f t="shared" si="372"/>
        <v>0.99999999999999978</v>
      </c>
      <c r="AZ812" s="80">
        <f t="shared" si="372"/>
        <v>1.0000000000000002</v>
      </c>
      <c r="BA812" s="80">
        <f t="shared" ref="BA812:BB812" si="373">SUM(BA803:BA811)</f>
        <v>1</v>
      </c>
      <c r="BB812" s="80">
        <f t="shared" si="373"/>
        <v>0.99999999999999989</v>
      </c>
      <c r="BC812" s="80">
        <f t="shared" ref="BC812" si="374">SUM(BC803:BC811)</f>
        <v>1.0000000000000002</v>
      </c>
      <c r="BD812" s="80">
        <f t="shared" si="372"/>
        <v>1</v>
      </c>
      <c r="BE812" s="80">
        <f t="shared" si="372"/>
        <v>0.99999999999999933</v>
      </c>
      <c r="BF812" s="80">
        <f t="shared" si="372"/>
        <v>1.0000000000000002</v>
      </c>
      <c r="BG812" s="80">
        <f t="shared" si="372"/>
        <v>1</v>
      </c>
      <c r="BH812" s="20">
        <f t="shared" si="366"/>
        <v>55</v>
      </c>
      <c r="BJ812" s="267">
        <f t="array" ref="BJ812">(MIN(IF($E$4:$BG$4=BJ$4,$E812:$BG812)))</f>
        <v>0.99999999999999944</v>
      </c>
      <c r="BK812" s="267">
        <f t="array" ref="BK812">(MAX(IF($E$4:$BG$4=BK$4,$E812:$BG812)))</f>
        <v>1.0000000000000004</v>
      </c>
      <c r="BL812" s="267">
        <f t="array" ref="BL812">(AVERAGE(IF($E$4:$BG$4=BL$4,$E812:$BG812)))</f>
        <v>1</v>
      </c>
      <c r="BM812" s="267">
        <f t="array" ref="BM812">(MIN(IF($E$4:$BG$4=BM$4,$E812:$BG812)))</f>
        <v>0.99999999999999933</v>
      </c>
      <c r="BN812" s="267">
        <f t="array" ref="BN812">(MAX(IF($E$4:$BG$4=BN$4,$E812:$BG812)))</f>
        <v>1.0000000000000002</v>
      </c>
      <c r="BO812" s="267">
        <f t="array" ref="BO812">(AVERAGE(IF($E$4:$BG$4=BO$4,$E812:$BG812)))</f>
        <v>0.99999999999999989</v>
      </c>
      <c r="BP812" s="267">
        <f t="array" ref="BP812">(MIN(IF($E$4:$BG$4=BP$4,$E812:$BG812)))</f>
        <v>0.99999999999999889</v>
      </c>
      <c r="BQ812" s="267">
        <f t="array" ref="BQ812">(MAX(IF($E$4:$BG$4=BQ$4,$E812:$BG812)))</f>
        <v>1</v>
      </c>
      <c r="BR812" s="267">
        <f t="array" ref="BR812">(AVERAGE(IF($E$4:$BG$4=BR$4,$E812:$BG812)))</f>
        <v>0.99999999999999956</v>
      </c>
      <c r="BS812" s="267">
        <f t="array" ref="BS812">(MIN(IF($E$4:$BG$4=BS$4,$E812:$BG812)))</f>
        <v>0.99999999999999911</v>
      </c>
      <c r="BT812" s="267">
        <f t="array" ref="BT812">(MAX(IF($E$4:$BG$4=BT$4,$E812:$BG812)))</f>
        <v>1.0000000000000009</v>
      </c>
      <c r="BU812" s="267">
        <f t="array" ref="BU812">(AVERAGE(IF($E$4:$BG$4=BU$4,$E812:$BG812)))</f>
        <v>1</v>
      </c>
      <c r="BV812" s="267">
        <f t="array" ref="BV812">(MIN(IF($E$4:$BG$4=BV$4,$E812:$BG812)))</f>
        <v>0.99999999999999845</v>
      </c>
      <c r="BW812" s="267">
        <f t="array" ref="BW812">(MAX(IF($E$4:$BG$4=BW$4,$E812:$BG812)))</f>
        <v>1.0000000000000002</v>
      </c>
      <c r="BX812" s="267">
        <f t="array" ref="BX812">(AVERAGE(IF($E$4:$BG$4=BX$4,$E812:$BG812)))</f>
        <v>0.99999999999999933</v>
      </c>
      <c r="BY812" s="267">
        <f t="array" ref="BY812">(MIN(IF($E$4:$BG$4=BY$4,$E812:$BG812)))</f>
        <v>0.99999999999999978</v>
      </c>
      <c r="BZ812" s="267">
        <f t="array" ref="BZ812">(MAX(IF($E$4:$BG$4=BZ$4,$E812:$BG812)))</f>
        <v>1.0000000000000016</v>
      </c>
      <c r="CA812" s="267">
        <f t="array" ref="CA812">(AVERAGE(IF($E$4:$BG$4=CA$4,$E812:$BG812)))</f>
        <v>1.0000000000000004</v>
      </c>
      <c r="CB812" s="268">
        <f t="shared" si="367"/>
        <v>1</v>
      </c>
      <c r="CC812" s="268">
        <f t="shared" si="368"/>
        <v>1</v>
      </c>
      <c r="CD812" s="268">
        <f t="shared" si="369"/>
        <v>1</v>
      </c>
      <c r="CE812" s="90"/>
    </row>
    <row r="813" spans="1:83">
      <c r="BJ813" s="79"/>
      <c r="BK813" s="79"/>
      <c r="BL813" s="79"/>
      <c r="BM813" s="79"/>
      <c r="BN813" s="79"/>
      <c r="BO813" s="79"/>
      <c r="BP813" s="79"/>
      <c r="BQ813" s="79"/>
      <c r="BR813" s="79"/>
      <c r="BS813" s="79"/>
      <c r="BT813" s="79"/>
      <c r="BU813" s="79"/>
      <c r="BV813" s="79"/>
      <c r="BW813" s="79"/>
      <c r="BX813" s="79"/>
      <c r="BY813" s="79"/>
      <c r="BZ813" s="79"/>
      <c r="CA813" s="79"/>
      <c r="CB813" s="79"/>
      <c r="CC813" s="79"/>
      <c r="CD813" s="79"/>
    </row>
    <row r="814" spans="1:83">
      <c r="BJ814" s="79"/>
      <c r="BK814" s="79"/>
      <c r="BL814" s="79"/>
      <c r="BM814" s="79"/>
      <c r="BN814" s="79"/>
      <c r="BO814" s="79"/>
      <c r="BP814" s="79"/>
      <c r="BQ814" s="79"/>
      <c r="BR814" s="79"/>
      <c r="BS814" s="79"/>
      <c r="BT814" s="79"/>
      <c r="BU814" s="79"/>
      <c r="BV814" s="79"/>
      <c r="BW814" s="79"/>
      <c r="BX814" s="79"/>
      <c r="BY814" s="79"/>
      <c r="BZ814" s="79"/>
      <c r="CA814" s="79"/>
      <c r="CB814" s="79"/>
      <c r="CC814" s="79"/>
      <c r="CD814" s="79"/>
    </row>
    <row r="815" spans="1:83" ht="12" customHeight="1">
      <c r="A815" s="14"/>
      <c r="B815" s="363" t="s">
        <v>875</v>
      </c>
      <c r="C815" s="82"/>
      <c r="E815" s="27"/>
      <c r="F815" s="36"/>
      <c r="G815" s="36"/>
      <c r="H815" s="36"/>
      <c r="I815" s="36"/>
      <c r="J815" s="36"/>
      <c r="K815" s="36"/>
      <c r="L815" s="36"/>
      <c r="M815" s="36"/>
      <c r="N815" s="36"/>
      <c r="O815" s="36"/>
      <c r="P815" s="36"/>
      <c r="Q815" s="36"/>
      <c r="R815" s="36"/>
      <c r="S815" s="36"/>
      <c r="T815" s="15"/>
      <c r="U815" s="15"/>
      <c r="V815" s="15"/>
      <c r="W815" s="15"/>
      <c r="X815" s="15"/>
      <c r="BJ815" s="79"/>
      <c r="BK815" s="79"/>
      <c r="BL815" s="79"/>
      <c r="BM815" s="79"/>
      <c r="BN815" s="79"/>
      <c r="BO815" s="79"/>
      <c r="BP815" s="79"/>
      <c r="BQ815" s="79"/>
      <c r="BR815" s="79"/>
      <c r="BS815" s="79"/>
      <c r="BT815" s="79"/>
      <c r="BU815" s="79"/>
      <c r="BV815" s="79"/>
      <c r="BW815" s="79"/>
      <c r="BX815" s="79"/>
      <c r="BY815" s="79"/>
      <c r="BZ815" s="79"/>
      <c r="CA815" s="79"/>
      <c r="CB815" s="79"/>
      <c r="CC815" s="79"/>
      <c r="CD815" s="79"/>
    </row>
    <row r="816" spans="1:83">
      <c r="A816" s="14"/>
      <c r="B816" s="364" t="s">
        <v>559</v>
      </c>
      <c r="C816" s="73">
        <f>C$2</f>
        <v>3</v>
      </c>
      <c r="D816" s="73">
        <f t="shared" ref="D816:BH816" si="375">D$2</f>
        <v>4</v>
      </c>
      <c r="E816" s="73">
        <f t="shared" si="375"/>
        <v>5</v>
      </c>
      <c r="F816" s="73">
        <f t="shared" si="375"/>
        <v>6</v>
      </c>
      <c r="G816" s="73">
        <f t="shared" si="375"/>
        <v>7</v>
      </c>
      <c r="H816" s="73">
        <f t="shared" si="375"/>
        <v>8</v>
      </c>
      <c r="I816" s="73">
        <f t="shared" si="375"/>
        <v>9</v>
      </c>
      <c r="J816" s="73">
        <f t="shared" si="375"/>
        <v>10</v>
      </c>
      <c r="K816" s="73">
        <f t="shared" si="375"/>
        <v>11</v>
      </c>
      <c r="L816" s="73">
        <f t="shared" si="375"/>
        <v>12</v>
      </c>
      <c r="M816" s="73">
        <f t="shared" si="375"/>
        <v>13</v>
      </c>
      <c r="N816" s="73">
        <f t="shared" si="375"/>
        <v>14</v>
      </c>
      <c r="O816" s="73">
        <f t="shared" si="375"/>
        <v>15</v>
      </c>
      <c r="P816" s="73">
        <f t="shared" si="375"/>
        <v>16</v>
      </c>
      <c r="Q816" s="73">
        <f t="shared" si="375"/>
        <v>17</v>
      </c>
      <c r="R816" s="73">
        <f t="shared" si="375"/>
        <v>18</v>
      </c>
      <c r="S816" s="73">
        <f t="shared" si="375"/>
        <v>19</v>
      </c>
      <c r="T816" s="73">
        <f t="shared" si="375"/>
        <v>20</v>
      </c>
      <c r="U816" s="73">
        <f t="shared" si="375"/>
        <v>21</v>
      </c>
      <c r="V816" s="73">
        <f t="shared" si="375"/>
        <v>22</v>
      </c>
      <c r="W816" s="73">
        <f t="shared" si="375"/>
        <v>23</v>
      </c>
      <c r="X816" s="73">
        <f t="shared" si="375"/>
        <v>24</v>
      </c>
      <c r="Y816" s="73">
        <f t="shared" si="375"/>
        <v>25</v>
      </c>
      <c r="Z816" s="73">
        <f t="shared" si="375"/>
        <v>26</v>
      </c>
      <c r="AA816" s="73">
        <f t="shared" si="375"/>
        <v>27</v>
      </c>
      <c r="AB816" s="73">
        <f t="shared" si="375"/>
        <v>28</v>
      </c>
      <c r="AC816" s="73">
        <f t="shared" si="375"/>
        <v>29</v>
      </c>
      <c r="AD816" s="73">
        <f t="shared" si="375"/>
        <v>30</v>
      </c>
      <c r="AE816" s="73">
        <f t="shared" si="375"/>
        <v>31</v>
      </c>
      <c r="AF816" s="73">
        <f t="shared" si="375"/>
        <v>32</v>
      </c>
      <c r="AG816" s="73">
        <f t="shared" si="375"/>
        <v>33</v>
      </c>
      <c r="AH816" s="73">
        <f t="shared" si="375"/>
        <v>34</v>
      </c>
      <c r="AI816" s="73">
        <f t="shared" si="375"/>
        <v>35</v>
      </c>
      <c r="AJ816" s="73">
        <f t="shared" si="375"/>
        <v>36</v>
      </c>
      <c r="AK816" s="73">
        <f t="shared" si="375"/>
        <v>37</v>
      </c>
      <c r="AL816" s="73">
        <f t="shared" si="375"/>
        <v>38</v>
      </c>
      <c r="AM816" s="73">
        <f t="shared" si="375"/>
        <v>39</v>
      </c>
      <c r="AN816" s="73">
        <f t="shared" si="375"/>
        <v>40</v>
      </c>
      <c r="AO816" s="73">
        <f t="shared" si="375"/>
        <v>41</v>
      </c>
      <c r="AP816" s="73">
        <f t="shared" si="375"/>
        <v>42</v>
      </c>
      <c r="AQ816" s="73">
        <f t="shared" si="375"/>
        <v>43</v>
      </c>
      <c r="AR816" s="73">
        <f t="shared" si="375"/>
        <v>44</v>
      </c>
      <c r="AS816" s="73">
        <f t="shared" si="375"/>
        <v>45</v>
      </c>
      <c r="AT816" s="73">
        <f t="shared" si="375"/>
        <v>46</v>
      </c>
      <c r="AU816" s="73">
        <f t="shared" si="375"/>
        <v>47</v>
      </c>
      <c r="AV816" s="73">
        <f t="shared" si="375"/>
        <v>48</v>
      </c>
      <c r="AW816" s="73">
        <f t="shared" si="375"/>
        <v>49</v>
      </c>
      <c r="AX816" s="73">
        <f t="shared" si="375"/>
        <v>50</v>
      </c>
      <c r="AY816" s="73">
        <f t="shared" si="375"/>
        <v>51</v>
      </c>
      <c r="AZ816" s="73">
        <f t="shared" si="375"/>
        <v>52</v>
      </c>
      <c r="BA816" s="73">
        <f t="shared" si="375"/>
        <v>53</v>
      </c>
      <c r="BB816" s="73">
        <f t="shared" si="375"/>
        <v>54</v>
      </c>
      <c r="BC816" s="73">
        <f t="shared" si="375"/>
        <v>55</v>
      </c>
      <c r="BD816" s="73">
        <f t="shared" si="375"/>
        <v>56</v>
      </c>
      <c r="BE816" s="73">
        <f t="shared" si="375"/>
        <v>57</v>
      </c>
      <c r="BF816" s="73">
        <f t="shared" si="375"/>
        <v>58</v>
      </c>
      <c r="BG816" s="73">
        <f t="shared" si="375"/>
        <v>59</v>
      </c>
      <c r="BH816" s="73">
        <f t="shared" si="375"/>
        <v>60</v>
      </c>
      <c r="BJ816" s="79"/>
      <c r="BK816" s="79"/>
      <c r="BL816" s="79"/>
      <c r="BM816" s="79"/>
      <c r="BN816" s="79"/>
      <c r="BO816" s="79"/>
      <c r="BP816" s="79"/>
      <c r="BQ816" s="79"/>
      <c r="BR816" s="79"/>
      <c r="BS816" s="79"/>
      <c r="BT816" s="79"/>
      <c r="BU816" s="79"/>
      <c r="BV816" s="79"/>
      <c r="BW816" s="79"/>
      <c r="BX816" s="79"/>
      <c r="BY816" s="79"/>
      <c r="BZ816" s="79"/>
      <c r="CA816" s="79"/>
      <c r="CB816" s="79"/>
      <c r="CC816" s="79"/>
      <c r="CD816" s="79"/>
    </row>
    <row r="817" spans="1:82">
      <c r="A817" s="14"/>
      <c r="B817" s="355" t="s">
        <v>866</v>
      </c>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c r="AB817" s="82"/>
      <c r="AC817" s="82"/>
      <c r="AD817" s="82"/>
      <c r="AE817" s="82"/>
      <c r="AF817" s="82"/>
      <c r="AG817" s="82"/>
      <c r="AH817" s="82"/>
      <c r="AI817" s="82"/>
      <c r="AJ817" s="82"/>
      <c r="AK817" s="82"/>
      <c r="AL817" s="82"/>
      <c r="AM817" s="82"/>
      <c r="AN817" s="82"/>
      <c r="AO817" s="82"/>
      <c r="AP817" s="82"/>
      <c r="AQ817" s="82"/>
      <c r="AR817" s="82"/>
      <c r="AS817" s="82"/>
      <c r="AT817" s="82"/>
      <c r="AU817" s="82"/>
      <c r="AV817" s="82"/>
      <c r="AW817" s="82"/>
      <c r="AX817" s="82"/>
      <c r="AY817" s="82"/>
      <c r="AZ817" s="82"/>
      <c r="BA817" s="82"/>
      <c r="BB817" s="82"/>
      <c r="BC817" s="82"/>
      <c r="BD817" s="82"/>
      <c r="BE817" s="82"/>
      <c r="BF817" s="82"/>
      <c r="BG817" s="82"/>
      <c r="BH817" s="82"/>
      <c r="BJ817" s="79"/>
      <c r="BK817" s="79"/>
      <c r="BL817" s="79"/>
      <c r="BM817" s="79"/>
      <c r="BN817" s="79"/>
      <c r="BO817" s="79"/>
      <c r="BP817" s="79"/>
      <c r="BQ817" s="79"/>
      <c r="BR817" s="79"/>
      <c r="BS817" s="79"/>
      <c r="BT817" s="79"/>
      <c r="BU817" s="79"/>
      <c r="BV817" s="79"/>
      <c r="BW817" s="79"/>
      <c r="BX817" s="79"/>
      <c r="BY817" s="79"/>
      <c r="BZ817" s="79"/>
      <c r="CA817" s="79"/>
      <c r="CB817" s="79"/>
      <c r="CC817" s="79"/>
      <c r="CD817" s="79"/>
    </row>
    <row r="818" spans="1:82" s="39" customFormat="1" ht="12.75">
      <c r="B818" s="356" t="s">
        <v>604</v>
      </c>
      <c r="C818" s="72"/>
      <c r="D818" s="74"/>
      <c r="E818" s="87">
        <v>10</v>
      </c>
      <c r="F818" s="87">
        <v>30</v>
      </c>
      <c r="G818" s="87">
        <v>40</v>
      </c>
      <c r="H818" s="87">
        <v>60</v>
      </c>
      <c r="I818" s="87">
        <v>70</v>
      </c>
      <c r="J818" s="87">
        <v>80</v>
      </c>
      <c r="K818" s="87">
        <v>90</v>
      </c>
      <c r="L818" s="87">
        <v>100</v>
      </c>
      <c r="M818" s="87">
        <v>120</v>
      </c>
      <c r="N818" s="87">
        <v>130</v>
      </c>
      <c r="O818" s="87">
        <v>150</v>
      </c>
      <c r="P818" s="87">
        <v>160</v>
      </c>
      <c r="Q818" s="87">
        <v>170</v>
      </c>
      <c r="R818" s="87">
        <v>180</v>
      </c>
      <c r="S818" s="87">
        <v>190</v>
      </c>
      <c r="T818" s="87">
        <v>200</v>
      </c>
      <c r="U818" s="87">
        <v>210</v>
      </c>
      <c r="V818" s="87">
        <v>220</v>
      </c>
      <c r="W818" s="87">
        <v>230</v>
      </c>
      <c r="X818" s="87">
        <v>240</v>
      </c>
      <c r="Y818" s="87">
        <v>250</v>
      </c>
      <c r="Z818" s="87">
        <v>260</v>
      </c>
      <c r="AA818" s="87">
        <v>270</v>
      </c>
      <c r="AB818" s="87">
        <v>280</v>
      </c>
      <c r="AC818" s="87">
        <v>300</v>
      </c>
      <c r="AD818" s="87">
        <v>310</v>
      </c>
      <c r="AE818" s="87">
        <v>320</v>
      </c>
      <c r="AF818" s="87">
        <v>330</v>
      </c>
      <c r="AG818" s="87">
        <v>350</v>
      </c>
      <c r="AH818" s="87">
        <v>360</v>
      </c>
      <c r="AI818" s="87">
        <v>380</v>
      </c>
      <c r="AJ818" s="87">
        <v>390</v>
      </c>
      <c r="AK818" s="87">
        <v>400</v>
      </c>
      <c r="AL818" s="87">
        <v>410</v>
      </c>
      <c r="AM818" s="87">
        <v>420</v>
      </c>
      <c r="AN818" s="87">
        <v>480</v>
      </c>
      <c r="AO818" s="87">
        <v>500</v>
      </c>
      <c r="AP818" s="87">
        <v>510</v>
      </c>
      <c r="AQ818" s="87">
        <v>520</v>
      </c>
      <c r="AR818" s="87">
        <v>530</v>
      </c>
      <c r="AS818" s="87">
        <v>540</v>
      </c>
      <c r="AT818" s="87">
        <v>550</v>
      </c>
      <c r="AU818" s="87">
        <v>560</v>
      </c>
      <c r="AV818" s="87">
        <v>570</v>
      </c>
      <c r="AW818" s="87">
        <v>580</v>
      </c>
      <c r="AX818" s="87">
        <v>590</v>
      </c>
      <c r="AY818" s="87">
        <v>600</v>
      </c>
      <c r="AZ818" s="87">
        <v>610</v>
      </c>
      <c r="BA818" s="87">
        <v>620</v>
      </c>
      <c r="BB818" s="87">
        <v>630</v>
      </c>
      <c r="BC818" s="87">
        <v>640</v>
      </c>
      <c r="BD818" s="87">
        <v>960</v>
      </c>
      <c r="BE818" s="87">
        <v>970</v>
      </c>
      <c r="BF818" s="87">
        <v>980</v>
      </c>
      <c r="BG818" s="87">
        <v>990</v>
      </c>
      <c r="BH818" s="75" t="s">
        <v>497</v>
      </c>
      <c r="BJ818" s="269"/>
      <c r="BK818" s="269"/>
      <c r="BL818" s="269"/>
      <c r="BM818" s="269"/>
      <c r="BN818" s="269"/>
      <c r="BO818" s="269"/>
      <c r="BP818" s="269"/>
      <c r="BQ818" s="269"/>
      <c r="BR818" s="269"/>
      <c r="BS818" s="269"/>
      <c r="BT818" s="269"/>
      <c r="BU818" s="269"/>
      <c r="BV818" s="269"/>
      <c r="BW818" s="269"/>
      <c r="BX818" s="269"/>
      <c r="BY818" s="269"/>
      <c r="BZ818" s="269"/>
      <c r="CA818" s="269"/>
      <c r="CB818" s="269"/>
      <c r="CC818" s="269"/>
      <c r="CD818" s="269"/>
    </row>
    <row r="819" spans="1:82" s="39" customFormat="1" ht="12.75">
      <c r="B819" s="357" t="s">
        <v>859</v>
      </c>
      <c r="C819" s="81">
        <v>90000</v>
      </c>
      <c r="D819" s="74"/>
      <c r="E819" s="88">
        <f t="shared" ref="E819:AJ819" si="376">VLOOKUP($C819,ALLFUNCGC,E816)</f>
        <v>44851747.749999993</v>
      </c>
      <c r="F819" s="88">
        <f t="shared" si="376"/>
        <v>31681821.149999995</v>
      </c>
      <c r="G819" s="88">
        <f t="shared" si="376"/>
        <v>51519365.94000002</v>
      </c>
      <c r="H819" s="88">
        <f t="shared" si="376"/>
        <v>67620140.659999982</v>
      </c>
      <c r="I819" s="88">
        <f t="shared" si="376"/>
        <v>140651662.23999995</v>
      </c>
      <c r="J819" s="88">
        <f t="shared" si="376"/>
        <v>55508846.330000006</v>
      </c>
      <c r="K819" s="88">
        <f t="shared" si="376"/>
        <v>32975952.34</v>
      </c>
      <c r="L819" s="88">
        <f t="shared" si="376"/>
        <v>77242919.720000014</v>
      </c>
      <c r="M819" s="88">
        <f t="shared" si="376"/>
        <v>4491332.5699999994</v>
      </c>
      <c r="N819" s="88">
        <f t="shared" si="376"/>
        <v>8767933.5900000017</v>
      </c>
      <c r="O819" s="88">
        <f t="shared" si="376"/>
        <v>12049735</v>
      </c>
      <c r="P819" s="88">
        <f t="shared" si="376"/>
        <v>50452203.230000012</v>
      </c>
      <c r="Q819" s="88">
        <f t="shared" si="376"/>
        <v>49551777.640000001</v>
      </c>
      <c r="R819" s="88">
        <f t="shared" si="376"/>
        <v>6995202.5500000007</v>
      </c>
      <c r="S819" s="88">
        <f t="shared" si="376"/>
        <v>37340131.18</v>
      </c>
      <c r="T819" s="88">
        <f t="shared" si="376"/>
        <v>26850370.649999995</v>
      </c>
      <c r="U819" s="88">
        <f t="shared" si="376"/>
        <v>39683488.520000003</v>
      </c>
      <c r="V819" s="88">
        <f t="shared" si="376"/>
        <v>4443922.6900000004</v>
      </c>
      <c r="W819" s="88">
        <f t="shared" si="376"/>
        <v>61636873.709999986</v>
      </c>
      <c r="X819" s="88">
        <f t="shared" si="376"/>
        <v>47235638.110000007</v>
      </c>
      <c r="Y819" s="88">
        <f t="shared" si="376"/>
        <v>23498112.629999995</v>
      </c>
      <c r="Z819" s="88">
        <f t="shared" si="376"/>
        <v>112889496.81</v>
      </c>
      <c r="AA819" s="88">
        <f t="shared" si="376"/>
        <v>36591166.899999999</v>
      </c>
      <c r="AB819" s="88">
        <f t="shared" si="376"/>
        <v>364621276.75000006</v>
      </c>
      <c r="AC819" s="88">
        <f t="shared" si="376"/>
        <v>22330940.120000001</v>
      </c>
      <c r="AD819" s="88">
        <f t="shared" si="376"/>
        <v>34311788.370000005</v>
      </c>
      <c r="AE819" s="88">
        <f t="shared" si="376"/>
        <v>59950441.639999986</v>
      </c>
      <c r="AF819" s="88">
        <f t="shared" si="376"/>
        <v>28715477.609999996</v>
      </c>
      <c r="AG819" s="88">
        <f t="shared" si="376"/>
        <v>162729013.36999997</v>
      </c>
      <c r="AH819" s="88">
        <f t="shared" si="376"/>
        <v>55015252.750000015</v>
      </c>
      <c r="AI819" s="88">
        <f t="shared" si="376"/>
        <v>53918748.079999998</v>
      </c>
      <c r="AJ819" s="88">
        <f t="shared" si="376"/>
        <v>77022482.470000014</v>
      </c>
      <c r="AK819" s="88">
        <f t="shared" ref="AK819:BG819" si="377">VLOOKUP($C819,ALLFUNCGC,AK816)</f>
        <v>15288032.970000001</v>
      </c>
      <c r="AL819" s="88">
        <f t="shared" si="377"/>
        <v>6676057.1400000015</v>
      </c>
      <c r="AM819" s="88">
        <f t="shared" si="377"/>
        <v>13558433.849999996</v>
      </c>
      <c r="AN819" s="88">
        <f t="shared" si="377"/>
        <v>5394469.3099999996</v>
      </c>
      <c r="AO819" s="88">
        <f t="shared" si="377"/>
        <v>2672157.8400000008</v>
      </c>
      <c r="AP819" s="88">
        <f t="shared" si="377"/>
        <v>9136035.4600000009</v>
      </c>
      <c r="AQ819" s="88">
        <f t="shared" si="377"/>
        <v>2363028.27</v>
      </c>
      <c r="AR819" s="88">
        <f t="shared" si="377"/>
        <v>4288928.96</v>
      </c>
      <c r="AS819" s="88">
        <f t="shared" si="377"/>
        <v>2241083.37</v>
      </c>
      <c r="AT819" s="88">
        <f t="shared" si="377"/>
        <v>2103413.9499999988</v>
      </c>
      <c r="AU819" s="88">
        <f t="shared" si="377"/>
        <v>7733048.6499999985</v>
      </c>
      <c r="AV819" s="88">
        <f t="shared" si="377"/>
        <v>3209421.26</v>
      </c>
      <c r="AW819" s="88">
        <f t="shared" si="377"/>
        <v>2923824.3800000004</v>
      </c>
      <c r="AX819" s="88">
        <f t="shared" si="377"/>
        <v>7358041.5500000007</v>
      </c>
      <c r="AY819" s="88">
        <f t="shared" si="377"/>
        <v>2736067.0100000002</v>
      </c>
      <c r="AZ819" s="88">
        <f t="shared" si="377"/>
        <v>6080781.0399999991</v>
      </c>
      <c r="BA819" s="88">
        <f t="shared" ref="BA819:BB819" si="378">VLOOKUP($C819,ALLFUNCGC,BA816)</f>
        <v>1745929.05</v>
      </c>
      <c r="BB819" s="88">
        <f t="shared" si="378"/>
        <v>1150163.81</v>
      </c>
      <c r="BC819" s="88">
        <f t="shared" ref="BC819" si="379">VLOOKUP($C819,ALLFUNCGC,BC816)</f>
        <v>1730643.38</v>
      </c>
      <c r="BD819" s="88">
        <f t="shared" si="377"/>
        <v>52750040.859999999</v>
      </c>
      <c r="BE819" s="88">
        <f t="shared" si="377"/>
        <v>32331544.480000008</v>
      </c>
      <c r="BF819" s="88">
        <f t="shared" si="377"/>
        <v>55831939.18</v>
      </c>
      <c r="BG819" s="88">
        <f t="shared" si="377"/>
        <v>18267710.829999998</v>
      </c>
      <c r="BH819" s="75"/>
      <c r="BJ819" s="269"/>
      <c r="BK819" s="269"/>
      <c r="BL819" s="269"/>
      <c r="BM819" s="269"/>
      <c r="BN819" s="269"/>
      <c r="BO819" s="269"/>
      <c r="BP819" s="269"/>
      <c r="BQ819" s="269"/>
      <c r="BR819" s="269"/>
      <c r="BS819" s="269"/>
      <c r="BT819" s="269"/>
      <c r="BU819" s="269"/>
      <c r="BV819" s="269"/>
      <c r="BW819" s="269"/>
      <c r="BX819" s="269"/>
      <c r="BY819" s="269"/>
      <c r="BZ819" s="269"/>
      <c r="CA819" s="269"/>
      <c r="CB819" s="269"/>
      <c r="CC819" s="269"/>
      <c r="CD819" s="269"/>
    </row>
    <row r="820" spans="1:82" s="39" customFormat="1" ht="12.75">
      <c r="B820" s="365" t="s">
        <v>858</v>
      </c>
      <c r="C820" s="72"/>
      <c r="D820" s="74"/>
      <c r="E820" s="75"/>
      <c r="F820" s="75"/>
      <c r="G820" s="75"/>
      <c r="H820" s="75"/>
      <c r="I820" s="75"/>
      <c r="J820" s="75"/>
      <c r="K820" s="75"/>
      <c r="L820" s="75"/>
      <c r="M820" s="75"/>
      <c r="N820" s="75"/>
      <c r="O820" s="75"/>
      <c r="P820" s="75"/>
      <c r="Q820" s="75"/>
      <c r="R820" s="75"/>
      <c r="S820" s="75"/>
      <c r="T820" s="75"/>
      <c r="U820" s="75"/>
      <c r="V820" s="75"/>
      <c r="W820" s="75"/>
      <c r="X820" s="75"/>
      <c r="Y820" s="75"/>
      <c r="Z820" s="75"/>
      <c r="AA820" s="75"/>
      <c r="AB820" s="75"/>
      <c r="AC820" s="75"/>
      <c r="AD820" s="75"/>
      <c r="AE820" s="75"/>
      <c r="AF820" s="75"/>
      <c r="AG820" s="75"/>
      <c r="AH820" s="75"/>
      <c r="AI820" s="75"/>
      <c r="AJ820" s="75"/>
      <c r="AK820" s="75"/>
      <c r="AL820" s="75"/>
      <c r="AM820" s="75"/>
      <c r="AN820" s="75"/>
      <c r="AO820" s="75"/>
      <c r="AP820" s="75"/>
      <c r="AQ820" s="75"/>
      <c r="AR820" s="75"/>
      <c r="AS820" s="75"/>
      <c r="AT820" s="75"/>
      <c r="AU820" s="75"/>
      <c r="AV820" s="75"/>
      <c r="AW820" s="75"/>
      <c r="AX820" s="75"/>
      <c r="AY820" s="75"/>
      <c r="AZ820" s="75"/>
      <c r="BA820" s="75"/>
      <c r="BB820" s="75"/>
      <c r="BC820" s="75"/>
      <c r="BD820" s="75"/>
      <c r="BE820" s="75"/>
      <c r="BF820" s="75"/>
      <c r="BG820" s="75"/>
      <c r="BH820" s="75"/>
      <c r="BJ820" s="269"/>
      <c r="BK820" s="269"/>
      <c r="BL820" s="269"/>
      <c r="BM820" s="269"/>
      <c r="BN820" s="269"/>
      <c r="BO820" s="269"/>
      <c r="BP820" s="269"/>
      <c r="BQ820" s="269"/>
      <c r="BR820" s="269"/>
      <c r="BS820" s="269"/>
      <c r="BT820" s="269"/>
      <c r="BU820" s="269"/>
      <c r="BV820" s="269"/>
      <c r="BW820" s="269"/>
      <c r="BX820" s="269"/>
      <c r="BY820" s="269"/>
      <c r="BZ820" s="269"/>
      <c r="CA820" s="269"/>
      <c r="CB820" s="269"/>
      <c r="CC820" s="269"/>
      <c r="CD820" s="269"/>
    </row>
    <row r="821" spans="1:82" s="29" customFormat="1" ht="22.9" customHeight="1">
      <c r="A821" s="28"/>
      <c r="B821" s="78"/>
      <c r="C821" s="71"/>
      <c r="D821" s="76"/>
      <c r="E821" s="77" t="str">
        <f t="shared" ref="E821:BG821" si="380">VLOOKUP(E818,num,15)</f>
        <v>Barrington</v>
      </c>
      <c r="F821" s="77" t="str">
        <f t="shared" si="380"/>
        <v>Burrillville</v>
      </c>
      <c r="G821" s="77" t="str">
        <f t="shared" si="380"/>
        <v>Central Falls</v>
      </c>
      <c r="H821" s="77" t="str">
        <f t="shared" si="380"/>
        <v>Coventry</v>
      </c>
      <c r="I821" s="77" t="str">
        <f t="shared" si="380"/>
        <v>Cranston</v>
      </c>
      <c r="J821" s="77" t="str">
        <f t="shared" si="380"/>
        <v>Cumberland</v>
      </c>
      <c r="K821" s="77" t="str">
        <f t="shared" si="380"/>
        <v>East Greenwich</v>
      </c>
      <c r="L821" s="77" t="str">
        <f t="shared" si="380"/>
        <v>E Providence</v>
      </c>
      <c r="M821" s="77" t="str">
        <f t="shared" si="380"/>
        <v>Foster</v>
      </c>
      <c r="N821" s="77" t="str">
        <f t="shared" si="380"/>
        <v>Glocester</v>
      </c>
      <c r="O821" s="77" t="str">
        <f t="shared" si="380"/>
        <v>Jamestown</v>
      </c>
      <c r="P821" s="77" t="str">
        <f t="shared" si="380"/>
        <v>Johnston</v>
      </c>
      <c r="Q821" s="77" t="str">
        <f t="shared" si="380"/>
        <v>Lincoln</v>
      </c>
      <c r="R821" s="77" t="str">
        <f t="shared" si="380"/>
        <v>Little Compton</v>
      </c>
      <c r="S821" s="77" t="str">
        <f t="shared" si="380"/>
        <v>Middletown</v>
      </c>
      <c r="T821" s="77" t="str">
        <f t="shared" si="380"/>
        <v>Narragansett</v>
      </c>
      <c r="U821" s="77" t="str">
        <f t="shared" si="380"/>
        <v>Newport</v>
      </c>
      <c r="V821" s="77" t="str">
        <f t="shared" si="380"/>
        <v>New Shoreham</v>
      </c>
      <c r="W821" s="77" t="str">
        <f t="shared" si="380"/>
        <v>North Kingstown</v>
      </c>
      <c r="X821" s="77" t="str">
        <f t="shared" si="380"/>
        <v>North Providence</v>
      </c>
      <c r="Y821" s="77" t="str">
        <f t="shared" si="380"/>
        <v>North Smithfield</v>
      </c>
      <c r="Z821" s="77" t="str">
        <f t="shared" si="380"/>
        <v>Pawtucket</v>
      </c>
      <c r="AA821" s="77" t="str">
        <f t="shared" si="380"/>
        <v>Portsmouth</v>
      </c>
      <c r="AB821" s="77" t="str">
        <f t="shared" si="380"/>
        <v>Providence</v>
      </c>
      <c r="AC821" s="77" t="str">
        <f t="shared" si="380"/>
        <v>Scituate</v>
      </c>
      <c r="AD821" s="77" t="str">
        <f t="shared" si="380"/>
        <v>Smithfield</v>
      </c>
      <c r="AE821" s="77" t="str">
        <f t="shared" si="380"/>
        <v>South Kingstown</v>
      </c>
      <c r="AF821" s="77" t="str">
        <f t="shared" si="380"/>
        <v>Tiverton</v>
      </c>
      <c r="AG821" s="77" t="str">
        <f t="shared" si="380"/>
        <v>Warwick</v>
      </c>
      <c r="AH821" s="77" t="str">
        <f t="shared" si="380"/>
        <v>Westerly</v>
      </c>
      <c r="AI821" s="77" t="str">
        <f t="shared" si="380"/>
        <v>W Warwick</v>
      </c>
      <c r="AJ821" s="77" t="str">
        <f t="shared" si="380"/>
        <v>Woonsocket</v>
      </c>
      <c r="AK821" s="77" t="str">
        <f t="shared" si="380"/>
        <v>Davies</v>
      </c>
      <c r="AL821" s="77" t="str">
        <f t="shared" si="380"/>
        <v>Deaf</v>
      </c>
      <c r="AM821" s="77" t="str">
        <f t="shared" si="380"/>
        <v>Metropolitan C&amp;TC</v>
      </c>
      <c r="AN821" s="77" t="str">
        <f t="shared" si="380"/>
        <v>Highlander</v>
      </c>
      <c r="AO821" s="77" t="str">
        <f t="shared" si="380"/>
        <v>New England Laborers</v>
      </c>
      <c r="AP821" s="77" t="str">
        <f t="shared" si="380"/>
        <v>Cuffee</v>
      </c>
      <c r="AQ821" s="77" t="str">
        <f t="shared" si="380"/>
        <v>Kingston Hill</v>
      </c>
      <c r="AR821" s="77" t="str">
        <f t="shared" si="380"/>
        <v>International</v>
      </c>
      <c r="AS821" s="77" t="str">
        <f t="shared" si="380"/>
        <v>Blackstone</v>
      </c>
      <c r="AT821" s="77" t="str">
        <f t="shared" si="380"/>
        <v>Compass</v>
      </c>
      <c r="AU821" s="77" t="str">
        <f t="shared" si="380"/>
        <v>Times 2</v>
      </c>
      <c r="AV821" s="77" t="str">
        <f t="shared" si="380"/>
        <v>ACES</v>
      </c>
      <c r="AW821" s="77" t="str">
        <f t="shared" si="380"/>
        <v>Beacon</v>
      </c>
      <c r="AX821" s="77" t="str">
        <f t="shared" si="380"/>
        <v>Learning Community</v>
      </c>
      <c r="AY821" s="77" t="str">
        <f t="shared" si="380"/>
        <v>Segue</v>
      </c>
      <c r="AZ821" s="77" t="str">
        <f t="shared" si="380"/>
        <v>RIMA-BV</v>
      </c>
      <c r="BA821" s="77" t="str">
        <f t="shared" ref="BA821:BB821" si="381">VLOOKUP(BA818,num,15)</f>
        <v>Greene</v>
      </c>
      <c r="BB821" s="77" t="str">
        <f t="shared" si="381"/>
        <v>Trinity</v>
      </c>
      <c r="BC821" s="77" t="str">
        <f t="shared" ref="BC821" si="382">VLOOKUP(BC818,num,15)</f>
        <v>RINI</v>
      </c>
      <c r="BD821" s="77" t="str">
        <f t="shared" si="380"/>
        <v>Bristol-Warren</v>
      </c>
      <c r="BE821" s="77" t="str">
        <f t="shared" si="380"/>
        <v>Exeter-W. Greenwich</v>
      </c>
      <c r="BF821" s="77" t="str">
        <f t="shared" si="380"/>
        <v>Chariho</v>
      </c>
      <c r="BG821" s="77" t="str">
        <f t="shared" si="380"/>
        <v>Foster-Glocester</v>
      </c>
      <c r="BH821" s="78"/>
      <c r="BJ821" s="270"/>
      <c r="BK821" s="270"/>
      <c r="BL821" s="270"/>
      <c r="BM821" s="270"/>
      <c r="BN821" s="270"/>
      <c r="BO821" s="270"/>
      <c r="BP821" s="270"/>
      <c r="BQ821" s="270"/>
      <c r="BR821" s="270"/>
      <c r="BS821" s="270"/>
      <c r="BT821" s="270"/>
      <c r="BU821" s="270"/>
      <c r="BV821" s="270"/>
      <c r="BW821" s="270"/>
      <c r="BX821" s="270"/>
      <c r="BY821" s="270"/>
      <c r="BZ821" s="270"/>
      <c r="CA821" s="270"/>
      <c r="CB821" s="270"/>
      <c r="CC821" s="270"/>
      <c r="CD821" s="270"/>
    </row>
    <row r="822" spans="1:82" ht="12.75">
      <c r="A822" s="17">
        <f>LEFT(B822,3)*100</f>
        <v>51100</v>
      </c>
      <c r="B822" s="248" t="s">
        <v>170</v>
      </c>
      <c r="E822" s="79">
        <f>ALL!E210/E$819</f>
        <v>0.61391510612872391</v>
      </c>
      <c r="F822" s="79">
        <f>ALL!F210/F$819</f>
        <v>0.54843269134482853</v>
      </c>
      <c r="G822" s="79">
        <f>ALL!G210/G$819</f>
        <v>0.51522946751545362</v>
      </c>
      <c r="H822" s="79">
        <f>ALL!H210/H$819</f>
        <v>0.61781653723640695</v>
      </c>
      <c r="I822" s="79">
        <f>ALL!I210/I$819</f>
        <v>0.60517411777728036</v>
      </c>
      <c r="J822" s="79">
        <f>ALL!J210/J$819</f>
        <v>0.55583895414747297</v>
      </c>
      <c r="K822" s="79">
        <f>ALL!K210/K$819</f>
        <v>0.60264662821865245</v>
      </c>
      <c r="L822" s="79">
        <f>ALL!L210/L$819</f>
        <v>0.5253948250158148</v>
      </c>
      <c r="M822" s="79">
        <f>ALL!M210/M$819</f>
        <v>0.54383415432538329</v>
      </c>
      <c r="N822" s="79">
        <f>ALL!N210/N$819</f>
        <v>0.57814337072322664</v>
      </c>
      <c r="O822" s="79">
        <f>ALL!O210/O$819</f>
        <v>0.44234157514667349</v>
      </c>
      <c r="P822" s="79">
        <f>ALL!P210/P$819</f>
        <v>0.50790561163764625</v>
      </c>
      <c r="Q822" s="79">
        <f>ALL!Q210/Q$819</f>
        <v>0.5853135512254044</v>
      </c>
      <c r="R822" s="79">
        <f>ALL!R210/R$819</f>
        <v>0.45693378242492816</v>
      </c>
      <c r="S822" s="79">
        <f>ALL!S210/S$819</f>
        <v>0.55391108751857354</v>
      </c>
      <c r="T822" s="79">
        <f>ALL!T210/T$819</f>
        <v>0.592001728288991</v>
      </c>
      <c r="U822" s="79">
        <f>ALL!U210/U$819</f>
        <v>0.50634141426032087</v>
      </c>
      <c r="V822" s="79">
        <f>ALL!V210/V$819</f>
        <v>0.58043237471352183</v>
      </c>
      <c r="W822" s="79">
        <f>ALL!W210/W$819</f>
        <v>0.57249566511150018</v>
      </c>
      <c r="X822" s="79">
        <f>ALL!X210/X$819</f>
        <v>0.55367468137290277</v>
      </c>
      <c r="Y822" s="79">
        <f>ALL!Y210/Y$819</f>
        <v>0.56839307183114784</v>
      </c>
      <c r="Z822" s="79">
        <f>ALL!Z210/Z$819</f>
        <v>0.53004124565023003</v>
      </c>
      <c r="AA822" s="79">
        <f>ALL!AA210/AA$819</f>
        <v>0.54045150497783112</v>
      </c>
      <c r="AB822" s="79">
        <f>ALL!AB210/AB$819</f>
        <v>0.4621525861079635</v>
      </c>
      <c r="AC822" s="79">
        <f>ALL!AC210/AC$819</f>
        <v>0.6153881724707253</v>
      </c>
      <c r="AD822" s="79">
        <f>ALL!AD210/AD$819</f>
        <v>0.58624761679829696</v>
      </c>
      <c r="AE822" s="79">
        <f>ALL!AE210/AE$819</f>
        <v>0.56517543996528286</v>
      </c>
      <c r="AF822" s="79">
        <f>ALL!AF210/AF$819</f>
        <v>0.53546057735238195</v>
      </c>
      <c r="AG822" s="79">
        <f>ALL!AG210/AG$819</f>
        <v>0.6053225037137705</v>
      </c>
      <c r="AH822" s="79">
        <f>ALL!AH210/AH$819</f>
        <v>0.57120856342880255</v>
      </c>
      <c r="AI822" s="79">
        <f>ALL!AI210/AI$819</f>
        <v>0.54423271283044994</v>
      </c>
      <c r="AJ822" s="79">
        <f>ALL!AJ210/AJ$819</f>
        <v>0.53830022988611181</v>
      </c>
      <c r="AK822" s="79">
        <f>ALL!AK210/AK$819</f>
        <v>0.50672224969697888</v>
      </c>
      <c r="AL822" s="79">
        <f>ALL!AL210/AL$819</f>
        <v>0.53090116451579672</v>
      </c>
      <c r="AM822" s="79">
        <f>ALL!AM210/AM$819</f>
        <v>0.52961517454318663</v>
      </c>
      <c r="AN822" s="79">
        <f>ALL!AN210/AN$819</f>
        <v>0.51753056502234507</v>
      </c>
      <c r="AO822" s="79">
        <f>ALL!AO210/AO$819</f>
        <v>0.56795601190983513</v>
      </c>
      <c r="AP822" s="79">
        <f>ALL!AP210/AP$819</f>
        <v>0.60866616864028644</v>
      </c>
      <c r="AQ822" s="79">
        <f>ALL!AQ210/AQ$819</f>
        <v>0.51574052476316767</v>
      </c>
      <c r="AR822" s="79">
        <f>ALL!AR210/AR$819</f>
        <v>0.54837187137741727</v>
      </c>
      <c r="AS822" s="79">
        <f>ALL!AS210/AS$819</f>
        <v>0.55396753044488478</v>
      </c>
      <c r="AT822" s="79">
        <f>ALL!AT210/AT$819</f>
        <v>0.50143196492540165</v>
      </c>
      <c r="AU822" s="79">
        <f>ALL!AU210/AU$819</f>
        <v>0.50370719315208257</v>
      </c>
      <c r="AV822" s="79">
        <f>ALL!AV210/AV$819</f>
        <v>0.57076691453087713</v>
      </c>
      <c r="AW822" s="79">
        <f>ALL!AW210/AW$819</f>
        <v>0.57835240090582973</v>
      </c>
      <c r="AX822" s="79">
        <f>ALL!AX210/AX$819</f>
        <v>0.53316016134755284</v>
      </c>
      <c r="AY822" s="79">
        <f>ALL!AY210/AY$819</f>
        <v>0.67341369683778318</v>
      </c>
      <c r="AZ822" s="79">
        <f>ALL!AZ210/AZ$819</f>
        <v>0.5116427790335305</v>
      </c>
      <c r="BA822" s="79">
        <f>ALL!BA210/BA$819</f>
        <v>0.4937444164755721</v>
      </c>
      <c r="BB822" s="79">
        <f>ALL!BB210/BB$819</f>
        <v>0.46074457863528151</v>
      </c>
      <c r="BC822" s="79">
        <f>ALL!BC210/BC$819</f>
        <v>0.47408891946300347</v>
      </c>
      <c r="BD822" s="79">
        <f>ALL!BD210/BD$819</f>
        <v>0.52314002984831054</v>
      </c>
      <c r="BE822" s="79">
        <f>ALL!BE210/BE$819</f>
        <v>0.52354089921286662</v>
      </c>
      <c r="BF822" s="79">
        <f>ALL!BF210/BF$819</f>
        <v>0.56718306340582314</v>
      </c>
      <c r="BG822" s="79">
        <f>ALL!BG210/BG$819</f>
        <v>0.56247870494674379</v>
      </c>
      <c r="BH822" s="19">
        <f t="shared" ref="BH822:BH866" si="383">SUM(E822:BG822)</f>
        <v>30.077018532781256</v>
      </c>
      <c r="BJ822" s="267">
        <f t="array" ref="BJ822">(MIN(IF($E$4:$BG$4=BJ$4,$E822:$BG822)))</f>
        <v>0.46074457863528151</v>
      </c>
      <c r="BK822" s="267">
        <f t="array" ref="BK822">(MAX(IF($E$4:$BG$4=BK$4,$E822:$BG822)))</f>
        <v>0.67341369683778318</v>
      </c>
      <c r="BL822" s="267">
        <f t="array" ref="BL822">(AVERAGE(IF($E$4:$BG$4=BL$4,$E822:$BG822)))</f>
        <v>0.53833035609155322</v>
      </c>
      <c r="BM822" s="267">
        <f t="array" ref="BM822">(MIN(IF($E$4:$BG$4=BM$4,$E822:$BG822)))</f>
        <v>0.52314002984831054</v>
      </c>
      <c r="BN822" s="267">
        <f t="array" ref="BN822">(MAX(IF($E$4:$BG$4=BN$4,$E822:$BG822)))</f>
        <v>0.56718306340582314</v>
      </c>
      <c r="BO822" s="267">
        <f t="array" ref="BO822">(AVERAGE(IF($E$4:$BG$4=BO$4,$E822:$BG822)))</f>
        <v>0.54408567435343602</v>
      </c>
      <c r="BP822" s="267">
        <f t="array" ref="BP822">(MIN(IF($E$4:$BG$4=BP$4,$E822:$BG822)))</f>
        <v>0.50672224969697888</v>
      </c>
      <c r="BQ822" s="267">
        <f t="array" ref="BQ822">(MAX(IF($E$4:$BG$4=BQ$4,$E822:$BG822)))</f>
        <v>0.53090116451579672</v>
      </c>
      <c r="BR822" s="267">
        <f t="array" ref="BR822">(AVERAGE(IF($E$4:$BG$4=BR$4,$E822:$BG822)))</f>
        <v>0.52241286291865408</v>
      </c>
      <c r="BS822" s="267">
        <f t="array" ref="BS822">(MIN(IF($E$4:$BG$4=BS$4,$E822:$BG822)))</f>
        <v>0.44234157514667349</v>
      </c>
      <c r="BT822" s="267">
        <f t="array" ref="BT822">(MAX(IF($E$4:$BG$4=BT$4,$E822:$BG822)))</f>
        <v>0.61781653723640695</v>
      </c>
      <c r="BU822" s="267">
        <f t="array" ref="BU822">(AVERAGE(IF($E$4:$BG$4=BU$4,$E822:$BG822)))</f>
        <v>0.56316105492279778</v>
      </c>
      <c r="BV822" s="267">
        <f t="array" ref="BV822">(MIN(IF($E$4:$BG$4=BV$4,$E822:$BG822)))</f>
        <v>0.4621525861079635</v>
      </c>
      <c r="BW822" s="267">
        <f t="array" ref="BW822">(MAX(IF($E$4:$BG$4=BW$4,$E822:$BG822)))</f>
        <v>0.53830022988611181</v>
      </c>
      <c r="BX822" s="267">
        <f t="array" ref="BX822">(AVERAGE(IF($E$4:$BG$4=BX$4,$E822:$BG822)))</f>
        <v>0.51143088228993983</v>
      </c>
      <c r="BY822" s="267">
        <f t="array" ref="BY822">(MIN(IF($E$4:$BG$4=BY$4,$E822:$BG822)))</f>
        <v>0.50634141426032087</v>
      </c>
      <c r="BZ822" s="267">
        <f t="array" ref="BZ822">(MAX(IF($E$4:$BG$4=BZ$4,$E822:$BG822)))</f>
        <v>0.6053225037137705</v>
      </c>
      <c r="CA822" s="267">
        <f t="array" ref="CA822">(AVERAGE(IF($E$4:$BG$4=CA$4,$E822:$BG822)))</f>
        <v>0.54972083808688355</v>
      </c>
      <c r="CB822" s="268">
        <f t="shared" ref="CB822:CB866" si="384">ROUND(MIN($E822:$BG822),1)</f>
        <v>0.4</v>
      </c>
      <c r="CC822" s="268">
        <f t="shared" ref="CC822:CC866" si="385">ROUND(MAX($E822:$BG822),1)</f>
        <v>0.7</v>
      </c>
      <c r="CD822" s="268">
        <f t="shared" ref="CD822:CD866" si="386">(AVERAGE($E822:$BG822))</f>
        <v>0.54685488241420466</v>
      </c>
    </row>
    <row r="823" spans="1:82" ht="12.75">
      <c r="A823" s="17">
        <f t="shared" ref="A823:A865" si="387">LEFT(B823,3)*100</f>
        <v>51200</v>
      </c>
      <c r="B823" s="248" t="s">
        <v>171</v>
      </c>
      <c r="E823" s="79">
        <f>ALL!E211/E$819</f>
        <v>4.6906042808554779E-3</v>
      </c>
      <c r="F823" s="79">
        <f>ALL!F211/F$819</f>
        <v>1.0988162528655649E-3</v>
      </c>
      <c r="G823" s="79">
        <f>ALL!G211/G$819</f>
        <v>0</v>
      </c>
      <c r="H823" s="79">
        <f>ALL!H211/H$819</f>
        <v>1.2075155301813892E-3</v>
      </c>
      <c r="I823" s="79">
        <f>ALL!I211/I$819</f>
        <v>1.9474945097527634E-3</v>
      </c>
      <c r="J823" s="79">
        <f>ALL!J211/J$819</f>
        <v>8.9868810645843595E-4</v>
      </c>
      <c r="K823" s="79">
        <f>ALL!K211/K$819</f>
        <v>5.7352793954213973E-4</v>
      </c>
      <c r="L823" s="79">
        <f>ALL!L211/L$819</f>
        <v>1.9221356538333609E-3</v>
      </c>
      <c r="M823" s="79">
        <f>ALL!M211/M$819</f>
        <v>1.4398800131605485E-3</v>
      </c>
      <c r="N823" s="79">
        <f>ALL!N211/N$819</f>
        <v>4.4992243149505871E-4</v>
      </c>
      <c r="O823" s="79">
        <f>ALL!O211/O$819</f>
        <v>4.6191140303085502E-4</v>
      </c>
      <c r="P823" s="79">
        <f>ALL!P211/P$819</f>
        <v>3.9732714760968408E-4</v>
      </c>
      <c r="Q823" s="79">
        <f>ALL!Q211/Q$819</f>
        <v>6.2160373385143403E-4</v>
      </c>
      <c r="R823" s="79">
        <f>ALL!R211/R$819</f>
        <v>6.1616657547678864E-4</v>
      </c>
      <c r="S823" s="79">
        <f>ALL!S211/S$819</f>
        <v>4.6900957352233917E-3</v>
      </c>
      <c r="T823" s="79">
        <f>ALL!T211/T$819</f>
        <v>3.8283642836788933E-5</v>
      </c>
      <c r="U823" s="79">
        <f>ALL!U211/U$819</f>
        <v>1.648400189590993E-3</v>
      </c>
      <c r="V823" s="79">
        <f>ALL!V211/V$819</f>
        <v>0</v>
      </c>
      <c r="W823" s="79">
        <f>ALL!W211/W$819</f>
        <v>2.3902422548744153E-3</v>
      </c>
      <c r="X823" s="79">
        <f>ALL!X211/X$819</f>
        <v>1.3094919953437671E-3</v>
      </c>
      <c r="Y823" s="79">
        <f>ALL!Y211/Y$819</f>
        <v>1.2141013386571724E-3</v>
      </c>
      <c r="Z823" s="79">
        <f>ALL!Z211/Z$819</f>
        <v>3.5051838406719542E-3</v>
      </c>
      <c r="AA823" s="79">
        <f>ALL!AA211/AA$819</f>
        <v>1.9560783670990282E-3</v>
      </c>
      <c r="AB823" s="79">
        <f>ALL!AB211/AB$819</f>
        <v>1.3114566551415596E-3</v>
      </c>
      <c r="AC823" s="79">
        <f>ALL!AC211/AC$819</f>
        <v>1.5439421634166287E-3</v>
      </c>
      <c r="AD823" s="79">
        <f>ALL!AD211/AD$819</f>
        <v>0</v>
      </c>
      <c r="AE823" s="79">
        <f>ALL!AE211/AE$819</f>
        <v>5.6865903014888947E-4</v>
      </c>
      <c r="AF823" s="79">
        <f>ALL!AF211/AF$819</f>
        <v>4.7631560184243103E-4</v>
      </c>
      <c r="AG823" s="79">
        <f>ALL!AG211/AG$819</f>
        <v>9.3340011626962926E-4</v>
      </c>
      <c r="AH823" s="79">
        <f>ALL!AH211/AH$819</f>
        <v>1.2011196295012929E-3</v>
      </c>
      <c r="AI823" s="79">
        <f>ALL!AI211/AI$819</f>
        <v>3.5220762121226158E-3</v>
      </c>
      <c r="AJ823" s="79">
        <f>ALL!AJ211/AJ$819</f>
        <v>5.5598636432783869E-4</v>
      </c>
      <c r="AK823" s="79">
        <f>ALL!AK211/AK$819</f>
        <v>5.3188922446443414E-4</v>
      </c>
      <c r="AL823" s="79">
        <f>ALL!AL211/AL$819</f>
        <v>1.3676725361281134E-3</v>
      </c>
      <c r="AM823" s="79">
        <f>ALL!AM211/AM$819</f>
        <v>0</v>
      </c>
      <c r="AN823" s="79">
        <f>ALL!AN211/AN$819</f>
        <v>6.3717111034968532E-5</v>
      </c>
      <c r="AO823" s="79">
        <f>ALL!AO211/AO$819</f>
        <v>1.5078076375907491E-4</v>
      </c>
      <c r="AP823" s="79">
        <f>ALL!AP211/AP$819</f>
        <v>2.7324510844225639E-3</v>
      </c>
      <c r="AQ823" s="79">
        <f>ALL!AQ211/AQ$819</f>
        <v>0</v>
      </c>
      <c r="AR823" s="79">
        <f>ALL!AR211/AR$819</f>
        <v>0</v>
      </c>
      <c r="AS823" s="79">
        <f>ALL!AS211/AS$819</f>
        <v>0</v>
      </c>
      <c r="AT823" s="79">
        <f>ALL!AT211/AT$819</f>
        <v>0</v>
      </c>
      <c r="AU823" s="79">
        <f>ALL!AU211/AU$819</f>
        <v>0</v>
      </c>
      <c r="AV823" s="79">
        <f>ALL!AV211/AV$819</f>
        <v>0</v>
      </c>
      <c r="AW823" s="79">
        <f>ALL!AW211/AW$819</f>
        <v>2.3361902468300778E-3</v>
      </c>
      <c r="AX823" s="79">
        <f>ALL!AX211/AX$819</f>
        <v>0</v>
      </c>
      <c r="AY823" s="79">
        <f>ALL!AY211/AY$819</f>
        <v>0</v>
      </c>
      <c r="AZ823" s="79">
        <f>ALL!AZ211/AZ$819</f>
        <v>3.0860673779498565E-4</v>
      </c>
      <c r="BA823" s="79">
        <f>ALL!BA211/BA$819</f>
        <v>0</v>
      </c>
      <c r="BB823" s="79">
        <f>ALL!BB211/BB$819</f>
        <v>0</v>
      </c>
      <c r="BC823" s="79">
        <f>ALL!BC211/BC$819</f>
        <v>0</v>
      </c>
      <c r="BD823" s="79">
        <f>ALL!BD211/BD$819</f>
        <v>7.8499180900918827E-4</v>
      </c>
      <c r="BE823" s="79">
        <f>ALL!BE211/BE$819</f>
        <v>1.3125153988931861E-3</v>
      </c>
      <c r="BF823" s="79">
        <f>ALL!BF211/BF$819</f>
        <v>4.8602180756280157E-4</v>
      </c>
      <c r="BG823" s="79">
        <f>ALL!BG211/BG$819</f>
        <v>1.4462950637805778E-3</v>
      </c>
      <c r="BH823" s="19">
        <f t="shared" si="383"/>
        <v>5.4711558498861869E-2</v>
      </c>
      <c r="BJ823" s="267">
        <f t="array" ref="BJ823">(MIN(IF($E$4:$BG$4=BJ$4,$E823:$BG823)))</f>
        <v>0</v>
      </c>
      <c r="BK823" s="267">
        <f t="array" ref="BK823">(MAX(IF($E$4:$BG$4=BK$4,$E823:$BG823)))</f>
        <v>2.7324510844225639E-3</v>
      </c>
      <c r="BL823" s="267">
        <f t="array" ref="BL823">(AVERAGE(IF($E$4:$BG$4=BL$4,$E823:$BG823)))</f>
        <v>3.4948412149010444E-4</v>
      </c>
      <c r="BM823" s="267">
        <f t="array" ref="BM823">(MIN(IF($E$4:$BG$4=BM$4,$E823:$BG823)))</f>
        <v>4.8602180756280157E-4</v>
      </c>
      <c r="BN823" s="267">
        <f t="array" ref="BN823">(MAX(IF($E$4:$BG$4=BN$4,$E823:$BG823)))</f>
        <v>1.4462950637805778E-3</v>
      </c>
      <c r="BO823" s="267">
        <f t="array" ref="BO823">(AVERAGE(IF($E$4:$BG$4=BO$4,$E823:$BG823)))</f>
        <v>1.0074560198114384E-3</v>
      </c>
      <c r="BP823" s="267">
        <f t="array" ref="BP823">(MIN(IF($E$4:$BG$4=BP$4,$E823:$BG823)))</f>
        <v>0</v>
      </c>
      <c r="BQ823" s="267">
        <f t="array" ref="BQ823">(MAX(IF($E$4:$BG$4=BQ$4,$E823:$BG823)))</f>
        <v>1.3676725361281134E-3</v>
      </c>
      <c r="BR823" s="267">
        <f t="array" ref="BR823">(AVERAGE(IF($E$4:$BG$4=BR$4,$E823:$BG823)))</f>
        <v>6.331872535308491E-4</v>
      </c>
      <c r="BS823" s="267">
        <f t="array" ref="BS823">(MIN(IF($E$4:$BG$4=BS$4,$E823:$BG823)))</f>
        <v>0</v>
      </c>
      <c r="BT823" s="267">
        <f t="array" ref="BT823">(MAX(IF($E$4:$BG$4=BT$4,$E823:$BG823)))</f>
        <v>4.6906042808554779E-3</v>
      </c>
      <c r="BU823" s="267">
        <f t="array" ref="BU823">(AVERAGE(IF($E$4:$BG$4=BU$4,$E823:$BG823)))</f>
        <v>1.2446416205008444E-3</v>
      </c>
      <c r="BV823" s="267">
        <f t="array" ref="BV823">(MIN(IF($E$4:$BG$4=BV$4,$E823:$BG823)))</f>
        <v>0</v>
      </c>
      <c r="BW823" s="267">
        <f t="array" ref="BW823">(MAX(IF($E$4:$BG$4=BW$4,$E823:$BG823)))</f>
        <v>3.5051838406719542E-3</v>
      </c>
      <c r="BX823" s="267">
        <f t="array" ref="BX823">(AVERAGE(IF($E$4:$BG$4=BX$4,$E823:$BG823)))</f>
        <v>1.3431567150353381E-3</v>
      </c>
      <c r="BY823" s="267">
        <f t="array" ref="BY823">(MIN(IF($E$4:$BG$4=BY$4,$E823:$BG823)))</f>
        <v>3.9732714760968408E-4</v>
      </c>
      <c r="BZ823" s="267">
        <f t="array" ref="BZ823">(MAX(IF($E$4:$BG$4=BZ$4,$E823:$BG823)))</f>
        <v>3.5220762121226158E-3</v>
      </c>
      <c r="CA823" s="267">
        <f t="array" ref="CA823">(AVERAGE(IF($E$4:$BG$4=CA$4,$E823:$BG823)))</f>
        <v>1.6686179749318304E-3</v>
      </c>
      <c r="CB823" s="268">
        <f t="shared" si="384"/>
        <v>0</v>
      </c>
      <c r="CC823" s="268">
        <f t="shared" si="385"/>
        <v>0</v>
      </c>
      <c r="CD823" s="268">
        <f t="shared" si="386"/>
        <v>9.9475560907021587E-4</v>
      </c>
    </row>
    <row r="824" spans="1:82" ht="24">
      <c r="A824" s="17">
        <f t="shared" si="387"/>
        <v>51300</v>
      </c>
      <c r="B824" s="248" t="s">
        <v>172</v>
      </c>
      <c r="E824" s="79">
        <f>ALL!E212/E$819</f>
        <v>6.6072680523358218E-3</v>
      </c>
      <c r="F824" s="79">
        <f>ALL!F212/F$819</f>
        <v>1.1114854740602566E-2</v>
      </c>
      <c r="G824" s="79">
        <f>ALL!G212/G$819</f>
        <v>2.240376213760522E-2</v>
      </c>
      <c r="H824" s="79">
        <f>ALL!H212/H$819</f>
        <v>5.428833723458276E-3</v>
      </c>
      <c r="I824" s="79">
        <f>ALL!I212/I$819</f>
        <v>6.3884522634846102E-3</v>
      </c>
      <c r="J824" s="79">
        <f>ALL!J212/J$819</f>
        <v>5.7757817212411881E-3</v>
      </c>
      <c r="K824" s="79">
        <f>ALL!K212/K$819</f>
        <v>2.4565013063092027E-3</v>
      </c>
      <c r="L824" s="79">
        <f>ALL!L212/L$819</f>
        <v>8.3568759743925438E-3</v>
      </c>
      <c r="M824" s="79">
        <f>ALL!M212/M$819</f>
        <v>-1.0288928570702572E-4</v>
      </c>
      <c r="N824" s="79">
        <f>ALL!N212/N$819</f>
        <v>9.3669573516922556E-3</v>
      </c>
      <c r="O824" s="79">
        <f>ALL!O212/O$819</f>
        <v>6.6833702151956036E-3</v>
      </c>
      <c r="P824" s="79">
        <f>ALL!P212/P$819</f>
        <v>1.0578164596043948E-2</v>
      </c>
      <c r="Q824" s="79">
        <f>ALL!Q212/Q$819</f>
        <v>1.042820892832857E-2</v>
      </c>
      <c r="R824" s="79">
        <f>ALL!R212/R$819</f>
        <v>1.2278482200633345E-2</v>
      </c>
      <c r="S824" s="79">
        <f>ALL!S212/S$819</f>
        <v>8.3040795573337892E-3</v>
      </c>
      <c r="T824" s="79">
        <f>ALL!T212/T$819</f>
        <v>6.1561068245439684E-3</v>
      </c>
      <c r="U824" s="79">
        <f>ALL!U212/U$819</f>
        <v>5.8272003955361935E-3</v>
      </c>
      <c r="V824" s="79">
        <f>ALL!V212/V$819</f>
        <v>6.1251358087869873E-3</v>
      </c>
      <c r="W824" s="79">
        <f>ALL!W212/W$819</f>
        <v>1.0448605538140953E-2</v>
      </c>
      <c r="X824" s="79">
        <f>ALL!X212/X$819</f>
        <v>9.2160772547675018E-3</v>
      </c>
      <c r="Y824" s="79">
        <f>ALL!Y212/Y$819</f>
        <v>2.7611877184197504E-3</v>
      </c>
      <c r="Z824" s="79">
        <f>ALL!Z212/Z$819</f>
        <v>1.1796922722061697E-2</v>
      </c>
      <c r="AA824" s="79">
        <f>ALL!AA212/AA$819</f>
        <v>9.4600760053924378E-3</v>
      </c>
      <c r="AB824" s="79">
        <f>ALL!AB212/AB$819</f>
        <v>2.7914775272367586E-2</v>
      </c>
      <c r="AC824" s="79">
        <f>ALL!AC212/AC$819</f>
        <v>6.4121545815152186E-3</v>
      </c>
      <c r="AD824" s="79">
        <f>ALL!AD212/AD$819</f>
        <v>6.1188550633392699E-3</v>
      </c>
      <c r="AE824" s="79">
        <f>ALL!AE212/AE$819</f>
        <v>5.8261198824422879E-3</v>
      </c>
      <c r="AF824" s="79">
        <f>ALL!AF212/AF$819</f>
        <v>4.1011461344800529E-3</v>
      </c>
      <c r="AG824" s="79">
        <f>ALL!AG212/AG$819</f>
        <v>6.8655837509426446E-3</v>
      </c>
      <c r="AH824" s="79">
        <f>ALL!AH212/AH$819</f>
        <v>5.1119212571462723E-3</v>
      </c>
      <c r="AI824" s="79">
        <f>ALL!AI212/AI$819</f>
        <v>1.0949989772091908E-2</v>
      </c>
      <c r="AJ824" s="79">
        <f>ALL!AJ212/AJ$819</f>
        <v>1.0075704977469025E-2</v>
      </c>
      <c r="AK824" s="79">
        <f>ALL!AK212/AK$819</f>
        <v>1.0947666081596634E-2</v>
      </c>
      <c r="AL824" s="79">
        <f>ALL!AL212/AL$819</f>
        <v>4.0405585863514633E-4</v>
      </c>
      <c r="AM824" s="79">
        <f>ALL!AM212/AM$819</f>
        <v>0</v>
      </c>
      <c r="AN824" s="79">
        <f>ALL!AN212/AN$819</f>
        <v>2.301803622644023E-2</v>
      </c>
      <c r="AO824" s="79">
        <f>ALL!AO212/AO$819</f>
        <v>1.4706840820450933E-3</v>
      </c>
      <c r="AP824" s="79">
        <f>ALL!AP212/AP$819</f>
        <v>8.1734938887813805E-3</v>
      </c>
      <c r="AQ824" s="79">
        <f>ALL!AQ212/AQ$819</f>
        <v>1.686608260509723E-2</v>
      </c>
      <c r="AR824" s="79">
        <f>ALL!AR212/AR$819</f>
        <v>2.0958612473730504E-2</v>
      </c>
      <c r="AS824" s="79">
        <f>ALL!AS212/AS$819</f>
        <v>4.0384597561847951E-2</v>
      </c>
      <c r="AT824" s="79">
        <f>ALL!AT212/AT$819</f>
        <v>0</v>
      </c>
      <c r="AU824" s="79">
        <f>ALL!AU212/AU$819</f>
        <v>2.2219199409795515E-2</v>
      </c>
      <c r="AV824" s="79">
        <f>ALL!AV212/AV$819</f>
        <v>3.6624142011198617E-2</v>
      </c>
      <c r="AW824" s="79">
        <f>ALL!AW212/AW$819</f>
        <v>3.3807512748080984E-2</v>
      </c>
      <c r="AX824" s="79">
        <f>ALL!AX212/AX$819</f>
        <v>1.0913311572696947E-2</v>
      </c>
      <c r="AY824" s="79">
        <f>ALL!AY212/AY$819</f>
        <v>0</v>
      </c>
      <c r="AZ824" s="79">
        <f>ALL!AZ212/AZ$819</f>
        <v>7.3690625768692425E-2</v>
      </c>
      <c r="BA824" s="79">
        <f>ALL!BA212/BA$819</f>
        <v>1.9382374100482491E-2</v>
      </c>
      <c r="BB824" s="79">
        <f>ALL!BB212/BB$819</f>
        <v>0</v>
      </c>
      <c r="BC824" s="79">
        <f>ALL!BC212/BC$819</f>
        <v>2.6001890695701853E-3</v>
      </c>
      <c r="BD824" s="79">
        <f>ALL!BD212/BD$819</f>
        <v>1.6593231317546319E-2</v>
      </c>
      <c r="BE824" s="79">
        <f>ALL!BE212/BE$819</f>
        <v>3.1995888740790511E-3</v>
      </c>
      <c r="BF824" s="79">
        <f>ALL!BF212/BF$819</f>
        <v>1.0476614615054109E-2</v>
      </c>
      <c r="BG824" s="79">
        <f>ALL!BG212/BG$819</f>
        <v>6.5686856506913518E-3</v>
      </c>
      <c r="BH824" s="19">
        <f t="shared" si="383"/>
        <v>0.62953497035845563</v>
      </c>
      <c r="BJ824" s="267">
        <f t="array" ref="BJ824">(MIN(IF($E$4:$BG$4=BJ$4,$E824:$BG824)))</f>
        <v>0</v>
      </c>
      <c r="BK824" s="267">
        <f t="array" ref="BK824">(MAX(IF($E$4:$BG$4=BK$4,$E824:$BG824)))</f>
        <v>7.3690625768692425E-2</v>
      </c>
      <c r="BL824" s="267">
        <f t="array" ref="BL824">(AVERAGE(IF($E$4:$BG$4=BL$4,$E824:$BG824)))</f>
        <v>1.9381803844903723E-2</v>
      </c>
      <c r="BM824" s="267">
        <f t="array" ref="BM824">(MIN(IF($E$4:$BG$4=BM$4,$E824:$BG824)))</f>
        <v>3.1995888740790511E-3</v>
      </c>
      <c r="BN824" s="267">
        <f t="array" ref="BN824">(MAX(IF($E$4:$BG$4=BN$4,$E824:$BG824)))</f>
        <v>1.6593231317546319E-2</v>
      </c>
      <c r="BO824" s="267">
        <f t="array" ref="BO824">(AVERAGE(IF($E$4:$BG$4=BO$4,$E824:$BG824)))</f>
        <v>9.2095301143427077E-3</v>
      </c>
      <c r="BP824" s="267">
        <f t="array" ref="BP824">(MIN(IF($E$4:$BG$4=BP$4,$E824:$BG824)))</f>
        <v>0</v>
      </c>
      <c r="BQ824" s="267">
        <f t="array" ref="BQ824">(MAX(IF($E$4:$BG$4=BQ$4,$E824:$BG824)))</f>
        <v>1.0947666081596634E-2</v>
      </c>
      <c r="BR824" s="267">
        <f t="array" ref="BR824">(AVERAGE(IF($E$4:$BG$4=BR$4,$E824:$BG824)))</f>
        <v>3.7839073134105935E-3</v>
      </c>
      <c r="BS824" s="267">
        <f t="array" ref="BS824">(MIN(IF($E$4:$BG$4=BS$4,$E824:$BG824)))</f>
        <v>-1.0288928570702572E-4</v>
      </c>
      <c r="BT824" s="267">
        <f t="array" ref="BT824">(MAX(IF($E$4:$BG$4=BT$4,$E824:$BG824)))</f>
        <v>1.2278482200633345E-2</v>
      </c>
      <c r="BU824" s="267">
        <f t="array" ref="BU824">(AVERAGE(IF($E$4:$BG$4=BU$4,$E824:$BG824)))</f>
        <v>6.7077503488395607E-3</v>
      </c>
      <c r="BV824" s="267">
        <f t="array" ref="BV824">(MIN(IF($E$4:$BG$4=BV$4,$E824:$BG824)))</f>
        <v>1.0075704977469025E-2</v>
      </c>
      <c r="BW824" s="267">
        <f t="array" ref="BW824">(MAX(IF($E$4:$BG$4=BW$4,$E824:$BG824)))</f>
        <v>2.7914775272367586E-2</v>
      </c>
      <c r="BX824" s="267">
        <f t="array" ref="BX824">(AVERAGE(IF($E$4:$BG$4=BX$4,$E824:$BG824)))</f>
        <v>1.8047791277375883E-2</v>
      </c>
      <c r="BY824" s="267">
        <f t="array" ref="BY824">(MIN(IF($E$4:$BG$4=BY$4,$E824:$BG824)))</f>
        <v>5.8272003955361935E-3</v>
      </c>
      <c r="BZ824" s="267">
        <f t="array" ref="BZ824">(MAX(IF($E$4:$BG$4=BZ$4,$E824:$BG824)))</f>
        <v>1.0949989772091908E-2</v>
      </c>
      <c r="CA824" s="267">
        <f t="array" ref="CA824">(AVERAGE(IF($E$4:$BG$4=CA$4,$E824:$BG824)))</f>
        <v>8.3117634296084771E-3</v>
      </c>
      <c r="CB824" s="268">
        <f t="shared" si="384"/>
        <v>0</v>
      </c>
      <c r="CC824" s="268">
        <f t="shared" si="385"/>
        <v>0.1</v>
      </c>
      <c r="CD824" s="268">
        <f t="shared" si="386"/>
        <v>1.1446090370153738E-2</v>
      </c>
    </row>
    <row r="825" spans="1:82" ht="12.75">
      <c r="A825" s="17">
        <f t="shared" si="387"/>
        <v>51400</v>
      </c>
      <c r="B825" s="248" t="s">
        <v>173</v>
      </c>
      <c r="E825" s="79">
        <f>ALL!E213/E$819</f>
        <v>9.1133668252649114E-3</v>
      </c>
      <c r="F825" s="79">
        <f>ALL!F213/F$819</f>
        <v>3.9338120561292298E-3</v>
      </c>
      <c r="G825" s="79">
        <f>ALL!G213/G$819</f>
        <v>3.67396252936105E-3</v>
      </c>
      <c r="H825" s="79">
        <f>ALL!H213/H$819</f>
        <v>9.944097918710244E-3</v>
      </c>
      <c r="I825" s="79">
        <f>ALL!I213/I$819</f>
        <v>6.9441673453769798E-3</v>
      </c>
      <c r="J825" s="79">
        <f>ALL!J213/J$819</f>
        <v>4.1690752970113109E-3</v>
      </c>
      <c r="K825" s="79">
        <f>ALL!K213/K$819</f>
        <v>9.2082235220746315E-3</v>
      </c>
      <c r="L825" s="79">
        <f>ALL!L213/L$819</f>
        <v>4.7197229379925343E-3</v>
      </c>
      <c r="M825" s="79">
        <f>ALL!M213/M$819</f>
        <v>0</v>
      </c>
      <c r="N825" s="79">
        <f>ALL!N213/N$819</f>
        <v>6.7062551736320791E-5</v>
      </c>
      <c r="O825" s="79">
        <f>ALL!O213/O$819</f>
        <v>8.2180230519592339E-4</v>
      </c>
      <c r="P825" s="79">
        <f>ALL!P213/P$819</f>
        <v>3.7271424826138357E-3</v>
      </c>
      <c r="Q825" s="79">
        <f>ALL!Q213/Q$819</f>
        <v>3.2819183840686926E-3</v>
      </c>
      <c r="R825" s="79">
        <f>ALL!R213/R$819</f>
        <v>5.4187851930034532E-3</v>
      </c>
      <c r="S825" s="79">
        <f>ALL!S213/S$819</f>
        <v>4.8450767119131493E-3</v>
      </c>
      <c r="T825" s="79">
        <f>ALL!T213/T$819</f>
        <v>3.8744552675290542E-3</v>
      </c>
      <c r="U825" s="79">
        <f>ALL!U213/U$819</f>
        <v>3.7424451715012677E-3</v>
      </c>
      <c r="V825" s="79">
        <f>ALL!V213/V$819</f>
        <v>7.2448627588523589E-3</v>
      </c>
      <c r="W825" s="79">
        <f>ALL!W213/W$819</f>
        <v>4.8682924999052498E-3</v>
      </c>
      <c r="X825" s="79">
        <f>ALL!X213/X$819</f>
        <v>9.2244194729689862E-3</v>
      </c>
      <c r="Y825" s="79">
        <f>ALL!Y213/Y$819</f>
        <v>3.9552168067040205E-3</v>
      </c>
      <c r="Z825" s="79">
        <f>ALL!Z213/Z$819</f>
        <v>3.9756244175254722E-3</v>
      </c>
      <c r="AA825" s="79">
        <f>ALL!AA213/AA$819</f>
        <v>2.1165094355053214E-3</v>
      </c>
      <c r="AB825" s="79">
        <f>ALL!AB213/AB$819</f>
        <v>4.0754944781208518E-3</v>
      </c>
      <c r="AC825" s="79">
        <f>ALL!AC213/AC$819</f>
        <v>6.8656227268590244E-3</v>
      </c>
      <c r="AD825" s="79">
        <f>ALL!AD213/AD$819</f>
        <v>2.0169703558940433E-3</v>
      </c>
      <c r="AE825" s="79">
        <f>ALL!AE213/AE$819</f>
        <v>1.5367871775364627E-3</v>
      </c>
      <c r="AF825" s="79">
        <f>ALL!AF213/AF$819</f>
        <v>6.3760186226622219E-3</v>
      </c>
      <c r="AG825" s="79">
        <f>ALL!AG213/AG$819</f>
        <v>5.3645563376895442E-3</v>
      </c>
      <c r="AH825" s="79">
        <f>ALL!AH213/AH$819</f>
        <v>3.087195305123813E-3</v>
      </c>
      <c r="AI825" s="79">
        <f>ALL!AI213/AI$819</f>
        <v>9.2476774360596391E-3</v>
      </c>
      <c r="AJ825" s="79">
        <f>ALL!AJ213/AJ$819</f>
        <v>2.4437933440189211E-3</v>
      </c>
      <c r="AK825" s="79">
        <f>ALL!AK213/AK$819</f>
        <v>1.0539966149745948E-2</v>
      </c>
      <c r="AL825" s="79">
        <f>ALL!AL213/AL$819</f>
        <v>6.6378985486034931E-3</v>
      </c>
      <c r="AM825" s="79">
        <f>ALL!AM213/AM$819</f>
        <v>2.3616569844458852E-3</v>
      </c>
      <c r="AN825" s="79">
        <f>ALL!AN213/AN$819</f>
        <v>7.3615341413444807E-3</v>
      </c>
      <c r="AO825" s="79">
        <f>ALL!AO213/AO$819</f>
        <v>5.3047016114886368E-3</v>
      </c>
      <c r="AP825" s="79">
        <f>ALL!AP213/AP$819</f>
        <v>2.5827669018263638E-3</v>
      </c>
      <c r="AQ825" s="79">
        <f>ALL!AQ213/AQ$819</f>
        <v>0</v>
      </c>
      <c r="AR825" s="79">
        <f>ALL!AR213/AR$819</f>
        <v>0</v>
      </c>
      <c r="AS825" s="79">
        <f>ALL!AS213/AS$819</f>
        <v>6.751199086359736E-4</v>
      </c>
      <c r="AT825" s="79">
        <f>ALL!AT213/AT$819</f>
        <v>2.436515170967656E-3</v>
      </c>
      <c r="AU825" s="79">
        <f>ALL!AU213/AU$819</f>
        <v>4.2665074918415268E-3</v>
      </c>
      <c r="AV825" s="79">
        <f>ALL!AV213/AV$819</f>
        <v>0</v>
      </c>
      <c r="AW825" s="79">
        <f>ALL!AW213/AW$819</f>
        <v>1.5732819082656393E-3</v>
      </c>
      <c r="AX825" s="79">
        <f>ALL!AX213/AX$819</f>
        <v>0</v>
      </c>
      <c r="AY825" s="79">
        <f>ALL!AY213/AY$819</f>
        <v>2.3208495905953706E-3</v>
      </c>
      <c r="AZ825" s="79">
        <f>ALL!AZ213/AZ$819</f>
        <v>6.5944176802656268E-3</v>
      </c>
      <c r="BA825" s="79">
        <f>ALL!BA213/BA$819</f>
        <v>0</v>
      </c>
      <c r="BB825" s="79">
        <f>ALL!BB213/BB$819</f>
        <v>0</v>
      </c>
      <c r="BC825" s="79">
        <f>ALL!BC213/BC$819</f>
        <v>0</v>
      </c>
      <c r="BD825" s="79">
        <f>ALL!BD213/BD$819</f>
        <v>7.6523756838659633E-3</v>
      </c>
      <c r="BE825" s="79">
        <f>ALL!BE213/BE$819</f>
        <v>5.9708873518064592E-3</v>
      </c>
      <c r="BF825" s="79">
        <f>ALL!BF213/BF$819</f>
        <v>6.1549595992377651E-3</v>
      </c>
      <c r="BG825" s="79">
        <f>ALL!BG213/BG$819</f>
        <v>8.4598602111767719E-3</v>
      </c>
      <c r="BH825" s="19">
        <f t="shared" si="383"/>
        <v>0.23077745660902202</v>
      </c>
      <c r="BJ825" s="267">
        <f t="array" ref="BJ825">(MIN(IF($E$4:$BG$4=BJ$4,$E825:$BG825)))</f>
        <v>0</v>
      </c>
      <c r="BK825" s="267">
        <f t="array" ref="BK825">(MAX(IF($E$4:$BG$4=BK$4,$E825:$BG825)))</f>
        <v>7.3615341413444807E-3</v>
      </c>
      <c r="BL825" s="267">
        <f t="array" ref="BL825">(AVERAGE(IF($E$4:$BG$4=BL$4,$E825:$BG825)))</f>
        <v>2.0697309003269546E-3</v>
      </c>
      <c r="BM825" s="267">
        <f t="array" ref="BM825">(MIN(IF($E$4:$BG$4=BM$4,$E825:$BG825)))</f>
        <v>5.9708873518064592E-3</v>
      </c>
      <c r="BN825" s="267">
        <f t="array" ref="BN825">(MAX(IF($E$4:$BG$4=BN$4,$E825:$BG825)))</f>
        <v>8.4598602111767719E-3</v>
      </c>
      <c r="BO825" s="267">
        <f t="array" ref="BO825">(AVERAGE(IF($E$4:$BG$4=BO$4,$E825:$BG825)))</f>
        <v>7.0595207115217405E-3</v>
      </c>
      <c r="BP825" s="267">
        <f t="array" ref="BP825">(MIN(IF($E$4:$BG$4=BP$4,$E825:$BG825)))</f>
        <v>2.3616569844458852E-3</v>
      </c>
      <c r="BQ825" s="267">
        <f t="array" ref="BQ825">(MAX(IF($E$4:$BG$4=BQ$4,$E825:$BG825)))</f>
        <v>1.0539966149745948E-2</v>
      </c>
      <c r="BR825" s="267">
        <f t="array" ref="BR825">(AVERAGE(IF($E$4:$BG$4=BR$4,$E825:$BG825)))</f>
        <v>6.5131738942651096E-3</v>
      </c>
      <c r="BS825" s="267">
        <f t="array" ref="BS825">(MIN(IF($E$4:$BG$4=BS$4,$E825:$BG825)))</f>
        <v>0</v>
      </c>
      <c r="BT825" s="267">
        <f t="array" ref="BT825">(MAX(IF($E$4:$BG$4=BT$4,$E825:$BG825)))</f>
        <v>9.944097918710244E-3</v>
      </c>
      <c r="BU825" s="267">
        <f t="array" ref="BU825">(AVERAGE(IF($E$4:$BG$4=BU$4,$E825:$BG825)))</f>
        <v>4.4164357962704496E-3</v>
      </c>
      <c r="BV825" s="267">
        <f t="array" ref="BV825">(MIN(IF($E$4:$BG$4=BV$4,$E825:$BG825)))</f>
        <v>2.4437933440189211E-3</v>
      </c>
      <c r="BW825" s="267">
        <f t="array" ref="BW825">(MAX(IF($E$4:$BG$4=BW$4,$E825:$BG825)))</f>
        <v>4.0754944781208518E-3</v>
      </c>
      <c r="BX825" s="267">
        <f t="array" ref="BX825">(AVERAGE(IF($E$4:$BG$4=BX$4,$E825:$BG825)))</f>
        <v>3.5422186922565739E-3</v>
      </c>
      <c r="BY825" s="267">
        <f t="array" ref="BY825">(MIN(IF($E$4:$BG$4=BY$4,$E825:$BG825)))</f>
        <v>3.7271424826138357E-3</v>
      </c>
      <c r="BZ825" s="267">
        <f t="array" ref="BZ825">(MAX(IF($E$4:$BG$4=BZ$4,$E825:$BG825)))</f>
        <v>9.2476774360596391E-3</v>
      </c>
      <c r="CA825" s="267">
        <f t="array" ref="CA825">(AVERAGE(IF($E$4:$BG$4=CA$4,$E825:$BG825)))</f>
        <v>6.1385901691718269E-3</v>
      </c>
      <c r="CB825" s="268">
        <f t="shared" si="384"/>
        <v>0</v>
      </c>
      <c r="CC825" s="268">
        <f t="shared" si="385"/>
        <v>0</v>
      </c>
      <c r="CD825" s="268">
        <f t="shared" si="386"/>
        <v>4.1959537565276735E-3</v>
      </c>
    </row>
    <row r="826" spans="1:82" ht="24">
      <c r="A826" s="17">
        <f t="shared" si="387"/>
        <v>52100</v>
      </c>
      <c r="B826" s="248" t="s">
        <v>174</v>
      </c>
      <c r="E826" s="79">
        <f>ALL!E214/E$819</f>
        <v>0.1169159728006362</v>
      </c>
      <c r="F826" s="79">
        <f>ALL!F214/F$819</f>
        <v>0.11998204402463779</v>
      </c>
      <c r="G826" s="79">
        <f>ALL!G214/G$819</f>
        <v>0.11825425155843813</v>
      </c>
      <c r="H826" s="79">
        <f>ALL!H214/H$819</f>
        <v>0.11086579289585297</v>
      </c>
      <c r="I826" s="79">
        <f>ALL!I214/I$819</f>
        <v>0.12390936603551651</v>
      </c>
      <c r="J826" s="79">
        <f>ALL!J214/J$819</f>
        <v>0.13218815189164454</v>
      </c>
      <c r="K826" s="79">
        <f>ALL!K214/K$819</f>
        <v>9.7767682848367427E-2</v>
      </c>
      <c r="L826" s="79">
        <f>ALL!L214/L$819</f>
        <v>0.1028948822598959</v>
      </c>
      <c r="M826" s="79">
        <f>ALL!M214/M$819</f>
        <v>9.5198968977708118E-2</v>
      </c>
      <c r="N826" s="79">
        <f>ALL!N214/N$819</f>
        <v>0.12191143888442703</v>
      </c>
      <c r="O826" s="79">
        <f>ALL!O214/O$819</f>
        <v>0.10206729027650815</v>
      </c>
      <c r="P826" s="79">
        <f>ALL!P214/P$819</f>
        <v>0.1604612447368042</v>
      </c>
      <c r="Q826" s="79">
        <f>ALL!Q214/Q$819</f>
        <v>9.4478101956545671E-2</v>
      </c>
      <c r="R826" s="79">
        <f>ALL!R214/R$819</f>
        <v>0.10806669922660082</v>
      </c>
      <c r="S826" s="79">
        <f>ALL!S214/S$819</f>
        <v>0.10547231853618792</v>
      </c>
      <c r="T826" s="79">
        <f>ALL!T214/T$819</f>
        <v>0.10886356982189389</v>
      </c>
      <c r="U826" s="79">
        <f>ALL!U214/U$819</f>
        <v>0.10015071326193972</v>
      </c>
      <c r="V826" s="79">
        <f>ALL!V214/V$819</f>
        <v>0.10927782139252293</v>
      </c>
      <c r="W826" s="79">
        <f>ALL!W214/W$819</f>
        <v>0.13220732735959537</v>
      </c>
      <c r="X826" s="79">
        <f>ALL!X214/X$819</f>
        <v>9.8702531532287682E-2</v>
      </c>
      <c r="Y826" s="79">
        <f>ALL!Y214/Y$819</f>
        <v>0.10526169267067642</v>
      </c>
      <c r="Z826" s="79">
        <f>ALL!Z214/Z$819</f>
        <v>0.13631612793792555</v>
      </c>
      <c r="AA826" s="79">
        <f>ALL!AA214/AA$819</f>
        <v>0.11258479078457591</v>
      </c>
      <c r="AB826" s="79">
        <f>ALL!AB214/AB$819</f>
        <v>0.11393471157330094</v>
      </c>
      <c r="AC826" s="79">
        <f>ALL!AC214/AC$819</f>
        <v>7.8949188458976596E-2</v>
      </c>
      <c r="AD826" s="79">
        <f>ALL!AD214/AD$819</f>
        <v>0.1230412820362121</v>
      </c>
      <c r="AE826" s="79">
        <f>ALL!AE214/AE$819</f>
        <v>0.11658690392927031</v>
      </c>
      <c r="AF826" s="79">
        <f>ALL!AF214/AF$819</f>
        <v>0.11913004361134842</v>
      </c>
      <c r="AG826" s="79">
        <f>ALL!AG214/AG$819</f>
        <v>0.10321369964808234</v>
      </c>
      <c r="AH826" s="79">
        <f>ALL!AH214/AH$819</f>
        <v>0.13147688574419938</v>
      </c>
      <c r="AI826" s="79">
        <f>ALL!AI214/AI$819</f>
        <v>0.14355056535281485</v>
      </c>
      <c r="AJ826" s="79">
        <f>ALL!AJ214/AJ$819</f>
        <v>0.13473540227740705</v>
      </c>
      <c r="AK826" s="79">
        <f>ALL!AK214/AK$819</f>
        <v>0.12386584616320288</v>
      </c>
      <c r="AL826" s="79">
        <f>ALL!AL214/AL$819</f>
        <v>0.13473620149392543</v>
      </c>
      <c r="AM826" s="79">
        <f>ALL!AM214/AM$819</f>
        <v>8.1801259811434573E-2</v>
      </c>
      <c r="AN826" s="79">
        <f>ALL!AN214/AN$819</f>
        <v>9.2743486198459804E-2</v>
      </c>
      <c r="AO826" s="79">
        <f>ALL!AO214/AO$819</f>
        <v>9.3468524299447839E-2</v>
      </c>
      <c r="AP826" s="79">
        <f>ALL!AP214/AP$819</f>
        <v>6.9835230258618167E-2</v>
      </c>
      <c r="AQ826" s="79">
        <f>ALL!AQ214/AQ$819</f>
        <v>7.2803983001015926E-2</v>
      </c>
      <c r="AR826" s="79">
        <f>ALL!AR214/AR$819</f>
        <v>9.3437080384749488E-2</v>
      </c>
      <c r="AS826" s="79">
        <f>ALL!AS214/AS$819</f>
        <v>7.3811033634148107E-2</v>
      </c>
      <c r="AT826" s="79">
        <f>ALL!AT214/AT$819</f>
        <v>0.14306724075876745</v>
      </c>
      <c r="AU826" s="79">
        <f>ALL!AU214/AU$819</f>
        <v>9.898589348716956E-2</v>
      </c>
      <c r="AV826" s="79">
        <f>ALL!AV214/AV$819</f>
        <v>9.0774652623819202E-2</v>
      </c>
      <c r="AW826" s="79">
        <f>ALL!AW214/AW$819</f>
        <v>6.4663593098570421E-2</v>
      </c>
      <c r="AX826" s="79">
        <f>ALL!AX214/AX$819</f>
        <v>8.6812290425296673E-2</v>
      </c>
      <c r="AY826" s="79">
        <f>ALL!AY214/AY$819</f>
        <v>5.7020533279994477E-2</v>
      </c>
      <c r="AZ826" s="79">
        <f>ALL!AZ214/AZ$819</f>
        <v>5.8776638666798699E-2</v>
      </c>
      <c r="BA826" s="79">
        <f>ALL!BA214/BA$819</f>
        <v>4.5940744270221046E-2</v>
      </c>
      <c r="BB826" s="79">
        <f>ALL!BB214/BB$819</f>
        <v>3.8826234673476644E-2</v>
      </c>
      <c r="BC826" s="79">
        <f>ALL!BC214/BC$819</f>
        <v>2.41046078482096E-2</v>
      </c>
      <c r="BD826" s="79">
        <f>ALL!BD214/BD$819</f>
        <v>0.16181229892605617</v>
      </c>
      <c r="BE826" s="79">
        <f>ALL!BE214/BE$819</f>
        <v>0.11122918864035655</v>
      </c>
      <c r="BF826" s="79">
        <f>ALL!BF214/BF$819</f>
        <v>8.2551980420035823E-2</v>
      </c>
      <c r="BG826" s="79">
        <f>ALL!BG214/BG$819</f>
        <v>9.7378001357381977E-2</v>
      </c>
      <c r="BH826" s="19">
        <f t="shared" si="383"/>
        <v>5.6768640080239567</v>
      </c>
      <c r="BJ826" s="267">
        <f t="array" ref="BJ826">(MIN(IF($E$4:$BG$4=BJ$4,$E826:$BG826)))</f>
        <v>2.41046078482096E-2</v>
      </c>
      <c r="BK826" s="267">
        <f t="array" ref="BK826">(MAX(IF($E$4:$BG$4=BK$4,$E826:$BG826)))</f>
        <v>0.14306724075876745</v>
      </c>
      <c r="BL826" s="267">
        <f t="array" ref="BL826">(AVERAGE(IF($E$4:$BG$4=BL$4,$E826:$BG826)))</f>
        <v>7.5316985431797712E-2</v>
      </c>
      <c r="BM826" s="267">
        <f t="array" ref="BM826">(MIN(IF($E$4:$BG$4=BM$4,$E826:$BG826)))</f>
        <v>8.2551980420035823E-2</v>
      </c>
      <c r="BN826" s="267">
        <f t="array" ref="BN826">(MAX(IF($E$4:$BG$4=BN$4,$E826:$BG826)))</f>
        <v>0.16181229892605617</v>
      </c>
      <c r="BO826" s="267">
        <f t="array" ref="BO826">(AVERAGE(IF($E$4:$BG$4=BO$4,$E826:$BG826)))</f>
        <v>0.11324286733595762</v>
      </c>
      <c r="BP826" s="267">
        <f t="array" ref="BP826">(MIN(IF($E$4:$BG$4=BP$4,$E826:$BG826)))</f>
        <v>8.1801259811434573E-2</v>
      </c>
      <c r="BQ826" s="267">
        <f t="array" ref="BQ826">(MAX(IF($E$4:$BG$4=BQ$4,$E826:$BG826)))</f>
        <v>0.13473620149392543</v>
      </c>
      <c r="BR826" s="267">
        <f t="array" ref="BR826">(AVERAGE(IF($E$4:$BG$4=BR$4,$E826:$BG826)))</f>
        <v>0.11346776915618761</v>
      </c>
      <c r="BS826" s="267">
        <f t="array" ref="BS826">(MIN(IF($E$4:$BG$4=BS$4,$E826:$BG826)))</f>
        <v>7.8949188458976596E-2</v>
      </c>
      <c r="BT826" s="267">
        <f t="array" ref="BT826">(MAX(IF($E$4:$BG$4=BT$4,$E826:$BG826)))</f>
        <v>0.13220732735959537</v>
      </c>
      <c r="BU826" s="267">
        <f t="array" ref="BU826">(AVERAGE(IF($E$4:$BG$4=BU$4,$E826:$BG826)))</f>
        <v>0.11153780800611371</v>
      </c>
      <c r="BV826" s="267">
        <f t="array" ref="BV826">(MIN(IF($E$4:$BG$4=BV$4,$E826:$BG826)))</f>
        <v>0.11393471157330094</v>
      </c>
      <c r="BW826" s="267">
        <f t="array" ref="BW826">(MAX(IF($E$4:$BG$4=BW$4,$E826:$BG826)))</f>
        <v>0.13631612793792555</v>
      </c>
      <c r="BX826" s="267">
        <f t="array" ref="BX826">(AVERAGE(IF($E$4:$BG$4=BX$4,$E826:$BG826)))</f>
        <v>0.12581012333676792</v>
      </c>
      <c r="BY826" s="267">
        <f t="array" ref="BY826">(MIN(IF($E$4:$BG$4=BY$4,$E826:$BG826)))</f>
        <v>9.8702531532287682E-2</v>
      </c>
      <c r="BZ826" s="267">
        <f t="array" ref="BZ826">(MAX(IF($E$4:$BG$4=BZ$4,$E826:$BG826)))</f>
        <v>0.1604612447368042</v>
      </c>
      <c r="CA826" s="267">
        <f t="array" ref="CA826">(AVERAGE(IF($E$4:$BG$4=CA$4,$E826:$BG826)))</f>
        <v>0.1189832861181916</v>
      </c>
      <c r="CB826" s="268">
        <f t="shared" si="384"/>
        <v>0</v>
      </c>
      <c r="CC826" s="268">
        <f t="shared" si="385"/>
        <v>0.2</v>
      </c>
      <c r="CD826" s="268">
        <f t="shared" si="386"/>
        <v>0.10321570923679921</v>
      </c>
    </row>
    <row r="827" spans="1:82" ht="24">
      <c r="A827" s="17">
        <f t="shared" si="387"/>
        <v>52200</v>
      </c>
      <c r="B827" s="248" t="s">
        <v>175</v>
      </c>
      <c r="E827" s="79">
        <f>ALL!E215/E$819</f>
        <v>7.1531351417626787E-2</v>
      </c>
      <c r="F827" s="79">
        <f>ALL!F215/F$819</f>
        <v>6.1701475137580598E-2</v>
      </c>
      <c r="G827" s="79">
        <f>ALL!G215/G$819</f>
        <v>6.7086341940333222E-2</v>
      </c>
      <c r="H827" s="79">
        <f>ALL!H215/H$819</f>
        <v>8.2349004684841631E-2</v>
      </c>
      <c r="I827" s="79">
        <f>ALL!I215/I$819</f>
        <v>7.4332409468152824E-2</v>
      </c>
      <c r="J827" s="79">
        <f>ALL!J215/J$819</f>
        <v>7.1037575102130629E-2</v>
      </c>
      <c r="K827" s="79">
        <f>ALL!K215/K$819</f>
        <v>6.6634501328248857E-2</v>
      </c>
      <c r="L827" s="79">
        <f>ALL!L215/L$819</f>
        <v>7.3046819830906384E-2</v>
      </c>
      <c r="M827" s="79">
        <f>ALL!M215/M$819</f>
        <v>6.2274798323384901E-2</v>
      </c>
      <c r="N827" s="79">
        <f>ALL!N215/N$819</f>
        <v>6.9620885438298585E-2</v>
      </c>
      <c r="O827" s="79">
        <f>ALL!O215/O$819</f>
        <v>5.2314616877466621E-2</v>
      </c>
      <c r="P827" s="79">
        <f>ALL!P215/P$819</f>
        <v>6.5577461997391423E-2</v>
      </c>
      <c r="Q827" s="79">
        <f>ALL!Q215/Q$819</f>
        <v>6.8913919795350498E-2</v>
      </c>
      <c r="R827" s="79">
        <f>ALL!R215/R$819</f>
        <v>4.3454309982775358E-2</v>
      </c>
      <c r="S827" s="79">
        <f>ALL!S215/S$819</f>
        <v>7.2959252255096085E-2</v>
      </c>
      <c r="T827" s="79">
        <f>ALL!T215/T$819</f>
        <v>7.7932068695669973E-2</v>
      </c>
      <c r="U827" s="79">
        <f>ALL!U215/U$819</f>
        <v>0.17040716862863142</v>
      </c>
      <c r="V827" s="79">
        <f>ALL!V215/V$819</f>
        <v>5.8313352431430342E-2</v>
      </c>
      <c r="W827" s="79">
        <f>ALL!W215/W$819</f>
        <v>7.39802599569582E-2</v>
      </c>
      <c r="X827" s="79">
        <f>ALL!X215/X$819</f>
        <v>6.8881576923403173E-2</v>
      </c>
      <c r="Y827" s="79">
        <f>ALL!Y215/Y$819</f>
        <v>6.1541678379469042E-2</v>
      </c>
      <c r="Z827" s="79">
        <f>ALL!Z215/Z$819</f>
        <v>7.1573368544630436E-2</v>
      </c>
      <c r="AA827" s="79">
        <f>ALL!AA215/AA$819</f>
        <v>7.2696566011946448E-2</v>
      </c>
      <c r="AB827" s="79">
        <f>ALL!AB215/AB$819</f>
        <v>7.014840227641761E-2</v>
      </c>
      <c r="AC827" s="79">
        <f>ALL!AC215/AC$819</f>
        <v>7.9131513966909511E-2</v>
      </c>
      <c r="AD827" s="79">
        <f>ALL!AD215/AD$819</f>
        <v>7.0756709438167961E-2</v>
      </c>
      <c r="AE827" s="79">
        <f>ALL!AE215/AE$819</f>
        <v>7.1324620687148024E-2</v>
      </c>
      <c r="AF827" s="79">
        <f>ALL!AF215/AF$819</f>
        <v>6.5340851908609401E-2</v>
      </c>
      <c r="AG827" s="79">
        <f>ALL!AG215/AG$819</f>
        <v>8.1440486029783876E-2</v>
      </c>
      <c r="AH827" s="79">
        <f>ALL!AH215/AH$819</f>
        <v>7.1030813359300338E-2</v>
      </c>
      <c r="AI827" s="79">
        <f>ALL!AI215/AI$819</f>
        <v>6.5635801386729808E-2</v>
      </c>
      <c r="AJ827" s="79">
        <f>ALL!AJ215/AJ$819</f>
        <v>6.4941213910473944E-2</v>
      </c>
      <c r="AK827" s="79">
        <f>ALL!AK215/AK$819</f>
        <v>0.11352695035429382</v>
      </c>
      <c r="AL827" s="79">
        <f>ALL!AL215/AL$819</f>
        <v>0.11369074501360543</v>
      </c>
      <c r="AM827" s="79">
        <f>ALL!AM215/AM$819</f>
        <v>3.5346926149586233E-2</v>
      </c>
      <c r="AN827" s="79">
        <f>ALL!AN215/AN$819</f>
        <v>4.5400111841585399E-2</v>
      </c>
      <c r="AO827" s="79">
        <f>ALL!AO215/AO$819</f>
        <v>5.1859889384378563E-2</v>
      </c>
      <c r="AP827" s="79">
        <f>ALL!AP215/AP$819</f>
        <v>5.7026451164846934E-2</v>
      </c>
      <c r="AQ827" s="79">
        <f>ALL!AQ215/AQ$819</f>
        <v>4.8724855077590765E-2</v>
      </c>
      <c r="AR827" s="79">
        <f>ALL!AR215/AR$819</f>
        <v>5.7617415048068318E-2</v>
      </c>
      <c r="AS827" s="79">
        <f>ALL!AS215/AS$819</f>
        <v>4.1759914536334271E-2</v>
      </c>
      <c r="AT827" s="79">
        <f>ALL!AT215/AT$819</f>
        <v>4.9022090967876325E-2</v>
      </c>
      <c r="AU827" s="79">
        <f>ALL!AU215/AU$819</f>
        <v>5.7532057554041116E-2</v>
      </c>
      <c r="AV827" s="79">
        <f>ALL!AV215/AV$819</f>
        <v>6.0287342896208032E-2</v>
      </c>
      <c r="AW827" s="79">
        <f>ALL!AW215/AW$819</f>
        <v>5.3115673110298099E-2</v>
      </c>
      <c r="AX827" s="79">
        <f>ALL!AX215/AX$819</f>
        <v>5.2509093265449121E-2</v>
      </c>
      <c r="AY827" s="79">
        <f>ALL!AY215/AY$819</f>
        <v>5.0495839281363211E-2</v>
      </c>
      <c r="AZ827" s="79">
        <f>ALL!AZ215/AZ$819</f>
        <v>0</v>
      </c>
      <c r="BA827" s="79">
        <f>ALL!BA215/BA$819</f>
        <v>3.2432085370250302E-2</v>
      </c>
      <c r="BB827" s="79">
        <f>ALL!BB215/BB$819</f>
        <v>4.0481485850263357E-2</v>
      </c>
      <c r="BC827" s="79">
        <f>ALL!BC215/BC$819</f>
        <v>4.3428687197243375E-2</v>
      </c>
      <c r="BD827" s="79">
        <f>ALL!BD215/BD$819</f>
        <v>6.9581453211408947E-2</v>
      </c>
      <c r="BE827" s="79">
        <f>ALL!BE215/BE$819</f>
        <v>6.788830831628738E-2</v>
      </c>
      <c r="BF827" s="79">
        <f>ALL!BF215/BF$819</f>
        <v>7.3681205962368296E-2</v>
      </c>
      <c r="BG827" s="79">
        <f>ALL!BG215/BG$819</f>
        <v>7.3651779498854722E-2</v>
      </c>
      <c r="BH827" s="19">
        <f t="shared" si="383"/>
        <v>3.5869715371674662</v>
      </c>
      <c r="BJ827" s="267">
        <f t="array" ref="BJ827">(MIN(IF($E$4:$BG$4=BJ$4,$E827:$BG827)))</f>
        <v>0</v>
      </c>
      <c r="BK827" s="267">
        <f t="array" ref="BK827">(MAX(IF($E$4:$BG$4=BK$4,$E827:$BG827)))</f>
        <v>6.0287342896208032E-2</v>
      </c>
      <c r="BL827" s="267">
        <f t="array" ref="BL827">(AVERAGE(IF($E$4:$BG$4=BL$4,$E827:$BG827)))</f>
        <v>4.6355812034112334E-2</v>
      </c>
      <c r="BM827" s="267">
        <f t="array" ref="BM827">(MIN(IF($E$4:$BG$4=BM$4,$E827:$BG827)))</f>
        <v>6.788830831628738E-2</v>
      </c>
      <c r="BN827" s="267">
        <f t="array" ref="BN827">(MAX(IF($E$4:$BG$4=BN$4,$E827:$BG827)))</f>
        <v>7.3681205962368296E-2</v>
      </c>
      <c r="BO827" s="267">
        <f t="array" ref="BO827">(AVERAGE(IF($E$4:$BG$4=BO$4,$E827:$BG827)))</f>
        <v>7.1200686747229833E-2</v>
      </c>
      <c r="BP827" s="267">
        <f t="array" ref="BP827">(MIN(IF($E$4:$BG$4=BP$4,$E827:$BG827)))</f>
        <v>3.5346926149586233E-2</v>
      </c>
      <c r="BQ827" s="267">
        <f t="array" ref="BQ827">(MAX(IF($E$4:$BG$4=BQ$4,$E827:$BG827)))</f>
        <v>0.11369074501360543</v>
      </c>
      <c r="BR827" s="267">
        <f t="array" ref="BR827">(AVERAGE(IF($E$4:$BG$4=BR$4,$E827:$BG827)))</f>
        <v>8.7521540505828499E-2</v>
      </c>
      <c r="BS827" s="267">
        <f t="array" ref="BS827">(MIN(IF($E$4:$BG$4=BS$4,$E827:$BG827)))</f>
        <v>4.3454309982775358E-2</v>
      </c>
      <c r="BT827" s="267">
        <f t="array" ref="BT827">(MAX(IF($E$4:$BG$4=BT$4,$E827:$BG827)))</f>
        <v>8.2349004684841631E-2</v>
      </c>
      <c r="BU827" s="267">
        <f t="array" ref="BU827">(AVERAGE(IF($E$4:$BG$4=BU$4,$E827:$BG827)))</f>
        <v>6.7849529770400471E-2</v>
      </c>
      <c r="BV827" s="267">
        <f t="array" ref="BV827">(MIN(IF($E$4:$BG$4=BV$4,$E827:$BG827)))</f>
        <v>6.4941213910473944E-2</v>
      </c>
      <c r="BW827" s="267">
        <f t="array" ref="BW827">(MAX(IF($E$4:$BG$4=BW$4,$E827:$BG827)))</f>
        <v>7.1573368544630436E-2</v>
      </c>
      <c r="BX827" s="267">
        <f t="array" ref="BX827">(AVERAGE(IF($E$4:$BG$4=BX$4,$E827:$BG827)))</f>
        <v>6.8437331667963813E-2</v>
      </c>
      <c r="BY827" s="267">
        <f t="array" ref="BY827">(MIN(IF($E$4:$BG$4=BY$4,$E827:$BG827)))</f>
        <v>6.5577461997391423E-2</v>
      </c>
      <c r="BZ827" s="267">
        <f t="array" ref="BZ827">(MAX(IF($E$4:$BG$4=BZ$4,$E827:$BG827)))</f>
        <v>0.17040716862863142</v>
      </c>
      <c r="CA827" s="267">
        <f t="array" ref="CA827">(AVERAGE(IF($E$4:$BG$4=CA$4,$E827:$BG827)))</f>
        <v>8.5617389180714126E-2</v>
      </c>
      <c r="CB827" s="268">
        <f t="shared" si="384"/>
        <v>0</v>
      </c>
      <c r="CC827" s="268">
        <f t="shared" si="385"/>
        <v>0.2</v>
      </c>
      <c r="CD827" s="268">
        <f t="shared" si="386"/>
        <v>6.5217664312135742E-2</v>
      </c>
    </row>
    <row r="828" spans="1:82" ht="12.75">
      <c r="A828" s="17">
        <f t="shared" si="387"/>
        <v>52300</v>
      </c>
      <c r="B828" s="248" t="s">
        <v>176</v>
      </c>
      <c r="E828" s="79">
        <f>ALL!E216/E$819</f>
        <v>1.5892989142212443E-2</v>
      </c>
      <c r="F828" s="79">
        <f>ALL!F216/F$819</f>
        <v>1.4730488749066127E-2</v>
      </c>
      <c r="G828" s="79">
        <f>ALL!G216/G$819</f>
        <v>1.3818058452603695E-2</v>
      </c>
      <c r="H828" s="79">
        <f>ALL!H216/H$819</f>
        <v>1.4415193320894753E-2</v>
      </c>
      <c r="I828" s="79">
        <f>ALL!I216/I$819</f>
        <v>1.4680704849947896E-2</v>
      </c>
      <c r="J828" s="79">
        <f>ALL!J216/J$819</f>
        <v>1.368244667678358E-2</v>
      </c>
      <c r="K828" s="79">
        <f>ALL!K216/K$819</f>
        <v>1.6370958583208608E-2</v>
      </c>
      <c r="L828" s="79">
        <f>ALL!L216/L$819</f>
        <v>1.4578513785884669E-2</v>
      </c>
      <c r="M828" s="79">
        <f>ALL!M216/M$819</f>
        <v>1.4283838704912476E-2</v>
      </c>
      <c r="N828" s="79">
        <f>ALL!N216/N$819</f>
        <v>1.5844891909132269E-2</v>
      </c>
      <c r="O828" s="79">
        <f>ALL!O216/O$819</f>
        <v>3.2936583252660738E-2</v>
      </c>
      <c r="P828" s="79">
        <f>ALL!P216/P$819</f>
        <v>1.3245626101867266E-2</v>
      </c>
      <c r="Q828" s="79">
        <f>ALL!Q216/Q$819</f>
        <v>1.3798055136735987E-2</v>
      </c>
      <c r="R828" s="79">
        <f>ALL!R216/R$819</f>
        <v>1.1735694486787943E-2</v>
      </c>
      <c r="S828" s="79">
        <f>ALL!S216/S$819</f>
        <v>1.4784682928368887E-2</v>
      </c>
      <c r="T828" s="79">
        <f>ALL!T216/T$819</f>
        <v>4.5636609489411374E-2</v>
      </c>
      <c r="U828" s="79">
        <f>ALL!U216/U$819</f>
        <v>1.3992694712818558E-2</v>
      </c>
      <c r="V828" s="79">
        <f>ALL!V216/V$819</f>
        <v>4.5425936516460881E-2</v>
      </c>
      <c r="W828" s="79">
        <f>ALL!W216/W$819</f>
        <v>4.4182404396642373E-2</v>
      </c>
      <c r="X828" s="79">
        <f>ALL!X216/X$819</f>
        <v>4.2260501813299226E-2</v>
      </c>
      <c r="Y828" s="79">
        <f>ALL!Y216/Y$819</f>
        <v>1.488981883393075E-2</v>
      </c>
      <c r="Z828" s="79">
        <f>ALL!Z216/Z$819</f>
        <v>4.1833796264929959E-2</v>
      </c>
      <c r="AA828" s="79">
        <f>ALL!AA216/AA$819</f>
        <v>1.3999305116448766E-2</v>
      </c>
      <c r="AB828" s="79">
        <f>ALL!AB216/AB$819</f>
        <v>3.7082879859670716E-2</v>
      </c>
      <c r="AC828" s="79">
        <f>ALL!AC216/AC$819</f>
        <v>1.5257687682161057E-2</v>
      </c>
      <c r="AD828" s="79">
        <f>ALL!AD216/AD$819</f>
        <v>1.5098530697774884E-2</v>
      </c>
      <c r="AE828" s="79">
        <f>ALL!AE216/AE$819</f>
        <v>4.2424352855859958E-2</v>
      </c>
      <c r="AF828" s="79">
        <f>ALL!AF216/AF$819</f>
        <v>1.3552395515945613E-2</v>
      </c>
      <c r="AG828" s="79">
        <f>ALL!AG216/AG$819</f>
        <v>4.5773230020536564E-2</v>
      </c>
      <c r="AH828" s="79">
        <f>ALL!AH216/AH$819</f>
        <v>1.6926980672646322E-2</v>
      </c>
      <c r="AI828" s="79">
        <f>ALL!AI216/AI$819</f>
        <v>4.2837782260318334E-2</v>
      </c>
      <c r="AJ828" s="79">
        <f>ALL!AJ216/AJ$819</f>
        <v>4.0710459458656312E-2</v>
      </c>
      <c r="AK828" s="79">
        <f>ALL!AK216/AK$819</f>
        <v>3.8940975674779735E-2</v>
      </c>
      <c r="AL828" s="79">
        <f>ALL!AL216/AL$819</f>
        <v>3.861539447518865E-2</v>
      </c>
      <c r="AM828" s="79">
        <f>ALL!AM216/AM$819</f>
        <v>3.9603079230275513E-2</v>
      </c>
      <c r="AN828" s="79">
        <f>ALL!AN216/AN$819</f>
        <v>4.1708456767548092E-2</v>
      </c>
      <c r="AO828" s="79">
        <f>ALL!AO216/AO$819</f>
        <v>1.8800161894628194E-2</v>
      </c>
      <c r="AP828" s="79">
        <f>ALL!AP216/AP$819</f>
        <v>4.6207129104115792E-2</v>
      </c>
      <c r="AQ828" s="79">
        <f>ALL!AQ216/AQ$819</f>
        <v>3.8804080833108281E-2</v>
      </c>
      <c r="AR828" s="79">
        <f>ALL!AR216/AR$819</f>
        <v>4.2875272991231825E-2</v>
      </c>
      <c r="AS828" s="79">
        <f>ALL!AS216/AS$819</f>
        <v>4.3289402482157568E-2</v>
      </c>
      <c r="AT828" s="79">
        <f>ALL!AT216/AT$819</f>
        <v>3.8170945856853357E-2</v>
      </c>
      <c r="AU828" s="79">
        <f>ALL!AU216/AU$819</f>
        <v>4.0049720882074119E-2</v>
      </c>
      <c r="AV828" s="79">
        <f>ALL!AV216/AV$819</f>
        <v>4.638095405400286E-2</v>
      </c>
      <c r="AW828" s="79">
        <f>ALL!AW216/AW$819</f>
        <v>4.5796054276009572E-2</v>
      </c>
      <c r="AX828" s="79">
        <f>ALL!AX216/AX$819</f>
        <v>4.1106409626077735E-2</v>
      </c>
      <c r="AY828" s="79">
        <f>ALL!AY216/AY$819</f>
        <v>5.1608019644226469E-2</v>
      </c>
      <c r="AZ828" s="79">
        <f>ALL!AZ216/AZ$819</f>
        <v>4.4365379747335863E-2</v>
      </c>
      <c r="BA828" s="79">
        <f>ALL!BA216/BA$819</f>
        <v>3.723199977685232E-2</v>
      </c>
      <c r="BB828" s="79">
        <f>ALL!BB216/BB$819</f>
        <v>3.6852733177198477E-2</v>
      </c>
      <c r="BC828" s="79">
        <f>ALL!BC216/BC$819</f>
        <v>3.6768065989424122E-2</v>
      </c>
      <c r="BD828" s="79">
        <f>ALL!BD216/BD$819</f>
        <v>1.7312855973397275E-2</v>
      </c>
      <c r="BE828" s="79">
        <f>ALL!BE216/BE$819</f>
        <v>4.0204510514618069E-2</v>
      </c>
      <c r="BF828" s="79">
        <f>ALL!BF216/BF$819</f>
        <v>4.4061276146418145E-2</v>
      </c>
      <c r="BG828" s="79">
        <f>ALL!BG216/BG$819</f>
        <v>1.5383293649388258E-2</v>
      </c>
      <c r="BH828" s="19">
        <f t="shared" si="383"/>
        <v>1.6508202650154891</v>
      </c>
      <c r="BJ828" s="267">
        <f t="array" ref="BJ828">(MIN(IF($E$4:$BG$4=BJ$4,$E828:$BG828)))</f>
        <v>1.8800161894628194E-2</v>
      </c>
      <c r="BK828" s="267">
        <f t="array" ref="BK828">(MAX(IF($E$4:$BG$4=BK$4,$E828:$BG828)))</f>
        <v>5.1608019644226469E-2</v>
      </c>
      <c r="BL828" s="267">
        <f t="array" ref="BL828">(AVERAGE(IF($E$4:$BG$4=BL$4,$E828:$BG828)))</f>
        <v>4.0625924193927805E-2</v>
      </c>
      <c r="BM828" s="267">
        <f t="array" ref="BM828">(MIN(IF($E$4:$BG$4=BM$4,$E828:$BG828)))</f>
        <v>1.5383293649388258E-2</v>
      </c>
      <c r="BN828" s="267">
        <f t="array" ref="BN828">(MAX(IF($E$4:$BG$4=BN$4,$E828:$BG828)))</f>
        <v>4.4061276146418145E-2</v>
      </c>
      <c r="BO828" s="267">
        <f t="array" ref="BO828">(AVERAGE(IF($E$4:$BG$4=BO$4,$E828:$BG828)))</f>
        <v>2.9240484070955437E-2</v>
      </c>
      <c r="BP828" s="267">
        <f t="array" ref="BP828">(MIN(IF($E$4:$BG$4=BP$4,$E828:$BG828)))</f>
        <v>3.861539447518865E-2</v>
      </c>
      <c r="BQ828" s="267">
        <f t="array" ref="BQ828">(MAX(IF($E$4:$BG$4=BQ$4,$E828:$BG828)))</f>
        <v>3.9603079230275513E-2</v>
      </c>
      <c r="BR828" s="267">
        <f t="array" ref="BR828">(AVERAGE(IF($E$4:$BG$4=BR$4,$E828:$BG828)))</f>
        <v>3.9053149793414628E-2</v>
      </c>
      <c r="BS828" s="267">
        <f t="array" ref="BS828">(MIN(IF($E$4:$BG$4=BS$4,$E828:$BG828)))</f>
        <v>1.1735694486787943E-2</v>
      </c>
      <c r="BT828" s="267">
        <f t="array" ref="BT828">(MAX(IF($E$4:$BG$4=BT$4,$E828:$BG828)))</f>
        <v>4.5636609489411374E-2</v>
      </c>
      <c r="BU828" s="267">
        <f t="array" ref="BU828">(AVERAGE(IF($E$4:$BG$4=BU$4,$E828:$BG828)))</f>
        <v>2.1231897365145039E-2</v>
      </c>
      <c r="BV828" s="267">
        <f t="array" ref="BV828">(MIN(IF($E$4:$BG$4=BV$4,$E828:$BG828)))</f>
        <v>1.3818058452603695E-2</v>
      </c>
      <c r="BW828" s="267">
        <f t="array" ref="BW828">(MAX(IF($E$4:$BG$4=BW$4,$E828:$BG828)))</f>
        <v>4.1833796264929959E-2</v>
      </c>
      <c r="BX828" s="267">
        <f t="array" ref="BX828">(AVERAGE(IF($E$4:$BG$4=BX$4,$E828:$BG828)))</f>
        <v>3.3361298508965173E-2</v>
      </c>
      <c r="BY828" s="267">
        <f t="array" ref="BY828">(MIN(IF($E$4:$BG$4=BY$4,$E828:$BG828)))</f>
        <v>1.3245626101867266E-2</v>
      </c>
      <c r="BZ828" s="267">
        <f t="array" ref="BZ828">(MAX(IF($E$4:$BG$4=BZ$4,$E828:$BG828)))</f>
        <v>4.5773230020536564E-2</v>
      </c>
      <c r="CA828" s="267">
        <f t="array" ref="CA828">(AVERAGE(IF($E$4:$BG$4=CA$4,$E828:$BG828)))</f>
        <v>2.6767007649238929E-2</v>
      </c>
      <c r="CB828" s="268">
        <f t="shared" si="384"/>
        <v>0</v>
      </c>
      <c r="CC828" s="268">
        <f t="shared" si="385"/>
        <v>0.1</v>
      </c>
      <c r="CD828" s="268">
        <f t="shared" si="386"/>
        <v>3.0014913909372529E-2</v>
      </c>
    </row>
    <row r="829" spans="1:82" ht="24">
      <c r="A829" s="17">
        <f t="shared" si="387"/>
        <v>52400</v>
      </c>
      <c r="B829" s="248" t="s">
        <v>177</v>
      </c>
      <c r="E829" s="79">
        <f>ALL!E217/E$819</f>
        <v>0</v>
      </c>
      <c r="F829" s="79">
        <f>ALL!F217/F$819</f>
        <v>0</v>
      </c>
      <c r="G829" s="79">
        <f>ALL!G217/G$819</f>
        <v>0</v>
      </c>
      <c r="H829" s="79">
        <f>ALL!H217/H$819</f>
        <v>0</v>
      </c>
      <c r="I829" s="79">
        <f>ALL!I217/I$819</f>
        <v>0</v>
      </c>
      <c r="J829" s="79">
        <f>ALL!J217/J$819</f>
        <v>0</v>
      </c>
      <c r="K829" s="79">
        <f>ALL!K217/K$819</f>
        <v>0</v>
      </c>
      <c r="L829" s="79">
        <f>ALL!L217/L$819</f>
        <v>0</v>
      </c>
      <c r="M829" s="79">
        <f>ALL!M217/M$819</f>
        <v>0</v>
      </c>
      <c r="N829" s="79">
        <f>ALL!N217/N$819</f>
        <v>0</v>
      </c>
      <c r="O829" s="79">
        <f>ALL!O217/O$819</f>
        <v>0</v>
      </c>
      <c r="P829" s="79">
        <f>ALL!P217/P$819</f>
        <v>0</v>
      </c>
      <c r="Q829" s="79">
        <f>ALL!Q217/Q$819</f>
        <v>0</v>
      </c>
      <c r="R829" s="79">
        <f>ALL!R217/R$819</f>
        <v>0</v>
      </c>
      <c r="S829" s="79">
        <f>ALL!S217/S$819</f>
        <v>0</v>
      </c>
      <c r="T829" s="79">
        <f>ALL!T217/T$819</f>
        <v>0</v>
      </c>
      <c r="U829" s="79">
        <f>ALL!U217/U$819</f>
        <v>0</v>
      </c>
      <c r="V829" s="79">
        <f>ALL!V217/V$819</f>
        <v>0</v>
      </c>
      <c r="W829" s="79">
        <f>ALL!W217/W$819</f>
        <v>0</v>
      </c>
      <c r="X829" s="79">
        <f>ALL!X217/X$819</f>
        <v>9.2938302003601309E-4</v>
      </c>
      <c r="Y829" s="79">
        <f>ALL!Y217/Y$819</f>
        <v>0</v>
      </c>
      <c r="Z829" s="79">
        <f>ALL!Z217/Z$819</f>
        <v>0</v>
      </c>
      <c r="AA829" s="79">
        <f>ALL!AA217/AA$819</f>
        <v>0</v>
      </c>
      <c r="AB829" s="79">
        <f>ALL!AB217/AB$819</f>
        <v>0</v>
      </c>
      <c r="AC829" s="79">
        <f>ALL!AC217/AC$819</f>
        <v>0</v>
      </c>
      <c r="AD829" s="79">
        <f>ALL!AD217/AD$819</f>
        <v>6.5104009616506016E-4</v>
      </c>
      <c r="AE829" s="79">
        <f>ALL!AE217/AE$819</f>
        <v>0</v>
      </c>
      <c r="AF829" s="79">
        <f>ALL!AF217/AF$819</f>
        <v>0</v>
      </c>
      <c r="AG829" s="79">
        <f>ALL!AG217/AG$819</f>
        <v>0</v>
      </c>
      <c r="AH829" s="79">
        <f>ALL!AH217/AH$819</f>
        <v>0</v>
      </c>
      <c r="AI829" s="79">
        <f>ALL!AI217/AI$819</f>
        <v>0</v>
      </c>
      <c r="AJ829" s="79">
        <f>ALL!AJ217/AJ$819</f>
        <v>0</v>
      </c>
      <c r="AK829" s="79">
        <f>ALL!AK217/AK$819</f>
        <v>0</v>
      </c>
      <c r="AL829" s="79">
        <f>ALL!AL217/AL$819</f>
        <v>0</v>
      </c>
      <c r="AM829" s="79">
        <f>ALL!AM217/AM$819</f>
        <v>0</v>
      </c>
      <c r="AN829" s="79">
        <f>ALL!AN217/AN$819</f>
        <v>6.7947684737129418E-3</v>
      </c>
      <c r="AO829" s="79">
        <f>ALL!AO217/AO$819</f>
        <v>0</v>
      </c>
      <c r="AP829" s="79">
        <f>ALL!AP217/AP$819</f>
        <v>5.1114534531371001E-3</v>
      </c>
      <c r="AQ829" s="79">
        <f>ALL!AQ217/AQ$819</f>
        <v>0</v>
      </c>
      <c r="AR829" s="79">
        <f>ALL!AR217/AR$819</f>
        <v>2.5446912508431943E-3</v>
      </c>
      <c r="AS829" s="79">
        <f>ALL!AS217/AS$819</f>
        <v>4.4621276182152921E-3</v>
      </c>
      <c r="AT829" s="79">
        <f>ALL!AT217/AT$819</f>
        <v>3.1829445649535623E-3</v>
      </c>
      <c r="AU829" s="79">
        <f>ALL!AU217/AU$819</f>
        <v>0</v>
      </c>
      <c r="AV829" s="79">
        <f>ALL!AV217/AV$819</f>
        <v>-9.4409544728945932E-4</v>
      </c>
      <c r="AW829" s="79">
        <f>ALL!AW217/AW$819</f>
        <v>9.2295864911010814E-3</v>
      </c>
      <c r="AX829" s="79">
        <f>ALL!AX217/AX$819</f>
        <v>1.0165112481595051E-2</v>
      </c>
      <c r="AY829" s="79">
        <f>ALL!AY217/AY$819</f>
        <v>1.7119463751730261E-3</v>
      </c>
      <c r="AZ829" s="79">
        <f>ALL!AZ217/AZ$819</f>
        <v>1.6513173116984987E-2</v>
      </c>
      <c r="BA829" s="79">
        <f>ALL!BA217/BA$819</f>
        <v>1.4566279196740554E-2</v>
      </c>
      <c r="BB829" s="79">
        <f>ALL!BB217/BB$819</f>
        <v>0</v>
      </c>
      <c r="BC829" s="79">
        <f>ALL!BC217/BC$819</f>
        <v>0</v>
      </c>
      <c r="BD829" s="79">
        <f>ALL!BD217/BD$819</f>
        <v>0</v>
      </c>
      <c r="BE829" s="79">
        <f>ALL!BE217/BE$819</f>
        <v>7.9334286105221027E-5</v>
      </c>
      <c r="BF829" s="79">
        <f>ALL!BF217/BF$819</f>
        <v>0</v>
      </c>
      <c r="BG829" s="79">
        <f>ALL!BG217/BG$819</f>
        <v>0</v>
      </c>
      <c r="BH829" s="19">
        <f t="shared" si="383"/>
        <v>7.4997744977473635E-2</v>
      </c>
      <c r="BJ829" s="267">
        <f t="array" ref="BJ829">(MIN(IF($E$4:$BG$4=BJ$4,$E829:$BG829)))</f>
        <v>-9.4409544728945932E-4</v>
      </c>
      <c r="BK829" s="267">
        <f t="array" ref="BK829">(MAX(IF($E$4:$BG$4=BK$4,$E829:$BG829)))</f>
        <v>1.6513173116984987E-2</v>
      </c>
      <c r="BL829" s="267">
        <f t="array" ref="BL829">(AVERAGE(IF($E$4:$BG$4=BL$4,$E829:$BG829)))</f>
        <v>4.5836242234479586E-3</v>
      </c>
      <c r="BM829" s="267">
        <f t="array" ref="BM829">(MIN(IF($E$4:$BG$4=BM$4,$E829:$BG829)))</f>
        <v>0</v>
      </c>
      <c r="BN829" s="267">
        <f t="array" ref="BN829">(MAX(IF($E$4:$BG$4=BN$4,$E829:$BG829)))</f>
        <v>7.9334286105221027E-5</v>
      </c>
      <c r="BO829" s="267">
        <f t="array" ref="BO829">(AVERAGE(IF($E$4:$BG$4=BO$4,$E829:$BG829)))</f>
        <v>1.9833571526305257E-5</v>
      </c>
      <c r="BP829" s="267">
        <f t="array" ref="BP829">(MIN(IF($E$4:$BG$4=BP$4,$E829:$BG829)))</f>
        <v>0</v>
      </c>
      <c r="BQ829" s="267">
        <f t="array" ref="BQ829">(MAX(IF($E$4:$BG$4=BQ$4,$E829:$BG829)))</f>
        <v>0</v>
      </c>
      <c r="BR829" s="267">
        <f t="array" ref="BR829">(AVERAGE(IF($E$4:$BG$4=BR$4,$E829:$BG829)))</f>
        <v>0</v>
      </c>
      <c r="BS829" s="267">
        <f t="array" ref="BS829">(MIN(IF($E$4:$BG$4=BS$4,$E829:$BG829)))</f>
        <v>0</v>
      </c>
      <c r="BT829" s="267">
        <f t="array" ref="BT829">(MAX(IF($E$4:$BG$4=BT$4,$E829:$BG829)))</f>
        <v>6.5104009616506016E-4</v>
      </c>
      <c r="BU829" s="267">
        <f t="array" ref="BU829">(AVERAGE(IF($E$4:$BG$4=BU$4,$E829:$BG829)))</f>
        <v>3.1001909341193338E-5</v>
      </c>
      <c r="BV829" s="267">
        <f t="array" ref="BV829">(MIN(IF($E$4:$BG$4=BV$4,$E829:$BG829)))</f>
        <v>0</v>
      </c>
      <c r="BW829" s="267">
        <f t="array" ref="BW829">(MAX(IF($E$4:$BG$4=BW$4,$E829:$BG829)))</f>
        <v>0</v>
      </c>
      <c r="BX829" s="267">
        <f t="array" ref="BX829">(AVERAGE(IF($E$4:$BG$4=BX$4,$E829:$BG829)))</f>
        <v>0</v>
      </c>
      <c r="BY829" s="267">
        <f t="array" ref="BY829">(MIN(IF($E$4:$BG$4=BY$4,$E829:$BG829)))</f>
        <v>0</v>
      </c>
      <c r="BZ829" s="267">
        <f t="array" ref="BZ829">(MAX(IF($E$4:$BG$4=BZ$4,$E829:$BG829)))</f>
        <v>9.2938302003601309E-4</v>
      </c>
      <c r="CA829" s="267">
        <f t="array" ref="CA829">(AVERAGE(IF($E$4:$BG$4=CA$4,$E829:$BG829)))</f>
        <v>1.3276900286228758E-4</v>
      </c>
      <c r="CB829" s="268">
        <f t="shared" si="384"/>
        <v>0</v>
      </c>
      <c r="CC829" s="268">
        <f t="shared" si="385"/>
        <v>0</v>
      </c>
      <c r="CD829" s="268">
        <f t="shared" si="386"/>
        <v>1.3635953632267933E-3</v>
      </c>
    </row>
    <row r="830" spans="1:82" ht="24">
      <c r="A830" s="17">
        <f t="shared" si="387"/>
        <v>52500</v>
      </c>
      <c r="B830" s="248" t="s">
        <v>178</v>
      </c>
      <c r="E830" s="79">
        <f>ALL!E218/E$819</f>
        <v>4.7224536528791134E-4</v>
      </c>
      <c r="F830" s="79">
        <f>ALL!F218/F$819</f>
        <v>1.1289669817481434E-3</v>
      </c>
      <c r="G830" s="79">
        <f>ALL!G218/G$819</f>
        <v>5.9437990823999649E-3</v>
      </c>
      <c r="H830" s="79">
        <f>ALL!H218/H$819</f>
        <v>4.0445922964751219E-4</v>
      </c>
      <c r="I830" s="79">
        <f>ALL!I218/I$819</f>
        <v>1.3732366679778255E-3</v>
      </c>
      <c r="J830" s="79">
        <f>ALL!J218/J$819</f>
        <v>2.1202256537692309E-3</v>
      </c>
      <c r="K830" s="79">
        <f>ALL!K218/K$819</f>
        <v>7.5506598697370662E-4</v>
      </c>
      <c r="L830" s="79">
        <f>ALL!L218/L$819</f>
        <v>2.2134163314871625E-3</v>
      </c>
      <c r="M830" s="79">
        <f>ALL!M218/M$819</f>
        <v>6.4867162575760907E-3</v>
      </c>
      <c r="N830" s="79">
        <f>ALL!N218/N$819</f>
        <v>1.2815243049759454E-3</v>
      </c>
      <c r="O830" s="79">
        <f>ALL!O218/O$819</f>
        <v>7.5070530596730965E-5</v>
      </c>
      <c r="P830" s="79">
        <f>ALL!P218/P$819</f>
        <v>1.7798338675248375E-3</v>
      </c>
      <c r="Q830" s="79">
        <f>ALL!Q218/Q$819</f>
        <v>2.4727369195548395E-3</v>
      </c>
      <c r="R830" s="79">
        <f>ALL!R218/R$819</f>
        <v>1.4341257352154865E-4</v>
      </c>
      <c r="S830" s="79">
        <f>ALL!S218/S$819</f>
        <v>6.4290293690392976E-4</v>
      </c>
      <c r="T830" s="79">
        <f>ALL!T218/T$819</f>
        <v>2.0213579435261913E-3</v>
      </c>
      <c r="U830" s="79">
        <f>ALL!U218/U$819</f>
        <v>1.1717321670589858E-3</v>
      </c>
      <c r="V830" s="79">
        <f>ALL!V218/V$819</f>
        <v>-7.6643997602937593E-6</v>
      </c>
      <c r="W830" s="79">
        <f>ALL!W218/W$819</f>
        <v>1.0468191541248113E-3</v>
      </c>
      <c r="X830" s="79">
        <f>ALL!X218/X$819</f>
        <v>1.706485044454923E-3</v>
      </c>
      <c r="Y830" s="79">
        <f>ALL!Y218/Y$819</f>
        <v>3.1602904100983533E-3</v>
      </c>
      <c r="Z830" s="79">
        <f>ALL!Z218/Z$819</f>
        <v>1.2123188061537791E-3</v>
      </c>
      <c r="AA830" s="79">
        <f>ALL!AA218/AA$819</f>
        <v>1.7138414899799223E-3</v>
      </c>
      <c r="AB830" s="79">
        <f>ALL!AB218/AB$819</f>
        <v>2.1058870640905353E-3</v>
      </c>
      <c r="AC830" s="79">
        <f>ALL!AC218/AC$819</f>
        <v>1.9178950715846539E-4</v>
      </c>
      <c r="AD830" s="79">
        <f>ALL!AD218/AD$819</f>
        <v>2.6791215021707711E-3</v>
      </c>
      <c r="AE830" s="79">
        <f>ALL!AE218/AE$819</f>
        <v>1.5748005755642004E-3</v>
      </c>
      <c r="AF830" s="79">
        <f>ALL!AF218/AF$819</f>
        <v>1.0354043350351925E-3</v>
      </c>
      <c r="AG830" s="79">
        <f>ALL!AG218/AG$819</f>
        <v>2.1172735141987806E-3</v>
      </c>
      <c r="AH830" s="79">
        <f>ALL!AH218/AH$819</f>
        <v>1.0740824961492162E-3</v>
      </c>
      <c r="AI830" s="79">
        <f>ALL!AI218/AI$819</f>
        <v>1.1158415605409212E-3</v>
      </c>
      <c r="AJ830" s="79">
        <f>ALL!AJ218/AJ$819</f>
        <v>6.6753823495660693E-3</v>
      </c>
      <c r="AK830" s="79">
        <f>ALL!AK218/AK$819</f>
        <v>1.7068237000276425E-2</v>
      </c>
      <c r="AL830" s="79">
        <f>ALL!AL218/AL$819</f>
        <v>0</v>
      </c>
      <c r="AM830" s="79">
        <f>ALL!AM218/AM$819</f>
        <v>1.1878409540641751E-2</v>
      </c>
      <c r="AN830" s="79">
        <f>ALL!AN218/AN$819</f>
        <v>1.0351327775002205E-2</v>
      </c>
      <c r="AO830" s="79">
        <f>ALL!AO218/AO$819</f>
        <v>2.9653824640837822E-3</v>
      </c>
      <c r="AP830" s="79">
        <f>ALL!AP218/AP$819</f>
        <v>1.0431741472246868E-2</v>
      </c>
      <c r="AQ830" s="79">
        <f>ALL!AQ218/AQ$819</f>
        <v>9.92977117451075E-3</v>
      </c>
      <c r="AR830" s="79">
        <f>ALL!AR218/AR$819</f>
        <v>7.7501400256347458E-4</v>
      </c>
      <c r="AS830" s="79">
        <f>ALL!AS218/AS$819</f>
        <v>1.035015488959699E-2</v>
      </c>
      <c r="AT830" s="79">
        <f>ALL!AT218/AT$819</f>
        <v>7.9657976975953844E-3</v>
      </c>
      <c r="AU830" s="79">
        <f>ALL!AU218/AU$819</f>
        <v>3.722489189305696E-3</v>
      </c>
      <c r="AV830" s="79">
        <f>ALL!AV218/AV$819</f>
        <v>1.6202329263563238E-3</v>
      </c>
      <c r="AW830" s="79">
        <f>ALL!AW218/AW$819</f>
        <v>1.5464906274569061E-2</v>
      </c>
      <c r="AX830" s="79">
        <f>ALL!AX218/AX$819</f>
        <v>9.9436051703187256E-3</v>
      </c>
      <c r="AY830" s="79">
        <f>ALL!AY218/AY$819</f>
        <v>1.284910415991602E-2</v>
      </c>
      <c r="AZ830" s="79">
        <f>ALL!AZ218/AZ$819</f>
        <v>1.0010852158557579E-2</v>
      </c>
      <c r="BA830" s="79">
        <f>ALL!BA218/BA$819</f>
        <v>9.9331928751629286E-3</v>
      </c>
      <c r="BB830" s="79">
        <f>ALL!BB218/BB$819</f>
        <v>7.1814813926374546E-3</v>
      </c>
      <c r="BC830" s="79">
        <f>ALL!BC218/BC$819</f>
        <v>9.8439691255167768E-3</v>
      </c>
      <c r="BD830" s="79">
        <f>ALL!BD218/BD$819</f>
        <v>1.1042076754895615E-3</v>
      </c>
      <c r="BE830" s="79">
        <f>ALL!BE218/BE$819</f>
        <v>1.42353112850735E-3</v>
      </c>
      <c r="BF830" s="79">
        <f>ALL!BF218/BF$819</f>
        <v>9.8389632899725452E-4</v>
      </c>
      <c r="BG830" s="79">
        <f>ALL!BG218/BG$819</f>
        <v>2.2552179845294826E-3</v>
      </c>
      <c r="BH830" s="19">
        <f t="shared" si="383"/>
        <v>0.22594089861643804</v>
      </c>
      <c r="BJ830" s="267">
        <f t="array" ref="BJ830">(MIN(IF($E$4:$BG$4=BJ$4,$E830:$BG830)))</f>
        <v>7.7501400256347458E-4</v>
      </c>
      <c r="BK830" s="267">
        <f t="array" ref="BK830">(MAX(IF($E$4:$BG$4=BK$4,$E830:$BG830)))</f>
        <v>1.5464906274569061E-2</v>
      </c>
      <c r="BL830" s="267">
        <f t="array" ref="BL830">(AVERAGE(IF($E$4:$BG$4=BL$4,$E830:$BG830)))</f>
        <v>8.3336889217462528E-3</v>
      </c>
      <c r="BM830" s="267">
        <f t="array" ref="BM830">(MIN(IF($E$4:$BG$4=BM$4,$E830:$BG830)))</f>
        <v>9.8389632899725452E-4</v>
      </c>
      <c r="BN830" s="267">
        <f t="array" ref="BN830">(MAX(IF($E$4:$BG$4=BN$4,$E830:$BG830)))</f>
        <v>2.2552179845294826E-3</v>
      </c>
      <c r="BO830" s="267">
        <f t="array" ref="BO830">(AVERAGE(IF($E$4:$BG$4=BO$4,$E830:$BG830)))</f>
        <v>1.4417132793809121E-3</v>
      </c>
      <c r="BP830" s="267">
        <f t="array" ref="BP830">(MIN(IF($E$4:$BG$4=BP$4,$E830:$BG830)))</f>
        <v>0</v>
      </c>
      <c r="BQ830" s="267">
        <f t="array" ref="BQ830">(MAX(IF($E$4:$BG$4=BQ$4,$E830:$BG830)))</f>
        <v>1.7068237000276425E-2</v>
      </c>
      <c r="BR830" s="267">
        <f t="array" ref="BR830">(AVERAGE(IF($E$4:$BG$4=BR$4,$E830:$BG830)))</f>
        <v>9.6488821803060593E-3</v>
      </c>
      <c r="BS830" s="267">
        <f t="array" ref="BS830">(MIN(IF($E$4:$BG$4=BS$4,$E830:$BG830)))</f>
        <v>-7.6643997602937593E-6</v>
      </c>
      <c r="BT830" s="267">
        <f t="array" ref="BT830">(MAX(IF($E$4:$BG$4=BT$4,$E830:$BG830)))</f>
        <v>6.4867162575760907E-3</v>
      </c>
      <c r="BU830" s="267">
        <f t="array" ref="BU830">(AVERAGE(IF($E$4:$BG$4=BU$4,$E830:$BG830)))</f>
        <v>1.4511033216477341E-3</v>
      </c>
      <c r="BV830" s="267">
        <f t="array" ref="BV830">(MIN(IF($E$4:$BG$4=BV$4,$E830:$BG830)))</f>
        <v>1.2123188061537791E-3</v>
      </c>
      <c r="BW830" s="267">
        <f t="array" ref="BW830">(MAX(IF($E$4:$BG$4=BW$4,$E830:$BG830)))</f>
        <v>6.6753823495660693E-3</v>
      </c>
      <c r="BX830" s="267">
        <f t="array" ref="BX830">(AVERAGE(IF($E$4:$BG$4=BX$4,$E830:$BG830)))</f>
        <v>3.9843468255525878E-3</v>
      </c>
      <c r="BY830" s="267">
        <f t="array" ref="BY830">(MIN(IF($E$4:$BG$4=BY$4,$E830:$BG830)))</f>
        <v>1.1158415605409212E-3</v>
      </c>
      <c r="BZ830" s="267">
        <f t="array" ref="BZ830">(MAX(IF($E$4:$BG$4=BZ$4,$E830:$BG830)))</f>
        <v>2.2134163314871625E-3</v>
      </c>
      <c r="CA830" s="267">
        <f t="array" ref="CA830">(AVERAGE(IF($E$4:$BG$4=CA$4,$E830:$BG830)))</f>
        <v>1.6396884504633479E-3</v>
      </c>
      <c r="CB830" s="268">
        <f t="shared" si="384"/>
        <v>0</v>
      </c>
      <c r="CC830" s="268">
        <f t="shared" si="385"/>
        <v>0</v>
      </c>
      <c r="CD830" s="268">
        <f t="shared" si="386"/>
        <v>4.1080163384806913E-3</v>
      </c>
    </row>
    <row r="831" spans="1:82" ht="12.75">
      <c r="A831" s="17">
        <f t="shared" si="387"/>
        <v>52700</v>
      </c>
      <c r="B831" s="248" t="s">
        <v>179</v>
      </c>
      <c r="E831" s="79">
        <f>ALL!E219/E$819</f>
        <v>2.7195921255933676E-3</v>
      </c>
      <c r="F831" s="79">
        <f>ALL!F219/F$819</f>
        <v>4.2037362489182554E-3</v>
      </c>
      <c r="G831" s="79">
        <f>ALL!G219/G$819</f>
        <v>4.4238011443197478E-3</v>
      </c>
      <c r="H831" s="79">
        <f>ALL!H219/H$819</f>
        <v>2.6364791356528368E-3</v>
      </c>
      <c r="I831" s="79">
        <f>ALL!I219/I$819</f>
        <v>4.0742302712511499E-3</v>
      </c>
      <c r="J831" s="79">
        <f>ALL!J219/J$819</f>
        <v>1.9461678118432634E-3</v>
      </c>
      <c r="K831" s="79">
        <f>ALL!K219/K$819</f>
        <v>2.6677622254229639E-3</v>
      </c>
      <c r="L831" s="79">
        <f>ALL!L219/L$819</f>
        <v>0</v>
      </c>
      <c r="M831" s="79">
        <f>ALL!M219/M$819</f>
        <v>3.4769213271597034E-3</v>
      </c>
      <c r="N831" s="79">
        <f>ALL!N219/N$819</f>
        <v>4.7837930761517079E-3</v>
      </c>
      <c r="O831" s="79">
        <f>ALL!O219/O$819</f>
        <v>1.9480926344023323E-3</v>
      </c>
      <c r="P831" s="79">
        <f>ALL!P219/P$819</f>
        <v>3.6398206271159505E-3</v>
      </c>
      <c r="Q831" s="79">
        <f>ALL!Q219/Q$819</f>
        <v>3.1973821635836665E-3</v>
      </c>
      <c r="R831" s="79">
        <f>ALL!R219/R$819</f>
        <v>2.2077816745992578E-3</v>
      </c>
      <c r="S831" s="79">
        <f>ALL!S219/S$819</f>
        <v>2.2921143363803251E-3</v>
      </c>
      <c r="T831" s="79">
        <f>ALL!T219/T$819</f>
        <v>3.3097617592850624E-3</v>
      </c>
      <c r="U831" s="79">
        <f>ALL!U219/U$819</f>
        <v>3.1784254536097924E-3</v>
      </c>
      <c r="V831" s="79">
        <f>ALL!V219/V$819</f>
        <v>2.539918173058946E-3</v>
      </c>
      <c r="W831" s="79">
        <f>ALL!W219/W$819</f>
        <v>2.960969449207972E-3</v>
      </c>
      <c r="X831" s="79">
        <f>ALL!X219/X$819</f>
        <v>4.4535056245056832E-3</v>
      </c>
      <c r="Y831" s="79">
        <f>ALL!Y219/Y$819</f>
        <v>3.409380628200692E-3</v>
      </c>
      <c r="Z831" s="79">
        <f>ALL!Z219/Z$819</f>
        <v>2.7497543949766491E-3</v>
      </c>
      <c r="AA831" s="79">
        <f>ALL!AA219/AA$819</f>
        <v>2.5716865017496879E-3</v>
      </c>
      <c r="AB831" s="79">
        <f>ALL!AB219/AB$819</f>
        <v>6.3525785183077572E-3</v>
      </c>
      <c r="AC831" s="79">
        <f>ALL!AC219/AC$819</f>
        <v>6.4202715707250776E-4</v>
      </c>
      <c r="AD831" s="79">
        <f>ALL!AD219/AD$819</f>
        <v>1.9170732020926131E-3</v>
      </c>
      <c r="AE831" s="79">
        <f>ALL!AE219/AE$819</f>
        <v>2.9811289977346041E-3</v>
      </c>
      <c r="AF831" s="79">
        <f>ALL!AF219/AF$819</f>
        <v>2.8626927650812635E-3</v>
      </c>
      <c r="AG831" s="79">
        <f>ALL!AG219/AG$819</f>
        <v>5.1584927150720092E-3</v>
      </c>
      <c r="AH831" s="79">
        <f>ALL!AH219/AH$819</f>
        <v>3.1727581220646105E-3</v>
      </c>
      <c r="AI831" s="79">
        <f>ALL!AI219/AI$819</f>
        <v>4.1377559373036539E-3</v>
      </c>
      <c r="AJ831" s="79">
        <f>ALL!AJ219/AJ$819</f>
        <v>3.6430169607853226E-3</v>
      </c>
      <c r="AK831" s="79">
        <f>ALL!AK219/AK$819</f>
        <v>1.3530013992375627E-3</v>
      </c>
      <c r="AL831" s="79">
        <f>ALL!AL219/AL$819</f>
        <v>1.8852497418858218E-2</v>
      </c>
      <c r="AM831" s="79">
        <f>ALL!AM219/AM$819</f>
        <v>2.4236368568483313E-3</v>
      </c>
      <c r="AN831" s="79">
        <f>ALL!AN219/AN$819</f>
        <v>1.8944106292450107E-3</v>
      </c>
      <c r="AO831" s="79">
        <f>ALL!AO219/AO$819</f>
        <v>2.7371212472987738E-3</v>
      </c>
      <c r="AP831" s="79">
        <f>ALL!AP219/AP$819</f>
        <v>1.6535892473429606E-3</v>
      </c>
      <c r="AQ831" s="79">
        <f>ALL!AQ219/AQ$819</f>
        <v>9.59252171790566E-4</v>
      </c>
      <c r="AR831" s="79">
        <f>ALL!AR219/AR$819</f>
        <v>1.3345942666301469E-3</v>
      </c>
      <c r="AS831" s="79">
        <f>ALL!AS219/AS$819</f>
        <v>1.5990748260293411E-3</v>
      </c>
      <c r="AT831" s="79">
        <f>ALL!AT219/AT$819</f>
        <v>1.8102808531815634E-3</v>
      </c>
      <c r="AU831" s="79">
        <f>ALL!AU219/AU$819</f>
        <v>6.9854209439119453E-4</v>
      </c>
      <c r="AV831" s="79">
        <f>ALL!AV219/AV$819</f>
        <v>0</v>
      </c>
      <c r="AW831" s="79">
        <f>ALL!AW219/AW$819</f>
        <v>2.3915150471520456E-3</v>
      </c>
      <c r="AX831" s="79">
        <f>ALL!AX219/AX$819</f>
        <v>3.2814601325538853E-3</v>
      </c>
      <c r="AY831" s="79">
        <f>ALL!AY219/AY$819</f>
        <v>1.9721739198193104E-3</v>
      </c>
      <c r="AZ831" s="79">
        <f>ALL!AZ219/AZ$819</f>
        <v>2.3473070163368354E-3</v>
      </c>
      <c r="BA831" s="79">
        <f>ALL!BA219/BA$819</f>
        <v>4.9469306899956782E-3</v>
      </c>
      <c r="BB831" s="79">
        <f>ALL!BB219/BB$819</f>
        <v>1.9461227875010255E-3</v>
      </c>
      <c r="BC831" s="79">
        <f>ALL!BC219/BC$819</f>
        <v>1.0190776565418115E-3</v>
      </c>
      <c r="BD831" s="79">
        <f>ALL!BD219/BD$819</f>
        <v>2.6111826219351298E-3</v>
      </c>
      <c r="BE831" s="79">
        <f>ALL!BE219/BE$819</f>
        <v>1.6795980790089364E-3</v>
      </c>
      <c r="BF831" s="79">
        <f>ALL!BF219/BF$819</f>
        <v>2.3843904036864923E-3</v>
      </c>
      <c r="BG831" s="79">
        <f>ALL!BG219/BG$819</f>
        <v>3.5639364234451277E-3</v>
      </c>
      <c r="BH831" s="19">
        <f t="shared" si="383"/>
        <v>0.16371829695133333</v>
      </c>
      <c r="BJ831" s="267">
        <f t="array" ref="BJ831">(MIN(IF($E$4:$BG$4=BJ$4,$E831:$BG831)))</f>
        <v>0</v>
      </c>
      <c r="BK831" s="267">
        <f t="array" ref="BK831">(MAX(IF($E$4:$BG$4=BK$4,$E831:$BG831)))</f>
        <v>4.9469306899956782E-3</v>
      </c>
      <c r="BL831" s="267">
        <f t="array" ref="BL831">(AVERAGE(IF($E$4:$BG$4=BL$4,$E831:$BG831)))</f>
        <v>1.9119657866131341E-3</v>
      </c>
      <c r="BM831" s="267">
        <f t="array" ref="BM831">(MIN(IF($E$4:$BG$4=BM$4,$E831:$BG831)))</f>
        <v>1.6795980790089364E-3</v>
      </c>
      <c r="BN831" s="267">
        <f t="array" ref="BN831">(MAX(IF($E$4:$BG$4=BN$4,$E831:$BG831)))</f>
        <v>3.5639364234451277E-3</v>
      </c>
      <c r="BO831" s="267">
        <f t="array" ref="BO831">(AVERAGE(IF($E$4:$BG$4=BO$4,$E831:$BG831)))</f>
        <v>2.5597768820189216E-3</v>
      </c>
      <c r="BP831" s="267">
        <f t="array" ref="BP831">(MIN(IF($E$4:$BG$4=BP$4,$E831:$BG831)))</f>
        <v>1.3530013992375627E-3</v>
      </c>
      <c r="BQ831" s="267">
        <f t="array" ref="BQ831">(MAX(IF($E$4:$BG$4=BQ$4,$E831:$BG831)))</f>
        <v>1.8852497418858218E-2</v>
      </c>
      <c r="BR831" s="267">
        <f t="array" ref="BR831">(AVERAGE(IF($E$4:$BG$4=BR$4,$E831:$BG831)))</f>
        <v>7.5430452249813712E-3</v>
      </c>
      <c r="BS831" s="267">
        <f t="array" ref="BS831">(MIN(IF($E$4:$BG$4=BS$4,$E831:$BG831)))</f>
        <v>6.4202715707250776E-4</v>
      </c>
      <c r="BT831" s="267">
        <f t="array" ref="BT831">(MAX(IF($E$4:$BG$4=BT$4,$E831:$BG831)))</f>
        <v>4.7837930761517079E-3</v>
      </c>
      <c r="BU831" s="267">
        <f t="array" ref="BU831">(AVERAGE(IF($E$4:$BG$4=BU$4,$E831:$BG831)))</f>
        <v>2.7832009292978873E-3</v>
      </c>
      <c r="BV831" s="267">
        <f t="array" ref="BV831">(MIN(IF($E$4:$BG$4=BV$4,$E831:$BG831)))</f>
        <v>2.7497543949766491E-3</v>
      </c>
      <c r="BW831" s="267">
        <f t="array" ref="BW831">(MAX(IF($E$4:$BG$4=BW$4,$E831:$BG831)))</f>
        <v>6.3525785183077572E-3</v>
      </c>
      <c r="BX831" s="267">
        <f t="array" ref="BX831">(AVERAGE(IF($E$4:$BG$4=BX$4,$E831:$BG831)))</f>
        <v>4.2922877545973695E-3</v>
      </c>
      <c r="BY831" s="267">
        <f t="array" ref="BY831">(MIN(IF($E$4:$BG$4=BY$4,$E831:$BG831)))</f>
        <v>0</v>
      </c>
      <c r="BZ831" s="267">
        <f t="array" ref="BZ831">(MAX(IF($E$4:$BG$4=BZ$4,$E831:$BG831)))</f>
        <v>5.1584927150720092E-3</v>
      </c>
      <c r="CA831" s="267">
        <f t="array" ref="CA831">(AVERAGE(IF($E$4:$BG$4=CA$4,$E831:$BG831)))</f>
        <v>3.5203186612654631E-3</v>
      </c>
      <c r="CB831" s="268">
        <f t="shared" si="384"/>
        <v>0</v>
      </c>
      <c r="CC831" s="268">
        <f t="shared" si="385"/>
        <v>0</v>
      </c>
      <c r="CD831" s="268">
        <f t="shared" si="386"/>
        <v>2.9766963082060605E-3</v>
      </c>
    </row>
    <row r="832" spans="1:82" ht="24">
      <c r="A832" s="17">
        <f t="shared" si="387"/>
        <v>52900</v>
      </c>
      <c r="B832" s="248" t="s">
        <v>180</v>
      </c>
      <c r="E832" s="79">
        <f>ALL!E220/E$819</f>
        <v>6.253936893685487E-4</v>
      </c>
      <c r="F832" s="79">
        <f>ALL!F220/F$819</f>
        <v>0</v>
      </c>
      <c r="G832" s="79">
        <f>ALL!G220/G$819</f>
        <v>0</v>
      </c>
      <c r="H832" s="79">
        <f>ALL!H220/H$819</f>
        <v>3.6525951822827817E-5</v>
      </c>
      <c r="I832" s="79">
        <f>ALL!I220/I$819</f>
        <v>1.2152000003267084E-4</v>
      </c>
      <c r="J832" s="79">
        <f>ALL!J220/J$819</f>
        <v>1.1799920973064834E-4</v>
      </c>
      <c r="K832" s="79">
        <f>ALL!K220/K$819</f>
        <v>1.516256436947531E-5</v>
      </c>
      <c r="L832" s="79">
        <f>ALL!L220/L$819</f>
        <v>1.1676901951266632E-4</v>
      </c>
      <c r="M832" s="79">
        <f>ALL!M220/M$819</f>
        <v>0</v>
      </c>
      <c r="N832" s="79">
        <f>ALL!N220/N$819</f>
        <v>0</v>
      </c>
      <c r="O832" s="79">
        <f>ALL!O220/O$819</f>
        <v>9.3308525042251969E-4</v>
      </c>
      <c r="P832" s="79">
        <f>ALL!P220/P$819</f>
        <v>2.2595643540144357E-5</v>
      </c>
      <c r="Q832" s="79">
        <f>ALL!Q220/Q$819</f>
        <v>8.4759824975675683E-5</v>
      </c>
      <c r="R832" s="79">
        <f>ALL!R220/R$819</f>
        <v>0</v>
      </c>
      <c r="S832" s="79">
        <f>ALL!S220/S$819</f>
        <v>3.1869384557421898E-4</v>
      </c>
      <c r="T832" s="79">
        <f>ALL!T220/T$819</f>
        <v>1.6260483167669049E-4</v>
      </c>
      <c r="U832" s="79">
        <f>ALL!U220/U$819</f>
        <v>5.4116714031269371E-4</v>
      </c>
      <c r="V832" s="79">
        <f>ALL!V220/V$819</f>
        <v>0</v>
      </c>
      <c r="W832" s="79">
        <f>ALL!W220/W$819</f>
        <v>4.9503273224984611E-4</v>
      </c>
      <c r="X832" s="79">
        <f>ALL!X220/X$819</f>
        <v>4.0181525558732412E-4</v>
      </c>
      <c r="Y832" s="79">
        <f>ALL!Y220/Y$819</f>
        <v>0</v>
      </c>
      <c r="Z832" s="79">
        <f>ALL!Z220/Z$819</f>
        <v>2.3823438636868521E-4</v>
      </c>
      <c r="AA832" s="79">
        <f>ALL!AA220/AA$819</f>
        <v>2.9604931784780005E-4</v>
      </c>
      <c r="AB832" s="79">
        <f>ALL!AB220/AB$819</f>
        <v>1.2552863811999144E-2</v>
      </c>
      <c r="AC832" s="79">
        <f>ALL!AC220/AC$819</f>
        <v>0</v>
      </c>
      <c r="AD832" s="79">
        <f>ALL!AD220/AD$819</f>
        <v>3.3674432458619173E-4</v>
      </c>
      <c r="AE832" s="79">
        <f>ALL!AE220/AE$819</f>
        <v>0</v>
      </c>
      <c r="AF832" s="79">
        <f>ALL!AF220/AF$819</f>
        <v>0</v>
      </c>
      <c r="AG832" s="79">
        <f>ALL!AG220/AG$819</f>
        <v>1.6390310152840324E-4</v>
      </c>
      <c r="AH832" s="79">
        <f>ALL!AH220/AH$819</f>
        <v>3.1237609828121732E-4</v>
      </c>
      <c r="AI832" s="79">
        <f>ALL!AI220/AI$819</f>
        <v>5.2115453345295847E-4</v>
      </c>
      <c r="AJ832" s="79">
        <f>ALL!AJ220/AJ$819</f>
        <v>3.42372891061661E-4</v>
      </c>
      <c r="AK832" s="79">
        <f>ALL!AK220/AK$819</f>
        <v>3.3779165770598152E-4</v>
      </c>
      <c r="AL832" s="79">
        <f>ALL!AL220/AL$819</f>
        <v>0</v>
      </c>
      <c r="AM832" s="79">
        <f>ALL!AM220/AM$819</f>
        <v>0</v>
      </c>
      <c r="AN832" s="79">
        <f>ALL!AN220/AN$819</f>
        <v>4.6889320425107765E-4</v>
      </c>
      <c r="AO832" s="79">
        <f>ALL!AO220/AO$819</f>
        <v>5.9861733317370188E-5</v>
      </c>
      <c r="AP832" s="79">
        <f>ALL!AP220/AP$819</f>
        <v>0</v>
      </c>
      <c r="AQ832" s="79">
        <f>ALL!AQ220/AQ$819</f>
        <v>0</v>
      </c>
      <c r="AR832" s="79">
        <f>ALL!AR220/AR$819</f>
        <v>0</v>
      </c>
      <c r="AS832" s="79">
        <f>ALL!AS220/AS$819</f>
        <v>0</v>
      </c>
      <c r="AT832" s="79">
        <f>ALL!AT220/AT$819</f>
        <v>1.6163722789800847E-4</v>
      </c>
      <c r="AU832" s="79">
        <f>ALL!AU220/AU$819</f>
        <v>0</v>
      </c>
      <c r="AV832" s="79">
        <f>ALL!AV220/AV$819</f>
        <v>3.5467453717808302E-4</v>
      </c>
      <c r="AW832" s="79">
        <f>ALL!AW220/AW$819</f>
        <v>0</v>
      </c>
      <c r="AX832" s="79">
        <f>ALL!AX220/AX$819</f>
        <v>0</v>
      </c>
      <c r="AY832" s="79">
        <f>ALL!AY220/AY$819</f>
        <v>3.0050433596653758E-3</v>
      </c>
      <c r="AZ832" s="79">
        <f>ALL!AZ220/AZ$819</f>
        <v>4.8143486515015189E-3</v>
      </c>
      <c r="BA832" s="79">
        <f>ALL!BA220/BA$819</f>
        <v>0</v>
      </c>
      <c r="BB832" s="79">
        <f>ALL!BB220/BB$819</f>
        <v>0</v>
      </c>
      <c r="BC832" s="79">
        <f>ALL!BC220/BC$819</f>
        <v>0</v>
      </c>
      <c r="BD832" s="79">
        <f>ALL!BD220/BD$819</f>
        <v>3.3691291438366479E-4</v>
      </c>
      <c r="BE832" s="79">
        <f>ALL!BE220/BE$819</f>
        <v>3.6147360690515326E-4</v>
      </c>
      <c r="BF832" s="79">
        <f>ALL!BF220/BF$819</f>
        <v>3.4371007494710487E-5</v>
      </c>
      <c r="BG832" s="79">
        <f>ALL!BG220/BG$819</f>
        <v>6.0215536048092793E-4</v>
      </c>
      <c r="BH832" s="19">
        <f t="shared" si="383"/>
        <v>2.929398668508388E-2</v>
      </c>
      <c r="BJ832" s="267">
        <f t="array" ref="BJ832">(MIN(IF($E$4:$BG$4=BJ$4,$E832:$BG832)))</f>
        <v>0</v>
      </c>
      <c r="BK832" s="267">
        <f t="array" ref="BK832">(MAX(IF($E$4:$BG$4=BK$4,$E832:$BG832)))</f>
        <v>4.8143486515015189E-3</v>
      </c>
      <c r="BL832" s="267">
        <f t="array" ref="BL832">(AVERAGE(IF($E$4:$BG$4=BL$4,$E832:$BG832)))</f>
        <v>5.5402866961321462E-4</v>
      </c>
      <c r="BM832" s="267">
        <f t="array" ref="BM832">(MIN(IF($E$4:$BG$4=BM$4,$E832:$BG832)))</f>
        <v>3.4371007494710487E-5</v>
      </c>
      <c r="BN832" s="267">
        <f t="array" ref="BN832">(MAX(IF($E$4:$BG$4=BN$4,$E832:$BG832)))</f>
        <v>6.0215536048092793E-4</v>
      </c>
      <c r="BO832" s="267">
        <f t="array" ref="BO832">(AVERAGE(IF($E$4:$BG$4=BO$4,$E832:$BG832)))</f>
        <v>3.3372822231611413E-4</v>
      </c>
      <c r="BP832" s="267">
        <f t="array" ref="BP832">(MIN(IF($E$4:$BG$4=BP$4,$E832:$BG832)))</f>
        <v>0</v>
      </c>
      <c r="BQ832" s="267">
        <f t="array" ref="BQ832">(MAX(IF($E$4:$BG$4=BQ$4,$E832:$BG832)))</f>
        <v>3.3779165770598152E-4</v>
      </c>
      <c r="BR832" s="267">
        <f t="array" ref="BR832">(AVERAGE(IF($E$4:$BG$4=BR$4,$E832:$BG832)))</f>
        <v>1.1259721923532718E-4</v>
      </c>
      <c r="BS832" s="267">
        <f t="array" ref="BS832">(MIN(IF($E$4:$BG$4=BS$4,$E832:$BG832)))</f>
        <v>0</v>
      </c>
      <c r="BT832" s="267">
        <f t="array" ref="BT832">(MAX(IF($E$4:$BG$4=BT$4,$E832:$BG832)))</f>
        <v>9.3308525042251969E-4</v>
      </c>
      <c r="BU832" s="267">
        <f t="array" ref="BU832">(AVERAGE(IF($E$4:$BG$4=BU$4,$E832:$BG832)))</f>
        <v>1.778298876621743E-4</v>
      </c>
      <c r="BV832" s="267">
        <f t="array" ref="BV832">(MIN(IF($E$4:$BG$4=BV$4,$E832:$BG832)))</f>
        <v>0</v>
      </c>
      <c r="BW832" s="267">
        <f t="array" ref="BW832">(MAX(IF($E$4:$BG$4=BW$4,$E832:$BG832)))</f>
        <v>1.2552863811999144E-2</v>
      </c>
      <c r="BX832" s="267">
        <f t="array" ref="BX832">(AVERAGE(IF($E$4:$BG$4=BX$4,$E832:$BG832)))</f>
        <v>3.2833677723573726E-3</v>
      </c>
      <c r="BY832" s="267">
        <f t="array" ref="BY832">(MIN(IF($E$4:$BG$4=BY$4,$E832:$BG832)))</f>
        <v>2.2595643540144357E-5</v>
      </c>
      <c r="BZ832" s="267">
        <f t="array" ref="BZ832">(MAX(IF($E$4:$BG$4=BZ$4,$E832:$BG832)))</f>
        <v>5.4116714031269371E-4</v>
      </c>
      <c r="CA832" s="267">
        <f t="array" ref="CA832">(AVERAGE(IF($E$4:$BG$4=CA$4,$E832:$BG832)))</f>
        <v>2.6984638485240875E-4</v>
      </c>
      <c r="CB832" s="268">
        <f t="shared" si="384"/>
        <v>0</v>
      </c>
      <c r="CC832" s="268">
        <f t="shared" si="385"/>
        <v>0</v>
      </c>
      <c r="CD832" s="268">
        <f t="shared" si="386"/>
        <v>5.326179397287978E-4</v>
      </c>
    </row>
    <row r="833" spans="1:82" ht="24">
      <c r="A833" s="17">
        <f t="shared" si="387"/>
        <v>53100</v>
      </c>
      <c r="B833" s="248" t="s">
        <v>181</v>
      </c>
      <c r="E833" s="79">
        <f>ALL!E221/E$819</f>
        <v>0</v>
      </c>
      <c r="F833" s="79">
        <f>ALL!F221/F$819</f>
        <v>0</v>
      </c>
      <c r="G833" s="79">
        <f>ALL!G221/G$819</f>
        <v>1.6294198980974486E-3</v>
      </c>
      <c r="H833" s="79">
        <f>ALL!H221/H$819</f>
        <v>0</v>
      </c>
      <c r="I833" s="79">
        <f>ALL!I221/I$819</f>
        <v>8.5317157358040223E-6</v>
      </c>
      <c r="J833" s="79">
        <f>ALL!J221/J$819</f>
        <v>1.6952072727395845E-5</v>
      </c>
      <c r="K833" s="79">
        <f>ALL!K221/K$819</f>
        <v>2.2101954554195599E-4</v>
      </c>
      <c r="L833" s="79">
        <f>ALL!L221/L$819</f>
        <v>0</v>
      </c>
      <c r="M833" s="79">
        <f>ALL!M221/M$819</f>
        <v>0</v>
      </c>
      <c r="N833" s="79">
        <f>ALL!N221/N$819</f>
        <v>5.865110572763814E-4</v>
      </c>
      <c r="O833" s="79">
        <f>ALL!O221/O$819</f>
        <v>0</v>
      </c>
      <c r="P833" s="79">
        <f>ALL!P221/P$819</f>
        <v>0</v>
      </c>
      <c r="Q833" s="79">
        <f>ALL!Q221/Q$819</f>
        <v>0</v>
      </c>
      <c r="R833" s="79">
        <f>ALL!R221/R$819</f>
        <v>0</v>
      </c>
      <c r="S833" s="79">
        <f>ALL!S221/S$819</f>
        <v>0</v>
      </c>
      <c r="T833" s="79">
        <f>ALL!T221/T$819</f>
        <v>0</v>
      </c>
      <c r="U833" s="79">
        <f>ALL!U221/U$819</f>
        <v>0</v>
      </c>
      <c r="V833" s="79">
        <f>ALL!V221/V$819</f>
        <v>0</v>
      </c>
      <c r="W833" s="79">
        <f>ALL!W221/W$819</f>
        <v>0</v>
      </c>
      <c r="X833" s="79">
        <f>ALL!X221/X$819</f>
        <v>1.1123804420221476E-5</v>
      </c>
      <c r="Y833" s="79">
        <f>ALL!Y221/Y$819</f>
        <v>0</v>
      </c>
      <c r="Z833" s="79">
        <f>ALL!Z221/Z$819</f>
        <v>0</v>
      </c>
      <c r="AA833" s="79">
        <f>ALL!AA221/AA$819</f>
        <v>0</v>
      </c>
      <c r="AB833" s="79">
        <f>ALL!AB221/AB$819</f>
        <v>3.2562553962369667E-5</v>
      </c>
      <c r="AC833" s="79">
        <f>ALL!AC221/AC$819</f>
        <v>6.6517127896001892E-4</v>
      </c>
      <c r="AD833" s="79">
        <f>ALL!AD221/AD$819</f>
        <v>0</v>
      </c>
      <c r="AE833" s="79">
        <f>ALL!AE221/AE$819</f>
        <v>4.0209878927590838E-5</v>
      </c>
      <c r="AF833" s="79">
        <f>ALL!AF221/AF$819</f>
        <v>0</v>
      </c>
      <c r="AG833" s="79">
        <f>ALL!AG221/AG$819</f>
        <v>9.2177784952792783E-6</v>
      </c>
      <c r="AH833" s="79">
        <f>ALL!AH221/AH$819</f>
        <v>7.0437538796911173E-4</v>
      </c>
      <c r="AI833" s="79">
        <f>ALL!AI221/AI$819</f>
        <v>0</v>
      </c>
      <c r="AJ833" s="79">
        <f>ALL!AJ221/AJ$819</f>
        <v>1.5851086083541028E-3</v>
      </c>
      <c r="AK833" s="79">
        <f>ALL!AK221/AK$819</f>
        <v>0</v>
      </c>
      <c r="AL833" s="79">
        <f>ALL!AL221/AL$819</f>
        <v>1.254482971666117E-3</v>
      </c>
      <c r="AM833" s="79">
        <f>ALL!AM221/AM$819</f>
        <v>3.8039135323878147E-3</v>
      </c>
      <c r="AN833" s="79">
        <f>ALL!AN221/AN$819</f>
        <v>4.6312433279929073E-2</v>
      </c>
      <c r="AO833" s="79">
        <f>ALL!AO221/AO$819</f>
        <v>0</v>
      </c>
      <c r="AP833" s="79">
        <f>ALL!AP221/AP$819</f>
        <v>3.2355883609935113E-3</v>
      </c>
      <c r="AQ833" s="79">
        <f>ALL!AQ221/AQ$819</f>
        <v>2.3020118163884683E-2</v>
      </c>
      <c r="AR833" s="79">
        <f>ALL!AR221/AR$819</f>
        <v>0</v>
      </c>
      <c r="AS833" s="79">
        <f>ALL!AS221/AS$819</f>
        <v>0</v>
      </c>
      <c r="AT833" s="79">
        <f>ALL!AT221/AT$819</f>
        <v>0</v>
      </c>
      <c r="AU833" s="79">
        <f>ALL!AU221/AU$819</f>
        <v>1.0613278632354138E-2</v>
      </c>
      <c r="AV833" s="79">
        <f>ALL!AV221/AV$819</f>
        <v>0</v>
      </c>
      <c r="AW833" s="79">
        <f>ALL!AW221/AW$819</f>
        <v>0</v>
      </c>
      <c r="AX833" s="79">
        <f>ALL!AX221/AX$819</f>
        <v>7.0039180466438099E-3</v>
      </c>
      <c r="AY833" s="79">
        <f>ALL!AY221/AY$819</f>
        <v>0</v>
      </c>
      <c r="AZ833" s="79">
        <f>ALL!AZ221/AZ$819</f>
        <v>1.3485109800960703E-3</v>
      </c>
      <c r="BA833" s="79">
        <f>ALL!BA221/BA$819</f>
        <v>0</v>
      </c>
      <c r="BB833" s="79">
        <f>ALL!BB221/BB$819</f>
        <v>0</v>
      </c>
      <c r="BC833" s="79">
        <f>ALL!BC221/BC$819</f>
        <v>0</v>
      </c>
      <c r="BD833" s="79">
        <f>ALL!BD221/BD$819</f>
        <v>0</v>
      </c>
      <c r="BE833" s="79">
        <f>ALL!BE221/BE$819</f>
        <v>0</v>
      </c>
      <c r="BF833" s="79">
        <f>ALL!BF221/BF$819</f>
        <v>0</v>
      </c>
      <c r="BG833" s="79">
        <f>ALL!BG221/BG$819</f>
        <v>4.5300246303493748E-3</v>
      </c>
      <c r="BH833" s="19">
        <f t="shared" si="383"/>
        <v>0.10663247217877228</v>
      </c>
      <c r="BJ833" s="267">
        <f t="array" ref="BJ833">(MIN(IF($E$4:$BG$4=BJ$4,$E833:$BG833)))</f>
        <v>0</v>
      </c>
      <c r="BK833" s="267">
        <f t="array" ref="BK833">(MAX(IF($E$4:$BG$4=BK$4,$E833:$BG833)))</f>
        <v>4.6312433279929073E-2</v>
      </c>
      <c r="BL833" s="267">
        <f t="array" ref="BL833">(AVERAGE(IF($E$4:$BG$4=BL$4,$E833:$BG833)))</f>
        <v>5.72086546649383E-3</v>
      </c>
      <c r="BM833" s="267">
        <f t="array" ref="BM833">(MIN(IF($E$4:$BG$4=BM$4,$E833:$BG833)))</f>
        <v>0</v>
      </c>
      <c r="BN833" s="267">
        <f t="array" ref="BN833">(MAX(IF($E$4:$BG$4=BN$4,$E833:$BG833)))</f>
        <v>4.5300246303493748E-3</v>
      </c>
      <c r="BO833" s="267">
        <f t="array" ref="BO833">(AVERAGE(IF($E$4:$BG$4=BO$4,$E833:$BG833)))</f>
        <v>1.1325061575873437E-3</v>
      </c>
      <c r="BP833" s="267">
        <f t="array" ref="BP833">(MIN(IF($E$4:$BG$4=BP$4,$E833:$BG833)))</f>
        <v>0</v>
      </c>
      <c r="BQ833" s="267">
        <f t="array" ref="BQ833">(MAX(IF($E$4:$BG$4=BQ$4,$E833:$BG833)))</f>
        <v>3.8039135323878147E-3</v>
      </c>
      <c r="BR833" s="267">
        <f t="array" ref="BR833">(AVERAGE(IF($E$4:$BG$4=BR$4,$E833:$BG833)))</f>
        <v>1.6861321680179773E-3</v>
      </c>
      <c r="BS833" s="267">
        <f t="array" ref="BS833">(MIN(IF($E$4:$BG$4=BS$4,$E833:$BG833)))</f>
        <v>0</v>
      </c>
      <c r="BT833" s="267">
        <f t="array" ref="BT833">(MAX(IF($E$4:$BG$4=BT$4,$E833:$BG833)))</f>
        <v>7.0437538796911173E-4</v>
      </c>
      <c r="BU833" s="267">
        <f t="array" ref="BU833">(AVERAGE(IF($E$4:$BG$4=BU$4,$E833:$BG833)))</f>
        <v>1.0639234387630737E-4</v>
      </c>
      <c r="BV833" s="267">
        <f t="array" ref="BV833">(MIN(IF($E$4:$BG$4=BV$4,$E833:$BG833)))</f>
        <v>0</v>
      </c>
      <c r="BW833" s="267">
        <f t="array" ref="BW833">(MAX(IF($E$4:$BG$4=BW$4,$E833:$BG833)))</f>
        <v>1.6294198980974486E-3</v>
      </c>
      <c r="BX833" s="267">
        <f t="array" ref="BX833">(AVERAGE(IF($E$4:$BG$4=BX$4,$E833:$BG833)))</f>
        <v>8.1177276510348024E-4</v>
      </c>
      <c r="BY833" s="267">
        <f t="array" ref="BY833">(MIN(IF($E$4:$BG$4=BY$4,$E833:$BG833)))</f>
        <v>0</v>
      </c>
      <c r="BZ833" s="267">
        <f t="array" ref="BZ833">(MAX(IF($E$4:$BG$4=BZ$4,$E833:$BG833)))</f>
        <v>1.1123804420221476E-5</v>
      </c>
      <c r="CA833" s="267">
        <f t="array" ref="CA833">(AVERAGE(IF($E$4:$BG$4=CA$4,$E833:$BG833)))</f>
        <v>4.124756950186397E-6</v>
      </c>
      <c r="CB833" s="268">
        <f t="shared" si="384"/>
        <v>0</v>
      </c>
      <c r="CC833" s="268">
        <f t="shared" si="385"/>
        <v>0</v>
      </c>
      <c r="CD833" s="268">
        <f t="shared" si="386"/>
        <v>1.9387722214322233E-3</v>
      </c>
    </row>
    <row r="834" spans="1:82" ht="24">
      <c r="A834" s="17">
        <f t="shared" si="387"/>
        <v>53200</v>
      </c>
      <c r="B834" s="248" t="s">
        <v>182</v>
      </c>
      <c r="E834" s="79">
        <f>ALL!E222/E$819</f>
        <v>5.4486538933145581E-3</v>
      </c>
      <c r="F834" s="79">
        <f>ALL!F222/F$819</f>
        <v>1.1190681821016464E-2</v>
      </c>
      <c r="G834" s="79">
        <f>ALL!G222/G$819</f>
        <v>2.4205929891535451E-2</v>
      </c>
      <c r="H834" s="79">
        <f>ALL!H222/H$819</f>
        <v>1.0039508545441117E-2</v>
      </c>
      <c r="I834" s="79">
        <f>ALL!I222/I$819</f>
        <v>6.1174301554418687E-3</v>
      </c>
      <c r="J834" s="79">
        <f>ALL!J222/J$819</f>
        <v>1.6966335499050175E-2</v>
      </c>
      <c r="K834" s="79">
        <f>ALL!K222/K$819</f>
        <v>1.8725306357596474E-2</v>
      </c>
      <c r="L834" s="79">
        <f>ALL!L222/L$819</f>
        <v>5.8478615468887133E-3</v>
      </c>
      <c r="M834" s="79">
        <f>ALL!M222/M$819</f>
        <v>0</v>
      </c>
      <c r="N834" s="79">
        <f>ALL!N222/N$819</f>
        <v>9.722608996175117E-3</v>
      </c>
      <c r="O834" s="79">
        <f>ALL!O222/O$819</f>
        <v>6.5024459044120062E-3</v>
      </c>
      <c r="P834" s="79">
        <f>ALL!P222/P$819</f>
        <v>1.0124673201511638E-2</v>
      </c>
      <c r="Q834" s="79">
        <f>ALL!Q222/Q$819</f>
        <v>6.7765762600802649E-3</v>
      </c>
      <c r="R834" s="79">
        <f>ALL!R222/R$819</f>
        <v>2.6645058333586054E-2</v>
      </c>
      <c r="S834" s="79">
        <f>ALL!S222/S$819</f>
        <v>2.1450177990510209E-2</v>
      </c>
      <c r="T834" s="79">
        <f>ALL!T222/T$819</f>
        <v>2.8694561056273539E-3</v>
      </c>
      <c r="U834" s="79">
        <f>ALL!U222/U$819</f>
        <v>2.0937840925483227E-2</v>
      </c>
      <c r="V834" s="79">
        <f>ALL!V222/V$819</f>
        <v>6.3748408728505563E-3</v>
      </c>
      <c r="W834" s="79">
        <f>ALL!W222/W$819</f>
        <v>6.5172443996754431E-3</v>
      </c>
      <c r="X834" s="79">
        <f>ALL!X222/X$819</f>
        <v>8.2186646678922143E-3</v>
      </c>
      <c r="Y834" s="79">
        <f>ALL!Y222/Y$819</f>
        <v>2.5054778197307506E-3</v>
      </c>
      <c r="Z834" s="79">
        <f>ALL!Z222/Z$819</f>
        <v>1.013061083906518E-2</v>
      </c>
      <c r="AA834" s="79">
        <f>ALL!AA222/AA$819</f>
        <v>5.3252361569261671E-2</v>
      </c>
      <c r="AB834" s="79">
        <f>ALL!AB222/AB$819</f>
        <v>8.6442514493224772E-3</v>
      </c>
      <c r="AC834" s="79">
        <f>ALL!AC222/AC$819</f>
        <v>1.3191273561124034E-2</v>
      </c>
      <c r="AD834" s="79">
        <f>ALL!AD222/AD$819</f>
        <v>1.8546456778580321E-2</v>
      </c>
      <c r="AE834" s="79">
        <f>ALL!AE222/AE$819</f>
        <v>7.6145150479662096E-3</v>
      </c>
      <c r="AF834" s="79">
        <f>ALL!AF222/AF$819</f>
        <v>3.6633365959884527E-2</v>
      </c>
      <c r="AG834" s="79">
        <f>ALL!AG222/AG$819</f>
        <v>5.2945779130425001E-3</v>
      </c>
      <c r="AH834" s="79">
        <f>ALL!AH222/AH$819</f>
        <v>1.2067531762816445E-2</v>
      </c>
      <c r="AI834" s="79">
        <f>ALL!AI222/AI$819</f>
        <v>2.0056622946724766E-3</v>
      </c>
      <c r="AJ834" s="79">
        <f>ALL!AJ222/AJ$819</f>
        <v>1.9475917834565735E-2</v>
      </c>
      <c r="AK834" s="79">
        <f>ALL!AK222/AK$819</f>
        <v>8.613227107659745E-3</v>
      </c>
      <c r="AL834" s="79">
        <f>ALL!AL222/AL$819</f>
        <v>4.0451111237792672E-2</v>
      </c>
      <c r="AM834" s="79">
        <f>ALL!AM222/AM$819</f>
        <v>9.3780116056693414E-3</v>
      </c>
      <c r="AN834" s="79">
        <f>ALL!AN222/AN$819</f>
        <v>2.5255900473368342E-2</v>
      </c>
      <c r="AO834" s="79">
        <f>ALL!AO222/AO$819</f>
        <v>0.13501442714177389</v>
      </c>
      <c r="AP834" s="79">
        <f>ALL!AP222/AP$819</f>
        <v>1.7915516059084997E-2</v>
      </c>
      <c r="AQ834" s="79">
        <f>ALL!AQ222/AQ$819</f>
        <v>7.9011411911716137E-2</v>
      </c>
      <c r="AR834" s="79">
        <f>ALL!AR222/AR$819</f>
        <v>1.3974584461291706E-2</v>
      </c>
      <c r="AS834" s="79">
        <f>ALL!AS222/AS$819</f>
        <v>3.2997536365637299E-2</v>
      </c>
      <c r="AT834" s="79">
        <f>ALL!AT222/AT$819</f>
        <v>6.1829227670568636E-2</v>
      </c>
      <c r="AU834" s="79">
        <f>ALL!AU222/AU$819</f>
        <v>5.7263314902331573E-3</v>
      </c>
      <c r="AV834" s="79">
        <f>ALL!AV222/AV$819</f>
        <v>3.7022251170605136E-3</v>
      </c>
      <c r="AW834" s="79">
        <f>ALL!AW222/AW$819</f>
        <v>1.0924944814913949E-2</v>
      </c>
      <c r="AX834" s="79">
        <f>ALL!AX222/AX$819</f>
        <v>4.9755088702917137E-2</v>
      </c>
      <c r="AY834" s="79">
        <f>ALL!AY222/AY$819</f>
        <v>2.5787014624323836E-2</v>
      </c>
      <c r="AZ834" s="79">
        <f>ALL!AZ222/AZ$819</f>
        <v>2.5365047513698998E-2</v>
      </c>
      <c r="BA834" s="79">
        <f>ALL!BA222/BA$819</f>
        <v>3.1788233319103086E-3</v>
      </c>
      <c r="BB834" s="79">
        <f>ALL!BB222/BB$819</f>
        <v>0.1389844460503413</v>
      </c>
      <c r="BC834" s="79">
        <f>ALL!BC222/BC$819</f>
        <v>1.0824298186724061E-2</v>
      </c>
      <c r="BD834" s="79">
        <f>ALL!BD222/BD$819</f>
        <v>1.2820137178562936E-2</v>
      </c>
      <c r="BE834" s="79">
        <f>ALL!BE222/BE$819</f>
        <v>1.0434258413132261E-2</v>
      </c>
      <c r="BF834" s="79">
        <f>ALL!BF222/BF$819</f>
        <v>1.0444115833413188E-2</v>
      </c>
      <c r="BG834" s="79">
        <f>ALL!BG222/BG$819</f>
        <v>9.6025463525470072E-3</v>
      </c>
      <c r="BH834" s="19">
        <f t="shared" si="383"/>
        <v>1.1560335298424631</v>
      </c>
      <c r="BJ834" s="267">
        <f t="array" ref="BJ834">(MIN(IF($E$4:$BG$4=BJ$4,$E834:$BG834)))</f>
        <v>3.1788233319103086E-3</v>
      </c>
      <c r="BK834" s="267">
        <f t="array" ref="BK834">(MAX(IF($E$4:$BG$4=BK$4,$E834:$BG834)))</f>
        <v>0.1389844460503413</v>
      </c>
      <c r="BL834" s="267">
        <f t="array" ref="BL834">(AVERAGE(IF($E$4:$BG$4=BL$4,$E834:$BG834)))</f>
        <v>4.0015426494722763E-2</v>
      </c>
      <c r="BM834" s="267">
        <f t="array" ref="BM834">(MIN(IF($E$4:$BG$4=BM$4,$E834:$BG834)))</f>
        <v>9.6025463525470072E-3</v>
      </c>
      <c r="BN834" s="267">
        <f t="array" ref="BN834">(MAX(IF($E$4:$BG$4=BN$4,$E834:$BG834)))</f>
        <v>1.2820137178562936E-2</v>
      </c>
      <c r="BO834" s="267">
        <f t="array" ref="BO834">(AVERAGE(IF($E$4:$BG$4=BO$4,$E834:$BG834)))</f>
        <v>1.0825264444413849E-2</v>
      </c>
      <c r="BP834" s="267">
        <f t="array" ref="BP834">(MIN(IF($E$4:$BG$4=BP$4,$E834:$BG834)))</f>
        <v>8.613227107659745E-3</v>
      </c>
      <c r="BQ834" s="267">
        <f t="array" ref="BQ834">(MAX(IF($E$4:$BG$4=BQ$4,$E834:$BG834)))</f>
        <v>4.0451111237792672E-2</v>
      </c>
      <c r="BR834" s="267">
        <f t="array" ref="BR834">(AVERAGE(IF($E$4:$BG$4=BR$4,$E834:$BG834)))</f>
        <v>1.9480783317040586E-2</v>
      </c>
      <c r="BS834" s="267">
        <f t="array" ref="BS834">(MIN(IF($E$4:$BG$4=BS$4,$E834:$BG834)))</f>
        <v>0</v>
      </c>
      <c r="BT834" s="267">
        <f t="array" ref="BT834">(MAX(IF($E$4:$BG$4=BT$4,$E834:$BG834)))</f>
        <v>5.3252361569261671E-2</v>
      </c>
      <c r="BU834" s="267">
        <f t="array" ref="BU834">(AVERAGE(IF($E$4:$BG$4=BU$4,$E834:$BG834)))</f>
        <v>1.3954279879938084E-2</v>
      </c>
      <c r="BV834" s="267">
        <f t="array" ref="BV834">(MIN(IF($E$4:$BG$4=BV$4,$E834:$BG834)))</f>
        <v>8.6442514493224772E-3</v>
      </c>
      <c r="BW834" s="267">
        <f t="array" ref="BW834">(MAX(IF($E$4:$BG$4=BW$4,$E834:$BG834)))</f>
        <v>2.4205929891535451E-2</v>
      </c>
      <c r="BX834" s="267">
        <f t="array" ref="BX834">(AVERAGE(IF($E$4:$BG$4=BX$4,$E834:$BG834)))</f>
        <v>1.561417750362221E-2</v>
      </c>
      <c r="BY834" s="267">
        <f t="array" ref="BY834">(MIN(IF($E$4:$BG$4=BY$4,$E834:$BG834)))</f>
        <v>2.0056622946724766E-3</v>
      </c>
      <c r="BZ834" s="267">
        <f t="array" ref="BZ834">(MAX(IF($E$4:$BG$4=BZ$4,$E834:$BG834)))</f>
        <v>2.0937840925483227E-2</v>
      </c>
      <c r="CA834" s="267">
        <f t="array" ref="CA834">(AVERAGE(IF($E$4:$BG$4=CA$4,$E834:$BG834)))</f>
        <v>8.3638158149903757E-3</v>
      </c>
      <c r="CB834" s="268">
        <f t="shared" si="384"/>
        <v>0</v>
      </c>
      <c r="CC834" s="268">
        <f t="shared" si="385"/>
        <v>0.1</v>
      </c>
      <c r="CD834" s="268">
        <f t="shared" si="386"/>
        <v>2.1018791451681146E-2</v>
      </c>
    </row>
    <row r="835" spans="1:82" ht="24">
      <c r="A835" s="17">
        <f t="shared" si="387"/>
        <v>53300</v>
      </c>
      <c r="B835" s="248" t="s">
        <v>183</v>
      </c>
      <c r="E835" s="79">
        <f>ALL!E223/E$819</f>
        <v>3.3113931440943685E-3</v>
      </c>
      <c r="F835" s="79">
        <f>ALL!F223/F$819</f>
        <v>4.7822588632976974E-3</v>
      </c>
      <c r="G835" s="79">
        <f>ALL!G223/G$819</f>
        <v>2.4169644507080666E-2</v>
      </c>
      <c r="H835" s="79">
        <f>ALL!H223/H$819</f>
        <v>4.1177110441106856E-4</v>
      </c>
      <c r="I835" s="79">
        <f>ALL!I223/I$819</f>
        <v>2.5278869395322697E-3</v>
      </c>
      <c r="J835" s="79">
        <f>ALL!J223/J$819</f>
        <v>3.5734599638543771E-3</v>
      </c>
      <c r="K835" s="79">
        <f>ALL!K223/K$819</f>
        <v>2.477471739334762E-3</v>
      </c>
      <c r="L835" s="79">
        <f>ALL!L223/L$819</f>
        <v>2.8273454808758736E-3</v>
      </c>
      <c r="M835" s="79">
        <f>ALL!M223/M$819</f>
        <v>9.5591451603415788E-4</v>
      </c>
      <c r="N835" s="79">
        <f>ALL!N223/N$819</f>
        <v>1.9319991222698115E-3</v>
      </c>
      <c r="O835" s="79">
        <f>ALL!O223/O$819</f>
        <v>6.0053113201244653E-3</v>
      </c>
      <c r="P835" s="79">
        <f>ALL!P223/P$819</f>
        <v>1.3229945518080002E-3</v>
      </c>
      <c r="Q835" s="79">
        <f>ALL!Q223/Q$819</f>
        <v>2.6293761032464952E-3</v>
      </c>
      <c r="R835" s="79">
        <f>ALL!R223/R$819</f>
        <v>4.2574807215553746E-3</v>
      </c>
      <c r="S835" s="79">
        <f>ALL!S223/S$819</f>
        <v>1.9868433145659886E-3</v>
      </c>
      <c r="T835" s="79">
        <f>ALL!T223/T$819</f>
        <v>2.4686258846858791E-3</v>
      </c>
      <c r="U835" s="79">
        <f>ALL!U223/U$819</f>
        <v>2.9442477049646232E-3</v>
      </c>
      <c r="V835" s="79">
        <f>ALL!V223/V$819</f>
        <v>2.9595316834820991E-3</v>
      </c>
      <c r="W835" s="79">
        <f>ALL!W223/W$819</f>
        <v>2.0536197308700273E-3</v>
      </c>
      <c r="X835" s="79">
        <f>ALL!X223/X$819</f>
        <v>1.2699409259658246E-3</v>
      </c>
      <c r="Y835" s="79">
        <f>ALL!Y223/Y$819</f>
        <v>3.0084973679862736E-3</v>
      </c>
      <c r="Z835" s="79">
        <f>ALL!Z223/Z$819</f>
        <v>6.0131058174746803E-3</v>
      </c>
      <c r="AA835" s="79">
        <f>ALL!AA223/AA$819</f>
        <v>1.5759123002989008E-3</v>
      </c>
      <c r="AB835" s="79">
        <f>ALL!AB223/AB$819</f>
        <v>1.0768192232215914E-2</v>
      </c>
      <c r="AC835" s="79">
        <f>ALL!AC223/AC$819</f>
        <v>2.3516049802564248E-3</v>
      </c>
      <c r="AD835" s="79">
        <f>ALL!AD223/AD$819</f>
        <v>2.0653371149246215E-3</v>
      </c>
      <c r="AE835" s="79">
        <f>ALL!AE223/AE$819</f>
        <v>5.4133100794951901E-3</v>
      </c>
      <c r="AF835" s="79">
        <f>ALL!AF223/AF$819</f>
        <v>8.1153133917872546E-4</v>
      </c>
      <c r="AG835" s="79">
        <f>ALL!AG223/AG$819</f>
        <v>1.7367815004039316E-3</v>
      </c>
      <c r="AH835" s="79">
        <f>ALL!AH223/AH$819</f>
        <v>2.6462234148328981E-3</v>
      </c>
      <c r="AI835" s="79">
        <f>ALL!AI223/AI$819</f>
        <v>9.9700213588490277E-3</v>
      </c>
      <c r="AJ835" s="79">
        <f>ALL!AJ223/AJ$819</f>
        <v>8.3408607382945063E-4</v>
      </c>
      <c r="AK835" s="79">
        <f>ALL!AK223/AK$819</f>
        <v>1.0531963158109279E-3</v>
      </c>
      <c r="AL835" s="79">
        <f>ALL!AL223/AL$819</f>
        <v>2.2384469884869796E-3</v>
      </c>
      <c r="AM835" s="79">
        <f>ALL!AM223/AM$819</f>
        <v>5.7868283953754745E-3</v>
      </c>
      <c r="AN835" s="79">
        <f>ALL!AN223/AN$819</f>
        <v>1.5215007312739722E-2</v>
      </c>
      <c r="AO835" s="79">
        <f>ALL!AO223/AO$819</f>
        <v>9.6551182769951915E-5</v>
      </c>
      <c r="AP835" s="79">
        <f>ALL!AP223/AP$819</f>
        <v>1.3349771958963037E-2</v>
      </c>
      <c r="AQ835" s="79">
        <f>ALL!AQ223/AQ$819</f>
        <v>6.554703638818507E-3</v>
      </c>
      <c r="AR835" s="79">
        <f>ALL!AR223/AR$819</f>
        <v>3.2746170736294967E-2</v>
      </c>
      <c r="AS835" s="79">
        <f>ALL!AS223/AS$819</f>
        <v>3.5962339053901434E-3</v>
      </c>
      <c r="AT835" s="79">
        <f>ALL!AT223/AT$819</f>
        <v>5.9412889222304572E-3</v>
      </c>
      <c r="AU835" s="79">
        <f>ALL!AU223/AU$819</f>
        <v>2.2146401471300715E-3</v>
      </c>
      <c r="AV835" s="79">
        <f>ALL!AV223/AV$819</f>
        <v>1.1147402320130452E-2</v>
      </c>
      <c r="AW835" s="79">
        <f>ALL!AW223/AW$819</f>
        <v>5.4832978716731263E-4</v>
      </c>
      <c r="AX835" s="79">
        <f>ALL!AX223/AX$819</f>
        <v>1.932709526490782E-2</v>
      </c>
      <c r="AY835" s="79">
        <f>ALL!AY223/AY$819</f>
        <v>5.3514771189759709E-3</v>
      </c>
      <c r="AZ835" s="79">
        <f>ALL!AZ223/AZ$819</f>
        <v>2.3473326709359695E-2</v>
      </c>
      <c r="BA835" s="79">
        <f>ALL!BA223/BA$819</f>
        <v>5.3978264466130521E-2</v>
      </c>
      <c r="BB835" s="79">
        <f>ALL!BB223/BB$819</f>
        <v>1.5842308583852938E-2</v>
      </c>
      <c r="BC835" s="79">
        <f>ALL!BC223/BC$819</f>
        <v>8.3437178143541055E-3</v>
      </c>
      <c r="BD835" s="79">
        <f>ALL!BD223/BD$819</f>
        <v>3.0538501463447014E-3</v>
      </c>
      <c r="BE835" s="79">
        <f>ALL!BE223/BE$819</f>
        <v>3.2010283351610542E-3</v>
      </c>
      <c r="BF835" s="79">
        <f>ALL!BF223/BF$819</f>
        <v>4.2893946281878006E-3</v>
      </c>
      <c r="BG835" s="79">
        <f>ALL!BG223/BG$819</f>
        <v>1.8809691219531968E-3</v>
      </c>
      <c r="BH835" s="19">
        <f t="shared" si="383"/>
        <v>0.36129172470233561</v>
      </c>
      <c r="BJ835" s="267">
        <f t="array" ref="BJ835">(MIN(IF($E$4:$BG$4=BJ$4,$E835:$BG835)))</f>
        <v>9.6551182769951915E-5</v>
      </c>
      <c r="BK835" s="267">
        <f t="array" ref="BK835">(MAX(IF($E$4:$BG$4=BK$4,$E835:$BG835)))</f>
        <v>5.3978264466130521E-2</v>
      </c>
      <c r="BL835" s="267">
        <f t="array" ref="BL835">(AVERAGE(IF($E$4:$BG$4=BL$4,$E835:$BG835)))</f>
        <v>1.3607893116825981E-2</v>
      </c>
      <c r="BM835" s="267">
        <f t="array" ref="BM835">(MIN(IF($E$4:$BG$4=BM$4,$E835:$BG835)))</f>
        <v>1.8809691219531968E-3</v>
      </c>
      <c r="BN835" s="267">
        <f t="array" ref="BN835">(MAX(IF($E$4:$BG$4=BN$4,$E835:$BG835)))</f>
        <v>4.2893946281878006E-3</v>
      </c>
      <c r="BO835" s="267">
        <f t="array" ref="BO835">(AVERAGE(IF($E$4:$BG$4=BO$4,$E835:$BG835)))</f>
        <v>3.1063105579116883E-3</v>
      </c>
      <c r="BP835" s="267">
        <f t="array" ref="BP835">(MIN(IF($E$4:$BG$4=BP$4,$E835:$BG835)))</f>
        <v>1.0531963158109279E-3</v>
      </c>
      <c r="BQ835" s="267">
        <f t="array" ref="BQ835">(MAX(IF($E$4:$BG$4=BQ$4,$E835:$BG835)))</f>
        <v>5.7868283953754745E-3</v>
      </c>
      <c r="BR835" s="267">
        <f t="array" ref="BR835">(AVERAGE(IF($E$4:$BG$4=BR$4,$E835:$BG835)))</f>
        <v>3.0261572332244608E-3</v>
      </c>
      <c r="BS835" s="267">
        <f t="array" ref="BS835">(MIN(IF($E$4:$BG$4=BS$4,$E835:$BG835)))</f>
        <v>4.1177110441106856E-4</v>
      </c>
      <c r="BT835" s="267">
        <f t="array" ref="BT835">(MAX(IF($E$4:$BG$4=BT$4,$E835:$BG835)))</f>
        <v>6.0053113201244653E-3</v>
      </c>
      <c r="BU835" s="267">
        <f t="array" ref="BU835">(AVERAGE(IF($E$4:$BG$4=BU$4,$E835:$BG835)))</f>
        <v>2.7465463718476003E-3</v>
      </c>
      <c r="BV835" s="267">
        <f t="array" ref="BV835">(MIN(IF($E$4:$BG$4=BV$4,$E835:$BG835)))</f>
        <v>8.3408607382945063E-4</v>
      </c>
      <c r="BW835" s="267">
        <f t="array" ref="BW835">(MAX(IF($E$4:$BG$4=BW$4,$E835:$BG835)))</f>
        <v>2.4169644507080666E-2</v>
      </c>
      <c r="BX835" s="267">
        <f t="array" ref="BX835">(AVERAGE(IF($E$4:$BG$4=BX$4,$E835:$BG835)))</f>
        <v>1.0446257157650176E-2</v>
      </c>
      <c r="BY835" s="267">
        <f t="array" ref="BY835">(MIN(IF($E$4:$BG$4=BY$4,$E835:$BG835)))</f>
        <v>1.2699409259658246E-3</v>
      </c>
      <c r="BZ835" s="267">
        <f t="array" ref="BZ835">(MAX(IF($E$4:$BG$4=BZ$4,$E835:$BG835)))</f>
        <v>9.9700213588490277E-3</v>
      </c>
      <c r="CA835" s="267">
        <f t="array" ref="CA835">(AVERAGE(IF($E$4:$BG$4=CA$4,$E835:$BG835)))</f>
        <v>3.2284597803427929E-3</v>
      </c>
      <c r="CB835" s="268">
        <f t="shared" si="384"/>
        <v>0</v>
      </c>
      <c r="CC835" s="268">
        <f t="shared" si="385"/>
        <v>0.1</v>
      </c>
      <c r="CD835" s="268">
        <f t="shared" si="386"/>
        <v>6.5689404491333751E-3</v>
      </c>
    </row>
    <row r="836" spans="1:82" ht="24">
      <c r="A836" s="17">
        <f t="shared" si="387"/>
        <v>53400</v>
      </c>
      <c r="B836" s="248" t="s">
        <v>184</v>
      </c>
      <c r="E836" s="79">
        <f>ALL!E224/E$819</f>
        <v>1.1290704942484653E-2</v>
      </c>
      <c r="F836" s="79">
        <f>ALL!F224/F$819</f>
        <v>5.5772194774857519E-3</v>
      </c>
      <c r="G836" s="79">
        <f>ALL!G224/G$819</f>
        <v>2.3304027681517691E-2</v>
      </c>
      <c r="H836" s="79">
        <f>ALL!H224/H$819</f>
        <v>4.9760717253142742E-3</v>
      </c>
      <c r="I836" s="79">
        <f>ALL!I224/I$819</f>
        <v>7.4689942747170838E-3</v>
      </c>
      <c r="J836" s="79">
        <f>ALL!J224/J$819</f>
        <v>4.6914459084921858E-3</v>
      </c>
      <c r="K836" s="79">
        <f>ALL!K224/K$819</f>
        <v>6.0857372042162523E-3</v>
      </c>
      <c r="L836" s="79">
        <f>ALL!L224/L$819</f>
        <v>1.4129775828727561E-2</v>
      </c>
      <c r="M836" s="79">
        <f>ALL!M224/M$819</f>
        <v>1.6206784704878803E-2</v>
      </c>
      <c r="N836" s="79">
        <f>ALL!N224/N$819</f>
        <v>1.4736943280155476E-2</v>
      </c>
      <c r="O836" s="79">
        <f>ALL!O224/O$819</f>
        <v>5.8435376379646509E-3</v>
      </c>
      <c r="P836" s="79">
        <f>ALL!P224/P$819</f>
        <v>7.4395983915487756E-3</v>
      </c>
      <c r="Q836" s="79">
        <f>ALL!Q224/Q$819</f>
        <v>1.2410016336196972E-2</v>
      </c>
      <c r="R836" s="79">
        <f>ALL!R224/R$819</f>
        <v>6.8331588196827841E-3</v>
      </c>
      <c r="S836" s="79">
        <f>ALL!S224/S$819</f>
        <v>8.7022021543953238E-3</v>
      </c>
      <c r="T836" s="79">
        <f>ALL!T224/T$819</f>
        <v>5.1746667415185207E-3</v>
      </c>
      <c r="U836" s="79">
        <f>ALL!U224/U$819</f>
        <v>6.0235175614545477E-3</v>
      </c>
      <c r="V836" s="79">
        <f>ALL!V224/V$819</f>
        <v>8.1117927818856808E-3</v>
      </c>
      <c r="W836" s="79">
        <f>ALL!W224/W$819</f>
        <v>4.7964543333422743E-3</v>
      </c>
      <c r="X836" s="79">
        <f>ALL!X224/X$819</f>
        <v>7.3825370832912383E-3</v>
      </c>
      <c r="Y836" s="79">
        <f>ALL!Y224/Y$819</f>
        <v>1.1615615019715739E-2</v>
      </c>
      <c r="Z836" s="79">
        <f>ALL!Z224/Z$819</f>
        <v>6.3014749830737583E-3</v>
      </c>
      <c r="AA836" s="79">
        <f>ALL!AA224/AA$819</f>
        <v>1.1270192096552133E-2</v>
      </c>
      <c r="AB836" s="79">
        <f>ALL!AB224/AB$819</f>
        <v>1.1914803871905424E-2</v>
      </c>
      <c r="AC836" s="79">
        <f>ALL!AC224/AC$819</f>
        <v>3.9927651733813341E-3</v>
      </c>
      <c r="AD836" s="79">
        <f>ALL!AD224/AD$819</f>
        <v>6.8935453742424687E-3</v>
      </c>
      <c r="AE836" s="79">
        <f>ALL!AE224/AE$819</f>
        <v>9.0851639304120411E-3</v>
      </c>
      <c r="AF836" s="79">
        <f>ALL!AF224/AF$819</f>
        <v>8.8824341863349577E-3</v>
      </c>
      <c r="AG836" s="79">
        <f>ALL!AG224/AG$819</f>
        <v>4.9815041166435623E-3</v>
      </c>
      <c r="AH836" s="79">
        <f>ALL!AH224/AH$819</f>
        <v>1.6965080288575064E-2</v>
      </c>
      <c r="AI836" s="79">
        <f>ALL!AI224/AI$819</f>
        <v>9.3701127713572106E-3</v>
      </c>
      <c r="AJ836" s="79">
        <f>ALL!AJ224/AJ$819</f>
        <v>6.4304434772394312E-3</v>
      </c>
      <c r="AK836" s="79">
        <f>ALL!AK224/AK$819</f>
        <v>3.4629824584948019E-3</v>
      </c>
      <c r="AL836" s="79">
        <f>ALL!AL224/AL$819</f>
        <v>1.8922363507511857E-2</v>
      </c>
      <c r="AM836" s="79">
        <f>ALL!AM224/AM$819</f>
        <v>2.1460405620520845E-2</v>
      </c>
      <c r="AN836" s="79">
        <f>ALL!AN224/AN$819</f>
        <v>1.0755076480359104E-2</v>
      </c>
      <c r="AO836" s="79">
        <f>ALL!AO224/AO$819</f>
        <v>1.5950008402198273E-2</v>
      </c>
      <c r="AP836" s="79">
        <f>ALL!AP224/AP$819</f>
        <v>1.6864631346341113E-2</v>
      </c>
      <c r="AQ836" s="79">
        <f>ALL!AQ224/AQ$819</f>
        <v>3.2188946262585331E-2</v>
      </c>
      <c r="AR836" s="79">
        <f>ALL!AR224/AR$819</f>
        <v>2.5045180510520744E-2</v>
      </c>
      <c r="AS836" s="79">
        <f>ALL!AS224/AS$819</f>
        <v>1.5379642034468354E-2</v>
      </c>
      <c r="AT836" s="79">
        <f>ALL!AT224/AT$819</f>
        <v>5.089805551589123E-2</v>
      </c>
      <c r="AU836" s="79">
        <f>ALL!AU224/AU$819</f>
        <v>1.967505661560787E-2</v>
      </c>
      <c r="AV836" s="79">
        <f>ALL!AV224/AV$819</f>
        <v>3.7354809570869486E-2</v>
      </c>
      <c r="AW836" s="79">
        <f>ALL!AW224/AW$819</f>
        <v>1.6063926520785081E-2</v>
      </c>
      <c r="AX836" s="79">
        <f>ALL!AX224/AX$819</f>
        <v>1.2265528726186657E-2</v>
      </c>
      <c r="AY836" s="79">
        <f>ALL!AY224/AY$819</f>
        <v>1.0984380093819412E-2</v>
      </c>
      <c r="AZ836" s="79">
        <f>ALL!AZ224/AZ$819</f>
        <v>2.1012660899889929E-2</v>
      </c>
      <c r="BA836" s="79">
        <f>ALL!BA224/BA$819</f>
        <v>7.3915615299487689E-2</v>
      </c>
      <c r="BB836" s="79">
        <f>ALL!BB224/BB$819</f>
        <v>3.6567895489599864E-2</v>
      </c>
      <c r="BC836" s="79">
        <f>ALL!BC224/BC$819</f>
        <v>6.646611966932206E-2</v>
      </c>
      <c r="BD836" s="79">
        <f>ALL!BD224/BD$819</f>
        <v>5.215350841720659E-3</v>
      </c>
      <c r="BE836" s="79">
        <f>ALL!BE224/BE$819</f>
        <v>7.9522962523193349E-3</v>
      </c>
      <c r="BF836" s="79">
        <f>ALL!BF224/BF$819</f>
        <v>6.6517284811241995E-3</v>
      </c>
      <c r="BG836" s="79">
        <f>ALL!BG224/BG$819</f>
        <v>7.2979204258621401E-3</v>
      </c>
      <c r="BH836" s="19">
        <f t="shared" si="383"/>
        <v>0.82123890318418946</v>
      </c>
      <c r="BJ836" s="267">
        <f t="array" ref="BJ836">(MIN(IF($E$4:$BG$4=BJ$4,$E836:$BG836)))</f>
        <v>1.0755076480359104E-2</v>
      </c>
      <c r="BK836" s="267">
        <f t="array" ref="BK836">(MAX(IF($E$4:$BG$4=BK$4,$E836:$BG836)))</f>
        <v>7.3915615299487689E-2</v>
      </c>
      <c r="BL836" s="267">
        <f t="array" ref="BL836">(AVERAGE(IF($E$4:$BG$4=BL$4,$E836:$BG836)))</f>
        <v>2.8836720839870759E-2</v>
      </c>
      <c r="BM836" s="267">
        <f t="array" ref="BM836">(MIN(IF($E$4:$BG$4=BM$4,$E836:$BG836)))</f>
        <v>5.215350841720659E-3</v>
      </c>
      <c r="BN836" s="267">
        <f t="array" ref="BN836">(MAX(IF($E$4:$BG$4=BN$4,$E836:$BG836)))</f>
        <v>7.9522962523193349E-3</v>
      </c>
      <c r="BO836" s="267">
        <f t="array" ref="BO836">(AVERAGE(IF($E$4:$BG$4=BO$4,$E836:$BG836)))</f>
        <v>6.7793240002565836E-3</v>
      </c>
      <c r="BP836" s="267">
        <f t="array" ref="BP836">(MIN(IF($E$4:$BG$4=BP$4,$E836:$BG836)))</f>
        <v>3.4629824584948019E-3</v>
      </c>
      <c r="BQ836" s="267">
        <f t="array" ref="BQ836">(MAX(IF($E$4:$BG$4=BQ$4,$E836:$BG836)))</f>
        <v>2.1460405620520845E-2</v>
      </c>
      <c r="BR836" s="267">
        <f t="array" ref="BR836">(AVERAGE(IF($E$4:$BG$4=BR$4,$E836:$BG836)))</f>
        <v>1.4615250528842501E-2</v>
      </c>
      <c r="BS836" s="267">
        <f t="array" ref="BS836">(MIN(IF($E$4:$BG$4=BS$4,$E836:$BG836)))</f>
        <v>3.9927651733813341E-3</v>
      </c>
      <c r="BT836" s="267">
        <f t="array" ref="BT836">(MAX(IF($E$4:$BG$4=BT$4,$E836:$BG836)))</f>
        <v>1.6965080288575064E-2</v>
      </c>
      <c r="BU836" s="267">
        <f t="array" ref="BU836">(AVERAGE(IF($E$4:$BG$4=BU$4,$E836:$BG836)))</f>
        <v>8.7686443865346367E-3</v>
      </c>
      <c r="BV836" s="267">
        <f t="array" ref="BV836">(MIN(IF($E$4:$BG$4=BV$4,$E836:$BG836)))</f>
        <v>6.3014749830737583E-3</v>
      </c>
      <c r="BW836" s="267">
        <f t="array" ref="BW836">(MAX(IF($E$4:$BG$4=BW$4,$E836:$BG836)))</f>
        <v>2.3304027681517691E-2</v>
      </c>
      <c r="BX836" s="267">
        <f t="array" ref="BX836">(AVERAGE(IF($E$4:$BG$4=BX$4,$E836:$BG836)))</f>
        <v>1.1987687503434076E-2</v>
      </c>
      <c r="BY836" s="267">
        <f t="array" ref="BY836">(MIN(IF($E$4:$BG$4=BY$4,$E836:$BG836)))</f>
        <v>4.9815041166435623E-3</v>
      </c>
      <c r="BZ836" s="267">
        <f t="array" ref="BZ836">(MAX(IF($E$4:$BG$4=BZ$4,$E836:$BG836)))</f>
        <v>1.4129775828727561E-2</v>
      </c>
      <c r="CA836" s="267">
        <f t="array" ref="CA836">(AVERAGE(IF($E$4:$BG$4=CA$4,$E836:$BG836)))</f>
        <v>8.1137200039628522E-3</v>
      </c>
      <c r="CB836" s="268">
        <f t="shared" si="384"/>
        <v>0</v>
      </c>
      <c r="CC836" s="268">
        <f t="shared" si="385"/>
        <v>0.1</v>
      </c>
      <c r="CD836" s="268">
        <f t="shared" si="386"/>
        <v>1.4931616421530718E-2</v>
      </c>
    </row>
    <row r="837" spans="1:82" ht="12.75">
      <c r="A837" s="17">
        <f t="shared" si="387"/>
        <v>53500</v>
      </c>
      <c r="B837" s="248" t="s">
        <v>185</v>
      </c>
      <c r="E837" s="79">
        <f>ALL!E225/E$819</f>
        <v>1.7071011463538786E-3</v>
      </c>
      <c r="F837" s="79">
        <f>ALL!F225/F$819</f>
        <v>3.4958823697544932E-3</v>
      </c>
      <c r="G837" s="79">
        <f>ALL!G225/G$819</f>
        <v>1.4907495191118024E-3</v>
      </c>
      <c r="H837" s="79">
        <f>ALL!H225/H$819</f>
        <v>8.6442559020846646E-4</v>
      </c>
      <c r="I837" s="79">
        <f>ALL!I225/I$819</f>
        <v>1.2084305104761344E-3</v>
      </c>
      <c r="J837" s="79">
        <f>ALL!J225/J$819</f>
        <v>2.192840926225749E-3</v>
      </c>
      <c r="K837" s="79">
        <f>ALL!K225/K$819</f>
        <v>2.8186458132174745E-3</v>
      </c>
      <c r="L837" s="79">
        <f>ALL!L225/L$819</f>
        <v>1.9404742925737759E-3</v>
      </c>
      <c r="M837" s="79">
        <f>ALL!M225/M$819</f>
        <v>1.3972289742952616E-3</v>
      </c>
      <c r="N837" s="79">
        <f>ALL!N225/N$819</f>
        <v>7.2525195757099682E-3</v>
      </c>
      <c r="O837" s="79">
        <f>ALL!O225/O$819</f>
        <v>6.9008057023660693E-3</v>
      </c>
      <c r="P837" s="79">
        <f>ALL!P225/P$819</f>
        <v>4.00948198590692E-3</v>
      </c>
      <c r="Q837" s="79">
        <f>ALL!Q225/Q$819</f>
        <v>3.5257223518651536E-3</v>
      </c>
      <c r="R837" s="79">
        <f>ALL!R225/R$819</f>
        <v>1.2726382025921466E-2</v>
      </c>
      <c r="S837" s="79">
        <f>ALL!S225/S$819</f>
        <v>5.6116977465851536E-3</v>
      </c>
      <c r="T837" s="79">
        <f>ALL!T225/T$819</f>
        <v>3.332103350312597E-3</v>
      </c>
      <c r="U837" s="79">
        <f>ALL!U225/U$819</f>
        <v>1.2919053216342584E-3</v>
      </c>
      <c r="V837" s="79">
        <f>ALL!V225/V$819</f>
        <v>6.3952395175443507E-3</v>
      </c>
      <c r="W837" s="79">
        <f>ALL!W225/W$819</f>
        <v>3.0435576743011294E-3</v>
      </c>
      <c r="X837" s="79">
        <f>ALL!X225/X$819</f>
        <v>1.4204922953246835E-3</v>
      </c>
      <c r="Y837" s="79">
        <f>ALL!Y225/Y$819</f>
        <v>4.3067288676963E-4</v>
      </c>
      <c r="Z837" s="79">
        <f>ALL!Z225/Z$819</f>
        <v>7.2244019421278569E-4</v>
      </c>
      <c r="AA837" s="79">
        <f>ALL!AA225/AA$819</f>
        <v>1.6758938070378948E-3</v>
      </c>
      <c r="AB837" s="79">
        <f>ALL!AB225/AB$819</f>
        <v>3.2838511528249697E-3</v>
      </c>
      <c r="AC837" s="79">
        <f>ALL!AC225/AC$819</f>
        <v>1.4785965043374088E-3</v>
      </c>
      <c r="AD837" s="79">
        <f>ALL!AD225/AD$819</f>
        <v>4.6968726392852822E-3</v>
      </c>
      <c r="AE837" s="79">
        <f>ALL!AE225/AE$819</f>
        <v>2.728607421815151E-3</v>
      </c>
      <c r="AF837" s="79">
        <f>ALL!AF225/AF$819</f>
        <v>4.1325971175445123E-3</v>
      </c>
      <c r="AG837" s="79">
        <f>ALL!AG225/AG$819</f>
        <v>6.2504637552698037E-4</v>
      </c>
      <c r="AH837" s="79">
        <f>ALL!AH225/AH$819</f>
        <v>1.4045586657783732E-3</v>
      </c>
      <c r="AI837" s="79">
        <f>ALL!AI225/AI$819</f>
        <v>1.5688589407619647E-3</v>
      </c>
      <c r="AJ837" s="79">
        <f>ALL!AJ225/AJ$819</f>
        <v>7.6716859941530801E-4</v>
      </c>
      <c r="AK837" s="79">
        <f>ALL!AK225/AK$819</f>
        <v>6.9008485399675362E-4</v>
      </c>
      <c r="AL837" s="79">
        <f>ALL!AL225/AL$819</f>
        <v>2.3367684956632946E-3</v>
      </c>
      <c r="AM837" s="79">
        <f>ALL!AM225/AM$819</f>
        <v>5.2767795153567838E-2</v>
      </c>
      <c r="AN837" s="79">
        <f>ALL!AN225/AN$819</f>
        <v>1.7974965548557364E-3</v>
      </c>
      <c r="AO837" s="79">
        <f>ALL!AO225/AO$819</f>
        <v>7.554905514114388E-4</v>
      </c>
      <c r="AP837" s="79">
        <f>ALL!AP225/AP$819</f>
        <v>4.7184941639882814E-3</v>
      </c>
      <c r="AQ837" s="79">
        <f>ALL!AQ225/AQ$819</f>
        <v>1.2911106645372466E-2</v>
      </c>
      <c r="AR837" s="79">
        <f>ALL!AR225/AR$819</f>
        <v>7.8028804655230289E-3</v>
      </c>
      <c r="AS837" s="79">
        <f>ALL!AS225/AS$819</f>
        <v>3.7555407856156636E-3</v>
      </c>
      <c r="AT837" s="79">
        <f>ALL!AT225/AT$819</f>
        <v>1.7619879339489987E-3</v>
      </c>
      <c r="AU837" s="79">
        <f>ALL!AU225/AU$819</f>
        <v>2.3133256765428475E-3</v>
      </c>
      <c r="AV837" s="79">
        <f>ALL!AV225/AV$819</f>
        <v>1.786569769279836E-2</v>
      </c>
      <c r="AW837" s="79">
        <f>ALL!AW225/AW$819</f>
        <v>1.3471400768605668E-2</v>
      </c>
      <c r="AX837" s="79">
        <f>ALL!AX225/AX$819</f>
        <v>2.1363769004538982E-3</v>
      </c>
      <c r="AY837" s="79">
        <f>ALL!AY225/AY$819</f>
        <v>3.9659116389843098E-3</v>
      </c>
      <c r="AZ837" s="79">
        <f>ALL!AZ225/AZ$819</f>
        <v>2.6015671171083646E-3</v>
      </c>
      <c r="BA837" s="79">
        <f>ALL!BA225/BA$819</f>
        <v>4.1571276908417328E-3</v>
      </c>
      <c r="BB837" s="79">
        <f>ALL!BB225/BB$819</f>
        <v>8.8260732182140218E-3</v>
      </c>
      <c r="BC837" s="79">
        <f>ALL!BC225/BC$819</f>
        <v>1.4140030397250298E-2</v>
      </c>
      <c r="BD837" s="79">
        <f>ALL!BD225/BD$819</f>
        <v>5.5989852365016732E-3</v>
      </c>
      <c r="BE837" s="79">
        <f>ALL!BE225/BE$819</f>
        <v>2.2435779411921243E-3</v>
      </c>
      <c r="BF837" s="79">
        <f>ALL!BF225/BF$819</f>
        <v>2.8497666808068758E-3</v>
      </c>
      <c r="BG837" s="79">
        <f>ALL!BG225/BG$819</f>
        <v>4.7074962375020252E-3</v>
      </c>
      <c r="BH837" s="19">
        <f t="shared" si="383"/>
        <v>0.2703158337957447</v>
      </c>
      <c r="BJ837" s="267">
        <f t="array" ref="BJ837">(MIN(IF($E$4:$BG$4=BJ$4,$E837:$BG837)))</f>
        <v>7.554905514114388E-4</v>
      </c>
      <c r="BK837" s="267">
        <f t="array" ref="BK837">(MAX(IF($E$4:$BG$4=BK$4,$E837:$BG837)))</f>
        <v>1.786569769279836E-2</v>
      </c>
      <c r="BL837" s="267">
        <f t="array" ref="BL837">(AVERAGE(IF($E$4:$BG$4=BL$4,$E837:$BG837)))</f>
        <v>6.4362817625946952E-3</v>
      </c>
      <c r="BM837" s="267">
        <f t="array" ref="BM837">(MIN(IF($E$4:$BG$4=BM$4,$E837:$BG837)))</f>
        <v>2.2435779411921243E-3</v>
      </c>
      <c r="BN837" s="267">
        <f t="array" ref="BN837">(MAX(IF($E$4:$BG$4=BN$4,$E837:$BG837)))</f>
        <v>5.5989852365016732E-3</v>
      </c>
      <c r="BO837" s="267">
        <f t="array" ref="BO837">(AVERAGE(IF($E$4:$BG$4=BO$4,$E837:$BG837)))</f>
        <v>3.8499565240006747E-3</v>
      </c>
      <c r="BP837" s="267">
        <f t="array" ref="BP837">(MIN(IF($E$4:$BG$4=BP$4,$E837:$BG837)))</f>
        <v>6.9008485399675362E-4</v>
      </c>
      <c r="BQ837" s="267">
        <f t="array" ref="BQ837">(MAX(IF($E$4:$BG$4=BQ$4,$E837:$BG837)))</f>
        <v>5.2767795153567838E-2</v>
      </c>
      <c r="BR837" s="267">
        <f t="array" ref="BR837">(AVERAGE(IF($E$4:$BG$4=BR$4,$E837:$BG837)))</f>
        <v>1.859821616774263E-2</v>
      </c>
      <c r="BS837" s="267">
        <f t="array" ref="BS837">(MIN(IF($E$4:$BG$4=BS$4,$E837:$BG837)))</f>
        <v>4.3067288676963E-4</v>
      </c>
      <c r="BT837" s="267">
        <f t="array" ref="BT837">(MAX(IF($E$4:$BG$4=BT$4,$E837:$BG837)))</f>
        <v>1.2726382025921466E-2</v>
      </c>
      <c r="BU837" s="267">
        <f t="array" ref="BU837">(AVERAGE(IF($E$4:$BG$4=BU$4,$E837:$BG837)))</f>
        <v>3.7053310384394986E-3</v>
      </c>
      <c r="BV837" s="267">
        <f t="array" ref="BV837">(MIN(IF($E$4:$BG$4=BV$4,$E837:$BG837)))</f>
        <v>7.2244019421278569E-4</v>
      </c>
      <c r="BW837" s="267">
        <f t="array" ref="BW837">(MAX(IF($E$4:$BG$4=BW$4,$E837:$BG837)))</f>
        <v>3.2838511528249697E-3</v>
      </c>
      <c r="BX837" s="267">
        <f t="array" ref="BX837">(AVERAGE(IF($E$4:$BG$4=BX$4,$E837:$BG837)))</f>
        <v>1.5660523663912165E-3</v>
      </c>
      <c r="BY837" s="267">
        <f t="array" ref="BY837">(MIN(IF($E$4:$BG$4=BY$4,$E837:$BG837)))</f>
        <v>6.2504637552698037E-4</v>
      </c>
      <c r="BZ837" s="267">
        <f t="array" ref="BZ837">(MAX(IF($E$4:$BG$4=BZ$4,$E837:$BG837)))</f>
        <v>4.00948198590692E-3</v>
      </c>
      <c r="CA837" s="267">
        <f t="array" ref="CA837">(AVERAGE(IF($E$4:$BG$4=CA$4,$E837:$BG837)))</f>
        <v>1.7235271031721022E-3</v>
      </c>
      <c r="CB837" s="268">
        <f t="shared" si="384"/>
        <v>0</v>
      </c>
      <c r="CC837" s="268">
        <f t="shared" si="385"/>
        <v>0.1</v>
      </c>
      <c r="CD837" s="268">
        <f t="shared" si="386"/>
        <v>4.9148333417408123E-3</v>
      </c>
    </row>
    <row r="838" spans="1:82" ht="24">
      <c r="A838" s="17">
        <f t="shared" si="387"/>
        <v>53700</v>
      </c>
      <c r="B838" s="248" t="s">
        <v>186</v>
      </c>
      <c r="E838" s="79">
        <f>ALL!E226/E$819</f>
        <v>1.3047139283440747E-3</v>
      </c>
      <c r="F838" s="79">
        <f>ALL!F226/F$819</f>
        <v>3.6386828728751918E-4</v>
      </c>
      <c r="G838" s="79">
        <f>ALL!G226/G$819</f>
        <v>3.8943064678563462E-4</v>
      </c>
      <c r="H838" s="79">
        <f>ALL!H226/H$819</f>
        <v>8.952072475620907E-4</v>
      </c>
      <c r="I838" s="79">
        <f>ALL!I226/I$819</f>
        <v>6.8379085229643599E-4</v>
      </c>
      <c r="J838" s="79">
        <f>ALL!J226/J$819</f>
        <v>7.7381251529966711E-4</v>
      </c>
      <c r="K838" s="79">
        <f>ALL!K226/K$819</f>
        <v>2.8282549367609865E-4</v>
      </c>
      <c r="L838" s="79">
        <f>ALL!L226/L$819</f>
        <v>2.0569600498783418E-4</v>
      </c>
      <c r="M838" s="79">
        <f>ALL!M226/M$819</f>
        <v>2.5581939927463447E-4</v>
      </c>
      <c r="N838" s="79">
        <f>ALL!N226/N$819</f>
        <v>4.2187363328330125E-4</v>
      </c>
      <c r="O838" s="79">
        <f>ALL!O226/O$819</f>
        <v>4.8187366776115823E-4</v>
      </c>
      <c r="P838" s="79">
        <f>ALL!P226/P$819</f>
        <v>1.9187407843952739E-4</v>
      </c>
      <c r="Q838" s="79">
        <f>ALL!Q226/Q$819</f>
        <v>5.942561781321395E-4</v>
      </c>
      <c r="R838" s="79">
        <f>ALL!R226/R$819</f>
        <v>6.2695539816784841E-4</v>
      </c>
      <c r="S838" s="79">
        <f>ALL!S226/S$819</f>
        <v>5.5969540919004342E-4</v>
      </c>
      <c r="T838" s="79">
        <f>ALL!T226/T$819</f>
        <v>6.4411475824450136E-4</v>
      </c>
      <c r="U838" s="79">
        <f>ALL!U226/U$819</f>
        <v>6.5646849537612164E-4</v>
      </c>
      <c r="V838" s="79">
        <f>ALL!V226/V$819</f>
        <v>9.8576872407292048E-4</v>
      </c>
      <c r="W838" s="79">
        <f>ALL!W226/W$819</f>
        <v>3.949916427388511E-4</v>
      </c>
      <c r="X838" s="79">
        <f>ALL!X226/X$819</f>
        <v>6.5696455561230899E-4</v>
      </c>
      <c r="Y838" s="79">
        <f>ALL!Y226/Y$819</f>
        <v>4.9699480906777833E-4</v>
      </c>
      <c r="Z838" s="79">
        <f>ALL!Z226/Z$819</f>
        <v>4.0960214463374179E-4</v>
      </c>
      <c r="AA838" s="79">
        <f>ALL!AA226/AA$819</f>
        <v>1.2045393392469263E-3</v>
      </c>
      <c r="AB838" s="79">
        <f>ALL!AB226/AB$819</f>
        <v>7.6560809201324249E-4</v>
      </c>
      <c r="AC838" s="79">
        <f>ALL!AC226/AC$819</f>
        <v>5.9784048178263623E-4</v>
      </c>
      <c r="AD838" s="79">
        <f>ALL!AD226/AD$819</f>
        <v>7.6815290756003215E-4</v>
      </c>
      <c r="AE838" s="79">
        <f>ALL!AE226/AE$819</f>
        <v>5.2724415592812312E-4</v>
      </c>
      <c r="AF838" s="79">
        <f>ALL!AF226/AF$819</f>
        <v>7.9855749959786241E-4</v>
      </c>
      <c r="AG838" s="79">
        <f>ALL!AG226/AG$819</f>
        <v>3.0076111804794385E-4</v>
      </c>
      <c r="AH838" s="79">
        <f>ALL!AH226/AH$819</f>
        <v>6.5811258133318296E-4</v>
      </c>
      <c r="AI838" s="79">
        <f>ALL!AI226/AI$819</f>
        <v>1.4730201057739395E-4</v>
      </c>
      <c r="AJ838" s="79">
        <f>ALL!AJ226/AJ$819</f>
        <v>3.1933351420580352E-4</v>
      </c>
      <c r="AK838" s="79">
        <f>ALL!AK226/AK$819</f>
        <v>1.008896306690788E-3</v>
      </c>
      <c r="AL838" s="79">
        <f>ALL!AL226/AL$819</f>
        <v>1.0043263350499119E-3</v>
      </c>
      <c r="AM838" s="79">
        <f>ALL!AM226/AM$819</f>
        <v>3.5777826950123743E-3</v>
      </c>
      <c r="AN838" s="79">
        <f>ALL!AN226/AN$819</f>
        <v>3.0470559855683009E-3</v>
      </c>
      <c r="AO838" s="79">
        <f>ALL!AO226/AO$819</f>
        <v>2.3811804470352687E-3</v>
      </c>
      <c r="AP838" s="79">
        <f>ALL!AP226/AP$819</f>
        <v>4.6950737207405715E-3</v>
      </c>
      <c r="AQ838" s="79">
        <f>ALL!AQ226/AQ$819</f>
        <v>2.0651509175554639E-3</v>
      </c>
      <c r="AR838" s="79">
        <f>ALL!AR226/AR$819</f>
        <v>3.5465730819658997E-3</v>
      </c>
      <c r="AS838" s="79">
        <f>ALL!AS226/AS$819</f>
        <v>5.652542948458004E-3</v>
      </c>
      <c r="AT838" s="79">
        <f>ALL!AT226/AT$819</f>
        <v>1.1295922041403221E-4</v>
      </c>
      <c r="AU838" s="79">
        <f>ALL!AU226/AU$819</f>
        <v>1.7885882561982853E-3</v>
      </c>
      <c r="AV838" s="79">
        <f>ALL!AV226/AV$819</f>
        <v>7.5027950677936254E-3</v>
      </c>
      <c r="AW838" s="79">
        <f>ALL!AW226/AW$819</f>
        <v>1.3128627103109382E-3</v>
      </c>
      <c r="AX838" s="79">
        <f>ALL!AX226/AX$819</f>
        <v>4.5337485217109164E-3</v>
      </c>
      <c r="AY838" s="79">
        <f>ALL!AY226/AY$819</f>
        <v>4.5002552770079998E-3</v>
      </c>
      <c r="AZ838" s="79">
        <f>ALL!AZ226/AZ$819</f>
        <v>4.5741278656532599E-3</v>
      </c>
      <c r="BA838" s="79">
        <f>ALL!BA226/BA$819</f>
        <v>2.1204813563300297E-3</v>
      </c>
      <c r="BB838" s="79">
        <f>ALL!BB226/BB$819</f>
        <v>6.4008273743198368E-4</v>
      </c>
      <c r="BC838" s="79">
        <f>ALL!BC226/BC$819</f>
        <v>3.1761887304593045E-3</v>
      </c>
      <c r="BD838" s="79">
        <f>ALL!BD226/BD$819</f>
        <v>5.0339923092146768E-4</v>
      </c>
      <c r="BE838" s="79">
        <f>ALL!BE226/BE$819</f>
        <v>2.4662385073909708E-4</v>
      </c>
      <c r="BF838" s="79">
        <f>ALL!BF226/BF$819</f>
        <v>6.8185684679992532E-4</v>
      </c>
      <c r="BG838" s="79">
        <f>ALL!BG226/BG$819</f>
        <v>1.3109157585674352E-3</v>
      </c>
      <c r="BH838" s="19">
        <f t="shared" si="383"/>
        <v>7.8347517438942249E-2</v>
      </c>
      <c r="BJ838" s="267">
        <f t="array" ref="BJ838">(MIN(IF($E$4:$BG$4=BJ$4,$E838:$BG838)))</f>
        <v>1.1295922041403221E-4</v>
      </c>
      <c r="BK838" s="267">
        <f t="array" ref="BK838">(MAX(IF($E$4:$BG$4=BK$4,$E838:$BG838)))</f>
        <v>7.5027950677936254E-3</v>
      </c>
      <c r="BL838" s="267">
        <f t="array" ref="BL838">(AVERAGE(IF($E$4:$BG$4=BL$4,$E838:$BG838)))</f>
        <v>3.228104177789618E-3</v>
      </c>
      <c r="BM838" s="267">
        <f t="array" ref="BM838">(MIN(IF($E$4:$BG$4=BM$4,$E838:$BG838)))</f>
        <v>2.4662385073909708E-4</v>
      </c>
      <c r="BN838" s="267">
        <f t="array" ref="BN838">(MAX(IF($E$4:$BG$4=BN$4,$E838:$BG838)))</f>
        <v>1.3109157585674352E-3</v>
      </c>
      <c r="BO838" s="267">
        <f t="array" ref="BO838">(AVERAGE(IF($E$4:$BG$4=BO$4,$E838:$BG838)))</f>
        <v>6.8569892175698128E-4</v>
      </c>
      <c r="BP838" s="267">
        <f t="array" ref="BP838">(MIN(IF($E$4:$BG$4=BP$4,$E838:$BG838)))</f>
        <v>1.0043263350499119E-3</v>
      </c>
      <c r="BQ838" s="267">
        <f t="array" ref="BQ838">(MAX(IF($E$4:$BG$4=BQ$4,$E838:$BG838)))</f>
        <v>3.5777826950123743E-3</v>
      </c>
      <c r="BR838" s="267">
        <f t="array" ref="BR838">(AVERAGE(IF($E$4:$BG$4=BR$4,$E838:$BG838)))</f>
        <v>1.8636684455843582E-3</v>
      </c>
      <c r="BS838" s="267">
        <f t="array" ref="BS838">(MIN(IF($E$4:$BG$4=BS$4,$E838:$BG838)))</f>
        <v>2.5581939927463447E-4</v>
      </c>
      <c r="BT838" s="267">
        <f t="array" ref="BT838">(MAX(IF($E$4:$BG$4=BT$4,$E838:$BG838)))</f>
        <v>1.3047139283440747E-3</v>
      </c>
      <c r="BU838" s="267">
        <f t="array" ref="BU838">(AVERAGE(IF($E$4:$BG$4=BU$4,$E838:$BG838)))</f>
        <v>6.4939133607387579E-4</v>
      </c>
      <c r="BV838" s="267">
        <f t="array" ref="BV838">(MIN(IF($E$4:$BG$4=BV$4,$E838:$BG838)))</f>
        <v>3.1933351420580352E-4</v>
      </c>
      <c r="BW838" s="267">
        <f t="array" ref="BW838">(MAX(IF($E$4:$BG$4=BW$4,$E838:$BG838)))</f>
        <v>7.6560809201324249E-4</v>
      </c>
      <c r="BX838" s="267">
        <f t="array" ref="BX838">(AVERAGE(IF($E$4:$BG$4=BX$4,$E838:$BG838)))</f>
        <v>4.7099359940960562E-4</v>
      </c>
      <c r="BY838" s="267">
        <f t="array" ref="BY838">(MIN(IF($E$4:$BG$4=BY$4,$E838:$BG838)))</f>
        <v>1.4730201057739395E-4</v>
      </c>
      <c r="BZ838" s="267">
        <f t="array" ref="BZ838">(MAX(IF($E$4:$BG$4=BZ$4,$E838:$BG838)))</f>
        <v>6.8379085229643599E-4</v>
      </c>
      <c r="CA838" s="267">
        <f t="array" ref="CA838">(AVERAGE(IF($E$4:$BG$4=CA$4,$E838:$BG838)))</f>
        <v>4.0612244504822367E-4</v>
      </c>
      <c r="CB838" s="268">
        <f t="shared" si="384"/>
        <v>0</v>
      </c>
      <c r="CC838" s="268">
        <f t="shared" si="385"/>
        <v>0</v>
      </c>
      <c r="CD838" s="268">
        <f t="shared" si="386"/>
        <v>1.4245003170716773E-3</v>
      </c>
    </row>
    <row r="839" spans="1:82" ht="24">
      <c r="A839" s="17">
        <f t="shared" si="387"/>
        <v>54200</v>
      </c>
      <c r="B839" s="248" t="s">
        <v>187</v>
      </c>
      <c r="E839" s="79">
        <f>ALL!E227/E$819</f>
        <v>4.6509998041269198E-3</v>
      </c>
      <c r="F839" s="79">
        <f>ALL!F227/F$819</f>
        <v>1.7996743220678147E-3</v>
      </c>
      <c r="G839" s="79">
        <f>ALL!G227/G$819</f>
        <v>5.3024245352348738E-3</v>
      </c>
      <c r="H839" s="79">
        <f>ALL!H227/H$819</f>
        <v>7.1497854822711367E-4</v>
      </c>
      <c r="I839" s="79">
        <f>ALL!I227/I$819</f>
        <v>4.8572337441292663E-4</v>
      </c>
      <c r="J839" s="79">
        <f>ALL!J227/J$819</f>
        <v>6.2322498641632278E-4</v>
      </c>
      <c r="K839" s="79">
        <f>ALL!K227/K$819</f>
        <v>1.2463846252635626E-3</v>
      </c>
      <c r="L839" s="79">
        <f>ALL!L227/L$819</f>
        <v>5.7312799879232726E-4</v>
      </c>
      <c r="M839" s="79">
        <f>ALL!M227/M$819</f>
        <v>3.7559854980857058E-3</v>
      </c>
      <c r="N839" s="79">
        <f>ALL!N227/N$819</f>
        <v>5.6342351926960688E-4</v>
      </c>
      <c r="O839" s="79">
        <f>ALL!O227/O$819</f>
        <v>5.0996972132582165E-4</v>
      </c>
      <c r="P839" s="79">
        <f>ALL!P227/P$819</f>
        <v>2.0035180532987004E-4</v>
      </c>
      <c r="Q839" s="79">
        <f>ALL!Q227/Q$819</f>
        <v>7.5522578164362298E-4</v>
      </c>
      <c r="R839" s="79">
        <f>ALL!R227/R$819</f>
        <v>2.8029610093277427E-3</v>
      </c>
      <c r="S839" s="79">
        <f>ALL!S227/S$819</f>
        <v>1.1616279490531776E-3</v>
      </c>
      <c r="T839" s="79">
        <f>ALL!T227/T$819</f>
        <v>7.9214064778655128E-4</v>
      </c>
      <c r="U839" s="79">
        <f>ALL!U227/U$819</f>
        <v>1.3805346264451851E-3</v>
      </c>
      <c r="V839" s="79">
        <f>ALL!V227/V$819</f>
        <v>2.5583703392463831E-3</v>
      </c>
      <c r="W839" s="79">
        <f>ALL!W227/W$819</f>
        <v>1.3549825773601849E-3</v>
      </c>
      <c r="X839" s="79">
        <f>ALL!X227/X$819</f>
        <v>1.1258435818344869E-3</v>
      </c>
      <c r="Y839" s="79">
        <f>ALL!Y227/Y$819</f>
        <v>2.0269713040353237E-4</v>
      </c>
      <c r="Z839" s="79">
        <f>ALL!Z227/Z$819</f>
        <v>1.2303212781058016E-3</v>
      </c>
      <c r="AA839" s="79">
        <f>ALL!AA227/AA$819</f>
        <v>3.4982849918350103E-3</v>
      </c>
      <c r="AB839" s="79">
        <f>ALL!AB227/AB$819</f>
        <v>4.8872323521093032E-2</v>
      </c>
      <c r="AC839" s="79">
        <f>ALL!AC227/AC$819</f>
        <v>1.1546804505962736E-3</v>
      </c>
      <c r="AD839" s="79">
        <f>ALL!AD227/AD$819</f>
        <v>7.1403535530724653E-4</v>
      </c>
      <c r="AE839" s="79">
        <f>ALL!AE227/AE$819</f>
        <v>2.3473318319327733E-3</v>
      </c>
      <c r="AF839" s="79">
        <f>ALL!AF227/AF$819</f>
        <v>1.3187999348063084E-3</v>
      </c>
      <c r="AG839" s="79">
        <f>ALL!AG227/AG$819</f>
        <v>2.269220419596525E-4</v>
      </c>
      <c r="AH839" s="79">
        <f>ALL!AH227/AH$819</f>
        <v>5.6978540373969272E-3</v>
      </c>
      <c r="AI839" s="79">
        <f>ALL!AI227/AI$819</f>
        <v>1.2384241544504348E-3</v>
      </c>
      <c r="AJ839" s="79">
        <f>ALL!AJ227/AJ$819</f>
        <v>1.4284803147295906E-4</v>
      </c>
      <c r="AK839" s="79">
        <f>ALL!AK227/AK$819</f>
        <v>2.8886966744944165E-3</v>
      </c>
      <c r="AL839" s="79">
        <f>ALL!AL227/AL$819</f>
        <v>7.2255043640923697E-3</v>
      </c>
      <c r="AM839" s="79">
        <f>ALL!AM227/AM$819</f>
        <v>1.9796187595811448E-3</v>
      </c>
      <c r="AN839" s="79">
        <f>ALL!AN227/AN$819</f>
        <v>2.1270168279073964E-2</v>
      </c>
      <c r="AO839" s="79">
        <f>ALL!AO227/AO$819</f>
        <v>0</v>
      </c>
      <c r="AP839" s="79">
        <f>ALL!AP227/AP$819</f>
        <v>3.6723281282010261E-3</v>
      </c>
      <c r="AQ839" s="79">
        <f>ALL!AQ227/AQ$819</f>
        <v>1.4222318212045766E-2</v>
      </c>
      <c r="AR839" s="79">
        <f>ALL!AR227/AR$819</f>
        <v>1.4435305545373268E-2</v>
      </c>
      <c r="AS839" s="79">
        <f>ALL!AS227/AS$819</f>
        <v>1.0730444177987006E-2</v>
      </c>
      <c r="AT839" s="79">
        <f>ALL!AT227/AT$819</f>
        <v>1.4312237493718257E-2</v>
      </c>
      <c r="AU839" s="79">
        <f>ALL!AU227/AU$819</f>
        <v>6.7797439758768372E-3</v>
      </c>
      <c r="AV839" s="79">
        <f>ALL!AV227/AV$819</f>
        <v>2.717063075727242E-2</v>
      </c>
      <c r="AW839" s="79">
        <f>ALL!AW227/AW$819</f>
        <v>3.6352970009778766E-3</v>
      </c>
      <c r="AX839" s="79">
        <f>ALL!AX227/AX$819</f>
        <v>1.0510902863819789E-2</v>
      </c>
      <c r="AY839" s="79">
        <f>ALL!AY227/AY$819</f>
        <v>6.8766590625278573E-3</v>
      </c>
      <c r="AZ839" s="79">
        <f>ALL!AZ227/AZ$819</f>
        <v>1.2175876669948307E-2</v>
      </c>
      <c r="BA839" s="79">
        <f>ALL!BA227/BA$819</f>
        <v>9.9823185827625678E-3</v>
      </c>
      <c r="BB839" s="79">
        <f>ALL!BB227/BB$819</f>
        <v>1.1716522362149439E-2</v>
      </c>
      <c r="BC839" s="79">
        <f>ALL!BC227/BC$819</f>
        <v>0</v>
      </c>
      <c r="BD839" s="79">
        <f>ALL!BD227/BD$819</f>
        <v>2.3955818410715825E-3</v>
      </c>
      <c r="BE839" s="79">
        <f>ALL!BE227/BE$819</f>
        <v>1.2124184176926147E-3</v>
      </c>
      <c r="BF839" s="79">
        <f>ALL!BF227/BF$819</f>
        <v>1.9659650302692568E-3</v>
      </c>
      <c r="BG839" s="79">
        <f>ALL!BG227/BG$819</f>
        <v>9.344509642645794E-4</v>
      </c>
      <c r="BH839" s="19">
        <f t="shared" si="383"/>
        <v>0.2850954671738104</v>
      </c>
      <c r="BJ839" s="267">
        <f t="array" ref="BJ839">(MIN(IF($E$4:$BG$4=BJ$4,$E839:$BG839)))</f>
        <v>0</v>
      </c>
      <c r="BK839" s="267">
        <f t="array" ref="BK839">(MAX(IF($E$4:$BG$4=BK$4,$E839:$BG839)))</f>
        <v>2.717063075727242E-2</v>
      </c>
      <c r="BL839" s="267">
        <f t="array" ref="BL839">(AVERAGE(IF($E$4:$BG$4=BL$4,$E839:$BG839)))</f>
        <v>1.0468172069483398E-2</v>
      </c>
      <c r="BM839" s="267">
        <f t="array" ref="BM839">(MIN(IF($E$4:$BG$4=BM$4,$E839:$BG839)))</f>
        <v>9.344509642645794E-4</v>
      </c>
      <c r="BN839" s="267">
        <f t="array" ref="BN839">(MAX(IF($E$4:$BG$4=BN$4,$E839:$BG839)))</f>
        <v>2.3955818410715825E-3</v>
      </c>
      <c r="BO839" s="267">
        <f t="array" ref="BO839">(AVERAGE(IF($E$4:$BG$4=BO$4,$E839:$BG839)))</f>
        <v>1.6271040633245083E-3</v>
      </c>
      <c r="BP839" s="267">
        <f t="array" ref="BP839">(MIN(IF($E$4:$BG$4=BP$4,$E839:$BG839)))</f>
        <v>1.9796187595811448E-3</v>
      </c>
      <c r="BQ839" s="267">
        <f t="array" ref="BQ839">(MAX(IF($E$4:$BG$4=BQ$4,$E839:$BG839)))</f>
        <v>7.2255043640923697E-3</v>
      </c>
      <c r="BR839" s="267">
        <f t="array" ref="BR839">(AVERAGE(IF($E$4:$BG$4=BR$4,$E839:$BG839)))</f>
        <v>4.0312732660559769E-3</v>
      </c>
      <c r="BS839" s="267">
        <f t="array" ref="BS839">(MIN(IF($E$4:$BG$4=BS$4,$E839:$BG839)))</f>
        <v>2.0269713040353237E-4</v>
      </c>
      <c r="BT839" s="267">
        <f t="array" ref="BT839">(MAX(IF($E$4:$BG$4=BT$4,$E839:$BG839)))</f>
        <v>5.6978540373969272E-3</v>
      </c>
      <c r="BU839" s="267">
        <f t="array" ref="BU839">(AVERAGE(IF($E$4:$BG$4=BU$4,$E839:$BG839)))</f>
        <v>1.8201730029275527E-3</v>
      </c>
      <c r="BV839" s="267">
        <f t="array" ref="BV839">(MIN(IF($E$4:$BG$4=BV$4,$E839:$BG839)))</f>
        <v>1.4284803147295906E-4</v>
      </c>
      <c r="BW839" s="267">
        <f t="array" ref="BW839">(MAX(IF($E$4:$BG$4=BW$4,$E839:$BG839)))</f>
        <v>4.8872323521093032E-2</v>
      </c>
      <c r="BX839" s="267">
        <f t="array" ref="BX839">(AVERAGE(IF($E$4:$BG$4=BX$4,$E839:$BG839)))</f>
        <v>1.3886979341476665E-2</v>
      </c>
      <c r="BY839" s="267">
        <f t="array" ref="BY839">(MIN(IF($E$4:$BG$4=BY$4,$E839:$BG839)))</f>
        <v>2.0035180532987004E-4</v>
      </c>
      <c r="BZ839" s="267">
        <f t="array" ref="BZ839">(MAX(IF($E$4:$BG$4=BZ$4,$E839:$BG839)))</f>
        <v>1.3805346264451851E-3</v>
      </c>
      <c r="CA839" s="267">
        <f t="array" ref="CA839">(AVERAGE(IF($E$4:$BG$4=CA$4,$E839:$BG839)))</f>
        <v>7.4727536903212619E-4</v>
      </c>
      <c r="CB839" s="268">
        <f t="shared" si="384"/>
        <v>0</v>
      </c>
      <c r="CC839" s="268">
        <f t="shared" si="385"/>
        <v>0</v>
      </c>
      <c r="CD839" s="268">
        <f t="shared" si="386"/>
        <v>5.183553948614735E-3</v>
      </c>
    </row>
    <row r="840" spans="1:82" ht="24">
      <c r="A840" s="17">
        <f t="shared" si="387"/>
        <v>54300</v>
      </c>
      <c r="B840" s="248" t="s">
        <v>188</v>
      </c>
      <c r="E840" s="79">
        <f>ALL!E228/E$819</f>
        <v>6.6666211463298018E-3</v>
      </c>
      <c r="F840" s="79">
        <f>ALL!F228/F$819</f>
        <v>4.5906467722105666E-3</v>
      </c>
      <c r="G840" s="79">
        <f>ALL!G228/G$819</f>
        <v>6.9369846363446864E-3</v>
      </c>
      <c r="H840" s="79">
        <f>ALL!H228/H$819</f>
        <v>3.7421000241971416E-3</v>
      </c>
      <c r="I840" s="79">
        <f>ALL!I228/I$819</f>
        <v>7.6411367123847239E-3</v>
      </c>
      <c r="J840" s="79">
        <f>ALL!J228/J$819</f>
        <v>2.3689874442396827E-3</v>
      </c>
      <c r="K840" s="79">
        <f>ALL!K228/K$819</f>
        <v>9.5628295052296881E-3</v>
      </c>
      <c r="L840" s="79">
        <f>ALL!L228/L$819</f>
        <v>2.9145581344681968E-3</v>
      </c>
      <c r="M840" s="79">
        <f>ALL!M228/M$819</f>
        <v>7.0867764753390341E-3</v>
      </c>
      <c r="N840" s="79">
        <f>ALL!N228/N$819</f>
        <v>8.2803295958814391E-3</v>
      </c>
      <c r="O840" s="79">
        <f>ALL!O228/O$819</f>
        <v>4.79035265090892E-3</v>
      </c>
      <c r="P840" s="79">
        <f>ALL!P228/P$819</f>
        <v>3.3441932997620629E-3</v>
      </c>
      <c r="Q840" s="79">
        <f>ALL!Q228/Q$819</f>
        <v>2.5250216230184057E-3</v>
      </c>
      <c r="R840" s="79">
        <f>ALL!R228/R$819</f>
        <v>9.9882139938892826E-3</v>
      </c>
      <c r="S840" s="79">
        <f>ALL!S228/S$819</f>
        <v>1.2711683515837076E-2</v>
      </c>
      <c r="T840" s="79">
        <f>ALL!T228/T$819</f>
        <v>4.7440250140457565E-3</v>
      </c>
      <c r="U840" s="79">
        <f>ALL!U228/U$819</f>
        <v>6.827006649464798E-3</v>
      </c>
      <c r="V840" s="79">
        <f>ALL!V228/V$819</f>
        <v>1.5813175633800233E-2</v>
      </c>
      <c r="W840" s="79">
        <f>ALL!W228/W$819</f>
        <v>6.5562640620177547E-3</v>
      </c>
      <c r="X840" s="79">
        <f>ALL!X228/X$819</f>
        <v>3.9552998006487606E-3</v>
      </c>
      <c r="Y840" s="79">
        <f>ALL!Y228/Y$819</f>
        <v>1.2345383842855469E-2</v>
      </c>
      <c r="Z840" s="79">
        <f>ALL!Z228/Z$819</f>
        <v>2.6123804989258859E-3</v>
      </c>
      <c r="AA840" s="79">
        <f>ALL!AA228/AA$819</f>
        <v>7.9901991319112613E-3</v>
      </c>
      <c r="AB840" s="79">
        <f>ALL!AB228/AB$819</f>
        <v>7.488262956942212E-3</v>
      </c>
      <c r="AC840" s="79">
        <f>ALL!AC228/AC$819</f>
        <v>9.9545459709915671E-3</v>
      </c>
      <c r="AD840" s="79">
        <f>ALL!AD228/AD$819</f>
        <v>3.6117275107802839E-3</v>
      </c>
      <c r="AE840" s="79">
        <f>ALL!AE228/AE$819</f>
        <v>2.9533093528016242E-3</v>
      </c>
      <c r="AF840" s="79">
        <f>ALL!AF228/AF$819</f>
        <v>2.5133929854910739E-3</v>
      </c>
      <c r="AG840" s="79">
        <f>ALL!AG228/AG$819</f>
        <v>2.8468346879647766E-3</v>
      </c>
      <c r="AH840" s="79">
        <f>ALL!AH228/AH$819</f>
        <v>1.8531027470377284E-2</v>
      </c>
      <c r="AI840" s="79">
        <f>ALL!AI228/AI$819</f>
        <v>5.8889054606551233E-3</v>
      </c>
      <c r="AJ840" s="79">
        <f>ALL!AJ228/AJ$819</f>
        <v>2.1154453190140084E-3</v>
      </c>
      <c r="AK840" s="79">
        <f>ALL!AK228/AK$819</f>
        <v>2.5054809912540336E-2</v>
      </c>
      <c r="AL840" s="79">
        <f>ALL!AL228/AL$819</f>
        <v>4.3697289265561918E-3</v>
      </c>
      <c r="AM840" s="79">
        <f>ALL!AM228/AM$819</f>
        <v>5.1179275399864881E-2</v>
      </c>
      <c r="AN840" s="79">
        <f>ALL!AN228/AN$819</f>
        <v>1.1230272436196325E-2</v>
      </c>
      <c r="AO840" s="79">
        <f>ALL!AO228/AO$819</f>
        <v>4.507480740733488E-4</v>
      </c>
      <c r="AP840" s="79">
        <f>ALL!AP228/AP$819</f>
        <v>2.3123827717717722E-2</v>
      </c>
      <c r="AQ840" s="79">
        <f>ALL!AQ228/AQ$819</f>
        <v>1.7992069980610093E-2</v>
      </c>
      <c r="AR840" s="79">
        <f>ALL!AR228/AR$819</f>
        <v>2.5722039471598058E-3</v>
      </c>
      <c r="AS840" s="79">
        <f>ALL!AS228/AS$819</f>
        <v>2.2664533894604731E-2</v>
      </c>
      <c r="AT840" s="79">
        <f>ALL!AT228/AT$819</f>
        <v>8.8600724550676364E-3</v>
      </c>
      <c r="AU840" s="79">
        <f>ALL!AU228/AU$819</f>
        <v>1.4521216027782266E-2</v>
      </c>
      <c r="AV840" s="79">
        <f>ALL!AV228/AV$819</f>
        <v>7.5478374565263523E-3</v>
      </c>
      <c r="AW840" s="79">
        <f>ALL!AW228/AW$819</f>
        <v>9.6363995706199006E-3</v>
      </c>
      <c r="AX840" s="79">
        <f>ALL!AX228/AX$819</f>
        <v>6.1876587255748775E-3</v>
      </c>
      <c r="AY840" s="79">
        <f>ALL!AY228/AY$819</f>
        <v>5.4841493081706355E-3</v>
      </c>
      <c r="AZ840" s="79">
        <f>ALL!AZ228/AZ$819</f>
        <v>1.6042623366685146E-2</v>
      </c>
      <c r="BA840" s="79">
        <f>ALL!BA228/BA$819</f>
        <v>1.5652302709551685E-2</v>
      </c>
      <c r="BB840" s="79">
        <f>ALL!BB228/BB$819</f>
        <v>6.2859741691924731E-3</v>
      </c>
      <c r="BC840" s="79">
        <f>ALL!BC228/BC$819</f>
        <v>1.1797173372598577E-3</v>
      </c>
      <c r="BD840" s="79">
        <f>ALL!BD228/BD$819</f>
        <v>6.7386535480306372E-3</v>
      </c>
      <c r="BE840" s="79">
        <f>ALL!BE228/BE$819</f>
        <v>2.4478911005614903E-3</v>
      </c>
      <c r="BF840" s="79">
        <f>ALL!BF228/BF$819</f>
        <v>7.2908490369221635E-3</v>
      </c>
      <c r="BG840" s="79">
        <f>ALL!BG228/BG$819</f>
        <v>5.7370308176703287E-3</v>
      </c>
      <c r="BH840" s="19">
        <f t="shared" si="383"/>
        <v>0.48214746779766759</v>
      </c>
      <c r="BJ840" s="267">
        <f t="array" ref="BJ840">(MIN(IF($E$4:$BG$4=BJ$4,$E840:$BG840)))</f>
        <v>4.507480740733488E-4</v>
      </c>
      <c r="BK840" s="267">
        <f t="array" ref="BK840">(MAX(IF($E$4:$BG$4=BK$4,$E840:$BG840)))</f>
        <v>2.3123827717717722E-2</v>
      </c>
      <c r="BL840" s="267">
        <f t="array" ref="BL840">(AVERAGE(IF($E$4:$BG$4=BL$4,$E840:$BG840)))</f>
        <v>1.0589475448549551E-2</v>
      </c>
      <c r="BM840" s="267">
        <f t="array" ref="BM840">(MIN(IF($E$4:$BG$4=BM$4,$E840:$BG840)))</f>
        <v>2.4478911005614903E-3</v>
      </c>
      <c r="BN840" s="267">
        <f t="array" ref="BN840">(MAX(IF($E$4:$BG$4=BN$4,$E840:$BG840)))</f>
        <v>7.2908490369221635E-3</v>
      </c>
      <c r="BO840" s="267">
        <f t="array" ref="BO840">(AVERAGE(IF($E$4:$BG$4=BO$4,$E840:$BG840)))</f>
        <v>5.5536061257961547E-3</v>
      </c>
      <c r="BP840" s="267">
        <f t="array" ref="BP840">(MIN(IF($E$4:$BG$4=BP$4,$E840:$BG840)))</f>
        <v>4.3697289265561918E-3</v>
      </c>
      <c r="BQ840" s="267">
        <f t="array" ref="BQ840">(MAX(IF($E$4:$BG$4=BQ$4,$E840:$BG840)))</f>
        <v>5.1179275399864881E-2</v>
      </c>
      <c r="BR840" s="267">
        <f t="array" ref="BR840">(AVERAGE(IF($E$4:$BG$4=BR$4,$E840:$BG840)))</f>
        <v>2.6867938079653802E-2</v>
      </c>
      <c r="BS840" s="267">
        <f t="array" ref="BS840">(MIN(IF($E$4:$BG$4=BS$4,$E840:$BG840)))</f>
        <v>2.3689874442396827E-3</v>
      </c>
      <c r="BT840" s="267">
        <f t="array" ref="BT840">(MAX(IF($E$4:$BG$4=BT$4,$E840:$BG840)))</f>
        <v>1.8531027470377284E-2</v>
      </c>
      <c r="BU840" s="267">
        <f t="array" ref="BU840">(AVERAGE(IF($E$4:$BG$4=BU$4,$E840:$BG840)))</f>
        <v>7.4917435105787307E-3</v>
      </c>
      <c r="BV840" s="267">
        <f t="array" ref="BV840">(MIN(IF($E$4:$BG$4=BV$4,$E840:$BG840)))</f>
        <v>2.1154453190140084E-3</v>
      </c>
      <c r="BW840" s="267">
        <f t="array" ref="BW840">(MAX(IF($E$4:$BG$4=BW$4,$E840:$BG840)))</f>
        <v>7.488262956942212E-3</v>
      </c>
      <c r="BX840" s="267">
        <f t="array" ref="BX840">(AVERAGE(IF($E$4:$BG$4=BX$4,$E840:$BG840)))</f>
        <v>4.7882683528066988E-3</v>
      </c>
      <c r="BY840" s="267">
        <f t="array" ref="BY840">(MIN(IF($E$4:$BG$4=BY$4,$E840:$BG840)))</f>
        <v>2.8468346879647766E-3</v>
      </c>
      <c r="BZ840" s="267">
        <f t="array" ref="BZ840">(MAX(IF($E$4:$BG$4=BZ$4,$E840:$BG840)))</f>
        <v>7.6411367123847239E-3</v>
      </c>
      <c r="CA840" s="267">
        <f t="array" ref="CA840">(AVERAGE(IF($E$4:$BG$4=CA$4,$E840:$BG840)))</f>
        <v>4.7739906779069212E-3</v>
      </c>
      <c r="CB840" s="268">
        <f t="shared" si="384"/>
        <v>0</v>
      </c>
      <c r="CC840" s="268">
        <f t="shared" si="385"/>
        <v>0.1</v>
      </c>
      <c r="CD840" s="268">
        <f t="shared" si="386"/>
        <v>8.7663175963212294E-3</v>
      </c>
    </row>
    <row r="841" spans="1:82" ht="12.75">
      <c r="A841" s="17">
        <f t="shared" si="387"/>
        <v>54400</v>
      </c>
      <c r="B841" s="248" t="s">
        <v>189</v>
      </c>
      <c r="E841" s="79">
        <f>ALL!E229/E$819</f>
        <v>1.9749310660920681E-3</v>
      </c>
      <c r="F841" s="79">
        <f>ALL!F229/F$819</f>
        <v>2.9296014758924309E-3</v>
      </c>
      <c r="G841" s="79">
        <f>ALL!G229/G$819</f>
        <v>2.7750349289333651E-3</v>
      </c>
      <c r="H841" s="79">
        <f>ALL!H229/H$819</f>
        <v>1.6761591870962551E-3</v>
      </c>
      <c r="I841" s="79">
        <f>ALL!I229/I$819</f>
        <v>2.5038249416425812E-3</v>
      </c>
      <c r="J841" s="79">
        <f>ALL!J229/J$819</f>
        <v>2.8635361840351186E-3</v>
      </c>
      <c r="K841" s="79">
        <f>ALL!K229/K$819</f>
        <v>6.1498609019399134E-3</v>
      </c>
      <c r="L841" s="79">
        <f>ALL!L229/L$819</f>
        <v>1.6796520699929856E-3</v>
      </c>
      <c r="M841" s="79">
        <f>ALL!M229/M$819</f>
        <v>1.163100242207181E-3</v>
      </c>
      <c r="N841" s="79">
        <f>ALL!N229/N$819</f>
        <v>1.4856134420151326E-3</v>
      </c>
      <c r="O841" s="79">
        <f>ALL!O229/O$819</f>
        <v>2.7389008969906808E-3</v>
      </c>
      <c r="P841" s="79">
        <f>ALL!P229/P$819</f>
        <v>2.5229512657697259E-3</v>
      </c>
      <c r="Q841" s="79">
        <f>ALL!Q229/Q$819</f>
        <v>3.2017836202091901E-3</v>
      </c>
      <c r="R841" s="79">
        <f>ALL!R229/R$819</f>
        <v>2.3679242854804826E-3</v>
      </c>
      <c r="S841" s="79">
        <f>ALL!S229/S$819</f>
        <v>4.4478167256401168E-3</v>
      </c>
      <c r="T841" s="79">
        <f>ALL!T229/T$819</f>
        <v>2.1206090873833062E-3</v>
      </c>
      <c r="U841" s="79">
        <f>ALL!U229/U$819</f>
        <v>3.9218631174918698E-3</v>
      </c>
      <c r="V841" s="79">
        <f>ALL!V229/V$819</f>
        <v>2.7086452307297001E-3</v>
      </c>
      <c r="W841" s="79">
        <f>ALL!W229/W$819</f>
        <v>3.50101517178328E-3</v>
      </c>
      <c r="X841" s="79">
        <f>ALL!X229/X$819</f>
        <v>3.7839641243707532E-3</v>
      </c>
      <c r="Y841" s="79">
        <f>ALL!Y229/Y$819</f>
        <v>3.2912826326852111E-3</v>
      </c>
      <c r="Z841" s="79">
        <f>ALL!Z229/Z$819</f>
        <v>3.0580224002683277E-3</v>
      </c>
      <c r="AA841" s="79">
        <f>ALL!AA229/AA$819</f>
        <v>2.3582576701045299E-3</v>
      </c>
      <c r="AB841" s="79">
        <f>ALL!AB229/AB$819</f>
        <v>4.9959728522616983E-3</v>
      </c>
      <c r="AC841" s="79">
        <f>ALL!AC229/AC$819</f>
        <v>1.3508195283271397E-3</v>
      </c>
      <c r="AD841" s="79">
        <f>ALL!AD229/AD$819</f>
        <v>1.841638194972348E-3</v>
      </c>
      <c r="AE841" s="79">
        <f>ALL!AE229/AE$819</f>
        <v>2.1529996521973921E-3</v>
      </c>
      <c r="AF841" s="79">
        <f>ALL!AF229/AF$819</f>
        <v>2.0533389972056957E-3</v>
      </c>
      <c r="AG841" s="79">
        <f>ALL!AG229/AG$819</f>
        <v>2.151911836420912E-3</v>
      </c>
      <c r="AH841" s="79">
        <f>ALL!AH229/AH$819</f>
        <v>3.3262368316575616E-3</v>
      </c>
      <c r="AI841" s="79">
        <f>ALL!AI229/AI$819</f>
        <v>2.2238298230161731E-3</v>
      </c>
      <c r="AJ841" s="79">
        <f>ALL!AJ229/AJ$819</f>
        <v>2.7803755881720803E-3</v>
      </c>
      <c r="AK841" s="79">
        <f>ALL!AK229/AK$819</f>
        <v>3.8644114724197894E-3</v>
      </c>
      <c r="AL841" s="79">
        <f>ALL!AL229/AL$819</f>
        <v>7.2915358540505265E-3</v>
      </c>
      <c r="AM841" s="79">
        <f>ALL!AM229/AM$819</f>
        <v>9.6668937909816233E-3</v>
      </c>
      <c r="AN841" s="79">
        <f>ALL!AN229/AN$819</f>
        <v>4.719954556567864E-3</v>
      </c>
      <c r="AO841" s="79">
        <f>ALL!AO229/AO$819</f>
        <v>2.7087434326110008E-3</v>
      </c>
      <c r="AP841" s="79">
        <f>ALL!AP229/AP$819</f>
        <v>4.3750673008005163E-3</v>
      </c>
      <c r="AQ841" s="79">
        <f>ALL!AQ229/AQ$819</f>
        <v>2.0092734650186813E-3</v>
      </c>
      <c r="AR841" s="79">
        <f>ALL!AR229/AR$819</f>
        <v>3.0117076128955049E-3</v>
      </c>
      <c r="AS841" s="79">
        <f>ALL!AS229/AS$819</f>
        <v>3.5748692383541269E-3</v>
      </c>
      <c r="AT841" s="79">
        <f>ALL!AT229/AT$819</f>
        <v>3.8140947006650803E-3</v>
      </c>
      <c r="AU841" s="79">
        <f>ALL!AU229/AU$819</f>
        <v>3.4841924859738216E-3</v>
      </c>
      <c r="AV841" s="79">
        <f>ALL!AV229/AV$819</f>
        <v>2.7294609496043534E-3</v>
      </c>
      <c r="AW841" s="79">
        <f>ALL!AW229/AW$819</f>
        <v>2.5936509907616267E-3</v>
      </c>
      <c r="AX841" s="79">
        <f>ALL!AX229/AX$819</f>
        <v>3.4822798737797287E-3</v>
      </c>
      <c r="AY841" s="79">
        <f>ALL!AY229/AY$819</f>
        <v>5.2637599690952006E-3</v>
      </c>
      <c r="AZ841" s="79">
        <f>ALL!AZ229/AZ$819</f>
        <v>1.1040535674344891E-2</v>
      </c>
      <c r="BA841" s="79">
        <f>ALL!BA229/BA$819</f>
        <v>3.8617434081871767E-3</v>
      </c>
      <c r="BB841" s="79">
        <f>ALL!BB229/BB$819</f>
        <v>4.9426176954741772E-3</v>
      </c>
      <c r="BC841" s="79">
        <f>ALL!BC229/BC$819</f>
        <v>4.6676802935564929E-3</v>
      </c>
      <c r="BD841" s="79">
        <f>ALL!BD229/BD$819</f>
        <v>2.618142426970625E-3</v>
      </c>
      <c r="BE841" s="79">
        <f>ALL!BE229/BE$819</f>
        <v>1.1259833263616483E-3</v>
      </c>
      <c r="BF841" s="79">
        <f>ALL!BF229/BF$819</f>
        <v>7.9355975541453517E-4</v>
      </c>
      <c r="BG841" s="79">
        <f>ALL!BG229/BG$819</f>
        <v>3.2335720961267265E-3</v>
      </c>
      <c r="BH841" s="19">
        <f t="shared" si="383"/>
        <v>0.18297520434300094</v>
      </c>
      <c r="BJ841" s="267">
        <f t="array" ref="BJ841">(MIN(IF($E$4:$BG$4=BJ$4,$E841:$BG841)))</f>
        <v>2.0092734650186813E-3</v>
      </c>
      <c r="BK841" s="267">
        <f t="array" ref="BK841">(MAX(IF($E$4:$BG$4=BK$4,$E841:$BG841)))</f>
        <v>1.1040535674344891E-2</v>
      </c>
      <c r="BL841" s="267">
        <f t="array" ref="BL841">(AVERAGE(IF($E$4:$BG$4=BL$4,$E841:$BG841)))</f>
        <v>4.14247697798064E-3</v>
      </c>
      <c r="BM841" s="267">
        <f t="array" ref="BM841">(MIN(IF($E$4:$BG$4=BM$4,$E841:$BG841)))</f>
        <v>7.9355975541453517E-4</v>
      </c>
      <c r="BN841" s="267">
        <f t="array" ref="BN841">(MAX(IF($E$4:$BG$4=BN$4,$E841:$BG841)))</f>
        <v>3.2335720961267265E-3</v>
      </c>
      <c r="BO841" s="267">
        <f t="array" ref="BO841">(AVERAGE(IF($E$4:$BG$4=BO$4,$E841:$BG841)))</f>
        <v>1.9428144012183838E-3</v>
      </c>
      <c r="BP841" s="267">
        <f t="array" ref="BP841">(MIN(IF($E$4:$BG$4=BP$4,$E841:$BG841)))</f>
        <v>3.8644114724197894E-3</v>
      </c>
      <c r="BQ841" s="267">
        <f t="array" ref="BQ841">(MAX(IF($E$4:$BG$4=BQ$4,$E841:$BG841)))</f>
        <v>9.6668937909816233E-3</v>
      </c>
      <c r="BR841" s="267">
        <f t="array" ref="BR841">(AVERAGE(IF($E$4:$BG$4=BR$4,$E841:$BG841)))</f>
        <v>6.9409470391506465E-3</v>
      </c>
      <c r="BS841" s="267">
        <f t="array" ref="BS841">(MIN(IF($E$4:$BG$4=BS$4,$E841:$BG841)))</f>
        <v>1.163100242207181E-3</v>
      </c>
      <c r="BT841" s="267">
        <f t="array" ref="BT841">(MAX(IF($E$4:$BG$4=BT$4,$E841:$BG841)))</f>
        <v>6.1498609019399134E-3</v>
      </c>
      <c r="BU841" s="267">
        <f t="array" ref="BU841">(AVERAGE(IF($E$4:$BG$4=BU$4,$E841:$BG841)))</f>
        <v>2.6525748106973682E-3</v>
      </c>
      <c r="BV841" s="267">
        <f t="array" ref="BV841">(MIN(IF($E$4:$BG$4=BV$4,$E841:$BG841)))</f>
        <v>2.7750349289333651E-3</v>
      </c>
      <c r="BW841" s="267">
        <f t="array" ref="BW841">(MAX(IF($E$4:$BG$4=BW$4,$E841:$BG841)))</f>
        <v>4.9959728522616983E-3</v>
      </c>
      <c r="BX841" s="267">
        <f t="array" ref="BX841">(AVERAGE(IF($E$4:$BG$4=BX$4,$E841:$BG841)))</f>
        <v>3.4023514424088679E-3</v>
      </c>
      <c r="BY841" s="267">
        <f t="array" ref="BY841">(MIN(IF($E$4:$BG$4=BY$4,$E841:$BG841)))</f>
        <v>1.6796520699929856E-3</v>
      </c>
      <c r="BZ841" s="267">
        <f t="array" ref="BZ841">(MAX(IF($E$4:$BG$4=BZ$4,$E841:$BG841)))</f>
        <v>3.9218631174918698E-3</v>
      </c>
      <c r="CA841" s="267">
        <f t="array" ref="CA841">(AVERAGE(IF($E$4:$BG$4=CA$4,$E841:$BG841)))</f>
        <v>2.6839995969578571E-3</v>
      </c>
      <c r="CB841" s="268">
        <f t="shared" si="384"/>
        <v>0</v>
      </c>
      <c r="CC841" s="268">
        <f t="shared" si="385"/>
        <v>0</v>
      </c>
      <c r="CD841" s="268">
        <f t="shared" si="386"/>
        <v>3.3268218971454714E-3</v>
      </c>
    </row>
    <row r="842" spans="1:82" ht="12.75">
      <c r="A842" s="17">
        <f t="shared" si="387"/>
        <v>54500</v>
      </c>
      <c r="B842" s="248" t="s">
        <v>190</v>
      </c>
      <c r="E842" s="79">
        <f>ALL!E230/E$819</f>
        <v>0</v>
      </c>
      <c r="F842" s="79">
        <f>ALL!F230/F$819</f>
        <v>0</v>
      </c>
      <c r="G842" s="79">
        <f>ALL!G230/G$819</f>
        <v>0</v>
      </c>
      <c r="H842" s="79">
        <f>ALL!H230/H$819</f>
        <v>0</v>
      </c>
      <c r="I842" s="79">
        <f>ALL!I230/I$819</f>
        <v>0</v>
      </c>
      <c r="J842" s="79">
        <f>ALL!J230/J$819</f>
        <v>0</v>
      </c>
      <c r="K842" s="79">
        <f>ALL!K230/K$819</f>
        <v>0</v>
      </c>
      <c r="L842" s="79">
        <f>ALL!L230/L$819</f>
        <v>0</v>
      </c>
      <c r="M842" s="79">
        <f>ALL!M230/M$819</f>
        <v>0</v>
      </c>
      <c r="N842" s="79">
        <f>ALL!N230/N$819</f>
        <v>0</v>
      </c>
      <c r="O842" s="79">
        <f>ALL!O230/O$819</f>
        <v>0</v>
      </c>
      <c r="P842" s="79">
        <f>ALL!P230/P$819</f>
        <v>0</v>
      </c>
      <c r="Q842" s="79">
        <f>ALL!Q230/Q$819</f>
        <v>0</v>
      </c>
      <c r="R842" s="79">
        <f>ALL!R230/R$819</f>
        <v>0</v>
      </c>
      <c r="S842" s="79">
        <f>ALL!S230/S$819</f>
        <v>0</v>
      </c>
      <c r="T842" s="79">
        <f>ALL!T230/T$819</f>
        <v>0</v>
      </c>
      <c r="U842" s="79">
        <f>ALL!U230/U$819</f>
        <v>0</v>
      </c>
      <c r="V842" s="79">
        <f>ALL!V230/V$819</f>
        <v>0</v>
      </c>
      <c r="W842" s="79">
        <f>ALL!W230/W$819</f>
        <v>0</v>
      </c>
      <c r="X842" s="79">
        <f>ALL!X230/X$819</f>
        <v>0</v>
      </c>
      <c r="Y842" s="79">
        <f>ALL!Y230/Y$819</f>
        <v>0</v>
      </c>
      <c r="Z842" s="79">
        <f>ALL!Z230/Z$819</f>
        <v>0</v>
      </c>
      <c r="AA842" s="79">
        <f>ALL!AA230/AA$819</f>
        <v>0</v>
      </c>
      <c r="AB842" s="79">
        <f>ALL!AB230/AB$819</f>
        <v>0</v>
      </c>
      <c r="AC842" s="79">
        <f>ALL!AC230/AC$819</f>
        <v>0</v>
      </c>
      <c r="AD842" s="79">
        <f>ALL!AD230/AD$819</f>
        <v>0</v>
      </c>
      <c r="AE842" s="79">
        <f>ALL!AE230/AE$819</f>
        <v>0</v>
      </c>
      <c r="AF842" s="79">
        <f>ALL!AF230/AF$819</f>
        <v>0</v>
      </c>
      <c r="AG842" s="79">
        <f>ALL!AG230/AG$819</f>
        <v>0</v>
      </c>
      <c r="AH842" s="79">
        <f>ALL!AH230/AH$819</f>
        <v>0</v>
      </c>
      <c r="AI842" s="79">
        <f>ALL!AI230/AI$819</f>
        <v>0</v>
      </c>
      <c r="AJ842" s="79">
        <f>ALL!AJ230/AJ$819</f>
        <v>0</v>
      </c>
      <c r="AK842" s="79">
        <f>ALL!AK230/AK$819</f>
        <v>0</v>
      </c>
      <c r="AL842" s="79">
        <f>ALL!AL230/AL$819</f>
        <v>0</v>
      </c>
      <c r="AM842" s="79">
        <f>ALL!AM230/AM$819</f>
        <v>0</v>
      </c>
      <c r="AN842" s="79">
        <f>ALL!AN230/AN$819</f>
        <v>0</v>
      </c>
      <c r="AO842" s="79">
        <f>ALL!AO230/AO$819</f>
        <v>0</v>
      </c>
      <c r="AP842" s="79">
        <f>ALL!AP230/AP$819</f>
        <v>0</v>
      </c>
      <c r="AQ842" s="79">
        <f>ALL!AQ230/AQ$819</f>
        <v>0</v>
      </c>
      <c r="AR842" s="79">
        <f>ALL!AR230/AR$819</f>
        <v>0</v>
      </c>
      <c r="AS842" s="79">
        <f>ALL!AS230/AS$819</f>
        <v>0</v>
      </c>
      <c r="AT842" s="79">
        <f>ALL!AT230/AT$819</f>
        <v>0</v>
      </c>
      <c r="AU842" s="79">
        <f>ALL!AU230/AU$819</f>
        <v>0</v>
      </c>
      <c r="AV842" s="79">
        <f>ALL!AV230/AV$819</f>
        <v>0</v>
      </c>
      <c r="AW842" s="79">
        <f>ALL!AW230/AW$819</f>
        <v>0</v>
      </c>
      <c r="AX842" s="79">
        <f>ALL!AX230/AX$819</f>
        <v>0</v>
      </c>
      <c r="AY842" s="79">
        <f>ALL!AY230/AY$819</f>
        <v>0</v>
      </c>
      <c r="AZ842" s="79">
        <f>ALL!AZ230/AZ$819</f>
        <v>0</v>
      </c>
      <c r="BA842" s="79">
        <f>ALL!BA230/BA$819</f>
        <v>0</v>
      </c>
      <c r="BB842" s="79">
        <f>ALL!BB230/BB$819</f>
        <v>0</v>
      </c>
      <c r="BC842" s="79">
        <f>ALL!BC230/BC$819</f>
        <v>0</v>
      </c>
      <c r="BD842" s="79">
        <f>ALL!BD230/BD$819</f>
        <v>0</v>
      </c>
      <c r="BE842" s="79">
        <f>ALL!BE230/BE$819</f>
        <v>0</v>
      </c>
      <c r="BF842" s="79">
        <f>ALL!BF230/BF$819</f>
        <v>0</v>
      </c>
      <c r="BG842" s="79">
        <f>ALL!BG230/BG$819</f>
        <v>0</v>
      </c>
      <c r="BH842" s="19">
        <f t="shared" si="383"/>
        <v>0</v>
      </c>
      <c r="BJ842" s="267">
        <f t="array" ref="BJ842">(MIN(IF($E$4:$BG$4=BJ$4,$E842:$BG842)))</f>
        <v>0</v>
      </c>
      <c r="BK842" s="267">
        <f t="array" ref="BK842">(MAX(IF($E$4:$BG$4=BK$4,$E842:$BG842)))</f>
        <v>0</v>
      </c>
      <c r="BL842" s="267">
        <f t="array" ref="BL842">(AVERAGE(IF($E$4:$BG$4=BL$4,$E842:$BG842)))</f>
        <v>0</v>
      </c>
      <c r="BM842" s="267">
        <f t="array" ref="BM842">(MIN(IF($E$4:$BG$4=BM$4,$E842:$BG842)))</f>
        <v>0</v>
      </c>
      <c r="BN842" s="267">
        <f t="array" ref="BN842">(MAX(IF($E$4:$BG$4=BN$4,$E842:$BG842)))</f>
        <v>0</v>
      </c>
      <c r="BO842" s="267">
        <f t="array" ref="BO842">(AVERAGE(IF($E$4:$BG$4=BO$4,$E842:$BG842)))</f>
        <v>0</v>
      </c>
      <c r="BP842" s="267">
        <f t="array" ref="BP842">(MIN(IF($E$4:$BG$4=BP$4,$E842:$BG842)))</f>
        <v>0</v>
      </c>
      <c r="BQ842" s="267">
        <f t="array" ref="BQ842">(MAX(IF($E$4:$BG$4=BQ$4,$E842:$BG842)))</f>
        <v>0</v>
      </c>
      <c r="BR842" s="267">
        <f t="array" ref="BR842">(AVERAGE(IF($E$4:$BG$4=BR$4,$E842:$BG842)))</f>
        <v>0</v>
      </c>
      <c r="BS842" s="267">
        <f t="array" ref="BS842">(MIN(IF($E$4:$BG$4=BS$4,$E842:$BG842)))</f>
        <v>0</v>
      </c>
      <c r="BT842" s="267">
        <f t="array" ref="BT842">(MAX(IF($E$4:$BG$4=BT$4,$E842:$BG842)))</f>
        <v>0</v>
      </c>
      <c r="BU842" s="267">
        <f t="array" ref="BU842">(AVERAGE(IF($E$4:$BG$4=BU$4,$E842:$BG842)))</f>
        <v>0</v>
      </c>
      <c r="BV842" s="267">
        <f t="array" ref="BV842">(MIN(IF($E$4:$BG$4=BV$4,$E842:$BG842)))</f>
        <v>0</v>
      </c>
      <c r="BW842" s="267">
        <f t="array" ref="BW842">(MAX(IF($E$4:$BG$4=BW$4,$E842:$BG842)))</f>
        <v>0</v>
      </c>
      <c r="BX842" s="267">
        <f t="array" ref="BX842">(AVERAGE(IF($E$4:$BG$4=BX$4,$E842:$BG842)))</f>
        <v>0</v>
      </c>
      <c r="BY842" s="267">
        <f t="array" ref="BY842">(MIN(IF($E$4:$BG$4=BY$4,$E842:$BG842)))</f>
        <v>0</v>
      </c>
      <c r="BZ842" s="267">
        <f t="array" ref="BZ842">(MAX(IF($E$4:$BG$4=BZ$4,$E842:$BG842)))</f>
        <v>0</v>
      </c>
      <c r="CA842" s="267">
        <f t="array" ref="CA842">(AVERAGE(IF($E$4:$BG$4=CA$4,$E842:$BG842)))</f>
        <v>0</v>
      </c>
      <c r="CB842" s="268">
        <f t="shared" si="384"/>
        <v>0</v>
      </c>
      <c r="CC842" s="268">
        <f t="shared" si="385"/>
        <v>0</v>
      </c>
      <c r="CD842" s="268">
        <f t="shared" si="386"/>
        <v>0</v>
      </c>
    </row>
    <row r="843" spans="1:82" ht="12.75">
      <c r="A843" s="17">
        <f t="shared" si="387"/>
        <v>54600</v>
      </c>
      <c r="B843" s="248" t="s">
        <v>191</v>
      </c>
      <c r="E843" s="79">
        <f>ALL!E231/E$819</f>
        <v>1.5468244489982E-3</v>
      </c>
      <c r="F843" s="79">
        <f>ALL!F231/F$819</f>
        <v>4.2965238442424584E-4</v>
      </c>
      <c r="G843" s="79">
        <f>ALL!G231/G$819</f>
        <v>3.5458431342643179E-3</v>
      </c>
      <c r="H843" s="79">
        <f>ALL!H231/H$819</f>
        <v>1.2071712540563653E-3</v>
      </c>
      <c r="I843" s="79">
        <f>ALL!I231/I$819</f>
        <v>9.5412665490585992E-5</v>
      </c>
      <c r="J843" s="79">
        <f>ALL!J231/J$819</f>
        <v>2.9334063084643467E-4</v>
      </c>
      <c r="K843" s="79">
        <f>ALL!K231/K$819</f>
        <v>2.0484648723264136E-3</v>
      </c>
      <c r="L843" s="79">
        <f>ALL!L231/L$819</f>
        <v>7.4076562884228567E-5</v>
      </c>
      <c r="M843" s="79">
        <f>ALL!M231/M$819</f>
        <v>5.0026600457244701E-3</v>
      </c>
      <c r="N843" s="79">
        <f>ALL!N231/N$819</f>
        <v>1.529650043802396E-3</v>
      </c>
      <c r="O843" s="79">
        <f>ALL!O231/O$819</f>
        <v>1.7467554265716216E-3</v>
      </c>
      <c r="P843" s="79">
        <f>ALL!P231/P$819</f>
        <v>2.1863495137593811E-3</v>
      </c>
      <c r="Q843" s="79">
        <f>ALL!Q231/Q$819</f>
        <v>3.3395562759067948E-3</v>
      </c>
      <c r="R843" s="79">
        <f>ALL!R231/R$819</f>
        <v>1.9199058074451324E-3</v>
      </c>
      <c r="S843" s="79">
        <f>ALL!S231/S$819</f>
        <v>2.0219947711495961E-3</v>
      </c>
      <c r="T843" s="79">
        <f>ALL!T231/T$819</f>
        <v>5.9847475513340829E-3</v>
      </c>
      <c r="U843" s="79">
        <f>ALL!U231/U$819</f>
        <v>3.2001974810252898E-5</v>
      </c>
      <c r="V843" s="79">
        <f>ALL!V231/V$819</f>
        <v>1.8605994246043015E-3</v>
      </c>
      <c r="W843" s="79">
        <f>ALL!W231/W$819</f>
        <v>3.0310559046035704E-3</v>
      </c>
      <c r="X843" s="79">
        <f>ALL!X231/X$819</f>
        <v>3.5864990244333121E-3</v>
      </c>
      <c r="Y843" s="79">
        <f>ALL!Y231/Y$819</f>
        <v>9.4359999669471339E-3</v>
      </c>
      <c r="Z843" s="79">
        <f>ALL!Z231/Z$819</f>
        <v>4.1264222373496827E-3</v>
      </c>
      <c r="AA843" s="79">
        <f>ALL!AA231/AA$819</f>
        <v>4.8416056389827787E-4</v>
      </c>
      <c r="AB843" s="79">
        <f>ALL!AB231/AB$819</f>
        <v>1.3086729448516746E-4</v>
      </c>
      <c r="AC843" s="79">
        <f>ALL!AC231/AC$819</f>
        <v>0</v>
      </c>
      <c r="AD843" s="79">
        <f>ALL!AD231/AD$819</f>
        <v>2.9118887340584278E-3</v>
      </c>
      <c r="AE843" s="79">
        <f>ALL!AE231/AE$819</f>
        <v>3.2422656895042686E-3</v>
      </c>
      <c r="AF843" s="79">
        <f>ALL!AF231/AF$819</f>
        <v>2.1039176440151158E-3</v>
      </c>
      <c r="AG843" s="79">
        <f>ALL!AG231/AG$819</f>
        <v>2.0697790334055664E-3</v>
      </c>
      <c r="AH843" s="79">
        <f>ALL!AH231/AH$819</f>
        <v>1.5035393979899507E-4</v>
      </c>
      <c r="AI843" s="79">
        <f>ALL!AI231/AI$819</f>
        <v>3.3135572757534244E-3</v>
      </c>
      <c r="AJ843" s="79">
        <f>ALL!AJ231/AJ$819</f>
        <v>2.9222370245943065E-3</v>
      </c>
      <c r="AK843" s="79">
        <f>ALL!AK231/AK$819</f>
        <v>1.2657880865362889E-3</v>
      </c>
      <c r="AL843" s="79">
        <f>ALL!AL231/AL$819</f>
        <v>1.258617148384679E-3</v>
      </c>
      <c r="AM843" s="79">
        <f>ALL!AM231/AM$819</f>
        <v>4.5978120105663982E-3</v>
      </c>
      <c r="AN843" s="79">
        <f>ALL!AN231/AN$819</f>
        <v>1.8861905435513547E-2</v>
      </c>
      <c r="AO843" s="79">
        <f>ALL!AO231/AO$819</f>
        <v>5.5081327082085829E-4</v>
      </c>
      <c r="AP843" s="79">
        <f>ALL!AP231/AP$819</f>
        <v>2.48920881487034E-4</v>
      </c>
      <c r="AQ843" s="79">
        <f>ALL!AQ231/AQ$819</f>
        <v>6.5082716932540127E-3</v>
      </c>
      <c r="AR843" s="79">
        <f>ALL!AR231/AR$819</f>
        <v>3.9895741243520157E-3</v>
      </c>
      <c r="AS843" s="79">
        <f>ALL!AS231/AS$819</f>
        <v>3.6307243670278981E-2</v>
      </c>
      <c r="AT843" s="79">
        <f>ALL!AT231/AT$819</f>
        <v>2.3770879716757622E-4</v>
      </c>
      <c r="AU843" s="79">
        <f>ALL!AU231/AU$819</f>
        <v>1.5106448347509105E-3</v>
      </c>
      <c r="AV843" s="79">
        <f>ALL!AV231/AV$819</f>
        <v>9.8067899008059799E-3</v>
      </c>
      <c r="AW843" s="79">
        <f>ALL!AW231/AW$819</f>
        <v>1.5570877071624934E-2</v>
      </c>
      <c r="AX843" s="79">
        <f>ALL!AX231/AX$819</f>
        <v>3.4569905357492848E-3</v>
      </c>
      <c r="AY843" s="79">
        <f>ALL!AY231/AY$819</f>
        <v>1.4846127617320307E-3</v>
      </c>
      <c r="AZ843" s="79">
        <f>ALL!AZ231/AZ$819</f>
        <v>3.2040538660803357E-2</v>
      </c>
      <c r="BA843" s="79">
        <f>ALL!BA231/BA$819</f>
        <v>5.8845976587651137E-3</v>
      </c>
      <c r="BB843" s="79">
        <f>ALL!BB231/BB$819</f>
        <v>3.4962550247516481E-2</v>
      </c>
      <c r="BC843" s="79">
        <f>ALL!BC231/BC$819</f>
        <v>4.0846468323242888E-2</v>
      </c>
      <c r="BD843" s="79">
        <f>ALL!BD231/BD$819</f>
        <v>7.4145724557453927E-4</v>
      </c>
      <c r="BE843" s="79">
        <f>ALL!BE231/BE$819</f>
        <v>5.3756828755122908E-3</v>
      </c>
      <c r="BF843" s="79">
        <f>ALL!BF231/BF$819</f>
        <v>1.1321025371556867E-3</v>
      </c>
      <c r="BG843" s="79">
        <f>ALL!BG231/BG$819</f>
        <v>9.7140595037544727E-3</v>
      </c>
      <c r="BH843" s="19">
        <f t="shared" si="383"/>
        <v>0.30872803839659541</v>
      </c>
      <c r="BJ843" s="267">
        <f t="array" ref="BJ843">(MIN(IF($E$4:$BG$4=BJ$4,$E843:$BG843)))</f>
        <v>2.3770879716757622E-4</v>
      </c>
      <c r="BK843" s="267">
        <f t="array" ref="BK843">(MAX(IF($E$4:$BG$4=BK$4,$E843:$BG843)))</f>
        <v>4.0846468323242888E-2</v>
      </c>
      <c r="BL843" s="267">
        <f t="array" ref="BL843">(AVERAGE(IF($E$4:$BG$4=BL$4,$E843:$BG843)))</f>
        <v>1.3266781741741562E-2</v>
      </c>
      <c r="BM843" s="267">
        <f t="array" ref="BM843">(MIN(IF($E$4:$BG$4=BM$4,$E843:$BG843)))</f>
        <v>7.4145724557453927E-4</v>
      </c>
      <c r="BN843" s="267">
        <f t="array" ref="BN843">(MAX(IF($E$4:$BG$4=BN$4,$E843:$BG843)))</f>
        <v>9.7140595037544727E-3</v>
      </c>
      <c r="BO843" s="267">
        <f t="array" ref="BO843">(AVERAGE(IF($E$4:$BG$4=BO$4,$E843:$BG843)))</f>
        <v>4.2408255404992471E-3</v>
      </c>
      <c r="BP843" s="267">
        <f t="array" ref="BP843">(MIN(IF($E$4:$BG$4=BP$4,$E843:$BG843)))</f>
        <v>1.258617148384679E-3</v>
      </c>
      <c r="BQ843" s="267">
        <f t="array" ref="BQ843">(MAX(IF($E$4:$BG$4=BQ$4,$E843:$BG843)))</f>
        <v>4.5978120105663982E-3</v>
      </c>
      <c r="BR843" s="267">
        <f t="array" ref="BR843">(AVERAGE(IF($E$4:$BG$4=BR$4,$E843:$BG843)))</f>
        <v>2.3740724151624553E-3</v>
      </c>
      <c r="BS843" s="267">
        <f t="array" ref="BS843">(MIN(IF($E$4:$BG$4=BS$4,$E843:$BG843)))</f>
        <v>0</v>
      </c>
      <c r="BT843" s="267">
        <f t="array" ref="BT843">(MAX(IF($E$4:$BG$4=BT$4,$E843:$BG843)))</f>
        <v>9.4359999669471339E-3</v>
      </c>
      <c r="BU843" s="267">
        <f t="array" ref="BU843">(AVERAGE(IF($E$4:$BG$4=BU$4,$E843:$BG843)))</f>
        <v>2.3948078752388494E-3</v>
      </c>
      <c r="BV843" s="267">
        <f t="array" ref="BV843">(MIN(IF($E$4:$BG$4=BV$4,$E843:$BG843)))</f>
        <v>1.3086729448516746E-4</v>
      </c>
      <c r="BW843" s="267">
        <f t="array" ref="BW843">(MAX(IF($E$4:$BG$4=BW$4,$E843:$BG843)))</f>
        <v>4.1264222373496827E-3</v>
      </c>
      <c r="BX843" s="267">
        <f t="array" ref="BX843">(AVERAGE(IF($E$4:$BG$4=BX$4,$E843:$BG843)))</f>
        <v>2.6813424226733687E-3</v>
      </c>
      <c r="BY843" s="267">
        <f t="array" ref="BY843">(MIN(IF($E$4:$BG$4=BY$4,$E843:$BG843)))</f>
        <v>3.2001974810252898E-5</v>
      </c>
      <c r="BZ843" s="267">
        <f t="array" ref="BZ843">(MAX(IF($E$4:$BG$4=BZ$4,$E843:$BG843)))</f>
        <v>3.5864990244333121E-3</v>
      </c>
      <c r="CA843" s="267">
        <f t="array" ref="CA843">(AVERAGE(IF($E$4:$BG$4=CA$4,$E843:$BG843)))</f>
        <v>1.6225251500766788E-3</v>
      </c>
      <c r="CB843" s="268">
        <f t="shared" si="384"/>
        <v>0</v>
      </c>
      <c r="CC843" s="268">
        <f t="shared" si="385"/>
        <v>0</v>
      </c>
      <c r="CD843" s="268">
        <f t="shared" si="386"/>
        <v>5.6132370617562799E-3</v>
      </c>
    </row>
    <row r="844" spans="1:82" ht="24">
      <c r="A844" s="17">
        <f t="shared" si="387"/>
        <v>54900</v>
      </c>
      <c r="B844" s="248" t="s">
        <v>192</v>
      </c>
      <c r="E844" s="79">
        <f>ALL!E232/E$819</f>
        <v>1.338181966387252E-4</v>
      </c>
      <c r="F844" s="79">
        <f>ALL!F232/F$819</f>
        <v>1.3177493743916295E-3</v>
      </c>
      <c r="G844" s="79">
        <f>ALL!G232/G$819</f>
        <v>1.805110530830418E-3</v>
      </c>
      <c r="H844" s="79">
        <f>ALL!H232/H$819</f>
        <v>9.0626637865381834E-4</v>
      </c>
      <c r="I844" s="79">
        <f>ALL!I232/I$819</f>
        <v>6.7306378390654721E-4</v>
      </c>
      <c r="J844" s="79">
        <f>ALL!J232/J$819</f>
        <v>1.0742712187799848E-2</v>
      </c>
      <c r="K844" s="79">
        <f>ALL!K232/K$819</f>
        <v>1.5563941708438313E-3</v>
      </c>
      <c r="L844" s="79">
        <f>ALL!L232/L$819</f>
        <v>5.0633922360489466E-4</v>
      </c>
      <c r="M844" s="79">
        <f>ALL!M232/M$819</f>
        <v>0</v>
      </c>
      <c r="N844" s="79">
        <f>ALL!N232/N$819</f>
        <v>2.0789710383743902E-3</v>
      </c>
      <c r="O844" s="79">
        <f>ALL!O232/O$819</f>
        <v>2.5564877567846929E-4</v>
      </c>
      <c r="P844" s="79">
        <f>ALL!P232/P$819</f>
        <v>9.8237156807710717E-4</v>
      </c>
      <c r="Q844" s="79">
        <f>ALL!Q232/Q$819</f>
        <v>9.4680962489078523E-4</v>
      </c>
      <c r="R844" s="79">
        <f>ALL!R232/R$819</f>
        <v>1.6624979644084786E-3</v>
      </c>
      <c r="S844" s="79">
        <f>ALL!S232/S$819</f>
        <v>1.4589994271144925E-3</v>
      </c>
      <c r="T844" s="79">
        <f>ALL!T232/T$819</f>
        <v>4.8460932512304084E-4</v>
      </c>
      <c r="U844" s="79">
        <f>ALL!U232/U$819</f>
        <v>2.9829610353016413E-4</v>
      </c>
      <c r="V844" s="79">
        <f>ALL!V232/V$819</f>
        <v>1.3014402822565754E-3</v>
      </c>
      <c r="W844" s="79">
        <f>ALL!W232/W$819</f>
        <v>7.4212702959622595E-4</v>
      </c>
      <c r="X844" s="79">
        <f>ALL!X232/X$819</f>
        <v>6.9131298541909325E-4</v>
      </c>
      <c r="Y844" s="79">
        <f>ALL!Y232/Y$819</f>
        <v>3.0829250476700951E-3</v>
      </c>
      <c r="Z844" s="79">
        <f>ALL!Z232/Z$819</f>
        <v>3.4940788217337443E-4</v>
      </c>
      <c r="AA844" s="79">
        <f>ALL!AA232/AA$819</f>
        <v>4.879677668874779E-4</v>
      </c>
      <c r="AB844" s="79">
        <f>ALL!AB232/AB$819</f>
        <v>1.5729416700859047E-3</v>
      </c>
      <c r="AC844" s="79">
        <f>ALL!AC232/AC$819</f>
        <v>7.2046048726765388E-4</v>
      </c>
      <c r="AD844" s="79">
        <f>ALL!AD232/AD$819</f>
        <v>2.000799237268086E-5</v>
      </c>
      <c r="AE844" s="79">
        <f>ALL!AE232/AE$819</f>
        <v>3.5648494682215335E-4</v>
      </c>
      <c r="AF844" s="79">
        <f>ALL!AF232/AF$819</f>
        <v>6.5330621537240051E-5</v>
      </c>
      <c r="AG844" s="79">
        <f>ALL!AG232/AG$819</f>
        <v>1.6502134096359392E-4</v>
      </c>
      <c r="AH844" s="79">
        <f>ALL!AH232/AH$819</f>
        <v>2.0208951961962944E-3</v>
      </c>
      <c r="AI844" s="79">
        <f>ALL!AI232/AI$819</f>
        <v>1.514068907513848E-4</v>
      </c>
      <c r="AJ844" s="79">
        <f>ALL!AJ232/AJ$819</f>
        <v>1.6736337997182711E-3</v>
      </c>
      <c r="AK844" s="79">
        <f>ALL!AK232/AK$819</f>
        <v>2.8245962109538806E-3</v>
      </c>
      <c r="AL844" s="79">
        <f>ALL!AL232/AL$819</f>
        <v>6.1070867347309743E-3</v>
      </c>
      <c r="AM844" s="79">
        <f>ALL!AM232/AM$819</f>
        <v>1.6099204555251791E-4</v>
      </c>
      <c r="AN844" s="79">
        <f>ALL!AN232/AN$819</f>
        <v>2.6892617542762518E-3</v>
      </c>
      <c r="AO844" s="79">
        <f>ALL!AO232/AO$819</f>
        <v>4.3111225794955271E-4</v>
      </c>
      <c r="AP844" s="79">
        <f>ALL!AP232/AP$819</f>
        <v>8.7632102951579389E-4</v>
      </c>
      <c r="AQ844" s="79">
        <f>ALL!AQ232/AQ$819</f>
        <v>2.7626330513599823E-3</v>
      </c>
      <c r="AR844" s="79">
        <f>ALL!AR232/AR$819</f>
        <v>8.622199235493982E-4</v>
      </c>
      <c r="AS844" s="79">
        <f>ALL!AS232/AS$819</f>
        <v>2.0909530018956859E-4</v>
      </c>
      <c r="AT844" s="79">
        <f>ALL!AT232/AT$819</f>
        <v>1.1006868144047451E-3</v>
      </c>
      <c r="AU844" s="79">
        <f>ALL!AU232/AU$819</f>
        <v>1.5090271027843594E-3</v>
      </c>
      <c r="AV844" s="79">
        <f>ALL!AV232/AV$819</f>
        <v>0</v>
      </c>
      <c r="AW844" s="79">
        <f>ALL!AW232/AW$819</f>
        <v>6.8734634465288916E-4</v>
      </c>
      <c r="AX844" s="79">
        <f>ALL!AX232/AX$819</f>
        <v>4.2827428719806559E-4</v>
      </c>
      <c r="AY844" s="79">
        <f>ALL!AY232/AY$819</f>
        <v>2.3906578223754833E-3</v>
      </c>
      <c r="AZ844" s="79">
        <f>ALL!AZ232/AZ$819</f>
        <v>9.4371100722942666E-4</v>
      </c>
      <c r="BA844" s="79">
        <f>ALL!BA232/BA$819</f>
        <v>2.5917433471881344E-5</v>
      </c>
      <c r="BB844" s="79">
        <f>ALL!BB232/BB$819</f>
        <v>1.3848975129899105E-2</v>
      </c>
      <c r="BC844" s="79">
        <f>ALL!BC232/BC$819</f>
        <v>0</v>
      </c>
      <c r="BD844" s="79">
        <f>ALL!BD232/BD$819</f>
        <v>7.0278466889513603E-4</v>
      </c>
      <c r="BE844" s="79">
        <f>ALL!BE232/BE$819</f>
        <v>1.87985142613886E-4</v>
      </c>
      <c r="BF844" s="79">
        <f>ALL!BF232/BF$819</f>
        <v>1.6065608918010002E-3</v>
      </c>
      <c r="BG844" s="79">
        <f>ALL!BG232/BG$819</f>
        <v>4.9560818453135112E-3</v>
      </c>
      <c r="BH844" s="19">
        <f t="shared" si="383"/>
        <v>8.4522348412302051E-2</v>
      </c>
      <c r="BJ844" s="267">
        <f t="array" ref="BJ844">(MIN(IF($E$4:$BG$4=BJ$4,$E844:$BG844)))</f>
        <v>0</v>
      </c>
      <c r="BK844" s="267">
        <f t="array" ref="BK844">(MAX(IF($E$4:$BG$4=BK$4,$E844:$BG844)))</f>
        <v>1.3848975129899105E-2</v>
      </c>
      <c r="BL844" s="267">
        <f t="array" ref="BL844">(AVERAGE(IF($E$4:$BG$4=BL$4,$E844:$BG844)))</f>
        <v>1.7978274536785315E-3</v>
      </c>
      <c r="BM844" s="267">
        <f t="array" ref="BM844">(MIN(IF($E$4:$BG$4=BM$4,$E844:$BG844)))</f>
        <v>1.87985142613886E-4</v>
      </c>
      <c r="BN844" s="267">
        <f t="array" ref="BN844">(MAX(IF($E$4:$BG$4=BN$4,$E844:$BG844)))</f>
        <v>4.9560818453135112E-3</v>
      </c>
      <c r="BO844" s="267">
        <f t="array" ref="BO844">(AVERAGE(IF($E$4:$BG$4=BO$4,$E844:$BG844)))</f>
        <v>1.8633531371558833E-3</v>
      </c>
      <c r="BP844" s="267">
        <f t="array" ref="BP844">(MIN(IF($E$4:$BG$4=BP$4,$E844:$BG844)))</f>
        <v>1.6099204555251791E-4</v>
      </c>
      <c r="BQ844" s="267">
        <f t="array" ref="BQ844">(MAX(IF($E$4:$BG$4=BQ$4,$E844:$BG844)))</f>
        <v>6.1070867347309743E-3</v>
      </c>
      <c r="BR844" s="267">
        <f t="array" ref="BR844">(AVERAGE(IF($E$4:$BG$4=BR$4,$E844:$BG844)))</f>
        <v>3.0308916637457905E-3</v>
      </c>
      <c r="BS844" s="267">
        <f t="array" ref="BS844">(MIN(IF($E$4:$BG$4=BS$4,$E844:$BG844)))</f>
        <v>0</v>
      </c>
      <c r="BT844" s="267">
        <f t="array" ref="BT844">(MAX(IF($E$4:$BG$4=BT$4,$E844:$BG844)))</f>
        <v>1.0742712187799848E-2</v>
      </c>
      <c r="BU844" s="267">
        <f t="array" ref="BU844">(AVERAGE(IF($E$4:$BG$4=BU$4,$E844:$BG844)))</f>
        <v>1.4448626587868526E-3</v>
      </c>
      <c r="BV844" s="267">
        <f t="array" ref="BV844">(MIN(IF($E$4:$BG$4=BV$4,$E844:$BG844)))</f>
        <v>3.4940788217337443E-4</v>
      </c>
      <c r="BW844" s="267">
        <f t="array" ref="BW844">(MAX(IF($E$4:$BG$4=BW$4,$E844:$BG844)))</f>
        <v>1.805110530830418E-3</v>
      </c>
      <c r="BX844" s="267">
        <f t="array" ref="BX844">(AVERAGE(IF($E$4:$BG$4=BX$4,$E844:$BG844)))</f>
        <v>1.3502734707019921E-3</v>
      </c>
      <c r="BY844" s="267">
        <f t="array" ref="BY844">(MIN(IF($E$4:$BG$4=BY$4,$E844:$BG844)))</f>
        <v>1.514068907513848E-4</v>
      </c>
      <c r="BZ844" s="267">
        <f t="array" ref="BZ844">(MAX(IF($E$4:$BG$4=BZ$4,$E844:$BG844)))</f>
        <v>9.8237156807710717E-4</v>
      </c>
      <c r="CA844" s="267">
        <f t="array" ref="CA844">(AVERAGE(IF($E$4:$BG$4=CA$4,$E844:$BG844)))</f>
        <v>4.9540169946468357E-4</v>
      </c>
      <c r="CB844" s="268">
        <f t="shared" si="384"/>
        <v>0</v>
      </c>
      <c r="CC844" s="268">
        <f t="shared" si="385"/>
        <v>0</v>
      </c>
      <c r="CD844" s="268">
        <f t="shared" si="386"/>
        <v>1.5367699711327646E-3</v>
      </c>
    </row>
    <row r="845" spans="1:82" ht="24">
      <c r="A845" s="17">
        <f t="shared" si="387"/>
        <v>55100</v>
      </c>
      <c r="B845" s="248" t="s">
        <v>193</v>
      </c>
      <c r="E845" s="79">
        <f>ALL!E233/E$819</f>
        <v>2.3849969592322079E-2</v>
      </c>
      <c r="F845" s="79">
        <f>ALL!F233/F$819</f>
        <v>7.0406671997768039E-2</v>
      </c>
      <c r="G845" s="79">
        <f>ALL!G233/G$819</f>
        <v>1.3106845701214774E-2</v>
      </c>
      <c r="H845" s="79">
        <f>ALL!H233/H$819</f>
        <v>3.7145548729771022E-2</v>
      </c>
      <c r="I845" s="79">
        <f>ALL!I233/I$819</f>
        <v>1.3384511423602776E-2</v>
      </c>
      <c r="J845" s="79">
        <f>ALL!J233/J$819</f>
        <v>4.4989359986938128E-2</v>
      </c>
      <c r="K845" s="79">
        <f>ALL!K233/K$819</f>
        <v>4.6141999003143884E-2</v>
      </c>
      <c r="L845" s="79">
        <f>ALL!L233/L$819</f>
        <v>4.967220508893521E-2</v>
      </c>
      <c r="M845" s="79">
        <f>ALL!M233/M$819</f>
        <v>0.15147309610163207</v>
      </c>
      <c r="N845" s="79">
        <f>ALL!N233/N$819</f>
        <v>6.1638590718386115E-2</v>
      </c>
      <c r="O845" s="79">
        <f>ALL!O233/O$819</f>
        <v>3.8710522679544404E-2</v>
      </c>
      <c r="P845" s="79">
        <f>ALL!P233/P$819</f>
        <v>6.4639584224555957E-2</v>
      </c>
      <c r="Q845" s="79">
        <f>ALL!Q233/Q$819</f>
        <v>6.0507357410719928E-2</v>
      </c>
      <c r="R845" s="79">
        <f>ALL!R233/R$819</f>
        <v>6.4766780770343799E-2</v>
      </c>
      <c r="S845" s="79">
        <f>ALL!S233/S$819</f>
        <v>3.6543264763110019E-2</v>
      </c>
      <c r="T845" s="79">
        <f>ALL!T233/T$819</f>
        <v>0</v>
      </c>
      <c r="U845" s="79">
        <f>ALL!U233/U$819</f>
        <v>3.0237144332592059E-2</v>
      </c>
      <c r="V845" s="79">
        <f>ALL!V233/V$819</f>
        <v>1.5283960756752049E-2</v>
      </c>
      <c r="W845" s="79">
        <f>ALL!W233/W$819</f>
        <v>2.1551079249246371E-2</v>
      </c>
      <c r="X845" s="79">
        <f>ALL!X233/X$819</f>
        <v>4.3489706547758113E-2</v>
      </c>
      <c r="Y845" s="79">
        <f>ALL!Y233/Y$819</f>
        <v>5.1926098457891354E-2</v>
      </c>
      <c r="Z845" s="79">
        <f>ALL!Z233/Z$819</f>
        <v>2.2065510259049577E-2</v>
      </c>
      <c r="AA845" s="79">
        <f>ALL!AA233/AA$819</f>
        <v>4.7916152135612816E-2</v>
      </c>
      <c r="AB845" s="79">
        <f>ALL!AB233/AB$819</f>
        <v>3.3495579602102851E-2</v>
      </c>
      <c r="AC845" s="79">
        <f>ALL!AC233/AC$819</f>
        <v>5.5365971309585871E-2</v>
      </c>
      <c r="AD845" s="79">
        <f>ALL!AD233/AD$819</f>
        <v>5.3231673624944298E-2</v>
      </c>
      <c r="AE845" s="79">
        <f>ALL!AE233/AE$819</f>
        <v>5.6450599985938661E-2</v>
      </c>
      <c r="AF845" s="79">
        <f>ALL!AF233/AF$819</f>
        <v>4.8498780306374299E-2</v>
      </c>
      <c r="AG845" s="79">
        <f>ALL!AG233/AG$819</f>
        <v>2.8493096492003891E-2</v>
      </c>
      <c r="AH845" s="79">
        <f>ALL!AH233/AH$819</f>
        <v>7.6973762517159369E-4</v>
      </c>
      <c r="AI845" s="79">
        <f>ALL!AI233/AI$819</f>
        <v>3.6728766718798794E-2</v>
      </c>
      <c r="AJ845" s="79">
        <f>ALL!AJ233/AJ$819</f>
        <v>2.6558565166953121E-2</v>
      </c>
      <c r="AK845" s="79">
        <f>ALL!AK233/AK$819</f>
        <v>1.8247663420626434E-2</v>
      </c>
      <c r="AL845" s="79">
        <f>ALL!AL233/AL$819</f>
        <v>2.1748915108896146E-4</v>
      </c>
      <c r="AM845" s="79">
        <f>ALL!AM233/AM$819</f>
        <v>1.3516974159961701E-2</v>
      </c>
      <c r="AN845" s="79">
        <f>ALL!AN233/AN$819</f>
        <v>9.0503156463411245E-3</v>
      </c>
      <c r="AO845" s="79">
        <f>ALL!AO233/AO$819</f>
        <v>2.9943365920330508E-3</v>
      </c>
      <c r="AP845" s="79">
        <f>ALL!AP233/AP$819</f>
        <v>1.049192293743571E-2</v>
      </c>
      <c r="AQ845" s="79">
        <f>ALL!AQ233/AQ$819</f>
        <v>1.6655230282115921E-2</v>
      </c>
      <c r="AR845" s="79">
        <f>ALL!AR233/AR$819</f>
        <v>4.3175581066280937E-2</v>
      </c>
      <c r="AS845" s="79">
        <f>ALL!AS233/AS$819</f>
        <v>1.0367753520923229E-3</v>
      </c>
      <c r="AT845" s="79">
        <f>ALL!AT233/AT$819</f>
        <v>2.2815043134994908E-2</v>
      </c>
      <c r="AU845" s="79">
        <f>ALL!AU233/AU$819</f>
        <v>6.2669050969956092E-2</v>
      </c>
      <c r="AV845" s="79">
        <f>ALL!AV233/AV$819</f>
        <v>2.2541316374279894E-2</v>
      </c>
      <c r="AW845" s="79">
        <f>ALL!AW233/AW$819</f>
        <v>4.6842211501088851E-3</v>
      </c>
      <c r="AX845" s="79">
        <f>ALL!AX233/AX$819</f>
        <v>3.6502673731164233E-2</v>
      </c>
      <c r="AY845" s="79">
        <f>ALL!AY233/AY$819</f>
        <v>1.9948341835385091E-3</v>
      </c>
      <c r="AZ845" s="79">
        <f>ALL!AZ233/AZ$819</f>
        <v>3.8880044922650264E-2</v>
      </c>
      <c r="BA845" s="79">
        <f>ALL!BA233/BA$819</f>
        <v>2.5267046218172492E-2</v>
      </c>
      <c r="BB845" s="79">
        <f>ALL!BB233/BB$819</f>
        <v>1.3050314980785215E-3</v>
      </c>
      <c r="BC845" s="79">
        <f>ALL!BC233/BC$819</f>
        <v>4.3824568872184402E-2</v>
      </c>
      <c r="BD845" s="79">
        <f>ALL!BD233/BD$819</f>
        <v>3.8914430899646524E-2</v>
      </c>
      <c r="BE845" s="79">
        <f>ALL!BE233/BE$819</f>
        <v>8.1957301224478932E-2</v>
      </c>
      <c r="BF845" s="79">
        <f>ALL!BF233/BF$819</f>
        <v>7.018768249059408E-2</v>
      </c>
      <c r="BG845" s="79">
        <f>ALL!BG233/BG$819</f>
        <v>5.3611905132176882E-2</v>
      </c>
      <c r="BH845" s="19">
        <f t="shared" si="383"/>
        <v>1.9695801701727638</v>
      </c>
      <c r="BJ845" s="267">
        <f t="array" ref="BJ845">(MIN(IF($E$4:$BG$4=BJ$4,$E845:$BG845)))</f>
        <v>1.0367753520923229E-3</v>
      </c>
      <c r="BK845" s="267">
        <f t="array" ref="BK845">(MAX(IF($E$4:$BG$4=BK$4,$E845:$BG845)))</f>
        <v>6.2669050969956092E-2</v>
      </c>
      <c r="BL845" s="267">
        <f t="array" ref="BL845">(AVERAGE(IF($E$4:$BG$4=BL$4,$E845:$BG845)))</f>
        <v>2.1492999558214206E-2</v>
      </c>
      <c r="BM845" s="267">
        <f t="array" ref="BM845">(MIN(IF($E$4:$BG$4=BM$4,$E845:$BG845)))</f>
        <v>3.8914430899646524E-2</v>
      </c>
      <c r="BN845" s="267">
        <f t="array" ref="BN845">(MAX(IF($E$4:$BG$4=BN$4,$E845:$BG845)))</f>
        <v>8.1957301224478932E-2</v>
      </c>
      <c r="BO845" s="267">
        <f t="array" ref="BO845">(AVERAGE(IF($E$4:$BG$4=BO$4,$E845:$BG845)))</f>
        <v>6.1167829936724108E-2</v>
      </c>
      <c r="BP845" s="267">
        <f t="array" ref="BP845">(MIN(IF($E$4:$BG$4=BP$4,$E845:$BG845)))</f>
        <v>2.1748915108896146E-4</v>
      </c>
      <c r="BQ845" s="267">
        <f t="array" ref="BQ845">(MAX(IF($E$4:$BG$4=BQ$4,$E845:$BG845)))</f>
        <v>1.8247663420626434E-2</v>
      </c>
      <c r="BR845" s="267">
        <f t="array" ref="BR845">(AVERAGE(IF($E$4:$BG$4=BR$4,$E845:$BG845)))</f>
        <v>1.0660708910559031E-2</v>
      </c>
      <c r="BS845" s="267">
        <f t="array" ref="BS845">(MIN(IF($E$4:$BG$4=BS$4,$E845:$BG845)))</f>
        <v>0</v>
      </c>
      <c r="BT845" s="267">
        <f t="array" ref="BT845">(MAX(IF($E$4:$BG$4=BT$4,$E845:$BG845)))</f>
        <v>0.15147309610163207</v>
      </c>
      <c r="BU845" s="267">
        <f t="array" ref="BU845">(AVERAGE(IF($E$4:$BG$4=BU$4,$E845:$BG845)))</f>
        <v>4.70079626288189E-2</v>
      </c>
      <c r="BV845" s="267">
        <f t="array" ref="BV845">(MIN(IF($E$4:$BG$4=BV$4,$E845:$BG845)))</f>
        <v>1.3106845701214774E-2</v>
      </c>
      <c r="BW845" s="267">
        <f t="array" ref="BW845">(MAX(IF($E$4:$BG$4=BW$4,$E845:$BG845)))</f>
        <v>3.3495579602102851E-2</v>
      </c>
      <c r="BX845" s="267">
        <f t="array" ref="BX845">(AVERAGE(IF($E$4:$BG$4=BX$4,$E845:$BG845)))</f>
        <v>2.380662518233008E-2</v>
      </c>
      <c r="BY845" s="267">
        <f t="array" ref="BY845">(MIN(IF($E$4:$BG$4=BY$4,$E845:$BG845)))</f>
        <v>1.3384511423602776E-2</v>
      </c>
      <c r="BZ845" s="267">
        <f t="array" ref="BZ845">(MAX(IF($E$4:$BG$4=BZ$4,$E845:$BG845)))</f>
        <v>6.4639584224555957E-2</v>
      </c>
      <c r="CA845" s="267">
        <f t="array" ref="CA845">(AVERAGE(IF($E$4:$BG$4=CA$4,$E845:$BG845)))</f>
        <v>3.8092144975463822E-2</v>
      </c>
      <c r="CB845" s="268">
        <f t="shared" si="384"/>
        <v>0</v>
      </c>
      <c r="CC845" s="268">
        <f t="shared" si="385"/>
        <v>0.2</v>
      </c>
      <c r="CD845" s="268">
        <f t="shared" si="386"/>
        <v>3.5810548548595708E-2</v>
      </c>
    </row>
    <row r="846" spans="1:82" ht="24">
      <c r="A846" s="17">
        <f t="shared" si="387"/>
        <v>55200</v>
      </c>
      <c r="B846" s="248" t="s">
        <v>194</v>
      </c>
      <c r="E846" s="79">
        <f>ALL!E234/E$819</f>
        <v>3.3922869817263703E-3</v>
      </c>
      <c r="F846" s="79">
        <f>ALL!F234/F$819</f>
        <v>2.8422608527982306E-3</v>
      </c>
      <c r="G846" s="79">
        <f>ALL!G234/G$819</f>
        <v>2.9732508777067443E-3</v>
      </c>
      <c r="H846" s="79">
        <f>ALL!H234/H$819</f>
        <v>2.0330776993092406E-3</v>
      </c>
      <c r="I846" s="79">
        <f>ALL!I234/I$819</f>
        <v>5.472581537547567E-3</v>
      </c>
      <c r="J846" s="79">
        <f>ALL!J234/J$819</f>
        <v>3.1156115004056864E-3</v>
      </c>
      <c r="K846" s="79">
        <f>ALL!K234/K$819</f>
        <v>3.1691882291215124E-3</v>
      </c>
      <c r="L846" s="79">
        <f>ALL!L234/L$819</f>
        <v>2.6981417941667626E-3</v>
      </c>
      <c r="M846" s="79">
        <f>ALL!M234/M$819</f>
        <v>3.0033402759128127E-3</v>
      </c>
      <c r="N846" s="79">
        <f>ALL!N234/N$819</f>
        <v>3.305461851701821E-3</v>
      </c>
      <c r="O846" s="79">
        <f>ALL!O234/O$819</f>
        <v>2.015977944743183E-3</v>
      </c>
      <c r="P846" s="79">
        <f>ALL!P234/P$819</f>
        <v>3.8154924398927969E-3</v>
      </c>
      <c r="Q846" s="79">
        <f>ALL!Q234/Q$819</f>
        <v>3.8345332710449254E-3</v>
      </c>
      <c r="R846" s="79">
        <f>ALL!R234/R$819</f>
        <v>2.0291692625826825E-3</v>
      </c>
      <c r="S846" s="79">
        <f>ALL!S234/S$819</f>
        <v>4.4003728644640503E-3</v>
      </c>
      <c r="T846" s="79">
        <f>ALL!T234/T$819</f>
        <v>4.1294774454072583E-3</v>
      </c>
      <c r="U846" s="79">
        <f>ALL!U234/U$819</f>
        <v>2.7236012767760569E-3</v>
      </c>
      <c r="V846" s="79">
        <f>ALL!V234/V$819</f>
        <v>1.957279774369792E-3</v>
      </c>
      <c r="W846" s="79">
        <f>ALL!W234/W$819</f>
        <v>5.6470631790581779E-3</v>
      </c>
      <c r="X846" s="79">
        <f>ALL!X234/X$819</f>
        <v>4.7450827165294324E-3</v>
      </c>
      <c r="Y846" s="79">
        <f>ALL!Y234/Y$819</f>
        <v>3.111707359281647E-3</v>
      </c>
      <c r="Z846" s="79">
        <f>ALL!Z234/Z$819</f>
        <v>1.1163483190301236E-3</v>
      </c>
      <c r="AA846" s="79">
        <f>ALL!AA234/AA$819</f>
        <v>2.7578240474205812E-3</v>
      </c>
      <c r="AB846" s="79">
        <f>ALL!AB234/AB$819</f>
        <v>5.4134526037364597E-4</v>
      </c>
      <c r="AC846" s="79">
        <f>ALL!AC234/AC$819</f>
        <v>3.5793817712319407E-3</v>
      </c>
      <c r="AD846" s="79">
        <f>ALL!AD234/AD$819</f>
        <v>2.8686347950915613E-3</v>
      </c>
      <c r="AE846" s="79">
        <f>ALL!AE234/AE$819</f>
        <v>2.4074966931302831E-3</v>
      </c>
      <c r="AF846" s="79">
        <f>ALL!AF234/AF$819</f>
        <v>3.8119212741870192E-3</v>
      </c>
      <c r="AG846" s="79">
        <f>ALL!AG234/AG$819</f>
        <v>2.0431699493195302E-3</v>
      </c>
      <c r="AH846" s="79">
        <f>ALL!AH234/AH$819</f>
        <v>5.8749162067604941E-3</v>
      </c>
      <c r="AI846" s="79">
        <f>ALL!AI234/AI$819</f>
        <v>2.3204173771684501E-3</v>
      </c>
      <c r="AJ846" s="79">
        <f>ALL!AJ234/AJ$819</f>
        <v>1.9358387995099368E-3</v>
      </c>
      <c r="AK846" s="79">
        <f>ALL!AK234/AK$819</f>
        <v>5.768660374625029E-3</v>
      </c>
      <c r="AL846" s="79">
        <f>ALL!AL234/AL$819</f>
        <v>5.3680517180234918E-3</v>
      </c>
      <c r="AM846" s="79">
        <f>ALL!AM234/AM$819</f>
        <v>8.5210520092628573E-3</v>
      </c>
      <c r="AN846" s="79">
        <f>ALL!AN234/AN$819</f>
        <v>4.5432902833587542E-3</v>
      </c>
      <c r="AO846" s="79">
        <f>ALL!AO234/AO$819</f>
        <v>3.6307735474188896E-3</v>
      </c>
      <c r="AP846" s="79">
        <f>ALL!AP234/AP$819</f>
        <v>4.6828123847934356E-3</v>
      </c>
      <c r="AQ846" s="79">
        <f>ALL!AQ234/AQ$819</f>
        <v>4.5166620033707848E-3</v>
      </c>
      <c r="AR846" s="79">
        <f>ALL!AR234/AR$819</f>
        <v>2.7750517928839744E-3</v>
      </c>
      <c r="AS846" s="79">
        <f>ALL!AS234/AS$819</f>
        <v>1.0819401154183747E-2</v>
      </c>
      <c r="AT846" s="79">
        <f>ALL!AT234/AT$819</f>
        <v>7.5761121580466889E-3</v>
      </c>
      <c r="AU846" s="79">
        <f>ALL!AU234/AU$819</f>
        <v>7.8608234282865931E-3</v>
      </c>
      <c r="AV846" s="79">
        <f>ALL!AV234/AV$819</f>
        <v>4.4355567084390785E-3</v>
      </c>
      <c r="AW846" s="79">
        <f>ALL!AW234/AW$819</f>
        <v>6.6454025532135409E-3</v>
      </c>
      <c r="AX846" s="79">
        <f>ALL!AX234/AX$819</f>
        <v>3.1596750089023348E-3</v>
      </c>
      <c r="AY846" s="79">
        <f>ALL!AY234/AY$819</f>
        <v>3.7758578142426413E-3</v>
      </c>
      <c r="AZ846" s="79">
        <f>ALL!AZ234/AZ$819</f>
        <v>2.2219185185460982E-3</v>
      </c>
      <c r="BA846" s="79">
        <f>ALL!BA234/BA$819</f>
        <v>4.0516823979760228E-3</v>
      </c>
      <c r="BB846" s="79">
        <f>ALL!BB234/BB$819</f>
        <v>5.5744494342940586E-3</v>
      </c>
      <c r="BC846" s="79">
        <f>ALL!BC234/BC$819</f>
        <v>6.9888286285762699E-3</v>
      </c>
      <c r="BD846" s="79">
        <f>ALL!BD234/BD$819</f>
        <v>3.7709540458543641E-3</v>
      </c>
      <c r="BE846" s="79">
        <f>ALL!BE234/BE$819</f>
        <v>2.1750894097713695E-3</v>
      </c>
      <c r="BF846" s="79">
        <f>ALL!BF234/BF$819</f>
        <v>2.718193246176265E-3</v>
      </c>
      <c r="BG846" s="79">
        <f>ALL!BG234/BG$819</f>
        <v>3.803000312765517E-3</v>
      </c>
      <c r="BH846" s="19">
        <f t="shared" si="383"/>
        <v>0.21505555256078207</v>
      </c>
      <c r="BJ846" s="267">
        <f t="array" ref="BJ846">(MIN(IF($E$4:$BG$4=BJ$4,$E846:$BG846)))</f>
        <v>2.2219185185460982E-3</v>
      </c>
      <c r="BK846" s="267">
        <f t="array" ref="BK846">(MAX(IF($E$4:$BG$4=BK$4,$E846:$BG846)))</f>
        <v>1.0819401154183747E-2</v>
      </c>
      <c r="BL846" s="267">
        <f t="array" ref="BL846">(AVERAGE(IF($E$4:$BG$4=BL$4,$E846:$BG846)))</f>
        <v>5.2036436135333066E-3</v>
      </c>
      <c r="BM846" s="267">
        <f t="array" ref="BM846">(MIN(IF($E$4:$BG$4=BM$4,$E846:$BG846)))</f>
        <v>2.1750894097713695E-3</v>
      </c>
      <c r="BN846" s="267">
        <f t="array" ref="BN846">(MAX(IF($E$4:$BG$4=BN$4,$E846:$BG846)))</f>
        <v>3.803000312765517E-3</v>
      </c>
      <c r="BO846" s="267">
        <f t="array" ref="BO846">(AVERAGE(IF($E$4:$BG$4=BO$4,$E846:$BG846)))</f>
        <v>3.1168092536418787E-3</v>
      </c>
      <c r="BP846" s="267">
        <f t="array" ref="BP846">(MIN(IF($E$4:$BG$4=BP$4,$E846:$BG846)))</f>
        <v>5.3680517180234918E-3</v>
      </c>
      <c r="BQ846" s="267">
        <f t="array" ref="BQ846">(MAX(IF($E$4:$BG$4=BQ$4,$E846:$BG846)))</f>
        <v>8.5210520092628573E-3</v>
      </c>
      <c r="BR846" s="267">
        <f t="array" ref="BR846">(AVERAGE(IF($E$4:$BG$4=BR$4,$E846:$BG846)))</f>
        <v>6.5525880339704591E-3</v>
      </c>
      <c r="BS846" s="267">
        <f t="array" ref="BS846">(MIN(IF($E$4:$BG$4=BS$4,$E846:$BG846)))</f>
        <v>1.957279774369792E-3</v>
      </c>
      <c r="BT846" s="267">
        <f t="array" ref="BT846">(MAX(IF($E$4:$BG$4=BT$4,$E846:$BG846)))</f>
        <v>5.8749162067604941E-3</v>
      </c>
      <c r="BU846" s="267">
        <f t="array" ref="BU846">(AVERAGE(IF($E$4:$BG$4=BU$4,$E846:$BG846)))</f>
        <v>3.2993801561785364E-3</v>
      </c>
      <c r="BV846" s="267">
        <f t="array" ref="BV846">(MIN(IF($E$4:$BG$4=BV$4,$E846:$BG846)))</f>
        <v>5.4134526037364597E-4</v>
      </c>
      <c r="BW846" s="267">
        <f t="array" ref="BW846">(MAX(IF($E$4:$BG$4=BW$4,$E846:$BG846)))</f>
        <v>2.9732508777067443E-3</v>
      </c>
      <c r="BX846" s="267">
        <f t="array" ref="BX846">(AVERAGE(IF($E$4:$BG$4=BX$4,$E846:$BG846)))</f>
        <v>1.6416958141551126E-3</v>
      </c>
      <c r="BY846" s="267">
        <f t="array" ref="BY846">(MIN(IF($E$4:$BG$4=BY$4,$E846:$BG846)))</f>
        <v>2.0431699493195302E-3</v>
      </c>
      <c r="BZ846" s="267">
        <f t="array" ref="BZ846">(MAX(IF($E$4:$BG$4=BZ$4,$E846:$BG846)))</f>
        <v>5.472581537547567E-3</v>
      </c>
      <c r="CA846" s="267">
        <f t="array" ref="CA846">(AVERAGE(IF($E$4:$BG$4=CA$4,$E846:$BG846)))</f>
        <v>3.4026410130572281E-3</v>
      </c>
      <c r="CB846" s="268">
        <f t="shared" si="384"/>
        <v>0</v>
      </c>
      <c r="CC846" s="268">
        <f t="shared" si="385"/>
        <v>0</v>
      </c>
      <c r="CD846" s="268">
        <f t="shared" si="386"/>
        <v>3.9101009556505835E-3</v>
      </c>
    </row>
    <row r="847" spans="1:82" ht="12.75">
      <c r="A847" s="17">
        <f t="shared" si="387"/>
        <v>55400</v>
      </c>
      <c r="B847" s="248" t="s">
        <v>195</v>
      </c>
      <c r="E847" s="79">
        <f>ALL!E235/E$819</f>
        <v>1.8043198773675439E-4</v>
      </c>
      <c r="F847" s="79">
        <f>ALL!F235/F$819</f>
        <v>1.4870294159210608E-4</v>
      </c>
      <c r="G847" s="79">
        <f>ALL!G235/G$819</f>
        <v>4.1560294093945501E-5</v>
      </c>
      <c r="H847" s="79">
        <f>ALL!H235/H$819</f>
        <v>8.411192204698383E-5</v>
      </c>
      <c r="I847" s="79">
        <f>ALL!I235/I$819</f>
        <v>9.4645948636461742E-5</v>
      </c>
      <c r="J847" s="79">
        <f>ALL!J235/J$819</f>
        <v>2.9133338322075695E-4</v>
      </c>
      <c r="K847" s="79">
        <f>ALL!K235/K$819</f>
        <v>1.322145287889508E-4</v>
      </c>
      <c r="L847" s="79">
        <f>ALL!L235/L$819</f>
        <v>-3.0722686410642581E-5</v>
      </c>
      <c r="M847" s="79">
        <f>ALL!M235/M$819</f>
        <v>5.517716538189913E-4</v>
      </c>
      <c r="N847" s="79">
        <f>ALL!N235/N$819</f>
        <v>1.4415369220423119E-4</v>
      </c>
      <c r="O847" s="79">
        <f>ALL!O235/O$819</f>
        <v>1.9873632075726144E-4</v>
      </c>
      <c r="P847" s="79">
        <f>ALL!P235/P$819</f>
        <v>4.0014109806003008E-5</v>
      </c>
      <c r="Q847" s="79">
        <f>ALL!Q235/Q$819</f>
        <v>3.0661967589504225E-4</v>
      </c>
      <c r="R847" s="79">
        <f>ALL!R235/R$819</f>
        <v>3.2141456718790792E-4</v>
      </c>
      <c r="S847" s="79">
        <f>ALL!S235/S$819</f>
        <v>2.0088761777081683E-4</v>
      </c>
      <c r="T847" s="79">
        <f>ALL!T235/T$819</f>
        <v>1.17440464457797E-4</v>
      </c>
      <c r="U847" s="79">
        <f>ALL!U235/U$819</f>
        <v>5.5302496878366673E-4</v>
      </c>
      <c r="V847" s="79">
        <f>ALL!V235/V$819</f>
        <v>3.4811586697517456E-4</v>
      </c>
      <c r="W847" s="79">
        <f>ALL!W235/W$819</f>
        <v>2.1675174608722065E-5</v>
      </c>
      <c r="X847" s="79">
        <f>ALL!X235/X$819</f>
        <v>7.0059390164127055E-5</v>
      </c>
      <c r="Y847" s="79">
        <f>ALL!Y235/Y$819</f>
        <v>3.6174947894102429E-4</v>
      </c>
      <c r="Z847" s="79">
        <f>ALL!Z235/Z$819</f>
        <v>1.0099938720773895E-4</v>
      </c>
      <c r="AA847" s="79">
        <f>ALL!AA235/AA$819</f>
        <v>9.4505048430144502E-5</v>
      </c>
      <c r="AB847" s="79">
        <f>ALL!AB235/AB$819</f>
        <v>7.0925647100214087E-5</v>
      </c>
      <c r="AC847" s="79">
        <f>ALL!AC235/AC$819</f>
        <v>4.3286578836610125E-5</v>
      </c>
      <c r="AD847" s="79">
        <f>ALL!AD235/AD$819</f>
        <v>7.129532199315088E-5</v>
      </c>
      <c r="AE847" s="79">
        <f>ALL!AE235/AE$819</f>
        <v>2.3818923779991694E-4</v>
      </c>
      <c r="AF847" s="79">
        <f>ALL!AF235/AF$819</f>
        <v>1.5146605113353017E-4</v>
      </c>
      <c r="AG847" s="79">
        <f>ALL!AG235/AG$819</f>
        <v>4.952724675884883E-5</v>
      </c>
      <c r="AH847" s="79">
        <f>ALL!AH235/AH$819</f>
        <v>4.1684839846527823E-4</v>
      </c>
      <c r="AI847" s="79">
        <f>ALL!AI235/AI$819</f>
        <v>1.6338398634421704E-4</v>
      </c>
      <c r="AJ847" s="79">
        <f>ALL!AJ235/AJ$819</f>
        <v>2.1394792106861052E-5</v>
      </c>
      <c r="AK847" s="79">
        <f>ALL!AK235/AK$819</f>
        <v>3.0056188451561144E-4</v>
      </c>
      <c r="AL847" s="79">
        <f>ALL!AL235/AL$819</f>
        <v>3.8253567134687516E-4</v>
      </c>
      <c r="AM847" s="79">
        <f>ALL!AM235/AM$819</f>
        <v>2.3216619521287859E-4</v>
      </c>
      <c r="AN847" s="79">
        <f>ALL!AN235/AN$819</f>
        <v>6.747596085591597E-4</v>
      </c>
      <c r="AO847" s="79">
        <f>ALL!AO235/AO$819</f>
        <v>1.7606931482760011E-3</v>
      </c>
      <c r="AP847" s="79">
        <f>ALL!AP235/AP$819</f>
        <v>7.8179644018150514E-4</v>
      </c>
      <c r="AQ847" s="79">
        <f>ALL!AQ235/AQ$819</f>
        <v>5.5897765455002366E-4</v>
      </c>
      <c r="AR847" s="79">
        <f>ALL!AR235/AR$819</f>
        <v>8.2538088949834221E-5</v>
      </c>
      <c r="AS847" s="79">
        <f>ALL!AS235/AS$819</f>
        <v>6.7043467463684761E-5</v>
      </c>
      <c r="AT847" s="79">
        <f>ALL!AT235/AT$819</f>
        <v>4.6282853643715759E-4</v>
      </c>
      <c r="AU847" s="79">
        <f>ALL!AU235/AU$819</f>
        <v>1.0817014580659597E-3</v>
      </c>
      <c r="AV847" s="79">
        <f>ALL!AV235/AV$819</f>
        <v>0</v>
      </c>
      <c r="AW847" s="79">
        <f>ALL!AW235/AW$819</f>
        <v>1.5230223916526751E-3</v>
      </c>
      <c r="AX847" s="79">
        <f>ALL!AX235/AX$819</f>
        <v>2.4461957543580326E-3</v>
      </c>
      <c r="AY847" s="79">
        <f>ALL!AY235/AY$819</f>
        <v>9.1372031125801987E-5</v>
      </c>
      <c r="AZ847" s="79">
        <f>ALL!AZ235/AZ$819</f>
        <v>2.4376375176962469E-3</v>
      </c>
      <c r="BA847" s="79">
        <f>ALL!BA235/BA$819</f>
        <v>2.7953541411089985E-3</v>
      </c>
      <c r="BB847" s="79">
        <f>ALL!BB235/BB$819</f>
        <v>1.4346217344466785E-3</v>
      </c>
      <c r="BC847" s="79">
        <f>ALL!BC235/BC$819</f>
        <v>8.6389837286986303E-3</v>
      </c>
      <c r="BD847" s="79">
        <f>ALL!BD235/BD$819</f>
        <v>1.9055530263337129E-4</v>
      </c>
      <c r="BE847" s="79">
        <f>ALL!BE235/BE$819</f>
        <v>5.1525221785507466E-5</v>
      </c>
      <c r="BF847" s="79">
        <f>ALL!BF235/BF$819</f>
        <v>3.7294280488575361E-4</v>
      </c>
      <c r="BG847" s="79">
        <f>ALL!BG235/BG$819</f>
        <v>4.3127352262779394E-4</v>
      </c>
      <c r="BH847" s="19">
        <f t="shared" si="383"/>
        <v>3.2398849301830776E-2</v>
      </c>
      <c r="BJ847" s="267">
        <f t="array" ref="BJ847">(MIN(IF($E$4:$BG$4=BJ$4,$E847:$BG847)))</f>
        <v>0</v>
      </c>
      <c r="BK847" s="267">
        <f t="array" ref="BK847">(MAX(IF($E$4:$BG$4=BK$4,$E847:$BG847)))</f>
        <v>8.6389837286986303E-3</v>
      </c>
      <c r="BL847" s="267">
        <f t="array" ref="BL847">(AVERAGE(IF($E$4:$BG$4=BL$4,$E847:$BG847)))</f>
        <v>1.5523453563481495E-3</v>
      </c>
      <c r="BM847" s="267">
        <f t="array" ref="BM847">(MIN(IF($E$4:$BG$4=BM$4,$E847:$BG847)))</f>
        <v>5.1525221785507466E-5</v>
      </c>
      <c r="BN847" s="267">
        <f t="array" ref="BN847">(MAX(IF($E$4:$BG$4=BN$4,$E847:$BG847)))</f>
        <v>4.3127352262779394E-4</v>
      </c>
      <c r="BO847" s="267">
        <f t="array" ref="BO847">(AVERAGE(IF($E$4:$BG$4=BO$4,$E847:$BG847)))</f>
        <v>2.6157421298310656E-4</v>
      </c>
      <c r="BP847" s="267">
        <f t="array" ref="BP847">(MIN(IF($E$4:$BG$4=BP$4,$E847:$BG847)))</f>
        <v>2.3216619521287859E-4</v>
      </c>
      <c r="BQ847" s="267">
        <f t="array" ref="BQ847">(MAX(IF($E$4:$BG$4=BQ$4,$E847:$BG847)))</f>
        <v>3.8253567134687516E-4</v>
      </c>
      <c r="BR847" s="267">
        <f t="array" ref="BR847">(AVERAGE(IF($E$4:$BG$4=BR$4,$E847:$BG847)))</f>
        <v>3.0508791702512175E-4</v>
      </c>
      <c r="BS847" s="267">
        <f t="array" ref="BS847">(MIN(IF($E$4:$BG$4=BS$4,$E847:$BG847)))</f>
        <v>2.1675174608722065E-5</v>
      </c>
      <c r="BT847" s="267">
        <f t="array" ref="BT847">(MAX(IF($E$4:$BG$4=BT$4,$E847:$BG847)))</f>
        <v>5.517716538189913E-4</v>
      </c>
      <c r="BU847" s="267">
        <f t="array" ref="BU847">(AVERAGE(IF($E$4:$BG$4=BU$4,$E847:$BG847)))</f>
        <v>2.1071190060291197E-4</v>
      </c>
      <c r="BV847" s="267">
        <f t="array" ref="BV847">(MIN(IF($E$4:$BG$4=BV$4,$E847:$BG847)))</f>
        <v>2.1394792106861052E-5</v>
      </c>
      <c r="BW847" s="267">
        <f t="array" ref="BW847">(MAX(IF($E$4:$BG$4=BW$4,$E847:$BG847)))</f>
        <v>1.0099938720773895E-4</v>
      </c>
      <c r="BX847" s="267">
        <f t="array" ref="BX847">(AVERAGE(IF($E$4:$BG$4=BX$4,$E847:$BG847)))</f>
        <v>5.8720030127189894E-5</v>
      </c>
      <c r="BY847" s="267">
        <f t="array" ref="BY847">(MIN(IF($E$4:$BG$4=BY$4,$E847:$BG847)))</f>
        <v>-3.0722686410642581E-5</v>
      </c>
      <c r="BZ847" s="267">
        <f t="array" ref="BZ847">(MAX(IF($E$4:$BG$4=BZ$4,$E847:$BG847)))</f>
        <v>5.5302496878366673E-4</v>
      </c>
      <c r="CA847" s="267">
        <f t="array" ref="CA847">(AVERAGE(IF($E$4:$BG$4=CA$4,$E847:$BG847)))</f>
        <v>1.3427613772609741E-4</v>
      </c>
      <c r="CB847" s="268">
        <f t="shared" si="384"/>
        <v>0</v>
      </c>
      <c r="CC847" s="268">
        <f t="shared" si="385"/>
        <v>0</v>
      </c>
      <c r="CD847" s="268">
        <f t="shared" si="386"/>
        <v>5.8906998730601408E-4</v>
      </c>
    </row>
    <row r="848" spans="1:82" ht="12.75">
      <c r="A848" s="17">
        <f t="shared" si="387"/>
        <v>55500</v>
      </c>
      <c r="B848" s="248" t="s">
        <v>196</v>
      </c>
      <c r="E848" s="79">
        <f>ALL!E236/E$819</f>
        <v>0</v>
      </c>
      <c r="F848" s="79">
        <f>ALL!F236/F$819</f>
        <v>3.4717795886553705E-4</v>
      </c>
      <c r="G848" s="79">
        <f>ALL!G236/G$819</f>
        <v>1.5987211507207454E-4</v>
      </c>
      <c r="H848" s="79">
        <f>ALL!H236/H$819</f>
        <v>1.1063892986584039E-4</v>
      </c>
      <c r="I848" s="79">
        <f>ALL!I236/I$819</f>
        <v>4.9213545647180121E-4</v>
      </c>
      <c r="J848" s="79">
        <f>ALL!J236/J$819</f>
        <v>2.3779993411367297E-6</v>
      </c>
      <c r="K848" s="79">
        <f>ALL!K236/K$819</f>
        <v>3.5090298168474369E-4</v>
      </c>
      <c r="L848" s="79">
        <f>ALL!L236/L$819</f>
        <v>5.9274817893950004E-5</v>
      </c>
      <c r="M848" s="79">
        <f>ALL!M236/M$819</f>
        <v>0</v>
      </c>
      <c r="N848" s="79">
        <f>ALL!N236/N$819</f>
        <v>3.5087742949020206E-4</v>
      </c>
      <c r="O848" s="79">
        <f>ALL!O236/O$819</f>
        <v>0</v>
      </c>
      <c r="P848" s="79">
        <f>ALL!P236/P$819</f>
        <v>0</v>
      </c>
      <c r="Q848" s="79">
        <f>ALL!Q236/Q$819</f>
        <v>1.3273852752137109E-3</v>
      </c>
      <c r="R848" s="79">
        <f>ALL!R236/R$819</f>
        <v>4.7983599845868641E-4</v>
      </c>
      <c r="S848" s="79">
        <f>ALL!S236/S$819</f>
        <v>1.2224649072590644E-5</v>
      </c>
      <c r="T848" s="79">
        <f>ALL!T236/T$819</f>
        <v>1.4375518499592856E-4</v>
      </c>
      <c r="U848" s="79">
        <f>ALL!U236/U$819</f>
        <v>2.3648324151921105E-4</v>
      </c>
      <c r="V848" s="79">
        <f>ALL!V236/V$819</f>
        <v>3.5223160014064058E-4</v>
      </c>
      <c r="W848" s="79">
        <f>ALL!W236/W$819</f>
        <v>2.9472487662937316E-4</v>
      </c>
      <c r="X848" s="79">
        <f>ALL!X236/X$819</f>
        <v>7.9828920511644592E-5</v>
      </c>
      <c r="Y848" s="79">
        <f>ALL!Y236/Y$819</f>
        <v>1.7259045710855465E-4</v>
      </c>
      <c r="Z848" s="79">
        <f>ALL!Z236/Z$819</f>
        <v>0</v>
      </c>
      <c r="AA848" s="79">
        <f>ALL!AA236/AA$819</f>
        <v>1.7303766281364481E-4</v>
      </c>
      <c r="AB848" s="79">
        <f>ALL!AB236/AB$819</f>
        <v>5.0266951406038591E-4</v>
      </c>
      <c r="AC848" s="79">
        <f>ALL!AC236/AC$819</f>
        <v>1.7837135286716266E-5</v>
      </c>
      <c r="AD848" s="79">
        <f>ALL!AD236/AD$819</f>
        <v>3.6888633910631683E-4</v>
      </c>
      <c r="AE848" s="79">
        <f>ALL!AE236/AE$819</f>
        <v>2.8017575084539451E-4</v>
      </c>
      <c r="AF848" s="79">
        <f>ALL!AF236/AF$819</f>
        <v>3.4688609868467383E-6</v>
      </c>
      <c r="AG848" s="79">
        <f>ALL!AG236/AG$819</f>
        <v>1.3235894173970801E-4</v>
      </c>
      <c r="AH848" s="79">
        <f>ALL!AH236/AH$819</f>
        <v>2.1053797667047882E-4</v>
      </c>
      <c r="AI848" s="79">
        <f>ALL!AI236/AI$819</f>
        <v>0</v>
      </c>
      <c r="AJ848" s="79">
        <f>ALL!AJ236/AJ$819</f>
        <v>1.3752620871608216E-4</v>
      </c>
      <c r="AK848" s="79">
        <f>ALL!AK236/AK$819</f>
        <v>0</v>
      </c>
      <c r="AL848" s="79">
        <f>ALL!AL236/AL$819</f>
        <v>0</v>
      </c>
      <c r="AM848" s="79">
        <f>ALL!AM236/AM$819</f>
        <v>7.3643756428401984E-4</v>
      </c>
      <c r="AN848" s="79">
        <f>ALL!AN236/AN$819</f>
        <v>2.0476620340620683E-3</v>
      </c>
      <c r="AO848" s="79">
        <f>ALL!AO236/AO$819</f>
        <v>1.9183747019973935E-4</v>
      </c>
      <c r="AP848" s="79">
        <f>ALL!AP236/AP$819</f>
        <v>2.1749160329988474E-3</v>
      </c>
      <c r="AQ848" s="79">
        <f>ALL!AQ236/AQ$819</f>
        <v>2.6020467372571891E-3</v>
      </c>
      <c r="AR848" s="79">
        <f>ALL!AR236/AR$819</f>
        <v>2.0357063689858831E-3</v>
      </c>
      <c r="AS848" s="79">
        <f>ALL!AS236/AS$819</f>
        <v>2.6554790775141931E-3</v>
      </c>
      <c r="AT848" s="79">
        <f>ALL!AT236/AT$819</f>
        <v>1.9546794391089793E-4</v>
      </c>
      <c r="AU848" s="79">
        <f>ALL!AU236/AU$819</f>
        <v>1.3325093978297942E-3</v>
      </c>
      <c r="AV848" s="79">
        <f>ALL!AV236/AV$819</f>
        <v>4.4572428612877088E-3</v>
      </c>
      <c r="AW848" s="79">
        <f>ALL!AW236/AW$819</f>
        <v>2.7576416884518896E-3</v>
      </c>
      <c r="AX848" s="79">
        <f>ALL!AX236/AX$819</f>
        <v>1.6962203753796415E-3</v>
      </c>
      <c r="AY848" s="79">
        <f>ALL!AY236/AY$819</f>
        <v>2.4703342335171824E-3</v>
      </c>
      <c r="AZ848" s="79">
        <f>ALL!AZ236/AZ$819</f>
        <v>2.762184641991319E-3</v>
      </c>
      <c r="BA848" s="79">
        <f>ALL!BA236/BA$819</f>
        <v>2.3826855965309701E-4</v>
      </c>
      <c r="BB848" s="79">
        <f>ALL!BB236/BB$819</f>
        <v>7.5379697436315607E-4</v>
      </c>
      <c r="BC848" s="79">
        <f>ALL!BC236/BC$819</f>
        <v>6.7420013474988705E-4</v>
      </c>
      <c r="BD848" s="79">
        <f>ALL!BD236/BD$819</f>
        <v>7.0502656289316836E-4</v>
      </c>
      <c r="BE848" s="79">
        <f>ALL!BE236/BE$819</f>
        <v>2.9806710922706896E-4</v>
      </c>
      <c r="BF848" s="79">
        <f>ALL!BF236/BF$819</f>
        <v>2.8240896217425634E-4</v>
      </c>
      <c r="BG848" s="79">
        <f>ALL!BG236/BG$819</f>
        <v>1.5910548546820853E-3</v>
      </c>
      <c r="BH848" s="19">
        <f t="shared" si="383"/>
        <v>3.9457325867974284E-2</v>
      </c>
      <c r="BJ848" s="267">
        <f t="array" ref="BJ848">(MIN(IF($E$4:$BG$4=BJ$4,$E848:$BG848)))</f>
        <v>1.9183747019973935E-4</v>
      </c>
      <c r="BK848" s="267">
        <f t="array" ref="BK848">(MAX(IF($E$4:$BG$4=BK$4,$E848:$BG848)))</f>
        <v>4.4572428612877088E-3</v>
      </c>
      <c r="BL848" s="267">
        <f t="array" ref="BL848">(AVERAGE(IF($E$4:$BG$4=BL$4,$E848:$BG848)))</f>
        <v>1.8153446582595313E-3</v>
      </c>
      <c r="BM848" s="267">
        <f t="array" ref="BM848">(MIN(IF($E$4:$BG$4=BM$4,$E848:$BG848)))</f>
        <v>2.8240896217425634E-4</v>
      </c>
      <c r="BN848" s="267">
        <f t="array" ref="BN848">(MAX(IF($E$4:$BG$4=BN$4,$E848:$BG848)))</f>
        <v>1.5910548546820853E-3</v>
      </c>
      <c r="BO848" s="267">
        <f t="array" ref="BO848">(AVERAGE(IF($E$4:$BG$4=BO$4,$E848:$BG848)))</f>
        <v>7.1913937224414473E-4</v>
      </c>
      <c r="BP848" s="267">
        <f t="array" ref="BP848">(MIN(IF($E$4:$BG$4=BP$4,$E848:$BG848)))</f>
        <v>0</v>
      </c>
      <c r="BQ848" s="267">
        <f t="array" ref="BQ848">(MAX(IF($E$4:$BG$4=BQ$4,$E848:$BG848)))</f>
        <v>7.3643756428401984E-4</v>
      </c>
      <c r="BR848" s="267">
        <f t="array" ref="BR848">(AVERAGE(IF($E$4:$BG$4=BR$4,$E848:$BG848)))</f>
        <v>2.454791880946733E-4</v>
      </c>
      <c r="BS848" s="267">
        <f t="array" ref="BS848">(MIN(IF($E$4:$BG$4=BS$4,$E848:$BG848)))</f>
        <v>0</v>
      </c>
      <c r="BT848" s="267">
        <f t="array" ref="BT848">(MAX(IF($E$4:$BG$4=BT$4,$E848:$BG848)))</f>
        <v>1.3273852752137109E-3</v>
      </c>
      <c r="BU848" s="267">
        <f t="array" ref="BU848">(AVERAGE(IF($E$4:$BG$4=BU$4,$E848:$BG848)))</f>
        <v>2.3803176507506394E-4</v>
      </c>
      <c r="BV848" s="267">
        <f t="array" ref="BV848">(MIN(IF($E$4:$BG$4=BV$4,$E848:$BG848)))</f>
        <v>0</v>
      </c>
      <c r="BW848" s="267">
        <f t="array" ref="BW848">(MAX(IF($E$4:$BG$4=BW$4,$E848:$BG848)))</f>
        <v>5.0266951406038591E-4</v>
      </c>
      <c r="BX848" s="267">
        <f t="array" ref="BX848">(AVERAGE(IF($E$4:$BG$4=BX$4,$E848:$BG848)))</f>
        <v>2.0001695946213565E-4</v>
      </c>
      <c r="BY848" s="267">
        <f t="array" ref="BY848">(MIN(IF($E$4:$BG$4=BY$4,$E848:$BG848)))</f>
        <v>0</v>
      </c>
      <c r="BZ848" s="267">
        <f t="array" ref="BZ848">(MAX(IF($E$4:$BG$4=BZ$4,$E848:$BG848)))</f>
        <v>4.9213545647180121E-4</v>
      </c>
      <c r="CA848" s="267">
        <f t="array" ref="CA848">(AVERAGE(IF($E$4:$BG$4=CA$4,$E848:$BG848)))</f>
        <v>1.4286876830518785E-4</v>
      </c>
      <c r="CB848" s="268">
        <f t="shared" si="384"/>
        <v>0</v>
      </c>
      <c r="CC848" s="268">
        <f t="shared" si="385"/>
        <v>0</v>
      </c>
      <c r="CD848" s="268">
        <f t="shared" si="386"/>
        <v>7.1740592487225968E-4</v>
      </c>
    </row>
    <row r="849" spans="1:82" ht="12.75">
      <c r="A849" s="17">
        <f t="shared" si="387"/>
        <v>55600</v>
      </c>
      <c r="B849" s="248" t="s">
        <v>197</v>
      </c>
      <c r="E849" s="79">
        <f>ALL!E237/E$819</f>
        <v>3.6596276451679642E-2</v>
      </c>
      <c r="F849" s="79">
        <f>ALL!F237/F$819</f>
        <v>4.5775698408675604E-2</v>
      </c>
      <c r="G849" s="79">
        <f>ALL!G237/G$819</f>
        <v>5.4216918415747078E-2</v>
      </c>
      <c r="H849" s="79">
        <f>ALL!H237/H$819</f>
        <v>1.9765657198501312E-2</v>
      </c>
      <c r="I849" s="79">
        <f>ALL!I237/I$819</f>
        <v>4.6846301601163376E-2</v>
      </c>
      <c r="J849" s="79">
        <f>ALL!J237/J$819</f>
        <v>6.1665668741344916E-2</v>
      </c>
      <c r="K849" s="79">
        <f>ALL!K237/K$819</f>
        <v>2.8199834849712786E-2</v>
      </c>
      <c r="L849" s="79">
        <f>ALL!L237/L$819</f>
        <v>0.12594043007777697</v>
      </c>
      <c r="M849" s="79">
        <f>ALL!M237/M$819</f>
        <v>2.244156905085299E-2</v>
      </c>
      <c r="N849" s="79">
        <f>ALL!N237/N$819</f>
        <v>5.11331313584915E-3</v>
      </c>
      <c r="O849" s="79">
        <f>ALL!O237/O$819</f>
        <v>0.22289213248258161</v>
      </c>
      <c r="P849" s="79">
        <f>ALL!P237/P$819</f>
        <v>8.1274892422572201E-2</v>
      </c>
      <c r="Q849" s="79">
        <f>ALL!Q237/Q$819</f>
        <v>5.7563727596675586E-2</v>
      </c>
      <c r="R849" s="79">
        <f>ALL!R237/R$819</f>
        <v>0.15835221812126082</v>
      </c>
      <c r="S849" s="79">
        <f>ALL!S237/S$819</f>
        <v>5.9107830375865332E-2</v>
      </c>
      <c r="T849" s="79">
        <f>ALL!T237/T$819</f>
        <v>5.5064434650551101E-2</v>
      </c>
      <c r="U849" s="79">
        <f>ALL!U237/U$819</f>
        <v>4.8923076886789797E-2</v>
      </c>
      <c r="V849" s="79">
        <f>ALL!V237/V$819</f>
        <v>3.1764625500269449E-2</v>
      </c>
      <c r="W849" s="79">
        <f>ALL!W237/W$819</f>
        <v>4.2134126597966295E-2</v>
      </c>
      <c r="X849" s="79">
        <f>ALL!X237/X$819</f>
        <v>7.1627653936228358E-2</v>
      </c>
      <c r="Y849" s="79">
        <f>ALL!Y237/Y$819</f>
        <v>6.613341864810017E-2</v>
      </c>
      <c r="Z849" s="79">
        <f>ALL!Z237/Z$819</f>
        <v>6.1745135083129794E-2</v>
      </c>
      <c r="AA849" s="79">
        <f>ALL!AA237/AA$819</f>
        <v>4.3980672832819659E-2</v>
      </c>
      <c r="AB849" s="79">
        <f>ALL!AB237/AB$819</f>
        <v>5.7621003873576056E-2</v>
      </c>
      <c r="AC849" s="79">
        <f>ALL!AC237/AC$819</f>
        <v>3.744773240652978E-2</v>
      </c>
      <c r="AD849" s="79">
        <f>ALL!AD237/AD$819</f>
        <v>1.8696227170743648E-2</v>
      </c>
      <c r="AE849" s="79">
        <f>ALL!AE237/AE$819</f>
        <v>4.4072130541856019E-2</v>
      </c>
      <c r="AF849" s="79">
        <f>ALL!AF237/AF$819</f>
        <v>7.3443986154197227E-2</v>
      </c>
      <c r="AG849" s="79">
        <f>ALL!AG237/AG$819</f>
        <v>3.2842118497015758E-2</v>
      </c>
      <c r="AH849" s="79">
        <f>ALL!AH237/AH$819</f>
        <v>5.4768954778636345E-2</v>
      </c>
      <c r="AI849" s="79">
        <f>ALL!AI237/AI$819</f>
        <v>4.9125801216117565E-2</v>
      </c>
      <c r="AJ849" s="79">
        <f>ALL!AJ237/AJ$819</f>
        <v>5.5689586890044558E-2</v>
      </c>
      <c r="AK849" s="79">
        <f>ALL!AK237/AK$819</f>
        <v>0</v>
      </c>
      <c r="AL849" s="79">
        <f>ALL!AL237/AL$819</f>
        <v>0</v>
      </c>
      <c r="AM849" s="79">
        <f>ALL!AM237/AM$819</f>
        <v>0</v>
      </c>
      <c r="AN849" s="79">
        <f>ALL!AN237/AN$819</f>
        <v>7.044251772747596E-4</v>
      </c>
      <c r="AO849" s="79">
        <f>ALL!AO237/AO$819</f>
        <v>0</v>
      </c>
      <c r="AP849" s="79">
        <f>ALL!AP237/AP$819</f>
        <v>0</v>
      </c>
      <c r="AQ849" s="79">
        <f>ALL!AQ237/AQ$819</f>
        <v>0</v>
      </c>
      <c r="AR849" s="79">
        <f>ALL!AR237/AR$819</f>
        <v>0</v>
      </c>
      <c r="AS849" s="79">
        <f>ALL!AS237/AS$819</f>
        <v>0</v>
      </c>
      <c r="AT849" s="79">
        <f>ALL!AT237/AT$819</f>
        <v>0</v>
      </c>
      <c r="AU849" s="79">
        <f>ALL!AU237/AU$819</f>
        <v>0</v>
      </c>
      <c r="AV849" s="79">
        <f>ALL!AV237/AV$819</f>
        <v>0</v>
      </c>
      <c r="AW849" s="79">
        <f>ALL!AW237/AW$819</f>
        <v>0</v>
      </c>
      <c r="AX849" s="79">
        <f>ALL!AX237/AX$819</f>
        <v>0</v>
      </c>
      <c r="AY849" s="79">
        <f>ALL!AY237/AY$819</f>
        <v>0</v>
      </c>
      <c r="AZ849" s="79">
        <f>ALL!AZ237/AZ$819</f>
        <v>0</v>
      </c>
      <c r="BA849" s="79">
        <f>ALL!BA237/BA$819</f>
        <v>0</v>
      </c>
      <c r="BB849" s="79">
        <f>ALL!BB237/BB$819</f>
        <v>0</v>
      </c>
      <c r="BC849" s="79">
        <f>ALL!BC237/BC$819</f>
        <v>0</v>
      </c>
      <c r="BD849" s="79">
        <f>ALL!BD237/BD$819</f>
        <v>4.8938379533228681E-2</v>
      </c>
      <c r="BE849" s="79">
        <f>ALL!BE237/BE$819</f>
        <v>7.1203277697545975E-2</v>
      </c>
      <c r="BF849" s="79">
        <f>ALL!BF237/BF$819</f>
        <v>3.1204090267817203E-2</v>
      </c>
      <c r="BG849" s="79">
        <f>ALL!BG237/BG$819</f>
        <v>2.2597002648087137E-2</v>
      </c>
      <c r="BH849" s="19">
        <f t="shared" si="383"/>
        <v>2.0454803299187851</v>
      </c>
      <c r="BJ849" s="267">
        <f t="array" ref="BJ849">(MIN(IF($E$4:$BG$4=BJ$4,$E849:$BG849)))</f>
        <v>0</v>
      </c>
      <c r="BK849" s="267">
        <f t="array" ref="BK849">(MAX(IF($E$4:$BG$4=BK$4,$E849:$BG849)))</f>
        <v>7.044251772747596E-4</v>
      </c>
      <c r="BL849" s="267">
        <f t="array" ref="BL849">(AVERAGE(IF($E$4:$BG$4=BL$4,$E849:$BG849)))</f>
        <v>4.4026573579672475E-5</v>
      </c>
      <c r="BM849" s="267">
        <f t="array" ref="BM849">(MIN(IF($E$4:$BG$4=BM$4,$E849:$BG849)))</f>
        <v>2.2597002648087137E-2</v>
      </c>
      <c r="BN849" s="267">
        <f t="array" ref="BN849">(MAX(IF($E$4:$BG$4=BN$4,$E849:$BG849)))</f>
        <v>7.1203277697545975E-2</v>
      </c>
      <c r="BO849" s="267">
        <f t="array" ref="BO849">(AVERAGE(IF($E$4:$BG$4=BO$4,$E849:$BG849)))</f>
        <v>4.3485687536669752E-2</v>
      </c>
      <c r="BP849" s="267">
        <f t="array" ref="BP849">(MIN(IF($E$4:$BG$4=BP$4,$E849:$BG849)))</f>
        <v>0</v>
      </c>
      <c r="BQ849" s="267">
        <f t="array" ref="BQ849">(MAX(IF($E$4:$BG$4=BQ$4,$E849:$BG849)))</f>
        <v>0</v>
      </c>
      <c r="BR849" s="267">
        <f t="array" ref="BR849">(AVERAGE(IF($E$4:$BG$4=BR$4,$E849:$BG849)))</f>
        <v>0</v>
      </c>
      <c r="BS849" s="267">
        <f t="array" ref="BS849">(MIN(IF($E$4:$BG$4=BS$4,$E849:$BG849)))</f>
        <v>5.11331313584915E-3</v>
      </c>
      <c r="BT849" s="267">
        <f t="array" ref="BT849">(MAX(IF($E$4:$BG$4=BT$4,$E849:$BG849)))</f>
        <v>0.22289213248258161</v>
      </c>
      <c r="BU849" s="267">
        <f t="array" ref="BU849">(AVERAGE(IF($E$4:$BG$4=BU$4,$E849:$BG849)))</f>
        <v>5.6427630271174735E-2</v>
      </c>
      <c r="BV849" s="267">
        <f t="array" ref="BV849">(MIN(IF($E$4:$BG$4=BV$4,$E849:$BG849)))</f>
        <v>5.4216918415747078E-2</v>
      </c>
      <c r="BW849" s="267">
        <f t="array" ref="BW849">(MAX(IF($E$4:$BG$4=BW$4,$E849:$BG849)))</f>
        <v>6.1745135083129794E-2</v>
      </c>
      <c r="BX849" s="267">
        <f t="array" ref="BX849">(AVERAGE(IF($E$4:$BG$4=BX$4,$E849:$BG849)))</f>
        <v>5.7318161065624366E-2</v>
      </c>
      <c r="BY849" s="267">
        <f t="array" ref="BY849">(MIN(IF($E$4:$BG$4=BY$4,$E849:$BG849)))</f>
        <v>3.2842118497015758E-2</v>
      </c>
      <c r="BZ849" s="267">
        <f t="array" ref="BZ849">(MAX(IF($E$4:$BG$4=BZ$4,$E849:$BG849)))</f>
        <v>0.12594043007777697</v>
      </c>
      <c r="CA849" s="267">
        <f t="array" ref="CA849">(AVERAGE(IF($E$4:$BG$4=CA$4,$E849:$BG849)))</f>
        <v>6.5225753519666294E-2</v>
      </c>
      <c r="CB849" s="268">
        <f t="shared" si="384"/>
        <v>0</v>
      </c>
      <c r="CC849" s="268">
        <f t="shared" si="385"/>
        <v>0.2</v>
      </c>
      <c r="CD849" s="268">
        <f t="shared" si="386"/>
        <v>3.7190551453068821E-2</v>
      </c>
    </row>
    <row r="850" spans="1:82" ht="24">
      <c r="A850" s="17">
        <f t="shared" si="387"/>
        <v>55700</v>
      </c>
      <c r="B850" s="248" t="s">
        <v>198</v>
      </c>
      <c r="E850" s="79">
        <f>ALL!E238/E$819</f>
        <v>1.6429805681318188E-2</v>
      </c>
      <c r="F850" s="79">
        <f>ALL!F238/F$819</f>
        <v>9.9723856941222599E-3</v>
      </c>
      <c r="G850" s="79">
        <f>ALL!G238/G$819</f>
        <v>0</v>
      </c>
      <c r="H850" s="79">
        <f>ALL!H238/H$819</f>
        <v>2.2793027269044436E-2</v>
      </c>
      <c r="I850" s="79">
        <f>ALL!I238/I$819</f>
        <v>1.865879342059883E-2</v>
      </c>
      <c r="J850" s="79">
        <f>ALL!J238/J$819</f>
        <v>2.5450534705789479E-2</v>
      </c>
      <c r="K850" s="79">
        <f>ALL!K238/K$819</f>
        <v>1.7989330645666504E-2</v>
      </c>
      <c r="L850" s="79">
        <f>ALL!L238/L$819</f>
        <v>2.3212444797522987E-2</v>
      </c>
      <c r="M850" s="79">
        <f>ALL!M238/M$819</f>
        <v>1.4637709182154823E-2</v>
      </c>
      <c r="N850" s="79">
        <f>ALL!N238/N$819</f>
        <v>1.2763747449870909E-2</v>
      </c>
      <c r="O850" s="79">
        <f>ALL!O238/O$819</f>
        <v>1.0660040241548881E-2</v>
      </c>
      <c r="P850" s="79">
        <f>ALL!P238/P$819</f>
        <v>2.0053094517751544E-2</v>
      </c>
      <c r="Q850" s="79">
        <f>ALL!Q238/Q$819</f>
        <v>1.8261372307853293E-2</v>
      </c>
      <c r="R850" s="79">
        <f>ALL!R238/R$819</f>
        <v>1.1273687850539794E-2</v>
      </c>
      <c r="S850" s="79">
        <f>ALL!S238/S$819</f>
        <v>2.220050315313327E-2</v>
      </c>
      <c r="T850" s="79">
        <f>ALL!T238/T$819</f>
        <v>1.4007378702610204E-2</v>
      </c>
      <c r="U850" s="79">
        <f>ALL!U238/U$819</f>
        <v>1.9989023384378607E-2</v>
      </c>
      <c r="V850" s="79">
        <f>ALL!V238/V$819</f>
        <v>1.7331509878269279E-2</v>
      </c>
      <c r="W850" s="79">
        <f>ALL!W238/W$819</f>
        <v>9.7595800012550662E-5</v>
      </c>
      <c r="X850" s="79">
        <f>ALL!X238/X$819</f>
        <v>2.2432421629034277E-2</v>
      </c>
      <c r="Y850" s="79">
        <f>ALL!Y238/Y$819</f>
        <v>1.9168602052955605E-2</v>
      </c>
      <c r="Z850" s="79">
        <f>ALL!Z238/Z$819</f>
        <v>3.5265146736373335E-2</v>
      </c>
      <c r="AA850" s="79">
        <f>ALL!AA238/AA$819</f>
        <v>1.6577102655887153E-2</v>
      </c>
      <c r="AB850" s="79">
        <f>ALL!AB238/AB$819</f>
        <v>3.6476475313093469E-2</v>
      </c>
      <c r="AC850" s="79">
        <f>ALL!AC238/AC$819</f>
        <v>1.6989941666638614E-2</v>
      </c>
      <c r="AD850" s="79">
        <f>ALL!AD238/AD$819</f>
        <v>1.8731604516480056E-2</v>
      </c>
      <c r="AE850" s="79">
        <f>ALL!AE238/AE$819</f>
        <v>1.6200103676167015E-2</v>
      </c>
      <c r="AF850" s="79">
        <f>ALL!AF238/AF$819</f>
        <v>2.7757167435112706E-2</v>
      </c>
      <c r="AG850" s="79">
        <f>ALL!AG238/AG$819</f>
        <v>1.5458212017057233E-2</v>
      </c>
      <c r="AH850" s="79">
        <f>ALL!AH238/AH$819</f>
        <v>1.7398005319533862E-2</v>
      </c>
      <c r="AI850" s="79">
        <f>ALL!AI238/AI$819</f>
        <v>2.039619425822544E-2</v>
      </c>
      <c r="AJ850" s="79">
        <f>ALL!AJ238/AJ$819</f>
        <v>3.067001963900735E-2</v>
      </c>
      <c r="AK850" s="79">
        <f>ALL!AK238/AK$819</f>
        <v>1.6810911547896799E-2</v>
      </c>
      <c r="AL850" s="79">
        <f>ALL!AL238/AL$819</f>
        <v>1.7075947315813413E-4</v>
      </c>
      <c r="AM850" s="79">
        <f>ALL!AM238/AM$819</f>
        <v>1.1800772992671278E-4</v>
      </c>
      <c r="AN850" s="79">
        <f>ALL!AN238/AN$819</f>
        <v>0</v>
      </c>
      <c r="AO850" s="79">
        <f>ALL!AO238/AO$819</f>
        <v>0</v>
      </c>
      <c r="AP850" s="79">
        <f>ALL!AP238/AP$819</f>
        <v>0</v>
      </c>
      <c r="AQ850" s="79">
        <f>ALL!AQ238/AQ$819</f>
        <v>0</v>
      </c>
      <c r="AR850" s="79">
        <f>ALL!AR238/AR$819</f>
        <v>3.4295275433986201E-2</v>
      </c>
      <c r="AS850" s="79">
        <f>ALL!AS238/AS$819</f>
        <v>2.6491785533172735E-2</v>
      </c>
      <c r="AT850" s="79">
        <f>ALL!AT238/AT$819</f>
        <v>3.4170639592839081E-3</v>
      </c>
      <c r="AU850" s="79">
        <f>ALL!AU238/AU$819</f>
        <v>0</v>
      </c>
      <c r="AV850" s="79">
        <f>ALL!AV238/AV$819</f>
        <v>0</v>
      </c>
      <c r="AW850" s="79">
        <f>ALL!AW238/AW$819</f>
        <v>2.0153898573073665E-2</v>
      </c>
      <c r="AX850" s="79">
        <f>ALL!AX238/AX$819</f>
        <v>0</v>
      </c>
      <c r="AY850" s="79">
        <f>ALL!AY238/AY$819</f>
        <v>0</v>
      </c>
      <c r="AZ850" s="79">
        <f>ALL!AZ238/AZ$819</f>
        <v>1.052496374709128E-4</v>
      </c>
      <c r="BA850" s="79">
        <f>ALL!BA238/BA$819</f>
        <v>6.1944097900198175E-3</v>
      </c>
      <c r="BB850" s="79">
        <f>ALL!BB238/BB$819</f>
        <v>0</v>
      </c>
      <c r="BC850" s="79">
        <f>ALL!BC238/BC$819</f>
        <v>0</v>
      </c>
      <c r="BD850" s="79">
        <f>ALL!BD238/BD$819</f>
        <v>2.1320724338108124E-2</v>
      </c>
      <c r="BE850" s="79">
        <f>ALL!BE238/BE$819</f>
        <v>0</v>
      </c>
      <c r="BF850" s="79">
        <f>ALL!BF238/BF$819</f>
        <v>1.6406106673939817E-2</v>
      </c>
      <c r="BG850" s="79">
        <f>ALL!BG238/BG$819</f>
        <v>2.0488054222172074E-2</v>
      </c>
      <c r="BH850" s="19">
        <f t="shared" si="383"/>
        <v>0.75527522850996098</v>
      </c>
      <c r="BJ850" s="267">
        <f t="array" ref="BJ850">(MIN(IF($E$4:$BG$4=BJ$4,$E850:$BG850)))</f>
        <v>0</v>
      </c>
      <c r="BK850" s="267">
        <f t="array" ref="BK850">(MAX(IF($E$4:$BG$4=BK$4,$E850:$BG850)))</f>
        <v>3.4295275433986201E-2</v>
      </c>
      <c r="BL850" s="267">
        <f t="array" ref="BL850">(AVERAGE(IF($E$4:$BG$4=BL$4,$E850:$BG850)))</f>
        <v>5.6661051829379524E-3</v>
      </c>
      <c r="BM850" s="267">
        <f t="array" ref="BM850">(MIN(IF($E$4:$BG$4=BM$4,$E850:$BG850)))</f>
        <v>0</v>
      </c>
      <c r="BN850" s="267">
        <f t="array" ref="BN850">(MAX(IF($E$4:$BG$4=BN$4,$E850:$BG850)))</f>
        <v>2.1320724338108124E-2</v>
      </c>
      <c r="BO850" s="267">
        <f t="array" ref="BO850">(AVERAGE(IF($E$4:$BG$4=BO$4,$E850:$BG850)))</f>
        <v>1.4553721308555003E-2</v>
      </c>
      <c r="BP850" s="267">
        <f t="array" ref="BP850">(MIN(IF($E$4:$BG$4=BP$4,$E850:$BG850)))</f>
        <v>1.1800772992671278E-4</v>
      </c>
      <c r="BQ850" s="267">
        <f t="array" ref="BQ850">(MAX(IF($E$4:$BG$4=BQ$4,$E850:$BG850)))</f>
        <v>1.6810911547896799E-2</v>
      </c>
      <c r="BR850" s="267">
        <f t="array" ref="BR850">(AVERAGE(IF($E$4:$BG$4=BR$4,$E850:$BG850)))</f>
        <v>5.6998929169938817E-3</v>
      </c>
      <c r="BS850" s="267">
        <f t="array" ref="BS850">(MIN(IF($E$4:$BG$4=BS$4,$E850:$BG850)))</f>
        <v>9.7595800012550662E-5</v>
      </c>
      <c r="BT850" s="267">
        <f t="array" ref="BT850">(MAX(IF($E$4:$BG$4=BT$4,$E850:$BG850)))</f>
        <v>2.7757167435112706E-2</v>
      </c>
      <c r="BU850" s="267">
        <f t="array" ref="BU850">(AVERAGE(IF($E$4:$BG$4=BU$4,$E850:$BG850)))</f>
        <v>1.6509102661176611E-2</v>
      </c>
      <c r="BV850" s="267">
        <f t="array" ref="BV850">(MIN(IF($E$4:$BG$4=BV$4,$E850:$BG850)))</f>
        <v>0</v>
      </c>
      <c r="BW850" s="267">
        <f t="array" ref="BW850">(MAX(IF($E$4:$BG$4=BW$4,$E850:$BG850)))</f>
        <v>3.6476475313093469E-2</v>
      </c>
      <c r="BX850" s="267">
        <f t="array" ref="BX850">(AVERAGE(IF($E$4:$BG$4=BX$4,$E850:$BG850)))</f>
        <v>2.5602910422118538E-2</v>
      </c>
      <c r="BY850" s="267">
        <f t="array" ref="BY850">(MIN(IF($E$4:$BG$4=BY$4,$E850:$BG850)))</f>
        <v>1.5458212017057233E-2</v>
      </c>
      <c r="BZ850" s="267">
        <f t="array" ref="BZ850">(MAX(IF($E$4:$BG$4=BZ$4,$E850:$BG850)))</f>
        <v>2.3212444797522987E-2</v>
      </c>
      <c r="CA850" s="267">
        <f t="array" ref="CA850">(AVERAGE(IF($E$4:$BG$4=CA$4,$E850:$BG850)))</f>
        <v>2.0028597717795558E-2</v>
      </c>
      <c r="CB850" s="268">
        <f t="shared" si="384"/>
        <v>0</v>
      </c>
      <c r="CC850" s="268">
        <f t="shared" si="385"/>
        <v>0</v>
      </c>
      <c r="CD850" s="268">
        <f t="shared" si="386"/>
        <v>1.3732276881999291E-2</v>
      </c>
    </row>
    <row r="851" spans="1:82" ht="12.75">
      <c r="A851" s="17">
        <f t="shared" si="387"/>
        <v>55800</v>
      </c>
      <c r="B851" s="248" t="s">
        <v>199</v>
      </c>
      <c r="E851" s="79">
        <f>ALL!E239/E$819</f>
        <v>3.9456277375500944E-4</v>
      </c>
      <c r="F851" s="79">
        <f>ALL!F239/F$819</f>
        <v>1.8379309612383195E-4</v>
      </c>
      <c r="G851" s="79">
        <f>ALL!G239/G$819</f>
        <v>3.7787538035061451E-4</v>
      </c>
      <c r="H851" s="79">
        <f>ALL!H239/H$819</f>
        <v>2.7782210768326443E-4</v>
      </c>
      <c r="I851" s="79">
        <f>ALL!I239/I$819</f>
        <v>5.3923280245763566E-4</v>
      </c>
      <c r="J851" s="79">
        <f>ALL!J239/J$819</f>
        <v>9.6636416619253482E-4</v>
      </c>
      <c r="K851" s="79">
        <f>ALL!K239/K$819</f>
        <v>5.0646543359238736E-4</v>
      </c>
      <c r="L851" s="79">
        <f>ALL!L239/L$819</f>
        <v>1.2901169500225093E-4</v>
      </c>
      <c r="M851" s="79">
        <f>ALL!M239/M$819</f>
        <v>2.4981449993136453E-5</v>
      </c>
      <c r="N851" s="79">
        <f>ALL!N239/N$819</f>
        <v>5.1842203791144345E-4</v>
      </c>
      <c r="O851" s="79">
        <f>ALL!O239/O$819</f>
        <v>1.0597494467720659E-4</v>
      </c>
      <c r="P851" s="79">
        <f>ALL!P239/P$819</f>
        <v>9.6550392017438939E-5</v>
      </c>
      <c r="Q851" s="79">
        <f>ALL!Q239/Q$819</f>
        <v>5.1179818783187456E-4</v>
      </c>
      <c r="R851" s="79">
        <f>ALL!R239/R$819</f>
        <v>7.6485419282104974E-4</v>
      </c>
      <c r="S851" s="79">
        <f>ALL!S239/S$819</f>
        <v>7.1774707675250325E-4</v>
      </c>
      <c r="T851" s="79">
        <f>ALL!T239/T$819</f>
        <v>9.6428464014518202E-4</v>
      </c>
      <c r="U851" s="79">
        <f>ALL!U239/U$819</f>
        <v>3.113320038326106E-4</v>
      </c>
      <c r="V851" s="79">
        <f>ALL!V239/V$819</f>
        <v>4.6135838605239109E-3</v>
      </c>
      <c r="W851" s="79">
        <f>ALL!W239/W$819</f>
        <v>9.5213784326765138E-4</v>
      </c>
      <c r="X851" s="79">
        <f>ALL!X239/X$819</f>
        <v>1.977616980265242E-5</v>
      </c>
      <c r="Y851" s="79">
        <f>ALL!Y239/Y$819</f>
        <v>3.4732704402736544E-4</v>
      </c>
      <c r="Z851" s="79">
        <f>ALL!Z239/Z$819</f>
        <v>1.0272719187966767E-3</v>
      </c>
      <c r="AA851" s="79">
        <f>ALL!AA239/AA$819</f>
        <v>2.3001316200167428E-4</v>
      </c>
      <c r="AB851" s="79">
        <f>ALL!AB239/AB$819</f>
        <v>9.4094892941543065E-5</v>
      </c>
      <c r="AC851" s="79">
        <f>ALL!AC239/AC$819</f>
        <v>8.1111632124156164E-4</v>
      </c>
      <c r="AD851" s="79">
        <f>ALL!AD239/AD$819</f>
        <v>9.0108506343646456E-4</v>
      </c>
      <c r="AE851" s="79">
        <f>ALL!AE239/AE$819</f>
        <v>5.0830401188684232E-4</v>
      </c>
      <c r="AF851" s="79">
        <f>ALL!AF239/AF$819</f>
        <v>7.0516918698048411E-4</v>
      </c>
      <c r="AG851" s="79">
        <f>ALL!AG239/AG$819</f>
        <v>2.9692658364576424E-4</v>
      </c>
      <c r="AH851" s="79">
        <f>ALL!AH239/AH$819</f>
        <v>6.8990303784435445E-4</v>
      </c>
      <c r="AI851" s="79">
        <f>ALL!AI239/AI$819</f>
        <v>1.4420179022821259E-4</v>
      </c>
      <c r="AJ851" s="79">
        <f>ALL!AJ239/AJ$819</f>
        <v>1.1335287723815686E-3</v>
      </c>
      <c r="AK851" s="79">
        <f>ALL!AK239/AK$819</f>
        <v>1.5961438628425463E-3</v>
      </c>
      <c r="AL851" s="79">
        <f>ALL!AL239/AL$819</f>
        <v>4.0242016262910524E-4</v>
      </c>
      <c r="AM851" s="79">
        <f>ALL!AM239/AM$819</f>
        <v>1.6710798054304778E-2</v>
      </c>
      <c r="AN851" s="79">
        <f>ALL!AN239/AN$819</f>
        <v>9.4619131311732331E-5</v>
      </c>
      <c r="AO851" s="79">
        <f>ALL!AO239/AO$819</f>
        <v>2.7224813935392369E-4</v>
      </c>
      <c r="AP851" s="79">
        <f>ALL!AP239/AP$819</f>
        <v>3.3381109490571083E-4</v>
      </c>
      <c r="AQ851" s="79">
        <f>ALL!AQ239/AQ$819</f>
        <v>2.5460761838452311E-3</v>
      </c>
      <c r="AR851" s="79">
        <f>ALL!AR239/AR$819</f>
        <v>1.8871844405648538E-3</v>
      </c>
      <c r="AS851" s="79">
        <f>ALL!AS239/AS$819</f>
        <v>7.0586843005309482E-4</v>
      </c>
      <c r="AT851" s="79">
        <f>ALL!AT239/AT$819</f>
        <v>1.2362901748369606E-3</v>
      </c>
      <c r="AU851" s="79">
        <f>ALL!AU239/AU$819</f>
        <v>1.8985629942985039E-3</v>
      </c>
      <c r="AV851" s="79">
        <f>ALL!AV239/AV$819</f>
        <v>2.3489562102545557E-3</v>
      </c>
      <c r="AW851" s="79">
        <f>ALL!AW239/AW$819</f>
        <v>8.0032166637860773E-5</v>
      </c>
      <c r="AX851" s="79">
        <f>ALL!AX239/AX$819</f>
        <v>1.4668142231406671E-3</v>
      </c>
      <c r="AY851" s="79">
        <f>ALL!AY239/AY$819</f>
        <v>3.804731376078395E-4</v>
      </c>
      <c r="AZ851" s="79">
        <f>ALL!AZ239/AZ$819</f>
        <v>4.9236652007453316E-3</v>
      </c>
      <c r="BA851" s="79">
        <f>ALL!BA239/BA$819</f>
        <v>6.4619979832513811E-3</v>
      </c>
      <c r="BB851" s="79">
        <f>ALL!BB239/BB$819</f>
        <v>0</v>
      </c>
      <c r="BC851" s="79">
        <f>ALL!BC239/BC$819</f>
        <v>0</v>
      </c>
      <c r="BD851" s="79">
        <f>ALL!BD239/BD$819</f>
        <v>8.0223520797477531E-4</v>
      </c>
      <c r="BE851" s="79">
        <f>ALL!BE239/BE$819</f>
        <v>3.0954784749583964E-4</v>
      </c>
      <c r="BF851" s="79">
        <f>ALL!BF239/BF$819</f>
        <v>5.3193495400995694E-4</v>
      </c>
      <c r="BG851" s="79">
        <f>ALL!BG239/BG$819</f>
        <v>2.0522658995910986E-4</v>
      </c>
      <c r="BH851" s="19">
        <f t="shared" si="383"/>
        <v>6.5060418230170475E-2</v>
      </c>
      <c r="BJ851" s="267">
        <f t="array" ref="BJ851">(MIN(IF($E$4:$BG$4=BJ$4,$E851:$BG851)))</f>
        <v>0</v>
      </c>
      <c r="BK851" s="267">
        <f t="array" ref="BK851">(MAX(IF($E$4:$BG$4=BK$4,$E851:$BG851)))</f>
        <v>6.4619979832513811E-3</v>
      </c>
      <c r="BL851" s="267">
        <f t="array" ref="BL851">(AVERAGE(IF($E$4:$BG$4=BL$4,$E851:$BG851)))</f>
        <v>1.539787469425478E-3</v>
      </c>
      <c r="BM851" s="267">
        <f t="array" ref="BM851">(MIN(IF($E$4:$BG$4=BM$4,$E851:$BG851)))</f>
        <v>2.0522658995910986E-4</v>
      </c>
      <c r="BN851" s="267">
        <f t="array" ref="BN851">(MAX(IF($E$4:$BG$4=BN$4,$E851:$BG851)))</f>
        <v>8.0223520797477531E-4</v>
      </c>
      <c r="BO851" s="267">
        <f t="array" ref="BO851">(AVERAGE(IF($E$4:$BG$4=BO$4,$E851:$BG851)))</f>
        <v>4.6223614985992046E-4</v>
      </c>
      <c r="BP851" s="267">
        <f t="array" ref="BP851">(MIN(IF($E$4:$BG$4=BP$4,$E851:$BG851)))</f>
        <v>4.0242016262910524E-4</v>
      </c>
      <c r="BQ851" s="267">
        <f t="array" ref="BQ851">(MAX(IF($E$4:$BG$4=BQ$4,$E851:$BG851)))</f>
        <v>1.6710798054304778E-2</v>
      </c>
      <c r="BR851" s="267">
        <f t="array" ref="BR851">(AVERAGE(IF($E$4:$BG$4=BR$4,$E851:$BG851)))</f>
        <v>6.2364540265921432E-3</v>
      </c>
      <c r="BS851" s="267">
        <f t="array" ref="BS851">(MIN(IF($E$4:$BG$4=BS$4,$E851:$BG851)))</f>
        <v>2.4981449993136453E-5</v>
      </c>
      <c r="BT851" s="267">
        <f t="array" ref="BT851">(MAX(IF($E$4:$BG$4=BT$4,$E851:$BG851)))</f>
        <v>4.6135838605239109E-3</v>
      </c>
      <c r="BU851" s="267">
        <f t="array" ref="BU851">(AVERAGE(IF($E$4:$BG$4=BU$4,$E851:$BG851)))</f>
        <v>7.4741474469951089E-4</v>
      </c>
      <c r="BV851" s="267">
        <f t="array" ref="BV851">(MIN(IF($E$4:$BG$4=BV$4,$E851:$BG851)))</f>
        <v>9.4094892941543065E-5</v>
      </c>
      <c r="BW851" s="267">
        <f t="array" ref="BW851">(MAX(IF($E$4:$BG$4=BW$4,$E851:$BG851)))</f>
        <v>1.1335287723815686E-3</v>
      </c>
      <c r="BX851" s="267">
        <f t="array" ref="BX851">(AVERAGE(IF($E$4:$BG$4=BX$4,$E851:$BG851)))</f>
        <v>6.5819274111760071E-4</v>
      </c>
      <c r="BY851" s="267">
        <f t="array" ref="BY851">(MIN(IF($E$4:$BG$4=BY$4,$E851:$BG851)))</f>
        <v>1.977616980265242E-5</v>
      </c>
      <c r="BZ851" s="267">
        <f t="array" ref="BZ851">(MAX(IF($E$4:$BG$4=BZ$4,$E851:$BG851)))</f>
        <v>5.3923280245763566E-4</v>
      </c>
      <c r="CA851" s="267">
        <f t="array" ref="CA851">(AVERAGE(IF($E$4:$BG$4=CA$4,$E851:$BG851)))</f>
        <v>2.1957591956950934E-4</v>
      </c>
      <c r="CB851" s="268">
        <f t="shared" si="384"/>
        <v>0</v>
      </c>
      <c r="CC851" s="268">
        <f t="shared" si="385"/>
        <v>0</v>
      </c>
      <c r="CD851" s="268">
        <f t="shared" si="386"/>
        <v>1.1829166950940086E-3</v>
      </c>
    </row>
    <row r="852" spans="1:82" ht="12.75">
      <c r="A852" s="17">
        <f t="shared" si="387"/>
        <v>56100</v>
      </c>
      <c r="B852" s="248" t="s">
        <v>200</v>
      </c>
      <c r="E852" s="79">
        <f>ALL!E240/E$819</f>
        <v>1.0147103353402766E-2</v>
      </c>
      <c r="F852" s="79">
        <f>ALL!F240/F$819</f>
        <v>8.0358492901851358E-3</v>
      </c>
      <c r="G852" s="79">
        <f>ALL!G240/G$819</f>
        <v>8.6721977619121267E-3</v>
      </c>
      <c r="H852" s="79">
        <f>ALL!H240/H$819</f>
        <v>7.3347002114916987E-3</v>
      </c>
      <c r="I852" s="79">
        <f>ALL!I240/I$819</f>
        <v>6.8994860390922735E-3</v>
      </c>
      <c r="J852" s="79">
        <f>ALL!J240/J$819</f>
        <v>7.2639798276996565E-3</v>
      </c>
      <c r="K852" s="79">
        <f>ALL!K240/K$819</f>
        <v>9.7904935897296375E-3</v>
      </c>
      <c r="L852" s="79">
        <f>ALL!L240/L$819</f>
        <v>5.9286073294485767E-3</v>
      </c>
      <c r="M852" s="79">
        <f>ALL!M240/M$819</f>
        <v>9.1265786625994629E-3</v>
      </c>
      <c r="N852" s="79">
        <f>ALL!N240/N$819</f>
        <v>1.0382867190489291E-2</v>
      </c>
      <c r="O852" s="79">
        <f>ALL!O240/O$819</f>
        <v>1.5273049573289369E-2</v>
      </c>
      <c r="P852" s="79">
        <f>ALL!P240/P$819</f>
        <v>3.3036701933542088E-3</v>
      </c>
      <c r="Q852" s="79">
        <f>ALL!Q240/Q$819</f>
        <v>9.9428021246666179E-3</v>
      </c>
      <c r="R852" s="79">
        <f>ALL!R240/R$819</f>
        <v>8.4263492841962113E-3</v>
      </c>
      <c r="S852" s="79">
        <f>ALL!S240/S$819</f>
        <v>4.8924155922046757E-3</v>
      </c>
      <c r="T852" s="79">
        <f>ALL!T240/T$819</f>
        <v>7.4097584198525796E-3</v>
      </c>
      <c r="U852" s="79">
        <f>ALL!U240/U$819</f>
        <v>9.2300788983155652E-3</v>
      </c>
      <c r="V852" s="79">
        <f>ALL!V240/V$819</f>
        <v>7.6016443931431216E-3</v>
      </c>
      <c r="W852" s="79">
        <f>ALL!W240/W$819</f>
        <v>7.7697996535846725E-3</v>
      </c>
      <c r="X852" s="79">
        <f>ALL!X240/X$819</f>
        <v>7.734846074253658E-3</v>
      </c>
      <c r="Y852" s="79">
        <f>ALL!Y240/Y$819</f>
        <v>7.5104121245332528E-3</v>
      </c>
      <c r="Z852" s="79">
        <f>ALL!Z240/Z$819</f>
        <v>8.4692523841182442E-3</v>
      </c>
      <c r="AA852" s="79">
        <f>ALL!AA240/AA$819</f>
        <v>8.3887338394775298E-3</v>
      </c>
      <c r="AB852" s="79">
        <f>ALL!AB240/AB$819</f>
        <v>8.4227476448273386E-3</v>
      </c>
      <c r="AC852" s="79">
        <f>ALL!AC240/AC$819</f>
        <v>1.0023886983581235E-2</v>
      </c>
      <c r="AD852" s="79">
        <f>ALL!AD240/AD$819</f>
        <v>1.0620581360271431E-2</v>
      </c>
      <c r="AE852" s="79">
        <f>ALL!AE240/AE$819</f>
        <v>7.6729002725658647E-3</v>
      </c>
      <c r="AF852" s="79">
        <f>ALL!AF240/AF$819</f>
        <v>8.6349540609295117E-3</v>
      </c>
      <c r="AG852" s="79">
        <f>ALL!AG240/AG$819</f>
        <v>5.0468804731990538E-3</v>
      </c>
      <c r="AH852" s="79">
        <f>ALL!AH240/AH$819</f>
        <v>8.8835367569950856E-3</v>
      </c>
      <c r="AI852" s="79">
        <f>ALL!AI240/AI$819</f>
        <v>7.3085114924278105E-3</v>
      </c>
      <c r="AJ852" s="79">
        <f>ALL!AJ240/AJ$819</f>
        <v>5.360112356295489E-3</v>
      </c>
      <c r="AK852" s="79">
        <f>ALL!AK240/AK$819</f>
        <v>2.1122130010686399E-2</v>
      </c>
      <c r="AL852" s="79">
        <f>ALL!AL240/AL$819</f>
        <v>7.1478103016955315E-3</v>
      </c>
      <c r="AM852" s="79">
        <f>ALL!AM240/AM$819</f>
        <v>2.2901492416839881E-2</v>
      </c>
      <c r="AN852" s="79">
        <f>ALL!AN240/AN$819</f>
        <v>2.5303921879203353E-2</v>
      </c>
      <c r="AO852" s="79">
        <f>ALL!AO240/AO$819</f>
        <v>8.0069671333486778E-3</v>
      </c>
      <c r="AP852" s="79">
        <f>ALL!AP240/AP$819</f>
        <v>1.8300766315107971E-2</v>
      </c>
      <c r="AQ852" s="79">
        <f>ALL!AQ240/AQ$819</f>
        <v>1.6311747298732068E-2</v>
      </c>
      <c r="AR852" s="79">
        <f>ALL!AR240/AR$819</f>
        <v>9.916228596148163E-3</v>
      </c>
      <c r="AS852" s="79">
        <f>ALL!AS240/AS$819</f>
        <v>1.6031179598642063E-2</v>
      </c>
      <c r="AT852" s="79">
        <f>ALL!AT240/AT$819</f>
        <v>2.3634154370802771E-2</v>
      </c>
      <c r="AU852" s="79">
        <f>ALL!AU240/AU$819</f>
        <v>3.3984799772338176E-2</v>
      </c>
      <c r="AV852" s="79">
        <f>ALL!AV240/AV$819</f>
        <v>1.3007971412266398E-2</v>
      </c>
      <c r="AW852" s="79">
        <f>ALL!AW240/AW$819</f>
        <v>4.2605031564857537E-2</v>
      </c>
      <c r="AX852" s="79">
        <f>ALL!AX240/AX$819</f>
        <v>1.8579640937200197E-2</v>
      </c>
      <c r="AY852" s="79">
        <f>ALL!AY240/AY$819</f>
        <v>2.3166830259760338E-2</v>
      </c>
      <c r="AZ852" s="79">
        <f>ALL!AZ240/AZ$819</f>
        <v>3.1021694213149972E-2</v>
      </c>
      <c r="BA852" s="79">
        <f>ALL!BA240/BA$819</f>
        <v>3.8880629198534723E-2</v>
      </c>
      <c r="BB852" s="79">
        <f>ALL!BB240/BB$819</f>
        <v>1.7424822295530232E-2</v>
      </c>
      <c r="BC852" s="79">
        <f>ALL!BC240/BC$819</f>
        <v>4.8945872372620179E-2</v>
      </c>
      <c r="BD852" s="79">
        <f>ALL!BD240/BD$819</f>
        <v>1.1392656578124216E-2</v>
      </c>
      <c r="BE852" s="79">
        <f>ALL!BE240/BE$819</f>
        <v>7.3901140153636094E-3</v>
      </c>
      <c r="BF852" s="79">
        <f>ALL!BF240/BF$819</f>
        <v>7.5377740085867447E-3</v>
      </c>
      <c r="BG852" s="79">
        <f>ALL!BG240/BG$819</f>
        <v>1.0360139908126634E-2</v>
      </c>
      <c r="BH852" s="19">
        <f t="shared" si="383"/>
        <v>0.73448316166979888</v>
      </c>
      <c r="BJ852" s="267">
        <f t="array" ref="BJ852">(MIN(IF($E$4:$BG$4=BJ$4,$E852:$BG852)))</f>
        <v>8.0069671333486778E-3</v>
      </c>
      <c r="BK852" s="267">
        <f t="array" ref="BK852">(MAX(IF($E$4:$BG$4=BK$4,$E852:$BG852)))</f>
        <v>4.8945872372620179E-2</v>
      </c>
      <c r="BL852" s="267">
        <f t="array" ref="BL852">(AVERAGE(IF($E$4:$BG$4=BL$4,$E852:$BG852)))</f>
        <v>2.4070141076140174E-2</v>
      </c>
      <c r="BM852" s="267">
        <f t="array" ref="BM852">(MIN(IF($E$4:$BG$4=BM$4,$E852:$BG852)))</f>
        <v>7.3901140153636094E-3</v>
      </c>
      <c r="BN852" s="267">
        <f t="array" ref="BN852">(MAX(IF($E$4:$BG$4=BN$4,$E852:$BG852)))</f>
        <v>1.1392656578124216E-2</v>
      </c>
      <c r="BO852" s="267">
        <f t="array" ref="BO852">(AVERAGE(IF($E$4:$BG$4=BO$4,$E852:$BG852)))</f>
        <v>9.1701711275503014E-3</v>
      </c>
      <c r="BP852" s="267">
        <f t="array" ref="BP852">(MIN(IF($E$4:$BG$4=BP$4,$E852:$BG852)))</f>
        <v>7.1478103016955315E-3</v>
      </c>
      <c r="BQ852" s="267">
        <f t="array" ref="BQ852">(MAX(IF($E$4:$BG$4=BQ$4,$E852:$BG852)))</f>
        <v>2.2901492416839881E-2</v>
      </c>
      <c r="BR852" s="267">
        <f t="array" ref="BR852">(AVERAGE(IF($E$4:$BG$4=BR$4,$E852:$BG852)))</f>
        <v>1.7057144243073936E-2</v>
      </c>
      <c r="BS852" s="267">
        <f t="array" ref="BS852">(MIN(IF($E$4:$BG$4=BS$4,$E852:$BG852)))</f>
        <v>4.8924155922046757E-3</v>
      </c>
      <c r="BT852" s="267">
        <f t="array" ref="BT852">(MAX(IF($E$4:$BG$4=BT$4,$E852:$BG852)))</f>
        <v>1.5273049573289369E-2</v>
      </c>
      <c r="BU852" s="267">
        <f t="array" ref="BU852">(AVERAGE(IF($E$4:$BG$4=BU$4,$E852:$BG852)))</f>
        <v>8.8158284078518473E-3</v>
      </c>
      <c r="BV852" s="267">
        <f t="array" ref="BV852">(MIN(IF($E$4:$BG$4=BV$4,$E852:$BG852)))</f>
        <v>5.360112356295489E-3</v>
      </c>
      <c r="BW852" s="267">
        <f t="array" ref="BW852">(MAX(IF($E$4:$BG$4=BW$4,$E852:$BG852)))</f>
        <v>8.6721977619121267E-3</v>
      </c>
      <c r="BX852" s="267">
        <f t="array" ref="BX852">(AVERAGE(IF($E$4:$BG$4=BX$4,$E852:$BG852)))</f>
        <v>7.7310775367882998E-3</v>
      </c>
      <c r="BY852" s="267">
        <f t="array" ref="BY852">(MIN(IF($E$4:$BG$4=BY$4,$E852:$BG852)))</f>
        <v>3.3036701933542088E-3</v>
      </c>
      <c r="BZ852" s="267">
        <f t="array" ref="BZ852">(MAX(IF($E$4:$BG$4=BZ$4,$E852:$BG852)))</f>
        <v>9.2300788983155652E-3</v>
      </c>
      <c r="CA852" s="267">
        <f t="array" ref="CA852">(AVERAGE(IF($E$4:$BG$4=CA$4,$E852:$BG852)))</f>
        <v>6.493154357155877E-3</v>
      </c>
      <c r="CB852" s="268">
        <f t="shared" si="384"/>
        <v>0</v>
      </c>
      <c r="CC852" s="268">
        <f t="shared" si="385"/>
        <v>0</v>
      </c>
      <c r="CD852" s="268">
        <f t="shared" si="386"/>
        <v>1.3354239303087252E-2</v>
      </c>
    </row>
    <row r="853" spans="1:82" ht="36">
      <c r="A853" s="17">
        <f t="shared" si="387"/>
        <v>56200</v>
      </c>
      <c r="B853" s="248" t="s">
        <v>201</v>
      </c>
      <c r="E853" s="79">
        <f>ALL!E241/E$819</f>
        <v>1.8395462638353934E-2</v>
      </c>
      <c r="F853" s="79">
        <f>ALL!F241/F$819</f>
        <v>3.2113848038688254E-2</v>
      </c>
      <c r="G853" s="79">
        <f>ALL!G241/G$819</f>
        <v>1.2324123723483847E-2</v>
      </c>
      <c r="H853" s="79">
        <f>ALL!H241/H$819</f>
        <v>2.2618096399564639E-2</v>
      </c>
      <c r="I853" s="79">
        <f>ALL!I241/I$819</f>
        <v>2.4857915678480221E-2</v>
      </c>
      <c r="J853" s="79">
        <f>ALL!J241/J$819</f>
        <v>1.5629954094922367E-2</v>
      </c>
      <c r="K853" s="79">
        <f>ALL!K241/K$819</f>
        <v>2.5678292813786859E-2</v>
      </c>
      <c r="L853" s="79">
        <f>ALL!L241/L$819</f>
        <v>1.6211886792204741E-2</v>
      </c>
      <c r="M853" s="79">
        <f>ALL!M241/M$819</f>
        <v>2.0683360350667597E-2</v>
      </c>
      <c r="N853" s="79">
        <f>ALL!N241/N$819</f>
        <v>3.8528297064804734E-2</v>
      </c>
      <c r="O853" s="79">
        <f>ALL!O241/O$819</f>
        <v>2.0323822889051081E-2</v>
      </c>
      <c r="P853" s="79">
        <f>ALL!P241/P$819</f>
        <v>1.4837672332907554E-2</v>
      </c>
      <c r="Q853" s="79">
        <f>ALL!Q241/Q$819</f>
        <v>1.6301591153168576E-2</v>
      </c>
      <c r="R853" s="79">
        <f>ALL!R241/R$819</f>
        <v>1.3678859091792846E-2</v>
      </c>
      <c r="S853" s="79">
        <f>ALL!S241/S$819</f>
        <v>2.1041554359102817E-2</v>
      </c>
      <c r="T853" s="79">
        <f>ALL!T241/T$819</f>
        <v>2.6937300025688844E-2</v>
      </c>
      <c r="U853" s="79">
        <f>ALL!U241/U$819</f>
        <v>2.1248881876275123E-2</v>
      </c>
      <c r="V853" s="79">
        <f>ALL!V241/V$819</f>
        <v>4.7319531564578132E-2</v>
      </c>
      <c r="W853" s="79">
        <f>ALL!W241/W$819</f>
        <v>2.429411292086767E-2</v>
      </c>
      <c r="X853" s="79">
        <f>ALL!X241/X$819</f>
        <v>1.8063162775806097E-2</v>
      </c>
      <c r="Y853" s="79">
        <f>ALL!Y241/Y$819</f>
        <v>2.7487892332908614E-2</v>
      </c>
      <c r="Z853" s="79">
        <f>ALL!Z241/Z$819</f>
        <v>1.2231419122400462E-2</v>
      </c>
      <c r="AA853" s="79">
        <f>ALL!AA241/AA$819</f>
        <v>1.9068114496233787E-2</v>
      </c>
      <c r="AB853" s="79">
        <f>ALL!AB241/AB$819</f>
        <v>1.489940205471018E-2</v>
      </c>
      <c r="AC853" s="79">
        <f>ALL!AC241/AC$819</f>
        <v>2.0948955014259373E-2</v>
      </c>
      <c r="AD853" s="79">
        <f>ALL!AD241/AD$819</f>
        <v>2.5125116496514454E-2</v>
      </c>
      <c r="AE853" s="79">
        <f>ALL!AE241/AE$819</f>
        <v>1.5752757180188811E-2</v>
      </c>
      <c r="AF853" s="79">
        <f>ALL!AF241/AF$819</f>
        <v>2.3003360381857848E-2</v>
      </c>
      <c r="AG853" s="79">
        <f>ALL!AG241/AG$819</f>
        <v>2.4551438107204459E-2</v>
      </c>
      <c r="AH853" s="79">
        <f>ALL!AH241/AH$819</f>
        <v>2.7282480675325061E-2</v>
      </c>
      <c r="AI853" s="79">
        <f>ALL!AI241/AI$819</f>
        <v>1.4277947233822343E-2</v>
      </c>
      <c r="AJ853" s="79">
        <f>ALL!AJ241/AJ$819</f>
        <v>2.5602311776539655E-2</v>
      </c>
      <c r="AK853" s="79">
        <f>ALL!AK241/AK$819</f>
        <v>2.3936503847034826E-2</v>
      </c>
      <c r="AL853" s="79">
        <f>ALL!AL241/AL$819</f>
        <v>3.3881974832827733E-2</v>
      </c>
      <c r="AM853" s="79">
        <f>ALL!AM241/AM$819</f>
        <v>2.2503062918288314E-2</v>
      </c>
      <c r="AN853" s="79">
        <f>ALL!AN241/AN$819</f>
        <v>1.3541717600391726E-2</v>
      </c>
      <c r="AO853" s="79">
        <f>ALL!AO241/AO$819</f>
        <v>1.9996977424058149E-2</v>
      </c>
      <c r="AP853" s="79">
        <f>ALL!AP241/AP$819</f>
        <v>2.0503911222778899E-2</v>
      </c>
      <c r="AQ853" s="79">
        <f>ALL!AQ241/AQ$819</f>
        <v>1.5417365277648582E-2</v>
      </c>
      <c r="AR853" s="79">
        <f>ALL!AR241/AR$819</f>
        <v>1.0001797744861691E-2</v>
      </c>
      <c r="AS853" s="79">
        <f>ALL!AS241/AS$819</f>
        <v>1.8061278104080529E-2</v>
      </c>
      <c r="AT853" s="79">
        <f>ALL!AT241/AT$819</f>
        <v>1.0787025540074987E-2</v>
      </c>
      <c r="AU853" s="79">
        <f>ALL!AU241/AU$819</f>
        <v>2.4613983257431086E-2</v>
      </c>
      <c r="AV853" s="79">
        <f>ALL!AV241/AV$819</f>
        <v>1.9019005314372476E-5</v>
      </c>
      <c r="AW853" s="79">
        <f>ALL!AW241/AW$819</f>
        <v>1.9004964997247884E-2</v>
      </c>
      <c r="AX853" s="79">
        <f>ALL!AX241/AX$819</f>
        <v>2.3164585146981123E-2</v>
      </c>
      <c r="AY853" s="79">
        <f>ALL!AY241/AY$819</f>
        <v>1.15527141274219E-2</v>
      </c>
      <c r="AZ853" s="79">
        <f>ALL!AZ241/AZ$819</f>
        <v>1.2928398421660653E-2</v>
      </c>
      <c r="BA853" s="79">
        <f>ALL!BA241/BA$819</f>
        <v>8.7564497537858128E-3</v>
      </c>
      <c r="BB853" s="79">
        <f>ALL!BB241/BB$819</f>
        <v>3.2296373505266179E-2</v>
      </c>
      <c r="BC853" s="79">
        <f>ALL!BC241/BC$819</f>
        <v>2.1625252453801314E-3</v>
      </c>
      <c r="BD853" s="79">
        <f>ALL!BD241/BD$819</f>
        <v>1.8298262034749064E-2</v>
      </c>
      <c r="BE853" s="79">
        <f>ALL!BE241/BE$819</f>
        <v>1.9790257480455511E-2</v>
      </c>
      <c r="BF853" s="79">
        <f>ALL!BF241/BF$819</f>
        <v>1.8989613034608558E-2</v>
      </c>
      <c r="BG853" s="79">
        <f>ALL!BG241/BG$819</f>
        <v>3.1686293120504812E-2</v>
      </c>
      <c r="BH853" s="19">
        <f t="shared" si="383"/>
        <v>1.1132139750990138</v>
      </c>
      <c r="BJ853" s="267">
        <f t="array" ref="BJ853">(MIN(IF($E$4:$BG$4=BJ$4,$E853:$BG853)))</f>
        <v>1.9019005314372476E-5</v>
      </c>
      <c r="BK853" s="267">
        <f t="array" ref="BK853">(MAX(IF($E$4:$BG$4=BK$4,$E853:$BG853)))</f>
        <v>3.2296373505266179E-2</v>
      </c>
      <c r="BL853" s="267">
        <f t="array" ref="BL853">(AVERAGE(IF($E$4:$BG$4=BL$4,$E853:$BG853)))</f>
        <v>1.5175567898398981E-2</v>
      </c>
      <c r="BM853" s="267">
        <f t="array" ref="BM853">(MIN(IF($E$4:$BG$4=BM$4,$E853:$BG853)))</f>
        <v>1.8298262034749064E-2</v>
      </c>
      <c r="BN853" s="267">
        <f t="array" ref="BN853">(MAX(IF($E$4:$BG$4=BN$4,$E853:$BG853)))</f>
        <v>3.1686293120504812E-2</v>
      </c>
      <c r="BO853" s="267">
        <f t="array" ref="BO853">(AVERAGE(IF($E$4:$BG$4=BO$4,$E853:$BG853)))</f>
        <v>2.2191106417579487E-2</v>
      </c>
      <c r="BP853" s="267">
        <f t="array" ref="BP853">(MIN(IF($E$4:$BG$4=BP$4,$E853:$BG853)))</f>
        <v>2.2503062918288314E-2</v>
      </c>
      <c r="BQ853" s="267">
        <f t="array" ref="BQ853">(MAX(IF($E$4:$BG$4=BQ$4,$E853:$BG853)))</f>
        <v>3.3881974832827733E-2</v>
      </c>
      <c r="BR853" s="267">
        <f t="array" ref="BR853">(AVERAGE(IF($E$4:$BG$4=BR$4,$E853:$BG853)))</f>
        <v>2.6773847199383624E-2</v>
      </c>
      <c r="BS853" s="267">
        <f t="array" ref="BS853">(MIN(IF($E$4:$BG$4=BS$4,$E853:$BG853)))</f>
        <v>1.3678859091792846E-2</v>
      </c>
      <c r="BT853" s="267">
        <f t="array" ref="BT853">(MAX(IF($E$4:$BG$4=BT$4,$E853:$BG853)))</f>
        <v>4.7319531564578132E-2</v>
      </c>
      <c r="BU853" s="267">
        <f t="array" ref="BU853">(AVERAGE(IF($E$4:$BG$4=BU$4,$E853:$BG853)))</f>
        <v>2.3914893332491728E-2</v>
      </c>
      <c r="BV853" s="267">
        <f t="array" ref="BV853">(MIN(IF($E$4:$BG$4=BV$4,$E853:$BG853)))</f>
        <v>1.2231419122400462E-2</v>
      </c>
      <c r="BW853" s="267">
        <f t="array" ref="BW853">(MAX(IF($E$4:$BG$4=BW$4,$E853:$BG853)))</f>
        <v>2.5602311776539655E-2</v>
      </c>
      <c r="BX853" s="267">
        <f t="array" ref="BX853">(AVERAGE(IF($E$4:$BG$4=BX$4,$E853:$BG853)))</f>
        <v>1.6264314169283534E-2</v>
      </c>
      <c r="BY853" s="267">
        <f t="array" ref="BY853">(MIN(IF($E$4:$BG$4=BY$4,$E853:$BG853)))</f>
        <v>1.4277947233822343E-2</v>
      </c>
      <c r="BZ853" s="267">
        <f t="array" ref="BZ853">(MAX(IF($E$4:$BG$4=BZ$4,$E853:$BG853)))</f>
        <v>2.4857915678480221E-2</v>
      </c>
      <c r="CA853" s="267">
        <f t="array" ref="CA853">(AVERAGE(IF($E$4:$BG$4=CA$4,$E853:$BG853)))</f>
        <v>1.9149843542385792E-2</v>
      </c>
      <c r="CB853" s="268">
        <f t="shared" si="384"/>
        <v>0</v>
      </c>
      <c r="CC853" s="268">
        <f t="shared" si="385"/>
        <v>0</v>
      </c>
      <c r="CD853" s="268">
        <f t="shared" si="386"/>
        <v>2.0240254092709343E-2</v>
      </c>
    </row>
    <row r="854" spans="1:82" ht="12.75">
      <c r="A854" s="17">
        <f t="shared" si="387"/>
        <v>56300</v>
      </c>
      <c r="B854" s="248" t="s">
        <v>202</v>
      </c>
      <c r="E854" s="79">
        <f>ALL!E242/E$819</f>
        <v>0</v>
      </c>
      <c r="F854" s="79">
        <f>ALL!F242/F$819</f>
        <v>1.4215281623733303E-2</v>
      </c>
      <c r="G854" s="79">
        <f>ALL!G242/G$819</f>
        <v>3.7539077096801696E-2</v>
      </c>
      <c r="H854" s="79">
        <f>ALL!H242/H$819</f>
        <v>6.6095396377130239E-5</v>
      </c>
      <c r="I854" s="79">
        <f>ALL!I242/I$819</f>
        <v>0</v>
      </c>
      <c r="J854" s="79">
        <f>ALL!J242/J$819</f>
        <v>0</v>
      </c>
      <c r="K854" s="79">
        <f>ALL!K242/K$819</f>
        <v>0</v>
      </c>
      <c r="L854" s="79">
        <f>ALL!L242/L$819</f>
        <v>1.9624711306808685E-5</v>
      </c>
      <c r="M854" s="79">
        <f>ALL!M242/M$819</f>
        <v>0</v>
      </c>
      <c r="N854" s="79">
        <f>ALL!N242/N$819</f>
        <v>0</v>
      </c>
      <c r="O854" s="79">
        <f>ALL!O242/O$819</f>
        <v>0</v>
      </c>
      <c r="P854" s="79">
        <f>ALL!P242/P$819</f>
        <v>0</v>
      </c>
      <c r="Q854" s="79">
        <f>ALL!Q242/Q$819</f>
        <v>0</v>
      </c>
      <c r="R854" s="79">
        <f>ALL!R242/R$819</f>
        <v>0</v>
      </c>
      <c r="S854" s="79">
        <f>ALL!S242/S$819</f>
        <v>0</v>
      </c>
      <c r="T854" s="79">
        <f>ALL!T242/T$819</f>
        <v>0</v>
      </c>
      <c r="U854" s="79">
        <f>ALL!U242/U$819</f>
        <v>1.0989658829520666E-3</v>
      </c>
      <c r="V854" s="79">
        <f>ALL!V242/V$819</f>
        <v>1.0891278578925952E-4</v>
      </c>
      <c r="W854" s="79">
        <f>ALL!W242/W$819</f>
        <v>6.5720447131354049E-3</v>
      </c>
      <c r="X854" s="79">
        <f>ALL!X242/X$819</f>
        <v>1.2702273622360089E-6</v>
      </c>
      <c r="Y854" s="79">
        <f>ALL!Y242/Y$819</f>
        <v>3.7237033194014448E-5</v>
      </c>
      <c r="Z854" s="79">
        <f>ALL!Z242/Z$819</f>
        <v>5.1017623098217439E-3</v>
      </c>
      <c r="AA854" s="79">
        <f>ALL!AA242/AA$819</f>
        <v>0</v>
      </c>
      <c r="AB854" s="79">
        <f>ALL!AB242/AB$819</f>
        <v>1.6371260759126831E-3</v>
      </c>
      <c r="AC854" s="79">
        <f>ALL!AC242/AC$819</f>
        <v>0</v>
      </c>
      <c r="AD854" s="79">
        <f>ALL!AD242/AD$819</f>
        <v>0</v>
      </c>
      <c r="AE854" s="79">
        <f>ALL!AE242/AE$819</f>
        <v>0</v>
      </c>
      <c r="AF854" s="79">
        <f>ALL!AF242/AF$819</f>
        <v>1.1436828753481425E-4</v>
      </c>
      <c r="AG854" s="79">
        <f>ALL!AG242/AG$819</f>
        <v>0</v>
      </c>
      <c r="AH854" s="79">
        <f>ALL!AH242/AH$819</f>
        <v>8.4638509635857288E-4</v>
      </c>
      <c r="AI854" s="79">
        <f>ALL!AI242/AI$819</f>
        <v>0</v>
      </c>
      <c r="AJ854" s="79">
        <f>ALL!AJ242/AJ$819</f>
        <v>0</v>
      </c>
      <c r="AK854" s="79">
        <f>ALL!AK242/AK$819</f>
        <v>0</v>
      </c>
      <c r="AL854" s="79">
        <f>ALL!AL242/AL$819</f>
        <v>0</v>
      </c>
      <c r="AM854" s="79">
        <f>ALL!AM242/AM$819</f>
        <v>2.4837213038436595E-2</v>
      </c>
      <c r="AN854" s="79">
        <f>ALL!AN242/AN$819</f>
        <v>0</v>
      </c>
      <c r="AO854" s="79">
        <f>ALL!AO242/AO$819</f>
        <v>0</v>
      </c>
      <c r="AP854" s="79">
        <f>ALL!AP242/AP$819</f>
        <v>0</v>
      </c>
      <c r="AQ854" s="79">
        <f>ALL!AQ242/AQ$819</f>
        <v>1.9510583341434167E-2</v>
      </c>
      <c r="AR854" s="79">
        <f>ALL!AR242/AR$819</f>
        <v>0</v>
      </c>
      <c r="AS854" s="79">
        <f>ALL!AS242/AS$819</f>
        <v>0</v>
      </c>
      <c r="AT854" s="79">
        <f>ALL!AT242/AT$819</f>
        <v>0</v>
      </c>
      <c r="AU854" s="79">
        <f>ALL!AU242/AU$819</f>
        <v>7.4149281344557442E-4</v>
      </c>
      <c r="AV854" s="79">
        <f>ALL!AV242/AV$819</f>
        <v>1.0142046606870176E-3</v>
      </c>
      <c r="AW854" s="79">
        <f>ALL!AW242/AW$819</f>
        <v>0</v>
      </c>
      <c r="AX854" s="79">
        <f>ALL!AX242/AX$819</f>
        <v>0</v>
      </c>
      <c r="AY854" s="79">
        <f>ALL!AY242/AY$819</f>
        <v>0</v>
      </c>
      <c r="AZ854" s="79">
        <f>ALL!AZ242/AZ$819</f>
        <v>0</v>
      </c>
      <c r="BA854" s="79">
        <f>ALL!BA242/BA$819</f>
        <v>2.5690791959730552E-3</v>
      </c>
      <c r="BB854" s="79">
        <f>ALL!BB242/BB$819</f>
        <v>0</v>
      </c>
      <c r="BC854" s="79">
        <f>ALL!BC242/BC$819</f>
        <v>0</v>
      </c>
      <c r="BD854" s="79">
        <f>ALL!BD242/BD$819</f>
        <v>0</v>
      </c>
      <c r="BE854" s="79">
        <f>ALL!BE242/BE$819</f>
        <v>1.1229235282112324E-2</v>
      </c>
      <c r="BF854" s="79">
        <f>ALL!BF242/BF$819</f>
        <v>8.0799629499811334E-6</v>
      </c>
      <c r="BG854" s="79">
        <f>ALL!BG242/BG$819</f>
        <v>0</v>
      </c>
      <c r="BH854" s="19">
        <f t="shared" si="383"/>
        <v>0.12726803953531848</v>
      </c>
      <c r="BJ854" s="267">
        <f t="array" ref="BJ854">(MIN(IF($E$4:$BG$4=BJ$4,$E854:$BG854)))</f>
        <v>0</v>
      </c>
      <c r="BK854" s="267">
        <f t="array" ref="BK854">(MAX(IF($E$4:$BG$4=BK$4,$E854:$BG854)))</f>
        <v>1.9510583341434167E-2</v>
      </c>
      <c r="BL854" s="267">
        <f t="array" ref="BL854">(AVERAGE(IF($E$4:$BG$4=BL$4,$E854:$BG854)))</f>
        <v>1.4897100007212384E-3</v>
      </c>
      <c r="BM854" s="267">
        <f t="array" ref="BM854">(MIN(IF($E$4:$BG$4=BM$4,$E854:$BG854)))</f>
        <v>0</v>
      </c>
      <c r="BN854" s="267">
        <f t="array" ref="BN854">(MAX(IF($E$4:$BG$4=BN$4,$E854:$BG854)))</f>
        <v>1.1229235282112324E-2</v>
      </c>
      <c r="BO854" s="267">
        <f t="array" ref="BO854">(AVERAGE(IF($E$4:$BG$4=BO$4,$E854:$BG854)))</f>
        <v>2.8093288112655762E-3</v>
      </c>
      <c r="BP854" s="267">
        <f t="array" ref="BP854">(MIN(IF($E$4:$BG$4=BP$4,$E854:$BG854)))</f>
        <v>0</v>
      </c>
      <c r="BQ854" s="267">
        <f t="array" ref="BQ854">(MAX(IF($E$4:$BG$4=BQ$4,$E854:$BG854)))</f>
        <v>2.4837213038436595E-2</v>
      </c>
      <c r="BR854" s="267">
        <f t="array" ref="BR854">(AVERAGE(IF($E$4:$BG$4=BR$4,$E854:$BG854)))</f>
        <v>8.2790710128121982E-3</v>
      </c>
      <c r="BS854" s="267">
        <f t="array" ref="BS854">(MIN(IF($E$4:$BG$4=BS$4,$E854:$BG854)))</f>
        <v>0</v>
      </c>
      <c r="BT854" s="267">
        <f t="array" ref="BT854">(MAX(IF($E$4:$BG$4=BT$4,$E854:$BG854)))</f>
        <v>1.4215281623733303E-2</v>
      </c>
      <c r="BU854" s="267">
        <f t="array" ref="BU854">(AVERAGE(IF($E$4:$BG$4=BU$4,$E854:$BG854)))</f>
        <v>1.0457297588629762E-3</v>
      </c>
      <c r="BV854" s="267">
        <f t="array" ref="BV854">(MIN(IF($E$4:$BG$4=BV$4,$E854:$BG854)))</f>
        <v>0</v>
      </c>
      <c r="BW854" s="267">
        <f t="array" ref="BW854">(MAX(IF($E$4:$BG$4=BW$4,$E854:$BG854)))</f>
        <v>3.7539077096801696E-2</v>
      </c>
      <c r="BX854" s="267">
        <f t="array" ref="BX854">(AVERAGE(IF($E$4:$BG$4=BX$4,$E854:$BG854)))</f>
        <v>1.1069491370634031E-2</v>
      </c>
      <c r="BY854" s="267">
        <f t="array" ref="BY854">(MIN(IF($E$4:$BG$4=BY$4,$E854:$BG854)))</f>
        <v>0</v>
      </c>
      <c r="BZ854" s="267">
        <f t="array" ref="BZ854">(MAX(IF($E$4:$BG$4=BZ$4,$E854:$BG854)))</f>
        <v>1.0989658829520666E-3</v>
      </c>
      <c r="CA854" s="267">
        <f t="array" ref="CA854">(AVERAGE(IF($E$4:$BG$4=CA$4,$E854:$BG854)))</f>
        <v>1.5998011737444447E-4</v>
      </c>
      <c r="CB854" s="268">
        <f t="shared" si="384"/>
        <v>0</v>
      </c>
      <c r="CC854" s="268">
        <f t="shared" si="385"/>
        <v>0</v>
      </c>
      <c r="CD854" s="268">
        <f t="shared" si="386"/>
        <v>2.3139643551876089E-3</v>
      </c>
    </row>
    <row r="855" spans="1:82" ht="12.75">
      <c r="A855" s="17">
        <f t="shared" si="387"/>
        <v>56400</v>
      </c>
      <c r="B855" s="248" t="s">
        <v>203</v>
      </c>
      <c r="E855" s="79">
        <f>ALL!E243/E$819</f>
        <v>3.0551560836333301E-3</v>
      </c>
      <c r="F855" s="79">
        <f>ALL!F243/F$819</f>
        <v>1.6425943367842039E-3</v>
      </c>
      <c r="G855" s="79">
        <f>ALL!G243/G$819</f>
        <v>7.9944753295230452E-3</v>
      </c>
      <c r="H855" s="79">
        <f>ALL!H243/H$819</f>
        <v>3.7097880535523877E-3</v>
      </c>
      <c r="I855" s="79">
        <f>ALL!I243/I$819</f>
        <v>2.3180849398257357E-3</v>
      </c>
      <c r="J855" s="79">
        <f>ALL!J243/J$819</f>
        <v>1.500009557125306E-3</v>
      </c>
      <c r="K855" s="79">
        <f>ALL!K243/K$819</f>
        <v>2.7564632269843942E-3</v>
      </c>
      <c r="L855" s="79">
        <f>ALL!L243/L$819</f>
        <v>9.6998754412179781E-4</v>
      </c>
      <c r="M855" s="79">
        <f>ALL!M243/M$819</f>
        <v>3.7408719434909275E-4</v>
      </c>
      <c r="N855" s="79">
        <f>ALL!N243/N$819</f>
        <v>3.2170966751129313E-3</v>
      </c>
      <c r="O855" s="79">
        <f>ALL!O243/O$819</f>
        <v>7.3306010464130539E-4</v>
      </c>
      <c r="P855" s="79">
        <f>ALL!P243/P$819</f>
        <v>1.7782779394389589E-3</v>
      </c>
      <c r="Q855" s="79">
        <f>ALL!Q243/Q$819</f>
        <v>1.8313970622669271E-3</v>
      </c>
      <c r="R855" s="79">
        <f>ALL!R243/R$819</f>
        <v>1.5366528593228512E-2</v>
      </c>
      <c r="S855" s="79">
        <f>ALL!S243/S$819</f>
        <v>6.796307136058648E-4</v>
      </c>
      <c r="T855" s="79">
        <f>ALL!T243/T$819</f>
        <v>2.5359545641877395E-3</v>
      </c>
      <c r="U855" s="79">
        <f>ALL!U243/U$819</f>
        <v>6.9901092455669023E-3</v>
      </c>
      <c r="V855" s="79">
        <f>ALL!V243/V$819</f>
        <v>3.8004824066820114E-3</v>
      </c>
      <c r="W855" s="79">
        <f>ALL!W243/W$819</f>
        <v>1.7416254838795264E-3</v>
      </c>
      <c r="X855" s="79">
        <f>ALL!X243/X$819</f>
        <v>2.3267643753230541E-3</v>
      </c>
      <c r="Y855" s="79">
        <f>ALL!Y243/Y$819</f>
        <v>1.455087501638212E-3</v>
      </c>
      <c r="Z855" s="79">
        <f>ALL!Z243/Z$819</f>
        <v>1.4480103518852772E-3</v>
      </c>
      <c r="AA855" s="79">
        <f>ALL!AA243/AA$819</f>
        <v>3.6754517932577877E-3</v>
      </c>
      <c r="AB855" s="79">
        <f>ALL!AB243/AB$819</f>
        <v>1.5384702862104712E-3</v>
      </c>
      <c r="AC855" s="79">
        <f>ALL!AC243/AC$819</f>
        <v>3.6147040637893209E-3</v>
      </c>
      <c r="AD855" s="79">
        <f>ALL!AD243/AD$819</f>
        <v>2.7173136239532002E-3</v>
      </c>
      <c r="AE855" s="79">
        <f>ALL!AE243/AE$819</f>
        <v>3.5977739963151357E-3</v>
      </c>
      <c r="AF855" s="79">
        <f>ALL!AF243/AF$819</f>
        <v>1.9511707505254345E-3</v>
      </c>
      <c r="AG855" s="79">
        <f>ALL!AG243/AG$819</f>
        <v>2.4511945457019271E-3</v>
      </c>
      <c r="AH855" s="79">
        <f>ALL!AH243/AH$819</f>
        <v>1.8387309871988168E-3</v>
      </c>
      <c r="AI855" s="79">
        <f>ALL!AI243/AI$819</f>
        <v>6.8691505865541968E-4</v>
      </c>
      <c r="AJ855" s="79">
        <f>ALL!AJ243/AJ$819</f>
        <v>9.4096538667432514E-4</v>
      </c>
      <c r="AK855" s="79">
        <f>ALL!AK243/AK$819</f>
        <v>3.256313621097586E-3</v>
      </c>
      <c r="AL855" s="79">
        <f>ALL!AL243/AL$819</f>
        <v>1.0482384816736032E-4</v>
      </c>
      <c r="AM855" s="79">
        <f>ALL!AM243/AM$819</f>
        <v>3.6705227573168428E-3</v>
      </c>
      <c r="AN855" s="79">
        <f>ALL!AN243/AN$819</f>
        <v>7.7371280846159842E-4</v>
      </c>
      <c r="AO855" s="79">
        <f>ALL!AO243/AO$819</f>
        <v>3.8606776312285493E-3</v>
      </c>
      <c r="AP855" s="79">
        <f>ALL!AP243/AP$819</f>
        <v>8.5353729570572384E-3</v>
      </c>
      <c r="AQ855" s="79">
        <f>ALL!AQ243/AQ$819</f>
        <v>1.6188845679785287E-3</v>
      </c>
      <c r="AR855" s="79">
        <f>ALL!AR243/AR$819</f>
        <v>8.7429753091550384E-3</v>
      </c>
      <c r="AS855" s="79">
        <f>ALL!AS243/AS$819</f>
        <v>2.6617082076692221E-3</v>
      </c>
      <c r="AT855" s="79">
        <f>ALL!AT243/AT$819</f>
        <v>3.9326115527568905E-3</v>
      </c>
      <c r="AU855" s="79">
        <f>ALL!AU243/AU$819</f>
        <v>0</v>
      </c>
      <c r="AV855" s="79">
        <f>ALL!AV243/AV$819</f>
        <v>4.5360514624371876E-3</v>
      </c>
      <c r="AW855" s="79">
        <f>ALL!AW243/AW$819</f>
        <v>3.9627551091150001E-3</v>
      </c>
      <c r="AX855" s="79">
        <f>ALL!AX243/AX$819</f>
        <v>1.7033995955078561E-2</v>
      </c>
      <c r="AY855" s="79">
        <f>ALL!AY243/AY$819</f>
        <v>5.8236877758341158E-3</v>
      </c>
      <c r="AZ855" s="79">
        <f>ALL!AZ243/AZ$819</f>
        <v>9.5438430718432863E-3</v>
      </c>
      <c r="BA855" s="79">
        <f>ALL!BA243/BA$819</f>
        <v>6.3156632854009746E-3</v>
      </c>
      <c r="BB855" s="79">
        <f>ALL!BB243/BB$819</f>
        <v>5.6835556319581983E-3</v>
      </c>
      <c r="BC855" s="79">
        <f>ALL!BC243/BC$819</f>
        <v>1.1479516941266086E-2</v>
      </c>
      <c r="BD855" s="79">
        <f>ALL!BD243/BD$819</f>
        <v>3.0801866188355405E-3</v>
      </c>
      <c r="BE855" s="79">
        <f>ALL!BE243/BE$819</f>
        <v>3.0733941603522169E-3</v>
      </c>
      <c r="BF855" s="79">
        <f>ALL!BF243/BF$819</f>
        <v>5.5969307996369729E-3</v>
      </c>
      <c r="BG855" s="79">
        <f>ALL!BG243/BG$819</f>
        <v>2.6781100519533466E-3</v>
      </c>
      <c r="BH855" s="19">
        <f t="shared" si="383"/>
        <v>0.20720265590023867</v>
      </c>
      <c r="BJ855" s="267">
        <f t="array" ref="BJ855">(MIN(IF($E$4:$BG$4=BJ$4,$E855:$BG855)))</f>
        <v>0</v>
      </c>
      <c r="BK855" s="267">
        <f t="array" ref="BK855">(MAX(IF($E$4:$BG$4=BK$4,$E855:$BG855)))</f>
        <v>1.7033995955078561E-2</v>
      </c>
      <c r="BL855" s="267">
        <f t="array" ref="BL855">(AVERAGE(IF($E$4:$BG$4=BL$4,$E855:$BG855)))</f>
        <v>5.9065632667025299E-3</v>
      </c>
      <c r="BM855" s="267">
        <f t="array" ref="BM855">(MIN(IF($E$4:$BG$4=BM$4,$E855:$BG855)))</f>
        <v>2.6781100519533466E-3</v>
      </c>
      <c r="BN855" s="267">
        <f t="array" ref="BN855">(MAX(IF($E$4:$BG$4=BN$4,$E855:$BG855)))</f>
        <v>5.5969307996369729E-3</v>
      </c>
      <c r="BO855" s="267">
        <f t="array" ref="BO855">(AVERAGE(IF($E$4:$BG$4=BO$4,$E855:$BG855)))</f>
        <v>3.6071554076945191E-3</v>
      </c>
      <c r="BP855" s="267">
        <f t="array" ref="BP855">(MIN(IF($E$4:$BG$4=BP$4,$E855:$BG855)))</f>
        <v>1.0482384816736032E-4</v>
      </c>
      <c r="BQ855" s="267">
        <f t="array" ref="BQ855">(MAX(IF($E$4:$BG$4=BQ$4,$E855:$BG855)))</f>
        <v>3.6705227573168428E-3</v>
      </c>
      <c r="BR855" s="267">
        <f t="array" ref="BR855">(AVERAGE(IF($E$4:$BG$4=BR$4,$E855:$BG855)))</f>
        <v>2.3438867421939295E-3</v>
      </c>
      <c r="BS855" s="267">
        <f t="array" ref="BS855">(MIN(IF($E$4:$BG$4=BS$4,$E855:$BG855)))</f>
        <v>3.7408719434909275E-4</v>
      </c>
      <c r="BT855" s="267">
        <f t="array" ref="BT855">(MAX(IF($E$4:$BG$4=BT$4,$E855:$BG855)))</f>
        <v>1.5366528593228512E-2</v>
      </c>
      <c r="BU855" s="267">
        <f t="array" ref="BU855">(AVERAGE(IF($E$4:$BG$4=BU$4,$E855:$BG855)))</f>
        <v>2.9425765129862582E-3</v>
      </c>
      <c r="BV855" s="267">
        <f t="array" ref="BV855">(MIN(IF($E$4:$BG$4=BV$4,$E855:$BG855)))</f>
        <v>9.4096538667432514E-4</v>
      </c>
      <c r="BW855" s="267">
        <f t="array" ref="BW855">(MAX(IF($E$4:$BG$4=BW$4,$E855:$BG855)))</f>
        <v>7.9944753295230452E-3</v>
      </c>
      <c r="BX855" s="267">
        <f t="array" ref="BX855">(AVERAGE(IF($E$4:$BG$4=BX$4,$E855:$BG855)))</f>
        <v>2.9804803385732799E-3</v>
      </c>
      <c r="BY855" s="267">
        <f t="array" ref="BY855">(MIN(IF($E$4:$BG$4=BY$4,$E855:$BG855)))</f>
        <v>6.8691505865541968E-4</v>
      </c>
      <c r="BZ855" s="267">
        <f t="array" ref="BZ855">(MAX(IF($E$4:$BG$4=BZ$4,$E855:$BG855)))</f>
        <v>6.9901092455669023E-3</v>
      </c>
      <c r="CA855" s="267">
        <f t="array" ref="CA855">(AVERAGE(IF($E$4:$BG$4=CA$4,$E855:$BG855)))</f>
        <v>2.5030476640905421E-3</v>
      </c>
      <c r="CB855" s="268">
        <f t="shared" si="384"/>
        <v>0</v>
      </c>
      <c r="CC855" s="268">
        <f t="shared" si="385"/>
        <v>0</v>
      </c>
      <c r="CD855" s="268">
        <f t="shared" si="386"/>
        <v>3.7673210163679761E-3</v>
      </c>
    </row>
    <row r="856" spans="1:82" ht="24">
      <c r="A856" s="17">
        <f t="shared" si="387"/>
        <v>56500</v>
      </c>
      <c r="B856" s="248" t="s">
        <v>204</v>
      </c>
      <c r="E856" s="79">
        <f>ALL!E244/E$819</f>
        <v>8.1901423785653955E-4</v>
      </c>
      <c r="F856" s="79">
        <f>ALL!F244/F$819</f>
        <v>6.4222065719223974E-4</v>
      </c>
      <c r="G856" s="79">
        <f>ALL!G244/G$819</f>
        <v>3.8199383165778128E-4</v>
      </c>
      <c r="H856" s="79">
        <f>ALL!H244/H$819</f>
        <v>1.8770679676370855E-4</v>
      </c>
      <c r="I856" s="79">
        <f>ALL!I244/I$819</f>
        <v>5.373476487681787E-4</v>
      </c>
      <c r="J856" s="79">
        <f>ALL!J244/J$819</f>
        <v>1.2881982733868141E-4</v>
      </c>
      <c r="K856" s="79">
        <f>ALL!K244/K$819</f>
        <v>5.8048300781841802E-4</v>
      </c>
      <c r="L856" s="79">
        <f>ALL!L244/L$819</f>
        <v>3.2326030774746588E-4</v>
      </c>
      <c r="M856" s="79">
        <f>ALL!M244/M$819</f>
        <v>1.5036695445601351E-3</v>
      </c>
      <c r="N856" s="79">
        <f>ALL!N244/N$819</f>
        <v>1.5579155407357501E-4</v>
      </c>
      <c r="O856" s="79">
        <f>ALL!O244/O$819</f>
        <v>2.7860114766009374E-4</v>
      </c>
      <c r="P856" s="79">
        <f>ALL!P244/P$819</f>
        <v>5.4877147532650958E-4</v>
      </c>
      <c r="Q856" s="79">
        <f>ALL!Q244/Q$819</f>
        <v>1.4868082137284959E-3</v>
      </c>
      <c r="R856" s="79">
        <f>ALL!R244/R$819</f>
        <v>1.1858026898735048E-3</v>
      </c>
      <c r="S856" s="79">
        <f>ALL!S244/S$819</f>
        <v>1.4421224108832923E-3</v>
      </c>
      <c r="T856" s="79">
        <f>ALL!T244/T$819</f>
        <v>8.1054747004023222E-4</v>
      </c>
      <c r="U856" s="79">
        <f>ALL!U244/U$819</f>
        <v>3.455263262222895E-4</v>
      </c>
      <c r="V856" s="79">
        <f>ALL!V244/V$819</f>
        <v>6.8481614381999962E-4</v>
      </c>
      <c r="W856" s="79">
        <f>ALL!W244/W$819</f>
        <v>4.3418392902134113E-4</v>
      </c>
      <c r="X856" s="79">
        <f>ALL!X244/X$819</f>
        <v>5.0719374096754412E-4</v>
      </c>
      <c r="Y856" s="79">
        <f>ALL!Y244/Y$819</f>
        <v>2.8742393511967779E-4</v>
      </c>
      <c r="Z856" s="79">
        <f>ALL!Z244/Z$819</f>
        <v>8.8139289138177889E-6</v>
      </c>
      <c r="AA856" s="79">
        <f>ALL!AA244/AA$819</f>
        <v>2.4591746485133278E-3</v>
      </c>
      <c r="AB856" s="79">
        <f>ALL!AB244/AB$819</f>
        <v>6.7560511606924479E-5</v>
      </c>
      <c r="AC856" s="79">
        <f>ALL!AC244/AC$819</f>
        <v>3.6629268432250849E-4</v>
      </c>
      <c r="AD856" s="79">
        <f>ALL!AD244/AD$819</f>
        <v>1.93754721505937E-3</v>
      </c>
      <c r="AE856" s="79">
        <f>ALL!AE244/AE$819</f>
        <v>0</v>
      </c>
      <c r="AF856" s="79">
        <f>ALL!AF244/AF$819</f>
        <v>6.2971684628023859E-4</v>
      </c>
      <c r="AG856" s="79">
        <f>ALL!AG244/AG$819</f>
        <v>6.5116390621179111E-4</v>
      </c>
      <c r="AH856" s="79">
        <f>ALL!AH244/AH$819</f>
        <v>3.9694137368113778E-4</v>
      </c>
      <c r="AI856" s="79">
        <f>ALL!AI244/AI$819</f>
        <v>1.1994158303536043E-5</v>
      </c>
      <c r="AJ856" s="79">
        <f>ALL!AJ244/AJ$819</f>
        <v>1.2782112033112708E-4</v>
      </c>
      <c r="AK856" s="79">
        <f>ALL!AK244/AK$819</f>
        <v>5.5207560165276121E-4</v>
      </c>
      <c r="AL856" s="79">
        <f>ALL!AL244/AL$819</f>
        <v>1.4541562177222463E-3</v>
      </c>
      <c r="AM856" s="79">
        <f>ALL!AM244/AM$819</f>
        <v>6.3836783036707468E-3</v>
      </c>
      <c r="AN856" s="79">
        <f>ALL!AN244/AN$819</f>
        <v>2.0617041938459006E-4</v>
      </c>
      <c r="AO856" s="79">
        <f>ALL!AO244/AO$819</f>
        <v>4.4953182855395985E-4</v>
      </c>
      <c r="AP856" s="79">
        <f>ALL!AP244/AP$819</f>
        <v>1.8594192277795729E-3</v>
      </c>
      <c r="AQ856" s="79">
        <f>ALL!AQ244/AQ$819</f>
        <v>1.0742571437793252E-3</v>
      </c>
      <c r="AR856" s="79">
        <f>ALL!AR244/AR$819</f>
        <v>0</v>
      </c>
      <c r="AS856" s="79">
        <f>ALL!AS244/AS$819</f>
        <v>4.3429129546394335E-3</v>
      </c>
      <c r="AT856" s="79">
        <f>ALL!AT244/AT$819</f>
        <v>3.1798781214701006E-4</v>
      </c>
      <c r="AU856" s="79">
        <f>ALL!AU244/AU$819</f>
        <v>9.199476586766335E-3</v>
      </c>
      <c r="AV856" s="79">
        <f>ALL!AV244/AV$819</f>
        <v>1.8109931757602927E-3</v>
      </c>
      <c r="AW856" s="79">
        <f>ALL!AW244/AW$819</f>
        <v>4.8859979750220147E-4</v>
      </c>
      <c r="AX856" s="79">
        <f>ALL!AX244/AX$819</f>
        <v>1.1052941118550764E-3</v>
      </c>
      <c r="AY856" s="79">
        <f>ALL!AY244/AY$819</f>
        <v>9.4595636383920274E-3</v>
      </c>
      <c r="AZ856" s="79">
        <f>ALL!AZ244/AZ$819</f>
        <v>4.4566643366589638E-5</v>
      </c>
      <c r="BA856" s="79">
        <f>ALL!BA244/BA$819</f>
        <v>2.9423876073314661E-4</v>
      </c>
      <c r="BB856" s="79">
        <f>ALL!BB244/BB$819</f>
        <v>0</v>
      </c>
      <c r="BC856" s="79">
        <f>ALL!BC244/BC$819</f>
        <v>0</v>
      </c>
      <c r="BD856" s="79">
        <f>ALL!BD244/BD$819</f>
        <v>2.9217873102515738E-4</v>
      </c>
      <c r="BE856" s="79">
        <f>ALL!BE244/BE$819</f>
        <v>2.6762810559058077E-4</v>
      </c>
      <c r="BF856" s="79">
        <f>ALL!BF244/BF$819</f>
        <v>7.1887078596004437E-4</v>
      </c>
      <c r="BG856" s="79">
        <f>ALL!BG244/BG$819</f>
        <v>4.7893521423778744E-4</v>
      </c>
      <c r="BH856" s="19">
        <f t="shared" si="383"/>
        <v>6.0729666350182371E-2</v>
      </c>
      <c r="BJ856" s="267">
        <f t="array" ref="BJ856">(MIN(IF($E$4:$BG$4=BJ$4,$E856:$BG856)))</f>
        <v>0</v>
      </c>
      <c r="BK856" s="267">
        <f t="array" ref="BK856">(MAX(IF($E$4:$BG$4=BK$4,$E856:$BG856)))</f>
        <v>9.4595636383920274E-3</v>
      </c>
      <c r="BL856" s="267">
        <f t="array" ref="BL856">(AVERAGE(IF($E$4:$BG$4=BL$4,$E856:$BG856)))</f>
        <v>1.9158132562912226E-3</v>
      </c>
      <c r="BM856" s="267">
        <f t="array" ref="BM856">(MIN(IF($E$4:$BG$4=BM$4,$E856:$BG856)))</f>
        <v>2.6762810559058077E-4</v>
      </c>
      <c r="BN856" s="267">
        <f t="array" ref="BN856">(MAX(IF($E$4:$BG$4=BN$4,$E856:$BG856)))</f>
        <v>7.1887078596004437E-4</v>
      </c>
      <c r="BO856" s="267">
        <f t="array" ref="BO856">(AVERAGE(IF($E$4:$BG$4=BO$4,$E856:$BG856)))</f>
        <v>4.394032092033925E-4</v>
      </c>
      <c r="BP856" s="267">
        <f t="array" ref="BP856">(MIN(IF($E$4:$BG$4=BP$4,$E856:$BG856)))</f>
        <v>5.5207560165276121E-4</v>
      </c>
      <c r="BQ856" s="267">
        <f t="array" ref="BQ856">(MAX(IF($E$4:$BG$4=BQ$4,$E856:$BG856)))</f>
        <v>6.3836783036707468E-3</v>
      </c>
      <c r="BR856" s="267">
        <f t="array" ref="BR856">(AVERAGE(IF($E$4:$BG$4=BR$4,$E856:$BG856)))</f>
        <v>2.7966367076819182E-3</v>
      </c>
      <c r="BS856" s="267">
        <f t="array" ref="BS856">(MIN(IF($E$4:$BG$4=BS$4,$E856:$BG856)))</f>
        <v>0</v>
      </c>
      <c r="BT856" s="267">
        <f t="array" ref="BT856">(MAX(IF($E$4:$BG$4=BT$4,$E856:$BG856)))</f>
        <v>2.4591746485133278E-3</v>
      </c>
      <c r="BU856" s="267">
        <f t="array" ref="BU856">(AVERAGE(IF($E$4:$BG$4=BU$4,$E856:$BG856)))</f>
        <v>7.8179449207650112E-4</v>
      </c>
      <c r="BV856" s="267">
        <f t="array" ref="BV856">(MIN(IF($E$4:$BG$4=BV$4,$E856:$BG856)))</f>
        <v>8.8139289138177889E-6</v>
      </c>
      <c r="BW856" s="267">
        <f t="array" ref="BW856">(MAX(IF($E$4:$BG$4=BW$4,$E856:$BG856)))</f>
        <v>3.8199383165778128E-4</v>
      </c>
      <c r="BX856" s="267">
        <f t="array" ref="BX856">(AVERAGE(IF($E$4:$BG$4=BX$4,$E856:$BG856)))</f>
        <v>1.4654734812741266E-4</v>
      </c>
      <c r="BY856" s="267">
        <f t="array" ref="BY856">(MIN(IF($E$4:$BG$4=BY$4,$E856:$BG856)))</f>
        <v>1.1994158303536043E-5</v>
      </c>
      <c r="BZ856" s="267">
        <f t="array" ref="BZ856">(MAX(IF($E$4:$BG$4=BZ$4,$E856:$BG856)))</f>
        <v>6.5116390621179111E-4</v>
      </c>
      <c r="CA856" s="267">
        <f t="array" ref="CA856">(AVERAGE(IF($E$4:$BG$4=CA$4,$E856:$BG856)))</f>
        <v>4.1789393764961639E-4</v>
      </c>
      <c r="CB856" s="268">
        <f t="shared" si="384"/>
        <v>0</v>
      </c>
      <c r="CC856" s="268">
        <f t="shared" si="385"/>
        <v>0</v>
      </c>
      <c r="CD856" s="268">
        <f t="shared" si="386"/>
        <v>1.1041757518214976E-3</v>
      </c>
    </row>
    <row r="857" spans="1:82" ht="24">
      <c r="A857" s="17">
        <f t="shared" si="387"/>
        <v>57100</v>
      </c>
      <c r="B857" s="248" t="s">
        <v>205</v>
      </c>
      <c r="E857" s="79">
        <f>ALL!E245/E$819</f>
        <v>0</v>
      </c>
      <c r="F857" s="79">
        <f>ALL!F245/F$819</f>
        <v>0</v>
      </c>
      <c r="G857" s="79">
        <f>ALL!G245/G$819</f>
        <v>0</v>
      </c>
      <c r="H857" s="79">
        <f>ALL!H245/H$819</f>
        <v>0</v>
      </c>
      <c r="I857" s="79">
        <f>ALL!I245/I$819</f>
        <v>0</v>
      </c>
      <c r="J857" s="79">
        <f>ALL!J245/J$819</f>
        <v>0</v>
      </c>
      <c r="K857" s="79">
        <f>ALL!K245/K$819</f>
        <v>0</v>
      </c>
      <c r="L857" s="79">
        <f>ALL!L245/L$819</f>
        <v>0</v>
      </c>
      <c r="M857" s="79">
        <f>ALL!M245/M$819</f>
        <v>0</v>
      </c>
      <c r="N857" s="79">
        <f>ALL!N245/N$819</f>
        <v>0</v>
      </c>
      <c r="O857" s="79">
        <f>ALL!O245/O$819</f>
        <v>0</v>
      </c>
      <c r="P857" s="79">
        <f>ALL!P245/P$819</f>
        <v>0</v>
      </c>
      <c r="Q857" s="79">
        <f>ALL!Q245/Q$819</f>
        <v>0</v>
      </c>
      <c r="R857" s="79">
        <f>ALL!R245/R$819</f>
        <v>0</v>
      </c>
      <c r="S857" s="79">
        <f>ALL!S245/S$819</f>
        <v>0</v>
      </c>
      <c r="T857" s="79">
        <f>ALL!T245/T$819</f>
        <v>0</v>
      </c>
      <c r="U857" s="79">
        <f>ALL!U245/U$819</f>
        <v>0</v>
      </c>
      <c r="V857" s="79">
        <f>ALL!V245/V$819</f>
        <v>0</v>
      </c>
      <c r="W857" s="79">
        <f>ALL!W245/W$819</f>
        <v>0</v>
      </c>
      <c r="X857" s="79">
        <f>ALL!X245/X$819</f>
        <v>0</v>
      </c>
      <c r="Y857" s="79">
        <f>ALL!Y245/Y$819</f>
        <v>0</v>
      </c>
      <c r="Z857" s="79">
        <f>ALL!Z245/Z$819</f>
        <v>0</v>
      </c>
      <c r="AA857" s="79">
        <f>ALL!AA245/AA$819</f>
        <v>0</v>
      </c>
      <c r="AB857" s="79">
        <f>ALL!AB245/AB$819</f>
        <v>0</v>
      </c>
      <c r="AC857" s="79">
        <f>ALL!AC245/AC$819</f>
        <v>0</v>
      </c>
      <c r="AD857" s="79">
        <f>ALL!AD245/AD$819</f>
        <v>0</v>
      </c>
      <c r="AE857" s="79">
        <f>ALL!AE245/AE$819</f>
        <v>0</v>
      </c>
      <c r="AF857" s="79">
        <f>ALL!AF245/AF$819</f>
        <v>0</v>
      </c>
      <c r="AG857" s="79">
        <f>ALL!AG245/AG$819</f>
        <v>0</v>
      </c>
      <c r="AH857" s="79">
        <f>ALL!AH245/AH$819</f>
        <v>0</v>
      </c>
      <c r="AI857" s="79">
        <f>ALL!AI245/AI$819</f>
        <v>0</v>
      </c>
      <c r="AJ857" s="79">
        <f>ALL!AJ245/AJ$819</f>
        <v>0</v>
      </c>
      <c r="AK857" s="79">
        <f>ALL!AK245/AK$819</f>
        <v>0</v>
      </c>
      <c r="AL857" s="79">
        <f>ALL!AL245/AL$819</f>
        <v>0</v>
      </c>
      <c r="AM857" s="79">
        <f>ALL!AM245/AM$819</f>
        <v>0</v>
      </c>
      <c r="AN857" s="79">
        <f>ALL!AN245/AN$819</f>
        <v>0</v>
      </c>
      <c r="AO857" s="79">
        <f>ALL!AO245/AO$819</f>
        <v>0</v>
      </c>
      <c r="AP857" s="79">
        <f>ALL!AP245/AP$819</f>
        <v>0</v>
      </c>
      <c r="AQ857" s="79">
        <f>ALL!AQ245/AQ$819</f>
        <v>0</v>
      </c>
      <c r="AR857" s="79">
        <f>ALL!AR245/AR$819</f>
        <v>0</v>
      </c>
      <c r="AS857" s="79">
        <f>ALL!AS245/AS$819</f>
        <v>0</v>
      </c>
      <c r="AT857" s="79">
        <f>ALL!AT245/AT$819</f>
        <v>0</v>
      </c>
      <c r="AU857" s="79">
        <f>ALL!AU245/AU$819</f>
        <v>0</v>
      </c>
      <c r="AV857" s="79">
        <f>ALL!AV245/AV$819</f>
        <v>0</v>
      </c>
      <c r="AW857" s="79">
        <f>ALL!AW245/AW$819</f>
        <v>0</v>
      </c>
      <c r="AX857" s="79">
        <f>ALL!AX245/AX$819</f>
        <v>0</v>
      </c>
      <c r="AY857" s="79">
        <f>ALL!AY245/AY$819</f>
        <v>0</v>
      </c>
      <c r="AZ857" s="79">
        <f>ALL!AZ245/AZ$819</f>
        <v>0</v>
      </c>
      <c r="BA857" s="79">
        <f>ALL!BA245/BA$819</f>
        <v>0</v>
      </c>
      <c r="BB857" s="79">
        <f>ALL!BB245/BB$819</f>
        <v>0</v>
      </c>
      <c r="BC857" s="79">
        <f>ALL!BC245/BC$819</f>
        <v>0</v>
      </c>
      <c r="BD857" s="79">
        <f>ALL!BD245/BD$819</f>
        <v>0</v>
      </c>
      <c r="BE857" s="79">
        <f>ALL!BE245/BE$819</f>
        <v>0</v>
      </c>
      <c r="BF857" s="79">
        <f>ALL!BF245/BF$819</f>
        <v>0</v>
      </c>
      <c r="BG857" s="79">
        <f>ALL!BG245/BG$819</f>
        <v>0</v>
      </c>
      <c r="BH857" s="19">
        <f t="shared" si="383"/>
        <v>0</v>
      </c>
      <c r="BJ857" s="267">
        <f t="array" ref="BJ857">(MIN(IF($E$4:$BG$4=BJ$4,$E857:$BG857)))</f>
        <v>0</v>
      </c>
      <c r="BK857" s="267">
        <f t="array" ref="BK857">(MAX(IF($E$4:$BG$4=BK$4,$E857:$BG857)))</f>
        <v>0</v>
      </c>
      <c r="BL857" s="267">
        <f t="array" ref="BL857">(AVERAGE(IF($E$4:$BG$4=BL$4,$E857:$BG857)))</f>
        <v>0</v>
      </c>
      <c r="BM857" s="267">
        <f t="array" ref="BM857">(MIN(IF($E$4:$BG$4=BM$4,$E857:$BG857)))</f>
        <v>0</v>
      </c>
      <c r="BN857" s="267">
        <f t="array" ref="BN857">(MAX(IF($E$4:$BG$4=BN$4,$E857:$BG857)))</f>
        <v>0</v>
      </c>
      <c r="BO857" s="267">
        <f t="array" ref="BO857">(AVERAGE(IF($E$4:$BG$4=BO$4,$E857:$BG857)))</f>
        <v>0</v>
      </c>
      <c r="BP857" s="267">
        <f t="array" ref="BP857">(MIN(IF($E$4:$BG$4=BP$4,$E857:$BG857)))</f>
        <v>0</v>
      </c>
      <c r="BQ857" s="267">
        <f t="array" ref="BQ857">(MAX(IF($E$4:$BG$4=BQ$4,$E857:$BG857)))</f>
        <v>0</v>
      </c>
      <c r="BR857" s="267">
        <f t="array" ref="BR857">(AVERAGE(IF($E$4:$BG$4=BR$4,$E857:$BG857)))</f>
        <v>0</v>
      </c>
      <c r="BS857" s="267">
        <f t="array" ref="BS857">(MIN(IF($E$4:$BG$4=BS$4,$E857:$BG857)))</f>
        <v>0</v>
      </c>
      <c r="BT857" s="267">
        <f t="array" ref="BT857">(MAX(IF($E$4:$BG$4=BT$4,$E857:$BG857)))</f>
        <v>0</v>
      </c>
      <c r="BU857" s="267">
        <f t="array" ref="BU857">(AVERAGE(IF($E$4:$BG$4=BU$4,$E857:$BG857)))</f>
        <v>0</v>
      </c>
      <c r="BV857" s="267">
        <f t="array" ref="BV857">(MIN(IF($E$4:$BG$4=BV$4,$E857:$BG857)))</f>
        <v>0</v>
      </c>
      <c r="BW857" s="267">
        <f t="array" ref="BW857">(MAX(IF($E$4:$BG$4=BW$4,$E857:$BG857)))</f>
        <v>0</v>
      </c>
      <c r="BX857" s="267">
        <f t="array" ref="BX857">(AVERAGE(IF($E$4:$BG$4=BX$4,$E857:$BG857)))</f>
        <v>0</v>
      </c>
      <c r="BY857" s="267">
        <f t="array" ref="BY857">(MIN(IF($E$4:$BG$4=BY$4,$E857:$BG857)))</f>
        <v>0</v>
      </c>
      <c r="BZ857" s="267">
        <f t="array" ref="BZ857">(MAX(IF($E$4:$BG$4=BZ$4,$E857:$BG857)))</f>
        <v>0</v>
      </c>
      <c r="CA857" s="267">
        <f t="array" ref="CA857">(AVERAGE(IF($E$4:$BG$4=CA$4,$E857:$BG857)))</f>
        <v>0</v>
      </c>
      <c r="CB857" s="268">
        <f t="shared" si="384"/>
        <v>0</v>
      </c>
      <c r="CC857" s="268">
        <f t="shared" si="385"/>
        <v>0</v>
      </c>
      <c r="CD857" s="268">
        <f t="shared" si="386"/>
        <v>0</v>
      </c>
    </row>
    <row r="858" spans="1:82" ht="12.75">
      <c r="A858" s="17">
        <f t="shared" si="387"/>
        <v>57200</v>
      </c>
      <c r="B858" s="248" t="s">
        <v>206</v>
      </c>
      <c r="E858" s="79">
        <f>ALL!E246/E$819</f>
        <v>0</v>
      </c>
      <c r="F858" s="79">
        <f>ALL!F246/F$819</f>
        <v>0</v>
      </c>
      <c r="G858" s="79">
        <f>ALL!G246/G$819</f>
        <v>0</v>
      </c>
      <c r="H858" s="79">
        <f>ALL!H246/H$819</f>
        <v>0</v>
      </c>
      <c r="I858" s="79">
        <f>ALL!I246/I$819</f>
        <v>0</v>
      </c>
      <c r="J858" s="79">
        <f>ALL!J246/J$819</f>
        <v>0</v>
      </c>
      <c r="K858" s="79">
        <f>ALL!K246/K$819</f>
        <v>0</v>
      </c>
      <c r="L858" s="79">
        <f>ALL!L246/L$819</f>
        <v>0</v>
      </c>
      <c r="M858" s="79">
        <f>ALL!M246/M$819</f>
        <v>0</v>
      </c>
      <c r="N858" s="79">
        <f>ALL!N246/N$819</f>
        <v>0</v>
      </c>
      <c r="O858" s="79">
        <f>ALL!O246/O$819</f>
        <v>0</v>
      </c>
      <c r="P858" s="79">
        <f>ALL!P246/P$819</f>
        <v>0</v>
      </c>
      <c r="Q858" s="79">
        <f>ALL!Q246/Q$819</f>
        <v>0</v>
      </c>
      <c r="R858" s="79">
        <f>ALL!R246/R$819</f>
        <v>0</v>
      </c>
      <c r="S858" s="79">
        <f>ALL!S246/S$819</f>
        <v>0</v>
      </c>
      <c r="T858" s="79">
        <f>ALL!T246/T$819</f>
        <v>0</v>
      </c>
      <c r="U858" s="79">
        <f>ALL!U246/U$819</f>
        <v>0</v>
      </c>
      <c r="V858" s="79">
        <f>ALL!V246/V$819</f>
        <v>0</v>
      </c>
      <c r="W858" s="79">
        <f>ALL!W246/W$819</f>
        <v>0</v>
      </c>
      <c r="X858" s="79">
        <f>ALL!X246/X$819</f>
        <v>0</v>
      </c>
      <c r="Y858" s="79">
        <f>ALL!Y246/Y$819</f>
        <v>0</v>
      </c>
      <c r="Z858" s="79">
        <f>ALL!Z246/Z$819</f>
        <v>0</v>
      </c>
      <c r="AA858" s="79">
        <f>ALL!AA246/AA$819</f>
        <v>0</v>
      </c>
      <c r="AB858" s="79">
        <f>ALL!AB246/AB$819</f>
        <v>0</v>
      </c>
      <c r="AC858" s="79">
        <f>ALL!AC246/AC$819</f>
        <v>0</v>
      </c>
      <c r="AD858" s="79">
        <f>ALL!AD246/AD$819</f>
        <v>0</v>
      </c>
      <c r="AE858" s="79">
        <f>ALL!AE246/AE$819</f>
        <v>0</v>
      </c>
      <c r="AF858" s="79">
        <f>ALL!AF246/AF$819</f>
        <v>0</v>
      </c>
      <c r="AG858" s="79">
        <f>ALL!AG246/AG$819</f>
        <v>0</v>
      </c>
      <c r="AH858" s="79">
        <f>ALL!AH246/AH$819</f>
        <v>0</v>
      </c>
      <c r="AI858" s="79">
        <f>ALL!AI246/AI$819</f>
        <v>0</v>
      </c>
      <c r="AJ858" s="79">
        <f>ALL!AJ246/AJ$819</f>
        <v>0</v>
      </c>
      <c r="AK858" s="79">
        <f>ALL!AK246/AK$819</f>
        <v>0</v>
      </c>
      <c r="AL858" s="79">
        <f>ALL!AL246/AL$819</f>
        <v>0</v>
      </c>
      <c r="AM858" s="79">
        <f>ALL!AM246/AM$819</f>
        <v>0</v>
      </c>
      <c r="AN858" s="79">
        <f>ALL!AN246/AN$819</f>
        <v>0</v>
      </c>
      <c r="AO858" s="79">
        <f>ALL!AO246/AO$819</f>
        <v>0</v>
      </c>
      <c r="AP858" s="79">
        <f>ALL!AP246/AP$819</f>
        <v>0</v>
      </c>
      <c r="AQ858" s="79">
        <f>ALL!AQ246/AQ$819</f>
        <v>0</v>
      </c>
      <c r="AR858" s="79">
        <f>ALL!AR246/AR$819</f>
        <v>0</v>
      </c>
      <c r="AS858" s="79">
        <f>ALL!AS246/AS$819</f>
        <v>0</v>
      </c>
      <c r="AT858" s="79">
        <f>ALL!AT246/AT$819</f>
        <v>0</v>
      </c>
      <c r="AU858" s="79">
        <f>ALL!AU246/AU$819</f>
        <v>0</v>
      </c>
      <c r="AV858" s="79">
        <f>ALL!AV246/AV$819</f>
        <v>0</v>
      </c>
      <c r="AW858" s="79">
        <f>ALL!AW246/AW$819</f>
        <v>0</v>
      </c>
      <c r="AX858" s="79">
        <f>ALL!AX246/AX$819</f>
        <v>0</v>
      </c>
      <c r="AY858" s="79">
        <f>ALL!AY246/AY$819</f>
        <v>0</v>
      </c>
      <c r="AZ858" s="79">
        <f>ALL!AZ246/AZ$819</f>
        <v>0</v>
      </c>
      <c r="BA858" s="79">
        <f>ALL!BA246/BA$819</f>
        <v>0</v>
      </c>
      <c r="BB858" s="79">
        <f>ALL!BB246/BB$819</f>
        <v>0</v>
      </c>
      <c r="BC858" s="79">
        <f>ALL!BC246/BC$819</f>
        <v>0</v>
      </c>
      <c r="BD858" s="79">
        <f>ALL!BD246/BD$819</f>
        <v>0</v>
      </c>
      <c r="BE858" s="79">
        <f>ALL!BE246/BE$819</f>
        <v>0</v>
      </c>
      <c r="BF858" s="79">
        <f>ALL!BF246/BF$819</f>
        <v>0</v>
      </c>
      <c r="BG858" s="79">
        <f>ALL!BG246/BG$819</f>
        <v>0</v>
      </c>
      <c r="BH858" s="19">
        <f t="shared" si="383"/>
        <v>0</v>
      </c>
      <c r="BJ858" s="267">
        <f t="array" ref="BJ858">(MIN(IF($E$4:$BG$4=BJ$4,$E858:$BG858)))</f>
        <v>0</v>
      </c>
      <c r="BK858" s="267">
        <f t="array" ref="BK858">(MAX(IF($E$4:$BG$4=BK$4,$E858:$BG858)))</f>
        <v>0</v>
      </c>
      <c r="BL858" s="267">
        <f t="array" ref="BL858">(AVERAGE(IF($E$4:$BG$4=BL$4,$E858:$BG858)))</f>
        <v>0</v>
      </c>
      <c r="BM858" s="267">
        <f t="array" ref="BM858">(MIN(IF($E$4:$BG$4=BM$4,$E858:$BG858)))</f>
        <v>0</v>
      </c>
      <c r="BN858" s="267">
        <f t="array" ref="BN858">(MAX(IF($E$4:$BG$4=BN$4,$E858:$BG858)))</f>
        <v>0</v>
      </c>
      <c r="BO858" s="267">
        <f t="array" ref="BO858">(AVERAGE(IF($E$4:$BG$4=BO$4,$E858:$BG858)))</f>
        <v>0</v>
      </c>
      <c r="BP858" s="267">
        <f t="array" ref="BP858">(MIN(IF($E$4:$BG$4=BP$4,$E858:$BG858)))</f>
        <v>0</v>
      </c>
      <c r="BQ858" s="267">
        <f t="array" ref="BQ858">(MAX(IF($E$4:$BG$4=BQ$4,$E858:$BG858)))</f>
        <v>0</v>
      </c>
      <c r="BR858" s="267">
        <f t="array" ref="BR858">(AVERAGE(IF($E$4:$BG$4=BR$4,$E858:$BG858)))</f>
        <v>0</v>
      </c>
      <c r="BS858" s="267">
        <f t="array" ref="BS858">(MIN(IF($E$4:$BG$4=BS$4,$E858:$BG858)))</f>
        <v>0</v>
      </c>
      <c r="BT858" s="267">
        <f t="array" ref="BT858">(MAX(IF($E$4:$BG$4=BT$4,$E858:$BG858)))</f>
        <v>0</v>
      </c>
      <c r="BU858" s="267">
        <f t="array" ref="BU858">(AVERAGE(IF($E$4:$BG$4=BU$4,$E858:$BG858)))</f>
        <v>0</v>
      </c>
      <c r="BV858" s="267">
        <f t="array" ref="BV858">(MIN(IF($E$4:$BG$4=BV$4,$E858:$BG858)))</f>
        <v>0</v>
      </c>
      <c r="BW858" s="267">
        <f t="array" ref="BW858">(MAX(IF($E$4:$BG$4=BW$4,$E858:$BG858)))</f>
        <v>0</v>
      </c>
      <c r="BX858" s="267">
        <f t="array" ref="BX858">(AVERAGE(IF($E$4:$BG$4=BX$4,$E858:$BG858)))</f>
        <v>0</v>
      </c>
      <c r="BY858" s="267">
        <f t="array" ref="BY858">(MIN(IF($E$4:$BG$4=BY$4,$E858:$BG858)))</f>
        <v>0</v>
      </c>
      <c r="BZ858" s="267">
        <f t="array" ref="BZ858">(MAX(IF($E$4:$BG$4=BZ$4,$E858:$BG858)))</f>
        <v>0</v>
      </c>
      <c r="CA858" s="267">
        <f t="array" ref="CA858">(AVERAGE(IF($E$4:$BG$4=CA$4,$E858:$BG858)))</f>
        <v>0</v>
      </c>
      <c r="CB858" s="268">
        <f t="shared" si="384"/>
        <v>0</v>
      </c>
      <c r="CC858" s="268">
        <f t="shared" si="385"/>
        <v>0</v>
      </c>
      <c r="CD858" s="268">
        <f t="shared" si="386"/>
        <v>0</v>
      </c>
    </row>
    <row r="859" spans="1:82" ht="36">
      <c r="A859" s="17">
        <f t="shared" si="387"/>
        <v>57300</v>
      </c>
      <c r="B859" s="248" t="s">
        <v>207</v>
      </c>
      <c r="E859" s="79">
        <f>ALL!E247/E$819</f>
        <v>5.3036497334710908E-3</v>
      </c>
      <c r="F859" s="79">
        <f>ALL!F247/F$819</f>
        <v>9.7968695843104955E-3</v>
      </c>
      <c r="G859" s="79">
        <f>ALL!G247/G$819</f>
        <v>1.516646887521845E-2</v>
      </c>
      <c r="H859" s="79">
        <f>ALL!H247/H$819</f>
        <v>1.2505749348436802E-2</v>
      </c>
      <c r="I859" s="79">
        <f>ALL!I247/I$819</f>
        <v>1.1170116122191093E-2</v>
      </c>
      <c r="J859" s="79">
        <f>ALL!J247/J$819</f>
        <v>5.4319644513498213E-3</v>
      </c>
      <c r="K859" s="79">
        <f>ALL!K247/K$819</f>
        <v>1.0603434478399055E-2</v>
      </c>
      <c r="L859" s="79">
        <f>ALL!L247/L$819</f>
        <v>9.2774702535545223E-3</v>
      </c>
      <c r="M859" s="79">
        <f>ALL!M247/M$819</f>
        <v>1.2932600535524362E-2</v>
      </c>
      <c r="N859" s="79">
        <f>ALL!N247/N$819</f>
        <v>9.5874483009171594E-3</v>
      </c>
      <c r="O859" s="79">
        <f>ALL!O247/O$819</f>
        <v>1.0763928833289695E-2</v>
      </c>
      <c r="P859" s="79">
        <f>ALL!P247/P$819</f>
        <v>8.1220060525788833E-3</v>
      </c>
      <c r="Q859" s="79">
        <f>ALL!Q247/Q$819</f>
        <v>8.2254675697241049E-3</v>
      </c>
      <c r="R859" s="79">
        <f>ALL!R247/R$819</f>
        <v>1.0783699179661353E-2</v>
      </c>
      <c r="S859" s="79">
        <f>ALL!S247/S$819</f>
        <v>1.8352486677043318E-2</v>
      </c>
      <c r="T859" s="79">
        <f>ALL!T247/T$819</f>
        <v>1.8083184635665356E-2</v>
      </c>
      <c r="U859" s="79">
        <f>ALL!U247/U$819</f>
        <v>5.5485925812451733E-3</v>
      </c>
      <c r="V859" s="79">
        <f>ALL!V247/V$819</f>
        <v>8.4332812729467164E-3</v>
      </c>
      <c r="W859" s="79">
        <f>ALL!W247/W$819</f>
        <v>9.5754777047403206E-3</v>
      </c>
      <c r="X859" s="79">
        <f>ALL!X247/X$819</f>
        <v>5.5187068584305393E-3</v>
      </c>
      <c r="Y859" s="79">
        <f>ALL!Y247/Y$819</f>
        <v>1.0103630608055351E-2</v>
      </c>
      <c r="Z859" s="79">
        <f>ALL!Z247/Z$819</f>
        <v>1.251530620583691E-2</v>
      </c>
      <c r="AA859" s="79">
        <f>ALL!AA247/AA$819</f>
        <v>9.7296227522058083E-3</v>
      </c>
      <c r="AB859" s="79">
        <f>ALL!AB247/AB$819</f>
        <v>5.741436755034344E-3</v>
      </c>
      <c r="AC859" s="79">
        <f>ALL!AC247/AC$819</f>
        <v>8.3022980225518593E-3</v>
      </c>
      <c r="AD859" s="79">
        <f>ALL!AD247/AD$819</f>
        <v>1.2775255992872051E-2</v>
      </c>
      <c r="AE859" s="79">
        <f>ALL!AE247/AE$819</f>
        <v>7.2375119870759994E-3</v>
      </c>
      <c r="AF859" s="79">
        <f>ALL!AF247/AF$819</f>
        <v>2.5219096469000016E-3</v>
      </c>
      <c r="AG859" s="79">
        <f>ALL!AG247/AG$819</f>
        <v>1.0534994433365438E-2</v>
      </c>
      <c r="AH859" s="79">
        <f>ALL!AH247/AH$819</f>
        <v>1.0920785599771689E-2</v>
      </c>
      <c r="AI859" s="79">
        <f>ALL!AI247/AI$819</f>
        <v>6.496473536074728E-3</v>
      </c>
      <c r="AJ859" s="79">
        <f>ALL!AJ247/AJ$819</f>
        <v>9.688603717630858E-3</v>
      </c>
      <c r="AK859" s="79">
        <f>ALL!AK247/AK$819</f>
        <v>3.3217907823494174E-2</v>
      </c>
      <c r="AL859" s="79">
        <f>ALL!AL247/AL$819</f>
        <v>1.7997074842292314E-3</v>
      </c>
      <c r="AM859" s="79">
        <f>ALL!AM247/AM$819</f>
        <v>9.783703742449577E-3</v>
      </c>
      <c r="AN859" s="79">
        <f>ALL!AN247/AN$819</f>
        <v>2.1959094248698213E-2</v>
      </c>
      <c r="AO859" s="79">
        <f>ALL!AO247/AO$819</f>
        <v>1.4472872605459559E-3</v>
      </c>
      <c r="AP859" s="79">
        <f>ALL!AP247/AP$819</f>
        <v>2.2168612511055202E-2</v>
      </c>
      <c r="AQ859" s="79">
        <f>ALL!AQ247/AQ$819</f>
        <v>6.1356439040824509E-3</v>
      </c>
      <c r="AR859" s="79">
        <f>ALL!AR247/AR$819</f>
        <v>1.0655340861602893E-4</v>
      </c>
      <c r="AS859" s="79">
        <f>ALL!AS247/AS$819</f>
        <v>6.2699452363523629E-3</v>
      </c>
      <c r="AT859" s="79">
        <f>ALL!AT247/AT$819</f>
        <v>1.2576107522725147E-2</v>
      </c>
      <c r="AU859" s="79">
        <f>ALL!AU247/AU$819</f>
        <v>4.794645640823688E-2</v>
      </c>
      <c r="AV859" s="79">
        <f>ALL!AV247/AV$819</f>
        <v>7.2324690713864099E-3</v>
      </c>
      <c r="AW859" s="79">
        <f>ALL!AW247/AW$819</f>
        <v>6.6109203179980308E-3</v>
      </c>
      <c r="AX859" s="79">
        <f>ALL!AX247/AX$819</f>
        <v>2.2207155109092852E-2</v>
      </c>
      <c r="AY859" s="79">
        <f>ALL!AY247/AY$819</f>
        <v>7.4358558930177655E-3</v>
      </c>
      <c r="AZ859" s="79">
        <f>ALL!AZ247/AZ$819</f>
        <v>2.3624826984396732E-3</v>
      </c>
      <c r="BA859" s="79">
        <f>ALL!BA247/BA$819</f>
        <v>5.2447778447812642E-2</v>
      </c>
      <c r="BB859" s="79">
        <f>ALL!BB247/BB$819</f>
        <v>5.5833542528172575E-2</v>
      </c>
      <c r="BC859" s="79">
        <f>ALL!BC247/BC$819</f>
        <v>0.12020718560747044</v>
      </c>
      <c r="BD859" s="79">
        <f>ALL!BD247/BD$819</f>
        <v>9.6382558517699706E-3</v>
      </c>
      <c r="BE859" s="79">
        <f>ALL!BE247/BE$819</f>
        <v>9.4161922944424707E-3</v>
      </c>
      <c r="BF859" s="79">
        <f>ALL!BF247/BF$819</f>
        <v>1.8542325328561159E-2</v>
      </c>
      <c r="BG859" s="79">
        <f>ALL!BG247/BG$819</f>
        <v>2.4791352031709381E-2</v>
      </c>
      <c r="BH859" s="19">
        <f t="shared" si="383"/>
        <v>0.81188696703643193</v>
      </c>
      <c r="BJ859" s="267">
        <f t="array" ref="BJ859">(MIN(IF($E$4:$BG$4=BJ$4,$E859:$BG859)))</f>
        <v>1.0655340861602893E-4</v>
      </c>
      <c r="BK859" s="267">
        <f t="array" ref="BK859">(MAX(IF($E$4:$BG$4=BK$4,$E859:$BG859)))</f>
        <v>0.12020718560747044</v>
      </c>
      <c r="BL859" s="267">
        <f t="array" ref="BL859">(AVERAGE(IF($E$4:$BG$4=BL$4,$E859:$BG859)))</f>
        <v>2.4559193135856416E-2</v>
      </c>
      <c r="BM859" s="267">
        <f t="array" ref="BM859">(MIN(IF($E$4:$BG$4=BM$4,$E859:$BG859)))</f>
        <v>9.4161922944424707E-3</v>
      </c>
      <c r="BN859" s="267">
        <f t="array" ref="BN859">(MAX(IF($E$4:$BG$4=BN$4,$E859:$BG859)))</f>
        <v>2.4791352031709381E-2</v>
      </c>
      <c r="BO859" s="267">
        <f t="array" ref="BO859">(AVERAGE(IF($E$4:$BG$4=BO$4,$E859:$BG859)))</f>
        <v>1.5597031376620744E-2</v>
      </c>
      <c r="BP859" s="267">
        <f t="array" ref="BP859">(MIN(IF($E$4:$BG$4=BP$4,$E859:$BG859)))</f>
        <v>1.7997074842292314E-3</v>
      </c>
      <c r="BQ859" s="267">
        <f t="array" ref="BQ859">(MAX(IF($E$4:$BG$4=BQ$4,$E859:$BG859)))</f>
        <v>3.3217907823494174E-2</v>
      </c>
      <c r="BR859" s="267">
        <f t="array" ref="BR859">(AVERAGE(IF($E$4:$BG$4=BR$4,$E859:$BG859)))</f>
        <v>1.4933773016724328E-2</v>
      </c>
      <c r="BS859" s="267">
        <f t="array" ref="BS859">(MIN(IF($E$4:$BG$4=BS$4,$E859:$BG859)))</f>
        <v>2.5219096469000016E-3</v>
      </c>
      <c r="BT859" s="267">
        <f t="array" ref="BT859">(MAX(IF($E$4:$BG$4=BT$4,$E859:$BG859)))</f>
        <v>1.8352486677043318E-2</v>
      </c>
      <c r="BU859" s="267">
        <f t="array" ref="BU859">(AVERAGE(IF($E$4:$BG$4=BU$4,$E859:$BG859)))</f>
        <v>1.0093821757852972E-2</v>
      </c>
      <c r="BV859" s="267">
        <f t="array" ref="BV859">(MIN(IF($E$4:$BG$4=BV$4,$E859:$BG859)))</f>
        <v>5.741436755034344E-3</v>
      </c>
      <c r="BW859" s="267">
        <f t="array" ref="BW859">(MAX(IF($E$4:$BG$4=BW$4,$E859:$BG859)))</f>
        <v>1.516646887521845E-2</v>
      </c>
      <c r="BX859" s="267">
        <f t="array" ref="BX859">(AVERAGE(IF($E$4:$BG$4=BX$4,$E859:$BG859)))</f>
        <v>1.0777953888430142E-2</v>
      </c>
      <c r="BY859" s="267">
        <f t="array" ref="BY859">(MIN(IF($E$4:$BG$4=BY$4,$E859:$BG859)))</f>
        <v>5.5187068584305393E-3</v>
      </c>
      <c r="BZ859" s="267">
        <f t="array" ref="BZ859">(MAX(IF($E$4:$BG$4=BZ$4,$E859:$BG859)))</f>
        <v>1.1170116122191093E-2</v>
      </c>
      <c r="CA859" s="267">
        <f t="array" ref="CA859">(AVERAGE(IF($E$4:$BG$4=CA$4,$E859:$BG859)))</f>
        <v>8.0954799767771982E-3</v>
      </c>
      <c r="CB859" s="268">
        <f t="shared" si="384"/>
        <v>0</v>
      </c>
      <c r="CC859" s="268">
        <f t="shared" si="385"/>
        <v>0.1</v>
      </c>
      <c r="CD859" s="268">
        <f t="shared" si="386"/>
        <v>1.4761581218844216E-2</v>
      </c>
    </row>
    <row r="860" spans="1:82" ht="12.75">
      <c r="A860" s="17">
        <f t="shared" si="387"/>
        <v>57400</v>
      </c>
      <c r="B860" s="248" t="s">
        <v>208</v>
      </c>
      <c r="E860" s="79">
        <f>ALL!E248/E$819</f>
        <v>0</v>
      </c>
      <c r="F860" s="79">
        <f>ALL!F248/F$819</f>
        <v>0</v>
      </c>
      <c r="G860" s="79">
        <f>ALL!G248/G$819</f>
        <v>0</v>
      </c>
      <c r="H860" s="79">
        <f>ALL!H248/H$819</f>
        <v>0</v>
      </c>
      <c r="I860" s="79">
        <f>ALL!I248/I$819</f>
        <v>0</v>
      </c>
      <c r="J860" s="79">
        <f>ALL!J248/J$819</f>
        <v>0</v>
      </c>
      <c r="K860" s="79">
        <f>ALL!K248/K$819</f>
        <v>0</v>
      </c>
      <c r="L860" s="79">
        <f>ALL!L248/L$819</f>
        <v>0</v>
      </c>
      <c r="M860" s="79">
        <f>ALL!M248/M$819</f>
        <v>0</v>
      </c>
      <c r="N860" s="79">
        <f>ALL!N248/N$819</f>
        <v>0</v>
      </c>
      <c r="O860" s="79">
        <f>ALL!O248/O$819</f>
        <v>0</v>
      </c>
      <c r="P860" s="79">
        <f>ALL!P248/P$819</f>
        <v>0</v>
      </c>
      <c r="Q860" s="79">
        <f>ALL!Q248/Q$819</f>
        <v>0</v>
      </c>
      <c r="R860" s="79">
        <f>ALL!R248/R$819</f>
        <v>0</v>
      </c>
      <c r="S860" s="79">
        <f>ALL!S248/S$819</f>
        <v>0</v>
      </c>
      <c r="T860" s="79">
        <f>ALL!T248/T$819</f>
        <v>0</v>
      </c>
      <c r="U860" s="79">
        <f>ALL!U248/U$819</f>
        <v>0</v>
      </c>
      <c r="V860" s="79">
        <f>ALL!V248/V$819</f>
        <v>0</v>
      </c>
      <c r="W860" s="79">
        <f>ALL!W248/W$819</f>
        <v>0</v>
      </c>
      <c r="X860" s="79">
        <f>ALL!X248/X$819</f>
        <v>0</v>
      </c>
      <c r="Y860" s="79">
        <f>ALL!Y248/Y$819</f>
        <v>0</v>
      </c>
      <c r="Z860" s="79">
        <f>ALL!Z248/Z$819</f>
        <v>0</v>
      </c>
      <c r="AA860" s="79">
        <f>ALL!AA248/AA$819</f>
        <v>0</v>
      </c>
      <c r="AB860" s="79">
        <f>ALL!AB248/AB$819</f>
        <v>0</v>
      </c>
      <c r="AC860" s="79">
        <f>ALL!AC248/AC$819</f>
        <v>0</v>
      </c>
      <c r="AD860" s="79">
        <f>ALL!AD248/AD$819</f>
        <v>0</v>
      </c>
      <c r="AE860" s="79">
        <f>ALL!AE248/AE$819</f>
        <v>0</v>
      </c>
      <c r="AF860" s="79">
        <f>ALL!AF248/AF$819</f>
        <v>0</v>
      </c>
      <c r="AG860" s="79">
        <f>ALL!AG248/AG$819</f>
        <v>0</v>
      </c>
      <c r="AH860" s="79">
        <f>ALL!AH248/AH$819</f>
        <v>0</v>
      </c>
      <c r="AI860" s="79">
        <f>ALL!AI248/AI$819</f>
        <v>0</v>
      </c>
      <c r="AJ860" s="79">
        <f>ALL!AJ248/AJ$819</f>
        <v>0</v>
      </c>
      <c r="AK860" s="79">
        <f>ALL!AK248/AK$819</f>
        <v>0</v>
      </c>
      <c r="AL860" s="79">
        <f>ALL!AL248/AL$819</f>
        <v>0</v>
      </c>
      <c r="AM860" s="79">
        <f>ALL!AM248/AM$819</f>
        <v>0</v>
      </c>
      <c r="AN860" s="79">
        <f>ALL!AN248/AN$819</f>
        <v>0</v>
      </c>
      <c r="AO860" s="79">
        <f>ALL!AO248/AO$819</f>
        <v>0</v>
      </c>
      <c r="AP860" s="79">
        <f>ALL!AP248/AP$819</f>
        <v>0</v>
      </c>
      <c r="AQ860" s="79">
        <f>ALL!AQ248/AQ$819</f>
        <v>0</v>
      </c>
      <c r="AR860" s="79">
        <f>ALL!AR248/AR$819</f>
        <v>0</v>
      </c>
      <c r="AS860" s="79">
        <f>ALL!AS248/AS$819</f>
        <v>0</v>
      </c>
      <c r="AT860" s="79">
        <f>ALL!AT248/AT$819</f>
        <v>0</v>
      </c>
      <c r="AU860" s="79">
        <f>ALL!AU248/AU$819</f>
        <v>0</v>
      </c>
      <c r="AV860" s="79">
        <f>ALL!AV248/AV$819</f>
        <v>0</v>
      </c>
      <c r="AW860" s="79">
        <f>ALL!AW248/AW$819</f>
        <v>0</v>
      </c>
      <c r="AX860" s="79">
        <f>ALL!AX248/AX$819</f>
        <v>0</v>
      </c>
      <c r="AY860" s="79">
        <f>ALL!AY248/AY$819</f>
        <v>0</v>
      </c>
      <c r="AZ860" s="79">
        <f>ALL!AZ248/AZ$819</f>
        <v>0</v>
      </c>
      <c r="BA860" s="79">
        <f>ALL!BA248/BA$819</f>
        <v>0</v>
      </c>
      <c r="BB860" s="79">
        <f>ALL!BB248/BB$819</f>
        <v>0</v>
      </c>
      <c r="BC860" s="79">
        <f>ALL!BC248/BC$819</f>
        <v>0</v>
      </c>
      <c r="BD860" s="79">
        <f>ALL!BD248/BD$819</f>
        <v>0</v>
      </c>
      <c r="BE860" s="79">
        <f>ALL!BE248/BE$819</f>
        <v>0</v>
      </c>
      <c r="BF860" s="79">
        <f>ALL!BF248/BF$819</f>
        <v>0</v>
      </c>
      <c r="BG860" s="79">
        <f>ALL!BG248/BG$819</f>
        <v>0</v>
      </c>
      <c r="BH860" s="19">
        <f t="shared" si="383"/>
        <v>0</v>
      </c>
      <c r="BJ860" s="267">
        <f t="array" ref="BJ860">(MIN(IF($E$4:$BG$4=BJ$4,$E860:$BG860)))</f>
        <v>0</v>
      </c>
      <c r="BK860" s="267">
        <f t="array" ref="BK860">(MAX(IF($E$4:$BG$4=BK$4,$E860:$BG860)))</f>
        <v>0</v>
      </c>
      <c r="BL860" s="267">
        <f t="array" ref="BL860">(AVERAGE(IF($E$4:$BG$4=BL$4,$E860:$BG860)))</f>
        <v>0</v>
      </c>
      <c r="BM860" s="267">
        <f t="array" ref="BM860">(MIN(IF($E$4:$BG$4=BM$4,$E860:$BG860)))</f>
        <v>0</v>
      </c>
      <c r="BN860" s="267">
        <f t="array" ref="BN860">(MAX(IF($E$4:$BG$4=BN$4,$E860:$BG860)))</f>
        <v>0</v>
      </c>
      <c r="BO860" s="267">
        <f t="array" ref="BO860">(AVERAGE(IF($E$4:$BG$4=BO$4,$E860:$BG860)))</f>
        <v>0</v>
      </c>
      <c r="BP860" s="267">
        <f t="array" ref="BP860">(MIN(IF($E$4:$BG$4=BP$4,$E860:$BG860)))</f>
        <v>0</v>
      </c>
      <c r="BQ860" s="267">
        <f t="array" ref="BQ860">(MAX(IF($E$4:$BG$4=BQ$4,$E860:$BG860)))</f>
        <v>0</v>
      </c>
      <c r="BR860" s="267">
        <f t="array" ref="BR860">(AVERAGE(IF($E$4:$BG$4=BR$4,$E860:$BG860)))</f>
        <v>0</v>
      </c>
      <c r="BS860" s="267">
        <f t="array" ref="BS860">(MIN(IF($E$4:$BG$4=BS$4,$E860:$BG860)))</f>
        <v>0</v>
      </c>
      <c r="BT860" s="267">
        <f t="array" ref="BT860">(MAX(IF($E$4:$BG$4=BT$4,$E860:$BG860)))</f>
        <v>0</v>
      </c>
      <c r="BU860" s="267">
        <f t="array" ref="BU860">(AVERAGE(IF($E$4:$BG$4=BU$4,$E860:$BG860)))</f>
        <v>0</v>
      </c>
      <c r="BV860" s="267">
        <f t="array" ref="BV860">(MIN(IF($E$4:$BG$4=BV$4,$E860:$BG860)))</f>
        <v>0</v>
      </c>
      <c r="BW860" s="267">
        <f t="array" ref="BW860">(MAX(IF($E$4:$BG$4=BW$4,$E860:$BG860)))</f>
        <v>0</v>
      </c>
      <c r="BX860" s="267">
        <f t="array" ref="BX860">(AVERAGE(IF($E$4:$BG$4=BX$4,$E860:$BG860)))</f>
        <v>0</v>
      </c>
      <c r="BY860" s="267">
        <f t="array" ref="BY860">(MIN(IF($E$4:$BG$4=BY$4,$E860:$BG860)))</f>
        <v>0</v>
      </c>
      <c r="BZ860" s="267">
        <f t="array" ref="BZ860">(MAX(IF($E$4:$BG$4=BZ$4,$E860:$BG860)))</f>
        <v>0</v>
      </c>
      <c r="CA860" s="267">
        <f t="array" ref="CA860">(AVERAGE(IF($E$4:$BG$4=CA$4,$E860:$BG860)))</f>
        <v>0</v>
      </c>
      <c r="CB860" s="268">
        <f t="shared" si="384"/>
        <v>0</v>
      </c>
      <c r="CC860" s="268">
        <f t="shared" si="385"/>
        <v>0</v>
      </c>
      <c r="CD860" s="268">
        <f t="shared" si="386"/>
        <v>0</v>
      </c>
    </row>
    <row r="861" spans="1:82" ht="12.75">
      <c r="A861" s="17">
        <f t="shared" si="387"/>
        <v>58100</v>
      </c>
      <c r="B861" s="248" t="s">
        <v>209</v>
      </c>
      <c r="E861" s="79">
        <f>ALL!E249/E$819</f>
        <v>9.1662894006176178E-4</v>
      </c>
      <c r="F861" s="79">
        <f>ALL!F249/F$819</f>
        <v>1.0335545373154787E-3</v>
      </c>
      <c r="G861" s="79">
        <f>ALL!G249/G$819</f>
        <v>6.5729632696640255E-4</v>
      </c>
      <c r="H861" s="79">
        <f>ALL!H249/H$819</f>
        <v>8.2988070495386066E-4</v>
      </c>
      <c r="I861" s="79">
        <f>ALL!I249/I$819</f>
        <v>3.6654760547393027E-4</v>
      </c>
      <c r="J861" s="79">
        <f>ALL!J249/J$819</f>
        <v>6.7403670718659654E-4</v>
      </c>
      <c r="K861" s="79">
        <f>ALL!K249/K$819</f>
        <v>9.2095505497082476E-4</v>
      </c>
      <c r="L861" s="79">
        <f>ALL!L249/L$819</f>
        <v>4.4773903064988893E-4</v>
      </c>
      <c r="M861" s="79">
        <f>ALL!M249/M$819</f>
        <v>5.3057749851732764E-4</v>
      </c>
      <c r="N861" s="79">
        <f>ALL!N249/N$819</f>
        <v>9.3502761122076416E-4</v>
      </c>
      <c r="O861" s="79">
        <f>ALL!O249/O$819</f>
        <v>1.6851532419592627E-3</v>
      </c>
      <c r="P861" s="79">
        <f>ALL!P249/P$819</f>
        <v>5.2910474252840657E-4</v>
      </c>
      <c r="Q861" s="79">
        <f>ALL!Q249/Q$819</f>
        <v>9.9181870642572542E-4</v>
      </c>
      <c r="R861" s="79">
        <f>ALL!R249/R$819</f>
        <v>1.8842184920006353E-3</v>
      </c>
      <c r="S861" s="79">
        <f>ALL!S249/S$819</f>
        <v>1.7782781661882746E-3</v>
      </c>
      <c r="T861" s="79">
        <f>ALL!T249/T$819</f>
        <v>1.1598931130583855E-3</v>
      </c>
      <c r="U861" s="79">
        <f>ALL!U249/U$819</f>
        <v>1.2491152327754071E-3</v>
      </c>
      <c r="V861" s="79">
        <f>ALL!V249/V$819</f>
        <v>1.9788823103941079E-3</v>
      </c>
      <c r="W861" s="79">
        <f>ALL!W249/W$819</f>
        <v>7.6325269547808838E-4</v>
      </c>
      <c r="X861" s="79">
        <f>ALL!X249/X$819</f>
        <v>4.0639865931939236E-4</v>
      </c>
      <c r="Y861" s="79">
        <f>ALL!Y249/Y$819</f>
        <v>8.9483782510919071E-4</v>
      </c>
      <c r="Z861" s="79">
        <f>ALL!Z249/Z$819</f>
        <v>6.2109701948630735E-4</v>
      </c>
      <c r="AA861" s="79">
        <f>ALL!AA249/AA$819</f>
        <v>1.1348766251015625E-3</v>
      </c>
      <c r="AB861" s="79">
        <f>ALL!AB249/AB$819</f>
        <v>2.3340053207687637E-3</v>
      </c>
      <c r="AC861" s="79">
        <f>ALL!AC249/AC$819</f>
        <v>2.6487389103258237E-3</v>
      </c>
      <c r="AD861" s="79">
        <f>ALL!AD249/AD$819</f>
        <v>9.5705445737452816E-4</v>
      </c>
      <c r="AE861" s="79">
        <f>ALL!AE249/AE$819</f>
        <v>1.1218015774403895E-3</v>
      </c>
      <c r="AF861" s="79">
        <f>ALL!AF249/AF$819</f>
        <v>6.5446099330959391E-4</v>
      </c>
      <c r="AG861" s="79">
        <f>ALL!AG249/AG$819</f>
        <v>6.8743211602746062E-4</v>
      </c>
      <c r="AH861" s="79">
        <f>ALL!AH249/AH$819</f>
        <v>7.184662075373268E-4</v>
      </c>
      <c r="AI861" s="79">
        <f>ALL!AI249/AI$819</f>
        <v>7.099549111044568E-4</v>
      </c>
      <c r="AJ861" s="79">
        <f>ALL!AJ249/AJ$819</f>
        <v>6.6356508334961732E-4</v>
      </c>
      <c r="AK861" s="79">
        <f>ALL!AK249/AK$819</f>
        <v>6.2986520364627396E-4</v>
      </c>
      <c r="AL861" s="79">
        <f>ALL!AL249/AL$819</f>
        <v>7.2258518745991422E-4</v>
      </c>
      <c r="AM861" s="79">
        <f>ALL!AM249/AM$819</f>
        <v>1.7473507827012046E-3</v>
      </c>
      <c r="AN861" s="79">
        <f>ALL!AN249/AN$819</f>
        <v>8.4095315763322073E-3</v>
      </c>
      <c r="AO861" s="79">
        <f>ALL!AO249/AO$819</f>
        <v>7.6305372739508511E-4</v>
      </c>
      <c r="AP861" s="79">
        <f>ALL!AP249/AP$819</f>
        <v>4.6706429924474038E-3</v>
      </c>
      <c r="AQ861" s="79">
        <f>ALL!AQ249/AQ$819</f>
        <v>7.4866772541828282E-3</v>
      </c>
      <c r="AR861" s="79">
        <f>ALL!AR249/AR$819</f>
        <v>4.4971600555491599E-3</v>
      </c>
      <c r="AS861" s="79">
        <f>ALL!AS249/AS$819</f>
        <v>5.6899846613024472E-3</v>
      </c>
      <c r="AT861" s="79">
        <f>ALL!AT249/AT$819</f>
        <v>6.2918143145337651E-3</v>
      </c>
      <c r="AU861" s="79">
        <f>ALL!AU249/AU$819</f>
        <v>6.4538647380680842E-3</v>
      </c>
      <c r="AV861" s="79">
        <f>ALL!AV249/AV$819</f>
        <v>6.4373755659610735E-3</v>
      </c>
      <c r="AW861" s="79">
        <f>ALL!AW249/AW$819</f>
        <v>5.2154397864347781E-3</v>
      </c>
      <c r="AX861" s="79">
        <f>ALL!AX249/AX$819</f>
        <v>4.9219088739720415E-3</v>
      </c>
      <c r="AY861" s="79">
        <f>ALL!AY249/AY$819</f>
        <v>7.3623927799926206E-3</v>
      </c>
      <c r="AZ861" s="79">
        <f>ALL!AZ249/AZ$819</f>
        <v>1.1292703938571683E-2</v>
      </c>
      <c r="BA861" s="79">
        <f>ALL!BA249/BA$819</f>
        <v>1.4711714659882656E-2</v>
      </c>
      <c r="BB861" s="79">
        <f>ALL!BB249/BB$819</f>
        <v>1.9718495576730066E-2</v>
      </c>
      <c r="BC861" s="79">
        <f>ALL!BC249/BC$819</f>
        <v>1.5580581367375642E-2</v>
      </c>
      <c r="BD861" s="79">
        <f>ALL!BD249/BD$819</f>
        <v>1.2949914139649447E-3</v>
      </c>
      <c r="BE861" s="79">
        <f>ALL!BE249/BE$819</f>
        <v>1.3521779025138607E-3</v>
      </c>
      <c r="BF861" s="79">
        <f>ALL!BF249/BF$819</f>
        <v>3.1483771221574829E-4</v>
      </c>
      <c r="BG861" s="79">
        <f>ALL!BG249/BG$819</f>
        <v>1.5846544906141368E-3</v>
      </c>
      <c r="BH861" s="19">
        <f t="shared" si="383"/>
        <v>0.17003445498622713</v>
      </c>
      <c r="BJ861" s="267">
        <f t="array" ref="BJ861">(MIN(IF($E$4:$BG$4=BJ$4,$E861:$BG861)))</f>
        <v>7.6305372739508511E-4</v>
      </c>
      <c r="BK861" s="267">
        <f t="array" ref="BK861">(MAX(IF($E$4:$BG$4=BK$4,$E861:$BG861)))</f>
        <v>1.9718495576730066E-2</v>
      </c>
      <c r="BL861" s="267">
        <f t="array" ref="BL861">(AVERAGE(IF($E$4:$BG$4=BL$4,$E861:$BG861)))</f>
        <v>8.0939588667957221E-3</v>
      </c>
      <c r="BM861" s="267">
        <f t="array" ref="BM861">(MIN(IF($E$4:$BG$4=BM$4,$E861:$BG861)))</f>
        <v>3.1483771221574829E-4</v>
      </c>
      <c r="BN861" s="267">
        <f t="array" ref="BN861">(MAX(IF($E$4:$BG$4=BN$4,$E861:$BG861)))</f>
        <v>1.5846544906141368E-3</v>
      </c>
      <c r="BO861" s="267">
        <f t="array" ref="BO861">(AVERAGE(IF($E$4:$BG$4=BO$4,$E861:$BG861)))</f>
        <v>1.1366653798271726E-3</v>
      </c>
      <c r="BP861" s="267">
        <f t="array" ref="BP861">(MIN(IF($E$4:$BG$4=BP$4,$E861:$BG861)))</f>
        <v>6.2986520364627396E-4</v>
      </c>
      <c r="BQ861" s="267">
        <f t="array" ref="BQ861">(MAX(IF($E$4:$BG$4=BQ$4,$E861:$BG861)))</f>
        <v>1.7473507827012046E-3</v>
      </c>
      <c r="BR861" s="267">
        <f t="array" ref="BR861">(AVERAGE(IF($E$4:$BG$4=BR$4,$E861:$BG861)))</f>
        <v>1.0332670579357975E-3</v>
      </c>
      <c r="BS861" s="267">
        <f t="array" ref="BS861">(MIN(IF($E$4:$BG$4=BS$4,$E861:$BG861)))</f>
        <v>5.3057749851732764E-4</v>
      </c>
      <c r="BT861" s="267">
        <f t="array" ref="BT861">(MAX(IF($E$4:$BG$4=BT$4,$E861:$BG861)))</f>
        <v>2.6487389103258237E-3</v>
      </c>
      <c r="BU861" s="267">
        <f t="array" ref="BU861">(AVERAGE(IF($E$4:$BG$4=BU$4,$E861:$BG861)))</f>
        <v>1.152971160758548E-3</v>
      </c>
      <c r="BV861" s="267">
        <f t="array" ref="BV861">(MIN(IF($E$4:$BG$4=BV$4,$E861:$BG861)))</f>
        <v>6.2109701948630735E-4</v>
      </c>
      <c r="BW861" s="267">
        <f t="array" ref="BW861">(MAX(IF($E$4:$BG$4=BW$4,$E861:$BG861)))</f>
        <v>2.3340053207687637E-3</v>
      </c>
      <c r="BX861" s="267">
        <f t="array" ref="BX861">(AVERAGE(IF($E$4:$BG$4=BX$4,$E861:$BG861)))</f>
        <v>1.0689909376427728E-3</v>
      </c>
      <c r="BY861" s="267">
        <f t="array" ref="BY861">(MIN(IF($E$4:$BG$4=BY$4,$E861:$BG861)))</f>
        <v>3.6654760547393027E-4</v>
      </c>
      <c r="BZ861" s="267">
        <f t="array" ref="BZ861">(MAX(IF($E$4:$BG$4=BZ$4,$E861:$BG861)))</f>
        <v>1.2491152327754071E-3</v>
      </c>
      <c r="CA861" s="267">
        <f t="array" ref="CA861">(AVERAGE(IF($E$4:$BG$4=CA$4,$E861:$BG861)))</f>
        <v>6.280417568398489E-4</v>
      </c>
      <c r="CB861" s="268">
        <f t="shared" si="384"/>
        <v>0</v>
      </c>
      <c r="CC861" s="268">
        <f t="shared" si="385"/>
        <v>0</v>
      </c>
      <c r="CD861" s="268">
        <f t="shared" si="386"/>
        <v>3.0915355452041295E-3</v>
      </c>
    </row>
    <row r="862" spans="1:82" ht="24">
      <c r="A862" s="17">
        <f t="shared" si="387"/>
        <v>58200</v>
      </c>
      <c r="B862" s="248" t="s">
        <v>210</v>
      </c>
      <c r="E862" s="79">
        <f>ALL!E250/E$819</f>
        <v>0</v>
      </c>
      <c r="F862" s="79">
        <f>ALL!F250/F$819</f>
        <v>0</v>
      </c>
      <c r="G862" s="79">
        <f>ALL!G250/G$819</f>
        <v>0</v>
      </c>
      <c r="H862" s="79">
        <f>ALL!H250/H$819</f>
        <v>0</v>
      </c>
      <c r="I862" s="79">
        <f>ALL!I250/I$819</f>
        <v>0</v>
      </c>
      <c r="J862" s="79">
        <f>ALL!J250/J$819</f>
        <v>0</v>
      </c>
      <c r="K862" s="79">
        <f>ALL!K250/K$819</f>
        <v>0</v>
      </c>
      <c r="L862" s="79">
        <f>ALL!L250/L$819</f>
        <v>1.156093015692649E-3</v>
      </c>
      <c r="M862" s="79">
        <f>ALL!M250/M$819</f>
        <v>0</v>
      </c>
      <c r="N862" s="79">
        <f>ALL!N250/N$819</f>
        <v>0</v>
      </c>
      <c r="O862" s="79">
        <f>ALL!O250/O$819</f>
        <v>0</v>
      </c>
      <c r="P862" s="79">
        <f>ALL!P250/P$819</f>
        <v>1.2782460600581384E-3</v>
      </c>
      <c r="Q862" s="79">
        <f>ALL!Q250/Q$819</f>
        <v>9.1864514590601074E-5</v>
      </c>
      <c r="R862" s="79">
        <f>ALL!R250/R$819</f>
        <v>9.2920826145341561E-7</v>
      </c>
      <c r="S862" s="79">
        <f>ALL!S250/S$819</f>
        <v>2.9763821520672015E-4</v>
      </c>
      <c r="T862" s="79">
        <f>ALL!T250/T$819</f>
        <v>0</v>
      </c>
      <c r="U862" s="79">
        <f>ALL!U250/U$819</f>
        <v>0</v>
      </c>
      <c r="V862" s="79">
        <f>ALL!V250/V$819</f>
        <v>0</v>
      </c>
      <c r="W862" s="79">
        <f>ALL!W250/W$819</f>
        <v>1.0831367001855035E-3</v>
      </c>
      <c r="X862" s="79">
        <f>ALL!X250/X$819</f>
        <v>5.9581284653042231E-5</v>
      </c>
      <c r="Y862" s="79">
        <f>ALL!Y250/Y$819</f>
        <v>0</v>
      </c>
      <c r="Z862" s="79">
        <f>ALL!Z250/Z$819</f>
        <v>0</v>
      </c>
      <c r="AA862" s="79">
        <f>ALL!AA250/AA$819</f>
        <v>2.0176123434860996E-3</v>
      </c>
      <c r="AB862" s="79">
        <f>ALL!AB250/AB$819</f>
        <v>4.5588398318831779E-4</v>
      </c>
      <c r="AC862" s="79">
        <f>ALL!AC250/AC$819</f>
        <v>0</v>
      </c>
      <c r="AD862" s="79">
        <f>ALL!AD250/AD$819</f>
        <v>0</v>
      </c>
      <c r="AE862" s="79">
        <f>ALL!AE250/AE$819</f>
        <v>0</v>
      </c>
      <c r="AF862" s="79">
        <f>ALL!AF250/AF$819</f>
        <v>4.6938763070777294E-4</v>
      </c>
      <c r="AG862" s="79">
        <f>ALL!AG250/AG$819</f>
        <v>0</v>
      </c>
      <c r="AH862" s="79">
        <f>ALL!AH250/AH$819</f>
        <v>0</v>
      </c>
      <c r="AI862" s="79">
        <f>ALL!AI250/AI$819</f>
        <v>0</v>
      </c>
      <c r="AJ862" s="79">
        <f>ALL!AJ250/AJ$819</f>
        <v>0</v>
      </c>
      <c r="AK862" s="79">
        <f>ALL!AK250/AK$819</f>
        <v>0</v>
      </c>
      <c r="AL862" s="79">
        <f>ALL!AL250/AL$819</f>
        <v>1.123417586566672E-2</v>
      </c>
      <c r="AM862" s="79">
        <f>ALL!AM250/AM$819</f>
        <v>0</v>
      </c>
      <c r="AN862" s="79">
        <f>ALL!AN250/AN$819</f>
        <v>0</v>
      </c>
      <c r="AO862" s="79">
        <f>ALL!AO250/AO$819</f>
        <v>0</v>
      </c>
      <c r="AP862" s="79">
        <f>ALL!AP250/AP$819</f>
        <v>0</v>
      </c>
      <c r="AQ862" s="79">
        <f>ALL!AQ250/AQ$819</f>
        <v>0</v>
      </c>
      <c r="AR862" s="79">
        <f>ALL!AR250/AR$819</f>
        <v>0</v>
      </c>
      <c r="AS862" s="79">
        <f>ALL!AS250/AS$819</f>
        <v>0</v>
      </c>
      <c r="AT862" s="79">
        <f>ALL!AT250/AT$819</f>
        <v>0</v>
      </c>
      <c r="AU862" s="79">
        <f>ALL!AU250/AU$819</f>
        <v>0</v>
      </c>
      <c r="AV862" s="79">
        <f>ALL!AV250/AV$819</f>
        <v>0</v>
      </c>
      <c r="AW862" s="79">
        <f>ALL!AW250/AW$819</f>
        <v>0</v>
      </c>
      <c r="AX862" s="79">
        <f>ALL!AX250/AX$819</f>
        <v>0</v>
      </c>
      <c r="AY862" s="79">
        <f>ALL!AY250/AY$819</f>
        <v>0</v>
      </c>
      <c r="AZ862" s="79">
        <f>ALL!AZ250/AZ$819</f>
        <v>0</v>
      </c>
      <c r="BA862" s="79">
        <f>ALL!BA250/BA$819</f>
        <v>0</v>
      </c>
      <c r="BB862" s="79">
        <f>ALL!BB250/BB$819</f>
        <v>0</v>
      </c>
      <c r="BC862" s="79">
        <f>ALL!BC250/BC$819</f>
        <v>0</v>
      </c>
      <c r="BD862" s="79">
        <f>ALL!BD250/BD$819</f>
        <v>0</v>
      </c>
      <c r="BE862" s="79">
        <f>ALL!BE250/BE$819</f>
        <v>0</v>
      </c>
      <c r="BF862" s="79">
        <f>ALL!BF250/BF$819</f>
        <v>0</v>
      </c>
      <c r="BG862" s="79">
        <f>ALL!BG250/BG$819</f>
        <v>0</v>
      </c>
      <c r="BH862" s="19">
        <f t="shared" si="383"/>
        <v>1.8144548821697019E-2</v>
      </c>
      <c r="BJ862" s="267">
        <f t="array" ref="BJ862">(MIN(IF($E$4:$BG$4=BJ$4,$E862:$BG862)))</f>
        <v>0</v>
      </c>
      <c r="BK862" s="267">
        <f t="array" ref="BK862">(MAX(IF($E$4:$BG$4=BK$4,$E862:$BG862)))</f>
        <v>0</v>
      </c>
      <c r="BL862" s="267">
        <f t="array" ref="BL862">(AVERAGE(IF($E$4:$BG$4=BL$4,$E862:$BG862)))</f>
        <v>0</v>
      </c>
      <c r="BM862" s="267">
        <f t="array" ref="BM862">(MIN(IF($E$4:$BG$4=BM$4,$E862:$BG862)))</f>
        <v>0</v>
      </c>
      <c r="BN862" s="267">
        <f t="array" ref="BN862">(MAX(IF($E$4:$BG$4=BN$4,$E862:$BG862)))</f>
        <v>0</v>
      </c>
      <c r="BO862" s="267">
        <f t="array" ref="BO862">(AVERAGE(IF($E$4:$BG$4=BO$4,$E862:$BG862)))</f>
        <v>0</v>
      </c>
      <c r="BP862" s="267">
        <f t="array" ref="BP862">(MIN(IF($E$4:$BG$4=BP$4,$E862:$BG862)))</f>
        <v>0</v>
      </c>
      <c r="BQ862" s="267">
        <f t="array" ref="BQ862">(MAX(IF($E$4:$BG$4=BQ$4,$E862:$BG862)))</f>
        <v>1.123417586566672E-2</v>
      </c>
      <c r="BR862" s="267">
        <f t="array" ref="BR862">(AVERAGE(IF($E$4:$BG$4=BR$4,$E862:$BG862)))</f>
        <v>3.7447252885555731E-3</v>
      </c>
      <c r="BS862" s="267">
        <f t="array" ref="BS862">(MIN(IF($E$4:$BG$4=BS$4,$E862:$BG862)))</f>
        <v>0</v>
      </c>
      <c r="BT862" s="267">
        <f t="array" ref="BT862">(MAX(IF($E$4:$BG$4=BT$4,$E862:$BG862)))</f>
        <v>2.0176123434860996E-3</v>
      </c>
      <c r="BU862" s="267">
        <f t="array" ref="BU862">(AVERAGE(IF($E$4:$BG$4=BU$4,$E862:$BG862)))</f>
        <v>1.8859850535419767E-4</v>
      </c>
      <c r="BV862" s="267">
        <f t="array" ref="BV862">(MIN(IF($E$4:$BG$4=BV$4,$E862:$BG862)))</f>
        <v>0</v>
      </c>
      <c r="BW862" s="267">
        <f t="array" ref="BW862">(MAX(IF($E$4:$BG$4=BW$4,$E862:$BG862)))</f>
        <v>4.5588398318831779E-4</v>
      </c>
      <c r="BX862" s="267">
        <f t="array" ref="BX862">(AVERAGE(IF($E$4:$BG$4=BX$4,$E862:$BG862)))</f>
        <v>1.1397099579707945E-4</v>
      </c>
      <c r="BY862" s="267">
        <f t="array" ref="BY862">(MIN(IF($E$4:$BG$4=BY$4,$E862:$BG862)))</f>
        <v>0</v>
      </c>
      <c r="BZ862" s="267">
        <f t="array" ref="BZ862">(MAX(IF($E$4:$BG$4=BZ$4,$E862:$BG862)))</f>
        <v>1.2782460600581384E-3</v>
      </c>
      <c r="CA862" s="267">
        <f t="array" ref="CA862">(AVERAGE(IF($E$4:$BG$4=CA$4,$E862:$BG862)))</f>
        <v>3.5627433720054712E-4</v>
      </c>
      <c r="CB862" s="268">
        <f t="shared" si="384"/>
        <v>0</v>
      </c>
      <c r="CC862" s="268">
        <f t="shared" si="385"/>
        <v>0</v>
      </c>
      <c r="CD862" s="268">
        <f t="shared" si="386"/>
        <v>3.2990088766721853E-4</v>
      </c>
    </row>
    <row r="863" spans="1:82" ht="24">
      <c r="A863" s="17">
        <f t="shared" si="387"/>
        <v>58300</v>
      </c>
      <c r="B863" s="248" t="s">
        <v>211</v>
      </c>
      <c r="E863" s="79">
        <f>ALL!E251/E$819</f>
        <v>0</v>
      </c>
      <c r="F863" s="79">
        <f>ALL!F251/F$819</f>
        <v>0</v>
      </c>
      <c r="G863" s="79">
        <f>ALL!G251/G$819</f>
        <v>0</v>
      </c>
      <c r="H863" s="79">
        <f>ALL!H251/H$819</f>
        <v>0</v>
      </c>
      <c r="I863" s="79">
        <f>ALL!I251/I$819</f>
        <v>0</v>
      </c>
      <c r="J863" s="79">
        <f>ALL!J251/J$819</f>
        <v>0</v>
      </c>
      <c r="K863" s="79">
        <f>ALL!K251/K$819</f>
        <v>0</v>
      </c>
      <c r="L863" s="79">
        <f>ALL!L251/L$819</f>
        <v>0</v>
      </c>
      <c r="M863" s="79">
        <f>ALL!M251/M$819</f>
        <v>0</v>
      </c>
      <c r="N863" s="79">
        <f>ALL!N251/N$819</f>
        <v>0</v>
      </c>
      <c r="O863" s="79">
        <f>ALL!O251/O$819</f>
        <v>0</v>
      </c>
      <c r="P863" s="79">
        <f>ALL!P251/P$819</f>
        <v>0</v>
      </c>
      <c r="Q863" s="79">
        <f>ALL!Q251/Q$819</f>
        <v>0</v>
      </c>
      <c r="R863" s="79">
        <f>ALL!R251/R$819</f>
        <v>0</v>
      </c>
      <c r="S863" s="79">
        <f>ALL!S251/S$819</f>
        <v>0</v>
      </c>
      <c r="T863" s="79">
        <f>ALL!T251/T$819</f>
        <v>0</v>
      </c>
      <c r="U863" s="79">
        <f>ALL!U251/U$819</f>
        <v>0</v>
      </c>
      <c r="V863" s="79">
        <f>ALL!V251/V$819</f>
        <v>0</v>
      </c>
      <c r="W863" s="79">
        <f>ALL!W251/W$819</f>
        <v>0</v>
      </c>
      <c r="X863" s="79">
        <f>ALL!X251/X$819</f>
        <v>0</v>
      </c>
      <c r="Y863" s="79">
        <f>ALL!Y251/Y$819</f>
        <v>0</v>
      </c>
      <c r="Z863" s="79">
        <f>ALL!Z251/Z$819</f>
        <v>0</v>
      </c>
      <c r="AA863" s="79">
        <f>ALL!AA251/AA$819</f>
        <v>0</v>
      </c>
      <c r="AB863" s="79">
        <f>ALL!AB251/AB$819</f>
        <v>0</v>
      </c>
      <c r="AC863" s="79">
        <f>ALL!AC251/AC$819</f>
        <v>0</v>
      </c>
      <c r="AD863" s="79">
        <f>ALL!AD251/AD$819</f>
        <v>0</v>
      </c>
      <c r="AE863" s="79">
        <f>ALL!AE251/AE$819</f>
        <v>0</v>
      </c>
      <c r="AF863" s="79">
        <f>ALL!AF251/AF$819</f>
        <v>0</v>
      </c>
      <c r="AG863" s="79">
        <f>ALL!AG251/AG$819</f>
        <v>0</v>
      </c>
      <c r="AH863" s="79">
        <f>ALL!AH251/AH$819</f>
        <v>0</v>
      </c>
      <c r="AI863" s="79">
        <f>ALL!AI251/AI$819</f>
        <v>0</v>
      </c>
      <c r="AJ863" s="79">
        <f>ALL!AJ251/AJ$819</f>
        <v>0</v>
      </c>
      <c r="AK863" s="79">
        <f>ALL!AK251/AK$819</f>
        <v>0</v>
      </c>
      <c r="AL863" s="79">
        <f>ALL!AL251/AL$819</f>
        <v>0</v>
      </c>
      <c r="AM863" s="79">
        <f>ALL!AM251/AM$819</f>
        <v>0</v>
      </c>
      <c r="AN863" s="79">
        <f>ALL!AN251/AN$819</f>
        <v>0</v>
      </c>
      <c r="AO863" s="79">
        <f>ALL!AO251/AO$819</f>
        <v>0</v>
      </c>
      <c r="AP863" s="79">
        <f>ALL!AP251/AP$819</f>
        <v>0</v>
      </c>
      <c r="AQ863" s="79">
        <f>ALL!AQ251/AQ$819</f>
        <v>0</v>
      </c>
      <c r="AR863" s="79">
        <f>ALL!AR251/AR$819</f>
        <v>0</v>
      </c>
      <c r="AS863" s="79">
        <f>ALL!AS251/AS$819</f>
        <v>0</v>
      </c>
      <c r="AT863" s="79">
        <f>ALL!AT251/AT$819</f>
        <v>0</v>
      </c>
      <c r="AU863" s="79">
        <f>ALL!AU251/AU$819</f>
        <v>0</v>
      </c>
      <c r="AV863" s="79">
        <f>ALL!AV251/AV$819</f>
        <v>0</v>
      </c>
      <c r="AW863" s="79">
        <f>ALL!AW251/AW$819</f>
        <v>0</v>
      </c>
      <c r="AX863" s="79">
        <f>ALL!AX251/AX$819</f>
        <v>0</v>
      </c>
      <c r="AY863" s="79">
        <f>ALL!AY251/AY$819</f>
        <v>0</v>
      </c>
      <c r="AZ863" s="79">
        <f>ALL!AZ251/AZ$819</f>
        <v>1.7565177778544056E-3</v>
      </c>
      <c r="BA863" s="79">
        <f>ALL!BA251/BA$819</f>
        <v>0</v>
      </c>
      <c r="BB863" s="79">
        <f>ALL!BB251/BB$819</f>
        <v>0</v>
      </c>
      <c r="BC863" s="79">
        <f>ALL!BC251/BC$819</f>
        <v>0</v>
      </c>
      <c r="BD863" s="79">
        <f>ALL!BD251/BD$819</f>
        <v>0</v>
      </c>
      <c r="BE863" s="79">
        <f>ALL!BE251/BE$819</f>
        <v>0</v>
      </c>
      <c r="BF863" s="79">
        <f>ALL!BF251/BF$819</f>
        <v>0</v>
      </c>
      <c r="BG863" s="79">
        <f>ALL!BG251/BG$819</f>
        <v>0</v>
      </c>
      <c r="BH863" s="19">
        <f t="shared" si="383"/>
        <v>1.7565177778544056E-3</v>
      </c>
      <c r="BJ863" s="267">
        <f t="array" ref="BJ863">(MIN(IF($E$4:$BG$4=BJ$4,$E863:$BG863)))</f>
        <v>0</v>
      </c>
      <c r="BK863" s="267">
        <f t="array" ref="BK863">(MAX(IF($E$4:$BG$4=BK$4,$E863:$BG863)))</f>
        <v>1.7565177778544056E-3</v>
      </c>
      <c r="BL863" s="267">
        <f t="array" ref="BL863">(AVERAGE(IF($E$4:$BG$4=BL$4,$E863:$BG863)))</f>
        <v>1.0978236111590035E-4</v>
      </c>
      <c r="BM863" s="267">
        <f t="array" ref="BM863">(MIN(IF($E$4:$BG$4=BM$4,$E863:$BG863)))</f>
        <v>0</v>
      </c>
      <c r="BN863" s="267">
        <f t="array" ref="BN863">(MAX(IF($E$4:$BG$4=BN$4,$E863:$BG863)))</f>
        <v>0</v>
      </c>
      <c r="BO863" s="267">
        <f t="array" ref="BO863">(AVERAGE(IF($E$4:$BG$4=BO$4,$E863:$BG863)))</f>
        <v>0</v>
      </c>
      <c r="BP863" s="267">
        <f t="array" ref="BP863">(MIN(IF($E$4:$BG$4=BP$4,$E863:$BG863)))</f>
        <v>0</v>
      </c>
      <c r="BQ863" s="267">
        <f t="array" ref="BQ863">(MAX(IF($E$4:$BG$4=BQ$4,$E863:$BG863)))</f>
        <v>0</v>
      </c>
      <c r="BR863" s="267">
        <f t="array" ref="BR863">(AVERAGE(IF($E$4:$BG$4=BR$4,$E863:$BG863)))</f>
        <v>0</v>
      </c>
      <c r="BS863" s="267">
        <f t="array" ref="BS863">(MIN(IF($E$4:$BG$4=BS$4,$E863:$BG863)))</f>
        <v>0</v>
      </c>
      <c r="BT863" s="267">
        <f t="array" ref="BT863">(MAX(IF($E$4:$BG$4=BT$4,$E863:$BG863)))</f>
        <v>0</v>
      </c>
      <c r="BU863" s="267">
        <f t="array" ref="BU863">(AVERAGE(IF($E$4:$BG$4=BU$4,$E863:$BG863)))</f>
        <v>0</v>
      </c>
      <c r="BV863" s="267">
        <f t="array" ref="BV863">(MIN(IF($E$4:$BG$4=BV$4,$E863:$BG863)))</f>
        <v>0</v>
      </c>
      <c r="BW863" s="267">
        <f t="array" ref="BW863">(MAX(IF($E$4:$BG$4=BW$4,$E863:$BG863)))</f>
        <v>0</v>
      </c>
      <c r="BX863" s="267">
        <f t="array" ref="BX863">(AVERAGE(IF($E$4:$BG$4=BX$4,$E863:$BG863)))</f>
        <v>0</v>
      </c>
      <c r="BY863" s="267">
        <f t="array" ref="BY863">(MIN(IF($E$4:$BG$4=BY$4,$E863:$BG863)))</f>
        <v>0</v>
      </c>
      <c r="BZ863" s="267">
        <f t="array" ref="BZ863">(MAX(IF($E$4:$BG$4=BZ$4,$E863:$BG863)))</f>
        <v>0</v>
      </c>
      <c r="CA863" s="267">
        <f t="array" ref="CA863">(AVERAGE(IF($E$4:$BG$4=CA$4,$E863:$BG863)))</f>
        <v>0</v>
      </c>
      <c r="CB863" s="268">
        <f t="shared" si="384"/>
        <v>0</v>
      </c>
      <c r="CC863" s="268">
        <f t="shared" si="385"/>
        <v>0</v>
      </c>
      <c r="CD863" s="268">
        <f t="shared" si="386"/>
        <v>3.1936686870080101E-5</v>
      </c>
    </row>
    <row r="864" spans="1:82" ht="12.75">
      <c r="A864" s="17">
        <f t="shared" si="387"/>
        <v>58400</v>
      </c>
      <c r="B864" s="248" t="s">
        <v>212</v>
      </c>
      <c r="E864" s="79">
        <f>ALL!E252/E$819</f>
        <v>0</v>
      </c>
      <c r="F864" s="79">
        <f>ALL!F252/F$819</f>
        <v>0</v>
      </c>
      <c r="G864" s="79">
        <f>ALL!G252/G$819</f>
        <v>0</v>
      </c>
      <c r="H864" s="79">
        <f>ALL!H252/H$819</f>
        <v>0</v>
      </c>
      <c r="I864" s="79">
        <f>ALL!I252/I$819</f>
        <v>0</v>
      </c>
      <c r="J864" s="79">
        <f>ALL!J252/J$819</f>
        <v>0</v>
      </c>
      <c r="K864" s="79">
        <f>ALL!K252/K$819</f>
        <v>0</v>
      </c>
      <c r="L864" s="79">
        <f>ALL!L252/L$819</f>
        <v>0</v>
      </c>
      <c r="M864" s="79">
        <f>ALL!M252/M$819</f>
        <v>0</v>
      </c>
      <c r="N864" s="79">
        <f>ALL!N252/N$819</f>
        <v>0</v>
      </c>
      <c r="O864" s="79">
        <f>ALL!O252/O$819</f>
        <v>0</v>
      </c>
      <c r="P864" s="79">
        <f>ALL!P252/P$819</f>
        <v>0</v>
      </c>
      <c r="Q864" s="79">
        <f>ALL!Q252/Q$819</f>
        <v>0</v>
      </c>
      <c r="R864" s="79">
        <f>ALL!R252/R$819</f>
        <v>0</v>
      </c>
      <c r="S864" s="79">
        <f>ALL!S252/S$819</f>
        <v>0</v>
      </c>
      <c r="T864" s="79">
        <f>ALL!T252/T$819</f>
        <v>0</v>
      </c>
      <c r="U864" s="79">
        <f>ALL!U252/U$819</f>
        <v>0</v>
      </c>
      <c r="V864" s="79">
        <f>ALL!V252/V$819</f>
        <v>0</v>
      </c>
      <c r="W864" s="79">
        <f>ALL!W252/W$819</f>
        <v>0</v>
      </c>
      <c r="X864" s="79">
        <f>ALL!X252/X$819</f>
        <v>0</v>
      </c>
      <c r="Y864" s="79">
        <f>ALL!Y252/Y$819</f>
        <v>0</v>
      </c>
      <c r="Z864" s="79">
        <f>ALL!Z252/Z$819</f>
        <v>0</v>
      </c>
      <c r="AA864" s="79">
        <f>ALL!AA252/AA$819</f>
        <v>0</v>
      </c>
      <c r="AB864" s="79">
        <f>ALL!AB252/AB$819</f>
        <v>0</v>
      </c>
      <c r="AC864" s="79">
        <f>ALL!AC252/AC$819</f>
        <v>0</v>
      </c>
      <c r="AD864" s="79">
        <f>ALL!AD252/AD$819</f>
        <v>0</v>
      </c>
      <c r="AE864" s="79">
        <f>ALL!AE252/AE$819</f>
        <v>0</v>
      </c>
      <c r="AF864" s="79">
        <f>ALL!AF252/AF$819</f>
        <v>0</v>
      </c>
      <c r="AG864" s="79">
        <f>ALL!AG252/AG$819</f>
        <v>0</v>
      </c>
      <c r="AH864" s="79">
        <f>ALL!AH252/AH$819</f>
        <v>0</v>
      </c>
      <c r="AI864" s="79">
        <f>ALL!AI252/AI$819</f>
        <v>0</v>
      </c>
      <c r="AJ864" s="79">
        <f>ALL!AJ252/AJ$819</f>
        <v>0</v>
      </c>
      <c r="AK864" s="79">
        <f>ALL!AK252/AK$819</f>
        <v>0</v>
      </c>
      <c r="AL864" s="79">
        <f>ALL!AL252/AL$819</f>
        <v>0</v>
      </c>
      <c r="AM864" s="79">
        <f>ALL!AM252/AM$819</f>
        <v>4.9682950660263773E-4</v>
      </c>
      <c r="AN864" s="79">
        <f>ALL!AN252/AN$819</f>
        <v>1.3664587888813108E-3</v>
      </c>
      <c r="AO864" s="79">
        <f>ALL!AO252/AO$819</f>
        <v>2.3602015216286767E-2</v>
      </c>
      <c r="AP864" s="79">
        <f>ALL!AP252/AP$819</f>
        <v>0</v>
      </c>
      <c r="AQ864" s="79">
        <f>ALL!AQ252/AQ$819</f>
        <v>1.7450277901245761E-3</v>
      </c>
      <c r="AR864" s="79">
        <f>ALL!AR252/AR$819</f>
        <v>5.9054370534502862E-3</v>
      </c>
      <c r="AS864" s="79">
        <f>ALL!AS252/AS$819</f>
        <v>0</v>
      </c>
      <c r="AT864" s="79">
        <f>ALL!AT252/AT$819</f>
        <v>1.0639755431877788E-2</v>
      </c>
      <c r="AU864" s="79">
        <f>ALL!AU252/AU$819</f>
        <v>0</v>
      </c>
      <c r="AV864" s="79">
        <f>ALL!AV252/AV$819</f>
        <v>2.278354696260721E-4</v>
      </c>
      <c r="AW864" s="79">
        <f>ALL!AW252/AW$819</f>
        <v>4.4889837056492424E-3</v>
      </c>
      <c r="AX864" s="79">
        <f>ALL!AX252/AX$819</f>
        <v>0</v>
      </c>
      <c r="AY864" s="79">
        <f>ALL!AY252/AY$819</f>
        <v>0</v>
      </c>
      <c r="AZ864" s="79">
        <f>ALL!AZ252/AZ$819</f>
        <v>3.6437753397547104E-5</v>
      </c>
      <c r="BA864" s="79">
        <f>ALL!BA252/BA$819</f>
        <v>8.0472914978990697E-5</v>
      </c>
      <c r="BB864" s="79">
        <f>ALL!BB252/BB$819</f>
        <v>0</v>
      </c>
      <c r="BC864" s="79">
        <f>ALL!BC252/BC$819</f>
        <v>0</v>
      </c>
      <c r="BD864" s="79">
        <f>ALL!BD252/BD$819</f>
        <v>0</v>
      </c>
      <c r="BE864" s="79">
        <f>ALL!BE252/BE$819</f>
        <v>1.6861118414470495E-4</v>
      </c>
      <c r="BF864" s="79">
        <f>ALL!BF252/BF$819</f>
        <v>0</v>
      </c>
      <c r="BG864" s="79">
        <f>ALL!BG252/BG$819</f>
        <v>0</v>
      </c>
      <c r="BH864" s="19">
        <f t="shared" si="383"/>
        <v>4.8757864815019918E-2</v>
      </c>
      <c r="BJ864" s="267">
        <f t="array" ref="BJ864">(MIN(IF($E$4:$BG$4=BJ$4,$E864:$BG864)))</f>
        <v>0</v>
      </c>
      <c r="BK864" s="267">
        <f t="array" ref="BK864">(MAX(IF($E$4:$BG$4=BK$4,$E864:$BG864)))</f>
        <v>2.3602015216286767E-2</v>
      </c>
      <c r="BL864" s="267">
        <f t="array" ref="BL864">(AVERAGE(IF($E$4:$BG$4=BL$4,$E864:$BG864)))</f>
        <v>3.0057765077670367E-3</v>
      </c>
      <c r="BM864" s="267">
        <f t="array" ref="BM864">(MIN(IF($E$4:$BG$4=BM$4,$E864:$BG864)))</f>
        <v>0</v>
      </c>
      <c r="BN864" s="267">
        <f t="array" ref="BN864">(MAX(IF($E$4:$BG$4=BN$4,$E864:$BG864)))</f>
        <v>1.6861118414470495E-4</v>
      </c>
      <c r="BO864" s="267">
        <f t="array" ref="BO864">(AVERAGE(IF($E$4:$BG$4=BO$4,$E864:$BG864)))</f>
        <v>4.2152796036176238E-5</v>
      </c>
      <c r="BP864" s="267">
        <f t="array" ref="BP864">(MIN(IF($E$4:$BG$4=BP$4,$E864:$BG864)))</f>
        <v>0</v>
      </c>
      <c r="BQ864" s="267">
        <f t="array" ref="BQ864">(MAX(IF($E$4:$BG$4=BQ$4,$E864:$BG864)))</f>
        <v>4.9682950660263773E-4</v>
      </c>
      <c r="BR864" s="267">
        <f t="array" ref="BR864">(AVERAGE(IF($E$4:$BG$4=BR$4,$E864:$BG864)))</f>
        <v>1.6560983553421258E-4</v>
      </c>
      <c r="BS864" s="267">
        <f t="array" ref="BS864">(MIN(IF($E$4:$BG$4=BS$4,$E864:$BG864)))</f>
        <v>0</v>
      </c>
      <c r="BT864" s="267">
        <f t="array" ref="BT864">(MAX(IF($E$4:$BG$4=BT$4,$E864:$BG864)))</f>
        <v>0</v>
      </c>
      <c r="BU864" s="267">
        <f t="array" ref="BU864">(AVERAGE(IF($E$4:$BG$4=BU$4,$E864:$BG864)))</f>
        <v>0</v>
      </c>
      <c r="BV864" s="267">
        <f t="array" ref="BV864">(MIN(IF($E$4:$BG$4=BV$4,$E864:$BG864)))</f>
        <v>0</v>
      </c>
      <c r="BW864" s="267">
        <f t="array" ref="BW864">(MAX(IF($E$4:$BG$4=BW$4,$E864:$BG864)))</f>
        <v>0</v>
      </c>
      <c r="BX864" s="267">
        <f t="array" ref="BX864">(AVERAGE(IF($E$4:$BG$4=BX$4,$E864:$BG864)))</f>
        <v>0</v>
      </c>
      <c r="BY864" s="267">
        <f t="array" ref="BY864">(MIN(IF($E$4:$BG$4=BY$4,$E864:$BG864)))</f>
        <v>0</v>
      </c>
      <c r="BZ864" s="267">
        <f t="array" ref="BZ864">(MAX(IF($E$4:$BG$4=BZ$4,$E864:$BG864)))</f>
        <v>0</v>
      </c>
      <c r="CA864" s="267">
        <f t="array" ref="CA864">(AVERAGE(IF($E$4:$BG$4=CA$4,$E864:$BG864)))</f>
        <v>0</v>
      </c>
      <c r="CB864" s="268">
        <f t="shared" si="384"/>
        <v>0</v>
      </c>
      <c r="CC864" s="268">
        <f t="shared" si="385"/>
        <v>0</v>
      </c>
      <c r="CD864" s="268">
        <f t="shared" si="386"/>
        <v>8.865066330003621E-4</v>
      </c>
    </row>
    <row r="865" spans="1:82" ht="24">
      <c r="A865" s="17">
        <f t="shared" si="387"/>
        <v>58900</v>
      </c>
      <c r="B865" s="248" t="s">
        <v>213</v>
      </c>
      <c r="E865" s="79">
        <f>ALL!E253/E$819</f>
        <v>0</v>
      </c>
      <c r="F865" s="79">
        <f>ALL!F253/F$819</f>
        <v>3.8970297640228939E-5</v>
      </c>
      <c r="G865" s="79">
        <f>ALL!G253/G$819</f>
        <v>0</v>
      </c>
      <c r="H865" s="79">
        <f>ALL!H253/H$819</f>
        <v>0</v>
      </c>
      <c r="I865" s="79">
        <f>ALL!I253/I$819</f>
        <v>2.3746608797987863E-6</v>
      </c>
      <c r="J865" s="79">
        <f>ALL!J253/J$819</f>
        <v>8.2711140719901174E-6</v>
      </c>
      <c r="K865" s="79">
        <f>ALL!K253/K$819</f>
        <v>2.9089874042436828E-3</v>
      </c>
      <c r="L865" s="79">
        <f>ALL!L253/L$819</f>
        <v>4.167747686997971E-5</v>
      </c>
      <c r="M865" s="79">
        <f>ALL!M253/M$819</f>
        <v>0</v>
      </c>
      <c r="N865" s="79">
        <f>ALL!N253/N$819</f>
        <v>3.2986153126189446E-3</v>
      </c>
      <c r="O865" s="79">
        <f>ALL!O253/O$819</f>
        <v>0</v>
      </c>
      <c r="P865" s="79">
        <f>ALL!P253/P$819</f>
        <v>2.295459714059349E-5</v>
      </c>
      <c r="Q865" s="79">
        <f>ALL!Q253/Q$819</f>
        <v>-4.7912529339482233E-4</v>
      </c>
      <c r="R865" s="79">
        <f>ALL!R253/R$819</f>
        <v>0</v>
      </c>
      <c r="S865" s="79">
        <f>ALL!S253/S$819</f>
        <v>0</v>
      </c>
      <c r="T865" s="79">
        <f>ALL!T253/T$819</f>
        <v>2.4945651914119854E-5</v>
      </c>
      <c r="U865" s="79">
        <f>ALL!U253/U$819</f>
        <v>0</v>
      </c>
      <c r="V865" s="79">
        <f>ALL!V253/V$819</f>
        <v>0</v>
      </c>
      <c r="W865" s="79">
        <f>ALL!W253/W$819</f>
        <v>1.0324988301552197E-6</v>
      </c>
      <c r="X865" s="79">
        <f>ALL!X253/X$819</f>
        <v>5.4434535085822291E-5</v>
      </c>
      <c r="Y865" s="79">
        <f>ALL!Y253/Y$819</f>
        <v>0</v>
      </c>
      <c r="Z865" s="79">
        <f>ALL!Z253/Z$819</f>
        <v>8.7561733193272423E-5</v>
      </c>
      <c r="AA865" s="79">
        <f>ALL!AA253/AA$819</f>
        <v>1.5292871132786969E-4</v>
      </c>
      <c r="AB865" s="79">
        <f>ALL!AB253/AB$819</f>
        <v>0</v>
      </c>
      <c r="AC865" s="79">
        <f>ALL!AC253/AC$819</f>
        <v>0</v>
      </c>
      <c r="AD865" s="79">
        <f>ALL!AD253/AD$819</f>
        <v>6.4117905376320664E-5</v>
      </c>
      <c r="AE865" s="79">
        <f>ALL!AE253/AE$819</f>
        <v>0</v>
      </c>
      <c r="AF865" s="79">
        <f>ALL!AF253/AF$819</f>
        <v>0</v>
      </c>
      <c r="AG865" s="79">
        <f>ALL!AG253/AG$819</f>
        <v>0</v>
      </c>
      <c r="AH865" s="79">
        <f>ALL!AH253/AH$819</f>
        <v>2.0882427010207637E-4</v>
      </c>
      <c r="AI865" s="79">
        <f>ALL!AI253/AI$819</f>
        <v>0</v>
      </c>
      <c r="AJ865" s="79">
        <f>ALL!AJ253/AJ$819</f>
        <v>0</v>
      </c>
      <c r="AK865" s="79">
        <f>ALL!AK253/AK$819</f>
        <v>0</v>
      </c>
      <c r="AL865" s="79">
        <f>ALL!AL253/AL$819</f>
        <v>-5.5209233874232522E-4</v>
      </c>
      <c r="AM865" s="79">
        <f>ALL!AM253/AM$819</f>
        <v>4.5123869524207633E-4</v>
      </c>
      <c r="AN865" s="79">
        <f>ALL!AN253/AN$819</f>
        <v>2.8344808583219095E-3</v>
      </c>
      <c r="AO865" s="79">
        <f>ALL!AO253/AO$819</f>
        <v>2.991140673037487E-2</v>
      </c>
      <c r="AP865" s="79">
        <f>ALL!AP253/AP$819</f>
        <v>0</v>
      </c>
      <c r="AQ865" s="79">
        <f>ALL!AQ253/AQ$819</f>
        <v>7.4626699239615959E-4</v>
      </c>
      <c r="AR865" s="79">
        <f>ALL!AR253/AR$819</f>
        <v>6.775584364073962E-4</v>
      </c>
      <c r="AS865" s="79">
        <f>ALL!AS253/AS$819</f>
        <v>0</v>
      </c>
      <c r="AT865" s="79">
        <f>ALL!AT253/AT$819</f>
        <v>0</v>
      </c>
      <c r="AU865" s="79">
        <f>ALL!AU253/AU$819</f>
        <v>8.996296693413407E-4</v>
      </c>
      <c r="AV865" s="79">
        <f>ALL!AV253/AV$819</f>
        <v>1.238541057087657E-3</v>
      </c>
      <c r="AW865" s="79">
        <f>ALL!AW253/AW$819</f>
        <v>6.0333651092956536E-4</v>
      </c>
      <c r="AX865" s="79">
        <f>ALL!AX253/AX$819</f>
        <v>7.3653430239191831E-4</v>
      </c>
      <c r="AY865" s="79">
        <f>ALL!AY253/AY$819</f>
        <v>0</v>
      </c>
      <c r="AZ865" s="79">
        <f>ALL!AZ253/AZ$819</f>
        <v>0</v>
      </c>
      <c r="BA865" s="79">
        <f>ALL!BA253/BA$819</f>
        <v>0</v>
      </c>
      <c r="BB865" s="79">
        <f>ALL!BB253/BB$819</f>
        <v>1.3252286211300631E-3</v>
      </c>
      <c r="BC865" s="79">
        <f>ALL!BC253/BC$819</f>
        <v>0</v>
      </c>
      <c r="BD865" s="79">
        <f>ALL!BD253/BD$819</f>
        <v>4.3280535195399661E-5</v>
      </c>
      <c r="BE865" s="79">
        <f>ALL!BE253/BE$819</f>
        <v>0</v>
      </c>
      <c r="BF865" s="79">
        <f>ALL!BF253/BF$819</f>
        <v>8.8452954931020182E-4</v>
      </c>
      <c r="BG865" s="79">
        <f>ALL!BG253/BG$819</f>
        <v>0</v>
      </c>
      <c r="BH865" s="19">
        <f t="shared" si="383"/>
        <v>4.6236510495286265E-2</v>
      </c>
      <c r="BJ865" s="267">
        <f t="array" ref="BJ865">(MIN(IF($E$4:$BG$4=BJ$4,$E865:$BG865)))</f>
        <v>0</v>
      </c>
      <c r="BK865" s="267">
        <f t="array" ref="BK865">(MAX(IF($E$4:$BG$4=BK$4,$E865:$BG865)))</f>
        <v>2.991140673037487E-2</v>
      </c>
      <c r="BL865" s="267">
        <f t="array" ref="BL865">(AVERAGE(IF($E$4:$BG$4=BL$4,$E865:$BG865)))</f>
        <v>2.4358114486488051E-3</v>
      </c>
      <c r="BM865" s="267">
        <f t="array" ref="BM865">(MIN(IF($E$4:$BG$4=BM$4,$E865:$BG865)))</f>
        <v>0</v>
      </c>
      <c r="BN865" s="267">
        <f t="array" ref="BN865">(MAX(IF($E$4:$BG$4=BN$4,$E865:$BG865)))</f>
        <v>8.8452954931020182E-4</v>
      </c>
      <c r="BO865" s="267">
        <f t="array" ref="BO865">(AVERAGE(IF($E$4:$BG$4=BO$4,$E865:$BG865)))</f>
        <v>2.3195252112640036E-4</v>
      </c>
      <c r="BP865" s="267">
        <f t="array" ref="BP865">(MIN(IF($E$4:$BG$4=BP$4,$E865:$BG865)))</f>
        <v>-5.5209233874232522E-4</v>
      </c>
      <c r="BQ865" s="267">
        <f t="array" ref="BQ865">(MAX(IF($E$4:$BG$4=BQ$4,$E865:$BG865)))</f>
        <v>4.5123869524207633E-4</v>
      </c>
      <c r="BR865" s="267">
        <f t="array" ref="BR865">(AVERAGE(IF($E$4:$BG$4=BR$4,$E865:$BG865)))</f>
        <v>-3.3617881166749627E-5</v>
      </c>
      <c r="BS865" s="267">
        <f t="array" ref="BS865">(MIN(IF($E$4:$BG$4=BS$4,$E865:$BG865)))</f>
        <v>-4.7912529339482233E-4</v>
      </c>
      <c r="BT865" s="267">
        <f t="array" ref="BT865">(MAX(IF($E$4:$BG$4=BT$4,$E865:$BG865)))</f>
        <v>3.2986153126189446E-3</v>
      </c>
      <c r="BU865" s="267">
        <f t="array" ref="BU865">(AVERAGE(IF($E$4:$BG$4=BU$4,$E865:$BG865)))</f>
        <v>2.9655085108240786E-4</v>
      </c>
      <c r="BV865" s="267">
        <f t="array" ref="BV865">(MIN(IF($E$4:$BG$4=BV$4,$E865:$BG865)))</f>
        <v>0</v>
      </c>
      <c r="BW865" s="267">
        <f t="array" ref="BW865">(MAX(IF($E$4:$BG$4=BW$4,$E865:$BG865)))</f>
        <v>8.7561733193272423E-5</v>
      </c>
      <c r="BX865" s="267">
        <f t="array" ref="BX865">(AVERAGE(IF($E$4:$BG$4=BX$4,$E865:$BG865)))</f>
        <v>2.1890433298318106E-5</v>
      </c>
      <c r="BY865" s="267">
        <f t="array" ref="BY865">(MIN(IF($E$4:$BG$4=BY$4,$E865:$BG865)))</f>
        <v>0</v>
      </c>
      <c r="BZ865" s="267">
        <f t="array" ref="BZ865">(MAX(IF($E$4:$BG$4=BZ$4,$E865:$BG865)))</f>
        <v>5.4434535085822291E-5</v>
      </c>
      <c r="CA865" s="267">
        <f t="array" ref="CA865">(AVERAGE(IF($E$4:$BG$4=CA$4,$E865:$BG865)))</f>
        <v>1.7348752853742039E-5</v>
      </c>
      <c r="CB865" s="268">
        <f t="shared" si="384"/>
        <v>0</v>
      </c>
      <c r="CC865" s="268">
        <f t="shared" si="385"/>
        <v>0</v>
      </c>
      <c r="CD865" s="268">
        <f t="shared" si="386"/>
        <v>8.4066382718702305E-4</v>
      </c>
    </row>
    <row r="866" spans="1:82" ht="12.75">
      <c r="A866" s="22">
        <v>90000</v>
      </c>
      <c r="B866" s="255" t="s">
        <v>53</v>
      </c>
      <c r="E866" s="80">
        <f>SUM(E822:E865)</f>
        <v>0.99999999999999989</v>
      </c>
      <c r="F866" s="80">
        <f t="shared" ref="F866:BG866" si="388">SUM(F822:F865)</f>
        <v>1.0000000000000002</v>
      </c>
      <c r="G866" s="80">
        <f t="shared" si="388"/>
        <v>0.99999999999999956</v>
      </c>
      <c r="H866" s="80">
        <f t="shared" si="388"/>
        <v>0.99999999999999933</v>
      </c>
      <c r="I866" s="80">
        <f t="shared" si="388"/>
        <v>1</v>
      </c>
      <c r="J866" s="80">
        <f t="shared" si="388"/>
        <v>0.99999999999999967</v>
      </c>
      <c r="K866" s="80">
        <f t="shared" si="388"/>
        <v>0.99999999999999978</v>
      </c>
      <c r="L866" s="80">
        <f t="shared" si="388"/>
        <v>1.0000000000000002</v>
      </c>
      <c r="M866" s="80">
        <f t="shared" si="388"/>
        <v>1.0000000000000004</v>
      </c>
      <c r="N866" s="80">
        <f t="shared" si="388"/>
        <v>1</v>
      </c>
      <c r="O866" s="80">
        <f t="shared" si="388"/>
        <v>1.0000000000000002</v>
      </c>
      <c r="P866" s="80">
        <f t="shared" si="388"/>
        <v>0.99999999999999978</v>
      </c>
      <c r="Q866" s="80">
        <f t="shared" si="388"/>
        <v>0.99999999999999967</v>
      </c>
      <c r="R866" s="80">
        <f t="shared" si="388"/>
        <v>1.0000000000000007</v>
      </c>
      <c r="S866" s="80">
        <f t="shared" si="388"/>
        <v>0.99999999999999989</v>
      </c>
      <c r="T866" s="80">
        <f t="shared" si="388"/>
        <v>1.0000000000000007</v>
      </c>
      <c r="U866" s="80">
        <f t="shared" si="388"/>
        <v>1.0000000000000002</v>
      </c>
      <c r="V866" s="80">
        <f t="shared" si="388"/>
        <v>1.0000000000000004</v>
      </c>
      <c r="W866" s="80">
        <f t="shared" si="388"/>
        <v>1.0000000000000002</v>
      </c>
      <c r="X866" s="80">
        <f t="shared" si="388"/>
        <v>0.99999999999999989</v>
      </c>
      <c r="Y866" s="80">
        <f t="shared" si="388"/>
        <v>0.99999999999999967</v>
      </c>
      <c r="Z866" s="80">
        <f t="shared" si="388"/>
        <v>1.0000000000000011</v>
      </c>
      <c r="AA866" s="80">
        <f t="shared" si="388"/>
        <v>1</v>
      </c>
      <c r="AB866" s="80">
        <f t="shared" si="388"/>
        <v>0.99999999999999978</v>
      </c>
      <c r="AC866" s="80">
        <f t="shared" si="388"/>
        <v>1.0000000000000002</v>
      </c>
      <c r="AD866" s="80">
        <f t="shared" si="388"/>
        <v>1.0000000000000004</v>
      </c>
      <c r="AE866" s="80">
        <f t="shared" si="388"/>
        <v>1.0000000000000004</v>
      </c>
      <c r="AF866" s="80">
        <f t="shared" si="388"/>
        <v>1</v>
      </c>
      <c r="AG866" s="80">
        <f t="shared" si="388"/>
        <v>0.99999999999999989</v>
      </c>
      <c r="AH866" s="80">
        <f t="shared" si="388"/>
        <v>0.99999999999999933</v>
      </c>
      <c r="AI866" s="80">
        <f t="shared" si="388"/>
        <v>1.0000000000000002</v>
      </c>
      <c r="AJ866" s="80">
        <f t="shared" si="388"/>
        <v>0.99999999999999967</v>
      </c>
      <c r="AK866" s="80">
        <f t="shared" si="388"/>
        <v>0.99999999999999856</v>
      </c>
      <c r="AL866" s="80">
        <f t="shared" si="388"/>
        <v>0.99999999999999978</v>
      </c>
      <c r="AM866" s="80">
        <f t="shared" si="388"/>
        <v>1</v>
      </c>
      <c r="AN866" s="80">
        <f t="shared" si="388"/>
        <v>1</v>
      </c>
      <c r="AO866" s="80">
        <f t="shared" si="388"/>
        <v>0.99999999999999967</v>
      </c>
      <c r="AP866" s="80">
        <f t="shared" si="388"/>
        <v>0.99999999999999956</v>
      </c>
      <c r="AQ866" s="80">
        <f t="shared" si="388"/>
        <v>0.99999999999999989</v>
      </c>
      <c r="AR866" s="80">
        <f t="shared" si="388"/>
        <v>1.0000000000000002</v>
      </c>
      <c r="AS866" s="80">
        <f t="shared" si="388"/>
        <v>1</v>
      </c>
      <c r="AT866" s="80">
        <f t="shared" si="388"/>
        <v>1.0000000000000004</v>
      </c>
      <c r="AU866" s="80">
        <f t="shared" si="388"/>
        <v>1.0000000000000007</v>
      </c>
      <c r="AV866" s="80">
        <f t="shared" si="388"/>
        <v>1</v>
      </c>
      <c r="AW866" s="80">
        <f t="shared" si="388"/>
        <v>0.99999999999999967</v>
      </c>
      <c r="AX866" s="80">
        <f t="shared" si="388"/>
        <v>0.99999999999999989</v>
      </c>
      <c r="AY866" s="80">
        <f t="shared" si="388"/>
        <v>0.99999999999999989</v>
      </c>
      <c r="AZ866" s="80">
        <f t="shared" si="388"/>
        <v>1.0000000000000004</v>
      </c>
      <c r="BA866" s="80">
        <f t="shared" ref="BA866:BB866" si="389">SUM(BA822:BA865)</f>
        <v>1.0000000000000002</v>
      </c>
      <c r="BB866" s="80">
        <f t="shared" si="389"/>
        <v>1.0000000000000002</v>
      </c>
      <c r="BC866" s="80">
        <f t="shared" ref="BC866" si="390">SUM(BC822:BC865)</f>
        <v>0.99999999999999989</v>
      </c>
      <c r="BD866" s="80">
        <f t="shared" si="388"/>
        <v>1</v>
      </c>
      <c r="BE866" s="80">
        <f t="shared" si="388"/>
        <v>0.99999999999999967</v>
      </c>
      <c r="BF866" s="80">
        <f t="shared" si="388"/>
        <v>0.99999999999999967</v>
      </c>
      <c r="BG866" s="80">
        <f t="shared" si="388"/>
        <v>1.0000000000000004</v>
      </c>
      <c r="BH866" s="20">
        <f t="shared" si="383"/>
        <v>55</v>
      </c>
      <c r="BJ866" s="267">
        <f t="array" ref="BJ866">(MIN(IF($E$4:$BG$4=BJ$4,$E866:$BG866)))</f>
        <v>0.99999999999999956</v>
      </c>
      <c r="BK866" s="267">
        <f t="array" ref="BK866">(MAX(IF($E$4:$BG$4=BK$4,$E866:$BG866)))</f>
        <v>1.0000000000000007</v>
      </c>
      <c r="BL866" s="267">
        <f t="array" ref="BL866">(AVERAGE(IF($E$4:$BG$4=BL$4,$E866:$BG866)))</f>
        <v>1</v>
      </c>
      <c r="BM866" s="267">
        <f t="array" ref="BM866">(MIN(IF($E$4:$BG$4=BM$4,$E866:$BG866)))</f>
        <v>0.99999999999999967</v>
      </c>
      <c r="BN866" s="267">
        <f t="array" ref="BN866">(MAX(IF($E$4:$BG$4=BN$4,$E866:$BG866)))</f>
        <v>1.0000000000000004</v>
      </c>
      <c r="BO866" s="267">
        <f t="array" ref="BO866">(AVERAGE(IF($E$4:$BG$4=BO$4,$E866:$BG866)))</f>
        <v>0.99999999999999989</v>
      </c>
      <c r="BP866" s="267">
        <f t="array" ref="BP866">(MIN(IF($E$4:$BG$4=BP$4,$E866:$BG866)))</f>
        <v>0.99999999999999856</v>
      </c>
      <c r="BQ866" s="267">
        <f t="array" ref="BQ866">(MAX(IF($E$4:$BG$4=BQ$4,$E866:$BG866)))</f>
        <v>1</v>
      </c>
      <c r="BR866" s="267">
        <f t="array" ref="BR866">(AVERAGE(IF($E$4:$BG$4=BR$4,$E866:$BG866)))</f>
        <v>0.99999999999999944</v>
      </c>
      <c r="BS866" s="267">
        <f t="array" ref="BS866">(MIN(IF($E$4:$BG$4=BS$4,$E866:$BG866)))</f>
        <v>0.99999999999999933</v>
      </c>
      <c r="BT866" s="267">
        <f t="array" ref="BT866">(MAX(IF($E$4:$BG$4=BT$4,$E866:$BG866)))</f>
        <v>1.0000000000000007</v>
      </c>
      <c r="BU866" s="267">
        <f t="array" ref="BU866">(AVERAGE(IF($E$4:$BG$4=BU$4,$E866:$BG866)))</f>
        <v>1</v>
      </c>
      <c r="BV866" s="267">
        <f t="array" ref="BV866">(MIN(IF($E$4:$BG$4=BV$4,$E866:$BG866)))</f>
        <v>0.99999999999999956</v>
      </c>
      <c r="BW866" s="267">
        <f t="array" ref="BW866">(MAX(IF($E$4:$BG$4=BW$4,$E866:$BG866)))</f>
        <v>1.0000000000000011</v>
      </c>
      <c r="BX866" s="267">
        <f t="array" ref="BX866">(AVERAGE(IF($E$4:$BG$4=BX$4,$E866:$BG866)))</f>
        <v>1.0000000000000002</v>
      </c>
      <c r="BY866" s="267">
        <f t="array" ref="BY866">(MIN(IF($E$4:$BG$4=BY$4,$E866:$BG866)))</f>
        <v>0.99999999999999978</v>
      </c>
      <c r="BZ866" s="267">
        <f t="array" ref="BZ866">(MAX(IF($E$4:$BG$4=BZ$4,$E866:$BG866)))</f>
        <v>1.0000000000000002</v>
      </c>
      <c r="CA866" s="267">
        <f t="array" ref="CA866">(AVERAGE(IF($E$4:$BG$4=CA$4,$E866:$BG866)))</f>
        <v>1</v>
      </c>
      <c r="CB866" s="268">
        <f t="shared" si="384"/>
        <v>1</v>
      </c>
      <c r="CC866" s="268">
        <f t="shared" si="385"/>
        <v>1</v>
      </c>
      <c r="CD866" s="268">
        <f t="shared" si="386"/>
        <v>1</v>
      </c>
    </row>
    <row r="868" spans="1:82" s="90" customFormat="1">
      <c r="B868" s="225"/>
    </row>
    <row r="869" spans="1:82" s="90" customFormat="1">
      <c r="B869" s="225"/>
    </row>
    <row r="870" spans="1:82" s="90" customFormat="1" ht="12" customHeight="1">
      <c r="A870" s="14"/>
      <c r="B870" s="363" t="s">
        <v>1455</v>
      </c>
      <c r="C870" s="82"/>
      <c r="E870" s="27"/>
      <c r="F870" s="36"/>
      <c r="G870" s="36"/>
      <c r="H870" s="36"/>
      <c r="I870" s="36"/>
      <c r="J870" s="36"/>
      <c r="K870" s="36"/>
      <c r="L870" s="36"/>
      <c r="M870" s="36"/>
      <c r="N870" s="36"/>
      <c r="O870" s="36"/>
      <c r="P870" s="36"/>
      <c r="Q870" s="36"/>
      <c r="R870" s="36"/>
      <c r="S870" s="36"/>
      <c r="T870" s="92"/>
      <c r="U870" s="92"/>
      <c r="V870" s="92"/>
      <c r="W870" s="92"/>
      <c r="X870" s="92"/>
    </row>
    <row r="871" spans="1:82" s="90" customFormat="1">
      <c r="A871" s="14"/>
      <c r="B871" s="364" t="s">
        <v>559</v>
      </c>
      <c r="C871" s="73">
        <f>C$2</f>
        <v>3</v>
      </c>
      <c r="D871" s="73">
        <f t="shared" ref="D871:BH871" si="391">D$2</f>
        <v>4</v>
      </c>
      <c r="E871" s="73">
        <f t="shared" si="391"/>
        <v>5</v>
      </c>
      <c r="F871" s="73">
        <f t="shared" si="391"/>
        <v>6</v>
      </c>
      <c r="G871" s="73">
        <f t="shared" si="391"/>
        <v>7</v>
      </c>
      <c r="H871" s="73">
        <f t="shared" si="391"/>
        <v>8</v>
      </c>
      <c r="I871" s="73">
        <f t="shared" si="391"/>
        <v>9</v>
      </c>
      <c r="J871" s="73">
        <f t="shared" si="391"/>
        <v>10</v>
      </c>
      <c r="K871" s="73">
        <f t="shared" si="391"/>
        <v>11</v>
      </c>
      <c r="L871" s="73">
        <f t="shared" si="391"/>
        <v>12</v>
      </c>
      <c r="M871" s="73">
        <f t="shared" si="391"/>
        <v>13</v>
      </c>
      <c r="N871" s="73">
        <f t="shared" si="391"/>
        <v>14</v>
      </c>
      <c r="O871" s="73">
        <f t="shared" si="391"/>
        <v>15</v>
      </c>
      <c r="P871" s="73">
        <f t="shared" si="391"/>
        <v>16</v>
      </c>
      <c r="Q871" s="73">
        <f t="shared" si="391"/>
        <v>17</v>
      </c>
      <c r="R871" s="73">
        <f t="shared" si="391"/>
        <v>18</v>
      </c>
      <c r="S871" s="73">
        <f t="shared" si="391"/>
        <v>19</v>
      </c>
      <c r="T871" s="73">
        <f t="shared" si="391"/>
        <v>20</v>
      </c>
      <c r="U871" s="73">
        <f t="shared" si="391"/>
        <v>21</v>
      </c>
      <c r="V871" s="73">
        <f t="shared" si="391"/>
        <v>22</v>
      </c>
      <c r="W871" s="73">
        <f t="shared" si="391"/>
        <v>23</v>
      </c>
      <c r="X871" s="73">
        <f t="shared" si="391"/>
        <v>24</v>
      </c>
      <c r="Y871" s="73">
        <f t="shared" si="391"/>
        <v>25</v>
      </c>
      <c r="Z871" s="73">
        <f t="shared" si="391"/>
        <v>26</v>
      </c>
      <c r="AA871" s="73">
        <f t="shared" si="391"/>
        <v>27</v>
      </c>
      <c r="AB871" s="73">
        <f t="shared" si="391"/>
        <v>28</v>
      </c>
      <c r="AC871" s="73">
        <f t="shared" si="391"/>
        <v>29</v>
      </c>
      <c r="AD871" s="73">
        <f t="shared" si="391"/>
        <v>30</v>
      </c>
      <c r="AE871" s="73">
        <f t="shared" si="391"/>
        <v>31</v>
      </c>
      <c r="AF871" s="73">
        <f t="shared" si="391"/>
        <v>32</v>
      </c>
      <c r="AG871" s="73">
        <f t="shared" si="391"/>
        <v>33</v>
      </c>
      <c r="AH871" s="73">
        <f t="shared" si="391"/>
        <v>34</v>
      </c>
      <c r="AI871" s="73">
        <f t="shared" si="391"/>
        <v>35</v>
      </c>
      <c r="AJ871" s="73">
        <f t="shared" si="391"/>
        <v>36</v>
      </c>
      <c r="AK871" s="73">
        <f t="shared" si="391"/>
        <v>37</v>
      </c>
      <c r="AL871" s="73">
        <f t="shared" si="391"/>
        <v>38</v>
      </c>
      <c r="AM871" s="73">
        <f t="shared" si="391"/>
        <v>39</v>
      </c>
      <c r="AN871" s="73">
        <f t="shared" si="391"/>
        <v>40</v>
      </c>
      <c r="AO871" s="73">
        <f t="shared" si="391"/>
        <v>41</v>
      </c>
      <c r="AP871" s="73">
        <f t="shared" si="391"/>
        <v>42</v>
      </c>
      <c r="AQ871" s="73">
        <f t="shared" si="391"/>
        <v>43</v>
      </c>
      <c r="AR871" s="73">
        <f t="shared" si="391"/>
        <v>44</v>
      </c>
      <c r="AS871" s="73">
        <f t="shared" si="391"/>
        <v>45</v>
      </c>
      <c r="AT871" s="73">
        <f t="shared" si="391"/>
        <v>46</v>
      </c>
      <c r="AU871" s="73">
        <f t="shared" si="391"/>
        <v>47</v>
      </c>
      <c r="AV871" s="73">
        <f t="shared" si="391"/>
        <v>48</v>
      </c>
      <c r="AW871" s="73">
        <f t="shared" si="391"/>
        <v>49</v>
      </c>
      <c r="AX871" s="73">
        <f t="shared" si="391"/>
        <v>50</v>
      </c>
      <c r="AY871" s="73">
        <f t="shared" si="391"/>
        <v>51</v>
      </c>
      <c r="AZ871" s="73">
        <f t="shared" si="391"/>
        <v>52</v>
      </c>
      <c r="BA871" s="73">
        <f t="shared" si="391"/>
        <v>53</v>
      </c>
      <c r="BB871" s="73">
        <f t="shared" si="391"/>
        <v>54</v>
      </c>
      <c r="BC871" s="73">
        <f t="shared" si="391"/>
        <v>55</v>
      </c>
      <c r="BD871" s="73">
        <f t="shared" si="391"/>
        <v>56</v>
      </c>
      <c r="BE871" s="73">
        <f t="shared" si="391"/>
        <v>57</v>
      </c>
      <c r="BF871" s="73">
        <f t="shared" si="391"/>
        <v>58</v>
      </c>
      <c r="BG871" s="73">
        <f t="shared" si="391"/>
        <v>59</v>
      </c>
      <c r="BH871" s="73">
        <f t="shared" si="391"/>
        <v>60</v>
      </c>
    </row>
    <row r="872" spans="1:82" s="90" customFormat="1">
      <c r="A872" s="14"/>
      <c r="B872" s="355" t="s">
        <v>1456</v>
      </c>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c r="AB872" s="82"/>
      <c r="AC872" s="82"/>
      <c r="AD872" s="82"/>
      <c r="AE872" s="82"/>
      <c r="AF872" s="82"/>
      <c r="AG872" s="82"/>
      <c r="AH872" s="82"/>
      <c r="AI872" s="82"/>
      <c r="AJ872" s="82"/>
      <c r="AK872" s="82"/>
      <c r="AL872" s="82"/>
      <c r="AM872" s="82"/>
      <c r="AN872" s="82"/>
      <c r="AO872" s="82"/>
      <c r="AP872" s="82"/>
      <c r="AQ872" s="82"/>
      <c r="AR872" s="82"/>
      <c r="AS872" s="82"/>
      <c r="AT872" s="82"/>
      <c r="AU872" s="82"/>
      <c r="AV872" s="82"/>
      <c r="AW872" s="82"/>
      <c r="AX872" s="82"/>
      <c r="AY872" s="82"/>
      <c r="AZ872" s="82"/>
      <c r="BA872" s="82"/>
      <c r="BB872" s="82"/>
      <c r="BC872" s="82"/>
      <c r="BD872" s="82"/>
      <c r="BE872" s="82"/>
      <c r="BF872" s="82"/>
      <c r="BG872" s="82"/>
      <c r="BH872" s="82"/>
    </row>
    <row r="873" spans="1:82" s="39" customFormat="1" ht="12.75">
      <c r="B873" s="356" t="s">
        <v>604</v>
      </c>
      <c r="C873" s="72"/>
      <c r="D873" s="74"/>
      <c r="E873" s="87">
        <v>10</v>
      </c>
      <c r="F873" s="87">
        <v>30</v>
      </c>
      <c r="G873" s="87">
        <v>40</v>
      </c>
      <c r="H873" s="87">
        <v>60</v>
      </c>
      <c r="I873" s="87">
        <v>70</v>
      </c>
      <c r="J873" s="87">
        <v>80</v>
      </c>
      <c r="K873" s="87">
        <v>90</v>
      </c>
      <c r="L873" s="87">
        <v>100</v>
      </c>
      <c r="M873" s="87">
        <v>120</v>
      </c>
      <c r="N873" s="87">
        <v>130</v>
      </c>
      <c r="O873" s="87">
        <v>150</v>
      </c>
      <c r="P873" s="87">
        <v>160</v>
      </c>
      <c r="Q873" s="87">
        <v>170</v>
      </c>
      <c r="R873" s="87">
        <v>180</v>
      </c>
      <c r="S873" s="87">
        <v>190</v>
      </c>
      <c r="T873" s="87">
        <v>200</v>
      </c>
      <c r="U873" s="87">
        <v>210</v>
      </c>
      <c r="V873" s="87">
        <v>220</v>
      </c>
      <c r="W873" s="87">
        <v>230</v>
      </c>
      <c r="X873" s="87">
        <v>240</v>
      </c>
      <c r="Y873" s="87">
        <v>250</v>
      </c>
      <c r="Z873" s="87">
        <v>260</v>
      </c>
      <c r="AA873" s="87">
        <v>270</v>
      </c>
      <c r="AB873" s="87">
        <v>280</v>
      </c>
      <c r="AC873" s="87">
        <v>300</v>
      </c>
      <c r="AD873" s="87">
        <v>310</v>
      </c>
      <c r="AE873" s="87">
        <v>320</v>
      </c>
      <c r="AF873" s="87">
        <v>330</v>
      </c>
      <c r="AG873" s="87">
        <v>350</v>
      </c>
      <c r="AH873" s="87">
        <v>360</v>
      </c>
      <c r="AI873" s="87">
        <v>380</v>
      </c>
      <c r="AJ873" s="87">
        <v>390</v>
      </c>
      <c r="AK873" s="87">
        <v>400</v>
      </c>
      <c r="AL873" s="87">
        <v>410</v>
      </c>
      <c r="AM873" s="87">
        <v>420</v>
      </c>
      <c r="AN873" s="87">
        <v>480</v>
      </c>
      <c r="AO873" s="87">
        <v>500</v>
      </c>
      <c r="AP873" s="87">
        <v>510</v>
      </c>
      <c r="AQ873" s="87">
        <v>520</v>
      </c>
      <c r="AR873" s="87">
        <v>530</v>
      </c>
      <c r="AS873" s="87">
        <v>540</v>
      </c>
      <c r="AT873" s="87">
        <v>550</v>
      </c>
      <c r="AU873" s="87">
        <v>560</v>
      </c>
      <c r="AV873" s="87">
        <v>570</v>
      </c>
      <c r="AW873" s="87">
        <v>580</v>
      </c>
      <c r="AX873" s="87">
        <v>590</v>
      </c>
      <c r="AY873" s="87">
        <v>600</v>
      </c>
      <c r="AZ873" s="87">
        <v>610</v>
      </c>
      <c r="BA873" s="87">
        <v>620</v>
      </c>
      <c r="BB873" s="87">
        <v>630</v>
      </c>
      <c r="BC873" s="87">
        <v>640</v>
      </c>
      <c r="BD873" s="87">
        <v>960</v>
      </c>
      <c r="BE873" s="87">
        <v>970</v>
      </c>
      <c r="BF873" s="87">
        <v>980</v>
      </c>
      <c r="BG873" s="87">
        <v>990</v>
      </c>
      <c r="BH873" s="75" t="s">
        <v>497</v>
      </c>
    </row>
    <row r="874" spans="1:82" s="39" customFormat="1" ht="12.75">
      <c r="B874" s="357" t="s">
        <v>603</v>
      </c>
      <c r="C874" s="72"/>
      <c r="D874" s="74"/>
      <c r="E874" s="77">
        <f t="shared" ref="E874:BG874" si="392">VLOOKUP(E873,num,5)</f>
        <v>3301.3416666666672</v>
      </c>
      <c r="F874" s="77">
        <f t="shared" si="392"/>
        <v>2418.1666666666665</v>
      </c>
      <c r="G874" s="77">
        <f t="shared" si="392"/>
        <v>2724.4502762430939</v>
      </c>
      <c r="H874" s="77">
        <f t="shared" si="392"/>
        <v>4970.9750000000013</v>
      </c>
      <c r="I874" s="77">
        <f t="shared" si="392"/>
        <v>10030.85</v>
      </c>
      <c r="J874" s="77">
        <f t="shared" si="392"/>
        <v>4470.2088888888884</v>
      </c>
      <c r="K874" s="77">
        <f t="shared" si="392"/>
        <v>2323.8555555555558</v>
      </c>
      <c r="L874" s="77">
        <f t="shared" si="392"/>
        <v>5338.2638888888887</v>
      </c>
      <c r="M874" s="77">
        <f t="shared" si="392"/>
        <v>265.07222222222219</v>
      </c>
      <c r="N874" s="77">
        <f t="shared" si="392"/>
        <v>554.72222222222217</v>
      </c>
      <c r="O874" s="77">
        <f t="shared" si="392"/>
        <v>481.58011049723757</v>
      </c>
      <c r="P874" s="77">
        <f t="shared" si="392"/>
        <v>2917.5166666666669</v>
      </c>
      <c r="Q874" s="77">
        <f t="shared" si="392"/>
        <v>3236.717032967033</v>
      </c>
      <c r="R874" s="77">
        <f t="shared" si="392"/>
        <v>295.15999999999997</v>
      </c>
      <c r="S874" s="77">
        <f t="shared" si="392"/>
        <v>2360.3138888888884</v>
      </c>
      <c r="T874" s="77">
        <f t="shared" si="392"/>
        <v>1407.5583333333334</v>
      </c>
      <c r="U874" s="77">
        <f t="shared" si="392"/>
        <v>2005.4450549450555</v>
      </c>
      <c r="V874" s="77">
        <f t="shared" si="392"/>
        <v>112.22</v>
      </c>
      <c r="W874" s="77">
        <f t="shared" si="392"/>
        <v>4398.1138888888918</v>
      </c>
      <c r="X874" s="77">
        <f t="shared" si="392"/>
        <v>3301.5302197802198</v>
      </c>
      <c r="Y874" s="77">
        <f t="shared" si="392"/>
        <v>1704.0222222222224</v>
      </c>
      <c r="Z874" s="77">
        <f t="shared" si="392"/>
        <v>9072.7416666666631</v>
      </c>
      <c r="AA874" s="77">
        <f t="shared" si="392"/>
        <v>2590.3027777777779</v>
      </c>
      <c r="AB874" s="77">
        <f t="shared" si="392"/>
        <v>22432.086111111108</v>
      </c>
      <c r="AC874" s="77">
        <f t="shared" si="392"/>
        <v>1492.0611111111111</v>
      </c>
      <c r="AD874" s="77">
        <f t="shared" si="392"/>
        <v>2349.0638888888889</v>
      </c>
      <c r="AE874" s="77">
        <f t="shared" si="392"/>
        <v>3393.253333333329</v>
      </c>
      <c r="AF874" s="77">
        <f t="shared" si="392"/>
        <v>1738.6194444444445</v>
      </c>
      <c r="AG874" s="77">
        <f t="shared" si="392"/>
        <v>9487.5338888888909</v>
      </c>
      <c r="AH874" s="77">
        <f t="shared" si="392"/>
        <v>3030.2527472527472</v>
      </c>
      <c r="AI874" s="77">
        <f t="shared" si="392"/>
        <v>3374.7333333333336</v>
      </c>
      <c r="AJ874" s="77">
        <f t="shared" si="392"/>
        <v>5636.2888888888901</v>
      </c>
      <c r="AK874" s="77">
        <f t="shared" si="392"/>
        <v>810.25555555555559</v>
      </c>
      <c r="AL874" s="77">
        <f t="shared" si="392"/>
        <v>69.22999999999999</v>
      </c>
      <c r="AM874" s="77">
        <f t="shared" si="392"/>
        <v>763.37837837837844</v>
      </c>
      <c r="AN874" s="77">
        <f t="shared" si="392"/>
        <v>295.05</v>
      </c>
      <c r="AO874" s="77">
        <f t="shared" si="392"/>
        <v>329.42777777777775</v>
      </c>
      <c r="AP874" s="77">
        <f t="shared" si="392"/>
        <v>619.26</v>
      </c>
      <c r="AQ874" s="77">
        <f t="shared" si="392"/>
        <v>178.87027027027025</v>
      </c>
      <c r="AR874" s="77">
        <f t="shared" si="392"/>
        <v>325.72777777777776</v>
      </c>
      <c r="AS874" s="77">
        <f t="shared" si="392"/>
        <v>165.18</v>
      </c>
      <c r="AT874" s="77">
        <f t="shared" si="392"/>
        <v>161.04</v>
      </c>
      <c r="AU874" s="77">
        <f t="shared" si="392"/>
        <v>652.27</v>
      </c>
      <c r="AV874" s="77">
        <f t="shared" si="392"/>
        <v>221.16111111111101</v>
      </c>
      <c r="AW874" s="77">
        <f t="shared" si="392"/>
        <v>223.33333333333331</v>
      </c>
      <c r="AX874" s="77">
        <f t="shared" si="392"/>
        <v>521.83000000000004</v>
      </c>
      <c r="AY874" s="77">
        <f t="shared" si="392"/>
        <v>198.30601092896174</v>
      </c>
      <c r="AZ874" s="77">
        <f t="shared" si="392"/>
        <v>519.39</v>
      </c>
      <c r="BA874" s="77">
        <f t="shared" ref="BA874:BB874" si="393">VLOOKUP(BA873,num,5)</f>
        <v>118.45555555555555</v>
      </c>
      <c r="BB874" s="77">
        <f t="shared" si="393"/>
        <v>67.730158730158735</v>
      </c>
      <c r="BC874" s="77">
        <f t="shared" ref="BC874" si="394">VLOOKUP(BC873,num,5)</f>
        <v>129.18333333333334</v>
      </c>
      <c r="BD874" s="77">
        <f t="shared" si="392"/>
        <v>3389.6111111111109</v>
      </c>
      <c r="BE874" s="77">
        <f t="shared" si="392"/>
        <v>1678.9027777777778</v>
      </c>
      <c r="BF874" s="77">
        <f t="shared" si="392"/>
        <v>3421.5749999999966</v>
      </c>
      <c r="BG874" s="77">
        <f t="shared" si="392"/>
        <v>1226.7111111111112</v>
      </c>
      <c r="BH874" s="75"/>
    </row>
    <row r="875" spans="1:82" s="39" customFormat="1" ht="12.75">
      <c r="B875" s="365" t="s">
        <v>602</v>
      </c>
      <c r="C875" s="72"/>
      <c r="D875" s="74"/>
      <c r="E875" s="75"/>
      <c r="F875" s="75"/>
      <c r="G875" s="75"/>
      <c r="H875" s="75"/>
      <c r="I875" s="75"/>
      <c r="J875" s="75"/>
      <c r="K875" s="75"/>
      <c r="L875" s="75"/>
      <c r="M875" s="75"/>
      <c r="N875" s="75"/>
      <c r="O875" s="75"/>
      <c r="P875" s="75"/>
      <c r="Q875" s="75"/>
      <c r="R875" s="75"/>
      <c r="S875" s="75"/>
      <c r="T875" s="75"/>
      <c r="U875" s="75"/>
      <c r="V875" s="75"/>
      <c r="W875" s="75"/>
      <c r="X875" s="75"/>
      <c r="Y875" s="75"/>
      <c r="Z875" s="75"/>
      <c r="AA875" s="75"/>
      <c r="AB875" s="75"/>
      <c r="AC875" s="75"/>
      <c r="AD875" s="75"/>
      <c r="AE875" s="75"/>
      <c r="AF875" s="75"/>
      <c r="AG875" s="75"/>
      <c r="AH875" s="75"/>
      <c r="AI875" s="75"/>
      <c r="AJ875" s="75"/>
      <c r="AK875" s="75"/>
      <c r="AL875" s="75"/>
      <c r="AM875" s="75"/>
      <c r="AN875" s="75"/>
      <c r="AO875" s="75"/>
      <c r="AP875" s="75"/>
      <c r="AQ875" s="75"/>
      <c r="AR875" s="75"/>
      <c r="AS875" s="75"/>
      <c r="AT875" s="75"/>
      <c r="AU875" s="75"/>
      <c r="AV875" s="75"/>
      <c r="AW875" s="75"/>
      <c r="AX875" s="75"/>
      <c r="AY875" s="75"/>
      <c r="AZ875" s="75"/>
      <c r="BA875" s="75"/>
      <c r="BB875" s="75"/>
      <c r="BC875" s="75"/>
      <c r="BD875" s="75"/>
      <c r="BE875" s="75"/>
      <c r="BF875" s="75"/>
      <c r="BG875" s="75"/>
      <c r="BH875" s="75"/>
    </row>
    <row r="876" spans="1:82" s="29" customFormat="1" ht="22.9" customHeight="1">
      <c r="A876" s="28"/>
      <c r="B876" s="78"/>
      <c r="C876" s="71"/>
      <c r="D876" s="76"/>
      <c r="E876" s="77" t="str">
        <f t="shared" ref="E876:BG876" si="395">VLOOKUP(E873,num,15)</f>
        <v>Barrington</v>
      </c>
      <c r="F876" s="77" t="str">
        <f t="shared" si="395"/>
        <v>Burrillville</v>
      </c>
      <c r="G876" s="77" t="str">
        <f t="shared" si="395"/>
        <v>Central Falls</v>
      </c>
      <c r="H876" s="77" t="str">
        <f t="shared" si="395"/>
        <v>Coventry</v>
      </c>
      <c r="I876" s="77" t="str">
        <f t="shared" si="395"/>
        <v>Cranston</v>
      </c>
      <c r="J876" s="77" t="str">
        <f t="shared" si="395"/>
        <v>Cumberland</v>
      </c>
      <c r="K876" s="77" t="str">
        <f t="shared" si="395"/>
        <v>East Greenwich</v>
      </c>
      <c r="L876" s="77" t="str">
        <f t="shared" si="395"/>
        <v>E Providence</v>
      </c>
      <c r="M876" s="77" t="str">
        <f t="shared" si="395"/>
        <v>Foster</v>
      </c>
      <c r="N876" s="77" t="str">
        <f t="shared" si="395"/>
        <v>Glocester</v>
      </c>
      <c r="O876" s="77" t="str">
        <f t="shared" si="395"/>
        <v>Jamestown</v>
      </c>
      <c r="P876" s="77" t="str">
        <f t="shared" si="395"/>
        <v>Johnston</v>
      </c>
      <c r="Q876" s="77" t="str">
        <f t="shared" si="395"/>
        <v>Lincoln</v>
      </c>
      <c r="R876" s="77" t="str">
        <f t="shared" si="395"/>
        <v>Little Compton</v>
      </c>
      <c r="S876" s="77" t="str">
        <f t="shared" si="395"/>
        <v>Middletown</v>
      </c>
      <c r="T876" s="77" t="str">
        <f t="shared" si="395"/>
        <v>Narragansett</v>
      </c>
      <c r="U876" s="77" t="str">
        <f t="shared" si="395"/>
        <v>Newport</v>
      </c>
      <c r="V876" s="77" t="str">
        <f t="shared" si="395"/>
        <v>New Shoreham</v>
      </c>
      <c r="W876" s="77" t="str">
        <f t="shared" si="395"/>
        <v>North Kingstown</v>
      </c>
      <c r="X876" s="77" t="str">
        <f t="shared" si="395"/>
        <v>North Providence</v>
      </c>
      <c r="Y876" s="77" t="str">
        <f t="shared" si="395"/>
        <v>North Smithfield</v>
      </c>
      <c r="Z876" s="77" t="str">
        <f t="shared" si="395"/>
        <v>Pawtucket</v>
      </c>
      <c r="AA876" s="77" t="str">
        <f t="shared" si="395"/>
        <v>Portsmouth</v>
      </c>
      <c r="AB876" s="77" t="str">
        <f t="shared" si="395"/>
        <v>Providence</v>
      </c>
      <c r="AC876" s="77" t="str">
        <f t="shared" si="395"/>
        <v>Scituate</v>
      </c>
      <c r="AD876" s="77" t="str">
        <f t="shared" si="395"/>
        <v>Smithfield</v>
      </c>
      <c r="AE876" s="77" t="str">
        <f t="shared" si="395"/>
        <v>South Kingstown</v>
      </c>
      <c r="AF876" s="77" t="str">
        <f t="shared" si="395"/>
        <v>Tiverton</v>
      </c>
      <c r="AG876" s="77" t="str">
        <f t="shared" si="395"/>
        <v>Warwick</v>
      </c>
      <c r="AH876" s="77" t="str">
        <f t="shared" si="395"/>
        <v>Westerly</v>
      </c>
      <c r="AI876" s="77" t="str">
        <f t="shared" si="395"/>
        <v>W Warwick</v>
      </c>
      <c r="AJ876" s="77" t="str">
        <f t="shared" si="395"/>
        <v>Woonsocket</v>
      </c>
      <c r="AK876" s="77" t="str">
        <f t="shared" si="395"/>
        <v>Davies</v>
      </c>
      <c r="AL876" s="77" t="str">
        <f t="shared" si="395"/>
        <v>Deaf</v>
      </c>
      <c r="AM876" s="77" t="str">
        <f t="shared" si="395"/>
        <v>Metropolitan C&amp;TC</v>
      </c>
      <c r="AN876" s="77" t="str">
        <f t="shared" si="395"/>
        <v>Highlander</v>
      </c>
      <c r="AO876" s="77" t="str">
        <f t="shared" si="395"/>
        <v>New England Laborers</v>
      </c>
      <c r="AP876" s="77" t="str">
        <f t="shared" si="395"/>
        <v>Cuffee</v>
      </c>
      <c r="AQ876" s="77" t="str">
        <f t="shared" si="395"/>
        <v>Kingston Hill</v>
      </c>
      <c r="AR876" s="77" t="str">
        <f t="shared" si="395"/>
        <v>International</v>
      </c>
      <c r="AS876" s="77" t="str">
        <f t="shared" si="395"/>
        <v>Blackstone</v>
      </c>
      <c r="AT876" s="77" t="str">
        <f t="shared" si="395"/>
        <v>Compass</v>
      </c>
      <c r="AU876" s="77" t="str">
        <f t="shared" si="395"/>
        <v>Times 2</v>
      </c>
      <c r="AV876" s="77" t="str">
        <f t="shared" si="395"/>
        <v>ACES</v>
      </c>
      <c r="AW876" s="77" t="str">
        <f t="shared" si="395"/>
        <v>Beacon</v>
      </c>
      <c r="AX876" s="77" t="str">
        <f t="shared" si="395"/>
        <v>Learning Community</v>
      </c>
      <c r="AY876" s="77" t="str">
        <f t="shared" si="395"/>
        <v>Segue</v>
      </c>
      <c r="AZ876" s="77" t="str">
        <f t="shared" si="395"/>
        <v>RIMA-BV</v>
      </c>
      <c r="BA876" s="77" t="str">
        <f t="shared" ref="BA876:BB876" si="396">VLOOKUP(BA873,num,15)</f>
        <v>Greene</v>
      </c>
      <c r="BB876" s="77" t="str">
        <f t="shared" si="396"/>
        <v>Trinity</v>
      </c>
      <c r="BC876" s="77" t="str">
        <f t="shared" ref="BC876" si="397">VLOOKUP(BC873,num,15)</f>
        <v>RINI</v>
      </c>
      <c r="BD876" s="77" t="str">
        <f t="shared" si="395"/>
        <v>Bristol-Warren</v>
      </c>
      <c r="BE876" s="77" t="str">
        <f t="shared" si="395"/>
        <v>Exeter-W. Greenwich</v>
      </c>
      <c r="BF876" s="77" t="str">
        <f t="shared" si="395"/>
        <v>Chariho</v>
      </c>
      <c r="BG876" s="77" t="str">
        <f t="shared" si="395"/>
        <v>Foster-Glocester</v>
      </c>
      <c r="BH876" s="78"/>
    </row>
    <row r="877" spans="1:82" s="90" customFormat="1">
      <c r="A877" s="253">
        <f t="shared" ref="A877:A967" si="398">LEFT(B877,5)*1</f>
        <v>51110</v>
      </c>
      <c r="B877" s="251" t="s">
        <v>214</v>
      </c>
      <c r="C877" s="50"/>
      <c r="D877" s="50"/>
      <c r="E877" s="79">
        <f>ALL!E264/ALL!E$554</f>
        <v>0.58123338526980828</v>
      </c>
      <c r="F877" s="79">
        <f>ALL!F264/ALL!F$554</f>
        <v>0.53055608136971011</v>
      </c>
      <c r="G877" s="79">
        <f>ALL!G264/ALL!G$554</f>
        <v>0.50954437367440952</v>
      </c>
      <c r="H877" s="79">
        <f>ALL!H264/ALL!H$554</f>
        <v>0.5846856314421629</v>
      </c>
      <c r="I877" s="79">
        <f>ALL!I264/ALL!I$554</f>
        <v>0.58921611305658161</v>
      </c>
      <c r="J877" s="79">
        <f>ALL!J264/ALL!J$554</f>
        <v>0.53905620271967913</v>
      </c>
      <c r="K877" s="79">
        <f>ALL!K264/ALL!K$554</f>
        <v>0.58464313816387548</v>
      </c>
      <c r="L877" s="79">
        <f>ALL!L264/ALL!L$554</f>
        <v>0.50645289784237613</v>
      </c>
      <c r="M877" s="79">
        <f>ALL!M264/ALL!M$554</f>
        <v>0.53512006571359294</v>
      </c>
      <c r="N877" s="79">
        <f>ALL!N264/ALL!N$554</f>
        <v>0.56734944088462269</v>
      </c>
      <c r="O877" s="79">
        <f>ALL!O264/ALL!O$554</f>
        <v>0.43221996085391107</v>
      </c>
      <c r="P877" s="79">
        <f>ALL!P264/ALL!P$554</f>
        <v>0.48844165373033216</v>
      </c>
      <c r="Q877" s="79">
        <f>ALL!Q264/ALL!Q$554</f>
        <v>0.57637620324129291</v>
      </c>
      <c r="R877" s="79">
        <f>ALL!R264/ALL!R$554</f>
        <v>0.43442317906863165</v>
      </c>
      <c r="S877" s="79">
        <f>ALL!S264/ALL!S$554</f>
        <v>0.54271914156676504</v>
      </c>
      <c r="T877" s="79">
        <f>ALL!T264/ALL!T$554</f>
        <v>0.5793173156810778</v>
      </c>
      <c r="U877" s="79">
        <f>ALL!U264/ALL!U$554</f>
        <v>0.49158918350054376</v>
      </c>
      <c r="V877" s="79">
        <f>ALL!V264/ALL!V$554</f>
        <v>0.56082474513074898</v>
      </c>
      <c r="W877" s="79">
        <f>ALL!W264/ALL!W$554</f>
        <v>0.54611568617794526</v>
      </c>
      <c r="X877" s="79">
        <f>ALL!X264/ALL!X$554</f>
        <v>0.5454954085725594</v>
      </c>
      <c r="Y877" s="79">
        <f>ALL!Y264/ALL!Y$554</f>
        <v>0.543290615336539</v>
      </c>
      <c r="Z877" s="79">
        <f>ALL!Z264/ALL!Z$554</f>
        <v>0.51020267126301899</v>
      </c>
      <c r="AA877" s="79">
        <f>ALL!AA264/ALL!AA$554</f>
        <v>0.51946930257640933</v>
      </c>
      <c r="AB877" s="79">
        <f>ALL!AB264/ALL!AB$554</f>
        <v>0.41586875387956912</v>
      </c>
      <c r="AC877" s="79">
        <f>ALL!AC264/ALL!AC$554</f>
        <v>0.59727920671169621</v>
      </c>
      <c r="AD877" s="79">
        <f>ALL!AD264/ALL!AD$554</f>
        <v>0.56986736101158797</v>
      </c>
      <c r="AE877" s="79">
        <f>ALL!AE264/ALL!AE$554</f>
        <v>0.54922483053120674</v>
      </c>
      <c r="AF877" s="79">
        <f>ALL!AF264/ALL!AF$554</f>
        <v>0.52153351455260699</v>
      </c>
      <c r="AG877" s="79">
        <f>ALL!AG264/ALL!AG$554</f>
        <v>0.57323412093640258</v>
      </c>
      <c r="AH877" s="79">
        <f>ALL!AH264/ALL!AH$554</f>
        <v>0.55287264057875285</v>
      </c>
      <c r="AI877" s="79">
        <f>ALL!AI264/ALL!AI$554</f>
        <v>0.52288295915493721</v>
      </c>
      <c r="AJ877" s="79">
        <f>ALL!AJ264/ALL!AJ$554</f>
        <v>0.52185243699014194</v>
      </c>
      <c r="AK877" s="79">
        <f>ALL!AK264/ALL!AK$554</f>
        <v>0.48990020656660005</v>
      </c>
      <c r="AL877" s="79">
        <f>ALL!AL264/ALL!AL$554</f>
        <v>0.51658624809193887</v>
      </c>
      <c r="AM877" s="79">
        <f>ALL!AM264/ALL!AM$554</f>
        <v>0.52321694293622267</v>
      </c>
      <c r="AN877" s="79">
        <f>ALL!AN264/ALL!AN$554</f>
        <v>0.44785428578145015</v>
      </c>
      <c r="AO877" s="79">
        <f>ALL!AO264/ALL!AO$554</f>
        <v>0.56131164392594424</v>
      </c>
      <c r="AP877" s="79">
        <f>ALL!AP264/ALL!AP$554</f>
        <v>0.57722465210309071</v>
      </c>
      <c r="AQ877" s="79">
        <f>ALL!AQ264/ALL!AQ$554</f>
        <v>0.48532469313200394</v>
      </c>
      <c r="AR877" s="79">
        <f>ALL!AR264/ALL!AR$554</f>
        <v>0.53744560040462874</v>
      </c>
      <c r="AS877" s="79">
        <f>ALL!AS264/ALL!AS$554</f>
        <v>0.54215471689480255</v>
      </c>
      <c r="AT877" s="79">
        <f>ALL!AT264/ALL!AT$554</f>
        <v>0.4873081211617904</v>
      </c>
      <c r="AU877" s="79">
        <f>ALL!AU264/ALL!AU$554</f>
        <v>0.49338422693099182</v>
      </c>
      <c r="AV877" s="79">
        <f>ALL!AV264/ALL!AV$554</f>
        <v>0.56120522489465907</v>
      </c>
      <c r="AW877" s="79">
        <f>ALL!AW264/ALL!AW$554</f>
        <v>0.5561706719197681</v>
      </c>
      <c r="AX877" s="79">
        <f>ALL!AX264/ALL!AX$554</f>
        <v>0.50039902261764202</v>
      </c>
      <c r="AY877" s="79">
        <f>ALL!AY264/ALL!AY$554</f>
        <v>0.6215757851632443</v>
      </c>
      <c r="AZ877" s="79">
        <f>ALL!AZ264/ALL!AZ$554</f>
        <v>0.5027491863117638</v>
      </c>
      <c r="BA877" s="79">
        <f>ALL!BA264/ALL!BA$554</f>
        <v>0.48402557938995266</v>
      </c>
      <c r="BB877" s="79">
        <f>ALL!BB264/ALL!BB$554</f>
        <v>0.39348215103377315</v>
      </c>
      <c r="BC877" s="79">
        <f>ALL!BC264/ALL!BC$554</f>
        <v>0.45532999987553763</v>
      </c>
      <c r="BD877" s="79">
        <f>ALL!BD264/ALL!BD$554</f>
        <v>0.50708514749764677</v>
      </c>
      <c r="BE877" s="79">
        <f>ALL!BE264/ALL!BE$554</f>
        <v>0.50516824335760901</v>
      </c>
      <c r="BF877" s="79">
        <f>ALL!BF264/ALL!BF$554</f>
        <v>0.55059435014236247</v>
      </c>
      <c r="BG877" s="79">
        <f>ALL!BG264/ALL!BG$554</f>
        <v>0.53475167254987732</v>
      </c>
      <c r="BH877" s="79">
        <f>ALL!BH264/ALL!BH$554</f>
        <v>0.52043129147250966</v>
      </c>
      <c r="BJ877" s="267">
        <f t="array" ref="BJ877">(MIN(IF($E$4:$BG$4=BJ$4,$E877:$BG877)))</f>
        <v>0.39348215103377315</v>
      </c>
      <c r="BK877" s="267">
        <f t="array" ref="BK877">(MAX(IF($E$4:$BG$4=BK$4,$E877:$BG877)))</f>
        <v>0.6215757851632443</v>
      </c>
      <c r="BL877" s="267">
        <f t="array" ref="BL877">(AVERAGE(IF($E$4:$BG$4=BL$4,$E877:$BG877)))</f>
        <v>0.51293409759631525</v>
      </c>
      <c r="BM877" s="267">
        <f t="array" ref="BM877">(MIN(IF($E$4:$BG$4=BM$4,$E877:$BG877)))</f>
        <v>0.50516824335760901</v>
      </c>
      <c r="BN877" s="267">
        <f t="array" ref="BN877">(MAX(IF($E$4:$BG$4=BN$4,$E877:$BG877)))</f>
        <v>0.55059435014236247</v>
      </c>
      <c r="BO877" s="267">
        <f t="array" ref="BO877">(AVERAGE(IF($E$4:$BG$4=BO$4,$E877:$BG877)))</f>
        <v>0.52439985338687389</v>
      </c>
      <c r="BP877" s="267">
        <f t="array" ref="BP877">(MIN(IF($E$4:$BG$4=BP$4,$E877:$BG877)))</f>
        <v>0.48990020656660005</v>
      </c>
      <c r="BQ877" s="267">
        <f t="array" ref="BQ877">(MAX(IF($E$4:$BG$4=BQ$4,$E877:$BG877)))</f>
        <v>0.52321694293622267</v>
      </c>
      <c r="BR877" s="267">
        <f t="array" ref="BR877">(AVERAGE(IF($E$4:$BG$4=BR$4,$E877:$BG877)))</f>
        <v>0.5099011325315872</v>
      </c>
      <c r="BS877" s="267">
        <f t="array" ref="BS877">(MIN(IF($E$4:$BG$4=BS$4,$E877:$BG877)))</f>
        <v>0.43221996085391107</v>
      </c>
      <c r="BT877" s="267">
        <f t="array" ref="BT877">(MAX(IF($E$4:$BG$4=BT$4,$E877:$BG877)))</f>
        <v>0.59727920671169621</v>
      </c>
      <c r="BU877" s="267">
        <f t="array" ref="BU877">(AVERAGE(IF($E$4:$BG$4=BU$4,$E877:$BG877)))</f>
        <v>0.5451513165991726</v>
      </c>
      <c r="BV877" s="267">
        <f t="array" ref="BV877">(MIN(IF($E$4:$BG$4=BV$4,$E877:$BG877)))</f>
        <v>0.41586875387956912</v>
      </c>
      <c r="BW877" s="267">
        <f t="array" ref="BW877">(MAX(IF($E$4:$BG$4=BW$4,$E877:$BG877)))</f>
        <v>0.52185243699014194</v>
      </c>
      <c r="BX877" s="267">
        <f t="array" ref="BX877">(AVERAGE(IF($E$4:$BG$4=BX$4,$E877:$BG877)))</f>
        <v>0.48936705895178489</v>
      </c>
      <c r="BY877" s="267">
        <f t="array" ref="BY877">(MIN(IF($E$4:$BG$4=BY$4,$E877:$BG877)))</f>
        <v>0.48844165373033216</v>
      </c>
      <c r="BZ877" s="267">
        <f t="array" ref="BZ877">(MAX(IF($E$4:$BG$4=BZ$4,$E877:$BG877)))</f>
        <v>0.58921611305658161</v>
      </c>
      <c r="CA877" s="267">
        <f t="array" ref="CA877">(AVERAGE(IF($E$4:$BG$4=CA$4,$E877:$BG877)))</f>
        <v>0.5310446195419618</v>
      </c>
      <c r="CB877" s="268">
        <f t="shared" ref="CB877:CB1133" si="399">ROUND(MIN($E877:$BG877),1)</f>
        <v>0.4</v>
      </c>
      <c r="CC877" s="268">
        <f t="shared" ref="CC877:CC1133" si="400">ROUND(MAX($E877:$BG877),1)</f>
        <v>0.6</v>
      </c>
      <c r="CD877" s="268">
        <f t="shared" ref="CD877:CD1133" si="401">(AVERAGE($E877:$BG877))</f>
        <v>0.52649466534303269</v>
      </c>
    </row>
    <row r="878" spans="1:82" s="90" customFormat="1">
      <c r="A878" s="253">
        <f t="shared" si="398"/>
        <v>51111</v>
      </c>
      <c r="B878" s="251" t="s">
        <v>215</v>
      </c>
      <c r="C878" s="50"/>
      <c r="D878" s="50"/>
      <c r="E878" s="79">
        <f>ALL!E265/ALL!E$554</f>
        <v>0</v>
      </c>
      <c r="F878" s="79">
        <f>ALL!F265/ALL!F$554</f>
        <v>0</v>
      </c>
      <c r="G878" s="79">
        <f>ALL!G265/ALL!G$554</f>
        <v>0</v>
      </c>
      <c r="H878" s="79">
        <f>ALL!H265/ALL!H$554</f>
        <v>4.4049451404971386E-3</v>
      </c>
      <c r="I878" s="79">
        <f>ALL!I265/ALL!I$554</f>
        <v>0</v>
      </c>
      <c r="J878" s="79">
        <f>ALL!J265/ALL!J$554</f>
        <v>0</v>
      </c>
      <c r="K878" s="79">
        <f>ALL!K265/ALL!K$554</f>
        <v>0</v>
      </c>
      <c r="L878" s="79">
        <f>ALL!L265/ALL!L$554</f>
        <v>0</v>
      </c>
      <c r="M878" s="79">
        <f>ALL!M265/ALL!M$554</f>
        <v>0</v>
      </c>
      <c r="N878" s="79">
        <f>ALL!N265/ALL!N$554</f>
        <v>0</v>
      </c>
      <c r="O878" s="79">
        <f>ALL!O265/ALL!O$554</f>
        <v>0</v>
      </c>
      <c r="P878" s="79">
        <f>ALL!P265/ALL!P$554</f>
        <v>0</v>
      </c>
      <c r="Q878" s="79">
        <f>ALL!Q265/ALL!Q$554</f>
        <v>0</v>
      </c>
      <c r="R878" s="79">
        <f>ALL!R265/ALL!R$554</f>
        <v>0</v>
      </c>
      <c r="S878" s="79">
        <f>ALL!S265/ALL!S$554</f>
        <v>0</v>
      </c>
      <c r="T878" s="79">
        <f>ALL!T265/ALL!T$554</f>
        <v>0</v>
      </c>
      <c r="U878" s="79">
        <f>ALL!U265/ALL!U$554</f>
        <v>0</v>
      </c>
      <c r="V878" s="79">
        <f>ALL!V265/ALL!V$554</f>
        <v>1.200653875461547E-2</v>
      </c>
      <c r="W878" s="79">
        <f>ALL!W265/ALL!W$554</f>
        <v>0</v>
      </c>
      <c r="X878" s="79">
        <f>ALL!X265/ALL!X$554</f>
        <v>0</v>
      </c>
      <c r="Y878" s="79">
        <f>ALL!Y265/ALL!Y$554</f>
        <v>0</v>
      </c>
      <c r="Z878" s="79">
        <f>ALL!Z265/ALL!Z$554</f>
        <v>0</v>
      </c>
      <c r="AA878" s="79">
        <f>ALL!AA265/ALL!AA$554</f>
        <v>0</v>
      </c>
      <c r="AB878" s="79">
        <f>ALL!AB265/ALL!AB$554</f>
        <v>2.3221612505639387E-2</v>
      </c>
      <c r="AC878" s="79">
        <f>ALL!AC265/ALL!AC$554</f>
        <v>3.1581858901155824E-3</v>
      </c>
      <c r="AD878" s="79">
        <f>ALL!AD265/ALL!AD$554</f>
        <v>0</v>
      </c>
      <c r="AE878" s="79">
        <f>ALL!AE265/ALL!AE$554</f>
        <v>0</v>
      </c>
      <c r="AF878" s="79">
        <f>ALL!AF265/ALL!AF$554</f>
        <v>0</v>
      </c>
      <c r="AG878" s="79">
        <f>ALL!AG265/ALL!AG$554</f>
        <v>0</v>
      </c>
      <c r="AH878" s="79">
        <f>ALL!AH265/ALL!AH$554</f>
        <v>0</v>
      </c>
      <c r="AI878" s="79">
        <f>ALL!AI265/ALL!AI$554</f>
        <v>0</v>
      </c>
      <c r="AJ878" s="79">
        <f>ALL!AJ265/ALL!AJ$554</f>
        <v>0</v>
      </c>
      <c r="AK878" s="79">
        <f>ALL!AK265/ALL!AK$554</f>
        <v>0</v>
      </c>
      <c r="AL878" s="79">
        <f>ALL!AL265/ALL!AL$554</f>
        <v>0</v>
      </c>
      <c r="AM878" s="79">
        <f>ALL!AM265/ALL!AM$554</f>
        <v>0</v>
      </c>
      <c r="AN878" s="79">
        <f>ALL!AN265/ALL!AN$554</f>
        <v>0</v>
      </c>
      <c r="AO878" s="79">
        <f>ALL!AO265/ALL!AO$554</f>
        <v>0</v>
      </c>
      <c r="AP878" s="79">
        <f>ALL!AP265/ALL!AP$554</f>
        <v>0</v>
      </c>
      <c r="AQ878" s="79">
        <f>ALL!AQ265/ALL!AQ$554</f>
        <v>0</v>
      </c>
      <c r="AR878" s="79">
        <f>ALL!AR265/ALL!AR$554</f>
        <v>0</v>
      </c>
      <c r="AS878" s="79">
        <f>ALL!AS265/ALL!AS$554</f>
        <v>0</v>
      </c>
      <c r="AT878" s="79">
        <f>ALL!AT265/ALL!AT$554</f>
        <v>0</v>
      </c>
      <c r="AU878" s="79">
        <f>ALL!AU265/ALL!AU$554</f>
        <v>0</v>
      </c>
      <c r="AV878" s="79">
        <f>ALL!AV265/ALL!AV$554</f>
        <v>0</v>
      </c>
      <c r="AW878" s="79">
        <f>ALL!AW265/ALL!AW$554</f>
        <v>0</v>
      </c>
      <c r="AX878" s="79">
        <f>ALL!AX265/ALL!AX$554</f>
        <v>0</v>
      </c>
      <c r="AY878" s="79">
        <f>ALL!AY265/ALL!AY$554</f>
        <v>0</v>
      </c>
      <c r="AZ878" s="79">
        <f>ALL!AZ265/ALL!AZ$554</f>
        <v>0</v>
      </c>
      <c r="BA878" s="79">
        <f>ALL!BA265/ALL!BA$554</f>
        <v>0</v>
      </c>
      <c r="BB878" s="79">
        <f>ALL!BB265/ALL!BB$554</f>
        <v>0</v>
      </c>
      <c r="BC878" s="79">
        <f>ALL!BC265/ALL!BC$554</f>
        <v>0</v>
      </c>
      <c r="BD878" s="79">
        <f>ALL!BD265/ALL!BD$554</f>
        <v>0</v>
      </c>
      <c r="BE878" s="79">
        <f>ALL!BE265/ALL!BE$554</f>
        <v>0</v>
      </c>
      <c r="BF878" s="79">
        <f>ALL!BF265/ALL!BF$554</f>
        <v>0</v>
      </c>
      <c r="BG878" s="79">
        <f>ALL!BG265/ALL!BG$554</f>
        <v>5.1811489069865059E-3</v>
      </c>
      <c r="BH878" s="79">
        <f>ALL!BH265/ALL!BH$554</f>
        <v>4.1964865398285665E-3</v>
      </c>
      <c r="BJ878" s="267">
        <f t="array" ref="BJ878">(MIN(IF($E$4:$BG$4=BJ$4,$E878:$BG878)))</f>
        <v>0</v>
      </c>
      <c r="BK878" s="267">
        <f t="array" ref="BK878">(MAX(IF($E$4:$BG$4=BK$4,$E878:$BG878)))</f>
        <v>0</v>
      </c>
      <c r="BL878" s="267">
        <f t="array" ref="BL878">(AVERAGE(IF($E$4:$BG$4=BL$4,$E878:$BG878)))</f>
        <v>0</v>
      </c>
      <c r="BM878" s="267">
        <f t="array" ref="BM878">(MIN(IF($E$4:$BG$4=BM$4,$E878:$BG878)))</f>
        <v>0</v>
      </c>
      <c r="BN878" s="267">
        <f t="array" ref="BN878">(MAX(IF($E$4:$BG$4=BN$4,$E878:$BG878)))</f>
        <v>5.1811489069865059E-3</v>
      </c>
      <c r="BO878" s="267">
        <f t="array" ref="BO878">(AVERAGE(IF($E$4:$BG$4=BO$4,$E878:$BG878)))</f>
        <v>1.2952872267466265E-3</v>
      </c>
      <c r="BP878" s="267">
        <f t="array" ref="BP878">(MIN(IF($E$4:$BG$4=BP$4,$E878:$BG878)))</f>
        <v>0</v>
      </c>
      <c r="BQ878" s="267">
        <f t="array" ref="BQ878">(MAX(IF($E$4:$BG$4=BQ$4,$E878:$BG878)))</f>
        <v>0</v>
      </c>
      <c r="BR878" s="267">
        <f t="array" ref="BR878">(AVERAGE(IF($E$4:$BG$4=BR$4,$E878:$BG878)))</f>
        <v>0</v>
      </c>
      <c r="BS878" s="267">
        <f t="array" ref="BS878">(MIN(IF($E$4:$BG$4=BS$4,$E878:$BG878)))</f>
        <v>0</v>
      </c>
      <c r="BT878" s="267">
        <f t="array" ref="BT878">(MAX(IF($E$4:$BG$4=BT$4,$E878:$BG878)))</f>
        <v>1.200653875461547E-2</v>
      </c>
      <c r="BU878" s="267">
        <f t="array" ref="BU878">(AVERAGE(IF($E$4:$BG$4=BU$4,$E878:$BG878)))</f>
        <v>9.3188903739181857E-4</v>
      </c>
      <c r="BV878" s="267">
        <f t="array" ref="BV878">(MIN(IF($E$4:$BG$4=BV$4,$E878:$BG878)))</f>
        <v>0</v>
      </c>
      <c r="BW878" s="267">
        <f t="array" ref="BW878">(MAX(IF($E$4:$BG$4=BW$4,$E878:$BG878)))</f>
        <v>2.3221612505639387E-2</v>
      </c>
      <c r="BX878" s="267">
        <f t="array" ref="BX878">(AVERAGE(IF($E$4:$BG$4=BX$4,$E878:$BG878)))</f>
        <v>5.8054031264098468E-3</v>
      </c>
      <c r="BY878" s="267">
        <f t="array" ref="BY878">(MIN(IF($E$4:$BG$4=BY$4,$E878:$BG878)))</f>
        <v>0</v>
      </c>
      <c r="BZ878" s="267">
        <f t="array" ref="BZ878">(MAX(IF($E$4:$BG$4=BZ$4,$E878:$BG878)))</f>
        <v>0</v>
      </c>
      <c r="CA878" s="267">
        <f t="array" ref="CA878">(AVERAGE(IF($E$4:$BG$4=CA$4,$E878:$BG878)))</f>
        <v>0</v>
      </c>
      <c r="CB878" s="268">
        <f t="shared" si="399"/>
        <v>0</v>
      </c>
      <c r="CC878" s="268">
        <f t="shared" si="400"/>
        <v>0</v>
      </c>
      <c r="CD878" s="268">
        <f t="shared" si="401"/>
        <v>8.7222602177916499E-4</v>
      </c>
    </row>
    <row r="879" spans="1:82" s="90" customFormat="1">
      <c r="A879" s="253">
        <f t="shared" si="398"/>
        <v>51112</v>
      </c>
      <c r="B879" s="251" t="s">
        <v>216</v>
      </c>
      <c r="C879" s="50"/>
      <c r="D879" s="50"/>
      <c r="E879" s="79">
        <f>ALL!E266/ALL!E$554</f>
        <v>0</v>
      </c>
      <c r="F879" s="79">
        <f>ALL!F266/ALL!F$554</f>
        <v>0</v>
      </c>
      <c r="G879" s="79">
        <f>ALL!G266/ALL!G$554</f>
        <v>0</v>
      </c>
      <c r="H879" s="79">
        <f>ALL!H266/ALL!H$554</f>
        <v>2.0122816763155781E-3</v>
      </c>
      <c r="I879" s="79">
        <f>ALL!I266/ALL!I$554</f>
        <v>0</v>
      </c>
      <c r="J879" s="79">
        <f>ALL!J266/ALL!J$554</f>
        <v>0</v>
      </c>
      <c r="K879" s="79">
        <f>ALL!K266/ALL!K$554</f>
        <v>0</v>
      </c>
      <c r="L879" s="79">
        <f>ALL!L266/ALL!L$554</f>
        <v>0</v>
      </c>
      <c r="M879" s="79">
        <f>ALL!M266/ALL!M$554</f>
        <v>0</v>
      </c>
      <c r="N879" s="79">
        <f>ALL!N266/ALL!N$554</f>
        <v>0</v>
      </c>
      <c r="O879" s="79">
        <f>ALL!O266/ALL!O$554</f>
        <v>0</v>
      </c>
      <c r="P879" s="79">
        <f>ALL!P266/ALL!P$554</f>
        <v>0</v>
      </c>
      <c r="Q879" s="79">
        <f>ALL!Q266/ALL!Q$554</f>
        <v>0</v>
      </c>
      <c r="R879" s="79">
        <f>ALL!R266/ALL!R$554</f>
        <v>0</v>
      </c>
      <c r="S879" s="79">
        <f>ALL!S266/ALL!S$554</f>
        <v>0</v>
      </c>
      <c r="T879" s="79">
        <f>ALL!T266/ALL!T$554</f>
        <v>0</v>
      </c>
      <c r="U879" s="79">
        <f>ALL!U266/ALL!U$554</f>
        <v>0</v>
      </c>
      <c r="V879" s="79">
        <f>ALL!V266/ALL!V$554</f>
        <v>0</v>
      </c>
      <c r="W879" s="79">
        <f>ALL!W266/ALL!W$554</f>
        <v>0</v>
      </c>
      <c r="X879" s="79">
        <f>ALL!X266/ALL!X$554</f>
        <v>0</v>
      </c>
      <c r="Y879" s="79">
        <f>ALL!Y266/ALL!Y$554</f>
        <v>0</v>
      </c>
      <c r="Z879" s="79">
        <f>ALL!Z266/ALL!Z$554</f>
        <v>0</v>
      </c>
      <c r="AA879" s="79">
        <f>ALL!AA266/ALL!AA$554</f>
        <v>0</v>
      </c>
      <c r="AB879" s="79">
        <f>ALL!AB266/ALL!AB$554</f>
        <v>3.907048466008093E-3</v>
      </c>
      <c r="AC879" s="79">
        <f>ALL!AC266/ALL!AC$554</f>
        <v>0</v>
      </c>
      <c r="AD879" s="79">
        <f>ALL!AD266/ALL!AD$554</f>
        <v>0</v>
      </c>
      <c r="AE879" s="79">
        <f>ALL!AE266/ALL!AE$554</f>
        <v>0</v>
      </c>
      <c r="AF879" s="79">
        <f>ALL!AF266/ALL!AF$554</f>
        <v>0</v>
      </c>
      <c r="AG879" s="79">
        <f>ALL!AG266/ALL!AG$554</f>
        <v>4.3291934573350998E-3</v>
      </c>
      <c r="AH879" s="79">
        <f>ALL!AH266/ALL!AH$554</f>
        <v>0</v>
      </c>
      <c r="AI879" s="79">
        <f>ALL!AI266/ALL!AI$554</f>
        <v>0</v>
      </c>
      <c r="AJ879" s="79">
        <f>ALL!AJ266/ALL!AJ$554</f>
        <v>0</v>
      </c>
      <c r="AK879" s="79">
        <f>ALL!AK266/ALL!AK$554</f>
        <v>0</v>
      </c>
      <c r="AL879" s="79">
        <f>ALL!AL266/ALL!AL$554</f>
        <v>0</v>
      </c>
      <c r="AM879" s="79">
        <f>ALL!AM266/ALL!AM$554</f>
        <v>0</v>
      </c>
      <c r="AN879" s="79">
        <f>ALL!AN266/ALL!AN$554</f>
        <v>4.9138418399862972E-2</v>
      </c>
      <c r="AO879" s="79">
        <f>ALL!AO266/ALL!AO$554</f>
        <v>0</v>
      </c>
      <c r="AP879" s="79">
        <f>ALL!AP266/ALL!AP$554</f>
        <v>0</v>
      </c>
      <c r="AQ879" s="79">
        <f>ALL!AQ266/ALL!AQ$554</f>
        <v>0</v>
      </c>
      <c r="AR879" s="79">
        <f>ALL!AR266/ALL!AR$554</f>
        <v>0</v>
      </c>
      <c r="AS879" s="79">
        <f>ALL!AS266/ALL!AS$554</f>
        <v>0</v>
      </c>
      <c r="AT879" s="79">
        <f>ALL!AT266/ALL!AT$554</f>
        <v>0</v>
      </c>
      <c r="AU879" s="79">
        <f>ALL!AU266/ALL!AU$554</f>
        <v>0</v>
      </c>
      <c r="AV879" s="79">
        <f>ALL!AV266/ALL!AV$554</f>
        <v>0</v>
      </c>
      <c r="AW879" s="79">
        <f>ALL!AW266/ALL!AW$554</f>
        <v>0</v>
      </c>
      <c r="AX879" s="79">
        <f>ALL!AX266/ALL!AX$554</f>
        <v>0</v>
      </c>
      <c r="AY879" s="79">
        <f>ALL!AY266/ALL!AY$554</f>
        <v>0</v>
      </c>
      <c r="AZ879" s="79">
        <f>ALL!AZ266/ALL!AZ$554</f>
        <v>0</v>
      </c>
      <c r="BA879" s="79">
        <f>ALL!BA266/ALL!BA$554</f>
        <v>0</v>
      </c>
      <c r="BB879" s="79">
        <f>ALL!BB266/ALL!BB$554</f>
        <v>0</v>
      </c>
      <c r="BC879" s="79">
        <f>ALL!BC266/ALL!BC$554</f>
        <v>0</v>
      </c>
      <c r="BD879" s="79">
        <f>ALL!BD266/ALL!BD$554</f>
        <v>0</v>
      </c>
      <c r="BE879" s="79">
        <f>ALL!BE266/ALL!BE$554</f>
        <v>0</v>
      </c>
      <c r="BF879" s="79">
        <f>ALL!BF266/ALL!BF$554</f>
        <v>0</v>
      </c>
      <c r="BG879" s="79">
        <f>ALL!BG266/ALL!BG$554</f>
        <v>3.0622879090099996E-3</v>
      </c>
      <c r="BH879" s="79">
        <f>ALL!BH266/ALL!BH$554</f>
        <v>1.2080844716971333E-3</v>
      </c>
      <c r="BJ879" s="267">
        <f t="array" ref="BJ879">(MIN(IF($E$4:$BG$4=BJ$4,$E879:$BG879)))</f>
        <v>0</v>
      </c>
      <c r="BK879" s="267">
        <f t="array" ref="BK879">(MAX(IF($E$4:$BG$4=BK$4,$E879:$BG879)))</f>
        <v>4.9138418399862972E-2</v>
      </c>
      <c r="BL879" s="267">
        <f t="array" ref="BL879">(AVERAGE(IF($E$4:$BG$4=BL$4,$E879:$BG879)))</f>
        <v>3.0711511499914358E-3</v>
      </c>
      <c r="BM879" s="267">
        <f t="array" ref="BM879">(MIN(IF($E$4:$BG$4=BM$4,$E879:$BG879)))</f>
        <v>0</v>
      </c>
      <c r="BN879" s="267">
        <f t="array" ref="BN879">(MAX(IF($E$4:$BG$4=BN$4,$E879:$BG879)))</f>
        <v>3.0622879090099996E-3</v>
      </c>
      <c r="BO879" s="267">
        <f t="array" ref="BO879">(AVERAGE(IF($E$4:$BG$4=BO$4,$E879:$BG879)))</f>
        <v>7.6557197725249989E-4</v>
      </c>
      <c r="BP879" s="267">
        <f t="array" ref="BP879">(MIN(IF($E$4:$BG$4=BP$4,$E879:$BG879)))</f>
        <v>0</v>
      </c>
      <c r="BQ879" s="267">
        <f t="array" ref="BQ879">(MAX(IF($E$4:$BG$4=BQ$4,$E879:$BG879)))</f>
        <v>0</v>
      </c>
      <c r="BR879" s="267">
        <f t="array" ref="BR879">(AVERAGE(IF($E$4:$BG$4=BR$4,$E879:$BG879)))</f>
        <v>0</v>
      </c>
      <c r="BS879" s="267">
        <f t="array" ref="BS879">(MIN(IF($E$4:$BG$4=BS$4,$E879:$BG879)))</f>
        <v>0</v>
      </c>
      <c r="BT879" s="267">
        <f t="array" ref="BT879">(MAX(IF($E$4:$BG$4=BT$4,$E879:$BG879)))</f>
        <v>2.0122816763155781E-3</v>
      </c>
      <c r="BU879" s="267">
        <f t="array" ref="BU879">(AVERAGE(IF($E$4:$BG$4=BU$4,$E879:$BG879)))</f>
        <v>9.5822936967408478E-5</v>
      </c>
      <c r="BV879" s="267">
        <f t="array" ref="BV879">(MIN(IF($E$4:$BG$4=BV$4,$E879:$BG879)))</f>
        <v>0</v>
      </c>
      <c r="BW879" s="267">
        <f t="array" ref="BW879">(MAX(IF($E$4:$BG$4=BW$4,$E879:$BG879)))</f>
        <v>3.907048466008093E-3</v>
      </c>
      <c r="BX879" s="267">
        <f t="array" ref="BX879">(AVERAGE(IF($E$4:$BG$4=BX$4,$E879:$BG879)))</f>
        <v>9.7676211650202325E-4</v>
      </c>
      <c r="BY879" s="267">
        <f t="array" ref="BY879">(MIN(IF($E$4:$BG$4=BY$4,$E879:$BG879)))</f>
        <v>0</v>
      </c>
      <c r="BZ879" s="267">
        <f t="array" ref="BZ879">(MAX(IF($E$4:$BG$4=BZ$4,$E879:$BG879)))</f>
        <v>4.3291934573350998E-3</v>
      </c>
      <c r="CA879" s="267">
        <f t="array" ref="CA879">(AVERAGE(IF($E$4:$BG$4=CA$4,$E879:$BG879)))</f>
        <v>6.1845620819072852E-4</v>
      </c>
      <c r="CB879" s="268">
        <f t="shared" si="399"/>
        <v>0</v>
      </c>
      <c r="CC879" s="268">
        <f t="shared" si="400"/>
        <v>0</v>
      </c>
      <c r="CD879" s="268">
        <f t="shared" si="401"/>
        <v>1.1354405437914862E-3</v>
      </c>
    </row>
    <row r="880" spans="1:82" s="90" customFormat="1">
      <c r="A880" s="253">
        <f t="shared" si="398"/>
        <v>51113</v>
      </c>
      <c r="B880" s="251" t="s">
        <v>217</v>
      </c>
      <c r="C880" s="50"/>
      <c r="D880" s="50"/>
      <c r="E880" s="79">
        <f>ALL!E267/ALL!E$554</f>
        <v>1.7303133521703186E-2</v>
      </c>
      <c r="F880" s="79">
        <f>ALL!F267/ALL!F$554</f>
        <v>7.8092357389625633E-3</v>
      </c>
      <c r="G880" s="79">
        <f>ALL!G267/ALL!G$554</f>
        <v>0</v>
      </c>
      <c r="H880" s="79">
        <f>ALL!H267/ALL!H$554</f>
        <v>2.0718254743719139E-3</v>
      </c>
      <c r="I880" s="79">
        <f>ALL!I267/ALL!I$554</f>
        <v>0</v>
      </c>
      <c r="J880" s="79">
        <f>ALL!J267/ALL!J$554</f>
        <v>1.9844624286573602E-3</v>
      </c>
      <c r="K880" s="79">
        <f>ALL!K267/ALL!K$554</f>
        <v>0</v>
      </c>
      <c r="L880" s="79">
        <f>ALL!L267/ALL!L$554</f>
        <v>3.3338480851510676E-3</v>
      </c>
      <c r="M880" s="79">
        <f>ALL!M267/ALL!M$554</f>
        <v>0</v>
      </c>
      <c r="N880" s="79">
        <f>ALL!N267/ALL!N$554</f>
        <v>1.1129144512601176E-3</v>
      </c>
      <c r="O880" s="79">
        <f>ALL!O267/ALL!O$554</f>
        <v>8.1329589405908101E-4</v>
      </c>
      <c r="P880" s="79">
        <f>ALL!P267/ALL!P$554</f>
        <v>6.1787335347653991E-3</v>
      </c>
      <c r="Q880" s="79">
        <f>ALL!Q267/ALL!Q$554</f>
        <v>2.663880213521235E-6</v>
      </c>
      <c r="R880" s="79">
        <f>ALL!R267/ALL!R$554</f>
        <v>2.8535285229160353E-3</v>
      </c>
      <c r="S880" s="79">
        <f>ALL!S267/ALL!S$554</f>
        <v>1.336703124030107E-3</v>
      </c>
      <c r="T880" s="79">
        <f>ALL!T267/ALL!T$554</f>
        <v>4.3430175143597139E-3</v>
      </c>
      <c r="U880" s="79">
        <f>ALL!U267/ALL!U$554</f>
        <v>0</v>
      </c>
      <c r="V880" s="79">
        <f>ALL!V267/ALL!V$554</f>
        <v>1.4094889666048638E-3</v>
      </c>
      <c r="W880" s="79">
        <f>ALL!W267/ALL!W$554</f>
        <v>8.5039574275967925E-3</v>
      </c>
      <c r="X880" s="79">
        <f>ALL!X267/ALL!X$554</f>
        <v>0</v>
      </c>
      <c r="Y880" s="79">
        <f>ALL!Y267/ALL!Y$554</f>
        <v>1.1516164479291635E-2</v>
      </c>
      <c r="Z880" s="79">
        <f>ALL!Z267/ALL!Z$554</f>
        <v>9.0198765941332457E-3</v>
      </c>
      <c r="AA880" s="79">
        <f>ALL!AA267/ALL!AA$554</f>
        <v>4.3132357716637896E-3</v>
      </c>
      <c r="AB880" s="79">
        <f>ALL!AB267/ALL!AB$554</f>
        <v>9.056575165974595E-4</v>
      </c>
      <c r="AC880" s="79">
        <f>ALL!AC267/ALL!AC$554</f>
        <v>6.0665851626492085E-3</v>
      </c>
      <c r="AD880" s="79">
        <f>ALL!AD267/ALL!AD$554</f>
        <v>4.6558342653941921E-3</v>
      </c>
      <c r="AE880" s="79">
        <f>ALL!AE267/ALL!AE$554</f>
        <v>0</v>
      </c>
      <c r="AF880" s="79">
        <f>ALL!AF267/ALL!AF$554</f>
        <v>0</v>
      </c>
      <c r="AG880" s="79">
        <f>ALL!AG267/ALL!AG$554</f>
        <v>0</v>
      </c>
      <c r="AH880" s="79">
        <f>ALL!AH267/ALL!AH$554</f>
        <v>2.700585793455253E-3</v>
      </c>
      <c r="AI880" s="79">
        <f>ALL!AI267/ALL!AI$554</f>
        <v>0</v>
      </c>
      <c r="AJ880" s="79">
        <f>ALL!AJ267/ALL!AJ$554</f>
        <v>7.9919640377698574E-3</v>
      </c>
      <c r="AK880" s="79">
        <f>ALL!AK267/ALL!AK$554</f>
        <v>6.9555874329070106E-3</v>
      </c>
      <c r="AL880" s="79">
        <f>ALL!AL267/ALL!AL$554</f>
        <v>0</v>
      </c>
      <c r="AM880" s="79">
        <f>ALL!AM267/ALL!AM$554</f>
        <v>6.3982316069639581E-3</v>
      </c>
      <c r="AN880" s="79">
        <f>ALL!AN267/ALL!AN$554</f>
        <v>1.812454467370027E-3</v>
      </c>
      <c r="AO880" s="79">
        <f>ALL!AO267/ALL!AO$554</f>
        <v>0</v>
      </c>
      <c r="AP880" s="79">
        <f>ALL!AP267/ALL!AP$554</f>
        <v>1.8847093003730542E-2</v>
      </c>
      <c r="AQ880" s="79">
        <f>ALL!AQ267/ALL!AQ$554</f>
        <v>5.6359884344506818E-3</v>
      </c>
      <c r="AR880" s="79">
        <f>ALL!AR267/ALL!AR$554</f>
        <v>3.4505118033011208E-3</v>
      </c>
      <c r="AS880" s="79">
        <f>ALL!AS267/ALL!AS$554</f>
        <v>6.1719033683249359E-3</v>
      </c>
      <c r="AT880" s="79">
        <f>ALL!AT267/ALL!AT$554</f>
        <v>0</v>
      </c>
      <c r="AU880" s="79">
        <f>ALL!AU267/ALL!AU$554</f>
        <v>0</v>
      </c>
      <c r="AV880" s="79">
        <f>ALL!AV267/ALL!AV$554</f>
        <v>0</v>
      </c>
      <c r="AW880" s="79">
        <f>ALL!AW267/ALL!AW$554</f>
        <v>0</v>
      </c>
      <c r="AX880" s="79">
        <f>ALL!AX267/ALL!AX$554</f>
        <v>1.6034159252607094E-2</v>
      </c>
      <c r="AY880" s="79">
        <f>ALL!AY267/ALL!AY$554</f>
        <v>4.8982718445919934E-2</v>
      </c>
      <c r="AZ880" s="79">
        <f>ALL!AZ267/ALL!AZ$554</f>
        <v>0</v>
      </c>
      <c r="BA880" s="79">
        <f>ALL!BA267/ALL!BA$554</f>
        <v>0</v>
      </c>
      <c r="BB880" s="79">
        <f>ALL!BB267/ALL!BB$554</f>
        <v>2.1736034278456388E-3</v>
      </c>
      <c r="BC880" s="79">
        <f>ALL!BC267/ALL!BC$554</f>
        <v>0</v>
      </c>
      <c r="BD880" s="79">
        <f>ALL!BD267/ALL!BD$554</f>
        <v>0</v>
      </c>
      <c r="BE880" s="79">
        <f>ALL!BE267/ALL!BE$554</f>
        <v>2.9587336930091508E-3</v>
      </c>
      <c r="BF880" s="79">
        <f>ALL!BF267/ALL!BF$554</f>
        <v>4.6039240939006977E-3</v>
      </c>
      <c r="BG880" s="79">
        <f>ALL!BG267/ALL!BG$554</f>
        <v>0</v>
      </c>
      <c r="BH880" s="79">
        <f>ALL!BH267/ALL!BH$554</f>
        <v>3.0083635430813555E-3</v>
      </c>
      <c r="BJ880" s="267">
        <f t="array" ref="BJ880">(MIN(IF($E$4:$BG$4=BJ$4,$E880:$BG880)))</f>
        <v>0</v>
      </c>
      <c r="BK880" s="267">
        <f t="array" ref="BK880">(MAX(IF($E$4:$BG$4=BK$4,$E880:$BG880)))</f>
        <v>4.8982718445919934E-2</v>
      </c>
      <c r="BL880" s="267">
        <f t="array" ref="BL880">(AVERAGE(IF($E$4:$BG$4=BL$4,$E880:$BG880)))</f>
        <v>6.4442770127218739E-3</v>
      </c>
      <c r="BM880" s="267">
        <f t="array" ref="BM880">(MIN(IF($E$4:$BG$4=BM$4,$E880:$BG880)))</f>
        <v>0</v>
      </c>
      <c r="BN880" s="267">
        <f t="array" ref="BN880">(MAX(IF($E$4:$BG$4=BN$4,$E880:$BG880)))</f>
        <v>4.6039240939006977E-3</v>
      </c>
      <c r="BO880" s="267">
        <f t="array" ref="BO880">(AVERAGE(IF($E$4:$BG$4=BO$4,$E880:$BG880)))</f>
        <v>1.8906644467274621E-3</v>
      </c>
      <c r="BP880" s="267">
        <f t="array" ref="BP880">(MIN(IF($E$4:$BG$4=BP$4,$E880:$BG880)))</f>
        <v>0</v>
      </c>
      <c r="BQ880" s="267">
        <f t="array" ref="BQ880">(MAX(IF($E$4:$BG$4=BQ$4,$E880:$BG880)))</f>
        <v>6.9555874329070106E-3</v>
      </c>
      <c r="BR880" s="267">
        <f t="array" ref="BR880">(AVERAGE(IF($E$4:$BG$4=BR$4,$E880:$BG880)))</f>
        <v>4.4512730132903232E-3</v>
      </c>
      <c r="BS880" s="267">
        <f t="array" ref="BS880">(MIN(IF($E$4:$BG$4=BS$4,$E880:$BG880)))</f>
        <v>0</v>
      </c>
      <c r="BT880" s="267">
        <f t="array" ref="BT880">(MAX(IF($E$4:$BG$4=BT$4,$E880:$BG880)))</f>
        <v>1.7303133521703186E-2</v>
      </c>
      <c r="BU880" s="267">
        <f t="array" ref="BU880">(AVERAGE(IF($E$4:$BG$4=BU$4,$E880:$BG880)))</f>
        <v>3.7522205912947299E-3</v>
      </c>
      <c r="BV880" s="267">
        <f t="array" ref="BV880">(MIN(IF($E$4:$BG$4=BV$4,$E880:$BG880)))</f>
        <v>0</v>
      </c>
      <c r="BW880" s="267">
        <f t="array" ref="BW880">(MAX(IF($E$4:$BG$4=BW$4,$E880:$BG880)))</f>
        <v>9.0198765941332457E-3</v>
      </c>
      <c r="BX880" s="267">
        <f t="array" ref="BX880">(AVERAGE(IF($E$4:$BG$4=BX$4,$E880:$BG880)))</f>
        <v>4.4793745371251407E-3</v>
      </c>
      <c r="BY880" s="267">
        <f t="array" ref="BY880">(MIN(IF($E$4:$BG$4=BY$4,$E880:$BG880)))</f>
        <v>0</v>
      </c>
      <c r="BZ880" s="267">
        <f t="array" ref="BZ880">(MAX(IF($E$4:$BG$4=BZ$4,$E880:$BG880)))</f>
        <v>6.1787335347653991E-3</v>
      </c>
      <c r="CA880" s="267">
        <f t="array" ref="CA880">(AVERAGE(IF($E$4:$BG$4=CA$4,$E880:$BG880)))</f>
        <v>1.3589402314166381E-3</v>
      </c>
      <c r="CB880" s="268">
        <f t="shared" si="399"/>
        <v>0</v>
      </c>
      <c r="CC880" s="268">
        <f t="shared" si="400"/>
        <v>0</v>
      </c>
      <c r="CD880" s="268">
        <f t="shared" si="401"/>
        <v>4.1863931130170394E-3</v>
      </c>
    </row>
    <row r="881" spans="1:82" s="90" customFormat="1">
      <c r="A881" s="253">
        <f t="shared" si="398"/>
        <v>51114</v>
      </c>
      <c r="B881" s="251" t="s">
        <v>218</v>
      </c>
      <c r="C881" s="50"/>
      <c r="D881" s="50"/>
      <c r="E881" s="79">
        <f>ALL!E268/ALL!E$554</f>
        <v>0</v>
      </c>
      <c r="F881" s="79">
        <f>ALL!F268/ALL!F$554</f>
        <v>0</v>
      </c>
      <c r="G881" s="79">
        <f>ALL!G268/ALL!G$554</f>
        <v>0</v>
      </c>
      <c r="H881" s="79">
        <f>ALL!H268/ALL!H$554</f>
        <v>3.8508279849532026E-3</v>
      </c>
      <c r="I881" s="79">
        <f>ALL!I268/ALL!I$554</f>
        <v>0</v>
      </c>
      <c r="J881" s="79">
        <f>ALL!J268/ALL!J$554</f>
        <v>0</v>
      </c>
      <c r="K881" s="79">
        <f>ALL!K268/ALL!K$554</f>
        <v>0</v>
      </c>
      <c r="L881" s="79">
        <f>ALL!L268/ALL!L$554</f>
        <v>0</v>
      </c>
      <c r="M881" s="79">
        <f>ALL!M268/ALL!M$554</f>
        <v>0</v>
      </c>
      <c r="N881" s="79">
        <f>ALL!N268/ALL!N$554</f>
        <v>0</v>
      </c>
      <c r="O881" s="79">
        <f>ALL!O268/ALL!O$554</f>
        <v>0</v>
      </c>
      <c r="P881" s="79">
        <f>ALL!P268/ALL!P$554</f>
        <v>0</v>
      </c>
      <c r="Q881" s="79">
        <f>ALL!Q268/ALL!Q$554</f>
        <v>0</v>
      </c>
      <c r="R881" s="79">
        <f>ALL!R268/ALL!R$554</f>
        <v>0</v>
      </c>
      <c r="S881" s="79">
        <f>ALL!S268/ALL!S$554</f>
        <v>0</v>
      </c>
      <c r="T881" s="79">
        <f>ALL!T268/ALL!T$554</f>
        <v>0</v>
      </c>
      <c r="U881" s="79">
        <f>ALL!U268/ALL!U$554</f>
        <v>0</v>
      </c>
      <c r="V881" s="79">
        <f>ALL!V268/ALL!V$554</f>
        <v>0</v>
      </c>
      <c r="W881" s="79">
        <f>ALL!W268/ALL!W$554</f>
        <v>0</v>
      </c>
      <c r="X881" s="79">
        <f>ALL!X268/ALL!X$554</f>
        <v>0</v>
      </c>
      <c r="Y881" s="79">
        <f>ALL!Y268/ALL!Y$554</f>
        <v>0</v>
      </c>
      <c r="Z881" s="79">
        <f>ALL!Z268/ALL!Z$554</f>
        <v>0</v>
      </c>
      <c r="AA881" s="79">
        <f>ALL!AA268/ALL!AA$554</f>
        <v>0</v>
      </c>
      <c r="AB881" s="79">
        <f>ALL!AB268/ALL!AB$554</f>
        <v>0</v>
      </c>
      <c r="AC881" s="79">
        <f>ALL!AC268/ALL!AC$554</f>
        <v>0</v>
      </c>
      <c r="AD881" s="79">
        <f>ALL!AD268/ALL!AD$554</f>
        <v>0</v>
      </c>
      <c r="AE881" s="79">
        <f>ALL!AE268/ALL!AE$554</f>
        <v>0</v>
      </c>
      <c r="AF881" s="79">
        <f>ALL!AF268/ALL!AF$554</f>
        <v>0</v>
      </c>
      <c r="AG881" s="79">
        <f>ALL!AG268/ALL!AG$554</f>
        <v>0</v>
      </c>
      <c r="AH881" s="79">
        <f>ALL!AH268/ALL!AH$554</f>
        <v>0</v>
      </c>
      <c r="AI881" s="79">
        <f>ALL!AI268/ALL!AI$554</f>
        <v>0</v>
      </c>
      <c r="AJ881" s="79">
        <f>ALL!AJ268/ALL!AJ$554</f>
        <v>0</v>
      </c>
      <c r="AK881" s="79">
        <f>ALL!AK268/ALL!AK$554</f>
        <v>0</v>
      </c>
      <c r="AL881" s="79">
        <f>ALL!AL268/ALL!AL$554</f>
        <v>0</v>
      </c>
      <c r="AM881" s="79">
        <f>ALL!AM268/ALL!AM$554</f>
        <v>0</v>
      </c>
      <c r="AN881" s="79">
        <f>ALL!AN268/ALL!AN$554</f>
        <v>0</v>
      </c>
      <c r="AO881" s="79">
        <f>ALL!AO268/ALL!AO$554</f>
        <v>0</v>
      </c>
      <c r="AP881" s="79">
        <f>ALL!AP268/ALL!AP$554</f>
        <v>0</v>
      </c>
      <c r="AQ881" s="79">
        <f>ALL!AQ268/ALL!AQ$554</f>
        <v>0</v>
      </c>
      <c r="AR881" s="79">
        <f>ALL!AR268/ALL!AR$554</f>
        <v>0</v>
      </c>
      <c r="AS881" s="79">
        <f>ALL!AS268/ALL!AS$554</f>
        <v>0</v>
      </c>
      <c r="AT881" s="79">
        <f>ALL!AT268/ALL!AT$554</f>
        <v>0</v>
      </c>
      <c r="AU881" s="79">
        <f>ALL!AU268/ALL!AU$554</f>
        <v>0</v>
      </c>
      <c r="AV881" s="79">
        <f>ALL!AV268/ALL!AV$554</f>
        <v>0</v>
      </c>
      <c r="AW881" s="79">
        <f>ALL!AW268/ALL!AW$554</f>
        <v>0</v>
      </c>
      <c r="AX881" s="79">
        <f>ALL!AX268/ALL!AX$554</f>
        <v>0</v>
      </c>
      <c r="AY881" s="79">
        <f>ALL!AY268/ALL!AY$554</f>
        <v>0</v>
      </c>
      <c r="AZ881" s="79">
        <f>ALL!AZ268/ALL!AZ$554</f>
        <v>0</v>
      </c>
      <c r="BA881" s="79">
        <f>ALL!BA268/ALL!BA$554</f>
        <v>0</v>
      </c>
      <c r="BB881" s="79">
        <f>ALL!BB268/ALL!BB$554</f>
        <v>0</v>
      </c>
      <c r="BC881" s="79">
        <f>ALL!BC268/ALL!BC$554</f>
        <v>0</v>
      </c>
      <c r="BD881" s="79">
        <f>ALL!BD268/ALL!BD$554</f>
        <v>0</v>
      </c>
      <c r="BE881" s="79">
        <f>ALL!BE268/ALL!BE$554</f>
        <v>0</v>
      </c>
      <c r="BF881" s="79">
        <f>ALL!BF268/ALL!BF$554</f>
        <v>0</v>
      </c>
      <c r="BG881" s="79">
        <f>ALL!BG268/ALL!BG$554</f>
        <v>3.6110134769414908E-3</v>
      </c>
      <c r="BH881" s="79">
        <f>ALL!BH268/ALL!BH$554</f>
        <v>1.5245295074317776E-4</v>
      </c>
      <c r="BJ881" s="267">
        <f t="array" ref="BJ881">(MIN(IF($E$4:$BG$4=BJ$4,$E881:$BG881)))</f>
        <v>0</v>
      </c>
      <c r="BK881" s="267">
        <f t="array" ref="BK881">(MAX(IF($E$4:$BG$4=BK$4,$E881:$BG881)))</f>
        <v>0</v>
      </c>
      <c r="BL881" s="267">
        <f t="array" ref="BL881">(AVERAGE(IF($E$4:$BG$4=BL$4,$E881:$BG881)))</f>
        <v>0</v>
      </c>
      <c r="BM881" s="267">
        <f t="array" ref="BM881">(MIN(IF($E$4:$BG$4=BM$4,$E881:$BG881)))</f>
        <v>0</v>
      </c>
      <c r="BN881" s="267">
        <f t="array" ref="BN881">(MAX(IF($E$4:$BG$4=BN$4,$E881:$BG881)))</f>
        <v>3.6110134769414908E-3</v>
      </c>
      <c r="BO881" s="267">
        <f t="array" ref="BO881">(AVERAGE(IF($E$4:$BG$4=BO$4,$E881:$BG881)))</f>
        <v>9.027533692353727E-4</v>
      </c>
      <c r="BP881" s="267">
        <f t="array" ref="BP881">(MIN(IF($E$4:$BG$4=BP$4,$E881:$BG881)))</f>
        <v>0</v>
      </c>
      <c r="BQ881" s="267">
        <f t="array" ref="BQ881">(MAX(IF($E$4:$BG$4=BQ$4,$E881:$BG881)))</f>
        <v>0</v>
      </c>
      <c r="BR881" s="267">
        <f t="array" ref="BR881">(AVERAGE(IF($E$4:$BG$4=BR$4,$E881:$BG881)))</f>
        <v>0</v>
      </c>
      <c r="BS881" s="267">
        <f t="array" ref="BS881">(MIN(IF($E$4:$BG$4=BS$4,$E881:$BG881)))</f>
        <v>0</v>
      </c>
      <c r="BT881" s="267">
        <f t="array" ref="BT881">(MAX(IF($E$4:$BG$4=BT$4,$E881:$BG881)))</f>
        <v>3.8508279849532026E-3</v>
      </c>
      <c r="BU881" s="267">
        <f t="array" ref="BU881">(AVERAGE(IF($E$4:$BG$4=BU$4,$E881:$BG881)))</f>
        <v>1.8337276118824775E-4</v>
      </c>
      <c r="BV881" s="267">
        <f t="array" ref="BV881">(MIN(IF($E$4:$BG$4=BV$4,$E881:$BG881)))</f>
        <v>0</v>
      </c>
      <c r="BW881" s="267">
        <f t="array" ref="BW881">(MAX(IF($E$4:$BG$4=BW$4,$E881:$BG881)))</f>
        <v>0</v>
      </c>
      <c r="BX881" s="267">
        <f t="array" ref="BX881">(AVERAGE(IF($E$4:$BG$4=BX$4,$E881:$BG881)))</f>
        <v>0</v>
      </c>
      <c r="BY881" s="267">
        <f t="array" ref="BY881">(MIN(IF($E$4:$BG$4=BY$4,$E881:$BG881)))</f>
        <v>0</v>
      </c>
      <c r="BZ881" s="267">
        <f t="array" ref="BZ881">(MAX(IF($E$4:$BG$4=BZ$4,$E881:$BG881)))</f>
        <v>0</v>
      </c>
      <c r="CA881" s="267">
        <f t="array" ref="CA881">(AVERAGE(IF($E$4:$BG$4=CA$4,$E881:$BG881)))</f>
        <v>0</v>
      </c>
      <c r="CB881" s="268">
        <f t="shared" si="399"/>
        <v>0</v>
      </c>
      <c r="CC881" s="268">
        <f t="shared" si="400"/>
        <v>0</v>
      </c>
      <c r="CD881" s="268">
        <f t="shared" si="401"/>
        <v>1.3566984476172169E-4</v>
      </c>
    </row>
    <row r="882" spans="1:82" s="90" customFormat="1">
      <c r="A882" s="253">
        <f t="shared" si="398"/>
        <v>51115</v>
      </c>
      <c r="B882" s="251" t="s">
        <v>219</v>
      </c>
      <c r="C882" s="50"/>
      <c r="D882" s="50"/>
      <c r="E882" s="79">
        <f>ALL!E269/ALL!E$554</f>
        <v>1.5378587337212519E-2</v>
      </c>
      <c r="F882" s="79">
        <f>ALL!F269/ALL!F$554</f>
        <v>8.6959252972110199E-3</v>
      </c>
      <c r="G882" s="79">
        <f>ALL!G269/ALL!G$554</f>
        <v>5.6850938410442703E-3</v>
      </c>
      <c r="H882" s="79">
        <f>ALL!H269/ALL!H$554</f>
        <v>9.8277754750828398E-3</v>
      </c>
      <c r="I882" s="79">
        <f>ALL!I269/ALL!I$554</f>
        <v>1.1137436522627189E-2</v>
      </c>
      <c r="J882" s="79">
        <f>ALL!J269/ALL!J$554</f>
        <v>1.1335019579752092E-2</v>
      </c>
      <c r="K882" s="79">
        <f>ALL!K269/ALL!K$554</f>
        <v>9.0460295710143596E-3</v>
      </c>
      <c r="L882" s="79">
        <f>ALL!L269/ALL!L$554</f>
        <v>1.091055028803874E-2</v>
      </c>
      <c r="M882" s="79">
        <f>ALL!M269/ALL!M$554</f>
        <v>8.7140886117903337E-3</v>
      </c>
      <c r="N882" s="79">
        <f>ALL!N269/ALL!N$554</f>
        <v>9.6810153873439636E-3</v>
      </c>
      <c r="O882" s="79">
        <f>ALL!O269/ALL!O$554</f>
        <v>9.3083183987033736E-3</v>
      </c>
      <c r="P882" s="79">
        <f>ALL!P269/ALL!P$554</f>
        <v>1.3234625591196416E-2</v>
      </c>
      <c r="Q882" s="79">
        <f>ALL!Q269/ALL!Q$554</f>
        <v>7.7359739298345749E-3</v>
      </c>
      <c r="R882" s="79">
        <f>ALL!R269/ALL!R$554</f>
        <v>1.9657074833379903E-2</v>
      </c>
      <c r="S882" s="79">
        <f>ALL!S269/ALL!S$554</f>
        <v>9.3426227754350409E-3</v>
      </c>
      <c r="T882" s="79">
        <f>ALL!T269/ALL!T$554</f>
        <v>6.1403081599545814E-3</v>
      </c>
      <c r="U882" s="79">
        <f>ALL!U269/ALL!U$554</f>
        <v>1.225726210423397E-2</v>
      </c>
      <c r="V882" s="79">
        <f>ALL!V269/ALL!V$554</f>
        <v>6.1916018615526414E-3</v>
      </c>
      <c r="W882" s="79">
        <f>ALL!W269/ALL!W$554</f>
        <v>1.3490258832921589E-2</v>
      </c>
      <c r="X882" s="79">
        <f>ALL!X269/ALL!X$554</f>
        <v>8.1792728003436729E-3</v>
      </c>
      <c r="Y882" s="79">
        <f>ALL!Y269/ALL!Y$554</f>
        <v>1.0227106482296234E-2</v>
      </c>
      <c r="Z882" s="79">
        <f>ALL!Z269/ALL!Z$554</f>
        <v>9.5636546402283404E-3</v>
      </c>
      <c r="AA882" s="79">
        <f>ALL!AA269/ALL!AA$554</f>
        <v>1.0176894905201832E-2</v>
      </c>
      <c r="AB882" s="79">
        <f>ALL!AB269/ALL!AB$554</f>
        <v>1.6646296820910903E-2</v>
      </c>
      <c r="AC882" s="79">
        <f>ALL!AC269/ALL!AC$554</f>
        <v>2.3520478635361626E-3</v>
      </c>
      <c r="AD882" s="79">
        <f>ALL!AD269/ALL!AD$554</f>
        <v>9.6324815960037308E-3</v>
      </c>
      <c r="AE882" s="79">
        <f>ALL!AE269/ALL!AE$554</f>
        <v>1.5950609434075891E-2</v>
      </c>
      <c r="AF882" s="79">
        <f>ALL!AF269/ALL!AF$554</f>
        <v>8.9470724983006806E-3</v>
      </c>
      <c r="AG882" s="79">
        <f>ALL!AG269/ALL!AG$554</f>
        <v>1.65679070631976E-2</v>
      </c>
      <c r="AH882" s="79">
        <f>ALL!AH269/ALL!AH$554</f>
        <v>1.5635337056594732E-2</v>
      </c>
      <c r="AI882" s="79">
        <f>ALL!AI269/ALL!AI$554</f>
        <v>1.5342961946604596E-2</v>
      </c>
      <c r="AJ882" s="79">
        <f>ALL!AJ269/ALL!AJ$554</f>
        <v>8.442399013213725E-3</v>
      </c>
      <c r="AK882" s="79">
        <f>ALL!AK269/ALL!AK$554</f>
        <v>8.8455918603372874E-3</v>
      </c>
      <c r="AL882" s="79">
        <f>ALL!AL269/ALL!AL$554</f>
        <v>8.697828491024566E-3</v>
      </c>
      <c r="AM882" s="79">
        <f>ALL!AM269/ALL!AM$554</f>
        <v>0</v>
      </c>
      <c r="AN882" s="79">
        <f>ALL!AN269/ALL!AN$554</f>
        <v>1.3470023801099362E-2</v>
      </c>
      <c r="AO882" s="79">
        <f>ALL!AO269/ALL!AO$554</f>
        <v>6.6443679838912532E-3</v>
      </c>
      <c r="AP882" s="79">
        <f>ALL!AP269/ALL!AP$554</f>
        <v>1.2047140193564888E-2</v>
      </c>
      <c r="AQ882" s="79">
        <f>ALL!AQ269/ALL!AQ$554</f>
        <v>2.0674940973092977E-2</v>
      </c>
      <c r="AR882" s="79">
        <f>ALL!AR269/ALL!AR$554</f>
        <v>7.4757591694873862E-3</v>
      </c>
      <c r="AS882" s="79">
        <f>ALL!AS269/ALL!AS$554</f>
        <v>5.6409101817573165E-3</v>
      </c>
      <c r="AT882" s="79">
        <f>ALL!AT269/ALL!AT$554</f>
        <v>1.412384376361106E-2</v>
      </c>
      <c r="AU882" s="79">
        <f>ALL!AU269/ALL!AU$554</f>
        <v>1.0322966221090564E-2</v>
      </c>
      <c r="AV882" s="79">
        <f>ALL!AV269/ALL!AV$554</f>
        <v>9.5616896362180903E-3</v>
      </c>
      <c r="AW882" s="79">
        <f>ALL!AW269/ALL!AW$554</f>
        <v>2.2181728986061737E-2</v>
      </c>
      <c r="AX882" s="79">
        <f>ALL!AX269/ALL!AX$554</f>
        <v>1.6726979477303984E-2</v>
      </c>
      <c r="AY882" s="79">
        <f>ALL!AY269/ALL!AY$554</f>
        <v>2.855193228619061E-3</v>
      </c>
      <c r="AZ882" s="79">
        <f>ALL!AZ269/ALL!AZ$554</f>
        <v>8.8935927217665429E-3</v>
      </c>
      <c r="BA882" s="79">
        <f>ALL!BA269/ALL!BA$554</f>
        <v>9.718837085619254E-3</v>
      </c>
      <c r="BB882" s="79">
        <f>ALL!BB269/ALL!BB$554</f>
        <v>0</v>
      </c>
      <c r="BC882" s="79">
        <f>ALL!BC269/ALL!BC$554</f>
        <v>1.8758919587465787E-2</v>
      </c>
      <c r="BD882" s="79">
        <f>ALL!BD269/ALL!BD$554</f>
        <v>1.4581397236096845E-2</v>
      </c>
      <c r="BE882" s="79">
        <f>ALL!BE269/ALL!BE$554</f>
        <v>1.4187927529529519E-2</v>
      </c>
      <c r="BF882" s="79">
        <f>ALL!BF269/ALL!BF$554</f>
        <v>6.2042684722669562E-3</v>
      </c>
      <c r="BG882" s="79">
        <f>ALL!BG269/ALL!BG$554</f>
        <v>1.4675947221570953E-2</v>
      </c>
      <c r="BH882" s="79">
        <f>ALL!BH269/ALL!BH$554</f>
        <v>1.2187894275909718E-2</v>
      </c>
      <c r="BJ882" s="267">
        <f t="array" ref="BJ882">(MIN(IF($E$4:$BG$4=BJ$4,$E882:$BG882)))</f>
        <v>0</v>
      </c>
      <c r="BK882" s="267">
        <f t="array" ref="BK882">(MAX(IF($E$4:$BG$4=BK$4,$E882:$BG882)))</f>
        <v>2.2181728986061737E-2</v>
      </c>
      <c r="BL882" s="267">
        <f t="array" ref="BL882">(AVERAGE(IF($E$4:$BG$4=BL$4,$E882:$BG882)))</f>
        <v>1.1193555813165579E-2</v>
      </c>
      <c r="BM882" s="267">
        <f t="array" ref="BM882">(MIN(IF($E$4:$BG$4=BM$4,$E882:$BG882)))</f>
        <v>6.2042684722669562E-3</v>
      </c>
      <c r="BN882" s="267">
        <f t="array" ref="BN882">(MAX(IF($E$4:$BG$4=BN$4,$E882:$BG882)))</f>
        <v>1.4675947221570953E-2</v>
      </c>
      <c r="BO882" s="267">
        <f t="array" ref="BO882">(AVERAGE(IF($E$4:$BG$4=BO$4,$E882:$BG882)))</f>
        <v>1.2412385114866068E-2</v>
      </c>
      <c r="BP882" s="267">
        <f t="array" ref="BP882">(MIN(IF($E$4:$BG$4=BP$4,$E882:$BG882)))</f>
        <v>0</v>
      </c>
      <c r="BQ882" s="267">
        <f t="array" ref="BQ882">(MAX(IF($E$4:$BG$4=BQ$4,$E882:$BG882)))</f>
        <v>8.8455918603372874E-3</v>
      </c>
      <c r="BR882" s="267">
        <f t="array" ref="BR882">(AVERAGE(IF($E$4:$BG$4=BR$4,$E882:$BG882)))</f>
        <v>5.8478067837872847E-3</v>
      </c>
      <c r="BS882" s="267">
        <f t="array" ref="BS882">(MIN(IF($E$4:$BG$4=BS$4,$E882:$BG882)))</f>
        <v>2.3520478635361626E-3</v>
      </c>
      <c r="BT882" s="267">
        <f t="array" ref="BT882">(MAX(IF($E$4:$BG$4=BT$4,$E882:$BG882)))</f>
        <v>1.9657074833379903E-2</v>
      </c>
      <c r="BU882" s="267">
        <f t="array" ref="BU882">(AVERAGE(IF($E$4:$BG$4=BU$4,$E882:$BG882)))</f>
        <v>1.0355530947009434E-2</v>
      </c>
      <c r="BV882" s="267">
        <f t="array" ref="BV882">(MIN(IF($E$4:$BG$4=BV$4,$E882:$BG882)))</f>
        <v>5.6850938410442703E-3</v>
      </c>
      <c r="BW882" s="267">
        <f t="array" ref="BW882">(MAX(IF($E$4:$BG$4=BW$4,$E882:$BG882)))</f>
        <v>1.6646296820910903E-2</v>
      </c>
      <c r="BX882" s="267">
        <f t="array" ref="BX882">(AVERAGE(IF($E$4:$BG$4=BX$4,$E882:$BG882)))</f>
        <v>1.0084361078849309E-2</v>
      </c>
      <c r="BY882" s="267">
        <f t="array" ref="BY882">(MIN(IF($E$4:$BG$4=BY$4,$E882:$BG882)))</f>
        <v>8.1792728003436729E-3</v>
      </c>
      <c r="BZ882" s="267">
        <f t="array" ref="BZ882">(MAX(IF($E$4:$BG$4=BZ$4,$E882:$BG882)))</f>
        <v>1.65679070631976E-2</v>
      </c>
      <c r="CA882" s="267">
        <f t="array" ref="CA882">(AVERAGE(IF($E$4:$BG$4=CA$4,$E882:$BG882)))</f>
        <v>1.2518573759463168E-2</v>
      </c>
      <c r="CB882" s="268">
        <f t="shared" si="399"/>
        <v>0</v>
      </c>
      <c r="CC882" s="268">
        <f t="shared" si="400"/>
        <v>0</v>
      </c>
      <c r="CD882" s="268">
        <f t="shared" si="401"/>
        <v>1.0758608442551144E-2</v>
      </c>
    </row>
    <row r="883" spans="1:82" s="90" customFormat="1">
      <c r="A883" s="253">
        <f t="shared" si="398"/>
        <v>51131</v>
      </c>
      <c r="B883" s="251" t="s">
        <v>220</v>
      </c>
      <c r="C883" s="50"/>
      <c r="D883" s="50"/>
      <c r="E883" s="79">
        <f>ALL!E270/ALL!E$554</f>
        <v>0</v>
      </c>
      <c r="F883" s="79">
        <f>ALL!F270/ALL!F$554</f>
        <v>0</v>
      </c>
      <c r="G883" s="79">
        <f>ALL!G270/ALL!G$554</f>
        <v>0</v>
      </c>
      <c r="H883" s="79">
        <f>ALL!H270/ALL!H$554</f>
        <v>0</v>
      </c>
      <c r="I883" s="79">
        <f>ALL!I270/ALL!I$554</f>
        <v>0</v>
      </c>
      <c r="J883" s="79">
        <f>ALL!J270/ALL!J$554</f>
        <v>0</v>
      </c>
      <c r="K883" s="79">
        <f>ALL!K270/ALL!K$554</f>
        <v>0</v>
      </c>
      <c r="L883" s="79">
        <f>ALL!L270/ALL!L$554</f>
        <v>3.4007000376499975E-4</v>
      </c>
      <c r="M883" s="79">
        <f>ALL!M270/ALL!M$554</f>
        <v>0</v>
      </c>
      <c r="N883" s="79">
        <f>ALL!N270/ALL!N$554</f>
        <v>0</v>
      </c>
      <c r="O883" s="79">
        <f>ALL!O270/ALL!O$554</f>
        <v>0</v>
      </c>
      <c r="P883" s="79">
        <f>ALL!P270/ALL!P$554</f>
        <v>0</v>
      </c>
      <c r="Q883" s="79">
        <f>ALL!Q270/ALL!Q$554</f>
        <v>0</v>
      </c>
      <c r="R883" s="79">
        <f>ALL!R270/ALL!R$554</f>
        <v>0</v>
      </c>
      <c r="S883" s="79">
        <f>ALL!S270/ALL!S$554</f>
        <v>0</v>
      </c>
      <c r="T883" s="79">
        <f>ALL!T270/ALL!T$554</f>
        <v>0</v>
      </c>
      <c r="U883" s="79">
        <f>ALL!U270/ALL!U$554</f>
        <v>0</v>
      </c>
      <c r="V883" s="79">
        <f>ALL!V270/ALL!V$554</f>
        <v>0</v>
      </c>
      <c r="W883" s="79">
        <f>ALL!W270/ALL!W$554</f>
        <v>0</v>
      </c>
      <c r="X883" s="79">
        <f>ALL!X270/ALL!X$554</f>
        <v>0</v>
      </c>
      <c r="Y883" s="79">
        <f>ALL!Y270/ALL!Y$554</f>
        <v>0</v>
      </c>
      <c r="Z883" s="79">
        <f>ALL!Z270/ALL!Z$554</f>
        <v>0</v>
      </c>
      <c r="AA883" s="79">
        <f>ALL!AA270/ALL!AA$554</f>
        <v>0</v>
      </c>
      <c r="AB883" s="79">
        <f>ALL!AB270/ALL!AB$554</f>
        <v>0</v>
      </c>
      <c r="AC883" s="79">
        <f>ALL!AC270/ALL!AC$554</f>
        <v>0</v>
      </c>
      <c r="AD883" s="79">
        <f>ALL!AD270/ALL!AD$554</f>
        <v>0</v>
      </c>
      <c r="AE883" s="79">
        <f>ALL!AE270/ALL!AE$554</f>
        <v>0</v>
      </c>
      <c r="AF883" s="79">
        <f>ALL!AF270/ALL!AF$554</f>
        <v>0</v>
      </c>
      <c r="AG883" s="79">
        <f>ALL!AG270/ALL!AG$554</f>
        <v>0</v>
      </c>
      <c r="AH883" s="79">
        <f>ALL!AH270/ALL!AH$554</f>
        <v>0</v>
      </c>
      <c r="AI883" s="79">
        <f>ALL!AI270/ALL!AI$554</f>
        <v>0</v>
      </c>
      <c r="AJ883" s="79">
        <f>ALL!AJ270/ALL!AJ$554</f>
        <v>0</v>
      </c>
      <c r="AK883" s="79">
        <f>ALL!AK270/ALL!AK$554</f>
        <v>0</v>
      </c>
      <c r="AL883" s="79">
        <f>ALL!AL270/ALL!AL$554</f>
        <v>0</v>
      </c>
      <c r="AM883" s="79">
        <f>ALL!AM270/ALL!AM$554</f>
        <v>0</v>
      </c>
      <c r="AN883" s="79">
        <f>ALL!AN270/ALL!AN$554</f>
        <v>0</v>
      </c>
      <c r="AO883" s="79">
        <f>ALL!AO270/ALL!AO$554</f>
        <v>0</v>
      </c>
      <c r="AP883" s="79">
        <f>ALL!AP270/ALL!AP$554</f>
        <v>0</v>
      </c>
      <c r="AQ883" s="79">
        <f>ALL!AQ270/ALL!AQ$554</f>
        <v>0</v>
      </c>
      <c r="AR883" s="79">
        <f>ALL!AR270/ALL!AR$554</f>
        <v>0</v>
      </c>
      <c r="AS883" s="79">
        <f>ALL!AS270/ALL!AS$554</f>
        <v>0</v>
      </c>
      <c r="AT883" s="79">
        <f>ALL!AT270/ALL!AT$554</f>
        <v>0</v>
      </c>
      <c r="AU883" s="79">
        <f>ALL!AU270/ALL!AU$554</f>
        <v>0</v>
      </c>
      <c r="AV883" s="79">
        <f>ALL!AV270/ALL!AV$554</f>
        <v>0</v>
      </c>
      <c r="AW883" s="79">
        <f>ALL!AW270/ALL!AW$554</f>
        <v>0</v>
      </c>
      <c r="AX883" s="79">
        <f>ALL!AX270/ALL!AX$554</f>
        <v>0</v>
      </c>
      <c r="AY883" s="79">
        <f>ALL!AY270/ALL!AY$554</f>
        <v>0</v>
      </c>
      <c r="AZ883" s="79">
        <f>ALL!AZ270/ALL!AZ$554</f>
        <v>0</v>
      </c>
      <c r="BA883" s="79">
        <f>ALL!BA270/ALL!BA$554</f>
        <v>0</v>
      </c>
      <c r="BB883" s="79">
        <f>ALL!BB270/ALL!BB$554</f>
        <v>0</v>
      </c>
      <c r="BC883" s="79">
        <f>ALL!BC270/ALL!BC$554</f>
        <v>0</v>
      </c>
      <c r="BD883" s="79">
        <f>ALL!BD270/ALL!BD$554</f>
        <v>2.473704245013166E-4</v>
      </c>
      <c r="BE883" s="79">
        <f>ALL!BE270/ALL!BE$554</f>
        <v>0</v>
      </c>
      <c r="BF883" s="79">
        <f>ALL!BF270/ALL!BF$554</f>
        <v>0</v>
      </c>
      <c r="BG883" s="79">
        <f>ALL!BG270/ALL!BG$554</f>
        <v>0</v>
      </c>
      <c r="BH883" s="79">
        <f>ALL!BH270/ALL!BH$554</f>
        <v>1.8366190986608869E-5</v>
      </c>
      <c r="BJ883" s="267">
        <f t="array" ref="BJ883">(MIN(IF($E$4:$BG$4=BJ$4,$E883:$BG883)))</f>
        <v>0</v>
      </c>
      <c r="BK883" s="267">
        <f t="array" ref="BK883">(MAX(IF($E$4:$BG$4=BK$4,$E883:$BG883)))</f>
        <v>0</v>
      </c>
      <c r="BL883" s="267">
        <f t="array" ref="BL883">(AVERAGE(IF($E$4:$BG$4=BL$4,$E883:$BG883)))</f>
        <v>0</v>
      </c>
      <c r="BM883" s="267">
        <f t="array" ref="BM883">(MIN(IF($E$4:$BG$4=BM$4,$E883:$BG883)))</f>
        <v>0</v>
      </c>
      <c r="BN883" s="267">
        <f t="array" ref="BN883">(MAX(IF($E$4:$BG$4=BN$4,$E883:$BG883)))</f>
        <v>2.473704245013166E-4</v>
      </c>
      <c r="BO883" s="267">
        <f t="array" ref="BO883">(AVERAGE(IF($E$4:$BG$4=BO$4,$E883:$BG883)))</f>
        <v>6.1842606125329149E-5</v>
      </c>
      <c r="BP883" s="267">
        <f t="array" ref="BP883">(MIN(IF($E$4:$BG$4=BP$4,$E883:$BG883)))</f>
        <v>0</v>
      </c>
      <c r="BQ883" s="267">
        <f t="array" ref="BQ883">(MAX(IF($E$4:$BG$4=BQ$4,$E883:$BG883)))</f>
        <v>0</v>
      </c>
      <c r="BR883" s="267">
        <f t="array" ref="BR883">(AVERAGE(IF($E$4:$BG$4=BR$4,$E883:$BG883)))</f>
        <v>0</v>
      </c>
      <c r="BS883" s="267">
        <f t="array" ref="BS883">(MIN(IF($E$4:$BG$4=BS$4,$E883:$BG883)))</f>
        <v>0</v>
      </c>
      <c r="BT883" s="267">
        <f t="array" ref="BT883">(MAX(IF($E$4:$BG$4=BT$4,$E883:$BG883)))</f>
        <v>0</v>
      </c>
      <c r="BU883" s="267">
        <f t="array" ref="BU883">(AVERAGE(IF($E$4:$BG$4=BU$4,$E883:$BG883)))</f>
        <v>0</v>
      </c>
      <c r="BV883" s="267">
        <f t="array" ref="BV883">(MIN(IF($E$4:$BG$4=BV$4,$E883:$BG883)))</f>
        <v>0</v>
      </c>
      <c r="BW883" s="267">
        <f t="array" ref="BW883">(MAX(IF($E$4:$BG$4=BW$4,$E883:$BG883)))</f>
        <v>0</v>
      </c>
      <c r="BX883" s="267">
        <f t="array" ref="BX883">(AVERAGE(IF($E$4:$BG$4=BX$4,$E883:$BG883)))</f>
        <v>0</v>
      </c>
      <c r="BY883" s="267">
        <f t="array" ref="BY883">(MIN(IF($E$4:$BG$4=BY$4,$E883:$BG883)))</f>
        <v>0</v>
      </c>
      <c r="BZ883" s="267">
        <f t="array" ref="BZ883">(MAX(IF($E$4:$BG$4=BZ$4,$E883:$BG883)))</f>
        <v>3.4007000376499975E-4</v>
      </c>
      <c r="CA883" s="267">
        <f t="array" ref="CA883">(AVERAGE(IF($E$4:$BG$4=CA$4,$E883:$BG883)))</f>
        <v>4.8581429109285676E-5</v>
      </c>
      <c r="CB883" s="268">
        <f t="shared" si="399"/>
        <v>0</v>
      </c>
      <c r="CC883" s="268">
        <f t="shared" si="400"/>
        <v>0</v>
      </c>
      <c r="CD883" s="268">
        <f t="shared" si="401"/>
        <v>1.068073505938757E-5</v>
      </c>
    </row>
    <row r="884" spans="1:82" s="90" customFormat="1" ht="36">
      <c r="A884" s="253">
        <f t="shared" si="398"/>
        <v>51132</v>
      </c>
      <c r="B884" s="251" t="s">
        <v>221</v>
      </c>
      <c r="C884" s="50"/>
      <c r="D884" s="50"/>
      <c r="E884" s="79">
        <f>ALL!E271/ALL!E$554</f>
        <v>0</v>
      </c>
      <c r="F884" s="79">
        <f>ALL!F271/ALL!F$554</f>
        <v>0</v>
      </c>
      <c r="G884" s="79">
        <f>ALL!G271/ALL!G$554</f>
        <v>0</v>
      </c>
      <c r="H884" s="79">
        <f>ALL!H271/ALL!H$554</f>
        <v>8.9743315242609822E-3</v>
      </c>
      <c r="I884" s="79">
        <f>ALL!I271/ALL!I$554</f>
        <v>4.8205681980712277E-3</v>
      </c>
      <c r="J884" s="79">
        <f>ALL!J271/ALL!J$554</f>
        <v>2.3378695213462563E-3</v>
      </c>
      <c r="K884" s="79">
        <f>ALL!K271/ALL!K$554</f>
        <v>8.9574604837629433E-3</v>
      </c>
      <c r="L884" s="79">
        <f>ALL!L271/ALL!L$554</f>
        <v>1.1156754601248766E-3</v>
      </c>
      <c r="M884" s="79">
        <f>ALL!M271/ALL!M$554</f>
        <v>0</v>
      </c>
      <c r="N884" s="79">
        <f>ALL!N271/ALL!N$554</f>
        <v>0</v>
      </c>
      <c r="O884" s="79">
        <f>ALL!O271/ALL!O$554</f>
        <v>0</v>
      </c>
      <c r="P884" s="79">
        <f>ALL!P271/ALL!P$554</f>
        <v>5.0598781352764363E-5</v>
      </c>
      <c r="Q884" s="79">
        <f>ALL!Q271/ALL!Q$554</f>
        <v>1.1987101740634945E-3</v>
      </c>
      <c r="R884" s="79">
        <f>ALL!R271/ALL!R$554</f>
        <v>0</v>
      </c>
      <c r="S884" s="79">
        <f>ALL!S271/ALL!S$554</f>
        <v>0</v>
      </c>
      <c r="T884" s="79">
        <f>ALL!T271/ALL!T$554</f>
        <v>2.2010869335988108E-3</v>
      </c>
      <c r="U884" s="79">
        <f>ALL!U271/ALL!U$554</f>
        <v>2.4949686555429864E-3</v>
      </c>
      <c r="V884" s="79">
        <f>ALL!V271/ALL!V$554</f>
        <v>0</v>
      </c>
      <c r="W884" s="79">
        <f>ALL!W271/ALL!W$554</f>
        <v>4.3857626730367787E-3</v>
      </c>
      <c r="X884" s="79">
        <f>ALL!X271/ALL!X$554</f>
        <v>0</v>
      </c>
      <c r="Y884" s="79">
        <f>ALL!Y271/ALL!Y$554</f>
        <v>3.3591855330212536E-3</v>
      </c>
      <c r="Z884" s="79">
        <f>ALL!Z271/ALL!Z$554</f>
        <v>1.2550431528493568E-3</v>
      </c>
      <c r="AA884" s="79">
        <f>ALL!AA271/ALL!AA$554</f>
        <v>6.4920717245560162E-3</v>
      </c>
      <c r="AB884" s="79">
        <f>ALL!AB271/ALL!AB$554</f>
        <v>0</v>
      </c>
      <c r="AC884" s="79">
        <f>ALL!AC271/ALL!AC$554</f>
        <v>6.532146842727727E-3</v>
      </c>
      <c r="AD884" s="79">
        <f>ALL!AD271/ALL!AD$554</f>
        <v>8.7431175771150824E-4</v>
      </c>
      <c r="AE884" s="79">
        <f>ALL!AE271/ALL!AE$554</f>
        <v>0</v>
      </c>
      <c r="AF884" s="79">
        <f>ALL!AF271/ALL!AF$554</f>
        <v>4.62652238644064E-3</v>
      </c>
      <c r="AG884" s="79">
        <f>ALL!AG271/ALL!AG$554</f>
        <v>1.0558405071217315E-2</v>
      </c>
      <c r="AH884" s="79">
        <f>ALL!AH271/ALL!AH$554</f>
        <v>0</v>
      </c>
      <c r="AI884" s="79">
        <f>ALL!AI271/ALL!AI$554</f>
        <v>4.2553000240208817E-3</v>
      </c>
      <c r="AJ884" s="79">
        <f>ALL!AJ271/ALL!AJ$554</f>
        <v>0</v>
      </c>
      <c r="AK884" s="79">
        <f>ALL!AK271/ALL!AK$554</f>
        <v>1.0208638371349619E-3</v>
      </c>
      <c r="AL884" s="79">
        <f>ALL!AL271/ALL!AL$554</f>
        <v>0</v>
      </c>
      <c r="AM884" s="79">
        <f>ALL!AM271/ALL!AM$554</f>
        <v>0</v>
      </c>
      <c r="AN884" s="79">
        <f>ALL!AN271/ALL!AN$554</f>
        <v>5.255382572563012E-3</v>
      </c>
      <c r="AO884" s="79">
        <f>ALL!AO271/ALL!AO$554</f>
        <v>0</v>
      </c>
      <c r="AP884" s="79">
        <f>ALL!AP271/ALL!AP$554</f>
        <v>5.4728333990069729E-4</v>
      </c>
      <c r="AQ884" s="79">
        <f>ALL!AQ271/ALL!AQ$554</f>
        <v>4.1049022236200336E-3</v>
      </c>
      <c r="AR884" s="79">
        <f>ALL!AR271/ALL!AR$554</f>
        <v>0</v>
      </c>
      <c r="AS884" s="79">
        <f>ALL!AS271/ALL!AS$554</f>
        <v>0</v>
      </c>
      <c r="AT884" s="79">
        <f>ALL!AT271/ALL!AT$554</f>
        <v>0</v>
      </c>
      <c r="AU884" s="79">
        <f>ALL!AU271/ALL!AU$554</f>
        <v>0</v>
      </c>
      <c r="AV884" s="79">
        <f>ALL!AV271/ALL!AV$554</f>
        <v>0</v>
      </c>
      <c r="AW884" s="79">
        <f>ALL!AW271/ALL!AW$554</f>
        <v>0</v>
      </c>
      <c r="AX884" s="79">
        <f>ALL!AX271/ALL!AX$554</f>
        <v>0</v>
      </c>
      <c r="AY884" s="79">
        <f>ALL!AY271/ALL!AY$554</f>
        <v>0</v>
      </c>
      <c r="AZ884" s="79">
        <f>ALL!AZ271/ALL!AZ$554</f>
        <v>0</v>
      </c>
      <c r="BA884" s="79">
        <f>ALL!BA271/ALL!BA$554</f>
        <v>0</v>
      </c>
      <c r="BB884" s="79">
        <f>ALL!BB271/ALL!BB$554</f>
        <v>6.5088824173662699E-2</v>
      </c>
      <c r="BC884" s="79">
        <f>ALL!BC271/ALL!BC$554</f>
        <v>0</v>
      </c>
      <c r="BD884" s="79">
        <f>ALL!BD271/ALL!BD$554</f>
        <v>1.2261146900654739E-3</v>
      </c>
      <c r="BE884" s="79">
        <f>ALL!BE271/ALL!BE$554</f>
        <v>0</v>
      </c>
      <c r="BF884" s="79">
        <f>ALL!BF271/ALL!BF$554</f>
        <v>5.0655177691071585E-3</v>
      </c>
      <c r="BG884" s="79">
        <f>ALL!BG271/ALL!BG$554</f>
        <v>0</v>
      </c>
      <c r="BH884" s="79">
        <f>ALL!BH271/ALL!BH$554</f>
        <v>2.5608655922565861E-3</v>
      </c>
      <c r="BJ884" s="267">
        <f t="array" ref="BJ884">(MIN(IF($E$4:$BG$4=BJ$4,$E884:$BG884)))</f>
        <v>0</v>
      </c>
      <c r="BK884" s="267">
        <f t="array" ref="BK884">(MAX(IF($E$4:$BG$4=BK$4,$E884:$BG884)))</f>
        <v>6.5088824173662699E-2</v>
      </c>
      <c r="BL884" s="267">
        <f t="array" ref="BL884">(AVERAGE(IF($E$4:$BG$4=BL$4,$E884:$BG884)))</f>
        <v>4.6872745193591529E-3</v>
      </c>
      <c r="BM884" s="267">
        <f t="array" ref="BM884">(MIN(IF($E$4:$BG$4=BM$4,$E884:$BG884)))</f>
        <v>0</v>
      </c>
      <c r="BN884" s="267">
        <f t="array" ref="BN884">(MAX(IF($E$4:$BG$4=BN$4,$E884:$BG884)))</f>
        <v>5.0655177691071585E-3</v>
      </c>
      <c r="BO884" s="267">
        <f t="array" ref="BO884">(AVERAGE(IF($E$4:$BG$4=BO$4,$E884:$BG884)))</f>
        <v>1.5729081147931581E-3</v>
      </c>
      <c r="BP884" s="267">
        <f t="array" ref="BP884">(MIN(IF($E$4:$BG$4=BP$4,$E884:$BG884)))</f>
        <v>0</v>
      </c>
      <c r="BQ884" s="267">
        <f t="array" ref="BQ884">(MAX(IF($E$4:$BG$4=BQ$4,$E884:$BG884)))</f>
        <v>1.0208638371349619E-3</v>
      </c>
      <c r="BR884" s="267">
        <f t="array" ref="BR884">(AVERAGE(IF($E$4:$BG$4=BR$4,$E884:$BG884)))</f>
        <v>3.40287945711654E-4</v>
      </c>
      <c r="BS884" s="267">
        <f t="array" ref="BS884">(MIN(IF($E$4:$BG$4=BS$4,$E884:$BG884)))</f>
        <v>0</v>
      </c>
      <c r="BT884" s="267">
        <f t="array" ref="BT884">(MAX(IF($E$4:$BG$4=BT$4,$E884:$BG884)))</f>
        <v>8.9743315242609822E-3</v>
      </c>
      <c r="BU884" s="267">
        <f t="array" ref="BU884">(AVERAGE(IF($E$4:$BG$4=BU$4,$E884:$BG884)))</f>
        <v>2.3780695025964953E-3</v>
      </c>
      <c r="BV884" s="267">
        <f t="array" ref="BV884">(MIN(IF($E$4:$BG$4=BV$4,$E884:$BG884)))</f>
        <v>0</v>
      </c>
      <c r="BW884" s="267">
        <f t="array" ref="BW884">(MAX(IF($E$4:$BG$4=BW$4,$E884:$BG884)))</f>
        <v>1.2550431528493568E-3</v>
      </c>
      <c r="BX884" s="267">
        <f t="array" ref="BX884">(AVERAGE(IF($E$4:$BG$4=BX$4,$E884:$BG884)))</f>
        <v>3.1376078821233921E-4</v>
      </c>
      <c r="BY884" s="267">
        <f t="array" ref="BY884">(MIN(IF($E$4:$BG$4=BY$4,$E884:$BG884)))</f>
        <v>0</v>
      </c>
      <c r="BZ884" s="267">
        <f t="array" ref="BZ884">(MAX(IF($E$4:$BG$4=BZ$4,$E884:$BG884)))</f>
        <v>1.0558405071217315E-2</v>
      </c>
      <c r="CA884" s="267">
        <f t="array" ref="CA884">(AVERAGE(IF($E$4:$BG$4=CA$4,$E884:$BG884)))</f>
        <v>3.3279308843328645E-3</v>
      </c>
      <c r="CB884" s="268">
        <f t="shared" si="399"/>
        <v>0</v>
      </c>
      <c r="CC884" s="268">
        <f t="shared" si="400"/>
        <v>0.1</v>
      </c>
      <c r="CD884" s="268">
        <f t="shared" si="401"/>
        <v>2.8508892273410883E-3</v>
      </c>
    </row>
    <row r="885" spans="1:82" s="90" customFormat="1" ht="24">
      <c r="A885" s="253">
        <f t="shared" si="398"/>
        <v>51133</v>
      </c>
      <c r="B885" s="251" t="s">
        <v>222</v>
      </c>
      <c r="C885" s="50"/>
      <c r="D885" s="50"/>
      <c r="E885" s="79">
        <f>ALL!E272/ALL!E$554</f>
        <v>0</v>
      </c>
      <c r="F885" s="79">
        <f>ALL!F272/ALL!F$554</f>
        <v>1.371448938944598E-3</v>
      </c>
      <c r="G885" s="79">
        <f>ALL!G272/ALL!G$554</f>
        <v>0</v>
      </c>
      <c r="H885" s="79">
        <f>ALL!H272/ALL!H$554</f>
        <v>1.9889185187625127E-3</v>
      </c>
      <c r="I885" s="79">
        <f>ALL!I272/ALL!I$554</f>
        <v>0</v>
      </c>
      <c r="J885" s="79">
        <f>ALL!J272/ALL!J$554</f>
        <v>1.1253998980381979E-3</v>
      </c>
      <c r="K885" s="79">
        <f>ALL!K272/ALL!K$554</f>
        <v>0</v>
      </c>
      <c r="L885" s="79">
        <f>ALL!L272/ALL!L$554</f>
        <v>2.9883219178758378E-3</v>
      </c>
      <c r="M885" s="79">
        <f>ALL!M272/ALL!M$554</f>
        <v>0</v>
      </c>
      <c r="N885" s="79">
        <f>ALL!N272/ALL!N$554</f>
        <v>0</v>
      </c>
      <c r="O885" s="79">
        <f>ALL!O272/ALL!O$554</f>
        <v>0</v>
      </c>
      <c r="P885" s="79">
        <f>ALL!P272/ALL!P$554</f>
        <v>0</v>
      </c>
      <c r="Q885" s="79">
        <f>ALL!Q272/ALL!Q$554</f>
        <v>0</v>
      </c>
      <c r="R885" s="79">
        <f>ALL!R272/ALL!R$554</f>
        <v>0</v>
      </c>
      <c r="S885" s="79">
        <f>ALL!S272/ALL!S$554</f>
        <v>5.1262005234337278E-4</v>
      </c>
      <c r="T885" s="79">
        <f>ALL!T272/ALL!T$554</f>
        <v>0</v>
      </c>
      <c r="U885" s="79">
        <f>ALL!U272/ALL!U$554</f>
        <v>0</v>
      </c>
      <c r="V885" s="79">
        <f>ALL!V272/ALL!V$554</f>
        <v>0</v>
      </c>
      <c r="W885" s="79">
        <f>ALL!W272/ALL!W$554</f>
        <v>0</v>
      </c>
      <c r="X885" s="79">
        <f>ALL!X272/ALL!X$554</f>
        <v>0</v>
      </c>
      <c r="Y885" s="79">
        <f>ALL!Y272/ALL!Y$554</f>
        <v>0</v>
      </c>
      <c r="Z885" s="79">
        <f>ALL!Z272/ALL!Z$554</f>
        <v>0</v>
      </c>
      <c r="AA885" s="79">
        <f>ALL!AA272/ALL!AA$554</f>
        <v>0</v>
      </c>
      <c r="AB885" s="79">
        <f>ALL!AB272/ALL!AB$554</f>
        <v>1.603216919238655E-3</v>
      </c>
      <c r="AC885" s="79">
        <f>ALL!AC272/ALL!AC$554</f>
        <v>0</v>
      </c>
      <c r="AD885" s="79">
        <f>ALL!AD272/ALL!AD$554</f>
        <v>1.2176281675987729E-3</v>
      </c>
      <c r="AE885" s="79">
        <f>ALL!AE272/ALL!AE$554</f>
        <v>0</v>
      </c>
      <c r="AF885" s="79">
        <f>ALL!AF272/ALL!AF$554</f>
        <v>3.5346791503357479E-4</v>
      </c>
      <c r="AG885" s="79">
        <f>ALL!AG272/ALL!AG$554</f>
        <v>0</v>
      </c>
      <c r="AH885" s="79">
        <f>ALL!AH272/ALL!AH$554</f>
        <v>0</v>
      </c>
      <c r="AI885" s="79">
        <f>ALL!AI272/ALL!AI$554</f>
        <v>1.7514917048867789E-3</v>
      </c>
      <c r="AJ885" s="79">
        <f>ALL!AJ272/ALL!AJ$554</f>
        <v>1.3429844985883111E-5</v>
      </c>
      <c r="AK885" s="79">
        <f>ALL!AK272/ALL!AK$554</f>
        <v>0</v>
      </c>
      <c r="AL885" s="79">
        <f>ALL!AL272/ALL!AL$554</f>
        <v>0</v>
      </c>
      <c r="AM885" s="79">
        <f>ALL!AM272/ALL!AM$554</f>
        <v>0</v>
      </c>
      <c r="AN885" s="79">
        <f>ALL!AN272/ALL!AN$554</f>
        <v>0</v>
      </c>
      <c r="AO885" s="79">
        <f>ALL!AO272/ALL!AO$554</f>
        <v>0</v>
      </c>
      <c r="AP885" s="79">
        <f>ALL!AP272/ALL!AP$554</f>
        <v>0</v>
      </c>
      <c r="AQ885" s="79">
        <f>ALL!AQ272/ALL!AQ$554</f>
        <v>0</v>
      </c>
      <c r="AR885" s="79">
        <f>ALL!AR272/ALL!AR$554</f>
        <v>0</v>
      </c>
      <c r="AS885" s="79">
        <f>ALL!AS272/ALL!AS$554</f>
        <v>0</v>
      </c>
      <c r="AT885" s="79">
        <f>ALL!AT272/ALL!AT$554</f>
        <v>0</v>
      </c>
      <c r="AU885" s="79">
        <f>ALL!AU272/ALL!AU$554</f>
        <v>0</v>
      </c>
      <c r="AV885" s="79">
        <f>ALL!AV272/ALL!AV$554</f>
        <v>0</v>
      </c>
      <c r="AW885" s="79">
        <f>ALL!AW272/ALL!AW$554</f>
        <v>0</v>
      </c>
      <c r="AX885" s="79">
        <f>ALL!AX272/ALL!AX$554</f>
        <v>0</v>
      </c>
      <c r="AY885" s="79">
        <f>ALL!AY272/ALL!AY$554</f>
        <v>0</v>
      </c>
      <c r="AZ885" s="79">
        <f>ALL!AZ272/ALL!AZ$554</f>
        <v>0</v>
      </c>
      <c r="BA885" s="79">
        <f>ALL!BA272/ALL!BA$554</f>
        <v>0</v>
      </c>
      <c r="BB885" s="79">
        <f>ALL!BB272/ALL!BB$554</f>
        <v>0</v>
      </c>
      <c r="BC885" s="79">
        <f>ALL!BC272/ALL!BC$554</f>
        <v>0</v>
      </c>
      <c r="BD885" s="79">
        <f>ALL!BD272/ALL!BD$554</f>
        <v>0</v>
      </c>
      <c r="BE885" s="79">
        <f>ALL!BE272/ALL!BE$554</f>
        <v>0</v>
      </c>
      <c r="BF885" s="79">
        <f>ALL!BF272/ALL!BF$554</f>
        <v>0</v>
      </c>
      <c r="BG885" s="79">
        <f>ALL!BG272/ALL!BG$554</f>
        <v>1.1966348823576167E-3</v>
      </c>
      <c r="BH885" s="79">
        <f>ALL!BH272/ALL!BH$554</f>
        <v>5.8121067685725663E-4</v>
      </c>
      <c r="BJ885" s="267">
        <f t="array" ref="BJ885">(MIN(IF($E$4:$BG$4=BJ$4,$E885:$BG885)))</f>
        <v>0</v>
      </c>
      <c r="BK885" s="267">
        <f t="array" ref="BK885">(MAX(IF($E$4:$BG$4=BK$4,$E885:$BG885)))</f>
        <v>0</v>
      </c>
      <c r="BL885" s="267">
        <f t="array" ref="BL885">(AVERAGE(IF($E$4:$BG$4=BL$4,$E885:$BG885)))</f>
        <v>0</v>
      </c>
      <c r="BM885" s="267">
        <f t="array" ref="BM885">(MIN(IF($E$4:$BG$4=BM$4,$E885:$BG885)))</f>
        <v>0</v>
      </c>
      <c r="BN885" s="267">
        <f t="array" ref="BN885">(MAX(IF($E$4:$BG$4=BN$4,$E885:$BG885)))</f>
        <v>1.1966348823576167E-3</v>
      </c>
      <c r="BO885" s="267">
        <f t="array" ref="BO885">(AVERAGE(IF($E$4:$BG$4=BO$4,$E885:$BG885)))</f>
        <v>2.9915872058940417E-4</v>
      </c>
      <c r="BP885" s="267">
        <f t="array" ref="BP885">(MIN(IF($E$4:$BG$4=BP$4,$E885:$BG885)))</f>
        <v>0</v>
      </c>
      <c r="BQ885" s="267">
        <f t="array" ref="BQ885">(MAX(IF($E$4:$BG$4=BQ$4,$E885:$BG885)))</f>
        <v>0</v>
      </c>
      <c r="BR885" s="267">
        <f t="array" ref="BR885">(AVERAGE(IF($E$4:$BG$4=BR$4,$E885:$BG885)))</f>
        <v>0</v>
      </c>
      <c r="BS885" s="267">
        <f t="array" ref="BS885">(MIN(IF($E$4:$BG$4=BS$4,$E885:$BG885)))</f>
        <v>0</v>
      </c>
      <c r="BT885" s="267">
        <f t="array" ref="BT885">(MAX(IF($E$4:$BG$4=BT$4,$E885:$BG885)))</f>
        <v>1.9889185187625127E-3</v>
      </c>
      <c r="BU885" s="267">
        <f t="array" ref="BU885">(AVERAGE(IF($E$4:$BG$4=BU$4,$E885:$BG885)))</f>
        <v>3.1283254717719182E-4</v>
      </c>
      <c r="BV885" s="267">
        <f t="array" ref="BV885">(MIN(IF($E$4:$BG$4=BV$4,$E885:$BG885)))</f>
        <v>0</v>
      </c>
      <c r="BW885" s="267">
        <f t="array" ref="BW885">(MAX(IF($E$4:$BG$4=BW$4,$E885:$BG885)))</f>
        <v>1.603216919238655E-3</v>
      </c>
      <c r="BX885" s="267">
        <f t="array" ref="BX885">(AVERAGE(IF($E$4:$BG$4=BX$4,$E885:$BG885)))</f>
        <v>4.0416169105613451E-4</v>
      </c>
      <c r="BY885" s="267">
        <f t="array" ref="BY885">(MIN(IF($E$4:$BG$4=BY$4,$E885:$BG885)))</f>
        <v>0</v>
      </c>
      <c r="BZ885" s="267">
        <f t="array" ref="BZ885">(MAX(IF($E$4:$BG$4=BZ$4,$E885:$BG885)))</f>
        <v>2.9883219178758378E-3</v>
      </c>
      <c r="CA885" s="267">
        <f t="array" ref="CA885">(AVERAGE(IF($E$4:$BG$4=CA$4,$E885:$BG885)))</f>
        <v>6.7711623182323093E-4</v>
      </c>
      <c r="CB885" s="268">
        <f t="shared" si="399"/>
        <v>0</v>
      </c>
      <c r="CC885" s="268">
        <f t="shared" si="400"/>
        <v>0</v>
      </c>
      <c r="CD885" s="268">
        <f t="shared" si="401"/>
        <v>2.5677415927392362E-4</v>
      </c>
    </row>
    <row r="886" spans="1:82" s="90" customFormat="1">
      <c r="A886" s="253">
        <f t="shared" si="398"/>
        <v>51134</v>
      </c>
      <c r="B886" s="251" t="s">
        <v>223</v>
      </c>
      <c r="C886" s="50"/>
      <c r="D886" s="50"/>
      <c r="E886" s="79">
        <f>ALL!E273/ALL!E$554</f>
        <v>0</v>
      </c>
      <c r="F886" s="79">
        <f>ALL!F273/ALL!F$554</f>
        <v>0</v>
      </c>
      <c r="G886" s="79">
        <f>ALL!G273/ALL!G$554</f>
        <v>0</v>
      </c>
      <c r="H886" s="79">
        <f>ALL!H273/ALL!H$554</f>
        <v>0</v>
      </c>
      <c r="I886" s="79">
        <f>ALL!I273/ALL!I$554</f>
        <v>0</v>
      </c>
      <c r="J886" s="79">
        <f>ALL!J273/ALL!J$554</f>
        <v>0</v>
      </c>
      <c r="K886" s="79">
        <f>ALL!K273/ALL!K$554</f>
        <v>0</v>
      </c>
      <c r="L886" s="79">
        <f>ALL!L273/ALL!L$554</f>
        <v>0</v>
      </c>
      <c r="M886" s="79">
        <f>ALL!M273/ALL!M$554</f>
        <v>0</v>
      </c>
      <c r="N886" s="79">
        <f>ALL!N273/ALL!N$554</f>
        <v>0</v>
      </c>
      <c r="O886" s="79">
        <f>ALL!O273/ALL!O$554</f>
        <v>0</v>
      </c>
      <c r="P886" s="79">
        <f>ALL!P273/ALL!P$554</f>
        <v>0</v>
      </c>
      <c r="Q886" s="79">
        <f>ALL!Q273/ALL!Q$554</f>
        <v>0</v>
      </c>
      <c r="R886" s="79">
        <f>ALL!R273/ALL!R$554</f>
        <v>0</v>
      </c>
      <c r="S886" s="79">
        <f>ALL!S273/ALL!S$554</f>
        <v>0</v>
      </c>
      <c r="T886" s="79">
        <f>ALL!T273/ALL!T$554</f>
        <v>0</v>
      </c>
      <c r="U886" s="79">
        <f>ALL!U273/ALL!U$554</f>
        <v>0</v>
      </c>
      <c r="V886" s="79">
        <f>ALL!V273/ALL!V$554</f>
        <v>0</v>
      </c>
      <c r="W886" s="79">
        <f>ALL!W273/ALL!W$554</f>
        <v>0</v>
      </c>
      <c r="X886" s="79">
        <f>ALL!X273/ALL!X$554</f>
        <v>0</v>
      </c>
      <c r="Y886" s="79">
        <f>ALL!Y273/ALL!Y$554</f>
        <v>0</v>
      </c>
      <c r="Z886" s="79">
        <f>ALL!Z273/ALL!Z$554</f>
        <v>0</v>
      </c>
      <c r="AA886" s="79">
        <f>ALL!AA273/ALL!AA$554</f>
        <v>0</v>
      </c>
      <c r="AB886" s="79">
        <f>ALL!AB273/ALL!AB$554</f>
        <v>0</v>
      </c>
      <c r="AC886" s="79">
        <f>ALL!AC273/ALL!AC$554</f>
        <v>0</v>
      </c>
      <c r="AD886" s="79">
        <f>ALL!AD273/ALL!AD$554</f>
        <v>0</v>
      </c>
      <c r="AE886" s="79">
        <f>ALL!AE273/ALL!AE$554</f>
        <v>0</v>
      </c>
      <c r="AF886" s="79">
        <f>ALL!AF273/ALL!AF$554</f>
        <v>0</v>
      </c>
      <c r="AG886" s="79">
        <f>ALL!AG273/ALL!AG$554</f>
        <v>1.127295595302974E-4</v>
      </c>
      <c r="AH886" s="79">
        <f>ALL!AH273/ALL!AH$554</f>
        <v>0</v>
      </c>
      <c r="AI886" s="79">
        <f>ALL!AI273/ALL!AI$554</f>
        <v>0</v>
      </c>
      <c r="AJ886" s="79">
        <f>ALL!AJ273/ALL!AJ$554</f>
        <v>0</v>
      </c>
      <c r="AK886" s="79">
        <f>ALL!AK273/ALL!AK$554</f>
        <v>0</v>
      </c>
      <c r="AL886" s="79">
        <f>ALL!AL273/ALL!AL$554</f>
        <v>0</v>
      </c>
      <c r="AM886" s="79">
        <f>ALL!AM273/ALL!AM$554</f>
        <v>0</v>
      </c>
      <c r="AN886" s="79">
        <f>ALL!AN273/ALL!AN$554</f>
        <v>0</v>
      </c>
      <c r="AO886" s="79">
        <f>ALL!AO273/ALL!AO$554</f>
        <v>0</v>
      </c>
      <c r="AP886" s="79">
        <f>ALL!AP273/ALL!AP$554</f>
        <v>0</v>
      </c>
      <c r="AQ886" s="79">
        <f>ALL!AQ273/ALL!AQ$554</f>
        <v>0</v>
      </c>
      <c r="AR886" s="79">
        <f>ALL!AR273/ALL!AR$554</f>
        <v>0</v>
      </c>
      <c r="AS886" s="79">
        <f>ALL!AS273/ALL!AS$554</f>
        <v>0</v>
      </c>
      <c r="AT886" s="79">
        <f>ALL!AT273/ALL!AT$554</f>
        <v>0</v>
      </c>
      <c r="AU886" s="79">
        <f>ALL!AU273/ALL!AU$554</f>
        <v>0</v>
      </c>
      <c r="AV886" s="79">
        <f>ALL!AV273/ALL!AV$554</f>
        <v>0</v>
      </c>
      <c r="AW886" s="79">
        <f>ALL!AW273/ALL!AW$554</f>
        <v>0</v>
      </c>
      <c r="AX886" s="79">
        <f>ALL!AX273/ALL!AX$554</f>
        <v>0</v>
      </c>
      <c r="AY886" s="79">
        <f>ALL!AY273/ALL!AY$554</f>
        <v>0</v>
      </c>
      <c r="AZ886" s="79">
        <f>ALL!AZ273/ALL!AZ$554</f>
        <v>0</v>
      </c>
      <c r="BA886" s="79">
        <f>ALL!BA273/ALL!BA$554</f>
        <v>0</v>
      </c>
      <c r="BB886" s="79">
        <f>ALL!BB273/ALL!BB$554</f>
        <v>0</v>
      </c>
      <c r="BC886" s="79">
        <f>ALL!BC273/ALL!BC$554</f>
        <v>0</v>
      </c>
      <c r="BD886" s="79">
        <f>ALL!BD273/ALL!BD$554</f>
        <v>0</v>
      </c>
      <c r="BE886" s="79">
        <f>ALL!BE273/ALL!BE$554</f>
        <v>1.2259946327191362E-3</v>
      </c>
      <c r="BF886" s="79">
        <f>ALL!BF273/ALL!BF$554</f>
        <v>0</v>
      </c>
      <c r="BG886" s="79">
        <f>ALL!BG273/ALL!BG$554</f>
        <v>0</v>
      </c>
      <c r="BH886" s="79">
        <f>ALL!BH273/ALL!BH$554</f>
        <v>2.7085642553145635E-5</v>
      </c>
      <c r="BJ886" s="267">
        <f t="array" ref="BJ886">(MIN(IF($E$4:$BG$4=BJ$4,$E886:$BG886)))</f>
        <v>0</v>
      </c>
      <c r="BK886" s="267">
        <f t="array" ref="BK886">(MAX(IF($E$4:$BG$4=BK$4,$E886:$BG886)))</f>
        <v>0</v>
      </c>
      <c r="BL886" s="267">
        <f t="array" ref="BL886">(AVERAGE(IF($E$4:$BG$4=BL$4,$E886:$BG886)))</f>
        <v>0</v>
      </c>
      <c r="BM886" s="267">
        <f t="array" ref="BM886">(MIN(IF($E$4:$BG$4=BM$4,$E886:$BG886)))</f>
        <v>0</v>
      </c>
      <c r="BN886" s="267">
        <f t="array" ref="BN886">(MAX(IF($E$4:$BG$4=BN$4,$E886:$BG886)))</f>
        <v>1.2259946327191362E-3</v>
      </c>
      <c r="BO886" s="267">
        <f t="array" ref="BO886">(AVERAGE(IF($E$4:$BG$4=BO$4,$E886:$BG886)))</f>
        <v>3.0649865817978405E-4</v>
      </c>
      <c r="BP886" s="267">
        <f t="array" ref="BP886">(MIN(IF($E$4:$BG$4=BP$4,$E886:$BG886)))</f>
        <v>0</v>
      </c>
      <c r="BQ886" s="267">
        <f t="array" ref="BQ886">(MAX(IF($E$4:$BG$4=BQ$4,$E886:$BG886)))</f>
        <v>0</v>
      </c>
      <c r="BR886" s="267">
        <f t="array" ref="BR886">(AVERAGE(IF($E$4:$BG$4=BR$4,$E886:$BG886)))</f>
        <v>0</v>
      </c>
      <c r="BS886" s="267">
        <f t="array" ref="BS886">(MIN(IF($E$4:$BG$4=BS$4,$E886:$BG886)))</f>
        <v>0</v>
      </c>
      <c r="BT886" s="267">
        <f t="array" ref="BT886">(MAX(IF($E$4:$BG$4=BT$4,$E886:$BG886)))</f>
        <v>0</v>
      </c>
      <c r="BU886" s="267">
        <f t="array" ref="BU886">(AVERAGE(IF($E$4:$BG$4=BU$4,$E886:$BG886)))</f>
        <v>0</v>
      </c>
      <c r="BV886" s="267">
        <f t="array" ref="BV886">(MIN(IF($E$4:$BG$4=BV$4,$E886:$BG886)))</f>
        <v>0</v>
      </c>
      <c r="BW886" s="267">
        <f t="array" ref="BW886">(MAX(IF($E$4:$BG$4=BW$4,$E886:$BG886)))</f>
        <v>0</v>
      </c>
      <c r="BX886" s="267">
        <f t="array" ref="BX886">(AVERAGE(IF($E$4:$BG$4=BX$4,$E886:$BG886)))</f>
        <v>0</v>
      </c>
      <c r="BY886" s="267">
        <f t="array" ref="BY886">(MIN(IF($E$4:$BG$4=BY$4,$E886:$BG886)))</f>
        <v>0</v>
      </c>
      <c r="BZ886" s="267">
        <f t="array" ref="BZ886">(MAX(IF($E$4:$BG$4=BZ$4,$E886:$BG886)))</f>
        <v>1.127295595302974E-4</v>
      </c>
      <c r="CA886" s="267">
        <f t="array" ref="CA886">(AVERAGE(IF($E$4:$BG$4=CA$4,$E886:$BG886)))</f>
        <v>1.6104222790042488E-5</v>
      </c>
      <c r="CB886" s="268">
        <f t="shared" si="399"/>
        <v>0</v>
      </c>
      <c r="CC886" s="268">
        <f t="shared" si="400"/>
        <v>0</v>
      </c>
      <c r="CD886" s="268">
        <f t="shared" si="401"/>
        <v>2.434043985908061E-5</v>
      </c>
    </row>
    <row r="887" spans="1:82" s="90" customFormat="1">
      <c r="A887" s="253">
        <f t="shared" si="398"/>
        <v>51135</v>
      </c>
      <c r="B887" s="251" t="s">
        <v>224</v>
      </c>
      <c r="C887" s="50"/>
      <c r="D887" s="50"/>
      <c r="E887" s="79">
        <f>ALL!E274/ALL!E$554</f>
        <v>0</v>
      </c>
      <c r="F887" s="79">
        <f>ALL!F274/ALL!F$554</f>
        <v>0</v>
      </c>
      <c r="G887" s="79">
        <f>ALL!G274/ALL!G$554</f>
        <v>0</v>
      </c>
      <c r="H887" s="79">
        <f>ALL!H274/ALL!H$554</f>
        <v>0</v>
      </c>
      <c r="I887" s="79">
        <f>ALL!I274/ALL!I$554</f>
        <v>0</v>
      </c>
      <c r="J887" s="79">
        <f>ALL!J274/ALL!J$554</f>
        <v>0</v>
      </c>
      <c r="K887" s="79">
        <f>ALL!K274/ALL!K$554</f>
        <v>0</v>
      </c>
      <c r="L887" s="79">
        <f>ALL!L274/ALL!L$554</f>
        <v>2.5346141848300369E-4</v>
      </c>
      <c r="M887" s="79">
        <f>ALL!M274/ALL!M$554</f>
        <v>0</v>
      </c>
      <c r="N887" s="79">
        <f>ALL!N274/ALL!N$554</f>
        <v>0</v>
      </c>
      <c r="O887" s="79">
        <f>ALL!O274/ALL!O$554</f>
        <v>0</v>
      </c>
      <c r="P887" s="79">
        <f>ALL!P274/ALL!P$554</f>
        <v>0</v>
      </c>
      <c r="Q887" s="79">
        <f>ALL!Q274/ALL!Q$554</f>
        <v>0</v>
      </c>
      <c r="R887" s="79">
        <f>ALL!R274/ALL!R$554</f>
        <v>0</v>
      </c>
      <c r="S887" s="79">
        <f>ALL!S274/ALL!S$554</f>
        <v>0</v>
      </c>
      <c r="T887" s="79">
        <f>ALL!T274/ALL!T$554</f>
        <v>0</v>
      </c>
      <c r="U887" s="79">
        <f>ALL!U274/ALL!U$554</f>
        <v>0</v>
      </c>
      <c r="V887" s="79">
        <f>ALL!V274/ALL!V$554</f>
        <v>0</v>
      </c>
      <c r="W887" s="79">
        <f>ALL!W274/ALL!W$554</f>
        <v>0</v>
      </c>
      <c r="X887" s="79">
        <f>ALL!X274/ALL!X$554</f>
        <v>0</v>
      </c>
      <c r="Y887" s="79">
        <f>ALL!Y274/ALL!Y$554</f>
        <v>0</v>
      </c>
      <c r="Z887" s="79">
        <f>ALL!Z274/ALL!Z$554</f>
        <v>0</v>
      </c>
      <c r="AA887" s="79">
        <f>ALL!AA274/ALL!AA$554</f>
        <v>0</v>
      </c>
      <c r="AB887" s="79">
        <f>ALL!AB274/ALL!AB$554</f>
        <v>0</v>
      </c>
      <c r="AC887" s="79">
        <f>ALL!AC274/ALL!AC$554</f>
        <v>0</v>
      </c>
      <c r="AD887" s="79">
        <f>ALL!AD274/ALL!AD$554</f>
        <v>0</v>
      </c>
      <c r="AE887" s="79">
        <f>ALL!AE274/ALL!AE$554</f>
        <v>0</v>
      </c>
      <c r="AF887" s="79">
        <f>ALL!AF274/ALL!AF$554</f>
        <v>0</v>
      </c>
      <c r="AG887" s="79">
        <f>ALL!AG274/ALL!AG$554</f>
        <v>5.2014762608770511E-4</v>
      </c>
      <c r="AH887" s="79">
        <f>ALL!AH274/ALL!AH$554</f>
        <v>0</v>
      </c>
      <c r="AI887" s="79">
        <f>ALL!AI274/ALL!AI$554</f>
        <v>0</v>
      </c>
      <c r="AJ887" s="79">
        <f>ALL!AJ274/ALL!AJ$554</f>
        <v>0</v>
      </c>
      <c r="AK887" s="79">
        <f>ALL!AK274/ALL!AK$554</f>
        <v>0</v>
      </c>
      <c r="AL887" s="79">
        <f>ALL!AL274/ALL!AL$554</f>
        <v>5.6170879328333598E-3</v>
      </c>
      <c r="AM887" s="79">
        <f>ALL!AM274/ALL!AM$554</f>
        <v>0</v>
      </c>
      <c r="AN887" s="79">
        <f>ALL!AN274/ALL!AN$554</f>
        <v>0</v>
      </c>
      <c r="AO887" s="79">
        <f>ALL!AO274/ALL!AO$554</f>
        <v>0</v>
      </c>
      <c r="AP887" s="79">
        <f>ALL!AP274/ALL!AP$554</f>
        <v>0</v>
      </c>
      <c r="AQ887" s="79">
        <f>ALL!AQ274/ALL!AQ$554</f>
        <v>0</v>
      </c>
      <c r="AR887" s="79">
        <f>ALL!AR274/ALL!AR$554</f>
        <v>0</v>
      </c>
      <c r="AS887" s="79">
        <f>ALL!AS274/ALL!AS$554</f>
        <v>0</v>
      </c>
      <c r="AT887" s="79">
        <f>ALL!AT274/ALL!AT$554</f>
        <v>0</v>
      </c>
      <c r="AU887" s="79">
        <f>ALL!AU274/ALL!AU$554</f>
        <v>0</v>
      </c>
      <c r="AV887" s="79">
        <f>ALL!AV274/ALL!AV$554</f>
        <v>0</v>
      </c>
      <c r="AW887" s="79">
        <f>ALL!AW274/ALL!AW$554</f>
        <v>0</v>
      </c>
      <c r="AX887" s="79">
        <f>ALL!AX274/ALL!AX$554</f>
        <v>0</v>
      </c>
      <c r="AY887" s="79">
        <f>ALL!AY274/ALL!AY$554</f>
        <v>0</v>
      </c>
      <c r="AZ887" s="79">
        <f>ALL!AZ274/ALL!AZ$554</f>
        <v>0</v>
      </c>
      <c r="BA887" s="79">
        <f>ALL!BA274/ALL!BA$554</f>
        <v>0</v>
      </c>
      <c r="BB887" s="79">
        <f>ALL!BB274/ALL!BB$554</f>
        <v>0</v>
      </c>
      <c r="BC887" s="79">
        <f>ALL!BC274/ALL!BC$554</f>
        <v>0</v>
      </c>
      <c r="BD887" s="79">
        <f>ALL!BD274/ALL!BD$554</f>
        <v>0</v>
      </c>
      <c r="BE887" s="79">
        <f>ALL!BE274/ALL!BE$554</f>
        <v>0</v>
      </c>
      <c r="BF887" s="79">
        <f>ALL!BF274/ALL!BF$554</f>
        <v>0</v>
      </c>
      <c r="BG887" s="79">
        <f>ALL!BG274/ALL!BG$554</f>
        <v>0</v>
      </c>
      <c r="BH887" s="79">
        <f>ALL!BH274/ALL!BH$554</f>
        <v>6.6202712573589477E-5</v>
      </c>
      <c r="BJ887" s="267">
        <f t="array" ref="BJ887">(MIN(IF($E$4:$BG$4=BJ$4,$E887:$BG887)))</f>
        <v>0</v>
      </c>
      <c r="BK887" s="267">
        <f t="array" ref="BK887">(MAX(IF($E$4:$BG$4=BK$4,$E887:$BG887)))</f>
        <v>0</v>
      </c>
      <c r="BL887" s="267">
        <f t="array" ref="BL887">(AVERAGE(IF($E$4:$BG$4=BL$4,$E887:$BG887)))</f>
        <v>0</v>
      </c>
      <c r="BM887" s="267">
        <f t="array" ref="BM887">(MIN(IF($E$4:$BG$4=BM$4,$E887:$BG887)))</f>
        <v>0</v>
      </c>
      <c r="BN887" s="267">
        <f t="array" ref="BN887">(MAX(IF($E$4:$BG$4=BN$4,$E887:$BG887)))</f>
        <v>0</v>
      </c>
      <c r="BO887" s="267">
        <f t="array" ref="BO887">(AVERAGE(IF($E$4:$BG$4=BO$4,$E887:$BG887)))</f>
        <v>0</v>
      </c>
      <c r="BP887" s="267">
        <f t="array" ref="BP887">(MIN(IF($E$4:$BG$4=BP$4,$E887:$BG887)))</f>
        <v>0</v>
      </c>
      <c r="BQ887" s="267">
        <f t="array" ref="BQ887">(MAX(IF($E$4:$BG$4=BQ$4,$E887:$BG887)))</f>
        <v>5.6170879328333598E-3</v>
      </c>
      <c r="BR887" s="267">
        <f t="array" ref="BR887">(AVERAGE(IF($E$4:$BG$4=BR$4,$E887:$BG887)))</f>
        <v>1.8723626442777865E-3</v>
      </c>
      <c r="BS887" s="267">
        <f t="array" ref="BS887">(MIN(IF($E$4:$BG$4=BS$4,$E887:$BG887)))</f>
        <v>0</v>
      </c>
      <c r="BT887" s="267">
        <f t="array" ref="BT887">(MAX(IF($E$4:$BG$4=BT$4,$E887:$BG887)))</f>
        <v>0</v>
      </c>
      <c r="BU887" s="267">
        <f t="array" ref="BU887">(AVERAGE(IF($E$4:$BG$4=BU$4,$E887:$BG887)))</f>
        <v>0</v>
      </c>
      <c r="BV887" s="267">
        <f t="array" ref="BV887">(MIN(IF($E$4:$BG$4=BV$4,$E887:$BG887)))</f>
        <v>0</v>
      </c>
      <c r="BW887" s="267">
        <f t="array" ref="BW887">(MAX(IF($E$4:$BG$4=BW$4,$E887:$BG887)))</f>
        <v>0</v>
      </c>
      <c r="BX887" s="267">
        <f t="array" ref="BX887">(AVERAGE(IF($E$4:$BG$4=BX$4,$E887:$BG887)))</f>
        <v>0</v>
      </c>
      <c r="BY887" s="267">
        <f t="array" ref="BY887">(MIN(IF($E$4:$BG$4=BY$4,$E887:$BG887)))</f>
        <v>0</v>
      </c>
      <c r="BZ887" s="267">
        <f t="array" ref="BZ887">(MAX(IF($E$4:$BG$4=BZ$4,$E887:$BG887)))</f>
        <v>5.2014762608770511E-4</v>
      </c>
      <c r="CA887" s="267">
        <f t="array" ref="CA887">(AVERAGE(IF($E$4:$BG$4=CA$4,$E887:$BG887)))</f>
        <v>1.1051557779581555E-4</v>
      </c>
      <c r="CB887" s="268">
        <f t="shared" si="399"/>
        <v>0</v>
      </c>
      <c r="CC887" s="268">
        <f t="shared" si="400"/>
        <v>0</v>
      </c>
      <c r="CD887" s="268">
        <f t="shared" si="401"/>
        <v>1.1619449049825579E-4</v>
      </c>
    </row>
    <row r="888" spans="1:82" s="90" customFormat="1" ht="24">
      <c r="A888" s="253">
        <f t="shared" si="398"/>
        <v>51136</v>
      </c>
      <c r="B888" s="251" t="s">
        <v>225</v>
      </c>
      <c r="C888" s="50"/>
      <c r="D888" s="50"/>
      <c r="E888" s="79" t="e">
        <f>ALL!#REF!/ALL!E$554</f>
        <v>#REF!</v>
      </c>
      <c r="F888" s="79" t="e">
        <f>ALL!#REF!/ALL!F$554</f>
        <v>#REF!</v>
      </c>
      <c r="G888" s="79" t="e">
        <f>ALL!#REF!/ALL!G$554</f>
        <v>#REF!</v>
      </c>
      <c r="H888" s="79" t="e">
        <f>ALL!#REF!/ALL!H$554</f>
        <v>#REF!</v>
      </c>
      <c r="I888" s="79" t="e">
        <f>ALL!#REF!/ALL!I$554</f>
        <v>#REF!</v>
      </c>
      <c r="J888" s="79" t="e">
        <f>ALL!#REF!/ALL!J$554</f>
        <v>#REF!</v>
      </c>
      <c r="K888" s="79" t="e">
        <f>ALL!#REF!/ALL!K$554</f>
        <v>#REF!</v>
      </c>
      <c r="L888" s="79" t="e">
        <f>ALL!#REF!/ALL!L$554</f>
        <v>#REF!</v>
      </c>
      <c r="M888" s="79" t="e">
        <f>ALL!#REF!/ALL!M$554</f>
        <v>#REF!</v>
      </c>
      <c r="N888" s="79" t="e">
        <f>ALL!#REF!/ALL!N$554</f>
        <v>#REF!</v>
      </c>
      <c r="O888" s="79" t="e">
        <f>ALL!#REF!/ALL!O$554</f>
        <v>#REF!</v>
      </c>
      <c r="P888" s="79" t="e">
        <f>ALL!#REF!/ALL!P$554</f>
        <v>#REF!</v>
      </c>
      <c r="Q888" s="79" t="e">
        <f>ALL!#REF!/ALL!Q$554</f>
        <v>#REF!</v>
      </c>
      <c r="R888" s="79" t="e">
        <f>ALL!#REF!/ALL!R$554</f>
        <v>#REF!</v>
      </c>
      <c r="S888" s="79" t="e">
        <f>ALL!#REF!/ALL!S$554</f>
        <v>#REF!</v>
      </c>
      <c r="T888" s="79" t="e">
        <f>ALL!#REF!/ALL!T$554</f>
        <v>#REF!</v>
      </c>
      <c r="U888" s="79" t="e">
        <f>ALL!#REF!/ALL!U$554</f>
        <v>#REF!</v>
      </c>
      <c r="V888" s="79" t="e">
        <f>ALL!#REF!/ALL!V$554</f>
        <v>#REF!</v>
      </c>
      <c r="W888" s="79" t="e">
        <f>ALL!#REF!/ALL!W$554</f>
        <v>#REF!</v>
      </c>
      <c r="X888" s="79" t="e">
        <f>ALL!#REF!/ALL!X$554</f>
        <v>#REF!</v>
      </c>
      <c r="Y888" s="79" t="e">
        <f>ALL!#REF!/ALL!Y$554</f>
        <v>#REF!</v>
      </c>
      <c r="Z888" s="79" t="e">
        <f>ALL!#REF!/ALL!Z$554</f>
        <v>#REF!</v>
      </c>
      <c r="AA888" s="79" t="e">
        <f>ALL!#REF!/ALL!AA$554</f>
        <v>#REF!</v>
      </c>
      <c r="AB888" s="79" t="e">
        <f>ALL!#REF!/ALL!AB$554</f>
        <v>#REF!</v>
      </c>
      <c r="AC888" s="79" t="e">
        <f>ALL!#REF!/ALL!AC$554</f>
        <v>#REF!</v>
      </c>
      <c r="AD888" s="79" t="e">
        <f>ALL!#REF!/ALL!AD$554</f>
        <v>#REF!</v>
      </c>
      <c r="AE888" s="79" t="e">
        <f>ALL!#REF!/ALL!AE$554</f>
        <v>#REF!</v>
      </c>
      <c r="AF888" s="79" t="e">
        <f>ALL!#REF!/ALL!AF$554</f>
        <v>#REF!</v>
      </c>
      <c r="AG888" s="79" t="e">
        <f>ALL!#REF!/ALL!AG$554</f>
        <v>#REF!</v>
      </c>
      <c r="AH888" s="79" t="e">
        <f>ALL!#REF!/ALL!AH$554</f>
        <v>#REF!</v>
      </c>
      <c r="AI888" s="79" t="e">
        <f>ALL!#REF!/ALL!AI$554</f>
        <v>#REF!</v>
      </c>
      <c r="AJ888" s="79" t="e">
        <f>ALL!#REF!/ALL!AJ$554</f>
        <v>#REF!</v>
      </c>
      <c r="AK888" s="79" t="e">
        <f>ALL!#REF!/ALL!AK$554</f>
        <v>#REF!</v>
      </c>
      <c r="AL888" s="79" t="e">
        <f>ALL!#REF!/ALL!AL$554</f>
        <v>#REF!</v>
      </c>
      <c r="AM888" s="79" t="e">
        <f>ALL!#REF!/ALL!AM$554</f>
        <v>#REF!</v>
      </c>
      <c r="AN888" s="79" t="e">
        <f>ALL!#REF!/ALL!AN$554</f>
        <v>#REF!</v>
      </c>
      <c r="AO888" s="79" t="e">
        <f>ALL!#REF!/ALL!AO$554</f>
        <v>#REF!</v>
      </c>
      <c r="AP888" s="79" t="e">
        <f>ALL!#REF!/ALL!AP$554</f>
        <v>#REF!</v>
      </c>
      <c r="AQ888" s="79" t="e">
        <f>ALL!#REF!/ALL!AQ$554</f>
        <v>#REF!</v>
      </c>
      <c r="AR888" s="79" t="e">
        <f>ALL!#REF!/ALL!AR$554</f>
        <v>#REF!</v>
      </c>
      <c r="AS888" s="79" t="e">
        <f>ALL!#REF!/ALL!AS$554</f>
        <v>#REF!</v>
      </c>
      <c r="AT888" s="79" t="e">
        <f>ALL!#REF!/ALL!AT$554</f>
        <v>#REF!</v>
      </c>
      <c r="AU888" s="79" t="e">
        <f>ALL!#REF!/ALL!AU$554</f>
        <v>#REF!</v>
      </c>
      <c r="AV888" s="79" t="e">
        <f>ALL!#REF!/ALL!AV$554</f>
        <v>#REF!</v>
      </c>
      <c r="AW888" s="79" t="e">
        <f>ALL!#REF!/ALL!AW$554</f>
        <v>#REF!</v>
      </c>
      <c r="AX888" s="79" t="e">
        <f>ALL!#REF!/ALL!AX$554</f>
        <v>#REF!</v>
      </c>
      <c r="AY888" s="79" t="e">
        <f>ALL!#REF!/ALL!AY$554</f>
        <v>#REF!</v>
      </c>
      <c r="AZ888" s="79" t="e">
        <f>ALL!#REF!/ALL!AZ$554</f>
        <v>#REF!</v>
      </c>
      <c r="BA888" s="79" t="e">
        <f>ALL!#REF!/ALL!BA$554</f>
        <v>#REF!</v>
      </c>
      <c r="BB888" s="79" t="e">
        <f>ALL!#REF!/ALL!BB$554</f>
        <v>#REF!</v>
      </c>
      <c r="BC888" s="79" t="e">
        <f>ALL!#REF!/ALL!BC$554</f>
        <v>#REF!</v>
      </c>
      <c r="BD888" s="79" t="e">
        <f>ALL!#REF!/ALL!BD$554</f>
        <v>#REF!</v>
      </c>
      <c r="BE888" s="79" t="e">
        <f>ALL!#REF!/ALL!BE$554</f>
        <v>#REF!</v>
      </c>
      <c r="BF888" s="79" t="e">
        <f>ALL!#REF!/ALL!BF$554</f>
        <v>#REF!</v>
      </c>
      <c r="BG888" s="79" t="e">
        <f>ALL!#REF!/ALL!BG$554</f>
        <v>#REF!</v>
      </c>
      <c r="BH888" s="79" t="e">
        <f>ALL!#REF!/ALL!BH$554</f>
        <v>#REF!</v>
      </c>
      <c r="BJ888" s="267" t="e">
        <f t="array" ref="BJ888">(MIN(IF($E$4:$BG$4=BJ$4,$E888:$BG888)))</f>
        <v>#REF!</v>
      </c>
      <c r="BK888" s="267" t="e">
        <f t="array" ref="BK888">(MAX(IF($E$4:$BG$4=BK$4,$E888:$BG888)))</f>
        <v>#REF!</v>
      </c>
      <c r="BL888" s="267" t="e">
        <f t="array" ref="BL888">(AVERAGE(IF($E$4:$BG$4=BL$4,$E888:$BG888)))</f>
        <v>#REF!</v>
      </c>
      <c r="BM888" s="267" t="e">
        <f t="array" ref="BM888">(MIN(IF($E$4:$BG$4=BM$4,$E888:$BG888)))</f>
        <v>#REF!</v>
      </c>
      <c r="BN888" s="267" t="e">
        <f t="array" ref="BN888">(MAX(IF($E$4:$BG$4=BN$4,$E888:$BG888)))</f>
        <v>#REF!</v>
      </c>
      <c r="BO888" s="267" t="e">
        <f t="array" ref="BO888">(AVERAGE(IF($E$4:$BG$4=BO$4,$E888:$BG888)))</f>
        <v>#REF!</v>
      </c>
      <c r="BP888" s="267" t="e">
        <f t="array" ref="BP888">(MIN(IF($E$4:$BG$4=BP$4,$E888:$BG888)))</f>
        <v>#REF!</v>
      </c>
      <c r="BQ888" s="267" t="e">
        <f t="array" ref="BQ888">(MAX(IF($E$4:$BG$4=BQ$4,$E888:$BG888)))</f>
        <v>#REF!</v>
      </c>
      <c r="BR888" s="267" t="e">
        <f t="array" ref="BR888">(AVERAGE(IF($E$4:$BG$4=BR$4,$E888:$BG888)))</f>
        <v>#REF!</v>
      </c>
      <c r="BS888" s="267" t="e">
        <f t="array" ref="BS888">(MIN(IF($E$4:$BG$4=BS$4,$E888:$BG888)))</f>
        <v>#REF!</v>
      </c>
      <c r="BT888" s="267" t="e">
        <f t="array" ref="BT888">(MAX(IF($E$4:$BG$4=BT$4,$E888:$BG888)))</f>
        <v>#REF!</v>
      </c>
      <c r="BU888" s="267" t="e">
        <f t="array" ref="BU888">(AVERAGE(IF($E$4:$BG$4=BU$4,$E888:$BG888)))</f>
        <v>#REF!</v>
      </c>
      <c r="BV888" s="267" t="e">
        <f t="array" ref="BV888">(MIN(IF($E$4:$BG$4=BV$4,$E888:$BG888)))</f>
        <v>#REF!</v>
      </c>
      <c r="BW888" s="267" t="e">
        <f t="array" ref="BW888">(MAX(IF($E$4:$BG$4=BW$4,$E888:$BG888)))</f>
        <v>#REF!</v>
      </c>
      <c r="BX888" s="267" t="e">
        <f t="array" ref="BX888">(AVERAGE(IF($E$4:$BG$4=BX$4,$E888:$BG888)))</f>
        <v>#REF!</v>
      </c>
      <c r="BY888" s="267" t="e">
        <f t="array" ref="BY888">(MIN(IF($E$4:$BG$4=BY$4,$E888:$BG888)))</f>
        <v>#REF!</v>
      </c>
      <c r="BZ888" s="267" t="e">
        <f t="array" ref="BZ888">(MAX(IF($E$4:$BG$4=BZ$4,$E888:$BG888)))</f>
        <v>#REF!</v>
      </c>
      <c r="CA888" s="267" t="e">
        <f t="array" ref="CA888">(AVERAGE(IF($E$4:$BG$4=CA$4,$E888:$BG888)))</f>
        <v>#REF!</v>
      </c>
      <c r="CB888" s="268" t="e">
        <f t="shared" si="399"/>
        <v>#REF!</v>
      </c>
      <c r="CC888" s="268" t="e">
        <f t="shared" si="400"/>
        <v>#REF!</v>
      </c>
      <c r="CD888" s="268" t="e">
        <f t="shared" si="401"/>
        <v>#REF!</v>
      </c>
    </row>
    <row r="889" spans="1:82" s="90" customFormat="1" ht="24">
      <c r="A889" s="253">
        <f t="shared" si="398"/>
        <v>51138</v>
      </c>
      <c r="B889" s="251" t="s">
        <v>226</v>
      </c>
      <c r="C889" s="50"/>
      <c r="D889" s="50"/>
      <c r="E889" s="79" t="e">
        <f>ALL!#REF!/ALL!E$554</f>
        <v>#REF!</v>
      </c>
      <c r="F889" s="79" t="e">
        <f>ALL!#REF!/ALL!F$554</f>
        <v>#REF!</v>
      </c>
      <c r="G889" s="79" t="e">
        <f>ALL!#REF!/ALL!G$554</f>
        <v>#REF!</v>
      </c>
      <c r="H889" s="79" t="e">
        <f>ALL!#REF!/ALL!H$554</f>
        <v>#REF!</v>
      </c>
      <c r="I889" s="79" t="e">
        <f>ALL!#REF!/ALL!I$554</f>
        <v>#REF!</v>
      </c>
      <c r="J889" s="79" t="e">
        <f>ALL!#REF!/ALL!J$554</f>
        <v>#REF!</v>
      </c>
      <c r="K889" s="79" t="e">
        <f>ALL!#REF!/ALL!K$554</f>
        <v>#REF!</v>
      </c>
      <c r="L889" s="79" t="e">
        <f>ALL!#REF!/ALL!L$554</f>
        <v>#REF!</v>
      </c>
      <c r="M889" s="79" t="e">
        <f>ALL!#REF!/ALL!M$554</f>
        <v>#REF!</v>
      </c>
      <c r="N889" s="79" t="e">
        <f>ALL!#REF!/ALL!N$554</f>
        <v>#REF!</v>
      </c>
      <c r="O889" s="79" t="e">
        <f>ALL!#REF!/ALL!O$554</f>
        <v>#REF!</v>
      </c>
      <c r="P889" s="79" t="e">
        <f>ALL!#REF!/ALL!P$554</f>
        <v>#REF!</v>
      </c>
      <c r="Q889" s="79" t="e">
        <f>ALL!#REF!/ALL!Q$554</f>
        <v>#REF!</v>
      </c>
      <c r="R889" s="79" t="e">
        <f>ALL!#REF!/ALL!R$554</f>
        <v>#REF!</v>
      </c>
      <c r="S889" s="79" t="e">
        <f>ALL!#REF!/ALL!S$554</f>
        <v>#REF!</v>
      </c>
      <c r="T889" s="79" t="e">
        <f>ALL!#REF!/ALL!T$554</f>
        <v>#REF!</v>
      </c>
      <c r="U889" s="79" t="e">
        <f>ALL!#REF!/ALL!U$554</f>
        <v>#REF!</v>
      </c>
      <c r="V889" s="79" t="e">
        <f>ALL!#REF!/ALL!V$554</f>
        <v>#REF!</v>
      </c>
      <c r="W889" s="79" t="e">
        <f>ALL!#REF!/ALL!W$554</f>
        <v>#REF!</v>
      </c>
      <c r="X889" s="79" t="e">
        <f>ALL!#REF!/ALL!X$554</f>
        <v>#REF!</v>
      </c>
      <c r="Y889" s="79" t="e">
        <f>ALL!#REF!/ALL!Y$554</f>
        <v>#REF!</v>
      </c>
      <c r="Z889" s="79" t="e">
        <f>ALL!#REF!/ALL!Z$554</f>
        <v>#REF!</v>
      </c>
      <c r="AA889" s="79" t="e">
        <f>ALL!#REF!/ALL!AA$554</f>
        <v>#REF!</v>
      </c>
      <c r="AB889" s="79" t="e">
        <f>ALL!#REF!/ALL!AB$554</f>
        <v>#REF!</v>
      </c>
      <c r="AC889" s="79" t="e">
        <f>ALL!#REF!/ALL!AC$554</f>
        <v>#REF!</v>
      </c>
      <c r="AD889" s="79" t="e">
        <f>ALL!#REF!/ALL!AD$554</f>
        <v>#REF!</v>
      </c>
      <c r="AE889" s="79" t="e">
        <f>ALL!#REF!/ALL!AE$554</f>
        <v>#REF!</v>
      </c>
      <c r="AF889" s="79" t="e">
        <f>ALL!#REF!/ALL!AF$554</f>
        <v>#REF!</v>
      </c>
      <c r="AG889" s="79" t="e">
        <f>ALL!#REF!/ALL!AG$554</f>
        <v>#REF!</v>
      </c>
      <c r="AH889" s="79" t="e">
        <f>ALL!#REF!/ALL!AH$554</f>
        <v>#REF!</v>
      </c>
      <c r="AI889" s="79" t="e">
        <f>ALL!#REF!/ALL!AI$554</f>
        <v>#REF!</v>
      </c>
      <c r="AJ889" s="79" t="e">
        <f>ALL!#REF!/ALL!AJ$554</f>
        <v>#REF!</v>
      </c>
      <c r="AK889" s="79" t="e">
        <f>ALL!#REF!/ALL!AK$554</f>
        <v>#REF!</v>
      </c>
      <c r="AL889" s="79" t="e">
        <f>ALL!#REF!/ALL!AL$554</f>
        <v>#REF!</v>
      </c>
      <c r="AM889" s="79" t="e">
        <f>ALL!#REF!/ALL!AM$554</f>
        <v>#REF!</v>
      </c>
      <c r="AN889" s="79" t="e">
        <f>ALL!#REF!/ALL!AN$554</f>
        <v>#REF!</v>
      </c>
      <c r="AO889" s="79" t="e">
        <f>ALL!#REF!/ALL!AO$554</f>
        <v>#REF!</v>
      </c>
      <c r="AP889" s="79" t="e">
        <f>ALL!#REF!/ALL!AP$554</f>
        <v>#REF!</v>
      </c>
      <c r="AQ889" s="79" t="e">
        <f>ALL!#REF!/ALL!AQ$554</f>
        <v>#REF!</v>
      </c>
      <c r="AR889" s="79" t="e">
        <f>ALL!#REF!/ALL!AR$554</f>
        <v>#REF!</v>
      </c>
      <c r="AS889" s="79" t="e">
        <f>ALL!#REF!/ALL!AS$554</f>
        <v>#REF!</v>
      </c>
      <c r="AT889" s="79" t="e">
        <f>ALL!#REF!/ALL!AT$554</f>
        <v>#REF!</v>
      </c>
      <c r="AU889" s="79" t="e">
        <f>ALL!#REF!/ALL!AU$554</f>
        <v>#REF!</v>
      </c>
      <c r="AV889" s="79" t="e">
        <f>ALL!#REF!/ALL!AV$554</f>
        <v>#REF!</v>
      </c>
      <c r="AW889" s="79" t="e">
        <f>ALL!#REF!/ALL!AW$554</f>
        <v>#REF!</v>
      </c>
      <c r="AX889" s="79" t="e">
        <f>ALL!#REF!/ALL!AX$554</f>
        <v>#REF!</v>
      </c>
      <c r="AY889" s="79" t="e">
        <f>ALL!#REF!/ALL!AY$554</f>
        <v>#REF!</v>
      </c>
      <c r="AZ889" s="79" t="e">
        <f>ALL!#REF!/ALL!AZ$554</f>
        <v>#REF!</v>
      </c>
      <c r="BA889" s="79" t="e">
        <f>ALL!#REF!/ALL!BA$554</f>
        <v>#REF!</v>
      </c>
      <c r="BB889" s="79" t="e">
        <f>ALL!#REF!/ALL!BB$554</f>
        <v>#REF!</v>
      </c>
      <c r="BC889" s="79" t="e">
        <f>ALL!#REF!/ALL!BC$554</f>
        <v>#REF!</v>
      </c>
      <c r="BD889" s="79" t="e">
        <f>ALL!#REF!/ALL!BD$554</f>
        <v>#REF!</v>
      </c>
      <c r="BE889" s="79" t="e">
        <f>ALL!#REF!/ALL!BE$554</f>
        <v>#REF!</v>
      </c>
      <c r="BF889" s="79" t="e">
        <f>ALL!#REF!/ALL!BF$554</f>
        <v>#REF!</v>
      </c>
      <c r="BG889" s="79" t="e">
        <f>ALL!#REF!/ALL!BG$554</f>
        <v>#REF!</v>
      </c>
      <c r="BH889" s="79" t="e">
        <f>ALL!#REF!/ALL!BH$554</f>
        <v>#REF!</v>
      </c>
      <c r="BJ889" s="267" t="e">
        <f t="array" ref="BJ889">(MIN(IF($E$4:$BG$4=BJ$4,$E889:$BG889)))</f>
        <v>#REF!</v>
      </c>
      <c r="BK889" s="267" t="e">
        <f t="array" ref="BK889">(MAX(IF($E$4:$BG$4=BK$4,$E889:$BG889)))</f>
        <v>#REF!</v>
      </c>
      <c r="BL889" s="267" t="e">
        <f t="array" ref="BL889">(AVERAGE(IF($E$4:$BG$4=BL$4,$E889:$BG889)))</f>
        <v>#REF!</v>
      </c>
      <c r="BM889" s="267" t="e">
        <f t="array" ref="BM889">(MIN(IF($E$4:$BG$4=BM$4,$E889:$BG889)))</f>
        <v>#REF!</v>
      </c>
      <c r="BN889" s="267" t="e">
        <f t="array" ref="BN889">(MAX(IF($E$4:$BG$4=BN$4,$E889:$BG889)))</f>
        <v>#REF!</v>
      </c>
      <c r="BO889" s="267" t="e">
        <f t="array" ref="BO889">(AVERAGE(IF($E$4:$BG$4=BO$4,$E889:$BG889)))</f>
        <v>#REF!</v>
      </c>
      <c r="BP889" s="267" t="e">
        <f t="array" ref="BP889">(MIN(IF($E$4:$BG$4=BP$4,$E889:$BG889)))</f>
        <v>#REF!</v>
      </c>
      <c r="BQ889" s="267" t="e">
        <f t="array" ref="BQ889">(MAX(IF($E$4:$BG$4=BQ$4,$E889:$BG889)))</f>
        <v>#REF!</v>
      </c>
      <c r="BR889" s="267" t="e">
        <f t="array" ref="BR889">(AVERAGE(IF($E$4:$BG$4=BR$4,$E889:$BG889)))</f>
        <v>#REF!</v>
      </c>
      <c r="BS889" s="267" t="e">
        <f t="array" ref="BS889">(MIN(IF($E$4:$BG$4=BS$4,$E889:$BG889)))</f>
        <v>#REF!</v>
      </c>
      <c r="BT889" s="267" t="e">
        <f t="array" ref="BT889">(MAX(IF($E$4:$BG$4=BT$4,$E889:$BG889)))</f>
        <v>#REF!</v>
      </c>
      <c r="BU889" s="267" t="e">
        <f t="array" ref="BU889">(AVERAGE(IF($E$4:$BG$4=BU$4,$E889:$BG889)))</f>
        <v>#REF!</v>
      </c>
      <c r="BV889" s="267" t="e">
        <f t="array" ref="BV889">(MIN(IF($E$4:$BG$4=BV$4,$E889:$BG889)))</f>
        <v>#REF!</v>
      </c>
      <c r="BW889" s="267" t="e">
        <f t="array" ref="BW889">(MAX(IF($E$4:$BG$4=BW$4,$E889:$BG889)))</f>
        <v>#REF!</v>
      </c>
      <c r="BX889" s="267" t="e">
        <f t="array" ref="BX889">(AVERAGE(IF($E$4:$BG$4=BX$4,$E889:$BG889)))</f>
        <v>#REF!</v>
      </c>
      <c r="BY889" s="267" t="e">
        <f t="array" ref="BY889">(MIN(IF($E$4:$BG$4=BY$4,$E889:$BG889)))</f>
        <v>#REF!</v>
      </c>
      <c r="BZ889" s="267" t="e">
        <f t="array" ref="BZ889">(MAX(IF($E$4:$BG$4=BZ$4,$E889:$BG889)))</f>
        <v>#REF!</v>
      </c>
      <c r="CA889" s="267" t="e">
        <f t="array" ref="CA889">(AVERAGE(IF($E$4:$BG$4=CA$4,$E889:$BG889)))</f>
        <v>#REF!</v>
      </c>
      <c r="CB889" s="268" t="e">
        <f t="shared" si="399"/>
        <v>#REF!</v>
      </c>
      <c r="CC889" s="268" t="e">
        <f t="shared" si="400"/>
        <v>#REF!</v>
      </c>
      <c r="CD889" s="268" t="e">
        <f t="shared" si="401"/>
        <v>#REF!</v>
      </c>
    </row>
    <row r="890" spans="1:82" s="90" customFormat="1">
      <c r="A890" s="253">
        <f t="shared" si="398"/>
        <v>51139</v>
      </c>
      <c r="B890" s="251" t="s">
        <v>227</v>
      </c>
      <c r="C890" s="50"/>
      <c r="D890" s="50"/>
      <c r="E890" s="79" t="e">
        <f>ALL!#REF!/ALL!E$554</f>
        <v>#REF!</v>
      </c>
      <c r="F890" s="79" t="e">
        <f>ALL!#REF!/ALL!F$554</f>
        <v>#REF!</v>
      </c>
      <c r="G890" s="79" t="e">
        <f>ALL!#REF!/ALL!G$554</f>
        <v>#REF!</v>
      </c>
      <c r="H890" s="79" t="e">
        <f>ALL!#REF!/ALL!H$554</f>
        <v>#REF!</v>
      </c>
      <c r="I890" s="79" t="e">
        <f>ALL!#REF!/ALL!I$554</f>
        <v>#REF!</v>
      </c>
      <c r="J890" s="79" t="e">
        <f>ALL!#REF!/ALL!J$554</f>
        <v>#REF!</v>
      </c>
      <c r="K890" s="79" t="e">
        <f>ALL!#REF!/ALL!K$554</f>
        <v>#REF!</v>
      </c>
      <c r="L890" s="79" t="e">
        <f>ALL!#REF!/ALL!L$554</f>
        <v>#REF!</v>
      </c>
      <c r="M890" s="79" t="e">
        <f>ALL!#REF!/ALL!M$554</f>
        <v>#REF!</v>
      </c>
      <c r="N890" s="79" t="e">
        <f>ALL!#REF!/ALL!N$554</f>
        <v>#REF!</v>
      </c>
      <c r="O890" s="79" t="e">
        <f>ALL!#REF!/ALL!O$554</f>
        <v>#REF!</v>
      </c>
      <c r="P890" s="79" t="e">
        <f>ALL!#REF!/ALL!P$554</f>
        <v>#REF!</v>
      </c>
      <c r="Q890" s="79" t="e">
        <f>ALL!#REF!/ALL!Q$554</f>
        <v>#REF!</v>
      </c>
      <c r="R890" s="79" t="e">
        <f>ALL!#REF!/ALL!R$554</f>
        <v>#REF!</v>
      </c>
      <c r="S890" s="79" t="e">
        <f>ALL!#REF!/ALL!S$554</f>
        <v>#REF!</v>
      </c>
      <c r="T890" s="79" t="e">
        <f>ALL!#REF!/ALL!T$554</f>
        <v>#REF!</v>
      </c>
      <c r="U890" s="79" t="e">
        <f>ALL!#REF!/ALL!U$554</f>
        <v>#REF!</v>
      </c>
      <c r="V890" s="79" t="e">
        <f>ALL!#REF!/ALL!V$554</f>
        <v>#REF!</v>
      </c>
      <c r="W890" s="79" t="e">
        <f>ALL!#REF!/ALL!W$554</f>
        <v>#REF!</v>
      </c>
      <c r="X890" s="79" t="e">
        <f>ALL!#REF!/ALL!X$554</f>
        <v>#REF!</v>
      </c>
      <c r="Y890" s="79" t="e">
        <f>ALL!#REF!/ALL!Y$554</f>
        <v>#REF!</v>
      </c>
      <c r="Z890" s="79" t="e">
        <f>ALL!#REF!/ALL!Z$554</f>
        <v>#REF!</v>
      </c>
      <c r="AA890" s="79" t="e">
        <f>ALL!#REF!/ALL!AA$554</f>
        <v>#REF!</v>
      </c>
      <c r="AB890" s="79" t="e">
        <f>ALL!#REF!/ALL!AB$554</f>
        <v>#REF!</v>
      </c>
      <c r="AC890" s="79" t="e">
        <f>ALL!#REF!/ALL!AC$554</f>
        <v>#REF!</v>
      </c>
      <c r="AD890" s="79" t="e">
        <f>ALL!#REF!/ALL!AD$554</f>
        <v>#REF!</v>
      </c>
      <c r="AE890" s="79" t="e">
        <f>ALL!#REF!/ALL!AE$554</f>
        <v>#REF!</v>
      </c>
      <c r="AF890" s="79" t="e">
        <f>ALL!#REF!/ALL!AF$554</f>
        <v>#REF!</v>
      </c>
      <c r="AG890" s="79" t="e">
        <f>ALL!#REF!/ALL!AG$554</f>
        <v>#REF!</v>
      </c>
      <c r="AH890" s="79" t="e">
        <f>ALL!#REF!/ALL!AH$554</f>
        <v>#REF!</v>
      </c>
      <c r="AI890" s="79" t="e">
        <f>ALL!#REF!/ALL!AI$554</f>
        <v>#REF!</v>
      </c>
      <c r="AJ890" s="79" t="e">
        <f>ALL!#REF!/ALL!AJ$554</f>
        <v>#REF!</v>
      </c>
      <c r="AK890" s="79" t="e">
        <f>ALL!#REF!/ALL!AK$554</f>
        <v>#REF!</v>
      </c>
      <c r="AL890" s="79" t="e">
        <f>ALL!#REF!/ALL!AL$554</f>
        <v>#REF!</v>
      </c>
      <c r="AM890" s="79" t="e">
        <f>ALL!#REF!/ALL!AM$554</f>
        <v>#REF!</v>
      </c>
      <c r="AN890" s="79" t="e">
        <f>ALL!#REF!/ALL!AN$554</f>
        <v>#REF!</v>
      </c>
      <c r="AO890" s="79" t="e">
        <f>ALL!#REF!/ALL!AO$554</f>
        <v>#REF!</v>
      </c>
      <c r="AP890" s="79" t="e">
        <f>ALL!#REF!/ALL!AP$554</f>
        <v>#REF!</v>
      </c>
      <c r="AQ890" s="79" t="e">
        <f>ALL!#REF!/ALL!AQ$554</f>
        <v>#REF!</v>
      </c>
      <c r="AR890" s="79" t="e">
        <f>ALL!#REF!/ALL!AR$554</f>
        <v>#REF!</v>
      </c>
      <c r="AS890" s="79" t="e">
        <f>ALL!#REF!/ALL!AS$554</f>
        <v>#REF!</v>
      </c>
      <c r="AT890" s="79" t="e">
        <f>ALL!#REF!/ALL!AT$554</f>
        <v>#REF!</v>
      </c>
      <c r="AU890" s="79" t="e">
        <f>ALL!#REF!/ALL!AU$554</f>
        <v>#REF!</v>
      </c>
      <c r="AV890" s="79" t="e">
        <f>ALL!#REF!/ALL!AV$554</f>
        <v>#REF!</v>
      </c>
      <c r="AW890" s="79" t="e">
        <f>ALL!#REF!/ALL!AW$554</f>
        <v>#REF!</v>
      </c>
      <c r="AX890" s="79" t="e">
        <f>ALL!#REF!/ALL!AX$554</f>
        <v>#REF!</v>
      </c>
      <c r="AY890" s="79" t="e">
        <f>ALL!#REF!/ALL!AY$554</f>
        <v>#REF!</v>
      </c>
      <c r="AZ890" s="79" t="e">
        <f>ALL!#REF!/ALL!AZ$554</f>
        <v>#REF!</v>
      </c>
      <c r="BA890" s="79" t="e">
        <f>ALL!#REF!/ALL!BA$554</f>
        <v>#REF!</v>
      </c>
      <c r="BB890" s="79" t="e">
        <f>ALL!#REF!/ALL!BB$554</f>
        <v>#REF!</v>
      </c>
      <c r="BC890" s="79" t="e">
        <f>ALL!#REF!/ALL!BC$554</f>
        <v>#REF!</v>
      </c>
      <c r="BD890" s="79" t="e">
        <f>ALL!#REF!/ALL!BD$554</f>
        <v>#REF!</v>
      </c>
      <c r="BE890" s="79" t="e">
        <f>ALL!#REF!/ALL!BE$554</f>
        <v>#REF!</v>
      </c>
      <c r="BF890" s="79" t="e">
        <f>ALL!#REF!/ALL!BF$554</f>
        <v>#REF!</v>
      </c>
      <c r="BG890" s="79" t="e">
        <f>ALL!#REF!/ALL!BG$554</f>
        <v>#REF!</v>
      </c>
      <c r="BH890" s="79" t="e">
        <f>ALL!#REF!/ALL!BH$554</f>
        <v>#REF!</v>
      </c>
      <c r="BJ890" s="267" t="e">
        <f t="array" ref="BJ890">(MIN(IF($E$4:$BG$4=BJ$4,$E890:$BG890)))</f>
        <v>#REF!</v>
      </c>
      <c r="BK890" s="267" t="e">
        <f t="array" ref="BK890">(MAX(IF($E$4:$BG$4=BK$4,$E890:$BG890)))</f>
        <v>#REF!</v>
      </c>
      <c r="BL890" s="267" t="e">
        <f t="array" ref="BL890">(AVERAGE(IF($E$4:$BG$4=BL$4,$E890:$BG890)))</f>
        <v>#REF!</v>
      </c>
      <c r="BM890" s="267" t="e">
        <f t="array" ref="BM890">(MIN(IF($E$4:$BG$4=BM$4,$E890:$BG890)))</f>
        <v>#REF!</v>
      </c>
      <c r="BN890" s="267" t="e">
        <f t="array" ref="BN890">(MAX(IF($E$4:$BG$4=BN$4,$E890:$BG890)))</f>
        <v>#REF!</v>
      </c>
      <c r="BO890" s="267" t="e">
        <f t="array" ref="BO890">(AVERAGE(IF($E$4:$BG$4=BO$4,$E890:$BG890)))</f>
        <v>#REF!</v>
      </c>
      <c r="BP890" s="267" t="e">
        <f t="array" ref="BP890">(MIN(IF($E$4:$BG$4=BP$4,$E890:$BG890)))</f>
        <v>#REF!</v>
      </c>
      <c r="BQ890" s="267" t="e">
        <f t="array" ref="BQ890">(MAX(IF($E$4:$BG$4=BQ$4,$E890:$BG890)))</f>
        <v>#REF!</v>
      </c>
      <c r="BR890" s="267" t="e">
        <f t="array" ref="BR890">(AVERAGE(IF($E$4:$BG$4=BR$4,$E890:$BG890)))</f>
        <v>#REF!</v>
      </c>
      <c r="BS890" s="267" t="e">
        <f t="array" ref="BS890">(MIN(IF($E$4:$BG$4=BS$4,$E890:$BG890)))</f>
        <v>#REF!</v>
      </c>
      <c r="BT890" s="267" t="e">
        <f t="array" ref="BT890">(MAX(IF($E$4:$BG$4=BT$4,$E890:$BG890)))</f>
        <v>#REF!</v>
      </c>
      <c r="BU890" s="267" t="e">
        <f t="array" ref="BU890">(AVERAGE(IF($E$4:$BG$4=BU$4,$E890:$BG890)))</f>
        <v>#REF!</v>
      </c>
      <c r="BV890" s="267" t="e">
        <f t="array" ref="BV890">(MIN(IF($E$4:$BG$4=BV$4,$E890:$BG890)))</f>
        <v>#REF!</v>
      </c>
      <c r="BW890" s="267" t="e">
        <f t="array" ref="BW890">(MAX(IF($E$4:$BG$4=BW$4,$E890:$BG890)))</f>
        <v>#REF!</v>
      </c>
      <c r="BX890" s="267" t="e">
        <f t="array" ref="BX890">(AVERAGE(IF($E$4:$BG$4=BX$4,$E890:$BG890)))</f>
        <v>#REF!</v>
      </c>
      <c r="BY890" s="267" t="e">
        <f t="array" ref="BY890">(MIN(IF($E$4:$BG$4=BY$4,$E890:$BG890)))</f>
        <v>#REF!</v>
      </c>
      <c r="BZ890" s="267" t="e">
        <f t="array" ref="BZ890">(MAX(IF($E$4:$BG$4=BZ$4,$E890:$BG890)))</f>
        <v>#REF!</v>
      </c>
      <c r="CA890" s="267" t="e">
        <f t="array" ref="CA890">(AVERAGE(IF($E$4:$BG$4=CA$4,$E890:$BG890)))</f>
        <v>#REF!</v>
      </c>
      <c r="CB890" s="268" t="e">
        <f t="shared" si="399"/>
        <v>#REF!</v>
      </c>
      <c r="CC890" s="268" t="e">
        <f t="shared" si="400"/>
        <v>#REF!</v>
      </c>
      <c r="CD890" s="268" t="e">
        <f t="shared" si="401"/>
        <v>#REF!</v>
      </c>
    </row>
    <row r="891" spans="1:82" s="90" customFormat="1" ht="24">
      <c r="A891" s="253">
        <f t="shared" si="398"/>
        <v>51140</v>
      </c>
      <c r="B891" s="251" t="s">
        <v>901</v>
      </c>
      <c r="C891" s="50"/>
      <c r="D891" s="50"/>
      <c r="E891" s="79">
        <f>ALL!E275/ALL!E$554</f>
        <v>0</v>
      </c>
      <c r="F891" s="79">
        <f>ALL!F275/ALL!F$554</f>
        <v>0</v>
      </c>
      <c r="G891" s="79">
        <f>ALL!G275/ALL!G$554</f>
        <v>0</v>
      </c>
      <c r="H891" s="79">
        <f>ALL!H275/ALL!H$554</f>
        <v>0</v>
      </c>
      <c r="I891" s="79">
        <f>ALL!I275/ALL!I$554</f>
        <v>0</v>
      </c>
      <c r="J891" s="79">
        <f>ALL!J275/ALL!J$554</f>
        <v>0</v>
      </c>
      <c r="K891" s="79">
        <f>ALL!K275/ALL!K$554</f>
        <v>0</v>
      </c>
      <c r="L891" s="79">
        <f>ALL!L275/ALL!L$554</f>
        <v>0</v>
      </c>
      <c r="M891" s="79">
        <f>ALL!M275/ALL!M$554</f>
        <v>0</v>
      </c>
      <c r="N891" s="79">
        <f>ALL!N275/ALL!N$554</f>
        <v>0</v>
      </c>
      <c r="O891" s="79">
        <f>ALL!O275/ALL!O$554</f>
        <v>0</v>
      </c>
      <c r="P891" s="79">
        <f>ALL!P275/ALL!P$554</f>
        <v>0</v>
      </c>
      <c r="Q891" s="79">
        <f>ALL!Q275/ALL!Q$554</f>
        <v>0</v>
      </c>
      <c r="R891" s="79">
        <f>ALL!R275/ALL!R$554</f>
        <v>0</v>
      </c>
      <c r="S891" s="79">
        <f>ALL!S275/ALL!S$554</f>
        <v>0</v>
      </c>
      <c r="T891" s="79">
        <f>ALL!T275/ALL!T$554</f>
        <v>0</v>
      </c>
      <c r="U891" s="79">
        <f>ALL!U275/ALL!U$554</f>
        <v>0</v>
      </c>
      <c r="V891" s="79">
        <f>ALL!V275/ALL!V$554</f>
        <v>0</v>
      </c>
      <c r="W891" s="79">
        <f>ALL!W275/ALL!W$554</f>
        <v>0</v>
      </c>
      <c r="X891" s="79">
        <f>ALL!X275/ALL!X$554</f>
        <v>0</v>
      </c>
      <c r="Y891" s="79">
        <f>ALL!Y275/ALL!Y$554</f>
        <v>0</v>
      </c>
      <c r="Z891" s="79">
        <f>ALL!Z275/ALL!Z$554</f>
        <v>0</v>
      </c>
      <c r="AA891" s="79">
        <f>ALL!AA275/ALL!AA$554</f>
        <v>0</v>
      </c>
      <c r="AB891" s="79">
        <f>ALL!AB275/ALL!AB$554</f>
        <v>0</v>
      </c>
      <c r="AC891" s="79">
        <f>ALL!AC275/ALL!AC$554</f>
        <v>0</v>
      </c>
      <c r="AD891" s="79">
        <f>ALL!AD275/ALL!AD$554</f>
        <v>0</v>
      </c>
      <c r="AE891" s="79">
        <f>ALL!AE275/ALL!AE$554</f>
        <v>0</v>
      </c>
      <c r="AF891" s="79">
        <f>ALL!AF275/ALL!AF$554</f>
        <v>0</v>
      </c>
      <c r="AG891" s="79">
        <f>ALL!AG275/ALL!AG$554</f>
        <v>0</v>
      </c>
      <c r="AH891" s="79">
        <f>ALL!AH275/ALL!AH$554</f>
        <v>0</v>
      </c>
      <c r="AI891" s="79">
        <f>ALL!AI275/ALL!AI$554</f>
        <v>0</v>
      </c>
      <c r="AJ891" s="79">
        <f>ALL!AJ275/ALL!AJ$554</f>
        <v>0</v>
      </c>
      <c r="AK891" s="79">
        <f>ALL!AK275/ALL!AK$554</f>
        <v>0</v>
      </c>
      <c r="AL891" s="79">
        <f>ALL!AL275/ALL!AL$554</f>
        <v>0</v>
      </c>
      <c r="AM891" s="79">
        <f>ALL!AM275/ALL!AM$554</f>
        <v>0</v>
      </c>
      <c r="AN891" s="79">
        <f>ALL!AN275/ALL!AN$554</f>
        <v>0</v>
      </c>
      <c r="AO891" s="79">
        <f>ALL!AO275/ALL!AO$554</f>
        <v>0</v>
      </c>
      <c r="AP891" s="79">
        <f>ALL!AP275/ALL!AP$554</f>
        <v>0</v>
      </c>
      <c r="AQ891" s="79">
        <f>ALL!AQ275/ALL!AQ$554</f>
        <v>0</v>
      </c>
      <c r="AR891" s="79">
        <f>ALL!AR275/ALL!AR$554</f>
        <v>0</v>
      </c>
      <c r="AS891" s="79">
        <f>ALL!AS275/ALL!AS$554</f>
        <v>0</v>
      </c>
      <c r="AT891" s="79">
        <f>ALL!AT275/ALL!AT$554</f>
        <v>0</v>
      </c>
      <c r="AU891" s="79">
        <f>ALL!AU275/ALL!AU$554</f>
        <v>0</v>
      </c>
      <c r="AV891" s="79">
        <f>ALL!AV275/ALL!AV$554</f>
        <v>0</v>
      </c>
      <c r="AW891" s="79">
        <f>ALL!AW275/ALL!AW$554</f>
        <v>0</v>
      </c>
      <c r="AX891" s="79">
        <f>ALL!AX275/ALL!AX$554</f>
        <v>0</v>
      </c>
      <c r="AY891" s="79">
        <f>ALL!AY275/ALL!AY$554</f>
        <v>0</v>
      </c>
      <c r="AZ891" s="79">
        <f>ALL!AZ275/ALL!AZ$554</f>
        <v>0</v>
      </c>
      <c r="BA891" s="79">
        <f>ALL!BA275/ALL!BA$554</f>
        <v>0</v>
      </c>
      <c r="BB891" s="79">
        <f>ALL!BB275/ALL!BB$554</f>
        <v>0</v>
      </c>
      <c r="BC891" s="79">
        <f>ALL!BC275/ALL!BC$554</f>
        <v>0</v>
      </c>
      <c r="BD891" s="79">
        <f>ALL!BD275/ALL!BD$554</f>
        <v>0</v>
      </c>
      <c r="BE891" s="79">
        <f>ALL!BE275/ALL!BE$554</f>
        <v>0</v>
      </c>
      <c r="BF891" s="79">
        <f>ALL!BF275/ALL!BF$554</f>
        <v>7.1500292818595275E-4</v>
      </c>
      <c r="BG891" s="79">
        <f>ALL!BG275/ALL!BG$554</f>
        <v>0</v>
      </c>
      <c r="BH891" s="79">
        <f>ALL!BH275/ALL!BH$554</f>
        <v>1.8647965861550939E-5</v>
      </c>
      <c r="BJ891" s="267">
        <f t="array" ref="BJ891">(MIN(IF($E$4:$BG$4=BJ$4,$E891:$BG891)))</f>
        <v>0</v>
      </c>
      <c r="BK891" s="267">
        <f t="array" ref="BK891">(MAX(IF($E$4:$BG$4=BK$4,$E891:$BG891)))</f>
        <v>0</v>
      </c>
      <c r="BL891" s="267">
        <f t="array" ref="BL891">(AVERAGE(IF($E$4:$BG$4=BL$4,$E891:$BG891)))</f>
        <v>0</v>
      </c>
      <c r="BM891" s="267">
        <f t="array" ref="BM891">(MIN(IF($E$4:$BG$4=BM$4,$E891:$BG891)))</f>
        <v>0</v>
      </c>
      <c r="BN891" s="267">
        <f t="array" ref="BN891">(MAX(IF($E$4:$BG$4=BN$4,$E891:$BG891)))</f>
        <v>7.1500292818595275E-4</v>
      </c>
      <c r="BO891" s="267">
        <f t="array" ref="BO891">(AVERAGE(IF($E$4:$BG$4=BO$4,$E891:$BG891)))</f>
        <v>1.7875073204648819E-4</v>
      </c>
      <c r="BP891" s="267">
        <f t="array" ref="BP891">(MIN(IF($E$4:$BG$4=BP$4,$E891:$BG891)))</f>
        <v>0</v>
      </c>
      <c r="BQ891" s="267">
        <f t="array" ref="BQ891">(MAX(IF($E$4:$BG$4=BQ$4,$E891:$BG891)))</f>
        <v>0</v>
      </c>
      <c r="BR891" s="267">
        <f t="array" ref="BR891">(AVERAGE(IF($E$4:$BG$4=BR$4,$E891:$BG891)))</f>
        <v>0</v>
      </c>
      <c r="BS891" s="267">
        <f t="array" ref="BS891">(MIN(IF($E$4:$BG$4=BS$4,$E891:$BG891)))</f>
        <v>0</v>
      </c>
      <c r="BT891" s="267">
        <f t="array" ref="BT891">(MAX(IF($E$4:$BG$4=BT$4,$E891:$BG891)))</f>
        <v>0</v>
      </c>
      <c r="BU891" s="267">
        <f t="array" ref="BU891">(AVERAGE(IF($E$4:$BG$4=BU$4,$E891:$BG891)))</f>
        <v>0</v>
      </c>
      <c r="BV891" s="267">
        <f t="array" ref="BV891">(MIN(IF($E$4:$BG$4=BV$4,$E891:$BG891)))</f>
        <v>0</v>
      </c>
      <c r="BW891" s="267">
        <f t="array" ref="BW891">(MAX(IF($E$4:$BG$4=BW$4,$E891:$BG891)))</f>
        <v>0</v>
      </c>
      <c r="BX891" s="267">
        <f t="array" ref="BX891">(AVERAGE(IF($E$4:$BG$4=BX$4,$E891:$BG891)))</f>
        <v>0</v>
      </c>
      <c r="BY891" s="267">
        <f t="array" ref="BY891">(MIN(IF($E$4:$BG$4=BY$4,$E891:$BG891)))</f>
        <v>0</v>
      </c>
      <c r="BZ891" s="267">
        <f t="array" ref="BZ891">(MAX(IF($E$4:$BG$4=BZ$4,$E891:$BG891)))</f>
        <v>0</v>
      </c>
      <c r="CA891" s="267">
        <f t="array" ref="CA891">(AVERAGE(IF($E$4:$BG$4=CA$4,$E891:$BG891)))</f>
        <v>0</v>
      </c>
      <c r="CB891" s="268">
        <f t="shared" si="399"/>
        <v>0</v>
      </c>
      <c r="CC891" s="268">
        <f t="shared" si="400"/>
        <v>0</v>
      </c>
      <c r="CD891" s="268">
        <f t="shared" si="401"/>
        <v>1.3000053239744596E-5</v>
      </c>
    </row>
    <row r="892" spans="1:82" s="90" customFormat="1">
      <c r="A892" s="253">
        <f t="shared" si="398"/>
        <v>51201</v>
      </c>
      <c r="B892" s="251" t="s">
        <v>228</v>
      </c>
      <c r="C892" s="50"/>
      <c r="D892" s="50"/>
      <c r="E892" s="79">
        <f>ALL!E276/ALL!E$554</f>
        <v>4.6906042808554788E-3</v>
      </c>
      <c r="F892" s="79">
        <f>ALL!F276/ALL!F$554</f>
        <v>1.2381532555933899E-3</v>
      </c>
      <c r="G892" s="79">
        <f>ALL!G276/ALL!G$554</f>
        <v>0</v>
      </c>
      <c r="H892" s="79">
        <f>ALL!H276/ALL!H$554</f>
        <v>7.5935600693558176E-4</v>
      </c>
      <c r="I892" s="79">
        <f>ALL!I276/ALL!I$554</f>
        <v>1.4381878378005571E-3</v>
      </c>
      <c r="J892" s="79">
        <f>ALL!J276/ALL!J$554</f>
        <v>8.9868810645843595E-4</v>
      </c>
      <c r="K892" s="79">
        <f>ALL!K276/ALL!K$554</f>
        <v>5.7352793954214005E-4</v>
      </c>
      <c r="L892" s="79">
        <f>ALL!L276/ALL!L$554</f>
        <v>1.9221356538333594E-3</v>
      </c>
      <c r="M892" s="79">
        <f>ALL!M276/ALL!M$554</f>
        <v>1.4398800131605485E-3</v>
      </c>
      <c r="N892" s="79">
        <f>ALL!N276/ALL!N$554</f>
        <v>4.4992243149505882E-4</v>
      </c>
      <c r="O892" s="79">
        <f>ALL!O276/ALL!O$554</f>
        <v>4.6191140303085502E-4</v>
      </c>
      <c r="P892" s="79">
        <f>ALL!P276/ALL!P$554</f>
        <v>3.9732714760968446E-4</v>
      </c>
      <c r="Q892" s="79">
        <f>ALL!Q276/ALL!Q$554</f>
        <v>6.2160373385143381E-4</v>
      </c>
      <c r="R892" s="79">
        <f>ALL!R276/ALL!R$554</f>
        <v>7.458711828151421E-4</v>
      </c>
      <c r="S892" s="79">
        <f>ALL!S276/ALL!S$554</f>
        <v>4.6900957352233935E-3</v>
      </c>
      <c r="T892" s="79">
        <f>ALL!T276/ALL!T$554</f>
        <v>0</v>
      </c>
      <c r="U892" s="79">
        <f>ALL!U276/ALL!U$554</f>
        <v>1.6484001895909926E-3</v>
      </c>
      <c r="V892" s="79">
        <f>ALL!V276/ALL!V$554</f>
        <v>0</v>
      </c>
      <c r="W892" s="79">
        <f>ALL!W276/ALL!W$554</f>
        <v>1.6016763028002697E-3</v>
      </c>
      <c r="X892" s="79">
        <f>ALL!X276/ALL!X$554</f>
        <v>1.3094919953437678E-3</v>
      </c>
      <c r="Y892" s="79">
        <f>ALL!Y276/ALL!Y$554</f>
        <v>1.0881618623001725E-3</v>
      </c>
      <c r="Z892" s="79">
        <f>ALL!Z276/ALL!Z$554</f>
        <v>3.2515776079487654E-3</v>
      </c>
      <c r="AA892" s="79">
        <f>ALL!AA276/ALL!AA$554</f>
        <v>1.9560783670990278E-3</v>
      </c>
      <c r="AB892" s="79">
        <f>ALL!AB276/ALL!AB$554</f>
        <v>1.3114813382869874E-3</v>
      </c>
      <c r="AC892" s="79">
        <f>ALL!AC276/ALL!AC$554</f>
        <v>1.5439421634166283E-3</v>
      </c>
      <c r="AD892" s="79">
        <f>ALL!AD276/ALL!AD$554</f>
        <v>0</v>
      </c>
      <c r="AE892" s="79">
        <f>ALL!AE276/ALL!AE$554</f>
        <v>5.6865903014888936E-4</v>
      </c>
      <c r="AF892" s="79">
        <f>ALL!AF276/ALL!AF$554</f>
        <v>4.7631560184243092E-4</v>
      </c>
      <c r="AG892" s="79">
        <f>ALL!AG276/ALL!AG$554</f>
        <v>5.7694118618252575E-4</v>
      </c>
      <c r="AH892" s="79">
        <f>ALL!AH276/ALL!AH$554</f>
        <v>1.2011196295012936E-3</v>
      </c>
      <c r="AI892" s="79">
        <f>ALL!AI276/ALL!AI$554</f>
        <v>3.3028704549254414E-3</v>
      </c>
      <c r="AJ892" s="79">
        <f>ALL!AJ276/ALL!AJ$554</f>
        <v>5.5598636432783836E-4</v>
      </c>
      <c r="AK892" s="79">
        <f>ALL!AK276/ALL!AK$554</f>
        <v>5.3188922446443447E-4</v>
      </c>
      <c r="AL892" s="79">
        <f>ALL!AL276/ALL!AL$554</f>
        <v>1.3676725361281134E-3</v>
      </c>
      <c r="AM892" s="79">
        <f>ALL!AM276/ALL!AM$554</f>
        <v>0</v>
      </c>
      <c r="AN892" s="79">
        <f>ALL!AN276/ALL!AN$554</f>
        <v>6.371711103496856E-5</v>
      </c>
      <c r="AO892" s="79">
        <f>ALL!AO276/ALL!AO$554</f>
        <v>1.5078076375907502E-4</v>
      </c>
      <c r="AP892" s="79">
        <f>ALL!AP276/ALL!AP$554</f>
        <v>2.7324510844225661E-3</v>
      </c>
      <c r="AQ892" s="79">
        <f>ALL!AQ276/ALL!AQ$554</f>
        <v>0</v>
      </c>
      <c r="AR892" s="79">
        <f>ALL!AR276/ALL!AR$554</f>
        <v>0</v>
      </c>
      <c r="AS892" s="79">
        <f>ALL!AS276/ALL!AS$554</f>
        <v>0</v>
      </c>
      <c r="AT892" s="79">
        <f>ALL!AT276/ALL!AT$554</f>
        <v>0</v>
      </c>
      <c r="AU892" s="79">
        <f>ALL!AU276/ALL!AU$554</f>
        <v>0</v>
      </c>
      <c r="AV892" s="79">
        <f>ALL!AV276/ALL!AV$554</f>
        <v>0</v>
      </c>
      <c r="AW892" s="79">
        <f>ALL!AW276/ALL!AW$554</f>
        <v>2.3361902468300778E-3</v>
      </c>
      <c r="AX892" s="79">
        <f>ALL!AX276/ALL!AX$554</f>
        <v>0</v>
      </c>
      <c r="AY892" s="79">
        <f>ALL!AY276/ALL!AY$554</f>
        <v>0</v>
      </c>
      <c r="AZ892" s="79">
        <f>ALL!AZ276/ALL!AZ$554</f>
        <v>3.0860673779498554E-4</v>
      </c>
      <c r="BA892" s="79">
        <f>ALL!BA276/ALL!BA$554</f>
        <v>0</v>
      </c>
      <c r="BB892" s="79">
        <f>ALL!BB276/ALL!BB$554</f>
        <v>0</v>
      </c>
      <c r="BC892" s="79">
        <f>ALL!BC276/ALL!BC$554</f>
        <v>0</v>
      </c>
      <c r="BD892" s="79">
        <f>ALL!BD276/ALL!BD$554</f>
        <v>2.3538977027438826E-4</v>
      </c>
      <c r="BE892" s="79">
        <f>ALL!BE276/ALL!BE$554</f>
        <v>1.3125153988931869E-3</v>
      </c>
      <c r="BF892" s="79">
        <f>ALL!BF276/ALL!BF$554</f>
        <v>5.3672593931207273E-4</v>
      </c>
      <c r="BG892" s="79">
        <f>ALL!BG276/ALL!BG$554</f>
        <v>1.4462950637805785E-3</v>
      </c>
      <c r="BH892" s="79">
        <f>ALL!BH276/ALL!BH$554</f>
        <v>1.2902789921732042E-3</v>
      </c>
      <c r="BJ892" s="267">
        <f t="array" ref="BJ892">(MIN(IF($E$4:$BG$4=BJ$4,$E892:$BG892)))</f>
        <v>0</v>
      </c>
      <c r="BK892" s="267">
        <f t="array" ref="BK892">(MAX(IF($E$4:$BG$4=BK$4,$E892:$BG892)))</f>
        <v>2.7324510844225661E-3</v>
      </c>
      <c r="BL892" s="267">
        <f t="array" ref="BL892">(AVERAGE(IF($E$4:$BG$4=BL$4,$E892:$BG892)))</f>
        <v>3.4948412149010455E-4</v>
      </c>
      <c r="BM892" s="267">
        <f t="array" ref="BM892">(MIN(IF($E$4:$BG$4=BM$4,$E892:$BG892)))</f>
        <v>2.3538977027438826E-4</v>
      </c>
      <c r="BN892" s="267">
        <f t="array" ref="BN892">(MAX(IF($E$4:$BG$4=BN$4,$E892:$BG892)))</f>
        <v>1.4462950637805785E-3</v>
      </c>
      <c r="BO892" s="267">
        <f t="array" ref="BO892">(AVERAGE(IF($E$4:$BG$4=BO$4,$E892:$BG892)))</f>
        <v>8.8273154306505656E-4</v>
      </c>
      <c r="BP892" s="267">
        <f t="array" ref="BP892">(MIN(IF($E$4:$BG$4=BP$4,$E892:$BG892)))</f>
        <v>0</v>
      </c>
      <c r="BQ892" s="267">
        <f t="array" ref="BQ892">(MAX(IF($E$4:$BG$4=BQ$4,$E892:$BG892)))</f>
        <v>1.3676725361281134E-3</v>
      </c>
      <c r="BR892" s="267">
        <f t="array" ref="BR892">(AVERAGE(IF($E$4:$BG$4=BR$4,$E892:$BG892)))</f>
        <v>6.3318725353084932E-4</v>
      </c>
      <c r="BS892" s="267">
        <f t="array" ref="BS892">(MIN(IF($E$4:$BG$4=BS$4,$E892:$BG892)))</f>
        <v>0</v>
      </c>
      <c r="BT892" s="267">
        <f t="array" ref="BT892">(MAX(IF($E$4:$BG$4=BT$4,$E892:$BG892)))</f>
        <v>4.6906042808554788E-3</v>
      </c>
      <c r="BU892" s="267">
        <f t="array" ref="BU892">(AVERAGE(IF($E$4:$BG$4=BU$4,$E892:$BG892)))</f>
        <v>1.1907412879081035E-3</v>
      </c>
      <c r="BV892" s="267">
        <f t="array" ref="BV892">(MIN(IF($E$4:$BG$4=BV$4,$E892:$BG892)))</f>
        <v>0</v>
      </c>
      <c r="BW892" s="267">
        <f t="array" ref="BW892">(MAX(IF($E$4:$BG$4=BW$4,$E892:$BG892)))</f>
        <v>3.2515776079487654E-3</v>
      </c>
      <c r="BX892" s="267">
        <f t="array" ref="BX892">(AVERAGE(IF($E$4:$BG$4=BX$4,$E892:$BG892)))</f>
        <v>1.2797613276408978E-3</v>
      </c>
      <c r="BY892" s="267">
        <f t="array" ref="BY892">(MIN(IF($E$4:$BG$4=BY$4,$E892:$BG892)))</f>
        <v>3.9732714760968446E-4</v>
      </c>
      <c r="BZ892" s="267">
        <f t="array" ref="BZ892">(MAX(IF($E$4:$BG$4=BZ$4,$E892:$BG892)))</f>
        <v>3.3028704549254414E-3</v>
      </c>
      <c r="CA892" s="267">
        <f t="array" ref="CA892">(AVERAGE(IF($E$4:$BG$4=CA$4,$E892:$BG892)))</f>
        <v>1.5136220664694754E-3</v>
      </c>
      <c r="CB892" s="268">
        <f t="shared" si="399"/>
        <v>0</v>
      </c>
      <c r="CC892" s="268">
        <f t="shared" si="400"/>
        <v>0</v>
      </c>
      <c r="CD892" s="268">
        <f t="shared" si="401"/>
        <v>9.407672854293553E-4</v>
      </c>
    </row>
    <row r="893" spans="1:82" s="90" customFormat="1" ht="24">
      <c r="A893" s="253">
        <f t="shared" si="398"/>
        <v>51202</v>
      </c>
      <c r="B893" s="251" t="s">
        <v>229</v>
      </c>
      <c r="C893" s="50"/>
      <c r="D893" s="50"/>
      <c r="E893" s="79">
        <f>ALL!E277/ALL!E$554</f>
        <v>0</v>
      </c>
      <c r="F893" s="79">
        <f>ALL!F277/ALL!F$554</f>
        <v>0</v>
      </c>
      <c r="G893" s="79">
        <f>ALL!G277/ALL!G$554</f>
        <v>0</v>
      </c>
      <c r="H893" s="79">
        <f>ALL!H277/ALL!H$554</f>
        <v>6.2569228024436318E-5</v>
      </c>
      <c r="I893" s="79">
        <f>ALL!I277/ALL!I$554</f>
        <v>6.0432417680896055E-5</v>
      </c>
      <c r="J893" s="79">
        <f>ALL!J277/ALL!J$554</f>
        <v>0</v>
      </c>
      <c r="K893" s="79">
        <f>ALL!K277/ALL!K$554</f>
        <v>0</v>
      </c>
      <c r="L893" s="79">
        <f>ALL!L277/ALL!L$554</f>
        <v>0</v>
      </c>
      <c r="M893" s="79">
        <f>ALL!M277/ALL!M$554</f>
        <v>0</v>
      </c>
      <c r="N893" s="79">
        <f>ALL!N277/ALL!N$554</f>
        <v>0</v>
      </c>
      <c r="O893" s="79">
        <f>ALL!O277/ALL!O$554</f>
        <v>0</v>
      </c>
      <c r="P893" s="79">
        <f>ALL!P277/ALL!P$554</f>
        <v>0</v>
      </c>
      <c r="Q893" s="79">
        <f>ALL!Q277/ALL!Q$554</f>
        <v>0</v>
      </c>
      <c r="R893" s="79">
        <f>ALL!R277/ALL!R$554</f>
        <v>0</v>
      </c>
      <c r="S893" s="79">
        <f>ALL!S277/ALL!S$554</f>
        <v>0</v>
      </c>
      <c r="T893" s="79">
        <f>ALL!T277/ALL!T$554</f>
        <v>3.8283642836788926E-5</v>
      </c>
      <c r="U893" s="79">
        <f>ALL!U277/ALL!U$554</f>
        <v>0</v>
      </c>
      <c r="V893" s="79">
        <f>ALL!V277/ALL!V$554</f>
        <v>0</v>
      </c>
      <c r="W893" s="79">
        <f>ALL!W277/ALL!W$554</f>
        <v>0</v>
      </c>
      <c r="X893" s="79">
        <f>ALL!X277/ALL!X$554</f>
        <v>0</v>
      </c>
      <c r="Y893" s="79">
        <f>ALL!Y277/ALL!Y$554</f>
        <v>1.2593947635699968E-4</v>
      </c>
      <c r="Z893" s="79">
        <f>ALL!Z277/ALL!Z$554</f>
        <v>0</v>
      </c>
      <c r="AA893" s="79">
        <f>ALL!AA277/ALL!AA$554</f>
        <v>0</v>
      </c>
      <c r="AB893" s="79">
        <f>ALL!AB277/ALL!AB$554</f>
        <v>-2.4683145427552179E-8</v>
      </c>
      <c r="AC893" s="79">
        <f>ALL!AC277/ALL!AC$554</f>
        <v>0</v>
      </c>
      <c r="AD893" s="79">
        <f>ALL!AD277/ALL!AD$554</f>
        <v>0</v>
      </c>
      <c r="AE893" s="79">
        <f>ALL!AE277/ALL!AE$554</f>
        <v>0</v>
      </c>
      <c r="AF893" s="79">
        <f>ALL!AF277/ALL!AF$554</f>
        <v>0</v>
      </c>
      <c r="AG893" s="79">
        <f>ALL!AG277/ALL!AG$554</f>
        <v>0</v>
      </c>
      <c r="AH893" s="79">
        <f>ALL!AH277/ALL!AH$554</f>
        <v>0</v>
      </c>
      <c r="AI893" s="79">
        <f>ALL!AI277/ALL!AI$554</f>
        <v>0</v>
      </c>
      <c r="AJ893" s="79">
        <f>ALL!AJ277/ALL!AJ$554</f>
        <v>0</v>
      </c>
      <c r="AK893" s="79">
        <f>ALL!AK277/ALL!AK$554</f>
        <v>0</v>
      </c>
      <c r="AL893" s="79">
        <f>ALL!AL277/ALL!AL$554</f>
        <v>0</v>
      </c>
      <c r="AM893" s="79">
        <f>ALL!AM277/ALL!AM$554</f>
        <v>0</v>
      </c>
      <c r="AN893" s="79">
        <f>ALL!AN277/ALL!AN$554</f>
        <v>0</v>
      </c>
      <c r="AO893" s="79">
        <f>ALL!AO277/ALL!AO$554</f>
        <v>0</v>
      </c>
      <c r="AP893" s="79">
        <f>ALL!AP277/ALL!AP$554</f>
        <v>0</v>
      </c>
      <c r="AQ893" s="79">
        <f>ALL!AQ277/ALL!AQ$554</f>
        <v>0</v>
      </c>
      <c r="AR893" s="79">
        <f>ALL!AR277/ALL!AR$554</f>
        <v>0</v>
      </c>
      <c r="AS893" s="79">
        <f>ALL!AS277/ALL!AS$554</f>
        <v>0</v>
      </c>
      <c r="AT893" s="79">
        <f>ALL!AT277/ALL!AT$554</f>
        <v>0</v>
      </c>
      <c r="AU893" s="79">
        <f>ALL!AU277/ALL!AU$554</f>
        <v>0</v>
      </c>
      <c r="AV893" s="79">
        <f>ALL!AV277/ALL!AV$554</f>
        <v>0</v>
      </c>
      <c r="AW893" s="79">
        <f>ALL!AW277/ALL!AW$554</f>
        <v>0</v>
      </c>
      <c r="AX893" s="79">
        <f>ALL!AX277/ALL!AX$554</f>
        <v>0</v>
      </c>
      <c r="AY893" s="79">
        <f>ALL!AY277/ALL!AY$554</f>
        <v>0</v>
      </c>
      <c r="AZ893" s="79">
        <f>ALL!AZ277/ALL!AZ$554</f>
        <v>0</v>
      </c>
      <c r="BA893" s="79">
        <f>ALL!BA277/ALL!BA$554</f>
        <v>0</v>
      </c>
      <c r="BB893" s="79">
        <f>ALL!BB277/ALL!BB$554</f>
        <v>0</v>
      </c>
      <c r="BC893" s="79">
        <f>ALL!BC277/ALL!BC$554</f>
        <v>0</v>
      </c>
      <c r="BD893" s="79">
        <f>ALL!BD277/ALL!BD$554</f>
        <v>0</v>
      </c>
      <c r="BE893" s="79">
        <f>ALL!BE277/ALL!BE$554</f>
        <v>0</v>
      </c>
      <c r="BF893" s="79">
        <f>ALL!BF277/ALL!BF$554</f>
        <v>0</v>
      </c>
      <c r="BG893" s="79">
        <f>ALL!BG277/ALL!BG$554</f>
        <v>0</v>
      </c>
      <c r="BH893" s="79">
        <f>ALL!BH277/ALL!BH$554</f>
        <v>7.805392931267951E-6</v>
      </c>
      <c r="BJ893" s="267">
        <f t="array" ref="BJ893">(MIN(IF($E$4:$BG$4=BJ$4,$E893:$BG893)))</f>
        <v>0</v>
      </c>
      <c r="BK893" s="267">
        <f t="array" ref="BK893">(MAX(IF($E$4:$BG$4=BK$4,$E893:$BG893)))</f>
        <v>0</v>
      </c>
      <c r="BL893" s="267">
        <f t="array" ref="BL893">(AVERAGE(IF($E$4:$BG$4=BL$4,$E893:$BG893)))</f>
        <v>0</v>
      </c>
      <c r="BM893" s="267">
        <f t="array" ref="BM893">(MIN(IF($E$4:$BG$4=BM$4,$E893:$BG893)))</f>
        <v>0</v>
      </c>
      <c r="BN893" s="267">
        <f t="array" ref="BN893">(MAX(IF($E$4:$BG$4=BN$4,$E893:$BG893)))</f>
        <v>0</v>
      </c>
      <c r="BO893" s="267">
        <f t="array" ref="BO893">(AVERAGE(IF($E$4:$BG$4=BO$4,$E893:$BG893)))</f>
        <v>0</v>
      </c>
      <c r="BP893" s="267">
        <f t="array" ref="BP893">(MIN(IF($E$4:$BG$4=BP$4,$E893:$BG893)))</f>
        <v>0</v>
      </c>
      <c r="BQ893" s="267">
        <f t="array" ref="BQ893">(MAX(IF($E$4:$BG$4=BQ$4,$E893:$BG893)))</f>
        <v>0</v>
      </c>
      <c r="BR893" s="267">
        <f t="array" ref="BR893">(AVERAGE(IF($E$4:$BG$4=BR$4,$E893:$BG893)))</f>
        <v>0</v>
      </c>
      <c r="BS893" s="267">
        <f t="array" ref="BS893">(MIN(IF($E$4:$BG$4=BS$4,$E893:$BG893)))</f>
        <v>0</v>
      </c>
      <c r="BT893" s="267">
        <f t="array" ref="BT893">(MAX(IF($E$4:$BG$4=BT$4,$E893:$BG893)))</f>
        <v>1.2593947635699968E-4</v>
      </c>
      <c r="BU893" s="267">
        <f t="array" ref="BU893">(AVERAGE(IF($E$4:$BG$4=BU$4,$E893:$BG893)))</f>
        <v>1.0799635581820235E-5</v>
      </c>
      <c r="BV893" s="267">
        <f t="array" ref="BV893">(MIN(IF($E$4:$BG$4=BV$4,$E893:$BG893)))</f>
        <v>-2.4683145427552179E-8</v>
      </c>
      <c r="BW893" s="267">
        <f t="array" ref="BW893">(MAX(IF($E$4:$BG$4=BW$4,$E893:$BG893)))</f>
        <v>0</v>
      </c>
      <c r="BX893" s="267">
        <f t="array" ref="BX893">(AVERAGE(IF($E$4:$BG$4=BX$4,$E893:$BG893)))</f>
        <v>-6.1707863568880447E-9</v>
      </c>
      <c r="BY893" s="267">
        <f t="array" ref="BY893">(MIN(IF($E$4:$BG$4=BY$4,$E893:$BG893)))</f>
        <v>0</v>
      </c>
      <c r="BZ893" s="267">
        <f t="array" ref="BZ893">(MAX(IF($E$4:$BG$4=BZ$4,$E893:$BG893)))</f>
        <v>6.0432417680896055E-5</v>
      </c>
      <c r="CA893" s="267">
        <f t="array" ref="CA893">(AVERAGE(IF($E$4:$BG$4=CA$4,$E893:$BG893)))</f>
        <v>8.6332025258422933E-6</v>
      </c>
      <c r="CB893" s="268">
        <f t="shared" si="399"/>
        <v>0</v>
      </c>
      <c r="CC893" s="268">
        <f t="shared" si="400"/>
        <v>0</v>
      </c>
      <c r="CD893" s="268">
        <f t="shared" si="401"/>
        <v>5.2218196682489713E-6</v>
      </c>
    </row>
    <row r="894" spans="1:82" s="90" customFormat="1" ht="24">
      <c r="A894" s="253">
        <f t="shared" si="398"/>
        <v>51203</v>
      </c>
      <c r="B894" s="251" t="s">
        <v>230</v>
      </c>
      <c r="C894" s="50"/>
      <c r="D894" s="50"/>
      <c r="E894" s="79">
        <f>ALL!E278/ALL!E$554</f>
        <v>0</v>
      </c>
      <c r="F894" s="79">
        <f>ALL!F278/ALL!F$554</f>
        <v>-1.3933700272782462E-4</v>
      </c>
      <c r="G894" s="79">
        <f>ALL!G278/ALL!G$554</f>
        <v>0</v>
      </c>
      <c r="H894" s="79">
        <f>ALL!H278/ALL!H$554</f>
        <v>3.8559029522137035E-4</v>
      </c>
      <c r="I894" s="79">
        <f>ALL!I278/ALL!I$554</f>
        <v>4.4887425427130858E-4</v>
      </c>
      <c r="J894" s="79">
        <f>ALL!J278/ALL!J$554</f>
        <v>0</v>
      </c>
      <c r="K894" s="79">
        <f>ALL!K278/ALL!K$554</f>
        <v>0</v>
      </c>
      <c r="L894" s="79">
        <f>ALL!L278/ALL!L$554</f>
        <v>0</v>
      </c>
      <c r="M894" s="79">
        <f>ALL!M278/ALL!M$554</f>
        <v>0</v>
      </c>
      <c r="N894" s="79">
        <f>ALL!N278/ALL!N$554</f>
        <v>0</v>
      </c>
      <c r="O894" s="79">
        <f>ALL!O278/ALL!O$554</f>
        <v>0</v>
      </c>
      <c r="P894" s="79">
        <f>ALL!P278/ALL!P$554</f>
        <v>0</v>
      </c>
      <c r="Q894" s="79">
        <f>ALL!Q278/ALL!Q$554</f>
        <v>0</v>
      </c>
      <c r="R894" s="79">
        <f>ALL!R278/ALL!R$554</f>
        <v>-1.2970460733835356E-4</v>
      </c>
      <c r="S894" s="79">
        <f>ALL!S278/ALL!S$554</f>
        <v>0</v>
      </c>
      <c r="T894" s="79">
        <f>ALL!T278/ALL!T$554</f>
        <v>0</v>
      </c>
      <c r="U894" s="79">
        <f>ALL!U278/ALL!U$554</f>
        <v>0</v>
      </c>
      <c r="V894" s="79">
        <f>ALL!V278/ALL!V$554</f>
        <v>0</v>
      </c>
      <c r="W894" s="79">
        <f>ALL!W278/ALL!W$554</f>
        <v>7.8856595207414519E-4</v>
      </c>
      <c r="X894" s="79">
        <f>ALL!X278/ALL!X$554</f>
        <v>0</v>
      </c>
      <c r="Y894" s="79">
        <f>ALL!Y278/ALL!Y$554</f>
        <v>0</v>
      </c>
      <c r="Z894" s="79">
        <f>ALL!Z278/ALL!Z$554</f>
        <v>2.5360623272318368E-4</v>
      </c>
      <c r="AA894" s="79">
        <f>ALL!AA278/ALL!AA$554</f>
        <v>0</v>
      </c>
      <c r="AB894" s="79">
        <f>ALL!AB278/ALL!AB$554</f>
        <v>0</v>
      </c>
      <c r="AC894" s="79">
        <f>ALL!AC278/ALL!AC$554</f>
        <v>0</v>
      </c>
      <c r="AD894" s="79">
        <f>ALL!AD278/ALL!AD$554</f>
        <v>0</v>
      </c>
      <c r="AE894" s="79">
        <f>ALL!AE278/ALL!AE$554</f>
        <v>0</v>
      </c>
      <c r="AF894" s="79">
        <f>ALL!AF278/ALL!AF$554</f>
        <v>0</v>
      </c>
      <c r="AG894" s="79">
        <f>ALL!AG278/ALL!AG$554</f>
        <v>3.5645893008710204E-4</v>
      </c>
      <c r="AH894" s="79">
        <f>ALL!AH278/ALL!AH$554</f>
        <v>0</v>
      </c>
      <c r="AI894" s="79">
        <f>ALL!AI278/ALL!AI$554</f>
        <v>2.1920575719717257E-4</v>
      </c>
      <c r="AJ894" s="79">
        <f>ALL!AJ278/ALL!AJ$554</f>
        <v>0</v>
      </c>
      <c r="AK894" s="79">
        <f>ALL!AK278/ALL!AK$554</f>
        <v>0</v>
      </c>
      <c r="AL894" s="79">
        <f>ALL!AL278/ALL!AL$554</f>
        <v>0</v>
      </c>
      <c r="AM894" s="79">
        <f>ALL!AM278/ALL!AM$554</f>
        <v>0</v>
      </c>
      <c r="AN894" s="79">
        <f>ALL!AN278/ALL!AN$554</f>
        <v>0</v>
      </c>
      <c r="AO894" s="79">
        <f>ALL!AO278/ALL!AO$554</f>
        <v>0</v>
      </c>
      <c r="AP894" s="79">
        <f>ALL!AP278/ALL!AP$554</f>
        <v>0</v>
      </c>
      <c r="AQ894" s="79">
        <f>ALL!AQ278/ALL!AQ$554</f>
        <v>0</v>
      </c>
      <c r="AR894" s="79">
        <f>ALL!AR278/ALL!AR$554</f>
        <v>0</v>
      </c>
      <c r="AS894" s="79">
        <f>ALL!AS278/ALL!AS$554</f>
        <v>0</v>
      </c>
      <c r="AT894" s="79">
        <f>ALL!AT278/ALL!AT$554</f>
        <v>0</v>
      </c>
      <c r="AU894" s="79">
        <f>ALL!AU278/ALL!AU$554</f>
        <v>0</v>
      </c>
      <c r="AV894" s="79">
        <f>ALL!AV278/ALL!AV$554</f>
        <v>0</v>
      </c>
      <c r="AW894" s="79">
        <f>ALL!AW278/ALL!AW$554</f>
        <v>0</v>
      </c>
      <c r="AX894" s="79">
        <f>ALL!AX278/ALL!AX$554</f>
        <v>0</v>
      </c>
      <c r="AY894" s="79">
        <f>ALL!AY278/ALL!AY$554</f>
        <v>0</v>
      </c>
      <c r="AZ894" s="79">
        <f>ALL!AZ278/ALL!AZ$554</f>
        <v>0</v>
      </c>
      <c r="BA894" s="79">
        <f>ALL!BA278/ALL!BA$554</f>
        <v>0</v>
      </c>
      <c r="BB894" s="79">
        <f>ALL!BB278/ALL!BB$554</f>
        <v>0</v>
      </c>
      <c r="BC894" s="79">
        <f>ALL!BC278/ALL!BC$554</f>
        <v>0</v>
      </c>
      <c r="BD894" s="79">
        <f>ALL!BD278/ALL!BD$554</f>
        <v>5.4960203873479971E-4</v>
      </c>
      <c r="BE894" s="79">
        <f>ALL!BE278/ALL!BE$554</f>
        <v>0</v>
      </c>
      <c r="BF894" s="79">
        <f>ALL!BF278/ALL!BF$554</f>
        <v>-5.0704131749270931E-5</v>
      </c>
      <c r="BG894" s="79">
        <f>ALL!BG278/ALL!BG$554</f>
        <v>0</v>
      </c>
      <c r="BH894" s="79">
        <f>ALL!BH278/ALL!BH$554</f>
        <v>1.2010334992284505E-4</v>
      </c>
      <c r="BJ894" s="267">
        <f t="array" ref="BJ894">(MIN(IF($E$4:$BG$4=BJ$4,$E894:$BG894)))</f>
        <v>0</v>
      </c>
      <c r="BK894" s="267">
        <f t="array" ref="BK894">(MAX(IF($E$4:$BG$4=BK$4,$E894:$BG894)))</f>
        <v>0</v>
      </c>
      <c r="BL894" s="267">
        <f t="array" ref="BL894">(AVERAGE(IF($E$4:$BG$4=BL$4,$E894:$BG894)))</f>
        <v>0</v>
      </c>
      <c r="BM894" s="267">
        <f t="array" ref="BM894">(MIN(IF($E$4:$BG$4=BM$4,$E894:$BG894)))</f>
        <v>-5.0704131749270931E-5</v>
      </c>
      <c r="BN894" s="267">
        <f t="array" ref="BN894">(MAX(IF($E$4:$BG$4=BN$4,$E894:$BG894)))</f>
        <v>5.4960203873479971E-4</v>
      </c>
      <c r="BO894" s="267">
        <f t="array" ref="BO894">(AVERAGE(IF($E$4:$BG$4=BO$4,$E894:$BG894)))</f>
        <v>1.2472447674638219E-4</v>
      </c>
      <c r="BP894" s="267">
        <f t="array" ref="BP894">(MIN(IF($E$4:$BG$4=BP$4,$E894:$BG894)))</f>
        <v>0</v>
      </c>
      <c r="BQ894" s="267">
        <f t="array" ref="BQ894">(MAX(IF($E$4:$BG$4=BQ$4,$E894:$BG894)))</f>
        <v>0</v>
      </c>
      <c r="BR894" s="267">
        <f t="array" ref="BR894">(AVERAGE(IF($E$4:$BG$4=BR$4,$E894:$BG894)))</f>
        <v>0</v>
      </c>
      <c r="BS894" s="267">
        <f t="array" ref="BS894">(MIN(IF($E$4:$BG$4=BS$4,$E894:$BG894)))</f>
        <v>-1.3933700272782462E-4</v>
      </c>
      <c r="BT894" s="267">
        <f t="array" ref="BT894">(MAX(IF($E$4:$BG$4=BT$4,$E894:$BG894)))</f>
        <v>7.8856595207414519E-4</v>
      </c>
      <c r="BU894" s="267">
        <f t="array" ref="BU894">(AVERAGE(IF($E$4:$BG$4=BU$4,$E894:$BG894)))</f>
        <v>4.3100697010920827E-5</v>
      </c>
      <c r="BV894" s="267">
        <f t="array" ref="BV894">(MIN(IF($E$4:$BG$4=BV$4,$E894:$BG894)))</f>
        <v>0</v>
      </c>
      <c r="BW894" s="267">
        <f t="array" ref="BW894">(MAX(IF($E$4:$BG$4=BW$4,$E894:$BG894)))</f>
        <v>2.5360623272318368E-4</v>
      </c>
      <c r="BX894" s="267">
        <f t="array" ref="BX894">(AVERAGE(IF($E$4:$BG$4=BX$4,$E894:$BG894)))</f>
        <v>6.3401558180795921E-5</v>
      </c>
      <c r="BY894" s="267">
        <f t="array" ref="BY894">(MIN(IF($E$4:$BG$4=BY$4,$E894:$BG894)))</f>
        <v>0</v>
      </c>
      <c r="BZ894" s="267">
        <f t="array" ref="BZ894">(MAX(IF($E$4:$BG$4=BZ$4,$E894:$BG894)))</f>
        <v>4.4887425427130858E-4</v>
      </c>
      <c r="CA894" s="267">
        <f t="array" ref="CA894">(AVERAGE(IF($E$4:$BG$4=CA$4,$E894:$BG894)))</f>
        <v>1.4636270593651189E-4</v>
      </c>
      <c r="CB894" s="268">
        <f t="shared" si="399"/>
        <v>0</v>
      </c>
      <c r="CC894" s="268">
        <f t="shared" si="400"/>
        <v>0</v>
      </c>
      <c r="CD894" s="268">
        <f t="shared" si="401"/>
        <v>4.8766503972611514E-5</v>
      </c>
    </row>
    <row r="895" spans="1:82" s="90" customFormat="1" ht="24">
      <c r="A895" s="253">
        <f t="shared" si="398"/>
        <v>51302</v>
      </c>
      <c r="B895" s="251" t="s">
        <v>231</v>
      </c>
      <c r="C895" s="50"/>
      <c r="D895" s="50"/>
      <c r="E895" s="79">
        <f>ALL!E279/ALL!E$554</f>
        <v>5.1623406358785669E-6</v>
      </c>
      <c r="F895" s="79">
        <f>ALL!F279/ALL!F$554</f>
        <v>0</v>
      </c>
      <c r="G895" s="79">
        <f>ALL!G279/ALL!G$554</f>
        <v>2.676656777193248E-3</v>
      </c>
      <c r="H895" s="79">
        <f>ALL!H279/ALL!H$554</f>
        <v>1.5128628689841587E-5</v>
      </c>
      <c r="I895" s="79">
        <f>ALL!I279/ALL!I$554</f>
        <v>2.9861005075314051E-6</v>
      </c>
      <c r="J895" s="79">
        <f>ALL!J279/ALL!J$554</f>
        <v>1.8186290415738856E-5</v>
      </c>
      <c r="K895" s="79">
        <f>ALL!K279/ALL!K$554</f>
        <v>0</v>
      </c>
      <c r="L895" s="79">
        <f>ALL!L279/ALL!L$554</f>
        <v>1.7073150584940094E-4</v>
      </c>
      <c r="M895" s="79">
        <f>ALL!M279/ALL!M$554</f>
        <v>-1.0288928570702572E-4</v>
      </c>
      <c r="N895" s="79">
        <f>ALL!N279/ALL!N$554</f>
        <v>3.6956256188979643E-3</v>
      </c>
      <c r="O895" s="79">
        <f>ALL!O279/ALL!O$554</f>
        <v>5.2532275606061044E-4</v>
      </c>
      <c r="P895" s="79">
        <f>ALL!P279/ALL!P$554</f>
        <v>0</v>
      </c>
      <c r="Q895" s="79">
        <f>ALL!Q279/ALL!Q$554</f>
        <v>3.7982492044456943E-4</v>
      </c>
      <c r="R895" s="79">
        <f>ALL!R279/ALL!R$554</f>
        <v>7.9902189537027733E-3</v>
      </c>
      <c r="S895" s="79">
        <f>ALL!S279/ALL!S$554</f>
        <v>0</v>
      </c>
      <c r="T895" s="79">
        <f>ALL!T279/ALL!T$554</f>
        <v>3.1843135841404111E-4</v>
      </c>
      <c r="U895" s="79">
        <f>ALL!U279/ALL!U$554</f>
        <v>0</v>
      </c>
      <c r="V895" s="79">
        <f>ALL!V279/ALL!V$554</f>
        <v>0</v>
      </c>
      <c r="W895" s="79">
        <f>ALL!W279/ALL!W$554</f>
        <v>4.8070494521517147E-4</v>
      </c>
      <c r="X895" s="79">
        <f>ALL!X279/ALL!X$554</f>
        <v>2.9367656614896539E-3</v>
      </c>
      <c r="Y895" s="79">
        <f>ALL!Y279/ALL!Y$554</f>
        <v>0</v>
      </c>
      <c r="Z895" s="79">
        <f>ALL!Z279/ALL!Z$554</f>
        <v>8.1420329257644321E-4</v>
      </c>
      <c r="AA895" s="79">
        <f>ALL!AA279/ALL!AA$554</f>
        <v>9.4347906680177494E-4</v>
      </c>
      <c r="AB895" s="79">
        <f>ALL!AB279/ALL!AB$554</f>
        <v>3.7374396034885258E-4</v>
      </c>
      <c r="AC895" s="79">
        <f>ALL!AC279/ALL!AC$554</f>
        <v>1.6980861439881013E-3</v>
      </c>
      <c r="AD895" s="79">
        <f>ALL!AD279/ALL!AD$554</f>
        <v>1.5300863782985608E-5</v>
      </c>
      <c r="AE895" s="79">
        <f>ALL!AE279/ALL!AE$554</f>
        <v>0</v>
      </c>
      <c r="AF895" s="79">
        <f>ALL!AF279/ALL!AF$554</f>
        <v>0</v>
      </c>
      <c r="AG895" s="79">
        <f>ALL!AG279/ALL!AG$554</f>
        <v>3.08457410024792E-4</v>
      </c>
      <c r="AH895" s="79">
        <f>ALL!AH279/ALL!AH$554</f>
        <v>4.2079239561432365E-4</v>
      </c>
      <c r="AI895" s="79">
        <f>ALL!AI279/ALL!AI$554</f>
        <v>1.2950597424182619E-3</v>
      </c>
      <c r="AJ895" s="79">
        <f>ALL!AJ279/ALL!AJ$554</f>
        <v>3.0237379078337545E-4</v>
      </c>
      <c r="AK895" s="79">
        <f>ALL!AK279/ALL!AK$554</f>
        <v>4.434533869271217E-4</v>
      </c>
      <c r="AL895" s="79">
        <f>ALL!AL279/ALL!AL$554</f>
        <v>0</v>
      </c>
      <c r="AM895" s="79">
        <f>ALL!AM279/ALL!AM$554</f>
        <v>0</v>
      </c>
      <c r="AN895" s="79">
        <f>ALL!AN279/ALL!AN$554</f>
        <v>0</v>
      </c>
      <c r="AO895" s="79">
        <f>ALL!AO279/ALL!AO$554</f>
        <v>0</v>
      </c>
      <c r="AP895" s="79">
        <f>ALL!AP279/ALL!AP$554</f>
        <v>0</v>
      </c>
      <c r="AQ895" s="79">
        <f>ALL!AQ279/ALL!AQ$554</f>
        <v>1.9319828111916751E-3</v>
      </c>
      <c r="AR895" s="79">
        <f>ALL!AR279/ALL!AR$554</f>
        <v>0</v>
      </c>
      <c r="AS895" s="79">
        <f>ALL!AS279/ALL!AS$554</f>
        <v>0</v>
      </c>
      <c r="AT895" s="79">
        <f>ALL!AT279/ALL!AT$554</f>
        <v>0</v>
      </c>
      <c r="AU895" s="79">
        <f>ALL!AU279/ALL!AU$554</f>
        <v>4.8525454446740083E-3</v>
      </c>
      <c r="AV895" s="79">
        <f>ALL!AV279/ALL!AV$554</f>
        <v>8.9315168305453309E-3</v>
      </c>
      <c r="AW895" s="79">
        <f>ALL!AW279/ALL!AW$554</f>
        <v>9.5487096253024598E-3</v>
      </c>
      <c r="AX895" s="79">
        <f>ALL!AX279/ALL!AX$554</f>
        <v>0</v>
      </c>
      <c r="AY895" s="79">
        <f>ALL!AY279/ALL!AY$554</f>
        <v>0</v>
      </c>
      <c r="AZ895" s="79">
        <f>ALL!AZ279/ALL!AZ$554</f>
        <v>7.3112318479403747E-3</v>
      </c>
      <c r="BA895" s="79">
        <f>ALL!BA279/ALL!BA$554</f>
        <v>2.4462620631691754E-3</v>
      </c>
      <c r="BB895" s="79">
        <f>ALL!BB279/ALL!BB$554</f>
        <v>0</v>
      </c>
      <c r="BC895" s="79">
        <f>ALL!BC279/ALL!BC$554</f>
        <v>0</v>
      </c>
      <c r="BD895" s="79">
        <f>ALL!BD279/ALL!BD$554</f>
        <v>3.3749736890725118E-4</v>
      </c>
      <c r="BE895" s="79">
        <f>ALL!BE279/ALL!BE$554</f>
        <v>2.0729971635428663E-4</v>
      </c>
      <c r="BF895" s="79">
        <f>ALL!BF279/ALL!BF$554</f>
        <v>2.6228123570613203E-4</v>
      </c>
      <c r="BG895" s="79">
        <f>ALL!BG279/ALL!BG$554</f>
        <v>2.381250743720034E-4</v>
      </c>
      <c r="BH895" s="79">
        <f>ALL!BH279/ALL!BH$554</f>
        <v>5.1803120502162735E-4</v>
      </c>
      <c r="BJ895" s="267">
        <f t="array" ref="BJ895">(MIN(IF($E$4:$BG$4=BJ$4,$E895:$BG895)))</f>
        <v>0</v>
      </c>
      <c r="BK895" s="267">
        <f t="array" ref="BK895">(MAX(IF($E$4:$BG$4=BK$4,$E895:$BG895)))</f>
        <v>9.5487096253024598E-3</v>
      </c>
      <c r="BL895" s="267">
        <f t="array" ref="BL895">(AVERAGE(IF($E$4:$BG$4=BL$4,$E895:$BG895)))</f>
        <v>2.1888905389264388E-3</v>
      </c>
      <c r="BM895" s="267">
        <f t="array" ref="BM895">(MIN(IF($E$4:$BG$4=BM$4,$E895:$BG895)))</f>
        <v>2.0729971635428663E-4</v>
      </c>
      <c r="BN895" s="267">
        <f t="array" ref="BN895">(MAX(IF($E$4:$BG$4=BN$4,$E895:$BG895)))</f>
        <v>3.3749736890725118E-4</v>
      </c>
      <c r="BO895" s="267">
        <f t="array" ref="BO895">(AVERAGE(IF($E$4:$BG$4=BO$4,$E895:$BG895)))</f>
        <v>2.6130084883491832E-4</v>
      </c>
      <c r="BP895" s="267">
        <f t="array" ref="BP895">(MIN(IF($E$4:$BG$4=BP$4,$E895:$BG895)))</f>
        <v>0</v>
      </c>
      <c r="BQ895" s="267">
        <f t="array" ref="BQ895">(MAX(IF($E$4:$BG$4=BQ$4,$E895:$BG895)))</f>
        <v>4.434533869271217E-4</v>
      </c>
      <c r="BR895" s="267">
        <f t="array" ref="BR895">(AVERAGE(IF($E$4:$BG$4=BR$4,$E895:$BG895)))</f>
        <v>1.4781779564237391E-4</v>
      </c>
      <c r="BS895" s="267">
        <f t="array" ref="BS895">(MIN(IF($E$4:$BG$4=BS$4,$E895:$BG895)))</f>
        <v>-1.0288928570702572E-4</v>
      </c>
      <c r="BT895" s="267">
        <f t="array" ref="BT895">(MAX(IF($E$4:$BG$4=BT$4,$E895:$BG895)))</f>
        <v>7.9902189537027733E-3</v>
      </c>
      <c r="BU895" s="267">
        <f t="array" ref="BU895">(AVERAGE(IF($E$4:$BG$4=BU$4,$E895:$BG895)))</f>
        <v>7.811130950931785E-4</v>
      </c>
      <c r="BV895" s="267">
        <f t="array" ref="BV895">(MIN(IF($E$4:$BG$4=BV$4,$E895:$BG895)))</f>
        <v>3.0237379078337545E-4</v>
      </c>
      <c r="BW895" s="267">
        <f t="array" ref="BW895">(MAX(IF($E$4:$BG$4=BW$4,$E895:$BG895)))</f>
        <v>2.676656777193248E-3</v>
      </c>
      <c r="BX895" s="267">
        <f t="array" ref="BX895">(AVERAGE(IF($E$4:$BG$4=BX$4,$E895:$BG895)))</f>
        <v>1.0417444552254798E-3</v>
      </c>
      <c r="BY895" s="267">
        <f t="array" ref="BY895">(MIN(IF($E$4:$BG$4=BY$4,$E895:$BG895)))</f>
        <v>0</v>
      </c>
      <c r="BZ895" s="267">
        <f t="array" ref="BZ895">(MAX(IF($E$4:$BG$4=BZ$4,$E895:$BG895)))</f>
        <v>2.9367656614896539E-3</v>
      </c>
      <c r="CA895" s="267">
        <f t="array" ref="CA895">(AVERAGE(IF($E$4:$BG$4=CA$4,$E895:$BG895)))</f>
        <v>6.734286314699486E-4</v>
      </c>
      <c r="CB895" s="268">
        <f t="shared" si="399"/>
        <v>0</v>
      </c>
      <c r="CC895" s="268">
        <f t="shared" si="400"/>
        <v>0</v>
      </c>
      <c r="CD895" s="268">
        <f t="shared" si="401"/>
        <v>1.1235501571497839E-3</v>
      </c>
    </row>
    <row r="896" spans="1:82" s="90" customFormat="1" ht="24">
      <c r="A896" s="253">
        <f t="shared" si="398"/>
        <v>51303</v>
      </c>
      <c r="B896" s="251" t="s">
        <v>232</v>
      </c>
      <c r="C896" s="50"/>
      <c r="D896" s="50"/>
      <c r="E896" s="79">
        <f>ALL!E280/ALL!E$554</f>
        <v>7.138183372129575E-5</v>
      </c>
      <c r="F896" s="79">
        <f>ALL!F280/ALL!F$554</f>
        <v>0</v>
      </c>
      <c r="G896" s="79">
        <f>ALL!G280/ALL!G$554</f>
        <v>7.1715672982135303E-4</v>
      </c>
      <c r="H896" s="79">
        <f>ALL!H280/ALL!H$554</f>
        <v>8.5448949730120203E-5</v>
      </c>
      <c r="I896" s="79">
        <f>ALL!I280/ALL!I$554</f>
        <v>2.8816370425001239E-3</v>
      </c>
      <c r="J896" s="79">
        <f>ALL!J280/ALL!J$554</f>
        <v>4.0205303254408308E-4</v>
      </c>
      <c r="K896" s="79">
        <f>ALL!K280/ALL!K$554</f>
        <v>0</v>
      </c>
      <c r="L896" s="79">
        <f>ALL!L280/ALL!L$554</f>
        <v>0</v>
      </c>
      <c r="M896" s="79">
        <f>ALL!M280/ALL!M$554</f>
        <v>0</v>
      </c>
      <c r="N896" s="79">
        <f>ALL!N280/ALL!N$554</f>
        <v>0</v>
      </c>
      <c r="O896" s="79">
        <f>ALL!O280/ALL!O$554</f>
        <v>0</v>
      </c>
      <c r="P896" s="79">
        <f>ALL!P280/ALL!P$554</f>
        <v>4.48634084359293E-3</v>
      </c>
      <c r="Q896" s="79">
        <f>ALL!Q280/ALL!Q$554</f>
        <v>5.4924003327845073E-4</v>
      </c>
      <c r="R896" s="79">
        <f>ALL!R280/ALL!R$554</f>
        <v>0</v>
      </c>
      <c r="S896" s="79">
        <f>ALL!S280/ALL!S$554</f>
        <v>0</v>
      </c>
      <c r="T896" s="79">
        <f>ALL!T280/ALL!T$554</f>
        <v>8.9104915205332559E-5</v>
      </c>
      <c r="U896" s="79">
        <f>ALL!U280/ALL!U$554</f>
        <v>2.7996530583244186E-4</v>
      </c>
      <c r="V896" s="79">
        <f>ALL!V280/ALL!V$554</f>
        <v>0</v>
      </c>
      <c r="W896" s="79">
        <f>ALL!W280/ALL!W$554</f>
        <v>6.4543620734524112E-4</v>
      </c>
      <c r="X896" s="79">
        <f>ALL!X280/ALL!X$554</f>
        <v>1.4614791450310742E-4</v>
      </c>
      <c r="Y896" s="79">
        <f>ALL!Y280/ALL!Y$554</f>
        <v>0</v>
      </c>
      <c r="Z896" s="79">
        <f>ALL!Z280/ALL!Z$554</f>
        <v>0</v>
      </c>
      <c r="AA896" s="79">
        <f>ALL!AA280/ALL!AA$554</f>
        <v>0</v>
      </c>
      <c r="AB896" s="79">
        <f>ALL!AB280/ALL!AB$554</f>
        <v>7.0253003961596163E-3</v>
      </c>
      <c r="AC896" s="79">
        <f>ALL!AC280/ALL!AC$554</f>
        <v>9.9697996951146682E-5</v>
      </c>
      <c r="AD896" s="79">
        <f>ALL!AD280/ALL!AD$554</f>
        <v>2.6129795110997289E-5</v>
      </c>
      <c r="AE896" s="79">
        <f>ALL!AE280/ALL!AE$554</f>
        <v>0</v>
      </c>
      <c r="AF896" s="79">
        <f>ALL!AF280/ALL!AF$554</f>
        <v>0</v>
      </c>
      <c r="AG896" s="79">
        <f>ALL!AG280/ALL!AG$554</f>
        <v>3.2842023000830499E-4</v>
      </c>
      <c r="AH896" s="79">
        <f>ALL!AH280/ALL!AH$554</f>
        <v>2.1539481157795831E-4</v>
      </c>
      <c r="AI896" s="79">
        <f>ALL!AI280/ALL!AI$554</f>
        <v>8.8425272651471341E-5</v>
      </c>
      <c r="AJ896" s="79">
        <f>ALL!AJ280/ALL!AJ$554</f>
        <v>0</v>
      </c>
      <c r="AK896" s="79">
        <f>ALL!AK280/ALL!AK$554</f>
        <v>0</v>
      </c>
      <c r="AL896" s="79">
        <f>ALL!AL280/ALL!AL$554</f>
        <v>0</v>
      </c>
      <c r="AM896" s="79">
        <f>ALL!AM280/ALL!AM$554</f>
        <v>0</v>
      </c>
      <c r="AN896" s="79">
        <f>ALL!AN280/ALL!AN$554</f>
        <v>0</v>
      </c>
      <c r="AO896" s="79">
        <f>ALL!AO280/ALL!AO$554</f>
        <v>0</v>
      </c>
      <c r="AP896" s="79">
        <f>ALL!AP280/ALL!AP$554</f>
        <v>0</v>
      </c>
      <c r="AQ896" s="79">
        <f>ALL!AQ280/ALL!AQ$554</f>
        <v>0</v>
      </c>
      <c r="AR896" s="79">
        <f>ALL!AR280/ALL!AR$554</f>
        <v>0</v>
      </c>
      <c r="AS896" s="79">
        <f>ALL!AS280/ALL!AS$554</f>
        <v>0</v>
      </c>
      <c r="AT896" s="79">
        <f>ALL!AT280/ALL!AT$554</f>
        <v>0</v>
      </c>
      <c r="AU896" s="79">
        <f>ALL!AU280/ALL!AU$554</f>
        <v>0</v>
      </c>
      <c r="AV896" s="79">
        <f>ALL!AV280/ALL!AV$554</f>
        <v>0</v>
      </c>
      <c r="AW896" s="79">
        <f>ALL!AW280/ALL!AW$554</f>
        <v>0</v>
      </c>
      <c r="AX896" s="79">
        <f>ALL!AX280/ALL!AX$554</f>
        <v>0</v>
      </c>
      <c r="AY896" s="79">
        <f>ALL!AY280/ALL!AY$554</f>
        <v>0</v>
      </c>
      <c r="AZ896" s="79">
        <f>ALL!AZ280/ALL!AZ$554</f>
        <v>0</v>
      </c>
      <c r="BA896" s="79">
        <f>ALL!BA280/ALL!BA$554</f>
        <v>0</v>
      </c>
      <c r="BB896" s="79">
        <f>ALL!BB280/ALL!BB$554</f>
        <v>0</v>
      </c>
      <c r="BC896" s="79">
        <f>ALL!BC280/ALL!BC$554</f>
        <v>0</v>
      </c>
      <c r="BD896" s="79">
        <f>ALL!BD280/ALL!BD$554</f>
        <v>2.988519012115888E-3</v>
      </c>
      <c r="BE896" s="79">
        <f>ALL!BE280/ALL!BE$554</f>
        <v>0</v>
      </c>
      <c r="BF896" s="79">
        <f>ALL!BF280/ALL!BF$554</f>
        <v>4.642503982610194E-5</v>
      </c>
      <c r="BG896" s="79">
        <f>ALL!BG280/ALL!BG$554</f>
        <v>3.9939322818807742E-6</v>
      </c>
      <c r="BH896" s="79">
        <f>ALL!BH280/ALL!BH$554</f>
        <v>1.6734444831288074E-3</v>
      </c>
      <c r="BJ896" s="267">
        <f t="array" ref="BJ896">(MIN(IF($E$4:$BG$4=BJ$4,$E896:$BG896)))</f>
        <v>0</v>
      </c>
      <c r="BK896" s="267">
        <f t="array" ref="BK896">(MAX(IF($E$4:$BG$4=BK$4,$E896:$BG896)))</f>
        <v>0</v>
      </c>
      <c r="BL896" s="267">
        <f t="array" ref="BL896">(AVERAGE(IF($E$4:$BG$4=BL$4,$E896:$BG896)))</f>
        <v>0</v>
      </c>
      <c r="BM896" s="267">
        <f t="array" ref="BM896">(MIN(IF($E$4:$BG$4=BM$4,$E896:$BG896)))</f>
        <v>0</v>
      </c>
      <c r="BN896" s="267">
        <f t="array" ref="BN896">(MAX(IF($E$4:$BG$4=BN$4,$E896:$BG896)))</f>
        <v>2.988519012115888E-3</v>
      </c>
      <c r="BO896" s="267">
        <f t="array" ref="BO896">(AVERAGE(IF($E$4:$BG$4=BO$4,$E896:$BG896)))</f>
        <v>7.5973449605596765E-4</v>
      </c>
      <c r="BP896" s="267">
        <f t="array" ref="BP896">(MIN(IF($E$4:$BG$4=BP$4,$E896:$BG896)))</f>
        <v>0</v>
      </c>
      <c r="BQ896" s="267">
        <f t="array" ref="BQ896">(MAX(IF($E$4:$BG$4=BQ$4,$E896:$BG896)))</f>
        <v>0</v>
      </c>
      <c r="BR896" s="267">
        <f t="array" ref="BR896">(AVERAGE(IF($E$4:$BG$4=BR$4,$E896:$BG896)))</f>
        <v>0</v>
      </c>
      <c r="BS896" s="267">
        <f t="array" ref="BS896">(MIN(IF($E$4:$BG$4=BS$4,$E896:$BG896)))</f>
        <v>0</v>
      </c>
      <c r="BT896" s="267">
        <f t="array" ref="BT896">(MAX(IF($E$4:$BG$4=BT$4,$E896:$BG896)))</f>
        <v>6.4543620734524112E-4</v>
      </c>
      <c r="BU896" s="267">
        <f t="array" ref="BU896">(AVERAGE(IF($E$4:$BG$4=BU$4,$E896:$BG896)))</f>
        <v>1.0399464645069645E-4</v>
      </c>
      <c r="BV896" s="267">
        <f t="array" ref="BV896">(MIN(IF($E$4:$BG$4=BV$4,$E896:$BG896)))</f>
        <v>0</v>
      </c>
      <c r="BW896" s="267">
        <f t="array" ref="BW896">(MAX(IF($E$4:$BG$4=BW$4,$E896:$BG896)))</f>
        <v>7.0253003961596163E-3</v>
      </c>
      <c r="BX896" s="267">
        <f t="array" ref="BX896">(AVERAGE(IF($E$4:$BG$4=BX$4,$E896:$BG896)))</f>
        <v>1.9356142814952423E-3</v>
      </c>
      <c r="BY896" s="267">
        <f t="array" ref="BY896">(MIN(IF($E$4:$BG$4=BY$4,$E896:$BG896)))</f>
        <v>0</v>
      </c>
      <c r="BZ896" s="267">
        <f t="array" ref="BZ896">(MAX(IF($E$4:$BG$4=BZ$4,$E896:$BG896)))</f>
        <v>4.48634084359293E-3</v>
      </c>
      <c r="CA896" s="267">
        <f t="array" ref="CA896">(AVERAGE(IF($E$4:$BG$4=CA$4,$E896:$BG896)))</f>
        <v>1.172990944155483E-3</v>
      </c>
      <c r="CB896" s="268">
        <f t="shared" si="399"/>
        <v>0</v>
      </c>
      <c r="CC896" s="268">
        <f t="shared" si="400"/>
        <v>0</v>
      </c>
      <c r="CD896" s="268">
        <f t="shared" si="401"/>
        <v>3.8502216899559714E-4</v>
      </c>
    </row>
    <row r="897" spans="1:82" s="90" customFormat="1">
      <c r="A897" s="253">
        <f t="shared" si="398"/>
        <v>51304</v>
      </c>
      <c r="B897" s="251" t="s">
        <v>233</v>
      </c>
      <c r="C897" s="50"/>
      <c r="D897" s="50"/>
      <c r="E897" s="79">
        <f>ALL!E281/ALL!E$554</f>
        <v>0</v>
      </c>
      <c r="F897" s="79">
        <f>ALL!F281/ALL!F$554</f>
        <v>0</v>
      </c>
      <c r="G897" s="79">
        <f>ALL!G281/ALL!G$554</f>
        <v>0</v>
      </c>
      <c r="H897" s="79">
        <f>ALL!H281/ALL!H$554</f>
        <v>3.1351605887061746E-5</v>
      </c>
      <c r="I897" s="79">
        <f>ALL!I281/ALL!I$554</f>
        <v>3.3700277156425861E-5</v>
      </c>
      <c r="J897" s="79">
        <f>ALL!J281/ALL!J$554</f>
        <v>0</v>
      </c>
      <c r="K897" s="79">
        <f>ALL!K281/ALL!K$554</f>
        <v>0</v>
      </c>
      <c r="L897" s="79">
        <f>ALL!L281/ALL!L$554</f>
        <v>0</v>
      </c>
      <c r="M897" s="79">
        <f>ALL!M281/ALL!M$554</f>
        <v>0</v>
      </c>
      <c r="N897" s="79">
        <f>ALL!N281/ALL!N$554</f>
        <v>4.3830167741952525E-4</v>
      </c>
      <c r="O897" s="79">
        <f>ALL!O281/ALL!O$554</f>
        <v>0</v>
      </c>
      <c r="P897" s="79">
        <f>ALL!P281/ALL!P$554</f>
        <v>2.3753174753078091E-5</v>
      </c>
      <c r="Q897" s="79">
        <f>ALL!Q281/ALL!Q$554</f>
        <v>0</v>
      </c>
      <c r="R897" s="79">
        <f>ALL!R281/ALL!R$554</f>
        <v>0</v>
      </c>
      <c r="S897" s="79">
        <f>ALL!S281/ALL!S$554</f>
        <v>0</v>
      </c>
      <c r="T897" s="79">
        <f>ALL!T281/ALL!T$554</f>
        <v>5.2140807225690946E-5</v>
      </c>
      <c r="U897" s="79">
        <f>ALL!U281/ALL!U$554</f>
        <v>0</v>
      </c>
      <c r="V897" s="79">
        <f>ALL!V281/ALL!V$554</f>
        <v>0</v>
      </c>
      <c r="W897" s="79">
        <f>ALL!W281/ALL!W$554</f>
        <v>0</v>
      </c>
      <c r="X897" s="79">
        <f>ALL!X281/ALL!X$554</f>
        <v>0</v>
      </c>
      <c r="Y897" s="79">
        <f>ALL!Y281/ALL!Y$554</f>
        <v>0</v>
      </c>
      <c r="Z897" s="79">
        <f>ALL!Z281/ALL!Z$554</f>
        <v>0</v>
      </c>
      <c r="AA897" s="79">
        <f>ALL!AA281/ALL!AA$554</f>
        <v>1.6943979996440067E-5</v>
      </c>
      <c r="AB897" s="79">
        <f>ALL!AB281/ALL!AB$554</f>
        <v>0</v>
      </c>
      <c r="AC897" s="79">
        <f>ALL!AC281/ALL!AC$554</f>
        <v>0</v>
      </c>
      <c r="AD897" s="79">
        <f>ALL!AD281/ALL!AD$554</f>
        <v>4.6922648934489202E-5</v>
      </c>
      <c r="AE897" s="79">
        <f>ALL!AE281/ALL!AE$554</f>
        <v>0</v>
      </c>
      <c r="AF897" s="79">
        <f>ALL!AF281/ALL!AF$554</f>
        <v>0</v>
      </c>
      <c r="AG897" s="79">
        <f>ALL!AG281/ALL!AG$554</f>
        <v>0</v>
      </c>
      <c r="AH897" s="79">
        <f>ALL!AH281/ALL!AH$554</f>
        <v>1.1814905276428094E-5</v>
      </c>
      <c r="AI897" s="79">
        <f>ALL!AI281/ALL!AI$554</f>
        <v>9.4030373117668959E-6</v>
      </c>
      <c r="AJ897" s="79">
        <f>ALL!AJ281/ALL!AJ$554</f>
        <v>4.0897149753994385E-6</v>
      </c>
      <c r="AK897" s="79">
        <f>ALL!AK281/ALL!AK$554</f>
        <v>0</v>
      </c>
      <c r="AL897" s="79">
        <f>ALL!AL281/ALL!AL$554</f>
        <v>0</v>
      </c>
      <c r="AM897" s="79">
        <f>ALL!AM281/ALL!AM$554</f>
        <v>0</v>
      </c>
      <c r="AN897" s="79">
        <f>ALL!AN281/ALL!AN$554</f>
        <v>0</v>
      </c>
      <c r="AO897" s="79">
        <f>ALL!AO281/ALL!AO$554</f>
        <v>0</v>
      </c>
      <c r="AP897" s="79">
        <f>ALL!AP281/ALL!AP$554</f>
        <v>0</v>
      </c>
      <c r="AQ897" s="79">
        <f>ALL!AQ281/ALL!AQ$554</f>
        <v>0</v>
      </c>
      <c r="AR897" s="79">
        <f>ALL!AR281/ALL!AR$554</f>
        <v>0</v>
      </c>
      <c r="AS897" s="79">
        <f>ALL!AS281/ALL!AS$554</f>
        <v>0</v>
      </c>
      <c r="AT897" s="79">
        <f>ALL!AT281/ALL!AT$554</f>
        <v>0</v>
      </c>
      <c r="AU897" s="79">
        <f>ALL!AU281/ALL!AU$554</f>
        <v>0</v>
      </c>
      <c r="AV897" s="79">
        <f>ALL!AV281/ALL!AV$554</f>
        <v>0</v>
      </c>
      <c r="AW897" s="79">
        <f>ALL!AW281/ALL!AW$554</f>
        <v>0</v>
      </c>
      <c r="AX897" s="79">
        <f>ALL!AX281/ALL!AX$554</f>
        <v>2.079356292843984E-3</v>
      </c>
      <c r="AY897" s="79">
        <f>ALL!AY281/ALL!AY$554</f>
        <v>0</v>
      </c>
      <c r="AZ897" s="79">
        <f>ALL!AZ281/ALL!AZ$554</f>
        <v>0</v>
      </c>
      <c r="BA897" s="79">
        <f>ALL!BA281/ALL!BA$554</f>
        <v>0</v>
      </c>
      <c r="BB897" s="79">
        <f>ALL!BB281/ALL!BB$554</f>
        <v>0</v>
      </c>
      <c r="BC897" s="79">
        <f>ALL!BC281/ALL!BC$554</f>
        <v>0</v>
      </c>
      <c r="BD897" s="79">
        <f>ALL!BD281/ALL!BD$554</f>
        <v>1.7772498081814747E-5</v>
      </c>
      <c r="BE897" s="79">
        <f>ALL!BE281/ALL!BE$554</f>
        <v>1.5827978781420717E-4</v>
      </c>
      <c r="BF897" s="79">
        <f>ALL!BF281/ALL!BF$554</f>
        <v>7.5870551197286968E-5</v>
      </c>
      <c r="BG897" s="79">
        <f>ALL!BG281/ALL!BG$554</f>
        <v>0</v>
      </c>
      <c r="BH897" s="79">
        <f>ALL!BH281/ALL!BH$554</f>
        <v>1.9897230091582576E-5</v>
      </c>
      <c r="BJ897" s="267">
        <f t="array" ref="BJ897">(MIN(IF($E$4:$BG$4=BJ$4,$E897:$BG897)))</f>
        <v>0</v>
      </c>
      <c r="BK897" s="267">
        <f t="array" ref="BK897">(MAX(IF($E$4:$BG$4=BK$4,$E897:$BG897)))</f>
        <v>2.079356292843984E-3</v>
      </c>
      <c r="BL897" s="267">
        <f t="array" ref="BL897">(AVERAGE(IF($E$4:$BG$4=BL$4,$E897:$BG897)))</f>
        <v>1.29959768302749E-4</v>
      </c>
      <c r="BM897" s="267">
        <f t="array" ref="BM897">(MIN(IF($E$4:$BG$4=BM$4,$E897:$BG897)))</f>
        <v>0</v>
      </c>
      <c r="BN897" s="267">
        <f t="array" ref="BN897">(MAX(IF($E$4:$BG$4=BN$4,$E897:$BG897)))</f>
        <v>1.5827978781420717E-4</v>
      </c>
      <c r="BO897" s="267">
        <f t="array" ref="BO897">(AVERAGE(IF($E$4:$BG$4=BO$4,$E897:$BG897)))</f>
        <v>6.2980709273327215E-5</v>
      </c>
      <c r="BP897" s="267">
        <f t="array" ref="BP897">(MIN(IF($E$4:$BG$4=BP$4,$E897:$BG897)))</f>
        <v>0</v>
      </c>
      <c r="BQ897" s="267">
        <f t="array" ref="BQ897">(MAX(IF($E$4:$BG$4=BQ$4,$E897:$BG897)))</f>
        <v>0</v>
      </c>
      <c r="BR897" s="267">
        <f t="array" ref="BR897">(AVERAGE(IF($E$4:$BG$4=BR$4,$E897:$BG897)))</f>
        <v>0</v>
      </c>
      <c r="BS897" s="267">
        <f t="array" ref="BS897">(MIN(IF($E$4:$BG$4=BS$4,$E897:$BG897)))</f>
        <v>0</v>
      </c>
      <c r="BT897" s="267">
        <f t="array" ref="BT897">(MAX(IF($E$4:$BG$4=BT$4,$E897:$BG897)))</f>
        <v>4.3830167741952525E-4</v>
      </c>
      <c r="BU897" s="267">
        <f t="array" ref="BU897">(AVERAGE(IF($E$4:$BG$4=BU$4,$E897:$BG897)))</f>
        <v>2.8451220225696921E-5</v>
      </c>
      <c r="BV897" s="267">
        <f t="array" ref="BV897">(MIN(IF($E$4:$BG$4=BV$4,$E897:$BG897)))</f>
        <v>0</v>
      </c>
      <c r="BW897" s="267">
        <f t="array" ref="BW897">(MAX(IF($E$4:$BG$4=BW$4,$E897:$BG897)))</f>
        <v>4.0897149753994385E-6</v>
      </c>
      <c r="BX897" s="267">
        <f t="array" ref="BX897">(AVERAGE(IF($E$4:$BG$4=BX$4,$E897:$BG897)))</f>
        <v>1.0224287438498596E-6</v>
      </c>
      <c r="BY897" s="267">
        <f t="array" ref="BY897">(MIN(IF($E$4:$BG$4=BY$4,$E897:$BG897)))</f>
        <v>0</v>
      </c>
      <c r="BZ897" s="267">
        <f t="array" ref="BZ897">(MAX(IF($E$4:$BG$4=BZ$4,$E897:$BG897)))</f>
        <v>3.3700277156425861E-5</v>
      </c>
      <c r="CA897" s="267">
        <f t="array" ref="CA897">(AVERAGE(IF($E$4:$BG$4=CA$4,$E897:$BG897)))</f>
        <v>9.5509270316101202E-6</v>
      </c>
      <c r="CB897" s="268">
        <f t="shared" si="399"/>
        <v>0</v>
      </c>
      <c r="CC897" s="268">
        <f t="shared" si="400"/>
        <v>0</v>
      </c>
      <c r="CD897" s="268">
        <f t="shared" si="401"/>
        <v>5.4540017434065418E-5</v>
      </c>
    </row>
    <row r="898" spans="1:82" s="90" customFormat="1">
      <c r="A898" s="253">
        <f t="shared" si="398"/>
        <v>51306</v>
      </c>
      <c r="B898" s="251" t="s">
        <v>234</v>
      </c>
      <c r="C898" s="50"/>
      <c r="D898" s="50"/>
      <c r="E898" s="79">
        <f>ALL!E282/ALL!E$554</f>
        <v>0</v>
      </c>
      <c r="F898" s="79">
        <f>ALL!F282/ALL!F$554</f>
        <v>0</v>
      </c>
      <c r="G898" s="79">
        <f>ALL!G282/ALL!G$554</f>
        <v>2.2354875278187475E-3</v>
      </c>
      <c r="H898" s="79">
        <f>ALL!H282/ALL!H$554</f>
        <v>0</v>
      </c>
      <c r="I898" s="79">
        <f>ALL!I282/ALL!I$554</f>
        <v>0</v>
      </c>
      <c r="J898" s="79">
        <f>ALL!J282/ALL!J$554</f>
        <v>9.0869443944359483E-4</v>
      </c>
      <c r="K898" s="79">
        <f>ALL!K282/ALL!K$554</f>
        <v>0</v>
      </c>
      <c r="L898" s="79">
        <f>ALL!L282/ALL!L$554</f>
        <v>1.0040556504225307E-3</v>
      </c>
      <c r="M898" s="79">
        <f>ALL!M282/ALL!M$554</f>
        <v>0</v>
      </c>
      <c r="N898" s="79">
        <f>ALL!N282/ALL!N$554</f>
        <v>0</v>
      </c>
      <c r="O898" s="79">
        <f>ALL!O282/ALL!O$554</f>
        <v>0</v>
      </c>
      <c r="P898" s="79">
        <f>ALL!P282/ALL!P$554</f>
        <v>1.9630460843999114E-4</v>
      </c>
      <c r="Q898" s="79">
        <f>ALL!Q282/ALL!Q$554</f>
        <v>0</v>
      </c>
      <c r="R898" s="79">
        <f>ALL!R282/ALL!R$554</f>
        <v>0</v>
      </c>
      <c r="S898" s="79">
        <f>ALL!S282/ALL!S$554</f>
        <v>1.1218235896942024E-3</v>
      </c>
      <c r="T898" s="79">
        <f>ALL!T282/ALL!T$554</f>
        <v>0</v>
      </c>
      <c r="U898" s="79">
        <f>ALL!U282/ALL!U$554</f>
        <v>5.7320363829747249E-4</v>
      </c>
      <c r="V898" s="79">
        <f>ALL!V282/ALL!V$554</f>
        <v>0</v>
      </c>
      <c r="W898" s="79">
        <f>ALL!W282/ALL!W$554</f>
        <v>2.3621030924606892E-3</v>
      </c>
      <c r="X898" s="79">
        <f>ALL!X282/ALL!X$554</f>
        <v>0</v>
      </c>
      <c r="Y898" s="79">
        <f>ALL!Y282/ALL!Y$554</f>
        <v>0</v>
      </c>
      <c r="Z898" s="79">
        <f>ALL!Z282/ALL!Z$554</f>
        <v>0</v>
      </c>
      <c r="AA898" s="79">
        <f>ALL!AA282/ALL!AA$554</f>
        <v>7.3562863063544425E-4</v>
      </c>
      <c r="AB898" s="79">
        <f>ALL!AB282/ALL!AB$554</f>
        <v>3.8959053971334106E-4</v>
      </c>
      <c r="AC898" s="79">
        <f>ALL!AC282/ALL!AC$554</f>
        <v>0</v>
      </c>
      <c r="AD898" s="79">
        <f>ALL!AD282/ALL!AD$554</f>
        <v>2.8469807212208554E-4</v>
      </c>
      <c r="AE898" s="79">
        <f>ALL!AE282/ALL!AE$554</f>
        <v>0</v>
      </c>
      <c r="AF898" s="79">
        <f>ALL!AF282/ALL!AF$554</f>
        <v>0</v>
      </c>
      <c r="AG898" s="79">
        <f>ALL!AG282/ALL!AG$554</f>
        <v>0</v>
      </c>
      <c r="AH898" s="79">
        <f>ALL!AH282/ALL!AH$554</f>
        <v>0</v>
      </c>
      <c r="AI898" s="79">
        <f>ALL!AI282/ALL!AI$554</f>
        <v>2.3276393549380778E-4</v>
      </c>
      <c r="AJ898" s="79">
        <f>ALL!AJ282/ALL!AJ$554</f>
        <v>0</v>
      </c>
      <c r="AK898" s="79">
        <f>ALL!AK282/ALL!AK$554</f>
        <v>0</v>
      </c>
      <c r="AL898" s="79">
        <f>ALL!AL282/ALL!AL$554</f>
        <v>0</v>
      </c>
      <c r="AM898" s="79">
        <f>ALL!AM282/ALL!AM$554</f>
        <v>0</v>
      </c>
      <c r="AN898" s="79">
        <f>ALL!AN282/ALL!AN$554</f>
        <v>0</v>
      </c>
      <c r="AO898" s="79">
        <f>ALL!AO282/ALL!AO$554</f>
        <v>0</v>
      </c>
      <c r="AP898" s="79">
        <f>ALL!AP282/ALL!AP$554</f>
        <v>0</v>
      </c>
      <c r="AQ898" s="79">
        <f>ALL!AQ282/ALL!AQ$554</f>
        <v>0</v>
      </c>
      <c r="AR898" s="79">
        <f>ALL!AR282/ALL!AR$554</f>
        <v>0</v>
      </c>
      <c r="AS898" s="79">
        <f>ALL!AS282/ALL!AS$554</f>
        <v>0</v>
      </c>
      <c r="AT898" s="79">
        <f>ALL!AT282/ALL!AT$554</f>
        <v>0</v>
      </c>
      <c r="AU898" s="79">
        <f>ALL!AU282/ALL!AU$554</f>
        <v>0</v>
      </c>
      <c r="AV898" s="79">
        <f>ALL!AV282/ALL!AV$554</f>
        <v>0</v>
      </c>
      <c r="AW898" s="79">
        <f>ALL!AW282/ALL!AW$554</f>
        <v>0</v>
      </c>
      <c r="AX898" s="79">
        <f>ALL!AX282/ALL!AX$554</f>
        <v>0</v>
      </c>
      <c r="AY898" s="79">
        <f>ALL!AY282/ALL!AY$554</f>
        <v>0</v>
      </c>
      <c r="AZ898" s="79">
        <f>ALL!AZ282/ALL!AZ$554</f>
        <v>4.9335767564490356E-4</v>
      </c>
      <c r="BA898" s="79">
        <f>ALL!BA282/ALL!BA$554</f>
        <v>0</v>
      </c>
      <c r="BB898" s="79">
        <f>ALL!BB282/ALL!BB$554</f>
        <v>0</v>
      </c>
      <c r="BC898" s="79">
        <f>ALL!BC282/ALL!BC$554</f>
        <v>0</v>
      </c>
      <c r="BD898" s="79">
        <f>ALL!BD282/ALL!BD$554</f>
        <v>4.0065485553066526E-4</v>
      </c>
      <c r="BE898" s="79">
        <f>ALL!BE282/ALL!BE$554</f>
        <v>0</v>
      </c>
      <c r="BF898" s="79">
        <f>ALL!BF282/ALL!BF$554</f>
        <v>5.166934988053198E-5</v>
      </c>
      <c r="BG898" s="79">
        <f>ALL!BG282/ALL!BG$554</f>
        <v>4.0958388654327102E-4</v>
      </c>
      <c r="BH898" s="79">
        <f>ALL!BH282/ALL!BH$554</f>
        <v>3.2189740759277818E-4</v>
      </c>
      <c r="BJ898" s="267">
        <f t="array" ref="BJ898">(MIN(IF($E$4:$BG$4=BJ$4,$E898:$BG898)))</f>
        <v>0</v>
      </c>
      <c r="BK898" s="267">
        <f t="array" ref="BK898">(MAX(IF($E$4:$BG$4=BK$4,$E898:$BG898)))</f>
        <v>4.9335767564490356E-4</v>
      </c>
      <c r="BL898" s="267">
        <f t="array" ref="BL898">(AVERAGE(IF($E$4:$BG$4=BL$4,$E898:$BG898)))</f>
        <v>3.0834854727806473E-5</v>
      </c>
      <c r="BM898" s="267">
        <f t="array" ref="BM898">(MIN(IF($E$4:$BG$4=BM$4,$E898:$BG898)))</f>
        <v>0</v>
      </c>
      <c r="BN898" s="267">
        <f t="array" ref="BN898">(MAX(IF($E$4:$BG$4=BN$4,$E898:$BG898)))</f>
        <v>4.0958388654327102E-4</v>
      </c>
      <c r="BO898" s="267">
        <f t="array" ref="BO898">(AVERAGE(IF($E$4:$BG$4=BO$4,$E898:$BG898)))</f>
        <v>2.1547702298861708E-4</v>
      </c>
      <c r="BP898" s="267">
        <f t="array" ref="BP898">(MIN(IF($E$4:$BG$4=BP$4,$E898:$BG898)))</f>
        <v>0</v>
      </c>
      <c r="BQ898" s="267">
        <f t="array" ref="BQ898">(MAX(IF($E$4:$BG$4=BQ$4,$E898:$BG898)))</f>
        <v>0</v>
      </c>
      <c r="BR898" s="267">
        <f t="array" ref="BR898">(AVERAGE(IF($E$4:$BG$4=BR$4,$E898:$BG898)))</f>
        <v>0</v>
      </c>
      <c r="BS898" s="267">
        <f t="array" ref="BS898">(MIN(IF($E$4:$BG$4=BS$4,$E898:$BG898)))</f>
        <v>0</v>
      </c>
      <c r="BT898" s="267">
        <f t="array" ref="BT898">(MAX(IF($E$4:$BG$4=BT$4,$E898:$BG898)))</f>
        <v>2.3621030924606892E-3</v>
      </c>
      <c r="BU898" s="267">
        <f t="array" ref="BU898">(AVERAGE(IF($E$4:$BG$4=BU$4,$E898:$BG898)))</f>
        <v>2.5775942020742938E-4</v>
      </c>
      <c r="BV898" s="267">
        <f t="array" ref="BV898">(MIN(IF($E$4:$BG$4=BV$4,$E898:$BG898)))</f>
        <v>0</v>
      </c>
      <c r="BW898" s="267">
        <f t="array" ref="BW898">(MAX(IF($E$4:$BG$4=BW$4,$E898:$BG898)))</f>
        <v>2.2354875278187475E-3</v>
      </c>
      <c r="BX898" s="267">
        <f t="array" ref="BX898">(AVERAGE(IF($E$4:$BG$4=BX$4,$E898:$BG898)))</f>
        <v>6.5626951688302218E-4</v>
      </c>
      <c r="BY898" s="267">
        <f t="array" ref="BY898">(MIN(IF($E$4:$BG$4=BY$4,$E898:$BG898)))</f>
        <v>0</v>
      </c>
      <c r="BZ898" s="267">
        <f t="array" ref="BZ898">(MAX(IF($E$4:$BG$4=BZ$4,$E898:$BG898)))</f>
        <v>1.0040556504225307E-3</v>
      </c>
      <c r="CA898" s="267">
        <f t="array" ref="CA898">(AVERAGE(IF($E$4:$BG$4=CA$4,$E898:$BG898)))</f>
        <v>2.8661826180768603E-4</v>
      </c>
      <c r="CB898" s="268">
        <f t="shared" si="399"/>
        <v>0</v>
      </c>
      <c r="CC898" s="268">
        <f t="shared" si="400"/>
        <v>0</v>
      </c>
      <c r="CD898" s="268">
        <f t="shared" si="401"/>
        <v>2.0726580894802322E-4</v>
      </c>
    </row>
    <row r="899" spans="1:82" s="90" customFormat="1">
      <c r="A899" s="253">
        <f t="shared" si="398"/>
        <v>51307</v>
      </c>
      <c r="B899" s="251" t="s">
        <v>235</v>
      </c>
      <c r="C899" s="50"/>
      <c r="D899" s="50"/>
      <c r="E899" s="79">
        <f>ALL!E283/ALL!E$554</f>
        <v>0</v>
      </c>
      <c r="F899" s="79">
        <f>ALL!F283/ALL!F$554</f>
        <v>0</v>
      </c>
      <c r="G899" s="79">
        <f>ALL!G283/ALL!G$554</f>
        <v>0</v>
      </c>
      <c r="H899" s="79">
        <f>ALL!H283/ALL!H$554</f>
        <v>0</v>
      </c>
      <c r="I899" s="79">
        <f>ALL!I283/ALL!I$554</f>
        <v>0</v>
      </c>
      <c r="J899" s="79">
        <f>ALL!J283/ALL!J$554</f>
        <v>0</v>
      </c>
      <c r="K899" s="79">
        <f>ALL!K283/ALL!K$554</f>
        <v>0</v>
      </c>
      <c r="L899" s="79">
        <f>ALL!L283/ALL!L$554</f>
        <v>0</v>
      </c>
      <c r="M899" s="79">
        <f>ALL!M283/ALL!M$554</f>
        <v>0</v>
      </c>
      <c r="N899" s="79">
        <f>ALL!N283/ALL!N$554</f>
        <v>2.8193644199351194E-5</v>
      </c>
      <c r="O899" s="79">
        <f>ALL!O283/ALL!O$554</f>
        <v>0</v>
      </c>
      <c r="P899" s="79">
        <f>ALL!P283/ALL!P$554</f>
        <v>0</v>
      </c>
      <c r="Q899" s="79">
        <f>ALL!Q283/ALL!Q$554</f>
        <v>0</v>
      </c>
      <c r="R899" s="79">
        <f>ALL!R283/ALL!R$554</f>
        <v>0</v>
      </c>
      <c r="S899" s="79">
        <f>ALL!S283/ALL!S$554</f>
        <v>0</v>
      </c>
      <c r="T899" s="79">
        <f>ALL!T283/ALL!T$554</f>
        <v>0</v>
      </c>
      <c r="U899" s="79">
        <f>ALL!U283/ALL!U$554</f>
        <v>0</v>
      </c>
      <c r="V899" s="79">
        <f>ALL!V283/ALL!V$554</f>
        <v>0</v>
      </c>
      <c r="W899" s="79">
        <f>ALL!W283/ALL!W$554</f>
        <v>0</v>
      </c>
      <c r="X899" s="79">
        <f>ALL!X283/ALL!X$554</f>
        <v>0</v>
      </c>
      <c r="Y899" s="79">
        <f>ALL!Y283/ALL!Y$554</f>
        <v>0</v>
      </c>
      <c r="Z899" s="79">
        <f>ALL!Z283/ALL!Z$554</f>
        <v>0</v>
      </c>
      <c r="AA899" s="79">
        <f>ALL!AA283/ALL!AA$554</f>
        <v>0</v>
      </c>
      <c r="AB899" s="79">
        <f>ALL!AB283/ALL!AB$554</f>
        <v>2.930821836633262E-4</v>
      </c>
      <c r="AC899" s="79">
        <f>ALL!AC283/ALL!AC$554</f>
        <v>0</v>
      </c>
      <c r="AD899" s="79">
        <f>ALL!AD283/ALL!AD$554</f>
        <v>0</v>
      </c>
      <c r="AE899" s="79">
        <f>ALL!AE283/ALL!AE$554</f>
        <v>0</v>
      </c>
      <c r="AF899" s="79">
        <f>ALL!AF283/ALL!AF$554</f>
        <v>0</v>
      </c>
      <c r="AG899" s="79">
        <f>ALL!AG283/ALL!AG$554</f>
        <v>0</v>
      </c>
      <c r="AH899" s="79">
        <f>ALL!AH283/ALL!AH$554</f>
        <v>0</v>
      </c>
      <c r="AI899" s="79">
        <f>ALL!AI283/ALL!AI$554</f>
        <v>0</v>
      </c>
      <c r="AJ899" s="79">
        <f>ALL!AJ283/ALL!AJ$554</f>
        <v>0</v>
      </c>
      <c r="AK899" s="79">
        <f>ALL!AK283/ALL!AK$554</f>
        <v>0</v>
      </c>
      <c r="AL899" s="79">
        <f>ALL!AL283/ALL!AL$554</f>
        <v>0</v>
      </c>
      <c r="AM899" s="79">
        <f>ALL!AM283/ALL!AM$554</f>
        <v>0</v>
      </c>
      <c r="AN899" s="79">
        <f>ALL!AN283/ALL!AN$554</f>
        <v>0</v>
      </c>
      <c r="AO899" s="79">
        <f>ALL!AO283/ALL!AO$554</f>
        <v>0</v>
      </c>
      <c r="AP899" s="79">
        <f>ALL!AP283/ALL!AP$554</f>
        <v>0</v>
      </c>
      <c r="AQ899" s="79">
        <f>ALL!AQ283/ALL!AQ$554</f>
        <v>0</v>
      </c>
      <c r="AR899" s="79">
        <f>ALL!AR283/ALL!AR$554</f>
        <v>0</v>
      </c>
      <c r="AS899" s="79">
        <f>ALL!AS283/ALL!AS$554</f>
        <v>0</v>
      </c>
      <c r="AT899" s="79">
        <f>ALL!AT283/ALL!AT$554</f>
        <v>0</v>
      </c>
      <c r="AU899" s="79">
        <f>ALL!AU283/ALL!AU$554</f>
        <v>0</v>
      </c>
      <c r="AV899" s="79">
        <f>ALL!AV283/ALL!AV$554</f>
        <v>0</v>
      </c>
      <c r="AW899" s="79">
        <f>ALL!AW283/ALL!AW$554</f>
        <v>0</v>
      </c>
      <c r="AX899" s="79">
        <f>ALL!AX283/ALL!AX$554</f>
        <v>0</v>
      </c>
      <c r="AY899" s="79">
        <f>ALL!AY283/ALL!AY$554</f>
        <v>0</v>
      </c>
      <c r="AZ899" s="79">
        <f>ALL!AZ283/ALL!AZ$554</f>
        <v>0</v>
      </c>
      <c r="BA899" s="79">
        <f>ALL!BA283/ALL!BA$554</f>
        <v>0</v>
      </c>
      <c r="BB899" s="79">
        <f>ALL!BB283/ALL!BB$554</f>
        <v>0</v>
      </c>
      <c r="BC899" s="79">
        <f>ALL!BC283/ALL!BC$554</f>
        <v>0</v>
      </c>
      <c r="BD899" s="79">
        <f>ALL!BD283/ALL!BD$554</f>
        <v>0</v>
      </c>
      <c r="BE899" s="79">
        <f>ALL!BE283/ALL!BE$554</f>
        <v>0</v>
      </c>
      <c r="BF899" s="79">
        <f>ALL!BF283/ALL!BF$554</f>
        <v>0</v>
      </c>
      <c r="BG899" s="79">
        <f>ALL!BG283/ALL!BG$554</f>
        <v>0</v>
      </c>
      <c r="BH899" s="79">
        <f>ALL!BH283/ALL!BH$554</f>
        <v>5.0035220465675221E-5</v>
      </c>
      <c r="BJ899" s="267">
        <f t="array" ref="BJ899">(MIN(IF($E$4:$BG$4=BJ$4,$E899:$BG899)))</f>
        <v>0</v>
      </c>
      <c r="BK899" s="267">
        <f t="array" ref="BK899">(MAX(IF($E$4:$BG$4=BK$4,$E899:$BG899)))</f>
        <v>0</v>
      </c>
      <c r="BL899" s="267">
        <f t="array" ref="BL899">(AVERAGE(IF($E$4:$BG$4=BL$4,$E899:$BG899)))</f>
        <v>0</v>
      </c>
      <c r="BM899" s="267">
        <f t="array" ref="BM899">(MIN(IF($E$4:$BG$4=BM$4,$E899:$BG899)))</f>
        <v>0</v>
      </c>
      <c r="BN899" s="267">
        <f t="array" ref="BN899">(MAX(IF($E$4:$BG$4=BN$4,$E899:$BG899)))</f>
        <v>0</v>
      </c>
      <c r="BO899" s="267">
        <f t="array" ref="BO899">(AVERAGE(IF($E$4:$BG$4=BO$4,$E899:$BG899)))</f>
        <v>0</v>
      </c>
      <c r="BP899" s="267">
        <f t="array" ref="BP899">(MIN(IF($E$4:$BG$4=BP$4,$E899:$BG899)))</f>
        <v>0</v>
      </c>
      <c r="BQ899" s="267">
        <f t="array" ref="BQ899">(MAX(IF($E$4:$BG$4=BQ$4,$E899:$BG899)))</f>
        <v>0</v>
      </c>
      <c r="BR899" s="267">
        <f t="array" ref="BR899">(AVERAGE(IF($E$4:$BG$4=BR$4,$E899:$BG899)))</f>
        <v>0</v>
      </c>
      <c r="BS899" s="267">
        <f t="array" ref="BS899">(MIN(IF($E$4:$BG$4=BS$4,$E899:$BG899)))</f>
        <v>0</v>
      </c>
      <c r="BT899" s="267">
        <f t="array" ref="BT899">(MAX(IF($E$4:$BG$4=BT$4,$E899:$BG899)))</f>
        <v>2.8193644199351194E-5</v>
      </c>
      <c r="BU899" s="267">
        <f t="array" ref="BU899">(AVERAGE(IF($E$4:$BG$4=BU$4,$E899:$BG899)))</f>
        <v>1.3425544856833902E-6</v>
      </c>
      <c r="BV899" s="267">
        <f t="array" ref="BV899">(MIN(IF($E$4:$BG$4=BV$4,$E899:$BG899)))</f>
        <v>0</v>
      </c>
      <c r="BW899" s="267">
        <f t="array" ref="BW899">(MAX(IF($E$4:$BG$4=BW$4,$E899:$BG899)))</f>
        <v>2.930821836633262E-4</v>
      </c>
      <c r="BX899" s="267">
        <f t="array" ref="BX899">(AVERAGE(IF($E$4:$BG$4=BX$4,$E899:$BG899)))</f>
        <v>7.3270545915831551E-5</v>
      </c>
      <c r="BY899" s="267">
        <f t="array" ref="BY899">(MIN(IF($E$4:$BG$4=BY$4,$E899:$BG899)))</f>
        <v>0</v>
      </c>
      <c r="BZ899" s="267">
        <f t="array" ref="BZ899">(MAX(IF($E$4:$BG$4=BZ$4,$E899:$BG899)))</f>
        <v>0</v>
      </c>
      <c r="CA899" s="267">
        <f t="array" ref="CA899">(AVERAGE(IF($E$4:$BG$4=CA$4,$E899:$BG899)))</f>
        <v>0</v>
      </c>
      <c r="CB899" s="268">
        <f t="shared" si="399"/>
        <v>0</v>
      </c>
      <c r="CC899" s="268">
        <f t="shared" si="400"/>
        <v>0</v>
      </c>
      <c r="CD899" s="268">
        <f t="shared" si="401"/>
        <v>5.8413786884123156E-6</v>
      </c>
    </row>
    <row r="900" spans="1:82" s="90" customFormat="1">
      <c r="A900" s="253">
        <f t="shared" si="398"/>
        <v>51308</v>
      </c>
      <c r="B900" s="251" t="s">
        <v>236</v>
      </c>
      <c r="C900" s="50"/>
      <c r="D900" s="50"/>
      <c r="E900" s="79">
        <f>ALL!E284/ALL!E$554</f>
        <v>3.9987293471746609E-4</v>
      </c>
      <c r="F900" s="79">
        <f>ALL!F284/ALL!F$554</f>
        <v>0</v>
      </c>
      <c r="G900" s="79">
        <f>ALL!G284/ALL!G$554</f>
        <v>4.5088239298311517E-3</v>
      </c>
      <c r="H900" s="79">
        <f>ALL!H284/ALL!H$554</f>
        <v>3.3047979169938612E-4</v>
      </c>
      <c r="I900" s="79">
        <f>ALL!I284/ALL!I$554</f>
        <v>1.5078392720174077E-3</v>
      </c>
      <c r="J900" s="79">
        <f>ALL!J284/ALL!J$554</f>
        <v>9.1156641410241311E-4</v>
      </c>
      <c r="K900" s="79">
        <f>ALL!K284/ALL!K$554</f>
        <v>0</v>
      </c>
      <c r="L900" s="79">
        <f>ALL!L284/ALL!L$554</f>
        <v>4.9472832123026802E-4</v>
      </c>
      <c r="M900" s="79">
        <f>ALL!M284/ALL!M$554</f>
        <v>0</v>
      </c>
      <c r="N900" s="79">
        <f>ALL!N284/ALL!N$554</f>
        <v>9.356822694639046E-4</v>
      </c>
      <c r="O900" s="79">
        <f>ALL!O284/ALL!O$554</f>
        <v>1.2248252762405148E-3</v>
      </c>
      <c r="P900" s="79">
        <f>ALL!P284/ALL!P$554</f>
        <v>5.0251779658503563E-4</v>
      </c>
      <c r="Q900" s="79">
        <f>ALL!Q284/ALL!Q$554</f>
        <v>2.7343721346260053E-4</v>
      </c>
      <c r="R900" s="79">
        <f>ALL!R284/ALL!R$554</f>
        <v>2.314672074792172E-4</v>
      </c>
      <c r="S900" s="79">
        <f>ALL!S284/ALL!S$554</f>
        <v>9.4249829574380222E-4</v>
      </c>
      <c r="T900" s="79">
        <f>ALL!T284/ALL!T$554</f>
        <v>2.7378091333722428E-3</v>
      </c>
      <c r="U900" s="79">
        <f>ALL!U284/ALL!U$554</f>
        <v>1.6445756770377799E-4</v>
      </c>
      <c r="V900" s="79">
        <f>ALL!V284/ALL!V$554</f>
        <v>0</v>
      </c>
      <c r="W900" s="79">
        <f>ALL!W284/ALL!W$554</f>
        <v>1.0956727026381168E-3</v>
      </c>
      <c r="X900" s="79">
        <f>ALL!X284/ALL!X$554</f>
        <v>0</v>
      </c>
      <c r="Y900" s="79">
        <f>ALL!Y284/ALL!Y$554</f>
        <v>0</v>
      </c>
      <c r="Z900" s="79">
        <f>ALL!Z284/ALL!Z$554</f>
        <v>4.9959811668683031E-4</v>
      </c>
      <c r="AA900" s="79">
        <f>ALL!AA284/ALL!AA$554</f>
        <v>0</v>
      </c>
      <c r="AB900" s="79">
        <f>ALL!AB284/ALL!AB$554</f>
        <v>2.0394503760949273E-3</v>
      </c>
      <c r="AC900" s="79">
        <f>ALL!AC284/ALL!AC$554</f>
        <v>5.4229691786034822E-4</v>
      </c>
      <c r="AD900" s="79">
        <f>ALL!AD284/ALL!AD$554</f>
        <v>3.8867108459027824E-4</v>
      </c>
      <c r="AE900" s="79">
        <f>ALL!AE284/ALL!AE$554</f>
        <v>0</v>
      </c>
      <c r="AF900" s="79">
        <f>ALL!AF284/ALL!AF$554</f>
        <v>3.4824425126460569E-5</v>
      </c>
      <c r="AG900" s="79">
        <f>ALL!AG284/ALL!AG$554</f>
        <v>1.4970471150469787E-4</v>
      </c>
      <c r="AH900" s="79">
        <f>ALL!AH284/ALL!AH$554</f>
        <v>5.3233291743806459E-4</v>
      </c>
      <c r="AI900" s="79">
        <f>ALL!AI284/ALL!AI$554</f>
        <v>9.2529503700598467E-4</v>
      </c>
      <c r="AJ900" s="79">
        <f>ALL!AJ284/ALL!AJ$554</f>
        <v>3.8323119501499983E-3</v>
      </c>
      <c r="AK900" s="79">
        <f>ALL!AK284/ALL!AK$554</f>
        <v>7.500655592843089E-3</v>
      </c>
      <c r="AL900" s="79">
        <f>ALL!AL284/ALL!AL$554</f>
        <v>0</v>
      </c>
      <c r="AM900" s="79">
        <f>ALL!AM284/ALL!AM$554</f>
        <v>0</v>
      </c>
      <c r="AN900" s="79">
        <f>ALL!AN284/ALL!AN$554</f>
        <v>1.4248604558286021E-2</v>
      </c>
      <c r="AO900" s="79">
        <f>ALL!AO284/ALL!AO$554</f>
        <v>0</v>
      </c>
      <c r="AP900" s="79">
        <f>ALL!AP284/ALL!AP$554</f>
        <v>0</v>
      </c>
      <c r="AQ900" s="79">
        <f>ALL!AQ284/ALL!AQ$554</f>
        <v>7.0460435075539755E-4</v>
      </c>
      <c r="AR900" s="79">
        <f>ALL!AR284/ALL!AR$554</f>
        <v>1.3218451629471615E-2</v>
      </c>
      <c r="AS900" s="79">
        <f>ALL!AS284/ALL!AS$554</f>
        <v>3.4180009108719593E-2</v>
      </c>
      <c r="AT900" s="79">
        <f>ALL!AT284/ALL!AT$554</f>
        <v>0</v>
      </c>
      <c r="AU900" s="79">
        <f>ALL!AU284/ALL!AU$554</f>
        <v>3.3899954838639214E-3</v>
      </c>
      <c r="AV900" s="79">
        <f>ALL!AV284/ALL!AV$554</f>
        <v>1.3603698755332604E-5</v>
      </c>
      <c r="AW900" s="79">
        <f>ALL!AW284/ALL!AW$554</f>
        <v>1.1018438802401666E-2</v>
      </c>
      <c r="AX900" s="79">
        <f>ALL!AX284/ALL!AX$554</f>
        <v>5.0954577716403352E-3</v>
      </c>
      <c r="AY900" s="79">
        <f>ALL!AY284/ALL!AY$554</f>
        <v>0</v>
      </c>
      <c r="AZ900" s="79">
        <f>ALL!AZ284/ALL!AZ$554</f>
        <v>0</v>
      </c>
      <c r="BA900" s="79">
        <f>ALL!BA284/ALL!BA$554</f>
        <v>2.2910438428182397E-4</v>
      </c>
      <c r="BB900" s="79">
        <f>ALL!BB284/ALL!BB$554</f>
        <v>0</v>
      </c>
      <c r="BC900" s="79">
        <f>ALL!BC284/ALL!BC$554</f>
        <v>0</v>
      </c>
      <c r="BD900" s="79">
        <f>ALL!BD284/ALL!BD$554</f>
        <v>1.6472593875446709E-3</v>
      </c>
      <c r="BE900" s="79">
        <f>ALL!BE284/ALL!BE$554</f>
        <v>3.8080766625968512E-5</v>
      </c>
      <c r="BF900" s="79">
        <f>ALL!BF284/ALL!BF$554</f>
        <v>0</v>
      </c>
      <c r="BG900" s="79">
        <f>ALL!BG284/ALL!BG$554</f>
        <v>0</v>
      </c>
      <c r="BH900" s="79">
        <f>ALL!BH284/ALL!BH$554</f>
        <v>1.1939395458144039E-3</v>
      </c>
      <c r="BJ900" s="267">
        <f t="array" ref="BJ900">(MIN(IF($E$4:$BG$4=BJ$4,$E900:$BG900)))</f>
        <v>0</v>
      </c>
      <c r="BK900" s="267">
        <f t="array" ref="BK900">(MAX(IF($E$4:$BG$4=BK$4,$E900:$BG900)))</f>
        <v>3.4180009108719593E-2</v>
      </c>
      <c r="BL900" s="267">
        <f t="array" ref="BL900">(AVERAGE(IF($E$4:$BG$4=BL$4,$E900:$BG900)))</f>
        <v>5.1311418617609817E-3</v>
      </c>
      <c r="BM900" s="267">
        <f t="array" ref="BM900">(MIN(IF($E$4:$BG$4=BM$4,$E900:$BG900)))</f>
        <v>0</v>
      </c>
      <c r="BN900" s="267">
        <f t="array" ref="BN900">(MAX(IF($E$4:$BG$4=BN$4,$E900:$BG900)))</f>
        <v>1.6472593875446709E-3</v>
      </c>
      <c r="BO900" s="267">
        <f t="array" ref="BO900">(AVERAGE(IF($E$4:$BG$4=BO$4,$E900:$BG900)))</f>
        <v>4.2133503854265984E-4</v>
      </c>
      <c r="BP900" s="267">
        <f t="array" ref="BP900">(MIN(IF($E$4:$BG$4=BP$4,$E900:$BG900)))</f>
        <v>0</v>
      </c>
      <c r="BQ900" s="267">
        <f t="array" ref="BQ900">(MAX(IF($E$4:$BG$4=BQ$4,$E900:$BG900)))</f>
        <v>7.500655592843089E-3</v>
      </c>
      <c r="BR900" s="267">
        <f t="array" ref="BR900">(AVERAGE(IF($E$4:$BG$4=BR$4,$E900:$BG900)))</f>
        <v>2.5002185309476962E-3</v>
      </c>
      <c r="BS900" s="267">
        <f t="array" ref="BS900">(MIN(IF($E$4:$BG$4=BS$4,$E900:$BG900)))</f>
        <v>0</v>
      </c>
      <c r="BT900" s="267">
        <f t="array" ref="BT900">(MAX(IF($E$4:$BG$4=BT$4,$E900:$BG900)))</f>
        <v>2.7378091333722428E-3</v>
      </c>
      <c r="BU900" s="267">
        <f t="array" ref="BU900">(AVERAGE(IF($E$4:$BG$4=BU$4,$E900:$BG900)))</f>
        <v>5.0387793256832455E-4</v>
      </c>
      <c r="BV900" s="267">
        <f t="array" ref="BV900">(MIN(IF($E$4:$BG$4=BV$4,$E900:$BG900)))</f>
        <v>4.9959811668683031E-4</v>
      </c>
      <c r="BW900" s="267">
        <f t="array" ref="BW900">(MAX(IF($E$4:$BG$4=BW$4,$E900:$BG900)))</f>
        <v>4.5088239298311517E-3</v>
      </c>
      <c r="BX900" s="267">
        <f t="array" ref="BX900">(AVERAGE(IF($E$4:$BG$4=BX$4,$E900:$BG900)))</f>
        <v>2.7200460931907271E-3</v>
      </c>
      <c r="BY900" s="267">
        <f t="array" ref="BY900">(MIN(IF($E$4:$BG$4=BY$4,$E900:$BG900)))</f>
        <v>0</v>
      </c>
      <c r="BZ900" s="267">
        <f t="array" ref="BZ900">(MAX(IF($E$4:$BG$4=BZ$4,$E900:$BG900)))</f>
        <v>1.5078392720174077E-3</v>
      </c>
      <c r="CA900" s="267">
        <f t="array" ref="CA900">(AVERAGE(IF($E$4:$BG$4=CA$4,$E900:$BG900)))</f>
        <v>5.3493467229245308E-4</v>
      </c>
      <c r="CB900" s="268">
        <f t="shared" si="399"/>
        <v>0</v>
      </c>
      <c r="CC900" s="268">
        <f t="shared" si="400"/>
        <v>0</v>
      </c>
      <c r="CD900" s="268">
        <f t="shared" si="401"/>
        <v>2.1180078035988059E-3</v>
      </c>
    </row>
    <row r="901" spans="1:82" s="90" customFormat="1">
      <c r="A901" s="253">
        <f t="shared" si="398"/>
        <v>51309</v>
      </c>
      <c r="B901" s="251" t="s">
        <v>237</v>
      </c>
      <c r="C901" s="50"/>
      <c r="D901" s="50"/>
      <c r="E901" s="79">
        <f>ALL!E285/ALL!E$554</f>
        <v>5.1199654755928678E-4</v>
      </c>
      <c r="F901" s="79">
        <f>ALL!F285/ALL!F$554</f>
        <v>0</v>
      </c>
      <c r="G901" s="79">
        <f>ALL!G285/ALL!G$554</f>
        <v>1.5380395032866354E-3</v>
      </c>
      <c r="H901" s="79">
        <f>ALL!H285/ALL!H$554</f>
        <v>1.8429420403988841E-4</v>
      </c>
      <c r="I901" s="79">
        <f>ALL!I285/ALL!I$554</f>
        <v>4.314559745227222E-4</v>
      </c>
      <c r="J901" s="79">
        <f>ALL!J285/ALL!J$554</f>
        <v>7.2961343421240579E-6</v>
      </c>
      <c r="K901" s="79">
        <f>ALL!K285/ALL!K$554</f>
        <v>0</v>
      </c>
      <c r="L901" s="79">
        <f>ALL!L285/ALL!L$554</f>
        <v>1.4924837178332376E-4</v>
      </c>
      <c r="M901" s="79">
        <f>ALL!M285/ALL!M$554</f>
        <v>0</v>
      </c>
      <c r="N901" s="79">
        <f>ALL!N285/ALL!N$554</f>
        <v>0</v>
      </c>
      <c r="O901" s="79">
        <f>ALL!O285/ALL!O$554</f>
        <v>7.2574210138231252E-4</v>
      </c>
      <c r="P901" s="79">
        <f>ALL!P285/ALL!P$554</f>
        <v>1.6413594392000559E-3</v>
      </c>
      <c r="Q901" s="79">
        <f>ALL!Q285/ALL!Q$554</f>
        <v>1.0427476563078956E-4</v>
      </c>
      <c r="R901" s="79">
        <f>ALL!R285/ALL!R$554</f>
        <v>0</v>
      </c>
      <c r="S901" s="79">
        <f>ALL!S285/ALL!S$554</f>
        <v>5.1871322858057522E-4</v>
      </c>
      <c r="T901" s="79">
        <f>ALL!T285/ALL!T$554</f>
        <v>4.0868970276207347E-4</v>
      </c>
      <c r="U901" s="79">
        <f>ALL!U285/ALL!U$554</f>
        <v>1.4522387559489686E-3</v>
      </c>
      <c r="V901" s="79">
        <f>ALL!V285/ALL!V$554</f>
        <v>0</v>
      </c>
      <c r="W901" s="79">
        <f>ALL!W285/ALL!W$554</f>
        <v>0</v>
      </c>
      <c r="X901" s="79">
        <f>ALL!X285/ALL!X$554</f>
        <v>1.6232328612020529E-3</v>
      </c>
      <c r="Y901" s="79">
        <f>ALL!Y285/ALL!Y$554</f>
        <v>1.1319845307933569E-3</v>
      </c>
      <c r="Z901" s="79">
        <f>ALL!Z285/ALL!Z$554</f>
        <v>0</v>
      </c>
      <c r="AA901" s="79">
        <f>ALL!AA285/ALL!AA$554</f>
        <v>1.1466261820690937E-3</v>
      </c>
      <c r="AB901" s="79">
        <f>ALL!AB285/ALL!AB$554</f>
        <v>0</v>
      </c>
      <c r="AC901" s="79">
        <f>ALL!AC285/ALL!AC$554</f>
        <v>0</v>
      </c>
      <c r="AD901" s="79">
        <f>ALL!AD285/ALL!AD$554</f>
        <v>5.6924634150161012E-4</v>
      </c>
      <c r="AE901" s="79">
        <f>ALL!AE285/ALL!AE$554</f>
        <v>0</v>
      </c>
      <c r="AF901" s="79">
        <f>ALL!AF285/ALL!AF$554</f>
        <v>3.3213795464361766E-4</v>
      </c>
      <c r="AG901" s="79">
        <f>ALL!AG285/ALL!AG$554</f>
        <v>0</v>
      </c>
      <c r="AH901" s="79">
        <f>ALL!AH285/ALL!AH$554</f>
        <v>0</v>
      </c>
      <c r="AI901" s="79">
        <f>ALL!AI285/ALL!AI$554</f>
        <v>8.3122961114567428E-4</v>
      </c>
      <c r="AJ901" s="79">
        <f>ALL!AJ285/ALL!AJ$554</f>
        <v>1.3733652384055638E-4</v>
      </c>
      <c r="AK901" s="79">
        <f>ALL!AK285/ALL!AK$554</f>
        <v>5.2378484633788726E-4</v>
      </c>
      <c r="AL901" s="79">
        <f>ALL!AL285/ALL!AL$554</f>
        <v>4.0405585863514633E-4</v>
      </c>
      <c r="AM901" s="79">
        <f>ALL!AM285/ALL!AM$554</f>
        <v>0</v>
      </c>
      <c r="AN901" s="79">
        <f>ALL!AN285/ALL!AN$554</f>
        <v>0</v>
      </c>
      <c r="AO901" s="79">
        <f>ALL!AO285/ALL!AO$554</f>
        <v>0</v>
      </c>
      <c r="AP901" s="79">
        <f>ALL!AP285/ALL!AP$554</f>
        <v>3.7105898010601664E-3</v>
      </c>
      <c r="AQ901" s="79">
        <f>ALL!AQ285/ALL!AQ$554</f>
        <v>8.581023027710119E-3</v>
      </c>
      <c r="AR901" s="79">
        <f>ALL!AR285/ALL!AR$554</f>
        <v>0</v>
      </c>
      <c r="AS901" s="79">
        <f>ALL!AS285/ALL!AS$554</f>
        <v>5.9033948388988308E-3</v>
      </c>
      <c r="AT901" s="79">
        <f>ALL!AT285/ALL!AT$554</f>
        <v>0</v>
      </c>
      <c r="AU901" s="79">
        <f>ALL!AU285/ALL!AU$554</f>
        <v>-9.6986328929923364E-6</v>
      </c>
      <c r="AV901" s="79">
        <f>ALL!AV285/ALL!AV$554</f>
        <v>8.3317513762590327E-3</v>
      </c>
      <c r="AW901" s="79">
        <f>ALL!AW285/ALL!AW$554</f>
        <v>2.0760480832983544E-3</v>
      </c>
      <c r="AX901" s="79">
        <f>ALL!AX285/ALL!AX$554</f>
        <v>0</v>
      </c>
      <c r="AY901" s="79">
        <f>ALL!AY285/ALL!AY$554</f>
        <v>0</v>
      </c>
      <c r="AZ901" s="79">
        <f>ALL!AZ285/ALL!AZ$554</f>
        <v>6.2207469322065898E-3</v>
      </c>
      <c r="BA901" s="79">
        <f>ALL!BA285/ALL!BA$554</f>
        <v>5.1548486463410388E-5</v>
      </c>
      <c r="BB901" s="79">
        <f>ALL!BB285/ALL!BB$554</f>
        <v>0</v>
      </c>
      <c r="BC901" s="79">
        <f>ALL!BC285/ALL!BC$554</f>
        <v>0</v>
      </c>
      <c r="BD901" s="79">
        <f>ALL!BD285/ALL!BD$554</f>
        <v>7.4330748110817643E-4</v>
      </c>
      <c r="BE901" s="79">
        <f>ALL!BE285/ALL!BE$554</f>
        <v>1.5458587210678164E-5</v>
      </c>
      <c r="BF901" s="79">
        <f>ALL!BF285/ALL!BF$554</f>
        <v>2.6834102880966793E-4</v>
      </c>
      <c r="BG901" s="79">
        <f>ALL!BG285/ALL!BG$554</f>
        <v>1.0785571428929834E-3</v>
      </c>
      <c r="BH901" s="79">
        <f>ALL!BH285/ALL!BH$554</f>
        <v>3.8530690059248272E-4</v>
      </c>
      <c r="BJ901" s="267">
        <f t="array" ref="BJ901">(MIN(IF($E$4:$BG$4=BJ$4,$E901:$BG901)))</f>
        <v>-9.6986328929923364E-6</v>
      </c>
      <c r="BK901" s="267">
        <f t="array" ref="BK901">(MAX(IF($E$4:$BG$4=BK$4,$E901:$BG901)))</f>
        <v>8.581023027710119E-3</v>
      </c>
      <c r="BL901" s="267">
        <f t="array" ref="BL901">(AVERAGE(IF($E$4:$BG$4=BL$4,$E901:$BG901)))</f>
        <v>2.1790877445627193E-3</v>
      </c>
      <c r="BM901" s="267">
        <f t="array" ref="BM901">(MIN(IF($E$4:$BG$4=BM$4,$E901:$BG901)))</f>
        <v>1.5458587210678164E-5</v>
      </c>
      <c r="BN901" s="267">
        <f t="array" ref="BN901">(MAX(IF($E$4:$BG$4=BN$4,$E901:$BG901)))</f>
        <v>1.0785571428929834E-3</v>
      </c>
      <c r="BO901" s="267">
        <f t="array" ref="BO901">(AVERAGE(IF($E$4:$BG$4=BO$4,$E901:$BG901)))</f>
        <v>5.2641606000537646E-4</v>
      </c>
      <c r="BP901" s="267">
        <f t="array" ref="BP901">(MIN(IF($E$4:$BG$4=BP$4,$E901:$BG901)))</f>
        <v>0</v>
      </c>
      <c r="BQ901" s="267">
        <f t="array" ref="BQ901">(MAX(IF($E$4:$BG$4=BQ$4,$E901:$BG901)))</f>
        <v>5.2378484633788726E-4</v>
      </c>
      <c r="BR901" s="267">
        <f t="array" ref="BR901">(AVERAGE(IF($E$4:$BG$4=BR$4,$E901:$BG901)))</f>
        <v>3.0928023499101118E-4</v>
      </c>
      <c r="BS901" s="267">
        <f t="array" ref="BS901">(MIN(IF($E$4:$BG$4=BS$4,$E901:$BG901)))</f>
        <v>0</v>
      </c>
      <c r="BT901" s="267">
        <f t="array" ref="BT901">(MAX(IF($E$4:$BG$4=BT$4,$E901:$BG901)))</f>
        <v>1.1466261820690937E-3</v>
      </c>
      <c r="BU901" s="267">
        <f t="array" ref="BU901">(AVERAGE(IF($E$4:$BG$4=BU$4,$E901:$BG901)))</f>
        <v>2.6861912825260612E-4</v>
      </c>
      <c r="BV901" s="267">
        <f t="array" ref="BV901">(MIN(IF($E$4:$BG$4=BV$4,$E901:$BG901)))</f>
        <v>0</v>
      </c>
      <c r="BW901" s="267">
        <f t="array" ref="BW901">(MAX(IF($E$4:$BG$4=BW$4,$E901:$BG901)))</f>
        <v>1.5380395032866354E-3</v>
      </c>
      <c r="BX901" s="267">
        <f t="array" ref="BX901">(AVERAGE(IF($E$4:$BG$4=BX$4,$E901:$BG901)))</f>
        <v>4.1884400678179792E-4</v>
      </c>
      <c r="BY901" s="267">
        <f t="array" ref="BY901">(MIN(IF($E$4:$BG$4=BY$4,$E901:$BG901)))</f>
        <v>0</v>
      </c>
      <c r="BZ901" s="267">
        <f t="array" ref="BZ901">(MAX(IF($E$4:$BG$4=BZ$4,$E901:$BG901)))</f>
        <v>1.6413594392000559E-3</v>
      </c>
      <c r="CA901" s="267">
        <f t="array" ref="CA901">(AVERAGE(IF($E$4:$BG$4=CA$4,$E901:$BG901)))</f>
        <v>8.7553785911468544E-4</v>
      </c>
      <c r="CB901" s="268">
        <f t="shared" si="399"/>
        <v>0</v>
      </c>
      <c r="CC901" s="268">
        <f t="shared" si="400"/>
        <v>0</v>
      </c>
      <c r="CD901" s="268">
        <f t="shared" si="401"/>
        <v>9.3352821076786842E-4</v>
      </c>
    </row>
    <row r="902" spans="1:82" s="90" customFormat="1">
      <c r="A902" s="253">
        <f t="shared" si="398"/>
        <v>51311</v>
      </c>
      <c r="B902" s="251" t="s">
        <v>238</v>
      </c>
      <c r="C902" s="50"/>
      <c r="D902" s="50"/>
      <c r="E902" s="79">
        <f>ALL!E286/ALL!E$554</f>
        <v>1.3191503780362723E-4</v>
      </c>
      <c r="F902" s="79">
        <f>ALL!F286/ALL!F$554</f>
        <v>4.4640741872251895E-3</v>
      </c>
      <c r="G902" s="79">
        <f>ALL!G286/ALL!G$554</f>
        <v>0</v>
      </c>
      <c r="H902" s="79">
        <f>ALL!H286/ALL!H$554</f>
        <v>2.4068272915657069E-4</v>
      </c>
      <c r="I902" s="79">
        <f>ALL!I286/ALL!I$554</f>
        <v>2.8671897194636366E-4</v>
      </c>
      <c r="J902" s="79">
        <f>ALL!J286/ALL!J$554</f>
        <v>2.7022719785644659E-6</v>
      </c>
      <c r="K902" s="79">
        <f>ALL!K286/ALL!K$554</f>
        <v>1.9104831105538902E-4</v>
      </c>
      <c r="L902" s="79">
        <f>ALL!L286/ALL!L$554</f>
        <v>1.1103024110285396E-4</v>
      </c>
      <c r="M902" s="79">
        <f>ALL!M286/ALL!M$554</f>
        <v>0</v>
      </c>
      <c r="N902" s="79">
        <f>ALL!N286/ALL!N$554</f>
        <v>0</v>
      </c>
      <c r="O902" s="79">
        <f>ALL!O286/ALL!O$554</f>
        <v>1.5392454688837555E-3</v>
      </c>
      <c r="P902" s="79">
        <f>ALL!P286/ALL!P$554</f>
        <v>0</v>
      </c>
      <c r="Q902" s="79">
        <f>ALL!Q286/ALL!Q$554</f>
        <v>2.2975425993213665E-3</v>
      </c>
      <c r="R902" s="79">
        <f>ALL!R286/ALL!R$554</f>
        <v>0</v>
      </c>
      <c r="S902" s="79">
        <f>ALL!S286/ALL!S$554</f>
        <v>3.9805082441598437E-4</v>
      </c>
      <c r="T902" s="79">
        <f>ALL!T286/ALL!T$554</f>
        <v>2.3882351881053085E-4</v>
      </c>
      <c r="U902" s="79">
        <f>ALL!U286/ALL!U$554</f>
        <v>3.6633624064258538E-4</v>
      </c>
      <c r="V902" s="79">
        <f>ALL!V286/ALL!V$554</f>
        <v>0</v>
      </c>
      <c r="W902" s="79">
        <f>ALL!W286/ALL!W$554</f>
        <v>8.0209843595586202E-4</v>
      </c>
      <c r="X902" s="79">
        <f>ALL!X286/ALL!X$554</f>
        <v>4.966588986342797E-4</v>
      </c>
      <c r="Y902" s="79">
        <f>ALL!Y286/ALL!Y$554</f>
        <v>0</v>
      </c>
      <c r="Z902" s="79">
        <f>ALL!Z286/ALL!Z$554</f>
        <v>8.6349928695372567E-5</v>
      </c>
      <c r="AA902" s="79">
        <f>ALL!AA286/ALL!AA$554</f>
        <v>8.1688758605837173E-4</v>
      </c>
      <c r="AB902" s="79">
        <f>ALL!AB286/ALL!AB$554</f>
        <v>1.6935380335014966E-4</v>
      </c>
      <c r="AC902" s="79">
        <f>ALL!AC286/ALL!AC$554</f>
        <v>0</v>
      </c>
      <c r="AD902" s="79">
        <f>ALL!AD286/ALL!AD$554</f>
        <v>5.4135913289325276E-4</v>
      </c>
      <c r="AE902" s="79">
        <f>ALL!AE286/ALL!AE$554</f>
        <v>3.8471376305277208E-4</v>
      </c>
      <c r="AF902" s="79">
        <f>ALL!AF286/ALL!AF$554</f>
        <v>0</v>
      </c>
      <c r="AG902" s="79">
        <f>ALL!AG286/ALL!AG$554</f>
        <v>0</v>
      </c>
      <c r="AH902" s="79">
        <f>ALL!AH286/ALL!AH$554</f>
        <v>2.379248180405752E-3</v>
      </c>
      <c r="AI902" s="79">
        <f>ALL!AI286/ALL!AI$554</f>
        <v>0</v>
      </c>
      <c r="AJ902" s="79">
        <f>ALL!AJ286/ALL!AJ$554</f>
        <v>1.9474833216187805E-5</v>
      </c>
      <c r="AK902" s="79">
        <f>ALL!AK286/ALL!AK$554</f>
        <v>0</v>
      </c>
      <c r="AL902" s="79">
        <f>ALL!AL286/ALL!AL$554</f>
        <v>0</v>
      </c>
      <c r="AM902" s="79">
        <f>ALL!AM286/ALL!AM$554</f>
        <v>0</v>
      </c>
      <c r="AN902" s="79">
        <f>ALL!AN286/ALL!AN$554</f>
        <v>0</v>
      </c>
      <c r="AO902" s="79">
        <f>ALL!AO286/ALL!AO$554</f>
        <v>0</v>
      </c>
      <c r="AP902" s="79">
        <f>ALL!AP286/ALL!AP$554</f>
        <v>1.2084016145007396E-3</v>
      </c>
      <c r="AQ902" s="79">
        <f>ALL!AQ286/ALL!AQ$554</f>
        <v>0</v>
      </c>
      <c r="AR902" s="79">
        <f>ALL!AR286/ALL!AR$554</f>
        <v>0</v>
      </c>
      <c r="AS902" s="79">
        <f>ALL!AS286/ALL!AS$554</f>
        <v>0</v>
      </c>
      <c r="AT902" s="79">
        <f>ALL!AT286/ALL!AT$554</f>
        <v>0</v>
      </c>
      <c r="AU902" s="79">
        <f>ALL!AU286/ALL!AU$554</f>
        <v>0</v>
      </c>
      <c r="AV902" s="79">
        <f>ALL!AV286/ALL!AV$554</f>
        <v>0</v>
      </c>
      <c r="AW902" s="79">
        <f>ALL!AW286/ALL!AW$554</f>
        <v>7.002387058555137E-3</v>
      </c>
      <c r="AX902" s="79">
        <f>ALL!AX286/ALL!AX$554</f>
        <v>0</v>
      </c>
      <c r="AY902" s="79">
        <f>ALL!AY286/ALL!AY$554</f>
        <v>0</v>
      </c>
      <c r="AZ902" s="79">
        <f>ALL!AZ286/ALL!AZ$554</f>
        <v>0</v>
      </c>
      <c r="BA902" s="79">
        <f>ALL!BA286/ALL!BA$554</f>
        <v>9.2290405500727504E-3</v>
      </c>
      <c r="BB902" s="79">
        <f>ALL!BB286/ALL!BB$554</f>
        <v>0</v>
      </c>
      <c r="BC902" s="79">
        <f>ALL!BC286/ALL!BC$554</f>
        <v>0</v>
      </c>
      <c r="BD902" s="79">
        <f>ALL!BD286/ALL!BD$554</f>
        <v>1.8580080394652412E-4</v>
      </c>
      <c r="BE902" s="79">
        <f>ALL!BE286/ALL!BE$554</f>
        <v>2.0358903683279908E-3</v>
      </c>
      <c r="BF902" s="79">
        <f>ALL!BF286/ALL!BF$554</f>
        <v>1.5034405258499217E-4</v>
      </c>
      <c r="BG902" s="79">
        <f>ALL!BG286/ALL!BG$554</f>
        <v>3.818212399413158E-5</v>
      </c>
      <c r="BH902" s="79">
        <f>ALL!BH286/ALL!BH$554</f>
        <v>4.0540075180908503E-4</v>
      </c>
      <c r="BJ902" s="267">
        <f t="array" ref="BJ902">(MIN(IF($E$4:$BG$4=BJ$4,$E902:$BG902)))</f>
        <v>0</v>
      </c>
      <c r="BK902" s="267">
        <f t="array" ref="BK902">(MAX(IF($E$4:$BG$4=BK$4,$E902:$BG902)))</f>
        <v>9.2290405500727504E-3</v>
      </c>
      <c r="BL902" s="267">
        <f t="array" ref="BL902">(AVERAGE(IF($E$4:$BG$4=BL$4,$E902:$BG902)))</f>
        <v>1.0899893264455392E-3</v>
      </c>
      <c r="BM902" s="267">
        <f t="array" ref="BM902">(MIN(IF($E$4:$BG$4=BM$4,$E902:$BG902)))</f>
        <v>3.818212399413158E-5</v>
      </c>
      <c r="BN902" s="267">
        <f t="array" ref="BN902">(MAX(IF($E$4:$BG$4=BN$4,$E902:$BG902)))</f>
        <v>2.0358903683279908E-3</v>
      </c>
      <c r="BO902" s="267">
        <f t="array" ref="BO902">(AVERAGE(IF($E$4:$BG$4=BO$4,$E902:$BG902)))</f>
        <v>6.0255433721340969E-4</v>
      </c>
      <c r="BP902" s="267">
        <f t="array" ref="BP902">(MIN(IF($E$4:$BG$4=BP$4,$E902:$BG902)))</f>
        <v>0</v>
      </c>
      <c r="BQ902" s="267">
        <f t="array" ref="BQ902">(MAX(IF($E$4:$BG$4=BQ$4,$E902:$BG902)))</f>
        <v>0</v>
      </c>
      <c r="BR902" s="267">
        <f t="array" ref="BR902">(AVERAGE(IF($E$4:$BG$4=BR$4,$E902:$BG902)))</f>
        <v>0</v>
      </c>
      <c r="BS902" s="267">
        <f t="array" ref="BS902">(MIN(IF($E$4:$BG$4=BS$4,$E902:$BG902)))</f>
        <v>0</v>
      </c>
      <c r="BT902" s="267">
        <f t="array" ref="BT902">(MAX(IF($E$4:$BG$4=BT$4,$E902:$BG902)))</f>
        <v>4.4640741872251895E-3</v>
      </c>
      <c r="BU902" s="267">
        <f t="array" ref="BU902">(AVERAGE(IF($E$4:$BG$4=BU$4,$E902:$BG902)))</f>
        <v>6.870662879531899E-4</v>
      </c>
      <c r="BV902" s="267">
        <f t="array" ref="BV902">(MIN(IF($E$4:$BG$4=BV$4,$E902:$BG902)))</f>
        <v>0</v>
      </c>
      <c r="BW902" s="267">
        <f t="array" ref="BW902">(MAX(IF($E$4:$BG$4=BW$4,$E902:$BG902)))</f>
        <v>1.6935380335014966E-4</v>
      </c>
      <c r="BX902" s="267">
        <f t="array" ref="BX902">(AVERAGE(IF($E$4:$BG$4=BX$4,$E902:$BG902)))</f>
        <v>6.87946413154275E-5</v>
      </c>
      <c r="BY902" s="267">
        <f t="array" ref="BY902">(MIN(IF($E$4:$BG$4=BY$4,$E902:$BG902)))</f>
        <v>0</v>
      </c>
      <c r="BZ902" s="267">
        <f t="array" ref="BZ902">(MAX(IF($E$4:$BG$4=BZ$4,$E902:$BG902)))</f>
        <v>4.966588986342797E-4</v>
      </c>
      <c r="CA902" s="267">
        <f t="array" ref="CA902">(AVERAGE(IF($E$4:$BG$4=CA$4,$E902:$BG902)))</f>
        <v>1.8010633604658325E-4</v>
      </c>
      <c r="CB902" s="268">
        <f t="shared" si="399"/>
        <v>0</v>
      </c>
      <c r="CC902" s="268">
        <f t="shared" si="400"/>
        <v>0</v>
      </c>
      <c r="CD902" s="268">
        <f t="shared" si="401"/>
        <v>6.5117020975612844E-4</v>
      </c>
    </row>
    <row r="903" spans="1:82" s="90" customFormat="1">
      <c r="A903" s="253">
        <f t="shared" si="398"/>
        <v>51322</v>
      </c>
      <c r="B903" s="251" t="s">
        <v>239</v>
      </c>
      <c r="C903" s="50"/>
      <c r="D903" s="50"/>
      <c r="E903" s="79">
        <f>ALL!E287/ALL!E$554</f>
        <v>0</v>
      </c>
      <c r="F903" s="79">
        <f>ALL!F287/ALL!F$554</f>
        <v>0</v>
      </c>
      <c r="G903" s="79">
        <f>ALL!G287/ALL!G$554</f>
        <v>0</v>
      </c>
      <c r="H903" s="79">
        <f>ALL!H287/ALL!H$554</f>
        <v>1.2617927021034974E-3</v>
      </c>
      <c r="I903" s="79">
        <f>ALL!I287/ALL!I$554</f>
        <v>0</v>
      </c>
      <c r="J903" s="79">
        <f>ALL!J287/ALL!J$554</f>
        <v>0</v>
      </c>
      <c r="K903" s="79">
        <f>ALL!K287/ALL!K$554</f>
        <v>0</v>
      </c>
      <c r="L903" s="79">
        <f>ALL!L287/ALL!L$554</f>
        <v>4.2680934536791959E-4</v>
      </c>
      <c r="M903" s="79">
        <f>ALL!M287/ALL!M$554</f>
        <v>0</v>
      </c>
      <c r="N903" s="79">
        <f>ALL!N287/ALL!N$554</f>
        <v>1.3686235048228736E-3</v>
      </c>
      <c r="O903" s="79">
        <f>ALL!O287/ALL!O$554</f>
        <v>0</v>
      </c>
      <c r="P903" s="79">
        <f>ALL!P287/ALL!P$554</f>
        <v>1.5456748171035237E-4</v>
      </c>
      <c r="Q903" s="79">
        <f>ALL!Q287/ALL!Q$554</f>
        <v>1.6866438295552532E-4</v>
      </c>
      <c r="R903" s="79">
        <f>ALL!R287/ALL!R$554</f>
        <v>0</v>
      </c>
      <c r="S903" s="79">
        <f>ALL!S287/ALL!S$554</f>
        <v>4.0840777785398246E-4</v>
      </c>
      <c r="T903" s="79">
        <f>ALL!T287/ALL!T$554</f>
        <v>0</v>
      </c>
      <c r="U903" s="79">
        <f>ALL!U287/ALL!U$554</f>
        <v>1.6633056331913426E-3</v>
      </c>
      <c r="V903" s="79">
        <f>ALL!V287/ALL!V$554</f>
        <v>0</v>
      </c>
      <c r="W903" s="79">
        <f>ALL!W287/ALL!W$554</f>
        <v>9.6960174004256754E-4</v>
      </c>
      <c r="X903" s="79">
        <f>ALL!X287/ALL!X$554</f>
        <v>0</v>
      </c>
      <c r="Y903" s="79">
        <f>ALL!Y287/ALL!Y$554</f>
        <v>0</v>
      </c>
      <c r="Z903" s="79">
        <f>ALL!Z287/ALL!Z$554</f>
        <v>1.4961866672528025E-3</v>
      </c>
      <c r="AA903" s="79">
        <f>ALL!AA287/ALL!AA$554</f>
        <v>1.7889861282341334E-3</v>
      </c>
      <c r="AB903" s="79">
        <f>ALL!AB287/ALL!AB$554</f>
        <v>9.049938142426298E-4</v>
      </c>
      <c r="AC903" s="79">
        <f>ALL!AC287/ALL!AC$554</f>
        <v>2.4642939215404594E-4</v>
      </c>
      <c r="AD903" s="79">
        <f>ALL!AD287/ALL!AD$554</f>
        <v>0</v>
      </c>
      <c r="AE903" s="79">
        <f>ALL!AE287/ALL!AE$554</f>
        <v>0</v>
      </c>
      <c r="AF903" s="79">
        <f>ALL!AF287/ALL!AF$554</f>
        <v>3.0819616236917605E-4</v>
      </c>
      <c r="AG903" s="79">
        <f>ALL!AG287/ALL!AG$554</f>
        <v>1.5812330245925077E-3</v>
      </c>
      <c r="AH903" s="79">
        <f>ALL!AH287/ALL!AH$554</f>
        <v>0</v>
      </c>
      <c r="AI903" s="79">
        <f>ALL!AI287/ALL!AI$554</f>
        <v>4.9621330154592831E-5</v>
      </c>
      <c r="AJ903" s="79">
        <f>ALL!AJ287/ALL!AJ$554</f>
        <v>0</v>
      </c>
      <c r="AK903" s="79">
        <f>ALL!AK287/ALL!AK$554</f>
        <v>0</v>
      </c>
      <c r="AL903" s="79">
        <f>ALL!AL287/ALL!AL$554</f>
        <v>0</v>
      </c>
      <c r="AM903" s="79">
        <f>ALL!AM287/ALL!AM$554</f>
        <v>0</v>
      </c>
      <c r="AN903" s="79">
        <f>ALL!AN287/ALL!AN$554</f>
        <v>0</v>
      </c>
      <c r="AO903" s="79">
        <f>ALL!AO287/ALL!AO$554</f>
        <v>0</v>
      </c>
      <c r="AP903" s="79">
        <f>ALL!AP287/ALL!AP$554</f>
        <v>0</v>
      </c>
      <c r="AQ903" s="79">
        <f>ALL!AQ287/ALL!AQ$554</f>
        <v>0</v>
      </c>
      <c r="AR903" s="79">
        <f>ALL!AR287/ALL!AR$554</f>
        <v>0</v>
      </c>
      <c r="AS903" s="79">
        <f>ALL!AS287/ALL!AS$554</f>
        <v>0</v>
      </c>
      <c r="AT903" s="79">
        <f>ALL!AT287/ALL!AT$554</f>
        <v>0</v>
      </c>
      <c r="AU903" s="79">
        <f>ALL!AU287/ALL!AU$554</f>
        <v>0</v>
      </c>
      <c r="AV903" s="79">
        <f>ALL!AV287/ALL!AV$554</f>
        <v>0</v>
      </c>
      <c r="AW903" s="79">
        <f>ALL!AW287/ALL!AW$554</f>
        <v>0</v>
      </c>
      <c r="AX903" s="79">
        <f>ALL!AX287/ALL!AX$554</f>
        <v>0</v>
      </c>
      <c r="AY903" s="79">
        <f>ALL!AY287/ALL!AY$554</f>
        <v>0</v>
      </c>
      <c r="AZ903" s="79">
        <f>ALL!AZ287/ALL!AZ$554</f>
        <v>0</v>
      </c>
      <c r="BA903" s="79">
        <f>ALL!BA287/ALL!BA$554</f>
        <v>0</v>
      </c>
      <c r="BB903" s="79">
        <f>ALL!BB287/ALL!BB$554</f>
        <v>0</v>
      </c>
      <c r="BC903" s="79">
        <f>ALL!BC287/ALL!BC$554</f>
        <v>0</v>
      </c>
      <c r="BD903" s="79">
        <f>ALL!BD287/ALL!BD$554</f>
        <v>0</v>
      </c>
      <c r="BE903" s="79">
        <f>ALL!BE287/ALL!BE$554</f>
        <v>0</v>
      </c>
      <c r="BF903" s="79">
        <f>ALL!BF287/ALL!BF$554</f>
        <v>3.4478472864678332E-4</v>
      </c>
      <c r="BG903" s="79">
        <f>ALL!BG287/ALL!BG$554</f>
        <v>0</v>
      </c>
      <c r="BH903" s="79">
        <f>ALL!BH287/ALL!BH$554</f>
        <v>5.3505523762762276E-4</v>
      </c>
      <c r="BJ903" s="267">
        <f t="array" ref="BJ903">(MIN(IF($E$4:$BG$4=BJ$4,$E903:$BG903)))</f>
        <v>0</v>
      </c>
      <c r="BK903" s="267">
        <f t="array" ref="BK903">(MAX(IF($E$4:$BG$4=BK$4,$E903:$BG903)))</f>
        <v>0</v>
      </c>
      <c r="BL903" s="267">
        <f t="array" ref="BL903">(AVERAGE(IF($E$4:$BG$4=BL$4,$E903:$BG903)))</f>
        <v>0</v>
      </c>
      <c r="BM903" s="267">
        <f t="array" ref="BM903">(MIN(IF($E$4:$BG$4=BM$4,$E903:$BG903)))</f>
        <v>0</v>
      </c>
      <c r="BN903" s="267">
        <f t="array" ref="BN903">(MAX(IF($E$4:$BG$4=BN$4,$E903:$BG903)))</f>
        <v>3.4478472864678332E-4</v>
      </c>
      <c r="BO903" s="267">
        <f t="array" ref="BO903">(AVERAGE(IF($E$4:$BG$4=BO$4,$E903:$BG903)))</f>
        <v>8.6196182161695829E-5</v>
      </c>
      <c r="BP903" s="267">
        <f t="array" ref="BP903">(MIN(IF($E$4:$BG$4=BP$4,$E903:$BG903)))</f>
        <v>0</v>
      </c>
      <c r="BQ903" s="267">
        <f t="array" ref="BQ903">(MAX(IF($E$4:$BG$4=BQ$4,$E903:$BG903)))</f>
        <v>0</v>
      </c>
      <c r="BR903" s="267">
        <f t="array" ref="BR903">(AVERAGE(IF($E$4:$BG$4=BR$4,$E903:$BG903)))</f>
        <v>0</v>
      </c>
      <c r="BS903" s="267">
        <f t="array" ref="BS903">(MIN(IF($E$4:$BG$4=BS$4,$E903:$BG903)))</f>
        <v>0</v>
      </c>
      <c r="BT903" s="267">
        <f t="array" ref="BT903">(MAX(IF($E$4:$BG$4=BT$4,$E903:$BG903)))</f>
        <v>1.7889861282341334E-3</v>
      </c>
      <c r="BU903" s="267">
        <f t="array" ref="BU903">(AVERAGE(IF($E$4:$BG$4=BU$4,$E903:$BG903)))</f>
        <v>3.1050960907313345E-4</v>
      </c>
      <c r="BV903" s="267">
        <f t="array" ref="BV903">(MIN(IF($E$4:$BG$4=BV$4,$E903:$BG903)))</f>
        <v>0</v>
      </c>
      <c r="BW903" s="267">
        <f t="array" ref="BW903">(MAX(IF($E$4:$BG$4=BW$4,$E903:$BG903)))</f>
        <v>1.4961866672528025E-3</v>
      </c>
      <c r="BX903" s="267">
        <f t="array" ref="BX903">(AVERAGE(IF($E$4:$BG$4=BX$4,$E903:$BG903)))</f>
        <v>6.0029512037385806E-4</v>
      </c>
      <c r="BY903" s="267">
        <f t="array" ref="BY903">(MIN(IF($E$4:$BG$4=BY$4,$E903:$BG903)))</f>
        <v>0</v>
      </c>
      <c r="BZ903" s="267">
        <f t="array" ref="BZ903">(MAX(IF($E$4:$BG$4=BZ$4,$E903:$BG903)))</f>
        <v>1.6633056331913426E-3</v>
      </c>
      <c r="CA903" s="267">
        <f t="array" ref="CA903">(AVERAGE(IF($E$4:$BG$4=CA$4,$E903:$BG903)))</f>
        <v>5.5364811643095928E-4</v>
      </c>
      <c r="CB903" s="268">
        <f t="shared" si="399"/>
        <v>0</v>
      </c>
      <c r="CC903" s="268">
        <f t="shared" si="400"/>
        <v>0</v>
      </c>
      <c r="CD903" s="268">
        <f t="shared" si="401"/>
        <v>2.3894916028535876E-4</v>
      </c>
    </row>
    <row r="904" spans="1:82" s="90" customFormat="1">
      <c r="A904" s="253">
        <f t="shared" si="398"/>
        <v>51323</v>
      </c>
      <c r="B904" s="251" t="s">
        <v>240</v>
      </c>
      <c r="C904" s="50"/>
      <c r="D904" s="50"/>
      <c r="E904" s="79">
        <f>ALL!E288/ALL!E$554</f>
        <v>0</v>
      </c>
      <c r="F904" s="79">
        <f>ALL!F288/ALL!F$554</f>
        <v>0</v>
      </c>
      <c r="G904" s="79">
        <f>ALL!G288/ALL!G$554</f>
        <v>0</v>
      </c>
      <c r="H904" s="79">
        <f>ALL!H288/ALL!H$554</f>
        <v>1.8102461604669478E-4</v>
      </c>
      <c r="I904" s="79">
        <f>ALL!I288/ALL!I$554</f>
        <v>3.0287590862104252E-5</v>
      </c>
      <c r="J904" s="79">
        <f>ALL!J288/ALL!J$554</f>
        <v>3.5809607502610113E-4</v>
      </c>
      <c r="K904" s="79">
        <f>ALL!K288/ALL!K$554</f>
        <v>5.0870160858559779E-4</v>
      </c>
      <c r="L904" s="79">
        <f>ALL!L288/ALL!L$554</f>
        <v>1.9419255582743247E-5</v>
      </c>
      <c r="M904" s="79">
        <f>ALL!M288/ALL!M$554</f>
        <v>0</v>
      </c>
      <c r="N904" s="79">
        <f>ALL!N288/ALL!N$554</f>
        <v>0</v>
      </c>
      <c r="O904" s="79">
        <f>ALL!O288/ALL!O$554</f>
        <v>0</v>
      </c>
      <c r="P904" s="79">
        <f>ALL!P288/ALL!P$554</f>
        <v>0</v>
      </c>
      <c r="Q904" s="79">
        <f>ALL!Q288/ALL!Q$554</f>
        <v>2.0112295612085326E-4</v>
      </c>
      <c r="R904" s="79">
        <f>ALL!R288/ALL!R$554</f>
        <v>2.0585536869121814E-4</v>
      </c>
      <c r="S904" s="79">
        <f>ALL!S288/ALL!S$554</f>
        <v>0</v>
      </c>
      <c r="T904" s="79">
        <f>ALL!T288/ALL!T$554</f>
        <v>0</v>
      </c>
      <c r="U904" s="79">
        <f>ALL!U288/ALL!U$554</f>
        <v>0</v>
      </c>
      <c r="V904" s="79">
        <f>ALL!V288/ALL!V$554</f>
        <v>0</v>
      </c>
      <c r="W904" s="79">
        <f>ALL!W288/ALL!W$554</f>
        <v>0</v>
      </c>
      <c r="X904" s="79">
        <f>ALL!X288/ALL!X$554</f>
        <v>0</v>
      </c>
      <c r="Y904" s="79">
        <f>ALL!Y288/ALL!Y$554</f>
        <v>1.9784567693596934E-4</v>
      </c>
      <c r="Z904" s="79">
        <f>ALL!Z288/ALL!Z$554</f>
        <v>0</v>
      </c>
      <c r="AA904" s="79">
        <f>ALL!AA288/ALL!AA$554</f>
        <v>0</v>
      </c>
      <c r="AB904" s="79">
        <f>ALL!AB288/ALL!AB$554</f>
        <v>1.1681984216517612E-4</v>
      </c>
      <c r="AC904" s="79">
        <f>ALL!AC288/ALL!AC$554</f>
        <v>0</v>
      </c>
      <c r="AD904" s="79">
        <f>ALL!AD288/ALL!AD$554</f>
        <v>1.9410238627558887E-5</v>
      </c>
      <c r="AE904" s="79">
        <f>ALL!AE288/ALL!AE$554</f>
        <v>0</v>
      </c>
      <c r="AF904" s="79">
        <f>ALL!AF288/ALL!AF$554</f>
        <v>1.0081671074110335E-4</v>
      </c>
      <c r="AG904" s="79">
        <f>ALL!AG288/ALL!AG$554</f>
        <v>1.8435556990558535E-4</v>
      </c>
      <c r="AH904" s="79">
        <f>ALL!AH288/ALL!AH$554</f>
        <v>0</v>
      </c>
      <c r="AI904" s="79">
        <f>ALL!AI288/ALL!AI$554</f>
        <v>7.3989106610577624E-5</v>
      </c>
      <c r="AJ904" s="79">
        <f>ALL!AJ288/ALL!AJ$554</f>
        <v>0</v>
      </c>
      <c r="AK904" s="79">
        <f>ALL!AK288/ALL!AK$554</f>
        <v>0</v>
      </c>
      <c r="AL904" s="79">
        <f>ALL!AL288/ALL!AL$554</f>
        <v>0</v>
      </c>
      <c r="AM904" s="79">
        <f>ALL!AM288/ALL!AM$554</f>
        <v>0</v>
      </c>
      <c r="AN904" s="79">
        <f>ALL!AN288/ALL!AN$554</f>
        <v>0</v>
      </c>
      <c r="AO904" s="79">
        <f>ALL!AO288/ALL!AO$554</f>
        <v>4.8551772675224929E-4</v>
      </c>
      <c r="AP904" s="79">
        <f>ALL!AP288/ALL!AP$554</f>
        <v>0</v>
      </c>
      <c r="AQ904" s="79">
        <f>ALL!AQ288/ALL!AQ$554</f>
        <v>0</v>
      </c>
      <c r="AR904" s="79">
        <f>ALL!AR288/ALL!AR$554</f>
        <v>0</v>
      </c>
      <c r="AS904" s="79">
        <f>ALL!AS288/ALL!AS$554</f>
        <v>3.3465957136614688E-5</v>
      </c>
      <c r="AT904" s="79">
        <f>ALL!AT288/ALL!AT$554</f>
        <v>0</v>
      </c>
      <c r="AU904" s="79">
        <f>ALL!AU288/ALL!AU$554</f>
        <v>3.4611705177879616E-4</v>
      </c>
      <c r="AV904" s="79">
        <f>ALL!AV288/ALL!AV$554</f>
        <v>0</v>
      </c>
      <c r="AW904" s="79">
        <f>ALL!AW288/ALL!AW$554</f>
        <v>0</v>
      </c>
      <c r="AX904" s="79">
        <f>ALL!AX288/ALL!AX$554</f>
        <v>0</v>
      </c>
      <c r="AY904" s="79">
        <f>ALL!AY288/ALL!AY$554</f>
        <v>0</v>
      </c>
      <c r="AZ904" s="79">
        <f>ALL!AZ288/ALL!AZ$554</f>
        <v>0</v>
      </c>
      <c r="BA904" s="79">
        <f>ALL!BA288/ALL!BA$554</f>
        <v>7.4264186164953233E-3</v>
      </c>
      <c r="BB904" s="79">
        <f>ALL!BB288/ALL!BB$554</f>
        <v>0</v>
      </c>
      <c r="BC904" s="79">
        <f>ALL!BC288/ALL!BC$554</f>
        <v>0</v>
      </c>
      <c r="BD904" s="79">
        <f>ALL!BD288/ALL!BD$554</f>
        <v>6.1573412021049929E-5</v>
      </c>
      <c r="BE904" s="79">
        <f>ALL!BE288/ALL!BE$554</f>
        <v>0</v>
      </c>
      <c r="BF904" s="79">
        <f>ALL!BF288/ALL!BF$554</f>
        <v>4.4167550620977753E-4</v>
      </c>
      <c r="BG904" s="79">
        <f>ALL!BG288/ALL!BG$554</f>
        <v>4.0092598728748343E-4</v>
      </c>
      <c r="BH904" s="79">
        <f>ALL!BH288/ALL!BH$554</f>
        <v>9.4874913037887307E-5</v>
      </c>
      <c r="BJ904" s="267">
        <f t="array" ref="BJ904">(MIN(IF($E$4:$BG$4=BJ$4,$E904:$BG904)))</f>
        <v>0</v>
      </c>
      <c r="BK904" s="267">
        <f t="array" ref="BK904">(MAX(IF($E$4:$BG$4=BK$4,$E904:$BG904)))</f>
        <v>7.4264186164953233E-3</v>
      </c>
      <c r="BL904" s="267">
        <f t="array" ref="BL904">(AVERAGE(IF($E$4:$BG$4=BL$4,$E904:$BG904)))</f>
        <v>5.1821995951018647E-4</v>
      </c>
      <c r="BM904" s="267">
        <f t="array" ref="BM904">(MIN(IF($E$4:$BG$4=BM$4,$E904:$BG904)))</f>
        <v>0</v>
      </c>
      <c r="BN904" s="267">
        <f t="array" ref="BN904">(MAX(IF($E$4:$BG$4=BN$4,$E904:$BG904)))</f>
        <v>4.4167550620977753E-4</v>
      </c>
      <c r="BO904" s="267">
        <f t="array" ref="BO904">(AVERAGE(IF($E$4:$BG$4=BO$4,$E904:$BG904)))</f>
        <v>2.2604372637957773E-4</v>
      </c>
      <c r="BP904" s="267">
        <f t="array" ref="BP904">(MIN(IF($E$4:$BG$4=BP$4,$E904:$BG904)))</f>
        <v>0</v>
      </c>
      <c r="BQ904" s="267">
        <f t="array" ref="BQ904">(MAX(IF($E$4:$BG$4=BQ$4,$E904:$BG904)))</f>
        <v>0</v>
      </c>
      <c r="BR904" s="267">
        <f t="array" ref="BR904">(AVERAGE(IF($E$4:$BG$4=BR$4,$E904:$BG904)))</f>
        <v>0</v>
      </c>
      <c r="BS904" s="267">
        <f t="array" ref="BS904">(MIN(IF($E$4:$BG$4=BS$4,$E904:$BG904)))</f>
        <v>0</v>
      </c>
      <c r="BT904" s="267">
        <f t="array" ref="BT904">(MAX(IF($E$4:$BG$4=BT$4,$E904:$BG904)))</f>
        <v>5.0870160858559779E-4</v>
      </c>
      <c r="BU904" s="267">
        <f t="array" ref="BU904">(AVERAGE(IF($E$4:$BG$4=BU$4,$E904:$BG904)))</f>
        <v>8.4422535751195089E-5</v>
      </c>
      <c r="BV904" s="267">
        <f t="array" ref="BV904">(MIN(IF($E$4:$BG$4=BV$4,$E904:$BG904)))</f>
        <v>0</v>
      </c>
      <c r="BW904" s="267">
        <f t="array" ref="BW904">(MAX(IF($E$4:$BG$4=BW$4,$E904:$BG904)))</f>
        <v>1.1681984216517612E-4</v>
      </c>
      <c r="BX904" s="267">
        <f t="array" ref="BX904">(AVERAGE(IF($E$4:$BG$4=BX$4,$E904:$BG904)))</f>
        <v>2.920496054129403E-5</v>
      </c>
      <c r="BY904" s="267">
        <f t="array" ref="BY904">(MIN(IF($E$4:$BG$4=BY$4,$E904:$BG904)))</f>
        <v>0</v>
      </c>
      <c r="BZ904" s="267">
        <f t="array" ref="BZ904">(MAX(IF($E$4:$BG$4=BZ$4,$E904:$BG904)))</f>
        <v>1.8435556990558535E-4</v>
      </c>
      <c r="CA904" s="267">
        <f t="array" ref="CA904">(AVERAGE(IF($E$4:$BG$4=CA$4,$E904:$BG904)))</f>
        <v>4.4007360423001497E-5</v>
      </c>
      <c r="CB904" s="268">
        <f t="shared" si="399"/>
        <v>0</v>
      </c>
      <c r="CC904" s="268">
        <f t="shared" si="400"/>
        <v>0</v>
      </c>
      <c r="CD904" s="268">
        <f t="shared" si="401"/>
        <v>2.0715343406513777E-4</v>
      </c>
    </row>
    <row r="905" spans="1:82" s="90" customFormat="1">
      <c r="A905" s="253">
        <f t="shared" si="398"/>
        <v>51324</v>
      </c>
      <c r="B905" s="251" t="s">
        <v>241</v>
      </c>
      <c r="C905" s="50"/>
      <c r="D905" s="50"/>
      <c r="E905" s="79">
        <f>ALL!E289/ALL!E$554</f>
        <v>0</v>
      </c>
      <c r="F905" s="79">
        <f>ALL!F289/ALL!F$554</f>
        <v>0</v>
      </c>
      <c r="G905" s="79">
        <f>ALL!G289/ALL!G$554</f>
        <v>0</v>
      </c>
      <c r="H905" s="79">
        <f>ALL!H289/ALL!H$554</f>
        <v>0</v>
      </c>
      <c r="I905" s="79">
        <f>ALL!I289/ALL!I$554</f>
        <v>0</v>
      </c>
      <c r="J905" s="79">
        <f>ALL!J289/ALL!J$554</f>
        <v>0</v>
      </c>
      <c r="K905" s="79">
        <f>ALL!K289/ALL!K$554</f>
        <v>0</v>
      </c>
      <c r="L905" s="79">
        <f>ALL!L289/ALL!L$554</f>
        <v>0</v>
      </c>
      <c r="M905" s="79">
        <f>ALL!M289/ALL!M$554</f>
        <v>0</v>
      </c>
      <c r="N905" s="79">
        <f>ALL!N289/ALL!N$554</f>
        <v>0</v>
      </c>
      <c r="O905" s="79">
        <f>ALL!O289/ALL!O$554</f>
        <v>0</v>
      </c>
      <c r="P905" s="79">
        <f>ALL!P289/ALL!P$554</f>
        <v>0</v>
      </c>
      <c r="Q905" s="79">
        <f>ALL!Q289/ALL!Q$554</f>
        <v>0</v>
      </c>
      <c r="R905" s="79">
        <f>ALL!R289/ALL!R$554</f>
        <v>0</v>
      </c>
      <c r="S905" s="79">
        <f>ALL!S289/ALL!S$554</f>
        <v>0</v>
      </c>
      <c r="T905" s="79">
        <f>ALL!T289/ALL!T$554</f>
        <v>0</v>
      </c>
      <c r="U905" s="79">
        <f>ALL!U289/ALL!U$554</f>
        <v>0</v>
      </c>
      <c r="V905" s="79">
        <f>ALL!V289/ALL!V$554</f>
        <v>0</v>
      </c>
      <c r="W905" s="79">
        <f>ALL!W289/ALL!W$554</f>
        <v>0</v>
      </c>
      <c r="X905" s="79">
        <f>ALL!X289/ALL!X$554</f>
        <v>0</v>
      </c>
      <c r="Y905" s="79">
        <f>ALL!Y289/ALL!Y$554</f>
        <v>0</v>
      </c>
      <c r="Z905" s="79">
        <f>ALL!Z289/ALL!Z$554</f>
        <v>0</v>
      </c>
      <c r="AA905" s="79">
        <f>ALL!AA289/ALL!AA$554</f>
        <v>0</v>
      </c>
      <c r="AB905" s="79">
        <f>ALL!AB289/ALL!AB$554</f>
        <v>0</v>
      </c>
      <c r="AC905" s="79">
        <f>ALL!AC289/ALL!AC$554</f>
        <v>0</v>
      </c>
      <c r="AD905" s="79">
        <f>ALL!AD289/ALL!AD$554</f>
        <v>0</v>
      </c>
      <c r="AE905" s="79">
        <f>ALL!AE289/ALL!AE$554</f>
        <v>0</v>
      </c>
      <c r="AF905" s="79">
        <f>ALL!AF289/ALL!AF$554</f>
        <v>0</v>
      </c>
      <c r="AG905" s="79">
        <f>ALL!AG289/ALL!AG$554</f>
        <v>1.78874555908579E-4</v>
      </c>
      <c r="AH905" s="79">
        <f>ALL!AH289/ALL!AH$554</f>
        <v>0</v>
      </c>
      <c r="AI905" s="79">
        <f>ALL!AI289/ALL!AI$554</f>
        <v>0</v>
      </c>
      <c r="AJ905" s="79">
        <f>ALL!AJ289/ALL!AJ$554</f>
        <v>0</v>
      </c>
      <c r="AK905" s="79">
        <f>ALL!AK289/ALL!AK$554</f>
        <v>2.4011198871714641E-3</v>
      </c>
      <c r="AL905" s="79">
        <f>ALL!AL289/ALL!AL$554</f>
        <v>0</v>
      </c>
      <c r="AM905" s="79">
        <f>ALL!AM289/ALL!AM$554</f>
        <v>0</v>
      </c>
      <c r="AN905" s="79">
        <f>ALL!AN289/ALL!AN$554</f>
        <v>0</v>
      </c>
      <c r="AO905" s="79">
        <f>ALL!AO289/ALL!AO$554</f>
        <v>0</v>
      </c>
      <c r="AP905" s="79">
        <f>ALL!AP289/ALL!AP$554</f>
        <v>0</v>
      </c>
      <c r="AQ905" s="79">
        <f>ALL!AQ289/ALL!AQ$554</f>
        <v>0</v>
      </c>
      <c r="AR905" s="79">
        <f>ALL!AR289/ALL!AR$554</f>
        <v>0</v>
      </c>
      <c r="AS905" s="79">
        <f>ALL!AS289/ALL!AS$554</f>
        <v>0</v>
      </c>
      <c r="AT905" s="79">
        <f>ALL!AT289/ALL!AT$554</f>
        <v>0</v>
      </c>
      <c r="AU905" s="79">
        <f>ALL!AU289/ALL!AU$554</f>
        <v>5.8176796805746195E-4</v>
      </c>
      <c r="AV905" s="79">
        <f>ALL!AV289/ALL!AV$554</f>
        <v>0</v>
      </c>
      <c r="AW905" s="79">
        <f>ALL!AW289/ALL!AW$554</f>
        <v>0</v>
      </c>
      <c r="AX905" s="79">
        <f>ALL!AX289/ALL!AX$554</f>
        <v>0</v>
      </c>
      <c r="AY905" s="79">
        <f>ALL!AY289/ALL!AY$554</f>
        <v>0</v>
      </c>
      <c r="AZ905" s="79">
        <f>ALL!AZ289/ALL!AZ$554</f>
        <v>0</v>
      </c>
      <c r="BA905" s="79">
        <f>ALL!BA289/ALL!BA$554</f>
        <v>0</v>
      </c>
      <c r="BB905" s="79">
        <f>ALL!BB289/ALL!BB$554</f>
        <v>0</v>
      </c>
      <c r="BC905" s="79">
        <f>ALL!BC289/ALL!BC$554</f>
        <v>0</v>
      </c>
      <c r="BD905" s="79">
        <f>ALL!BD289/ALL!BD$554</f>
        <v>7.2037858891622444E-6</v>
      </c>
      <c r="BE905" s="79">
        <f>ALL!BE289/ALL!BE$554</f>
        <v>0</v>
      </c>
      <c r="BF905" s="79">
        <f>ALL!BF289/ALL!BF$554</f>
        <v>2.4580912290641323E-4</v>
      </c>
      <c r="BG905" s="79">
        <f>ALL!BG289/ALL!BG$554</f>
        <v>0</v>
      </c>
      <c r="BH905" s="79">
        <f>ALL!BH289/ALL!BH$554</f>
        <v>3.9435085105594804E-5</v>
      </c>
      <c r="BJ905" s="267">
        <f t="array" ref="BJ905">(MIN(IF($E$4:$BG$4=BJ$4,$E905:$BG905)))</f>
        <v>0</v>
      </c>
      <c r="BK905" s="267">
        <f t="array" ref="BK905">(MAX(IF($E$4:$BG$4=BK$4,$E905:$BG905)))</f>
        <v>5.8176796805746195E-4</v>
      </c>
      <c r="BL905" s="267">
        <f t="array" ref="BL905">(AVERAGE(IF($E$4:$BG$4=BL$4,$E905:$BG905)))</f>
        <v>3.6360498003591372E-5</v>
      </c>
      <c r="BM905" s="267">
        <f t="array" ref="BM905">(MIN(IF($E$4:$BG$4=BM$4,$E905:$BG905)))</f>
        <v>0</v>
      </c>
      <c r="BN905" s="267">
        <f t="array" ref="BN905">(MAX(IF($E$4:$BG$4=BN$4,$E905:$BG905)))</f>
        <v>2.4580912290641323E-4</v>
      </c>
      <c r="BO905" s="267">
        <f t="array" ref="BO905">(AVERAGE(IF($E$4:$BG$4=BO$4,$E905:$BG905)))</f>
        <v>6.3253227198893866E-5</v>
      </c>
      <c r="BP905" s="267">
        <f t="array" ref="BP905">(MIN(IF($E$4:$BG$4=BP$4,$E905:$BG905)))</f>
        <v>0</v>
      </c>
      <c r="BQ905" s="267">
        <f t="array" ref="BQ905">(MAX(IF($E$4:$BG$4=BQ$4,$E905:$BG905)))</f>
        <v>2.4011198871714641E-3</v>
      </c>
      <c r="BR905" s="267">
        <f t="array" ref="BR905">(AVERAGE(IF($E$4:$BG$4=BR$4,$E905:$BG905)))</f>
        <v>8.0037329572382136E-4</v>
      </c>
      <c r="BS905" s="267">
        <f t="array" ref="BS905">(MIN(IF($E$4:$BG$4=BS$4,$E905:$BG905)))</f>
        <v>0</v>
      </c>
      <c r="BT905" s="267">
        <f t="array" ref="BT905">(MAX(IF($E$4:$BG$4=BT$4,$E905:$BG905)))</f>
        <v>0</v>
      </c>
      <c r="BU905" s="267">
        <f t="array" ref="BU905">(AVERAGE(IF($E$4:$BG$4=BU$4,$E905:$BG905)))</f>
        <v>0</v>
      </c>
      <c r="BV905" s="267">
        <f t="array" ref="BV905">(MIN(IF($E$4:$BG$4=BV$4,$E905:$BG905)))</f>
        <v>0</v>
      </c>
      <c r="BW905" s="267">
        <f t="array" ref="BW905">(MAX(IF($E$4:$BG$4=BW$4,$E905:$BG905)))</f>
        <v>0</v>
      </c>
      <c r="BX905" s="267">
        <f t="array" ref="BX905">(AVERAGE(IF($E$4:$BG$4=BX$4,$E905:$BG905)))</f>
        <v>0</v>
      </c>
      <c r="BY905" s="267">
        <f t="array" ref="BY905">(MIN(IF($E$4:$BG$4=BY$4,$E905:$BG905)))</f>
        <v>0</v>
      </c>
      <c r="BZ905" s="267">
        <f t="array" ref="BZ905">(MAX(IF($E$4:$BG$4=BZ$4,$E905:$BG905)))</f>
        <v>1.78874555908579E-4</v>
      </c>
      <c r="CA905" s="267">
        <f t="array" ref="CA905">(AVERAGE(IF($E$4:$BG$4=CA$4,$E905:$BG905)))</f>
        <v>2.5553507986939857E-5</v>
      </c>
      <c r="CB905" s="268">
        <f t="shared" si="399"/>
        <v>0</v>
      </c>
      <c r="CC905" s="268">
        <f t="shared" si="400"/>
        <v>0</v>
      </c>
      <c r="CD905" s="268">
        <f t="shared" si="401"/>
        <v>6.2086823998783283E-5</v>
      </c>
    </row>
    <row r="906" spans="1:82" s="90" customFormat="1" ht="24">
      <c r="A906" s="253">
        <f t="shared" si="398"/>
        <v>51325</v>
      </c>
      <c r="B906" s="251" t="s">
        <v>242</v>
      </c>
      <c r="C906" s="50"/>
      <c r="D906" s="50"/>
      <c r="E906" s="79">
        <f>ALL!E290/ALL!E$554</f>
        <v>0</v>
      </c>
      <c r="F906" s="79">
        <f>ALL!F290/ALL!F$554</f>
        <v>0</v>
      </c>
      <c r="G906" s="79">
        <f>ALL!G290/ALL!G$554</f>
        <v>9.9865359484274725E-5</v>
      </c>
      <c r="H906" s="79">
        <f>ALL!H290/ALL!H$554</f>
        <v>0</v>
      </c>
      <c r="I906" s="79">
        <f>ALL!I290/ALL!I$554</f>
        <v>0</v>
      </c>
      <c r="J906" s="79">
        <f>ALL!J290/ALL!J$554</f>
        <v>0</v>
      </c>
      <c r="K906" s="79">
        <f>ALL!K290/ALL!K$554</f>
        <v>0</v>
      </c>
      <c r="L906" s="79">
        <f>ALL!L290/ALL!L$554</f>
        <v>1.9068608557770846E-4</v>
      </c>
      <c r="M906" s="79">
        <f>ALL!M290/ALL!M$554</f>
        <v>0</v>
      </c>
      <c r="N906" s="79">
        <f>ALL!N290/ALL!N$554</f>
        <v>0</v>
      </c>
      <c r="O906" s="79">
        <f>ALL!O290/ALL!O$554</f>
        <v>0</v>
      </c>
      <c r="P906" s="79">
        <f>ALL!P290/ALL!P$554</f>
        <v>0</v>
      </c>
      <c r="Q906" s="79">
        <f>ALL!Q290/ALL!Q$554</f>
        <v>0</v>
      </c>
      <c r="R906" s="79">
        <f>ALL!R290/ALL!R$554</f>
        <v>0</v>
      </c>
      <c r="S906" s="79">
        <f>ALL!S290/ALL!S$554</f>
        <v>0</v>
      </c>
      <c r="T906" s="79">
        <f>ALL!T290/ALL!T$554</f>
        <v>0</v>
      </c>
      <c r="U906" s="79">
        <f>ALL!U290/ALL!U$554</f>
        <v>0</v>
      </c>
      <c r="V906" s="79">
        <f>ALL!V290/ALL!V$554</f>
        <v>0</v>
      </c>
      <c r="W906" s="79">
        <f>ALL!W290/ALL!W$554</f>
        <v>0</v>
      </c>
      <c r="X906" s="79">
        <f>ALL!X290/ALL!X$554</f>
        <v>0</v>
      </c>
      <c r="Y906" s="79">
        <f>ALL!Y290/ALL!Y$554</f>
        <v>0</v>
      </c>
      <c r="Z906" s="79">
        <f>ALL!Z290/ALL!Z$554</f>
        <v>0</v>
      </c>
      <c r="AA906" s="79">
        <f>ALL!AA290/ALL!AA$554</f>
        <v>0</v>
      </c>
      <c r="AB906" s="79">
        <f>ALL!AB290/ALL!AB$554</f>
        <v>4.0563184166953582E-4</v>
      </c>
      <c r="AC906" s="79">
        <f>ALL!AC290/ALL!AC$554</f>
        <v>0</v>
      </c>
      <c r="AD906" s="79">
        <f>ALL!AD290/ALL!AD$554</f>
        <v>0</v>
      </c>
      <c r="AE906" s="79">
        <f>ALL!AE290/ALL!AE$554</f>
        <v>0</v>
      </c>
      <c r="AF906" s="79">
        <f>ALL!AF290/ALL!AF$554</f>
        <v>0</v>
      </c>
      <c r="AG906" s="79">
        <f>ALL!AG290/ALL!AG$554</f>
        <v>0</v>
      </c>
      <c r="AH906" s="79">
        <f>ALL!AH290/ALL!AH$554</f>
        <v>0</v>
      </c>
      <c r="AI906" s="79">
        <f>ALL!AI290/ALL!AI$554</f>
        <v>0</v>
      </c>
      <c r="AJ906" s="79">
        <f>ALL!AJ290/ALL!AJ$554</f>
        <v>0</v>
      </c>
      <c r="AK906" s="79">
        <f>ALL!AK290/ALL!AK$554</f>
        <v>0</v>
      </c>
      <c r="AL906" s="79">
        <f>ALL!AL290/ALL!AL$554</f>
        <v>0</v>
      </c>
      <c r="AM906" s="79">
        <f>ALL!AM290/ALL!AM$554</f>
        <v>0</v>
      </c>
      <c r="AN906" s="79">
        <f>ALL!AN290/ALL!AN$554</f>
        <v>0</v>
      </c>
      <c r="AO906" s="79">
        <f>ALL!AO290/ALL!AO$554</f>
        <v>0</v>
      </c>
      <c r="AP906" s="79">
        <f>ALL!AP290/ALL!AP$554</f>
        <v>0</v>
      </c>
      <c r="AQ906" s="79">
        <f>ALL!AQ290/ALL!AQ$554</f>
        <v>0</v>
      </c>
      <c r="AR906" s="79">
        <f>ALL!AR290/ALL!AR$554</f>
        <v>0</v>
      </c>
      <c r="AS906" s="79">
        <f>ALL!AS290/ALL!AS$554</f>
        <v>0</v>
      </c>
      <c r="AT906" s="79">
        <f>ALL!AT290/ALL!AT$554</f>
        <v>0</v>
      </c>
      <c r="AU906" s="79">
        <f>ALL!AU290/ALL!AU$554</f>
        <v>0</v>
      </c>
      <c r="AV906" s="79">
        <f>ALL!AV290/ALL!AV$554</f>
        <v>0</v>
      </c>
      <c r="AW906" s="79">
        <f>ALL!AW290/ALL!AW$554</f>
        <v>0</v>
      </c>
      <c r="AX906" s="79">
        <f>ALL!AX290/ALL!AX$554</f>
        <v>0</v>
      </c>
      <c r="AY906" s="79">
        <f>ALL!AY290/ALL!AY$554</f>
        <v>0</v>
      </c>
      <c r="AZ906" s="79">
        <f>ALL!AZ290/ALL!AZ$554</f>
        <v>0</v>
      </c>
      <c r="BA906" s="79">
        <f>ALL!BA290/ALL!BA$554</f>
        <v>0</v>
      </c>
      <c r="BB906" s="79">
        <f>ALL!BB290/ALL!BB$554</f>
        <v>0</v>
      </c>
      <c r="BC906" s="79">
        <f>ALL!BC290/ALL!BC$554</f>
        <v>0</v>
      </c>
      <c r="BD906" s="79">
        <f>ALL!BD290/ALL!BD$554</f>
        <v>0</v>
      </c>
      <c r="BE906" s="79">
        <f>ALL!BE290/ALL!BE$554</f>
        <v>0</v>
      </c>
      <c r="BF906" s="79">
        <f>ALL!BF290/ALL!BF$554</f>
        <v>0</v>
      </c>
      <c r="BG906" s="79">
        <f>ALL!BG290/ALL!BG$554</f>
        <v>0</v>
      </c>
      <c r="BH906" s="79">
        <f>ALL!BH290/ALL!BH$554</f>
        <v>7.8373845630822883E-5</v>
      </c>
      <c r="BJ906" s="267">
        <f t="array" ref="BJ906">(MIN(IF($E$4:$BG$4=BJ$4,$E906:$BG906)))</f>
        <v>0</v>
      </c>
      <c r="BK906" s="267">
        <f t="array" ref="BK906">(MAX(IF($E$4:$BG$4=BK$4,$E906:$BG906)))</f>
        <v>0</v>
      </c>
      <c r="BL906" s="267">
        <f t="array" ref="BL906">(AVERAGE(IF($E$4:$BG$4=BL$4,$E906:$BG906)))</f>
        <v>0</v>
      </c>
      <c r="BM906" s="267">
        <f t="array" ref="BM906">(MIN(IF($E$4:$BG$4=BM$4,$E906:$BG906)))</f>
        <v>0</v>
      </c>
      <c r="BN906" s="267">
        <f t="array" ref="BN906">(MAX(IF($E$4:$BG$4=BN$4,$E906:$BG906)))</f>
        <v>0</v>
      </c>
      <c r="BO906" s="267">
        <f t="array" ref="BO906">(AVERAGE(IF($E$4:$BG$4=BO$4,$E906:$BG906)))</f>
        <v>0</v>
      </c>
      <c r="BP906" s="267">
        <f t="array" ref="BP906">(MIN(IF($E$4:$BG$4=BP$4,$E906:$BG906)))</f>
        <v>0</v>
      </c>
      <c r="BQ906" s="267">
        <f t="array" ref="BQ906">(MAX(IF($E$4:$BG$4=BQ$4,$E906:$BG906)))</f>
        <v>0</v>
      </c>
      <c r="BR906" s="267">
        <f t="array" ref="BR906">(AVERAGE(IF($E$4:$BG$4=BR$4,$E906:$BG906)))</f>
        <v>0</v>
      </c>
      <c r="BS906" s="267">
        <f t="array" ref="BS906">(MIN(IF($E$4:$BG$4=BS$4,$E906:$BG906)))</f>
        <v>0</v>
      </c>
      <c r="BT906" s="267">
        <f t="array" ref="BT906">(MAX(IF($E$4:$BG$4=BT$4,$E906:$BG906)))</f>
        <v>0</v>
      </c>
      <c r="BU906" s="267">
        <f t="array" ref="BU906">(AVERAGE(IF($E$4:$BG$4=BU$4,$E906:$BG906)))</f>
        <v>0</v>
      </c>
      <c r="BV906" s="267">
        <f t="array" ref="BV906">(MIN(IF($E$4:$BG$4=BV$4,$E906:$BG906)))</f>
        <v>0</v>
      </c>
      <c r="BW906" s="267">
        <f t="array" ref="BW906">(MAX(IF($E$4:$BG$4=BW$4,$E906:$BG906)))</f>
        <v>4.0563184166953582E-4</v>
      </c>
      <c r="BX906" s="267">
        <f t="array" ref="BX906">(AVERAGE(IF($E$4:$BG$4=BX$4,$E906:$BG906)))</f>
        <v>1.2637430028845264E-4</v>
      </c>
      <c r="BY906" s="267">
        <f t="array" ref="BY906">(MIN(IF($E$4:$BG$4=BY$4,$E906:$BG906)))</f>
        <v>0</v>
      </c>
      <c r="BZ906" s="267">
        <f t="array" ref="BZ906">(MAX(IF($E$4:$BG$4=BZ$4,$E906:$BG906)))</f>
        <v>1.9068608557770846E-4</v>
      </c>
      <c r="CA906" s="267">
        <f t="array" ref="CA906">(AVERAGE(IF($E$4:$BG$4=CA$4,$E906:$BG906)))</f>
        <v>2.7240869368244068E-5</v>
      </c>
      <c r="CB906" s="268">
        <f t="shared" si="399"/>
        <v>0</v>
      </c>
      <c r="CC906" s="268">
        <f t="shared" si="400"/>
        <v>0</v>
      </c>
      <c r="CD906" s="268">
        <f t="shared" si="401"/>
        <v>1.2657877940573072E-5</v>
      </c>
    </row>
    <row r="907" spans="1:82" s="90" customFormat="1" ht="24">
      <c r="A907" s="253">
        <f t="shared" si="398"/>
        <v>51326</v>
      </c>
      <c r="B907" s="251" t="s">
        <v>243</v>
      </c>
      <c r="C907" s="50"/>
      <c r="D907" s="50"/>
      <c r="E907" s="79">
        <f>ALL!E291/ALL!E$554</f>
        <v>0</v>
      </c>
      <c r="F907" s="79">
        <f>ALL!F291/ALL!F$554</f>
        <v>9.4928255094956927E-5</v>
      </c>
      <c r="G907" s="79">
        <f>ALL!G291/ALL!G$554</f>
        <v>0</v>
      </c>
      <c r="H907" s="79">
        <f>ALL!H291/ALL!H$554</f>
        <v>6.1436873089166361E-4</v>
      </c>
      <c r="I907" s="79">
        <f>ALL!I291/ALL!I$554</f>
        <v>6.2565915395896109E-5</v>
      </c>
      <c r="J907" s="79">
        <f>ALL!J291/ALL!J$554</f>
        <v>0</v>
      </c>
      <c r="K907" s="79">
        <f>ALL!K291/ALL!K$554</f>
        <v>1.610264336038279E-4</v>
      </c>
      <c r="L907" s="79">
        <f>ALL!L291/ALL!L$554</f>
        <v>0</v>
      </c>
      <c r="M907" s="79">
        <f>ALL!M291/ALL!M$554</f>
        <v>0</v>
      </c>
      <c r="N907" s="79">
        <f>ALL!N291/ALL!N$554</f>
        <v>0</v>
      </c>
      <c r="O907" s="79">
        <f>ALL!O291/ALL!O$554</f>
        <v>0</v>
      </c>
      <c r="P907" s="79">
        <f>ALL!P291/ALL!P$554</f>
        <v>0</v>
      </c>
      <c r="Q907" s="79">
        <f>ALL!Q291/ALL!Q$554</f>
        <v>0</v>
      </c>
      <c r="R907" s="79">
        <f>ALL!R291/ALL!R$554</f>
        <v>0</v>
      </c>
      <c r="S907" s="79">
        <f>ALL!S291/ALL!S$554</f>
        <v>0</v>
      </c>
      <c r="T907" s="79">
        <f>ALL!T291/ALL!T$554</f>
        <v>0</v>
      </c>
      <c r="U907" s="79">
        <f>ALL!U291/ALL!U$554</f>
        <v>0</v>
      </c>
      <c r="V907" s="79">
        <f>ALL!V291/ALL!V$554</f>
        <v>0</v>
      </c>
      <c r="W907" s="79">
        <f>ALL!W291/ALL!W$554</f>
        <v>0</v>
      </c>
      <c r="X907" s="79">
        <f>ALL!X291/ALL!X$554</f>
        <v>0</v>
      </c>
      <c r="Y907" s="79">
        <f>ALL!Y291/ALL!Y$554</f>
        <v>1.6697426137070995E-4</v>
      </c>
      <c r="Z907" s="79">
        <f>ALL!Z291/ALL!Z$554</f>
        <v>0</v>
      </c>
      <c r="AA907" s="79">
        <f>ALL!AA291/ALL!AA$554</f>
        <v>5.6997799652024745E-4</v>
      </c>
      <c r="AB907" s="79">
        <f>ALL!AB291/ALL!AB$554</f>
        <v>1.975885791475552E-4</v>
      </c>
      <c r="AC907" s="79">
        <f>ALL!AC291/ALL!AC$554</f>
        <v>0</v>
      </c>
      <c r="AD907" s="79">
        <f>ALL!AD291/ALL!AD$554</f>
        <v>1.7340978954050355E-4</v>
      </c>
      <c r="AE907" s="79">
        <f>ALL!AE291/ALL!AE$554</f>
        <v>5.2543399411727836E-4</v>
      </c>
      <c r="AF907" s="79">
        <f>ALL!AF291/ALL!AF$554</f>
        <v>3.1559635270854891E-4</v>
      </c>
      <c r="AG907" s="79">
        <f>ALL!AG291/ALL!AG$554</f>
        <v>0</v>
      </c>
      <c r="AH907" s="79">
        <f>ALL!AH291/ALL!AH$554</f>
        <v>0</v>
      </c>
      <c r="AI907" s="79">
        <f>ALL!AI291/ALL!AI$554</f>
        <v>0</v>
      </c>
      <c r="AJ907" s="79">
        <f>ALL!AJ291/ALL!AJ$554</f>
        <v>0</v>
      </c>
      <c r="AK907" s="79">
        <f>ALL!AK291/ALL!AK$554</f>
        <v>0</v>
      </c>
      <c r="AL907" s="79">
        <f>ALL!AL291/ALL!AL$554</f>
        <v>0</v>
      </c>
      <c r="AM907" s="79">
        <f>ALL!AM291/ALL!AM$554</f>
        <v>0</v>
      </c>
      <c r="AN907" s="79">
        <f>ALL!AN291/ALL!AN$554</f>
        <v>0</v>
      </c>
      <c r="AO907" s="79">
        <f>ALL!AO291/ALL!AO$554</f>
        <v>0</v>
      </c>
      <c r="AP907" s="79">
        <f>ALL!AP291/ALL!AP$554</f>
        <v>0</v>
      </c>
      <c r="AQ907" s="79">
        <f>ALL!AQ291/ALL!AQ$554</f>
        <v>0</v>
      </c>
      <c r="AR907" s="79">
        <f>ALL!AR291/ALL!AR$554</f>
        <v>0</v>
      </c>
      <c r="AS907" s="79">
        <f>ALL!AS291/ALL!AS$554</f>
        <v>0</v>
      </c>
      <c r="AT907" s="79">
        <f>ALL!AT291/ALL!AT$554</f>
        <v>0</v>
      </c>
      <c r="AU907" s="79">
        <f>ALL!AU291/ALL!AU$554</f>
        <v>1.2622124134703328E-3</v>
      </c>
      <c r="AV907" s="79">
        <f>ALL!AV291/ALL!AV$554</f>
        <v>0</v>
      </c>
      <c r="AW907" s="79">
        <f>ALL!AW291/ALL!AW$554</f>
        <v>0</v>
      </c>
      <c r="AX907" s="79">
        <f>ALL!AX291/ALL!AX$554</f>
        <v>0</v>
      </c>
      <c r="AY907" s="79">
        <f>ALL!AY291/ALL!AY$554</f>
        <v>0</v>
      </c>
      <c r="AZ907" s="79">
        <f>ALL!AZ291/ALL!AZ$554</f>
        <v>0</v>
      </c>
      <c r="BA907" s="79">
        <f>ALL!BA291/ALL!BA$554</f>
        <v>0</v>
      </c>
      <c r="BB907" s="79">
        <f>ALL!BB291/ALL!BB$554</f>
        <v>0</v>
      </c>
      <c r="BC907" s="79">
        <f>ALL!BC291/ALL!BC$554</f>
        <v>0</v>
      </c>
      <c r="BD907" s="79">
        <f>ALL!BD291/ALL!BD$554</f>
        <v>2.8435996930903598E-5</v>
      </c>
      <c r="BE907" s="79">
        <f>ALL!BE291/ALL!BE$554</f>
        <v>3.3791147857963397E-5</v>
      </c>
      <c r="BF907" s="79">
        <f>ALL!BF291/ALL!BF$554</f>
        <v>0</v>
      </c>
      <c r="BG907" s="79">
        <f>ALL!BG291/ALL!BG$554</f>
        <v>0</v>
      </c>
      <c r="BH907" s="79">
        <f>ALL!BH291/ALL!BH$554</f>
        <v>1.0013084595303274E-4</v>
      </c>
      <c r="BJ907" s="267">
        <f t="array" ref="BJ907">(MIN(IF($E$4:$BG$4=BJ$4,$E907:$BG907)))</f>
        <v>0</v>
      </c>
      <c r="BK907" s="267">
        <f t="array" ref="BK907">(MAX(IF($E$4:$BG$4=BK$4,$E907:$BG907)))</f>
        <v>1.2622124134703328E-3</v>
      </c>
      <c r="BL907" s="267">
        <f t="array" ref="BL907">(AVERAGE(IF($E$4:$BG$4=BL$4,$E907:$BG907)))</f>
        <v>7.8888275841895801E-5</v>
      </c>
      <c r="BM907" s="267">
        <f t="array" ref="BM907">(MIN(IF($E$4:$BG$4=BM$4,$E907:$BG907)))</f>
        <v>0</v>
      </c>
      <c r="BN907" s="267">
        <f t="array" ref="BN907">(MAX(IF($E$4:$BG$4=BN$4,$E907:$BG907)))</f>
        <v>3.3791147857963397E-5</v>
      </c>
      <c r="BO907" s="267">
        <f t="array" ref="BO907">(AVERAGE(IF($E$4:$BG$4=BO$4,$E907:$BG907)))</f>
        <v>1.5556786197216749E-5</v>
      </c>
      <c r="BP907" s="267">
        <f t="array" ref="BP907">(MIN(IF($E$4:$BG$4=BP$4,$E907:$BG907)))</f>
        <v>0</v>
      </c>
      <c r="BQ907" s="267">
        <f t="array" ref="BQ907">(MAX(IF($E$4:$BG$4=BQ$4,$E907:$BG907)))</f>
        <v>0</v>
      </c>
      <c r="BR907" s="267">
        <f t="array" ref="BR907">(AVERAGE(IF($E$4:$BG$4=BR$4,$E907:$BG907)))</f>
        <v>0</v>
      </c>
      <c r="BS907" s="267">
        <f t="array" ref="BS907">(MIN(IF($E$4:$BG$4=BS$4,$E907:$BG907)))</f>
        <v>0</v>
      </c>
      <c r="BT907" s="267">
        <f t="array" ref="BT907">(MAX(IF($E$4:$BG$4=BT$4,$E907:$BG907)))</f>
        <v>6.1436873089166361E-4</v>
      </c>
      <c r="BU907" s="267">
        <f t="array" ref="BU907">(AVERAGE(IF($E$4:$BG$4=BU$4,$E907:$BG907)))</f>
        <v>1.2484361018322553E-4</v>
      </c>
      <c r="BV907" s="267">
        <f t="array" ref="BV907">(MIN(IF($E$4:$BG$4=BV$4,$E907:$BG907)))</f>
        <v>0</v>
      </c>
      <c r="BW907" s="267">
        <f t="array" ref="BW907">(MAX(IF($E$4:$BG$4=BW$4,$E907:$BG907)))</f>
        <v>1.975885791475552E-4</v>
      </c>
      <c r="BX907" s="267">
        <f t="array" ref="BX907">(AVERAGE(IF($E$4:$BG$4=BX$4,$E907:$BG907)))</f>
        <v>4.9397144786888799E-5</v>
      </c>
      <c r="BY907" s="267">
        <f t="array" ref="BY907">(MIN(IF($E$4:$BG$4=BY$4,$E907:$BG907)))</f>
        <v>0</v>
      </c>
      <c r="BZ907" s="267">
        <f t="array" ref="BZ907">(MAX(IF($E$4:$BG$4=BZ$4,$E907:$BG907)))</f>
        <v>6.2565915395896109E-5</v>
      </c>
      <c r="CA907" s="267">
        <f t="array" ref="CA907">(AVERAGE(IF($E$4:$BG$4=CA$4,$E907:$BG907)))</f>
        <v>8.9379879136994437E-6</v>
      </c>
      <c r="CB907" s="268">
        <f t="shared" si="399"/>
        <v>0</v>
      </c>
      <c r="CC907" s="268">
        <f t="shared" si="400"/>
        <v>0</v>
      </c>
      <c r="CD907" s="268">
        <f t="shared" si="401"/>
        <v>7.647836121182523E-5</v>
      </c>
    </row>
    <row r="908" spans="1:82" s="90" customFormat="1" ht="24">
      <c r="A908" s="253">
        <f t="shared" si="398"/>
        <v>51327</v>
      </c>
      <c r="B908" s="251" t="s">
        <v>244</v>
      </c>
      <c r="C908" s="50"/>
      <c r="D908" s="50"/>
      <c r="E908" s="79">
        <f>ALL!E292/ALL!E$554</f>
        <v>0</v>
      </c>
      <c r="F908" s="79">
        <f>ALL!F292/ALL!F$554</f>
        <v>1.9787281073013704E-3</v>
      </c>
      <c r="G908" s="79">
        <f>ALL!G292/ALL!G$554</f>
        <v>0</v>
      </c>
      <c r="H908" s="79">
        <f>ALL!H292/ALL!H$554</f>
        <v>8.237190792025184E-5</v>
      </c>
      <c r="I908" s="79">
        <f>ALL!I292/ALL!I$554</f>
        <v>5.0453033309277699E-4</v>
      </c>
      <c r="J908" s="79">
        <f>ALL!J292/ALL!J$554</f>
        <v>0</v>
      </c>
      <c r="K908" s="79">
        <f>ALL!K292/ALL!K$554</f>
        <v>1.0296154497656585E-3</v>
      </c>
      <c r="L908" s="79">
        <f>ALL!L292/ALL!L$554</f>
        <v>1.07655834737263E-3</v>
      </c>
      <c r="M908" s="79">
        <f>ALL!M292/ALL!M$554</f>
        <v>0</v>
      </c>
      <c r="N908" s="79">
        <f>ALL!N292/ALL!N$554</f>
        <v>0</v>
      </c>
      <c r="O908" s="79">
        <f>ALL!O292/ALL!O$554</f>
        <v>0</v>
      </c>
      <c r="P908" s="79">
        <f>ALL!P292/ALL!P$554</f>
        <v>4.1403543676322451E-5</v>
      </c>
      <c r="Q908" s="79">
        <f>ALL!Q292/ALL!Q$554</f>
        <v>9.5470782791476838E-4</v>
      </c>
      <c r="R908" s="79">
        <f>ALL!R292/ALL!R$554</f>
        <v>0</v>
      </c>
      <c r="S908" s="79">
        <f>ALL!S292/ALL!S$554</f>
        <v>0</v>
      </c>
      <c r="T908" s="79">
        <f>ALL!T292/ALL!T$554</f>
        <v>0</v>
      </c>
      <c r="U908" s="79">
        <f>ALL!U292/ALL!U$554</f>
        <v>0</v>
      </c>
      <c r="V908" s="79">
        <f>ALL!V292/ALL!V$554</f>
        <v>0</v>
      </c>
      <c r="W908" s="79">
        <f>ALL!W292/ALL!W$554</f>
        <v>0</v>
      </c>
      <c r="X908" s="79">
        <f>ALL!X292/ALL!X$554</f>
        <v>0</v>
      </c>
      <c r="Y908" s="79">
        <f>ALL!Y292/ALL!Y$554</f>
        <v>0</v>
      </c>
      <c r="Z908" s="79">
        <f>ALL!Z292/ALL!Z$554</f>
        <v>3.3146243944180043E-3</v>
      </c>
      <c r="AA908" s="79">
        <f>ALL!AA292/ALL!AA$554</f>
        <v>1.0789817145733056E-3</v>
      </c>
      <c r="AB908" s="79">
        <f>ALL!AB292/ALL!AB$554</f>
        <v>3.9338680748009858E-3</v>
      </c>
      <c r="AC908" s="79">
        <f>ALL!AC292/ALL!AC$554</f>
        <v>1.5673321325443591E-4</v>
      </c>
      <c r="AD908" s="79">
        <f>ALL!AD292/ALL!AD$554</f>
        <v>3.6766081277855574E-5</v>
      </c>
      <c r="AE908" s="79">
        <f>ALL!AE292/ALL!AE$554</f>
        <v>0</v>
      </c>
      <c r="AF908" s="79">
        <f>ALL!AF292/ALL!AF$554</f>
        <v>0</v>
      </c>
      <c r="AG908" s="79">
        <f>ALL!AG292/ALL!AG$554</f>
        <v>0</v>
      </c>
      <c r="AH908" s="79">
        <f>ALL!AH292/ALL!AH$554</f>
        <v>1.1833494666622251E-3</v>
      </c>
      <c r="AI908" s="79">
        <f>ALL!AI292/ALL!AI$554</f>
        <v>1.6274023994364213E-4</v>
      </c>
      <c r="AJ908" s="79">
        <f>ALL!AJ292/ALL!AJ$554</f>
        <v>1.843942125019382E-5</v>
      </c>
      <c r="AK908" s="79">
        <f>ALL!AK292/ALL!AK$554</f>
        <v>0</v>
      </c>
      <c r="AL908" s="79">
        <f>ALL!AL292/ALL!AL$554</f>
        <v>0</v>
      </c>
      <c r="AM908" s="79">
        <f>ALL!AM292/ALL!AM$554</f>
        <v>0</v>
      </c>
      <c r="AN908" s="79">
        <f>ALL!AN292/ALL!AN$554</f>
        <v>0</v>
      </c>
      <c r="AO908" s="79">
        <f>ALL!AO292/ALL!AO$554</f>
        <v>9.8516635529284483E-4</v>
      </c>
      <c r="AP908" s="79">
        <f>ALL!AP292/ALL!AP$554</f>
        <v>2.7364166995034867E-5</v>
      </c>
      <c r="AQ908" s="79">
        <f>ALL!AQ292/ALL!AQ$554</f>
        <v>0</v>
      </c>
      <c r="AR908" s="79">
        <f>ALL!AR292/ALL!AR$554</f>
        <v>0</v>
      </c>
      <c r="AS908" s="79">
        <f>ALL!AS292/ALL!AS$554</f>
        <v>0</v>
      </c>
      <c r="AT908" s="79">
        <f>ALL!AT292/ALL!AT$554</f>
        <v>0</v>
      </c>
      <c r="AU908" s="79">
        <f>ALL!AU292/ALL!AU$554</f>
        <v>0</v>
      </c>
      <c r="AV908" s="79">
        <f>ALL!AV292/ALL!AV$554</f>
        <v>0</v>
      </c>
      <c r="AW908" s="79">
        <f>ALL!AW292/ALL!AW$554</f>
        <v>1.1628605408919941E-3</v>
      </c>
      <c r="AX908" s="79">
        <f>ALL!AX292/ALL!AX$554</f>
        <v>0</v>
      </c>
      <c r="AY908" s="79">
        <f>ALL!AY292/ALL!AY$554</f>
        <v>0</v>
      </c>
      <c r="AZ908" s="79">
        <f>ALL!AZ292/ALL!AZ$554</f>
        <v>7.9055633945339376E-4</v>
      </c>
      <c r="BA908" s="79">
        <f>ALL!BA292/ALL!BA$554</f>
        <v>0</v>
      </c>
      <c r="BB908" s="79">
        <f>ALL!BB292/ALL!BB$554</f>
        <v>0</v>
      </c>
      <c r="BC908" s="79">
        <f>ALL!BC292/ALL!BC$554</f>
        <v>0</v>
      </c>
      <c r="BD908" s="79">
        <f>ALL!BD292/ALL!BD$554</f>
        <v>1.5924158281306016E-5</v>
      </c>
      <c r="BE908" s="79">
        <f>ALL!BE292/ALL!BE$554</f>
        <v>0</v>
      </c>
      <c r="BF908" s="79">
        <f>ALL!BF292/ALL!BF$554</f>
        <v>8.2899681937932684E-5</v>
      </c>
      <c r="BG908" s="79">
        <f>ALL!BG292/ALL!BG$554</f>
        <v>0</v>
      </c>
      <c r="BH908" s="79">
        <f>ALL!BH292/ALL!BH$554</f>
        <v>1.0512298395831655E-3</v>
      </c>
      <c r="BJ908" s="267">
        <f t="array" ref="BJ908">(MIN(IF($E$4:$BG$4=BJ$4,$E908:$BG908)))</f>
        <v>0</v>
      </c>
      <c r="BK908" s="267">
        <f t="array" ref="BK908">(MAX(IF($E$4:$BG$4=BK$4,$E908:$BG908)))</f>
        <v>1.1628605408919941E-3</v>
      </c>
      <c r="BL908" s="267">
        <f t="array" ref="BL908">(AVERAGE(IF($E$4:$BG$4=BL$4,$E908:$BG908)))</f>
        <v>1.8537171266457922E-4</v>
      </c>
      <c r="BM908" s="267">
        <f t="array" ref="BM908">(MIN(IF($E$4:$BG$4=BM$4,$E908:$BG908)))</f>
        <v>0</v>
      </c>
      <c r="BN908" s="267">
        <f t="array" ref="BN908">(MAX(IF($E$4:$BG$4=BN$4,$E908:$BG908)))</f>
        <v>8.2899681937932684E-5</v>
      </c>
      <c r="BO908" s="267">
        <f t="array" ref="BO908">(AVERAGE(IF($E$4:$BG$4=BO$4,$E908:$BG908)))</f>
        <v>2.4705960054809673E-5</v>
      </c>
      <c r="BP908" s="267">
        <f t="array" ref="BP908">(MIN(IF($E$4:$BG$4=BP$4,$E908:$BG908)))</f>
        <v>0</v>
      </c>
      <c r="BQ908" s="267">
        <f t="array" ref="BQ908">(MAX(IF($E$4:$BG$4=BQ$4,$E908:$BG908)))</f>
        <v>0</v>
      </c>
      <c r="BR908" s="267">
        <f t="array" ref="BR908">(AVERAGE(IF($E$4:$BG$4=BR$4,$E908:$BG908)))</f>
        <v>0</v>
      </c>
      <c r="BS908" s="267">
        <f t="array" ref="BS908">(MIN(IF($E$4:$BG$4=BS$4,$E908:$BG908)))</f>
        <v>0</v>
      </c>
      <c r="BT908" s="267">
        <f t="array" ref="BT908">(MAX(IF($E$4:$BG$4=BT$4,$E908:$BG908)))</f>
        <v>1.9787281073013704E-3</v>
      </c>
      <c r="BU908" s="267">
        <f t="array" ref="BU908">(AVERAGE(IF($E$4:$BG$4=BU$4,$E908:$BG908)))</f>
        <v>3.095835127938034E-4</v>
      </c>
      <c r="BV908" s="267">
        <f t="array" ref="BV908">(MIN(IF($E$4:$BG$4=BV$4,$E908:$BG908)))</f>
        <v>0</v>
      </c>
      <c r="BW908" s="267">
        <f t="array" ref="BW908">(MAX(IF($E$4:$BG$4=BW$4,$E908:$BG908)))</f>
        <v>3.9338680748009858E-3</v>
      </c>
      <c r="BX908" s="267">
        <f t="array" ref="BX908">(AVERAGE(IF($E$4:$BG$4=BX$4,$E908:$BG908)))</f>
        <v>1.8167329726172961E-3</v>
      </c>
      <c r="BY908" s="267">
        <f t="array" ref="BY908">(MIN(IF($E$4:$BG$4=BY$4,$E908:$BG908)))</f>
        <v>0</v>
      </c>
      <c r="BZ908" s="267">
        <f t="array" ref="BZ908">(MAX(IF($E$4:$BG$4=BZ$4,$E908:$BG908)))</f>
        <v>1.07655834737263E-3</v>
      </c>
      <c r="CA908" s="267">
        <f t="array" ref="CA908">(AVERAGE(IF($E$4:$BG$4=CA$4,$E908:$BG908)))</f>
        <v>2.5503320915505314E-4</v>
      </c>
      <c r="CB908" s="268">
        <f t="shared" si="399"/>
        <v>0</v>
      </c>
      <c r="CC908" s="268">
        <f t="shared" si="400"/>
        <v>0</v>
      </c>
      <c r="CD908" s="268">
        <f t="shared" si="401"/>
        <v>3.3851253392867142E-4</v>
      </c>
    </row>
    <row r="909" spans="1:82" s="90" customFormat="1">
      <c r="A909" s="253">
        <f t="shared" si="398"/>
        <v>51331</v>
      </c>
      <c r="B909" s="251" t="s">
        <v>245</v>
      </c>
      <c r="C909" s="50"/>
      <c r="D909" s="50"/>
      <c r="E909" s="79">
        <f>ALL!E293/ALL!E$554</f>
        <v>1.1747011575485374E-3</v>
      </c>
      <c r="F909" s="79">
        <f>ALL!F293/ALL!F$554</f>
        <v>0</v>
      </c>
      <c r="G909" s="79">
        <f>ALL!G293/ALL!G$554</f>
        <v>0</v>
      </c>
      <c r="H909" s="79">
        <f>ALL!H293/ALL!H$554</f>
        <v>0</v>
      </c>
      <c r="I909" s="79">
        <f>ALL!I293/ALL!I$554</f>
        <v>0</v>
      </c>
      <c r="J909" s="79">
        <f>ALL!J293/ALL!J$554</f>
        <v>0</v>
      </c>
      <c r="K909" s="79">
        <f>ALL!K293/ALL!K$554</f>
        <v>0</v>
      </c>
      <c r="L909" s="79">
        <f>ALL!L293/ALL!L$554</f>
        <v>7.1186356237337711E-4</v>
      </c>
      <c r="M909" s="79">
        <f>ALL!M293/ALL!M$554</f>
        <v>0</v>
      </c>
      <c r="N909" s="79">
        <f>ALL!N293/ALL!N$554</f>
        <v>2.8326697214411728E-3</v>
      </c>
      <c r="O909" s="79">
        <f>ALL!O293/ALL!O$554</f>
        <v>0</v>
      </c>
      <c r="P909" s="79">
        <f>ALL!P293/ALL!P$554</f>
        <v>0</v>
      </c>
      <c r="Q909" s="79">
        <f>ALL!Q293/ALL!Q$554</f>
        <v>0</v>
      </c>
      <c r="R909" s="79">
        <f>ALL!R293/ALL!R$554</f>
        <v>0</v>
      </c>
      <c r="S909" s="79">
        <f>ALL!S293/ALL!S$554</f>
        <v>0</v>
      </c>
      <c r="T909" s="79">
        <f>ALL!T293/ALL!T$554</f>
        <v>0</v>
      </c>
      <c r="U909" s="79">
        <f>ALL!U293/ALL!U$554</f>
        <v>0</v>
      </c>
      <c r="V909" s="79">
        <f>ALL!V293/ALL!V$554</f>
        <v>0</v>
      </c>
      <c r="W909" s="79">
        <f>ALL!W293/ALL!W$554</f>
        <v>1.2741577447536638E-4</v>
      </c>
      <c r="X909" s="79">
        <f>ALL!X293/ALL!X$554</f>
        <v>0</v>
      </c>
      <c r="Y909" s="79">
        <f>ALL!Y293/ALL!Y$554</f>
        <v>0</v>
      </c>
      <c r="Z909" s="79">
        <f>ALL!Z293/ALL!Z$554</f>
        <v>0</v>
      </c>
      <c r="AA909" s="79">
        <f>ALL!AA293/ALL!AA$554</f>
        <v>0</v>
      </c>
      <c r="AB909" s="79">
        <f>ALL!AB293/ALL!AB$554</f>
        <v>5.0397031582441795E-3</v>
      </c>
      <c r="AC909" s="79">
        <f>ALL!AC293/ALL!AC$554</f>
        <v>3.5469173968659569E-5</v>
      </c>
      <c r="AD909" s="79">
        <f>ALL!AD293/ALL!AD$554</f>
        <v>0</v>
      </c>
      <c r="AE909" s="79">
        <f>ALL!AE293/ALL!AE$554</f>
        <v>0</v>
      </c>
      <c r="AF909" s="79">
        <f>ALL!AF293/ALL!AF$554</f>
        <v>0</v>
      </c>
      <c r="AG909" s="79">
        <f>ALL!AG293/ALL!AG$554</f>
        <v>0</v>
      </c>
      <c r="AH909" s="79">
        <f>ALL!AH293/ALL!AH$554</f>
        <v>0</v>
      </c>
      <c r="AI909" s="79">
        <f>ALL!AI293/ALL!AI$554</f>
        <v>2.5346693843341164E-4</v>
      </c>
      <c r="AJ909" s="79">
        <f>ALL!AJ293/ALL!AJ$554</f>
        <v>0</v>
      </c>
      <c r="AK909" s="79">
        <f>ALL!AK293/ALL!AK$554</f>
        <v>0</v>
      </c>
      <c r="AL909" s="79">
        <f>ALL!AL293/ALL!AL$554</f>
        <v>0</v>
      </c>
      <c r="AM909" s="79">
        <f>ALL!AM293/ALL!AM$554</f>
        <v>0</v>
      </c>
      <c r="AN909" s="79">
        <f>ALL!AN293/ALL!AN$554</f>
        <v>0</v>
      </c>
      <c r="AO909" s="79">
        <f>ALL!AO293/ALL!AO$554</f>
        <v>0</v>
      </c>
      <c r="AP909" s="79">
        <f>ALL!AP293/ALL!AP$554</f>
        <v>0</v>
      </c>
      <c r="AQ909" s="79">
        <f>ALL!AQ293/ALL!AQ$554</f>
        <v>0</v>
      </c>
      <c r="AR909" s="79">
        <f>ALL!AR293/ALL!AR$554</f>
        <v>0</v>
      </c>
      <c r="AS909" s="79">
        <f>ALL!AS293/ALL!AS$554</f>
        <v>0</v>
      </c>
      <c r="AT909" s="79">
        <f>ALL!AT293/ALL!AT$554</f>
        <v>0</v>
      </c>
      <c r="AU909" s="79">
        <f>ALL!AU293/ALL!AU$554</f>
        <v>6.6228627696529475E-3</v>
      </c>
      <c r="AV909" s="79">
        <f>ALL!AV293/ALL!AV$554</f>
        <v>7.1053558110972317E-3</v>
      </c>
      <c r="AW909" s="79">
        <f>ALL!AW293/ALL!AW$554</f>
        <v>0</v>
      </c>
      <c r="AX909" s="79">
        <f>ALL!AX293/ALL!AX$554</f>
        <v>0</v>
      </c>
      <c r="AY909" s="79">
        <f>ALL!AY293/ALL!AY$554</f>
        <v>0</v>
      </c>
      <c r="AZ909" s="79">
        <f>ALL!AZ293/ALL!AZ$554</f>
        <v>6.8576716914641603E-3</v>
      </c>
      <c r="BA909" s="79">
        <f>ALL!BA293/ALL!BA$554</f>
        <v>0</v>
      </c>
      <c r="BB909" s="79">
        <f>ALL!BB293/ALL!BB$554</f>
        <v>0</v>
      </c>
      <c r="BC909" s="79">
        <f>ALL!BC293/ALL!BC$554</f>
        <v>0</v>
      </c>
      <c r="BD909" s="79">
        <f>ALL!BD293/ALL!BD$554</f>
        <v>2.7125343917695674E-4</v>
      </c>
      <c r="BE909" s="79">
        <f>ALL!BE293/ALL!BE$554</f>
        <v>0</v>
      </c>
      <c r="BF909" s="79">
        <f>ALL!BF293/ALL!BF$554</f>
        <v>0</v>
      </c>
      <c r="BG909" s="79">
        <f>ALL!BG293/ALL!BG$554</f>
        <v>1.1328617029570099E-3</v>
      </c>
      <c r="BH909" s="79">
        <f>ALL!BH293/ALL!BH$554</f>
        <v>1.0011267399611943E-3</v>
      </c>
      <c r="BJ909" s="267">
        <f t="array" ref="BJ909">(MIN(IF($E$4:$BG$4=BJ$4,$E909:$BG909)))</f>
        <v>0</v>
      </c>
      <c r="BK909" s="267">
        <f t="array" ref="BK909">(MAX(IF($E$4:$BG$4=BK$4,$E909:$BG909)))</f>
        <v>7.1053558110972317E-3</v>
      </c>
      <c r="BL909" s="267">
        <f t="array" ref="BL909">(AVERAGE(IF($E$4:$BG$4=BL$4,$E909:$BG909)))</f>
        <v>1.2866181420133963E-3</v>
      </c>
      <c r="BM909" s="267">
        <f t="array" ref="BM909">(MIN(IF($E$4:$BG$4=BM$4,$E909:$BG909)))</f>
        <v>0</v>
      </c>
      <c r="BN909" s="267">
        <f t="array" ref="BN909">(MAX(IF($E$4:$BG$4=BN$4,$E909:$BG909)))</f>
        <v>1.1328617029570099E-3</v>
      </c>
      <c r="BO909" s="267">
        <f t="array" ref="BO909">(AVERAGE(IF($E$4:$BG$4=BO$4,$E909:$BG909)))</f>
        <v>3.5102878553349163E-4</v>
      </c>
      <c r="BP909" s="267">
        <f t="array" ref="BP909">(MIN(IF($E$4:$BG$4=BP$4,$E909:$BG909)))</f>
        <v>0</v>
      </c>
      <c r="BQ909" s="267">
        <f t="array" ref="BQ909">(MAX(IF($E$4:$BG$4=BQ$4,$E909:$BG909)))</f>
        <v>0</v>
      </c>
      <c r="BR909" s="267">
        <f t="array" ref="BR909">(AVERAGE(IF($E$4:$BG$4=BR$4,$E909:$BG909)))</f>
        <v>0</v>
      </c>
      <c r="BS909" s="267">
        <f t="array" ref="BS909">(MIN(IF($E$4:$BG$4=BS$4,$E909:$BG909)))</f>
        <v>0</v>
      </c>
      <c r="BT909" s="267">
        <f t="array" ref="BT909">(MAX(IF($E$4:$BG$4=BT$4,$E909:$BG909)))</f>
        <v>2.8326697214411728E-3</v>
      </c>
      <c r="BU909" s="267">
        <f t="array" ref="BU909">(AVERAGE(IF($E$4:$BG$4=BU$4,$E909:$BG909)))</f>
        <v>1.9858361083017792E-4</v>
      </c>
      <c r="BV909" s="267">
        <f t="array" ref="BV909">(MIN(IF($E$4:$BG$4=BV$4,$E909:$BG909)))</f>
        <v>0</v>
      </c>
      <c r="BW909" s="267">
        <f t="array" ref="BW909">(MAX(IF($E$4:$BG$4=BW$4,$E909:$BG909)))</f>
        <v>5.0397031582441795E-3</v>
      </c>
      <c r="BX909" s="267">
        <f t="array" ref="BX909">(AVERAGE(IF($E$4:$BG$4=BX$4,$E909:$BG909)))</f>
        <v>1.2599257895610449E-3</v>
      </c>
      <c r="BY909" s="267">
        <f t="array" ref="BY909">(MIN(IF($E$4:$BG$4=BY$4,$E909:$BG909)))</f>
        <v>0</v>
      </c>
      <c r="BZ909" s="267">
        <f t="array" ref="BZ909">(MAX(IF($E$4:$BG$4=BZ$4,$E909:$BG909)))</f>
        <v>7.1186356237337711E-4</v>
      </c>
      <c r="CA909" s="267">
        <f t="array" ref="CA909">(AVERAGE(IF($E$4:$BG$4=CA$4,$E909:$BG909)))</f>
        <v>1.3790435725811269E-4</v>
      </c>
      <c r="CB909" s="268">
        <f t="shared" si="399"/>
        <v>0</v>
      </c>
      <c r="CC909" s="268">
        <f t="shared" si="400"/>
        <v>0</v>
      </c>
      <c r="CD909" s="268">
        <f t="shared" si="401"/>
        <v>5.8482354365150928E-4</v>
      </c>
    </row>
    <row r="910" spans="1:82" s="90" customFormat="1" ht="24">
      <c r="A910" s="253">
        <f t="shared" si="398"/>
        <v>51332</v>
      </c>
      <c r="B910" s="251" t="s">
        <v>246</v>
      </c>
      <c r="C910" s="50"/>
      <c r="D910" s="50"/>
      <c r="E910" s="79">
        <f>ALL!E294/ALL!E$554</f>
        <v>0</v>
      </c>
      <c r="F910" s="79">
        <f>ALL!F294/ALL!F$554</f>
        <v>3.7852527300186486E-3</v>
      </c>
      <c r="G910" s="79">
        <f>ALL!G294/ALL!G$554</f>
        <v>3.3792531570119707E-3</v>
      </c>
      <c r="H910" s="79">
        <f>ALL!H294/ALL!H$554</f>
        <v>2.9001595986919663E-4</v>
      </c>
      <c r="I910" s="79">
        <f>ALL!I294/ALL!I$554</f>
        <v>0</v>
      </c>
      <c r="J910" s="79">
        <f>ALL!J294/ALL!J$554</f>
        <v>0</v>
      </c>
      <c r="K910" s="79">
        <f>ALL!K294/ALL!K$554</f>
        <v>0</v>
      </c>
      <c r="L910" s="79">
        <f>ALL!L294/ALL!L$554</f>
        <v>8.6674429504591925E-4</v>
      </c>
      <c r="M910" s="79">
        <f>ALL!M294/ALL!M$554</f>
        <v>0</v>
      </c>
      <c r="N910" s="79">
        <f>ALL!N294/ALL!N$554</f>
        <v>0</v>
      </c>
      <c r="O910" s="79">
        <f>ALL!O294/ALL!O$554</f>
        <v>1.7744688991085697E-3</v>
      </c>
      <c r="P910" s="79">
        <f>ALL!P294/ALL!P$554</f>
        <v>6.4052861780244637E-4</v>
      </c>
      <c r="Q910" s="79">
        <f>ALL!Q294/ALL!Q$554</f>
        <v>1.1303328087827603E-3</v>
      </c>
      <c r="R910" s="79">
        <f>ALL!R294/ALL!R$554</f>
        <v>1.1534762492331257E-4</v>
      </c>
      <c r="S910" s="79">
        <f>ALL!S294/ALL!S$554</f>
        <v>1.938976583959607E-3</v>
      </c>
      <c r="T910" s="79">
        <f>ALL!T294/ALL!T$554</f>
        <v>0</v>
      </c>
      <c r="U910" s="79">
        <f>ALL!U294/ALL!U$554</f>
        <v>0</v>
      </c>
      <c r="V910" s="79">
        <f>ALL!V294/ALL!V$554</f>
        <v>0</v>
      </c>
      <c r="W910" s="79">
        <f>ALL!W294/ALL!W$554</f>
        <v>1.622405452789471E-4</v>
      </c>
      <c r="X910" s="79">
        <f>ALL!X294/ALL!X$554</f>
        <v>1.2540349272313455E-3</v>
      </c>
      <c r="Y910" s="79">
        <f>ALL!Y294/ALL!Y$554</f>
        <v>0</v>
      </c>
      <c r="Z910" s="79">
        <f>ALL!Z294/ALL!Z$554</f>
        <v>0</v>
      </c>
      <c r="AA910" s="79">
        <f>ALL!AA294/ALL!AA$554</f>
        <v>1.2595252872353736E-3</v>
      </c>
      <c r="AB910" s="79">
        <f>ALL!AB294/ALL!AB$554</f>
        <v>3.445657398817717E-4</v>
      </c>
      <c r="AC910" s="79">
        <f>ALL!AC294/ALL!AC$554</f>
        <v>0</v>
      </c>
      <c r="AD910" s="79">
        <f>ALL!AD294/ALL!AD$554</f>
        <v>3.3735373613229112E-4</v>
      </c>
      <c r="AE910" s="79">
        <f>ALL!AE294/ALL!AE$554</f>
        <v>1.4226569090542566E-3</v>
      </c>
      <c r="AF910" s="79">
        <f>ALL!AF294/ALL!AF$554</f>
        <v>2.7432139931591405E-4</v>
      </c>
      <c r="AG910" s="79">
        <f>ALL!AG294/ALL!AG$554</f>
        <v>3.3368358152910944E-5</v>
      </c>
      <c r="AH910" s="79">
        <f>ALL!AH294/ALL!AH$554</f>
        <v>0</v>
      </c>
      <c r="AI910" s="79">
        <f>ALL!AI294/ALL!AI$554</f>
        <v>2.6521387289598936E-5</v>
      </c>
      <c r="AJ910" s="79">
        <f>ALL!AJ294/ALL!AJ$554</f>
        <v>0</v>
      </c>
      <c r="AK910" s="79">
        <f>ALL!AK294/ALL!AK$554</f>
        <v>0</v>
      </c>
      <c r="AL910" s="79">
        <f>ALL!AL294/ALL!AL$554</f>
        <v>0</v>
      </c>
      <c r="AM910" s="79">
        <f>ALL!AM294/ALL!AM$554</f>
        <v>0</v>
      </c>
      <c r="AN910" s="79">
        <f>ALL!AN294/ALL!AN$554</f>
        <v>0</v>
      </c>
      <c r="AO910" s="79">
        <f>ALL!AO294/ALL!AO$554</f>
        <v>0</v>
      </c>
      <c r="AP910" s="79">
        <f>ALL!AP294/ALL!AP$554</f>
        <v>0</v>
      </c>
      <c r="AQ910" s="79">
        <f>ALL!AQ294/ALL!AQ$554</f>
        <v>0</v>
      </c>
      <c r="AR910" s="79">
        <f>ALL!AR294/ALL!AR$554</f>
        <v>0</v>
      </c>
      <c r="AS910" s="79">
        <f>ALL!AS294/ALL!AS$554</f>
        <v>0</v>
      </c>
      <c r="AT910" s="79">
        <f>ALL!AT294/ALL!AT$554</f>
        <v>0</v>
      </c>
      <c r="AU910" s="79">
        <f>ALL!AU294/ALL!AU$554</f>
        <v>0</v>
      </c>
      <c r="AV910" s="79">
        <f>ALL!AV294/ALL!AV$554</f>
        <v>0</v>
      </c>
      <c r="AW910" s="79">
        <f>ALL!AW294/ALL!AW$554</f>
        <v>0</v>
      </c>
      <c r="AX910" s="79">
        <f>ALL!AX294/ALL!AX$554</f>
        <v>0</v>
      </c>
      <c r="AY910" s="79">
        <f>ALL!AY294/ALL!AY$554</f>
        <v>0</v>
      </c>
      <c r="AZ910" s="79">
        <f>ALL!AZ294/ALL!AZ$554</f>
        <v>0</v>
      </c>
      <c r="BA910" s="79">
        <f>ALL!BA294/ALL!BA$554</f>
        <v>0</v>
      </c>
      <c r="BB910" s="79">
        <f>ALL!BB294/ALL!BB$554</f>
        <v>0</v>
      </c>
      <c r="BC910" s="79">
        <f>ALL!BC294/ALL!BC$554</f>
        <v>0</v>
      </c>
      <c r="BD910" s="79">
        <f>ALL!BD294/ALL!BD$554</f>
        <v>3.8623826006264806E-3</v>
      </c>
      <c r="BE910" s="79">
        <f>ALL!BE294/ALL!BE$554</f>
        <v>0</v>
      </c>
      <c r="BF910" s="79">
        <f>ALL!BF294/ALL!BF$554</f>
        <v>3.2147661828714597E-3</v>
      </c>
      <c r="BG910" s="79">
        <f>ALL!BG294/ALL!BG$554</f>
        <v>2.1444942042582148E-3</v>
      </c>
      <c r="BH910" s="79">
        <f>ALL!BH294/ALL!BH$554</f>
        <v>6.2523959399189504E-4</v>
      </c>
      <c r="BJ910" s="267">
        <f t="array" ref="BJ910">(MIN(IF($E$4:$BG$4=BJ$4,$E910:$BG910)))</f>
        <v>0</v>
      </c>
      <c r="BK910" s="267">
        <f t="array" ref="BK910">(MAX(IF($E$4:$BG$4=BK$4,$E910:$BG910)))</f>
        <v>0</v>
      </c>
      <c r="BL910" s="267">
        <f t="array" ref="BL910">(AVERAGE(IF($E$4:$BG$4=BL$4,$E910:$BG910)))</f>
        <v>0</v>
      </c>
      <c r="BM910" s="267">
        <f t="array" ref="BM910">(MIN(IF($E$4:$BG$4=BM$4,$E910:$BG910)))</f>
        <v>0</v>
      </c>
      <c r="BN910" s="267">
        <f t="array" ref="BN910">(MAX(IF($E$4:$BG$4=BN$4,$E910:$BG910)))</f>
        <v>3.8623826006264806E-3</v>
      </c>
      <c r="BO910" s="267">
        <f t="array" ref="BO910">(AVERAGE(IF($E$4:$BG$4=BO$4,$E910:$BG910)))</f>
        <v>2.3054107469390388E-3</v>
      </c>
      <c r="BP910" s="267">
        <f t="array" ref="BP910">(MIN(IF($E$4:$BG$4=BP$4,$E910:$BG910)))</f>
        <v>0</v>
      </c>
      <c r="BQ910" s="267">
        <f t="array" ref="BQ910">(MAX(IF($E$4:$BG$4=BQ$4,$E910:$BG910)))</f>
        <v>0</v>
      </c>
      <c r="BR910" s="267">
        <f t="array" ref="BR910">(AVERAGE(IF($E$4:$BG$4=BR$4,$E910:$BG910)))</f>
        <v>0</v>
      </c>
      <c r="BS910" s="267">
        <f t="array" ref="BS910">(MIN(IF($E$4:$BG$4=BS$4,$E910:$BG910)))</f>
        <v>0</v>
      </c>
      <c r="BT910" s="267">
        <f t="array" ref="BT910">(MAX(IF($E$4:$BG$4=BT$4,$E910:$BG910)))</f>
        <v>3.7852527300186486E-3</v>
      </c>
      <c r="BU910" s="267">
        <f t="array" ref="BU910">(AVERAGE(IF($E$4:$BG$4=BU$4,$E910:$BG910)))</f>
        <v>5.9478535636566085E-4</v>
      </c>
      <c r="BV910" s="267">
        <f t="array" ref="BV910">(MIN(IF($E$4:$BG$4=BV$4,$E910:$BG910)))</f>
        <v>0</v>
      </c>
      <c r="BW910" s="267">
        <f t="array" ref="BW910">(MAX(IF($E$4:$BG$4=BW$4,$E910:$BG910)))</f>
        <v>3.3792531570119707E-3</v>
      </c>
      <c r="BX910" s="267">
        <f t="array" ref="BX910">(AVERAGE(IF($E$4:$BG$4=BX$4,$E910:$BG910)))</f>
        <v>9.3095472422343557E-4</v>
      </c>
      <c r="BY910" s="267">
        <f t="array" ref="BY910">(MIN(IF($E$4:$BG$4=BY$4,$E910:$BG910)))</f>
        <v>0</v>
      </c>
      <c r="BZ910" s="267">
        <f t="array" ref="BZ910">(MAX(IF($E$4:$BG$4=BZ$4,$E910:$BG910)))</f>
        <v>1.2540349272313455E-3</v>
      </c>
      <c r="CA910" s="267">
        <f t="array" ref="CA910">(AVERAGE(IF($E$4:$BG$4=CA$4,$E910:$BG910)))</f>
        <v>4.0302822650317439E-4</v>
      </c>
      <c r="CB910" s="268">
        <f t="shared" si="399"/>
        <v>0</v>
      </c>
      <c r="CC910" s="268">
        <f t="shared" si="400"/>
        <v>0</v>
      </c>
      <c r="CD910" s="268">
        <f t="shared" si="401"/>
        <v>5.1376639916092721E-4</v>
      </c>
    </row>
    <row r="911" spans="1:82" s="90" customFormat="1" ht="24">
      <c r="A911" s="253">
        <f t="shared" si="398"/>
        <v>51335</v>
      </c>
      <c r="B911" s="251" t="s">
        <v>247</v>
      </c>
      <c r="C911" s="50"/>
      <c r="D911" s="50"/>
      <c r="E911" s="79">
        <f>ALL!E295/ALL!E$554</f>
        <v>0</v>
      </c>
      <c r="F911" s="79">
        <f>ALL!F295/ALL!F$554</f>
        <v>0</v>
      </c>
      <c r="G911" s="79">
        <f>ALL!G295/ALL!G$554</f>
        <v>0</v>
      </c>
      <c r="H911" s="79">
        <f>ALL!H295/ALL!H$554</f>
        <v>0</v>
      </c>
      <c r="I911" s="79">
        <f>ALL!I295/ALL!I$554</f>
        <v>0</v>
      </c>
      <c r="J911" s="79">
        <f>ALL!J295/ALL!J$554</f>
        <v>0</v>
      </c>
      <c r="K911" s="79">
        <f>ALL!K295/ALL!K$554</f>
        <v>0</v>
      </c>
      <c r="L911" s="79">
        <f>ALL!L295/ALL!L$554</f>
        <v>0</v>
      </c>
      <c r="M911" s="79">
        <f>ALL!M295/ALL!M$554</f>
        <v>0</v>
      </c>
      <c r="N911" s="79">
        <f>ALL!N295/ALL!N$554</f>
        <v>0</v>
      </c>
      <c r="O911" s="79">
        <f>ALL!O295/ALL!O$554</f>
        <v>0</v>
      </c>
      <c r="P911" s="79">
        <f>ALL!P295/ALL!P$554</f>
        <v>0</v>
      </c>
      <c r="Q911" s="79">
        <f>ALL!Q295/ALL!Q$554</f>
        <v>0</v>
      </c>
      <c r="R911" s="79">
        <f>ALL!R295/ALL!R$554</f>
        <v>0</v>
      </c>
      <c r="S911" s="79">
        <f>ALL!S295/ALL!S$554</f>
        <v>3.8086422169875204E-4</v>
      </c>
      <c r="T911" s="79">
        <f>ALL!T295/ALL!T$554</f>
        <v>0</v>
      </c>
      <c r="U911" s="79">
        <f>ALL!U295/ALL!U$554</f>
        <v>0</v>
      </c>
      <c r="V911" s="79">
        <f>ALL!V295/ALL!V$554</f>
        <v>0</v>
      </c>
      <c r="W911" s="79">
        <f>ALL!W295/ALL!W$554</f>
        <v>5.6768080361485271E-4</v>
      </c>
      <c r="X911" s="79">
        <f>ALL!X295/ALL!X$554</f>
        <v>0</v>
      </c>
      <c r="Y911" s="79">
        <f>ALL!Y295/ALL!Y$554</f>
        <v>0</v>
      </c>
      <c r="Z911" s="79">
        <f>ALL!Z295/ALL!Z$554</f>
        <v>0</v>
      </c>
      <c r="AA911" s="79">
        <f>ALL!AA295/ALL!AA$554</f>
        <v>0</v>
      </c>
      <c r="AB911" s="79">
        <f>ALL!AB295/ALL!AB$554</f>
        <v>0</v>
      </c>
      <c r="AC911" s="79">
        <f>ALL!AC295/ALL!AC$554</f>
        <v>0</v>
      </c>
      <c r="AD911" s="79">
        <f>ALL!AD295/ALL!AD$554</f>
        <v>0</v>
      </c>
      <c r="AE911" s="79">
        <f>ALL!AE295/ALL!AE$554</f>
        <v>0</v>
      </c>
      <c r="AF911" s="79">
        <f>ALL!AF295/ALL!AF$554</f>
        <v>0</v>
      </c>
      <c r="AG911" s="79">
        <f>ALL!AG295/ALL!AG$554</f>
        <v>0</v>
      </c>
      <c r="AH911" s="79">
        <f>ALL!AH295/ALL!AH$554</f>
        <v>0</v>
      </c>
      <c r="AI911" s="79">
        <f>ALL!AI295/ALL!AI$554</f>
        <v>0</v>
      </c>
      <c r="AJ911" s="79">
        <f>ALL!AJ295/ALL!AJ$554</f>
        <v>0</v>
      </c>
      <c r="AK911" s="79">
        <f>ALL!AK295/ALL!AK$554</f>
        <v>0</v>
      </c>
      <c r="AL911" s="79">
        <f>ALL!AL295/ALL!AL$554</f>
        <v>0</v>
      </c>
      <c r="AM911" s="79">
        <f>ALL!AM295/ALL!AM$554</f>
        <v>0</v>
      </c>
      <c r="AN911" s="79">
        <f>ALL!AN295/ALL!AN$554</f>
        <v>0</v>
      </c>
      <c r="AO911" s="79">
        <f>ALL!AO295/ALL!AO$554</f>
        <v>0</v>
      </c>
      <c r="AP911" s="79">
        <f>ALL!AP295/ALL!AP$554</f>
        <v>0</v>
      </c>
      <c r="AQ911" s="79">
        <f>ALL!AQ295/ALL!AQ$554</f>
        <v>0</v>
      </c>
      <c r="AR911" s="79">
        <f>ALL!AR295/ALL!AR$554</f>
        <v>0</v>
      </c>
      <c r="AS911" s="79">
        <f>ALL!AS295/ALL!AS$554</f>
        <v>0</v>
      </c>
      <c r="AT911" s="79">
        <f>ALL!AT295/ALL!AT$554</f>
        <v>0</v>
      </c>
      <c r="AU911" s="79">
        <f>ALL!AU295/ALL!AU$554</f>
        <v>0</v>
      </c>
      <c r="AV911" s="79">
        <f>ALL!AV295/ALL!AV$554</f>
        <v>0</v>
      </c>
      <c r="AW911" s="79">
        <f>ALL!AW295/ALL!AW$554</f>
        <v>0</v>
      </c>
      <c r="AX911" s="79">
        <f>ALL!AX295/ALL!AX$554</f>
        <v>0</v>
      </c>
      <c r="AY911" s="79">
        <f>ALL!AY295/ALL!AY$554</f>
        <v>0</v>
      </c>
      <c r="AZ911" s="79">
        <f>ALL!AZ295/ALL!AZ$554</f>
        <v>4.7371276502993463E-2</v>
      </c>
      <c r="BA911" s="79">
        <f>ALL!BA295/ALL!BA$554</f>
        <v>0</v>
      </c>
      <c r="BB911" s="79">
        <f>ALL!BB295/ALL!BB$554</f>
        <v>0</v>
      </c>
      <c r="BC911" s="79">
        <f>ALL!BC295/ALL!BC$554</f>
        <v>2.6001890695701848E-3</v>
      </c>
      <c r="BD911" s="79">
        <f>ALL!BD295/ALL!BD$554</f>
        <v>9.4786656436345328E-5</v>
      </c>
      <c r="BE911" s="79">
        <f>ALL!BE295/ALL!BE$554</f>
        <v>0</v>
      </c>
      <c r="BF911" s="79">
        <f>ALL!BF295/ALL!BF$554</f>
        <v>1.710778658288401E-3</v>
      </c>
      <c r="BG911" s="79">
        <f>ALL!BG295/ALL!BG$554</f>
        <v>0</v>
      </c>
      <c r="BH911" s="79">
        <f>ALL!BH295/ALL!BH$554</f>
        <v>2.0660471901545865E-4</v>
      </c>
      <c r="BJ911" s="267">
        <f t="array" ref="BJ911">(MIN(IF($E$4:$BG$4=BJ$4,$E911:$BG911)))</f>
        <v>0</v>
      </c>
      <c r="BK911" s="267">
        <f t="array" ref="BK911">(MAX(IF($E$4:$BG$4=BK$4,$E911:$BG911)))</f>
        <v>4.7371276502993463E-2</v>
      </c>
      <c r="BL911" s="267">
        <f t="array" ref="BL911">(AVERAGE(IF($E$4:$BG$4=BL$4,$E911:$BG911)))</f>
        <v>3.1232165982852281E-3</v>
      </c>
      <c r="BM911" s="267">
        <f t="array" ref="BM911">(MIN(IF($E$4:$BG$4=BM$4,$E911:$BG911)))</f>
        <v>0</v>
      </c>
      <c r="BN911" s="267">
        <f t="array" ref="BN911">(MAX(IF($E$4:$BG$4=BN$4,$E911:$BG911)))</f>
        <v>1.710778658288401E-3</v>
      </c>
      <c r="BO911" s="267">
        <f t="array" ref="BO911">(AVERAGE(IF($E$4:$BG$4=BO$4,$E911:$BG911)))</f>
        <v>4.5139132868118659E-4</v>
      </c>
      <c r="BP911" s="267">
        <f t="array" ref="BP911">(MIN(IF($E$4:$BG$4=BP$4,$E911:$BG911)))</f>
        <v>0</v>
      </c>
      <c r="BQ911" s="267">
        <f t="array" ref="BQ911">(MAX(IF($E$4:$BG$4=BQ$4,$E911:$BG911)))</f>
        <v>0</v>
      </c>
      <c r="BR911" s="267">
        <f t="array" ref="BR911">(AVERAGE(IF($E$4:$BG$4=BR$4,$E911:$BG911)))</f>
        <v>0</v>
      </c>
      <c r="BS911" s="267">
        <f t="array" ref="BS911">(MIN(IF($E$4:$BG$4=BS$4,$E911:$BG911)))</f>
        <v>0</v>
      </c>
      <c r="BT911" s="267">
        <f t="array" ref="BT911">(MAX(IF($E$4:$BG$4=BT$4,$E911:$BG911)))</f>
        <v>5.6768080361485271E-4</v>
      </c>
      <c r="BU911" s="267">
        <f t="array" ref="BU911">(AVERAGE(IF($E$4:$BG$4=BU$4,$E911:$BG911)))</f>
        <v>4.5168810729219278E-5</v>
      </c>
      <c r="BV911" s="267">
        <f t="array" ref="BV911">(MIN(IF($E$4:$BG$4=BV$4,$E911:$BG911)))</f>
        <v>0</v>
      </c>
      <c r="BW911" s="267">
        <f t="array" ref="BW911">(MAX(IF($E$4:$BG$4=BW$4,$E911:$BG911)))</f>
        <v>0</v>
      </c>
      <c r="BX911" s="267">
        <f t="array" ref="BX911">(AVERAGE(IF($E$4:$BG$4=BX$4,$E911:$BG911)))</f>
        <v>0</v>
      </c>
      <c r="BY911" s="267">
        <f t="array" ref="BY911">(MIN(IF($E$4:$BG$4=BY$4,$E911:$BG911)))</f>
        <v>0</v>
      </c>
      <c r="BZ911" s="267">
        <f t="array" ref="BZ911">(MAX(IF($E$4:$BG$4=BZ$4,$E911:$BG911)))</f>
        <v>0</v>
      </c>
      <c r="CA911" s="267">
        <f t="array" ref="CA911">(AVERAGE(IF($E$4:$BG$4=CA$4,$E911:$BG911)))</f>
        <v>0</v>
      </c>
      <c r="CB911" s="268">
        <f t="shared" si="399"/>
        <v>0</v>
      </c>
      <c r="CC911" s="268">
        <f t="shared" si="400"/>
        <v>0</v>
      </c>
      <c r="CD911" s="268">
        <f t="shared" si="401"/>
        <v>9.5864683477458177E-4</v>
      </c>
    </row>
    <row r="912" spans="1:82" s="90" customFormat="1">
      <c r="A912" s="253">
        <f t="shared" si="398"/>
        <v>51338</v>
      </c>
      <c r="B912" s="251" t="s">
        <v>248</v>
      </c>
      <c r="C912" s="50"/>
      <c r="D912" s="50"/>
      <c r="E912" s="79">
        <f>ALL!E297/ALL!E$554</f>
        <v>4.3122382003497302E-3</v>
      </c>
      <c r="F912" s="79">
        <f>ALL!F297/ALL!F$554</f>
        <v>7.9187146096240159E-4</v>
      </c>
      <c r="G912" s="79">
        <f>ALL!G297/ALL!G$554</f>
        <v>5.3678158679605816E-3</v>
      </c>
      <c r="H912" s="79">
        <f>ALL!H297/ALL!H$554</f>
        <v>1.8469433630426873E-3</v>
      </c>
      <c r="I912" s="79">
        <f>ALL!I297/ALL!I$554</f>
        <v>6.0100626365693749E-4</v>
      </c>
      <c r="J912" s="79">
        <f>ALL!J297/ALL!J$554</f>
        <v>2.035710115973509E-3</v>
      </c>
      <c r="K912" s="79">
        <f>ALL!K297/ALL!K$554</f>
        <v>5.6610950329873057E-4</v>
      </c>
      <c r="L912" s="79">
        <f>ALL!L297/ALL!L$554</f>
        <v>2.5828403525293337E-3</v>
      </c>
      <c r="M912" s="79">
        <f>ALL!M297/ALL!M$554</f>
        <v>0</v>
      </c>
      <c r="N912" s="79">
        <f>ALL!N297/ALL!N$554</f>
        <v>0</v>
      </c>
      <c r="O912" s="79">
        <f>ALL!O297/ALL!O$554</f>
        <v>8.9376571351984079E-4</v>
      </c>
      <c r="P912" s="79">
        <f>ALL!P297/ALL!P$554</f>
        <v>2.0306774222117567E-3</v>
      </c>
      <c r="Q912" s="79">
        <f>ALL!Q297/ALL!Q$554</f>
        <v>2.3994093786864185E-3</v>
      </c>
      <c r="R912" s="79">
        <f>ALL!R297/ALL!R$554</f>
        <v>3.7355930458368193E-3</v>
      </c>
      <c r="S912" s="79">
        <f>ALL!S297/ALL!S$554</f>
        <v>2.5947450353868847E-3</v>
      </c>
      <c r="T912" s="79">
        <f>ALL!T297/ALL!T$554</f>
        <v>2.3111073887540543E-3</v>
      </c>
      <c r="U912" s="79">
        <f>ALL!U297/ALL!U$554</f>
        <v>1.3276932539196022E-3</v>
      </c>
      <c r="V912" s="79">
        <f>ALL!V297/ALL!V$554</f>
        <v>6.1251358087869925E-3</v>
      </c>
      <c r="W912" s="79">
        <f>ALL!W297/ALL!W$554</f>
        <v>2.9036537583340062E-3</v>
      </c>
      <c r="X912" s="79">
        <f>ALL!X297/ALL!X$554</f>
        <v>2.3511764515887481E-3</v>
      </c>
      <c r="Y912" s="79">
        <f>ALL!Y297/ALL!Y$554</f>
        <v>1.2518716061665251E-3</v>
      </c>
      <c r="Z912" s="79">
        <f>ALL!Z297/ALL!Z$554</f>
        <v>1.8665108442695677E-3</v>
      </c>
      <c r="AA912" s="79">
        <f>ALL!AA297/ALL!AA$554</f>
        <v>1.1030394332682512E-3</v>
      </c>
      <c r="AB912" s="79">
        <f>ALL!AB297/ALL!AB$554</f>
        <v>3.4816618802813734E-3</v>
      </c>
      <c r="AC912" s="79">
        <f>ALL!AC297/ALL!AC$554</f>
        <v>3.3798397915367289E-4</v>
      </c>
      <c r="AD912" s="79">
        <f>ALL!AD297/ALL!AD$554</f>
        <v>3.6650150276034692E-3</v>
      </c>
      <c r="AE912" s="79">
        <f>ALL!AE297/ALL!AE$554</f>
        <v>3.49331521621798E-3</v>
      </c>
      <c r="AF912" s="79">
        <f>ALL!AF297/ALL!AF$554</f>
        <v>2.3077833111479285E-3</v>
      </c>
      <c r="AG912" s="79">
        <f>ALL!AG297/ALL!AG$554</f>
        <v>3.6091781535269522E-3</v>
      </c>
      <c r="AH912" s="79">
        <f>ALL!AH297/ALL!AH$554</f>
        <v>3.6898858017152351E-4</v>
      </c>
      <c r="AI912" s="79">
        <f>ALL!AI297/ALL!AI$554</f>
        <v>4.563580920590244E-3</v>
      </c>
      <c r="AJ912" s="79">
        <f>ALL!AJ297/ALL!AJ$554</f>
        <v>4.7240762480191675E-3</v>
      </c>
      <c r="AK912" s="79">
        <f>ALL!AK297/ALL!AK$554</f>
        <v>0</v>
      </c>
      <c r="AL912" s="79">
        <f>ALL!AL297/ALL!AL$554</f>
        <v>0</v>
      </c>
      <c r="AM912" s="79">
        <f>ALL!AM297/ALL!AM$554</f>
        <v>0</v>
      </c>
      <c r="AN912" s="79">
        <f>ALL!AN297/ALL!AN$554</f>
        <v>8.7694316681542171E-3</v>
      </c>
      <c r="AO912" s="79">
        <f>ALL!AO297/ALL!AO$554</f>
        <v>0</v>
      </c>
      <c r="AP912" s="79">
        <f>ALL!AP297/ALL!AP$554</f>
        <v>3.227138306225447E-3</v>
      </c>
      <c r="AQ912" s="79">
        <f>ALL!AQ297/ALL!AQ$554</f>
        <v>3.2659363825554241E-3</v>
      </c>
      <c r="AR912" s="79">
        <f>ALL!AR297/ALL!AR$554</f>
        <v>7.7401608442588896E-3</v>
      </c>
      <c r="AS912" s="79">
        <f>ALL!AS297/ALL!AS$554</f>
        <v>2.6772765709291751E-4</v>
      </c>
      <c r="AT912" s="79">
        <f>ALL!AT297/ALL!AT$554</f>
        <v>0</v>
      </c>
      <c r="AU912" s="79">
        <f>ALL!AU297/ALL!AU$554</f>
        <v>4.5421930715514112E-4</v>
      </c>
      <c r="AV912" s="79">
        <f>ALL!AV297/ALL!AV$554</f>
        <v>9.735041762638539E-3</v>
      </c>
      <c r="AW912" s="79">
        <f>ALL!AW297/ALL!AW$554</f>
        <v>1.8126943725669321E-3</v>
      </c>
      <c r="AX912" s="79">
        <f>ALL!AX297/ALL!AX$554</f>
        <v>3.7384975082126303E-3</v>
      </c>
      <c r="AY912" s="79">
        <f>ALL!AY297/ALL!AY$554</f>
        <v>0</v>
      </c>
      <c r="AZ912" s="79">
        <f>ALL!AZ297/ALL!AZ$554</f>
        <v>4.6457847789895092E-3</v>
      </c>
      <c r="BA912" s="79">
        <f>ALL!BA297/ALL!BA$554</f>
        <v>0</v>
      </c>
      <c r="BB912" s="79">
        <f>ALL!BB297/ALL!BB$554</f>
        <v>0</v>
      </c>
      <c r="BC912" s="79">
        <f>ALL!BC297/ALL!BC$554</f>
        <v>0</v>
      </c>
      <c r="BD912" s="79">
        <f>ALL!BD297/ALL!BD$554</f>
        <v>3.5049119770482755E-3</v>
      </c>
      <c r="BE912" s="79">
        <f>ALL!BE297/ALL!BE$554</f>
        <v>2.0410098268216111E-5</v>
      </c>
      <c r="BF912" s="79">
        <f>ALL!BF297/ALL!BF$554</f>
        <v>3.1382503021275161E-3</v>
      </c>
      <c r="BG912" s="79">
        <f>ALL!BG297/ALL!BG$554</f>
        <v>4.9677817239676572E-4</v>
      </c>
      <c r="BH912" s="79">
        <f>ALL!BH297/ALL!BH$554</f>
        <v>2.6081160576058261E-3</v>
      </c>
      <c r="BJ912" s="267">
        <f t="array" ref="BJ912">(MIN(IF($E$4:$BG$4=BJ$4,$E912:$BG912)))</f>
        <v>0</v>
      </c>
      <c r="BK912" s="267">
        <f t="array" ref="BK912">(MAX(IF($E$4:$BG$4=BK$4,$E912:$BG912)))</f>
        <v>9.735041762638539E-3</v>
      </c>
      <c r="BL912" s="267">
        <f t="array" ref="BL912">(AVERAGE(IF($E$4:$BG$4=BL$4,$E912:$BG912)))</f>
        <v>2.7285395367406032E-3</v>
      </c>
      <c r="BM912" s="267">
        <f t="array" ref="BM912">(MIN(IF($E$4:$BG$4=BM$4,$E912:$BG912)))</f>
        <v>2.0410098268216111E-5</v>
      </c>
      <c r="BN912" s="267">
        <f t="array" ref="BN912">(MAX(IF($E$4:$BG$4=BN$4,$E912:$BG912)))</f>
        <v>3.5049119770482755E-3</v>
      </c>
      <c r="BO912" s="267">
        <f t="array" ref="BO912">(AVERAGE(IF($E$4:$BG$4=BO$4,$E912:$BG912)))</f>
        <v>1.7900876374601935E-3</v>
      </c>
      <c r="BP912" s="267">
        <f t="array" ref="BP912">(MIN(IF($E$4:$BG$4=BP$4,$E912:$BG912)))</f>
        <v>0</v>
      </c>
      <c r="BQ912" s="267">
        <f t="array" ref="BQ912">(MAX(IF($E$4:$BG$4=BQ$4,$E912:$BG912)))</f>
        <v>0</v>
      </c>
      <c r="BR912" s="267">
        <f t="array" ref="BR912">(AVERAGE(IF($E$4:$BG$4=BR$4,$E912:$BG912)))</f>
        <v>0</v>
      </c>
      <c r="BS912" s="267">
        <f t="array" ref="BS912">(MIN(IF($E$4:$BG$4=BS$4,$E912:$BG912)))</f>
        <v>0</v>
      </c>
      <c r="BT912" s="267">
        <f t="array" ref="BT912">(MAX(IF($E$4:$BG$4=BT$4,$E912:$BG912)))</f>
        <v>6.1251358087869925E-3</v>
      </c>
      <c r="BU912" s="267">
        <f t="array" ref="BU912">(AVERAGE(IF($E$4:$BG$4=BU$4,$E912:$BG912)))</f>
        <v>2.0497276155553058E-3</v>
      </c>
      <c r="BV912" s="267">
        <f t="array" ref="BV912">(MIN(IF($E$4:$BG$4=BV$4,$E912:$BG912)))</f>
        <v>1.8665108442695677E-3</v>
      </c>
      <c r="BW912" s="267">
        <f t="array" ref="BW912">(MAX(IF($E$4:$BG$4=BW$4,$E912:$BG912)))</f>
        <v>5.3678158679605816E-3</v>
      </c>
      <c r="BX912" s="267">
        <f t="array" ref="BX912">(AVERAGE(IF($E$4:$BG$4=BX$4,$E912:$BG912)))</f>
        <v>3.8600162101326725E-3</v>
      </c>
      <c r="BY912" s="267">
        <f t="array" ref="BY912">(MIN(IF($E$4:$BG$4=BY$4,$E912:$BG912)))</f>
        <v>6.0100626365693749E-4</v>
      </c>
      <c r="BZ912" s="267">
        <f t="array" ref="BZ912">(MAX(IF($E$4:$BG$4=BZ$4,$E912:$BG912)))</f>
        <v>4.563580920590244E-3</v>
      </c>
      <c r="CA912" s="267">
        <f t="array" ref="CA912">(AVERAGE(IF($E$4:$BG$4=CA$4,$E912:$BG912)))</f>
        <v>2.4380218311462246E-3</v>
      </c>
      <c r="CB912" s="268">
        <f t="shared" si="399"/>
        <v>0</v>
      </c>
      <c r="CC912" s="268">
        <f t="shared" si="400"/>
        <v>0</v>
      </c>
      <c r="CD912" s="268">
        <f t="shared" si="401"/>
        <v>2.2975905585982926E-3</v>
      </c>
    </row>
    <row r="913" spans="1:82" s="90" customFormat="1">
      <c r="A913" s="253">
        <f t="shared" si="398"/>
        <v>51401</v>
      </c>
      <c r="B913" s="251" t="s">
        <v>249</v>
      </c>
      <c r="C913" s="50"/>
      <c r="D913" s="50"/>
      <c r="E913" s="79">
        <f>ALL!E299/ALL!E$554</f>
        <v>1.6342391027560352E-3</v>
      </c>
      <c r="F913" s="79">
        <f>ALL!F299/ALL!F$554</f>
        <v>1.0087589298824135E-3</v>
      </c>
      <c r="G913" s="79">
        <f>ALL!G299/ALL!G$554</f>
        <v>8.3238660293186043E-4</v>
      </c>
      <c r="H913" s="79">
        <f>ALL!H299/ALL!H$554</f>
        <v>4.5964441506087797E-3</v>
      </c>
      <c r="I913" s="79">
        <f>ALL!I299/ALL!I$554</f>
        <v>3.6552059308246954E-3</v>
      </c>
      <c r="J913" s="79">
        <f>ALL!J299/ALL!J$554</f>
        <v>7.5292233154217658E-4</v>
      </c>
      <c r="K913" s="79">
        <f>ALL!K299/ALL!K$554</f>
        <v>3.2770334844558444E-4</v>
      </c>
      <c r="L913" s="79">
        <f>ALL!L299/ALL!L$554</f>
        <v>8.801501839449102E-4</v>
      </c>
      <c r="M913" s="79">
        <f>ALL!M299/ALL!M$554</f>
        <v>0</v>
      </c>
      <c r="N913" s="79">
        <f>ALL!N299/ALL!N$554</f>
        <v>6.7062551736320804E-5</v>
      </c>
      <c r="O913" s="79">
        <f>ALL!O299/ALL!O$554</f>
        <v>0</v>
      </c>
      <c r="P913" s="79">
        <f>ALL!P299/ALL!P$554</f>
        <v>1.4470230302368511E-4</v>
      </c>
      <c r="Q913" s="79">
        <f>ALL!Q299/ALL!Q$554</f>
        <v>4.0361821416988412E-5</v>
      </c>
      <c r="R913" s="79">
        <f>ALL!R299/ALL!R$554</f>
        <v>1.6843686677807483E-3</v>
      </c>
      <c r="S913" s="79">
        <f>ALL!S299/ALL!S$554</f>
        <v>1.1985576532728187E-3</v>
      </c>
      <c r="T913" s="79">
        <f>ALL!T299/ALL!T$554</f>
        <v>3.0448369248116879E-4</v>
      </c>
      <c r="U913" s="79">
        <f>ALL!U299/ALL!U$554</f>
        <v>8.714052440871442E-5</v>
      </c>
      <c r="V913" s="79">
        <f>ALL!V299/ALL!V$554</f>
        <v>4.8276289882981781E-3</v>
      </c>
      <c r="W913" s="79">
        <f>ALL!W299/ALL!W$554</f>
        <v>1.1288904808407095E-3</v>
      </c>
      <c r="X913" s="79">
        <f>ALL!X299/ALL!X$554</f>
        <v>1.4054724918799244E-3</v>
      </c>
      <c r="Y913" s="79">
        <f>ALL!Y299/ALL!Y$554</f>
        <v>1.0602272783471634E-3</v>
      </c>
      <c r="Z913" s="79">
        <f>ALL!Z299/ALL!Z$554</f>
        <v>3.7579775974554586E-4</v>
      </c>
      <c r="AA913" s="79">
        <f>ALL!AA299/ALL!AA$554</f>
        <v>4.056320488647766E-4</v>
      </c>
      <c r="AB913" s="79">
        <f>ALL!AB299/ALL!AB$554</f>
        <v>1.4912788547247059E-3</v>
      </c>
      <c r="AC913" s="79">
        <f>ALL!AC299/ALL!AC$554</f>
        <v>2.2313798582699338E-3</v>
      </c>
      <c r="AD913" s="79">
        <f>ALL!AD299/ALL!AD$554</f>
        <v>3.409965074927395E-4</v>
      </c>
      <c r="AE913" s="79">
        <f>ALL!AE299/ALL!AE$554</f>
        <v>1.5367871775364623E-3</v>
      </c>
      <c r="AF913" s="79">
        <f>ALL!AF299/ALL!AF$554</f>
        <v>3.5672399878289886E-3</v>
      </c>
      <c r="AG913" s="79">
        <f>ALL!AG299/ALL!AG$554</f>
        <v>1.6800455821506326E-3</v>
      </c>
      <c r="AH913" s="79">
        <f>ALL!AH299/ALL!AH$554</f>
        <v>2.7265166022526368E-6</v>
      </c>
      <c r="AI913" s="79">
        <f>ALL!AI299/ALL!AI$554</f>
        <v>5.8646179902179891E-3</v>
      </c>
      <c r="AJ913" s="79">
        <f>ALL!AJ299/ALL!AJ$554</f>
        <v>1.2983326009902355E-4</v>
      </c>
      <c r="AK913" s="79">
        <f>ALL!AK299/ALL!AK$554</f>
        <v>9.6807974113101419E-3</v>
      </c>
      <c r="AL913" s="79">
        <f>ALL!AL299/ALL!AL$554</f>
        <v>3.6536520716477856E-3</v>
      </c>
      <c r="AM913" s="79">
        <f>ALL!AM299/ALL!AM$554</f>
        <v>2.3616569844458852E-3</v>
      </c>
      <c r="AN913" s="79">
        <f>ALL!AN299/ALL!AN$554</f>
        <v>7.3615341413444842E-3</v>
      </c>
      <c r="AO913" s="79">
        <f>ALL!AO299/ALL!AO$554</f>
        <v>5.3047016114886412E-3</v>
      </c>
      <c r="AP913" s="79">
        <f>ALL!AP299/ALL!AP$554</f>
        <v>0</v>
      </c>
      <c r="AQ913" s="79">
        <f>ALL!AQ299/ALL!AQ$554</f>
        <v>0</v>
      </c>
      <c r="AR913" s="79">
        <f>ALL!AR299/ALL!AR$554</f>
        <v>0</v>
      </c>
      <c r="AS913" s="79">
        <f>ALL!AS299/ALL!AS$554</f>
        <v>6.751199086359736E-4</v>
      </c>
      <c r="AT913" s="79">
        <f>ALL!AT299/ALL!AT$554</f>
        <v>2.4365151709676552E-3</v>
      </c>
      <c r="AU913" s="79">
        <f>ALL!AU299/ALL!AU$554</f>
        <v>4.266507491841526E-3</v>
      </c>
      <c r="AV913" s="79">
        <f>ALL!AV299/ALL!AV$554</f>
        <v>0</v>
      </c>
      <c r="AW913" s="79">
        <f>ALL!AW299/ALL!AW$554</f>
        <v>0</v>
      </c>
      <c r="AX913" s="79">
        <f>ALL!AX299/ALL!AX$554</f>
        <v>0</v>
      </c>
      <c r="AY913" s="79">
        <f>ALL!AY299/ALL!AY$554</f>
        <v>2.320849590595371E-3</v>
      </c>
      <c r="AZ913" s="79">
        <f>ALL!AZ299/ALL!AZ$554</f>
        <v>6.5944176802656251E-3</v>
      </c>
      <c r="BA913" s="79">
        <f>ALL!BA299/ALL!BA$554</f>
        <v>0</v>
      </c>
      <c r="BB913" s="79">
        <f>ALL!BB299/ALL!BB$554</f>
        <v>0</v>
      </c>
      <c r="BC913" s="79">
        <f>ALL!BC299/ALL!BC$554</f>
        <v>0</v>
      </c>
      <c r="BD913" s="79">
        <f>ALL!BD299/ALL!BD$554</f>
        <v>3.2108263280689327E-3</v>
      </c>
      <c r="BE913" s="79">
        <f>ALL!BE299/ALL!BE$554</f>
        <v>9.8333904276261177E-4</v>
      </c>
      <c r="BF913" s="79">
        <f>ALL!BF299/ALL!BF$554</f>
        <v>4.3637594104428898E-3</v>
      </c>
      <c r="BG913" s="79">
        <f>ALL!BG299/ALL!BG$554</f>
        <v>5.0515513880619077E-3</v>
      </c>
      <c r="BH913" s="79">
        <f>ALL!BH299/ALL!BH$554</f>
        <v>1.7248319006721491E-3</v>
      </c>
      <c r="BJ913" s="267">
        <f t="array" ref="BJ913">(MIN(IF($E$4:$BG$4=BJ$4,$E913:$BG913)))</f>
        <v>0</v>
      </c>
      <c r="BK913" s="267">
        <f t="array" ref="BK913">(MAX(IF($E$4:$BG$4=BK$4,$E913:$BG913)))</f>
        <v>7.3615341413444842E-3</v>
      </c>
      <c r="BL913" s="267">
        <f t="array" ref="BL913">(AVERAGE(IF($E$4:$BG$4=BL$4,$E913:$BG913)))</f>
        <v>1.8099778496962048E-3</v>
      </c>
      <c r="BM913" s="267">
        <f t="array" ref="BM913">(MIN(IF($E$4:$BG$4=BM$4,$E913:$BG913)))</f>
        <v>9.8333904276261177E-4</v>
      </c>
      <c r="BN913" s="267">
        <f t="array" ref="BN913">(MAX(IF($E$4:$BG$4=BN$4,$E913:$BG913)))</f>
        <v>5.0515513880619077E-3</v>
      </c>
      <c r="BO913" s="267">
        <f t="array" ref="BO913">(AVERAGE(IF($E$4:$BG$4=BO$4,$E913:$BG913)))</f>
        <v>3.4023690423340856E-3</v>
      </c>
      <c r="BP913" s="267">
        <f t="array" ref="BP913">(MIN(IF($E$4:$BG$4=BP$4,$E913:$BG913)))</f>
        <v>2.3616569844458852E-3</v>
      </c>
      <c r="BQ913" s="267">
        <f t="array" ref="BQ913">(MAX(IF($E$4:$BG$4=BQ$4,$E913:$BG913)))</f>
        <v>9.6807974113101419E-3</v>
      </c>
      <c r="BR913" s="267">
        <f t="array" ref="BR913">(AVERAGE(IF($E$4:$BG$4=BR$4,$E913:$BG913)))</f>
        <v>5.2320354891346038E-3</v>
      </c>
      <c r="BS913" s="267">
        <f t="array" ref="BS913">(MIN(IF($E$4:$BG$4=BS$4,$E913:$BG913)))</f>
        <v>0</v>
      </c>
      <c r="BT913" s="267">
        <f t="array" ref="BT913">(MAX(IF($E$4:$BG$4=BT$4,$E913:$BG913)))</f>
        <v>4.8276289882981781E-3</v>
      </c>
      <c r="BU913" s="267">
        <f t="array" ref="BU913">(AVERAGE(IF($E$4:$BG$4=BU$4,$E913:$BG913)))</f>
        <v>1.2722100520954399E-3</v>
      </c>
      <c r="BV913" s="267">
        <f t="array" ref="BV913">(MIN(IF($E$4:$BG$4=BV$4,$E913:$BG913)))</f>
        <v>1.2983326009902355E-4</v>
      </c>
      <c r="BW913" s="267">
        <f t="array" ref="BW913">(MAX(IF($E$4:$BG$4=BW$4,$E913:$BG913)))</f>
        <v>1.4912788547247059E-3</v>
      </c>
      <c r="BX913" s="267">
        <f t="array" ref="BX913">(AVERAGE(IF($E$4:$BG$4=BX$4,$E913:$BG913)))</f>
        <v>7.0732411937528392E-4</v>
      </c>
      <c r="BY913" s="267">
        <f t="array" ref="BY913">(MIN(IF($E$4:$BG$4=BY$4,$E913:$BG913)))</f>
        <v>8.714052440871442E-5</v>
      </c>
      <c r="BZ913" s="267">
        <f t="array" ref="BZ913">(MAX(IF($E$4:$BG$4=BZ$4,$E913:$BG913)))</f>
        <v>5.8646179902179891E-3</v>
      </c>
      <c r="CA913" s="267">
        <f t="array" ref="CA913">(AVERAGE(IF($E$4:$BG$4=CA$4,$E913:$BG913)))</f>
        <v>1.9596192866357933E-3</v>
      </c>
      <c r="CB913" s="268">
        <f t="shared" si="399"/>
        <v>0</v>
      </c>
      <c r="CC913" s="268">
        <f t="shared" si="400"/>
        <v>0</v>
      </c>
      <c r="CD913" s="268">
        <f t="shared" si="401"/>
        <v>1.8459685601788245E-3</v>
      </c>
    </row>
    <row r="914" spans="1:82" s="90" customFormat="1" ht="36">
      <c r="A914" s="253">
        <f t="shared" si="398"/>
        <v>51403</v>
      </c>
      <c r="B914" s="251" t="s">
        <v>250</v>
      </c>
      <c r="C914" s="50"/>
      <c r="D914" s="50"/>
      <c r="E914" s="79">
        <f>ALL!E300/ALL!E$554</f>
        <v>0</v>
      </c>
      <c r="F914" s="79">
        <f>ALL!F300/ALL!F$554</f>
        <v>2.8183673399721858E-3</v>
      </c>
      <c r="G914" s="79">
        <f>ALL!G300/ALL!G$554</f>
        <v>3.8286573679831277E-4</v>
      </c>
      <c r="H914" s="79">
        <f>ALL!H300/ALL!H$554</f>
        <v>6.2111879079312145E-4</v>
      </c>
      <c r="I914" s="79">
        <f>ALL!I300/ALL!I$554</f>
        <v>0</v>
      </c>
      <c r="J914" s="79">
        <f>ALL!J300/ALL!J$554</f>
        <v>0</v>
      </c>
      <c r="K914" s="79">
        <f>ALL!K300/ALL!K$554</f>
        <v>0</v>
      </c>
      <c r="L914" s="79">
        <f>ALL!L300/ALL!L$554</f>
        <v>1.8916827656136127E-4</v>
      </c>
      <c r="M914" s="79">
        <f>ALL!M300/ALL!M$554</f>
        <v>0</v>
      </c>
      <c r="N914" s="79">
        <f>ALL!N300/ALL!N$554</f>
        <v>0</v>
      </c>
      <c r="O914" s="79">
        <f>ALL!O300/ALL!O$554</f>
        <v>0</v>
      </c>
      <c r="P914" s="79">
        <f>ALL!P300/ALL!P$554</f>
        <v>1.0171012704057093E-4</v>
      </c>
      <c r="Q914" s="79">
        <f>ALL!Q300/ALL!Q$554</f>
        <v>1.0992911373582759E-3</v>
      </c>
      <c r="R914" s="79">
        <f>ALL!R300/ALL!R$554</f>
        <v>0</v>
      </c>
      <c r="S914" s="79">
        <f>ALL!S300/ALL!S$554</f>
        <v>1.4554110626453351E-3</v>
      </c>
      <c r="T914" s="79">
        <f>ALL!T300/ALL!T$554</f>
        <v>0</v>
      </c>
      <c r="U914" s="79">
        <f>ALL!U300/ALL!U$554</f>
        <v>1.3689633151233846E-3</v>
      </c>
      <c r="V914" s="79">
        <f>ALL!V300/ALL!V$554</f>
        <v>1.1251320845997895E-4</v>
      </c>
      <c r="W914" s="79">
        <f>ALL!W300/ALL!W$554</f>
        <v>0</v>
      </c>
      <c r="X914" s="79">
        <f>ALL!X300/ALL!X$554</f>
        <v>0</v>
      </c>
      <c r="Y914" s="79">
        <f>ALL!Y300/ALL!Y$554</f>
        <v>8.1377301662886794E-4</v>
      </c>
      <c r="Z914" s="79">
        <f>ALL!Z300/ALL!Z$554</f>
        <v>0</v>
      </c>
      <c r="AA914" s="79">
        <f>ALL!AA300/ALL!AA$554</f>
        <v>0</v>
      </c>
      <c r="AB914" s="79">
        <f>ALL!AB300/ALL!AB$554</f>
        <v>0</v>
      </c>
      <c r="AC914" s="79">
        <f>ALL!AC300/ALL!AC$554</f>
        <v>4.1108882790734906E-4</v>
      </c>
      <c r="AD914" s="79">
        <f>ALL!AD300/ALL!AD$554</f>
        <v>2.1120030007925808E-4</v>
      </c>
      <c r="AE914" s="79">
        <f>ALL!AE300/ALL!AE$554</f>
        <v>0</v>
      </c>
      <c r="AF914" s="79">
        <f>ALL!AF300/ALL!AF$554</f>
        <v>2.1727724973751532E-4</v>
      </c>
      <c r="AG914" s="79">
        <f>ALL!AG300/ALL!AG$554</f>
        <v>1.4801908707719446E-4</v>
      </c>
      <c r="AH914" s="79">
        <f>ALL!AH300/ALL!AH$554</f>
        <v>0</v>
      </c>
      <c r="AI914" s="79">
        <f>ALL!AI300/ALL!AI$554</f>
        <v>1.3339015196214834E-4</v>
      </c>
      <c r="AJ914" s="79">
        <f>ALL!AJ300/ALL!AJ$554</f>
        <v>0</v>
      </c>
      <c r="AK914" s="79">
        <f>ALL!AK300/ALL!AK$554</f>
        <v>0</v>
      </c>
      <c r="AL914" s="79">
        <f>ALL!AL300/ALL!AL$554</f>
        <v>0</v>
      </c>
      <c r="AM914" s="79">
        <f>ALL!AM300/ALL!AM$554</f>
        <v>0</v>
      </c>
      <c r="AN914" s="79">
        <f>ALL!AN300/ALL!AN$554</f>
        <v>0</v>
      </c>
      <c r="AO914" s="79">
        <f>ALL!AO300/ALL!AO$554</f>
        <v>0</v>
      </c>
      <c r="AP914" s="79">
        <f>ALL!AP300/ALL!AP$554</f>
        <v>0</v>
      </c>
      <c r="AQ914" s="79">
        <f>ALL!AQ300/ALL!AQ$554</f>
        <v>0</v>
      </c>
      <c r="AR914" s="79">
        <f>ALL!AR300/ALL!AR$554</f>
        <v>0</v>
      </c>
      <c r="AS914" s="79">
        <f>ALL!AS300/ALL!AS$554</f>
        <v>0</v>
      </c>
      <c r="AT914" s="79">
        <f>ALL!AT300/ALL!AT$554</f>
        <v>0</v>
      </c>
      <c r="AU914" s="79">
        <f>ALL!AU300/ALL!AU$554</f>
        <v>0</v>
      </c>
      <c r="AV914" s="79">
        <f>ALL!AV300/ALL!AV$554</f>
        <v>0</v>
      </c>
      <c r="AW914" s="79">
        <f>ALL!AW300/ALL!AW$554</f>
        <v>0</v>
      </c>
      <c r="AX914" s="79">
        <f>ALL!AX300/ALL!AX$554</f>
        <v>0</v>
      </c>
      <c r="AY914" s="79">
        <f>ALL!AY300/ALL!AY$554</f>
        <v>0</v>
      </c>
      <c r="AZ914" s="79">
        <f>ALL!AZ300/ALL!AZ$554</f>
        <v>0</v>
      </c>
      <c r="BA914" s="79">
        <f>ALL!BA300/ALL!BA$554</f>
        <v>0</v>
      </c>
      <c r="BB914" s="79">
        <f>ALL!BB300/ALL!BB$554</f>
        <v>0</v>
      </c>
      <c r="BC914" s="79">
        <f>ALL!BC300/ALL!BC$554</f>
        <v>0</v>
      </c>
      <c r="BD914" s="79">
        <f>ALL!BD300/ALL!BD$554</f>
        <v>7.6461229872874803E-4</v>
      </c>
      <c r="BE914" s="79">
        <f>ALL!BE300/ALL!BE$554</f>
        <v>0</v>
      </c>
      <c r="BF914" s="79">
        <f>ALL!BF300/ALL!BF$554</f>
        <v>9.8509922470509527E-5</v>
      </c>
      <c r="BG914" s="79">
        <f>ALL!BG300/ALL!BG$554</f>
        <v>3.3069277569684427E-4</v>
      </c>
      <c r="BH914" s="79">
        <f>ALL!BH300/ALL!BH$554</f>
        <v>2.1457466903425279E-4</v>
      </c>
      <c r="BJ914" s="267">
        <f t="array" ref="BJ914">(MIN(IF($E$4:$BG$4=BJ$4,$E914:$BG914)))</f>
        <v>0</v>
      </c>
      <c r="BK914" s="267">
        <f t="array" ref="BK914">(MAX(IF($E$4:$BG$4=BK$4,$E914:$BG914)))</f>
        <v>0</v>
      </c>
      <c r="BL914" s="267">
        <f t="array" ref="BL914">(AVERAGE(IF($E$4:$BG$4=BL$4,$E914:$BG914)))</f>
        <v>0</v>
      </c>
      <c r="BM914" s="267">
        <f t="array" ref="BM914">(MIN(IF($E$4:$BG$4=BM$4,$E914:$BG914)))</f>
        <v>0</v>
      </c>
      <c r="BN914" s="267">
        <f t="array" ref="BN914">(MAX(IF($E$4:$BG$4=BN$4,$E914:$BG914)))</f>
        <v>7.6461229872874803E-4</v>
      </c>
      <c r="BO914" s="267">
        <f t="array" ref="BO914">(AVERAGE(IF($E$4:$BG$4=BO$4,$E914:$BG914)))</f>
        <v>2.9845374922402544E-4</v>
      </c>
      <c r="BP914" s="267">
        <f t="array" ref="BP914">(MIN(IF($E$4:$BG$4=BP$4,$E914:$BG914)))</f>
        <v>0</v>
      </c>
      <c r="BQ914" s="267">
        <f t="array" ref="BQ914">(MAX(IF($E$4:$BG$4=BQ$4,$E914:$BG914)))</f>
        <v>0</v>
      </c>
      <c r="BR914" s="267">
        <f t="array" ref="BR914">(AVERAGE(IF($E$4:$BG$4=BR$4,$E914:$BG914)))</f>
        <v>0</v>
      </c>
      <c r="BS914" s="267">
        <f t="array" ref="BS914">(MIN(IF($E$4:$BG$4=BS$4,$E914:$BG914)))</f>
        <v>0</v>
      </c>
      <c r="BT914" s="267">
        <f t="array" ref="BT914">(MAX(IF($E$4:$BG$4=BT$4,$E914:$BG914)))</f>
        <v>2.8183673399721858E-3</v>
      </c>
      <c r="BU914" s="267">
        <f t="array" ref="BU914">(AVERAGE(IF($E$4:$BG$4=BU$4,$E914:$BG914)))</f>
        <v>3.6952575874199469E-4</v>
      </c>
      <c r="BV914" s="267">
        <f t="array" ref="BV914">(MIN(IF($E$4:$BG$4=BV$4,$E914:$BG914)))</f>
        <v>0</v>
      </c>
      <c r="BW914" s="267">
        <f t="array" ref="BW914">(MAX(IF($E$4:$BG$4=BW$4,$E914:$BG914)))</f>
        <v>3.8286573679831277E-4</v>
      </c>
      <c r="BX914" s="267">
        <f t="array" ref="BX914">(AVERAGE(IF($E$4:$BG$4=BX$4,$E914:$BG914)))</f>
        <v>9.5716434199578191E-5</v>
      </c>
      <c r="BY914" s="267">
        <f t="array" ref="BY914">(MIN(IF($E$4:$BG$4=BY$4,$E914:$BG914)))</f>
        <v>0</v>
      </c>
      <c r="BZ914" s="267">
        <f t="array" ref="BZ914">(MAX(IF($E$4:$BG$4=BZ$4,$E914:$BG914)))</f>
        <v>1.3689633151233846E-3</v>
      </c>
      <c r="CA914" s="267">
        <f t="array" ref="CA914">(AVERAGE(IF($E$4:$BG$4=CA$4,$E914:$BG914)))</f>
        <v>2.7732156539495137E-4</v>
      </c>
      <c r="CB914" s="268">
        <f t="shared" si="399"/>
        <v>0</v>
      </c>
      <c r="CC914" s="268">
        <f t="shared" si="400"/>
        <v>0</v>
      </c>
      <c r="CD914" s="268">
        <f t="shared" si="401"/>
        <v>2.0505404772801751E-4</v>
      </c>
    </row>
    <row r="915" spans="1:82" s="90" customFormat="1" ht="36">
      <c r="A915" s="253">
        <f t="shared" si="398"/>
        <v>51404</v>
      </c>
      <c r="B915" s="251" t="s">
        <v>251</v>
      </c>
      <c r="C915" s="50"/>
      <c r="D915" s="50"/>
      <c r="E915" s="79">
        <f>ALL!E301/ALL!E$554</f>
        <v>7.1234448160384144E-3</v>
      </c>
      <c r="F915" s="79">
        <f>ALL!F301/ALL!F$554</f>
        <v>2.7776181041915908E-5</v>
      </c>
      <c r="G915" s="79">
        <f>ALL!G301/ALL!G$554</f>
        <v>2.4396882163957778E-3</v>
      </c>
      <c r="H915" s="79">
        <f>ALL!H301/ALL!H$554</f>
        <v>4.4396825719350682E-3</v>
      </c>
      <c r="I915" s="79">
        <f>ALL!I301/ALL!I$554</f>
        <v>2.0792431126834569E-3</v>
      </c>
      <c r="J915" s="79">
        <f>ALL!J301/ALL!J$554</f>
        <v>3.3149078420055857E-3</v>
      </c>
      <c r="K915" s="79">
        <f>ALL!K301/ALL!K$554</f>
        <v>6.9101452370670226E-3</v>
      </c>
      <c r="L915" s="79">
        <f>ALL!L301/ALL!L$554</f>
        <v>3.1572926150907001E-3</v>
      </c>
      <c r="M915" s="79">
        <f>ALL!M301/ALL!M$554</f>
        <v>0</v>
      </c>
      <c r="N915" s="79">
        <f>ALL!N301/ALL!N$554</f>
        <v>0</v>
      </c>
      <c r="O915" s="79">
        <f>ALL!O301/ALL!O$554</f>
        <v>8.2180230519592339E-4</v>
      </c>
      <c r="P915" s="79">
        <f>ALL!P301/ALL!P$554</f>
        <v>3.3388135545255179E-3</v>
      </c>
      <c r="Q915" s="79">
        <f>ALL!Q301/ALL!Q$554</f>
        <v>2.0335042414030332E-3</v>
      </c>
      <c r="R915" s="79">
        <f>ALL!R301/ALL!R$554</f>
        <v>3.7344165252227025E-3</v>
      </c>
      <c r="S915" s="79">
        <f>ALL!S301/ALL!S$554</f>
        <v>1.9411383331942543E-3</v>
      </c>
      <c r="T915" s="79">
        <f>ALL!T301/ALL!T$554</f>
        <v>3.1045403836911282E-3</v>
      </c>
      <c r="U915" s="79">
        <f>ALL!U301/ALL!U$554</f>
        <v>2.2863413319691673E-3</v>
      </c>
      <c r="V915" s="79">
        <f>ALL!V301/ALL!V$554</f>
        <v>2.3047205620942085E-3</v>
      </c>
      <c r="W915" s="79">
        <f>ALL!W301/ALL!W$554</f>
        <v>3.2375548594318865E-3</v>
      </c>
      <c r="X915" s="79">
        <f>ALL!X301/ALL!X$554</f>
        <v>4.937013859258735E-3</v>
      </c>
      <c r="Y915" s="79">
        <f>ALL!Y301/ALL!Y$554</f>
        <v>1.8065280675267582E-3</v>
      </c>
      <c r="Z915" s="79">
        <f>ALL!Z301/ALL!Z$554</f>
        <v>3.5998266577799217E-3</v>
      </c>
      <c r="AA915" s="79">
        <f>ALL!AA301/ALL!AA$554</f>
        <v>1.604977511662794E-3</v>
      </c>
      <c r="AB915" s="79">
        <f>ALL!AB301/ALL!AB$554</f>
        <v>2.1226764573332047E-3</v>
      </c>
      <c r="AC915" s="79">
        <f>ALL!AC301/ALL!AC$554</f>
        <v>4.223154040681739E-3</v>
      </c>
      <c r="AD915" s="79">
        <f>ALL!AD301/ALL!AD$554</f>
        <v>1.4647735483220453E-3</v>
      </c>
      <c r="AE915" s="79">
        <f>ALL!AE301/ALL!AE$554</f>
        <v>0</v>
      </c>
      <c r="AF915" s="79">
        <f>ALL!AF301/ALL!AF$554</f>
        <v>2.5915013850957148E-3</v>
      </c>
      <c r="AG915" s="79">
        <f>ALL!AG301/ALL!AG$554</f>
        <v>3.3160638587112663E-3</v>
      </c>
      <c r="AH915" s="79">
        <f>ALL!AH301/ALL!AH$554</f>
        <v>2.948808955530974E-3</v>
      </c>
      <c r="AI915" s="79">
        <f>ALL!AI301/ALL!AI$554</f>
        <v>2.4403292859243239E-3</v>
      </c>
      <c r="AJ915" s="79">
        <f>ALL!AJ301/ALL!AJ$554</f>
        <v>2.2676748969760897E-3</v>
      </c>
      <c r="AK915" s="79">
        <f>ALL!AK301/ALL!AK$554</f>
        <v>8.591687384358125E-4</v>
      </c>
      <c r="AL915" s="79">
        <f>ALL!AL301/ALL!AL$554</f>
        <v>2.9842464769557074E-3</v>
      </c>
      <c r="AM915" s="79">
        <f>ALL!AM301/ALL!AM$554</f>
        <v>0</v>
      </c>
      <c r="AN915" s="79">
        <f>ALL!AN301/ALL!AN$554</f>
        <v>0</v>
      </c>
      <c r="AO915" s="79">
        <f>ALL!AO301/ALL!AO$554</f>
        <v>0</v>
      </c>
      <c r="AP915" s="79">
        <f>ALL!AP301/ALL!AP$554</f>
        <v>2.582766901826366E-3</v>
      </c>
      <c r="AQ915" s="79">
        <f>ALL!AQ301/ALL!AQ$554</f>
        <v>0</v>
      </c>
      <c r="AR915" s="79">
        <f>ALL!AR301/ALL!AR$554</f>
        <v>0</v>
      </c>
      <c r="AS915" s="79">
        <f>ALL!AS301/ALL!AS$554</f>
        <v>0</v>
      </c>
      <c r="AT915" s="79">
        <f>ALL!AT301/ALL!AT$554</f>
        <v>0</v>
      </c>
      <c r="AU915" s="79">
        <f>ALL!AU301/ALL!AU$554</f>
        <v>0</v>
      </c>
      <c r="AV915" s="79">
        <f>ALL!AV301/ALL!AV$554</f>
        <v>0</v>
      </c>
      <c r="AW915" s="79">
        <f>ALL!AW301/ALL!AW$554</f>
        <v>1.5732819082656393E-3</v>
      </c>
      <c r="AX915" s="79">
        <f>ALL!AX301/ALL!AX$554</f>
        <v>0</v>
      </c>
      <c r="AY915" s="79">
        <f>ALL!AY301/ALL!AY$554</f>
        <v>0</v>
      </c>
      <c r="AZ915" s="79">
        <f>ALL!AZ301/ALL!AZ$554</f>
        <v>0</v>
      </c>
      <c r="BA915" s="79">
        <f>ALL!BA301/ALL!BA$554</f>
        <v>0</v>
      </c>
      <c r="BB915" s="79">
        <f>ALL!BB301/ALL!BB$554</f>
        <v>0</v>
      </c>
      <c r="BC915" s="79">
        <f>ALL!BC301/ALL!BC$554</f>
        <v>0</v>
      </c>
      <c r="BD915" s="79">
        <f>ALL!BD301/ALL!BD$554</f>
        <v>3.2867083545989871E-3</v>
      </c>
      <c r="BE915" s="79">
        <f>ALL!BE301/ALL!BE$554</f>
        <v>4.6804701858152633E-3</v>
      </c>
      <c r="BF915" s="79">
        <f>ALL!BF301/ALL!BF$554</f>
        <v>1.6402170754764756E-3</v>
      </c>
      <c r="BG915" s="79">
        <f>ALL!BG301/ALL!BG$554</f>
        <v>3.077616047418024E-3</v>
      </c>
      <c r="BH915" s="79">
        <f>ALL!BH301/ALL!BH$554</f>
        <v>2.6774461536405525E-3</v>
      </c>
      <c r="BJ915" s="267">
        <f t="array" ref="BJ915">(MIN(IF($E$4:$BG$4=BJ$4,$E915:$BG915)))</f>
        <v>0</v>
      </c>
      <c r="BK915" s="267">
        <f t="array" ref="BK915">(MAX(IF($E$4:$BG$4=BK$4,$E915:$BG915)))</f>
        <v>2.582766901826366E-3</v>
      </c>
      <c r="BL915" s="267">
        <f t="array" ref="BL915">(AVERAGE(IF($E$4:$BG$4=BL$4,$E915:$BG915)))</f>
        <v>2.5975305063075034E-4</v>
      </c>
      <c r="BM915" s="267">
        <f t="array" ref="BM915">(MIN(IF($E$4:$BG$4=BM$4,$E915:$BG915)))</f>
        <v>1.6402170754764756E-3</v>
      </c>
      <c r="BN915" s="267">
        <f t="array" ref="BN915">(MAX(IF($E$4:$BG$4=BN$4,$E915:$BG915)))</f>
        <v>4.6804701858152633E-3</v>
      </c>
      <c r="BO915" s="267">
        <f t="array" ref="BO915">(AVERAGE(IF($E$4:$BG$4=BO$4,$E915:$BG915)))</f>
        <v>3.1712529158271874E-3</v>
      </c>
      <c r="BP915" s="267">
        <f t="array" ref="BP915">(MIN(IF($E$4:$BG$4=BP$4,$E915:$BG915)))</f>
        <v>0</v>
      </c>
      <c r="BQ915" s="267">
        <f t="array" ref="BQ915">(MAX(IF($E$4:$BG$4=BQ$4,$E915:$BG915)))</f>
        <v>2.9842464769557074E-3</v>
      </c>
      <c r="BR915" s="267">
        <f t="array" ref="BR915">(AVERAGE(IF($E$4:$BG$4=BR$4,$E915:$BG915)))</f>
        <v>1.2811384051305066E-3</v>
      </c>
      <c r="BS915" s="267">
        <f t="array" ref="BS915">(MIN(IF($E$4:$BG$4=BS$4,$E915:$BG915)))</f>
        <v>0</v>
      </c>
      <c r="BT915" s="267">
        <f t="array" ref="BT915">(MAX(IF($E$4:$BG$4=BT$4,$E915:$BG915)))</f>
        <v>7.1234448160384144E-3</v>
      </c>
      <c r="BU915" s="267">
        <f t="array" ref="BU915">(AVERAGE(IF($E$4:$BG$4=BU$4,$E915:$BG915)))</f>
        <v>2.5539703508162459E-3</v>
      </c>
      <c r="BV915" s="267">
        <f t="array" ref="BV915">(MIN(IF($E$4:$BG$4=BV$4,$E915:$BG915)))</f>
        <v>2.1226764573332047E-3</v>
      </c>
      <c r="BW915" s="267">
        <f t="array" ref="BW915">(MAX(IF($E$4:$BG$4=BW$4,$E915:$BG915)))</f>
        <v>3.5998266577799217E-3</v>
      </c>
      <c r="BX915" s="267">
        <f t="array" ref="BX915">(AVERAGE(IF($E$4:$BG$4=BX$4,$E915:$BG915)))</f>
        <v>2.6074665571212486E-3</v>
      </c>
      <c r="BY915" s="267">
        <f t="array" ref="BY915">(MIN(IF($E$4:$BG$4=BY$4,$E915:$BG915)))</f>
        <v>2.0792431126834569E-3</v>
      </c>
      <c r="BZ915" s="267">
        <f t="array" ref="BZ915">(MAX(IF($E$4:$BG$4=BZ$4,$E915:$BG915)))</f>
        <v>4.937013859258735E-3</v>
      </c>
      <c r="CA915" s="267">
        <f t="array" ref="CA915">(AVERAGE(IF($E$4:$BG$4=CA$4,$E915:$BG915)))</f>
        <v>3.0792996597375955E-3</v>
      </c>
      <c r="CB915" s="268">
        <f t="shared" si="399"/>
        <v>0</v>
      </c>
      <c r="CC915" s="268">
        <f t="shared" si="400"/>
        <v>0</v>
      </c>
      <c r="CD915" s="268">
        <f t="shared" si="401"/>
        <v>1.9327784891378468E-3</v>
      </c>
    </row>
    <row r="916" spans="1:82" s="90" customFormat="1" ht="24">
      <c r="A916" s="253">
        <f t="shared" si="398"/>
        <v>51405</v>
      </c>
      <c r="B916" s="251" t="s">
        <v>252</v>
      </c>
      <c r="C916" s="50"/>
      <c r="D916" s="50"/>
      <c r="E916" s="79">
        <f>ALL!E302/ALL!E$554</f>
        <v>0</v>
      </c>
      <c r="F916" s="79">
        <f>ALL!F302/ALL!F$554</f>
        <v>0</v>
      </c>
      <c r="G916" s="79">
        <f>ALL!G302/ALL!G$554</f>
        <v>0</v>
      </c>
      <c r="H916" s="79">
        <f>ALL!H302/ALL!H$554</f>
        <v>0</v>
      </c>
      <c r="I916" s="79">
        <f>ALL!I302/ALL!I$554</f>
        <v>9.725089474349602E-4</v>
      </c>
      <c r="J916" s="79">
        <f>ALL!J302/ALL!J$554</f>
        <v>0</v>
      </c>
      <c r="K916" s="79">
        <f>ALL!K302/ALL!K$554</f>
        <v>0</v>
      </c>
      <c r="L916" s="79">
        <f>ALL!L302/ALL!L$554</f>
        <v>6.434246683082263E-5</v>
      </c>
      <c r="M916" s="79">
        <f>ALL!M302/ALL!M$554</f>
        <v>0</v>
      </c>
      <c r="N916" s="79">
        <f>ALL!N302/ALL!N$554</f>
        <v>0</v>
      </c>
      <c r="O916" s="79">
        <f>ALL!O302/ALL!O$554</f>
        <v>0</v>
      </c>
      <c r="P916" s="79">
        <f>ALL!P302/ALL!P$554</f>
        <v>0</v>
      </c>
      <c r="Q916" s="79">
        <f>ALL!Q302/ALL!Q$554</f>
        <v>0</v>
      </c>
      <c r="R916" s="79">
        <f>ALL!R302/ALL!R$554</f>
        <v>0</v>
      </c>
      <c r="S916" s="79">
        <f>ALL!S302/ALL!S$554</f>
        <v>0</v>
      </c>
      <c r="T916" s="79">
        <f>ALL!T302/ALL!T$554</f>
        <v>0</v>
      </c>
      <c r="U916" s="79">
        <f>ALL!U302/ALL!U$554</f>
        <v>0</v>
      </c>
      <c r="V916" s="79">
        <f>ALL!V302/ALL!V$554</f>
        <v>0</v>
      </c>
      <c r="W916" s="79">
        <f>ALL!W302/ALL!W$554</f>
        <v>0</v>
      </c>
      <c r="X916" s="79">
        <f>ALL!X302/ALL!X$554</f>
        <v>2.8638364043051148E-3</v>
      </c>
      <c r="Y916" s="79">
        <f>ALL!Y302/ALL!Y$554</f>
        <v>0</v>
      </c>
      <c r="Z916" s="79">
        <f>ALL!Z302/ALL!Z$554</f>
        <v>0</v>
      </c>
      <c r="AA916" s="79">
        <f>ALL!AA302/ALL!AA$554</f>
        <v>0</v>
      </c>
      <c r="AB916" s="79">
        <f>ALL!AB302/ALL!AB$554</f>
        <v>0</v>
      </c>
      <c r="AC916" s="79">
        <f>ALL!AC302/ALL!AC$554</f>
        <v>0</v>
      </c>
      <c r="AD916" s="79">
        <f>ALL!AD302/ALL!AD$554</f>
        <v>0</v>
      </c>
      <c r="AE916" s="79">
        <f>ALL!AE302/ALL!AE$554</f>
        <v>0</v>
      </c>
      <c r="AF916" s="79">
        <f>ALL!AF302/ALL!AF$554</f>
        <v>0</v>
      </c>
      <c r="AG916" s="79">
        <f>ALL!AG302/ALL!AG$554</f>
        <v>0</v>
      </c>
      <c r="AH916" s="79">
        <f>ALL!AH302/ALL!AH$554</f>
        <v>0</v>
      </c>
      <c r="AI916" s="79">
        <f>ALL!AI302/ALL!AI$554</f>
        <v>5.1908623617286293E-4</v>
      </c>
      <c r="AJ916" s="79">
        <f>ALL!AJ302/ALL!AJ$554</f>
        <v>0</v>
      </c>
      <c r="AK916" s="79">
        <f>ALL!AK302/ALL!AK$554</f>
        <v>0</v>
      </c>
      <c r="AL916" s="79">
        <f>ALL!AL302/ALL!AL$554</f>
        <v>0</v>
      </c>
      <c r="AM916" s="79">
        <f>ALL!AM302/ALL!AM$554</f>
        <v>0</v>
      </c>
      <c r="AN916" s="79">
        <f>ALL!AN302/ALL!AN$554</f>
        <v>0</v>
      </c>
      <c r="AO916" s="79">
        <f>ALL!AO302/ALL!AO$554</f>
        <v>0</v>
      </c>
      <c r="AP916" s="79">
        <f>ALL!AP302/ALL!AP$554</f>
        <v>0</v>
      </c>
      <c r="AQ916" s="79">
        <f>ALL!AQ302/ALL!AQ$554</f>
        <v>0</v>
      </c>
      <c r="AR916" s="79">
        <f>ALL!AR302/ALL!AR$554</f>
        <v>0</v>
      </c>
      <c r="AS916" s="79">
        <f>ALL!AS302/ALL!AS$554</f>
        <v>0</v>
      </c>
      <c r="AT916" s="79">
        <f>ALL!AT302/ALL!AT$554</f>
        <v>0</v>
      </c>
      <c r="AU916" s="79">
        <f>ALL!AU302/ALL!AU$554</f>
        <v>0</v>
      </c>
      <c r="AV916" s="79">
        <f>ALL!AV302/ALL!AV$554</f>
        <v>0</v>
      </c>
      <c r="AW916" s="79">
        <f>ALL!AW302/ALL!AW$554</f>
        <v>0</v>
      </c>
      <c r="AX916" s="79">
        <f>ALL!AX302/ALL!AX$554</f>
        <v>0</v>
      </c>
      <c r="AY916" s="79">
        <f>ALL!AY302/ALL!AY$554</f>
        <v>0</v>
      </c>
      <c r="AZ916" s="79">
        <f>ALL!AZ302/ALL!AZ$554</f>
        <v>0</v>
      </c>
      <c r="BA916" s="79">
        <f>ALL!BA302/ALL!BA$554</f>
        <v>0</v>
      </c>
      <c r="BB916" s="79">
        <f>ALL!BB302/ALL!BB$554</f>
        <v>0</v>
      </c>
      <c r="BC916" s="79">
        <f>ALL!BC302/ALL!BC$554</f>
        <v>0</v>
      </c>
      <c r="BD916" s="79">
        <f>ALL!BD302/ALL!BD$554</f>
        <v>0</v>
      </c>
      <c r="BE916" s="79">
        <f>ALL!BE302/ALL!BE$554</f>
        <v>1.7717402902120815E-4</v>
      </c>
      <c r="BF916" s="79">
        <f>ALL!BF302/ALL!BF$554</f>
        <v>0</v>
      </c>
      <c r="BG916" s="79">
        <f>ALL!BG302/ALL!BG$554</f>
        <v>0</v>
      </c>
      <c r="BH916" s="79">
        <f>ALL!BH302/ALL!BH$554</f>
        <v>1.4516027410375152E-4</v>
      </c>
      <c r="BJ916" s="267">
        <f t="array" ref="BJ916">(MIN(IF($E$4:$BG$4=BJ$4,$E916:$BG916)))</f>
        <v>0</v>
      </c>
      <c r="BK916" s="267">
        <f t="array" ref="BK916">(MAX(IF($E$4:$BG$4=BK$4,$E916:$BG916)))</f>
        <v>0</v>
      </c>
      <c r="BL916" s="267">
        <f t="array" ref="BL916">(AVERAGE(IF($E$4:$BG$4=BL$4,$E916:$BG916)))</f>
        <v>0</v>
      </c>
      <c r="BM916" s="267">
        <f t="array" ref="BM916">(MIN(IF($E$4:$BG$4=BM$4,$E916:$BG916)))</f>
        <v>0</v>
      </c>
      <c r="BN916" s="267">
        <f t="array" ref="BN916">(MAX(IF($E$4:$BG$4=BN$4,$E916:$BG916)))</f>
        <v>1.7717402902120815E-4</v>
      </c>
      <c r="BO916" s="267">
        <f t="array" ref="BO916">(AVERAGE(IF($E$4:$BG$4=BO$4,$E916:$BG916)))</f>
        <v>4.4293507255302037E-5</v>
      </c>
      <c r="BP916" s="267">
        <f t="array" ref="BP916">(MIN(IF($E$4:$BG$4=BP$4,$E916:$BG916)))</f>
        <v>0</v>
      </c>
      <c r="BQ916" s="267">
        <f t="array" ref="BQ916">(MAX(IF($E$4:$BG$4=BQ$4,$E916:$BG916)))</f>
        <v>0</v>
      </c>
      <c r="BR916" s="267">
        <f t="array" ref="BR916">(AVERAGE(IF($E$4:$BG$4=BR$4,$E916:$BG916)))</f>
        <v>0</v>
      </c>
      <c r="BS916" s="267">
        <f t="array" ref="BS916">(MIN(IF($E$4:$BG$4=BS$4,$E916:$BG916)))</f>
        <v>0</v>
      </c>
      <c r="BT916" s="267">
        <f t="array" ref="BT916">(MAX(IF($E$4:$BG$4=BT$4,$E916:$BG916)))</f>
        <v>0</v>
      </c>
      <c r="BU916" s="267">
        <f t="array" ref="BU916">(AVERAGE(IF($E$4:$BG$4=BU$4,$E916:$BG916)))</f>
        <v>0</v>
      </c>
      <c r="BV916" s="267">
        <f t="array" ref="BV916">(MIN(IF($E$4:$BG$4=BV$4,$E916:$BG916)))</f>
        <v>0</v>
      </c>
      <c r="BW916" s="267">
        <f t="array" ref="BW916">(MAX(IF($E$4:$BG$4=BW$4,$E916:$BG916)))</f>
        <v>0</v>
      </c>
      <c r="BX916" s="267">
        <f t="array" ref="BX916">(AVERAGE(IF($E$4:$BG$4=BX$4,$E916:$BG916)))</f>
        <v>0</v>
      </c>
      <c r="BY916" s="267">
        <f t="array" ref="BY916">(MIN(IF($E$4:$BG$4=BY$4,$E916:$BG916)))</f>
        <v>0</v>
      </c>
      <c r="BZ916" s="267">
        <f t="array" ref="BZ916">(MAX(IF($E$4:$BG$4=BZ$4,$E916:$BG916)))</f>
        <v>2.8638364043051148E-3</v>
      </c>
      <c r="CA916" s="267">
        <f t="array" ref="CA916">(AVERAGE(IF($E$4:$BG$4=CA$4,$E916:$BG916)))</f>
        <v>6.3139629353482286E-4</v>
      </c>
      <c r="CB916" s="268">
        <f t="shared" si="399"/>
        <v>0</v>
      </c>
      <c r="CC916" s="268">
        <f t="shared" si="400"/>
        <v>0</v>
      </c>
      <c r="CD916" s="268">
        <f t="shared" si="401"/>
        <v>8.3580874250272148E-5</v>
      </c>
    </row>
    <row r="917" spans="1:82" s="90" customFormat="1" ht="24">
      <c r="A917" s="253">
        <f t="shared" si="398"/>
        <v>51406</v>
      </c>
      <c r="B917" s="251" t="s">
        <v>253</v>
      </c>
      <c r="C917" s="50"/>
      <c r="D917" s="50"/>
      <c r="E917" s="79">
        <f>ALL!E303/ALL!E$554</f>
        <v>6.5326328336892984E-5</v>
      </c>
      <c r="F917" s="79">
        <f>ALL!F303/ALL!F$554</f>
        <v>0</v>
      </c>
      <c r="G917" s="79">
        <f>ALL!G303/ALL!G$554</f>
        <v>1.9021973235099949E-5</v>
      </c>
      <c r="H917" s="79">
        <f>ALL!H303/ALL!H$554</f>
        <v>4.9541452698894734E-5</v>
      </c>
      <c r="I917" s="79">
        <f>ALL!I303/ALL!I$554</f>
        <v>2.3720935443386184E-4</v>
      </c>
      <c r="J917" s="79">
        <f>ALL!J303/ALL!J$554</f>
        <v>1.0070466906783575E-4</v>
      </c>
      <c r="K917" s="79">
        <f>ALL!K303/ALL!K$554</f>
        <v>7.515397810039416E-4</v>
      </c>
      <c r="L917" s="79">
        <f>ALL!L303/ALL!L$554</f>
        <v>0</v>
      </c>
      <c r="M917" s="79">
        <f>ALL!M303/ALL!M$554</f>
        <v>0</v>
      </c>
      <c r="N917" s="79">
        <f>ALL!N303/ALL!N$554</f>
        <v>0</v>
      </c>
      <c r="O917" s="79">
        <f>ALL!O303/ALL!O$554</f>
        <v>0</v>
      </c>
      <c r="P917" s="79">
        <f>ALL!P303/ALL!P$554</f>
        <v>8.2454278181579477E-5</v>
      </c>
      <c r="Q917" s="79">
        <f>ALL!Q303/ALL!Q$554</f>
        <v>8.9791127824410339E-5</v>
      </c>
      <c r="R917" s="79">
        <f>ALL!R303/ALL!R$554</f>
        <v>0</v>
      </c>
      <c r="S917" s="79">
        <f>ALL!S303/ALL!S$554</f>
        <v>9.0626355426746001E-5</v>
      </c>
      <c r="T917" s="79">
        <f>ALL!T303/ALL!T$554</f>
        <v>3.3135482991926597E-4</v>
      </c>
      <c r="U917" s="79">
        <f>ALL!U303/ALL!U$554</f>
        <v>0</v>
      </c>
      <c r="V917" s="79">
        <f>ALL!V303/ALL!V$554</f>
        <v>0</v>
      </c>
      <c r="W917" s="79">
        <f>ALL!W303/ALL!W$554</f>
        <v>4.9277158577029318E-5</v>
      </c>
      <c r="X917" s="79">
        <f>ALL!X303/ALL!X$554</f>
        <v>0</v>
      </c>
      <c r="Y917" s="79">
        <f>ALL!Y303/ALL!Y$554</f>
        <v>9.2347842321155834E-5</v>
      </c>
      <c r="Z917" s="79">
        <f>ALL!Z303/ALL!Z$554</f>
        <v>0</v>
      </c>
      <c r="AA917" s="79">
        <f>ALL!AA303/ALL!AA$554</f>
        <v>1.0589987497775042E-4</v>
      </c>
      <c r="AB917" s="79">
        <f>ALL!AB303/ALL!AB$554</f>
        <v>0</v>
      </c>
      <c r="AC917" s="79">
        <f>ALL!AC303/ALL!AC$554</f>
        <v>0</v>
      </c>
      <c r="AD917" s="79">
        <f>ALL!AD303/ALL!AD$554</f>
        <v>0</v>
      </c>
      <c r="AE917" s="79">
        <f>ALL!AE303/ALL!AE$554</f>
        <v>0</v>
      </c>
      <c r="AF917" s="79">
        <f>ALL!AF303/ALL!AF$554</f>
        <v>0</v>
      </c>
      <c r="AG917" s="79">
        <f>ALL!AG303/ALL!AG$554</f>
        <v>2.2042780975044487E-4</v>
      </c>
      <c r="AH917" s="79">
        <f>ALL!AH303/ALL!AH$554</f>
        <v>0</v>
      </c>
      <c r="AI917" s="79">
        <f>ALL!AI303/ALL!AI$554</f>
        <v>3.5423671135058717E-5</v>
      </c>
      <c r="AJ917" s="79">
        <f>ALL!AJ303/ALL!AJ$554</f>
        <v>4.628518694380635E-5</v>
      </c>
      <c r="AK917" s="79">
        <f>ALL!AK303/ALL!AK$554</f>
        <v>0</v>
      </c>
      <c r="AL917" s="79">
        <f>ALL!AL303/ALL!AL$554</f>
        <v>0</v>
      </c>
      <c r="AM917" s="79">
        <f>ALL!AM303/ALL!AM$554</f>
        <v>0</v>
      </c>
      <c r="AN917" s="79">
        <f>ALL!AN303/ALL!AN$554</f>
        <v>0</v>
      </c>
      <c r="AO917" s="79">
        <f>ALL!AO303/ALL!AO$554</f>
        <v>0</v>
      </c>
      <c r="AP917" s="79">
        <f>ALL!AP303/ALL!AP$554</f>
        <v>0</v>
      </c>
      <c r="AQ917" s="79">
        <f>ALL!AQ303/ALL!AQ$554</f>
        <v>0</v>
      </c>
      <c r="AR917" s="79">
        <f>ALL!AR303/ALL!AR$554</f>
        <v>0</v>
      </c>
      <c r="AS917" s="79">
        <f>ALL!AS303/ALL!AS$554</f>
        <v>0</v>
      </c>
      <c r="AT917" s="79">
        <f>ALL!AT303/ALL!AT$554</f>
        <v>0</v>
      </c>
      <c r="AU917" s="79">
        <f>ALL!AU303/ALL!AU$554</f>
        <v>0</v>
      </c>
      <c r="AV917" s="79">
        <f>ALL!AV303/ALL!AV$554</f>
        <v>0</v>
      </c>
      <c r="AW917" s="79">
        <f>ALL!AW303/ALL!AW$554</f>
        <v>0</v>
      </c>
      <c r="AX917" s="79">
        <f>ALL!AX303/ALL!AX$554</f>
        <v>0</v>
      </c>
      <c r="AY917" s="79">
        <f>ALL!AY303/ALL!AY$554</f>
        <v>0</v>
      </c>
      <c r="AZ917" s="79">
        <f>ALL!AZ303/ALL!AZ$554</f>
        <v>0</v>
      </c>
      <c r="BA917" s="79">
        <f>ALL!BA303/ALL!BA$554</f>
        <v>0</v>
      </c>
      <c r="BB917" s="79">
        <f>ALL!BB303/ALL!BB$554</f>
        <v>0</v>
      </c>
      <c r="BC917" s="79">
        <f>ALL!BC303/ALL!BC$554</f>
        <v>0</v>
      </c>
      <c r="BD917" s="79">
        <f>ALL!BD303/ALL!BD$554</f>
        <v>1.399919294773414E-4</v>
      </c>
      <c r="BE917" s="79">
        <f>ALL!BE303/ALL!BE$554</f>
        <v>0</v>
      </c>
      <c r="BF917" s="79">
        <f>ALL!BF303/ALL!BF$554</f>
        <v>0</v>
      </c>
      <c r="BG917" s="79">
        <f>ALL!BG303/ALL!BG$554</f>
        <v>0</v>
      </c>
      <c r="BH917" s="79">
        <f>ALL!BH303/ALL!BH$554</f>
        <v>6.9929316092054116E-5</v>
      </c>
      <c r="BJ917" s="267">
        <f t="array" ref="BJ917">(MIN(IF($E$4:$BG$4=BJ$4,$E917:$BG917)))</f>
        <v>0</v>
      </c>
      <c r="BK917" s="267">
        <f t="array" ref="BK917">(MAX(IF($E$4:$BG$4=BK$4,$E917:$BG917)))</f>
        <v>0</v>
      </c>
      <c r="BL917" s="267">
        <f t="array" ref="BL917">(AVERAGE(IF($E$4:$BG$4=BL$4,$E917:$BG917)))</f>
        <v>0</v>
      </c>
      <c r="BM917" s="267">
        <f t="array" ref="BM917">(MIN(IF($E$4:$BG$4=BM$4,$E917:$BG917)))</f>
        <v>0</v>
      </c>
      <c r="BN917" s="267">
        <f t="array" ref="BN917">(MAX(IF($E$4:$BG$4=BN$4,$E917:$BG917)))</f>
        <v>1.399919294773414E-4</v>
      </c>
      <c r="BO917" s="267">
        <f t="array" ref="BO917">(AVERAGE(IF($E$4:$BG$4=BO$4,$E917:$BG917)))</f>
        <v>3.4997982369335351E-5</v>
      </c>
      <c r="BP917" s="267">
        <f t="array" ref="BP917">(MIN(IF($E$4:$BG$4=BP$4,$E917:$BG917)))</f>
        <v>0</v>
      </c>
      <c r="BQ917" s="267">
        <f t="array" ref="BQ917">(MAX(IF($E$4:$BG$4=BQ$4,$E917:$BG917)))</f>
        <v>0</v>
      </c>
      <c r="BR917" s="267">
        <f t="array" ref="BR917">(AVERAGE(IF($E$4:$BG$4=BR$4,$E917:$BG917)))</f>
        <v>0</v>
      </c>
      <c r="BS917" s="267">
        <f t="array" ref="BS917">(MIN(IF($E$4:$BG$4=BS$4,$E917:$BG917)))</f>
        <v>0</v>
      </c>
      <c r="BT917" s="267">
        <f t="array" ref="BT917">(MAX(IF($E$4:$BG$4=BT$4,$E917:$BG917)))</f>
        <v>7.515397810039416E-4</v>
      </c>
      <c r="BU917" s="267">
        <f t="array" ref="BU917">(AVERAGE(IF($E$4:$BG$4=BU$4,$E917:$BG917)))</f>
        <v>8.2209972388282035E-5</v>
      </c>
      <c r="BV917" s="267">
        <f t="array" ref="BV917">(MIN(IF($E$4:$BG$4=BV$4,$E917:$BG917)))</f>
        <v>0</v>
      </c>
      <c r="BW917" s="267">
        <f t="array" ref="BW917">(MAX(IF($E$4:$BG$4=BW$4,$E917:$BG917)))</f>
        <v>4.628518694380635E-5</v>
      </c>
      <c r="BX917" s="267">
        <f t="array" ref="BX917">(AVERAGE(IF($E$4:$BG$4=BX$4,$E917:$BG917)))</f>
        <v>1.6326790044726576E-5</v>
      </c>
      <c r="BY917" s="267">
        <f t="array" ref="BY917">(MIN(IF($E$4:$BG$4=BY$4,$E917:$BG917)))</f>
        <v>0</v>
      </c>
      <c r="BZ917" s="267">
        <f t="array" ref="BZ917">(MAX(IF($E$4:$BG$4=BZ$4,$E917:$BG917)))</f>
        <v>2.3720935443386184E-4</v>
      </c>
      <c r="CA917" s="267">
        <f t="array" ref="CA917">(AVERAGE(IF($E$4:$BG$4=CA$4,$E917:$BG917)))</f>
        <v>8.2216444785849279E-5</v>
      </c>
      <c r="CB917" s="268">
        <f t="shared" si="399"/>
        <v>0</v>
      </c>
      <c r="CC917" s="268">
        <f t="shared" si="400"/>
        <v>0</v>
      </c>
      <c r="CD917" s="268">
        <f t="shared" si="401"/>
        <v>4.5585884060202097E-5</v>
      </c>
    </row>
    <row r="918" spans="1:82" s="90" customFormat="1">
      <c r="A918" s="253">
        <f t="shared" si="398"/>
        <v>51407</v>
      </c>
      <c r="B918" s="251" t="s">
        <v>254</v>
      </c>
      <c r="C918" s="50"/>
      <c r="D918" s="50"/>
      <c r="E918" s="79">
        <f>ALL!E304/ALL!E$554</f>
        <v>2.9035657813356904E-4</v>
      </c>
      <c r="F918" s="79">
        <f>ALL!F304/ALL!F$554</f>
        <v>7.8909605232715642E-5</v>
      </c>
      <c r="G918" s="79">
        <f>ALL!G304/ALL!G$554</f>
        <v>0</v>
      </c>
      <c r="H918" s="79">
        <f>ALL!H304/ALL!H$554</f>
        <v>2.3731095267437726E-4</v>
      </c>
      <c r="I918" s="79">
        <f>ALL!I304/ALL!I$554</f>
        <v>0</v>
      </c>
      <c r="J918" s="79">
        <f>ALL!J304/ALL!J$554</f>
        <v>5.4045439571289311E-7</v>
      </c>
      <c r="K918" s="79">
        <f>ALL!K304/ALL!K$554</f>
        <v>1.2188351555580889E-3</v>
      </c>
      <c r="L918" s="79">
        <f>ALL!L304/ALL!L$554</f>
        <v>4.2876939556473783E-4</v>
      </c>
      <c r="M918" s="79">
        <f>ALL!M304/ALL!M$554</f>
        <v>0</v>
      </c>
      <c r="N918" s="79">
        <f>ALL!N304/ALL!N$554</f>
        <v>0</v>
      </c>
      <c r="O918" s="79">
        <f>ALL!O304/ALL!O$554</f>
        <v>0</v>
      </c>
      <c r="P918" s="79">
        <f>ALL!P304/ALL!P$554</f>
        <v>5.94622198424852E-5</v>
      </c>
      <c r="Q918" s="79">
        <f>ALL!Q304/ALL!Q$554</f>
        <v>1.8970056065984554E-5</v>
      </c>
      <c r="R918" s="79">
        <f>ALL!R304/ALL!R$554</f>
        <v>0</v>
      </c>
      <c r="S918" s="79">
        <f>ALL!S304/ALL!S$554</f>
        <v>1.5934330737399409E-4</v>
      </c>
      <c r="T918" s="79">
        <f>ALL!T304/ALL!T$554</f>
        <v>1.34076361437491E-4</v>
      </c>
      <c r="U918" s="79">
        <f>ALL!U304/ALL!U$554</f>
        <v>0</v>
      </c>
      <c r="V918" s="79">
        <f>ALL!V304/ALL!V$554</f>
        <v>0</v>
      </c>
      <c r="W918" s="79">
        <f>ALL!W304/ALL!W$554</f>
        <v>4.5257000105562294E-4</v>
      </c>
      <c r="X918" s="79">
        <f>ALL!X304/ALL!X$554</f>
        <v>1.8096717525216053E-5</v>
      </c>
      <c r="Y918" s="79">
        <f>ALL!Y304/ALL!Y$554</f>
        <v>1.8234060188007537E-4</v>
      </c>
      <c r="Z918" s="79">
        <f>ALL!Z304/ALL!Z$554</f>
        <v>0</v>
      </c>
      <c r="AA918" s="79">
        <f>ALL!AA304/ALL!AA$554</f>
        <v>0</v>
      </c>
      <c r="AB918" s="79">
        <f>ALL!AB304/ALL!AB$554</f>
        <v>4.6153916606294152E-4</v>
      </c>
      <c r="AC918" s="79">
        <f>ALL!AC304/ALL!AC$554</f>
        <v>0</v>
      </c>
      <c r="AD918" s="79">
        <f>ALL!AD304/ALL!AD$554</f>
        <v>0</v>
      </c>
      <c r="AE918" s="79">
        <f>ALL!AE304/ALL!AE$554</f>
        <v>0</v>
      </c>
      <c r="AF918" s="79">
        <f>ALL!AF304/ALL!AF$554</f>
        <v>0</v>
      </c>
      <c r="AG918" s="79">
        <f>ALL!AG304/ALL!AG$554</f>
        <v>0</v>
      </c>
      <c r="AH918" s="79">
        <f>ALL!AH304/ALL!AH$554</f>
        <v>1.3565983299058826E-4</v>
      </c>
      <c r="AI918" s="79">
        <f>ALL!AI304/ALL!AI$554</f>
        <v>2.5483010064724764E-4</v>
      </c>
      <c r="AJ918" s="79">
        <f>ALL!AJ304/ALL!AJ$554</f>
        <v>0</v>
      </c>
      <c r="AK918" s="79">
        <f>ALL!AK304/ALL!AK$554</f>
        <v>0</v>
      </c>
      <c r="AL918" s="79">
        <f>ALL!AL304/ALL!AL$554</f>
        <v>0</v>
      </c>
      <c r="AM918" s="79">
        <f>ALL!AM304/ALL!AM$554</f>
        <v>0</v>
      </c>
      <c r="AN918" s="79">
        <f>ALL!AN304/ALL!AN$554</f>
        <v>0</v>
      </c>
      <c r="AO918" s="79">
        <f>ALL!AO304/ALL!AO$554</f>
        <v>0</v>
      </c>
      <c r="AP918" s="79">
        <f>ALL!AP304/ALL!AP$554</f>
        <v>0</v>
      </c>
      <c r="AQ918" s="79">
        <f>ALL!AQ304/ALL!AQ$554</f>
        <v>0</v>
      </c>
      <c r="AR918" s="79">
        <f>ALL!AR304/ALL!AR$554</f>
        <v>0</v>
      </c>
      <c r="AS918" s="79">
        <f>ALL!AS304/ALL!AS$554</f>
        <v>0</v>
      </c>
      <c r="AT918" s="79">
        <f>ALL!AT304/ALL!AT$554</f>
        <v>0</v>
      </c>
      <c r="AU918" s="79">
        <f>ALL!AU304/ALL!AU$554</f>
        <v>0</v>
      </c>
      <c r="AV918" s="79">
        <f>ALL!AV304/ALL!AV$554</f>
        <v>0</v>
      </c>
      <c r="AW918" s="79">
        <f>ALL!AW304/ALL!AW$554</f>
        <v>0</v>
      </c>
      <c r="AX918" s="79">
        <f>ALL!AX304/ALL!AX$554</f>
        <v>0</v>
      </c>
      <c r="AY918" s="79">
        <f>ALL!AY304/ALL!AY$554</f>
        <v>0</v>
      </c>
      <c r="AZ918" s="79">
        <f>ALL!AZ304/ALL!AZ$554</f>
        <v>0</v>
      </c>
      <c r="BA918" s="79">
        <f>ALL!BA304/ALL!BA$554</f>
        <v>0</v>
      </c>
      <c r="BB918" s="79">
        <f>ALL!BB304/ALL!BB$554</f>
        <v>0</v>
      </c>
      <c r="BC918" s="79">
        <f>ALL!BC304/ALL!BC$554</f>
        <v>0</v>
      </c>
      <c r="BD918" s="79">
        <f>ALL!BD304/ALL!BD$554</f>
        <v>2.5023677299195168E-4</v>
      </c>
      <c r="BE918" s="79">
        <f>ALL!BE304/ALL!BE$554</f>
        <v>1.2990409420737952E-4</v>
      </c>
      <c r="BF918" s="79">
        <f>ALL!BF304/ALL!BF$554</f>
        <v>5.2473190847891341E-5</v>
      </c>
      <c r="BG918" s="79">
        <f>ALL!BG304/ALL!BG$554</f>
        <v>0</v>
      </c>
      <c r="BH918" s="79">
        <f>ALL!BH304/ALL!BH$554</f>
        <v>1.6875483246278308E-4</v>
      </c>
      <c r="BJ918" s="267">
        <f t="array" ref="BJ918">(MIN(IF($E$4:$BG$4=BJ$4,$E918:$BG918)))</f>
        <v>0</v>
      </c>
      <c r="BK918" s="267">
        <f t="array" ref="BK918">(MAX(IF($E$4:$BG$4=BK$4,$E918:$BG918)))</f>
        <v>0</v>
      </c>
      <c r="BL918" s="267">
        <f t="array" ref="BL918">(AVERAGE(IF($E$4:$BG$4=BL$4,$E918:$BG918)))</f>
        <v>0</v>
      </c>
      <c r="BM918" s="267">
        <f t="array" ref="BM918">(MIN(IF($E$4:$BG$4=BM$4,$E918:$BG918)))</f>
        <v>0</v>
      </c>
      <c r="BN918" s="267">
        <f t="array" ref="BN918">(MAX(IF($E$4:$BG$4=BN$4,$E918:$BG918)))</f>
        <v>2.5023677299195168E-4</v>
      </c>
      <c r="BO918" s="267">
        <f t="array" ref="BO918">(AVERAGE(IF($E$4:$BG$4=BO$4,$E918:$BG918)))</f>
        <v>1.0815351451180563E-4</v>
      </c>
      <c r="BP918" s="267">
        <f t="array" ref="BP918">(MIN(IF($E$4:$BG$4=BP$4,$E918:$BG918)))</f>
        <v>0</v>
      </c>
      <c r="BQ918" s="267">
        <f t="array" ref="BQ918">(MAX(IF($E$4:$BG$4=BQ$4,$E918:$BG918)))</f>
        <v>0</v>
      </c>
      <c r="BR918" s="267">
        <f t="array" ref="BR918">(AVERAGE(IF($E$4:$BG$4=BR$4,$E918:$BG918)))</f>
        <v>0</v>
      </c>
      <c r="BS918" s="267">
        <f t="array" ref="BS918">(MIN(IF($E$4:$BG$4=BS$4,$E918:$BG918)))</f>
        <v>0</v>
      </c>
      <c r="BT918" s="267">
        <f t="array" ref="BT918">(MAX(IF($E$4:$BG$4=BT$4,$E918:$BG918)))</f>
        <v>1.2188351555580889E-3</v>
      </c>
      <c r="BU918" s="267">
        <f t="array" ref="BU918">(AVERAGE(IF($E$4:$BG$4=BU$4,$E918:$BG918)))</f>
        <v>1.3851966222848665E-4</v>
      </c>
      <c r="BV918" s="267">
        <f t="array" ref="BV918">(MIN(IF($E$4:$BG$4=BV$4,$E918:$BG918)))</f>
        <v>0</v>
      </c>
      <c r="BW918" s="267">
        <f t="array" ref="BW918">(MAX(IF($E$4:$BG$4=BW$4,$E918:$BG918)))</f>
        <v>4.6153916606294152E-4</v>
      </c>
      <c r="BX918" s="267">
        <f t="array" ref="BX918">(AVERAGE(IF($E$4:$BG$4=BX$4,$E918:$BG918)))</f>
        <v>1.1538479151573538E-4</v>
      </c>
      <c r="BY918" s="267">
        <f t="array" ref="BY918">(MIN(IF($E$4:$BG$4=BY$4,$E918:$BG918)))</f>
        <v>0</v>
      </c>
      <c r="BZ918" s="267">
        <f t="array" ref="BZ918">(MAX(IF($E$4:$BG$4=BZ$4,$E918:$BG918)))</f>
        <v>4.2876939556473783E-4</v>
      </c>
      <c r="CA918" s="267">
        <f t="array" ref="CA918">(AVERAGE(IF($E$4:$BG$4=CA$4,$E918:$BG918)))</f>
        <v>1.0873691908281239E-4</v>
      </c>
      <c r="CB918" s="268">
        <f t="shared" si="399"/>
        <v>0</v>
      </c>
      <c r="CC918" s="268">
        <f t="shared" si="400"/>
        <v>0</v>
      </c>
      <c r="CD918" s="268">
        <f t="shared" si="401"/>
        <v>8.2985901172510373E-5</v>
      </c>
    </row>
    <row r="919" spans="1:82" s="90" customFormat="1" ht="24">
      <c r="A919" s="253">
        <f t="shared" si="398"/>
        <v>52101</v>
      </c>
      <c r="B919" s="251" t="s">
        <v>255</v>
      </c>
      <c r="C919" s="50"/>
      <c r="D919" s="50"/>
      <c r="E919" s="79">
        <f>ALL!E305/ALL!E$554</f>
        <v>0</v>
      </c>
      <c r="F919" s="79">
        <f>ALL!F305/ALL!F$554</f>
        <v>0</v>
      </c>
      <c r="G919" s="79">
        <f>ALL!G305/ALL!G$554</f>
        <v>9.7525805846515032E-2</v>
      </c>
      <c r="H919" s="79">
        <f>ALL!H305/ALL!H$554</f>
        <v>0</v>
      </c>
      <c r="I919" s="79">
        <f>ALL!I305/ALL!I$554</f>
        <v>0</v>
      </c>
      <c r="J919" s="79">
        <f>ALL!J305/ALL!J$554</f>
        <v>0</v>
      </c>
      <c r="K919" s="79">
        <f>ALL!K305/ALL!K$554</f>
        <v>0</v>
      </c>
      <c r="L919" s="79">
        <f>ALL!L305/ALL!L$554</f>
        <v>0.10027821201060096</v>
      </c>
      <c r="M919" s="79">
        <f>ALL!M305/ALL!M$554</f>
        <v>0</v>
      </c>
      <c r="N919" s="79">
        <f>ALL!N305/ALL!N$554</f>
        <v>1.139877474824715E-3</v>
      </c>
      <c r="O919" s="79">
        <f>ALL!O305/ALL!O$554</f>
        <v>0</v>
      </c>
      <c r="P919" s="79">
        <f>ALL!P305/ALL!P$554</f>
        <v>1.192007011583586E-2</v>
      </c>
      <c r="Q919" s="79">
        <f>ALL!Q305/ALL!Q$554</f>
        <v>1.9596511896197628E-3</v>
      </c>
      <c r="R919" s="79">
        <f>ALL!R305/ALL!R$554</f>
        <v>4.9682735777250618E-3</v>
      </c>
      <c r="S919" s="79">
        <f>ALL!S305/ALL!S$554</f>
        <v>9.2228211609619845E-2</v>
      </c>
      <c r="T919" s="79">
        <f>ALL!T305/ALL!T$554</f>
        <v>0</v>
      </c>
      <c r="U919" s="79">
        <f>ALL!U305/ALL!U$554</f>
        <v>8.1366735900062395E-2</v>
      </c>
      <c r="V919" s="79">
        <f>ALL!V305/ALL!V$554</f>
        <v>9.7667376387234189E-2</v>
      </c>
      <c r="W919" s="79">
        <f>ALL!W305/ALL!W$554</f>
        <v>0</v>
      </c>
      <c r="X919" s="79">
        <f>ALL!X305/ALL!X$554</f>
        <v>0</v>
      </c>
      <c r="Y919" s="79">
        <f>ALL!Y305/ALL!Y$554</f>
        <v>0</v>
      </c>
      <c r="Z919" s="79">
        <f>ALL!Z305/ALL!Z$554</f>
        <v>1.1900767015209078E-3</v>
      </c>
      <c r="AA919" s="79">
        <f>ALL!AA305/ALL!AA$554</f>
        <v>0</v>
      </c>
      <c r="AB919" s="79">
        <f>ALL!AB305/ALL!AB$554</f>
        <v>0</v>
      </c>
      <c r="AC919" s="79">
        <f>ALL!AC305/ALL!AC$554</f>
        <v>7.2521185462746204E-2</v>
      </c>
      <c r="AD919" s="79">
        <f>ALL!AD305/ALL!AD$554</f>
        <v>0</v>
      </c>
      <c r="AE919" s="79">
        <f>ALL!AE305/ALL!AE$554</f>
        <v>0.10258018893219949</v>
      </c>
      <c r="AF919" s="79">
        <f>ALL!AF305/ALL!AF$554</f>
        <v>0.10826465825236189</v>
      </c>
      <c r="AG919" s="79">
        <f>ALL!AG305/ALL!AG$554</f>
        <v>8.7515151570540142E-2</v>
      </c>
      <c r="AH919" s="79">
        <f>ALL!AH305/ALL!AH$554</f>
        <v>0.10409512841872748</v>
      </c>
      <c r="AI919" s="79">
        <f>ALL!AI305/ALL!AI$554</f>
        <v>0</v>
      </c>
      <c r="AJ919" s="79">
        <f>ALL!AJ305/ALL!AJ$554</f>
        <v>4.7440693714633487E-7</v>
      </c>
      <c r="AK919" s="79">
        <f>ALL!AK305/ALL!AK$554</f>
        <v>0</v>
      </c>
      <c r="AL919" s="79">
        <f>ALL!AL305/ALL!AL$554</f>
        <v>0</v>
      </c>
      <c r="AM919" s="79">
        <f>ALL!AM305/ALL!AM$554</f>
        <v>6.5831478021335016E-2</v>
      </c>
      <c r="AN919" s="79">
        <f>ALL!AN305/ALL!AN$554</f>
        <v>8.5021151042566634E-2</v>
      </c>
      <c r="AO919" s="79">
        <f>ALL!AO305/ALL!AO$554</f>
        <v>0</v>
      </c>
      <c r="AP919" s="79">
        <f>ALL!AP305/ALL!AP$554</f>
        <v>5.4969349910995266E-2</v>
      </c>
      <c r="AQ919" s="79">
        <f>ALL!AQ305/ALL!AQ$554</f>
        <v>5.960971004379903E-2</v>
      </c>
      <c r="AR919" s="79">
        <f>ALL!AR305/ALL!AR$554</f>
        <v>7.7117388300131692E-2</v>
      </c>
      <c r="AS919" s="79">
        <f>ALL!AS305/ALL!AS$554</f>
        <v>6.2967603922740284E-2</v>
      </c>
      <c r="AT919" s="79">
        <f>ALL!AT305/ALL!AT$554</f>
        <v>0.12128032145075392</v>
      </c>
      <c r="AU919" s="79">
        <f>ALL!AU305/ALL!AU$554</f>
        <v>9.0306215776878626E-2</v>
      </c>
      <c r="AV919" s="79">
        <f>ALL!AV305/ALL!AV$554</f>
        <v>8.2315791103097516E-2</v>
      </c>
      <c r="AW919" s="79">
        <f>ALL!AW305/ALL!AW$554</f>
        <v>5.445318504389788E-2</v>
      </c>
      <c r="AX919" s="79">
        <f>ALL!AX305/ALL!AX$554</f>
        <v>8.6038704144039566E-2</v>
      </c>
      <c r="AY919" s="79">
        <f>ALL!AY305/ALL!AY$554</f>
        <v>5.0501687091355267E-2</v>
      </c>
      <c r="AZ919" s="79">
        <f>ALL!AZ305/ALL!AZ$554</f>
        <v>5.0638452194621375E-2</v>
      </c>
      <c r="BA919" s="79">
        <f>ALL!BA305/ALL!BA$554</f>
        <v>4.012718042580251E-2</v>
      </c>
      <c r="BB919" s="79">
        <f>ALL!BB305/ALL!BB$554</f>
        <v>2.6872746065623471E-2</v>
      </c>
      <c r="BC919" s="79">
        <f>ALL!BC305/ALL!BC$554</f>
        <v>1.7184193083152693E-2</v>
      </c>
      <c r="BD919" s="79">
        <f>ALL!BD305/ALL!BD$554</f>
        <v>0.14331448955772419</v>
      </c>
      <c r="BE919" s="79">
        <f>ALL!BE305/ALL!BE$554</f>
        <v>0</v>
      </c>
      <c r="BF919" s="79">
        <f>ALL!BF305/ALL!BF$554</f>
        <v>6.7377990362684076E-2</v>
      </c>
      <c r="BG919" s="79">
        <f>ALL!BG305/ALL!BG$554</f>
        <v>7.7564507845890879E-4</v>
      </c>
      <c r="BH919" s="79">
        <f>ALL!BH305/ALL!BH$554</f>
        <v>3.1760167278083999E-2</v>
      </c>
      <c r="BJ919" s="267">
        <f t="array" ref="BJ919">(MIN(IF($E$4:$BG$4=BJ$4,$E919:$BG919)))</f>
        <v>0</v>
      </c>
      <c r="BK919" s="267">
        <f t="array" ref="BK919">(MAX(IF($E$4:$BG$4=BK$4,$E919:$BG919)))</f>
        <v>0.12128032145075392</v>
      </c>
      <c r="BL919" s="267">
        <f t="array" ref="BL919">(AVERAGE(IF($E$4:$BG$4=BL$4,$E919:$BG919)))</f>
        <v>5.9962729974965982E-2</v>
      </c>
      <c r="BM919" s="267">
        <f t="array" ref="BM919">(MIN(IF($E$4:$BG$4=BM$4,$E919:$BG919)))</f>
        <v>0</v>
      </c>
      <c r="BN919" s="267">
        <f t="array" ref="BN919">(MAX(IF($E$4:$BG$4=BN$4,$E919:$BG919)))</f>
        <v>0.14331448955772419</v>
      </c>
      <c r="BO919" s="267">
        <f t="array" ref="BO919">(AVERAGE(IF($E$4:$BG$4=BO$4,$E919:$BG919)))</f>
        <v>5.2867031249716791E-2</v>
      </c>
      <c r="BP919" s="267">
        <f t="array" ref="BP919">(MIN(IF($E$4:$BG$4=BP$4,$E919:$BG919)))</f>
        <v>0</v>
      </c>
      <c r="BQ919" s="267">
        <f t="array" ref="BQ919">(MAX(IF($E$4:$BG$4=BQ$4,$E919:$BG919)))</f>
        <v>6.5831478021335016E-2</v>
      </c>
      <c r="BR919" s="267">
        <f t="array" ref="BR919">(AVERAGE(IF($E$4:$BG$4=BR$4,$E919:$BG919)))</f>
        <v>2.1943826007111672E-2</v>
      </c>
      <c r="BS919" s="267">
        <f t="array" ref="BS919">(MIN(IF($E$4:$BG$4=BS$4,$E919:$BG919)))</f>
        <v>0</v>
      </c>
      <c r="BT919" s="267">
        <f t="array" ref="BT919">(MAX(IF($E$4:$BG$4=BT$4,$E919:$BG919)))</f>
        <v>0.10826465825236189</v>
      </c>
      <c r="BU919" s="267">
        <f t="array" ref="BU919">(AVERAGE(IF($E$4:$BG$4=BU$4,$E919:$BG919)))</f>
        <v>2.7877359585955174E-2</v>
      </c>
      <c r="BV919" s="267">
        <f t="array" ref="BV919">(MIN(IF($E$4:$BG$4=BV$4,$E919:$BG919)))</f>
        <v>0</v>
      </c>
      <c r="BW919" s="267">
        <f t="array" ref="BW919">(MAX(IF($E$4:$BG$4=BW$4,$E919:$BG919)))</f>
        <v>9.7525805846515032E-2</v>
      </c>
      <c r="BX919" s="267">
        <f t="array" ref="BX919">(AVERAGE(IF($E$4:$BG$4=BX$4,$E919:$BG919)))</f>
        <v>2.4679089238743273E-2</v>
      </c>
      <c r="BY919" s="267">
        <f t="array" ref="BY919">(MIN(IF($E$4:$BG$4=BY$4,$E919:$BG919)))</f>
        <v>0</v>
      </c>
      <c r="BZ919" s="267">
        <f t="array" ref="BZ919">(MAX(IF($E$4:$BG$4=BZ$4,$E919:$BG919)))</f>
        <v>0.10027821201060096</v>
      </c>
      <c r="CA919" s="267">
        <f t="array" ref="CA919">(AVERAGE(IF($E$4:$BG$4=CA$4,$E919:$BG919)))</f>
        <v>4.0154309942434192E-2</v>
      </c>
      <c r="CB919" s="268">
        <f t="shared" si="399"/>
        <v>0</v>
      </c>
      <c r="CC919" s="268">
        <f t="shared" si="400"/>
        <v>0.1</v>
      </c>
      <c r="CD919" s="268">
        <f t="shared" si="401"/>
        <v>4.0034988372304167E-2</v>
      </c>
    </row>
    <row r="920" spans="1:82" s="90" customFormat="1">
      <c r="A920" s="253">
        <f t="shared" si="398"/>
        <v>52102</v>
      </c>
      <c r="B920" s="251" t="s">
        <v>256</v>
      </c>
      <c r="C920" s="50"/>
      <c r="D920" s="50"/>
      <c r="E920" s="79">
        <f>ALL!E306/ALL!E$554</f>
        <v>7.0685160758311889E-4</v>
      </c>
      <c r="F920" s="79">
        <f>ALL!F306/ALL!F$554</f>
        <v>1.1651202064815657E-3</v>
      </c>
      <c r="G920" s="79">
        <f>ALL!G306/ALL!G$554</f>
        <v>1.7895070779281454E-3</v>
      </c>
      <c r="H920" s="79">
        <f>ALL!H306/ALL!H$554</f>
        <v>3.6494023465700374E-3</v>
      </c>
      <c r="I920" s="79">
        <f>ALL!I306/ALL!I$554</f>
        <v>3.0264484131986449E-4</v>
      </c>
      <c r="J920" s="79">
        <f>ALL!J306/ALL!J$554</f>
        <v>2.9499121460123501E-3</v>
      </c>
      <c r="K920" s="79">
        <f>ALL!K306/ALL!K$554</f>
        <v>7.825338820828734E-4</v>
      </c>
      <c r="L920" s="79">
        <f>ALL!L306/ALL!L$554</f>
        <v>2.3569779684656381E-3</v>
      </c>
      <c r="M920" s="79">
        <f>ALL!M306/ALL!M$554</f>
        <v>4.2443973370691644E-4</v>
      </c>
      <c r="N920" s="79">
        <f>ALL!N306/ALL!N$554</f>
        <v>1.1834339178657032E-3</v>
      </c>
      <c r="O920" s="79">
        <f>ALL!O306/ALL!O$554</f>
        <v>9.7079396351869979E-4</v>
      </c>
      <c r="P920" s="79">
        <f>ALL!P306/ALL!P$554</f>
        <v>6.4811520422475017E-4</v>
      </c>
      <c r="Q920" s="79">
        <f>ALL!Q306/ALL!Q$554</f>
        <v>2.3751773519623026E-3</v>
      </c>
      <c r="R920" s="79">
        <f>ALL!R306/ALL!R$554</f>
        <v>1.6718858269514998E-3</v>
      </c>
      <c r="S920" s="79">
        <f>ALL!S306/ALL!S$554</f>
        <v>1.1709026888319578E-3</v>
      </c>
      <c r="T920" s="79">
        <f>ALL!T306/ALL!T$554</f>
        <v>1.1376941643820473E-3</v>
      </c>
      <c r="U920" s="79">
        <f>ALL!U306/ALL!U$554</f>
        <v>2.846008105942599E-3</v>
      </c>
      <c r="V920" s="79">
        <f>ALL!V306/ALL!V$554</f>
        <v>3.5272148265027554E-3</v>
      </c>
      <c r="W920" s="79">
        <f>ALL!W306/ALL!W$554</f>
        <v>7.6757705497195339E-4</v>
      </c>
      <c r="X920" s="79">
        <f>ALL!X306/ALL!X$554</f>
        <v>4.0181436642817087E-3</v>
      </c>
      <c r="Y920" s="79">
        <f>ALL!Y306/ALL!Y$554</f>
        <v>1.0073421798897906E-3</v>
      </c>
      <c r="Z920" s="79">
        <f>ALL!Z306/ALL!Z$554</f>
        <v>2.1402874211287762E-3</v>
      </c>
      <c r="AA920" s="79">
        <f>ALL!AA306/ALL!AA$554</f>
        <v>1.4177096385521398E-3</v>
      </c>
      <c r="AB920" s="79">
        <f>ALL!AB306/ALL!AB$554</f>
        <v>4.1415026941375548E-4</v>
      </c>
      <c r="AC920" s="79">
        <f>ALL!AC306/ALL!AC$554</f>
        <v>1.3433111117938908E-4</v>
      </c>
      <c r="AD920" s="79">
        <f>ALL!AD306/ALL!AD$554</f>
        <v>1.4128365877421041E-3</v>
      </c>
      <c r="AE920" s="79">
        <f>ALL!AE306/ALL!AE$554</f>
        <v>1.8475988995233031E-3</v>
      </c>
      <c r="AF920" s="79">
        <f>ALL!AF306/ALL!AF$554</f>
        <v>9.9182644240894489E-4</v>
      </c>
      <c r="AG920" s="79">
        <f>ALL!AG306/ALL!AG$554</f>
        <v>0</v>
      </c>
      <c r="AH920" s="79">
        <f>ALL!AH306/ALL!AH$554</f>
        <v>9.8538127683145643E-5</v>
      </c>
      <c r="AI920" s="79">
        <f>ALL!AI306/ALL!AI$554</f>
        <v>4.9642847716504287E-3</v>
      </c>
      <c r="AJ920" s="79">
        <f>ALL!AJ306/ALL!AJ$554</f>
        <v>5.5004679986134285E-4</v>
      </c>
      <c r="AK920" s="79">
        <f>ALL!AK306/ALL!AK$554</f>
        <v>0</v>
      </c>
      <c r="AL920" s="79">
        <f>ALL!AL306/ALL!AL$554</f>
        <v>0</v>
      </c>
      <c r="AM920" s="79">
        <f>ALL!AM306/ALL!AM$554</f>
        <v>0</v>
      </c>
      <c r="AN920" s="79">
        <f>ALL!AN306/ALL!AN$554</f>
        <v>1.2293387206238464E-3</v>
      </c>
      <c r="AO920" s="79">
        <f>ALL!AO306/ALL!AO$554</f>
        <v>2.4083906660244303E-4</v>
      </c>
      <c r="AP920" s="79">
        <f>ALL!AP306/ALL!AP$554</f>
        <v>4.0941828831299239E-4</v>
      </c>
      <c r="AQ920" s="79">
        <f>ALL!AQ306/ALL!AQ$554</f>
        <v>2.0235136670624771E-3</v>
      </c>
      <c r="AR920" s="79">
        <f>ALL!AR306/ALL!AR$554</f>
        <v>0</v>
      </c>
      <c r="AS920" s="79">
        <f>ALL!AS306/ALL!AS$554</f>
        <v>9.6943738420583595E-4</v>
      </c>
      <c r="AT920" s="79">
        <f>ALL!AT306/ALL!AT$554</f>
        <v>9.9116486319775535E-4</v>
      </c>
      <c r="AU920" s="79">
        <f>ALL!AU306/ALL!AU$554</f>
        <v>0</v>
      </c>
      <c r="AV920" s="79">
        <f>ALL!AV306/ALL!AV$554</f>
        <v>0</v>
      </c>
      <c r="AW920" s="79">
        <f>ALL!AW306/ALL!AW$554</f>
        <v>0</v>
      </c>
      <c r="AX920" s="79">
        <f>ALL!AX306/ALL!AX$554</f>
        <v>0</v>
      </c>
      <c r="AY920" s="79">
        <f>ALL!AY306/ALL!AY$554</f>
        <v>0</v>
      </c>
      <c r="AZ920" s="79">
        <f>ALL!AZ306/ALL!AZ$554</f>
        <v>1.7585076538128392E-3</v>
      </c>
      <c r="BA920" s="79">
        <f>ALL!BA306/ALL!BA$554</f>
        <v>1.0531928545435448E-3</v>
      </c>
      <c r="BB920" s="79">
        <f>ALL!BB306/ALL!BB$554</f>
        <v>0</v>
      </c>
      <c r="BC920" s="79">
        <f>ALL!BC306/ALL!BC$554</f>
        <v>0</v>
      </c>
      <c r="BD920" s="79">
        <f>ALL!BD306/ALL!BD$554</f>
        <v>1.2933091403865124E-3</v>
      </c>
      <c r="BE920" s="79">
        <f>ALL!BE306/ALL!BE$554</f>
        <v>1.0666691169465598E-3</v>
      </c>
      <c r="BF920" s="79">
        <f>ALL!BF306/ALL!BF$554</f>
        <v>8.5606913716372286E-4</v>
      </c>
      <c r="BG920" s="79">
        <f>ALL!BG306/ALL!BG$554</f>
        <v>9.9905730771850695E-4</v>
      </c>
      <c r="BH920" s="79">
        <f>ALL!BH306/ALL!BH$554</f>
        <v>1.2255312833988953E-3</v>
      </c>
      <c r="BJ920" s="267">
        <f t="array" ref="BJ920">(MIN(IF($E$4:$BG$4=BJ$4,$E920:$BG920)))</f>
        <v>0</v>
      </c>
      <c r="BK920" s="267">
        <f t="array" ref="BK920">(MAX(IF($E$4:$BG$4=BK$4,$E920:$BG920)))</f>
        <v>2.0235136670624771E-3</v>
      </c>
      <c r="BL920" s="267">
        <f t="array" ref="BL920">(AVERAGE(IF($E$4:$BG$4=BL$4,$E920:$BG920)))</f>
        <v>5.4221328114760839E-4</v>
      </c>
      <c r="BM920" s="267">
        <f t="array" ref="BM920">(MIN(IF($E$4:$BG$4=BM$4,$E920:$BG920)))</f>
        <v>8.5606913716372286E-4</v>
      </c>
      <c r="BN920" s="267">
        <f t="array" ref="BN920">(MAX(IF($E$4:$BG$4=BN$4,$E920:$BG920)))</f>
        <v>1.2933091403865124E-3</v>
      </c>
      <c r="BO920" s="267">
        <f t="array" ref="BO920">(AVERAGE(IF($E$4:$BG$4=BO$4,$E920:$BG920)))</f>
        <v>1.0537761755538254E-3</v>
      </c>
      <c r="BP920" s="267">
        <f t="array" ref="BP920">(MIN(IF($E$4:$BG$4=BP$4,$E920:$BG920)))</f>
        <v>0</v>
      </c>
      <c r="BQ920" s="267">
        <f t="array" ref="BQ920">(MAX(IF($E$4:$BG$4=BQ$4,$E920:$BG920)))</f>
        <v>0</v>
      </c>
      <c r="BR920" s="267">
        <f t="array" ref="BR920">(AVERAGE(IF($E$4:$BG$4=BR$4,$E920:$BG920)))</f>
        <v>0</v>
      </c>
      <c r="BS920" s="267">
        <f t="array" ref="BS920">(MIN(IF($E$4:$BG$4=BS$4,$E920:$BG920)))</f>
        <v>9.8538127683145643E-5</v>
      </c>
      <c r="BT920" s="267">
        <f t="array" ref="BT920">(MAX(IF($E$4:$BG$4=BT$4,$E920:$BG920)))</f>
        <v>3.6494023465700374E-3</v>
      </c>
      <c r="BU920" s="267">
        <f t="array" ref="BU920">(AVERAGE(IF($E$4:$BG$4=BU$4,$E920:$BG920)))</f>
        <v>1.3996725097334571E-3</v>
      </c>
      <c r="BV920" s="267">
        <f t="array" ref="BV920">(MIN(IF($E$4:$BG$4=BV$4,$E920:$BG920)))</f>
        <v>4.1415026941375548E-4</v>
      </c>
      <c r="BW920" s="267">
        <f t="array" ref="BW920">(MAX(IF($E$4:$BG$4=BW$4,$E920:$BG920)))</f>
        <v>2.1402874211287762E-3</v>
      </c>
      <c r="BX920" s="267">
        <f t="array" ref="BX920">(AVERAGE(IF($E$4:$BG$4=BX$4,$E920:$BG920)))</f>
        <v>1.2234978920830049E-3</v>
      </c>
      <c r="BY920" s="267">
        <f t="array" ref="BY920">(MIN(IF($E$4:$BG$4=BY$4,$E920:$BG920)))</f>
        <v>0</v>
      </c>
      <c r="BZ920" s="267">
        <f t="array" ref="BZ920">(MAX(IF($E$4:$BG$4=BZ$4,$E920:$BG920)))</f>
        <v>4.9642847716504287E-3</v>
      </c>
      <c r="CA920" s="267">
        <f t="array" ref="CA920">(AVERAGE(IF($E$4:$BG$4=CA$4,$E920:$BG920)))</f>
        <v>2.1623106508407127E-3</v>
      </c>
      <c r="CB920" s="268">
        <f t="shared" si="399"/>
        <v>0</v>
      </c>
      <c r="CC920" s="268">
        <f t="shared" si="400"/>
        <v>0</v>
      </c>
      <c r="CD920" s="268">
        <f t="shared" si="401"/>
        <v>1.132978291439939E-3</v>
      </c>
    </row>
    <row r="921" spans="1:82" s="90" customFormat="1">
      <c r="A921" s="253">
        <f t="shared" si="398"/>
        <v>52103</v>
      </c>
      <c r="B921" s="236" t="s">
        <v>257</v>
      </c>
      <c r="C921" s="50"/>
      <c r="D921" s="50"/>
      <c r="E921" s="79">
        <f>ALL!E307/ALL!E$554</f>
        <v>0</v>
      </c>
      <c r="F921" s="79">
        <f>ALL!F307/ALL!F$554</f>
        <v>0</v>
      </c>
      <c r="G921" s="79">
        <f>ALL!G307/ALL!G$554</f>
        <v>6.7670434920729062E-3</v>
      </c>
      <c r="H921" s="79">
        <f>ALL!H307/ALL!H$554</f>
        <v>9.7763397642716514E-3</v>
      </c>
      <c r="I921" s="79">
        <f>ALL!I307/ALL!I$554</f>
        <v>0</v>
      </c>
      <c r="J921" s="79">
        <f>ALL!J307/ALL!J$554</f>
        <v>9.4370941684818813E-3</v>
      </c>
      <c r="K921" s="79">
        <f>ALL!K307/ALL!K$554</f>
        <v>4.1427064362381371E-3</v>
      </c>
      <c r="L921" s="79">
        <f>ALL!L307/ALL!L$554</f>
        <v>0</v>
      </c>
      <c r="M921" s="79">
        <f>ALL!M307/ALL!M$554</f>
        <v>0</v>
      </c>
      <c r="N921" s="79">
        <f>ALL!N307/ALL!N$554</f>
        <v>7.2922541376137405E-5</v>
      </c>
      <c r="O921" s="79">
        <f>ALL!O307/ALL!O$554</f>
        <v>0</v>
      </c>
      <c r="P921" s="79">
        <f>ALL!P307/ALL!P$554</f>
        <v>0</v>
      </c>
      <c r="Q921" s="79">
        <f>ALL!Q307/ALL!Q$554</f>
        <v>1.8425675999622922E-4</v>
      </c>
      <c r="R921" s="79">
        <f>ALL!R307/ALL!R$554</f>
        <v>3.4707929936925104E-4</v>
      </c>
      <c r="S921" s="79">
        <f>ALL!S307/ALL!S$554</f>
        <v>6.5719131734448266E-3</v>
      </c>
      <c r="T921" s="79">
        <f>ALL!T307/ALL!T$554</f>
        <v>7.9106926592836403E-3</v>
      </c>
      <c r="U921" s="79">
        <f>ALL!U307/ALL!U$554</f>
        <v>5.5601427250730976E-3</v>
      </c>
      <c r="V921" s="79">
        <f>ALL!V307/ALL!V$554</f>
        <v>8.0832301787860366E-3</v>
      </c>
      <c r="W921" s="79">
        <f>ALL!W307/ALL!W$554</f>
        <v>0</v>
      </c>
      <c r="X921" s="79">
        <f>ALL!X307/ALL!X$554</f>
        <v>6.7009148741232092E-3</v>
      </c>
      <c r="Y921" s="79">
        <f>ALL!Y307/ALL!Y$554</f>
        <v>6.5113833782828399E-3</v>
      </c>
      <c r="Z921" s="79">
        <f>ALL!Z307/ALL!Z$554</f>
        <v>0</v>
      </c>
      <c r="AA921" s="79">
        <f>ALL!AA307/ALL!AA$554</f>
        <v>0</v>
      </c>
      <c r="AB921" s="79">
        <f>ALL!AB307/ALL!AB$554</f>
        <v>8.172690926215951E-3</v>
      </c>
      <c r="AC921" s="79">
        <f>ALL!AC307/ALL!AC$554</f>
        <v>6.5391349049929732E-3</v>
      </c>
      <c r="AD921" s="79">
        <f>ALL!AD307/ALL!AD$554</f>
        <v>0</v>
      </c>
      <c r="AE921" s="79">
        <f>ALL!AE307/ALL!AE$554</f>
        <v>9.3544156583130773E-3</v>
      </c>
      <c r="AF921" s="79">
        <f>ALL!AF307/ALL!AF$554</f>
        <v>8.1980645837497618E-3</v>
      </c>
      <c r="AG921" s="79">
        <f>ALL!AG307/ALL!AG$554</f>
        <v>6.4649542709877411E-3</v>
      </c>
      <c r="AH921" s="79">
        <f>ALL!AH307/ALL!AH$554</f>
        <v>3.5904415616812698E-3</v>
      </c>
      <c r="AI921" s="79">
        <f>ALL!AI307/ALL!AI$554</f>
        <v>7.8056552680998322E-3</v>
      </c>
      <c r="AJ921" s="79">
        <f>ALL!AJ307/ALL!AJ$554</f>
        <v>0</v>
      </c>
      <c r="AK921" s="79">
        <f>ALL!AK307/ALL!AK$554</f>
        <v>0</v>
      </c>
      <c r="AL921" s="79">
        <f>ALL!AL307/ALL!AL$554</f>
        <v>0</v>
      </c>
      <c r="AM921" s="79">
        <f>ALL!AM307/ALL!AM$554</f>
        <v>6.4230346191496181E-3</v>
      </c>
      <c r="AN921" s="79">
        <f>ALL!AN307/ALL!AN$554</f>
        <v>5.6744951617863628E-3</v>
      </c>
      <c r="AO921" s="79">
        <f>ALL!AO307/ALL!AO$554</f>
        <v>0</v>
      </c>
      <c r="AP921" s="79">
        <f>ALL!AP307/ALL!AP$554</f>
        <v>5.0317930793145182E-3</v>
      </c>
      <c r="AQ921" s="79">
        <f>ALL!AQ307/ALL!AQ$554</f>
        <v>3.5353026055841481E-3</v>
      </c>
      <c r="AR921" s="79">
        <f>ALL!AR307/ALL!AR$554</f>
        <v>1.0003196695521858E-2</v>
      </c>
      <c r="AS921" s="79">
        <f>ALL!AS307/ALL!AS$554</f>
        <v>4.9620911693258425E-3</v>
      </c>
      <c r="AT921" s="79">
        <f>ALL!AT307/ALL!AT$554</f>
        <v>8.7986675185833026E-3</v>
      </c>
      <c r="AU921" s="79">
        <f>ALL!AU307/ALL!AU$554</f>
        <v>7.616836860324161E-3</v>
      </c>
      <c r="AV921" s="79">
        <f>ALL!AV307/ALL!AV$554</f>
        <v>7.4434167610642685E-3</v>
      </c>
      <c r="AW921" s="79">
        <f>ALL!AW307/ALL!AW$554</f>
        <v>5.0031869561194368E-3</v>
      </c>
      <c r="AX921" s="79">
        <f>ALL!AX307/ALL!AX$554</f>
        <v>0</v>
      </c>
      <c r="AY921" s="79">
        <f>ALL!AY307/ALL!AY$554</f>
        <v>6.518846188639218E-3</v>
      </c>
      <c r="AZ921" s="79">
        <f>ALL!AZ307/ALL!AZ$554</f>
        <v>1.8617411029159504E-3</v>
      </c>
      <c r="BA921" s="79">
        <f>ALL!BA307/ALL!BA$554</f>
        <v>4.7603709898749865E-3</v>
      </c>
      <c r="BB921" s="79">
        <f>ALL!BB307/ALL!BB$554</f>
        <v>3.5582062002107338E-3</v>
      </c>
      <c r="BC921" s="79">
        <f>ALL!BC307/ALL!BC$554</f>
        <v>9.0536272123260884E-4</v>
      </c>
      <c r="BD921" s="79">
        <f>ALL!BD307/ALL!BD$554</f>
        <v>5.541257887852185E-3</v>
      </c>
      <c r="BE921" s="79">
        <f>ALL!BE307/ALL!BE$554</f>
        <v>8.9544447893322599E-3</v>
      </c>
      <c r="BF921" s="79">
        <f>ALL!BF307/ALL!BF$554</f>
        <v>6.554089028150442E-3</v>
      </c>
      <c r="BG921" s="79">
        <f>ALL!BG307/ALL!BG$554</f>
        <v>4.9621433601376983E-5</v>
      </c>
      <c r="BH921" s="79">
        <f>ALL!BH307/ALL!BH$554</f>
        <v>4.5744563487366821E-3</v>
      </c>
      <c r="BJ921" s="267">
        <f t="array" ref="BJ921">(MIN(IF($E$4:$BG$4=BJ$4,$E921:$BG921)))</f>
        <v>0</v>
      </c>
      <c r="BK921" s="267">
        <f t="array" ref="BK921">(MAX(IF($E$4:$BG$4=BK$4,$E921:$BG921)))</f>
        <v>1.0003196695521858E-2</v>
      </c>
      <c r="BL921" s="267">
        <f t="array" ref="BL921">(AVERAGE(IF($E$4:$BG$4=BL$4,$E921:$BG921)))</f>
        <v>4.7295946256560879E-3</v>
      </c>
      <c r="BM921" s="267">
        <f t="array" ref="BM921">(MIN(IF($E$4:$BG$4=BM$4,$E921:$BG921)))</f>
        <v>4.9621433601376983E-5</v>
      </c>
      <c r="BN921" s="267">
        <f t="array" ref="BN921">(MAX(IF($E$4:$BG$4=BN$4,$E921:$BG921)))</f>
        <v>8.9544447893322599E-3</v>
      </c>
      <c r="BO921" s="267">
        <f t="array" ref="BO921">(AVERAGE(IF($E$4:$BG$4=BO$4,$E921:$BG921)))</f>
        <v>5.2748532847340657E-3</v>
      </c>
      <c r="BP921" s="267">
        <f t="array" ref="BP921">(MIN(IF($E$4:$BG$4=BP$4,$E921:$BG921)))</f>
        <v>0</v>
      </c>
      <c r="BQ921" s="267">
        <f t="array" ref="BQ921">(MAX(IF($E$4:$BG$4=BQ$4,$E921:$BG921)))</f>
        <v>6.4230346191496181E-3</v>
      </c>
      <c r="BR921" s="267">
        <f t="array" ref="BR921">(AVERAGE(IF($E$4:$BG$4=BR$4,$E921:$BG921)))</f>
        <v>2.1410115397165392E-3</v>
      </c>
      <c r="BS921" s="267">
        <f t="array" ref="BS921">(MIN(IF($E$4:$BG$4=BS$4,$E921:$BG921)))</f>
        <v>0</v>
      </c>
      <c r="BT921" s="267">
        <f t="array" ref="BT921">(MAX(IF($E$4:$BG$4=BT$4,$E921:$BG921)))</f>
        <v>9.7763397642716514E-3</v>
      </c>
      <c r="BU921" s="267">
        <f t="array" ref="BU921">(AVERAGE(IF($E$4:$BG$4=BU$4,$E921:$BG921)))</f>
        <v>3.8437940508698914E-3</v>
      </c>
      <c r="BV921" s="267">
        <f t="array" ref="BV921">(MIN(IF($E$4:$BG$4=BV$4,$E921:$BG921)))</f>
        <v>0</v>
      </c>
      <c r="BW921" s="267">
        <f t="array" ref="BW921">(MAX(IF($E$4:$BG$4=BW$4,$E921:$BG921)))</f>
        <v>8.172690926215951E-3</v>
      </c>
      <c r="BX921" s="267">
        <f t="array" ref="BX921">(AVERAGE(IF($E$4:$BG$4=BX$4,$E921:$BG921)))</f>
        <v>3.7349336045722145E-3</v>
      </c>
      <c r="BY921" s="267">
        <f t="array" ref="BY921">(MIN(IF($E$4:$BG$4=BY$4,$E921:$BG921)))</f>
        <v>0</v>
      </c>
      <c r="BZ921" s="267">
        <f t="array" ref="BZ921">(MAX(IF($E$4:$BG$4=BZ$4,$E921:$BG921)))</f>
        <v>7.8056552680998322E-3</v>
      </c>
      <c r="CA921" s="267">
        <f t="array" ref="CA921">(AVERAGE(IF($E$4:$BG$4=CA$4,$E921:$BG921)))</f>
        <v>3.7902381626119829E-3</v>
      </c>
      <c r="CB921" s="268">
        <f t="shared" si="399"/>
        <v>0</v>
      </c>
      <c r="CC921" s="268">
        <f t="shared" si="400"/>
        <v>0</v>
      </c>
      <c r="CD921" s="268">
        <f t="shared" si="401"/>
        <v>4.0979461526077041E-3</v>
      </c>
    </row>
    <row r="922" spans="1:82" s="90" customFormat="1">
      <c r="A922" s="253">
        <f t="shared" si="398"/>
        <v>52104</v>
      </c>
      <c r="B922" s="236" t="s">
        <v>258</v>
      </c>
      <c r="C922" s="50"/>
      <c r="D922" s="50"/>
      <c r="E922" s="79">
        <f>ALL!E308/ALL!E$554</f>
        <v>0</v>
      </c>
      <c r="F922" s="79">
        <f>ALL!F308/ALL!F$554</f>
        <v>0</v>
      </c>
      <c r="G922" s="79">
        <f>ALL!G308/ALL!G$554</f>
        <v>0</v>
      </c>
      <c r="H922" s="79">
        <f>ALL!H308/ALL!H$554</f>
        <v>0</v>
      </c>
      <c r="I922" s="79">
        <f>ALL!I308/ALL!I$554</f>
        <v>0</v>
      </c>
      <c r="J922" s="79">
        <f>ALL!J308/ALL!J$554</f>
        <v>0</v>
      </c>
      <c r="K922" s="79">
        <f>ALL!K308/ALL!K$554</f>
        <v>0</v>
      </c>
      <c r="L922" s="79">
        <f>ALL!L308/ALL!L$554</f>
        <v>0</v>
      </c>
      <c r="M922" s="79">
        <f>ALL!M308/ALL!M$554</f>
        <v>0</v>
      </c>
      <c r="N922" s="79">
        <f>ALL!N308/ALL!N$554</f>
        <v>0</v>
      </c>
      <c r="O922" s="79">
        <f>ALL!O308/ALL!O$554</f>
        <v>0</v>
      </c>
      <c r="P922" s="79">
        <f>ALL!P308/ALL!P$554</f>
        <v>0</v>
      </c>
      <c r="Q922" s="79">
        <f>ALL!Q308/ALL!Q$554</f>
        <v>0</v>
      </c>
      <c r="R922" s="79">
        <f>ALL!R308/ALL!R$554</f>
        <v>0</v>
      </c>
      <c r="S922" s="79">
        <f>ALL!S308/ALL!S$554</f>
        <v>0</v>
      </c>
      <c r="T922" s="79">
        <f>ALL!T308/ALL!T$554</f>
        <v>0</v>
      </c>
      <c r="U922" s="79">
        <f>ALL!U308/ALL!U$554</f>
        <v>0</v>
      </c>
      <c r="V922" s="79">
        <f>ALL!V308/ALL!V$554</f>
        <v>0</v>
      </c>
      <c r="W922" s="79">
        <f>ALL!W308/ALL!W$554</f>
        <v>0</v>
      </c>
      <c r="X922" s="79">
        <f>ALL!X308/ALL!X$554</f>
        <v>0</v>
      </c>
      <c r="Y922" s="79">
        <f>ALL!Y308/ALL!Y$554</f>
        <v>0</v>
      </c>
      <c r="Z922" s="79">
        <f>ALL!Z308/ALL!Z$554</f>
        <v>0</v>
      </c>
      <c r="AA922" s="79">
        <f>ALL!AA308/ALL!AA$554</f>
        <v>0</v>
      </c>
      <c r="AB922" s="79">
        <f>ALL!AB308/ALL!AB$554</f>
        <v>0</v>
      </c>
      <c r="AC922" s="79">
        <f>ALL!AC308/ALL!AC$554</f>
        <v>0</v>
      </c>
      <c r="AD922" s="79">
        <f>ALL!AD308/ALL!AD$554</f>
        <v>7.8628078808006473E-5</v>
      </c>
      <c r="AE922" s="79">
        <f>ALL!AE308/ALL!AE$554</f>
        <v>0</v>
      </c>
      <c r="AF922" s="79">
        <f>ALL!AF308/ALL!AF$554</f>
        <v>0</v>
      </c>
      <c r="AG922" s="79">
        <f>ALL!AG308/ALL!AG$554</f>
        <v>0</v>
      </c>
      <c r="AH922" s="79">
        <f>ALL!AH308/ALL!AH$554</f>
        <v>0</v>
      </c>
      <c r="AI922" s="79">
        <f>ALL!AI308/ALL!AI$554</f>
        <v>0</v>
      </c>
      <c r="AJ922" s="79">
        <f>ALL!AJ308/ALL!AJ$554</f>
        <v>0</v>
      </c>
      <c r="AK922" s="79">
        <f>ALL!AK308/ALL!AK$554</f>
        <v>9.2656720637619423E-4</v>
      </c>
      <c r="AL922" s="79">
        <f>ALL!AL308/ALL!AL$554</f>
        <v>4.6097831930779369E-2</v>
      </c>
      <c r="AM922" s="79">
        <f>ALL!AM308/ALL!AM$554</f>
        <v>0</v>
      </c>
      <c r="AN922" s="79">
        <f>ALL!AN308/ALL!AN$554</f>
        <v>4.1066134084652005E-4</v>
      </c>
      <c r="AO922" s="79">
        <f>ALL!AO308/ALL!AO$554</f>
        <v>0</v>
      </c>
      <c r="AP922" s="79">
        <f>ALL!AP308/ALL!AP$554</f>
        <v>0</v>
      </c>
      <c r="AQ922" s="79">
        <f>ALL!AQ308/ALL!AQ$554</f>
        <v>0</v>
      </c>
      <c r="AR922" s="79">
        <f>ALL!AR308/ALL!AR$554</f>
        <v>0</v>
      </c>
      <c r="AS922" s="79">
        <f>ALL!AS308/ALL!AS$554</f>
        <v>0</v>
      </c>
      <c r="AT922" s="79">
        <f>ALL!AT308/ALL!AT$554</f>
        <v>4.0498447773439945E-4</v>
      </c>
      <c r="AU922" s="79">
        <f>ALL!AU308/ALL!AU$554</f>
        <v>0</v>
      </c>
      <c r="AV922" s="79">
        <f>ALL!AV308/ALL!AV$554</f>
        <v>0</v>
      </c>
      <c r="AW922" s="79">
        <f>ALL!AW308/ALL!AW$554</f>
        <v>0</v>
      </c>
      <c r="AX922" s="79">
        <f>ALL!AX308/ALL!AX$554</f>
        <v>0</v>
      </c>
      <c r="AY922" s="79">
        <f>ALL!AY308/ALL!AY$554</f>
        <v>0</v>
      </c>
      <c r="AZ922" s="79">
        <f>ALL!AZ308/ALL!AZ$554</f>
        <v>0</v>
      </c>
      <c r="BA922" s="79">
        <f>ALL!BA308/ALL!BA$554</f>
        <v>0</v>
      </c>
      <c r="BB922" s="79">
        <f>ALL!BB308/ALL!BB$554</f>
        <v>0</v>
      </c>
      <c r="BC922" s="79">
        <f>ALL!BC308/ALL!BC$554</f>
        <v>0</v>
      </c>
      <c r="BD922" s="79">
        <f>ALL!BD308/ALL!BD$554</f>
        <v>0</v>
      </c>
      <c r="BE922" s="79">
        <f>ALL!BE308/ALL!BE$554</f>
        <v>0</v>
      </c>
      <c r="BF922" s="79">
        <f>ALL!BF308/ALL!BF$554</f>
        <v>0</v>
      </c>
      <c r="BG922" s="79">
        <f>ALL!BG308/ALL!BG$554</f>
        <v>0</v>
      </c>
      <c r="BH922" s="79">
        <f>ALL!BH308/ALL!BH$554</f>
        <v>1.5307129057111536E-4</v>
      </c>
      <c r="BJ922" s="267">
        <f t="array" ref="BJ922">(MIN(IF($E$4:$BG$4=BJ$4,$E922:$BG922)))</f>
        <v>0</v>
      </c>
      <c r="BK922" s="267">
        <f t="array" ref="BK922">(MAX(IF($E$4:$BG$4=BK$4,$E922:$BG922)))</f>
        <v>4.1066134084652005E-4</v>
      </c>
      <c r="BL922" s="267">
        <f t="array" ref="BL922">(AVERAGE(IF($E$4:$BG$4=BL$4,$E922:$BG922)))</f>
        <v>5.0977863661307466E-5</v>
      </c>
      <c r="BM922" s="267">
        <f t="array" ref="BM922">(MIN(IF($E$4:$BG$4=BM$4,$E922:$BG922)))</f>
        <v>0</v>
      </c>
      <c r="BN922" s="267">
        <f t="array" ref="BN922">(MAX(IF($E$4:$BG$4=BN$4,$E922:$BG922)))</f>
        <v>0</v>
      </c>
      <c r="BO922" s="267">
        <f t="array" ref="BO922">(AVERAGE(IF($E$4:$BG$4=BO$4,$E922:$BG922)))</f>
        <v>0</v>
      </c>
      <c r="BP922" s="267">
        <f t="array" ref="BP922">(MIN(IF($E$4:$BG$4=BP$4,$E922:$BG922)))</f>
        <v>0</v>
      </c>
      <c r="BQ922" s="267">
        <f t="array" ref="BQ922">(MAX(IF($E$4:$BG$4=BQ$4,$E922:$BG922)))</f>
        <v>4.6097831930779369E-2</v>
      </c>
      <c r="BR922" s="267">
        <f t="array" ref="BR922">(AVERAGE(IF($E$4:$BG$4=BR$4,$E922:$BG922)))</f>
        <v>1.5674799712385189E-2</v>
      </c>
      <c r="BS922" s="267">
        <f t="array" ref="BS922">(MIN(IF($E$4:$BG$4=BS$4,$E922:$BG922)))</f>
        <v>0</v>
      </c>
      <c r="BT922" s="267">
        <f t="array" ref="BT922">(MAX(IF($E$4:$BG$4=BT$4,$E922:$BG922)))</f>
        <v>7.8628078808006473E-5</v>
      </c>
      <c r="BU922" s="267">
        <f t="array" ref="BU922">(AVERAGE(IF($E$4:$BG$4=BU$4,$E922:$BG922)))</f>
        <v>3.7441942289526892E-6</v>
      </c>
      <c r="BV922" s="267">
        <f t="array" ref="BV922">(MIN(IF($E$4:$BG$4=BV$4,$E922:$BG922)))</f>
        <v>0</v>
      </c>
      <c r="BW922" s="267">
        <f t="array" ref="BW922">(MAX(IF($E$4:$BG$4=BW$4,$E922:$BG922)))</f>
        <v>0</v>
      </c>
      <c r="BX922" s="267">
        <f t="array" ref="BX922">(AVERAGE(IF($E$4:$BG$4=BX$4,$E922:$BG922)))</f>
        <v>0</v>
      </c>
      <c r="BY922" s="267">
        <f t="array" ref="BY922">(MIN(IF($E$4:$BG$4=BY$4,$E922:$BG922)))</f>
        <v>0</v>
      </c>
      <c r="BZ922" s="267">
        <f t="array" ref="BZ922">(MAX(IF($E$4:$BG$4=BZ$4,$E922:$BG922)))</f>
        <v>0</v>
      </c>
      <c r="CA922" s="267">
        <f t="array" ref="CA922">(AVERAGE(IF($E$4:$BG$4=CA$4,$E922:$BG922)))</f>
        <v>0</v>
      </c>
      <c r="CB922" s="268">
        <f t="shared" si="399"/>
        <v>0</v>
      </c>
      <c r="CC922" s="268">
        <f t="shared" si="400"/>
        <v>0</v>
      </c>
      <c r="CD922" s="268">
        <f t="shared" si="401"/>
        <v>8.7124860062808159E-4</v>
      </c>
    </row>
    <row r="923" spans="1:82" s="90" customFormat="1">
      <c r="A923" s="253">
        <f t="shared" si="398"/>
        <v>52105</v>
      </c>
      <c r="B923" s="236" t="s">
        <v>259</v>
      </c>
      <c r="C923" s="50"/>
      <c r="D923" s="50"/>
      <c r="E923" s="79">
        <f>ALL!E309/ALL!E$554</f>
        <v>0</v>
      </c>
      <c r="F923" s="79">
        <f>ALL!F309/ALL!F$554</f>
        <v>1.5052575347298186E-4</v>
      </c>
      <c r="G923" s="79">
        <f>ALL!G309/ALL!G$554</f>
        <v>0</v>
      </c>
      <c r="H923" s="79">
        <f>ALL!H309/ALL!H$554</f>
        <v>0</v>
      </c>
      <c r="I923" s="79">
        <f>ALL!I309/ALL!I$554</f>
        <v>7.5806178399843657E-4</v>
      </c>
      <c r="J923" s="79">
        <f>ALL!J309/ALL!J$554</f>
        <v>0</v>
      </c>
      <c r="K923" s="79">
        <f>ALL!K309/ALL!K$554</f>
        <v>0</v>
      </c>
      <c r="L923" s="79">
        <f>ALL!L309/ALL!L$554</f>
        <v>0</v>
      </c>
      <c r="M923" s="79">
        <f>ALL!M309/ALL!M$554</f>
        <v>0</v>
      </c>
      <c r="N923" s="79">
        <f>ALL!N309/ALL!N$554</f>
        <v>1.2342417844430781E-3</v>
      </c>
      <c r="O923" s="79">
        <f>ALL!O309/ALL!O$554</f>
        <v>0</v>
      </c>
      <c r="P923" s="79">
        <f>ALL!P309/ALL!P$554</f>
        <v>0</v>
      </c>
      <c r="Q923" s="79">
        <f>ALL!Q309/ALL!Q$554</f>
        <v>9.9956857975600156E-5</v>
      </c>
      <c r="R923" s="79">
        <f>ALL!R309/ALL!R$554</f>
        <v>2.4392431638737881E-5</v>
      </c>
      <c r="S923" s="79">
        <f>ALL!S309/ALL!S$554</f>
        <v>2.630464781350563E-4</v>
      </c>
      <c r="T923" s="79">
        <f>ALL!T309/ALL!T$554</f>
        <v>3.5137168581320886E-4</v>
      </c>
      <c r="U923" s="79">
        <f>ALL!U309/ALL!U$554</f>
        <v>0</v>
      </c>
      <c r="V923" s="79">
        <f>ALL!V309/ALL!V$554</f>
        <v>0</v>
      </c>
      <c r="W923" s="79">
        <f>ALL!W309/ALL!W$554</f>
        <v>0</v>
      </c>
      <c r="X923" s="79">
        <f>ALL!X309/ALL!X$554</f>
        <v>0</v>
      </c>
      <c r="Y923" s="79">
        <f>ALL!Y309/ALL!Y$554</f>
        <v>0</v>
      </c>
      <c r="Z923" s="79">
        <f>ALL!Z309/ALL!Z$554</f>
        <v>0</v>
      </c>
      <c r="AA923" s="79">
        <f>ALL!AA309/ALL!AA$554</f>
        <v>0</v>
      </c>
      <c r="AB923" s="79">
        <f>ALL!AB309/ALL!AB$554</f>
        <v>4.5169333360906233E-4</v>
      </c>
      <c r="AC923" s="79">
        <f>ALL!AC309/ALL!AC$554</f>
        <v>0</v>
      </c>
      <c r="AD923" s="79">
        <f>ALL!AD309/ALL!AD$554</f>
        <v>0</v>
      </c>
      <c r="AE923" s="79">
        <f>ALL!AE309/ALL!AE$554</f>
        <v>0</v>
      </c>
      <c r="AF923" s="79">
        <f>ALL!AF309/ALL!AF$554</f>
        <v>2.1769096390801771E-5</v>
      </c>
      <c r="AG923" s="79">
        <f>ALL!AG309/ALL!AG$554</f>
        <v>0</v>
      </c>
      <c r="AH923" s="79">
        <f>ALL!AH309/ALL!AH$554</f>
        <v>5.6187181653909559E-4</v>
      </c>
      <c r="AI923" s="79">
        <f>ALL!AI309/ALL!AI$554</f>
        <v>0</v>
      </c>
      <c r="AJ923" s="79">
        <f>ALL!AJ309/ALL!AJ$554</f>
        <v>0</v>
      </c>
      <c r="AK923" s="79">
        <f>ALL!AK309/ALL!AK$554</f>
        <v>0</v>
      </c>
      <c r="AL923" s="79">
        <f>ALL!AL309/ALL!AL$554</f>
        <v>0</v>
      </c>
      <c r="AM923" s="79">
        <f>ALL!AM309/ALL!AM$554</f>
        <v>0</v>
      </c>
      <c r="AN923" s="79">
        <f>ALL!AN309/ALL!AN$554</f>
        <v>0</v>
      </c>
      <c r="AO923" s="79">
        <f>ALL!AO309/ALL!AO$554</f>
        <v>0</v>
      </c>
      <c r="AP923" s="79">
        <f>ALL!AP309/ALL!AP$554</f>
        <v>2.3492597083242949E-3</v>
      </c>
      <c r="AQ923" s="79">
        <f>ALL!AQ309/ALL!AQ$554</f>
        <v>1.1208075813667689E-3</v>
      </c>
      <c r="AR923" s="79">
        <f>ALL!AR309/ALL!AR$554</f>
        <v>0</v>
      </c>
      <c r="AS923" s="79">
        <f>ALL!AS309/ALL!AS$554</f>
        <v>9.2803330203641637E-5</v>
      </c>
      <c r="AT923" s="79">
        <f>ALL!AT309/ALL!AT$554</f>
        <v>1.350471218468433E-3</v>
      </c>
      <c r="AU923" s="79">
        <f>ALL!AU309/ALL!AU$554</f>
        <v>0</v>
      </c>
      <c r="AV923" s="79">
        <f>ALL!AV309/ALL!AV$554</f>
        <v>0</v>
      </c>
      <c r="AW923" s="79">
        <f>ALL!AW309/ALL!AW$554</f>
        <v>0</v>
      </c>
      <c r="AX923" s="79">
        <f>ALL!AX309/ALL!AX$554</f>
        <v>0</v>
      </c>
      <c r="AY923" s="79">
        <f>ALL!AY309/ALL!AY$554</f>
        <v>0</v>
      </c>
      <c r="AZ923" s="79">
        <f>ALL!AZ309/ALL!AZ$554</f>
        <v>0</v>
      </c>
      <c r="BA923" s="79">
        <f>ALL!BA309/ALL!BA$554</f>
        <v>0</v>
      </c>
      <c r="BB923" s="79">
        <f>ALL!BB309/ALL!BB$554</f>
        <v>9.2786783127874617E-5</v>
      </c>
      <c r="BC923" s="79">
        <f>ALL!BC309/ALL!BC$554</f>
        <v>0</v>
      </c>
      <c r="BD923" s="79">
        <f>ALL!BD309/ALL!BD$554</f>
        <v>0</v>
      </c>
      <c r="BE923" s="79">
        <f>ALL!BE309/ALL!BE$554</f>
        <v>0</v>
      </c>
      <c r="BF923" s="79">
        <f>ALL!BF309/ALL!BF$554</f>
        <v>0</v>
      </c>
      <c r="BG923" s="79">
        <f>ALL!BG309/ALL!BG$554</f>
        <v>1.2318927209556672E-3</v>
      </c>
      <c r="BH923" s="79">
        <f>ALL!BH309/ALL!BH$554</f>
        <v>1.8339557842179241E-4</v>
      </c>
      <c r="BJ923" s="267">
        <f t="array" ref="BJ923">(MIN(IF($E$4:$BG$4=BJ$4,$E923:$BG923)))</f>
        <v>0</v>
      </c>
      <c r="BK923" s="267">
        <f t="array" ref="BK923">(MAX(IF($E$4:$BG$4=BK$4,$E923:$BG923)))</f>
        <v>2.3492597083242949E-3</v>
      </c>
      <c r="BL923" s="267">
        <f t="array" ref="BL923">(AVERAGE(IF($E$4:$BG$4=BL$4,$E923:$BG923)))</f>
        <v>3.1288303884318829E-4</v>
      </c>
      <c r="BM923" s="267">
        <f t="array" ref="BM923">(MIN(IF($E$4:$BG$4=BM$4,$E923:$BG923)))</f>
        <v>0</v>
      </c>
      <c r="BN923" s="267">
        <f t="array" ref="BN923">(MAX(IF($E$4:$BG$4=BN$4,$E923:$BG923)))</f>
        <v>1.2318927209556672E-3</v>
      </c>
      <c r="BO923" s="267">
        <f t="array" ref="BO923">(AVERAGE(IF($E$4:$BG$4=BO$4,$E923:$BG923)))</f>
        <v>3.079731802389168E-4</v>
      </c>
      <c r="BP923" s="267">
        <f t="array" ref="BP923">(MIN(IF($E$4:$BG$4=BP$4,$E923:$BG923)))</f>
        <v>0</v>
      </c>
      <c r="BQ923" s="267">
        <f t="array" ref="BQ923">(MAX(IF($E$4:$BG$4=BQ$4,$E923:$BG923)))</f>
        <v>0</v>
      </c>
      <c r="BR923" s="267">
        <f t="array" ref="BR923">(AVERAGE(IF($E$4:$BG$4=BR$4,$E923:$BG923)))</f>
        <v>0</v>
      </c>
      <c r="BS923" s="267">
        <f t="array" ref="BS923">(MIN(IF($E$4:$BG$4=BS$4,$E923:$BG923)))</f>
        <v>0</v>
      </c>
      <c r="BT923" s="267">
        <f t="array" ref="BT923">(MAX(IF($E$4:$BG$4=BT$4,$E923:$BG923)))</f>
        <v>1.2342417844430781E-3</v>
      </c>
      <c r="BU923" s="267">
        <f t="array" ref="BU923">(AVERAGE(IF($E$4:$BG$4=BU$4,$E923:$BG923)))</f>
        <v>1.2891313830516954E-4</v>
      </c>
      <c r="BV923" s="267">
        <f t="array" ref="BV923">(MIN(IF($E$4:$BG$4=BV$4,$E923:$BG923)))</f>
        <v>0</v>
      </c>
      <c r="BW923" s="267">
        <f t="array" ref="BW923">(MAX(IF($E$4:$BG$4=BW$4,$E923:$BG923)))</f>
        <v>4.5169333360906233E-4</v>
      </c>
      <c r="BX923" s="267">
        <f t="array" ref="BX923">(AVERAGE(IF($E$4:$BG$4=BX$4,$E923:$BG923)))</f>
        <v>1.1292333340226558E-4</v>
      </c>
      <c r="BY923" s="267">
        <f t="array" ref="BY923">(MIN(IF($E$4:$BG$4=BY$4,$E923:$BG923)))</f>
        <v>0</v>
      </c>
      <c r="BZ923" s="267">
        <f t="array" ref="BZ923">(MAX(IF($E$4:$BG$4=BZ$4,$E923:$BG923)))</f>
        <v>7.5806178399843657E-4</v>
      </c>
      <c r="CA923" s="267">
        <f t="array" ref="CA923">(AVERAGE(IF($E$4:$BG$4=CA$4,$E923:$BG923)))</f>
        <v>1.0829454057120522E-4</v>
      </c>
      <c r="CB923" s="268">
        <f t="shared" si="399"/>
        <v>0</v>
      </c>
      <c r="CC923" s="268">
        <f t="shared" si="400"/>
        <v>0</v>
      </c>
      <c r="CD923" s="268">
        <f t="shared" si="401"/>
        <v>1.8463549753568615E-4</v>
      </c>
    </row>
    <row r="924" spans="1:82" s="90" customFormat="1">
      <c r="A924" s="253">
        <f t="shared" si="398"/>
        <v>52106</v>
      </c>
      <c r="B924" s="236" t="s">
        <v>260</v>
      </c>
      <c r="C924" s="50"/>
      <c r="D924" s="50"/>
      <c r="E924" s="79">
        <f>ALL!E310/ALL!E$554</f>
        <v>0</v>
      </c>
      <c r="F924" s="79">
        <f>ALL!F310/ALL!F$554</f>
        <v>0</v>
      </c>
      <c r="G924" s="79">
        <f>ALL!G310/ALL!G$554</f>
        <v>0</v>
      </c>
      <c r="H924" s="79">
        <f>ALL!H310/ALL!H$554</f>
        <v>0</v>
      </c>
      <c r="I924" s="79">
        <f>ALL!I310/ALL!I$554</f>
        <v>0</v>
      </c>
      <c r="J924" s="79">
        <f>ALL!J310/ALL!J$554</f>
        <v>0</v>
      </c>
      <c r="K924" s="79">
        <f>ALL!K310/ALL!K$554</f>
        <v>0</v>
      </c>
      <c r="L924" s="79">
        <f>ALL!L310/ALL!L$554</f>
        <v>9.7230788624052715E-5</v>
      </c>
      <c r="M924" s="79">
        <f>ALL!M310/ALL!M$554</f>
        <v>0</v>
      </c>
      <c r="N924" s="79">
        <f>ALL!N310/ALL!N$554</f>
        <v>0</v>
      </c>
      <c r="O924" s="79">
        <f>ALL!O310/ALL!O$554</f>
        <v>0</v>
      </c>
      <c r="P924" s="79">
        <f>ALL!P310/ALL!P$554</f>
        <v>2.1739704706251741E-4</v>
      </c>
      <c r="Q924" s="79">
        <f>ALL!Q310/ALL!Q$554</f>
        <v>0</v>
      </c>
      <c r="R924" s="79">
        <f>ALL!R310/ALL!R$554</f>
        <v>0</v>
      </c>
      <c r="S924" s="79">
        <f>ALL!S310/ALL!S$554</f>
        <v>0</v>
      </c>
      <c r="T924" s="79">
        <f>ALL!T310/ALL!T$554</f>
        <v>0</v>
      </c>
      <c r="U924" s="79">
        <f>ALL!U310/ALL!U$554</f>
        <v>0</v>
      </c>
      <c r="V924" s="79">
        <f>ALL!V310/ALL!V$554</f>
        <v>0</v>
      </c>
      <c r="W924" s="79">
        <f>ALL!W310/ALL!W$554</f>
        <v>0</v>
      </c>
      <c r="X924" s="79">
        <f>ALL!X310/ALL!X$554</f>
        <v>0</v>
      </c>
      <c r="Y924" s="79">
        <f>ALL!Y310/ALL!Y$554</f>
        <v>-1.6171511558543419E-8</v>
      </c>
      <c r="Z924" s="79">
        <f>ALL!Z310/ALL!Z$554</f>
        <v>0</v>
      </c>
      <c r="AA924" s="79">
        <f>ALL!AA310/ALL!AA$554</f>
        <v>0</v>
      </c>
      <c r="AB924" s="79">
        <f>ALL!AB310/ALL!AB$554</f>
        <v>0</v>
      </c>
      <c r="AC924" s="79">
        <f>ALL!AC310/ALL!AC$554</f>
        <v>0</v>
      </c>
      <c r="AD924" s="79">
        <f>ALL!AD310/ALL!AD$554</f>
        <v>0</v>
      </c>
      <c r="AE924" s="79">
        <f>ALL!AE310/ALL!AE$554</f>
        <v>0</v>
      </c>
      <c r="AF924" s="79">
        <f>ALL!AF310/ALL!AF$554</f>
        <v>0</v>
      </c>
      <c r="AG924" s="79">
        <f>ALL!AG310/ALL!AG$554</f>
        <v>0</v>
      </c>
      <c r="AH924" s="79">
        <f>ALL!AH310/ALL!AH$554</f>
        <v>1.3121999153225747E-2</v>
      </c>
      <c r="AI924" s="79">
        <f>ALL!AI310/ALL!AI$554</f>
        <v>0</v>
      </c>
      <c r="AJ924" s="79">
        <f>ALL!AJ310/ALL!AJ$554</f>
        <v>0</v>
      </c>
      <c r="AK924" s="79">
        <f>ALL!AK310/ALL!AK$554</f>
        <v>0</v>
      </c>
      <c r="AL924" s="79">
        <f>ALL!AL310/ALL!AL$554</f>
        <v>0</v>
      </c>
      <c r="AM924" s="79">
        <f>ALL!AM310/ALL!AM$554</f>
        <v>0</v>
      </c>
      <c r="AN924" s="79">
        <f>ALL!AN310/ALL!AN$554</f>
        <v>0</v>
      </c>
      <c r="AO924" s="79">
        <f>ALL!AO310/ALL!AO$554</f>
        <v>0</v>
      </c>
      <c r="AP924" s="79">
        <f>ALL!AP310/ALL!AP$554</f>
        <v>0</v>
      </c>
      <c r="AQ924" s="79">
        <f>ALL!AQ310/ALL!AQ$554</f>
        <v>0</v>
      </c>
      <c r="AR924" s="79">
        <f>ALL!AR310/ALL!AR$554</f>
        <v>0</v>
      </c>
      <c r="AS924" s="79">
        <f>ALL!AS310/ALL!AS$554</f>
        <v>0</v>
      </c>
      <c r="AT924" s="79">
        <f>ALL!AT310/ALL!AT$554</f>
        <v>0</v>
      </c>
      <c r="AU924" s="79">
        <f>ALL!AU310/ALL!AU$554</f>
        <v>0</v>
      </c>
      <c r="AV924" s="79">
        <f>ALL!AV310/ALL!AV$554</f>
        <v>0</v>
      </c>
      <c r="AW924" s="79">
        <f>ALL!AW310/ALL!AW$554</f>
        <v>0</v>
      </c>
      <c r="AX924" s="79">
        <f>ALL!AX310/ALL!AX$554</f>
        <v>0</v>
      </c>
      <c r="AY924" s="79">
        <f>ALL!AY310/ALL!AY$554</f>
        <v>0</v>
      </c>
      <c r="AZ924" s="79">
        <f>ALL!AZ310/ALL!AZ$554</f>
        <v>0</v>
      </c>
      <c r="BA924" s="79">
        <f>ALL!BA310/ALL!BA$554</f>
        <v>0</v>
      </c>
      <c r="BB924" s="79">
        <f>ALL!BB310/ALL!BB$554</f>
        <v>0</v>
      </c>
      <c r="BC924" s="79">
        <f>ALL!BC310/ALL!BC$554</f>
        <v>0</v>
      </c>
      <c r="BD924" s="79">
        <f>ALL!BD310/ALL!BD$554</f>
        <v>0</v>
      </c>
      <c r="BE924" s="79">
        <f>ALL!BE310/ALL!BE$554</f>
        <v>0</v>
      </c>
      <c r="BF924" s="79">
        <f>ALL!BF310/ALL!BF$554</f>
        <v>0</v>
      </c>
      <c r="BG924" s="79">
        <f>ALL!BG310/ALL!BG$554</f>
        <v>0</v>
      </c>
      <c r="BH924" s="79">
        <f>ALL!BH310/ALL!BH$554</f>
        <v>3.4586009978088085E-4</v>
      </c>
      <c r="BJ924" s="267">
        <f t="array" ref="BJ924">(MIN(IF($E$4:$BG$4=BJ$4,$E924:$BG924)))</f>
        <v>0</v>
      </c>
      <c r="BK924" s="267">
        <f t="array" ref="BK924">(MAX(IF($E$4:$BG$4=BK$4,$E924:$BG924)))</f>
        <v>0</v>
      </c>
      <c r="BL924" s="267">
        <f t="array" ref="BL924">(AVERAGE(IF($E$4:$BG$4=BL$4,$E924:$BG924)))</f>
        <v>0</v>
      </c>
      <c r="BM924" s="267">
        <f t="array" ref="BM924">(MIN(IF($E$4:$BG$4=BM$4,$E924:$BG924)))</f>
        <v>0</v>
      </c>
      <c r="BN924" s="267">
        <f t="array" ref="BN924">(MAX(IF($E$4:$BG$4=BN$4,$E924:$BG924)))</f>
        <v>0</v>
      </c>
      <c r="BO924" s="267">
        <f t="array" ref="BO924">(AVERAGE(IF($E$4:$BG$4=BO$4,$E924:$BG924)))</f>
        <v>0</v>
      </c>
      <c r="BP924" s="267">
        <f t="array" ref="BP924">(MIN(IF($E$4:$BG$4=BP$4,$E924:$BG924)))</f>
        <v>0</v>
      </c>
      <c r="BQ924" s="267">
        <f t="array" ref="BQ924">(MAX(IF($E$4:$BG$4=BQ$4,$E924:$BG924)))</f>
        <v>0</v>
      </c>
      <c r="BR924" s="267">
        <f t="array" ref="BR924">(AVERAGE(IF($E$4:$BG$4=BR$4,$E924:$BG924)))</f>
        <v>0</v>
      </c>
      <c r="BS924" s="267">
        <f t="array" ref="BS924">(MIN(IF($E$4:$BG$4=BS$4,$E924:$BG924)))</f>
        <v>-1.6171511558543419E-8</v>
      </c>
      <c r="BT924" s="267">
        <f t="array" ref="BT924">(MAX(IF($E$4:$BG$4=BT$4,$E924:$BG924)))</f>
        <v>1.3121999153225747E-2</v>
      </c>
      <c r="BU924" s="267">
        <f t="array" ref="BU924">(AVERAGE(IF($E$4:$BG$4=BU$4,$E924:$BG924)))</f>
        <v>6.2485633246258038E-4</v>
      </c>
      <c r="BV924" s="267">
        <f t="array" ref="BV924">(MIN(IF($E$4:$BG$4=BV$4,$E924:$BG924)))</f>
        <v>0</v>
      </c>
      <c r="BW924" s="267">
        <f t="array" ref="BW924">(MAX(IF($E$4:$BG$4=BW$4,$E924:$BG924)))</f>
        <v>0</v>
      </c>
      <c r="BX924" s="267">
        <f t="array" ref="BX924">(AVERAGE(IF($E$4:$BG$4=BX$4,$E924:$BG924)))</f>
        <v>0</v>
      </c>
      <c r="BY924" s="267">
        <f t="array" ref="BY924">(MIN(IF($E$4:$BG$4=BY$4,$E924:$BG924)))</f>
        <v>0</v>
      </c>
      <c r="BZ924" s="267">
        <f t="array" ref="BZ924">(MAX(IF($E$4:$BG$4=BZ$4,$E924:$BG924)))</f>
        <v>2.1739704706251741E-4</v>
      </c>
      <c r="CA924" s="267">
        <f t="array" ref="CA924">(AVERAGE(IF($E$4:$BG$4=CA$4,$E924:$BG924)))</f>
        <v>4.4946833669510019E-5</v>
      </c>
      <c r="CB924" s="268">
        <f t="shared" si="399"/>
        <v>0</v>
      </c>
      <c r="CC924" s="268">
        <f t="shared" si="400"/>
        <v>0</v>
      </c>
      <c r="CD924" s="268">
        <f t="shared" si="401"/>
        <v>2.4430201486183199E-4</v>
      </c>
    </row>
    <row r="925" spans="1:82" s="90" customFormat="1">
      <c r="A925" s="253">
        <f t="shared" si="398"/>
        <v>52107</v>
      </c>
      <c r="B925" s="236" t="s">
        <v>261</v>
      </c>
      <c r="C925" s="50"/>
      <c r="D925" s="50"/>
      <c r="E925" s="79">
        <f>ALL!E311/ALL!E$554</f>
        <v>0</v>
      </c>
      <c r="F925" s="79">
        <f>ALL!F311/ALL!F$554</f>
        <v>0</v>
      </c>
      <c r="G925" s="79">
        <f>ALL!G311/ALL!G$554</f>
        <v>0</v>
      </c>
      <c r="H925" s="79">
        <f>ALL!H311/ALL!H$554</f>
        <v>0</v>
      </c>
      <c r="I925" s="79">
        <f>ALL!I311/ALL!I$554</f>
        <v>0</v>
      </c>
      <c r="J925" s="79">
        <f>ALL!J311/ALL!J$554</f>
        <v>0</v>
      </c>
      <c r="K925" s="79">
        <f>ALL!K311/ALL!K$554</f>
        <v>0</v>
      </c>
      <c r="L925" s="79">
        <f>ALL!L311/ALL!L$554</f>
        <v>0</v>
      </c>
      <c r="M925" s="79">
        <f>ALL!M311/ALL!M$554</f>
        <v>0</v>
      </c>
      <c r="N925" s="79">
        <f>ALL!N311/ALL!N$554</f>
        <v>6.3447332748331193E-4</v>
      </c>
      <c r="O925" s="79">
        <f>ALL!O311/ALL!O$554</f>
        <v>0</v>
      </c>
      <c r="P925" s="79">
        <f>ALL!P311/ALL!P$554</f>
        <v>0</v>
      </c>
      <c r="Q925" s="79">
        <f>ALL!Q311/ALL!Q$554</f>
        <v>0</v>
      </c>
      <c r="R925" s="79">
        <f>ALL!R311/ALL!R$554</f>
        <v>0</v>
      </c>
      <c r="S925" s="79">
        <f>ALL!S311/ALL!S$554</f>
        <v>0</v>
      </c>
      <c r="T925" s="79">
        <f>ALL!T311/ALL!T$554</f>
        <v>0</v>
      </c>
      <c r="U925" s="79">
        <f>ALL!U311/ALL!U$554</f>
        <v>0</v>
      </c>
      <c r="V925" s="79">
        <f>ALL!V311/ALL!V$554</f>
        <v>0</v>
      </c>
      <c r="W925" s="79">
        <f>ALL!W311/ALL!W$554</f>
        <v>0</v>
      </c>
      <c r="X925" s="79">
        <f>ALL!X311/ALL!X$554</f>
        <v>0</v>
      </c>
      <c r="Y925" s="79">
        <f>ALL!Y311/ALL!Y$554</f>
        <v>0</v>
      </c>
      <c r="Z925" s="79">
        <f>ALL!Z311/ALL!Z$554</f>
        <v>0</v>
      </c>
      <c r="AA925" s="79">
        <f>ALL!AA311/ALL!AA$554</f>
        <v>0</v>
      </c>
      <c r="AB925" s="79">
        <f>ALL!AB311/ALL!AB$554</f>
        <v>0</v>
      </c>
      <c r="AC925" s="79">
        <f>ALL!AC311/ALL!AC$554</f>
        <v>0</v>
      </c>
      <c r="AD925" s="79">
        <f>ALL!AD311/ALL!AD$554</f>
        <v>0</v>
      </c>
      <c r="AE925" s="79">
        <f>ALL!AE311/ALL!AE$554</f>
        <v>0</v>
      </c>
      <c r="AF925" s="79">
        <f>ALL!AF311/ALL!AF$554</f>
        <v>0</v>
      </c>
      <c r="AG925" s="79">
        <f>ALL!AG311/ALL!AG$554</f>
        <v>0</v>
      </c>
      <c r="AH925" s="79">
        <f>ALL!AH311/ALL!AH$554</f>
        <v>0</v>
      </c>
      <c r="AI925" s="79">
        <f>ALL!AI311/ALL!AI$554</f>
        <v>0</v>
      </c>
      <c r="AJ925" s="79">
        <f>ALL!AJ311/ALL!AJ$554</f>
        <v>0</v>
      </c>
      <c r="AK925" s="79">
        <f>ALL!AK311/ALL!AK$554</f>
        <v>0</v>
      </c>
      <c r="AL925" s="79">
        <f>ALL!AL311/ALL!AL$554</f>
        <v>0</v>
      </c>
      <c r="AM925" s="79">
        <f>ALL!AM311/ALL!AM$554</f>
        <v>0</v>
      </c>
      <c r="AN925" s="79">
        <f>ALL!AN311/ALL!AN$554</f>
        <v>0</v>
      </c>
      <c r="AO925" s="79">
        <f>ALL!AO311/ALL!AO$554</f>
        <v>0</v>
      </c>
      <c r="AP925" s="79">
        <f>ALL!AP311/ALL!AP$554</f>
        <v>0</v>
      </c>
      <c r="AQ925" s="79">
        <f>ALL!AQ311/ALL!AQ$554</f>
        <v>0</v>
      </c>
      <c r="AR925" s="79">
        <f>ALL!AR311/ALL!AR$554</f>
        <v>0</v>
      </c>
      <c r="AS925" s="79">
        <f>ALL!AS311/ALL!AS$554</f>
        <v>0</v>
      </c>
      <c r="AT925" s="79">
        <f>ALL!AT311/ALL!AT$554</f>
        <v>0</v>
      </c>
      <c r="AU925" s="79">
        <f>ALL!AU311/ALL!AU$554</f>
        <v>0</v>
      </c>
      <c r="AV925" s="79">
        <f>ALL!AV311/ALL!AV$554</f>
        <v>0</v>
      </c>
      <c r="AW925" s="79">
        <f>ALL!AW311/ALL!AW$554</f>
        <v>0</v>
      </c>
      <c r="AX925" s="79">
        <f>ALL!AX311/ALL!AX$554</f>
        <v>0</v>
      </c>
      <c r="AY925" s="79">
        <f>ALL!AY311/ALL!AY$554</f>
        <v>0</v>
      </c>
      <c r="AZ925" s="79">
        <f>ALL!AZ311/ALL!AZ$554</f>
        <v>0</v>
      </c>
      <c r="BA925" s="79">
        <f>ALL!BA311/ALL!BA$554</f>
        <v>0</v>
      </c>
      <c r="BB925" s="79">
        <f>ALL!BB311/ALL!BB$554</f>
        <v>0</v>
      </c>
      <c r="BC925" s="79">
        <f>ALL!BC311/ALL!BC$554</f>
        <v>0</v>
      </c>
      <c r="BD925" s="79">
        <f>ALL!BD311/ALL!BD$554</f>
        <v>0</v>
      </c>
      <c r="BE925" s="79">
        <f>ALL!BE311/ALL!BE$554</f>
        <v>0</v>
      </c>
      <c r="BF925" s="79">
        <f>ALL!BF311/ALL!BF$554</f>
        <v>0</v>
      </c>
      <c r="BG925" s="79">
        <f>ALL!BG311/ALL!BG$554</f>
        <v>0</v>
      </c>
      <c r="BH925" s="79">
        <f>ALL!BH311/ALL!BH$554</f>
        <v>2.598672521220569E-6</v>
      </c>
      <c r="BJ925" s="267">
        <f t="array" ref="BJ925">(MIN(IF($E$4:$BG$4=BJ$4,$E925:$BG925)))</f>
        <v>0</v>
      </c>
      <c r="BK925" s="267">
        <f t="array" ref="BK925">(MAX(IF($E$4:$BG$4=BK$4,$E925:$BG925)))</f>
        <v>0</v>
      </c>
      <c r="BL925" s="267">
        <f t="array" ref="BL925">(AVERAGE(IF($E$4:$BG$4=BL$4,$E925:$BG925)))</f>
        <v>0</v>
      </c>
      <c r="BM925" s="267">
        <f t="array" ref="BM925">(MIN(IF($E$4:$BG$4=BM$4,$E925:$BG925)))</f>
        <v>0</v>
      </c>
      <c r="BN925" s="267">
        <f t="array" ref="BN925">(MAX(IF($E$4:$BG$4=BN$4,$E925:$BG925)))</f>
        <v>0</v>
      </c>
      <c r="BO925" s="267">
        <f t="array" ref="BO925">(AVERAGE(IF($E$4:$BG$4=BO$4,$E925:$BG925)))</f>
        <v>0</v>
      </c>
      <c r="BP925" s="267">
        <f t="array" ref="BP925">(MIN(IF($E$4:$BG$4=BP$4,$E925:$BG925)))</f>
        <v>0</v>
      </c>
      <c r="BQ925" s="267">
        <f t="array" ref="BQ925">(MAX(IF($E$4:$BG$4=BQ$4,$E925:$BG925)))</f>
        <v>0</v>
      </c>
      <c r="BR925" s="267">
        <f t="array" ref="BR925">(AVERAGE(IF($E$4:$BG$4=BR$4,$E925:$BG925)))</f>
        <v>0</v>
      </c>
      <c r="BS925" s="267">
        <f t="array" ref="BS925">(MIN(IF($E$4:$BG$4=BS$4,$E925:$BG925)))</f>
        <v>0</v>
      </c>
      <c r="BT925" s="267">
        <f t="array" ref="BT925">(MAX(IF($E$4:$BG$4=BT$4,$E925:$BG925)))</f>
        <v>6.3447332748331193E-4</v>
      </c>
      <c r="BU925" s="267">
        <f t="array" ref="BU925">(AVERAGE(IF($E$4:$BG$4=BU$4,$E925:$BG925)))</f>
        <v>3.0213015594443424E-5</v>
      </c>
      <c r="BV925" s="267">
        <f t="array" ref="BV925">(MIN(IF($E$4:$BG$4=BV$4,$E925:$BG925)))</f>
        <v>0</v>
      </c>
      <c r="BW925" s="267">
        <f t="array" ref="BW925">(MAX(IF($E$4:$BG$4=BW$4,$E925:$BG925)))</f>
        <v>0</v>
      </c>
      <c r="BX925" s="267">
        <f t="array" ref="BX925">(AVERAGE(IF($E$4:$BG$4=BX$4,$E925:$BG925)))</f>
        <v>0</v>
      </c>
      <c r="BY925" s="267">
        <f t="array" ref="BY925">(MIN(IF($E$4:$BG$4=BY$4,$E925:$BG925)))</f>
        <v>0</v>
      </c>
      <c r="BZ925" s="267">
        <f t="array" ref="BZ925">(MAX(IF($E$4:$BG$4=BZ$4,$E925:$BG925)))</f>
        <v>0</v>
      </c>
      <c r="CA925" s="267">
        <f t="array" ref="CA925">(AVERAGE(IF($E$4:$BG$4=CA$4,$E925:$BG925)))</f>
        <v>0</v>
      </c>
      <c r="CB925" s="268">
        <f t="shared" si="399"/>
        <v>0</v>
      </c>
      <c r="CC925" s="268">
        <f t="shared" si="400"/>
        <v>0</v>
      </c>
      <c r="CD925" s="268">
        <f t="shared" si="401"/>
        <v>1.1535878681514763E-5</v>
      </c>
    </row>
    <row r="926" spans="1:82" s="90" customFormat="1">
      <c r="A926" s="253">
        <f t="shared" si="398"/>
        <v>52108</v>
      </c>
      <c r="B926" s="236" t="s">
        <v>262</v>
      </c>
      <c r="C926" s="50"/>
      <c r="D926" s="50"/>
      <c r="E926" s="79">
        <f>ALL!E312/ALL!E$554</f>
        <v>0</v>
      </c>
      <c r="F926" s="79">
        <f>ALL!F312/ALL!F$554</f>
        <v>0</v>
      </c>
      <c r="G926" s="79">
        <f>ALL!G312/ALL!G$554</f>
        <v>0</v>
      </c>
      <c r="H926" s="79">
        <f>ALL!H312/ALL!H$554</f>
        <v>0</v>
      </c>
      <c r="I926" s="79">
        <f>ALL!I312/ALL!I$554</f>
        <v>0</v>
      </c>
      <c r="J926" s="79">
        <f>ALL!J312/ALL!J$554</f>
        <v>0</v>
      </c>
      <c r="K926" s="79">
        <f>ALL!K312/ALL!K$554</f>
        <v>0</v>
      </c>
      <c r="L926" s="79">
        <f>ALL!L312/ALL!L$554</f>
        <v>0</v>
      </c>
      <c r="M926" s="79">
        <f>ALL!M312/ALL!M$554</f>
        <v>0</v>
      </c>
      <c r="N926" s="79">
        <f>ALL!N312/ALL!N$554</f>
        <v>0</v>
      </c>
      <c r="O926" s="79">
        <f>ALL!O312/ALL!O$554</f>
        <v>0</v>
      </c>
      <c r="P926" s="79">
        <f>ALL!P312/ALL!P$554</f>
        <v>0</v>
      </c>
      <c r="Q926" s="79">
        <f>ALL!Q312/ALL!Q$554</f>
        <v>0</v>
      </c>
      <c r="R926" s="79">
        <f>ALL!R312/ALL!R$554</f>
        <v>0</v>
      </c>
      <c r="S926" s="79">
        <f>ALL!S312/ALL!S$554</f>
        <v>0</v>
      </c>
      <c r="T926" s="79">
        <f>ALL!T312/ALL!T$554</f>
        <v>0</v>
      </c>
      <c r="U926" s="79">
        <f>ALL!U312/ALL!U$554</f>
        <v>0</v>
      </c>
      <c r="V926" s="79">
        <f>ALL!V312/ALL!V$554</f>
        <v>0</v>
      </c>
      <c r="W926" s="79">
        <f>ALL!W312/ALL!W$554</f>
        <v>0</v>
      </c>
      <c r="X926" s="79">
        <f>ALL!X312/ALL!X$554</f>
        <v>0</v>
      </c>
      <c r="Y926" s="79">
        <f>ALL!Y312/ALL!Y$554</f>
        <v>0</v>
      </c>
      <c r="Z926" s="79">
        <f>ALL!Z312/ALL!Z$554</f>
        <v>0</v>
      </c>
      <c r="AA926" s="79">
        <f>ALL!AA312/ALL!AA$554</f>
        <v>0</v>
      </c>
      <c r="AB926" s="79">
        <f>ALL!AB312/ALL!AB$554</f>
        <v>9.5761553772245682E-4</v>
      </c>
      <c r="AC926" s="79">
        <f>ALL!AC312/ALL!AC$554</f>
        <v>0</v>
      </c>
      <c r="AD926" s="79">
        <f>ALL!AD312/ALL!AD$554</f>
        <v>0</v>
      </c>
      <c r="AE926" s="79">
        <f>ALL!AE312/ALL!AE$554</f>
        <v>0</v>
      </c>
      <c r="AF926" s="79">
        <f>ALL!AF312/ALL!AF$554</f>
        <v>0</v>
      </c>
      <c r="AG926" s="79">
        <f>ALL!AG312/ALL!AG$554</f>
        <v>0</v>
      </c>
      <c r="AH926" s="79">
        <f>ALL!AH312/ALL!AH$554</f>
        <v>8.0853941000934522E-6</v>
      </c>
      <c r="AI926" s="79">
        <f>ALL!AI312/ALL!AI$554</f>
        <v>0</v>
      </c>
      <c r="AJ926" s="79">
        <f>ALL!AJ312/ALL!AJ$554</f>
        <v>0</v>
      </c>
      <c r="AK926" s="79">
        <f>ALL!AK312/ALL!AK$554</f>
        <v>0</v>
      </c>
      <c r="AL926" s="79">
        <f>ALL!AL312/ALL!AL$554</f>
        <v>0</v>
      </c>
      <c r="AM926" s="79">
        <f>ALL!AM312/ALL!AM$554</f>
        <v>0</v>
      </c>
      <c r="AN926" s="79">
        <f>ALL!AN312/ALL!AN$554</f>
        <v>0</v>
      </c>
      <c r="AO926" s="79">
        <f>ALL!AO312/ALL!AO$554</f>
        <v>0</v>
      </c>
      <c r="AP926" s="79">
        <f>ALL!AP312/ALL!AP$554</f>
        <v>0</v>
      </c>
      <c r="AQ926" s="79">
        <f>ALL!AQ312/ALL!AQ$554</f>
        <v>0</v>
      </c>
      <c r="AR926" s="79">
        <f>ALL!AR312/ALL!AR$554</f>
        <v>0</v>
      </c>
      <c r="AS926" s="79">
        <f>ALL!AS312/ALL!AS$554</f>
        <v>0</v>
      </c>
      <c r="AT926" s="79">
        <f>ALL!AT312/ALL!AT$554</f>
        <v>0</v>
      </c>
      <c r="AU926" s="79">
        <f>ALL!AU312/ALL!AU$554</f>
        <v>1.0628408499667203E-3</v>
      </c>
      <c r="AV926" s="79">
        <f>ALL!AV312/ALL!AV$554</f>
        <v>1.0154447596573844E-3</v>
      </c>
      <c r="AW926" s="79">
        <f>ALL!AW312/ALL!AW$554</f>
        <v>0</v>
      </c>
      <c r="AX926" s="79">
        <f>ALL!AX312/ALL!AX$554</f>
        <v>0</v>
      </c>
      <c r="AY926" s="79">
        <f>ALL!AY312/ALL!AY$554</f>
        <v>0</v>
      </c>
      <c r="AZ926" s="79">
        <f>ALL!AZ312/ALL!AZ$554</f>
        <v>0</v>
      </c>
      <c r="BA926" s="79">
        <f>ALL!BA312/ALL!BA$554</f>
        <v>0</v>
      </c>
      <c r="BB926" s="79">
        <f>ALL!BB312/ALL!BB$554</f>
        <v>0</v>
      </c>
      <c r="BC926" s="79">
        <f>ALL!BC312/ALL!BC$554</f>
        <v>0</v>
      </c>
      <c r="BD926" s="79">
        <f>ALL!BD312/ALL!BD$554</f>
        <v>0</v>
      </c>
      <c r="BE926" s="79">
        <f>ALL!BE312/ALL!BE$554</f>
        <v>0</v>
      </c>
      <c r="BF926" s="79">
        <f>ALL!BF312/ALL!BF$554</f>
        <v>0</v>
      </c>
      <c r="BG926" s="79">
        <f>ALL!BG312/ALL!BG$554</f>
        <v>0</v>
      </c>
      <c r="BH926" s="79">
        <f>ALL!BH312/ALL!BH$554</f>
        <v>1.6867711547680149E-4</v>
      </c>
      <c r="BJ926" s="267">
        <f t="array" ref="BJ926">(MIN(IF($E$4:$BG$4=BJ$4,$E926:$BG926)))</f>
        <v>0</v>
      </c>
      <c r="BK926" s="267">
        <f t="array" ref="BK926">(MAX(IF($E$4:$BG$4=BK$4,$E926:$BG926)))</f>
        <v>1.0628408499667203E-3</v>
      </c>
      <c r="BL926" s="267">
        <f t="array" ref="BL926">(AVERAGE(IF($E$4:$BG$4=BL$4,$E926:$BG926)))</f>
        <v>1.2989285060150654E-4</v>
      </c>
      <c r="BM926" s="267">
        <f t="array" ref="BM926">(MIN(IF($E$4:$BG$4=BM$4,$E926:$BG926)))</f>
        <v>0</v>
      </c>
      <c r="BN926" s="267">
        <f t="array" ref="BN926">(MAX(IF($E$4:$BG$4=BN$4,$E926:$BG926)))</f>
        <v>0</v>
      </c>
      <c r="BO926" s="267">
        <f t="array" ref="BO926">(AVERAGE(IF($E$4:$BG$4=BO$4,$E926:$BG926)))</f>
        <v>0</v>
      </c>
      <c r="BP926" s="267">
        <f t="array" ref="BP926">(MIN(IF($E$4:$BG$4=BP$4,$E926:$BG926)))</f>
        <v>0</v>
      </c>
      <c r="BQ926" s="267">
        <f t="array" ref="BQ926">(MAX(IF($E$4:$BG$4=BQ$4,$E926:$BG926)))</f>
        <v>0</v>
      </c>
      <c r="BR926" s="267">
        <f t="array" ref="BR926">(AVERAGE(IF($E$4:$BG$4=BR$4,$E926:$BG926)))</f>
        <v>0</v>
      </c>
      <c r="BS926" s="267">
        <f t="array" ref="BS926">(MIN(IF($E$4:$BG$4=BS$4,$E926:$BG926)))</f>
        <v>0</v>
      </c>
      <c r="BT926" s="267">
        <f t="array" ref="BT926">(MAX(IF($E$4:$BG$4=BT$4,$E926:$BG926)))</f>
        <v>8.0853941000934522E-6</v>
      </c>
      <c r="BU926" s="267">
        <f t="array" ref="BU926">(AVERAGE(IF($E$4:$BG$4=BU$4,$E926:$BG926)))</f>
        <v>3.8501876667111676E-7</v>
      </c>
      <c r="BV926" s="267">
        <f t="array" ref="BV926">(MIN(IF($E$4:$BG$4=BV$4,$E926:$BG926)))</f>
        <v>0</v>
      </c>
      <c r="BW926" s="267">
        <f t="array" ref="BW926">(MAX(IF($E$4:$BG$4=BW$4,$E926:$BG926)))</f>
        <v>9.5761553772245682E-4</v>
      </c>
      <c r="BX926" s="267">
        <f t="array" ref="BX926">(AVERAGE(IF($E$4:$BG$4=BX$4,$E926:$BG926)))</f>
        <v>2.3940388443061421E-4</v>
      </c>
      <c r="BY926" s="267">
        <f t="array" ref="BY926">(MIN(IF($E$4:$BG$4=BY$4,$E926:$BG926)))</f>
        <v>0</v>
      </c>
      <c r="BZ926" s="267">
        <f t="array" ref="BZ926">(MAX(IF($E$4:$BG$4=BZ$4,$E926:$BG926)))</f>
        <v>0</v>
      </c>
      <c r="CA926" s="267">
        <f t="array" ref="CA926">(AVERAGE(IF($E$4:$BG$4=CA$4,$E926:$BG926)))</f>
        <v>0</v>
      </c>
      <c r="CB926" s="268">
        <f t="shared" si="399"/>
        <v>0</v>
      </c>
      <c r="CC926" s="268">
        <f t="shared" si="400"/>
        <v>0</v>
      </c>
      <c r="CD926" s="268">
        <f t="shared" si="401"/>
        <v>5.5345209844484636E-5</v>
      </c>
    </row>
    <row r="927" spans="1:82" s="90" customFormat="1" ht="24">
      <c r="A927" s="253">
        <f t="shared" si="398"/>
        <v>52109</v>
      </c>
      <c r="B927" s="236" t="s">
        <v>263</v>
      </c>
      <c r="C927" s="50"/>
      <c r="D927" s="50"/>
      <c r="E927" s="79">
        <f>ALL!E313/ALL!E$554</f>
        <v>5.7875664388128585E-3</v>
      </c>
      <c r="F927" s="79">
        <f>ALL!F313/ALL!F$554</f>
        <v>3.7524140243434226E-3</v>
      </c>
      <c r="G927" s="79">
        <f>ALL!G313/ALL!G$554</f>
        <v>5.3867041050777364E-3</v>
      </c>
      <c r="H927" s="79">
        <f>ALL!H313/ALL!H$554</f>
        <v>9.4653974947824342E-3</v>
      </c>
      <c r="I927" s="79">
        <f>ALL!I313/ALL!I$554</f>
        <v>0</v>
      </c>
      <c r="J927" s="79">
        <f>ALL!J313/ALL!J$554</f>
        <v>6.8356306262292331E-3</v>
      </c>
      <c r="K927" s="79">
        <f>ALL!K313/ALL!K$554</f>
        <v>0</v>
      </c>
      <c r="L927" s="79">
        <f>ALL!L313/ALL!L$554</f>
        <v>1.6246149220523003E-4</v>
      </c>
      <c r="M927" s="79">
        <f>ALL!M313/ALL!M$554</f>
        <v>0</v>
      </c>
      <c r="N927" s="79">
        <f>ALL!N313/ALL!N$554</f>
        <v>2.3299674650022069E-3</v>
      </c>
      <c r="O927" s="79">
        <f>ALL!O313/ALL!O$554</f>
        <v>2.6418572690602741E-3</v>
      </c>
      <c r="P927" s="79">
        <f>ALL!P313/ALL!P$554</f>
        <v>1.0643731405582872E-3</v>
      </c>
      <c r="Q927" s="79">
        <f>ALL!Q313/ALL!Q$554</f>
        <v>3.5734231632703933E-3</v>
      </c>
      <c r="R927" s="79">
        <f>ALL!R313/ALL!R$554</f>
        <v>1.8555788638314696E-3</v>
      </c>
      <c r="S927" s="79">
        <f>ALL!S313/ALL!S$554</f>
        <v>5.2382445861562724E-3</v>
      </c>
      <c r="T927" s="79">
        <f>ALL!T313/ALL!T$554</f>
        <v>5.1145752060595866E-3</v>
      </c>
      <c r="U927" s="79">
        <f>ALL!U313/ALL!U$554</f>
        <v>9.937849335026146E-3</v>
      </c>
      <c r="V927" s="79">
        <f>ALL!V313/ALL!V$554</f>
        <v>0</v>
      </c>
      <c r="W927" s="79">
        <f>ALL!W313/ALL!W$554</f>
        <v>6.6435246525744012E-3</v>
      </c>
      <c r="X927" s="79">
        <f>ALL!X313/ALL!X$554</f>
        <v>2.0298497879231896E-3</v>
      </c>
      <c r="Y927" s="79">
        <f>ALL!Y313/ALL!Y$554</f>
        <v>6.8885060067907268E-3</v>
      </c>
      <c r="Z927" s="79">
        <f>ALL!Z313/ALL!Z$554</f>
        <v>2.2517186025536656E-3</v>
      </c>
      <c r="AA927" s="79">
        <f>ALL!AA313/ALL!AA$554</f>
        <v>2.5540505514733938E-3</v>
      </c>
      <c r="AB927" s="79">
        <f>ALL!AB313/ALL!AB$554</f>
        <v>2.9826838677482633E-4</v>
      </c>
      <c r="AC927" s="79">
        <f>ALL!AC313/ALL!AC$554</f>
        <v>0</v>
      </c>
      <c r="AD927" s="79">
        <f>ALL!AD313/ALL!AD$554</f>
        <v>5.8680435956535923E-3</v>
      </c>
      <c r="AE927" s="79">
        <f>ALL!AE313/ALL!AE$554</f>
        <v>2.6594566384915796E-3</v>
      </c>
      <c r="AF927" s="79">
        <f>ALL!AF313/ALL!AF$554</f>
        <v>1.5202334640882892E-3</v>
      </c>
      <c r="AG927" s="79">
        <f>ALL!AG313/ALL!AG$554</f>
        <v>1.6611614880584936E-3</v>
      </c>
      <c r="AH927" s="79">
        <f>ALL!AH313/ALL!AH$554</f>
        <v>2.6381652858988285E-3</v>
      </c>
      <c r="AI927" s="79">
        <f>ALL!AI313/ALL!AI$554</f>
        <v>6.1914276923619518E-3</v>
      </c>
      <c r="AJ927" s="79">
        <f>ALL!AJ313/ALL!AJ$554</f>
        <v>0</v>
      </c>
      <c r="AK927" s="79">
        <f>ALL!AK313/ALL!AK$554</f>
        <v>2.8507264528747299E-3</v>
      </c>
      <c r="AL927" s="79">
        <f>ALL!AL313/ALL!AL$554</f>
        <v>1.5279258080166753E-3</v>
      </c>
      <c r="AM927" s="79">
        <f>ALL!AM313/ALL!AM$554</f>
        <v>0</v>
      </c>
      <c r="AN927" s="79">
        <f>ALL!AN313/ALL!AN$554</f>
        <v>4.0783993263648785E-4</v>
      </c>
      <c r="AO927" s="79">
        <f>ALL!AO313/ALL!AO$554</f>
        <v>0</v>
      </c>
      <c r="AP927" s="79">
        <f>ALL!AP313/ALL!AP$554</f>
        <v>7.0754092716711105E-3</v>
      </c>
      <c r="AQ927" s="79">
        <f>ALL!AQ313/ALL!AQ$554</f>
        <v>6.5146491032034935E-3</v>
      </c>
      <c r="AR927" s="79">
        <f>ALL!AR313/ALL!AR$554</f>
        <v>8.3937039610000911E-4</v>
      </c>
      <c r="AS927" s="79">
        <f>ALL!AS313/ALL!AS$554</f>
        <v>4.8190978276725152E-3</v>
      </c>
      <c r="AT927" s="79">
        <f>ALL!AT313/ALL!AT$554</f>
        <v>8.1001744806342077E-3</v>
      </c>
      <c r="AU927" s="79">
        <f>ALL!AU313/ALL!AU$554</f>
        <v>0</v>
      </c>
      <c r="AV927" s="79">
        <f>ALL!AV313/ALL!AV$554</f>
        <v>0</v>
      </c>
      <c r="AW927" s="79">
        <f>ALL!AW313/ALL!AW$554</f>
        <v>5.2072210985531211E-3</v>
      </c>
      <c r="AX927" s="79">
        <f>ALL!AX313/ALL!AX$554</f>
        <v>7.7358628125713698E-4</v>
      </c>
      <c r="AY927" s="79">
        <f>ALL!AY313/ALL!AY$554</f>
        <v>0</v>
      </c>
      <c r="AZ927" s="79">
        <f>ALL!AZ313/ALL!AZ$554</f>
        <v>4.5179377154484727E-3</v>
      </c>
      <c r="BA927" s="79">
        <f>ALL!BA313/ALL!BA$554</f>
        <v>0</v>
      </c>
      <c r="BB927" s="79">
        <f>ALL!BB313/ALL!BB$554</f>
        <v>8.3024956245145633E-3</v>
      </c>
      <c r="BC927" s="79">
        <f>ALL!BC313/ALL!BC$554</f>
        <v>6.0150520438243026E-3</v>
      </c>
      <c r="BD927" s="79">
        <f>ALL!BD313/ALL!BD$554</f>
        <v>4.1721201806098444E-3</v>
      </c>
      <c r="BE927" s="79">
        <f>ALL!BE313/ALL!BE$554</f>
        <v>2.2526780322868144E-3</v>
      </c>
      <c r="BF927" s="79">
        <f>ALL!BF313/ALL!BF$554</f>
        <v>7.2373434620867884E-3</v>
      </c>
      <c r="BG927" s="79">
        <f>ALL!BG313/ALL!BG$554</f>
        <v>4.8733347505041519E-3</v>
      </c>
      <c r="BH927" s="79">
        <f>ALL!BH313/ALL!BH$554</f>
        <v>2.8077109539349867E-3</v>
      </c>
      <c r="BJ927" s="267">
        <f t="array" ref="BJ927">(MIN(IF($E$4:$BG$4=BJ$4,$E927:$BG927)))</f>
        <v>0</v>
      </c>
      <c r="BK927" s="267">
        <f t="array" ref="BK927">(MAX(IF($E$4:$BG$4=BK$4,$E927:$BG927)))</f>
        <v>8.3024956245145633E-3</v>
      </c>
      <c r="BL927" s="267">
        <f t="array" ref="BL927">(AVERAGE(IF($E$4:$BG$4=BL$4,$E927:$BG927)))</f>
        <v>3.2858021109697139E-3</v>
      </c>
      <c r="BM927" s="267">
        <f t="array" ref="BM927">(MIN(IF($E$4:$BG$4=BM$4,$E927:$BG927)))</f>
        <v>2.2526780322868144E-3</v>
      </c>
      <c r="BN927" s="267">
        <f t="array" ref="BN927">(MAX(IF($E$4:$BG$4=BN$4,$E927:$BG927)))</f>
        <v>7.2373434620867884E-3</v>
      </c>
      <c r="BO927" s="267">
        <f t="array" ref="BO927">(AVERAGE(IF($E$4:$BG$4=BO$4,$E927:$BG927)))</f>
        <v>4.6338691063718997E-3</v>
      </c>
      <c r="BP927" s="267">
        <f t="array" ref="BP927">(MIN(IF($E$4:$BG$4=BP$4,$E927:$BG927)))</f>
        <v>0</v>
      </c>
      <c r="BQ927" s="267">
        <f t="array" ref="BQ927">(MAX(IF($E$4:$BG$4=BQ$4,$E927:$BG927)))</f>
        <v>2.8507264528747299E-3</v>
      </c>
      <c r="BR927" s="267">
        <f t="array" ref="BR927">(AVERAGE(IF($E$4:$BG$4=BR$4,$E927:$BG927)))</f>
        <v>1.4595507536304684E-3</v>
      </c>
      <c r="BS927" s="267">
        <f t="array" ref="BS927">(MIN(IF($E$4:$BG$4=BS$4,$E927:$BG927)))</f>
        <v>0</v>
      </c>
      <c r="BT927" s="267">
        <f t="array" ref="BT927">(MAX(IF($E$4:$BG$4=BT$4,$E927:$BG927)))</f>
        <v>9.4653974947824342E-3</v>
      </c>
      <c r="BU927" s="267">
        <f t="array" ref="BU927">(AVERAGE(IF($E$4:$BG$4=BU$4,$E927:$BG927)))</f>
        <v>3.5888873967866177E-3</v>
      </c>
      <c r="BV927" s="267">
        <f t="array" ref="BV927">(MIN(IF($E$4:$BG$4=BV$4,$E927:$BG927)))</f>
        <v>0</v>
      </c>
      <c r="BW927" s="267">
        <f t="array" ref="BW927">(MAX(IF($E$4:$BG$4=BW$4,$E927:$BG927)))</f>
        <v>5.3867041050777364E-3</v>
      </c>
      <c r="BX927" s="267">
        <f t="array" ref="BX927">(AVERAGE(IF($E$4:$BG$4=BX$4,$E927:$BG927)))</f>
        <v>1.9841727736015571E-3</v>
      </c>
      <c r="BY927" s="267">
        <f t="array" ref="BY927">(MIN(IF($E$4:$BG$4=BY$4,$E927:$BG927)))</f>
        <v>0</v>
      </c>
      <c r="BZ927" s="267">
        <f t="array" ref="BZ927">(MAX(IF($E$4:$BG$4=BZ$4,$E927:$BG927)))</f>
        <v>9.937849335026146E-3</v>
      </c>
      <c r="CA927" s="267">
        <f t="array" ref="CA927">(AVERAGE(IF($E$4:$BG$4=CA$4,$E927:$BG927)))</f>
        <v>3.0067318480190425E-3</v>
      </c>
      <c r="CB927" s="268">
        <f t="shared" si="399"/>
        <v>0</v>
      </c>
      <c r="CC927" s="268">
        <f t="shared" si="400"/>
        <v>0</v>
      </c>
      <c r="CD927" s="268">
        <f t="shared" si="401"/>
        <v>3.2697711240900536E-3</v>
      </c>
    </row>
    <row r="928" spans="1:82" s="90" customFormat="1">
      <c r="A928" s="253">
        <f t="shared" si="398"/>
        <v>52111</v>
      </c>
      <c r="B928" s="236" t="s">
        <v>264</v>
      </c>
      <c r="C928" s="50"/>
      <c r="D928" s="50"/>
      <c r="E928" s="79">
        <f>ALL!E314/ALL!E$554</f>
        <v>0</v>
      </c>
      <c r="F928" s="79">
        <f>ALL!F314/ALL!F$554</f>
        <v>0</v>
      </c>
      <c r="G928" s="79">
        <f>ALL!G314/ALL!G$554</f>
        <v>0</v>
      </c>
      <c r="H928" s="79">
        <f>ALL!H314/ALL!H$554</f>
        <v>0</v>
      </c>
      <c r="I928" s="79">
        <f>ALL!I314/ALL!I$554</f>
        <v>0</v>
      </c>
      <c r="J928" s="79">
        <f>ALL!J314/ALL!J$554</f>
        <v>0</v>
      </c>
      <c r="K928" s="79">
        <f>ALL!K314/ALL!K$554</f>
        <v>0</v>
      </c>
      <c r="L928" s="79">
        <f>ALL!L314/ALL!L$554</f>
        <v>0</v>
      </c>
      <c r="M928" s="79">
        <f>ALL!M314/ALL!M$554</f>
        <v>0</v>
      </c>
      <c r="N928" s="79">
        <f>ALL!N314/ALL!N$554</f>
        <v>0</v>
      </c>
      <c r="O928" s="79">
        <f>ALL!O314/ALL!O$554</f>
        <v>0</v>
      </c>
      <c r="P928" s="79">
        <f>ALL!P314/ALL!P$554</f>
        <v>0</v>
      </c>
      <c r="Q928" s="79">
        <f>ALL!Q314/ALL!Q$554</f>
        <v>5.1942213227932938E-4</v>
      </c>
      <c r="R928" s="79">
        <f>ALL!R314/ALL!R$554</f>
        <v>0</v>
      </c>
      <c r="S928" s="79">
        <f>ALL!S314/ALL!S$554</f>
        <v>0</v>
      </c>
      <c r="T928" s="79">
        <f>ALL!T314/ALL!T$554</f>
        <v>0</v>
      </c>
      <c r="U928" s="79">
        <f>ALL!U314/ALL!U$554</f>
        <v>0</v>
      </c>
      <c r="V928" s="79">
        <f>ALL!V314/ALL!V$554</f>
        <v>0</v>
      </c>
      <c r="W928" s="79">
        <f>ALL!W314/ALL!W$554</f>
        <v>0</v>
      </c>
      <c r="X928" s="79">
        <f>ALL!X314/ALL!X$554</f>
        <v>0</v>
      </c>
      <c r="Y928" s="79">
        <f>ALL!Y314/ALL!Y$554</f>
        <v>0</v>
      </c>
      <c r="Z928" s="79">
        <f>ALL!Z314/ALL!Z$554</f>
        <v>0</v>
      </c>
      <c r="AA928" s="79">
        <f>ALL!AA314/ALL!AA$554</f>
        <v>0</v>
      </c>
      <c r="AB928" s="79">
        <f>ALL!AB314/ALL!AB$554</f>
        <v>0</v>
      </c>
      <c r="AC928" s="79">
        <f>ALL!AC314/ALL!AC$554</f>
        <v>0</v>
      </c>
      <c r="AD928" s="79">
        <f>ALL!AD314/ALL!AD$554</f>
        <v>1.5924556135282547E-4</v>
      </c>
      <c r="AE928" s="79">
        <f>ALL!AE314/ALL!AE$554</f>
        <v>0</v>
      </c>
      <c r="AF928" s="79">
        <f>ALL!AF314/ALL!AF$554</f>
        <v>0</v>
      </c>
      <c r="AG928" s="79">
        <f>ALL!AG314/ALL!AG$554</f>
        <v>0</v>
      </c>
      <c r="AH928" s="79">
        <f>ALL!AH314/ALL!AH$554</f>
        <v>0</v>
      </c>
      <c r="AI928" s="79">
        <f>ALL!AI314/ALL!AI$554</f>
        <v>9.7270563333895499E-4</v>
      </c>
      <c r="AJ928" s="79">
        <f>ALL!AJ314/ALL!AJ$554</f>
        <v>0</v>
      </c>
      <c r="AK928" s="79">
        <f>ALL!AK314/ALL!AK$554</f>
        <v>0</v>
      </c>
      <c r="AL928" s="79">
        <f>ALL!AL314/ALL!AL$554</f>
        <v>0</v>
      </c>
      <c r="AM928" s="79">
        <f>ALL!AM314/ALL!AM$554</f>
        <v>0</v>
      </c>
      <c r="AN928" s="79">
        <f>ALL!AN314/ALL!AN$554</f>
        <v>0</v>
      </c>
      <c r="AO928" s="79">
        <f>ALL!AO314/ALL!AO$554</f>
        <v>0</v>
      </c>
      <c r="AP928" s="79">
        <f>ALL!AP314/ALL!AP$554</f>
        <v>0</v>
      </c>
      <c r="AQ928" s="79">
        <f>ALL!AQ314/ALL!AQ$554</f>
        <v>0</v>
      </c>
      <c r="AR928" s="79">
        <f>ALL!AR314/ALL!AR$554</f>
        <v>0</v>
      </c>
      <c r="AS928" s="79">
        <f>ALL!AS314/ALL!AS$554</f>
        <v>0</v>
      </c>
      <c r="AT928" s="79">
        <f>ALL!AT314/ALL!AT$554</f>
        <v>0</v>
      </c>
      <c r="AU928" s="79">
        <f>ALL!AU314/ALL!AU$554</f>
        <v>0</v>
      </c>
      <c r="AV928" s="79">
        <f>ALL!AV314/ALL!AV$554</f>
        <v>0</v>
      </c>
      <c r="AW928" s="79">
        <f>ALL!AW314/ALL!AW$554</f>
        <v>0</v>
      </c>
      <c r="AX928" s="79">
        <f>ALL!AX314/ALL!AX$554</f>
        <v>0</v>
      </c>
      <c r="AY928" s="79">
        <f>ALL!AY314/ALL!AY$554</f>
        <v>0</v>
      </c>
      <c r="AZ928" s="79">
        <f>ALL!AZ314/ALL!AZ$554</f>
        <v>0</v>
      </c>
      <c r="BA928" s="79">
        <f>ALL!BA314/ALL!BA$554</f>
        <v>0</v>
      </c>
      <c r="BB928" s="79">
        <f>ALL!BB314/ALL!BB$554</f>
        <v>0</v>
      </c>
      <c r="BC928" s="79">
        <f>ALL!BC314/ALL!BC$554</f>
        <v>0</v>
      </c>
      <c r="BD928" s="79">
        <f>ALL!BD314/ALL!BD$554</f>
        <v>0</v>
      </c>
      <c r="BE928" s="79">
        <f>ALL!BE314/ALL!BE$554</f>
        <v>0</v>
      </c>
      <c r="BF928" s="79">
        <f>ALL!BF314/ALL!BF$554</f>
        <v>0</v>
      </c>
      <c r="BG928" s="79">
        <f>ALL!BG314/ALL!BG$554</f>
        <v>0</v>
      </c>
      <c r="BH928" s="79">
        <f>ALL!BH314/ALL!BH$554</f>
        <v>3.9075411062639894E-5</v>
      </c>
      <c r="BJ928" s="267">
        <f t="array" ref="BJ928">(MIN(IF($E$4:$BG$4=BJ$4,$E928:$BG928)))</f>
        <v>0</v>
      </c>
      <c r="BK928" s="267">
        <f t="array" ref="BK928">(MAX(IF($E$4:$BG$4=BK$4,$E928:$BG928)))</f>
        <v>0</v>
      </c>
      <c r="BL928" s="267">
        <f t="array" ref="BL928">(AVERAGE(IF($E$4:$BG$4=BL$4,$E928:$BG928)))</f>
        <v>0</v>
      </c>
      <c r="BM928" s="267">
        <f t="array" ref="BM928">(MIN(IF($E$4:$BG$4=BM$4,$E928:$BG928)))</f>
        <v>0</v>
      </c>
      <c r="BN928" s="267">
        <f t="array" ref="BN928">(MAX(IF($E$4:$BG$4=BN$4,$E928:$BG928)))</f>
        <v>0</v>
      </c>
      <c r="BO928" s="267">
        <f t="array" ref="BO928">(AVERAGE(IF($E$4:$BG$4=BO$4,$E928:$BG928)))</f>
        <v>0</v>
      </c>
      <c r="BP928" s="267">
        <f t="array" ref="BP928">(MIN(IF($E$4:$BG$4=BP$4,$E928:$BG928)))</f>
        <v>0</v>
      </c>
      <c r="BQ928" s="267">
        <f t="array" ref="BQ928">(MAX(IF($E$4:$BG$4=BQ$4,$E928:$BG928)))</f>
        <v>0</v>
      </c>
      <c r="BR928" s="267">
        <f t="array" ref="BR928">(AVERAGE(IF($E$4:$BG$4=BR$4,$E928:$BG928)))</f>
        <v>0</v>
      </c>
      <c r="BS928" s="267">
        <f t="array" ref="BS928">(MIN(IF($E$4:$BG$4=BS$4,$E928:$BG928)))</f>
        <v>0</v>
      </c>
      <c r="BT928" s="267">
        <f t="array" ref="BT928">(MAX(IF($E$4:$BG$4=BT$4,$E928:$BG928)))</f>
        <v>5.1942213227932938E-4</v>
      </c>
      <c r="BU928" s="267">
        <f t="array" ref="BU928">(AVERAGE(IF($E$4:$BG$4=BU$4,$E928:$BG928)))</f>
        <v>3.2317509220578799E-5</v>
      </c>
      <c r="BV928" s="267">
        <f t="array" ref="BV928">(MIN(IF($E$4:$BG$4=BV$4,$E928:$BG928)))</f>
        <v>0</v>
      </c>
      <c r="BW928" s="267">
        <f t="array" ref="BW928">(MAX(IF($E$4:$BG$4=BW$4,$E928:$BG928)))</f>
        <v>0</v>
      </c>
      <c r="BX928" s="267">
        <f t="array" ref="BX928">(AVERAGE(IF($E$4:$BG$4=BX$4,$E928:$BG928)))</f>
        <v>0</v>
      </c>
      <c r="BY928" s="267">
        <f t="array" ref="BY928">(MIN(IF($E$4:$BG$4=BY$4,$E928:$BG928)))</f>
        <v>0</v>
      </c>
      <c r="BZ928" s="267">
        <f t="array" ref="BZ928">(MAX(IF($E$4:$BG$4=BZ$4,$E928:$BG928)))</f>
        <v>9.7270563333895499E-4</v>
      </c>
      <c r="CA928" s="267">
        <f t="array" ref="CA928">(AVERAGE(IF($E$4:$BG$4=CA$4,$E928:$BG928)))</f>
        <v>1.3895794761985072E-4</v>
      </c>
      <c r="CB928" s="268">
        <f t="shared" si="399"/>
        <v>0</v>
      </c>
      <c r="CC928" s="268">
        <f t="shared" si="400"/>
        <v>0</v>
      </c>
      <c r="CD928" s="268">
        <f t="shared" si="401"/>
        <v>3.0024969581292904E-5</v>
      </c>
    </row>
    <row r="929" spans="1:82" s="90" customFormat="1">
      <c r="A929" s="253">
        <f t="shared" si="398"/>
        <v>52112</v>
      </c>
      <c r="B929" s="236" t="s">
        <v>265</v>
      </c>
      <c r="C929" s="50"/>
      <c r="D929" s="50"/>
      <c r="E929" s="79">
        <f>ALL!E315/ALL!E$554</f>
        <v>0</v>
      </c>
      <c r="F929" s="79">
        <f>ALL!F315/ALL!F$554</f>
        <v>0</v>
      </c>
      <c r="G929" s="79">
        <f>ALL!G315/ALL!G$554</f>
        <v>0</v>
      </c>
      <c r="H929" s="79">
        <f>ALL!H315/ALL!H$554</f>
        <v>0</v>
      </c>
      <c r="I929" s="79">
        <f>ALL!I315/ALL!I$554</f>
        <v>0</v>
      </c>
      <c r="J929" s="79">
        <f>ALL!J315/ALL!J$554</f>
        <v>0</v>
      </c>
      <c r="K929" s="79">
        <f>ALL!K315/ALL!K$554</f>
        <v>0</v>
      </c>
      <c r="L929" s="79">
        <f>ALL!L315/ALL!L$554</f>
        <v>0</v>
      </c>
      <c r="M929" s="79">
        <f>ALL!M315/ALL!M$554</f>
        <v>0</v>
      </c>
      <c r="N929" s="79">
        <f>ALL!N315/ALL!N$554</f>
        <v>0</v>
      </c>
      <c r="O929" s="79">
        <f>ALL!O315/ALL!O$554</f>
        <v>0</v>
      </c>
      <c r="P929" s="79">
        <f>ALL!P315/ALL!P$554</f>
        <v>0</v>
      </c>
      <c r="Q929" s="79">
        <f>ALL!Q315/ALL!Q$554</f>
        <v>0</v>
      </c>
      <c r="R929" s="79">
        <f>ALL!R315/ALL!R$554</f>
        <v>0</v>
      </c>
      <c r="S929" s="79">
        <f>ALL!S315/ALL!S$554</f>
        <v>0</v>
      </c>
      <c r="T929" s="79">
        <f>ALL!T315/ALL!T$554</f>
        <v>0</v>
      </c>
      <c r="U929" s="79">
        <f>ALL!U315/ALL!U$554</f>
        <v>0</v>
      </c>
      <c r="V929" s="79">
        <f>ALL!V315/ALL!V$554</f>
        <v>0</v>
      </c>
      <c r="W929" s="79">
        <f>ALL!W315/ALL!W$554</f>
        <v>0</v>
      </c>
      <c r="X929" s="79">
        <f>ALL!X315/ALL!X$554</f>
        <v>0</v>
      </c>
      <c r="Y929" s="79">
        <f>ALL!Y315/ALL!Y$554</f>
        <v>0</v>
      </c>
      <c r="Z929" s="79">
        <f>ALL!Z315/ALL!Z$554</f>
        <v>0</v>
      </c>
      <c r="AA929" s="79">
        <f>ALL!AA315/ALL!AA$554</f>
        <v>0</v>
      </c>
      <c r="AB929" s="79">
        <f>ALL!AB315/ALL!AB$554</f>
        <v>0</v>
      </c>
      <c r="AC929" s="79">
        <f>ALL!AC315/ALL!AC$554</f>
        <v>0</v>
      </c>
      <c r="AD929" s="79">
        <f>ALL!AD315/ALL!AD$554</f>
        <v>0</v>
      </c>
      <c r="AE929" s="79">
        <f>ALL!AE315/ALL!AE$554</f>
        <v>0</v>
      </c>
      <c r="AF929" s="79">
        <f>ALL!AF315/ALL!AF$554</f>
        <v>0</v>
      </c>
      <c r="AG929" s="79">
        <f>ALL!AG315/ALL!AG$554</f>
        <v>0</v>
      </c>
      <c r="AH929" s="79">
        <f>ALL!AH315/ALL!AH$554</f>
        <v>9.917740494248665E-5</v>
      </c>
      <c r="AI929" s="79">
        <f>ALL!AI315/ALL!AI$554</f>
        <v>0</v>
      </c>
      <c r="AJ929" s="79">
        <f>ALL!AJ315/ALL!AJ$554</f>
        <v>0</v>
      </c>
      <c r="AK929" s="79">
        <f>ALL!AK315/ALL!AK$554</f>
        <v>0</v>
      </c>
      <c r="AL929" s="79">
        <f>ALL!AL315/ALL!AL$554</f>
        <v>0</v>
      </c>
      <c r="AM929" s="79">
        <f>ALL!AM315/ALL!AM$554</f>
        <v>0</v>
      </c>
      <c r="AN929" s="79">
        <f>ALL!AN315/ALL!AN$554</f>
        <v>0</v>
      </c>
      <c r="AO929" s="79">
        <f>ALL!AO315/ALL!AO$554</f>
        <v>0</v>
      </c>
      <c r="AP929" s="79">
        <f>ALL!AP315/ALL!AP$554</f>
        <v>0</v>
      </c>
      <c r="AQ929" s="79">
        <f>ALL!AQ315/ALL!AQ$554</f>
        <v>0</v>
      </c>
      <c r="AR929" s="79">
        <f>ALL!AR315/ALL!AR$554</f>
        <v>0</v>
      </c>
      <c r="AS929" s="79">
        <f>ALL!AS315/ALL!AS$554</f>
        <v>0</v>
      </c>
      <c r="AT929" s="79">
        <f>ALL!AT315/ALL!AT$554</f>
        <v>0</v>
      </c>
      <c r="AU929" s="79">
        <f>ALL!AU315/ALL!AU$554</f>
        <v>0</v>
      </c>
      <c r="AV929" s="79">
        <f>ALL!AV315/ALL!AV$554</f>
        <v>0</v>
      </c>
      <c r="AW929" s="79">
        <f>ALL!AW315/ALL!AW$554</f>
        <v>0</v>
      </c>
      <c r="AX929" s="79">
        <f>ALL!AX315/ALL!AX$554</f>
        <v>0</v>
      </c>
      <c r="AY929" s="79">
        <f>ALL!AY315/ALL!AY$554</f>
        <v>0</v>
      </c>
      <c r="AZ929" s="79">
        <f>ALL!AZ315/ALL!AZ$554</f>
        <v>0</v>
      </c>
      <c r="BA929" s="79">
        <f>ALL!BA315/ALL!BA$554</f>
        <v>0</v>
      </c>
      <c r="BB929" s="79">
        <f>ALL!BB315/ALL!BB$554</f>
        <v>0</v>
      </c>
      <c r="BC929" s="79">
        <f>ALL!BC315/ALL!BC$554</f>
        <v>0</v>
      </c>
      <c r="BD929" s="79">
        <f>ALL!BD315/ALL!BD$554</f>
        <v>9.1334526408933631E-6</v>
      </c>
      <c r="BE929" s="79">
        <f>ALL!BE315/ALL!BE$554</f>
        <v>0</v>
      </c>
      <c r="BF929" s="79">
        <f>ALL!BF315/ALL!BF$554</f>
        <v>0</v>
      </c>
      <c r="BG929" s="79">
        <f>ALL!BG315/ALL!BG$554</f>
        <v>0</v>
      </c>
      <c r="BH929" s="79">
        <f>ALL!BH315/ALL!BH$554</f>
        <v>2.7738662365691678E-6</v>
      </c>
      <c r="BJ929" s="267">
        <f t="array" ref="BJ929">(MIN(IF($E$4:$BG$4=BJ$4,$E929:$BG929)))</f>
        <v>0</v>
      </c>
      <c r="BK929" s="267">
        <f t="array" ref="BK929">(MAX(IF($E$4:$BG$4=BK$4,$E929:$BG929)))</f>
        <v>0</v>
      </c>
      <c r="BL929" s="267">
        <f t="array" ref="BL929">(AVERAGE(IF($E$4:$BG$4=BL$4,$E929:$BG929)))</f>
        <v>0</v>
      </c>
      <c r="BM929" s="267">
        <f t="array" ref="BM929">(MIN(IF($E$4:$BG$4=BM$4,$E929:$BG929)))</f>
        <v>0</v>
      </c>
      <c r="BN929" s="267">
        <f t="array" ref="BN929">(MAX(IF($E$4:$BG$4=BN$4,$E929:$BG929)))</f>
        <v>9.1334526408933631E-6</v>
      </c>
      <c r="BO929" s="267">
        <f t="array" ref="BO929">(AVERAGE(IF($E$4:$BG$4=BO$4,$E929:$BG929)))</f>
        <v>2.2833631602233408E-6</v>
      </c>
      <c r="BP929" s="267">
        <f t="array" ref="BP929">(MIN(IF($E$4:$BG$4=BP$4,$E929:$BG929)))</f>
        <v>0</v>
      </c>
      <c r="BQ929" s="267">
        <f t="array" ref="BQ929">(MAX(IF($E$4:$BG$4=BQ$4,$E929:$BG929)))</f>
        <v>0</v>
      </c>
      <c r="BR929" s="267">
        <f t="array" ref="BR929">(AVERAGE(IF($E$4:$BG$4=BR$4,$E929:$BG929)))</f>
        <v>0</v>
      </c>
      <c r="BS929" s="267">
        <f t="array" ref="BS929">(MIN(IF($E$4:$BG$4=BS$4,$E929:$BG929)))</f>
        <v>0</v>
      </c>
      <c r="BT929" s="267">
        <f t="array" ref="BT929">(MAX(IF($E$4:$BG$4=BT$4,$E929:$BG929)))</f>
        <v>9.917740494248665E-5</v>
      </c>
      <c r="BU929" s="267">
        <f t="array" ref="BU929">(AVERAGE(IF($E$4:$BG$4=BU$4,$E929:$BG929)))</f>
        <v>4.7227335686898401E-6</v>
      </c>
      <c r="BV929" s="267">
        <f t="array" ref="BV929">(MIN(IF($E$4:$BG$4=BV$4,$E929:$BG929)))</f>
        <v>0</v>
      </c>
      <c r="BW929" s="267">
        <f t="array" ref="BW929">(MAX(IF($E$4:$BG$4=BW$4,$E929:$BG929)))</f>
        <v>0</v>
      </c>
      <c r="BX929" s="267">
        <f t="array" ref="BX929">(AVERAGE(IF($E$4:$BG$4=BX$4,$E929:$BG929)))</f>
        <v>0</v>
      </c>
      <c r="BY929" s="267">
        <f t="array" ref="BY929">(MIN(IF($E$4:$BG$4=BY$4,$E929:$BG929)))</f>
        <v>0</v>
      </c>
      <c r="BZ929" s="267">
        <f t="array" ref="BZ929">(MAX(IF($E$4:$BG$4=BZ$4,$E929:$BG929)))</f>
        <v>0</v>
      </c>
      <c r="CA929" s="267">
        <f t="array" ref="CA929">(AVERAGE(IF($E$4:$BG$4=CA$4,$E929:$BG929)))</f>
        <v>0</v>
      </c>
      <c r="CB929" s="268">
        <f t="shared" si="399"/>
        <v>0</v>
      </c>
      <c r="CC929" s="268">
        <f t="shared" si="400"/>
        <v>0</v>
      </c>
      <c r="CD929" s="268">
        <f t="shared" si="401"/>
        <v>1.9692883196978184E-6</v>
      </c>
    </row>
    <row r="930" spans="1:82" s="90" customFormat="1" ht="24">
      <c r="A930" s="253">
        <f t="shared" si="398"/>
        <v>52121</v>
      </c>
      <c r="B930" s="236" t="s">
        <v>266</v>
      </c>
      <c r="C930" s="50"/>
      <c r="D930" s="50"/>
      <c r="E930" s="79">
        <f>ALL!E316/ALL!E$554</f>
        <v>8.8244355427598717E-2</v>
      </c>
      <c r="F930" s="79">
        <f>ALL!F316/ALL!F$554</f>
        <v>0.10802797837270166</v>
      </c>
      <c r="G930" s="79">
        <f>ALL!G316/ALL!G$554</f>
        <v>0</v>
      </c>
      <c r="H930" s="79">
        <f>ALL!H316/ALL!H$554</f>
        <v>8.7974653290228799E-2</v>
      </c>
      <c r="I930" s="79">
        <f>ALL!I316/ALL!I$554</f>
        <v>0.10484343423426867</v>
      </c>
      <c r="J930" s="79">
        <f>ALL!J316/ALL!J$554</f>
        <v>9.7453620776773234E-2</v>
      </c>
      <c r="K930" s="79">
        <f>ALL!K316/ALL!K$554</f>
        <v>8.9976232662155833E-2</v>
      </c>
      <c r="L930" s="79">
        <f>ALL!L316/ALL!L$554</f>
        <v>0</v>
      </c>
      <c r="M930" s="79">
        <f>ALL!M316/ALL!M$554</f>
        <v>7.9960471508793221E-2</v>
      </c>
      <c r="N930" s="79">
        <f>ALL!N316/ALL!N$554</f>
        <v>9.5580289403172855E-2</v>
      </c>
      <c r="O930" s="79">
        <f>ALL!O316/ALL!O$554</f>
        <v>6.6898104398146543E-2</v>
      </c>
      <c r="P930" s="79">
        <f>ALL!P316/ALL!P$554</f>
        <v>0.11396576922097701</v>
      </c>
      <c r="Q930" s="79">
        <f>ALL!Q316/ALL!Q$554</f>
        <v>7.2710276635798987E-2</v>
      </c>
      <c r="R930" s="79">
        <f>ALL!R316/ALL!R$554</f>
        <v>9.031591229620646E-2</v>
      </c>
      <c r="S930" s="79">
        <f>ALL!S316/ALL!S$554</f>
        <v>0</v>
      </c>
      <c r="T930" s="79">
        <f>ALL!T316/ALL!T$554</f>
        <v>8.6562023679177827E-2</v>
      </c>
      <c r="U930" s="79">
        <f>ALL!U316/ALL!U$554</f>
        <v>0</v>
      </c>
      <c r="V930" s="79">
        <f>ALL!V316/ALL!V$554</f>
        <v>0</v>
      </c>
      <c r="W930" s="79">
        <f>ALL!W316/ALL!W$554</f>
        <v>0.11457449291193116</v>
      </c>
      <c r="X930" s="79">
        <f>ALL!X316/ALL!X$554</f>
        <v>7.590070428710885E-2</v>
      </c>
      <c r="Y930" s="79">
        <f>ALL!Y316/ALL!Y$554</f>
        <v>8.3543094754499919E-2</v>
      </c>
      <c r="Z930" s="79">
        <f>ALL!Z316/ALL!Z$554</f>
        <v>9.1064403071104333E-2</v>
      </c>
      <c r="AA930" s="79">
        <f>ALL!AA316/ALL!AA$554</f>
        <v>9.4150225364909024E-2</v>
      </c>
      <c r="AB930" s="79">
        <f>ALL!AB316/ALL!AB$554</f>
        <v>8.7903723791675298E-2</v>
      </c>
      <c r="AC930" s="79">
        <f>ALL!AC316/ALL!AC$554</f>
        <v>-3.227477195886188E-4</v>
      </c>
      <c r="AD930" s="79">
        <f>ALL!AD316/ALL!AD$554</f>
        <v>8.9952708285487626E-2</v>
      </c>
      <c r="AE930" s="79">
        <f>ALL!AE316/ALL!AE$554</f>
        <v>0</v>
      </c>
      <c r="AF930" s="79">
        <f>ALL!AF316/ALL!AF$554</f>
        <v>0</v>
      </c>
      <c r="AG930" s="79">
        <f>ALL!AG316/ALL!AG$554</f>
        <v>0</v>
      </c>
      <c r="AH930" s="79">
        <f>ALL!AH316/ALL!AH$554</f>
        <v>0</v>
      </c>
      <c r="AI930" s="79">
        <f>ALL!AI316/ALL!AI$554</f>
        <v>7.7106780629095026E-2</v>
      </c>
      <c r="AJ930" s="79">
        <f>ALL!AJ316/ALL!AJ$554</f>
        <v>0.10622156190806548</v>
      </c>
      <c r="AK930" s="79">
        <f>ALL!AK316/ALL!AK$554</f>
        <v>7.9166681702937114E-2</v>
      </c>
      <c r="AL930" s="79">
        <f>ALL!AL316/ALL!AL$554</f>
        <v>4.7393358589498225E-2</v>
      </c>
      <c r="AM930" s="79">
        <f>ALL!AM316/ALL!AM$554</f>
        <v>9.5141062328522579E-3</v>
      </c>
      <c r="AN930" s="79">
        <f>ALL!AN316/ALL!AN$554</f>
        <v>0</v>
      </c>
      <c r="AO930" s="79">
        <f>ALL!AO316/ALL!AO$554</f>
        <v>8.5375839924186556E-2</v>
      </c>
      <c r="AP930" s="79">
        <f>ALL!AP316/ALL!AP$554</f>
        <v>0</v>
      </c>
      <c r="AQ930" s="79">
        <f>ALL!AQ316/ALL!AQ$554</f>
        <v>0</v>
      </c>
      <c r="AR930" s="79">
        <f>ALL!AR316/ALL!AR$554</f>
        <v>5.4771249929959206E-3</v>
      </c>
      <c r="AS930" s="79">
        <f>ALL!AS316/ALL!AS$554</f>
        <v>0</v>
      </c>
      <c r="AT930" s="79">
        <f>ALL!AT316/ALL!AT$554</f>
        <v>2.1414567493954293E-3</v>
      </c>
      <c r="AU930" s="79">
        <f>ALL!AU316/ALL!AU$554</f>
        <v>0</v>
      </c>
      <c r="AV930" s="79">
        <f>ALL!AV316/ALL!AV$554</f>
        <v>0</v>
      </c>
      <c r="AW930" s="79">
        <f>ALL!AW316/ALL!AW$554</f>
        <v>0</v>
      </c>
      <c r="AX930" s="79">
        <f>ALL!AX316/ALL!AX$554</f>
        <v>0</v>
      </c>
      <c r="AY930" s="79">
        <f>ALL!AY316/ALL!AY$554</f>
        <v>0</v>
      </c>
      <c r="AZ930" s="79">
        <f>ALL!AZ316/ALL!AZ$554</f>
        <v>0</v>
      </c>
      <c r="BA930" s="79">
        <f>ALL!BA316/ALL!BA$554</f>
        <v>0</v>
      </c>
      <c r="BB930" s="79">
        <f>ALL!BB316/ALL!BB$554</f>
        <v>0</v>
      </c>
      <c r="BC930" s="79">
        <f>ALL!BC316/ALL!BC$554</f>
        <v>0</v>
      </c>
      <c r="BD930" s="79">
        <f>ALL!BD316/ALL!BD$554</f>
        <v>7.2904993764965932E-3</v>
      </c>
      <c r="BE930" s="79">
        <f>ALL!BE316/ALL!BE$554</f>
        <v>9.5653072556217161E-2</v>
      </c>
      <c r="BF930" s="79">
        <f>ALL!BF316/ALL!BF$554</f>
        <v>0</v>
      </c>
      <c r="BG930" s="79">
        <f>ALL!BG316/ALL!BG$554</f>
        <v>7.1351323224334226E-2</v>
      </c>
      <c r="BH930" s="79">
        <f>ALL!BH316/ALL!BH$554</f>
        <v>6.1316923258955977E-2</v>
      </c>
      <c r="BJ930" s="267">
        <f t="array" ref="BJ930">(MIN(IF($E$4:$BG$4=BJ$4,$E930:$BG930)))</f>
        <v>0</v>
      </c>
      <c r="BK930" s="267">
        <f t="array" ref="BK930">(MAX(IF($E$4:$BG$4=BK$4,$E930:$BG930)))</f>
        <v>8.5375839924186556E-2</v>
      </c>
      <c r="BL930" s="267">
        <f t="array" ref="BL930">(AVERAGE(IF($E$4:$BG$4=BL$4,$E930:$BG930)))</f>
        <v>5.8121513541611195E-3</v>
      </c>
      <c r="BM930" s="267">
        <f t="array" ref="BM930">(MIN(IF($E$4:$BG$4=BM$4,$E930:$BG930)))</f>
        <v>0</v>
      </c>
      <c r="BN930" s="267">
        <f t="array" ref="BN930">(MAX(IF($E$4:$BG$4=BN$4,$E930:$BG930)))</f>
        <v>9.5653072556217161E-2</v>
      </c>
      <c r="BO930" s="267">
        <f t="array" ref="BO930">(AVERAGE(IF($E$4:$BG$4=BO$4,$E930:$BG930)))</f>
        <v>4.3573723789261998E-2</v>
      </c>
      <c r="BP930" s="267">
        <f t="array" ref="BP930">(MIN(IF($E$4:$BG$4=BP$4,$E930:$BG930)))</f>
        <v>9.5141062328522579E-3</v>
      </c>
      <c r="BQ930" s="267">
        <f t="array" ref="BQ930">(MAX(IF($E$4:$BG$4=BQ$4,$E930:$BG930)))</f>
        <v>7.9166681702937114E-2</v>
      </c>
      <c r="BR930" s="267">
        <f t="array" ref="BR930">(AVERAGE(IF($E$4:$BG$4=BR$4,$E930:$BG930)))</f>
        <v>4.5358048841762533E-2</v>
      </c>
      <c r="BS930" s="267">
        <f t="array" ref="BS930">(MIN(IF($E$4:$BG$4=BS$4,$E930:$BG930)))</f>
        <v>-3.227477195886188E-4</v>
      </c>
      <c r="BT930" s="267">
        <f t="array" ref="BT930">(MAX(IF($E$4:$BG$4=BT$4,$E930:$BG930)))</f>
        <v>0.11457449291193116</v>
      </c>
      <c r="BU930" s="267">
        <f t="array" ref="BU930">(AVERAGE(IF($E$4:$BG$4=BU$4,$E930:$BG930)))</f>
        <v>6.407627104990446E-2</v>
      </c>
      <c r="BV930" s="267">
        <f t="array" ref="BV930">(MIN(IF($E$4:$BG$4=BV$4,$E930:$BG930)))</f>
        <v>0</v>
      </c>
      <c r="BW930" s="267">
        <f t="array" ref="BW930">(MAX(IF($E$4:$BG$4=BW$4,$E930:$BG930)))</f>
        <v>0.10622156190806548</v>
      </c>
      <c r="BX930" s="267">
        <f t="array" ref="BX930">(AVERAGE(IF($E$4:$BG$4=BX$4,$E930:$BG930)))</f>
        <v>7.1297422192711277E-2</v>
      </c>
      <c r="BY930" s="267">
        <f t="array" ref="BY930">(MIN(IF($E$4:$BG$4=BY$4,$E930:$BG930)))</f>
        <v>0</v>
      </c>
      <c r="BZ930" s="267">
        <f t="array" ref="BZ930">(MAX(IF($E$4:$BG$4=BZ$4,$E930:$BG930)))</f>
        <v>0.11396576922097701</v>
      </c>
      <c r="CA930" s="267">
        <f t="array" ref="CA930">(AVERAGE(IF($E$4:$BG$4=CA$4,$E930:$BG930)))</f>
        <v>5.3116669767349932E-2</v>
      </c>
      <c r="CB930" s="268">
        <f t="shared" si="399"/>
        <v>0</v>
      </c>
      <c r="CC930" s="268">
        <f t="shared" si="400"/>
        <v>0.1</v>
      </c>
      <c r="CD930" s="268">
        <f t="shared" si="401"/>
        <v>4.3744936955258204E-2</v>
      </c>
    </row>
    <row r="931" spans="1:82" s="90" customFormat="1" ht="24">
      <c r="A931" s="253">
        <f t="shared" si="398"/>
        <v>52122</v>
      </c>
      <c r="B931" s="236" t="s">
        <v>267</v>
      </c>
      <c r="C931" s="50"/>
      <c r="D931" s="50"/>
      <c r="E931" s="79">
        <f>ALL!E317/ALL!E$554</f>
        <v>1.539043035396542E-2</v>
      </c>
      <c r="F931" s="79">
        <f>ALL!F317/ALL!F$554</f>
        <v>0</v>
      </c>
      <c r="G931" s="79">
        <f>ALL!G317/ALL!G$554</f>
        <v>6.2770871515892722E-3</v>
      </c>
      <c r="H931" s="79">
        <f>ALL!H317/ALL!H$554</f>
        <v>0</v>
      </c>
      <c r="I931" s="79">
        <f>ALL!I317/ALL!I$554</f>
        <v>9.1334554426237072E-3</v>
      </c>
      <c r="J931" s="79">
        <f>ALL!J317/ALL!J$554</f>
        <v>1.5511894174147934E-2</v>
      </c>
      <c r="K931" s="79">
        <f>ALL!K317/ALL!K$554</f>
        <v>2.8662098678906584E-3</v>
      </c>
      <c r="L931" s="79">
        <f>ALL!L317/ALL!L$554</f>
        <v>0</v>
      </c>
      <c r="M931" s="79">
        <f>ALL!M317/ALL!M$554</f>
        <v>6.7436956689225988E-3</v>
      </c>
      <c r="N931" s="79">
        <f>ALL!N317/ALL!N$554</f>
        <v>1.1210961966239072E-2</v>
      </c>
      <c r="O931" s="79">
        <f>ALL!O317/ALL!O$554</f>
        <v>2.5483216850827009E-2</v>
      </c>
      <c r="P931" s="79">
        <f>ALL!P317/ALL!P$554</f>
        <v>2.4722933195082206E-2</v>
      </c>
      <c r="Q931" s="79">
        <f>ALL!Q317/ALL!Q$554</f>
        <v>6.9928038206299933E-3</v>
      </c>
      <c r="R931" s="79">
        <f>ALL!R317/ALL!R$554</f>
        <v>2.3555572382961219E-3</v>
      </c>
      <c r="S931" s="79">
        <f>ALL!S317/ALL!S$554</f>
        <v>0</v>
      </c>
      <c r="T931" s="79">
        <f>ALL!T317/ALL!T$554</f>
        <v>7.3954390644510532E-3</v>
      </c>
      <c r="U931" s="79">
        <f>ALL!U317/ALL!U$554</f>
        <v>0</v>
      </c>
      <c r="V931" s="79">
        <f>ALL!V317/ALL!V$554</f>
        <v>0</v>
      </c>
      <c r="W931" s="79">
        <f>ALL!W317/ALL!W$554</f>
        <v>2.0018153513191865E-3</v>
      </c>
      <c r="X931" s="79">
        <f>ALL!X317/ALL!X$554</f>
        <v>1.0052918918850616E-2</v>
      </c>
      <c r="Y931" s="79">
        <f>ALL!Y317/ALL!Y$554</f>
        <v>5.653134874773133E-3</v>
      </c>
      <c r="Z931" s="79">
        <f>ALL!Z317/ALL!Z$554</f>
        <v>2.8470516662939812E-2</v>
      </c>
      <c r="AA931" s="79">
        <f>ALL!AA317/ALL!AA$554</f>
        <v>7.8677594728469823E-3</v>
      </c>
      <c r="AB931" s="79">
        <f>ALL!AB317/ALL!AB$554</f>
        <v>1.3458638628388819E-2</v>
      </c>
      <c r="AC931" s="79">
        <f>ALL!AC317/ALL!AC$554</f>
        <v>0</v>
      </c>
      <c r="AD931" s="79">
        <f>ALL!AD317/ALL!AD$554</f>
        <v>1.5901800982109512E-2</v>
      </c>
      <c r="AE931" s="79">
        <f>ALL!AE317/ALL!AE$554</f>
        <v>0</v>
      </c>
      <c r="AF931" s="79">
        <f>ALL!AF317/ALL!AF$554</f>
        <v>0</v>
      </c>
      <c r="AG931" s="79">
        <f>ALL!AG317/ALL!AG$554</f>
        <v>7.5759822078985094E-3</v>
      </c>
      <c r="AH931" s="79">
        <f>ALL!AH317/ALL!AH$554</f>
        <v>7.2634785814012295E-3</v>
      </c>
      <c r="AI931" s="79">
        <f>ALL!AI317/ALL!AI$554</f>
        <v>4.4592700417164406E-2</v>
      </c>
      <c r="AJ931" s="79">
        <f>ALL!AJ317/ALL!AJ$554</f>
        <v>1.8909669401622951E-2</v>
      </c>
      <c r="AK931" s="79">
        <f>ALL!AK317/ALL!AK$554</f>
        <v>3.5696787877871838E-2</v>
      </c>
      <c r="AL931" s="79">
        <f>ALL!AL317/ALL!AL$554</f>
        <v>3.4212213168684766E-2</v>
      </c>
      <c r="AM931" s="79">
        <f>ALL!AM317/ALL!AM$554</f>
        <v>0</v>
      </c>
      <c r="AN931" s="79">
        <f>ALL!AN317/ALL!AN$554</f>
        <v>0</v>
      </c>
      <c r="AO931" s="79">
        <f>ALL!AO317/ALL!AO$554</f>
        <v>1.1226881717436277E-3</v>
      </c>
      <c r="AP931" s="79">
        <f>ALL!AP317/ALL!AP$554</f>
        <v>0</v>
      </c>
      <c r="AQ931" s="79">
        <f>ALL!AQ317/ALL!AQ$554</f>
        <v>0</v>
      </c>
      <c r="AR931" s="79">
        <f>ALL!AR317/ALL!AR$554</f>
        <v>0</v>
      </c>
      <c r="AS931" s="79">
        <f>ALL!AS317/ALL!AS$554</f>
        <v>0</v>
      </c>
      <c r="AT931" s="79">
        <f>ALL!AT317/ALL!AT$554</f>
        <v>0</v>
      </c>
      <c r="AU931" s="79">
        <f>ALL!AU317/ALL!AU$554</f>
        <v>0</v>
      </c>
      <c r="AV931" s="79">
        <f>ALL!AV317/ALL!AV$554</f>
        <v>0</v>
      </c>
      <c r="AW931" s="79">
        <f>ALL!AW317/ALL!AW$554</f>
        <v>0</v>
      </c>
      <c r="AX931" s="79">
        <f>ALL!AX317/ALL!AX$554</f>
        <v>0</v>
      </c>
      <c r="AY931" s="79">
        <f>ALL!AY317/ALL!AY$554</f>
        <v>0</v>
      </c>
      <c r="AZ931" s="79">
        <f>ALL!AZ317/ALL!AZ$554</f>
        <v>0</v>
      </c>
      <c r="BA931" s="79">
        <f>ALL!BA317/ALL!BA$554</f>
        <v>0</v>
      </c>
      <c r="BB931" s="79">
        <f>ALL!BB317/ALL!BB$554</f>
        <v>0</v>
      </c>
      <c r="BC931" s="79">
        <f>ALL!BC317/ALL!BC$554</f>
        <v>0</v>
      </c>
      <c r="BD931" s="79">
        <f>ALL!BD317/ALL!BD$554</f>
        <v>0</v>
      </c>
      <c r="BE931" s="79">
        <f>ALL!BE317/ALL!BE$554</f>
        <v>3.3023241455738843E-3</v>
      </c>
      <c r="BF931" s="79">
        <f>ALL!BF317/ALL!BF$554</f>
        <v>0</v>
      </c>
      <c r="BG931" s="79">
        <f>ALL!BG317/ALL!BG$554</f>
        <v>1.1682134777912953E-2</v>
      </c>
      <c r="BH931" s="79">
        <f>ALL!BH317/ALL!BH$554</f>
        <v>1.0171795176496547E-2</v>
      </c>
      <c r="BJ931" s="267">
        <f t="array" ref="BJ931">(MIN(IF($E$4:$BG$4=BJ$4,$E931:$BG931)))</f>
        <v>0</v>
      </c>
      <c r="BK931" s="267">
        <f t="array" ref="BK931">(MAX(IF($E$4:$BG$4=BK$4,$E931:$BG931)))</f>
        <v>1.1226881717436277E-3</v>
      </c>
      <c r="BL931" s="267">
        <f t="array" ref="BL931">(AVERAGE(IF($E$4:$BG$4=BL$4,$E931:$BG931)))</f>
        <v>7.0168010733976733E-5</v>
      </c>
      <c r="BM931" s="267">
        <f t="array" ref="BM931">(MIN(IF($E$4:$BG$4=BM$4,$E931:$BG931)))</f>
        <v>0</v>
      </c>
      <c r="BN931" s="267">
        <f t="array" ref="BN931">(MAX(IF($E$4:$BG$4=BN$4,$E931:$BG931)))</f>
        <v>1.1682134777912953E-2</v>
      </c>
      <c r="BO931" s="267">
        <f t="array" ref="BO931">(AVERAGE(IF($E$4:$BG$4=BO$4,$E931:$BG931)))</f>
        <v>3.7461147308717095E-3</v>
      </c>
      <c r="BP931" s="267">
        <f t="array" ref="BP931">(MIN(IF($E$4:$BG$4=BP$4,$E931:$BG931)))</f>
        <v>0</v>
      </c>
      <c r="BQ931" s="267">
        <f t="array" ref="BQ931">(MAX(IF($E$4:$BG$4=BQ$4,$E931:$BG931)))</f>
        <v>3.5696787877871838E-2</v>
      </c>
      <c r="BR931" s="267">
        <f t="array" ref="BR931">(AVERAGE(IF($E$4:$BG$4=BR$4,$E931:$BG931)))</f>
        <v>2.3303000348852201E-2</v>
      </c>
      <c r="BS931" s="267">
        <f t="array" ref="BS931">(MIN(IF($E$4:$BG$4=BS$4,$E931:$BG931)))</f>
        <v>0</v>
      </c>
      <c r="BT931" s="267">
        <f t="array" ref="BT931">(MAX(IF($E$4:$BG$4=BT$4,$E931:$BG931)))</f>
        <v>2.5483216850827009E-2</v>
      </c>
      <c r="BU931" s="267">
        <f t="array" ref="BU931">(AVERAGE(IF($E$4:$BG$4=BU$4,$E931:$BG931)))</f>
        <v>6.3161046794199946E-3</v>
      </c>
      <c r="BV931" s="267">
        <f t="array" ref="BV931">(MIN(IF($E$4:$BG$4=BV$4,$E931:$BG931)))</f>
        <v>6.2770871515892722E-3</v>
      </c>
      <c r="BW931" s="267">
        <f t="array" ref="BW931">(MAX(IF($E$4:$BG$4=BW$4,$E931:$BG931)))</f>
        <v>2.8470516662939812E-2</v>
      </c>
      <c r="BX931" s="267">
        <f t="array" ref="BX931">(AVERAGE(IF($E$4:$BG$4=BX$4,$E931:$BG931)))</f>
        <v>1.6778977961135214E-2</v>
      </c>
      <c r="BY931" s="267">
        <f t="array" ref="BY931">(MIN(IF($E$4:$BG$4=BY$4,$E931:$BG931)))</f>
        <v>0</v>
      </c>
      <c r="BZ931" s="267">
        <f t="array" ref="BZ931">(MAX(IF($E$4:$BG$4=BZ$4,$E931:$BG931)))</f>
        <v>4.4592700417164406E-2</v>
      </c>
      <c r="CA931" s="267">
        <f t="array" ref="CA931">(AVERAGE(IF($E$4:$BG$4=CA$4,$E931:$BG931)))</f>
        <v>1.3725427168802777E-2</v>
      </c>
      <c r="CB931" s="268">
        <f t="shared" si="399"/>
        <v>0</v>
      </c>
      <c r="CC931" s="268">
        <f t="shared" si="400"/>
        <v>0</v>
      </c>
      <c r="CD931" s="268">
        <f t="shared" si="401"/>
        <v>6.9426954261048602E-3</v>
      </c>
    </row>
    <row r="932" spans="1:82" s="90" customFormat="1" ht="24">
      <c r="A932" s="253">
        <f t="shared" si="398"/>
        <v>52123</v>
      </c>
      <c r="B932" s="236" t="s">
        <v>268</v>
      </c>
      <c r="C932" s="50"/>
      <c r="D932" s="50"/>
      <c r="E932" s="79">
        <f>ALL!E318/ALL!E$554</f>
        <v>3.3889760739591254E-4</v>
      </c>
      <c r="F932" s="79">
        <f>ALL!F318/ALL!F$554</f>
        <v>0</v>
      </c>
      <c r="G932" s="79">
        <f>ALL!G318/ALL!G$554</f>
        <v>2.0302132623645404E-4</v>
      </c>
      <c r="H932" s="79">
        <f>ALL!H318/ALL!H$554</f>
        <v>0</v>
      </c>
      <c r="I932" s="79">
        <f>ALL!I318/ALL!I$554</f>
        <v>0</v>
      </c>
      <c r="J932" s="79">
        <f>ALL!J318/ALL!J$554</f>
        <v>0</v>
      </c>
      <c r="K932" s="79">
        <f>ALL!K318/ALL!K$554</f>
        <v>0</v>
      </c>
      <c r="L932" s="79">
        <f>ALL!L318/ALL!L$554</f>
        <v>0</v>
      </c>
      <c r="M932" s="79">
        <f>ALL!M318/ALL!M$554</f>
        <v>0</v>
      </c>
      <c r="N932" s="79">
        <f>ALL!N318/ALL!N$554</f>
        <v>9.0215099359574417E-5</v>
      </c>
      <c r="O932" s="79">
        <f>ALL!O318/ALL!O$554</f>
        <v>0</v>
      </c>
      <c r="P932" s="79">
        <f>ALL!P318/ALL!P$554</f>
        <v>0</v>
      </c>
      <c r="Q932" s="79">
        <f>ALL!Q318/ALL!Q$554</f>
        <v>3.598768974456514E-4</v>
      </c>
      <c r="R932" s="79">
        <f>ALL!R318/ALL!R$554</f>
        <v>0</v>
      </c>
      <c r="S932" s="79">
        <f>ALL!S318/ALL!S$554</f>
        <v>0</v>
      </c>
      <c r="T932" s="79">
        <f>ALL!T318/ALL!T$554</f>
        <v>3.9177336272637269E-4</v>
      </c>
      <c r="U932" s="79">
        <f>ALL!U318/ALL!U$554</f>
        <v>4.3997719583550339E-4</v>
      </c>
      <c r="V932" s="79">
        <f>ALL!V318/ALL!V$554</f>
        <v>0</v>
      </c>
      <c r="W932" s="79">
        <f>ALL!W318/ALL!W$554</f>
        <v>0</v>
      </c>
      <c r="X932" s="79">
        <f>ALL!X318/ALL!X$554</f>
        <v>0</v>
      </c>
      <c r="Y932" s="79">
        <f>ALL!Y318/ALL!Y$554</f>
        <v>1.2683014363439112E-3</v>
      </c>
      <c r="Z932" s="79">
        <f>ALL!Z318/ALL!Z$554</f>
        <v>0</v>
      </c>
      <c r="AA932" s="79">
        <f>ALL!AA318/ALL!AA$554</f>
        <v>0</v>
      </c>
      <c r="AB932" s="79">
        <f>ALL!AB318/ALL!AB$554</f>
        <v>0</v>
      </c>
      <c r="AC932" s="79">
        <f>ALL!AC318/ALL!AC$554</f>
        <v>0</v>
      </c>
      <c r="AD932" s="79">
        <f>ALL!AD318/ALL!AD$554</f>
        <v>8.9706778521961346E-5</v>
      </c>
      <c r="AE932" s="79">
        <f>ALL!AE318/ALL!AE$554</f>
        <v>1.452438007427497E-4</v>
      </c>
      <c r="AF932" s="79">
        <f>ALL!AF318/ALL!AF$554</f>
        <v>1.3349177234875877E-4</v>
      </c>
      <c r="AG932" s="79">
        <f>ALL!AG318/ALL!AG$554</f>
        <v>6.2888170880329524E-5</v>
      </c>
      <c r="AH932" s="79">
        <f>ALL!AH318/ALL!AH$554</f>
        <v>0</v>
      </c>
      <c r="AI932" s="79">
        <f>ALL!AI318/ALL!AI$554</f>
        <v>4.1248639465814503E-4</v>
      </c>
      <c r="AJ932" s="79">
        <f>ALL!AJ318/ALL!AJ$554</f>
        <v>0</v>
      </c>
      <c r="AK932" s="79">
        <f>ALL!AK318/ALL!AK$554</f>
        <v>0</v>
      </c>
      <c r="AL932" s="79">
        <f>ALL!AL318/ALL!AL$554</f>
        <v>0</v>
      </c>
      <c r="AM932" s="79">
        <f>ALL!AM318/ALL!AM$554</f>
        <v>3.2640938097728756E-5</v>
      </c>
      <c r="AN932" s="79">
        <f>ALL!AN318/ALL!AN$554</f>
        <v>0</v>
      </c>
      <c r="AO932" s="79">
        <f>ALL!AO318/ALL!AO$554</f>
        <v>0</v>
      </c>
      <c r="AP932" s="79">
        <f>ALL!AP318/ALL!AP$554</f>
        <v>0</v>
      </c>
      <c r="AQ932" s="79">
        <f>ALL!AQ318/ALL!AQ$554</f>
        <v>0</v>
      </c>
      <c r="AR932" s="79">
        <f>ALL!AR318/ALL!AR$554</f>
        <v>0</v>
      </c>
      <c r="AS932" s="79">
        <f>ALL!AS318/ALL!AS$554</f>
        <v>0</v>
      </c>
      <c r="AT932" s="79">
        <f>ALL!AT318/ALL!AT$554</f>
        <v>0</v>
      </c>
      <c r="AU932" s="79">
        <f>ALL!AU318/ALL!AU$554</f>
        <v>0</v>
      </c>
      <c r="AV932" s="79">
        <f>ALL!AV318/ALL!AV$554</f>
        <v>0</v>
      </c>
      <c r="AW932" s="79">
        <f>ALL!AW318/ALL!AW$554</f>
        <v>0</v>
      </c>
      <c r="AX932" s="79">
        <f>ALL!AX318/ALL!AX$554</f>
        <v>0</v>
      </c>
      <c r="AY932" s="79">
        <f>ALL!AY318/ALL!AY$554</f>
        <v>0</v>
      </c>
      <c r="AZ932" s="79">
        <f>ALL!AZ318/ALL!AZ$554</f>
        <v>0</v>
      </c>
      <c r="BA932" s="79">
        <f>ALL!BA318/ALL!BA$554</f>
        <v>0</v>
      </c>
      <c r="BB932" s="79">
        <f>ALL!BB318/ALL!BB$554</f>
        <v>0</v>
      </c>
      <c r="BC932" s="79">
        <f>ALL!BC318/ALL!BC$554</f>
        <v>0</v>
      </c>
      <c r="BD932" s="79">
        <f>ALL!BD318/ALL!BD$554</f>
        <v>1.9148933034589496E-4</v>
      </c>
      <c r="BE932" s="79">
        <f>ALL!BE318/ALL!BE$554</f>
        <v>0</v>
      </c>
      <c r="BF932" s="79">
        <f>ALL!BF318/ALL!BF$554</f>
        <v>5.2648842995103742E-4</v>
      </c>
      <c r="BG932" s="79">
        <f>ALL!BG318/ALL!BG$554</f>
        <v>0</v>
      </c>
      <c r="BH932" s="79">
        <f>ALL!BH318/ALL!BH$554</f>
        <v>8.8800515669184156E-5</v>
      </c>
      <c r="BJ932" s="267">
        <f t="array" ref="BJ932">(MIN(IF($E$4:$BG$4=BJ$4,$E932:$BG932)))</f>
        <v>0</v>
      </c>
      <c r="BK932" s="267">
        <f t="array" ref="BK932">(MAX(IF($E$4:$BG$4=BK$4,$E932:$BG932)))</f>
        <v>0</v>
      </c>
      <c r="BL932" s="267">
        <f t="array" ref="BL932">(AVERAGE(IF($E$4:$BG$4=BL$4,$E932:$BG932)))</f>
        <v>0</v>
      </c>
      <c r="BM932" s="267">
        <f t="array" ref="BM932">(MIN(IF($E$4:$BG$4=BM$4,$E932:$BG932)))</f>
        <v>0</v>
      </c>
      <c r="BN932" s="267">
        <f t="array" ref="BN932">(MAX(IF($E$4:$BG$4=BN$4,$E932:$BG932)))</f>
        <v>5.2648842995103742E-4</v>
      </c>
      <c r="BO932" s="267">
        <f t="array" ref="BO932">(AVERAGE(IF($E$4:$BG$4=BO$4,$E932:$BG932)))</f>
        <v>1.7949444007423309E-4</v>
      </c>
      <c r="BP932" s="267">
        <f t="array" ref="BP932">(MIN(IF($E$4:$BG$4=BP$4,$E932:$BG932)))</f>
        <v>0</v>
      </c>
      <c r="BQ932" s="267">
        <f t="array" ref="BQ932">(MAX(IF($E$4:$BG$4=BQ$4,$E932:$BG932)))</f>
        <v>3.2640938097728756E-5</v>
      </c>
      <c r="BR932" s="267">
        <f t="array" ref="BR932">(AVERAGE(IF($E$4:$BG$4=BR$4,$E932:$BG932)))</f>
        <v>1.0880312699242919E-5</v>
      </c>
      <c r="BS932" s="267">
        <f t="array" ref="BS932">(MIN(IF($E$4:$BG$4=BS$4,$E932:$BG932)))</f>
        <v>0</v>
      </c>
      <c r="BT932" s="267">
        <f t="array" ref="BT932">(MAX(IF($E$4:$BG$4=BT$4,$E932:$BG932)))</f>
        <v>1.2683014363439112E-3</v>
      </c>
      <c r="BU932" s="267">
        <f t="array" ref="BU932">(AVERAGE(IF($E$4:$BG$4=BU$4,$E932:$BG932)))</f>
        <v>1.34166988327852E-4</v>
      </c>
      <c r="BV932" s="267">
        <f t="array" ref="BV932">(MIN(IF($E$4:$BG$4=BV$4,$E932:$BG932)))</f>
        <v>0</v>
      </c>
      <c r="BW932" s="267">
        <f t="array" ref="BW932">(MAX(IF($E$4:$BG$4=BW$4,$E932:$BG932)))</f>
        <v>2.0302132623645404E-4</v>
      </c>
      <c r="BX932" s="267">
        <f t="array" ref="BX932">(AVERAGE(IF($E$4:$BG$4=BX$4,$E932:$BG932)))</f>
        <v>5.0755331559113509E-5</v>
      </c>
      <c r="BY932" s="267">
        <f t="array" ref="BY932">(MIN(IF($E$4:$BG$4=BY$4,$E932:$BG932)))</f>
        <v>0</v>
      </c>
      <c r="BZ932" s="267">
        <f t="array" ref="BZ932">(MAX(IF($E$4:$BG$4=BZ$4,$E932:$BG932)))</f>
        <v>4.3997719583550339E-4</v>
      </c>
      <c r="CA932" s="267">
        <f t="array" ref="CA932">(AVERAGE(IF($E$4:$BG$4=CA$4,$E932:$BG932)))</f>
        <v>1.3076453733913972E-4</v>
      </c>
      <c r="CB932" s="268">
        <f t="shared" si="399"/>
        <v>0</v>
      </c>
      <c r="CC932" s="268">
        <f t="shared" si="400"/>
        <v>0</v>
      </c>
      <c r="CD932" s="268">
        <f t="shared" si="401"/>
        <v>8.5209064379817914E-5</v>
      </c>
    </row>
    <row r="933" spans="1:82" s="90" customFormat="1" ht="24">
      <c r="A933" s="253">
        <f t="shared" si="398"/>
        <v>52124</v>
      </c>
      <c r="B933" s="236" t="s">
        <v>269</v>
      </c>
      <c r="C933" s="50"/>
      <c r="D933" s="50"/>
      <c r="E933" s="79">
        <f>ALL!E319/ALL!E$554</f>
        <v>6.447871365280306E-3</v>
      </c>
      <c r="F933" s="79">
        <f>ALL!F319/ALL!F$554</f>
        <v>6.8860056676382118E-3</v>
      </c>
      <c r="G933" s="79">
        <f>ALL!G319/ALL!G$554</f>
        <v>0</v>
      </c>
      <c r="H933" s="79">
        <f>ALL!H319/ALL!H$554</f>
        <v>0</v>
      </c>
      <c r="I933" s="79">
        <f>ALL!I319/ALL!I$554</f>
        <v>8.2114618597912345E-3</v>
      </c>
      <c r="J933" s="79">
        <f>ALL!J319/ALL!J$554</f>
        <v>0</v>
      </c>
      <c r="K933" s="79">
        <f>ALL!K319/ALL!K$554</f>
        <v>0</v>
      </c>
      <c r="L933" s="79">
        <f>ALL!L319/ALL!L$554</f>
        <v>0</v>
      </c>
      <c r="M933" s="79">
        <f>ALL!M319/ALL!M$554</f>
        <v>7.4499849384344315E-3</v>
      </c>
      <c r="N933" s="79">
        <f>ALL!N319/ALL!N$554</f>
        <v>8.1053681885836417E-3</v>
      </c>
      <c r="O933" s="79">
        <f>ALL!O319/ALL!O$554</f>
        <v>4.3213066511421198E-3</v>
      </c>
      <c r="P933" s="79">
        <f>ALL!P319/ALL!P$554</f>
        <v>6.8372754392395244E-3</v>
      </c>
      <c r="Q933" s="79">
        <f>ALL!Q319/ALL!Q$554</f>
        <v>5.703257147567393E-3</v>
      </c>
      <c r="R933" s="79">
        <f>ALL!R319/ALL!R$554</f>
        <v>6.5652380573311599E-3</v>
      </c>
      <c r="S933" s="79">
        <f>ALL!S319/ALL!S$554</f>
        <v>0</v>
      </c>
      <c r="T933" s="79">
        <f>ALL!T319/ALL!T$554</f>
        <v>0</v>
      </c>
      <c r="U933" s="79">
        <f>ALL!U319/ALL!U$554</f>
        <v>0</v>
      </c>
      <c r="V933" s="79">
        <f>ALL!V319/ALL!V$554</f>
        <v>0</v>
      </c>
      <c r="W933" s="79">
        <f>ALL!W319/ALL!W$554</f>
        <v>8.2199173887983912E-3</v>
      </c>
      <c r="X933" s="79">
        <f>ALL!X319/ALL!X$554</f>
        <v>0</v>
      </c>
      <c r="Y933" s="79">
        <f>ALL!Y319/ALL!Y$554</f>
        <v>0</v>
      </c>
      <c r="Z933" s="79">
        <f>ALL!Z319/ALL!Z$554</f>
        <v>8.5105278803483553E-3</v>
      </c>
      <c r="AA933" s="79">
        <f>ALL!AA319/ALL!AA$554</f>
        <v>6.5950457567943779E-3</v>
      </c>
      <c r="AB933" s="79">
        <f>ALL!AB319/ALL!AB$554</f>
        <v>0</v>
      </c>
      <c r="AC933" s="79">
        <f>ALL!AC319/ALL!AC$554</f>
        <v>0</v>
      </c>
      <c r="AD933" s="79">
        <f>ALL!AD319/ALL!AD$554</f>
        <v>8.302474849986953E-3</v>
      </c>
      <c r="AE933" s="79">
        <f>ALL!AE319/ALL!AE$554</f>
        <v>0</v>
      </c>
      <c r="AF933" s="79">
        <f>ALL!AF319/ALL!AF$554</f>
        <v>0</v>
      </c>
      <c r="AG933" s="79">
        <f>ALL!AG319/ALL!AG$554</f>
        <v>0</v>
      </c>
      <c r="AH933" s="79">
        <f>ALL!AH319/ALL!AH$554</f>
        <v>0</v>
      </c>
      <c r="AI933" s="79">
        <f>ALL!AI319/ALL!AI$554</f>
        <v>0</v>
      </c>
      <c r="AJ933" s="79">
        <f>ALL!AJ319/ALL!AJ$554</f>
        <v>9.2531033426193829E-3</v>
      </c>
      <c r="AK933" s="79">
        <f>ALL!AK319/ALL!AK$554</f>
        <v>5.2250829231433914E-3</v>
      </c>
      <c r="AL933" s="79">
        <f>ALL!AL319/ALL!AL$554</f>
        <v>5.5048719969463863E-3</v>
      </c>
      <c r="AM933" s="79">
        <f>ALL!AM319/ALL!AM$554</f>
        <v>0</v>
      </c>
      <c r="AN933" s="79">
        <f>ALL!AN319/ALL!AN$554</f>
        <v>0</v>
      </c>
      <c r="AO933" s="79">
        <f>ALL!AO319/ALL!AO$554</f>
        <v>6.7291571369152382E-3</v>
      </c>
      <c r="AP933" s="79">
        <f>ALL!AP319/ALL!AP$554</f>
        <v>0</v>
      </c>
      <c r="AQ933" s="79">
        <f>ALL!AQ319/ALL!AQ$554</f>
        <v>0</v>
      </c>
      <c r="AR933" s="79">
        <f>ALL!AR319/ALL!AR$554</f>
        <v>0</v>
      </c>
      <c r="AS933" s="79">
        <f>ALL!AS319/ALL!AS$554</f>
        <v>0</v>
      </c>
      <c r="AT933" s="79">
        <f>ALL!AT319/ALL!AT$554</f>
        <v>0</v>
      </c>
      <c r="AU933" s="79">
        <f>ALL!AU319/ALL!AU$554</f>
        <v>0</v>
      </c>
      <c r="AV933" s="79">
        <f>ALL!AV319/ALL!AV$554</f>
        <v>0</v>
      </c>
      <c r="AW933" s="79">
        <f>ALL!AW319/ALL!AW$554</f>
        <v>0</v>
      </c>
      <c r="AX933" s="79">
        <f>ALL!AX319/ALL!AX$554</f>
        <v>0</v>
      </c>
      <c r="AY933" s="79">
        <f>ALL!AY319/ALL!AY$554</f>
        <v>0</v>
      </c>
      <c r="AZ933" s="79">
        <f>ALL!AZ319/ALL!AZ$554</f>
        <v>0</v>
      </c>
      <c r="BA933" s="79">
        <f>ALL!BA319/ALL!BA$554</f>
        <v>0</v>
      </c>
      <c r="BB933" s="79">
        <f>ALL!BB319/ALL!BB$554</f>
        <v>0</v>
      </c>
      <c r="BC933" s="79">
        <f>ALL!BC319/ALL!BC$554</f>
        <v>0</v>
      </c>
      <c r="BD933" s="79">
        <f>ALL!BD319/ALL!BD$554</f>
        <v>0</v>
      </c>
      <c r="BE933" s="79">
        <f>ALL!BE319/ALL!BE$554</f>
        <v>0</v>
      </c>
      <c r="BF933" s="79">
        <f>ALL!BF319/ALL!BF$554</f>
        <v>0</v>
      </c>
      <c r="BG933" s="79">
        <f>ALL!BG319/ALL!BG$554</f>
        <v>5.6837170768812778E-3</v>
      </c>
      <c r="BH933" s="79">
        <f>ALL!BH319/ALL!BH$554</f>
        <v>2.5398661235054962E-3</v>
      </c>
      <c r="BJ933" s="267">
        <f t="array" ref="BJ933">(MIN(IF($E$4:$BG$4=BJ$4,$E933:$BG933)))</f>
        <v>0</v>
      </c>
      <c r="BK933" s="267">
        <f t="array" ref="BK933">(MAX(IF($E$4:$BG$4=BK$4,$E933:$BG933)))</f>
        <v>6.7291571369152382E-3</v>
      </c>
      <c r="BL933" s="267">
        <f t="array" ref="BL933">(AVERAGE(IF($E$4:$BG$4=BL$4,$E933:$BG933)))</f>
        <v>4.2057232105720239E-4</v>
      </c>
      <c r="BM933" s="267">
        <f t="array" ref="BM933">(MIN(IF($E$4:$BG$4=BM$4,$E933:$BG933)))</f>
        <v>0</v>
      </c>
      <c r="BN933" s="267">
        <f t="array" ref="BN933">(MAX(IF($E$4:$BG$4=BN$4,$E933:$BG933)))</f>
        <v>5.6837170768812778E-3</v>
      </c>
      <c r="BO933" s="267">
        <f t="array" ref="BO933">(AVERAGE(IF($E$4:$BG$4=BO$4,$E933:$BG933)))</f>
        <v>1.4209292692203195E-3</v>
      </c>
      <c r="BP933" s="267">
        <f t="array" ref="BP933">(MIN(IF($E$4:$BG$4=BP$4,$E933:$BG933)))</f>
        <v>0</v>
      </c>
      <c r="BQ933" s="267">
        <f t="array" ref="BQ933">(MAX(IF($E$4:$BG$4=BQ$4,$E933:$BG933)))</f>
        <v>5.5048719969463863E-3</v>
      </c>
      <c r="BR933" s="267">
        <f t="array" ref="BR933">(AVERAGE(IF($E$4:$BG$4=BR$4,$E933:$BG933)))</f>
        <v>3.5766516400299263E-3</v>
      </c>
      <c r="BS933" s="267">
        <f t="array" ref="BS933">(MIN(IF($E$4:$BG$4=BS$4,$E933:$BG933)))</f>
        <v>0</v>
      </c>
      <c r="BT933" s="267">
        <f t="array" ref="BT933">(MAX(IF($E$4:$BG$4=BT$4,$E933:$BG933)))</f>
        <v>8.302474849986953E-3</v>
      </c>
      <c r="BU933" s="267">
        <f t="array" ref="BU933">(AVERAGE(IF($E$4:$BG$4=BU$4,$E933:$BG933)))</f>
        <v>3.2664985719789048E-3</v>
      </c>
      <c r="BV933" s="267">
        <f t="array" ref="BV933">(MIN(IF($E$4:$BG$4=BV$4,$E933:$BG933)))</f>
        <v>0</v>
      </c>
      <c r="BW933" s="267">
        <f t="array" ref="BW933">(MAX(IF($E$4:$BG$4=BW$4,$E933:$BG933)))</f>
        <v>9.2531033426193829E-3</v>
      </c>
      <c r="BX933" s="267">
        <f t="array" ref="BX933">(AVERAGE(IF($E$4:$BG$4=BX$4,$E933:$BG933)))</f>
        <v>4.4409078057419341E-3</v>
      </c>
      <c r="BY933" s="267">
        <f t="array" ref="BY933">(MIN(IF($E$4:$BG$4=BY$4,$E933:$BG933)))</f>
        <v>0</v>
      </c>
      <c r="BZ933" s="267">
        <f t="array" ref="BZ933">(MAX(IF($E$4:$BG$4=BZ$4,$E933:$BG933)))</f>
        <v>8.2114618597912345E-3</v>
      </c>
      <c r="CA933" s="267">
        <f t="array" ref="CA933">(AVERAGE(IF($E$4:$BG$4=CA$4,$E933:$BG933)))</f>
        <v>2.1498196141472511E-3</v>
      </c>
      <c r="CB933" s="268">
        <f t="shared" si="399"/>
        <v>0</v>
      </c>
      <c r="CC933" s="268">
        <f t="shared" si="400"/>
        <v>0</v>
      </c>
      <c r="CD933" s="268">
        <f t="shared" si="401"/>
        <v>2.2645757757716687E-3</v>
      </c>
    </row>
    <row r="934" spans="1:82" s="90" customFormat="1" ht="24">
      <c r="A934" s="253">
        <f t="shared" si="398"/>
        <v>52125</v>
      </c>
      <c r="B934" s="236" t="s">
        <v>270</v>
      </c>
      <c r="C934" s="50"/>
      <c r="D934" s="50"/>
      <c r="E934" s="79">
        <f>ALL!E320/ALL!E$554</f>
        <v>0</v>
      </c>
      <c r="F934" s="79">
        <f>ALL!F320/ALL!F$554</f>
        <v>0</v>
      </c>
      <c r="G934" s="79">
        <f>ALL!G320/ALL!G$554</f>
        <v>3.0508255901877661E-4</v>
      </c>
      <c r="H934" s="79">
        <f>ALL!H320/ALL!H$554</f>
        <v>0</v>
      </c>
      <c r="I934" s="79">
        <f>ALL!I320/ALL!I$554</f>
        <v>6.6030787351468382E-4</v>
      </c>
      <c r="J934" s="79">
        <f>ALL!J320/ALL!J$554</f>
        <v>0</v>
      </c>
      <c r="K934" s="79">
        <f>ALL!K320/ALL!K$554</f>
        <v>0</v>
      </c>
      <c r="L934" s="79">
        <f>ALL!L320/ALL!L$554</f>
        <v>0</v>
      </c>
      <c r="M934" s="79">
        <f>ALL!M320/ALL!M$554</f>
        <v>6.2037712785094432E-4</v>
      </c>
      <c r="N934" s="79">
        <f>ALL!N320/ALL!N$554</f>
        <v>3.2968771607678202E-4</v>
      </c>
      <c r="O934" s="79">
        <f>ALL!O320/ALL!O$554</f>
        <v>1.7520111438135361E-3</v>
      </c>
      <c r="P934" s="79">
        <f>ALL!P320/ALL!P$554</f>
        <v>1.0853113738240217E-3</v>
      </c>
      <c r="Q934" s="79">
        <f>ALL!Q320/ALL!Q$554</f>
        <v>0</v>
      </c>
      <c r="R934" s="79">
        <f>ALL!R320/ALL!R$554</f>
        <v>-3.7218364749137952E-5</v>
      </c>
      <c r="S934" s="79">
        <f>ALL!S320/ALL!S$554</f>
        <v>0</v>
      </c>
      <c r="T934" s="79">
        <f>ALL!T320/ALL!T$554</f>
        <v>0</v>
      </c>
      <c r="U934" s="79">
        <f>ALL!U320/ALL!U$554</f>
        <v>0</v>
      </c>
      <c r="V934" s="79">
        <f>ALL!V320/ALL!V$554</f>
        <v>0</v>
      </c>
      <c r="W934" s="79">
        <f>ALL!W320/ALL!W$554</f>
        <v>0</v>
      </c>
      <c r="X934" s="79">
        <f>ALL!X320/ALL!X$554</f>
        <v>0</v>
      </c>
      <c r="Y934" s="79">
        <f>ALL!Y320/ALL!Y$554</f>
        <v>3.8994621160771931E-4</v>
      </c>
      <c r="Z934" s="79">
        <f>ALL!Z320/ALL!Z$554</f>
        <v>2.68859759832957E-3</v>
      </c>
      <c r="AA934" s="79">
        <f>ALL!AA320/ALL!AA$554</f>
        <v>0</v>
      </c>
      <c r="AB934" s="79">
        <f>ALL!AB320/ALL!AB$554</f>
        <v>2.2779306995007937E-3</v>
      </c>
      <c r="AC934" s="79">
        <f>ALL!AC320/ALL!AC$554</f>
        <v>7.7284699646581624E-5</v>
      </c>
      <c r="AD934" s="79">
        <f>ALL!AD320/ALL!AD$554</f>
        <v>1.2758373165496413E-3</v>
      </c>
      <c r="AE934" s="79">
        <f>ALL!AE320/ALL!AE$554</f>
        <v>0</v>
      </c>
      <c r="AF934" s="79">
        <f>ALL!AF320/ALL!AF$554</f>
        <v>0</v>
      </c>
      <c r="AG934" s="79">
        <f>ALL!AG320/ALL!AG$554</f>
        <v>-6.6438060282574834E-5</v>
      </c>
      <c r="AH934" s="79">
        <f>ALL!AH320/ALL!AH$554</f>
        <v>0</v>
      </c>
      <c r="AI934" s="79">
        <f>ALL!AI320/ALL!AI$554</f>
        <v>1.5045245464460337E-3</v>
      </c>
      <c r="AJ934" s="79">
        <f>ALL!AJ320/ALL!AJ$554</f>
        <v>-1.9945358169913045E-4</v>
      </c>
      <c r="AK934" s="79">
        <f>ALL!AK320/ALL!AK$554</f>
        <v>0</v>
      </c>
      <c r="AL934" s="79">
        <f>ALL!AL320/ALL!AL$554</f>
        <v>0</v>
      </c>
      <c r="AM934" s="79">
        <f>ALL!AM320/ALL!AM$554</f>
        <v>0</v>
      </c>
      <c r="AN934" s="79">
        <f>ALL!AN320/ALL!AN$554</f>
        <v>0</v>
      </c>
      <c r="AO934" s="79">
        <f>ALL!AO320/ALL!AO$554</f>
        <v>0</v>
      </c>
      <c r="AP934" s="79">
        <f>ALL!AP320/ALL!AP$554</f>
        <v>0</v>
      </c>
      <c r="AQ934" s="79">
        <f>ALL!AQ320/ALL!AQ$554</f>
        <v>0</v>
      </c>
      <c r="AR934" s="79">
        <f>ALL!AR320/ALL!AR$554</f>
        <v>0</v>
      </c>
      <c r="AS934" s="79">
        <f>ALL!AS320/ALL!AS$554</f>
        <v>0</v>
      </c>
      <c r="AT934" s="79">
        <f>ALL!AT320/ALL!AT$554</f>
        <v>0</v>
      </c>
      <c r="AU934" s="79">
        <f>ALL!AU320/ALL!AU$554</f>
        <v>0</v>
      </c>
      <c r="AV934" s="79">
        <f>ALL!AV320/ALL!AV$554</f>
        <v>0</v>
      </c>
      <c r="AW934" s="79">
        <f>ALL!AW320/ALL!AW$554</f>
        <v>0</v>
      </c>
      <c r="AX934" s="79">
        <f>ALL!AX320/ALL!AX$554</f>
        <v>0</v>
      </c>
      <c r="AY934" s="79">
        <f>ALL!AY320/ALL!AY$554</f>
        <v>0</v>
      </c>
      <c r="AZ934" s="79">
        <f>ALL!AZ320/ALL!AZ$554</f>
        <v>0</v>
      </c>
      <c r="BA934" s="79">
        <f>ALL!BA320/ALL!BA$554</f>
        <v>0</v>
      </c>
      <c r="BB934" s="79">
        <f>ALL!BB320/ALL!BB$554</f>
        <v>0</v>
      </c>
      <c r="BC934" s="79">
        <f>ALL!BC320/ALL!BC$554</f>
        <v>0</v>
      </c>
      <c r="BD934" s="79">
        <f>ALL!BD320/ALL!BD$554</f>
        <v>0</v>
      </c>
      <c r="BE934" s="79">
        <f>ALL!BE320/ALL!BE$554</f>
        <v>0</v>
      </c>
      <c r="BF934" s="79">
        <f>ALL!BF320/ALL!BF$554</f>
        <v>0</v>
      </c>
      <c r="BG934" s="79">
        <f>ALL!BG320/ALL!BG$554</f>
        <v>7.3127498701488949E-4</v>
      </c>
      <c r="BH934" s="79">
        <f>ALL!BH320/ALL!BH$554</f>
        <v>6.7591581959872452E-4</v>
      </c>
      <c r="BJ934" s="267">
        <f t="array" ref="BJ934">(MIN(IF($E$4:$BG$4=BJ$4,$E934:$BG934)))</f>
        <v>0</v>
      </c>
      <c r="BK934" s="267">
        <f t="array" ref="BK934">(MAX(IF($E$4:$BG$4=BK$4,$E934:$BG934)))</f>
        <v>0</v>
      </c>
      <c r="BL934" s="267">
        <f t="array" ref="BL934">(AVERAGE(IF($E$4:$BG$4=BL$4,$E934:$BG934)))</f>
        <v>0</v>
      </c>
      <c r="BM934" s="267">
        <f t="array" ref="BM934">(MIN(IF($E$4:$BG$4=BM$4,$E934:$BG934)))</f>
        <v>0</v>
      </c>
      <c r="BN934" s="267">
        <f t="array" ref="BN934">(MAX(IF($E$4:$BG$4=BN$4,$E934:$BG934)))</f>
        <v>7.3127498701488949E-4</v>
      </c>
      <c r="BO934" s="267">
        <f t="array" ref="BO934">(AVERAGE(IF($E$4:$BG$4=BO$4,$E934:$BG934)))</f>
        <v>1.8281874675372237E-4</v>
      </c>
      <c r="BP934" s="267">
        <f t="array" ref="BP934">(MIN(IF($E$4:$BG$4=BP$4,$E934:$BG934)))</f>
        <v>0</v>
      </c>
      <c r="BQ934" s="267">
        <f t="array" ref="BQ934">(MAX(IF($E$4:$BG$4=BQ$4,$E934:$BG934)))</f>
        <v>0</v>
      </c>
      <c r="BR934" s="267">
        <f t="array" ref="BR934">(AVERAGE(IF($E$4:$BG$4=BR$4,$E934:$BG934)))</f>
        <v>0</v>
      </c>
      <c r="BS934" s="267">
        <f t="array" ref="BS934">(MIN(IF($E$4:$BG$4=BS$4,$E934:$BG934)))</f>
        <v>-3.7218364749137952E-5</v>
      </c>
      <c r="BT934" s="267">
        <f t="array" ref="BT934">(MAX(IF($E$4:$BG$4=BT$4,$E934:$BG934)))</f>
        <v>1.7520111438135361E-3</v>
      </c>
      <c r="BU934" s="267">
        <f t="array" ref="BU934">(AVERAGE(IF($E$4:$BG$4=BU$4,$E934:$BG934)))</f>
        <v>2.0990123099028888E-4</v>
      </c>
      <c r="BV934" s="267">
        <f t="array" ref="BV934">(MIN(IF($E$4:$BG$4=BV$4,$E934:$BG934)))</f>
        <v>-1.9945358169913045E-4</v>
      </c>
      <c r="BW934" s="267">
        <f t="array" ref="BW934">(MAX(IF($E$4:$BG$4=BW$4,$E934:$BG934)))</f>
        <v>2.68859759832957E-3</v>
      </c>
      <c r="BX934" s="267">
        <f t="array" ref="BX934">(AVERAGE(IF($E$4:$BG$4=BX$4,$E934:$BG934)))</f>
        <v>1.2680393187875024E-3</v>
      </c>
      <c r="BY934" s="267">
        <f t="array" ref="BY934">(MIN(IF($E$4:$BG$4=BY$4,$E934:$BG934)))</f>
        <v>-6.6438060282574834E-5</v>
      </c>
      <c r="BZ934" s="267">
        <f t="array" ref="BZ934">(MAX(IF($E$4:$BG$4=BZ$4,$E934:$BG934)))</f>
        <v>1.5045245464460337E-3</v>
      </c>
      <c r="CA934" s="267">
        <f t="array" ref="CA934">(AVERAGE(IF($E$4:$BG$4=CA$4,$E934:$BG934)))</f>
        <v>4.5481510478602351E-4</v>
      </c>
      <c r="CB934" s="268">
        <f t="shared" si="399"/>
        <v>0</v>
      </c>
      <c r="CC934" s="268">
        <f t="shared" si="400"/>
        <v>0</v>
      </c>
      <c r="CD934" s="268">
        <f t="shared" si="401"/>
        <v>2.4354661539023874E-4</v>
      </c>
    </row>
    <row r="935" spans="1:82" s="90" customFormat="1">
      <c r="A935" s="253">
        <f t="shared" si="398"/>
        <v>52201</v>
      </c>
      <c r="B935" s="236" t="s">
        <v>271</v>
      </c>
      <c r="C935" s="50"/>
      <c r="D935" s="50"/>
      <c r="E935" s="79">
        <f>ALL!E321/ALL!E$554</f>
        <v>0</v>
      </c>
      <c r="F935" s="79">
        <f>ALL!F321/ALL!F$554</f>
        <v>0</v>
      </c>
      <c r="G935" s="79">
        <f>ALL!G321/ALL!G$554</f>
        <v>0</v>
      </c>
      <c r="H935" s="79">
        <f>ALL!H321/ALL!H$554</f>
        <v>0</v>
      </c>
      <c r="I935" s="79">
        <f>ALL!I321/ALL!I$554</f>
        <v>0</v>
      </c>
      <c r="J935" s="79">
        <f>ALL!J321/ALL!J$554</f>
        <v>0</v>
      </c>
      <c r="K935" s="79">
        <f>ALL!K321/ALL!K$554</f>
        <v>0</v>
      </c>
      <c r="L935" s="79">
        <f>ALL!L321/ALL!L$554</f>
        <v>0</v>
      </c>
      <c r="M935" s="79">
        <f>ALL!M321/ALL!M$554</f>
        <v>0</v>
      </c>
      <c r="N935" s="79">
        <f>ALL!N321/ALL!N$554</f>
        <v>0</v>
      </c>
      <c r="O935" s="79">
        <f>ALL!O321/ALL!O$554</f>
        <v>0</v>
      </c>
      <c r="P935" s="79">
        <f>ALL!P321/ALL!P$554</f>
        <v>0</v>
      </c>
      <c r="Q935" s="79">
        <f>ALL!Q321/ALL!Q$554</f>
        <v>0</v>
      </c>
      <c r="R935" s="79">
        <f>ALL!R321/ALL!R$554</f>
        <v>0</v>
      </c>
      <c r="S935" s="79">
        <f>ALL!S321/ALL!S$554</f>
        <v>0</v>
      </c>
      <c r="T935" s="79">
        <f>ALL!T321/ALL!T$554</f>
        <v>0</v>
      </c>
      <c r="U935" s="79">
        <f>ALL!U321/ALL!U$554</f>
        <v>0.10091816544761772</v>
      </c>
      <c r="V935" s="79">
        <f>ALL!V321/ALL!V$554</f>
        <v>0</v>
      </c>
      <c r="W935" s="79">
        <f>ALL!W321/ALL!W$554</f>
        <v>0</v>
      </c>
      <c r="X935" s="79">
        <f>ALL!X321/ALL!X$554</f>
        <v>0</v>
      </c>
      <c r="Y935" s="79">
        <f>ALL!Y321/ALL!Y$554</f>
        <v>0</v>
      </c>
      <c r="Z935" s="79">
        <f>ALL!Z321/ALL!Z$554</f>
        <v>0</v>
      </c>
      <c r="AA935" s="79">
        <f>ALL!AA321/ALL!AA$554</f>
        <v>0</v>
      </c>
      <c r="AB935" s="79">
        <f>ALL!AB321/ALL!AB$554</f>
        <v>0</v>
      </c>
      <c r="AC935" s="79">
        <f>ALL!AC321/ALL!AC$554</f>
        <v>0</v>
      </c>
      <c r="AD935" s="79">
        <f>ALL!AD321/ALL!AD$554</f>
        <v>0</v>
      </c>
      <c r="AE935" s="79">
        <f>ALL!AE321/ALL!AE$554</f>
        <v>0</v>
      </c>
      <c r="AF935" s="79">
        <f>ALL!AF321/ALL!AF$554</f>
        <v>0</v>
      </c>
      <c r="AG935" s="79">
        <f>ALL!AG321/ALL!AG$554</f>
        <v>0</v>
      </c>
      <c r="AH935" s="79">
        <f>ALL!AH321/ALL!AH$554</f>
        <v>0</v>
      </c>
      <c r="AI935" s="79">
        <f>ALL!AI321/ALL!AI$554</f>
        <v>0</v>
      </c>
      <c r="AJ935" s="79">
        <f>ALL!AJ321/ALL!AJ$554</f>
        <v>0</v>
      </c>
      <c r="AK935" s="79">
        <f>ALL!AK321/ALL!AK$554</f>
        <v>0</v>
      </c>
      <c r="AL935" s="79">
        <f>ALL!AL321/ALL!AL$554</f>
        <v>0</v>
      </c>
      <c r="AM935" s="79">
        <f>ALL!AM321/ALL!AM$554</f>
        <v>0</v>
      </c>
      <c r="AN935" s="79">
        <f>ALL!AN321/ALL!AN$554</f>
        <v>0</v>
      </c>
      <c r="AO935" s="79">
        <f>ALL!AO321/ALL!AO$554</f>
        <v>0</v>
      </c>
      <c r="AP935" s="79">
        <f>ALL!AP321/ALL!AP$554</f>
        <v>0</v>
      </c>
      <c r="AQ935" s="79">
        <f>ALL!AQ321/ALL!AQ$554</f>
        <v>0</v>
      </c>
      <c r="AR935" s="79">
        <f>ALL!AR321/ALL!AR$554</f>
        <v>0</v>
      </c>
      <c r="AS935" s="79">
        <f>ALL!AS321/ALL!AS$554</f>
        <v>0</v>
      </c>
      <c r="AT935" s="79">
        <f>ALL!AT321/ALL!AT$554</f>
        <v>0</v>
      </c>
      <c r="AU935" s="79">
        <f>ALL!AU321/ALL!AU$554</f>
        <v>0</v>
      </c>
      <c r="AV935" s="79">
        <f>ALL!AV321/ALL!AV$554</f>
        <v>0</v>
      </c>
      <c r="AW935" s="79">
        <f>ALL!AW321/ALL!AW$554</f>
        <v>0</v>
      </c>
      <c r="AX935" s="79">
        <f>ALL!AX321/ALL!AX$554</f>
        <v>0</v>
      </c>
      <c r="AY935" s="79">
        <f>ALL!AY321/ALL!AY$554</f>
        <v>0</v>
      </c>
      <c r="AZ935" s="79">
        <f>ALL!AZ321/ALL!AZ$554</f>
        <v>0</v>
      </c>
      <c r="BA935" s="79">
        <f>ALL!BA321/ALL!BA$554</f>
        <v>0</v>
      </c>
      <c r="BB935" s="79">
        <f>ALL!BB321/ALL!BB$554</f>
        <v>0</v>
      </c>
      <c r="BC935" s="79">
        <f>ALL!BC321/ALL!BC$554</f>
        <v>0</v>
      </c>
      <c r="BD935" s="79">
        <f>ALL!BD321/ALL!BD$554</f>
        <v>0</v>
      </c>
      <c r="BE935" s="79">
        <f>ALL!BE321/ALL!BE$554</f>
        <v>0</v>
      </c>
      <c r="BF935" s="79">
        <f>ALL!BF321/ALL!BF$554</f>
        <v>0</v>
      </c>
      <c r="BG935" s="79">
        <f>ALL!BG321/ALL!BG$554</f>
        <v>0</v>
      </c>
      <c r="BH935" s="79">
        <f>ALL!BH321/ALL!BH$554</f>
        <v>1.8707688214462941E-3</v>
      </c>
      <c r="BJ935" s="267">
        <f t="array" ref="BJ935">(MIN(IF($E$4:$BG$4=BJ$4,$E935:$BG935)))</f>
        <v>0</v>
      </c>
      <c r="BK935" s="267">
        <f t="array" ref="BK935">(MAX(IF($E$4:$BG$4=BK$4,$E935:$BG935)))</f>
        <v>0</v>
      </c>
      <c r="BL935" s="267">
        <f t="array" ref="BL935">(AVERAGE(IF($E$4:$BG$4=BL$4,$E935:$BG935)))</f>
        <v>0</v>
      </c>
      <c r="BM935" s="267">
        <f t="array" ref="BM935">(MIN(IF($E$4:$BG$4=BM$4,$E935:$BG935)))</f>
        <v>0</v>
      </c>
      <c r="BN935" s="267">
        <f t="array" ref="BN935">(MAX(IF($E$4:$BG$4=BN$4,$E935:$BG935)))</f>
        <v>0</v>
      </c>
      <c r="BO935" s="267">
        <f t="array" ref="BO935">(AVERAGE(IF($E$4:$BG$4=BO$4,$E935:$BG935)))</f>
        <v>0</v>
      </c>
      <c r="BP935" s="267">
        <f t="array" ref="BP935">(MIN(IF($E$4:$BG$4=BP$4,$E935:$BG935)))</f>
        <v>0</v>
      </c>
      <c r="BQ935" s="267">
        <f t="array" ref="BQ935">(MAX(IF($E$4:$BG$4=BQ$4,$E935:$BG935)))</f>
        <v>0</v>
      </c>
      <c r="BR935" s="267">
        <f t="array" ref="BR935">(AVERAGE(IF($E$4:$BG$4=BR$4,$E935:$BG935)))</f>
        <v>0</v>
      </c>
      <c r="BS935" s="267">
        <f t="array" ref="BS935">(MIN(IF($E$4:$BG$4=BS$4,$E935:$BG935)))</f>
        <v>0</v>
      </c>
      <c r="BT935" s="267">
        <f t="array" ref="BT935">(MAX(IF($E$4:$BG$4=BT$4,$E935:$BG935)))</f>
        <v>0</v>
      </c>
      <c r="BU935" s="267">
        <f t="array" ref="BU935">(AVERAGE(IF($E$4:$BG$4=BU$4,$E935:$BG935)))</f>
        <v>0</v>
      </c>
      <c r="BV935" s="267">
        <f t="array" ref="BV935">(MIN(IF($E$4:$BG$4=BV$4,$E935:$BG935)))</f>
        <v>0</v>
      </c>
      <c r="BW935" s="267">
        <f t="array" ref="BW935">(MAX(IF($E$4:$BG$4=BW$4,$E935:$BG935)))</f>
        <v>0</v>
      </c>
      <c r="BX935" s="267">
        <f t="array" ref="BX935">(AVERAGE(IF($E$4:$BG$4=BX$4,$E935:$BG935)))</f>
        <v>0</v>
      </c>
      <c r="BY935" s="267">
        <f t="array" ref="BY935">(MIN(IF($E$4:$BG$4=BY$4,$E935:$BG935)))</f>
        <v>0</v>
      </c>
      <c r="BZ935" s="267">
        <f t="array" ref="BZ935">(MAX(IF($E$4:$BG$4=BZ$4,$E935:$BG935)))</f>
        <v>0.10091816544761772</v>
      </c>
      <c r="CA935" s="267">
        <f t="array" ref="CA935">(AVERAGE(IF($E$4:$BG$4=CA$4,$E935:$BG935)))</f>
        <v>1.4416880778231103E-2</v>
      </c>
      <c r="CB935" s="268">
        <f t="shared" si="399"/>
        <v>0</v>
      </c>
      <c r="CC935" s="268">
        <f t="shared" si="400"/>
        <v>0.1</v>
      </c>
      <c r="CD935" s="268">
        <f t="shared" si="401"/>
        <v>1.8348757354112314E-3</v>
      </c>
    </row>
    <row r="936" spans="1:82" s="90" customFormat="1">
      <c r="A936" s="253">
        <f t="shared" si="398"/>
        <v>52202</v>
      </c>
      <c r="B936" s="236" t="s">
        <v>272</v>
      </c>
      <c r="C936" s="50"/>
      <c r="D936" s="50"/>
      <c r="E936" s="79">
        <f>ALL!E322/ALL!E$554</f>
        <v>0</v>
      </c>
      <c r="F936" s="79">
        <f>ALL!F322/ALL!F$554</f>
        <v>0</v>
      </c>
      <c r="G936" s="79">
        <f>ALL!G322/ALL!G$554</f>
        <v>0</v>
      </c>
      <c r="H936" s="79">
        <f>ALL!H322/ALL!H$554</f>
        <v>0</v>
      </c>
      <c r="I936" s="79">
        <f>ALL!I322/ALL!I$554</f>
        <v>0</v>
      </c>
      <c r="J936" s="79">
        <f>ALL!J322/ALL!J$554</f>
        <v>0</v>
      </c>
      <c r="K936" s="79">
        <f>ALL!K322/ALL!K$554</f>
        <v>0</v>
      </c>
      <c r="L936" s="79">
        <f>ALL!L322/ALL!L$554</f>
        <v>0</v>
      </c>
      <c r="M936" s="79">
        <f>ALL!M322/ALL!M$554</f>
        <v>0</v>
      </c>
      <c r="N936" s="79">
        <f>ALL!N322/ALL!N$554</f>
        <v>0</v>
      </c>
      <c r="O936" s="79">
        <f>ALL!O322/ALL!O$554</f>
        <v>0</v>
      </c>
      <c r="P936" s="79">
        <f>ALL!P322/ALL!P$554</f>
        <v>0</v>
      </c>
      <c r="Q936" s="79">
        <f>ALL!Q322/ALL!Q$554</f>
        <v>0</v>
      </c>
      <c r="R936" s="79">
        <f>ALL!R322/ALL!R$554</f>
        <v>0</v>
      </c>
      <c r="S936" s="79">
        <f>ALL!S322/ALL!S$554</f>
        <v>2.1063584276352831E-3</v>
      </c>
      <c r="T936" s="79">
        <f>ALL!T322/ALL!T$554</f>
        <v>0</v>
      </c>
      <c r="U936" s="79">
        <f>ALL!U322/ALL!U$554</f>
        <v>0</v>
      </c>
      <c r="V936" s="79">
        <f>ALL!V322/ALL!V$554</f>
        <v>0</v>
      </c>
      <c r="W936" s="79">
        <f>ALL!W322/ALL!W$554</f>
        <v>0</v>
      </c>
      <c r="X936" s="79">
        <f>ALL!X322/ALL!X$554</f>
        <v>0</v>
      </c>
      <c r="Y936" s="79">
        <f>ALL!Y322/ALL!Y$554</f>
        <v>0</v>
      </c>
      <c r="Z936" s="79">
        <f>ALL!Z322/ALL!Z$554</f>
        <v>0</v>
      </c>
      <c r="AA936" s="79">
        <f>ALL!AA322/ALL!AA$554</f>
        <v>0</v>
      </c>
      <c r="AB936" s="79">
        <f>ALL!AB322/ALL!AB$554</f>
        <v>0</v>
      </c>
      <c r="AC936" s="79">
        <f>ALL!AC322/ALL!AC$554</f>
        <v>0</v>
      </c>
      <c r="AD936" s="79">
        <f>ALL!AD322/ALL!AD$554</f>
        <v>0</v>
      </c>
      <c r="AE936" s="79">
        <f>ALL!AE322/ALL!AE$554</f>
        <v>2.835675523807534E-3</v>
      </c>
      <c r="AF936" s="79">
        <f>ALL!AF322/ALL!AF$554</f>
        <v>0</v>
      </c>
      <c r="AG936" s="79">
        <f>ALL!AG322/ALL!AG$554</f>
        <v>0</v>
      </c>
      <c r="AH936" s="79">
        <f>ALL!AH322/ALL!AH$554</f>
        <v>2.3386705244210701E-3</v>
      </c>
      <c r="AI936" s="79">
        <f>ALL!AI322/ALL!AI$554</f>
        <v>0</v>
      </c>
      <c r="AJ936" s="79">
        <f>ALL!AJ322/ALL!AJ$554</f>
        <v>0</v>
      </c>
      <c r="AK936" s="79">
        <f>ALL!AK322/ALL!AK$554</f>
        <v>0</v>
      </c>
      <c r="AL936" s="79">
        <f>ALL!AL322/ALL!AL$554</f>
        <v>0</v>
      </c>
      <c r="AM936" s="79">
        <f>ALL!AM322/ALL!AM$554</f>
        <v>0</v>
      </c>
      <c r="AN936" s="79">
        <f>ALL!AN322/ALL!AN$554</f>
        <v>0</v>
      </c>
      <c r="AO936" s="79">
        <f>ALL!AO322/ALL!AO$554</f>
        <v>0</v>
      </c>
      <c r="AP936" s="79">
        <f>ALL!AP322/ALL!AP$554</f>
        <v>0</v>
      </c>
      <c r="AQ936" s="79">
        <f>ALL!AQ322/ALL!AQ$554</f>
        <v>0</v>
      </c>
      <c r="AR936" s="79">
        <f>ALL!AR322/ALL!AR$554</f>
        <v>0</v>
      </c>
      <c r="AS936" s="79">
        <f>ALL!AS322/ALL!AS$554</f>
        <v>0</v>
      </c>
      <c r="AT936" s="79">
        <f>ALL!AT322/ALL!AT$554</f>
        <v>0</v>
      </c>
      <c r="AU936" s="79">
        <f>ALL!AU322/ALL!AU$554</f>
        <v>0</v>
      </c>
      <c r="AV936" s="79">
        <f>ALL!AV322/ALL!AV$554</f>
        <v>0</v>
      </c>
      <c r="AW936" s="79">
        <f>ALL!AW322/ALL!AW$554</f>
        <v>0</v>
      </c>
      <c r="AX936" s="79">
        <f>ALL!AX322/ALL!AX$554</f>
        <v>0</v>
      </c>
      <c r="AY936" s="79">
        <f>ALL!AY322/ALL!AY$554</f>
        <v>0</v>
      </c>
      <c r="AZ936" s="79">
        <f>ALL!AZ322/ALL!AZ$554</f>
        <v>0</v>
      </c>
      <c r="BA936" s="79">
        <f>ALL!BA322/ALL!BA$554</f>
        <v>0</v>
      </c>
      <c r="BB936" s="79">
        <f>ALL!BB322/ALL!BB$554</f>
        <v>0</v>
      </c>
      <c r="BC936" s="79">
        <f>ALL!BC322/ALL!BC$554</f>
        <v>0</v>
      </c>
      <c r="BD936" s="79">
        <f>ALL!BD322/ALL!BD$554</f>
        <v>0</v>
      </c>
      <c r="BE936" s="79">
        <f>ALL!BE322/ALL!BE$554</f>
        <v>0</v>
      </c>
      <c r="BF936" s="79">
        <f>ALL!BF322/ALL!BF$554</f>
        <v>0</v>
      </c>
      <c r="BG936" s="79">
        <f>ALL!BG322/ALL!BG$554</f>
        <v>0</v>
      </c>
      <c r="BH936" s="79">
        <f>ALL!BH322/ALL!BH$554</f>
        <v>1.7625609351394538E-4</v>
      </c>
      <c r="BJ936" s="267">
        <f t="array" ref="BJ936">(MIN(IF($E$4:$BG$4=BJ$4,$E936:$BG936)))</f>
        <v>0</v>
      </c>
      <c r="BK936" s="267">
        <f t="array" ref="BK936">(MAX(IF($E$4:$BG$4=BK$4,$E936:$BG936)))</f>
        <v>0</v>
      </c>
      <c r="BL936" s="267">
        <f t="array" ref="BL936">(AVERAGE(IF($E$4:$BG$4=BL$4,$E936:$BG936)))</f>
        <v>0</v>
      </c>
      <c r="BM936" s="267">
        <f t="array" ref="BM936">(MIN(IF($E$4:$BG$4=BM$4,$E936:$BG936)))</f>
        <v>0</v>
      </c>
      <c r="BN936" s="267">
        <f t="array" ref="BN936">(MAX(IF($E$4:$BG$4=BN$4,$E936:$BG936)))</f>
        <v>0</v>
      </c>
      <c r="BO936" s="267">
        <f t="array" ref="BO936">(AVERAGE(IF($E$4:$BG$4=BO$4,$E936:$BG936)))</f>
        <v>0</v>
      </c>
      <c r="BP936" s="267">
        <f t="array" ref="BP936">(MIN(IF($E$4:$BG$4=BP$4,$E936:$BG936)))</f>
        <v>0</v>
      </c>
      <c r="BQ936" s="267">
        <f t="array" ref="BQ936">(MAX(IF($E$4:$BG$4=BQ$4,$E936:$BG936)))</f>
        <v>0</v>
      </c>
      <c r="BR936" s="267">
        <f t="array" ref="BR936">(AVERAGE(IF($E$4:$BG$4=BR$4,$E936:$BG936)))</f>
        <v>0</v>
      </c>
      <c r="BS936" s="267">
        <f t="array" ref="BS936">(MIN(IF($E$4:$BG$4=BS$4,$E936:$BG936)))</f>
        <v>0</v>
      </c>
      <c r="BT936" s="267">
        <f t="array" ref="BT936">(MAX(IF($E$4:$BG$4=BT$4,$E936:$BG936)))</f>
        <v>2.835675523807534E-3</v>
      </c>
      <c r="BU936" s="267">
        <f t="array" ref="BU936">(AVERAGE(IF($E$4:$BG$4=BU$4,$E936:$BG936)))</f>
        <v>3.467002131363756E-4</v>
      </c>
      <c r="BV936" s="267">
        <f t="array" ref="BV936">(MIN(IF($E$4:$BG$4=BV$4,$E936:$BG936)))</f>
        <v>0</v>
      </c>
      <c r="BW936" s="267">
        <f t="array" ref="BW936">(MAX(IF($E$4:$BG$4=BW$4,$E936:$BG936)))</f>
        <v>0</v>
      </c>
      <c r="BX936" s="267">
        <f t="array" ref="BX936">(AVERAGE(IF($E$4:$BG$4=BX$4,$E936:$BG936)))</f>
        <v>0</v>
      </c>
      <c r="BY936" s="267">
        <f t="array" ref="BY936">(MIN(IF($E$4:$BG$4=BY$4,$E936:$BG936)))</f>
        <v>0</v>
      </c>
      <c r="BZ936" s="267">
        <f t="array" ref="BZ936">(MAX(IF($E$4:$BG$4=BZ$4,$E936:$BG936)))</f>
        <v>0</v>
      </c>
      <c r="CA936" s="267">
        <f t="array" ref="CA936">(AVERAGE(IF($E$4:$BG$4=CA$4,$E936:$BG936)))</f>
        <v>0</v>
      </c>
      <c r="CB936" s="268">
        <f t="shared" si="399"/>
        <v>0</v>
      </c>
      <c r="CC936" s="268">
        <f t="shared" si="400"/>
        <v>0</v>
      </c>
      <c r="CD936" s="268">
        <f t="shared" si="401"/>
        <v>1.3237644501570703E-4</v>
      </c>
    </row>
    <row r="937" spans="1:82" s="90" customFormat="1" ht="48">
      <c r="A937" s="253">
        <f t="shared" si="398"/>
        <v>52203</v>
      </c>
      <c r="B937" s="509" t="s">
        <v>1512</v>
      </c>
      <c r="C937" s="50"/>
      <c r="D937" s="50"/>
      <c r="E937" s="79">
        <f>ALL!E323/ALL!E$554</f>
        <v>6.6644660240692655E-2</v>
      </c>
      <c r="F937" s="79">
        <f>ALL!F323/ALL!F$554</f>
        <v>5.6824889310379829E-2</v>
      </c>
      <c r="G937" s="79">
        <f>ALL!G323/ALL!G$554</f>
        <v>5.8610333122434376E-2</v>
      </c>
      <c r="H937" s="79">
        <f>ALL!H323/ALL!H$554</f>
        <v>7.151834206196396E-2</v>
      </c>
      <c r="I937" s="79">
        <f>ALL!I323/ALL!I$554</f>
        <v>6.8165139304506489E-2</v>
      </c>
      <c r="J937" s="79">
        <f>ALL!J323/ALL!J$554</f>
        <v>6.3885957184511358E-2</v>
      </c>
      <c r="K937" s="79">
        <f>ALL!K323/ALL!K$554</f>
        <v>6.3833683961468324E-2</v>
      </c>
      <c r="L937" s="79">
        <f>ALL!L323/ALL!L$554</f>
        <v>5.5788588981628362E-2</v>
      </c>
      <c r="M937" s="79">
        <f>ALL!M323/ALL!M$554</f>
        <v>5.3373282041325222E-2</v>
      </c>
      <c r="N937" s="79">
        <f>ALL!N323/ALL!N$554</f>
        <v>6.1050818246446141E-2</v>
      </c>
      <c r="O937" s="79">
        <f>ALL!O323/ALL!O$554</f>
        <v>4.2136027057856462E-2</v>
      </c>
      <c r="P937" s="79">
        <f>ALL!P323/ALL!P$554</f>
        <v>5.5833746985403922E-2</v>
      </c>
      <c r="Q937" s="79">
        <f>ALL!Q323/ALL!Q$554</f>
        <v>6.5713550655172828E-2</v>
      </c>
      <c r="R937" s="79">
        <f>ALL!R323/ALL!R$554</f>
        <v>4.2586865479685043E-2</v>
      </c>
      <c r="S937" s="79">
        <f>ALL!S323/ALL!S$554</f>
        <v>6.1237806556629304E-2</v>
      </c>
      <c r="T937" s="79">
        <f>ALL!T323/ALL!T$554</f>
        <v>6.0237831018544928E-2</v>
      </c>
      <c r="U937" s="79">
        <f>ALL!U323/ALL!U$554</f>
        <v>5.6163208758139654E-2</v>
      </c>
      <c r="V937" s="79">
        <f>ALL!V323/ALL!V$554</f>
        <v>5.831335243143039E-2</v>
      </c>
      <c r="W937" s="79">
        <f>ALL!W323/ALL!W$554</f>
        <v>5.9675411626259105E-2</v>
      </c>
      <c r="X937" s="79">
        <f>ALL!X323/ALL!X$554</f>
        <v>6.2362529392322882E-2</v>
      </c>
      <c r="Y937" s="79">
        <f>ALL!Y323/ALL!Y$554</f>
        <v>5.9434778102857341E-2</v>
      </c>
      <c r="Z937" s="79">
        <f>ALL!Z323/ALL!Z$554</f>
        <v>6.4390824792445081E-2</v>
      </c>
      <c r="AA937" s="79">
        <f>ALL!AA323/ALL!AA$554</f>
        <v>5.8463197029116849E-2</v>
      </c>
      <c r="AB937" s="79">
        <f>ALL!AB323/ALL!AB$554</f>
        <v>5.2562623801958371E-2</v>
      </c>
      <c r="AC937" s="79">
        <f>ALL!AC323/ALL!AC$554</f>
        <v>7.1693857105734782E-2</v>
      </c>
      <c r="AD937" s="79">
        <f>ALL!AD323/ALL!AD$554</f>
        <v>6.4293998500201177E-2</v>
      </c>
      <c r="AE937" s="79">
        <f>ALL!AE323/ALL!AE$554</f>
        <v>6.0981322905897459E-2</v>
      </c>
      <c r="AF937" s="79">
        <f>ALL!AF323/ALL!AF$554</f>
        <v>6.2860207812507271E-2</v>
      </c>
      <c r="AG937" s="79">
        <f>ALL!AG323/ALL!AG$554</f>
        <v>6.5916148865297938E-2</v>
      </c>
      <c r="AH937" s="79">
        <f>ALL!AH323/ALL!AH$554</f>
        <v>5.8051111289314151E-2</v>
      </c>
      <c r="AI937" s="79">
        <f>ALL!AI323/ALL!AI$554</f>
        <v>6.4492544130301269E-2</v>
      </c>
      <c r="AJ937" s="79">
        <f>ALL!AJ323/ALL!AJ$554</f>
        <v>6.2363003579778017E-2</v>
      </c>
      <c r="AK937" s="79">
        <f>ALL!AK323/ALL!AK$554</f>
        <v>0.1048317650246408</v>
      </c>
      <c r="AL937" s="79">
        <f>ALL!AL323/ALL!AL$554</f>
        <v>0.11369074501360543</v>
      </c>
      <c r="AM937" s="79">
        <f>ALL!AM323/ALL!AM$554</f>
        <v>0</v>
      </c>
      <c r="AN937" s="79">
        <f>ALL!AN323/ALL!AN$554</f>
        <v>4.5400111841585426E-2</v>
      </c>
      <c r="AO937" s="79">
        <f>ALL!AO323/ALL!AO$554</f>
        <v>4.4792324094148586E-2</v>
      </c>
      <c r="AP937" s="79">
        <f>ALL!AP323/ALL!AP$554</f>
        <v>5.6936066226695704E-2</v>
      </c>
      <c r="AQ937" s="79">
        <f>ALL!AQ323/ALL!AQ$554</f>
        <v>4.7137138143506015E-2</v>
      </c>
      <c r="AR937" s="79">
        <f>ALL!AR323/ALL!AR$554</f>
        <v>5.7617415048068318E-2</v>
      </c>
      <c r="AS937" s="79">
        <f>ALL!AS323/ALL!AS$554</f>
        <v>4.1759914536334271E-2</v>
      </c>
      <c r="AT937" s="79">
        <f>ALL!AT323/ALL!AT$554</f>
        <v>4.9022090967876304E-2</v>
      </c>
      <c r="AU937" s="79">
        <f>ALL!AU323/ALL!AU$554</f>
        <v>5.4226738894239311E-2</v>
      </c>
      <c r="AV937" s="79">
        <f>ALL!AV323/ALL!AV$554</f>
        <v>5.7506467692558384E-2</v>
      </c>
      <c r="AW937" s="79">
        <f>ALL!AW323/ALL!AW$554</f>
        <v>5.3115673110298099E-2</v>
      </c>
      <c r="AX937" s="79">
        <f>ALL!AX323/ALL!AX$554</f>
        <v>5.2509093265449128E-2</v>
      </c>
      <c r="AY937" s="79">
        <f>ALL!AY323/ALL!AY$554</f>
        <v>5.0495839281363218E-2</v>
      </c>
      <c r="AZ937" s="79">
        <f>ALL!AZ323/ALL!AZ$554</f>
        <v>0</v>
      </c>
      <c r="BA937" s="79">
        <f>ALL!BA323/ALL!BA$554</f>
        <v>3.2432085370250288E-2</v>
      </c>
      <c r="BB937" s="79">
        <f>ALL!BB323/ALL!BB$554</f>
        <v>4.0481485850263357E-2</v>
      </c>
      <c r="BC937" s="79">
        <f>ALL!BC323/ALL!BC$554</f>
        <v>4.3428687197243368E-2</v>
      </c>
      <c r="BD937" s="79">
        <f>ALL!BD323/ALL!BD$554</f>
        <v>5.9278617400487059E-2</v>
      </c>
      <c r="BE937" s="79">
        <f>ALL!BE323/ALL!BE$554</f>
        <v>5.9103942627364403E-2</v>
      </c>
      <c r="BF937" s="79">
        <f>ALL!BF323/ALL!BF$554</f>
        <v>6.3311860592981883E-2</v>
      </c>
      <c r="BG937" s="79">
        <f>ALL!BG323/ALL!BG$554</f>
        <v>6.1062123239225823E-2</v>
      </c>
      <c r="BH937" s="79">
        <f>ALL!BH323/ALL!BH$554</f>
        <v>6.0378785690020489E-2</v>
      </c>
      <c r="BJ937" s="267">
        <f t="array" ref="BJ937">(MIN(IF($E$4:$BG$4=BJ$4,$E937:$BG937)))</f>
        <v>0</v>
      </c>
      <c r="BK937" s="267">
        <f t="array" ref="BK937">(MAX(IF($E$4:$BG$4=BK$4,$E937:$BG937)))</f>
        <v>5.7617415048068318E-2</v>
      </c>
      <c r="BL937" s="267">
        <f t="array" ref="BL937">(AVERAGE(IF($E$4:$BG$4=BL$4,$E937:$BG937)))</f>
        <v>4.5428820719992491E-2</v>
      </c>
      <c r="BM937" s="267">
        <f t="array" ref="BM937">(MIN(IF($E$4:$BG$4=BM$4,$E937:$BG937)))</f>
        <v>5.9103942627364403E-2</v>
      </c>
      <c r="BN937" s="267">
        <f t="array" ref="BN937">(MAX(IF($E$4:$BG$4=BN$4,$E937:$BG937)))</f>
        <v>6.3311860592981883E-2</v>
      </c>
      <c r="BO937" s="267">
        <f t="array" ref="BO937">(AVERAGE(IF($E$4:$BG$4=BO$4,$E937:$BG937)))</f>
        <v>6.0689135965014795E-2</v>
      </c>
      <c r="BP937" s="267">
        <f t="array" ref="BP937">(MIN(IF($E$4:$BG$4=BP$4,$E937:$BG937)))</f>
        <v>0</v>
      </c>
      <c r="BQ937" s="267">
        <f t="array" ref="BQ937">(MAX(IF($E$4:$BG$4=BQ$4,$E937:$BG937)))</f>
        <v>0.11369074501360543</v>
      </c>
      <c r="BR937" s="267">
        <f t="array" ref="BR937">(AVERAGE(IF($E$4:$BG$4=BR$4,$E937:$BG937)))</f>
        <v>7.2840836679415419E-2</v>
      </c>
      <c r="BS937" s="267">
        <f t="array" ref="BS937">(MIN(IF($E$4:$BG$4=BS$4,$E937:$BG937)))</f>
        <v>4.2136027057856462E-2</v>
      </c>
      <c r="BT937" s="267">
        <f t="array" ref="BT937">(MAX(IF($E$4:$BG$4=BT$4,$E937:$BG937)))</f>
        <v>7.1693857105734782E-2</v>
      </c>
      <c r="BU937" s="267">
        <f t="array" ref="BU937">(AVERAGE(IF($E$4:$BG$4=BU$4,$E937:$BG937)))</f>
        <v>6.0133854791333083E-2</v>
      </c>
      <c r="BV937" s="267">
        <f t="array" ref="BV937">(MIN(IF($E$4:$BG$4=BV$4,$E937:$BG937)))</f>
        <v>5.2562623801958371E-2</v>
      </c>
      <c r="BW937" s="267">
        <f t="array" ref="BW937">(MAX(IF($E$4:$BG$4=BW$4,$E937:$BG937)))</f>
        <v>6.4390824792445081E-2</v>
      </c>
      <c r="BX937" s="267">
        <f t="array" ref="BX937">(AVERAGE(IF($E$4:$BG$4=BX$4,$E937:$BG937)))</f>
        <v>5.9481696324153954E-2</v>
      </c>
      <c r="BY937" s="267">
        <f t="array" ref="BY937">(MIN(IF($E$4:$BG$4=BY$4,$E937:$BG937)))</f>
        <v>5.5788588981628362E-2</v>
      </c>
      <c r="BZ937" s="267">
        <f t="array" ref="BZ937">(MAX(IF($E$4:$BG$4=BZ$4,$E937:$BG937)))</f>
        <v>6.8165139304506489E-2</v>
      </c>
      <c r="CA937" s="267">
        <f t="array" ref="CA937">(AVERAGE(IF($E$4:$BG$4=CA$4,$E937:$BG937)))</f>
        <v>6.1245986631085783E-2</v>
      </c>
      <c r="CB937" s="268">
        <f t="shared" si="399"/>
        <v>0</v>
      </c>
      <c r="CC937" s="268">
        <f t="shared" si="400"/>
        <v>0.1</v>
      </c>
      <c r="CD937" s="268">
        <f t="shared" si="401"/>
        <v>5.6683633231825389E-2</v>
      </c>
    </row>
    <row r="938" spans="1:82" s="90" customFormat="1" ht="24">
      <c r="A938" s="253">
        <f t="shared" si="398"/>
        <v>52204</v>
      </c>
      <c r="B938" s="236" t="s">
        <v>273</v>
      </c>
      <c r="C938" s="50"/>
      <c r="D938" s="50"/>
      <c r="E938" s="79">
        <f>ALL!E324/ALL!E$554</f>
        <v>0</v>
      </c>
      <c r="F938" s="79">
        <f>ALL!F324/ALL!F$554</f>
        <v>0</v>
      </c>
      <c r="G938" s="79">
        <f>ALL!G324/ALL!G$554</f>
        <v>0</v>
      </c>
      <c r="H938" s="79">
        <f>ALL!H324/ALL!H$554</f>
        <v>1.0201967982714957E-2</v>
      </c>
      <c r="I938" s="79">
        <f>ALL!I324/ALL!I$554</f>
        <v>5.4083719160175319E-4</v>
      </c>
      <c r="J938" s="79">
        <f>ALL!J324/ALL!J$554</f>
        <v>0</v>
      </c>
      <c r="K938" s="79">
        <f>ALL!K324/ALL!K$554</f>
        <v>0</v>
      </c>
      <c r="L938" s="79">
        <f>ALL!L324/ALL!L$554</f>
        <v>0</v>
      </c>
      <c r="M938" s="79">
        <f>ALL!M324/ALL!M$554</f>
        <v>0</v>
      </c>
      <c r="N938" s="79">
        <f>ALL!N324/ALL!N$554</f>
        <v>0</v>
      </c>
      <c r="O938" s="79">
        <f>ALL!O324/ALL!O$554</f>
        <v>0</v>
      </c>
      <c r="P938" s="79">
        <f>ALL!P324/ALL!P$554</f>
        <v>0</v>
      </c>
      <c r="Q938" s="79">
        <f>ALL!Q324/ALL!Q$554</f>
        <v>2.5629754581696566E-3</v>
      </c>
      <c r="R938" s="79">
        <f>ALL!R324/ALL!R$554</f>
        <v>3.2803481866297053E-4</v>
      </c>
      <c r="S938" s="79">
        <f>ALL!S324/ALL!S$554</f>
        <v>2.3621904158505961E-4</v>
      </c>
      <c r="T938" s="79">
        <f>ALL!T324/ALL!T$554</f>
        <v>1.7694237677124951E-2</v>
      </c>
      <c r="U938" s="79">
        <f>ALL!U324/ALL!U$554</f>
        <v>0</v>
      </c>
      <c r="V938" s="79">
        <f>ALL!V324/ALL!V$554</f>
        <v>0</v>
      </c>
      <c r="W938" s="79">
        <f>ALL!W324/ALL!W$554</f>
        <v>0</v>
      </c>
      <c r="X938" s="79">
        <f>ALL!X324/ALL!X$554</f>
        <v>4.9059614577523902E-3</v>
      </c>
      <c r="Y938" s="79">
        <f>ALL!Y324/ALL!Y$554</f>
        <v>0</v>
      </c>
      <c r="Z938" s="79">
        <f>ALL!Z324/ALL!Z$554</f>
        <v>0</v>
      </c>
      <c r="AA938" s="79">
        <f>ALL!AA324/ALL!AA$554</f>
        <v>1.3598855739142879E-2</v>
      </c>
      <c r="AB938" s="79">
        <f>ALL!AB324/ALL!AB$554</f>
        <v>0</v>
      </c>
      <c r="AC938" s="79">
        <f>ALL!AC324/ALL!AC$554</f>
        <v>0</v>
      </c>
      <c r="AD938" s="79">
        <f>ALL!AD324/ALL!AD$554</f>
        <v>0</v>
      </c>
      <c r="AE938" s="79">
        <f>ALL!AE324/ALL!AE$554</f>
        <v>0</v>
      </c>
      <c r="AF938" s="79">
        <f>ALL!AF324/ALL!AF$554</f>
        <v>2.9287863897730233E-4</v>
      </c>
      <c r="AG938" s="79">
        <f>ALL!AG324/ALL!AG$554</f>
        <v>1.5524337164485794E-2</v>
      </c>
      <c r="AH938" s="79">
        <f>ALL!AH324/ALL!AH$554</f>
        <v>1.0087587391843815E-2</v>
      </c>
      <c r="AI938" s="79">
        <f>ALL!AI324/ALL!AI$554</f>
        <v>1.1432572564284945E-3</v>
      </c>
      <c r="AJ938" s="79">
        <f>ALL!AJ324/ALL!AJ$554</f>
        <v>0</v>
      </c>
      <c r="AK938" s="79">
        <f>ALL!AK324/ALL!AK$554</f>
        <v>0</v>
      </c>
      <c r="AL938" s="79">
        <f>ALL!AL324/ALL!AL$554</f>
        <v>0</v>
      </c>
      <c r="AM938" s="79">
        <f>ALL!AM324/ALL!AM$554</f>
        <v>3.5346926149586233E-2</v>
      </c>
      <c r="AN938" s="79">
        <f>ALL!AN324/ALL!AN$554</f>
        <v>0</v>
      </c>
      <c r="AO938" s="79">
        <f>ALL!AO324/ALL!AO$554</f>
        <v>0</v>
      </c>
      <c r="AP938" s="79">
        <f>ALL!AP324/ALL!AP$554</f>
        <v>0</v>
      </c>
      <c r="AQ938" s="79">
        <f>ALL!AQ324/ALL!AQ$554</f>
        <v>1.5877169340847543E-3</v>
      </c>
      <c r="AR938" s="79">
        <f>ALL!AR324/ALL!AR$554</f>
        <v>0</v>
      </c>
      <c r="AS938" s="79">
        <f>ALL!AS324/ALL!AS$554</f>
        <v>0</v>
      </c>
      <c r="AT938" s="79">
        <f>ALL!AT324/ALL!AT$554</f>
        <v>0</v>
      </c>
      <c r="AU938" s="79">
        <f>ALL!AU324/ALL!AU$554</f>
        <v>3.3053186598017842E-3</v>
      </c>
      <c r="AV938" s="79">
        <f>ALL!AV324/ALL!AV$554</f>
        <v>0</v>
      </c>
      <c r="AW938" s="79">
        <f>ALL!AW324/ALL!AW$554</f>
        <v>0</v>
      </c>
      <c r="AX938" s="79">
        <f>ALL!AX324/ALL!AX$554</f>
        <v>0</v>
      </c>
      <c r="AY938" s="79">
        <f>ALL!AY324/ALL!AY$554</f>
        <v>0</v>
      </c>
      <c r="AZ938" s="79">
        <f>ALL!AZ324/ALL!AZ$554</f>
        <v>0</v>
      </c>
      <c r="BA938" s="79">
        <f>ALL!BA324/ALL!BA$554</f>
        <v>0</v>
      </c>
      <c r="BB938" s="79">
        <f>ALL!BB324/ALL!BB$554</f>
        <v>0</v>
      </c>
      <c r="BC938" s="79">
        <f>ALL!BC324/ALL!BC$554</f>
        <v>0</v>
      </c>
      <c r="BD938" s="79">
        <f>ALL!BD324/ALL!BD$554</f>
        <v>0</v>
      </c>
      <c r="BE938" s="79">
        <f>ALL!BE324/ALL!BE$554</f>
        <v>0</v>
      </c>
      <c r="BF938" s="79">
        <f>ALL!BF324/ALL!BF$554</f>
        <v>0</v>
      </c>
      <c r="BG938" s="79">
        <f>ALL!BG324/ALL!BG$554</f>
        <v>0</v>
      </c>
      <c r="BH938" s="79">
        <f>ALL!BH324/ALL!BH$554</f>
        <v>2.6945748661731496E-3</v>
      </c>
      <c r="BJ938" s="267">
        <f t="array" ref="BJ938">(MIN(IF($E$4:$BG$4=BJ$4,$E938:$BG938)))</f>
        <v>0</v>
      </c>
      <c r="BK938" s="267">
        <f t="array" ref="BK938">(MAX(IF($E$4:$BG$4=BK$4,$E938:$BG938)))</f>
        <v>3.3053186598017842E-3</v>
      </c>
      <c r="BL938" s="267">
        <f t="array" ref="BL938">(AVERAGE(IF($E$4:$BG$4=BL$4,$E938:$BG938)))</f>
        <v>3.0581472461790865E-4</v>
      </c>
      <c r="BM938" s="267">
        <f t="array" ref="BM938">(MIN(IF($E$4:$BG$4=BM$4,$E938:$BG938)))</f>
        <v>0</v>
      </c>
      <c r="BN938" s="267">
        <f t="array" ref="BN938">(MAX(IF($E$4:$BG$4=BN$4,$E938:$BG938)))</f>
        <v>0</v>
      </c>
      <c r="BO938" s="267">
        <f t="array" ref="BO938">(AVERAGE(IF($E$4:$BG$4=BO$4,$E938:$BG938)))</f>
        <v>0</v>
      </c>
      <c r="BP938" s="267">
        <f t="array" ref="BP938">(MIN(IF($E$4:$BG$4=BP$4,$E938:$BG938)))</f>
        <v>0</v>
      </c>
      <c r="BQ938" s="267">
        <f t="array" ref="BQ938">(MAX(IF($E$4:$BG$4=BQ$4,$E938:$BG938)))</f>
        <v>3.5346926149586233E-2</v>
      </c>
      <c r="BR938" s="267">
        <f t="array" ref="BR938">(AVERAGE(IF($E$4:$BG$4=BR$4,$E938:$BG938)))</f>
        <v>1.1782308716528744E-2</v>
      </c>
      <c r="BS938" s="267">
        <f t="array" ref="BS938">(MIN(IF($E$4:$BG$4=BS$4,$E938:$BG938)))</f>
        <v>0</v>
      </c>
      <c r="BT938" s="267">
        <f t="array" ref="BT938">(MAX(IF($E$4:$BG$4=BT$4,$E938:$BG938)))</f>
        <v>1.7694237677124951E-2</v>
      </c>
      <c r="BU938" s="267">
        <f t="array" ref="BU938">(AVERAGE(IF($E$4:$BG$4=BU$4,$E938:$BG938)))</f>
        <v>2.6191788927724569E-3</v>
      </c>
      <c r="BV938" s="267">
        <f t="array" ref="BV938">(MIN(IF($E$4:$BG$4=BV$4,$E938:$BG938)))</f>
        <v>0</v>
      </c>
      <c r="BW938" s="267">
        <f t="array" ref="BW938">(MAX(IF($E$4:$BG$4=BW$4,$E938:$BG938)))</f>
        <v>0</v>
      </c>
      <c r="BX938" s="267">
        <f t="array" ref="BX938">(AVERAGE(IF($E$4:$BG$4=BX$4,$E938:$BG938)))</f>
        <v>0</v>
      </c>
      <c r="BY938" s="267">
        <f t="array" ref="BY938">(MIN(IF($E$4:$BG$4=BY$4,$E938:$BG938)))</f>
        <v>0</v>
      </c>
      <c r="BZ938" s="267">
        <f t="array" ref="BZ938">(MAX(IF($E$4:$BG$4=BZ$4,$E938:$BG938)))</f>
        <v>1.5524337164485794E-2</v>
      </c>
      <c r="CA938" s="267">
        <f t="array" ref="CA938">(AVERAGE(IF($E$4:$BG$4=CA$4,$E938:$BG938)))</f>
        <v>3.1591990100383474E-3</v>
      </c>
      <c r="CB938" s="268">
        <f t="shared" si="399"/>
        <v>0</v>
      </c>
      <c r="CC938" s="268">
        <f t="shared" si="400"/>
        <v>0</v>
      </c>
      <c r="CD938" s="268">
        <f t="shared" si="401"/>
        <v>2.1337656647629601E-3</v>
      </c>
    </row>
    <row r="939" spans="1:82" s="90" customFormat="1" ht="36">
      <c r="A939" s="253">
        <f t="shared" si="398"/>
        <v>52205</v>
      </c>
      <c r="B939" s="236" t="s">
        <v>902</v>
      </c>
      <c r="C939" s="50"/>
      <c r="D939" s="50"/>
      <c r="E939" s="79">
        <f>ALL!E325/ALL!E$554</f>
        <v>0</v>
      </c>
      <c r="F939" s="79">
        <f>ALL!F325/ALL!F$554</f>
        <v>0</v>
      </c>
      <c r="G939" s="79">
        <f>ALL!G325/ALL!G$554</f>
        <v>0</v>
      </c>
      <c r="H939" s="79">
        <f>ALL!H325/ALL!H$554</f>
        <v>0</v>
      </c>
      <c r="I939" s="79">
        <f>ALL!I325/ALL!I$554</f>
        <v>0</v>
      </c>
      <c r="J939" s="79">
        <f>ALL!J325/ALL!J$554</f>
        <v>0</v>
      </c>
      <c r="K939" s="79">
        <f>ALL!K325/ALL!K$554</f>
        <v>0</v>
      </c>
      <c r="L939" s="79">
        <f>ALL!L325/ALL!L$554</f>
        <v>0</v>
      </c>
      <c r="M939" s="79">
        <f>ALL!M325/ALL!M$554</f>
        <v>0</v>
      </c>
      <c r="N939" s="79">
        <f>ALL!N325/ALL!N$554</f>
        <v>0</v>
      </c>
      <c r="O939" s="79">
        <f>ALL!O325/ALL!O$554</f>
        <v>0</v>
      </c>
      <c r="P939" s="79">
        <f>ALL!P325/ALL!P$554</f>
        <v>0</v>
      </c>
      <c r="Q939" s="79">
        <f>ALL!Q325/ALL!Q$554</f>
        <v>0</v>
      </c>
      <c r="R939" s="79">
        <f>ALL!R325/ALL!R$554</f>
        <v>0</v>
      </c>
      <c r="S939" s="79">
        <f>ALL!S325/ALL!S$554</f>
        <v>0</v>
      </c>
      <c r="T939" s="79">
        <f>ALL!T325/ALL!T$554</f>
        <v>0</v>
      </c>
      <c r="U939" s="79">
        <f>ALL!U325/ALL!U$554</f>
        <v>0</v>
      </c>
      <c r="V939" s="79">
        <f>ALL!V325/ALL!V$554</f>
        <v>0</v>
      </c>
      <c r="W939" s="79">
        <f>ALL!W325/ALL!W$554</f>
        <v>0</v>
      </c>
      <c r="X939" s="79">
        <f>ALL!X325/ALL!X$554</f>
        <v>0</v>
      </c>
      <c r="Y939" s="79">
        <f>ALL!Y325/ALL!Y$554</f>
        <v>0</v>
      </c>
      <c r="Z939" s="79">
        <f>ALL!Z325/ALL!Z$554</f>
        <v>0</v>
      </c>
      <c r="AA939" s="79">
        <f>ALL!AA325/ALL!AA$554</f>
        <v>0</v>
      </c>
      <c r="AB939" s="79">
        <f>ALL!AB325/ALL!AB$554</f>
        <v>0</v>
      </c>
      <c r="AC939" s="79">
        <f>ALL!AC325/ALL!AC$554</f>
        <v>0</v>
      </c>
      <c r="AD939" s="79">
        <f>ALL!AD325/ALL!AD$554</f>
        <v>0</v>
      </c>
      <c r="AE939" s="79">
        <f>ALL!AE325/ALL!AE$554</f>
        <v>0</v>
      </c>
      <c r="AF939" s="79">
        <f>ALL!AF325/ALL!AF$554</f>
        <v>0</v>
      </c>
      <c r="AG939" s="79">
        <f>ALL!AG325/ALL!AG$554</f>
        <v>0</v>
      </c>
      <c r="AH939" s="79">
        <f>ALL!AH325/ALL!AH$554</f>
        <v>0</v>
      </c>
      <c r="AI939" s="79">
        <f>ALL!AI325/ALL!AI$554</f>
        <v>0</v>
      </c>
      <c r="AJ939" s="79">
        <f>ALL!AJ325/ALL!AJ$554</f>
        <v>0</v>
      </c>
      <c r="AK939" s="79">
        <f>ALL!AK325/ALL!AK$554</f>
        <v>8.6951853296532954E-3</v>
      </c>
      <c r="AL939" s="79">
        <f>ALL!AL325/ALL!AL$554</f>
        <v>0</v>
      </c>
      <c r="AM939" s="79">
        <f>ALL!AM325/ALL!AM$554</f>
        <v>0</v>
      </c>
      <c r="AN939" s="79">
        <f>ALL!AN325/ALL!AN$554</f>
        <v>0</v>
      </c>
      <c r="AO939" s="79">
        <f>ALL!AO325/ALL!AO$554</f>
        <v>0</v>
      </c>
      <c r="AP939" s="79">
        <f>ALL!AP325/ALL!AP$554</f>
        <v>0</v>
      </c>
      <c r="AQ939" s="79">
        <f>ALL!AQ325/ALL!AQ$554</f>
        <v>0</v>
      </c>
      <c r="AR939" s="79">
        <f>ALL!AR325/ALL!AR$554</f>
        <v>0</v>
      </c>
      <c r="AS939" s="79">
        <f>ALL!AS325/ALL!AS$554</f>
        <v>0</v>
      </c>
      <c r="AT939" s="79">
        <f>ALL!AT325/ALL!AT$554</f>
        <v>0</v>
      </c>
      <c r="AU939" s="79">
        <f>ALL!AU325/ALL!AU$554</f>
        <v>0</v>
      </c>
      <c r="AV939" s="79">
        <f>ALL!AV325/ALL!AV$554</f>
        <v>0</v>
      </c>
      <c r="AW939" s="79">
        <f>ALL!AW325/ALL!AW$554</f>
        <v>0</v>
      </c>
      <c r="AX939" s="79">
        <f>ALL!AX325/ALL!AX$554</f>
        <v>0</v>
      </c>
      <c r="AY939" s="79">
        <f>ALL!AY325/ALL!AY$554</f>
        <v>0</v>
      </c>
      <c r="AZ939" s="79">
        <f>ALL!AZ325/ALL!AZ$554</f>
        <v>0</v>
      </c>
      <c r="BA939" s="79">
        <f>ALL!BA325/ALL!BA$554</f>
        <v>0</v>
      </c>
      <c r="BB939" s="79">
        <f>ALL!BB325/ALL!BB$554</f>
        <v>0</v>
      </c>
      <c r="BC939" s="79">
        <f>ALL!BC325/ALL!BC$554</f>
        <v>0</v>
      </c>
      <c r="BD939" s="79">
        <f>ALL!BD325/ALL!BD$554</f>
        <v>0</v>
      </c>
      <c r="BE939" s="79">
        <f>ALL!BE325/ALL!BE$554</f>
        <v>0</v>
      </c>
      <c r="BF939" s="79">
        <f>ALL!BF325/ALL!BF$554</f>
        <v>0</v>
      </c>
      <c r="BG939" s="79">
        <f>ALL!BG325/ALL!BG$554</f>
        <v>0</v>
      </c>
      <c r="BH939" s="79">
        <f>ALL!BH325/ALL!BH$554</f>
        <v>6.2097109702858897E-5</v>
      </c>
      <c r="BJ939" s="267">
        <f t="array" ref="BJ939">(MIN(IF($E$4:$BG$4=BJ$4,$E939:$BG939)))</f>
        <v>0</v>
      </c>
      <c r="BK939" s="267">
        <f t="array" ref="BK939">(MAX(IF($E$4:$BG$4=BK$4,$E939:$BG939)))</f>
        <v>0</v>
      </c>
      <c r="BL939" s="267">
        <f t="array" ref="BL939">(AVERAGE(IF($E$4:$BG$4=BL$4,$E939:$BG939)))</f>
        <v>0</v>
      </c>
      <c r="BM939" s="267">
        <f t="array" ref="BM939">(MIN(IF($E$4:$BG$4=BM$4,$E939:$BG939)))</f>
        <v>0</v>
      </c>
      <c r="BN939" s="267">
        <f t="array" ref="BN939">(MAX(IF($E$4:$BG$4=BN$4,$E939:$BG939)))</f>
        <v>0</v>
      </c>
      <c r="BO939" s="267">
        <f t="array" ref="BO939">(AVERAGE(IF($E$4:$BG$4=BO$4,$E939:$BG939)))</f>
        <v>0</v>
      </c>
      <c r="BP939" s="267">
        <f t="array" ref="BP939">(MIN(IF($E$4:$BG$4=BP$4,$E939:$BG939)))</f>
        <v>0</v>
      </c>
      <c r="BQ939" s="267">
        <f t="array" ref="BQ939">(MAX(IF($E$4:$BG$4=BQ$4,$E939:$BG939)))</f>
        <v>8.6951853296532954E-3</v>
      </c>
      <c r="BR939" s="267">
        <f t="array" ref="BR939">(AVERAGE(IF($E$4:$BG$4=BR$4,$E939:$BG939)))</f>
        <v>2.8983951098844316E-3</v>
      </c>
      <c r="BS939" s="267">
        <f t="array" ref="BS939">(MIN(IF($E$4:$BG$4=BS$4,$E939:$BG939)))</f>
        <v>0</v>
      </c>
      <c r="BT939" s="267">
        <f t="array" ref="BT939">(MAX(IF($E$4:$BG$4=BT$4,$E939:$BG939)))</f>
        <v>0</v>
      </c>
      <c r="BU939" s="267">
        <f t="array" ref="BU939">(AVERAGE(IF($E$4:$BG$4=BU$4,$E939:$BG939)))</f>
        <v>0</v>
      </c>
      <c r="BV939" s="267">
        <f t="array" ref="BV939">(MIN(IF($E$4:$BG$4=BV$4,$E939:$BG939)))</f>
        <v>0</v>
      </c>
      <c r="BW939" s="267">
        <f t="array" ref="BW939">(MAX(IF($E$4:$BG$4=BW$4,$E939:$BG939)))</f>
        <v>0</v>
      </c>
      <c r="BX939" s="267">
        <f t="array" ref="BX939">(AVERAGE(IF($E$4:$BG$4=BX$4,$E939:$BG939)))</f>
        <v>0</v>
      </c>
      <c r="BY939" s="267">
        <f t="array" ref="BY939">(MIN(IF($E$4:$BG$4=BY$4,$E939:$BG939)))</f>
        <v>0</v>
      </c>
      <c r="BZ939" s="267">
        <f t="array" ref="BZ939">(MAX(IF($E$4:$BG$4=BZ$4,$E939:$BG939)))</f>
        <v>0</v>
      </c>
      <c r="CA939" s="267">
        <f t="array" ref="CA939">(AVERAGE(IF($E$4:$BG$4=CA$4,$E939:$BG939)))</f>
        <v>0</v>
      </c>
      <c r="CB939" s="268">
        <f t="shared" si="399"/>
        <v>0</v>
      </c>
      <c r="CC939" s="268">
        <f t="shared" si="400"/>
        <v>0</v>
      </c>
      <c r="CD939" s="268">
        <f t="shared" si="401"/>
        <v>1.58094278720969E-4</v>
      </c>
    </row>
    <row r="940" spans="1:82" s="90" customFormat="1" ht="36">
      <c r="A940" s="253">
        <f t="shared" si="398"/>
        <v>52206</v>
      </c>
      <c r="B940" s="236" t="s">
        <v>892</v>
      </c>
      <c r="C940" s="50"/>
      <c r="D940" s="50"/>
      <c r="E940" s="79">
        <f>ALL!E326/ALL!E$554</f>
        <v>0</v>
      </c>
      <c r="F940" s="79">
        <f>ALL!F326/ALL!F$554</f>
        <v>0</v>
      </c>
      <c r="G940" s="79">
        <f>ALL!G326/ALL!G$554</f>
        <v>0</v>
      </c>
      <c r="H940" s="79">
        <f>ALL!H326/ALL!H$554</f>
        <v>0</v>
      </c>
      <c r="I940" s="79">
        <f>ALL!I326/ALL!I$554</f>
        <v>0</v>
      </c>
      <c r="J940" s="79">
        <f>ALL!J326/ALL!J$554</f>
        <v>0</v>
      </c>
      <c r="K940" s="79">
        <f>ALL!K326/ALL!K$554</f>
        <v>0</v>
      </c>
      <c r="L940" s="79">
        <f>ALL!L326/ALL!L$554</f>
        <v>0</v>
      </c>
      <c r="M940" s="79">
        <f>ALL!M326/ALL!M$554</f>
        <v>0</v>
      </c>
      <c r="N940" s="79">
        <f>ALL!N326/ALL!N$554</f>
        <v>0</v>
      </c>
      <c r="O940" s="79">
        <f>ALL!O326/ALL!O$554</f>
        <v>0</v>
      </c>
      <c r="P940" s="79">
        <f>ALL!P326/ALL!P$554</f>
        <v>0</v>
      </c>
      <c r="Q940" s="79">
        <f>ALL!Q326/ALL!Q$554</f>
        <v>0</v>
      </c>
      <c r="R940" s="79">
        <f>ALL!R326/ALL!R$554</f>
        <v>0</v>
      </c>
      <c r="S940" s="79">
        <f>ALL!S326/ALL!S$554</f>
        <v>0</v>
      </c>
      <c r="T940" s="79">
        <f>ALL!T326/ALL!T$554</f>
        <v>0</v>
      </c>
      <c r="U940" s="79">
        <f>ALL!U326/ALL!U$554</f>
        <v>0</v>
      </c>
      <c r="V940" s="79">
        <f>ALL!V326/ALL!V$554</f>
        <v>0</v>
      </c>
      <c r="W940" s="79">
        <f>ALL!W326/ALL!W$554</f>
        <v>0</v>
      </c>
      <c r="X940" s="79">
        <f>ALL!X326/ALL!X$554</f>
        <v>0</v>
      </c>
      <c r="Y940" s="79">
        <f>ALL!Y326/ALL!Y$554</f>
        <v>0</v>
      </c>
      <c r="Z940" s="79">
        <f>ALL!Z326/ALL!Z$554</f>
        <v>0</v>
      </c>
      <c r="AA940" s="79">
        <f>ALL!AA326/ALL!AA$554</f>
        <v>0</v>
      </c>
      <c r="AB940" s="79">
        <f>ALL!AB326/ALL!AB$554</f>
        <v>0</v>
      </c>
      <c r="AC940" s="79">
        <f>ALL!AC326/ALL!AC$554</f>
        <v>0</v>
      </c>
      <c r="AD940" s="79">
        <f>ALL!AD326/ALL!AD$554</f>
        <v>0</v>
      </c>
      <c r="AE940" s="79">
        <f>ALL!AE326/ALL!AE$554</f>
        <v>0</v>
      </c>
      <c r="AF940" s="79">
        <f>ALL!AF326/ALL!AF$554</f>
        <v>0</v>
      </c>
      <c r="AG940" s="79">
        <f>ALL!AG326/ALL!AG$554</f>
        <v>0</v>
      </c>
      <c r="AH940" s="79">
        <f>ALL!AH326/ALL!AH$554</f>
        <v>0</v>
      </c>
      <c r="AI940" s="79">
        <f>ALL!AI326/ALL!AI$554</f>
        <v>0</v>
      </c>
      <c r="AJ940" s="79">
        <f>ALL!AJ326/ALL!AJ$554</f>
        <v>0</v>
      </c>
      <c r="AK940" s="79">
        <f>ALL!AK326/ALL!AK$554</f>
        <v>0</v>
      </c>
      <c r="AL940" s="79">
        <f>ALL!AL326/ALL!AL$554</f>
        <v>0</v>
      </c>
      <c r="AM940" s="79">
        <f>ALL!AM326/ALL!AM$554</f>
        <v>0</v>
      </c>
      <c r="AN940" s="79">
        <f>ALL!AN326/ALL!AN$554</f>
        <v>0</v>
      </c>
      <c r="AO940" s="79">
        <f>ALL!AO326/ALL!AO$554</f>
        <v>0</v>
      </c>
      <c r="AP940" s="79">
        <f>ALL!AP326/ALL!AP$554</f>
        <v>0</v>
      </c>
      <c r="AQ940" s="79">
        <f>ALL!AQ326/ALL!AQ$554</f>
        <v>0</v>
      </c>
      <c r="AR940" s="79">
        <f>ALL!AR326/ALL!AR$554</f>
        <v>0</v>
      </c>
      <c r="AS940" s="79">
        <f>ALL!AS326/ALL!AS$554</f>
        <v>0</v>
      </c>
      <c r="AT940" s="79">
        <f>ALL!AT326/ALL!AT$554</f>
        <v>0</v>
      </c>
      <c r="AU940" s="79">
        <f>ALL!AU326/ALL!AU$554</f>
        <v>0</v>
      </c>
      <c r="AV940" s="79">
        <f>ALL!AV326/ALL!AV$554</f>
        <v>0</v>
      </c>
      <c r="AW940" s="79">
        <f>ALL!AW326/ALL!AW$554</f>
        <v>0</v>
      </c>
      <c r="AX940" s="79">
        <f>ALL!AX326/ALL!AX$554</f>
        <v>0</v>
      </c>
      <c r="AY940" s="79">
        <f>ALL!AY326/ALL!AY$554</f>
        <v>0</v>
      </c>
      <c r="AZ940" s="79">
        <f>ALL!AZ326/ALL!AZ$554</f>
        <v>0</v>
      </c>
      <c r="BA940" s="79">
        <f>ALL!BA326/ALL!BA$554</f>
        <v>0</v>
      </c>
      <c r="BB940" s="79">
        <f>ALL!BB326/ALL!BB$554</f>
        <v>0</v>
      </c>
      <c r="BC940" s="79">
        <f>ALL!BC326/ALL!BC$554</f>
        <v>0</v>
      </c>
      <c r="BD940" s="79">
        <f>ALL!BD326/ALL!BD$554</f>
        <v>0</v>
      </c>
      <c r="BE940" s="79">
        <f>ALL!BE326/ALL!BE$554</f>
        <v>0</v>
      </c>
      <c r="BF940" s="79">
        <f>ALL!BF326/ALL!BF$554</f>
        <v>0</v>
      </c>
      <c r="BG940" s="79">
        <f>ALL!BG326/ALL!BG$554</f>
        <v>0</v>
      </c>
      <c r="BH940" s="79">
        <f>ALL!BH326/ALL!BH$554</f>
        <v>0</v>
      </c>
      <c r="BJ940" s="267">
        <f t="array" ref="BJ940">(MIN(IF($E$4:$BG$4=BJ$4,$E940:$BG940)))</f>
        <v>0</v>
      </c>
      <c r="BK940" s="267">
        <f t="array" ref="BK940">(MAX(IF($E$4:$BG$4=BK$4,$E940:$BG940)))</f>
        <v>0</v>
      </c>
      <c r="BL940" s="267">
        <f t="array" ref="BL940">(AVERAGE(IF($E$4:$BG$4=BL$4,$E940:$BG940)))</f>
        <v>0</v>
      </c>
      <c r="BM940" s="267">
        <f t="array" ref="BM940">(MIN(IF($E$4:$BG$4=BM$4,$E940:$BG940)))</f>
        <v>0</v>
      </c>
      <c r="BN940" s="267">
        <f t="array" ref="BN940">(MAX(IF($E$4:$BG$4=BN$4,$E940:$BG940)))</f>
        <v>0</v>
      </c>
      <c r="BO940" s="267">
        <f t="array" ref="BO940">(AVERAGE(IF($E$4:$BG$4=BO$4,$E940:$BG940)))</f>
        <v>0</v>
      </c>
      <c r="BP940" s="267">
        <f t="array" ref="BP940">(MIN(IF($E$4:$BG$4=BP$4,$E940:$BG940)))</f>
        <v>0</v>
      </c>
      <c r="BQ940" s="267">
        <f t="array" ref="BQ940">(MAX(IF($E$4:$BG$4=BQ$4,$E940:$BG940)))</f>
        <v>0</v>
      </c>
      <c r="BR940" s="267">
        <f t="array" ref="BR940">(AVERAGE(IF($E$4:$BG$4=BR$4,$E940:$BG940)))</f>
        <v>0</v>
      </c>
      <c r="BS940" s="267">
        <f t="array" ref="BS940">(MIN(IF($E$4:$BG$4=BS$4,$E940:$BG940)))</f>
        <v>0</v>
      </c>
      <c r="BT940" s="267">
        <f t="array" ref="BT940">(MAX(IF($E$4:$BG$4=BT$4,$E940:$BG940)))</f>
        <v>0</v>
      </c>
      <c r="BU940" s="267">
        <f t="array" ref="BU940">(AVERAGE(IF($E$4:$BG$4=BU$4,$E940:$BG940)))</f>
        <v>0</v>
      </c>
      <c r="BV940" s="267">
        <f t="array" ref="BV940">(MIN(IF($E$4:$BG$4=BV$4,$E940:$BG940)))</f>
        <v>0</v>
      </c>
      <c r="BW940" s="267">
        <f t="array" ref="BW940">(MAX(IF($E$4:$BG$4=BW$4,$E940:$BG940)))</f>
        <v>0</v>
      </c>
      <c r="BX940" s="267">
        <f t="array" ref="BX940">(AVERAGE(IF($E$4:$BG$4=BX$4,$E940:$BG940)))</f>
        <v>0</v>
      </c>
      <c r="BY940" s="267">
        <f t="array" ref="BY940">(MIN(IF($E$4:$BG$4=BY$4,$E940:$BG940)))</f>
        <v>0</v>
      </c>
      <c r="BZ940" s="267">
        <f t="array" ref="BZ940">(MAX(IF($E$4:$BG$4=BZ$4,$E940:$BG940)))</f>
        <v>0</v>
      </c>
      <c r="CA940" s="267">
        <f t="array" ref="CA940">(AVERAGE(IF($E$4:$BG$4=CA$4,$E940:$BG940)))</f>
        <v>0</v>
      </c>
      <c r="CB940" s="268">
        <f t="shared" si="399"/>
        <v>0</v>
      </c>
      <c r="CC940" s="268">
        <f t="shared" si="400"/>
        <v>0</v>
      </c>
      <c r="CD940" s="268">
        <f t="shared" si="401"/>
        <v>0</v>
      </c>
    </row>
    <row r="941" spans="1:82" s="90" customFormat="1" ht="24">
      <c r="A941" s="253">
        <f t="shared" si="398"/>
        <v>52207</v>
      </c>
      <c r="B941" s="236" t="s">
        <v>274</v>
      </c>
      <c r="C941" s="50"/>
      <c r="D941" s="50"/>
      <c r="E941" s="79">
        <f>ALL!E327/ALL!E$554</f>
        <v>6.3569429131108974E-4</v>
      </c>
      <c r="F941" s="79">
        <f>ALL!F327/ALL!F$554</f>
        <v>6.3913118832816917E-4</v>
      </c>
      <c r="G941" s="79">
        <f>ALL!G327/ALL!G$554</f>
        <v>4.5633519689237061E-4</v>
      </c>
      <c r="H941" s="79">
        <f>ALL!H327/ALL!H$554</f>
        <v>6.2869464016284988E-4</v>
      </c>
      <c r="I941" s="79">
        <f>ALL!I327/ALL!I$554</f>
        <v>6.7359239479401138E-4</v>
      </c>
      <c r="J941" s="79">
        <f>ALL!J327/ALL!J$554</f>
        <v>6.8488344675708918E-4</v>
      </c>
      <c r="K941" s="79">
        <f>ALL!K327/ALL!K$554</f>
        <v>0</v>
      </c>
      <c r="L941" s="79">
        <f>ALL!L327/ALL!L$554</f>
        <v>6.2861942785194308E-4</v>
      </c>
      <c r="M941" s="79">
        <f>ALL!M327/ALL!M$554</f>
        <v>0</v>
      </c>
      <c r="N941" s="79">
        <f>ALL!N327/ALL!N$554</f>
        <v>4.4833824978822632E-6</v>
      </c>
      <c r="O941" s="79">
        <f>ALL!O327/ALL!O$554</f>
        <v>0</v>
      </c>
      <c r="P941" s="79">
        <f>ALL!P327/ALL!P$554</f>
        <v>5.5265098875643341E-4</v>
      </c>
      <c r="Q941" s="79">
        <f>ALL!Q327/ALL!Q$554</f>
        <v>6.3739368200797385E-4</v>
      </c>
      <c r="R941" s="79">
        <f>ALL!R327/ALL!R$554</f>
        <v>5.3940968442722239E-4</v>
      </c>
      <c r="S941" s="79">
        <f>ALL!S327/ALL!S$554</f>
        <v>5.7843637173853133E-4</v>
      </c>
      <c r="T941" s="79">
        <f>ALL!T327/ALL!T$554</f>
        <v>0</v>
      </c>
      <c r="U941" s="79">
        <f>ALL!U327/ALL!U$554</f>
        <v>5.3557715797310636E-4</v>
      </c>
      <c r="V941" s="79">
        <f>ALL!V327/ALL!V$554</f>
        <v>0</v>
      </c>
      <c r="W941" s="79">
        <f>ALL!W327/ALL!W$554</f>
        <v>0</v>
      </c>
      <c r="X941" s="79">
        <f>ALL!X327/ALL!X$554</f>
        <v>0</v>
      </c>
      <c r="Y941" s="79">
        <f>ALL!Y327/ALL!Y$554</f>
        <v>7.0074776894964641E-4</v>
      </c>
      <c r="Z941" s="79">
        <f>ALL!Z327/ALL!Z$554</f>
        <v>0</v>
      </c>
      <c r="AA941" s="79">
        <f>ALL!AA327/ALL!AA$554</f>
        <v>6.3451324368668852E-4</v>
      </c>
      <c r="AB941" s="79">
        <f>ALL!AB327/ALL!AB$554</f>
        <v>0</v>
      </c>
      <c r="AC941" s="79">
        <f>ALL!AC327/ALL!AC$554</f>
        <v>6.1533056495428895E-4</v>
      </c>
      <c r="AD941" s="79">
        <f>ALL!AD327/ALL!AD$554</f>
        <v>6.496819623511798E-4</v>
      </c>
      <c r="AE941" s="79">
        <f>ALL!AE327/ALL!AE$554</f>
        <v>0</v>
      </c>
      <c r="AF941" s="79">
        <f>ALL!AF327/ALL!AF$554</f>
        <v>6.3090226971154273E-4</v>
      </c>
      <c r="AG941" s="79">
        <f>ALL!AG327/ALL!AG$554</f>
        <v>0</v>
      </c>
      <c r="AH941" s="79">
        <f>ALL!AH327/ALL!AH$554</f>
        <v>5.5344415372153251E-4</v>
      </c>
      <c r="AI941" s="79">
        <f>ALL!AI327/ALL!AI$554</f>
        <v>0</v>
      </c>
      <c r="AJ941" s="79">
        <f>ALL!AJ327/ALL!AJ$554</f>
        <v>0</v>
      </c>
      <c r="AK941" s="79">
        <f>ALL!AK327/ALL!AK$554</f>
        <v>0</v>
      </c>
      <c r="AL941" s="79">
        <f>ALL!AL327/ALL!AL$554</f>
        <v>0</v>
      </c>
      <c r="AM941" s="79">
        <f>ALL!AM327/ALL!AM$554</f>
        <v>0</v>
      </c>
      <c r="AN941" s="79">
        <f>ALL!AN327/ALL!AN$554</f>
        <v>0</v>
      </c>
      <c r="AO941" s="79">
        <f>ALL!AO327/ALL!AO$554</f>
        <v>5.9107286865958512E-4</v>
      </c>
      <c r="AP941" s="79">
        <f>ALL!AP327/ALL!AP$554</f>
        <v>0</v>
      </c>
      <c r="AQ941" s="79">
        <f>ALL!AQ327/ALL!AQ$554</f>
        <v>0</v>
      </c>
      <c r="AR941" s="79">
        <f>ALL!AR327/ALL!AR$554</f>
        <v>0</v>
      </c>
      <c r="AS941" s="79">
        <f>ALL!AS327/ALL!AS$554</f>
        <v>0</v>
      </c>
      <c r="AT941" s="79">
        <f>ALL!AT327/ALL!AT$554</f>
        <v>0</v>
      </c>
      <c r="AU941" s="79">
        <f>ALL!AU327/ALL!AU$554</f>
        <v>0</v>
      </c>
      <c r="AV941" s="79">
        <f>ALL!AV327/ALL!AV$554</f>
        <v>0</v>
      </c>
      <c r="AW941" s="79">
        <f>ALL!AW327/ALL!AW$554</f>
        <v>0</v>
      </c>
      <c r="AX941" s="79">
        <f>ALL!AX327/ALL!AX$554</f>
        <v>0</v>
      </c>
      <c r="AY941" s="79">
        <f>ALL!AY327/ALL!AY$554</f>
        <v>0</v>
      </c>
      <c r="AZ941" s="79">
        <f>ALL!AZ327/ALL!AZ$554</f>
        <v>0</v>
      </c>
      <c r="BA941" s="79">
        <f>ALL!BA327/ALL!BA$554</f>
        <v>0</v>
      </c>
      <c r="BB941" s="79">
        <f>ALL!BB327/ALL!BB$554</f>
        <v>0</v>
      </c>
      <c r="BC941" s="79">
        <f>ALL!BC327/ALL!BC$554</f>
        <v>0</v>
      </c>
      <c r="BD941" s="79">
        <f>ALL!BD327/ALL!BD$554</f>
        <v>4.9992321465663371E-4</v>
      </c>
      <c r="BE941" s="79">
        <f>ALL!BE327/ALL!BE$554</f>
        <v>0</v>
      </c>
      <c r="BF941" s="79">
        <f>ALL!BF327/ALL!BF$554</f>
        <v>0</v>
      </c>
      <c r="BG941" s="79">
        <f>ALL!BG327/ALL!BG$554</f>
        <v>6.4312984310579903E-4</v>
      </c>
      <c r="BH941" s="79">
        <f>ALL!BH327/ALL!BH$554</f>
        <v>2.6449569406569674E-4</v>
      </c>
      <c r="BJ941" s="267">
        <f t="array" ref="BJ941">(MIN(IF($E$4:$BG$4=BJ$4,$E941:$BG941)))</f>
        <v>0</v>
      </c>
      <c r="BK941" s="267">
        <f t="array" ref="BK941">(MAX(IF($E$4:$BG$4=BK$4,$E941:$BG941)))</f>
        <v>5.9107286865958512E-4</v>
      </c>
      <c r="BL941" s="267">
        <f t="array" ref="BL941">(AVERAGE(IF($E$4:$BG$4=BL$4,$E941:$BG941)))</f>
        <v>3.694205429122407E-5</v>
      </c>
      <c r="BM941" s="267">
        <f t="array" ref="BM941">(MIN(IF($E$4:$BG$4=BM$4,$E941:$BG941)))</f>
        <v>0</v>
      </c>
      <c r="BN941" s="267">
        <f t="array" ref="BN941">(MAX(IF($E$4:$BG$4=BN$4,$E941:$BG941)))</f>
        <v>6.4312984310579903E-4</v>
      </c>
      <c r="BO941" s="267">
        <f t="array" ref="BO941">(AVERAGE(IF($E$4:$BG$4=BO$4,$E941:$BG941)))</f>
        <v>2.8576326444060816E-4</v>
      </c>
      <c r="BP941" s="267">
        <f t="array" ref="BP941">(MIN(IF($E$4:$BG$4=BP$4,$E941:$BG941)))</f>
        <v>0</v>
      </c>
      <c r="BQ941" s="267">
        <f t="array" ref="BQ941">(MAX(IF($E$4:$BG$4=BQ$4,$E941:$BG941)))</f>
        <v>0</v>
      </c>
      <c r="BR941" s="267">
        <f t="array" ref="BR941">(AVERAGE(IF($E$4:$BG$4=BR$4,$E941:$BG941)))</f>
        <v>0</v>
      </c>
      <c r="BS941" s="267">
        <f t="array" ref="BS941">(MIN(IF($E$4:$BG$4=BS$4,$E941:$BG941)))</f>
        <v>0</v>
      </c>
      <c r="BT941" s="267">
        <f t="array" ref="BT941">(MAX(IF($E$4:$BG$4=BT$4,$E941:$BG941)))</f>
        <v>7.0074776894964641E-4</v>
      </c>
      <c r="BU941" s="267">
        <f t="array" ref="BU941">(AVERAGE(IF($E$4:$BG$4=BU$4,$E941:$BG941)))</f>
        <v>3.8727365002884227E-4</v>
      </c>
      <c r="BV941" s="267">
        <f t="array" ref="BV941">(MIN(IF($E$4:$BG$4=BV$4,$E941:$BG941)))</f>
        <v>0</v>
      </c>
      <c r="BW941" s="267">
        <f t="array" ref="BW941">(MAX(IF($E$4:$BG$4=BW$4,$E941:$BG941)))</f>
        <v>4.5633519689237061E-4</v>
      </c>
      <c r="BX941" s="267">
        <f t="array" ref="BX941">(AVERAGE(IF($E$4:$BG$4=BX$4,$E941:$BG941)))</f>
        <v>1.1408379922309265E-4</v>
      </c>
      <c r="BY941" s="267">
        <f t="array" ref="BY941">(MIN(IF($E$4:$BG$4=BY$4,$E941:$BG941)))</f>
        <v>0</v>
      </c>
      <c r="BZ941" s="267">
        <f t="array" ref="BZ941">(MAX(IF($E$4:$BG$4=BZ$4,$E941:$BG941)))</f>
        <v>6.7359239479401138E-4</v>
      </c>
      <c r="CA941" s="267">
        <f t="array" ref="CA941">(AVERAGE(IF($E$4:$BG$4=CA$4,$E941:$BG941)))</f>
        <v>3.4149142419649919E-4</v>
      </c>
      <c r="CB941" s="268">
        <f t="shared" si="399"/>
        <v>0</v>
      </c>
      <c r="CC941" s="268">
        <f t="shared" si="400"/>
        <v>0</v>
      </c>
      <c r="CD941" s="268">
        <f t="shared" si="401"/>
        <v>2.311572316962831E-4</v>
      </c>
    </row>
    <row r="942" spans="1:82" s="90" customFormat="1" ht="24">
      <c r="A942" s="253">
        <f t="shared" si="398"/>
        <v>52208</v>
      </c>
      <c r="B942" s="509" t="s">
        <v>1513</v>
      </c>
      <c r="C942" s="50"/>
      <c r="D942" s="50"/>
      <c r="E942" s="79">
        <f>ALL!E328/ALL!E$554</f>
        <v>4.2509968856230375E-3</v>
      </c>
      <c r="F942" s="79">
        <f>ALL!F328/ALL!F$554</f>
        <v>4.2374546388726161E-3</v>
      </c>
      <c r="G942" s="79">
        <f>ALL!G328/ALL!G$554</f>
        <v>8.0196736210065237E-3</v>
      </c>
      <c r="H942" s="79">
        <f>ALL!H328/ALL!H$554</f>
        <v>0</v>
      </c>
      <c r="I942" s="79">
        <f>ALL!I328/ALL!I$554</f>
        <v>4.952840577250474E-3</v>
      </c>
      <c r="J942" s="79">
        <f>ALL!J328/ALL!J$554</f>
        <v>6.4667344708621288E-3</v>
      </c>
      <c r="K942" s="79">
        <f>ALL!K328/ALL!K$554</f>
        <v>2.8008173667805601E-3</v>
      </c>
      <c r="L942" s="79">
        <f>ALL!L328/ALL!L$554</f>
        <v>1.6629611421425945E-2</v>
      </c>
      <c r="M942" s="79">
        <f>ALL!M328/ALL!M$554</f>
        <v>8.9015162820596933E-3</v>
      </c>
      <c r="N942" s="79">
        <f>ALL!N328/ALL!N$554</f>
        <v>8.5655838093545589E-3</v>
      </c>
      <c r="O942" s="79">
        <f>ALL!O328/ALL!O$554</f>
        <v>1.017858981961014E-2</v>
      </c>
      <c r="P942" s="79">
        <f>ALL!P328/ALL!P$554</f>
        <v>9.1910640232311658E-3</v>
      </c>
      <c r="Q942" s="79">
        <f>ALL!Q328/ALL!Q$554</f>
        <v>0</v>
      </c>
      <c r="R942" s="79">
        <f>ALL!R328/ALL!R$554</f>
        <v>0</v>
      </c>
      <c r="S942" s="79">
        <f>ALL!S328/ALL!S$554</f>
        <v>8.8004318575080117E-3</v>
      </c>
      <c r="T942" s="79">
        <f>ALL!T328/ALL!T$554</f>
        <v>0</v>
      </c>
      <c r="U942" s="79">
        <f>ALL!U328/ALL!U$554</f>
        <v>1.2790217264900872E-2</v>
      </c>
      <c r="V942" s="79">
        <f>ALL!V328/ALL!V$554</f>
        <v>0</v>
      </c>
      <c r="W942" s="79">
        <f>ALL!W328/ALL!W$554</f>
        <v>1.4304848330699017E-2</v>
      </c>
      <c r="X942" s="79">
        <f>ALL!X328/ALL!X$554</f>
        <v>1.613086073327951E-3</v>
      </c>
      <c r="Y942" s="79">
        <f>ALL!Y328/ALL!Y$554</f>
        <v>1.4061525076620592E-3</v>
      </c>
      <c r="Z942" s="79">
        <f>ALL!Z328/ALL!Z$554</f>
        <v>7.1825437521852199E-3</v>
      </c>
      <c r="AA942" s="79">
        <f>ALL!AA328/ALL!AA$554</f>
        <v>0</v>
      </c>
      <c r="AB942" s="79">
        <f>ALL!AB328/ALL!AB$554</f>
        <v>1.7585778474459253E-2</v>
      </c>
      <c r="AC942" s="79">
        <f>ALL!AC328/ALL!AC$554</f>
        <v>6.8223262962204372E-3</v>
      </c>
      <c r="AD942" s="79">
        <f>ALL!AD328/ALL!AD$554</f>
        <v>5.8130289756155879E-3</v>
      </c>
      <c r="AE942" s="79">
        <f>ALL!AE328/ALL!AE$554</f>
        <v>7.5076222574429743E-3</v>
      </c>
      <c r="AF942" s="79">
        <f>ALL!AF328/ALL!AF$554</f>
        <v>1.5568631874133051E-3</v>
      </c>
      <c r="AG942" s="79">
        <f>ALL!AG328/ALL!AG$554</f>
        <v>0</v>
      </c>
      <c r="AH942" s="79">
        <f>ALL!AH328/ALL!AH$554</f>
        <v>0</v>
      </c>
      <c r="AI942" s="79">
        <f>ALL!AI328/ALL!AI$554</f>
        <v>0</v>
      </c>
      <c r="AJ942" s="79">
        <f>ALL!AJ328/ALL!AJ$554</f>
        <v>2.5782103306959251E-3</v>
      </c>
      <c r="AK942" s="79">
        <f>ALL!AK328/ALL!AK$554</f>
        <v>0</v>
      </c>
      <c r="AL942" s="79">
        <f>ALL!AL328/ALL!AL$554</f>
        <v>0</v>
      </c>
      <c r="AM942" s="79">
        <f>ALL!AM328/ALL!AM$554</f>
        <v>0</v>
      </c>
      <c r="AN942" s="79">
        <f>ALL!AN328/ALL!AN$554</f>
        <v>0</v>
      </c>
      <c r="AO942" s="79">
        <f>ALL!AO328/ALL!AO$554</f>
        <v>6.4764924215704291E-3</v>
      </c>
      <c r="AP942" s="79">
        <f>ALL!AP328/ALL!AP$554</f>
        <v>0</v>
      </c>
      <c r="AQ942" s="79">
        <f>ALL!AQ328/ALL!AQ$554</f>
        <v>0</v>
      </c>
      <c r="AR942" s="79">
        <f>ALL!AR328/ALL!AR$554</f>
        <v>0</v>
      </c>
      <c r="AS942" s="79">
        <f>ALL!AS328/ALL!AS$554</f>
        <v>0</v>
      </c>
      <c r="AT942" s="79">
        <f>ALL!AT328/ALL!AT$554</f>
        <v>0</v>
      </c>
      <c r="AU942" s="79">
        <f>ALL!AU328/ALL!AU$554</f>
        <v>0</v>
      </c>
      <c r="AV942" s="79">
        <f>ALL!AV328/ALL!AV$554</f>
        <v>2.7808752036496453E-3</v>
      </c>
      <c r="AW942" s="79">
        <f>ALL!AW328/ALL!AW$554</f>
        <v>0</v>
      </c>
      <c r="AX942" s="79">
        <f>ALL!AX328/ALL!AX$554</f>
        <v>0</v>
      </c>
      <c r="AY942" s="79">
        <f>ALL!AY328/ALL!AY$554</f>
        <v>0</v>
      </c>
      <c r="AZ942" s="79">
        <f>ALL!AZ328/ALL!AZ$554</f>
        <v>0</v>
      </c>
      <c r="BA942" s="79">
        <f>ALL!BA328/ALL!BA$554</f>
        <v>0</v>
      </c>
      <c r="BB942" s="79">
        <f>ALL!BB328/ALL!BB$554</f>
        <v>0</v>
      </c>
      <c r="BC942" s="79">
        <f>ALL!BC328/ALL!BC$554</f>
        <v>0</v>
      </c>
      <c r="BD942" s="79">
        <f>ALL!BD328/ALL!BD$554</f>
        <v>9.8029125962652321E-3</v>
      </c>
      <c r="BE942" s="79">
        <f>ALL!BE328/ALL!BE$554</f>
        <v>8.7597071081832872E-3</v>
      </c>
      <c r="BF942" s="79">
        <f>ALL!BF328/ALL!BF$554</f>
        <v>1.0369345369386478E-2</v>
      </c>
      <c r="BG942" s="79">
        <f>ALL!BG328/ALL!BG$554</f>
        <v>1.1946526416523098E-2</v>
      </c>
      <c r="BH942" s="79">
        <f>ALL!BH328/ALL!BH$554</f>
        <v>7.2830714001386136E-3</v>
      </c>
      <c r="BJ942" s="267">
        <f t="array" ref="BJ942">(MIN(IF($E$4:$BG$4=BJ$4,$E942:$BG942)))</f>
        <v>0</v>
      </c>
      <c r="BK942" s="267">
        <f t="array" ref="BK942">(MAX(IF($E$4:$BG$4=BK$4,$E942:$BG942)))</f>
        <v>6.4764924215704291E-3</v>
      </c>
      <c r="BL942" s="267">
        <f t="array" ref="BL942">(AVERAGE(IF($E$4:$BG$4=BL$4,$E942:$BG942)))</f>
        <v>5.7858547657625465E-4</v>
      </c>
      <c r="BM942" s="267">
        <f t="array" ref="BM942">(MIN(IF($E$4:$BG$4=BM$4,$E942:$BG942)))</f>
        <v>8.7597071081832872E-3</v>
      </c>
      <c r="BN942" s="267">
        <f t="array" ref="BN942">(MAX(IF($E$4:$BG$4=BN$4,$E942:$BG942)))</f>
        <v>1.1946526416523098E-2</v>
      </c>
      <c r="BO942" s="267">
        <f t="array" ref="BO942">(AVERAGE(IF($E$4:$BG$4=BO$4,$E942:$BG942)))</f>
        <v>1.0219622872589524E-2</v>
      </c>
      <c r="BP942" s="267">
        <f t="array" ref="BP942">(MIN(IF($E$4:$BG$4=BP$4,$E942:$BG942)))</f>
        <v>0</v>
      </c>
      <c r="BQ942" s="267">
        <f t="array" ref="BQ942">(MAX(IF($E$4:$BG$4=BQ$4,$E942:$BG942)))</f>
        <v>0</v>
      </c>
      <c r="BR942" s="267">
        <f t="array" ref="BR942">(AVERAGE(IF($E$4:$BG$4=BR$4,$E942:$BG942)))</f>
        <v>0</v>
      </c>
      <c r="BS942" s="267">
        <f t="array" ref="BS942">(MIN(IF($E$4:$BG$4=BS$4,$E942:$BG942)))</f>
        <v>0</v>
      </c>
      <c r="BT942" s="267">
        <f t="array" ref="BT942">(MAX(IF($E$4:$BG$4=BT$4,$E942:$BG942)))</f>
        <v>1.4304848330699017E-2</v>
      </c>
      <c r="BU942" s="267">
        <f t="array" ref="BU942">(AVERAGE(IF($E$4:$BG$4=BU$4,$E942:$BG942)))</f>
        <v>4.3625222231297202E-3</v>
      </c>
      <c r="BV942" s="267">
        <f t="array" ref="BV942">(MIN(IF($E$4:$BG$4=BV$4,$E942:$BG942)))</f>
        <v>2.5782103306959251E-3</v>
      </c>
      <c r="BW942" s="267">
        <f t="array" ref="BW942">(MAX(IF($E$4:$BG$4=BW$4,$E942:$BG942)))</f>
        <v>1.7585778474459253E-2</v>
      </c>
      <c r="BX942" s="267">
        <f t="array" ref="BX942">(AVERAGE(IF($E$4:$BG$4=BX$4,$E942:$BG942)))</f>
        <v>8.8415515445867312E-3</v>
      </c>
      <c r="BY942" s="267">
        <f t="array" ref="BY942">(MIN(IF($E$4:$BG$4=BY$4,$E942:$BG942)))</f>
        <v>0</v>
      </c>
      <c r="BZ942" s="267">
        <f t="array" ref="BZ942">(MAX(IF($E$4:$BG$4=BZ$4,$E942:$BG942)))</f>
        <v>1.6629611421425945E-2</v>
      </c>
      <c r="CA942" s="267">
        <f t="array" ref="CA942">(AVERAGE(IF($E$4:$BG$4=CA$4,$E942:$BG942)))</f>
        <v>6.4538313371623451E-3</v>
      </c>
      <c r="CB942" s="268">
        <f t="shared" si="399"/>
        <v>0</v>
      </c>
      <c r="CC942" s="268">
        <f t="shared" si="400"/>
        <v>0</v>
      </c>
      <c r="CD942" s="268">
        <f t="shared" si="401"/>
        <v>4.041670024359738E-3</v>
      </c>
    </row>
    <row r="943" spans="1:82" s="90" customFormat="1" ht="48">
      <c r="A943" s="253">
        <f t="shared" ref="A943:A944" si="402">LEFT(B943,5)*1</f>
        <v>52213</v>
      </c>
      <c r="B943" s="509" t="s">
        <v>1514</v>
      </c>
      <c r="C943" s="50"/>
      <c r="D943" s="50"/>
      <c r="E943" s="79">
        <f>ALL!E329/ALL!E$554</f>
        <v>0</v>
      </c>
      <c r="F943" s="79">
        <f>ALL!F329/ALL!F$554</f>
        <v>0</v>
      </c>
      <c r="G943" s="79">
        <f>ALL!G329/ALL!G$554</f>
        <v>0</v>
      </c>
      <c r="H943" s="79">
        <f>ALL!H329/ALL!H$554</f>
        <v>0</v>
      </c>
      <c r="I943" s="79">
        <f>ALL!I329/ALL!I$554</f>
        <v>0</v>
      </c>
      <c r="J943" s="79">
        <f>ALL!J329/ALL!J$554</f>
        <v>0</v>
      </c>
      <c r="K943" s="79">
        <f>ALL!K329/ALL!K$554</f>
        <v>0</v>
      </c>
      <c r="L943" s="79">
        <f>ALL!L329/ALL!L$554</f>
        <v>0</v>
      </c>
      <c r="M943" s="79">
        <f>ALL!M329/ALL!M$554</f>
        <v>0</v>
      </c>
      <c r="N943" s="79">
        <f>ALL!N329/ALL!N$554</f>
        <v>0</v>
      </c>
      <c r="O943" s="79">
        <f>ALL!O329/ALL!O$554</f>
        <v>0</v>
      </c>
      <c r="P943" s="79">
        <f>ALL!P329/ALL!P$554</f>
        <v>0</v>
      </c>
      <c r="Q943" s="79">
        <f>ALL!Q329/ALL!Q$554</f>
        <v>0</v>
      </c>
      <c r="R943" s="79">
        <f>ALL!R329/ALL!R$554</f>
        <v>0</v>
      </c>
      <c r="S943" s="79">
        <f>ALL!S329/ALL!S$554</f>
        <v>0</v>
      </c>
      <c r="T943" s="79">
        <f>ALL!T329/ALL!T$554</f>
        <v>0</v>
      </c>
      <c r="U943" s="79">
        <f>ALL!U329/ALL!U$554</f>
        <v>0</v>
      </c>
      <c r="V943" s="79">
        <f>ALL!V329/ALL!V$554</f>
        <v>0</v>
      </c>
      <c r="W943" s="79">
        <f>ALL!W329/ALL!W$554</f>
        <v>0</v>
      </c>
      <c r="X943" s="79">
        <f>ALL!X329/ALL!X$554</f>
        <v>0</v>
      </c>
      <c r="Y943" s="79">
        <f>ALL!Y329/ALL!Y$554</f>
        <v>0</v>
      </c>
      <c r="Z943" s="79">
        <f>ALL!Z329/ALL!Z$554</f>
        <v>0</v>
      </c>
      <c r="AA943" s="79">
        <f>ALL!AA329/ALL!AA$554</f>
        <v>0</v>
      </c>
      <c r="AB943" s="79">
        <f>ALL!AB329/ALL!AB$554</f>
        <v>0</v>
      </c>
      <c r="AC943" s="79">
        <f>ALL!AC329/ALL!AC$554</f>
        <v>0</v>
      </c>
      <c r="AD943" s="79">
        <f>ALL!AD329/ALL!AD$554</f>
        <v>0</v>
      </c>
      <c r="AE943" s="79">
        <f>ALL!AE329/ALL!AE$554</f>
        <v>0</v>
      </c>
      <c r="AF943" s="79">
        <f>ALL!AF329/ALL!AF$554</f>
        <v>0</v>
      </c>
      <c r="AG943" s="79">
        <f>ALL!AG329/ALL!AG$554</f>
        <v>0</v>
      </c>
      <c r="AH943" s="79">
        <f>ALL!AH329/ALL!AH$554</f>
        <v>0</v>
      </c>
      <c r="AI943" s="79">
        <f>ALL!AI329/ALL!AI$554</f>
        <v>0</v>
      </c>
      <c r="AJ943" s="79">
        <f>ALL!AJ329/ALL!AJ$554</f>
        <v>0</v>
      </c>
      <c r="AK943" s="79">
        <f>ALL!AK329/ALL!AK$554</f>
        <v>0</v>
      </c>
      <c r="AL943" s="79">
        <f>ALL!AL329/ALL!AL$554</f>
        <v>0</v>
      </c>
      <c r="AM943" s="79">
        <f>ALL!AM329/ALL!AM$554</f>
        <v>0</v>
      </c>
      <c r="AN943" s="79">
        <f>ALL!AN329/ALL!AN$554</f>
        <v>0</v>
      </c>
      <c r="AO943" s="79">
        <f>ALL!AO329/ALL!AO$554</f>
        <v>0</v>
      </c>
      <c r="AP943" s="79">
        <f>ALL!AP329/ALL!AP$554</f>
        <v>9.0384938151279949E-5</v>
      </c>
      <c r="AQ943" s="79">
        <f>ALL!AQ329/ALL!AQ$554</f>
        <v>0</v>
      </c>
      <c r="AR943" s="79">
        <f>ALL!AR329/ALL!AR$554</f>
        <v>0</v>
      </c>
      <c r="AS943" s="79">
        <f>ALL!AS329/ALL!AS$554</f>
        <v>0</v>
      </c>
      <c r="AT943" s="79">
        <f>ALL!AT329/ALL!AT$554</f>
        <v>0</v>
      </c>
      <c r="AU943" s="79">
        <f>ALL!AU329/ALL!AU$554</f>
        <v>0</v>
      </c>
      <c r="AV943" s="79">
        <f>ALL!AV329/ALL!AV$554</f>
        <v>0</v>
      </c>
      <c r="AW943" s="79">
        <f>ALL!AW329/ALL!AW$554</f>
        <v>0</v>
      </c>
      <c r="AX943" s="79">
        <f>ALL!AX329/ALL!AX$554</f>
        <v>0</v>
      </c>
      <c r="AY943" s="79">
        <f>ALL!AY329/ALL!AY$554</f>
        <v>0</v>
      </c>
      <c r="AZ943" s="79">
        <f>ALL!AZ329/ALL!AZ$554</f>
        <v>0</v>
      </c>
      <c r="BA943" s="79">
        <f>ALL!BA329/ALL!BA$554</f>
        <v>0</v>
      </c>
      <c r="BB943" s="79">
        <f>ALL!BB329/ALL!BB$554</f>
        <v>0</v>
      </c>
      <c r="BC943" s="79">
        <f>ALL!BC329/ALL!BC$554</f>
        <v>0</v>
      </c>
      <c r="BD943" s="79">
        <f>ALL!BD329/ALL!BD$554</f>
        <v>0</v>
      </c>
      <c r="BE943" s="79">
        <f>ALL!BE329/ALL!BE$554</f>
        <v>0</v>
      </c>
      <c r="BF943" s="79">
        <f>ALL!BF329/ALL!BF$554</f>
        <v>0</v>
      </c>
      <c r="BG943" s="79">
        <f>ALL!BG329/ALL!BG$554</f>
        <v>0</v>
      </c>
      <c r="BH943" s="79">
        <f>ALL!BH329/ALL!BH$554</f>
        <v>3.8574008742069893E-7</v>
      </c>
      <c r="BJ943" s="267">
        <f t="array" ref="BJ943">(MIN(IF($E$4:$BG$4=BJ$4,$E943:$BG943)))</f>
        <v>0</v>
      </c>
      <c r="BK943" s="267">
        <f t="array" ref="BK943">(MAX(IF($E$4:$BG$4=BK$4,$E943:$BG943)))</f>
        <v>9.0384938151279949E-5</v>
      </c>
      <c r="BL943" s="267">
        <f t="array" ref="BL943">(AVERAGE(IF($E$4:$BG$4=BL$4,$E943:$BG943)))</f>
        <v>5.6490586344549968E-6</v>
      </c>
      <c r="BM943" s="267">
        <f t="array" ref="BM943">(MIN(IF($E$4:$BG$4=BM$4,$E943:$BG943)))</f>
        <v>0</v>
      </c>
      <c r="BN943" s="267">
        <f t="array" ref="BN943">(MAX(IF($E$4:$BG$4=BN$4,$E943:$BG943)))</f>
        <v>0</v>
      </c>
      <c r="BO943" s="267">
        <f t="array" ref="BO943">(AVERAGE(IF($E$4:$BG$4=BO$4,$E943:$BG943)))</f>
        <v>0</v>
      </c>
      <c r="BP943" s="267">
        <f t="array" ref="BP943">(MIN(IF($E$4:$BG$4=BP$4,$E943:$BG943)))</f>
        <v>0</v>
      </c>
      <c r="BQ943" s="267">
        <f t="array" ref="BQ943">(MAX(IF($E$4:$BG$4=BQ$4,$E943:$BG943)))</f>
        <v>0</v>
      </c>
      <c r="BR943" s="267">
        <f t="array" ref="BR943">(AVERAGE(IF($E$4:$BG$4=BR$4,$E943:$BG943)))</f>
        <v>0</v>
      </c>
      <c r="BS943" s="267">
        <f t="array" ref="BS943">(MIN(IF($E$4:$BG$4=BS$4,$E943:$BG943)))</f>
        <v>0</v>
      </c>
      <c r="BT943" s="267">
        <f t="array" ref="BT943">(MAX(IF($E$4:$BG$4=BT$4,$E943:$BG943)))</f>
        <v>0</v>
      </c>
      <c r="BU943" s="267">
        <f t="array" ref="BU943">(AVERAGE(IF($E$4:$BG$4=BU$4,$E943:$BG943)))</f>
        <v>0</v>
      </c>
      <c r="BV943" s="267">
        <f t="array" ref="BV943">(MIN(IF($E$4:$BG$4=BV$4,$E943:$BG943)))</f>
        <v>0</v>
      </c>
      <c r="BW943" s="267">
        <f t="array" ref="BW943">(MAX(IF($E$4:$BG$4=BW$4,$E943:$BG943)))</f>
        <v>0</v>
      </c>
      <c r="BX943" s="267">
        <f t="array" ref="BX943">(AVERAGE(IF($E$4:$BG$4=BX$4,$E943:$BG943)))</f>
        <v>0</v>
      </c>
      <c r="BY943" s="267">
        <f t="array" ref="BY943">(MIN(IF($E$4:$BG$4=BY$4,$E943:$BG943)))</f>
        <v>0</v>
      </c>
      <c r="BZ943" s="267">
        <f t="array" ref="BZ943">(MAX(IF($E$4:$BG$4=BZ$4,$E943:$BG943)))</f>
        <v>0</v>
      </c>
      <c r="CA943" s="267">
        <f t="array" ref="CA943">(AVERAGE(IF($E$4:$BG$4=CA$4,$E943:$BG943)))</f>
        <v>0</v>
      </c>
      <c r="CB943" s="268">
        <f t="shared" ref="CB943:CB944" si="403">ROUND(MIN($E943:$BG943),1)</f>
        <v>0</v>
      </c>
      <c r="CC943" s="268">
        <f t="shared" ref="CC943:CC944" si="404">ROUND(MAX($E943:$BG943),1)</f>
        <v>0</v>
      </c>
      <c r="CD943" s="268">
        <f t="shared" ref="CD943:CD944" si="405">(AVERAGE($E943:$BG943))</f>
        <v>1.6433625118414536E-6</v>
      </c>
    </row>
    <row r="944" spans="1:82" s="90" customFormat="1" ht="24">
      <c r="A944" s="253">
        <f t="shared" si="402"/>
        <v>52218</v>
      </c>
      <c r="B944" s="509" t="s">
        <v>1515</v>
      </c>
      <c r="C944" s="50"/>
      <c r="D944" s="50"/>
      <c r="E944" s="79">
        <f>ALL!E330/ALL!E$554</f>
        <v>0</v>
      </c>
      <c r="F944" s="79">
        <f>ALL!F330/ALL!F$554</f>
        <v>0</v>
      </c>
      <c r="G944" s="79">
        <f>ALL!G330/ALL!G$554</f>
        <v>0</v>
      </c>
      <c r="H944" s="79">
        <f>ALL!H330/ALL!H$554</f>
        <v>0</v>
      </c>
      <c r="I944" s="79">
        <f>ALL!I330/ALL!I$554</f>
        <v>0</v>
      </c>
      <c r="J944" s="79">
        <f>ALL!J330/ALL!J$554</f>
        <v>0</v>
      </c>
      <c r="K944" s="79">
        <f>ALL!K330/ALL!K$554</f>
        <v>0</v>
      </c>
      <c r="L944" s="79">
        <f>ALL!L330/ALL!L$554</f>
        <v>0</v>
      </c>
      <c r="M944" s="79">
        <f>ALL!M330/ALL!M$554</f>
        <v>0</v>
      </c>
      <c r="N944" s="79">
        <f>ALL!N330/ALL!N$554</f>
        <v>0</v>
      </c>
      <c r="O944" s="79">
        <f>ALL!O330/ALL!O$554</f>
        <v>0</v>
      </c>
      <c r="P944" s="79">
        <f>ALL!P330/ALL!P$554</f>
        <v>0</v>
      </c>
      <c r="Q944" s="79">
        <f>ALL!Q330/ALL!Q$554</f>
        <v>0</v>
      </c>
      <c r="R944" s="79">
        <f>ALL!R330/ALL!R$554</f>
        <v>0</v>
      </c>
      <c r="S944" s="79">
        <f>ALL!S330/ALL!S$554</f>
        <v>0</v>
      </c>
      <c r="T944" s="79">
        <f>ALL!T330/ALL!T$554</f>
        <v>0</v>
      </c>
      <c r="U944" s="79">
        <f>ALL!U330/ALL!U$554</f>
        <v>0</v>
      </c>
      <c r="V944" s="79">
        <f>ALL!V330/ALL!V$554</f>
        <v>0</v>
      </c>
      <c r="W944" s="79">
        <f>ALL!W330/ALL!W$554</f>
        <v>0</v>
      </c>
      <c r="X944" s="79">
        <f>ALL!X330/ALL!X$554</f>
        <v>0</v>
      </c>
      <c r="Y944" s="79">
        <f>ALL!Y330/ALL!Y$554</f>
        <v>0</v>
      </c>
      <c r="Z944" s="79">
        <f>ALL!Z330/ALL!Z$554</f>
        <v>0</v>
      </c>
      <c r="AA944" s="79">
        <f>ALL!AA330/ALL!AA$554</f>
        <v>0</v>
      </c>
      <c r="AB944" s="79">
        <f>ALL!AB330/ALL!AB$554</f>
        <v>0</v>
      </c>
      <c r="AC944" s="79">
        <f>ALL!AC330/ALL!AC$554</f>
        <v>0</v>
      </c>
      <c r="AD944" s="79">
        <f>ALL!AD330/ALL!AD$554</f>
        <v>0</v>
      </c>
      <c r="AE944" s="79">
        <f>ALL!AE330/ALL!AE$554</f>
        <v>0</v>
      </c>
      <c r="AF944" s="79">
        <f>ALL!AF330/ALL!AF$554</f>
        <v>0</v>
      </c>
      <c r="AG944" s="79">
        <f>ALL!AG330/ALL!AG$554</f>
        <v>0</v>
      </c>
      <c r="AH944" s="79">
        <f>ALL!AH330/ALL!AH$554</f>
        <v>0</v>
      </c>
      <c r="AI944" s="79">
        <f>ALL!AI330/ALL!AI$554</f>
        <v>0</v>
      </c>
      <c r="AJ944" s="79">
        <f>ALL!AJ330/ALL!AJ$554</f>
        <v>0</v>
      </c>
      <c r="AK944" s="79">
        <f>ALL!AK330/ALL!AK$554</f>
        <v>0</v>
      </c>
      <c r="AL944" s="79">
        <f>ALL!AL330/ALL!AL$554</f>
        <v>0</v>
      </c>
      <c r="AM944" s="79">
        <f>ALL!AM330/ALL!AM$554</f>
        <v>0</v>
      </c>
      <c r="AN944" s="79">
        <f>ALL!AN330/ALL!AN$554</f>
        <v>0</v>
      </c>
      <c r="AO944" s="79">
        <f>ALL!AO330/ALL!AO$554</f>
        <v>0</v>
      </c>
      <c r="AP944" s="79">
        <f>ALL!AP330/ALL!AP$554</f>
        <v>0</v>
      </c>
      <c r="AQ944" s="79">
        <f>ALL!AQ330/ALL!AQ$554</f>
        <v>0</v>
      </c>
      <c r="AR944" s="79">
        <f>ALL!AR330/ALL!AR$554</f>
        <v>0</v>
      </c>
      <c r="AS944" s="79">
        <f>ALL!AS330/ALL!AS$554</f>
        <v>0</v>
      </c>
      <c r="AT944" s="79">
        <f>ALL!AT330/ALL!AT$554</f>
        <v>0</v>
      </c>
      <c r="AU944" s="79">
        <f>ALL!AU330/ALL!AU$554</f>
        <v>0</v>
      </c>
      <c r="AV944" s="79">
        <f>ALL!AV330/ALL!AV$554</f>
        <v>0</v>
      </c>
      <c r="AW944" s="79">
        <f>ALL!AW330/ALL!AW$554</f>
        <v>0</v>
      </c>
      <c r="AX944" s="79">
        <f>ALL!AX330/ALL!AX$554</f>
        <v>0</v>
      </c>
      <c r="AY944" s="79">
        <f>ALL!AY330/ALL!AY$554</f>
        <v>0</v>
      </c>
      <c r="AZ944" s="79">
        <f>ALL!AZ330/ALL!AZ$554</f>
        <v>0</v>
      </c>
      <c r="BA944" s="79">
        <f>ALL!BA330/ALL!BA$554</f>
        <v>0</v>
      </c>
      <c r="BB944" s="79">
        <f>ALL!BB330/ALL!BB$554</f>
        <v>0</v>
      </c>
      <c r="BC944" s="79">
        <f>ALL!BC330/ALL!BC$554</f>
        <v>0</v>
      </c>
      <c r="BD944" s="79">
        <f>ALL!BD330/ALL!BD$554</f>
        <v>0</v>
      </c>
      <c r="BE944" s="79">
        <f>ALL!BE330/ALL!BE$554</f>
        <v>2.4658580739722214E-5</v>
      </c>
      <c r="BF944" s="79">
        <f>ALL!BF330/ALL!BF$554</f>
        <v>0</v>
      </c>
      <c r="BG944" s="79">
        <f>ALL!BG330/ALL!BG$554</f>
        <v>0</v>
      </c>
      <c r="BH944" s="79">
        <f>ALL!BH330/ALL!BH$554</f>
        <v>3.7242211380564833E-7</v>
      </c>
      <c r="BJ944" s="267">
        <f t="array" ref="BJ944">(MIN(IF($E$4:$BG$4=BJ$4,$E944:$BG944)))</f>
        <v>0</v>
      </c>
      <c r="BK944" s="267">
        <f t="array" ref="BK944">(MAX(IF($E$4:$BG$4=BK$4,$E944:$BG944)))</f>
        <v>0</v>
      </c>
      <c r="BL944" s="267">
        <f t="array" ref="BL944">(AVERAGE(IF($E$4:$BG$4=BL$4,$E944:$BG944)))</f>
        <v>0</v>
      </c>
      <c r="BM944" s="267">
        <f t="array" ref="BM944">(MIN(IF($E$4:$BG$4=BM$4,$E944:$BG944)))</f>
        <v>0</v>
      </c>
      <c r="BN944" s="267">
        <f t="array" ref="BN944">(MAX(IF($E$4:$BG$4=BN$4,$E944:$BG944)))</f>
        <v>2.4658580739722214E-5</v>
      </c>
      <c r="BO944" s="267">
        <f t="array" ref="BO944">(AVERAGE(IF($E$4:$BG$4=BO$4,$E944:$BG944)))</f>
        <v>6.1646451849305536E-6</v>
      </c>
      <c r="BP944" s="267">
        <f t="array" ref="BP944">(MIN(IF($E$4:$BG$4=BP$4,$E944:$BG944)))</f>
        <v>0</v>
      </c>
      <c r="BQ944" s="267">
        <f t="array" ref="BQ944">(MAX(IF($E$4:$BG$4=BQ$4,$E944:$BG944)))</f>
        <v>0</v>
      </c>
      <c r="BR944" s="267">
        <f t="array" ref="BR944">(AVERAGE(IF($E$4:$BG$4=BR$4,$E944:$BG944)))</f>
        <v>0</v>
      </c>
      <c r="BS944" s="267">
        <f t="array" ref="BS944">(MIN(IF($E$4:$BG$4=BS$4,$E944:$BG944)))</f>
        <v>0</v>
      </c>
      <c r="BT944" s="267">
        <f t="array" ref="BT944">(MAX(IF($E$4:$BG$4=BT$4,$E944:$BG944)))</f>
        <v>0</v>
      </c>
      <c r="BU944" s="267">
        <f t="array" ref="BU944">(AVERAGE(IF($E$4:$BG$4=BU$4,$E944:$BG944)))</f>
        <v>0</v>
      </c>
      <c r="BV944" s="267">
        <f t="array" ref="BV944">(MIN(IF($E$4:$BG$4=BV$4,$E944:$BG944)))</f>
        <v>0</v>
      </c>
      <c r="BW944" s="267">
        <f t="array" ref="BW944">(MAX(IF($E$4:$BG$4=BW$4,$E944:$BG944)))</f>
        <v>0</v>
      </c>
      <c r="BX944" s="267">
        <f t="array" ref="BX944">(AVERAGE(IF($E$4:$BG$4=BX$4,$E944:$BG944)))</f>
        <v>0</v>
      </c>
      <c r="BY944" s="267">
        <f t="array" ref="BY944">(MIN(IF($E$4:$BG$4=BY$4,$E944:$BG944)))</f>
        <v>0</v>
      </c>
      <c r="BZ944" s="267">
        <f t="array" ref="BZ944">(MAX(IF($E$4:$BG$4=BZ$4,$E944:$BG944)))</f>
        <v>0</v>
      </c>
      <c r="CA944" s="267">
        <f t="array" ref="CA944">(AVERAGE(IF($E$4:$BG$4=CA$4,$E944:$BG944)))</f>
        <v>0</v>
      </c>
      <c r="CB944" s="268">
        <f t="shared" si="403"/>
        <v>0</v>
      </c>
      <c r="CC944" s="268">
        <f t="shared" si="404"/>
        <v>0</v>
      </c>
      <c r="CD944" s="268">
        <f t="shared" si="405"/>
        <v>4.48337831631313E-7</v>
      </c>
    </row>
    <row r="945" spans="1:82" s="90" customFormat="1">
      <c r="A945" s="253">
        <f t="shared" si="398"/>
        <v>52301</v>
      </c>
      <c r="B945" s="236" t="s">
        <v>275</v>
      </c>
      <c r="C945" s="50"/>
      <c r="D945" s="50"/>
      <c r="E945" s="79">
        <f>ALL!E331/ALL!E$554</f>
        <v>7.484386157504865E-3</v>
      </c>
      <c r="F945" s="79">
        <f>ALL!F331/ALL!F$554</f>
        <v>7.1663494003405817E-3</v>
      </c>
      <c r="G945" s="79">
        <f>ALL!G331/ALL!G$554</f>
        <v>6.3688763247228691E-3</v>
      </c>
      <c r="H945" s="79">
        <f>ALL!H331/ALL!H$554</f>
        <v>5.8297234544675844E-3</v>
      </c>
      <c r="I945" s="79">
        <f>ALL!I331/ALL!I$554</f>
        <v>6.2632526766503395E-3</v>
      </c>
      <c r="J945" s="79">
        <f>ALL!J331/ALL!J$554</f>
        <v>5.8328459589154676E-3</v>
      </c>
      <c r="K945" s="79">
        <f>ALL!K331/ALL!K$554</f>
        <v>7.8761294691997389E-3</v>
      </c>
      <c r="L945" s="79">
        <f>ALL!L331/ALL!L$554</f>
        <v>7.299637844399169E-3</v>
      </c>
      <c r="M945" s="79">
        <f>ALL!M331/ALL!M$554</f>
        <v>7.2963712860835877E-3</v>
      </c>
      <c r="N945" s="79">
        <f>ALL!N331/ALL!N$554</f>
        <v>8.4400867365602376E-3</v>
      </c>
      <c r="O945" s="79">
        <f>ALL!O331/ALL!O$554</f>
        <v>2.6717906244411185E-2</v>
      </c>
      <c r="P945" s="79">
        <f>ALL!P331/ALL!P$554</f>
        <v>5.9569882137731995E-3</v>
      </c>
      <c r="Q945" s="79">
        <f>ALL!Q331/ALL!Q$554</f>
        <v>5.4233789946430619E-3</v>
      </c>
      <c r="R945" s="79">
        <f>ALL!R331/ALL!R$554</f>
        <v>5.4995248136167256E-3</v>
      </c>
      <c r="S945" s="79">
        <f>ALL!S331/ALL!S$554</f>
        <v>7.069941686262713E-3</v>
      </c>
      <c r="T945" s="79">
        <f>ALL!T331/ALL!T$554</f>
        <v>3.6962334447327286E-2</v>
      </c>
      <c r="U945" s="79">
        <f>ALL!U331/ALL!U$554</f>
        <v>6.3150955056206284E-3</v>
      </c>
      <c r="V945" s="79">
        <f>ALL!V331/ALL!V$554</f>
        <v>3.6774471879932769E-2</v>
      </c>
      <c r="W945" s="79">
        <f>ALL!W331/ALL!W$554</f>
        <v>3.5744740078252082E-2</v>
      </c>
      <c r="X945" s="79">
        <f>ALL!X331/ALL!X$554</f>
        <v>3.4244734372659055E-2</v>
      </c>
      <c r="Y945" s="79">
        <f>ALL!Y331/ALL!Y$554</f>
        <v>7.1339469956400491E-3</v>
      </c>
      <c r="Z945" s="79">
        <f>ALL!Z331/ALL!Z$554</f>
        <v>3.3873305294609753E-2</v>
      </c>
      <c r="AA945" s="79">
        <f>ALL!AA331/ALL!AA$554</f>
        <v>6.3977937801158258E-3</v>
      </c>
      <c r="AB945" s="79">
        <f>ALL!AB331/ALL!AB$554</f>
        <v>2.9864922028305634E-2</v>
      </c>
      <c r="AC945" s="79">
        <f>ALL!AC331/ALL!AC$554</f>
        <v>7.0741679101327514E-3</v>
      </c>
      <c r="AD945" s="79">
        <f>ALL!AD331/ALL!AD$554</f>
        <v>6.5746336963665485E-3</v>
      </c>
      <c r="AE945" s="79">
        <f>ALL!AE331/ALL!AE$554</f>
        <v>4.2424352855859944E-2</v>
      </c>
      <c r="AF945" s="79">
        <f>ALL!AF331/ALL!AF$554</f>
        <v>5.9435090134306173E-3</v>
      </c>
      <c r="AG945" s="79">
        <f>ALL!AG331/ALL!AG$554</f>
        <v>3.7086968297889197E-2</v>
      </c>
      <c r="AH945" s="79">
        <f>ALL!AH331/ALL!AH$554</f>
        <v>8.8135652525926124E-3</v>
      </c>
      <c r="AI945" s="79">
        <f>ALL!AI331/ALL!AI$554</f>
        <v>3.4723166554648945E-2</v>
      </c>
      <c r="AJ945" s="79">
        <f>ALL!AJ331/ALL!AJ$554</f>
        <v>3.2766205256796098E-2</v>
      </c>
      <c r="AK945" s="79">
        <f>ALL!AK331/ALL!AK$554</f>
        <v>3.1491460735644988E-2</v>
      </c>
      <c r="AL945" s="79">
        <f>ALL!AL331/ALL!AL$554</f>
        <v>3.1428917638053631E-2</v>
      </c>
      <c r="AM945" s="79">
        <f>ALL!AM331/ALL!AM$554</f>
        <v>3.2078049339009762E-2</v>
      </c>
      <c r="AN945" s="79">
        <f>ALL!AN331/ALL!AN$554</f>
        <v>3.3921635194176326E-2</v>
      </c>
      <c r="AO945" s="79">
        <f>ALL!AO331/ALL!AO$554</f>
        <v>1.0676936658801565E-2</v>
      </c>
      <c r="AP945" s="79">
        <f>ALL!AP331/ALL!AP$554</f>
        <v>3.7441973763967878E-2</v>
      </c>
      <c r="AQ945" s="79">
        <f>ALL!AQ331/ALL!AQ$554</f>
        <v>3.144599281497383E-2</v>
      </c>
      <c r="AR945" s="79">
        <f>ALL!AR331/ALL!AR$554</f>
        <v>3.4743639120569624E-2</v>
      </c>
      <c r="AS945" s="79">
        <f>ALL!AS331/ALL!AS$554</f>
        <v>3.5131165156073604E-2</v>
      </c>
      <c r="AT945" s="79">
        <f>ALL!AT331/ALL!AT$554</f>
        <v>3.0934538586662886E-2</v>
      </c>
      <c r="AU945" s="79">
        <f>ALL!AU331/ALL!AU$554</f>
        <v>3.2413817802633367E-2</v>
      </c>
      <c r="AV945" s="79">
        <f>ALL!AV331/ALL!AV$554</f>
        <v>3.7553474672252903E-2</v>
      </c>
      <c r="AW945" s="79">
        <f>ALL!AW331/ALL!AW$554</f>
        <v>3.7173761441855135E-2</v>
      </c>
      <c r="AX945" s="79">
        <f>ALL!AX331/ALL!AX$554</f>
        <v>3.3353148162094851E-2</v>
      </c>
      <c r="AY945" s="79">
        <f>ALL!AY331/ALL!AY$554</f>
        <v>4.1643716905895523E-2</v>
      </c>
      <c r="AZ945" s="79">
        <f>ALL!AZ331/ALL!AZ$554</f>
        <v>3.5501584184652692E-2</v>
      </c>
      <c r="BA945" s="79">
        <f>ALL!BA331/ALL!BA$554</f>
        <v>3.0174960431524969E-2</v>
      </c>
      <c r="BB945" s="79">
        <f>ALL!BB331/ALL!BB$554</f>
        <v>3.0652320733339723E-2</v>
      </c>
      <c r="BC945" s="79">
        <f>ALL!BC331/ALL!BC$554</f>
        <v>2.9920502743898628E-2</v>
      </c>
      <c r="BD945" s="79">
        <f>ALL!BD331/ALL!BD$554</f>
        <v>9.6139895198557018E-3</v>
      </c>
      <c r="BE945" s="79">
        <f>ALL!BE331/ALL!BE$554</f>
        <v>3.2579982086893507E-2</v>
      </c>
      <c r="BF945" s="79">
        <f>ALL!BF331/ALL!BF$554</f>
        <v>3.5666647966140039E-2</v>
      </c>
      <c r="BG945" s="79">
        <f>ALL!BG331/ALL!BG$554</f>
        <v>7.4160293679227229E-3</v>
      </c>
      <c r="BH945" s="79">
        <f>ALL!BH331/ALL!BH$554</f>
        <v>2.1440819314951776E-2</v>
      </c>
      <c r="BJ945" s="267">
        <f t="array" ref="BJ945">(MIN(IF($E$4:$BG$4=BJ$4,$E945:$BG945)))</f>
        <v>1.0676936658801565E-2</v>
      </c>
      <c r="BK945" s="267">
        <f t="array" ref="BK945">(MAX(IF($E$4:$BG$4=BK$4,$E945:$BG945)))</f>
        <v>4.1643716905895523E-2</v>
      </c>
      <c r="BL945" s="267">
        <f t="array" ref="BL945">(AVERAGE(IF($E$4:$BG$4=BL$4,$E945:$BG945)))</f>
        <v>3.2667698023335842E-2</v>
      </c>
      <c r="BM945" s="267">
        <f t="array" ref="BM945">(MIN(IF($E$4:$BG$4=BM$4,$E945:$BG945)))</f>
        <v>7.4160293679227229E-3</v>
      </c>
      <c r="BN945" s="267">
        <f t="array" ref="BN945">(MAX(IF($E$4:$BG$4=BN$4,$E945:$BG945)))</f>
        <v>3.5666647966140039E-2</v>
      </c>
      <c r="BO945" s="267">
        <f t="array" ref="BO945">(AVERAGE(IF($E$4:$BG$4=BO$4,$E945:$BG945)))</f>
        <v>2.1319162235202995E-2</v>
      </c>
      <c r="BP945" s="267">
        <f t="array" ref="BP945">(MIN(IF($E$4:$BG$4=BP$4,$E945:$BG945)))</f>
        <v>3.1428917638053631E-2</v>
      </c>
      <c r="BQ945" s="267">
        <f t="array" ref="BQ945">(MAX(IF($E$4:$BG$4=BQ$4,$E945:$BG945)))</f>
        <v>3.2078049339009762E-2</v>
      </c>
      <c r="BR945" s="267">
        <f t="array" ref="BR945">(AVERAGE(IF($E$4:$BG$4=BR$4,$E945:$BG945)))</f>
        <v>3.1666142570902799E-2</v>
      </c>
      <c r="BS945" s="267">
        <f t="array" ref="BS945">(MIN(IF($E$4:$BG$4=BS$4,$E945:$BG945)))</f>
        <v>5.4233789946430619E-3</v>
      </c>
      <c r="BT945" s="267">
        <f t="array" ref="BT945">(MAX(IF($E$4:$BG$4=BT$4,$E945:$BG945)))</f>
        <v>4.2424352855859944E-2</v>
      </c>
      <c r="BU945" s="267">
        <f t="array" ref="BU945">(AVERAGE(IF($E$4:$BG$4=BU$4,$E945:$BG945)))</f>
        <v>1.373715048150744E-2</v>
      </c>
      <c r="BV945" s="267">
        <f t="array" ref="BV945">(MIN(IF($E$4:$BG$4=BV$4,$E945:$BG945)))</f>
        <v>6.3688763247228691E-3</v>
      </c>
      <c r="BW945" s="267">
        <f t="array" ref="BW945">(MAX(IF($E$4:$BG$4=BW$4,$E945:$BG945)))</f>
        <v>3.3873305294609753E-2</v>
      </c>
      <c r="BX945" s="267">
        <f t="array" ref="BX945">(AVERAGE(IF($E$4:$BG$4=BX$4,$E945:$BG945)))</f>
        <v>2.5718327226108589E-2</v>
      </c>
      <c r="BY945" s="267">
        <f t="array" ref="BY945">(MIN(IF($E$4:$BG$4=BY$4,$E945:$BG945)))</f>
        <v>5.9569882137731995E-3</v>
      </c>
      <c r="BZ945" s="267">
        <f t="array" ref="BZ945">(MAX(IF($E$4:$BG$4=BZ$4,$E945:$BG945)))</f>
        <v>3.7086968297889197E-2</v>
      </c>
      <c r="CA945" s="267">
        <f t="array" ref="CA945">(AVERAGE(IF($E$4:$BG$4=CA$4,$E945:$BG945)))</f>
        <v>1.8841406209377218E-2</v>
      </c>
      <c r="CB945" s="268">
        <f t="shared" si="399"/>
        <v>0</v>
      </c>
      <c r="CC945" s="268">
        <f t="shared" si="400"/>
        <v>0</v>
      </c>
      <c r="CD945" s="268">
        <f t="shared" si="401"/>
        <v>2.2294573772884095E-2</v>
      </c>
    </row>
    <row r="946" spans="1:82" s="90" customFormat="1">
      <c r="A946" s="253">
        <f t="shared" si="398"/>
        <v>52302</v>
      </c>
      <c r="B946" s="236" t="s">
        <v>276</v>
      </c>
      <c r="C946" s="50"/>
      <c r="D946" s="50"/>
      <c r="E946" s="79">
        <f>ALL!E332/ALL!E$554</f>
        <v>8.4086029847075406E-3</v>
      </c>
      <c r="F946" s="79">
        <f>ALL!F332/ALL!F$554</f>
        <v>7.5641393487255442E-3</v>
      </c>
      <c r="G946" s="79">
        <f>ALL!G332/ALL!G$554</f>
        <v>7.4491821278808226E-3</v>
      </c>
      <c r="H946" s="79">
        <f>ALL!H332/ALL!H$554</f>
        <v>8.5854698664271801E-3</v>
      </c>
      <c r="I946" s="79">
        <f>ALL!I332/ALL!I$554</f>
        <v>8.4174521732975557E-3</v>
      </c>
      <c r="J946" s="79">
        <f>ALL!J332/ALL!J$554</f>
        <v>7.8496007178681364E-3</v>
      </c>
      <c r="K946" s="79">
        <f>ALL!K332/ALL!K$554</f>
        <v>8.4948291140088446E-3</v>
      </c>
      <c r="L946" s="79">
        <f>ALL!L332/ALL!L$554</f>
        <v>7.2788759414854605E-3</v>
      </c>
      <c r="M946" s="79">
        <f>ALL!M332/ALL!M$554</f>
        <v>6.9874674188288837E-3</v>
      </c>
      <c r="N946" s="79">
        <f>ALL!N332/ALL!N$554</f>
        <v>7.4048051725720222E-3</v>
      </c>
      <c r="O946" s="79">
        <f>ALL!O332/ALL!O$554</f>
        <v>6.2186770082495544E-3</v>
      </c>
      <c r="P946" s="79">
        <f>ALL!P332/ALL!P$554</f>
        <v>7.2886378880940633E-3</v>
      </c>
      <c r="Q946" s="79">
        <f>ALL!Q332/ALL!Q$554</f>
        <v>8.3746761420929062E-3</v>
      </c>
      <c r="R946" s="79">
        <f>ALL!R332/ALL!R$554</f>
        <v>6.2361696731712182E-3</v>
      </c>
      <c r="S946" s="79">
        <f>ALL!S332/ALL!S$554</f>
        <v>7.7147412421061578E-3</v>
      </c>
      <c r="T946" s="79">
        <f>ALL!T332/ALL!T$554</f>
        <v>8.6742750420840016E-3</v>
      </c>
      <c r="U946" s="79">
        <f>ALL!U332/ALL!U$554</f>
        <v>7.6775992071979222E-3</v>
      </c>
      <c r="V946" s="79">
        <f>ALL!V332/ALL!V$554</f>
        <v>8.6514646365281403E-3</v>
      </c>
      <c r="W946" s="79">
        <f>ALL!W332/ALL!W$554</f>
        <v>8.4376643183903585E-3</v>
      </c>
      <c r="X946" s="79">
        <f>ALL!X332/ALL!X$554</f>
        <v>8.0157674406401702E-3</v>
      </c>
      <c r="Y946" s="79">
        <f>ALL!Y332/ALL!Y$554</f>
        <v>7.7558718382907026E-3</v>
      </c>
      <c r="Z946" s="79">
        <f>ALL!Z332/ALL!Z$554</f>
        <v>7.9604909703202102E-3</v>
      </c>
      <c r="AA946" s="79">
        <f>ALL!AA332/ALL!AA$554</f>
        <v>7.6015113363329242E-3</v>
      </c>
      <c r="AB946" s="79">
        <f>ALL!AB332/ALL!AB$554</f>
        <v>7.2179578313650893E-3</v>
      </c>
      <c r="AC946" s="79">
        <f>ALL!AC332/ALL!AC$554</f>
        <v>8.1835197720282957E-3</v>
      </c>
      <c r="AD946" s="79">
        <f>ALL!AD332/ALL!AD$554</f>
        <v>8.5238970014083291E-3</v>
      </c>
      <c r="AE946" s="79">
        <f>ALL!AE332/ALL!AE$554</f>
        <v>0</v>
      </c>
      <c r="AF946" s="79">
        <f>ALL!AF332/ALL!AF$554</f>
        <v>7.6088865025149797E-3</v>
      </c>
      <c r="AG946" s="79">
        <f>ALL!AG332/ALL!AG$554</f>
        <v>8.6862617226473419E-3</v>
      </c>
      <c r="AH946" s="79">
        <f>ALL!AH332/ALL!AH$554</f>
        <v>8.1134154200536712E-3</v>
      </c>
      <c r="AI946" s="79">
        <f>ALL!AI332/ALL!AI$554</f>
        <v>8.1146157056694018E-3</v>
      </c>
      <c r="AJ946" s="79">
        <f>ALL!AJ332/ALL!AJ$554</f>
        <v>7.9442542018601809E-3</v>
      </c>
      <c r="AK946" s="79">
        <f>ALL!AK332/ALL!AK$554</f>
        <v>7.4495149391347855E-3</v>
      </c>
      <c r="AL946" s="79">
        <f>ALL!AL332/ALL!AL$554</f>
        <v>7.1864768371350321E-3</v>
      </c>
      <c r="AM946" s="79">
        <f>ALL!AM332/ALL!AM$554</f>
        <v>7.5250298912658067E-3</v>
      </c>
      <c r="AN946" s="79">
        <f>ALL!AN332/ALL!AN$554</f>
        <v>7.7868215733717903E-3</v>
      </c>
      <c r="AO946" s="79">
        <f>ALL!AO332/ALL!AO$554</f>
        <v>8.1232252358266425E-3</v>
      </c>
      <c r="AP946" s="79">
        <f>ALL!AP332/ALL!AP$554</f>
        <v>8.7651553401479534E-3</v>
      </c>
      <c r="AQ946" s="79">
        <f>ALL!AQ332/ALL!AQ$554</f>
        <v>7.3580880181344614E-3</v>
      </c>
      <c r="AR946" s="79">
        <f>ALL!AR332/ALL!AR$554</f>
        <v>8.1316338706621995E-3</v>
      </c>
      <c r="AS946" s="79">
        <f>ALL!AS332/ALL!AS$554</f>
        <v>8.1582373260839433E-3</v>
      </c>
      <c r="AT946" s="79">
        <f>ALL!AT332/ALL!AT$554</f>
        <v>7.2364072701904449E-3</v>
      </c>
      <c r="AU946" s="79">
        <f>ALL!AU332/ALL!AU$554</f>
        <v>7.6359030794407329E-3</v>
      </c>
      <c r="AV946" s="79">
        <f>ALL!AV332/ALL!AV$554</f>
        <v>8.8274793817499676E-3</v>
      </c>
      <c r="AW946" s="79">
        <f>ALL!AW332/ALL!AW$554</f>
        <v>8.6222928341544228E-3</v>
      </c>
      <c r="AX946" s="79">
        <f>ALL!AX332/ALL!AX$554</f>
        <v>7.7532614639828981E-3</v>
      </c>
      <c r="AY946" s="79">
        <f>ALL!AY332/ALL!AY$554</f>
        <v>9.9643027383309601E-3</v>
      </c>
      <c r="AZ946" s="79">
        <f>ALL!AZ332/ALL!AZ$554</f>
        <v>8.8637955626831803E-3</v>
      </c>
      <c r="BA946" s="79">
        <f>ALL!BA332/ALL!BA$554</f>
        <v>7.0570393453273459E-3</v>
      </c>
      <c r="BB946" s="79">
        <f>ALL!BB332/ALL!BB$554</f>
        <v>6.2004124438587577E-3</v>
      </c>
      <c r="BC946" s="79">
        <f>ALL!BC332/ALL!BC$554</f>
        <v>6.8475632455254863E-3</v>
      </c>
      <c r="BD946" s="79">
        <f>ALL!BD332/ALL!BD$554</f>
        <v>7.6988664535415476E-3</v>
      </c>
      <c r="BE946" s="79">
        <f>ALL!BE332/ALL!BE$554</f>
        <v>7.6245284277245235E-3</v>
      </c>
      <c r="BF946" s="79">
        <f>ALL!BF332/ALL!BF$554</f>
        <v>8.3946281802780923E-3</v>
      </c>
      <c r="BG946" s="79">
        <f>ALL!BG332/ALL!BG$554</f>
        <v>7.9672642814655296E-3</v>
      </c>
      <c r="BH946" s="79">
        <f>ALL!BH332/ALL!BH$554</f>
        <v>7.6795731763390713E-3</v>
      </c>
      <c r="BJ946" s="267">
        <f t="array" ref="BJ946">(MIN(IF($E$4:$BG$4=BJ$4,$E946:$BG946)))</f>
        <v>6.2004124438587577E-3</v>
      </c>
      <c r="BK946" s="267">
        <f t="array" ref="BK946">(MAX(IF($E$4:$BG$4=BK$4,$E946:$BG946)))</f>
        <v>9.9643027383309601E-3</v>
      </c>
      <c r="BL946" s="267">
        <f t="array" ref="BL946">(AVERAGE(IF($E$4:$BG$4=BL$4,$E946:$BG946)))</f>
        <v>7.9582261705919508E-3</v>
      </c>
      <c r="BM946" s="267">
        <f t="array" ref="BM946">(MIN(IF($E$4:$BG$4=BM$4,$E946:$BG946)))</f>
        <v>7.6245284277245235E-3</v>
      </c>
      <c r="BN946" s="267">
        <f t="array" ref="BN946">(MAX(IF($E$4:$BG$4=BN$4,$E946:$BG946)))</f>
        <v>8.3946281802780923E-3</v>
      </c>
      <c r="BO946" s="267">
        <f t="array" ref="BO946">(AVERAGE(IF($E$4:$BG$4=BO$4,$E946:$BG946)))</f>
        <v>7.9213218357524241E-3</v>
      </c>
      <c r="BP946" s="267">
        <f t="array" ref="BP946">(MIN(IF($E$4:$BG$4=BP$4,$E946:$BG946)))</f>
        <v>7.1864768371350321E-3</v>
      </c>
      <c r="BQ946" s="267">
        <f t="array" ref="BQ946">(MAX(IF($E$4:$BG$4=BQ$4,$E946:$BG946)))</f>
        <v>7.5250298912658067E-3</v>
      </c>
      <c r="BR946" s="267">
        <f t="array" ref="BR946">(AVERAGE(IF($E$4:$BG$4=BR$4,$E946:$BG946)))</f>
        <v>7.3870072225118745E-3</v>
      </c>
      <c r="BS946" s="267">
        <f t="array" ref="BS946">(MIN(IF($E$4:$BG$4=BS$4,$E946:$BG946)))</f>
        <v>0</v>
      </c>
      <c r="BT946" s="267">
        <f t="array" ref="BT946">(MAX(IF($E$4:$BG$4=BT$4,$E946:$BG946)))</f>
        <v>8.6742750420840016E-3</v>
      </c>
      <c r="BU946" s="267">
        <f t="array" ref="BU946">(AVERAGE(IF($E$4:$BG$4=BU$4,$E946:$BG946)))</f>
        <v>7.4947468836375894E-3</v>
      </c>
      <c r="BV946" s="267">
        <f t="array" ref="BV946">(MIN(IF($E$4:$BG$4=BV$4,$E946:$BG946)))</f>
        <v>7.2179578313650893E-3</v>
      </c>
      <c r="BW946" s="267">
        <f t="array" ref="BW946">(MAX(IF($E$4:$BG$4=BW$4,$E946:$BG946)))</f>
        <v>7.9604909703202102E-3</v>
      </c>
      <c r="BX946" s="267">
        <f t="array" ref="BX946">(AVERAGE(IF($E$4:$BG$4=BX$4,$E946:$BG946)))</f>
        <v>7.6429712828565751E-3</v>
      </c>
      <c r="BY946" s="267">
        <f t="array" ref="BY946">(MIN(IF($E$4:$BG$4=BY$4,$E946:$BG946)))</f>
        <v>7.2788759414854605E-3</v>
      </c>
      <c r="BZ946" s="267">
        <f t="array" ref="BZ946">(MAX(IF($E$4:$BG$4=BZ$4,$E946:$BG946)))</f>
        <v>8.6862617226473419E-3</v>
      </c>
      <c r="CA946" s="267">
        <f t="array" ref="CA946">(AVERAGE(IF($E$4:$BG$4=CA$4,$E946:$BG946)))</f>
        <v>7.9256014398617035E-3</v>
      </c>
      <c r="CB946" s="268">
        <f t="shared" si="399"/>
        <v>0</v>
      </c>
      <c r="CC946" s="268">
        <f t="shared" si="400"/>
        <v>0</v>
      </c>
      <c r="CD946" s="268">
        <f t="shared" si="401"/>
        <v>7.7203401364884386E-3</v>
      </c>
    </row>
    <row r="947" spans="1:82" s="90" customFormat="1">
      <c r="A947" s="253">
        <f t="shared" si="398"/>
        <v>52401</v>
      </c>
      <c r="B947" s="236" t="s">
        <v>277</v>
      </c>
      <c r="C947" s="50"/>
      <c r="D947" s="50"/>
      <c r="E947" s="79">
        <f>ALL!E333/ALL!E$554</f>
        <v>0</v>
      </c>
      <c r="F947" s="79">
        <f>ALL!F333/ALL!F$554</f>
        <v>0</v>
      </c>
      <c r="G947" s="79">
        <f>ALL!G333/ALL!G$554</f>
        <v>0</v>
      </c>
      <c r="H947" s="79">
        <f>ALL!H333/ALL!H$554</f>
        <v>0</v>
      </c>
      <c r="I947" s="79">
        <f>ALL!I333/ALL!I$554</f>
        <v>0</v>
      </c>
      <c r="J947" s="79">
        <f>ALL!J333/ALL!J$554</f>
        <v>0</v>
      </c>
      <c r="K947" s="79">
        <f>ALL!K333/ALL!K$554</f>
        <v>0</v>
      </c>
      <c r="L947" s="79">
        <f>ALL!L333/ALL!L$554</f>
        <v>0</v>
      </c>
      <c r="M947" s="79">
        <f>ALL!M333/ALL!M$554</f>
        <v>0</v>
      </c>
      <c r="N947" s="79">
        <f>ALL!N333/ALL!N$554</f>
        <v>0</v>
      </c>
      <c r="O947" s="79">
        <f>ALL!O333/ALL!O$554</f>
        <v>0</v>
      </c>
      <c r="P947" s="79">
        <f>ALL!P333/ALL!P$554</f>
        <v>0</v>
      </c>
      <c r="Q947" s="79">
        <f>ALL!Q333/ALL!Q$554</f>
        <v>0</v>
      </c>
      <c r="R947" s="79">
        <f>ALL!R333/ALL!R$554</f>
        <v>0</v>
      </c>
      <c r="S947" s="79">
        <f>ALL!S333/ALL!S$554</f>
        <v>0</v>
      </c>
      <c r="T947" s="79">
        <f>ALL!T333/ALL!T$554</f>
        <v>0</v>
      </c>
      <c r="U947" s="79">
        <f>ALL!U333/ALL!U$554</f>
        <v>0</v>
      </c>
      <c r="V947" s="79">
        <f>ALL!V333/ALL!V$554</f>
        <v>0</v>
      </c>
      <c r="W947" s="79">
        <f>ALL!W333/ALL!W$554</f>
        <v>0</v>
      </c>
      <c r="X947" s="79">
        <f>ALL!X333/ALL!X$554</f>
        <v>9.2938302003601353E-4</v>
      </c>
      <c r="Y947" s="79">
        <f>ALL!Y333/ALL!Y$554</f>
        <v>0</v>
      </c>
      <c r="Z947" s="79">
        <f>ALL!Z333/ALL!Z$554</f>
        <v>0</v>
      </c>
      <c r="AA947" s="79">
        <f>ALL!AA333/ALL!AA$554</f>
        <v>0</v>
      </c>
      <c r="AB947" s="79">
        <f>ALL!AB333/ALL!AB$554</f>
        <v>0</v>
      </c>
      <c r="AC947" s="79">
        <f>ALL!AC333/ALL!AC$554</f>
        <v>0</v>
      </c>
      <c r="AD947" s="79">
        <f>ALL!AD333/ALL!AD$554</f>
        <v>6.5104009616505994E-4</v>
      </c>
      <c r="AE947" s="79">
        <f>ALL!AE333/ALL!AE$554</f>
        <v>0</v>
      </c>
      <c r="AF947" s="79">
        <f>ALL!AF333/ALL!AF$554</f>
        <v>0</v>
      </c>
      <c r="AG947" s="79">
        <f>ALL!AG333/ALL!AG$554</f>
        <v>0</v>
      </c>
      <c r="AH947" s="79">
        <f>ALL!AH333/ALL!AH$554</f>
        <v>0</v>
      </c>
      <c r="AI947" s="79">
        <f>ALL!AI333/ALL!AI$554</f>
        <v>0</v>
      </c>
      <c r="AJ947" s="79">
        <f>ALL!AJ333/ALL!AJ$554</f>
        <v>0</v>
      </c>
      <c r="AK947" s="79">
        <f>ALL!AK333/ALL!AK$554</f>
        <v>0</v>
      </c>
      <c r="AL947" s="79">
        <f>ALL!AL333/ALL!AL$554</f>
        <v>0</v>
      </c>
      <c r="AM947" s="79">
        <f>ALL!AM333/ALL!AM$554</f>
        <v>0</v>
      </c>
      <c r="AN947" s="79">
        <f>ALL!AN333/ALL!AN$554</f>
        <v>6.7947684737129461E-3</v>
      </c>
      <c r="AO947" s="79">
        <f>ALL!AO333/ALL!AO$554</f>
        <v>0</v>
      </c>
      <c r="AP947" s="79">
        <f>ALL!AP333/ALL!AP$554</f>
        <v>5.1114534531371044E-3</v>
      </c>
      <c r="AQ947" s="79">
        <f>ALL!AQ333/ALL!AQ$554</f>
        <v>0</v>
      </c>
      <c r="AR947" s="79">
        <f>ALL!AR333/ALL!AR$554</f>
        <v>2.5446912508431943E-3</v>
      </c>
      <c r="AS947" s="79">
        <f>ALL!AS333/ALL!AS$554</f>
        <v>4.4621276182152921E-3</v>
      </c>
      <c r="AT947" s="79">
        <f>ALL!AT333/ALL!AT$554</f>
        <v>3.182944564953561E-3</v>
      </c>
      <c r="AU947" s="79">
        <f>ALL!AU333/ALL!AU$554</f>
        <v>0</v>
      </c>
      <c r="AV947" s="79">
        <f>ALL!AV333/ALL!AV$554</f>
        <v>-9.4409544728945932E-4</v>
      </c>
      <c r="AW947" s="79">
        <f>ALL!AW333/ALL!AW$554</f>
        <v>9.2295864911010814E-3</v>
      </c>
      <c r="AX947" s="79">
        <f>ALL!AX333/ALL!AX$554</f>
        <v>0</v>
      </c>
      <c r="AY947" s="79">
        <f>ALL!AY333/ALL!AY$554</f>
        <v>1.7119463751730263E-3</v>
      </c>
      <c r="AZ947" s="79">
        <f>ALL!AZ333/ALL!AZ$554</f>
        <v>0</v>
      </c>
      <c r="BA947" s="79">
        <f>ALL!BA333/ALL!BA$554</f>
        <v>0</v>
      </c>
      <c r="BB947" s="79">
        <f>ALL!BB333/ALL!BB$554</f>
        <v>0</v>
      </c>
      <c r="BC947" s="79">
        <f>ALL!BC333/ALL!BC$554</f>
        <v>0</v>
      </c>
      <c r="BD947" s="79">
        <f>ALL!BD333/ALL!BD$554</f>
        <v>0</v>
      </c>
      <c r="BE947" s="79">
        <f>ALL!BE333/ALL!BE$554</f>
        <v>7.9334286105221067E-5</v>
      </c>
      <c r="BF947" s="79">
        <f>ALL!BF333/ALL!BF$554</f>
        <v>0</v>
      </c>
      <c r="BG947" s="79">
        <f>ALL!BG333/ALL!BG$554</f>
        <v>0</v>
      </c>
      <c r="BH947" s="79">
        <f>ALL!BH333/ALL!BH$554</f>
        <v>9.7352789529745685E-5</v>
      </c>
      <c r="BJ947" s="267">
        <f t="array" ref="BJ947">(MIN(IF($E$4:$BG$4=BJ$4,$E947:$BG947)))</f>
        <v>-9.4409544728945932E-4</v>
      </c>
      <c r="BK947" s="267">
        <f t="array" ref="BK947">(MAX(IF($E$4:$BG$4=BK$4,$E947:$BG947)))</f>
        <v>9.2295864911010814E-3</v>
      </c>
      <c r="BL947" s="267">
        <f t="array" ref="BL947">(AVERAGE(IF($E$4:$BG$4=BL$4,$E947:$BG947)))</f>
        <v>2.0058389237404216E-3</v>
      </c>
      <c r="BM947" s="267">
        <f t="array" ref="BM947">(MIN(IF($E$4:$BG$4=BM$4,$E947:$BG947)))</f>
        <v>0</v>
      </c>
      <c r="BN947" s="267">
        <f t="array" ref="BN947">(MAX(IF($E$4:$BG$4=BN$4,$E947:$BG947)))</f>
        <v>7.9334286105221067E-5</v>
      </c>
      <c r="BO947" s="267">
        <f t="array" ref="BO947">(AVERAGE(IF($E$4:$BG$4=BO$4,$E947:$BG947)))</f>
        <v>1.9833571526305267E-5</v>
      </c>
      <c r="BP947" s="267">
        <f t="array" ref="BP947">(MIN(IF($E$4:$BG$4=BP$4,$E947:$BG947)))</f>
        <v>0</v>
      </c>
      <c r="BQ947" s="267">
        <f t="array" ref="BQ947">(MAX(IF($E$4:$BG$4=BQ$4,$E947:$BG947)))</f>
        <v>0</v>
      </c>
      <c r="BR947" s="267">
        <f t="array" ref="BR947">(AVERAGE(IF($E$4:$BG$4=BR$4,$E947:$BG947)))</f>
        <v>0</v>
      </c>
      <c r="BS947" s="267">
        <f t="array" ref="BS947">(MIN(IF($E$4:$BG$4=BS$4,$E947:$BG947)))</f>
        <v>0</v>
      </c>
      <c r="BT947" s="267">
        <f t="array" ref="BT947">(MAX(IF($E$4:$BG$4=BT$4,$E947:$BG947)))</f>
        <v>6.5104009616505994E-4</v>
      </c>
      <c r="BU947" s="267">
        <f t="array" ref="BU947">(AVERAGE(IF($E$4:$BG$4=BU$4,$E947:$BG947)))</f>
        <v>3.1001909341193331E-5</v>
      </c>
      <c r="BV947" s="267">
        <f t="array" ref="BV947">(MIN(IF($E$4:$BG$4=BV$4,$E947:$BG947)))</f>
        <v>0</v>
      </c>
      <c r="BW947" s="267">
        <f t="array" ref="BW947">(MAX(IF($E$4:$BG$4=BW$4,$E947:$BG947)))</f>
        <v>0</v>
      </c>
      <c r="BX947" s="267">
        <f t="array" ref="BX947">(AVERAGE(IF($E$4:$BG$4=BX$4,$E947:$BG947)))</f>
        <v>0</v>
      </c>
      <c r="BY947" s="267">
        <f t="array" ref="BY947">(MIN(IF($E$4:$BG$4=BY$4,$E947:$BG947)))</f>
        <v>0</v>
      </c>
      <c r="BZ947" s="267">
        <f t="array" ref="BZ947">(MAX(IF($E$4:$BG$4=BZ$4,$E947:$BG947)))</f>
        <v>9.2938302003601353E-4</v>
      </c>
      <c r="CA947" s="267">
        <f t="array" ref="CA947">(AVERAGE(IF($E$4:$BG$4=CA$4,$E947:$BG947)))</f>
        <v>1.3276900286228764E-4</v>
      </c>
      <c r="CB947" s="268">
        <f t="shared" si="399"/>
        <v>0</v>
      </c>
      <c r="CC947" s="268">
        <f t="shared" si="400"/>
        <v>0</v>
      </c>
      <c r="CD947" s="268">
        <f t="shared" si="401"/>
        <v>6.1369418513005519E-4</v>
      </c>
    </row>
    <row r="948" spans="1:82" s="90" customFormat="1">
      <c r="A948" s="253">
        <f t="shared" si="398"/>
        <v>52402</v>
      </c>
      <c r="B948" s="236" t="s">
        <v>278</v>
      </c>
      <c r="C948" s="50"/>
      <c r="D948" s="50"/>
      <c r="E948" s="79">
        <f>ALL!E334/ALL!E$554</f>
        <v>0</v>
      </c>
      <c r="F948" s="79">
        <f>ALL!F334/ALL!F$554</f>
        <v>0</v>
      </c>
      <c r="G948" s="79">
        <f>ALL!G334/ALL!G$554</f>
        <v>0</v>
      </c>
      <c r="H948" s="79">
        <f>ALL!H334/ALL!H$554</f>
        <v>0</v>
      </c>
      <c r="I948" s="79">
        <f>ALL!I334/ALL!I$554</f>
        <v>0</v>
      </c>
      <c r="J948" s="79">
        <f>ALL!J334/ALL!J$554</f>
        <v>0</v>
      </c>
      <c r="K948" s="79">
        <f>ALL!K334/ALL!K$554</f>
        <v>0</v>
      </c>
      <c r="L948" s="79">
        <f>ALL!L334/ALL!L$554</f>
        <v>0</v>
      </c>
      <c r="M948" s="79">
        <f>ALL!M334/ALL!M$554</f>
        <v>0</v>
      </c>
      <c r="N948" s="79">
        <f>ALL!N334/ALL!N$554</f>
        <v>0</v>
      </c>
      <c r="O948" s="79">
        <f>ALL!O334/ALL!O$554</f>
        <v>0</v>
      </c>
      <c r="P948" s="79">
        <f>ALL!P334/ALL!P$554</f>
        <v>0</v>
      </c>
      <c r="Q948" s="79">
        <f>ALL!Q334/ALL!Q$554</f>
        <v>0</v>
      </c>
      <c r="R948" s="79">
        <f>ALL!R334/ALL!R$554</f>
        <v>0</v>
      </c>
      <c r="S948" s="79">
        <f>ALL!S334/ALL!S$554</f>
        <v>0</v>
      </c>
      <c r="T948" s="79">
        <f>ALL!T334/ALL!T$554</f>
        <v>0</v>
      </c>
      <c r="U948" s="79">
        <f>ALL!U334/ALL!U$554</f>
        <v>0</v>
      </c>
      <c r="V948" s="79">
        <f>ALL!V334/ALL!V$554</f>
        <v>0</v>
      </c>
      <c r="W948" s="79">
        <f>ALL!W334/ALL!W$554</f>
        <v>0</v>
      </c>
      <c r="X948" s="79">
        <f>ALL!X334/ALL!X$554</f>
        <v>0</v>
      </c>
      <c r="Y948" s="79">
        <f>ALL!Y334/ALL!Y$554</f>
        <v>0</v>
      </c>
      <c r="Z948" s="79">
        <f>ALL!Z334/ALL!Z$554</f>
        <v>0</v>
      </c>
      <c r="AA948" s="79">
        <f>ALL!AA334/ALL!AA$554</f>
        <v>0</v>
      </c>
      <c r="AB948" s="79">
        <f>ALL!AB334/ALL!AB$554</f>
        <v>0</v>
      </c>
      <c r="AC948" s="79">
        <f>ALL!AC334/ALL!AC$554</f>
        <v>0</v>
      </c>
      <c r="AD948" s="79">
        <f>ALL!AD334/ALL!AD$554</f>
        <v>0</v>
      </c>
      <c r="AE948" s="79">
        <f>ALL!AE334/ALL!AE$554</f>
        <v>0</v>
      </c>
      <c r="AF948" s="79">
        <f>ALL!AF334/ALL!AF$554</f>
        <v>0</v>
      </c>
      <c r="AG948" s="79">
        <f>ALL!AG334/ALL!AG$554</f>
        <v>0</v>
      </c>
      <c r="AH948" s="79">
        <f>ALL!AH334/ALL!AH$554</f>
        <v>0</v>
      </c>
      <c r="AI948" s="79">
        <f>ALL!AI334/ALL!AI$554</f>
        <v>0</v>
      </c>
      <c r="AJ948" s="79">
        <f>ALL!AJ334/ALL!AJ$554</f>
        <v>0</v>
      </c>
      <c r="AK948" s="79">
        <f>ALL!AK334/ALL!AK$554</f>
        <v>0</v>
      </c>
      <c r="AL948" s="79">
        <f>ALL!AL334/ALL!AL$554</f>
        <v>0</v>
      </c>
      <c r="AM948" s="79">
        <f>ALL!AM334/ALL!AM$554</f>
        <v>0</v>
      </c>
      <c r="AN948" s="79">
        <f>ALL!AN334/ALL!AN$554</f>
        <v>0</v>
      </c>
      <c r="AO948" s="79">
        <f>ALL!AO334/ALL!AO$554</f>
        <v>0</v>
      </c>
      <c r="AP948" s="79">
        <f>ALL!AP334/ALL!AP$554</f>
        <v>0</v>
      </c>
      <c r="AQ948" s="79">
        <f>ALL!AQ334/ALL!AQ$554</f>
        <v>0</v>
      </c>
      <c r="AR948" s="79">
        <f>ALL!AR334/ALL!AR$554</f>
        <v>0</v>
      </c>
      <c r="AS948" s="79">
        <f>ALL!AS334/ALL!AS$554</f>
        <v>0</v>
      </c>
      <c r="AT948" s="79">
        <f>ALL!AT334/ALL!AT$554</f>
        <v>0</v>
      </c>
      <c r="AU948" s="79">
        <f>ALL!AU334/ALL!AU$554</f>
        <v>0</v>
      </c>
      <c r="AV948" s="79">
        <f>ALL!AV334/ALL!AV$554</f>
        <v>0</v>
      </c>
      <c r="AW948" s="79">
        <f>ALL!AW334/ALL!AW$554</f>
        <v>0</v>
      </c>
      <c r="AX948" s="79">
        <f>ALL!AX334/ALL!AX$554</f>
        <v>1.0165112481595052E-2</v>
      </c>
      <c r="AY948" s="79">
        <f>ALL!AY334/ALL!AY$554</f>
        <v>0</v>
      </c>
      <c r="AZ948" s="79">
        <f>ALL!AZ334/ALL!AZ$554</f>
        <v>1.651317311698498E-2</v>
      </c>
      <c r="BA948" s="79">
        <f>ALL!BA334/ALL!BA$554</f>
        <v>1.4566279196740547E-2</v>
      </c>
      <c r="BB948" s="79">
        <f>ALL!BB334/ALL!BB$554</f>
        <v>0</v>
      </c>
      <c r="BC948" s="79">
        <f>ALL!BC334/ALL!BC$554</f>
        <v>0</v>
      </c>
      <c r="BD948" s="79">
        <f>ALL!BD334/ALL!BD$554</f>
        <v>0</v>
      </c>
      <c r="BE948" s="79">
        <f>ALL!BE334/ALL!BE$554</f>
        <v>0</v>
      </c>
      <c r="BF948" s="79">
        <f>ALL!BF334/ALL!BF$554</f>
        <v>0</v>
      </c>
      <c r="BG948" s="79">
        <f>ALL!BG334/ALL!BG$554</f>
        <v>0</v>
      </c>
      <c r="BH948" s="79">
        <f>ALL!BH334/ALL!BH$554</f>
        <v>9.3725648057654823E-5</v>
      </c>
      <c r="BJ948" s="267">
        <f t="array" ref="BJ948">(MIN(IF($E$4:$BG$4=BJ$4,$E948:$BG948)))</f>
        <v>0</v>
      </c>
      <c r="BK948" s="267">
        <f t="array" ref="BK948">(MAX(IF($E$4:$BG$4=BK$4,$E948:$BG948)))</f>
        <v>1.651317311698498E-2</v>
      </c>
      <c r="BL948" s="267">
        <f t="array" ref="BL948">(AVERAGE(IF($E$4:$BG$4=BL$4,$E948:$BG948)))</f>
        <v>2.5777852997075361E-3</v>
      </c>
      <c r="BM948" s="267">
        <f t="array" ref="BM948">(MIN(IF($E$4:$BG$4=BM$4,$E948:$BG948)))</f>
        <v>0</v>
      </c>
      <c r="BN948" s="267">
        <f t="array" ref="BN948">(MAX(IF($E$4:$BG$4=BN$4,$E948:$BG948)))</f>
        <v>0</v>
      </c>
      <c r="BO948" s="267">
        <f t="array" ref="BO948">(AVERAGE(IF($E$4:$BG$4=BO$4,$E948:$BG948)))</f>
        <v>0</v>
      </c>
      <c r="BP948" s="267">
        <f t="array" ref="BP948">(MIN(IF($E$4:$BG$4=BP$4,$E948:$BG948)))</f>
        <v>0</v>
      </c>
      <c r="BQ948" s="267">
        <f t="array" ref="BQ948">(MAX(IF($E$4:$BG$4=BQ$4,$E948:$BG948)))</f>
        <v>0</v>
      </c>
      <c r="BR948" s="267">
        <f t="array" ref="BR948">(AVERAGE(IF($E$4:$BG$4=BR$4,$E948:$BG948)))</f>
        <v>0</v>
      </c>
      <c r="BS948" s="267">
        <f t="array" ref="BS948">(MIN(IF($E$4:$BG$4=BS$4,$E948:$BG948)))</f>
        <v>0</v>
      </c>
      <c r="BT948" s="267">
        <f t="array" ref="BT948">(MAX(IF($E$4:$BG$4=BT$4,$E948:$BG948)))</f>
        <v>0</v>
      </c>
      <c r="BU948" s="267">
        <f t="array" ref="BU948">(AVERAGE(IF($E$4:$BG$4=BU$4,$E948:$BG948)))</f>
        <v>0</v>
      </c>
      <c r="BV948" s="267">
        <f t="array" ref="BV948">(MIN(IF($E$4:$BG$4=BV$4,$E948:$BG948)))</f>
        <v>0</v>
      </c>
      <c r="BW948" s="267">
        <f t="array" ref="BW948">(MAX(IF($E$4:$BG$4=BW$4,$E948:$BG948)))</f>
        <v>0</v>
      </c>
      <c r="BX948" s="267">
        <f t="array" ref="BX948">(AVERAGE(IF($E$4:$BG$4=BX$4,$E948:$BG948)))</f>
        <v>0</v>
      </c>
      <c r="BY948" s="267">
        <f t="array" ref="BY948">(MIN(IF($E$4:$BG$4=BY$4,$E948:$BG948)))</f>
        <v>0</v>
      </c>
      <c r="BZ948" s="267">
        <f t="array" ref="BZ948">(MAX(IF($E$4:$BG$4=BZ$4,$E948:$BG948)))</f>
        <v>0</v>
      </c>
      <c r="CA948" s="267">
        <f t="array" ref="CA948">(AVERAGE(IF($E$4:$BG$4=CA$4,$E948:$BG948)))</f>
        <v>0</v>
      </c>
      <c r="CB948" s="268">
        <f t="shared" si="399"/>
        <v>0</v>
      </c>
      <c r="CC948" s="268">
        <f t="shared" si="400"/>
        <v>0</v>
      </c>
      <c r="CD948" s="268">
        <f t="shared" si="401"/>
        <v>7.4990117809673774E-4</v>
      </c>
    </row>
    <row r="949" spans="1:82" s="90" customFormat="1" ht="24">
      <c r="A949" s="253">
        <f t="shared" si="398"/>
        <v>52501</v>
      </c>
      <c r="B949" s="236" t="s">
        <v>279</v>
      </c>
      <c r="C949" s="50"/>
      <c r="D949" s="50"/>
      <c r="E949" s="79">
        <f>ALL!E335/ALL!E$554</f>
        <v>4.7224536528791145E-4</v>
      </c>
      <c r="F949" s="79">
        <f>ALL!F335/ALL!F$554</f>
        <v>1.1289669817481438E-3</v>
      </c>
      <c r="G949" s="79">
        <f>ALL!G335/ALL!G$554</f>
        <v>5.9437990823999667E-3</v>
      </c>
      <c r="H949" s="79">
        <f>ALL!H335/ALL!H$554</f>
        <v>4.0445922964751192E-4</v>
      </c>
      <c r="I949" s="79">
        <f>ALL!I335/ALL!I$554</f>
        <v>1.3732366679778244E-3</v>
      </c>
      <c r="J949" s="79">
        <f>ALL!J335/ALL!J$554</f>
        <v>2.1202256537692309E-3</v>
      </c>
      <c r="K949" s="79">
        <f>ALL!K335/ALL!K$554</f>
        <v>7.5506598697370705E-4</v>
      </c>
      <c r="L949" s="79">
        <f>ALL!L335/ALL!L$554</f>
        <v>2.2134163314871608E-3</v>
      </c>
      <c r="M949" s="79">
        <f>ALL!M335/ALL!M$554</f>
        <v>6.4867162575760907E-3</v>
      </c>
      <c r="N949" s="79">
        <f>ALL!N335/ALL!N$554</f>
        <v>1.2815243049759456E-3</v>
      </c>
      <c r="O949" s="79">
        <f>ALL!O335/ALL!O$554</f>
        <v>7.5070530596730965E-5</v>
      </c>
      <c r="P949" s="79">
        <f>ALL!P335/ALL!P$554</f>
        <v>1.7798338675248391E-3</v>
      </c>
      <c r="Q949" s="79">
        <f>ALL!Q335/ALL!Q$554</f>
        <v>2.4727369195548386E-3</v>
      </c>
      <c r="R949" s="79">
        <f>ALL!R335/ALL!R$554</f>
        <v>1.434125735215486E-4</v>
      </c>
      <c r="S949" s="79">
        <f>ALL!S335/ALL!S$554</f>
        <v>6.4290293690392986E-4</v>
      </c>
      <c r="T949" s="79">
        <f>ALL!T335/ALL!T$554</f>
        <v>2.0213579435261909E-3</v>
      </c>
      <c r="U949" s="79">
        <f>ALL!U335/ALL!U$554</f>
        <v>1.1717321670589853E-3</v>
      </c>
      <c r="V949" s="79">
        <f>ALL!V335/ALL!V$554</f>
        <v>-7.6643997602937661E-6</v>
      </c>
      <c r="W949" s="79">
        <f>ALL!W335/ALL!W$554</f>
        <v>1.0468191541248108E-3</v>
      </c>
      <c r="X949" s="79">
        <f>ALL!X335/ALL!X$554</f>
        <v>1.7064850444549239E-3</v>
      </c>
      <c r="Y949" s="79">
        <f>ALL!Y335/ALL!Y$554</f>
        <v>3.1602904100983533E-3</v>
      </c>
      <c r="Z949" s="79">
        <f>ALL!Z335/ALL!Z$554</f>
        <v>1.2123188061537776E-3</v>
      </c>
      <c r="AA949" s="79">
        <f>ALL!AA335/ALL!AA$554</f>
        <v>1.7138414899799219E-3</v>
      </c>
      <c r="AB949" s="79">
        <f>ALL!AB335/ALL!AB$554</f>
        <v>2.1058870640905357E-3</v>
      </c>
      <c r="AC949" s="79">
        <f>ALL!AC335/ALL!AC$554</f>
        <v>1.9178950715846531E-4</v>
      </c>
      <c r="AD949" s="79">
        <f>ALL!AD335/ALL!AD$554</f>
        <v>2.6791215021707707E-3</v>
      </c>
      <c r="AE949" s="79">
        <f>ALL!AE335/ALL!AE$554</f>
        <v>1.5748005755641999E-3</v>
      </c>
      <c r="AF949" s="79">
        <f>ALL!AF335/ALL!AF$554</f>
        <v>1.0354043350351923E-3</v>
      </c>
      <c r="AG949" s="79">
        <f>ALL!AG335/ALL!AG$554</f>
        <v>2.117273514198778E-3</v>
      </c>
      <c r="AH949" s="79">
        <f>ALL!AH335/ALL!AH$554</f>
        <v>1.0740824961492166E-3</v>
      </c>
      <c r="AI949" s="79">
        <f>ALL!AI335/ALL!AI$554</f>
        <v>1.1158415605409205E-3</v>
      </c>
      <c r="AJ949" s="79">
        <f>ALL!AJ335/ALL!AJ$554</f>
        <v>6.675382349566065E-3</v>
      </c>
      <c r="AK949" s="79">
        <f>ALL!AK335/ALL!AK$554</f>
        <v>1.7068237000276435E-2</v>
      </c>
      <c r="AL949" s="79">
        <f>ALL!AL335/ALL!AL$554</f>
        <v>0</v>
      </c>
      <c r="AM949" s="79">
        <f>ALL!AM335/ALL!AM$554</f>
        <v>1.1878409540641751E-2</v>
      </c>
      <c r="AN949" s="79">
        <f>ALL!AN335/ALL!AN$554</f>
        <v>1.035132777500221E-2</v>
      </c>
      <c r="AO949" s="79">
        <f>ALL!AO335/ALL!AO$554</f>
        <v>2.9653824640837843E-3</v>
      </c>
      <c r="AP949" s="79">
        <f>ALL!AP335/ALL!AP$554</f>
        <v>1.0431741472246877E-2</v>
      </c>
      <c r="AQ949" s="79">
        <f>ALL!AQ335/ALL!AQ$554</f>
        <v>9.9297711745107518E-3</v>
      </c>
      <c r="AR949" s="79">
        <f>ALL!AR335/ALL!AR$554</f>
        <v>7.7501400256347458E-4</v>
      </c>
      <c r="AS949" s="79">
        <f>ALL!AS335/ALL!AS$554</f>
        <v>1.035015488959699E-2</v>
      </c>
      <c r="AT949" s="79">
        <f>ALL!AT335/ALL!AT$554</f>
        <v>7.9657976975953809E-3</v>
      </c>
      <c r="AU949" s="79">
        <f>ALL!AU335/ALL!AU$554</f>
        <v>3.7224891893056947E-3</v>
      </c>
      <c r="AV949" s="79">
        <f>ALL!AV335/ALL!AV$554</f>
        <v>1.6202329263563238E-3</v>
      </c>
      <c r="AW949" s="79">
        <f>ALL!AW335/ALL!AW$554</f>
        <v>1.5464906274569061E-2</v>
      </c>
      <c r="AX949" s="79">
        <f>ALL!AX335/ALL!AX$554</f>
        <v>9.9436051703187273E-3</v>
      </c>
      <c r="AY949" s="79">
        <f>ALL!AY335/ALL!AY$554</f>
        <v>1.2849104159916021E-2</v>
      </c>
      <c r="AZ949" s="79">
        <f>ALL!AZ335/ALL!AZ$554</f>
        <v>1.0010852158557577E-2</v>
      </c>
      <c r="BA949" s="79">
        <f>ALL!BA335/ALL!BA$554</f>
        <v>9.9331928751629234E-3</v>
      </c>
      <c r="BB949" s="79">
        <f>ALL!BB335/ALL!BB$554</f>
        <v>7.1814813926374546E-3</v>
      </c>
      <c r="BC949" s="79">
        <f>ALL!BC335/ALL!BC$554</f>
        <v>9.8439691255167751E-3</v>
      </c>
      <c r="BD949" s="79">
        <f>ALL!BD335/ALL!BD$554</f>
        <v>1.104207675489561E-3</v>
      </c>
      <c r="BE949" s="79">
        <f>ALL!BE335/ALL!BE$554</f>
        <v>1.4235311285073508E-3</v>
      </c>
      <c r="BF949" s="79">
        <f>ALL!BF335/ALL!BF$554</f>
        <v>9.8389632899725517E-4</v>
      </c>
      <c r="BG949" s="79">
        <f>ALL!BG335/ALL!BG$554</f>
        <v>2.2552179845294834E-3</v>
      </c>
      <c r="BH949" s="79">
        <f>ALL!BH335/ALL!BH$554</f>
        <v>2.2426745566341403E-3</v>
      </c>
      <c r="BJ949" s="267">
        <f t="array" ref="BJ949">(MIN(IF($E$4:$BG$4=BJ$4,$E949:$BG949)))</f>
        <v>7.7501400256347458E-4</v>
      </c>
      <c r="BK949" s="267">
        <f t="array" ref="BK949">(MAX(IF($E$4:$BG$4=BK$4,$E949:$BG949)))</f>
        <v>1.5464906274569061E-2</v>
      </c>
      <c r="BL949" s="267">
        <f t="array" ref="BL949">(AVERAGE(IF($E$4:$BG$4=BL$4,$E949:$BG949)))</f>
        <v>8.3336889217462528E-3</v>
      </c>
      <c r="BM949" s="267">
        <f t="array" ref="BM949">(MIN(IF($E$4:$BG$4=BM$4,$E949:$BG949)))</f>
        <v>9.8389632899725517E-4</v>
      </c>
      <c r="BN949" s="267">
        <f t="array" ref="BN949">(MAX(IF($E$4:$BG$4=BN$4,$E949:$BG949)))</f>
        <v>2.2552179845294834E-3</v>
      </c>
      <c r="BO949" s="267">
        <f t="array" ref="BO949">(AVERAGE(IF($E$4:$BG$4=BO$4,$E949:$BG949)))</f>
        <v>1.4417132793809126E-3</v>
      </c>
      <c r="BP949" s="267">
        <f t="array" ref="BP949">(MIN(IF($E$4:$BG$4=BP$4,$E949:$BG949)))</f>
        <v>0</v>
      </c>
      <c r="BQ949" s="267">
        <f t="array" ref="BQ949">(MAX(IF($E$4:$BG$4=BQ$4,$E949:$BG949)))</f>
        <v>1.7068237000276435E-2</v>
      </c>
      <c r="BR949" s="267">
        <f t="array" ref="BR949">(AVERAGE(IF($E$4:$BG$4=BR$4,$E949:$BG949)))</f>
        <v>9.648882180306061E-3</v>
      </c>
      <c r="BS949" s="267">
        <f t="array" ref="BS949">(MIN(IF($E$4:$BG$4=BS$4,$E949:$BG949)))</f>
        <v>-7.6643997602937661E-6</v>
      </c>
      <c r="BT949" s="267">
        <f t="array" ref="BT949">(MAX(IF($E$4:$BG$4=BT$4,$E949:$BG949)))</f>
        <v>6.4867162575760907E-3</v>
      </c>
      <c r="BU949" s="267">
        <f t="array" ref="BU949">(AVERAGE(IF($E$4:$BG$4=BU$4,$E949:$BG949)))</f>
        <v>1.4511033216477339E-3</v>
      </c>
      <c r="BV949" s="267">
        <f t="array" ref="BV949">(MIN(IF($E$4:$BG$4=BV$4,$E949:$BG949)))</f>
        <v>1.2123188061537776E-3</v>
      </c>
      <c r="BW949" s="267">
        <f t="array" ref="BW949">(MAX(IF($E$4:$BG$4=BW$4,$E949:$BG949)))</f>
        <v>6.675382349566065E-3</v>
      </c>
      <c r="BX949" s="267">
        <f t="array" ref="BX949">(AVERAGE(IF($E$4:$BG$4=BX$4,$E949:$BG949)))</f>
        <v>3.9843468255525861E-3</v>
      </c>
      <c r="BY949" s="267">
        <f t="array" ref="BY949">(MIN(IF($E$4:$BG$4=BY$4,$E949:$BG949)))</f>
        <v>1.1158415605409205E-3</v>
      </c>
      <c r="BZ949" s="267">
        <f t="array" ref="BZ949">(MAX(IF($E$4:$BG$4=BZ$4,$E949:$BG949)))</f>
        <v>2.2134163314871608E-3</v>
      </c>
      <c r="CA949" s="267">
        <f t="array" ref="CA949">(AVERAGE(IF($E$4:$BG$4=CA$4,$E949:$BG949)))</f>
        <v>1.6396884504633474E-3</v>
      </c>
      <c r="CB949" s="268">
        <f t="shared" si="399"/>
        <v>0</v>
      </c>
      <c r="CC949" s="268">
        <f t="shared" si="400"/>
        <v>0</v>
      </c>
      <c r="CD949" s="268">
        <f t="shared" si="401"/>
        <v>4.1080163384806913E-3</v>
      </c>
    </row>
    <row r="950" spans="1:82" s="90" customFormat="1" ht="24">
      <c r="A950" s="253">
        <f t="shared" si="398"/>
        <v>52710</v>
      </c>
      <c r="B950" s="236" t="s">
        <v>280</v>
      </c>
      <c r="C950" s="50"/>
      <c r="D950" s="50"/>
      <c r="E950" s="79">
        <f>ALL!E336/ALL!E$554</f>
        <v>2.719592125593368E-3</v>
      </c>
      <c r="F950" s="79">
        <f>ALL!F336/ALL!F$554</f>
        <v>4.2037362489182563E-3</v>
      </c>
      <c r="G950" s="79">
        <f>ALL!G336/ALL!G$554</f>
        <v>4.4238011443197486E-3</v>
      </c>
      <c r="H950" s="79">
        <f>ALL!H336/ALL!H$554</f>
        <v>0</v>
      </c>
      <c r="I950" s="79">
        <f>ALL!I336/ALL!I$554</f>
        <v>4.0742302712511464E-3</v>
      </c>
      <c r="J950" s="79">
        <f>ALL!J336/ALL!J$554</f>
        <v>1.9461678118432634E-3</v>
      </c>
      <c r="K950" s="79">
        <f>ALL!K336/ALL!K$554</f>
        <v>2.6677622254229656E-3</v>
      </c>
      <c r="L950" s="79">
        <f>ALL!L336/ALL!L$554</f>
        <v>0</v>
      </c>
      <c r="M950" s="79">
        <f>ALL!M336/ALL!M$554</f>
        <v>3.4769213271597034E-3</v>
      </c>
      <c r="N950" s="79">
        <f>ALL!N336/ALL!N$554</f>
        <v>4.7837930761517088E-3</v>
      </c>
      <c r="O950" s="79">
        <f>ALL!O336/ALL!O$554</f>
        <v>1.9480926344023323E-3</v>
      </c>
      <c r="P950" s="79">
        <f>ALL!P336/ALL!P$554</f>
        <v>3.639820627115954E-3</v>
      </c>
      <c r="Q950" s="79">
        <f>ALL!Q336/ALL!Q$554</f>
        <v>3.1973821635836652E-3</v>
      </c>
      <c r="R950" s="79">
        <f>ALL!R336/ALL!R$554</f>
        <v>2.2077816745992569E-3</v>
      </c>
      <c r="S950" s="79">
        <f>ALL!S336/ALL!S$554</f>
        <v>2.2921143363803255E-3</v>
      </c>
      <c r="T950" s="79">
        <f>ALL!T336/ALL!T$554</f>
        <v>3.3097617592850619E-3</v>
      </c>
      <c r="U950" s="79">
        <f>ALL!U336/ALL!U$554</f>
        <v>3.1784254536097916E-3</v>
      </c>
      <c r="V950" s="79">
        <f>ALL!V336/ALL!V$554</f>
        <v>2.5399181730589478E-3</v>
      </c>
      <c r="W950" s="79">
        <f>ALL!W336/ALL!W$554</f>
        <v>2.9609694492079711E-3</v>
      </c>
      <c r="X950" s="79">
        <f>ALL!X336/ALL!X$554</f>
        <v>4.453505624505685E-3</v>
      </c>
      <c r="Y950" s="79">
        <f>ALL!Y336/ALL!Y$554</f>
        <v>3.409380628200692E-3</v>
      </c>
      <c r="Z950" s="79">
        <f>ALL!Z336/ALL!Z$554</f>
        <v>2.7497543949766457E-3</v>
      </c>
      <c r="AA950" s="79">
        <f>ALL!AA336/ALL!AA$554</f>
        <v>2.5716865017496875E-3</v>
      </c>
      <c r="AB950" s="79">
        <f>ALL!AB336/ALL!AB$554</f>
        <v>0</v>
      </c>
      <c r="AC950" s="79">
        <f>ALL!AC336/ALL!AC$554</f>
        <v>6.4202715707250755E-4</v>
      </c>
      <c r="AD950" s="79">
        <f>ALL!AD336/ALL!AD$554</f>
        <v>1.9170732020926127E-3</v>
      </c>
      <c r="AE950" s="79">
        <f>ALL!AE336/ALL!AE$554</f>
        <v>2.9811289977346033E-3</v>
      </c>
      <c r="AF950" s="79">
        <f>ALL!AF336/ALL!AF$554</f>
        <v>2.8626927650812627E-3</v>
      </c>
      <c r="AG950" s="79">
        <f>ALL!AG336/ALL!AG$554</f>
        <v>5.1561480194820836E-3</v>
      </c>
      <c r="AH950" s="79">
        <f>ALL!AH336/ALL!AH$554</f>
        <v>3.1727581220646122E-3</v>
      </c>
      <c r="AI950" s="79">
        <f>ALL!AI336/ALL!AI$554</f>
        <v>4.1377559373036513E-3</v>
      </c>
      <c r="AJ950" s="79">
        <f>ALL!AJ336/ALL!AJ$554</f>
        <v>3.6430169607853209E-3</v>
      </c>
      <c r="AK950" s="79">
        <f>ALL!AK336/ALL!AK$554</f>
        <v>0</v>
      </c>
      <c r="AL950" s="79">
        <f>ALL!AL336/ALL!AL$554</f>
        <v>0</v>
      </c>
      <c r="AM950" s="79">
        <f>ALL!AM336/ALL!AM$554</f>
        <v>2.4236368568483313E-3</v>
      </c>
      <c r="AN950" s="79">
        <f>ALL!AN336/ALL!AN$554</f>
        <v>1.8944106292450118E-3</v>
      </c>
      <c r="AO950" s="79">
        <f>ALL!AO336/ALL!AO$554</f>
        <v>2.7371212472987756E-3</v>
      </c>
      <c r="AP950" s="79">
        <f>ALL!AP336/ALL!AP$554</f>
        <v>1.6535892473429619E-3</v>
      </c>
      <c r="AQ950" s="79">
        <f>ALL!AQ336/ALL!AQ$554</f>
        <v>9.592521717905661E-4</v>
      </c>
      <c r="AR950" s="79">
        <f>ALL!AR336/ALL!AR$554</f>
        <v>1.3345942666301469E-3</v>
      </c>
      <c r="AS950" s="79">
        <f>ALL!AS336/ALL!AS$554</f>
        <v>1.5990748260293411E-3</v>
      </c>
      <c r="AT950" s="79">
        <f>ALL!AT336/ALL!AT$554</f>
        <v>1.8102808531815626E-3</v>
      </c>
      <c r="AU950" s="79">
        <f>ALL!AU336/ALL!AU$554</f>
        <v>6.9854209439119432E-4</v>
      </c>
      <c r="AV950" s="79">
        <f>ALL!AV336/ALL!AV$554</f>
        <v>0</v>
      </c>
      <c r="AW950" s="79">
        <f>ALL!AW336/ALL!AW$554</f>
        <v>2.3915150471520456E-3</v>
      </c>
      <c r="AX950" s="79">
        <f>ALL!AX336/ALL!AX$554</f>
        <v>3.2814601325538858E-3</v>
      </c>
      <c r="AY950" s="79">
        <f>ALL!AY336/ALL!AY$554</f>
        <v>1.9721739198193108E-3</v>
      </c>
      <c r="AZ950" s="79">
        <f>ALL!AZ336/ALL!AZ$554</f>
        <v>2.347307016336835E-3</v>
      </c>
      <c r="BA950" s="79">
        <f>ALL!BA336/ALL!BA$554</f>
        <v>4.9469306899956765E-3</v>
      </c>
      <c r="BB950" s="79">
        <f>ALL!BB336/ALL!BB$554</f>
        <v>1.9461227875010255E-3</v>
      </c>
      <c r="BC950" s="79">
        <f>ALL!BC336/ALL!BC$554</f>
        <v>1.0190776565418115E-3</v>
      </c>
      <c r="BD950" s="79">
        <f>ALL!BD336/ALL!BD$554</f>
        <v>2.6111826219351285E-3</v>
      </c>
      <c r="BE950" s="79">
        <f>ALL!BE336/ALL!BE$554</f>
        <v>1.6795980790089372E-3</v>
      </c>
      <c r="BF950" s="79">
        <f>ALL!BF336/ALL!BF$554</f>
        <v>2.3843904036864936E-3</v>
      </c>
      <c r="BG950" s="79">
        <f>ALL!BG336/ALL!BG$554</f>
        <v>3.5639364234451294E-3</v>
      </c>
      <c r="BH950" s="79">
        <f>ALL!BH336/ALL!BH$554</f>
        <v>2.4657144165180348E-3</v>
      </c>
      <c r="BJ950" s="267">
        <f t="array" ref="BJ950">(MIN(IF($E$4:$BG$4=BJ$4,$E950:$BG950)))</f>
        <v>0</v>
      </c>
      <c r="BK950" s="267">
        <f t="array" ref="BK950">(MAX(IF($E$4:$BG$4=BK$4,$E950:$BG950)))</f>
        <v>4.9469306899956765E-3</v>
      </c>
      <c r="BL950" s="267">
        <f t="array" ref="BL950">(AVERAGE(IF($E$4:$BG$4=BL$4,$E950:$BG950)))</f>
        <v>1.9119657866131343E-3</v>
      </c>
      <c r="BM950" s="267">
        <f t="array" ref="BM950">(MIN(IF($E$4:$BG$4=BM$4,$E950:$BG950)))</f>
        <v>1.6795980790089372E-3</v>
      </c>
      <c r="BN950" s="267">
        <f t="array" ref="BN950">(MAX(IF($E$4:$BG$4=BN$4,$E950:$BG950)))</f>
        <v>3.5639364234451294E-3</v>
      </c>
      <c r="BO950" s="267">
        <f t="array" ref="BO950">(AVERAGE(IF($E$4:$BG$4=BO$4,$E950:$BG950)))</f>
        <v>2.5597768820189225E-3</v>
      </c>
      <c r="BP950" s="267">
        <f t="array" ref="BP950">(MIN(IF($E$4:$BG$4=BP$4,$E950:$BG950)))</f>
        <v>0</v>
      </c>
      <c r="BQ950" s="267">
        <f t="array" ref="BQ950">(MAX(IF($E$4:$BG$4=BQ$4,$E950:$BG950)))</f>
        <v>2.4236368568483313E-3</v>
      </c>
      <c r="BR950" s="267">
        <f t="array" ref="BR950">(AVERAGE(IF($E$4:$BG$4=BR$4,$E950:$BG950)))</f>
        <v>8.0787895228277709E-4</v>
      </c>
      <c r="BS950" s="267">
        <f t="array" ref="BS950">(MIN(IF($E$4:$BG$4=BS$4,$E950:$BG950)))</f>
        <v>0</v>
      </c>
      <c r="BT950" s="267">
        <f t="array" ref="BT950">(MAX(IF($E$4:$BG$4=BT$4,$E950:$BG950)))</f>
        <v>4.7837930761517088E-3</v>
      </c>
      <c r="BU950" s="267">
        <f t="array" ref="BU950">(AVERAGE(IF($E$4:$BG$4=BU$4,$E950:$BG950)))</f>
        <v>2.6576543037906092E-3</v>
      </c>
      <c r="BV950" s="267">
        <f t="array" ref="BV950">(MIN(IF($E$4:$BG$4=BV$4,$E950:$BG950)))</f>
        <v>0</v>
      </c>
      <c r="BW950" s="267">
        <f t="array" ref="BW950">(MAX(IF($E$4:$BG$4=BW$4,$E950:$BG950)))</f>
        <v>4.4238011443197486E-3</v>
      </c>
      <c r="BX950" s="267">
        <f t="array" ref="BX950">(AVERAGE(IF($E$4:$BG$4=BX$4,$E950:$BG950)))</f>
        <v>2.7041431250204289E-3</v>
      </c>
      <c r="BY950" s="267">
        <f t="array" ref="BY950">(MIN(IF($E$4:$BG$4=BY$4,$E950:$BG950)))</f>
        <v>0</v>
      </c>
      <c r="BZ950" s="267">
        <f t="array" ref="BZ950">(MAX(IF($E$4:$BG$4=BZ$4,$E950:$BG950)))</f>
        <v>5.1561480194820836E-3</v>
      </c>
      <c r="CA950" s="267">
        <f t="array" ref="CA950">(AVERAGE(IF($E$4:$BG$4=CA$4,$E950:$BG950)))</f>
        <v>3.5199837047526156E-3</v>
      </c>
      <c r="CB950" s="268">
        <f t="shared" si="399"/>
        <v>0</v>
      </c>
      <c r="CC950" s="268">
        <f t="shared" si="400"/>
        <v>0</v>
      </c>
      <c r="CD950" s="268">
        <f t="shared" si="401"/>
        <v>2.4458435597034004E-3</v>
      </c>
    </row>
    <row r="951" spans="1:82" s="90" customFormat="1" ht="36">
      <c r="A951" s="253">
        <f t="shared" si="398"/>
        <v>52720</v>
      </c>
      <c r="B951" s="236" t="s">
        <v>281</v>
      </c>
      <c r="C951" s="50"/>
      <c r="D951" s="50"/>
      <c r="E951" s="79">
        <f>ALL!E337/ALL!E$554</f>
        <v>0</v>
      </c>
      <c r="F951" s="79">
        <f>ALL!F337/ALL!F$554</f>
        <v>0</v>
      </c>
      <c r="G951" s="79">
        <f>ALL!G337/ALL!G$554</f>
        <v>0</v>
      </c>
      <c r="H951" s="79">
        <f>ALL!H337/ALL!H$554</f>
        <v>2.6364791356528351E-3</v>
      </c>
      <c r="I951" s="79">
        <f>ALL!I337/ALL!I$554</f>
        <v>0</v>
      </c>
      <c r="J951" s="79">
        <f>ALL!J337/ALL!J$554</f>
        <v>0</v>
      </c>
      <c r="K951" s="79">
        <f>ALL!K337/ALL!K$554</f>
        <v>0</v>
      </c>
      <c r="L951" s="79">
        <f>ALL!L337/ALL!L$554</f>
        <v>0</v>
      </c>
      <c r="M951" s="79">
        <f>ALL!M337/ALL!M$554</f>
        <v>0</v>
      </c>
      <c r="N951" s="79">
        <f>ALL!N337/ALL!N$554</f>
        <v>0</v>
      </c>
      <c r="O951" s="79">
        <f>ALL!O337/ALL!O$554</f>
        <v>0</v>
      </c>
      <c r="P951" s="79">
        <f>ALL!P337/ALL!P$554</f>
        <v>0</v>
      </c>
      <c r="Q951" s="79">
        <f>ALL!Q337/ALL!Q$554</f>
        <v>0</v>
      </c>
      <c r="R951" s="79">
        <f>ALL!R337/ALL!R$554</f>
        <v>0</v>
      </c>
      <c r="S951" s="79">
        <f>ALL!S337/ALL!S$554</f>
        <v>0</v>
      </c>
      <c r="T951" s="79">
        <f>ALL!T337/ALL!T$554</f>
        <v>0</v>
      </c>
      <c r="U951" s="79">
        <f>ALL!U337/ALL!U$554</f>
        <v>0</v>
      </c>
      <c r="V951" s="79">
        <f>ALL!V337/ALL!V$554</f>
        <v>0</v>
      </c>
      <c r="W951" s="79">
        <f>ALL!W337/ALL!W$554</f>
        <v>0</v>
      </c>
      <c r="X951" s="79">
        <f>ALL!X337/ALL!X$554</f>
        <v>0</v>
      </c>
      <c r="Y951" s="79">
        <f>ALL!Y337/ALL!Y$554</f>
        <v>0</v>
      </c>
      <c r="Z951" s="79">
        <f>ALL!Z337/ALL!Z$554</f>
        <v>0</v>
      </c>
      <c r="AA951" s="79">
        <f>ALL!AA337/ALL!AA$554</f>
        <v>0</v>
      </c>
      <c r="AB951" s="79">
        <f>ALL!AB337/ALL!AB$554</f>
        <v>4.700579421137688E-3</v>
      </c>
      <c r="AC951" s="79">
        <f>ALL!AC337/ALL!AC$554</f>
        <v>0</v>
      </c>
      <c r="AD951" s="79">
        <f>ALL!AD337/ALL!AD$554</f>
        <v>0</v>
      </c>
      <c r="AE951" s="79">
        <f>ALL!AE337/ALL!AE$554</f>
        <v>0</v>
      </c>
      <c r="AF951" s="79">
        <f>ALL!AF337/ALL!AF$554</f>
        <v>0</v>
      </c>
      <c r="AG951" s="79">
        <f>ALL!AG337/ALL!AG$554</f>
        <v>0</v>
      </c>
      <c r="AH951" s="79">
        <f>ALL!AH337/ALL!AH$554</f>
        <v>0</v>
      </c>
      <c r="AI951" s="79">
        <f>ALL!AI337/ALL!AI$554</f>
        <v>0</v>
      </c>
      <c r="AJ951" s="79">
        <f>ALL!AJ337/ALL!AJ$554</f>
        <v>0</v>
      </c>
      <c r="AK951" s="79">
        <f>ALL!AK337/ALL!AK$554</f>
        <v>1.3530013992375635E-3</v>
      </c>
      <c r="AL951" s="79">
        <f>ALL!AL337/ALL!AL$554</f>
        <v>1.8852497418858218E-2</v>
      </c>
      <c r="AM951" s="79">
        <f>ALL!AM337/ALL!AM$554</f>
        <v>0</v>
      </c>
      <c r="AN951" s="79">
        <f>ALL!AN337/ALL!AN$554</f>
        <v>0</v>
      </c>
      <c r="AO951" s="79">
        <f>ALL!AO337/ALL!AO$554</f>
        <v>0</v>
      </c>
      <c r="AP951" s="79">
        <f>ALL!AP337/ALL!AP$554</f>
        <v>0</v>
      </c>
      <c r="AQ951" s="79">
        <f>ALL!AQ337/ALL!AQ$554</f>
        <v>0</v>
      </c>
      <c r="AR951" s="79">
        <f>ALL!AR337/ALL!AR$554</f>
        <v>0</v>
      </c>
      <c r="AS951" s="79">
        <f>ALL!AS337/ALL!AS$554</f>
        <v>0</v>
      </c>
      <c r="AT951" s="79">
        <f>ALL!AT337/ALL!AT$554</f>
        <v>0</v>
      </c>
      <c r="AU951" s="79">
        <f>ALL!AU337/ALL!AU$554</f>
        <v>0</v>
      </c>
      <c r="AV951" s="79">
        <f>ALL!AV337/ALL!AV$554</f>
        <v>0</v>
      </c>
      <c r="AW951" s="79">
        <f>ALL!AW337/ALL!AW$554</f>
        <v>0</v>
      </c>
      <c r="AX951" s="79">
        <f>ALL!AX337/ALL!AX$554</f>
        <v>0</v>
      </c>
      <c r="AY951" s="79">
        <f>ALL!AY337/ALL!AY$554</f>
        <v>0</v>
      </c>
      <c r="AZ951" s="79">
        <f>ALL!AZ337/ALL!AZ$554</f>
        <v>0</v>
      </c>
      <c r="BA951" s="79">
        <f>ALL!BA337/ALL!BA$554</f>
        <v>0</v>
      </c>
      <c r="BB951" s="79">
        <f>ALL!BB337/ALL!BB$554</f>
        <v>0</v>
      </c>
      <c r="BC951" s="79">
        <f>ALL!BC337/ALL!BC$554</f>
        <v>0</v>
      </c>
      <c r="BD951" s="79">
        <f>ALL!BD337/ALL!BD$554</f>
        <v>0</v>
      </c>
      <c r="BE951" s="79">
        <f>ALL!BE337/ALL!BE$554</f>
        <v>0</v>
      </c>
      <c r="BF951" s="79">
        <f>ALL!BF337/ALL!BF$554</f>
        <v>0</v>
      </c>
      <c r="BG951" s="79">
        <f>ALL!BG337/ALL!BG$554</f>
        <v>0</v>
      </c>
      <c r="BH951" s="79">
        <f>ALL!BH337/ALL!BH$554</f>
        <v>9.5237078770469088E-4</v>
      </c>
      <c r="BJ951" s="267">
        <f t="array" ref="BJ951">(MIN(IF($E$4:$BG$4=BJ$4,$E951:$BG951)))</f>
        <v>0</v>
      </c>
      <c r="BK951" s="267">
        <f t="array" ref="BK951">(MAX(IF($E$4:$BG$4=BK$4,$E951:$BG951)))</f>
        <v>0</v>
      </c>
      <c r="BL951" s="267">
        <f t="array" ref="BL951">(AVERAGE(IF($E$4:$BG$4=BL$4,$E951:$BG951)))</f>
        <v>0</v>
      </c>
      <c r="BM951" s="267">
        <f t="array" ref="BM951">(MIN(IF($E$4:$BG$4=BM$4,$E951:$BG951)))</f>
        <v>0</v>
      </c>
      <c r="BN951" s="267">
        <f t="array" ref="BN951">(MAX(IF($E$4:$BG$4=BN$4,$E951:$BG951)))</f>
        <v>0</v>
      </c>
      <c r="BO951" s="267">
        <f t="array" ref="BO951">(AVERAGE(IF($E$4:$BG$4=BO$4,$E951:$BG951)))</f>
        <v>0</v>
      </c>
      <c r="BP951" s="267">
        <f t="array" ref="BP951">(MIN(IF($E$4:$BG$4=BP$4,$E951:$BG951)))</f>
        <v>0</v>
      </c>
      <c r="BQ951" s="267">
        <f t="array" ref="BQ951">(MAX(IF($E$4:$BG$4=BQ$4,$E951:$BG951)))</f>
        <v>1.8852497418858218E-2</v>
      </c>
      <c r="BR951" s="267">
        <f t="array" ref="BR951">(AVERAGE(IF($E$4:$BG$4=BR$4,$E951:$BG951)))</f>
        <v>6.7351662726985936E-3</v>
      </c>
      <c r="BS951" s="267">
        <f t="array" ref="BS951">(MIN(IF($E$4:$BG$4=BS$4,$E951:$BG951)))</f>
        <v>0</v>
      </c>
      <c r="BT951" s="267">
        <f t="array" ref="BT951">(MAX(IF($E$4:$BG$4=BT$4,$E951:$BG951)))</f>
        <v>2.6364791356528351E-3</v>
      </c>
      <c r="BU951" s="267">
        <f t="array" ref="BU951">(AVERAGE(IF($E$4:$BG$4=BU$4,$E951:$BG951)))</f>
        <v>1.2554662550727787E-4</v>
      </c>
      <c r="BV951" s="267">
        <f t="array" ref="BV951">(MIN(IF($E$4:$BG$4=BV$4,$E951:$BG951)))</f>
        <v>0</v>
      </c>
      <c r="BW951" s="267">
        <f t="array" ref="BW951">(MAX(IF($E$4:$BG$4=BW$4,$E951:$BG951)))</f>
        <v>4.700579421137688E-3</v>
      </c>
      <c r="BX951" s="267">
        <f t="array" ref="BX951">(AVERAGE(IF($E$4:$BG$4=BX$4,$E951:$BG951)))</f>
        <v>1.175144855284422E-3</v>
      </c>
      <c r="BY951" s="267">
        <f t="array" ref="BY951">(MIN(IF($E$4:$BG$4=BY$4,$E951:$BG951)))</f>
        <v>0</v>
      </c>
      <c r="BZ951" s="267">
        <f t="array" ref="BZ951">(MAX(IF($E$4:$BG$4=BZ$4,$E951:$BG951)))</f>
        <v>0</v>
      </c>
      <c r="CA951" s="267">
        <f t="array" ref="CA951">(AVERAGE(IF($E$4:$BG$4=CA$4,$E951:$BG951)))</f>
        <v>0</v>
      </c>
      <c r="CB951" s="268">
        <f t="shared" si="399"/>
        <v>0</v>
      </c>
      <c r="CC951" s="268">
        <f t="shared" si="400"/>
        <v>0</v>
      </c>
      <c r="CD951" s="268">
        <f t="shared" si="401"/>
        <v>5.0077377045247822E-4</v>
      </c>
    </row>
    <row r="952" spans="1:82" s="90" customFormat="1" ht="36">
      <c r="A952" s="253">
        <f t="shared" si="398"/>
        <v>52730</v>
      </c>
      <c r="B952" s="236" t="s">
        <v>282</v>
      </c>
      <c r="C952" s="50"/>
      <c r="D952" s="50"/>
      <c r="E952" s="79">
        <f>ALL!E338/ALL!E$554</f>
        <v>0</v>
      </c>
      <c r="F952" s="79">
        <f>ALL!F338/ALL!F$554</f>
        <v>0</v>
      </c>
      <c r="G952" s="79">
        <f>ALL!G338/ALL!G$554</f>
        <v>0</v>
      </c>
      <c r="H952" s="79">
        <f>ALL!H338/ALL!H$554</f>
        <v>0</v>
      </c>
      <c r="I952" s="79">
        <f>ALL!I338/ALL!I$554</f>
        <v>0</v>
      </c>
      <c r="J952" s="79">
        <f>ALL!J338/ALL!J$554</f>
        <v>0</v>
      </c>
      <c r="K952" s="79">
        <f>ALL!K338/ALL!K$554</f>
        <v>0</v>
      </c>
      <c r="L952" s="79">
        <f>ALL!L338/ALL!L$554</f>
        <v>0</v>
      </c>
      <c r="M952" s="79">
        <f>ALL!M338/ALL!M$554</f>
        <v>0</v>
      </c>
      <c r="N952" s="79">
        <f>ALL!N338/ALL!N$554</f>
        <v>0</v>
      </c>
      <c r="O952" s="79">
        <f>ALL!O338/ALL!O$554</f>
        <v>0</v>
      </c>
      <c r="P952" s="79">
        <f>ALL!P338/ALL!P$554</f>
        <v>0</v>
      </c>
      <c r="Q952" s="79">
        <f>ALL!Q338/ALL!Q$554</f>
        <v>0</v>
      </c>
      <c r="R952" s="79">
        <f>ALL!R338/ALL!R$554</f>
        <v>0</v>
      </c>
      <c r="S952" s="79">
        <f>ALL!S338/ALL!S$554</f>
        <v>0</v>
      </c>
      <c r="T952" s="79">
        <f>ALL!T338/ALL!T$554</f>
        <v>0</v>
      </c>
      <c r="U952" s="79">
        <f>ALL!U338/ALL!U$554</f>
        <v>0</v>
      </c>
      <c r="V952" s="79">
        <f>ALL!V338/ALL!V$554</f>
        <v>0</v>
      </c>
      <c r="W952" s="79">
        <f>ALL!W338/ALL!W$554</f>
        <v>0</v>
      </c>
      <c r="X952" s="79">
        <f>ALL!X338/ALL!X$554</f>
        <v>0</v>
      </c>
      <c r="Y952" s="79">
        <f>ALL!Y338/ALL!Y$554</f>
        <v>0</v>
      </c>
      <c r="Z952" s="79">
        <f>ALL!Z338/ALL!Z$554</f>
        <v>0</v>
      </c>
      <c r="AA952" s="79">
        <f>ALL!AA338/ALL!AA$554</f>
        <v>0</v>
      </c>
      <c r="AB952" s="79">
        <f>ALL!AB338/ALL!AB$554</f>
        <v>1.6519990971700755E-3</v>
      </c>
      <c r="AC952" s="79">
        <f>ALL!AC338/ALL!AC$554</f>
        <v>0</v>
      </c>
      <c r="AD952" s="79">
        <f>ALL!AD338/ALL!AD$554</f>
        <v>0</v>
      </c>
      <c r="AE952" s="79">
        <f>ALL!AE338/ALL!AE$554</f>
        <v>0</v>
      </c>
      <c r="AF952" s="79">
        <f>ALL!AF338/ALL!AF$554</f>
        <v>0</v>
      </c>
      <c r="AG952" s="79">
        <f>ALL!AG338/ALL!AG$554</f>
        <v>2.3446955899158694E-6</v>
      </c>
      <c r="AH952" s="79">
        <f>ALL!AH338/ALL!AH$554</f>
        <v>0</v>
      </c>
      <c r="AI952" s="79">
        <f>ALL!AI338/ALL!AI$554</f>
        <v>0</v>
      </c>
      <c r="AJ952" s="79">
        <f>ALL!AJ338/ALL!AJ$554</f>
        <v>0</v>
      </c>
      <c r="AK952" s="79">
        <f>ALL!AK338/ALL!AK$554</f>
        <v>0</v>
      </c>
      <c r="AL952" s="79">
        <f>ALL!AL338/ALL!AL$554</f>
        <v>0</v>
      </c>
      <c r="AM952" s="79">
        <f>ALL!AM338/ALL!AM$554</f>
        <v>0</v>
      </c>
      <c r="AN952" s="79">
        <f>ALL!AN338/ALL!AN$554</f>
        <v>0</v>
      </c>
      <c r="AO952" s="79">
        <f>ALL!AO338/ALL!AO$554</f>
        <v>0</v>
      </c>
      <c r="AP952" s="79">
        <f>ALL!AP338/ALL!AP$554</f>
        <v>0</v>
      </c>
      <c r="AQ952" s="79">
        <f>ALL!AQ338/ALL!AQ$554</f>
        <v>0</v>
      </c>
      <c r="AR952" s="79">
        <f>ALL!AR338/ALL!AR$554</f>
        <v>0</v>
      </c>
      <c r="AS952" s="79">
        <f>ALL!AS338/ALL!AS$554</f>
        <v>0</v>
      </c>
      <c r="AT952" s="79">
        <f>ALL!AT338/ALL!AT$554</f>
        <v>0</v>
      </c>
      <c r="AU952" s="79">
        <f>ALL!AU338/ALL!AU$554</f>
        <v>0</v>
      </c>
      <c r="AV952" s="79">
        <f>ALL!AV338/ALL!AV$554</f>
        <v>0</v>
      </c>
      <c r="AW952" s="79">
        <f>ALL!AW338/ALL!AW$554</f>
        <v>0</v>
      </c>
      <c r="AX952" s="79">
        <f>ALL!AX338/ALL!AX$554</f>
        <v>0</v>
      </c>
      <c r="AY952" s="79">
        <f>ALL!AY338/ALL!AY$554</f>
        <v>0</v>
      </c>
      <c r="AZ952" s="79">
        <f>ALL!AZ338/ALL!AZ$554</f>
        <v>0</v>
      </c>
      <c r="BA952" s="79">
        <f>ALL!BA338/ALL!BA$554</f>
        <v>0</v>
      </c>
      <c r="BB952" s="79">
        <f>ALL!BB338/ALL!BB$554</f>
        <v>0</v>
      </c>
      <c r="BC952" s="79">
        <f>ALL!BC338/ALL!BC$554</f>
        <v>0</v>
      </c>
      <c r="BD952" s="79">
        <f>ALL!BD338/ALL!BD$554</f>
        <v>0</v>
      </c>
      <c r="BE952" s="79">
        <f>ALL!BE338/ALL!BE$554</f>
        <v>0</v>
      </c>
      <c r="BF952" s="79">
        <f>ALL!BF338/ALL!BF$554</f>
        <v>0</v>
      </c>
      <c r="BG952" s="79">
        <f>ALL!BG338/ALL!BG$554</f>
        <v>0</v>
      </c>
      <c r="BH952" s="79">
        <f>ALL!BH338/ALL!BH$554</f>
        <v>2.815579241709031E-4</v>
      </c>
      <c r="BJ952" s="267">
        <f t="array" ref="BJ952">(MIN(IF($E$4:$BG$4=BJ$4,$E952:$BG952)))</f>
        <v>0</v>
      </c>
      <c r="BK952" s="267">
        <f t="array" ref="BK952">(MAX(IF($E$4:$BG$4=BK$4,$E952:$BG952)))</f>
        <v>0</v>
      </c>
      <c r="BL952" s="267">
        <f t="array" ref="BL952">(AVERAGE(IF($E$4:$BG$4=BL$4,$E952:$BG952)))</f>
        <v>0</v>
      </c>
      <c r="BM952" s="267">
        <f t="array" ref="BM952">(MIN(IF($E$4:$BG$4=BM$4,$E952:$BG952)))</f>
        <v>0</v>
      </c>
      <c r="BN952" s="267">
        <f t="array" ref="BN952">(MAX(IF($E$4:$BG$4=BN$4,$E952:$BG952)))</f>
        <v>0</v>
      </c>
      <c r="BO952" s="267">
        <f t="array" ref="BO952">(AVERAGE(IF($E$4:$BG$4=BO$4,$E952:$BG952)))</f>
        <v>0</v>
      </c>
      <c r="BP952" s="267">
        <f t="array" ref="BP952">(MIN(IF($E$4:$BG$4=BP$4,$E952:$BG952)))</f>
        <v>0</v>
      </c>
      <c r="BQ952" s="267">
        <f t="array" ref="BQ952">(MAX(IF($E$4:$BG$4=BQ$4,$E952:$BG952)))</f>
        <v>0</v>
      </c>
      <c r="BR952" s="267">
        <f t="array" ref="BR952">(AVERAGE(IF($E$4:$BG$4=BR$4,$E952:$BG952)))</f>
        <v>0</v>
      </c>
      <c r="BS952" s="267">
        <f t="array" ref="BS952">(MIN(IF($E$4:$BG$4=BS$4,$E952:$BG952)))</f>
        <v>0</v>
      </c>
      <c r="BT952" s="267">
        <f t="array" ref="BT952">(MAX(IF($E$4:$BG$4=BT$4,$E952:$BG952)))</f>
        <v>0</v>
      </c>
      <c r="BU952" s="267">
        <f t="array" ref="BU952">(AVERAGE(IF($E$4:$BG$4=BU$4,$E952:$BG952)))</f>
        <v>0</v>
      </c>
      <c r="BV952" s="267">
        <f t="array" ref="BV952">(MIN(IF($E$4:$BG$4=BV$4,$E952:$BG952)))</f>
        <v>0</v>
      </c>
      <c r="BW952" s="267">
        <f t="array" ref="BW952">(MAX(IF($E$4:$BG$4=BW$4,$E952:$BG952)))</f>
        <v>1.6519990971700755E-3</v>
      </c>
      <c r="BX952" s="267">
        <f t="array" ref="BX952">(AVERAGE(IF($E$4:$BG$4=BX$4,$E952:$BG952)))</f>
        <v>4.1299977429251888E-4</v>
      </c>
      <c r="BY952" s="267">
        <f t="array" ref="BY952">(MIN(IF($E$4:$BG$4=BY$4,$E952:$BG952)))</f>
        <v>0</v>
      </c>
      <c r="BZ952" s="267">
        <f t="array" ref="BZ952">(MAX(IF($E$4:$BG$4=BZ$4,$E952:$BG952)))</f>
        <v>2.3446955899158694E-6</v>
      </c>
      <c r="CA952" s="267">
        <f t="array" ref="CA952">(AVERAGE(IF($E$4:$BG$4=CA$4,$E952:$BG952)))</f>
        <v>3.3495651284512419E-7</v>
      </c>
      <c r="CB952" s="268">
        <f t="shared" si="399"/>
        <v>0</v>
      </c>
      <c r="CC952" s="268">
        <f t="shared" si="400"/>
        <v>0</v>
      </c>
      <c r="CD952" s="268">
        <f t="shared" si="401"/>
        <v>3.0078978050181658E-5</v>
      </c>
    </row>
    <row r="953" spans="1:82" s="90" customFormat="1">
      <c r="A953" s="253">
        <f t="shared" si="398"/>
        <v>52901</v>
      </c>
      <c r="B953" s="236" t="s">
        <v>283</v>
      </c>
      <c r="C953" s="50"/>
      <c r="D953" s="50"/>
      <c r="E953" s="79">
        <f>ALL!E339/ALL!E$554</f>
        <v>0</v>
      </c>
      <c r="F953" s="79">
        <f>ALL!F339/ALL!F$554</f>
        <v>0</v>
      </c>
      <c r="G953" s="79">
        <f>ALL!G339/ALL!G$554</f>
        <v>0</v>
      </c>
      <c r="H953" s="79">
        <f>ALL!H339/ALL!H$554</f>
        <v>0</v>
      </c>
      <c r="I953" s="79">
        <f>ALL!I339/ALL!I$554</f>
        <v>0</v>
      </c>
      <c r="J953" s="79">
        <f>ALL!J339/ALL!J$554</f>
        <v>0</v>
      </c>
      <c r="K953" s="79">
        <f>ALL!K339/ALL!K$554</f>
        <v>0</v>
      </c>
      <c r="L953" s="79">
        <f>ALL!L339/ALL!L$554</f>
        <v>0</v>
      </c>
      <c r="M953" s="79">
        <f>ALL!M339/ALL!M$554</f>
        <v>0</v>
      </c>
      <c r="N953" s="79">
        <f>ALL!N339/ALL!N$554</f>
        <v>0</v>
      </c>
      <c r="O953" s="79">
        <f>ALL!O339/ALL!O$554</f>
        <v>2.5024948681444034E-4</v>
      </c>
      <c r="P953" s="79">
        <f>ALL!P339/ALL!P$554</f>
        <v>0</v>
      </c>
      <c r="Q953" s="79">
        <f>ALL!Q339/ALL!Q$554</f>
        <v>0</v>
      </c>
      <c r="R953" s="79">
        <f>ALL!R339/ALL!R$554</f>
        <v>0</v>
      </c>
      <c r="S953" s="79">
        <f>ALL!S339/ALL!S$554</f>
        <v>0</v>
      </c>
      <c r="T953" s="79">
        <f>ALL!T339/ALL!T$554</f>
        <v>0</v>
      </c>
      <c r="U953" s="79">
        <f>ALL!U339/ALL!U$554</f>
        <v>0</v>
      </c>
      <c r="V953" s="79">
        <f>ALL!V339/ALL!V$554</f>
        <v>0</v>
      </c>
      <c r="W953" s="79">
        <f>ALL!W339/ALL!W$554</f>
        <v>5.7530497355914638E-5</v>
      </c>
      <c r="X953" s="79">
        <f>ALL!X339/ALL!X$554</f>
        <v>0</v>
      </c>
      <c r="Y953" s="79">
        <f>ALL!Y339/ALL!Y$554</f>
        <v>0</v>
      </c>
      <c r="Z953" s="79">
        <f>ALL!Z339/ALL!Z$554</f>
        <v>0</v>
      </c>
      <c r="AA953" s="79">
        <f>ALL!AA339/ALL!AA$554</f>
        <v>0</v>
      </c>
      <c r="AB953" s="79">
        <f>ALL!AB339/ALL!AB$554</f>
        <v>0</v>
      </c>
      <c r="AC953" s="79">
        <f>ALL!AC339/ALL!AC$554</f>
        <v>0</v>
      </c>
      <c r="AD953" s="79">
        <f>ALL!AD339/ALL!AD$554</f>
        <v>0</v>
      </c>
      <c r="AE953" s="79">
        <f>ALL!AE339/ALL!AE$554</f>
        <v>0</v>
      </c>
      <c r="AF953" s="79">
        <f>ALL!AF339/ALL!AF$554</f>
        <v>0</v>
      </c>
      <c r="AG953" s="79">
        <f>ALL!AG339/ALL!AG$554</f>
        <v>0</v>
      </c>
      <c r="AH953" s="79">
        <f>ALL!AH339/ALL!AH$554</f>
        <v>1.3989393150611287E-5</v>
      </c>
      <c r="AI953" s="79">
        <f>ALL!AI339/ALL!AI$554</f>
        <v>0</v>
      </c>
      <c r="AJ953" s="79">
        <f>ALL!AJ339/ALL!AJ$554</f>
        <v>0</v>
      </c>
      <c r="AK953" s="79">
        <f>ALL!AK339/ALL!AK$554</f>
        <v>0</v>
      </c>
      <c r="AL953" s="79">
        <f>ALL!AL339/ALL!AL$554</f>
        <v>0</v>
      </c>
      <c r="AM953" s="79">
        <f>ALL!AM339/ALL!AM$554</f>
        <v>0</v>
      </c>
      <c r="AN953" s="79">
        <f>ALL!AN339/ALL!AN$554</f>
        <v>4.6889320425107792E-4</v>
      </c>
      <c r="AO953" s="79">
        <f>ALL!AO339/ALL!AO$554</f>
        <v>0</v>
      </c>
      <c r="AP953" s="79">
        <f>ALL!AP339/ALL!AP$554</f>
        <v>0</v>
      </c>
      <c r="AQ953" s="79">
        <f>ALL!AQ339/ALL!AQ$554</f>
        <v>0</v>
      </c>
      <c r="AR953" s="79">
        <f>ALL!AR339/ALL!AR$554</f>
        <v>0</v>
      </c>
      <c r="AS953" s="79">
        <f>ALL!AS339/ALL!AS$554</f>
        <v>0</v>
      </c>
      <c r="AT953" s="79">
        <f>ALL!AT339/ALL!AT$554</f>
        <v>0</v>
      </c>
      <c r="AU953" s="79">
        <f>ALL!AU339/ALL!AU$554</f>
        <v>0</v>
      </c>
      <c r="AV953" s="79">
        <f>ALL!AV339/ALL!AV$554</f>
        <v>0</v>
      </c>
      <c r="AW953" s="79">
        <f>ALL!AW339/ALL!AW$554</f>
        <v>0</v>
      </c>
      <c r="AX953" s="79">
        <f>ALL!AX339/ALL!AX$554</f>
        <v>0</v>
      </c>
      <c r="AY953" s="79">
        <f>ALL!AY339/ALL!AY$554</f>
        <v>0</v>
      </c>
      <c r="AZ953" s="79">
        <f>ALL!AZ339/ALL!AZ$554</f>
        <v>0</v>
      </c>
      <c r="BA953" s="79">
        <f>ALL!BA339/ALL!BA$554</f>
        <v>0</v>
      </c>
      <c r="BB953" s="79">
        <f>ALL!BB339/ALL!BB$554</f>
        <v>0</v>
      </c>
      <c r="BC953" s="79">
        <f>ALL!BC339/ALL!BC$554</f>
        <v>0</v>
      </c>
      <c r="BD953" s="79">
        <f>ALL!BD339/ALL!BD$554</f>
        <v>9.0106091341518599E-5</v>
      </c>
      <c r="BE953" s="79">
        <f>ALL!BE339/ALL!BE$554</f>
        <v>0</v>
      </c>
      <c r="BF953" s="79">
        <f>ALL!BF339/ALL!BF$554</f>
        <v>1.0746536996782856E-5</v>
      </c>
      <c r="BG953" s="79">
        <f>ALL!BG339/ALL!BG$554</f>
        <v>0</v>
      </c>
      <c r="BH953" s="79">
        <f>ALL!BH339/ALL!BH$554</f>
        <v>7.1067808975774384E-6</v>
      </c>
      <c r="BJ953" s="267">
        <f t="array" ref="BJ953">(MIN(IF($E$4:$BG$4=BJ$4,$E953:$BG953)))</f>
        <v>0</v>
      </c>
      <c r="BK953" s="267">
        <f t="array" ref="BK953">(MAX(IF($E$4:$BG$4=BK$4,$E953:$BG953)))</f>
        <v>4.6889320425107792E-4</v>
      </c>
      <c r="BL953" s="267">
        <f t="array" ref="BL953">(AVERAGE(IF($E$4:$BG$4=BL$4,$E953:$BG953)))</f>
        <v>2.930582526569237E-5</v>
      </c>
      <c r="BM953" s="267">
        <f t="array" ref="BM953">(MIN(IF($E$4:$BG$4=BM$4,$E953:$BG953)))</f>
        <v>0</v>
      </c>
      <c r="BN953" s="267">
        <f t="array" ref="BN953">(MAX(IF($E$4:$BG$4=BN$4,$E953:$BG953)))</f>
        <v>9.0106091341518599E-5</v>
      </c>
      <c r="BO953" s="267">
        <f t="array" ref="BO953">(AVERAGE(IF($E$4:$BG$4=BO$4,$E953:$BG953)))</f>
        <v>2.5213157084575362E-5</v>
      </c>
      <c r="BP953" s="267">
        <f t="array" ref="BP953">(MIN(IF($E$4:$BG$4=BP$4,$E953:$BG953)))</f>
        <v>0</v>
      </c>
      <c r="BQ953" s="267">
        <f t="array" ref="BQ953">(MAX(IF($E$4:$BG$4=BQ$4,$E953:$BG953)))</f>
        <v>0</v>
      </c>
      <c r="BR953" s="267">
        <f t="array" ref="BR953">(AVERAGE(IF($E$4:$BG$4=BR$4,$E953:$BG953)))</f>
        <v>0</v>
      </c>
      <c r="BS953" s="267">
        <f t="array" ref="BS953">(MIN(IF($E$4:$BG$4=BS$4,$E953:$BG953)))</f>
        <v>0</v>
      </c>
      <c r="BT953" s="267">
        <f t="array" ref="BT953">(MAX(IF($E$4:$BG$4=BT$4,$E953:$BG953)))</f>
        <v>2.5024948681444034E-4</v>
      </c>
      <c r="BU953" s="267">
        <f t="array" ref="BU953">(AVERAGE(IF($E$4:$BG$4=BU$4,$E953:$BG953)))</f>
        <v>1.5322351300998393E-5</v>
      </c>
      <c r="BV953" s="267">
        <f t="array" ref="BV953">(MIN(IF($E$4:$BG$4=BV$4,$E953:$BG953)))</f>
        <v>0</v>
      </c>
      <c r="BW953" s="267">
        <f t="array" ref="BW953">(MAX(IF($E$4:$BG$4=BW$4,$E953:$BG953)))</f>
        <v>0</v>
      </c>
      <c r="BX953" s="267">
        <f t="array" ref="BX953">(AVERAGE(IF($E$4:$BG$4=BX$4,$E953:$BG953)))</f>
        <v>0</v>
      </c>
      <c r="BY953" s="267">
        <f t="array" ref="BY953">(MIN(IF($E$4:$BG$4=BY$4,$E953:$BG953)))</f>
        <v>0</v>
      </c>
      <c r="BZ953" s="267">
        <f t="array" ref="BZ953">(MAX(IF($E$4:$BG$4=BZ$4,$E953:$BG953)))</f>
        <v>0</v>
      </c>
      <c r="CA953" s="267">
        <f t="array" ref="CA953">(AVERAGE(IF($E$4:$BG$4=CA$4,$E953:$BG953)))</f>
        <v>0</v>
      </c>
      <c r="CB953" s="268">
        <f t="shared" si="399"/>
        <v>0</v>
      </c>
      <c r="CC953" s="268">
        <f t="shared" si="400"/>
        <v>0</v>
      </c>
      <c r="CD953" s="268">
        <f t="shared" si="401"/>
        <v>1.6209367452915375E-5</v>
      </c>
    </row>
    <row r="954" spans="1:82" s="90" customFormat="1" ht="24">
      <c r="A954" s="253">
        <f t="shared" si="398"/>
        <v>52902</v>
      </c>
      <c r="B954" s="236" t="s">
        <v>284</v>
      </c>
      <c r="C954" s="50"/>
      <c r="D954" s="50"/>
      <c r="E954" s="79">
        <f>ALL!E340/ALL!E$554</f>
        <v>0</v>
      </c>
      <c r="F954" s="79">
        <f>ALL!F340/ALL!F$554</f>
        <v>0</v>
      </c>
      <c r="G954" s="79">
        <f>ALL!G340/ALL!G$554</f>
        <v>0</v>
      </c>
      <c r="H954" s="79">
        <f>ALL!H340/ALL!H$554</f>
        <v>0</v>
      </c>
      <c r="I954" s="79">
        <f>ALL!I340/ALL!I$554</f>
        <v>1.0739290072680192E-4</v>
      </c>
      <c r="J954" s="79">
        <f>ALL!J340/ALL!J$554</f>
        <v>0</v>
      </c>
      <c r="K954" s="79">
        <f>ALL!K340/ALL!K$554</f>
        <v>0</v>
      </c>
      <c r="L954" s="79">
        <f>ALL!L340/ALL!L$554</f>
        <v>0</v>
      </c>
      <c r="M954" s="79">
        <f>ALL!M340/ALL!M$554</f>
        <v>0</v>
      </c>
      <c r="N954" s="79">
        <f>ALL!N340/ALL!N$554</f>
        <v>0</v>
      </c>
      <c r="O954" s="79">
        <f>ALL!O340/ALL!O$554</f>
        <v>1.9319843963373475E-4</v>
      </c>
      <c r="P954" s="79">
        <f>ALL!P340/ALL!P$554</f>
        <v>0</v>
      </c>
      <c r="Q954" s="79">
        <f>ALL!Q340/ALL!Q$554</f>
        <v>0</v>
      </c>
      <c r="R954" s="79">
        <f>ALL!R340/ALL!R$554</f>
        <v>0</v>
      </c>
      <c r="S954" s="79">
        <f>ALL!S340/ALL!S$554</f>
        <v>0</v>
      </c>
      <c r="T954" s="79">
        <f>ALL!T340/ALL!T$554</f>
        <v>0</v>
      </c>
      <c r="U954" s="79">
        <f>ALL!U340/ALL!U$554</f>
        <v>0</v>
      </c>
      <c r="V954" s="79">
        <f>ALL!V340/ALL!V$554</f>
        <v>0</v>
      </c>
      <c r="W954" s="79">
        <f>ALL!W340/ALL!W$554</f>
        <v>0</v>
      </c>
      <c r="X954" s="79">
        <f>ALL!X340/ALL!X$554</f>
        <v>0</v>
      </c>
      <c r="Y954" s="79">
        <f>ALL!Y340/ALL!Y$554</f>
        <v>0</v>
      </c>
      <c r="Z954" s="79">
        <f>ALL!Z340/ALL!Z$554</f>
        <v>1.5913048164467209E-4</v>
      </c>
      <c r="AA954" s="79">
        <f>ALL!AA340/ALL!AA$554</f>
        <v>0</v>
      </c>
      <c r="AB954" s="79">
        <f>ALL!AB340/ALL!AB$554</f>
        <v>4.321807586342394E-5</v>
      </c>
      <c r="AC954" s="79">
        <f>ALL!AC340/ALL!AC$554</f>
        <v>0</v>
      </c>
      <c r="AD954" s="79">
        <f>ALL!AD340/ALL!AD$554</f>
        <v>0</v>
      </c>
      <c r="AE954" s="79">
        <f>ALL!AE340/ALL!AE$554</f>
        <v>0</v>
      </c>
      <c r="AF954" s="79">
        <f>ALL!AF340/ALL!AF$554</f>
        <v>0</v>
      </c>
      <c r="AG954" s="79">
        <f>ALL!AG340/ALL!AG$554</f>
        <v>1.6390310152840303E-4</v>
      </c>
      <c r="AH954" s="79">
        <f>ALL!AH340/ALL!AH$554</f>
        <v>2.4538885718379251E-4</v>
      </c>
      <c r="AI954" s="79">
        <f>ALL!AI340/ALL!AI$554</f>
        <v>0</v>
      </c>
      <c r="AJ954" s="79">
        <f>ALL!AJ340/ALL!AJ$554</f>
        <v>3.3869032993270117E-4</v>
      </c>
      <c r="AK954" s="79">
        <f>ALL!AK340/ALL!AK$554</f>
        <v>0</v>
      </c>
      <c r="AL954" s="79">
        <f>ALL!AL340/ALL!AL$554</f>
        <v>0</v>
      </c>
      <c r="AM954" s="79">
        <f>ALL!AM340/ALL!AM$554</f>
        <v>0</v>
      </c>
      <c r="AN954" s="79">
        <f>ALL!AN340/ALL!AN$554</f>
        <v>0</v>
      </c>
      <c r="AO954" s="79">
        <f>ALL!AO340/ALL!AO$554</f>
        <v>5.9861733317370235E-5</v>
      </c>
      <c r="AP954" s="79">
        <f>ALL!AP340/ALL!AP$554</f>
        <v>0</v>
      </c>
      <c r="AQ954" s="79">
        <f>ALL!AQ340/ALL!AQ$554</f>
        <v>0</v>
      </c>
      <c r="AR954" s="79">
        <f>ALL!AR340/ALL!AR$554</f>
        <v>0</v>
      </c>
      <c r="AS954" s="79">
        <f>ALL!AS340/ALL!AS$554</f>
        <v>0</v>
      </c>
      <c r="AT954" s="79">
        <f>ALL!AT340/ALL!AT$554</f>
        <v>0</v>
      </c>
      <c r="AU954" s="79">
        <f>ALL!AU340/ALL!AU$554</f>
        <v>0</v>
      </c>
      <c r="AV954" s="79">
        <f>ALL!AV340/ALL!AV$554</f>
        <v>0</v>
      </c>
      <c r="AW954" s="79">
        <f>ALL!AW340/ALL!AW$554</f>
        <v>0</v>
      </c>
      <c r="AX954" s="79">
        <f>ALL!AX340/ALL!AX$554</f>
        <v>0</v>
      </c>
      <c r="AY954" s="79">
        <f>ALL!AY340/ALL!AY$554</f>
        <v>0</v>
      </c>
      <c r="AZ954" s="79">
        <f>ALL!AZ340/ALL!AZ$554</f>
        <v>0</v>
      </c>
      <c r="BA954" s="79">
        <f>ALL!BA340/ALL!BA$554</f>
        <v>0</v>
      </c>
      <c r="BB954" s="79">
        <f>ALL!BB340/ALL!BB$554</f>
        <v>0</v>
      </c>
      <c r="BC954" s="79">
        <f>ALL!BC340/ALL!BC$554</f>
        <v>0</v>
      </c>
      <c r="BD954" s="79">
        <f>ALL!BD340/ALL!BD$554</f>
        <v>0</v>
      </c>
      <c r="BE954" s="79">
        <f>ALL!BE340/ALL!BE$554</f>
        <v>0</v>
      </c>
      <c r="BF954" s="79">
        <f>ALL!BF340/ALL!BF$554</f>
        <v>0</v>
      </c>
      <c r="BG954" s="79">
        <f>ALL!BG340/ALL!BG$554</f>
        <v>0</v>
      </c>
      <c r="BH954" s="79">
        <f>ALL!BH340/ALL!BH$554</f>
        <v>5.4922753285704098E-5</v>
      </c>
      <c r="BJ954" s="267">
        <f t="array" ref="BJ954">(MIN(IF($E$4:$BG$4=BJ$4,$E954:$BG954)))</f>
        <v>0</v>
      </c>
      <c r="BK954" s="267">
        <f t="array" ref="BK954">(MAX(IF($E$4:$BG$4=BK$4,$E954:$BG954)))</f>
        <v>5.9861733317370235E-5</v>
      </c>
      <c r="BL954" s="267">
        <f t="array" ref="BL954">(AVERAGE(IF($E$4:$BG$4=BL$4,$E954:$BG954)))</f>
        <v>3.7413583323356397E-6</v>
      </c>
      <c r="BM954" s="267">
        <f t="array" ref="BM954">(MIN(IF($E$4:$BG$4=BM$4,$E954:$BG954)))</f>
        <v>0</v>
      </c>
      <c r="BN954" s="267">
        <f t="array" ref="BN954">(MAX(IF($E$4:$BG$4=BN$4,$E954:$BG954)))</f>
        <v>0</v>
      </c>
      <c r="BO954" s="267">
        <f t="array" ref="BO954">(AVERAGE(IF($E$4:$BG$4=BO$4,$E954:$BG954)))</f>
        <v>0</v>
      </c>
      <c r="BP954" s="267">
        <f t="array" ref="BP954">(MIN(IF($E$4:$BG$4=BP$4,$E954:$BG954)))</f>
        <v>0</v>
      </c>
      <c r="BQ954" s="267">
        <f t="array" ref="BQ954">(MAX(IF($E$4:$BG$4=BQ$4,$E954:$BG954)))</f>
        <v>0</v>
      </c>
      <c r="BR954" s="267">
        <f t="array" ref="BR954">(AVERAGE(IF($E$4:$BG$4=BR$4,$E954:$BG954)))</f>
        <v>0</v>
      </c>
      <c r="BS954" s="267">
        <f t="array" ref="BS954">(MIN(IF($E$4:$BG$4=BS$4,$E954:$BG954)))</f>
        <v>0</v>
      </c>
      <c r="BT954" s="267">
        <f t="array" ref="BT954">(MAX(IF($E$4:$BG$4=BT$4,$E954:$BG954)))</f>
        <v>2.4538885718379251E-4</v>
      </c>
      <c r="BU954" s="267">
        <f t="array" ref="BU954">(AVERAGE(IF($E$4:$BG$4=BU$4,$E954:$BG954)))</f>
        <v>2.0885109372263203E-5</v>
      </c>
      <c r="BV954" s="267">
        <f t="array" ref="BV954">(MIN(IF($E$4:$BG$4=BV$4,$E954:$BG954)))</f>
        <v>0</v>
      </c>
      <c r="BW954" s="267">
        <f t="array" ref="BW954">(MAX(IF($E$4:$BG$4=BW$4,$E954:$BG954)))</f>
        <v>3.3869032993270117E-4</v>
      </c>
      <c r="BX954" s="267">
        <f t="array" ref="BX954">(AVERAGE(IF($E$4:$BG$4=BX$4,$E954:$BG954)))</f>
        <v>1.3525972186019931E-4</v>
      </c>
      <c r="BY954" s="267">
        <f t="array" ref="BY954">(MIN(IF($E$4:$BG$4=BY$4,$E954:$BG954)))</f>
        <v>0</v>
      </c>
      <c r="BZ954" s="267">
        <f t="array" ref="BZ954">(MAX(IF($E$4:$BG$4=BZ$4,$E954:$BG954)))</f>
        <v>1.6390310152840303E-4</v>
      </c>
      <c r="CA954" s="267">
        <f t="array" ref="CA954">(AVERAGE(IF($E$4:$BG$4=CA$4,$E954:$BG954)))</f>
        <v>3.8756571750743565E-5</v>
      </c>
      <c r="CB954" s="268">
        <f t="shared" si="399"/>
        <v>0</v>
      </c>
      <c r="CC954" s="268">
        <f t="shared" si="400"/>
        <v>0</v>
      </c>
      <c r="CD954" s="268">
        <f t="shared" si="401"/>
        <v>2.3832434906016356E-5</v>
      </c>
    </row>
    <row r="955" spans="1:82" s="90" customFormat="1" ht="24">
      <c r="A955" s="253">
        <f t="shared" si="398"/>
        <v>52903</v>
      </c>
      <c r="B955" s="236" t="s">
        <v>285</v>
      </c>
      <c r="C955" s="50"/>
      <c r="D955" s="50"/>
      <c r="E955" s="79">
        <f>ALL!E341/ALL!E$554</f>
        <v>0</v>
      </c>
      <c r="F955" s="79">
        <f>ALL!F341/ALL!F$554</f>
        <v>0</v>
      </c>
      <c r="G955" s="79">
        <f>ALL!G341/ALL!G$554</f>
        <v>0</v>
      </c>
      <c r="H955" s="79">
        <f>ALL!H341/ALL!H$554</f>
        <v>3.6525951822827797E-5</v>
      </c>
      <c r="I955" s="79">
        <f>ALL!I341/ALL!I$554</f>
        <v>0</v>
      </c>
      <c r="J955" s="79">
        <f>ALL!J341/ALL!J$554</f>
        <v>0</v>
      </c>
      <c r="K955" s="79">
        <f>ALL!K341/ALL!K$554</f>
        <v>0</v>
      </c>
      <c r="L955" s="79">
        <f>ALL!L341/ALL!L$554</f>
        <v>1.1676901951266623E-4</v>
      </c>
      <c r="M955" s="79">
        <f>ALL!M341/ALL!M$554</f>
        <v>0</v>
      </c>
      <c r="N955" s="79">
        <f>ALL!N341/ALL!N$554</f>
        <v>0</v>
      </c>
      <c r="O955" s="79">
        <f>ALL!O341/ALL!O$554</f>
        <v>0</v>
      </c>
      <c r="P955" s="79">
        <f>ALL!P341/ALL!P$554</f>
        <v>0</v>
      </c>
      <c r="Q955" s="79">
        <f>ALL!Q341/ALL!Q$554</f>
        <v>0</v>
      </c>
      <c r="R955" s="79">
        <f>ALL!R341/ALL!R$554</f>
        <v>0</v>
      </c>
      <c r="S955" s="79">
        <f>ALL!S341/ALL!S$554</f>
        <v>0</v>
      </c>
      <c r="T955" s="79">
        <f>ALL!T341/ALL!T$554</f>
        <v>0</v>
      </c>
      <c r="U955" s="79">
        <f>ALL!U341/ALL!U$554</f>
        <v>0</v>
      </c>
      <c r="V955" s="79">
        <f>ALL!V341/ALL!V$554</f>
        <v>0</v>
      </c>
      <c r="W955" s="79">
        <f>ALL!W341/ALL!W$554</f>
        <v>0</v>
      </c>
      <c r="X955" s="79">
        <f>ALL!X341/ALL!X$554</f>
        <v>4.0181525558732428E-4</v>
      </c>
      <c r="Y955" s="79">
        <f>ALL!Y341/ALL!Y$554</f>
        <v>0</v>
      </c>
      <c r="Z955" s="79">
        <f>ALL!Z341/ALL!Z$554</f>
        <v>7.910390472401282E-5</v>
      </c>
      <c r="AA955" s="79">
        <f>ALL!AA341/ALL!AA$554</f>
        <v>0</v>
      </c>
      <c r="AB955" s="79">
        <f>ALL!AB341/ALL!AB$554</f>
        <v>7.1666141463040664E-5</v>
      </c>
      <c r="AC955" s="79">
        <f>ALL!AC341/ALL!AC$554</f>
        <v>0</v>
      </c>
      <c r="AD955" s="79">
        <f>ALL!AD341/ALL!AD$554</f>
        <v>0</v>
      </c>
      <c r="AE955" s="79">
        <f>ALL!AE341/ALL!AE$554</f>
        <v>0</v>
      </c>
      <c r="AF955" s="79">
        <f>ALL!AF341/ALL!AF$554</f>
        <v>0</v>
      </c>
      <c r="AG955" s="79">
        <f>ALL!AG341/ALL!AG$554</f>
        <v>0</v>
      </c>
      <c r="AH955" s="79">
        <f>ALL!AH341/ALL!AH$554</f>
        <v>0</v>
      </c>
      <c r="AI955" s="79">
        <f>ALL!AI341/ALL!AI$554</f>
        <v>0</v>
      </c>
      <c r="AJ955" s="79">
        <f>ALL!AJ341/ALL!AJ$554</f>
        <v>0</v>
      </c>
      <c r="AK955" s="79">
        <f>ALL!AK341/ALL!AK$554</f>
        <v>0</v>
      </c>
      <c r="AL955" s="79">
        <f>ALL!AL341/ALL!AL$554</f>
        <v>0</v>
      </c>
      <c r="AM955" s="79">
        <f>ALL!AM341/ALL!AM$554</f>
        <v>0</v>
      </c>
      <c r="AN955" s="79">
        <f>ALL!AN341/ALL!AN$554</f>
        <v>0</v>
      </c>
      <c r="AO955" s="79">
        <f>ALL!AO341/ALL!AO$554</f>
        <v>0</v>
      </c>
      <c r="AP955" s="79">
        <f>ALL!AP341/ALL!AP$554</f>
        <v>0</v>
      </c>
      <c r="AQ955" s="79">
        <f>ALL!AQ341/ALL!AQ$554</f>
        <v>0</v>
      </c>
      <c r="AR955" s="79">
        <f>ALL!AR341/ALL!AR$554</f>
        <v>0</v>
      </c>
      <c r="AS955" s="79">
        <f>ALL!AS341/ALL!AS$554</f>
        <v>0</v>
      </c>
      <c r="AT955" s="79">
        <f>ALL!AT341/ALL!AT$554</f>
        <v>0</v>
      </c>
      <c r="AU955" s="79">
        <f>ALL!AU341/ALL!AU$554</f>
        <v>0</v>
      </c>
      <c r="AV955" s="79">
        <f>ALL!AV341/ALL!AV$554</f>
        <v>0</v>
      </c>
      <c r="AW955" s="79">
        <f>ALL!AW341/ALL!AW$554</f>
        <v>0</v>
      </c>
      <c r="AX955" s="79">
        <f>ALL!AX341/ALL!AX$554</f>
        <v>0</v>
      </c>
      <c r="AY955" s="79">
        <f>ALL!AY341/ALL!AY$554</f>
        <v>0</v>
      </c>
      <c r="AZ955" s="79">
        <f>ALL!AZ341/ALL!AZ$554</f>
        <v>0</v>
      </c>
      <c r="BA955" s="79">
        <f>ALL!BA341/ALL!BA$554</f>
        <v>0</v>
      </c>
      <c r="BB955" s="79">
        <f>ALL!BB341/ALL!BB$554</f>
        <v>0</v>
      </c>
      <c r="BC955" s="79">
        <f>ALL!BC341/ALL!BC$554</f>
        <v>0</v>
      </c>
      <c r="BD955" s="79">
        <f>ALL!BD341/ALL!BD$554</f>
        <v>2.2274011182633216E-4</v>
      </c>
      <c r="BE955" s="79">
        <f>ALL!BE341/ALL!BE$554</f>
        <v>0</v>
      </c>
      <c r="BF955" s="79">
        <f>ALL!BF341/ALL!BF$554</f>
        <v>0</v>
      </c>
      <c r="BG955" s="79">
        <f>ALL!BG341/ALL!BG$554</f>
        <v>0</v>
      </c>
      <c r="BH955" s="79">
        <f>ALL!BH341/ALL!BH$554</f>
        <v>3.6100079527554447E-5</v>
      </c>
      <c r="BJ955" s="267">
        <f t="array" ref="BJ955">(MIN(IF($E$4:$BG$4=BJ$4,$E955:$BG955)))</f>
        <v>0</v>
      </c>
      <c r="BK955" s="267">
        <f t="array" ref="BK955">(MAX(IF($E$4:$BG$4=BK$4,$E955:$BG955)))</f>
        <v>0</v>
      </c>
      <c r="BL955" s="267">
        <f t="array" ref="BL955">(AVERAGE(IF($E$4:$BG$4=BL$4,$E955:$BG955)))</f>
        <v>0</v>
      </c>
      <c r="BM955" s="267">
        <f t="array" ref="BM955">(MIN(IF($E$4:$BG$4=BM$4,$E955:$BG955)))</f>
        <v>0</v>
      </c>
      <c r="BN955" s="267">
        <f t="array" ref="BN955">(MAX(IF($E$4:$BG$4=BN$4,$E955:$BG955)))</f>
        <v>2.2274011182633216E-4</v>
      </c>
      <c r="BO955" s="267">
        <f t="array" ref="BO955">(AVERAGE(IF($E$4:$BG$4=BO$4,$E955:$BG955)))</f>
        <v>5.5685027956583039E-5</v>
      </c>
      <c r="BP955" s="267">
        <f t="array" ref="BP955">(MIN(IF($E$4:$BG$4=BP$4,$E955:$BG955)))</f>
        <v>0</v>
      </c>
      <c r="BQ955" s="267">
        <f t="array" ref="BQ955">(MAX(IF($E$4:$BG$4=BQ$4,$E955:$BG955)))</f>
        <v>0</v>
      </c>
      <c r="BR955" s="267">
        <f t="array" ref="BR955">(AVERAGE(IF($E$4:$BG$4=BR$4,$E955:$BG955)))</f>
        <v>0</v>
      </c>
      <c r="BS955" s="267">
        <f t="array" ref="BS955">(MIN(IF($E$4:$BG$4=BS$4,$E955:$BG955)))</f>
        <v>0</v>
      </c>
      <c r="BT955" s="267">
        <f t="array" ref="BT955">(MAX(IF($E$4:$BG$4=BT$4,$E955:$BG955)))</f>
        <v>3.6525951822827797E-5</v>
      </c>
      <c r="BU955" s="267">
        <f t="array" ref="BU955">(AVERAGE(IF($E$4:$BG$4=BU$4,$E955:$BG955)))</f>
        <v>1.739331039182276E-6</v>
      </c>
      <c r="BV955" s="267">
        <f t="array" ref="BV955">(MIN(IF($E$4:$BG$4=BV$4,$E955:$BG955)))</f>
        <v>0</v>
      </c>
      <c r="BW955" s="267">
        <f t="array" ref="BW955">(MAX(IF($E$4:$BG$4=BW$4,$E955:$BG955)))</f>
        <v>7.910390472401282E-5</v>
      </c>
      <c r="BX955" s="267">
        <f t="array" ref="BX955">(AVERAGE(IF($E$4:$BG$4=BX$4,$E955:$BG955)))</f>
        <v>3.7692511546763368E-5</v>
      </c>
      <c r="BY955" s="267">
        <f t="array" ref="BY955">(MIN(IF($E$4:$BG$4=BY$4,$E955:$BG955)))</f>
        <v>0</v>
      </c>
      <c r="BZ955" s="267">
        <f t="array" ref="BZ955">(MAX(IF($E$4:$BG$4=BZ$4,$E955:$BG955)))</f>
        <v>4.0181525558732428E-4</v>
      </c>
      <c r="CA955" s="267">
        <f t="array" ref="CA955">(AVERAGE(IF($E$4:$BG$4=CA$4,$E955:$BG955)))</f>
        <v>7.4083467871427218E-5</v>
      </c>
      <c r="CB955" s="268">
        <f t="shared" si="399"/>
        <v>0</v>
      </c>
      <c r="CC955" s="268">
        <f t="shared" si="400"/>
        <v>0</v>
      </c>
      <c r="CD955" s="268">
        <f t="shared" si="401"/>
        <v>1.6884006998840072E-5</v>
      </c>
    </row>
    <row r="956" spans="1:82" s="90" customFormat="1">
      <c r="A956" s="253">
        <f t="shared" si="398"/>
        <v>52910</v>
      </c>
      <c r="B956" s="236" t="s">
        <v>286</v>
      </c>
      <c r="C956" s="50"/>
      <c r="D956" s="50"/>
      <c r="E956" s="79">
        <f>ALL!E342/ALL!E$554</f>
        <v>0</v>
      </c>
      <c r="F956" s="79">
        <f>ALL!F342/ALL!F$554</f>
        <v>0</v>
      </c>
      <c r="G956" s="79">
        <f>ALL!G342/ALL!G$554</f>
        <v>0</v>
      </c>
      <c r="H956" s="79">
        <f>ALL!H342/ALL!H$554</f>
        <v>0</v>
      </c>
      <c r="I956" s="79">
        <f>ALL!I342/ALL!I$554</f>
        <v>0</v>
      </c>
      <c r="J956" s="79">
        <f>ALL!J342/ALL!J$554</f>
        <v>0</v>
      </c>
      <c r="K956" s="79">
        <f>ALL!K342/ALL!K$554</f>
        <v>0</v>
      </c>
      <c r="L956" s="79">
        <f>ALL!L342/ALL!L$554</f>
        <v>0</v>
      </c>
      <c r="M956" s="79">
        <f>ALL!M342/ALL!M$554</f>
        <v>0</v>
      </c>
      <c r="N956" s="79">
        <f>ALL!N342/ALL!N$554</f>
        <v>0</v>
      </c>
      <c r="O956" s="79">
        <f>ALL!O342/ALL!O$554</f>
        <v>4.8963732397434465E-4</v>
      </c>
      <c r="P956" s="79">
        <f>ALL!P342/ALL!P$554</f>
        <v>0</v>
      </c>
      <c r="Q956" s="79">
        <f>ALL!Q342/ALL!Q$554</f>
        <v>8.4759824975675656E-5</v>
      </c>
      <c r="R956" s="79">
        <f>ALL!R342/ALL!R$554</f>
        <v>0</v>
      </c>
      <c r="S956" s="79">
        <f>ALL!S342/ALL!S$554</f>
        <v>1.3390418946032212E-4</v>
      </c>
      <c r="T956" s="79">
        <f>ALL!T342/ALL!T$554</f>
        <v>0</v>
      </c>
      <c r="U956" s="79">
        <f>ALL!U342/ALL!U$554</f>
        <v>5.4116714031269349E-4</v>
      </c>
      <c r="V956" s="79">
        <f>ALL!V342/ALL!V$554</f>
        <v>0</v>
      </c>
      <c r="W956" s="79">
        <f>ALL!W342/ALL!W$554</f>
        <v>1.233028144119998E-4</v>
      </c>
      <c r="X956" s="79">
        <f>ALL!X342/ALL!X$554</f>
        <v>0</v>
      </c>
      <c r="Y956" s="79">
        <f>ALL!Y342/ALL!Y$554</f>
        <v>0</v>
      </c>
      <c r="Z956" s="79">
        <f>ALL!Z342/ALL!Z$554</f>
        <v>0</v>
      </c>
      <c r="AA956" s="79">
        <f>ALL!AA342/ALL!AA$554</f>
        <v>7.3317967894595882E-5</v>
      </c>
      <c r="AB956" s="79">
        <f>ALL!AB342/ALL!AB$554</f>
        <v>2.2258437775052304E-4</v>
      </c>
      <c r="AC956" s="79">
        <f>ALL!AC342/ALL!AC$554</f>
        <v>0</v>
      </c>
      <c r="AD956" s="79">
        <f>ALL!AD342/ALL!AD$554</f>
        <v>0</v>
      </c>
      <c r="AE956" s="79">
        <f>ALL!AE342/ALL!AE$554</f>
        <v>0</v>
      </c>
      <c r="AF956" s="79">
        <f>ALL!AF342/ALL!AF$554</f>
        <v>0</v>
      </c>
      <c r="AG956" s="79">
        <f>ALL!AG342/ALL!AG$554</f>
        <v>0</v>
      </c>
      <c r="AH956" s="79">
        <f>ALL!AH342/ALL!AH$554</f>
        <v>5.2997847946813264E-5</v>
      </c>
      <c r="AI956" s="79">
        <f>ALL!AI342/ALL!AI$554</f>
        <v>5.2115453345295815E-4</v>
      </c>
      <c r="AJ956" s="79">
        <f>ALL!AJ342/ALL!AJ$554</f>
        <v>3.6825611289596724E-6</v>
      </c>
      <c r="AK956" s="79">
        <f>ALL!AK342/ALL!AK$554</f>
        <v>3.3779165770598174E-4</v>
      </c>
      <c r="AL956" s="79">
        <f>ALL!AL342/ALL!AL$554</f>
        <v>0</v>
      </c>
      <c r="AM956" s="79">
        <f>ALL!AM342/ALL!AM$554</f>
        <v>0</v>
      </c>
      <c r="AN956" s="79">
        <f>ALL!AN342/ALL!AN$554</f>
        <v>0</v>
      </c>
      <c r="AO956" s="79">
        <f>ALL!AO342/ALL!AO$554</f>
        <v>0</v>
      </c>
      <c r="AP956" s="79">
        <f>ALL!AP342/ALL!AP$554</f>
        <v>0</v>
      </c>
      <c r="AQ956" s="79">
        <f>ALL!AQ342/ALL!AQ$554</f>
        <v>0</v>
      </c>
      <c r="AR956" s="79">
        <f>ALL!AR342/ALL!AR$554</f>
        <v>0</v>
      </c>
      <c r="AS956" s="79">
        <f>ALL!AS342/ALL!AS$554</f>
        <v>0</v>
      </c>
      <c r="AT956" s="79">
        <f>ALL!AT342/ALL!AT$554</f>
        <v>0</v>
      </c>
      <c r="AU956" s="79">
        <f>ALL!AU342/ALL!AU$554</f>
        <v>0</v>
      </c>
      <c r="AV956" s="79">
        <f>ALL!AV342/ALL!AV$554</f>
        <v>0</v>
      </c>
      <c r="AW956" s="79">
        <f>ALL!AW342/ALL!AW$554</f>
        <v>0</v>
      </c>
      <c r="AX956" s="79">
        <f>ALL!AX342/ALL!AX$554</f>
        <v>0</v>
      </c>
      <c r="AY956" s="79">
        <f>ALL!AY342/ALL!AY$554</f>
        <v>0</v>
      </c>
      <c r="AZ956" s="79">
        <f>ALL!AZ342/ALL!AZ$554</f>
        <v>0</v>
      </c>
      <c r="BA956" s="79">
        <f>ALL!BA342/ALL!BA$554</f>
        <v>0</v>
      </c>
      <c r="BB956" s="79">
        <f>ALL!BB342/ALL!BB$554</f>
        <v>0</v>
      </c>
      <c r="BC956" s="79">
        <f>ALL!BC342/ALL!BC$554</f>
        <v>0</v>
      </c>
      <c r="BD956" s="79">
        <f>ALL!BD342/ALL!BD$554</f>
        <v>0</v>
      </c>
      <c r="BE956" s="79">
        <f>ALL!BE342/ALL!BE$554</f>
        <v>0</v>
      </c>
      <c r="BF956" s="79">
        <f>ALL!BF342/ALL!BF$554</f>
        <v>0</v>
      </c>
      <c r="BG956" s="79">
        <f>ALL!BG342/ALL!BG$554</f>
        <v>6.0215536048092815E-4</v>
      </c>
      <c r="BH956" s="79">
        <f>ALL!BH342/ALL!BH$554</f>
        <v>8.1972893699433949E-5</v>
      </c>
      <c r="BJ956" s="267">
        <f t="array" ref="BJ956">(MIN(IF($E$4:$BG$4=BJ$4,$E956:$BG956)))</f>
        <v>0</v>
      </c>
      <c r="BK956" s="267">
        <f t="array" ref="BK956">(MAX(IF($E$4:$BG$4=BK$4,$E956:$BG956)))</f>
        <v>0</v>
      </c>
      <c r="BL956" s="267">
        <f t="array" ref="BL956">(AVERAGE(IF($E$4:$BG$4=BL$4,$E956:$BG956)))</f>
        <v>0</v>
      </c>
      <c r="BM956" s="267">
        <f t="array" ref="BM956">(MIN(IF($E$4:$BG$4=BM$4,$E956:$BG956)))</f>
        <v>0</v>
      </c>
      <c r="BN956" s="267">
        <f t="array" ref="BN956">(MAX(IF($E$4:$BG$4=BN$4,$E956:$BG956)))</f>
        <v>6.0215536048092815E-4</v>
      </c>
      <c r="BO956" s="267">
        <f t="array" ref="BO956">(AVERAGE(IF($E$4:$BG$4=BO$4,$E956:$BG956)))</f>
        <v>1.5053884012023204E-4</v>
      </c>
      <c r="BP956" s="267">
        <f t="array" ref="BP956">(MIN(IF($E$4:$BG$4=BP$4,$E956:$BG956)))</f>
        <v>0</v>
      </c>
      <c r="BQ956" s="267">
        <f t="array" ref="BQ956">(MAX(IF($E$4:$BG$4=BQ$4,$E956:$BG956)))</f>
        <v>3.3779165770598174E-4</v>
      </c>
      <c r="BR956" s="267">
        <f t="array" ref="BR956">(AVERAGE(IF($E$4:$BG$4=BR$4,$E956:$BG956)))</f>
        <v>1.1259721923532725E-4</v>
      </c>
      <c r="BS956" s="267">
        <f t="array" ref="BS956">(MIN(IF($E$4:$BG$4=BS$4,$E956:$BG956)))</f>
        <v>0</v>
      </c>
      <c r="BT956" s="267">
        <f t="array" ref="BT956">(MAX(IF($E$4:$BG$4=BT$4,$E956:$BG956)))</f>
        <v>4.8963732397434465E-4</v>
      </c>
      <c r="BU956" s="267">
        <f t="array" ref="BU956">(AVERAGE(IF($E$4:$BG$4=BU$4,$E956:$BG956)))</f>
        <v>4.5615236603035784E-5</v>
      </c>
      <c r="BV956" s="267">
        <f t="array" ref="BV956">(MIN(IF($E$4:$BG$4=BV$4,$E956:$BG956)))</f>
        <v>0</v>
      </c>
      <c r="BW956" s="267">
        <f t="array" ref="BW956">(MAX(IF($E$4:$BG$4=BW$4,$E956:$BG956)))</f>
        <v>2.2258437775052304E-4</v>
      </c>
      <c r="BX956" s="267">
        <f t="array" ref="BX956">(AVERAGE(IF($E$4:$BG$4=BX$4,$E956:$BG956)))</f>
        <v>5.6566734719870677E-5</v>
      </c>
      <c r="BY956" s="267">
        <f t="array" ref="BY956">(MIN(IF($E$4:$BG$4=BY$4,$E956:$BG956)))</f>
        <v>0</v>
      </c>
      <c r="BZ956" s="267">
        <f t="array" ref="BZ956">(MAX(IF($E$4:$BG$4=BZ$4,$E956:$BG956)))</f>
        <v>5.4116714031269349E-4</v>
      </c>
      <c r="CA956" s="267">
        <f t="array" ref="CA956">(AVERAGE(IF($E$4:$BG$4=CA$4,$E956:$BG956)))</f>
        <v>1.5176023910937878E-4</v>
      </c>
      <c r="CB956" s="268">
        <f t="shared" si="399"/>
        <v>0</v>
      </c>
      <c r="CC956" s="268">
        <f t="shared" si="400"/>
        <v>0</v>
      </c>
      <c r="CD956" s="268">
        <f t="shared" si="401"/>
        <v>5.7935556354469012E-5</v>
      </c>
    </row>
    <row r="957" spans="1:82" s="90" customFormat="1" ht="24">
      <c r="A957" s="253">
        <f t="shared" si="398"/>
        <v>52915</v>
      </c>
      <c r="B957" s="236" t="s">
        <v>287</v>
      </c>
      <c r="C957" s="50"/>
      <c r="D957" s="50"/>
      <c r="E957" s="79">
        <f>ALL!E343/ALL!E$554</f>
        <v>0</v>
      </c>
      <c r="F957" s="79">
        <f>ALL!F343/ALL!F$554</f>
        <v>0</v>
      </c>
      <c r="G957" s="79">
        <f>ALL!G343/ALL!G$554</f>
        <v>0</v>
      </c>
      <c r="H957" s="79">
        <f>ALL!H343/ALL!H$554</f>
        <v>0</v>
      </c>
      <c r="I957" s="79">
        <f>ALL!I343/ALL!I$554</f>
        <v>1.4127099305868813E-5</v>
      </c>
      <c r="J957" s="79">
        <f>ALL!J343/ALL!J$554</f>
        <v>0</v>
      </c>
      <c r="K957" s="79">
        <f>ALL!K343/ALL!K$554</f>
        <v>0</v>
      </c>
      <c r="L957" s="79">
        <f>ALL!L343/ALL!L$554</f>
        <v>0</v>
      </c>
      <c r="M957" s="79">
        <f>ALL!M343/ALL!M$554</f>
        <v>0</v>
      </c>
      <c r="N957" s="79">
        <f>ALL!N343/ALL!N$554</f>
        <v>0</v>
      </c>
      <c r="O957" s="79">
        <f>ALL!O343/ALL!O$554</f>
        <v>0</v>
      </c>
      <c r="P957" s="79">
        <f>ALL!P343/ALL!P$554</f>
        <v>0</v>
      </c>
      <c r="Q957" s="79">
        <f>ALL!Q343/ALL!Q$554</f>
        <v>0</v>
      </c>
      <c r="R957" s="79">
        <f>ALL!R343/ALL!R$554</f>
        <v>0</v>
      </c>
      <c r="S957" s="79">
        <f>ALL!S343/ALL!S$554</f>
        <v>0</v>
      </c>
      <c r="T957" s="79">
        <f>ALL!T343/ALL!T$554</f>
        <v>0</v>
      </c>
      <c r="U957" s="79">
        <f>ALL!U343/ALL!U$554</f>
        <v>0</v>
      </c>
      <c r="V957" s="79">
        <f>ALL!V343/ALL!V$554</f>
        <v>0</v>
      </c>
      <c r="W957" s="79">
        <f>ALL!W343/ALL!W$554</f>
        <v>0</v>
      </c>
      <c r="X957" s="79">
        <f>ALL!X343/ALL!X$554</f>
        <v>0</v>
      </c>
      <c r="Y957" s="79">
        <f>ALL!Y343/ALL!Y$554</f>
        <v>0</v>
      </c>
      <c r="Z957" s="79">
        <f>ALL!Z343/ALL!Z$554</f>
        <v>0</v>
      </c>
      <c r="AA957" s="79">
        <f>ALL!AA343/ALL!AA$554</f>
        <v>0</v>
      </c>
      <c r="AB957" s="79">
        <f>ALL!AB343/ALL!AB$554</f>
        <v>1.2215395216922156E-2</v>
      </c>
      <c r="AC957" s="79">
        <f>ALL!AC343/ALL!AC$554</f>
        <v>0</v>
      </c>
      <c r="AD957" s="79">
        <f>ALL!AD343/ALL!AD$554</f>
        <v>0</v>
      </c>
      <c r="AE957" s="79">
        <f>ALL!AE343/ALL!AE$554</f>
        <v>0</v>
      </c>
      <c r="AF957" s="79">
        <f>ALL!AF343/ALL!AF$554</f>
        <v>0</v>
      </c>
      <c r="AG957" s="79">
        <f>ALL!AG343/ALL!AG$554</f>
        <v>0</v>
      </c>
      <c r="AH957" s="79">
        <f>ALL!AH343/ALL!AH$554</f>
        <v>0</v>
      </c>
      <c r="AI957" s="79">
        <f>ALL!AI343/ALL!AI$554</f>
        <v>0</v>
      </c>
      <c r="AJ957" s="79">
        <f>ALL!AJ343/ALL!AJ$554</f>
        <v>0</v>
      </c>
      <c r="AK957" s="79">
        <f>ALL!AK343/ALL!AK$554</f>
        <v>0</v>
      </c>
      <c r="AL957" s="79">
        <f>ALL!AL343/ALL!AL$554</f>
        <v>0</v>
      </c>
      <c r="AM957" s="79">
        <f>ALL!AM343/ALL!AM$554</f>
        <v>0</v>
      </c>
      <c r="AN957" s="79">
        <f>ALL!AN343/ALL!AN$554</f>
        <v>0</v>
      </c>
      <c r="AO957" s="79">
        <f>ALL!AO343/ALL!AO$554</f>
        <v>0</v>
      </c>
      <c r="AP957" s="79">
        <f>ALL!AP343/ALL!AP$554</f>
        <v>0</v>
      </c>
      <c r="AQ957" s="79">
        <f>ALL!AQ343/ALL!AQ$554</f>
        <v>0</v>
      </c>
      <c r="AR957" s="79">
        <f>ALL!AR343/ALL!AR$554</f>
        <v>0</v>
      </c>
      <c r="AS957" s="79">
        <f>ALL!AS343/ALL!AS$554</f>
        <v>0</v>
      </c>
      <c r="AT957" s="79">
        <f>ALL!AT343/ALL!AT$554</f>
        <v>0</v>
      </c>
      <c r="AU957" s="79">
        <f>ALL!AU343/ALL!AU$554</f>
        <v>0</v>
      </c>
      <c r="AV957" s="79">
        <f>ALL!AV343/ALL!AV$554</f>
        <v>0</v>
      </c>
      <c r="AW957" s="79">
        <f>ALL!AW343/ALL!AW$554</f>
        <v>0</v>
      </c>
      <c r="AX957" s="79">
        <f>ALL!AX343/ALL!AX$554</f>
        <v>0</v>
      </c>
      <c r="AY957" s="79">
        <f>ALL!AY343/ALL!AY$554</f>
        <v>0</v>
      </c>
      <c r="AZ957" s="79">
        <f>ALL!AZ343/ALL!AZ$554</f>
        <v>0</v>
      </c>
      <c r="BA957" s="79">
        <f>ALL!BA343/ALL!BA$554</f>
        <v>0</v>
      </c>
      <c r="BB957" s="79">
        <f>ALL!BB343/ALL!BB$554</f>
        <v>0</v>
      </c>
      <c r="BC957" s="79">
        <f>ALL!BC343/ALL!BC$554</f>
        <v>0</v>
      </c>
      <c r="BD957" s="79">
        <f>ALL!BD343/ALL!BD$554</f>
        <v>0</v>
      </c>
      <c r="BE957" s="79">
        <f>ALL!BE343/ALL!BE$554</f>
        <v>0</v>
      </c>
      <c r="BF957" s="79">
        <f>ALL!BF343/ALL!BF$554</f>
        <v>0</v>
      </c>
      <c r="BG957" s="79">
        <f>ALL!BG343/ALL!BG$554</f>
        <v>0</v>
      </c>
      <c r="BH957" s="79">
        <f>ALL!BH343/ALL!BH$554</f>
        <v>2.0815371472884207E-3</v>
      </c>
      <c r="BJ957" s="267">
        <f t="array" ref="BJ957">(MIN(IF($E$4:$BG$4=BJ$4,$E957:$BG957)))</f>
        <v>0</v>
      </c>
      <c r="BK957" s="267">
        <f t="array" ref="BK957">(MAX(IF($E$4:$BG$4=BK$4,$E957:$BG957)))</f>
        <v>0</v>
      </c>
      <c r="BL957" s="267">
        <f t="array" ref="BL957">(AVERAGE(IF($E$4:$BG$4=BL$4,$E957:$BG957)))</f>
        <v>0</v>
      </c>
      <c r="BM957" s="267">
        <f t="array" ref="BM957">(MIN(IF($E$4:$BG$4=BM$4,$E957:$BG957)))</f>
        <v>0</v>
      </c>
      <c r="BN957" s="267">
        <f t="array" ref="BN957">(MAX(IF($E$4:$BG$4=BN$4,$E957:$BG957)))</f>
        <v>0</v>
      </c>
      <c r="BO957" s="267">
        <f t="array" ref="BO957">(AVERAGE(IF($E$4:$BG$4=BO$4,$E957:$BG957)))</f>
        <v>0</v>
      </c>
      <c r="BP957" s="267">
        <f t="array" ref="BP957">(MIN(IF($E$4:$BG$4=BP$4,$E957:$BG957)))</f>
        <v>0</v>
      </c>
      <c r="BQ957" s="267">
        <f t="array" ref="BQ957">(MAX(IF($E$4:$BG$4=BQ$4,$E957:$BG957)))</f>
        <v>0</v>
      </c>
      <c r="BR957" s="267">
        <f t="array" ref="BR957">(AVERAGE(IF($E$4:$BG$4=BR$4,$E957:$BG957)))</f>
        <v>0</v>
      </c>
      <c r="BS957" s="267">
        <f t="array" ref="BS957">(MIN(IF($E$4:$BG$4=BS$4,$E957:$BG957)))</f>
        <v>0</v>
      </c>
      <c r="BT957" s="267">
        <f t="array" ref="BT957">(MAX(IF($E$4:$BG$4=BT$4,$E957:$BG957)))</f>
        <v>0</v>
      </c>
      <c r="BU957" s="267">
        <f t="array" ref="BU957">(AVERAGE(IF($E$4:$BG$4=BU$4,$E957:$BG957)))</f>
        <v>0</v>
      </c>
      <c r="BV957" s="267">
        <f t="array" ref="BV957">(MIN(IF($E$4:$BG$4=BV$4,$E957:$BG957)))</f>
        <v>0</v>
      </c>
      <c r="BW957" s="267">
        <f t="array" ref="BW957">(MAX(IF($E$4:$BG$4=BW$4,$E957:$BG957)))</f>
        <v>1.2215395216922156E-2</v>
      </c>
      <c r="BX957" s="267">
        <f t="array" ref="BX957">(AVERAGE(IF($E$4:$BG$4=BX$4,$E957:$BG957)))</f>
        <v>3.053848804230539E-3</v>
      </c>
      <c r="BY957" s="267">
        <f t="array" ref="BY957">(MIN(IF($E$4:$BG$4=BY$4,$E957:$BG957)))</f>
        <v>0</v>
      </c>
      <c r="BZ957" s="267">
        <f t="array" ref="BZ957">(MAX(IF($E$4:$BG$4=BZ$4,$E957:$BG957)))</f>
        <v>1.4127099305868813E-5</v>
      </c>
      <c r="CA957" s="267">
        <f t="array" ref="CA957">(AVERAGE(IF($E$4:$BG$4=CA$4,$E957:$BG957)))</f>
        <v>2.0181570436955446E-6</v>
      </c>
      <c r="CB957" s="268">
        <f t="shared" si="399"/>
        <v>0</v>
      </c>
      <c r="CC957" s="268">
        <f t="shared" si="400"/>
        <v>0</v>
      </c>
      <c r="CD957" s="268">
        <f t="shared" si="401"/>
        <v>2.223549512041459E-4</v>
      </c>
    </row>
    <row r="958" spans="1:82" s="90" customFormat="1">
      <c r="A958" s="253">
        <f t="shared" si="398"/>
        <v>52916</v>
      </c>
      <c r="B958" s="236" t="s">
        <v>903</v>
      </c>
      <c r="C958" s="50"/>
      <c r="D958" s="50"/>
      <c r="E958" s="79">
        <f>ALL!E344/ALL!E$554</f>
        <v>0</v>
      </c>
      <c r="F958" s="79">
        <f>ALL!F344/ALL!F$554</f>
        <v>0</v>
      </c>
      <c r="G958" s="79">
        <f>ALL!G344/ALL!G$554</f>
        <v>0</v>
      </c>
      <c r="H958" s="79">
        <f>ALL!H344/ALL!H$554</f>
        <v>0</v>
      </c>
      <c r="I958" s="79">
        <f>ALL!I344/ALL!I$554</f>
        <v>0</v>
      </c>
      <c r="J958" s="79">
        <f>ALL!J344/ALL!J$554</f>
        <v>0</v>
      </c>
      <c r="K958" s="79">
        <f>ALL!K344/ALL!K$554</f>
        <v>0</v>
      </c>
      <c r="L958" s="79">
        <f>ALL!L344/ALL!L$554</f>
        <v>0</v>
      </c>
      <c r="M958" s="79">
        <f>ALL!M344/ALL!M$554</f>
        <v>0</v>
      </c>
      <c r="N958" s="79">
        <f>ALL!N344/ALL!N$554</f>
        <v>0</v>
      </c>
      <c r="O958" s="79">
        <f>ALL!O344/ALL!O$554</f>
        <v>0</v>
      </c>
      <c r="P958" s="79">
        <f>ALL!P344/ALL!P$554</f>
        <v>0</v>
      </c>
      <c r="Q958" s="79">
        <f>ALL!Q344/ALL!Q$554</f>
        <v>0</v>
      </c>
      <c r="R958" s="79">
        <f>ALL!R344/ALL!R$554</f>
        <v>0</v>
      </c>
      <c r="S958" s="79">
        <f>ALL!S344/ALL!S$554</f>
        <v>0</v>
      </c>
      <c r="T958" s="79">
        <f>ALL!T344/ALL!T$554</f>
        <v>0</v>
      </c>
      <c r="U958" s="79">
        <f>ALL!U344/ALL!U$554</f>
        <v>0</v>
      </c>
      <c r="V958" s="79">
        <f>ALL!V344/ALL!V$554</f>
        <v>0</v>
      </c>
      <c r="W958" s="79">
        <f>ALL!W344/ALL!W$554</f>
        <v>0</v>
      </c>
      <c r="X958" s="79">
        <f>ALL!X344/ALL!X$554</f>
        <v>0</v>
      </c>
      <c r="Y958" s="79">
        <f>ALL!Y344/ALL!Y$554</f>
        <v>0</v>
      </c>
      <c r="Z958" s="79">
        <f>ALL!Z344/ALL!Z$554</f>
        <v>0</v>
      </c>
      <c r="AA958" s="79">
        <f>ALL!AA344/ALL!AA$554</f>
        <v>0</v>
      </c>
      <c r="AB958" s="79">
        <f>ALL!AB344/ALL!AB$554</f>
        <v>0</v>
      </c>
      <c r="AC958" s="79">
        <f>ALL!AC344/ALL!AC$554</f>
        <v>0</v>
      </c>
      <c r="AD958" s="79">
        <f>ALL!AD344/ALL!AD$554</f>
        <v>0</v>
      </c>
      <c r="AE958" s="79">
        <f>ALL!AE344/ALL!AE$554</f>
        <v>0</v>
      </c>
      <c r="AF958" s="79">
        <f>ALL!AF344/ALL!AF$554</f>
        <v>0</v>
      </c>
      <c r="AG958" s="79">
        <f>ALL!AG344/ALL!AG$554</f>
        <v>0</v>
      </c>
      <c r="AH958" s="79">
        <f>ALL!AH344/ALL!AH$554</f>
        <v>0</v>
      </c>
      <c r="AI958" s="79">
        <f>ALL!AI344/ALL!AI$554</f>
        <v>0</v>
      </c>
      <c r="AJ958" s="79">
        <f>ALL!AJ344/ALL!AJ$554</f>
        <v>0</v>
      </c>
      <c r="AK958" s="79">
        <f>ALL!AK344/ALL!AK$554</f>
        <v>0</v>
      </c>
      <c r="AL958" s="79">
        <f>ALL!AL344/ALL!AL$554</f>
        <v>0</v>
      </c>
      <c r="AM958" s="79">
        <f>ALL!AM344/ALL!AM$554</f>
        <v>0</v>
      </c>
      <c r="AN958" s="79">
        <f>ALL!AN344/ALL!AN$554</f>
        <v>0</v>
      </c>
      <c r="AO958" s="79">
        <f>ALL!AO344/ALL!AO$554</f>
        <v>0</v>
      </c>
      <c r="AP958" s="79">
        <f>ALL!AP344/ALL!AP$554</f>
        <v>0</v>
      </c>
      <c r="AQ958" s="79">
        <f>ALL!AQ344/ALL!AQ$554</f>
        <v>0</v>
      </c>
      <c r="AR958" s="79">
        <f>ALL!AR344/ALL!AR$554</f>
        <v>0</v>
      </c>
      <c r="AS958" s="79">
        <f>ALL!AS344/ALL!AS$554</f>
        <v>0</v>
      </c>
      <c r="AT958" s="79">
        <f>ALL!AT344/ALL!AT$554</f>
        <v>0</v>
      </c>
      <c r="AU958" s="79">
        <f>ALL!AU344/ALL!AU$554</f>
        <v>0</v>
      </c>
      <c r="AV958" s="79">
        <f>ALL!AV344/ALL!AV$554</f>
        <v>0</v>
      </c>
      <c r="AW958" s="79">
        <f>ALL!AW344/ALL!AW$554</f>
        <v>0</v>
      </c>
      <c r="AX958" s="79">
        <f>ALL!AX344/ALL!AX$554</f>
        <v>0</v>
      </c>
      <c r="AY958" s="79">
        <f>ALL!AY344/ALL!AY$554</f>
        <v>0</v>
      </c>
      <c r="AZ958" s="79">
        <f>ALL!AZ344/ALL!AZ$554</f>
        <v>0</v>
      </c>
      <c r="BA958" s="79">
        <f>ALL!BA344/ALL!BA$554</f>
        <v>0</v>
      </c>
      <c r="BB958" s="79">
        <f>ALL!BB344/ALL!BB$554</f>
        <v>0</v>
      </c>
      <c r="BC958" s="79">
        <f>ALL!BC344/ALL!BC$554</f>
        <v>0</v>
      </c>
      <c r="BD958" s="79">
        <f>ALL!BD344/ALL!BD$554</f>
        <v>0</v>
      </c>
      <c r="BE958" s="79">
        <f>ALL!BE344/ALL!BE$554</f>
        <v>0</v>
      </c>
      <c r="BF958" s="79">
        <f>ALL!BF344/ALL!BF$554</f>
        <v>0</v>
      </c>
      <c r="BG958" s="79">
        <f>ALL!BG344/ALL!BG$554</f>
        <v>0</v>
      </c>
      <c r="BH958" s="79">
        <f>ALL!BH344/ALL!BH$554</f>
        <v>0</v>
      </c>
      <c r="BJ958" s="267">
        <f t="array" ref="BJ958">(MIN(IF($E$4:$BG$4=BJ$4,$E958:$BG958)))</f>
        <v>0</v>
      </c>
      <c r="BK958" s="267">
        <f t="array" ref="BK958">(MAX(IF($E$4:$BG$4=BK$4,$E958:$BG958)))</f>
        <v>0</v>
      </c>
      <c r="BL958" s="267">
        <f t="array" ref="BL958">(AVERAGE(IF($E$4:$BG$4=BL$4,$E958:$BG958)))</f>
        <v>0</v>
      </c>
      <c r="BM958" s="267">
        <f t="array" ref="BM958">(MIN(IF($E$4:$BG$4=BM$4,$E958:$BG958)))</f>
        <v>0</v>
      </c>
      <c r="BN958" s="267">
        <f t="array" ref="BN958">(MAX(IF($E$4:$BG$4=BN$4,$E958:$BG958)))</f>
        <v>0</v>
      </c>
      <c r="BO958" s="267">
        <f t="array" ref="BO958">(AVERAGE(IF($E$4:$BG$4=BO$4,$E958:$BG958)))</f>
        <v>0</v>
      </c>
      <c r="BP958" s="267">
        <f t="array" ref="BP958">(MIN(IF($E$4:$BG$4=BP$4,$E958:$BG958)))</f>
        <v>0</v>
      </c>
      <c r="BQ958" s="267">
        <f t="array" ref="BQ958">(MAX(IF($E$4:$BG$4=BQ$4,$E958:$BG958)))</f>
        <v>0</v>
      </c>
      <c r="BR958" s="267">
        <f t="array" ref="BR958">(AVERAGE(IF($E$4:$BG$4=BR$4,$E958:$BG958)))</f>
        <v>0</v>
      </c>
      <c r="BS958" s="267">
        <f t="array" ref="BS958">(MIN(IF($E$4:$BG$4=BS$4,$E958:$BG958)))</f>
        <v>0</v>
      </c>
      <c r="BT958" s="267">
        <f t="array" ref="BT958">(MAX(IF($E$4:$BG$4=BT$4,$E958:$BG958)))</f>
        <v>0</v>
      </c>
      <c r="BU958" s="267">
        <f t="array" ref="BU958">(AVERAGE(IF($E$4:$BG$4=BU$4,$E958:$BG958)))</f>
        <v>0</v>
      </c>
      <c r="BV958" s="267">
        <f t="array" ref="BV958">(MIN(IF($E$4:$BG$4=BV$4,$E958:$BG958)))</f>
        <v>0</v>
      </c>
      <c r="BW958" s="267">
        <f t="array" ref="BW958">(MAX(IF($E$4:$BG$4=BW$4,$E958:$BG958)))</f>
        <v>0</v>
      </c>
      <c r="BX958" s="267">
        <f t="array" ref="BX958">(AVERAGE(IF($E$4:$BG$4=BX$4,$E958:$BG958)))</f>
        <v>0</v>
      </c>
      <c r="BY958" s="267">
        <f t="array" ref="BY958">(MIN(IF($E$4:$BG$4=BY$4,$E958:$BG958)))</f>
        <v>0</v>
      </c>
      <c r="BZ958" s="267">
        <f t="array" ref="BZ958">(MAX(IF($E$4:$BG$4=BZ$4,$E958:$BG958)))</f>
        <v>0</v>
      </c>
      <c r="CA958" s="267">
        <f t="array" ref="CA958">(AVERAGE(IF($E$4:$BG$4=CA$4,$E958:$BG958)))</f>
        <v>0</v>
      </c>
      <c r="CB958" s="268">
        <f t="shared" si="399"/>
        <v>0</v>
      </c>
      <c r="CC958" s="268">
        <f t="shared" si="400"/>
        <v>0</v>
      </c>
      <c r="CD958" s="268">
        <f t="shared" si="401"/>
        <v>0</v>
      </c>
    </row>
    <row r="959" spans="1:82" s="90" customFormat="1" ht="36">
      <c r="A959" s="253">
        <f t="shared" si="398"/>
        <v>52917</v>
      </c>
      <c r="B959" s="236" t="s">
        <v>288</v>
      </c>
      <c r="C959" s="50"/>
      <c r="D959" s="50"/>
      <c r="E959" s="79">
        <f>ALL!E345/ALL!E$554</f>
        <v>6.2539368936854881E-4</v>
      </c>
      <c r="F959" s="79">
        <f>ALL!F345/ALL!F$554</f>
        <v>0</v>
      </c>
      <c r="G959" s="79">
        <f>ALL!G345/ALL!G$554</f>
        <v>0</v>
      </c>
      <c r="H959" s="79">
        <f>ALL!H345/ALL!H$554</f>
        <v>0</v>
      </c>
      <c r="I959" s="79">
        <f>ALL!I345/ALL!I$554</f>
        <v>0</v>
      </c>
      <c r="J959" s="79">
        <f>ALL!J345/ALL!J$554</f>
        <v>1.1799920973064834E-4</v>
      </c>
      <c r="K959" s="79">
        <f>ALL!K345/ALL!K$554</f>
        <v>1.5162564369475319E-5</v>
      </c>
      <c r="L959" s="79">
        <f>ALL!L345/ALL!L$554</f>
        <v>0</v>
      </c>
      <c r="M959" s="79">
        <f>ALL!M345/ALL!M$554</f>
        <v>0</v>
      </c>
      <c r="N959" s="79">
        <f>ALL!N345/ALL!N$554</f>
        <v>0</v>
      </c>
      <c r="O959" s="79">
        <f>ALL!O345/ALL!O$554</f>
        <v>0</v>
      </c>
      <c r="P959" s="79">
        <f>ALL!P345/ALL!P$554</f>
        <v>2.2595643540144378E-5</v>
      </c>
      <c r="Q959" s="79">
        <f>ALL!Q345/ALL!Q$554</f>
        <v>0</v>
      </c>
      <c r="R959" s="79">
        <f>ALL!R345/ALL!R$554</f>
        <v>0</v>
      </c>
      <c r="S959" s="79">
        <f>ALL!S345/ALL!S$554</f>
        <v>1.8478965611389695E-4</v>
      </c>
      <c r="T959" s="79">
        <f>ALL!T345/ALL!T$554</f>
        <v>1.6260483167669046E-4</v>
      </c>
      <c r="U959" s="79">
        <f>ALL!U345/ALL!U$554</f>
        <v>0</v>
      </c>
      <c r="V959" s="79">
        <f>ALL!V345/ALL!V$554</f>
        <v>0</v>
      </c>
      <c r="W959" s="79">
        <f>ALL!W345/ALL!W$554</f>
        <v>3.1419942048193148E-4</v>
      </c>
      <c r="X959" s="79">
        <f>ALL!X345/ALL!X$554</f>
        <v>0</v>
      </c>
      <c r="Y959" s="79">
        <f>ALL!Y345/ALL!Y$554</f>
        <v>0</v>
      </c>
      <c r="Z959" s="79">
        <f>ALL!Z345/ALL!Z$554</f>
        <v>0</v>
      </c>
      <c r="AA959" s="79">
        <f>ALL!AA345/ALL!AA$554</f>
        <v>2.227313499532041E-4</v>
      </c>
      <c r="AB959" s="79">
        <f>ALL!AB345/ALL!AB$554</f>
        <v>0</v>
      </c>
      <c r="AC959" s="79">
        <f>ALL!AC345/ALL!AC$554</f>
        <v>0</v>
      </c>
      <c r="AD959" s="79">
        <f>ALL!AD345/ALL!AD$554</f>
        <v>3.3674432458619162E-4</v>
      </c>
      <c r="AE959" s="79">
        <f>ALL!AE345/ALL!AE$554</f>
        <v>0</v>
      </c>
      <c r="AF959" s="79">
        <f>ALL!AF345/ALL!AF$554</f>
        <v>0</v>
      </c>
      <c r="AG959" s="79">
        <f>ALL!AG345/ALL!AG$554</f>
        <v>0</v>
      </c>
      <c r="AH959" s="79">
        <f>ALL!AH345/ALL!AH$554</f>
        <v>0</v>
      </c>
      <c r="AI959" s="79">
        <f>ALL!AI345/ALL!AI$554</f>
        <v>0</v>
      </c>
      <c r="AJ959" s="79">
        <f>ALL!AJ345/ALL!AJ$554</f>
        <v>0</v>
      </c>
      <c r="AK959" s="79">
        <f>ALL!AK345/ALL!AK$554</f>
        <v>0</v>
      </c>
      <c r="AL959" s="79">
        <f>ALL!AL345/ALL!AL$554</f>
        <v>0</v>
      </c>
      <c r="AM959" s="79">
        <f>ALL!AM345/ALL!AM$554</f>
        <v>0</v>
      </c>
      <c r="AN959" s="79">
        <f>ALL!AN345/ALL!AN$554</f>
        <v>0</v>
      </c>
      <c r="AO959" s="79">
        <f>ALL!AO345/ALL!AO$554</f>
        <v>0</v>
      </c>
      <c r="AP959" s="79">
        <f>ALL!AP345/ALL!AP$554</f>
        <v>0</v>
      </c>
      <c r="AQ959" s="79">
        <f>ALL!AQ345/ALL!AQ$554</f>
        <v>0</v>
      </c>
      <c r="AR959" s="79">
        <f>ALL!AR345/ALL!AR$554</f>
        <v>0</v>
      </c>
      <c r="AS959" s="79">
        <f>ALL!AS345/ALL!AS$554</f>
        <v>0</v>
      </c>
      <c r="AT959" s="79">
        <f>ALL!AT345/ALL!AT$554</f>
        <v>1.6163722789800839E-4</v>
      </c>
      <c r="AU959" s="79">
        <f>ALL!AU345/ALL!AU$554</f>
        <v>0</v>
      </c>
      <c r="AV959" s="79">
        <f>ALL!AV345/ALL!AV$554</f>
        <v>3.5467453717808302E-4</v>
      </c>
      <c r="AW959" s="79">
        <f>ALL!AW345/ALL!AW$554</f>
        <v>0</v>
      </c>
      <c r="AX959" s="79">
        <f>ALL!AX345/ALL!AX$554</f>
        <v>0</v>
      </c>
      <c r="AY959" s="79">
        <f>ALL!AY345/ALL!AY$554</f>
        <v>3.0050433596653763E-3</v>
      </c>
      <c r="AZ959" s="79">
        <f>ALL!AZ345/ALL!AZ$554</f>
        <v>4.8143486515015172E-3</v>
      </c>
      <c r="BA959" s="79">
        <f>ALL!BA345/ALL!BA$554</f>
        <v>0</v>
      </c>
      <c r="BB959" s="79">
        <f>ALL!BB345/ALL!BB$554</f>
        <v>0</v>
      </c>
      <c r="BC959" s="79">
        <f>ALL!BC345/ALL!BC$554</f>
        <v>0</v>
      </c>
      <c r="BD959" s="79">
        <f>ALL!BD345/ALL!BD$554</f>
        <v>2.4066711215813822E-5</v>
      </c>
      <c r="BE959" s="79">
        <f>ALL!BE345/ALL!BE$554</f>
        <v>3.6147360690515343E-4</v>
      </c>
      <c r="BF959" s="79">
        <f>ALL!BF345/ALL!BF$554</f>
        <v>2.3624470497927646E-5</v>
      </c>
      <c r="BG959" s="79">
        <f>ALL!BG345/ALL!BG$554</f>
        <v>0</v>
      </c>
      <c r="BH959" s="79">
        <f>ALL!BH345/ALL!BH$554</f>
        <v>6.5318074000694421E-5</v>
      </c>
      <c r="BJ959" s="267">
        <f t="array" ref="BJ959">(MIN(IF($E$4:$BG$4=BJ$4,$E959:$BG959)))</f>
        <v>0</v>
      </c>
      <c r="BK959" s="267">
        <f t="array" ref="BK959">(MAX(IF($E$4:$BG$4=BK$4,$E959:$BG959)))</f>
        <v>4.8143486515015172E-3</v>
      </c>
      <c r="BL959" s="267">
        <f t="array" ref="BL959">(AVERAGE(IF($E$4:$BG$4=BL$4,$E959:$BG959)))</f>
        <v>5.2098148601518654E-4</v>
      </c>
      <c r="BM959" s="267">
        <f t="array" ref="BM959">(MIN(IF($E$4:$BG$4=BM$4,$E959:$BG959)))</f>
        <v>0</v>
      </c>
      <c r="BN959" s="267">
        <f t="array" ref="BN959">(MAX(IF($E$4:$BG$4=BN$4,$E959:$BG959)))</f>
        <v>3.6147360690515343E-4</v>
      </c>
      <c r="BO959" s="267">
        <f t="array" ref="BO959">(AVERAGE(IF($E$4:$BG$4=BO$4,$E959:$BG959)))</f>
        <v>1.0229119715472373E-4</v>
      </c>
      <c r="BP959" s="267">
        <f t="array" ref="BP959">(MIN(IF($E$4:$BG$4=BP$4,$E959:$BG959)))</f>
        <v>0</v>
      </c>
      <c r="BQ959" s="267">
        <f t="array" ref="BQ959">(MAX(IF($E$4:$BG$4=BQ$4,$E959:$BG959)))</f>
        <v>0</v>
      </c>
      <c r="BR959" s="267">
        <f t="array" ref="BR959">(AVERAGE(IF($E$4:$BG$4=BR$4,$E959:$BG959)))</f>
        <v>0</v>
      </c>
      <c r="BS959" s="267">
        <f t="array" ref="BS959">(MIN(IF($E$4:$BG$4=BS$4,$E959:$BG959)))</f>
        <v>0</v>
      </c>
      <c r="BT959" s="267">
        <f t="array" ref="BT959">(MAX(IF($E$4:$BG$4=BT$4,$E959:$BG959)))</f>
        <v>6.2539368936854881E-4</v>
      </c>
      <c r="BU959" s="267">
        <f t="array" ref="BU959">(AVERAGE(IF($E$4:$BG$4=BU$4,$E959:$BG959)))</f>
        <v>9.4267859346694618E-5</v>
      </c>
      <c r="BV959" s="267">
        <f t="array" ref="BV959">(MIN(IF($E$4:$BG$4=BV$4,$E959:$BG959)))</f>
        <v>0</v>
      </c>
      <c r="BW959" s="267">
        <f t="array" ref="BW959">(MAX(IF($E$4:$BG$4=BW$4,$E959:$BG959)))</f>
        <v>0</v>
      </c>
      <c r="BX959" s="267">
        <f t="array" ref="BX959">(AVERAGE(IF($E$4:$BG$4=BX$4,$E959:$BG959)))</f>
        <v>0</v>
      </c>
      <c r="BY959" s="267">
        <f t="array" ref="BY959">(MIN(IF($E$4:$BG$4=BY$4,$E959:$BG959)))</f>
        <v>0</v>
      </c>
      <c r="BZ959" s="267">
        <f t="array" ref="BZ959">(MAX(IF($E$4:$BG$4=BZ$4,$E959:$BG959)))</f>
        <v>2.2595643540144378E-5</v>
      </c>
      <c r="CA959" s="267">
        <f t="array" ref="CA959">(AVERAGE(IF($E$4:$BG$4=CA$4,$E959:$BG959)))</f>
        <v>3.2279490771634825E-6</v>
      </c>
      <c r="CB959" s="268">
        <f t="shared" si="399"/>
        <v>0</v>
      </c>
      <c r="CC959" s="268">
        <f t="shared" si="400"/>
        <v>0</v>
      </c>
      <c r="CD959" s="268">
        <f t="shared" si="401"/>
        <v>1.9540162281241112E-4</v>
      </c>
    </row>
    <row r="960" spans="1:82" s="90" customFormat="1" ht="24">
      <c r="A960" s="253">
        <f t="shared" si="398"/>
        <v>53101</v>
      </c>
      <c r="B960" s="236" t="s">
        <v>289</v>
      </c>
      <c r="C960" s="50"/>
      <c r="D960" s="50"/>
      <c r="E960" s="79">
        <f>ALL!E346/ALL!E$554</f>
        <v>0</v>
      </c>
      <c r="F960" s="79">
        <f>ALL!F346/ALL!F$554</f>
        <v>0</v>
      </c>
      <c r="G960" s="79">
        <f>ALL!G346/ALL!G$554</f>
        <v>1.6294198980974491E-3</v>
      </c>
      <c r="H960" s="79">
        <f>ALL!H346/ALL!H$554</f>
        <v>0</v>
      </c>
      <c r="I960" s="79">
        <f>ALL!I346/ALL!I$554</f>
        <v>0</v>
      </c>
      <c r="J960" s="79">
        <f>ALL!J346/ALL!J$554</f>
        <v>1.6952072727395845E-5</v>
      </c>
      <c r="K960" s="79">
        <f>ALL!K346/ALL!K$554</f>
        <v>2.210195455419561E-4</v>
      </c>
      <c r="L960" s="79">
        <f>ALL!L346/ALL!L$554</f>
        <v>0</v>
      </c>
      <c r="M960" s="79">
        <f>ALL!M346/ALL!M$554</f>
        <v>0</v>
      </c>
      <c r="N960" s="79">
        <f>ALL!N346/ALL!N$554</f>
        <v>5.8651105727638162E-4</v>
      </c>
      <c r="O960" s="79">
        <f>ALL!O346/ALL!O$554</f>
        <v>0</v>
      </c>
      <c r="P960" s="79">
        <f>ALL!P346/ALL!P$554</f>
        <v>0</v>
      </c>
      <c r="Q960" s="79">
        <f>ALL!Q346/ALL!Q$554</f>
        <v>0</v>
      </c>
      <c r="R960" s="79">
        <f>ALL!R346/ALL!R$554</f>
        <v>0</v>
      </c>
      <c r="S960" s="79">
        <f>ALL!S346/ALL!S$554</f>
        <v>0</v>
      </c>
      <c r="T960" s="79">
        <f>ALL!T346/ALL!T$554</f>
        <v>0</v>
      </c>
      <c r="U960" s="79">
        <f>ALL!U346/ALL!U$554</f>
        <v>0</v>
      </c>
      <c r="V960" s="79">
        <f>ALL!V346/ALL!V$554</f>
        <v>0</v>
      </c>
      <c r="W960" s="79">
        <f>ALL!W346/ALL!W$554</f>
        <v>0</v>
      </c>
      <c r="X960" s="79">
        <f>ALL!X346/ALL!X$554</f>
        <v>1.1123804420221481E-5</v>
      </c>
      <c r="Y960" s="79">
        <f>ALL!Y346/ALL!Y$554</f>
        <v>0</v>
      </c>
      <c r="Z960" s="79">
        <f>ALL!Z346/ALL!Z$554</f>
        <v>0</v>
      </c>
      <c r="AA960" s="79">
        <f>ALL!AA346/ALL!AA$554</f>
        <v>0</v>
      </c>
      <c r="AB960" s="79">
        <f>ALL!AB346/ALL!AB$554</f>
        <v>3.2562553962369667E-5</v>
      </c>
      <c r="AC960" s="79">
        <f>ALL!AC346/ALL!AC$554</f>
        <v>5.308285247419308E-4</v>
      </c>
      <c r="AD960" s="79">
        <f>ALL!AD346/ALL!AD$554</f>
        <v>0</v>
      </c>
      <c r="AE960" s="79">
        <f>ALL!AE346/ALL!AE$554</f>
        <v>4.0209878927590831E-5</v>
      </c>
      <c r="AF960" s="79">
        <f>ALL!AF346/ALL!AF$554</f>
        <v>0</v>
      </c>
      <c r="AG960" s="79">
        <f>ALL!AG346/ALL!AG$554</f>
        <v>9.2177784952792664E-6</v>
      </c>
      <c r="AH960" s="79">
        <f>ALL!AH346/ALL!AH$554</f>
        <v>3.8325735038997899E-5</v>
      </c>
      <c r="AI960" s="79">
        <f>ALL!AI346/ALL!AI$554</f>
        <v>0</v>
      </c>
      <c r="AJ960" s="79">
        <f>ALL!AJ346/ALL!AJ$554</f>
        <v>1.5851086083541019E-3</v>
      </c>
      <c r="AK960" s="79">
        <f>ALL!AK346/ALL!AK$554</f>
        <v>0</v>
      </c>
      <c r="AL960" s="79">
        <f>ALL!AL346/ALL!AL$554</f>
        <v>1.254482971666117E-3</v>
      </c>
      <c r="AM960" s="79">
        <f>ALL!AM346/ALL!AM$554</f>
        <v>3.8039135323878147E-3</v>
      </c>
      <c r="AN960" s="79">
        <f>ALL!AN346/ALL!AN$554</f>
        <v>4.6197500751005323E-2</v>
      </c>
      <c r="AO960" s="79">
        <f>ALL!AO346/ALL!AO$554</f>
        <v>0</v>
      </c>
      <c r="AP960" s="79">
        <f>ALL!AP346/ALL!AP$554</f>
        <v>0</v>
      </c>
      <c r="AQ960" s="79">
        <f>ALL!AQ346/ALL!AQ$554</f>
        <v>2.302011816388469E-2</v>
      </c>
      <c r="AR960" s="79">
        <f>ALL!AR346/ALL!AR$554</f>
        <v>0</v>
      </c>
      <c r="AS960" s="79">
        <f>ALL!AS346/ALL!AS$554</f>
        <v>0</v>
      </c>
      <c r="AT960" s="79">
        <f>ALL!AT346/ALL!AT$554</f>
        <v>0</v>
      </c>
      <c r="AU960" s="79">
        <f>ALL!AU346/ALL!AU$554</f>
        <v>1.0613278632354135E-2</v>
      </c>
      <c r="AV960" s="79">
        <f>ALL!AV346/ALL!AV$554</f>
        <v>0</v>
      </c>
      <c r="AW960" s="79">
        <f>ALL!AW346/ALL!AW$554</f>
        <v>0</v>
      </c>
      <c r="AX960" s="79">
        <f>ALL!AX346/ALL!AX$554</f>
        <v>3.132219333553505E-3</v>
      </c>
      <c r="AY960" s="79">
        <f>ALL!AY346/ALL!AY$554</f>
        <v>0</v>
      </c>
      <c r="AZ960" s="79">
        <f>ALL!AZ346/ALL!AZ$554</f>
        <v>1.3485109800960699E-3</v>
      </c>
      <c r="BA960" s="79">
        <f>ALL!BA346/ALL!BA$554</f>
        <v>0</v>
      </c>
      <c r="BB960" s="79">
        <f>ALL!BB346/ALL!BB$554</f>
        <v>0</v>
      </c>
      <c r="BC960" s="79">
        <f>ALL!BC346/ALL!BC$554</f>
        <v>0</v>
      </c>
      <c r="BD960" s="79">
        <f>ALL!BD346/ALL!BD$554</f>
        <v>0</v>
      </c>
      <c r="BE960" s="79">
        <f>ALL!BE346/ALL!BE$554</f>
        <v>0</v>
      </c>
      <c r="BF960" s="79">
        <f>ALL!BF346/ALL!BF$554</f>
        <v>0</v>
      </c>
      <c r="BG960" s="79">
        <f>ALL!BG346/ALL!BG$554</f>
        <v>4.5300246303493765E-3</v>
      </c>
      <c r="BH960" s="79">
        <f>ALL!BH346/ALL!BH$554</f>
        <v>3.7805593429553587E-4</v>
      </c>
      <c r="BJ960" s="267">
        <f t="array" ref="BJ960">(MIN(IF($E$4:$BG$4=BJ$4,$E960:$BG960)))</f>
        <v>0</v>
      </c>
      <c r="BK960" s="267">
        <f t="array" ref="BK960">(MAX(IF($E$4:$BG$4=BK$4,$E960:$BG960)))</f>
        <v>4.6197500751005323E-2</v>
      </c>
      <c r="BL960" s="267">
        <f t="array" ref="BL960">(AVERAGE(IF($E$4:$BG$4=BL$4,$E960:$BG960)))</f>
        <v>5.2694767413058573E-3</v>
      </c>
      <c r="BM960" s="267">
        <f t="array" ref="BM960">(MIN(IF($E$4:$BG$4=BM$4,$E960:$BG960)))</f>
        <v>0</v>
      </c>
      <c r="BN960" s="267">
        <f t="array" ref="BN960">(MAX(IF($E$4:$BG$4=BN$4,$E960:$BG960)))</f>
        <v>4.5300246303493765E-3</v>
      </c>
      <c r="BO960" s="267">
        <f t="array" ref="BO960">(AVERAGE(IF($E$4:$BG$4=BO$4,$E960:$BG960)))</f>
        <v>1.1325061575873441E-3</v>
      </c>
      <c r="BP960" s="267">
        <f t="array" ref="BP960">(MIN(IF($E$4:$BG$4=BP$4,$E960:$BG960)))</f>
        <v>0</v>
      </c>
      <c r="BQ960" s="267">
        <f t="array" ref="BQ960">(MAX(IF($E$4:$BG$4=BQ$4,$E960:$BG960)))</f>
        <v>3.8039135323878147E-3</v>
      </c>
      <c r="BR960" s="267">
        <f t="array" ref="BR960">(AVERAGE(IF($E$4:$BG$4=BR$4,$E960:$BG960)))</f>
        <v>1.6861321680179773E-3</v>
      </c>
      <c r="BS960" s="267">
        <f t="array" ref="BS960">(MIN(IF($E$4:$BG$4=BS$4,$E960:$BG960)))</f>
        <v>0</v>
      </c>
      <c r="BT960" s="267">
        <f t="array" ref="BT960">(MAX(IF($E$4:$BG$4=BT$4,$E960:$BG960)))</f>
        <v>5.8651105727638162E-4</v>
      </c>
      <c r="BU960" s="267">
        <f t="array" ref="BU960">(AVERAGE(IF($E$4:$BG$4=BU$4,$E960:$BG960)))</f>
        <v>6.8278419726393004E-5</v>
      </c>
      <c r="BV960" s="267">
        <f t="array" ref="BV960">(MIN(IF($E$4:$BG$4=BV$4,$E960:$BG960)))</f>
        <v>0</v>
      </c>
      <c r="BW960" s="267">
        <f t="array" ref="BW960">(MAX(IF($E$4:$BG$4=BW$4,$E960:$BG960)))</f>
        <v>1.6294198980974491E-3</v>
      </c>
      <c r="BX960" s="267">
        <f t="array" ref="BX960">(AVERAGE(IF($E$4:$BG$4=BX$4,$E960:$BG960)))</f>
        <v>8.1177276510348024E-4</v>
      </c>
      <c r="BY960" s="267">
        <f t="array" ref="BY960">(MIN(IF($E$4:$BG$4=BY$4,$E960:$BG960)))</f>
        <v>0</v>
      </c>
      <c r="BZ960" s="267">
        <f t="array" ref="BZ960">(MAX(IF($E$4:$BG$4=BZ$4,$E960:$BG960)))</f>
        <v>1.1123804420221481E-5</v>
      </c>
      <c r="CA960" s="267">
        <f t="array" ref="CA960">(AVERAGE(IF($E$4:$BG$4=CA$4,$E960:$BG960)))</f>
        <v>2.905940416500107E-6</v>
      </c>
      <c r="CB960" s="268">
        <f t="shared" si="399"/>
        <v>0</v>
      </c>
      <c r="CC960" s="268">
        <f t="shared" si="400"/>
        <v>0</v>
      </c>
      <c r="CD960" s="268">
        <f t="shared" si="401"/>
        <v>1.7927514264160129E-3</v>
      </c>
    </row>
    <row r="961" spans="1:82" s="90" customFormat="1" ht="24">
      <c r="A961" s="253">
        <f t="shared" si="398"/>
        <v>53102</v>
      </c>
      <c r="B961" s="236" t="s">
        <v>290</v>
      </c>
      <c r="C961" s="50"/>
      <c r="D961" s="50"/>
      <c r="E961" s="79">
        <f>ALL!E347/ALL!E$554</f>
        <v>0</v>
      </c>
      <c r="F961" s="79">
        <f>ALL!F347/ALL!F$554</f>
        <v>0</v>
      </c>
      <c r="G961" s="79">
        <f>ALL!G347/ALL!G$554</f>
        <v>0</v>
      </c>
      <c r="H961" s="79">
        <f>ALL!H347/ALL!H$554</f>
        <v>0</v>
      </c>
      <c r="I961" s="79">
        <f>ALL!I347/ALL!I$554</f>
        <v>8.5317157358040155E-6</v>
      </c>
      <c r="J961" s="79">
        <f>ALL!J347/ALL!J$554</f>
        <v>0</v>
      </c>
      <c r="K961" s="79">
        <f>ALL!K347/ALL!K$554</f>
        <v>0</v>
      </c>
      <c r="L961" s="79">
        <f>ALL!L347/ALL!L$554</f>
        <v>0</v>
      </c>
      <c r="M961" s="79">
        <f>ALL!M347/ALL!M$554</f>
        <v>0</v>
      </c>
      <c r="N961" s="79">
        <f>ALL!N347/ALL!N$554</f>
        <v>0</v>
      </c>
      <c r="O961" s="79">
        <f>ALL!O347/ALL!O$554</f>
        <v>0</v>
      </c>
      <c r="P961" s="79">
        <f>ALL!P347/ALL!P$554</f>
        <v>0</v>
      </c>
      <c r="Q961" s="79">
        <f>ALL!Q347/ALL!Q$554</f>
        <v>0</v>
      </c>
      <c r="R961" s="79">
        <f>ALL!R347/ALL!R$554</f>
        <v>0</v>
      </c>
      <c r="S961" s="79">
        <f>ALL!S347/ALL!S$554</f>
        <v>0</v>
      </c>
      <c r="T961" s="79">
        <f>ALL!T347/ALL!T$554</f>
        <v>0</v>
      </c>
      <c r="U961" s="79">
        <f>ALL!U347/ALL!U$554</f>
        <v>0</v>
      </c>
      <c r="V961" s="79">
        <f>ALL!V347/ALL!V$554</f>
        <v>0</v>
      </c>
      <c r="W961" s="79">
        <f>ALL!W347/ALL!W$554</f>
        <v>0</v>
      </c>
      <c r="X961" s="79">
        <f>ALL!X347/ALL!X$554</f>
        <v>0</v>
      </c>
      <c r="Y961" s="79">
        <f>ALL!Y347/ALL!Y$554</f>
        <v>0</v>
      </c>
      <c r="Z961" s="79">
        <f>ALL!Z347/ALL!Z$554</f>
        <v>0</v>
      </c>
      <c r="AA961" s="79">
        <f>ALL!AA347/ALL!AA$554</f>
        <v>0</v>
      </c>
      <c r="AB961" s="79">
        <f>ALL!AB347/ALL!AB$554</f>
        <v>0</v>
      </c>
      <c r="AC961" s="79">
        <f>ALL!AC347/ALL!AC$554</f>
        <v>1.3434275421808794E-4</v>
      </c>
      <c r="AD961" s="79">
        <f>ALL!AD347/ALL!AD$554</f>
        <v>0</v>
      </c>
      <c r="AE961" s="79">
        <f>ALL!AE347/ALL!AE$554</f>
        <v>0</v>
      </c>
      <c r="AF961" s="79">
        <f>ALL!AF347/ALL!AF$554</f>
        <v>0</v>
      </c>
      <c r="AG961" s="79">
        <f>ALL!AG347/ALL!AG$554</f>
        <v>0</v>
      </c>
      <c r="AH961" s="79">
        <f>ALL!AH347/ALL!AH$554</f>
        <v>6.6604965293011421E-4</v>
      </c>
      <c r="AI961" s="79">
        <f>ALL!AI347/ALL!AI$554</f>
        <v>0</v>
      </c>
      <c r="AJ961" s="79">
        <f>ALL!AJ347/ALL!AJ$554</f>
        <v>0</v>
      </c>
      <c r="AK961" s="79">
        <f>ALL!AK347/ALL!AK$554</f>
        <v>0</v>
      </c>
      <c r="AL961" s="79">
        <f>ALL!AL347/ALL!AL$554</f>
        <v>0</v>
      </c>
      <c r="AM961" s="79">
        <f>ALL!AM347/ALL!AM$554</f>
        <v>0</v>
      </c>
      <c r="AN961" s="79">
        <f>ALL!AN347/ALL!AN$554</f>
        <v>1.1493252892377663E-4</v>
      </c>
      <c r="AO961" s="79">
        <f>ALL!AO347/ALL!AO$554</f>
        <v>0</v>
      </c>
      <c r="AP961" s="79">
        <f>ALL!AP347/ALL!AP$554</f>
        <v>3.2355883609935139E-3</v>
      </c>
      <c r="AQ961" s="79">
        <f>ALL!AQ347/ALL!AQ$554</f>
        <v>0</v>
      </c>
      <c r="AR961" s="79">
        <f>ALL!AR347/ALL!AR$554</f>
        <v>0</v>
      </c>
      <c r="AS961" s="79">
        <f>ALL!AS347/ALL!AS$554</f>
        <v>0</v>
      </c>
      <c r="AT961" s="79">
        <f>ALL!AT347/ALL!AT$554</f>
        <v>0</v>
      </c>
      <c r="AU961" s="79">
        <f>ALL!AU347/ALL!AU$554</f>
        <v>0</v>
      </c>
      <c r="AV961" s="79">
        <f>ALL!AV347/ALL!AV$554</f>
        <v>0</v>
      </c>
      <c r="AW961" s="79">
        <f>ALL!AW347/ALL!AW$554</f>
        <v>0</v>
      </c>
      <c r="AX961" s="79">
        <f>ALL!AX347/ALL!AX$554</f>
        <v>3.8716987130903058E-3</v>
      </c>
      <c r="AY961" s="79">
        <f>ALL!AY347/ALL!AY$554</f>
        <v>0</v>
      </c>
      <c r="AZ961" s="79">
        <f>ALL!AZ347/ALL!AZ$554</f>
        <v>0</v>
      </c>
      <c r="BA961" s="79">
        <f>ALL!BA347/ALL!BA$554</f>
        <v>0</v>
      </c>
      <c r="BB961" s="79">
        <f>ALL!BB347/ALL!BB$554</f>
        <v>0</v>
      </c>
      <c r="BC961" s="79">
        <f>ALL!BC347/ALL!BC$554</f>
        <v>0</v>
      </c>
      <c r="BD961" s="79">
        <f>ALL!BD347/ALL!BD$554</f>
        <v>0</v>
      </c>
      <c r="BE961" s="79">
        <f>ALL!BE347/ALL!BE$554</f>
        <v>0</v>
      </c>
      <c r="BF961" s="79">
        <f>ALL!BF347/ALL!BF$554</f>
        <v>0</v>
      </c>
      <c r="BG961" s="79">
        <f>ALL!BG347/ALL!BG$554</f>
        <v>0</v>
      </c>
      <c r="BH961" s="79">
        <f>ALL!BH347/ALL!BH$554</f>
        <v>4.6485127978784864E-5</v>
      </c>
      <c r="BJ961" s="267">
        <f t="array" ref="BJ961">(MIN(IF($E$4:$BG$4=BJ$4,$E961:$BG961)))</f>
        <v>0</v>
      </c>
      <c r="BK961" s="267">
        <f t="array" ref="BK961">(MAX(IF($E$4:$BG$4=BK$4,$E961:$BG961)))</f>
        <v>3.8716987130903058E-3</v>
      </c>
      <c r="BL961" s="267">
        <f t="array" ref="BL961">(AVERAGE(IF($E$4:$BG$4=BL$4,$E961:$BG961)))</f>
        <v>4.5138872518797477E-4</v>
      </c>
      <c r="BM961" s="267">
        <f t="array" ref="BM961">(MIN(IF($E$4:$BG$4=BM$4,$E961:$BG961)))</f>
        <v>0</v>
      </c>
      <c r="BN961" s="267">
        <f t="array" ref="BN961">(MAX(IF($E$4:$BG$4=BN$4,$E961:$BG961)))</f>
        <v>0</v>
      </c>
      <c r="BO961" s="267">
        <f t="array" ref="BO961">(AVERAGE(IF($E$4:$BG$4=BO$4,$E961:$BG961)))</f>
        <v>0</v>
      </c>
      <c r="BP961" s="267">
        <f t="array" ref="BP961">(MIN(IF($E$4:$BG$4=BP$4,$E961:$BG961)))</f>
        <v>0</v>
      </c>
      <c r="BQ961" s="267">
        <f t="array" ref="BQ961">(MAX(IF($E$4:$BG$4=BQ$4,$E961:$BG961)))</f>
        <v>0</v>
      </c>
      <c r="BR961" s="267">
        <f t="array" ref="BR961">(AVERAGE(IF($E$4:$BG$4=BR$4,$E961:$BG961)))</f>
        <v>0</v>
      </c>
      <c r="BS961" s="267">
        <f t="array" ref="BS961">(MIN(IF($E$4:$BG$4=BS$4,$E961:$BG961)))</f>
        <v>0</v>
      </c>
      <c r="BT961" s="267">
        <f t="array" ref="BT961">(MAX(IF($E$4:$BG$4=BT$4,$E961:$BG961)))</f>
        <v>6.6604965293011421E-4</v>
      </c>
      <c r="BU961" s="267">
        <f t="array" ref="BU961">(AVERAGE(IF($E$4:$BG$4=BU$4,$E961:$BG961)))</f>
        <v>3.811392414991439E-5</v>
      </c>
      <c r="BV961" s="267">
        <f t="array" ref="BV961">(MIN(IF($E$4:$BG$4=BV$4,$E961:$BG961)))</f>
        <v>0</v>
      </c>
      <c r="BW961" s="267">
        <f t="array" ref="BW961">(MAX(IF($E$4:$BG$4=BW$4,$E961:$BG961)))</f>
        <v>0</v>
      </c>
      <c r="BX961" s="267">
        <f t="array" ref="BX961">(AVERAGE(IF($E$4:$BG$4=BX$4,$E961:$BG961)))</f>
        <v>0</v>
      </c>
      <c r="BY961" s="267">
        <f t="array" ref="BY961">(MIN(IF($E$4:$BG$4=BY$4,$E961:$BG961)))</f>
        <v>0</v>
      </c>
      <c r="BZ961" s="267">
        <f t="array" ref="BZ961">(MAX(IF($E$4:$BG$4=BZ$4,$E961:$BG961)))</f>
        <v>8.5317157358040155E-6</v>
      </c>
      <c r="CA961" s="267">
        <f t="array" ref="CA961">(AVERAGE(IF($E$4:$BG$4=CA$4,$E961:$BG961)))</f>
        <v>1.2188165336862879E-6</v>
      </c>
      <c r="CB961" s="268">
        <f t="shared" si="399"/>
        <v>0</v>
      </c>
      <c r="CC961" s="268">
        <f t="shared" si="400"/>
        <v>0</v>
      </c>
      <c r="CD961" s="268">
        <f t="shared" si="401"/>
        <v>1.4602079501621097E-4</v>
      </c>
    </row>
    <row r="962" spans="1:82" s="90" customFormat="1">
      <c r="A962" s="253">
        <f t="shared" si="398"/>
        <v>53201</v>
      </c>
      <c r="B962" s="236" t="s">
        <v>291</v>
      </c>
      <c r="C962" s="50"/>
      <c r="D962" s="50"/>
      <c r="E962" s="79">
        <f>ALL!E348/ALL!E$554</f>
        <v>0</v>
      </c>
      <c r="F962" s="79">
        <f>ALL!F348/ALL!F$554</f>
        <v>0</v>
      </c>
      <c r="G962" s="79">
        <f>ALL!G348/ALL!G$554</f>
        <v>6.6382804555144718E-5</v>
      </c>
      <c r="H962" s="79">
        <f>ALL!H348/ALL!H$554</f>
        <v>0</v>
      </c>
      <c r="I962" s="79">
        <f>ALL!I348/ALL!I$554</f>
        <v>0</v>
      </c>
      <c r="J962" s="79">
        <f>ALL!J348/ALL!J$554</f>
        <v>0</v>
      </c>
      <c r="K962" s="79">
        <f>ALL!K348/ALL!K$554</f>
        <v>0</v>
      </c>
      <c r="L962" s="79">
        <f>ALL!L348/ALL!L$554</f>
        <v>0</v>
      </c>
      <c r="M962" s="79">
        <f>ALL!M348/ALL!M$554</f>
        <v>0</v>
      </c>
      <c r="N962" s="79">
        <f>ALL!N348/ALL!N$554</f>
        <v>7.3084951365376394E-4</v>
      </c>
      <c r="O962" s="79">
        <f>ALL!O348/ALL!O$554</f>
        <v>0</v>
      </c>
      <c r="P962" s="79">
        <f>ALL!P348/ALL!P$554</f>
        <v>6.7506566253875821E-4</v>
      </c>
      <c r="Q962" s="79">
        <f>ALL!Q348/ALL!Q$554</f>
        <v>1.0816968139752893E-5</v>
      </c>
      <c r="R962" s="79">
        <f>ALL!R348/ALL!R$554</f>
        <v>0</v>
      </c>
      <c r="S962" s="79">
        <f>ALL!S348/ALL!S$554</f>
        <v>2.678083789206442E-6</v>
      </c>
      <c r="T962" s="79">
        <f>ALL!T348/ALL!T$554</f>
        <v>0</v>
      </c>
      <c r="U962" s="79">
        <f>ALL!U348/ALL!U$554</f>
        <v>0</v>
      </c>
      <c r="V962" s="79">
        <f>ALL!V348/ALL!V$554</f>
        <v>0</v>
      </c>
      <c r="W962" s="79">
        <f>ALL!W348/ALL!W$554</f>
        <v>0</v>
      </c>
      <c r="X962" s="79">
        <f>ALL!X348/ALL!X$554</f>
        <v>1.0622276316698629E-4</v>
      </c>
      <c r="Y962" s="79">
        <f>ALL!Y348/ALL!Y$554</f>
        <v>1.0003782163333687E-3</v>
      </c>
      <c r="Z962" s="79">
        <f>ALL!Z348/ALL!Z$554</f>
        <v>3.0153380927272076E-4</v>
      </c>
      <c r="AA962" s="79">
        <f>ALL!AA348/ALL!AA$554</f>
        <v>7.3198130229621056E-4</v>
      </c>
      <c r="AB962" s="79">
        <f>ALL!AB348/ALL!AB$554</f>
        <v>0</v>
      </c>
      <c r="AC962" s="79">
        <f>ALL!AC348/ALL!AC$554</f>
        <v>9.4732196165147351E-4</v>
      </c>
      <c r="AD962" s="79">
        <f>ALL!AD348/ALL!AD$554</f>
        <v>0</v>
      </c>
      <c r="AE962" s="79">
        <f>ALL!AE348/ALL!AE$554</f>
        <v>0</v>
      </c>
      <c r="AF962" s="79">
        <f>ALL!AF348/ALL!AF$554</f>
        <v>7.4045433925136787E-4</v>
      </c>
      <c r="AG962" s="79">
        <f>ALL!AG348/ALL!AG$554</f>
        <v>0</v>
      </c>
      <c r="AH962" s="79">
        <f>ALL!AH348/ALL!AH$554</f>
        <v>0</v>
      </c>
      <c r="AI962" s="79">
        <f>ALL!AI348/ALL!AI$554</f>
        <v>0</v>
      </c>
      <c r="AJ962" s="79">
        <f>ALL!AJ348/ALL!AJ$554</f>
        <v>0</v>
      </c>
      <c r="AK962" s="79">
        <f>ALL!AK348/ALL!AK$554</f>
        <v>0</v>
      </c>
      <c r="AL962" s="79">
        <f>ALL!AL348/ALL!AL$554</f>
        <v>0</v>
      </c>
      <c r="AM962" s="79">
        <f>ALL!AM348/ALL!AM$554</f>
        <v>0</v>
      </c>
      <c r="AN962" s="79">
        <f>ALL!AN348/ALL!AN$554</f>
        <v>0</v>
      </c>
      <c r="AO962" s="79">
        <f>ALL!AO348/ALL!AO$554</f>
        <v>0</v>
      </c>
      <c r="AP962" s="79">
        <f>ALL!AP348/ALL!AP$554</f>
        <v>0</v>
      </c>
      <c r="AQ962" s="79">
        <f>ALL!AQ348/ALL!AQ$554</f>
        <v>0</v>
      </c>
      <c r="AR962" s="79">
        <f>ALL!AR348/ALL!AR$554</f>
        <v>0</v>
      </c>
      <c r="AS962" s="79">
        <f>ALL!AS348/ALL!AS$554</f>
        <v>0</v>
      </c>
      <c r="AT962" s="79">
        <f>ALL!AT348/ALL!AT$554</f>
        <v>0</v>
      </c>
      <c r="AU962" s="79">
        <f>ALL!AU348/ALL!AU$554</f>
        <v>0</v>
      </c>
      <c r="AV962" s="79">
        <f>ALL!AV348/ALL!AV$554</f>
        <v>0</v>
      </c>
      <c r="AW962" s="79">
        <f>ALL!AW348/ALL!AW$554</f>
        <v>0</v>
      </c>
      <c r="AX962" s="79">
        <f>ALL!AX348/ALL!AX$554</f>
        <v>0</v>
      </c>
      <c r="AY962" s="79">
        <f>ALL!AY348/ALL!AY$554</f>
        <v>0</v>
      </c>
      <c r="AZ962" s="79">
        <f>ALL!AZ348/ALL!AZ$554</f>
        <v>0</v>
      </c>
      <c r="BA962" s="79">
        <f>ALL!BA348/ALL!BA$554</f>
        <v>0</v>
      </c>
      <c r="BB962" s="79">
        <f>ALL!BB348/ALL!BB$554</f>
        <v>0</v>
      </c>
      <c r="BC962" s="79">
        <f>ALL!BC348/ALL!BC$554</f>
        <v>0</v>
      </c>
      <c r="BD962" s="79">
        <f>ALL!BD348/ALL!BD$554</f>
        <v>0</v>
      </c>
      <c r="BE962" s="79">
        <f>ALL!BE348/ALL!BE$554</f>
        <v>3.9507546594012892E-4</v>
      </c>
      <c r="BF962" s="79">
        <f>ALL!BF348/ALL!BF$554</f>
        <v>0</v>
      </c>
      <c r="BG962" s="79">
        <f>ALL!BG348/ALL!BG$554</f>
        <v>2.9606785712405557E-3</v>
      </c>
      <c r="BH962" s="79">
        <f>ALL!BH348/ALL!BH$554</f>
        <v>1.1358183113620495E-4</v>
      </c>
      <c r="BJ962" s="267">
        <f t="array" ref="BJ962">(MIN(IF($E$4:$BG$4=BJ$4,$E962:$BG962)))</f>
        <v>0</v>
      </c>
      <c r="BK962" s="267">
        <f t="array" ref="BK962">(MAX(IF($E$4:$BG$4=BK$4,$E962:$BG962)))</f>
        <v>0</v>
      </c>
      <c r="BL962" s="267">
        <f t="array" ref="BL962">(AVERAGE(IF($E$4:$BG$4=BL$4,$E962:$BG962)))</f>
        <v>0</v>
      </c>
      <c r="BM962" s="267">
        <f t="array" ref="BM962">(MIN(IF($E$4:$BG$4=BM$4,$E962:$BG962)))</f>
        <v>0</v>
      </c>
      <c r="BN962" s="267">
        <f t="array" ref="BN962">(MAX(IF($E$4:$BG$4=BN$4,$E962:$BG962)))</f>
        <v>2.9606785712405557E-3</v>
      </c>
      <c r="BO962" s="267">
        <f t="array" ref="BO962">(AVERAGE(IF($E$4:$BG$4=BO$4,$E962:$BG962)))</f>
        <v>8.3893850929517115E-4</v>
      </c>
      <c r="BP962" s="267">
        <f t="array" ref="BP962">(MIN(IF($E$4:$BG$4=BP$4,$E962:$BG962)))</f>
        <v>0</v>
      </c>
      <c r="BQ962" s="267">
        <f t="array" ref="BQ962">(MAX(IF($E$4:$BG$4=BQ$4,$E962:$BG962)))</f>
        <v>0</v>
      </c>
      <c r="BR962" s="267">
        <f t="array" ref="BR962">(AVERAGE(IF($E$4:$BG$4=BR$4,$E962:$BG962)))</f>
        <v>0</v>
      </c>
      <c r="BS962" s="267">
        <f t="array" ref="BS962">(MIN(IF($E$4:$BG$4=BS$4,$E962:$BG962)))</f>
        <v>0</v>
      </c>
      <c r="BT962" s="267">
        <f t="array" ref="BT962">(MAX(IF($E$4:$BG$4=BT$4,$E962:$BG962)))</f>
        <v>1.0003782163333687E-3</v>
      </c>
      <c r="BU962" s="267">
        <f t="array" ref="BU962">(AVERAGE(IF($E$4:$BG$4=BU$4,$E962:$BG962)))</f>
        <v>1.983085897673878E-4</v>
      </c>
      <c r="BV962" s="267">
        <f t="array" ref="BV962">(MIN(IF($E$4:$BG$4=BV$4,$E962:$BG962)))</f>
        <v>0</v>
      </c>
      <c r="BW962" s="267">
        <f t="array" ref="BW962">(MAX(IF($E$4:$BG$4=BW$4,$E962:$BG962)))</f>
        <v>3.0153380927272076E-4</v>
      </c>
      <c r="BX962" s="267">
        <f t="array" ref="BX962">(AVERAGE(IF($E$4:$BG$4=BX$4,$E962:$BG962)))</f>
        <v>9.1979153456966367E-5</v>
      </c>
      <c r="BY962" s="267">
        <f t="array" ref="BY962">(MIN(IF($E$4:$BG$4=BY$4,$E962:$BG962)))</f>
        <v>0</v>
      </c>
      <c r="BZ962" s="267">
        <f t="array" ref="BZ962">(MAX(IF($E$4:$BG$4=BZ$4,$E962:$BG962)))</f>
        <v>6.7506566253875821E-4</v>
      </c>
      <c r="CA962" s="267">
        <f t="array" ref="CA962">(AVERAGE(IF($E$4:$BG$4=CA$4,$E962:$BG962)))</f>
        <v>1.1161263224367778E-4</v>
      </c>
      <c r="CB962" s="268">
        <f t="shared" si="399"/>
        <v>0</v>
      </c>
      <c r="CC962" s="268">
        <f t="shared" si="400"/>
        <v>0</v>
      </c>
      <c r="CD962" s="268">
        <f t="shared" si="401"/>
        <v>1.5762617203326251E-4</v>
      </c>
    </row>
    <row r="963" spans="1:82" s="90" customFormat="1">
      <c r="A963" s="253">
        <f t="shared" si="398"/>
        <v>53202</v>
      </c>
      <c r="B963" s="236" t="s">
        <v>292</v>
      </c>
      <c r="C963" s="50"/>
      <c r="D963" s="50"/>
      <c r="E963" s="79">
        <f>ALL!E349/ALL!E$554</f>
        <v>1.5655354255398002E-4</v>
      </c>
      <c r="F963" s="79">
        <f>ALL!F349/ALL!F$554</f>
        <v>9.5875170357749513E-5</v>
      </c>
      <c r="G963" s="79">
        <f>ALL!G349/ALL!G$554</f>
        <v>0</v>
      </c>
      <c r="H963" s="79">
        <f>ALL!H349/ALL!H$554</f>
        <v>4.1333838893555457E-5</v>
      </c>
      <c r="I963" s="79">
        <f>ALL!I349/ALL!I$554</f>
        <v>8.4371132278201748E-5</v>
      </c>
      <c r="J963" s="79">
        <f>ALL!J349/ALL!J$554</f>
        <v>7.7729952706080674E-4</v>
      </c>
      <c r="K963" s="79">
        <f>ALL!K349/ALL!K$554</f>
        <v>4.9886049780723356E-5</v>
      </c>
      <c r="L963" s="79">
        <f>ALL!L349/ALL!L$554</f>
        <v>1.8133610239972925E-3</v>
      </c>
      <c r="M963" s="79">
        <f>ALL!M349/ALL!M$554</f>
        <v>0</v>
      </c>
      <c r="N963" s="79">
        <f>ALL!N349/ALL!N$554</f>
        <v>0</v>
      </c>
      <c r="O963" s="79">
        <f>ALL!O349/ALL!O$554</f>
        <v>1.9531549863959666E-3</v>
      </c>
      <c r="P963" s="79">
        <f>ALL!P349/ALL!P$554</f>
        <v>6.4815801702303622E-4</v>
      </c>
      <c r="Q963" s="79">
        <f>ALL!Q349/ALL!Q$554</f>
        <v>2.0121578831011231E-3</v>
      </c>
      <c r="R963" s="79">
        <f>ALL!R349/ALL!R$554</f>
        <v>0</v>
      </c>
      <c r="S963" s="79">
        <f>ALL!S349/ALL!S$554</f>
        <v>5.2490442268446265E-5</v>
      </c>
      <c r="T963" s="79">
        <f>ALL!T349/ALL!T$554</f>
        <v>0</v>
      </c>
      <c r="U963" s="79">
        <f>ALL!U349/ALL!U$554</f>
        <v>2.2503061935946945E-4</v>
      </c>
      <c r="V963" s="79">
        <f>ALL!V349/ALL!V$554</f>
        <v>0</v>
      </c>
      <c r="W963" s="79">
        <f>ALL!W349/ALL!W$554</f>
        <v>0</v>
      </c>
      <c r="X963" s="79">
        <f>ALL!X349/ALL!X$554</f>
        <v>2.5499496740047328E-3</v>
      </c>
      <c r="Y963" s="79">
        <f>ALL!Y349/ALL!Y$554</f>
        <v>0</v>
      </c>
      <c r="Z963" s="79">
        <f>ALL!Z349/ALL!Z$554</f>
        <v>2.7151064417965283E-3</v>
      </c>
      <c r="AA963" s="79">
        <f>ALL!AA349/ALL!AA$554</f>
        <v>1.9020983996003688E-5</v>
      </c>
      <c r="AB963" s="79">
        <f>ALL!AB349/ALL!AB$554</f>
        <v>9.5983702081093658E-4</v>
      </c>
      <c r="AC963" s="79">
        <f>ALL!AC349/ALL!AC$554</f>
        <v>0</v>
      </c>
      <c r="AD963" s="79">
        <f>ALL!AD349/ALL!AD$554</f>
        <v>2.0149019705556076E-3</v>
      </c>
      <c r="AE963" s="79">
        <f>ALL!AE349/ALL!AE$554</f>
        <v>1.3686304513435774E-4</v>
      </c>
      <c r="AF963" s="79">
        <f>ALL!AF349/ALL!AF$554</f>
        <v>0</v>
      </c>
      <c r="AG963" s="79">
        <f>ALL!AG349/ALL!AG$554</f>
        <v>2.1508149822318288E-6</v>
      </c>
      <c r="AH963" s="79">
        <f>ALL!AH349/ALL!AH$554</f>
        <v>4.3327075326396653E-4</v>
      </c>
      <c r="AI963" s="79">
        <f>ALL!AI349/ALL!AI$554</f>
        <v>0</v>
      </c>
      <c r="AJ963" s="79">
        <f>ALL!AJ349/ALL!AJ$554</f>
        <v>3.1688799448273591E-5</v>
      </c>
      <c r="AK963" s="79">
        <f>ALL!AK349/ALL!AK$554</f>
        <v>6.4383887837730107E-3</v>
      </c>
      <c r="AL963" s="79">
        <f>ALL!AL349/ALL!AL$554</f>
        <v>0</v>
      </c>
      <c r="AM963" s="79">
        <f>ALL!AM349/ALL!AM$554</f>
        <v>4.049140233110332E-4</v>
      </c>
      <c r="AN963" s="79">
        <f>ALL!AN349/ALL!AN$554</f>
        <v>2.3357255878057832E-4</v>
      </c>
      <c r="AO963" s="79">
        <f>ALL!AO349/ALL!AO$554</f>
        <v>0</v>
      </c>
      <c r="AP963" s="79">
        <f>ALL!AP349/ALL!AP$554</f>
        <v>8.7338211798052776E-3</v>
      </c>
      <c r="AQ963" s="79">
        <f>ALL!AQ349/ALL!AQ$554</f>
        <v>2.2362195438313571E-2</v>
      </c>
      <c r="AR963" s="79">
        <f>ALL!AR349/ALL!AR$554</f>
        <v>7.971220861629753E-3</v>
      </c>
      <c r="AS963" s="79">
        <f>ALL!AS349/ALL!AS$554</f>
        <v>0</v>
      </c>
      <c r="AT963" s="79">
        <f>ALL!AT349/ALL!AT$554</f>
        <v>4.1432643346308515E-2</v>
      </c>
      <c r="AU963" s="79">
        <f>ALL!AU349/ALL!AU$554</f>
        <v>0</v>
      </c>
      <c r="AV963" s="79">
        <f>ALL!AV349/ALL!AV$554</f>
        <v>0</v>
      </c>
      <c r="AW963" s="79">
        <f>ALL!AW349/ALL!AW$554</f>
        <v>1.2233976925796069E-3</v>
      </c>
      <c r="AX963" s="79">
        <f>ALL!AX349/ALL!AX$554</f>
        <v>0</v>
      </c>
      <c r="AY963" s="79">
        <f>ALL!AY349/ALL!AY$554</f>
        <v>0</v>
      </c>
      <c r="AZ963" s="79">
        <f>ALL!AZ349/ALL!AZ$554</f>
        <v>1.3328674304641627E-2</v>
      </c>
      <c r="BA963" s="79">
        <f>ALL!BA349/ALL!BA$554</f>
        <v>0</v>
      </c>
      <c r="BB963" s="79">
        <f>ALL!BB349/ALL!BB$554</f>
        <v>0</v>
      </c>
      <c r="BC963" s="79">
        <f>ALL!BC349/ALL!BC$554</f>
        <v>0</v>
      </c>
      <c r="BD963" s="79">
        <f>ALL!BD349/ALL!BD$554</f>
        <v>0</v>
      </c>
      <c r="BE963" s="79">
        <f>ALL!BE349/ALL!BE$554</f>
        <v>1.2045202487648067E-3</v>
      </c>
      <c r="BF963" s="79">
        <f>ALL!BF349/ALL!BF$554</f>
        <v>2.8657431991420951E-5</v>
      </c>
      <c r="BG963" s="79">
        <f>ALL!BG349/ALL!BG$554</f>
        <v>0</v>
      </c>
      <c r="BH963" s="79">
        <f>ALL!BH349/ALL!BH$554</f>
        <v>8.1390204092203977E-4</v>
      </c>
      <c r="BJ963" s="267">
        <f t="array" ref="BJ963">(MIN(IF($E$4:$BG$4=BJ$4,$E963:$BG963)))</f>
        <v>0</v>
      </c>
      <c r="BK963" s="267">
        <f t="array" ref="BK963">(MAX(IF($E$4:$BG$4=BK$4,$E963:$BG963)))</f>
        <v>4.1432643346308515E-2</v>
      </c>
      <c r="BL963" s="267">
        <f t="array" ref="BL963">(AVERAGE(IF($E$4:$BG$4=BL$4,$E963:$BG963)))</f>
        <v>5.9553453363786835E-3</v>
      </c>
      <c r="BM963" s="267">
        <f t="array" ref="BM963">(MIN(IF($E$4:$BG$4=BM$4,$E963:$BG963)))</f>
        <v>0</v>
      </c>
      <c r="BN963" s="267">
        <f t="array" ref="BN963">(MAX(IF($E$4:$BG$4=BN$4,$E963:$BG963)))</f>
        <v>1.2045202487648067E-3</v>
      </c>
      <c r="BO963" s="267">
        <f t="array" ref="BO963">(AVERAGE(IF($E$4:$BG$4=BO$4,$E963:$BG963)))</f>
        <v>3.0829442018905692E-4</v>
      </c>
      <c r="BP963" s="267">
        <f t="array" ref="BP963">(MIN(IF($E$4:$BG$4=BP$4,$E963:$BG963)))</f>
        <v>0</v>
      </c>
      <c r="BQ963" s="267">
        <f t="array" ref="BQ963">(MAX(IF($E$4:$BG$4=BQ$4,$E963:$BG963)))</f>
        <v>6.4383887837730107E-3</v>
      </c>
      <c r="BR963" s="267">
        <f t="array" ref="BR963">(AVERAGE(IF($E$4:$BG$4=BR$4,$E963:$BG963)))</f>
        <v>2.2811009356946813E-3</v>
      </c>
      <c r="BS963" s="267">
        <f t="array" ref="BS963">(MIN(IF($E$4:$BG$4=BS$4,$E963:$BG963)))</f>
        <v>0</v>
      </c>
      <c r="BT963" s="267">
        <f t="array" ref="BT963">(MAX(IF($E$4:$BG$4=BT$4,$E963:$BG963)))</f>
        <v>2.0149019705556076E-3</v>
      </c>
      <c r="BU963" s="267">
        <f t="array" ref="BU963">(AVERAGE(IF($E$4:$BG$4=BU$4,$E963:$BG963)))</f>
        <v>3.6870515206487077E-4</v>
      </c>
      <c r="BV963" s="267">
        <f t="array" ref="BV963">(MIN(IF($E$4:$BG$4=BV$4,$E963:$BG963)))</f>
        <v>0</v>
      </c>
      <c r="BW963" s="267">
        <f t="array" ref="BW963">(MAX(IF($E$4:$BG$4=BW$4,$E963:$BG963)))</f>
        <v>2.7151064417965283E-3</v>
      </c>
      <c r="BX963" s="267">
        <f t="array" ref="BX963">(AVERAGE(IF($E$4:$BG$4=BX$4,$E963:$BG963)))</f>
        <v>9.2665806551393457E-4</v>
      </c>
      <c r="BY963" s="267">
        <f t="array" ref="BY963">(MIN(IF($E$4:$BG$4=BY$4,$E963:$BG963)))</f>
        <v>0</v>
      </c>
      <c r="BZ963" s="267">
        <f t="array" ref="BZ963">(MAX(IF($E$4:$BG$4=BZ$4,$E963:$BG963)))</f>
        <v>2.5499496740047328E-3</v>
      </c>
      <c r="CA963" s="267">
        <f t="array" ref="CA963">(AVERAGE(IF($E$4:$BG$4=CA$4,$E963:$BG963)))</f>
        <v>7.6043161166356647E-4</v>
      </c>
      <c r="CB963" s="268">
        <f t="shared" si="399"/>
        <v>0</v>
      </c>
      <c r="CC963" s="268">
        <f t="shared" si="400"/>
        <v>0</v>
      </c>
      <c r="CD963" s="268">
        <f t="shared" si="401"/>
        <v>2.1842630473993124E-3</v>
      </c>
    </row>
    <row r="964" spans="1:82" s="90" customFormat="1" ht="24">
      <c r="A964" s="253">
        <f t="shared" si="398"/>
        <v>53203</v>
      </c>
      <c r="B964" s="236" t="s">
        <v>293</v>
      </c>
      <c r="C964" s="50"/>
      <c r="D964" s="50"/>
      <c r="E964" s="79">
        <f>ALL!E350/ALL!E$554</f>
        <v>0</v>
      </c>
      <c r="F964" s="79">
        <f>ALL!F350/ALL!F$554</f>
        <v>1.145376076337077E-4</v>
      </c>
      <c r="G964" s="79">
        <f>ALL!G350/ALL!G$554</f>
        <v>0</v>
      </c>
      <c r="H964" s="79">
        <f>ALL!H350/ALL!H$554</f>
        <v>0</v>
      </c>
      <c r="I964" s="79">
        <f>ALL!I350/ALL!I$554</f>
        <v>5.296773519311659E-6</v>
      </c>
      <c r="J964" s="79">
        <f>ALL!J350/ALL!J$554</f>
        <v>5.6084574006314064E-3</v>
      </c>
      <c r="K964" s="79">
        <f>ALL!K350/ALL!K$554</f>
        <v>0</v>
      </c>
      <c r="L964" s="79">
        <f>ALL!L350/ALL!L$554</f>
        <v>1.8862246601778229E-3</v>
      </c>
      <c r="M964" s="79">
        <f>ALL!M350/ALL!M$554</f>
        <v>0</v>
      </c>
      <c r="N964" s="79">
        <f>ALL!N350/ALL!N$554</f>
        <v>3.3042175448320201E-3</v>
      </c>
      <c r="O964" s="79">
        <f>ALL!O350/ALL!O$554</f>
        <v>0</v>
      </c>
      <c r="P964" s="79">
        <f>ALL!P350/ALL!P$554</f>
        <v>5.38347153565924E-3</v>
      </c>
      <c r="Q964" s="79">
        <f>ALL!Q350/ALL!Q$554</f>
        <v>0</v>
      </c>
      <c r="R964" s="79">
        <f>ALL!R350/ALL!R$554</f>
        <v>4.2014466042873894E-3</v>
      </c>
      <c r="S964" s="79">
        <f>ALL!S350/ALL!S$554</f>
        <v>2.7576686729786693E-3</v>
      </c>
      <c r="T964" s="79">
        <f>ALL!T350/ALL!T$554</f>
        <v>8.472881174174778E-6</v>
      </c>
      <c r="U964" s="79">
        <f>ALL!U350/ALL!U$554</f>
        <v>0</v>
      </c>
      <c r="V964" s="79">
        <f>ALL!V350/ALL!V$554</f>
        <v>0</v>
      </c>
      <c r="W964" s="79">
        <f>ALL!W350/ALL!W$554</f>
        <v>0</v>
      </c>
      <c r="X964" s="79">
        <f>ALL!X350/ALL!X$554</f>
        <v>1.1518123217326007E-3</v>
      </c>
      <c r="Y964" s="79">
        <f>ALL!Y350/ALL!Y$554</f>
        <v>0</v>
      </c>
      <c r="Z964" s="79">
        <f>ALL!Z350/ALL!Z$554</f>
        <v>2.1728770783064643E-4</v>
      </c>
      <c r="AA964" s="79">
        <f>ALL!AA350/ALL!AA$554</f>
        <v>5.2859478498894218E-5</v>
      </c>
      <c r="AB964" s="79">
        <f>ALL!AB350/ALL!AB$554</f>
        <v>1.3576278499496532E-4</v>
      </c>
      <c r="AC964" s="79">
        <f>ALL!AC350/ALL!AC$554</f>
        <v>0</v>
      </c>
      <c r="AD964" s="79">
        <f>ALL!AD350/ALL!AD$554</f>
        <v>3.7645405889987411E-3</v>
      </c>
      <c r="AE964" s="79">
        <f>ALL!AE350/ALL!AE$554</f>
        <v>3.3627775623505813E-5</v>
      </c>
      <c r="AF964" s="79">
        <f>ALL!AF350/ALL!AF$554</f>
        <v>3.7511700645539076E-3</v>
      </c>
      <c r="AG964" s="79">
        <f>ALL!AG350/ALL!AG$554</f>
        <v>0</v>
      </c>
      <c r="AH964" s="79">
        <f>ALL!AH350/ALL!AH$554</f>
        <v>5.3400439935268693E-3</v>
      </c>
      <c r="AI964" s="79">
        <f>ALL!AI350/ALL!AI$554</f>
        <v>0</v>
      </c>
      <c r="AJ964" s="79">
        <f>ALL!AJ350/ALL!AJ$554</f>
        <v>1.0675103861009056E-3</v>
      </c>
      <c r="AK964" s="79">
        <f>ALL!AK350/ALL!AK$554</f>
        <v>0</v>
      </c>
      <c r="AL964" s="79">
        <f>ALL!AL350/ALL!AL$554</f>
        <v>0</v>
      </c>
      <c r="AM964" s="79">
        <f>ALL!AM350/ALL!AM$554</f>
        <v>0</v>
      </c>
      <c r="AN964" s="79">
        <f>ALL!AN350/ALL!AN$554</f>
        <v>1.76847794505295E-3</v>
      </c>
      <c r="AO964" s="79">
        <f>ALL!AO350/ALL!AO$554</f>
        <v>0</v>
      </c>
      <c r="AP964" s="79">
        <f>ALL!AP350/ALL!AP$554</f>
        <v>3.6693979731992005E-3</v>
      </c>
      <c r="AQ964" s="79">
        <f>ALL!AQ350/ALL!AQ$554</f>
        <v>6.9023719297272744E-3</v>
      </c>
      <c r="AR964" s="79">
        <f>ALL!AR350/ALL!AR$554</f>
        <v>3.9487713967638208E-3</v>
      </c>
      <c r="AS964" s="79">
        <f>ALL!AS350/ALL!AS$554</f>
        <v>2.7135313578271745E-3</v>
      </c>
      <c r="AT964" s="79">
        <f>ALL!AT350/ALL!AT$554</f>
        <v>1.1966774300417664E-2</v>
      </c>
      <c r="AU964" s="79">
        <f>ALL!AU350/ALL!AU$554</f>
        <v>0</v>
      </c>
      <c r="AV964" s="79">
        <f>ALL!AV350/ALL!AV$554</f>
        <v>0</v>
      </c>
      <c r="AW964" s="79">
        <f>ALL!AW350/ALL!AW$554</f>
        <v>0</v>
      </c>
      <c r="AX964" s="79">
        <f>ALL!AX350/ALL!AX$554</f>
        <v>2.829047628849011E-3</v>
      </c>
      <c r="AY964" s="79">
        <f>ALL!AY350/ALL!AY$554</f>
        <v>0</v>
      </c>
      <c r="AZ964" s="79">
        <f>ALL!AZ350/ALL!AZ$554</f>
        <v>4.3002699534795278E-3</v>
      </c>
      <c r="BA964" s="79">
        <f>ALL!BA350/ALL!BA$554</f>
        <v>0</v>
      </c>
      <c r="BB964" s="79">
        <f>ALL!BB350/ALL!BB$554</f>
        <v>0</v>
      </c>
      <c r="BC964" s="79">
        <f>ALL!BC350/ALL!BC$554</f>
        <v>0</v>
      </c>
      <c r="BD964" s="79">
        <f>ALL!BD350/ALL!BD$554</f>
        <v>0</v>
      </c>
      <c r="BE964" s="79">
        <f>ALL!BE350/ALL!BE$554</f>
        <v>2.2428560455828872E-4</v>
      </c>
      <c r="BF964" s="79">
        <f>ALL!BF350/ALL!BF$554</f>
        <v>0</v>
      </c>
      <c r="BG964" s="79">
        <f>ALL!BG350/ALL!BG$554</f>
        <v>0</v>
      </c>
      <c r="BH964" s="79">
        <f>ALL!BH350/ALL!BH$554</f>
        <v>8.4159556418599805E-4</v>
      </c>
      <c r="BJ964" s="267">
        <f t="array" ref="BJ964">(MIN(IF($E$4:$BG$4=BJ$4,$E964:$BG964)))</f>
        <v>0</v>
      </c>
      <c r="BK964" s="267">
        <f t="array" ref="BK964">(MAX(IF($E$4:$BG$4=BK$4,$E964:$BG964)))</f>
        <v>1.1966774300417664E-2</v>
      </c>
      <c r="BL964" s="267">
        <f t="array" ref="BL964">(AVERAGE(IF($E$4:$BG$4=BL$4,$E964:$BG964)))</f>
        <v>2.3811651553322889E-3</v>
      </c>
      <c r="BM964" s="267">
        <f t="array" ref="BM964">(MIN(IF($E$4:$BG$4=BM$4,$E964:$BG964)))</f>
        <v>0</v>
      </c>
      <c r="BN964" s="267">
        <f t="array" ref="BN964">(MAX(IF($E$4:$BG$4=BN$4,$E964:$BG964)))</f>
        <v>2.2428560455828872E-4</v>
      </c>
      <c r="BO964" s="267">
        <f t="array" ref="BO964">(AVERAGE(IF($E$4:$BG$4=BO$4,$E964:$BG964)))</f>
        <v>5.6071401139572181E-5</v>
      </c>
      <c r="BP964" s="267">
        <f t="array" ref="BP964">(MIN(IF($E$4:$BG$4=BP$4,$E964:$BG964)))</f>
        <v>0</v>
      </c>
      <c r="BQ964" s="267">
        <f t="array" ref="BQ964">(MAX(IF($E$4:$BG$4=BQ$4,$E964:$BG964)))</f>
        <v>0</v>
      </c>
      <c r="BR964" s="267">
        <f t="array" ref="BR964">(AVERAGE(IF($E$4:$BG$4=BR$4,$E964:$BG964)))</f>
        <v>0</v>
      </c>
      <c r="BS964" s="267">
        <f t="array" ref="BS964">(MIN(IF($E$4:$BG$4=BS$4,$E964:$BG964)))</f>
        <v>0</v>
      </c>
      <c r="BT964" s="267">
        <f t="array" ref="BT964">(MAX(IF($E$4:$BG$4=BT$4,$E964:$BG964)))</f>
        <v>5.6084574006314064E-3</v>
      </c>
      <c r="BU964" s="267">
        <f t="array" ref="BU964">(AVERAGE(IF($E$4:$BG$4=BU$4,$E964:$BG964)))</f>
        <v>1.3779544101304422E-3</v>
      </c>
      <c r="BV964" s="267">
        <f t="array" ref="BV964">(MIN(IF($E$4:$BG$4=BV$4,$E964:$BG964)))</f>
        <v>0</v>
      </c>
      <c r="BW964" s="267">
        <f t="array" ref="BW964">(MAX(IF($E$4:$BG$4=BW$4,$E964:$BG964)))</f>
        <v>1.0675103861009056E-3</v>
      </c>
      <c r="BX964" s="267">
        <f t="array" ref="BX964">(AVERAGE(IF($E$4:$BG$4=BX$4,$E964:$BG964)))</f>
        <v>3.5514021973162937E-4</v>
      </c>
      <c r="BY964" s="267">
        <f t="array" ref="BY964">(MIN(IF($E$4:$BG$4=BY$4,$E964:$BG964)))</f>
        <v>0</v>
      </c>
      <c r="BZ964" s="267">
        <f t="array" ref="BZ964">(MAX(IF($E$4:$BG$4=BZ$4,$E964:$BG964)))</f>
        <v>5.38347153565924E-3</v>
      </c>
      <c r="CA964" s="267">
        <f t="array" ref="CA964">(AVERAGE(IF($E$4:$BG$4=CA$4,$E964:$BG964)))</f>
        <v>1.2038293272984249E-3</v>
      </c>
      <c r="CB964" s="268">
        <f t="shared" si="399"/>
        <v>0</v>
      </c>
      <c r="CC964" s="268">
        <f t="shared" si="400"/>
        <v>0</v>
      </c>
      <c r="CD964" s="268">
        <f t="shared" si="401"/>
        <v>1.401951579502358E-3</v>
      </c>
    </row>
    <row r="965" spans="1:82" s="90" customFormat="1">
      <c r="A965" s="253">
        <f t="shared" si="398"/>
        <v>53204</v>
      </c>
      <c r="B965" s="236" t="s">
        <v>294</v>
      </c>
      <c r="C965" s="50"/>
      <c r="D965" s="50"/>
      <c r="E965" s="79">
        <f>ALL!E351/ALL!E$554</f>
        <v>1.6366118085108517E-4</v>
      </c>
      <c r="F965" s="79">
        <f>ALL!F351/ALL!F$554</f>
        <v>8.4587940425261866E-6</v>
      </c>
      <c r="G965" s="79">
        <f>ALL!G351/ALL!G$554</f>
        <v>0</v>
      </c>
      <c r="H965" s="79">
        <f>ALL!H351/ALL!H$554</f>
        <v>2.3746623185447828E-4</v>
      </c>
      <c r="I965" s="79">
        <f>ALL!I351/ALL!I$554</f>
        <v>0</v>
      </c>
      <c r="J965" s="79">
        <f>ALL!J351/ALL!J$554</f>
        <v>6.9960920767707835E-4</v>
      </c>
      <c r="K965" s="79">
        <f>ALL!K351/ALL!K$554</f>
        <v>0</v>
      </c>
      <c r="L965" s="79">
        <f>ALL!L351/ALL!L$554</f>
        <v>0</v>
      </c>
      <c r="M965" s="79">
        <f>ALL!M351/ALL!M$554</f>
        <v>0</v>
      </c>
      <c r="N965" s="79">
        <f>ALL!N351/ALL!N$554</f>
        <v>0</v>
      </c>
      <c r="O965" s="79">
        <f>ALL!O351/ALL!O$554</f>
        <v>6.6723459063622556E-5</v>
      </c>
      <c r="P965" s="79">
        <f>ALL!P351/ALL!P$554</f>
        <v>0</v>
      </c>
      <c r="Q965" s="79">
        <f>ALL!Q351/ALL!Q$554</f>
        <v>2.8563051971267273E-4</v>
      </c>
      <c r="R965" s="79">
        <f>ALL!R351/ALL!R$554</f>
        <v>0</v>
      </c>
      <c r="S965" s="79">
        <f>ALL!S351/ALL!S$554</f>
        <v>4.2511902069863064E-4</v>
      </c>
      <c r="T965" s="79">
        <f>ALL!T351/ALL!T$554</f>
        <v>4.5455610870682713E-4</v>
      </c>
      <c r="U965" s="79">
        <f>ALL!U351/ALL!U$554</f>
        <v>4.3247004333680464E-4</v>
      </c>
      <c r="V965" s="79">
        <f>ALL!V351/ALL!V$554</f>
        <v>3.3416422912613746E-4</v>
      </c>
      <c r="W965" s="79">
        <f>ALL!W351/ALL!W$554</f>
        <v>3.1215080911669419E-4</v>
      </c>
      <c r="X965" s="79">
        <f>ALL!X351/ALL!X$554</f>
        <v>2.4108915335239458E-4</v>
      </c>
      <c r="Y965" s="79">
        <f>ALL!Y351/ALL!Y$554</f>
        <v>0</v>
      </c>
      <c r="Z965" s="79">
        <f>ALL!Z351/ALL!Z$554</f>
        <v>0</v>
      </c>
      <c r="AA965" s="79">
        <f>ALL!AA351/ALL!AA$554</f>
        <v>2.1587177095464531E-4</v>
      </c>
      <c r="AB965" s="79">
        <f>ALL!AB351/ALL!AB$554</f>
        <v>0</v>
      </c>
      <c r="AC965" s="79">
        <f>ALL!AC351/ALL!AC$554</f>
        <v>0</v>
      </c>
      <c r="AD965" s="79">
        <f>ALL!AD351/ALL!AD$554</f>
        <v>4.3212043744602973E-3</v>
      </c>
      <c r="AE965" s="79">
        <f>ALL!AE351/ALL!AE$554</f>
        <v>9.2309161510957635E-4</v>
      </c>
      <c r="AF965" s="79">
        <f>ALL!AF351/ALL!AF$554</f>
        <v>7.8354956534536287E-5</v>
      </c>
      <c r="AG965" s="79">
        <f>ALL!AG351/ALL!AG$554</f>
        <v>3.4321199915967953E-4</v>
      </c>
      <c r="AH965" s="79">
        <f>ALL!AH351/ALL!AH$554</f>
        <v>0</v>
      </c>
      <c r="AI965" s="79">
        <f>ALL!AI351/ALL!AI$554</f>
        <v>0</v>
      </c>
      <c r="AJ965" s="79">
        <f>ALL!AJ351/ALL!AJ$554</f>
        <v>0</v>
      </c>
      <c r="AK965" s="79">
        <f>ALL!AK351/ALL!AK$554</f>
        <v>0</v>
      </c>
      <c r="AL965" s="79">
        <f>ALL!AL351/ALL!AL$554</f>
        <v>1.9991156037349311E-2</v>
      </c>
      <c r="AM965" s="79">
        <f>ALL!AM351/ALL!AM$554</f>
        <v>0</v>
      </c>
      <c r="AN965" s="79">
        <f>ALL!AN351/ALL!AN$554</f>
        <v>3.1421070407387319E-4</v>
      </c>
      <c r="AO965" s="79">
        <f>ALL!AO351/ALL!AO$554</f>
        <v>0</v>
      </c>
      <c r="AP965" s="79">
        <f>ALL!AP351/ALL!AP$554</f>
        <v>0</v>
      </c>
      <c r="AQ965" s="79">
        <f>ALL!AQ351/ALL!AQ$554</f>
        <v>1.1539747681478228E-2</v>
      </c>
      <c r="AR965" s="79">
        <f>ALL!AR351/ALL!AR$554</f>
        <v>0</v>
      </c>
      <c r="AS965" s="79">
        <f>ALL!AS351/ALL!AS$554</f>
        <v>2.1641318948344165E-4</v>
      </c>
      <c r="AT965" s="79">
        <f>ALL!AT351/ALL!AT$554</f>
        <v>0</v>
      </c>
      <c r="AU965" s="79">
        <f>ALL!AU351/ALL!AU$554</f>
        <v>0</v>
      </c>
      <c r="AV965" s="79">
        <f>ALL!AV351/ALL!AV$554</f>
        <v>0</v>
      </c>
      <c r="AW965" s="79">
        <f>ALL!AW351/ALL!AW$554</f>
        <v>5.7287982529237946E-6</v>
      </c>
      <c r="AX965" s="79">
        <f>ALL!AX351/ALL!AX$554</f>
        <v>0</v>
      </c>
      <c r="AY965" s="79">
        <f>ALL!AY351/ALL!AY$554</f>
        <v>0</v>
      </c>
      <c r="AZ965" s="79">
        <f>ALL!AZ351/ALL!AZ$554</f>
        <v>0</v>
      </c>
      <c r="BA965" s="79">
        <f>ALL!BA351/ALL!BA$554</f>
        <v>0</v>
      </c>
      <c r="BB965" s="79">
        <f>ALL!BB351/ALL!BB$554</f>
        <v>0</v>
      </c>
      <c r="BC965" s="79">
        <f>ALL!BC351/ALL!BC$554</f>
        <v>0</v>
      </c>
      <c r="BD965" s="79">
        <f>ALL!BD351/ALL!BD$554</f>
        <v>6.3573884405138993E-4</v>
      </c>
      <c r="BE965" s="79">
        <f>ALL!BE351/ALL!BE$554</f>
        <v>0</v>
      </c>
      <c r="BF965" s="79">
        <f>ALL!BF351/ALL!BF$554</f>
        <v>0</v>
      </c>
      <c r="BG965" s="79">
        <f>ALL!BG351/ALL!BG$554</f>
        <v>0</v>
      </c>
      <c r="BH965" s="79">
        <f>ALL!BH351/ALL!BH$554</f>
        <v>2.9003486809722512E-4</v>
      </c>
      <c r="BJ965" s="267">
        <f t="array" ref="BJ965">(MIN(IF($E$4:$BG$4=BJ$4,$E965:$BG965)))</f>
        <v>0</v>
      </c>
      <c r="BK965" s="267">
        <f t="array" ref="BK965">(MAX(IF($E$4:$BG$4=BK$4,$E965:$BG965)))</f>
        <v>1.1539747681478228E-2</v>
      </c>
      <c r="BL965" s="267">
        <f t="array" ref="BL965">(AVERAGE(IF($E$4:$BG$4=BL$4,$E965:$BG965)))</f>
        <v>7.5475627333052909E-4</v>
      </c>
      <c r="BM965" s="267">
        <f t="array" ref="BM965">(MIN(IF($E$4:$BG$4=BM$4,$E965:$BG965)))</f>
        <v>0</v>
      </c>
      <c r="BN965" s="267">
        <f t="array" ref="BN965">(MAX(IF($E$4:$BG$4=BN$4,$E965:$BG965)))</f>
        <v>6.3573884405138993E-4</v>
      </c>
      <c r="BO965" s="267">
        <f t="array" ref="BO965">(AVERAGE(IF($E$4:$BG$4=BO$4,$E965:$BG965)))</f>
        <v>1.5893471101284748E-4</v>
      </c>
      <c r="BP965" s="267">
        <f t="array" ref="BP965">(MIN(IF($E$4:$BG$4=BP$4,$E965:$BG965)))</f>
        <v>0</v>
      </c>
      <c r="BQ965" s="267">
        <f t="array" ref="BQ965">(MAX(IF($E$4:$BG$4=BQ$4,$E965:$BG965)))</f>
        <v>1.9991156037349311E-2</v>
      </c>
      <c r="BR965" s="267">
        <f t="array" ref="BR965">(AVERAGE(IF($E$4:$BG$4=BR$4,$E965:$BG965)))</f>
        <v>6.6637186791164366E-3</v>
      </c>
      <c r="BS965" s="267">
        <f t="array" ref="BS965">(MIN(IF($E$4:$BG$4=BS$4,$E965:$BG965)))</f>
        <v>0</v>
      </c>
      <c r="BT965" s="267">
        <f t="array" ref="BT965">(MAX(IF($E$4:$BG$4=BT$4,$E965:$BG965)))</f>
        <v>4.3212043744602973E-3</v>
      </c>
      <c r="BU965" s="267">
        <f t="array" ref="BU965">(AVERAGE(IF($E$4:$BG$4=BU$4,$E965:$BG965)))</f>
        <v>4.060029656147052E-4</v>
      </c>
      <c r="BV965" s="267">
        <f t="array" ref="BV965">(MIN(IF($E$4:$BG$4=BV$4,$E965:$BG965)))</f>
        <v>0</v>
      </c>
      <c r="BW965" s="267">
        <f t="array" ref="BW965">(MAX(IF($E$4:$BG$4=BW$4,$E965:$BG965)))</f>
        <v>0</v>
      </c>
      <c r="BX965" s="267">
        <f t="array" ref="BX965">(AVERAGE(IF($E$4:$BG$4=BX$4,$E965:$BG965)))</f>
        <v>0</v>
      </c>
      <c r="BY965" s="267">
        <f t="array" ref="BY965">(MIN(IF($E$4:$BG$4=BY$4,$E965:$BG965)))</f>
        <v>0</v>
      </c>
      <c r="BZ965" s="267">
        <f t="array" ref="BZ965">(MAX(IF($E$4:$BG$4=BZ$4,$E965:$BG965)))</f>
        <v>4.3247004333680464E-4</v>
      </c>
      <c r="CA965" s="267">
        <f t="array" ref="CA965">(AVERAGE(IF($E$4:$BG$4=CA$4,$E965:$BG965)))</f>
        <v>1.4525302797841125E-4</v>
      </c>
      <c r="CB965" s="268">
        <f t="shared" si="399"/>
        <v>0</v>
      </c>
      <c r="CC965" s="268">
        <f t="shared" si="400"/>
        <v>0</v>
      </c>
      <c r="CD965" s="268">
        <f t="shared" si="401"/>
        <v>7.6810597688085197E-4</v>
      </c>
    </row>
    <row r="966" spans="1:82" s="90" customFormat="1">
      <c r="A966" s="253">
        <f t="shared" si="398"/>
        <v>53205</v>
      </c>
      <c r="B966" s="236" t="s">
        <v>295</v>
      </c>
      <c r="C966" s="50"/>
      <c r="D966" s="50"/>
      <c r="E966" s="79">
        <f>ALL!E352/ALL!E$554</f>
        <v>2.5570352495349535E-3</v>
      </c>
      <c r="F966" s="79">
        <f>ALL!F352/ALL!F$554</f>
        <v>0</v>
      </c>
      <c r="G966" s="79">
        <f>ALL!G352/ALL!G$554</f>
        <v>2.7350569524497526E-4</v>
      </c>
      <c r="H966" s="79">
        <f>ALL!H352/ALL!H$554</f>
        <v>2.9576986685907306E-4</v>
      </c>
      <c r="I966" s="79">
        <f>ALL!I352/ALL!I$554</f>
        <v>0</v>
      </c>
      <c r="J966" s="79">
        <f>ALL!J352/ALL!J$554</f>
        <v>2.9353879745819605E-3</v>
      </c>
      <c r="K966" s="79">
        <f>ALL!K352/ALL!K$554</f>
        <v>0</v>
      </c>
      <c r="L966" s="79">
        <f>ALL!L352/ALL!L$554</f>
        <v>6.5229279502434568E-4</v>
      </c>
      <c r="M966" s="79">
        <f>ALL!M352/ALL!M$554</f>
        <v>0</v>
      </c>
      <c r="N966" s="79">
        <f>ALL!N352/ALL!N$554</f>
        <v>0</v>
      </c>
      <c r="O966" s="79">
        <f>ALL!O352/ALL!O$554</f>
        <v>0</v>
      </c>
      <c r="P966" s="79">
        <f>ALL!P352/ALL!P$554</f>
        <v>5.9462219842485204E-6</v>
      </c>
      <c r="Q966" s="79">
        <f>ALL!Q352/ALL!Q$554</f>
        <v>3.7259006395557427E-5</v>
      </c>
      <c r="R966" s="79">
        <f>ALL!R352/ALL!R$554</f>
        <v>0</v>
      </c>
      <c r="S966" s="79">
        <f>ALL!S352/ALL!S$554</f>
        <v>0</v>
      </c>
      <c r="T966" s="79">
        <f>ALL!T352/ALL!T$554</f>
        <v>0</v>
      </c>
      <c r="U966" s="79">
        <f>ALL!U352/ALL!U$554</f>
        <v>3.286001429392477E-4</v>
      </c>
      <c r="V966" s="79">
        <f>ALL!V352/ALL!V$554</f>
        <v>0</v>
      </c>
      <c r="W966" s="79">
        <f>ALL!W352/ALL!W$554</f>
        <v>0</v>
      </c>
      <c r="X966" s="79">
        <f>ALL!X352/ALL!X$554</f>
        <v>0</v>
      </c>
      <c r="Y966" s="79">
        <f>ALL!Y352/ALL!Y$554</f>
        <v>5.4685243033495508E-4</v>
      </c>
      <c r="Z966" s="79">
        <f>ALL!Z352/ALL!Z$554</f>
        <v>0</v>
      </c>
      <c r="AA966" s="79">
        <f>ALL!AA352/ALL!AA$554</f>
        <v>0</v>
      </c>
      <c r="AB966" s="79">
        <f>ALL!AB352/ALL!AB$554</f>
        <v>0</v>
      </c>
      <c r="AC966" s="79">
        <f>ALL!AC352/ALL!AC$554</f>
        <v>2.7692519736155193E-4</v>
      </c>
      <c r="AD966" s="79">
        <f>ALL!AD352/ALL!AD$554</f>
        <v>4.8103948479791799E-3</v>
      </c>
      <c r="AE966" s="79">
        <f>ALL!AE352/ALL!AE$554</f>
        <v>2.1645011521219547E-4</v>
      </c>
      <c r="AF966" s="79">
        <f>ALL!AF352/ALL!AF$554</f>
        <v>0</v>
      </c>
      <c r="AG966" s="79">
        <f>ALL!AG352/ALL!AG$554</f>
        <v>0</v>
      </c>
      <c r="AH966" s="79">
        <f>ALL!AH352/ALL!AH$554</f>
        <v>3.4952943118124648E-4</v>
      </c>
      <c r="AI966" s="79">
        <f>ALL!AI352/ALL!AI$554</f>
        <v>0</v>
      </c>
      <c r="AJ966" s="79">
        <f>ALL!AJ352/ALL!AJ$554</f>
        <v>1.2983222144125202E-5</v>
      </c>
      <c r="AK966" s="79">
        <f>ALL!AK352/ALL!AK$554</f>
        <v>0</v>
      </c>
      <c r="AL966" s="79">
        <f>ALL!AL352/ALL!AL$554</f>
        <v>0</v>
      </c>
      <c r="AM966" s="79">
        <f>ALL!AM352/ALL!AM$554</f>
        <v>2.614239992032709E-3</v>
      </c>
      <c r="AN966" s="79">
        <f>ALL!AN352/ALL!AN$554</f>
        <v>9.1621616807381612E-4</v>
      </c>
      <c r="AO966" s="79">
        <f>ALL!AO352/ALL!AO$554</f>
        <v>0</v>
      </c>
      <c r="AP966" s="79">
        <f>ALL!AP352/ALL!AP$554</f>
        <v>3.2207624553156036E-3</v>
      </c>
      <c r="AQ966" s="79">
        <f>ALL!AQ352/ALL!AQ$554</f>
        <v>3.3854863699959042E-3</v>
      </c>
      <c r="AR966" s="79">
        <f>ALL!AR352/ALL!AR$554</f>
        <v>8.8133891590500956E-4</v>
      </c>
      <c r="AS966" s="79">
        <f>ALL!AS352/ALL!AS$554</f>
        <v>2.1440076992762656E-2</v>
      </c>
      <c r="AT966" s="79">
        <f>ALL!AT352/ALL!AT$554</f>
        <v>7.7533478372148294E-3</v>
      </c>
      <c r="AU966" s="79">
        <f>ALL!AU352/ALL!AU$554</f>
        <v>0</v>
      </c>
      <c r="AV966" s="79">
        <f>ALL!AV352/ALL!AV$554</f>
        <v>0</v>
      </c>
      <c r="AW966" s="79">
        <f>ALL!AW352/ALL!AW$554</f>
        <v>4.245371262688492E-3</v>
      </c>
      <c r="AX966" s="79">
        <f>ALL!AX352/ALL!AX$554</f>
        <v>1.4166269555789611E-2</v>
      </c>
      <c r="AY966" s="79">
        <f>ALL!AY352/ALL!AY$554</f>
        <v>1.0233667486089825E-3</v>
      </c>
      <c r="AZ966" s="79">
        <f>ALL!AZ352/ALL!AZ$554</f>
        <v>0</v>
      </c>
      <c r="BA966" s="79">
        <f>ALL!BA352/ALL!BA$554</f>
        <v>0</v>
      </c>
      <c r="BB966" s="79">
        <f>ALL!BB352/ALL!BB$554</f>
        <v>6.5642823520938292E-3</v>
      </c>
      <c r="BC966" s="79">
        <f>ALL!BC352/ALL!BC$554</f>
        <v>0</v>
      </c>
      <c r="BD966" s="79">
        <f>ALL!BD352/ALL!BD$554</f>
        <v>3.6523639955337835E-3</v>
      </c>
      <c r="BE966" s="79">
        <f>ALL!BE352/ALL!BE$554</f>
        <v>0</v>
      </c>
      <c r="BF966" s="79">
        <f>ALL!BF352/ALL!BF$554</f>
        <v>7.4419480337311874E-3</v>
      </c>
      <c r="BG966" s="79">
        <f>ALL!BG352/ALL!BG$554</f>
        <v>0</v>
      </c>
      <c r="BH966" s="79">
        <f>ALL!BH352/ALL!BH$554</f>
        <v>6.8934505505017043E-4</v>
      </c>
      <c r="BJ966" s="267">
        <f t="array" ref="BJ966">(MIN(IF($E$4:$BG$4=BJ$4,$E966:$BG966)))</f>
        <v>0</v>
      </c>
      <c r="BK966" s="267">
        <f t="array" ref="BK966">(MAX(IF($E$4:$BG$4=BK$4,$E966:$BG966)))</f>
        <v>2.1440076992762656E-2</v>
      </c>
      <c r="BL966" s="267">
        <f t="array" ref="BL966">(AVERAGE(IF($E$4:$BG$4=BL$4,$E966:$BG966)))</f>
        <v>3.9747824161530457E-3</v>
      </c>
      <c r="BM966" s="267">
        <f t="array" ref="BM966">(MIN(IF($E$4:$BG$4=BM$4,$E966:$BG966)))</f>
        <v>0</v>
      </c>
      <c r="BN966" s="267">
        <f t="array" ref="BN966">(MAX(IF($E$4:$BG$4=BN$4,$E966:$BG966)))</f>
        <v>7.4419480337311874E-3</v>
      </c>
      <c r="BO966" s="267">
        <f t="array" ref="BO966">(AVERAGE(IF($E$4:$BG$4=BO$4,$E966:$BG966)))</f>
        <v>2.7735780073162427E-3</v>
      </c>
      <c r="BP966" s="267">
        <f t="array" ref="BP966">(MIN(IF($E$4:$BG$4=BP$4,$E966:$BG966)))</f>
        <v>0</v>
      </c>
      <c r="BQ966" s="267">
        <f t="array" ref="BQ966">(MAX(IF($E$4:$BG$4=BQ$4,$E966:$BG966)))</f>
        <v>2.614239992032709E-3</v>
      </c>
      <c r="BR966" s="267">
        <f t="array" ref="BR966">(AVERAGE(IF($E$4:$BG$4=BR$4,$E966:$BG966)))</f>
        <v>8.7141333067756966E-4</v>
      </c>
      <c r="BS966" s="267">
        <f t="array" ref="BS966">(MIN(IF($E$4:$BG$4=BS$4,$E966:$BG966)))</f>
        <v>0</v>
      </c>
      <c r="BT966" s="267">
        <f t="array" ref="BT966">(MAX(IF($E$4:$BG$4=BT$4,$E966:$BG966)))</f>
        <v>4.8103948479791799E-3</v>
      </c>
      <c r="BU966" s="267">
        <f t="array" ref="BU966">(AVERAGE(IF($E$4:$BG$4=BU$4,$E966:$BG966)))</f>
        <v>5.7264781521146075E-4</v>
      </c>
      <c r="BV966" s="267">
        <f t="array" ref="BV966">(MIN(IF($E$4:$BG$4=BV$4,$E966:$BG966)))</f>
        <v>0</v>
      </c>
      <c r="BW966" s="267">
        <f t="array" ref="BW966">(MAX(IF($E$4:$BG$4=BW$4,$E966:$BG966)))</f>
        <v>2.7350569524497526E-4</v>
      </c>
      <c r="BX966" s="267">
        <f t="array" ref="BX966">(AVERAGE(IF($E$4:$BG$4=BX$4,$E966:$BG966)))</f>
        <v>7.1622229347275112E-5</v>
      </c>
      <c r="BY966" s="267">
        <f t="array" ref="BY966">(MIN(IF($E$4:$BG$4=BY$4,$E966:$BG966)))</f>
        <v>0</v>
      </c>
      <c r="BZ966" s="267">
        <f t="array" ref="BZ966">(MAX(IF($E$4:$BG$4=BZ$4,$E966:$BG966)))</f>
        <v>6.5229279502434568E-4</v>
      </c>
      <c r="CA966" s="267">
        <f t="array" ref="CA966">(AVERAGE(IF($E$4:$BG$4=CA$4,$E966:$BG966)))</f>
        <v>1.409770228496917E-4</v>
      </c>
      <c r="CB966" s="268">
        <f t="shared" si="399"/>
        <v>0</v>
      </c>
      <c r="CC966" s="268">
        <f t="shared" si="400"/>
        <v>0</v>
      </c>
      <c r="CD966" s="268">
        <f t="shared" si="401"/>
        <v>1.6473455068458916E-3</v>
      </c>
    </row>
    <row r="967" spans="1:82" s="90" customFormat="1">
      <c r="A967" s="253">
        <f t="shared" si="398"/>
        <v>53206</v>
      </c>
      <c r="B967" s="236" t="s">
        <v>296</v>
      </c>
      <c r="C967" s="50"/>
      <c r="D967" s="50"/>
      <c r="E967" s="79">
        <f>ALL!E353/ALL!E$554</f>
        <v>4.4088582924842673E-4</v>
      </c>
      <c r="F967" s="79">
        <f>ALL!F353/ALL!F$554</f>
        <v>5.4250322033649911E-4</v>
      </c>
      <c r="G967" s="79">
        <f>ALL!G353/ALL!G$554</f>
        <v>3.0221645231684306E-5</v>
      </c>
      <c r="H967" s="79">
        <f>ALL!H353/ALL!H$554</f>
        <v>6.1886886941592446E-5</v>
      </c>
      <c r="I967" s="79">
        <f>ALL!I353/ALL!I$554</f>
        <v>7.2352717614068037E-5</v>
      </c>
      <c r="J967" s="79">
        <f>ALL!J353/ALL!J$554</f>
        <v>0</v>
      </c>
      <c r="K967" s="79">
        <f>ALL!K353/ALL!K$554</f>
        <v>0</v>
      </c>
      <c r="L967" s="79">
        <f>ALL!L353/ALL!L$554</f>
        <v>0</v>
      </c>
      <c r="M967" s="79">
        <f>ALL!M353/ALL!M$554</f>
        <v>0</v>
      </c>
      <c r="N967" s="79">
        <f>ALL!N353/ALL!N$554</f>
        <v>0</v>
      </c>
      <c r="O967" s="79">
        <f>ALL!O353/ALL!O$554</f>
        <v>0</v>
      </c>
      <c r="P967" s="79">
        <f>ALL!P353/ALL!P$554</f>
        <v>3.1181393463200816E-4</v>
      </c>
      <c r="Q967" s="79">
        <f>ALL!Q353/ALL!Q$554</f>
        <v>4.6567451459850376E-5</v>
      </c>
      <c r="R967" s="79">
        <f>ALL!R353/ALL!R$554</f>
        <v>0</v>
      </c>
      <c r="S967" s="79">
        <f>ALL!S353/ALL!S$554</f>
        <v>0</v>
      </c>
      <c r="T967" s="79">
        <f>ALL!T353/ALL!T$554</f>
        <v>1.8074238390448439E-4</v>
      </c>
      <c r="U967" s="79">
        <f>ALL!U353/ALL!U$554</f>
        <v>0</v>
      </c>
      <c r="V967" s="79">
        <f>ALL!V353/ALL!V$554</f>
        <v>0</v>
      </c>
      <c r="W967" s="79">
        <f>ALL!W353/ALL!W$554</f>
        <v>2.6413166372775784E-4</v>
      </c>
      <c r="X967" s="79">
        <f>ALL!X353/ALL!X$554</f>
        <v>0</v>
      </c>
      <c r="Y967" s="79">
        <f>ALL!Y353/ALL!Y$554</f>
        <v>0</v>
      </c>
      <c r="Z967" s="79">
        <f>ALL!Z353/ALL!Z$554</f>
        <v>0</v>
      </c>
      <c r="AA967" s="79">
        <f>ALL!AA353/ALL!AA$554</f>
        <v>0</v>
      </c>
      <c r="AB967" s="79">
        <f>ALL!AB353/ALL!AB$554</f>
        <v>6.7853966780340939E-5</v>
      </c>
      <c r="AC967" s="79">
        <f>ALL!AC353/ALL!AC$554</f>
        <v>0</v>
      </c>
      <c r="AD967" s="79">
        <f>ALL!AD353/ALL!AD$554</f>
        <v>5.5374554643186014E-6</v>
      </c>
      <c r="AE967" s="79">
        <f>ALL!AE353/ALL!AE$554</f>
        <v>0</v>
      </c>
      <c r="AF967" s="79">
        <f>ALL!AF353/ALL!AF$554</f>
        <v>0</v>
      </c>
      <c r="AG967" s="79">
        <f>ALL!AG353/ALL!AG$554</f>
        <v>0</v>
      </c>
      <c r="AH967" s="79">
        <f>ALL!AH353/ALL!AH$554</f>
        <v>8.1795498067579105E-6</v>
      </c>
      <c r="AI967" s="79">
        <f>ALL!AI353/ALL!AI$554</f>
        <v>0</v>
      </c>
      <c r="AJ967" s="79">
        <f>ALL!AJ353/ALL!AJ$554</f>
        <v>0</v>
      </c>
      <c r="AK967" s="79">
        <f>ALL!AK353/ALL!AK$554</f>
        <v>0</v>
      </c>
      <c r="AL967" s="79">
        <f>ALL!AL353/ALL!AL$554</f>
        <v>0</v>
      </c>
      <c r="AM967" s="79">
        <f>ALL!AM353/ALL!AM$554</f>
        <v>0</v>
      </c>
      <c r="AN967" s="79">
        <f>ALL!AN353/ALL!AN$554</f>
        <v>0</v>
      </c>
      <c r="AO967" s="79">
        <f>ALL!AO353/ALL!AO$554</f>
        <v>0</v>
      </c>
      <c r="AP967" s="79">
        <f>ALL!AP353/ALL!AP$554</f>
        <v>0</v>
      </c>
      <c r="AQ967" s="79">
        <f>ALL!AQ353/ALL!AQ$554</f>
        <v>0</v>
      </c>
      <c r="AR967" s="79">
        <f>ALL!AR353/ALL!AR$554</f>
        <v>0</v>
      </c>
      <c r="AS967" s="79">
        <f>ALL!AS353/ALL!AS$554</f>
        <v>0</v>
      </c>
      <c r="AT967" s="79">
        <f>ALL!AT353/ALL!AT$554</f>
        <v>4.2787583490163701E-4</v>
      </c>
      <c r="AU967" s="79">
        <f>ALL!AU353/ALL!AU$554</f>
        <v>0</v>
      </c>
      <c r="AV967" s="79">
        <f>ALL!AV353/ALL!AV$554</f>
        <v>0</v>
      </c>
      <c r="AW967" s="79">
        <f>ALL!AW353/ALL!AW$554</f>
        <v>0</v>
      </c>
      <c r="AX967" s="79">
        <f>ALL!AX353/ALL!AX$554</f>
        <v>0</v>
      </c>
      <c r="AY967" s="79">
        <f>ALL!AY353/ALL!AY$554</f>
        <v>0</v>
      </c>
      <c r="AZ967" s="79">
        <f>ALL!AZ353/ALL!AZ$554</f>
        <v>0</v>
      </c>
      <c r="BA967" s="79">
        <f>ALL!BA353/ALL!BA$554</f>
        <v>0</v>
      </c>
      <c r="BB967" s="79">
        <f>ALL!BB353/ALL!BB$554</f>
        <v>0</v>
      </c>
      <c r="BC967" s="79">
        <f>ALL!BC353/ALL!BC$554</f>
        <v>0</v>
      </c>
      <c r="BD967" s="79">
        <f>ALL!BD353/ALL!BD$554</f>
        <v>9.9052055975980869E-6</v>
      </c>
      <c r="BE967" s="79">
        <f>ALL!BE353/ALL!BE$554</f>
        <v>0</v>
      </c>
      <c r="BF967" s="79">
        <f>ALL!BF353/ALL!BF$554</f>
        <v>0</v>
      </c>
      <c r="BG967" s="79">
        <f>ALL!BG353/ALL!BG$554</f>
        <v>0</v>
      </c>
      <c r="BH967" s="79">
        <f>ALL!BH353/ALL!BH$554</f>
        <v>5.5521735104992007E-5</v>
      </c>
      <c r="BJ967" s="267">
        <f t="array" ref="BJ967">(MIN(IF($E$4:$BG$4=BJ$4,$E967:$BG967)))</f>
        <v>0</v>
      </c>
      <c r="BK967" s="267">
        <f t="array" ref="BK967">(MAX(IF($E$4:$BG$4=BK$4,$E967:$BG967)))</f>
        <v>4.2787583490163701E-4</v>
      </c>
      <c r="BL967" s="267">
        <f t="array" ref="BL967">(AVERAGE(IF($E$4:$BG$4=BL$4,$E967:$BG967)))</f>
        <v>2.6742239681352313E-5</v>
      </c>
      <c r="BM967" s="267">
        <f t="array" ref="BM967">(MIN(IF($E$4:$BG$4=BM$4,$E967:$BG967)))</f>
        <v>0</v>
      </c>
      <c r="BN967" s="267">
        <f t="array" ref="BN967">(MAX(IF($E$4:$BG$4=BN$4,$E967:$BG967)))</f>
        <v>9.9052055975980869E-6</v>
      </c>
      <c r="BO967" s="267">
        <f t="array" ref="BO967">(AVERAGE(IF($E$4:$BG$4=BO$4,$E967:$BG967)))</f>
        <v>2.4763013993995217E-6</v>
      </c>
      <c r="BP967" s="267">
        <f t="array" ref="BP967">(MIN(IF($E$4:$BG$4=BP$4,$E967:$BG967)))</f>
        <v>0</v>
      </c>
      <c r="BQ967" s="267">
        <f t="array" ref="BQ967">(MAX(IF($E$4:$BG$4=BQ$4,$E967:$BG967)))</f>
        <v>0</v>
      </c>
      <c r="BR967" s="267">
        <f t="array" ref="BR967">(AVERAGE(IF($E$4:$BG$4=BR$4,$E967:$BG967)))</f>
        <v>0</v>
      </c>
      <c r="BS967" s="267">
        <f t="array" ref="BS967">(MIN(IF($E$4:$BG$4=BS$4,$E967:$BG967)))</f>
        <v>0</v>
      </c>
      <c r="BT967" s="267">
        <f t="array" ref="BT967">(MAX(IF($E$4:$BG$4=BT$4,$E967:$BG967)))</f>
        <v>5.4250322033649911E-4</v>
      </c>
      <c r="BU967" s="267">
        <f t="array" ref="BU967">(AVERAGE(IF($E$4:$BG$4=BU$4,$E967:$BG967)))</f>
        <v>7.3830211470937485E-5</v>
      </c>
      <c r="BV967" s="267">
        <f t="array" ref="BV967">(MIN(IF($E$4:$BG$4=BV$4,$E967:$BG967)))</f>
        <v>0</v>
      </c>
      <c r="BW967" s="267">
        <f t="array" ref="BW967">(MAX(IF($E$4:$BG$4=BW$4,$E967:$BG967)))</f>
        <v>6.7853966780340939E-5</v>
      </c>
      <c r="BX967" s="267">
        <f t="array" ref="BX967">(AVERAGE(IF($E$4:$BG$4=BX$4,$E967:$BG967)))</f>
        <v>2.4518903003006311E-5</v>
      </c>
      <c r="BY967" s="267">
        <f t="array" ref="BY967">(MIN(IF($E$4:$BG$4=BY$4,$E967:$BG967)))</f>
        <v>0</v>
      </c>
      <c r="BZ967" s="267">
        <f t="array" ref="BZ967">(MAX(IF($E$4:$BG$4=BZ$4,$E967:$BG967)))</f>
        <v>3.1181393463200816E-4</v>
      </c>
      <c r="CA967" s="267">
        <f t="array" ref="CA967">(AVERAGE(IF($E$4:$BG$4=CA$4,$E967:$BG967)))</f>
        <v>5.4880950320868029E-5</v>
      </c>
      <c r="CB967" s="268">
        <f t="shared" si="399"/>
        <v>0</v>
      </c>
      <c r="CC967" s="268">
        <f t="shared" si="400"/>
        <v>0</v>
      </c>
      <c r="CD967" s="268">
        <f t="shared" si="401"/>
        <v>4.4917413557218619E-5</v>
      </c>
    </row>
    <row r="968" spans="1:82" s="90" customFormat="1" ht="24">
      <c r="A968" s="253">
        <f t="shared" ref="A968:A1031" si="406">LEFT(B968,5)*1</f>
        <v>53207</v>
      </c>
      <c r="B968" s="236" t="s">
        <v>297</v>
      </c>
      <c r="C968" s="50"/>
      <c r="D968" s="50"/>
      <c r="E968" s="79">
        <f>ALL!E354/ALL!E$554</f>
        <v>0</v>
      </c>
      <c r="F968" s="79">
        <f>ALL!F354/ALL!F$554</f>
        <v>0</v>
      </c>
      <c r="G968" s="79">
        <f>ALL!G354/ALL!G$554</f>
        <v>1.3820045860603228E-5</v>
      </c>
      <c r="H968" s="79">
        <f>ALL!H354/ALL!H$554</f>
        <v>0</v>
      </c>
      <c r="I968" s="79">
        <f>ALL!I354/ALL!I$554</f>
        <v>1.2593167914202385E-5</v>
      </c>
      <c r="J968" s="79">
        <f>ALL!J354/ALL!J$554</f>
        <v>3.8912716491328307E-5</v>
      </c>
      <c r="K968" s="79">
        <f>ALL!K354/ALL!K$554</f>
        <v>0</v>
      </c>
      <c r="L968" s="79">
        <f>ALL!L354/ALL!L$554</f>
        <v>4.2882894794852493E-4</v>
      </c>
      <c r="M968" s="79">
        <f>ALL!M354/ALL!M$554</f>
        <v>0</v>
      </c>
      <c r="N968" s="79">
        <f>ALL!N354/ALL!N$554</f>
        <v>0</v>
      </c>
      <c r="O968" s="79">
        <f>ALL!O354/ALL!O$554</f>
        <v>0</v>
      </c>
      <c r="P968" s="79">
        <f>ALL!P354/ALL!P$554</f>
        <v>4.7183271445012008E-5</v>
      </c>
      <c r="Q968" s="79">
        <f>ALL!Q354/ALL!Q$554</f>
        <v>9.2630380151988406E-6</v>
      </c>
      <c r="R968" s="79">
        <f>ALL!R354/ALL!R$554</f>
        <v>8.7417054135194367E-6</v>
      </c>
      <c r="S968" s="79">
        <f>ALL!S354/ALL!S$554</f>
        <v>8.8660641925468481E-6</v>
      </c>
      <c r="T968" s="79">
        <f>ALL!T354/ALL!T$554</f>
        <v>5.5865150598954581E-6</v>
      </c>
      <c r="U968" s="79">
        <f>ALL!U354/ALL!U$554</f>
        <v>2.267945771819961E-4</v>
      </c>
      <c r="V968" s="79">
        <f>ALL!V354/ALL!V$554</f>
        <v>0</v>
      </c>
      <c r="W968" s="79">
        <f>ALL!W354/ALL!W$554</f>
        <v>6.651862356436831E-6</v>
      </c>
      <c r="X968" s="79">
        <f>ALL!X354/ALL!X$554</f>
        <v>1.5877842027950117E-6</v>
      </c>
      <c r="Y968" s="79">
        <f>ALL!Y354/ALL!Y$554</f>
        <v>0</v>
      </c>
      <c r="Z968" s="79">
        <f>ALL!Z354/ALL!Z$554</f>
        <v>3.1180934448882994E-5</v>
      </c>
      <c r="AA968" s="79">
        <f>ALL!AA354/ALL!AA$554</f>
        <v>0</v>
      </c>
      <c r="AB968" s="79">
        <f>ALL!AB354/ALL!AB$554</f>
        <v>1.717508110283364E-4</v>
      </c>
      <c r="AC968" s="79">
        <f>ALL!AC354/ALL!AC$554</f>
        <v>0</v>
      </c>
      <c r="AD968" s="79">
        <f>ALL!AD354/ALL!AD$554</f>
        <v>4.2550973567921887E-6</v>
      </c>
      <c r="AE968" s="79">
        <f>ALL!AE354/ALL!AE$554</f>
        <v>5.1208963871112528E-6</v>
      </c>
      <c r="AF968" s="79">
        <f>ALL!AF354/ALL!AF$554</f>
        <v>1.8949014444060989E-5</v>
      </c>
      <c r="AG968" s="79">
        <f>ALL!AG354/ALL!AG$554</f>
        <v>2.8667721283314971E-5</v>
      </c>
      <c r="AH968" s="79">
        <f>ALL!AH354/ALL!AH$554</f>
        <v>6.8648962082610827E-4</v>
      </c>
      <c r="AI968" s="79">
        <f>ALL!AI354/ALL!AI$554</f>
        <v>2.5733164240782184E-5</v>
      </c>
      <c r="AJ968" s="79">
        <f>ALL!AJ354/ALL!AJ$554</f>
        <v>5.5394215600124591E-5</v>
      </c>
      <c r="AK968" s="79">
        <f>ALL!AK354/ALL!AK$554</f>
        <v>0</v>
      </c>
      <c r="AL968" s="79">
        <f>ALL!AL354/ALL!AL$554</f>
        <v>5.1627239367816368E-3</v>
      </c>
      <c r="AM968" s="79">
        <f>ALL!AM354/ALL!AM$554</f>
        <v>5.0780201284088592E-4</v>
      </c>
      <c r="AN968" s="79">
        <f>ALL!AN354/ALL!AN$554</f>
        <v>0</v>
      </c>
      <c r="AO968" s="79">
        <f>ALL!AO354/ALL!AO$554</f>
        <v>0</v>
      </c>
      <c r="AP968" s="79">
        <f>ALL!AP354/ALL!AP$554</f>
        <v>8.5376201024508783E-5</v>
      </c>
      <c r="AQ968" s="79">
        <f>ALL!AQ354/ALL!AQ$554</f>
        <v>0</v>
      </c>
      <c r="AR968" s="79">
        <f>ALL!AR354/ALL!AR$554</f>
        <v>2.5600797081050278E-4</v>
      </c>
      <c r="AS968" s="79">
        <f>ALL!AS354/ALL!AS$554</f>
        <v>0</v>
      </c>
      <c r="AT968" s="79">
        <f>ALL!AT354/ALL!AT$554</f>
        <v>0</v>
      </c>
      <c r="AU968" s="79">
        <f>ALL!AU354/ALL!AU$554</f>
        <v>0</v>
      </c>
      <c r="AV968" s="79">
        <f>ALL!AV354/ALL!AV$554</f>
        <v>0</v>
      </c>
      <c r="AW968" s="79">
        <f>ALL!AW354/ALL!AW$554</f>
        <v>0</v>
      </c>
      <c r="AX968" s="79">
        <f>ALL!AX354/ALL!AX$554</f>
        <v>0</v>
      </c>
      <c r="AY968" s="79">
        <f>ALL!AY354/ALL!AY$554</f>
        <v>0</v>
      </c>
      <c r="AZ968" s="79">
        <f>ALL!AZ354/ALL!AZ$554</f>
        <v>0</v>
      </c>
      <c r="BA968" s="79">
        <f>ALL!BA354/ALL!BA$554</f>
        <v>2.5774243231705194E-4</v>
      </c>
      <c r="BB968" s="79">
        <f>ALL!BB354/ALL!BB$554</f>
        <v>0</v>
      </c>
      <c r="BC968" s="79">
        <f>ALL!BC354/ALL!BC$554</f>
        <v>0</v>
      </c>
      <c r="BD968" s="79">
        <f>ALL!BD354/ALL!BD$554</f>
        <v>4.2653995396355398E-6</v>
      </c>
      <c r="BE968" s="79">
        <f>ALL!BE354/ALL!BE$554</f>
        <v>0</v>
      </c>
      <c r="BF968" s="79">
        <f>ALL!BF354/ALL!BF$554</f>
        <v>2.2115477594629389E-4</v>
      </c>
      <c r="BG968" s="79">
        <f>ALL!BG354/ALL!BG$554</f>
        <v>0</v>
      </c>
      <c r="BH968" s="79">
        <f>ALL!BH354/ALL!BH$554</f>
        <v>1.0375677754958298E-4</v>
      </c>
      <c r="BJ968" s="267">
        <f t="array" ref="BJ968">(MIN(IF($E$4:$BG$4=BJ$4,$E968:$BG968)))</f>
        <v>0</v>
      </c>
      <c r="BK968" s="267">
        <f t="array" ref="BK968">(MAX(IF($E$4:$BG$4=BK$4,$E968:$BG968)))</f>
        <v>2.5774243231705194E-4</v>
      </c>
      <c r="BL968" s="267">
        <f t="array" ref="BL968">(AVERAGE(IF($E$4:$BG$4=BL$4,$E968:$BG968)))</f>
        <v>3.7445412759503969E-5</v>
      </c>
      <c r="BM968" s="267">
        <f t="array" ref="BM968">(MIN(IF($E$4:$BG$4=BM$4,$E968:$BG968)))</f>
        <v>0</v>
      </c>
      <c r="BN968" s="267">
        <f t="array" ref="BN968">(MAX(IF($E$4:$BG$4=BN$4,$E968:$BG968)))</f>
        <v>2.2115477594629389E-4</v>
      </c>
      <c r="BO968" s="267">
        <f t="array" ref="BO968">(AVERAGE(IF($E$4:$BG$4=BO$4,$E968:$BG968)))</f>
        <v>5.6355043871482359E-5</v>
      </c>
      <c r="BP968" s="267">
        <f t="array" ref="BP968">(MIN(IF($E$4:$BG$4=BP$4,$E968:$BG968)))</f>
        <v>0</v>
      </c>
      <c r="BQ968" s="267">
        <f t="array" ref="BQ968">(MAX(IF($E$4:$BG$4=BQ$4,$E968:$BG968)))</f>
        <v>5.1627239367816368E-3</v>
      </c>
      <c r="BR968" s="267">
        <f t="array" ref="BR968">(AVERAGE(IF($E$4:$BG$4=BR$4,$E968:$BG968)))</f>
        <v>1.8901753165408411E-3</v>
      </c>
      <c r="BS968" s="267">
        <f t="array" ref="BS968">(MIN(IF($E$4:$BG$4=BS$4,$E968:$BG968)))</f>
        <v>0</v>
      </c>
      <c r="BT968" s="267">
        <f t="array" ref="BT968">(MAX(IF($E$4:$BG$4=BT$4,$E968:$BG968)))</f>
        <v>6.8648962082610827E-4</v>
      </c>
      <c r="BU968" s="267">
        <f t="array" ref="BU968">(AVERAGE(IF($E$4:$BG$4=BU$4,$E968:$BG968)))</f>
        <v>3.7754120502047541E-5</v>
      </c>
      <c r="BV968" s="267">
        <f t="array" ref="BV968">(MIN(IF($E$4:$BG$4=BV$4,$E968:$BG968)))</f>
        <v>1.3820045860603228E-5</v>
      </c>
      <c r="BW968" s="267">
        <f t="array" ref="BW968">(MAX(IF($E$4:$BG$4=BW$4,$E968:$BG968)))</f>
        <v>1.717508110283364E-4</v>
      </c>
      <c r="BX968" s="267">
        <f t="array" ref="BX968">(AVERAGE(IF($E$4:$BG$4=BX$4,$E968:$BG968)))</f>
        <v>6.80365017344868E-5</v>
      </c>
      <c r="BY968" s="267">
        <f t="array" ref="BY968">(MIN(IF($E$4:$BG$4=BY$4,$E968:$BG968)))</f>
        <v>1.5877842027950117E-6</v>
      </c>
      <c r="BZ968" s="267">
        <f t="array" ref="BZ968">(MAX(IF($E$4:$BG$4=BZ$4,$E968:$BG968)))</f>
        <v>4.2882894794852493E-4</v>
      </c>
      <c r="CA968" s="267">
        <f t="array" ref="CA968">(AVERAGE(IF($E$4:$BG$4=CA$4,$E968:$BG968)))</f>
        <v>1.1019837631666108E-4</v>
      </c>
      <c r="CB968" s="268">
        <f t="shared" si="399"/>
        <v>0</v>
      </c>
      <c r="CC968" s="268">
        <f t="shared" si="400"/>
        <v>0</v>
      </c>
      <c r="CD968" s="268">
        <f t="shared" si="401"/>
        <v>1.5148079819923799E-4</v>
      </c>
    </row>
    <row r="969" spans="1:82" s="90" customFormat="1" ht="24">
      <c r="A969" s="253">
        <f t="shared" si="406"/>
        <v>53208</v>
      </c>
      <c r="B969" s="236" t="s">
        <v>298</v>
      </c>
      <c r="C969" s="50"/>
      <c r="D969" s="50"/>
      <c r="E969" s="79">
        <f>ALL!E355/ALL!E$554</f>
        <v>0</v>
      </c>
      <c r="F969" s="79">
        <f>ALL!F355/ALL!F$554</f>
        <v>1.0573887101183897E-6</v>
      </c>
      <c r="G969" s="79">
        <f>ALL!G355/ALL!G$554</f>
        <v>1.2699069331752726E-3</v>
      </c>
      <c r="H969" s="79">
        <f>ALL!H355/ALL!H$554</f>
        <v>1.8622410242114388E-4</v>
      </c>
      <c r="I969" s="79">
        <f>ALL!I355/ALL!I$554</f>
        <v>8.4336010048422693E-5</v>
      </c>
      <c r="J969" s="79">
        <f>ALL!J355/ALL!J$554</f>
        <v>5.7031450107603054E-4</v>
      </c>
      <c r="K969" s="79">
        <f>ALL!K355/ALL!K$554</f>
        <v>8.2287236833142555E-5</v>
      </c>
      <c r="L969" s="79">
        <f>ALL!L355/ALL!L$554</f>
        <v>0</v>
      </c>
      <c r="M969" s="79">
        <f>ALL!M355/ALL!M$554</f>
        <v>0</v>
      </c>
      <c r="N969" s="79">
        <f>ALL!N355/ALL!N$554</f>
        <v>3.1026694854334545E-4</v>
      </c>
      <c r="O969" s="79">
        <f>ALL!O355/ALL!O$554</f>
        <v>0</v>
      </c>
      <c r="P969" s="79">
        <f>ALL!P355/ALL!P$554</f>
        <v>3.3267625446374409E-4</v>
      </c>
      <c r="Q969" s="79">
        <f>ALL!Q355/ALL!Q$554</f>
        <v>0</v>
      </c>
      <c r="R969" s="79">
        <f>ALL!R355/ALL!R$554</f>
        <v>0</v>
      </c>
      <c r="S969" s="79">
        <f>ALL!S355/ALL!S$554</f>
        <v>1.0017774126095079E-4</v>
      </c>
      <c r="T969" s="79">
        <f>ALL!T355/ALL!T$554</f>
        <v>0</v>
      </c>
      <c r="U969" s="79">
        <f>ALL!U355/ALL!U$554</f>
        <v>0</v>
      </c>
      <c r="V969" s="79">
        <f>ALL!V355/ALL!V$554</f>
        <v>0</v>
      </c>
      <c r="W969" s="79">
        <f>ALL!W355/ALL!W$554</f>
        <v>4.3734778189482573E-4</v>
      </c>
      <c r="X969" s="79">
        <f>ALL!X355/ALL!X$554</f>
        <v>2.1276308317453156E-6</v>
      </c>
      <c r="Y969" s="79">
        <f>ALL!Y355/ALL!Y$554</f>
        <v>0</v>
      </c>
      <c r="Z969" s="79">
        <f>ALL!Z355/ALL!Z$554</f>
        <v>0</v>
      </c>
      <c r="AA969" s="79">
        <f>ALL!AA355/ALL!AA$554</f>
        <v>7.6094321004012576E-5</v>
      </c>
      <c r="AB969" s="79">
        <f>ALL!AB355/ALL!AB$554</f>
        <v>0</v>
      </c>
      <c r="AC969" s="79">
        <f>ALL!AC355/ALL!AC$554</f>
        <v>4.0188366238832568E-4</v>
      </c>
      <c r="AD969" s="79">
        <f>ALL!AD355/ALL!AD$554</f>
        <v>2.1319203537626613E-5</v>
      </c>
      <c r="AE969" s="79">
        <f>ALL!AE355/ALL!AE$554</f>
        <v>0</v>
      </c>
      <c r="AF969" s="79">
        <f>ALL!AF355/ALL!AF$554</f>
        <v>2.7226223105818642E-4</v>
      </c>
      <c r="AG969" s="79">
        <f>ALL!AG355/ALL!AG$554</f>
        <v>0</v>
      </c>
      <c r="AH969" s="79">
        <f>ALL!AH355/ALL!AH$554</f>
        <v>2.6889252090185123E-4</v>
      </c>
      <c r="AI969" s="79">
        <f>ALL!AI355/ALL!AI$554</f>
        <v>0</v>
      </c>
      <c r="AJ969" s="79">
        <f>ALL!AJ355/ALL!AJ$554</f>
        <v>9.2251311203420821E-4</v>
      </c>
      <c r="AK969" s="79">
        <f>ALL!AK355/ALL!AK$554</f>
        <v>0</v>
      </c>
      <c r="AL969" s="79">
        <f>ALL!AL355/ALL!AL$554</f>
        <v>0</v>
      </c>
      <c r="AM969" s="79">
        <f>ALL!AM355/ALL!AM$554</f>
        <v>0</v>
      </c>
      <c r="AN969" s="79">
        <f>ALL!AN355/ALL!AN$554</f>
        <v>0</v>
      </c>
      <c r="AO969" s="79">
        <f>ALL!AO355/ALL!AO$554</f>
        <v>0</v>
      </c>
      <c r="AP969" s="79">
        <f>ALL!AP355/ALL!AP$554</f>
        <v>0</v>
      </c>
      <c r="AQ969" s="79">
        <f>ALL!AQ355/ALL!AQ$554</f>
        <v>0</v>
      </c>
      <c r="AR969" s="79">
        <f>ALL!AR355/ALL!AR$554</f>
        <v>0</v>
      </c>
      <c r="AS969" s="79">
        <f>ALL!AS355/ALL!AS$554</f>
        <v>0</v>
      </c>
      <c r="AT969" s="79">
        <f>ALL!AT355/ALL!AT$554</f>
        <v>0</v>
      </c>
      <c r="AU969" s="79">
        <f>ALL!AU355/ALL!AU$554</f>
        <v>0</v>
      </c>
      <c r="AV969" s="79">
        <f>ALL!AV355/ALL!AV$554</f>
        <v>0</v>
      </c>
      <c r="AW969" s="79">
        <f>ALL!AW355/ALL!AW$554</f>
        <v>0</v>
      </c>
      <c r="AX969" s="79">
        <f>ALL!AX355/ALL!AX$554</f>
        <v>0</v>
      </c>
      <c r="AY969" s="79">
        <f>ALL!AY355/ALL!AY$554</f>
        <v>0</v>
      </c>
      <c r="AZ969" s="79">
        <f>ALL!AZ355/ALL!AZ$554</f>
        <v>0</v>
      </c>
      <c r="BA969" s="79">
        <f>ALL!BA355/ALL!BA$554</f>
        <v>0</v>
      </c>
      <c r="BB969" s="79">
        <f>ALL!BB355/ALL!BB$554</f>
        <v>0</v>
      </c>
      <c r="BC969" s="79">
        <f>ALL!BC355/ALL!BC$554</f>
        <v>0</v>
      </c>
      <c r="BD969" s="79">
        <f>ALL!BD355/ALL!BD$554</f>
        <v>0</v>
      </c>
      <c r="BE969" s="79">
        <f>ALL!BE355/ALL!BE$554</f>
        <v>0</v>
      </c>
      <c r="BF969" s="79">
        <f>ALL!BF355/ALL!BF$554</f>
        <v>0</v>
      </c>
      <c r="BG969" s="79">
        <f>ALL!BG355/ALL!BG$554</f>
        <v>2.1112497542200267E-4</v>
      </c>
      <c r="BH969" s="79">
        <f>ALL!BH355/ALL!BH$554</f>
        <v>1.3294571165307749E-4</v>
      </c>
      <c r="BJ969" s="267">
        <f t="array" ref="BJ969">(MIN(IF($E$4:$BG$4=BJ$4,$E969:$BG969)))</f>
        <v>0</v>
      </c>
      <c r="BK969" s="267">
        <f t="array" ref="BK969">(MAX(IF($E$4:$BG$4=BK$4,$E969:$BG969)))</f>
        <v>0</v>
      </c>
      <c r="BL969" s="267">
        <f t="array" ref="BL969">(AVERAGE(IF($E$4:$BG$4=BL$4,$E969:$BG969)))</f>
        <v>0</v>
      </c>
      <c r="BM969" s="267">
        <f t="array" ref="BM969">(MIN(IF($E$4:$BG$4=BM$4,$E969:$BG969)))</f>
        <v>0</v>
      </c>
      <c r="BN969" s="267">
        <f t="array" ref="BN969">(MAX(IF($E$4:$BG$4=BN$4,$E969:$BG969)))</f>
        <v>2.1112497542200267E-4</v>
      </c>
      <c r="BO969" s="267">
        <f t="array" ref="BO969">(AVERAGE(IF($E$4:$BG$4=BO$4,$E969:$BG969)))</f>
        <v>5.2781243855500668E-5</v>
      </c>
      <c r="BP969" s="267">
        <f t="array" ref="BP969">(MIN(IF($E$4:$BG$4=BP$4,$E969:$BG969)))</f>
        <v>0</v>
      </c>
      <c r="BQ969" s="267">
        <f t="array" ref="BQ969">(MAX(IF($E$4:$BG$4=BQ$4,$E969:$BG969)))</f>
        <v>0</v>
      </c>
      <c r="BR969" s="267">
        <f t="array" ref="BR969">(AVERAGE(IF($E$4:$BG$4=BR$4,$E969:$BG969)))</f>
        <v>0</v>
      </c>
      <c r="BS969" s="267">
        <f t="array" ref="BS969">(MIN(IF($E$4:$BG$4=BS$4,$E969:$BG969)))</f>
        <v>0</v>
      </c>
      <c r="BT969" s="267">
        <f t="array" ref="BT969">(MAX(IF($E$4:$BG$4=BT$4,$E969:$BG969)))</f>
        <v>5.7031450107603054E-4</v>
      </c>
      <c r="BU969" s="267">
        <f t="array" ref="BU969">(AVERAGE(IF($E$4:$BG$4=BU$4,$E969:$BG969)))</f>
        <v>1.2991083998235999E-4</v>
      </c>
      <c r="BV969" s="267">
        <f t="array" ref="BV969">(MIN(IF($E$4:$BG$4=BV$4,$E969:$BG969)))</f>
        <v>0</v>
      </c>
      <c r="BW969" s="267">
        <f t="array" ref="BW969">(MAX(IF($E$4:$BG$4=BW$4,$E969:$BG969)))</f>
        <v>1.2699069331752726E-3</v>
      </c>
      <c r="BX969" s="267">
        <f t="array" ref="BX969">(AVERAGE(IF($E$4:$BG$4=BX$4,$E969:$BG969)))</f>
        <v>5.4810501130237018E-4</v>
      </c>
      <c r="BY969" s="267">
        <f t="array" ref="BY969">(MIN(IF($E$4:$BG$4=BY$4,$E969:$BG969)))</f>
        <v>0</v>
      </c>
      <c r="BZ969" s="267">
        <f t="array" ref="BZ969">(MAX(IF($E$4:$BG$4=BZ$4,$E969:$BG969)))</f>
        <v>3.3267625446374409E-4</v>
      </c>
      <c r="CA969" s="267">
        <f t="array" ref="CA969">(AVERAGE(IF($E$4:$BG$4=CA$4,$E969:$BG969)))</f>
        <v>5.9877127906273154E-5</v>
      </c>
      <c r="CB969" s="268">
        <f t="shared" si="399"/>
        <v>0</v>
      </c>
      <c r="CC969" s="268">
        <f t="shared" si="400"/>
        <v>0</v>
      </c>
      <c r="CD969" s="268">
        <f t="shared" si="401"/>
        <v>1.0092386464736282E-4</v>
      </c>
    </row>
    <row r="970" spans="1:82" s="90" customFormat="1" ht="24">
      <c r="A970" s="253">
        <f t="shared" si="406"/>
        <v>53209</v>
      </c>
      <c r="B970" s="236" t="s">
        <v>299</v>
      </c>
      <c r="C970" s="50"/>
      <c r="D970" s="50"/>
      <c r="E970" s="79">
        <f>ALL!E356/ALL!E$554</f>
        <v>0</v>
      </c>
      <c r="F970" s="79">
        <f>ALL!F356/ALL!F$554</f>
        <v>0</v>
      </c>
      <c r="G970" s="79">
        <f>ALL!G356/ALL!G$554</f>
        <v>0</v>
      </c>
      <c r="H970" s="79">
        <f>ALL!H356/ALL!H$554</f>
        <v>7.0751374565389703E-3</v>
      </c>
      <c r="I970" s="79">
        <f>ALL!I356/ALL!I$554</f>
        <v>0</v>
      </c>
      <c r="J970" s="79">
        <f>ALL!J356/ALL!J$554</f>
        <v>0</v>
      </c>
      <c r="K970" s="79">
        <f>ALL!K356/ALL!K$554</f>
        <v>5.0861381733789861E-3</v>
      </c>
      <c r="L970" s="79">
        <f>ALL!L356/ALL!L$554</f>
        <v>0</v>
      </c>
      <c r="M970" s="79">
        <f>ALL!M356/ALL!M$554</f>
        <v>0</v>
      </c>
      <c r="N970" s="79">
        <f>ALL!N356/ALL!N$554</f>
        <v>0</v>
      </c>
      <c r="O970" s="79">
        <f>ALL!O356/ALL!O$554</f>
        <v>0</v>
      </c>
      <c r="P970" s="79">
        <f>ALL!P356/ALL!P$554</f>
        <v>0</v>
      </c>
      <c r="Q970" s="79">
        <f>ALL!Q356/ALL!Q$554</f>
        <v>0</v>
      </c>
      <c r="R970" s="79">
        <f>ALL!R356/ALL!R$554</f>
        <v>7.0420891529438239E-3</v>
      </c>
      <c r="S970" s="79">
        <f>ALL!S356/ALL!S$554</f>
        <v>1.8704256732072898E-3</v>
      </c>
      <c r="T970" s="79">
        <f>ALL!T356/ALL!T$554</f>
        <v>0</v>
      </c>
      <c r="U970" s="79">
        <f>ALL!U356/ALL!U$554</f>
        <v>4.4394350539824949E-3</v>
      </c>
      <c r="V970" s="79">
        <f>ALL!V356/ALL!V$554</f>
        <v>0</v>
      </c>
      <c r="W970" s="79">
        <f>ALL!W356/ALL!W$554</f>
        <v>0</v>
      </c>
      <c r="X970" s="79">
        <f>ALL!X356/ALL!X$554</f>
        <v>2.5325526400515482E-3</v>
      </c>
      <c r="Y970" s="79">
        <f>ALL!Y356/ALL!Y$554</f>
        <v>0</v>
      </c>
      <c r="Z970" s="79">
        <f>ALL!Z356/ALL!Z$554</f>
        <v>0</v>
      </c>
      <c r="AA970" s="79">
        <f>ALL!AA356/ALL!AA$554</f>
        <v>0</v>
      </c>
      <c r="AB970" s="79">
        <f>ALL!AB356/ALL!AB$554</f>
        <v>0</v>
      </c>
      <c r="AC970" s="79">
        <f>ALL!AC356/ALL!AC$554</f>
        <v>0</v>
      </c>
      <c r="AD970" s="79">
        <f>ALL!AD356/ALL!AD$554</f>
        <v>0</v>
      </c>
      <c r="AE970" s="79">
        <f>ALL!AE356/ALL!AE$554</f>
        <v>0</v>
      </c>
      <c r="AF970" s="79">
        <f>ALL!AF356/ALL!AF$554</f>
        <v>8.7385173740803391E-3</v>
      </c>
      <c r="AG970" s="79">
        <f>ALL!AG356/ALL!AG$554</f>
        <v>0</v>
      </c>
      <c r="AH970" s="79">
        <f>ALL!AH356/ALL!AH$554</f>
        <v>0</v>
      </c>
      <c r="AI970" s="79">
        <f>ALL!AI356/ALL!AI$554</f>
        <v>0</v>
      </c>
      <c r="AJ970" s="79">
        <f>ALL!AJ356/ALL!AJ$554</f>
        <v>0</v>
      </c>
      <c r="AK970" s="79">
        <f>ALL!AK356/ALL!AK$554</f>
        <v>0</v>
      </c>
      <c r="AL970" s="79">
        <f>ALL!AL356/ALL!AL$554</f>
        <v>0</v>
      </c>
      <c r="AM970" s="79">
        <f>ALL!AM356/ALL!AM$554</f>
        <v>0</v>
      </c>
      <c r="AN970" s="79">
        <f>ALL!AN356/ALL!AN$554</f>
        <v>0</v>
      </c>
      <c r="AO970" s="79">
        <f>ALL!AO356/ALL!AO$554</f>
        <v>0</v>
      </c>
      <c r="AP970" s="79">
        <f>ALL!AP356/ALL!AP$554</f>
        <v>0</v>
      </c>
      <c r="AQ970" s="79">
        <f>ALL!AQ356/ALL!AQ$554</f>
        <v>0</v>
      </c>
      <c r="AR970" s="79">
        <f>ALL!AR356/ALL!AR$554</f>
        <v>0</v>
      </c>
      <c r="AS970" s="79">
        <f>ALL!AS356/ALL!AS$554</f>
        <v>0</v>
      </c>
      <c r="AT970" s="79">
        <f>ALL!AT356/ALL!AT$554</f>
        <v>0</v>
      </c>
      <c r="AU970" s="79">
        <f>ALL!AU356/ALL!AU$554</f>
        <v>0</v>
      </c>
      <c r="AV970" s="79">
        <f>ALL!AV356/ALL!AV$554</f>
        <v>0</v>
      </c>
      <c r="AW970" s="79">
        <f>ALL!AW356/ALL!AW$554</f>
        <v>0</v>
      </c>
      <c r="AX970" s="79">
        <f>ALL!AX356/ALL!AX$554</f>
        <v>0</v>
      </c>
      <c r="AY970" s="79">
        <f>ALL!AY356/ALL!AY$554</f>
        <v>0</v>
      </c>
      <c r="AZ970" s="79">
        <f>ALL!AZ356/ALL!AZ$554</f>
        <v>0</v>
      </c>
      <c r="BA970" s="79">
        <f>ALL!BA356/ALL!BA$554</f>
        <v>0</v>
      </c>
      <c r="BB970" s="79">
        <f>ALL!BB356/ALL!BB$554</f>
        <v>0</v>
      </c>
      <c r="BC970" s="79">
        <f>ALL!BC356/ALL!BC$554</f>
        <v>0</v>
      </c>
      <c r="BD970" s="79">
        <f>ALL!BD356/ALL!BD$554</f>
        <v>5.2251851468992369E-3</v>
      </c>
      <c r="BE970" s="79">
        <f>ALL!BE356/ALL!BE$554</f>
        <v>0</v>
      </c>
      <c r="BF970" s="79">
        <f>ALL!BF356/ALL!BF$554</f>
        <v>0</v>
      </c>
      <c r="BG970" s="79">
        <f>ALL!BG356/ALL!BG$554</f>
        <v>0</v>
      </c>
      <c r="BH970" s="79">
        <f>ALL!BH356/ALL!BH$554</f>
        <v>7.4162252991400248E-4</v>
      </c>
      <c r="BJ970" s="267">
        <f t="array" ref="BJ970">(MIN(IF($E$4:$BG$4=BJ$4,$E970:$BG970)))</f>
        <v>0</v>
      </c>
      <c r="BK970" s="267">
        <f t="array" ref="BK970">(MAX(IF($E$4:$BG$4=BK$4,$E970:$BG970)))</f>
        <v>0</v>
      </c>
      <c r="BL970" s="267">
        <f t="array" ref="BL970">(AVERAGE(IF($E$4:$BG$4=BL$4,$E970:$BG970)))</f>
        <v>0</v>
      </c>
      <c r="BM970" s="267">
        <f t="array" ref="BM970">(MIN(IF($E$4:$BG$4=BM$4,$E970:$BG970)))</f>
        <v>0</v>
      </c>
      <c r="BN970" s="267">
        <f t="array" ref="BN970">(MAX(IF($E$4:$BG$4=BN$4,$E970:$BG970)))</f>
        <v>5.2251851468992369E-3</v>
      </c>
      <c r="BO970" s="267">
        <f t="array" ref="BO970">(AVERAGE(IF($E$4:$BG$4=BO$4,$E970:$BG970)))</f>
        <v>1.3062962867248092E-3</v>
      </c>
      <c r="BP970" s="267">
        <f t="array" ref="BP970">(MIN(IF($E$4:$BG$4=BP$4,$E970:$BG970)))</f>
        <v>0</v>
      </c>
      <c r="BQ970" s="267">
        <f t="array" ref="BQ970">(MAX(IF($E$4:$BG$4=BQ$4,$E970:$BG970)))</f>
        <v>0</v>
      </c>
      <c r="BR970" s="267">
        <f t="array" ref="BR970">(AVERAGE(IF($E$4:$BG$4=BR$4,$E970:$BG970)))</f>
        <v>0</v>
      </c>
      <c r="BS970" s="267">
        <f t="array" ref="BS970">(MIN(IF($E$4:$BG$4=BS$4,$E970:$BG970)))</f>
        <v>0</v>
      </c>
      <c r="BT970" s="267">
        <f t="array" ref="BT970">(MAX(IF($E$4:$BG$4=BT$4,$E970:$BG970)))</f>
        <v>8.7385173740803391E-3</v>
      </c>
      <c r="BU970" s="267">
        <f t="array" ref="BU970">(AVERAGE(IF($E$4:$BG$4=BU$4,$E970:$BG970)))</f>
        <v>1.4196337061975911E-3</v>
      </c>
      <c r="BV970" s="267">
        <f t="array" ref="BV970">(MIN(IF($E$4:$BG$4=BV$4,$E970:$BG970)))</f>
        <v>0</v>
      </c>
      <c r="BW970" s="267">
        <f t="array" ref="BW970">(MAX(IF($E$4:$BG$4=BW$4,$E970:$BG970)))</f>
        <v>0</v>
      </c>
      <c r="BX970" s="267">
        <f t="array" ref="BX970">(AVERAGE(IF($E$4:$BG$4=BX$4,$E970:$BG970)))</f>
        <v>0</v>
      </c>
      <c r="BY970" s="267">
        <f t="array" ref="BY970">(MIN(IF($E$4:$BG$4=BY$4,$E970:$BG970)))</f>
        <v>0</v>
      </c>
      <c r="BZ970" s="267">
        <f t="array" ref="BZ970">(MAX(IF($E$4:$BG$4=BZ$4,$E970:$BG970)))</f>
        <v>4.4394350539824949E-3</v>
      </c>
      <c r="CA970" s="267">
        <f t="array" ref="CA970">(AVERAGE(IF($E$4:$BG$4=CA$4,$E970:$BG970)))</f>
        <v>9.9599824200486331E-4</v>
      </c>
      <c r="CB970" s="268">
        <f t="shared" si="399"/>
        <v>0</v>
      </c>
      <c r="CC970" s="268">
        <f t="shared" si="400"/>
        <v>0</v>
      </c>
      <c r="CD970" s="268">
        <f t="shared" si="401"/>
        <v>7.638087394742307E-4</v>
      </c>
    </row>
    <row r="971" spans="1:82" s="90" customFormat="1">
      <c r="A971" s="253">
        <f t="shared" si="406"/>
        <v>53210</v>
      </c>
      <c r="B971" s="236" t="s">
        <v>300</v>
      </c>
      <c r="C971" s="50"/>
      <c r="D971" s="50"/>
      <c r="E971" s="79">
        <f>ALL!E357/ALL!E$554</f>
        <v>0</v>
      </c>
      <c r="F971" s="79">
        <f>ALL!F357/ALL!F$554</f>
        <v>0</v>
      </c>
      <c r="G971" s="79">
        <f>ALL!G357/ALL!G$554</f>
        <v>0</v>
      </c>
      <c r="H971" s="79">
        <f>ALL!H357/ALL!H$554</f>
        <v>0</v>
      </c>
      <c r="I971" s="79">
        <f>ALL!I357/ALL!I$554</f>
        <v>0</v>
      </c>
      <c r="J971" s="79">
        <f>ALL!J357/ALL!J$554</f>
        <v>0</v>
      </c>
      <c r="K971" s="79">
        <f>ALL!K357/ALL!K$554</f>
        <v>0</v>
      </c>
      <c r="L971" s="79">
        <f>ALL!L357/ALL!L$554</f>
        <v>0</v>
      </c>
      <c r="M971" s="79">
        <f>ALL!M357/ALL!M$554</f>
        <v>0</v>
      </c>
      <c r="N971" s="79">
        <f>ALL!N357/ALL!N$554</f>
        <v>1.0131805754244998E-4</v>
      </c>
      <c r="O971" s="79">
        <f>ALL!O357/ALL!O$554</f>
        <v>0</v>
      </c>
      <c r="P971" s="79">
        <f>ALL!P357/ALL!P$554</f>
        <v>0</v>
      </c>
      <c r="Q971" s="79">
        <f>ALL!Q357/ALL!Q$554</f>
        <v>0</v>
      </c>
      <c r="R971" s="79">
        <f>ALL!R357/ALL!R$554</f>
        <v>0</v>
      </c>
      <c r="S971" s="79">
        <f>ALL!S357/ALL!S$554</f>
        <v>1.4500939950902448E-4</v>
      </c>
      <c r="T971" s="79">
        <f>ALL!T357/ALL!T$554</f>
        <v>0</v>
      </c>
      <c r="U971" s="79">
        <f>ALL!U357/ALL!U$554</f>
        <v>0</v>
      </c>
      <c r="V971" s="79">
        <f>ALL!V357/ALL!V$554</f>
        <v>0</v>
      </c>
      <c r="W971" s="79">
        <f>ALL!W357/ALL!W$554</f>
        <v>1.0281183354326877E-4</v>
      </c>
      <c r="X971" s="79">
        <f>ALL!X357/ALL!X$554</f>
        <v>0</v>
      </c>
      <c r="Y971" s="79">
        <f>ALL!Y357/ALL!Y$554</f>
        <v>0</v>
      </c>
      <c r="Z971" s="79">
        <f>ALL!Z357/ALL!Z$554</f>
        <v>1.6064824906185157E-4</v>
      </c>
      <c r="AA971" s="79">
        <f>ALL!AA357/ALL!AA$554</f>
        <v>5.0777281989331684E-5</v>
      </c>
      <c r="AB971" s="79">
        <f>ALL!AB357/ALL!AB$554</f>
        <v>5.4851434283449285E-6</v>
      </c>
      <c r="AC971" s="79">
        <f>ALL!AC357/ALL!AC$554</f>
        <v>0</v>
      </c>
      <c r="AD971" s="79">
        <f>ALL!AD357/ALL!AD$554</f>
        <v>4.3716753665673171E-5</v>
      </c>
      <c r="AE971" s="79">
        <f>ALL!AE357/ALL!AE$554</f>
        <v>3.0024799663844479E-5</v>
      </c>
      <c r="AF971" s="79">
        <f>ALL!AF357/ALL!AF$554</f>
        <v>0</v>
      </c>
      <c r="AG971" s="79">
        <f>ALL!AG357/ALL!AG$554</f>
        <v>2.4580742654078044E-5</v>
      </c>
      <c r="AH971" s="79">
        <f>ALL!AH357/ALL!AH$554</f>
        <v>1.412335599966866E-4</v>
      </c>
      <c r="AI971" s="79">
        <f>ALL!AI357/ALL!AI$554</f>
        <v>0</v>
      </c>
      <c r="AJ971" s="79">
        <f>ALL!AJ357/ALL!AJ$554</f>
        <v>1.422311985888916E-4</v>
      </c>
      <c r="AK971" s="79">
        <f>ALL!AK357/ALL!AK$554</f>
        <v>0</v>
      </c>
      <c r="AL971" s="79">
        <f>ALL!AL357/ALL!AL$554</f>
        <v>0</v>
      </c>
      <c r="AM971" s="79">
        <f>ALL!AM357/ALL!AM$554</f>
        <v>7.3754831204195486E-4</v>
      </c>
      <c r="AN971" s="79">
        <f>ALL!AN357/ALL!AN$554</f>
        <v>1.3625065928867068E-3</v>
      </c>
      <c r="AO971" s="79">
        <f>ALL!AO357/ALL!AO$554</f>
        <v>0</v>
      </c>
      <c r="AP971" s="79">
        <f>ALL!AP357/ALL!AP$554</f>
        <v>4.7066367231459968E-4</v>
      </c>
      <c r="AQ971" s="79">
        <f>ALL!AQ357/ALL!AQ$554</f>
        <v>0</v>
      </c>
      <c r="AR971" s="79">
        <f>ALL!AR357/ALL!AR$554</f>
        <v>0</v>
      </c>
      <c r="AS971" s="79">
        <f>ALL!AS357/ALL!AS$554</f>
        <v>1.3472814266610705E-3</v>
      </c>
      <c r="AT971" s="79">
        <f>ALL!AT357/ALL!AT$554</f>
        <v>0</v>
      </c>
      <c r="AU971" s="79">
        <f>ALL!AU357/ALL!AU$554</f>
        <v>5.4312344200757087E-5</v>
      </c>
      <c r="AV971" s="79">
        <f>ALL!AV357/ALL!AV$554</f>
        <v>0</v>
      </c>
      <c r="AW971" s="79">
        <f>ALL!AW357/ALL!AW$554</f>
        <v>6.8403561228940832E-5</v>
      </c>
      <c r="AX971" s="79">
        <f>ALL!AX357/ALL!AX$554</f>
        <v>1.2593636414026502E-2</v>
      </c>
      <c r="AY971" s="79">
        <f>ALL!AY357/ALL!AY$554</f>
        <v>0</v>
      </c>
      <c r="AZ971" s="79">
        <f>ALL!AZ357/ALL!AZ$554</f>
        <v>0</v>
      </c>
      <c r="BA971" s="79">
        <f>ALL!BA357/ALL!BA$554</f>
        <v>0</v>
      </c>
      <c r="BB971" s="79">
        <f>ALL!BB357/ALL!BB$554</f>
        <v>7.3185801246867604E-2</v>
      </c>
      <c r="BC971" s="79">
        <f>ALL!BC357/ALL!BC$554</f>
        <v>0</v>
      </c>
      <c r="BD971" s="79">
        <f>ALL!BD357/ALL!BD$554</f>
        <v>6.1943079981151666E-5</v>
      </c>
      <c r="BE971" s="79">
        <f>ALL!BE357/ALL!BE$554</f>
        <v>0</v>
      </c>
      <c r="BF971" s="79">
        <f>ALL!BF357/ALL!BF$554</f>
        <v>0</v>
      </c>
      <c r="BG971" s="79">
        <f>ALL!BG357/ALL!BG$554</f>
        <v>7.2258643257711377E-5</v>
      </c>
      <c r="BH971" s="79">
        <f>ALL!BH357/ALL!BH$554</f>
        <v>1.249000533219791E-4</v>
      </c>
      <c r="BJ971" s="267">
        <f t="array" ref="BJ971">(MIN(IF($E$4:$BG$4=BJ$4,$E971:$BG971)))</f>
        <v>0</v>
      </c>
      <c r="BK971" s="267">
        <f t="array" ref="BK971">(MAX(IF($E$4:$BG$4=BK$4,$E971:$BG971)))</f>
        <v>7.3185801246867604E-2</v>
      </c>
      <c r="BL971" s="267">
        <f t="array" ref="BL971">(AVERAGE(IF($E$4:$BG$4=BL$4,$E971:$BG971)))</f>
        <v>5.567662828636636E-3</v>
      </c>
      <c r="BM971" s="267">
        <f t="array" ref="BM971">(MIN(IF($E$4:$BG$4=BM$4,$E971:$BG971)))</f>
        <v>0</v>
      </c>
      <c r="BN971" s="267">
        <f t="array" ref="BN971">(MAX(IF($E$4:$BG$4=BN$4,$E971:$BG971)))</f>
        <v>7.2258643257711377E-5</v>
      </c>
      <c r="BO971" s="267">
        <f t="array" ref="BO971">(AVERAGE(IF($E$4:$BG$4=BO$4,$E971:$BG971)))</f>
        <v>3.3550430809715757E-5</v>
      </c>
      <c r="BP971" s="267">
        <f t="array" ref="BP971">(MIN(IF($E$4:$BG$4=BP$4,$E971:$BG971)))</f>
        <v>0</v>
      </c>
      <c r="BQ971" s="267">
        <f t="array" ref="BQ971">(MAX(IF($E$4:$BG$4=BQ$4,$E971:$BG971)))</f>
        <v>7.3754831204195486E-4</v>
      </c>
      <c r="BR971" s="267">
        <f t="array" ref="BR971">(AVERAGE(IF($E$4:$BG$4=BR$4,$E971:$BG971)))</f>
        <v>2.4584943734731827E-4</v>
      </c>
      <c r="BS971" s="267">
        <f t="array" ref="BS971">(MIN(IF($E$4:$BG$4=BS$4,$E971:$BG971)))</f>
        <v>0</v>
      </c>
      <c r="BT971" s="267">
        <f t="array" ref="BT971">(MAX(IF($E$4:$BG$4=BT$4,$E971:$BG971)))</f>
        <v>1.4500939950902448E-4</v>
      </c>
      <c r="BU971" s="267">
        <f t="array" ref="BU971">(AVERAGE(IF($E$4:$BG$4=BU$4,$E971:$BG971)))</f>
        <v>2.9280556471918052E-5</v>
      </c>
      <c r="BV971" s="267">
        <f t="array" ref="BV971">(MIN(IF($E$4:$BG$4=BV$4,$E971:$BG971)))</f>
        <v>0</v>
      </c>
      <c r="BW971" s="267">
        <f t="array" ref="BW971">(MAX(IF($E$4:$BG$4=BW$4,$E971:$BG971)))</f>
        <v>1.6064824906185157E-4</v>
      </c>
      <c r="BX971" s="267">
        <f t="array" ref="BX971">(AVERAGE(IF($E$4:$BG$4=BX$4,$E971:$BG971)))</f>
        <v>7.7091147769772029E-5</v>
      </c>
      <c r="BY971" s="267">
        <f t="array" ref="BY971">(MIN(IF($E$4:$BG$4=BY$4,$E971:$BG971)))</f>
        <v>0</v>
      </c>
      <c r="BZ971" s="267">
        <f t="array" ref="BZ971">(MAX(IF($E$4:$BG$4=BZ$4,$E971:$BG971)))</f>
        <v>2.4580742654078044E-5</v>
      </c>
      <c r="CA971" s="267">
        <f t="array" ref="CA971">(AVERAGE(IF($E$4:$BG$4=CA$4,$E971:$BG971)))</f>
        <v>3.5115346648682919E-6</v>
      </c>
      <c r="CB971" s="268">
        <f t="shared" si="399"/>
        <v>0</v>
      </c>
      <c r="CC971" s="268">
        <f t="shared" si="400"/>
        <v>0.1</v>
      </c>
      <c r="CD971" s="268">
        <f t="shared" si="401"/>
        <v>1.6527671329656447E-3</v>
      </c>
    </row>
    <row r="972" spans="1:82" s="90" customFormat="1">
      <c r="A972" s="253">
        <f t="shared" si="406"/>
        <v>53211</v>
      </c>
      <c r="B972" s="236" t="s">
        <v>301</v>
      </c>
      <c r="C972" s="50"/>
      <c r="D972" s="50"/>
      <c r="E972" s="79">
        <f>ALL!E358/ALL!E$554</f>
        <v>0</v>
      </c>
      <c r="F972" s="79">
        <f>ALL!F358/ALL!F$554</f>
        <v>1.4236870976086556E-3</v>
      </c>
      <c r="G972" s="79">
        <f>ALL!G358/ALL!G$554</f>
        <v>0</v>
      </c>
      <c r="H972" s="79">
        <f>ALL!H358/ALL!H$554</f>
        <v>0</v>
      </c>
      <c r="I972" s="79">
        <f>ALL!I358/ALL!I$554</f>
        <v>9.4244175922936419E-4</v>
      </c>
      <c r="J972" s="79">
        <f>ALL!J358/ALL!J$554</f>
        <v>1.0308924393745366E-3</v>
      </c>
      <c r="K972" s="79">
        <f>ALL!K358/ALL!K$554</f>
        <v>9.5230396005600306E-4</v>
      </c>
      <c r="L972" s="79">
        <f>ALL!L358/ALL!L$554</f>
        <v>1.0162096446449543E-5</v>
      </c>
      <c r="M972" s="79">
        <f>ALL!M358/ALL!M$554</f>
        <v>0</v>
      </c>
      <c r="N972" s="79">
        <f>ALL!N358/ALL!N$554</f>
        <v>2.4442475276549168E-3</v>
      </c>
      <c r="O972" s="79">
        <f>ALL!O358/ALL!O$554</f>
        <v>0</v>
      </c>
      <c r="P972" s="79">
        <f>ALL!P358/ALL!P$554</f>
        <v>1.1148670701967287E-3</v>
      </c>
      <c r="Q972" s="79">
        <f>ALL!Q358/ALL!Q$554</f>
        <v>5.8080661019046323E-5</v>
      </c>
      <c r="R972" s="79">
        <f>ALL!R358/ALL!R$554</f>
        <v>2.1398722757498983E-3</v>
      </c>
      <c r="S972" s="79">
        <f>ALL!S358/ALL!S$554</f>
        <v>1.5409300444776855E-3</v>
      </c>
      <c r="T972" s="79">
        <f>ALL!T358/ALL!T$554</f>
        <v>0</v>
      </c>
      <c r="U972" s="79">
        <f>ALL!U358/ALL!U$554</f>
        <v>0</v>
      </c>
      <c r="V972" s="79">
        <f>ALL!V358/ALL!V$554</f>
        <v>1.9716589624109789E-3</v>
      </c>
      <c r="W972" s="79">
        <f>ALL!W358/ALL!W$554</f>
        <v>0</v>
      </c>
      <c r="X972" s="79">
        <f>ALL!X358/ALL!X$554</f>
        <v>4.155654667835291E-4</v>
      </c>
      <c r="Y972" s="79">
        <f>ALL!Y358/ALL!Y$554</f>
        <v>0</v>
      </c>
      <c r="Z972" s="79">
        <f>ALL!Z358/ALL!Z$554</f>
        <v>0</v>
      </c>
      <c r="AA972" s="79">
        <f>ALL!AA358/ALL!AA$554</f>
        <v>0</v>
      </c>
      <c r="AB972" s="79">
        <f>ALL!AB358/ALL!AB$554</f>
        <v>0</v>
      </c>
      <c r="AC972" s="79">
        <f>ALL!AC358/ALL!AC$554</f>
        <v>1.8014154255857628E-4</v>
      </c>
      <c r="AD972" s="79">
        <f>ALL!AD358/ALL!AD$554</f>
        <v>7.0220035575487526E-4</v>
      </c>
      <c r="AE972" s="79">
        <f>ALL!AE358/ALL!AE$554</f>
        <v>0</v>
      </c>
      <c r="AF972" s="79">
        <f>ALL!AF358/ALL!AF$554</f>
        <v>1.9105386560206335E-3</v>
      </c>
      <c r="AG972" s="79">
        <f>ALL!AG358/ALL!AG$554</f>
        <v>0</v>
      </c>
      <c r="AH972" s="79">
        <f>ALL!AH358/ALL!AH$554</f>
        <v>6.3682339439947425E-4</v>
      </c>
      <c r="AI972" s="79">
        <f>ALL!AI358/ALL!AI$554</f>
        <v>0</v>
      </c>
      <c r="AJ972" s="79">
        <f>ALL!AJ358/ALL!AJ$554</f>
        <v>0</v>
      </c>
      <c r="AK972" s="79">
        <f>ALL!AK358/ALL!AK$554</f>
        <v>0</v>
      </c>
      <c r="AL972" s="79">
        <f>ALL!AL358/ALL!AL$554</f>
        <v>6.3213434389508523E-3</v>
      </c>
      <c r="AM972" s="79">
        <f>ALL!AM358/ALL!AM$554</f>
        <v>0</v>
      </c>
      <c r="AN972" s="79">
        <f>ALL!AN358/ALL!AN$554</f>
        <v>0</v>
      </c>
      <c r="AO972" s="79">
        <f>ALL!AO358/ALL!AO$554</f>
        <v>0</v>
      </c>
      <c r="AP972" s="79">
        <f>ALL!AP358/ALL!AP$554</f>
        <v>0</v>
      </c>
      <c r="AQ972" s="79">
        <f>ALL!AQ358/ALL!AQ$554</f>
        <v>0</v>
      </c>
      <c r="AR972" s="79">
        <f>ALL!AR358/ALL!AR$554</f>
        <v>0</v>
      </c>
      <c r="AS972" s="79">
        <f>ALL!AS358/ALL!AS$554</f>
        <v>0</v>
      </c>
      <c r="AT972" s="79">
        <f>ALL!AT358/ALL!AT$554</f>
        <v>0</v>
      </c>
      <c r="AU972" s="79">
        <f>ALL!AU358/ALL!AU$554</f>
        <v>0</v>
      </c>
      <c r="AV972" s="79">
        <f>ALL!AV358/ALL!AV$554</f>
        <v>0</v>
      </c>
      <c r="AW972" s="79">
        <f>ALL!AW358/ALL!AW$554</f>
        <v>0</v>
      </c>
      <c r="AX972" s="79">
        <f>ALL!AX358/ALL!AX$554</f>
        <v>0</v>
      </c>
      <c r="AY972" s="79">
        <f>ALL!AY358/ALL!AY$554</f>
        <v>0</v>
      </c>
      <c r="AZ972" s="79">
        <f>ALL!AZ358/ALL!AZ$554</f>
        <v>0</v>
      </c>
      <c r="BA972" s="79">
        <f>ALL!BA358/ALL!BA$554</f>
        <v>0</v>
      </c>
      <c r="BB972" s="79">
        <f>ALL!BB358/ALL!BB$554</f>
        <v>0</v>
      </c>
      <c r="BC972" s="79">
        <f>ALL!BC358/ALL!BC$554</f>
        <v>0</v>
      </c>
      <c r="BD972" s="79">
        <f>ALL!BD358/ALL!BD$554</f>
        <v>3.5933621455018516E-4</v>
      </c>
      <c r="BE972" s="79">
        <f>ALL!BE358/ALL!BE$554</f>
        <v>1.0856270730188146E-4</v>
      </c>
      <c r="BF972" s="79">
        <f>ALL!BF358/ALL!BF$554</f>
        <v>0</v>
      </c>
      <c r="BG972" s="79">
        <f>ALL!BG358/ALL!BG$554</f>
        <v>1.5228290100977046E-4</v>
      </c>
      <c r="BH972" s="79">
        <f>ALL!BH358/ALL!BH$554</f>
        <v>2.9615792208226451E-4</v>
      </c>
      <c r="BJ972" s="267">
        <f t="array" ref="BJ972">(MIN(IF($E$4:$BG$4=BJ$4,$E972:$BG972)))</f>
        <v>0</v>
      </c>
      <c r="BK972" s="267">
        <f t="array" ref="BK972">(MAX(IF($E$4:$BG$4=BK$4,$E972:$BG972)))</f>
        <v>0</v>
      </c>
      <c r="BL972" s="267">
        <f t="array" ref="BL972">(AVERAGE(IF($E$4:$BG$4=BL$4,$E972:$BG972)))</f>
        <v>0</v>
      </c>
      <c r="BM972" s="267">
        <f t="array" ref="BM972">(MIN(IF($E$4:$BG$4=BM$4,$E972:$BG972)))</f>
        <v>0</v>
      </c>
      <c r="BN972" s="267">
        <f t="array" ref="BN972">(MAX(IF($E$4:$BG$4=BN$4,$E972:$BG972)))</f>
        <v>3.5933621455018516E-4</v>
      </c>
      <c r="BO972" s="267">
        <f t="array" ref="BO972">(AVERAGE(IF($E$4:$BG$4=BO$4,$E972:$BG972)))</f>
        <v>1.5504545571545927E-4</v>
      </c>
      <c r="BP972" s="267">
        <f t="array" ref="BP972">(MIN(IF($E$4:$BG$4=BP$4,$E972:$BG972)))</f>
        <v>0</v>
      </c>
      <c r="BQ972" s="267">
        <f t="array" ref="BQ972">(MAX(IF($E$4:$BG$4=BQ$4,$E972:$BG972)))</f>
        <v>6.3213434389508523E-3</v>
      </c>
      <c r="BR972" s="267">
        <f t="array" ref="BR972">(AVERAGE(IF($E$4:$BG$4=BR$4,$E972:$BG972)))</f>
        <v>2.1071144796502841E-3</v>
      </c>
      <c r="BS972" s="267">
        <f t="array" ref="BS972">(MIN(IF($E$4:$BG$4=BS$4,$E972:$BG972)))</f>
        <v>0</v>
      </c>
      <c r="BT972" s="267">
        <f t="array" ref="BT972">(MAX(IF($E$4:$BG$4=BT$4,$E972:$BG972)))</f>
        <v>2.4442475276549168E-3</v>
      </c>
      <c r="BU972" s="267">
        <f t="array" ref="BU972">(AVERAGE(IF($E$4:$BG$4=BU$4,$E972:$BG972)))</f>
        <v>7.1387509128977521E-4</v>
      </c>
      <c r="BV972" s="267">
        <f t="array" ref="BV972">(MIN(IF($E$4:$BG$4=BV$4,$E972:$BG972)))</f>
        <v>0</v>
      </c>
      <c r="BW972" s="267">
        <f t="array" ref="BW972">(MAX(IF($E$4:$BG$4=BW$4,$E972:$BG972)))</f>
        <v>0</v>
      </c>
      <c r="BX972" s="267">
        <f t="array" ref="BX972">(AVERAGE(IF($E$4:$BG$4=BX$4,$E972:$BG972)))</f>
        <v>0</v>
      </c>
      <c r="BY972" s="267">
        <f t="array" ref="BY972">(MIN(IF($E$4:$BG$4=BY$4,$E972:$BG972)))</f>
        <v>0</v>
      </c>
      <c r="BZ972" s="267">
        <f t="array" ref="BZ972">(MAX(IF($E$4:$BG$4=BZ$4,$E972:$BG972)))</f>
        <v>1.1148670701967287E-3</v>
      </c>
      <c r="CA972" s="267">
        <f t="array" ref="CA972">(AVERAGE(IF($E$4:$BG$4=CA$4,$E972:$BG972)))</f>
        <v>3.5471948466515304E-4</v>
      </c>
      <c r="CB972" s="268">
        <f t="shared" si="399"/>
        <v>0</v>
      </c>
      <c r="CC972" s="268">
        <f t="shared" si="400"/>
        <v>0</v>
      </c>
      <c r="CD972" s="268">
        <f t="shared" si="401"/>
        <v>4.4392615584643708E-4</v>
      </c>
    </row>
    <row r="973" spans="1:82" s="90" customFormat="1" ht="24">
      <c r="A973" s="253">
        <f t="shared" si="406"/>
        <v>53212</v>
      </c>
      <c r="B973" s="236" t="s">
        <v>302</v>
      </c>
      <c r="C973" s="50"/>
      <c r="D973" s="50"/>
      <c r="E973" s="79">
        <f>ALL!E359/ALL!E$554</f>
        <v>0</v>
      </c>
      <c r="F973" s="79">
        <f>ALL!F359/ALL!F$554</f>
        <v>0</v>
      </c>
      <c r="G973" s="79">
        <f>ALL!G359/ALL!G$554</f>
        <v>0</v>
      </c>
      <c r="H973" s="79">
        <f>ALL!H359/ALL!H$554</f>
        <v>0</v>
      </c>
      <c r="I973" s="79">
        <f>ALL!I359/ALL!I$554</f>
        <v>0</v>
      </c>
      <c r="J973" s="79">
        <f>ALL!J359/ALL!J$554</f>
        <v>2.7022719785644656E-4</v>
      </c>
      <c r="K973" s="79">
        <f>ALL!K359/ALL!K$554</f>
        <v>0</v>
      </c>
      <c r="L973" s="79">
        <f>ALL!L359/ALL!L$554</f>
        <v>0</v>
      </c>
      <c r="M973" s="79">
        <f>ALL!M359/ALL!M$554</f>
        <v>0</v>
      </c>
      <c r="N973" s="79">
        <f>ALL!N359/ALL!N$554</f>
        <v>0</v>
      </c>
      <c r="O973" s="79">
        <f>ALL!O359/ALL!O$554</f>
        <v>0</v>
      </c>
      <c r="P973" s="79">
        <f>ALL!P359/ALL!P$554</f>
        <v>0</v>
      </c>
      <c r="Q973" s="79">
        <f>ALL!Q359/ALL!Q$554</f>
        <v>0</v>
      </c>
      <c r="R973" s="79">
        <f>ALL!R359/ALL!R$554</f>
        <v>0</v>
      </c>
      <c r="S973" s="79">
        <f>ALL!S359/ALL!S$554</f>
        <v>0</v>
      </c>
      <c r="T973" s="79">
        <f>ALL!T359/ALL!T$554</f>
        <v>0</v>
      </c>
      <c r="U973" s="79">
        <f>ALL!U359/ALL!U$554</f>
        <v>0</v>
      </c>
      <c r="V973" s="79">
        <f>ALL!V359/ALL!V$554</f>
        <v>0</v>
      </c>
      <c r="W973" s="79">
        <f>ALL!W359/ALL!W$554</f>
        <v>4.8672163583684126E-4</v>
      </c>
      <c r="X973" s="79">
        <f>ALL!X359/ALL!X$554</f>
        <v>0</v>
      </c>
      <c r="Y973" s="79">
        <f>ALL!Y359/ALL!Y$554</f>
        <v>0</v>
      </c>
      <c r="Z973" s="79">
        <f>ALL!Z359/ALL!Z$554</f>
        <v>1.7716440027774429E-5</v>
      </c>
      <c r="AA973" s="79">
        <f>ALL!AA359/ALL!AA$554</f>
        <v>0</v>
      </c>
      <c r="AB973" s="79">
        <f>ALL!AB359/ALL!AB$554</f>
        <v>4.1138575712586963E-5</v>
      </c>
      <c r="AC973" s="79">
        <f>ALL!AC359/ALL!AC$554</f>
        <v>0</v>
      </c>
      <c r="AD973" s="79">
        <f>ALL!AD359/ALL!AD$554</f>
        <v>0</v>
      </c>
      <c r="AE973" s="79">
        <f>ALL!AE359/ALL!AE$554</f>
        <v>0</v>
      </c>
      <c r="AF973" s="79">
        <f>ALL!AF359/ALL!AF$554</f>
        <v>0</v>
      </c>
      <c r="AG973" s="79">
        <f>ALL!AG359/ALL!AG$554</f>
        <v>3.6377649427150785E-4</v>
      </c>
      <c r="AH973" s="79">
        <f>ALL!AH359/ALL!AH$554</f>
        <v>0</v>
      </c>
      <c r="AI973" s="79">
        <f>ALL!AI359/ALL!AI$554</f>
        <v>0</v>
      </c>
      <c r="AJ973" s="79">
        <f>ALL!AJ359/ALL!AJ$554</f>
        <v>0</v>
      </c>
      <c r="AK973" s="79">
        <f>ALL!AK359/ALL!AK$554</f>
        <v>0</v>
      </c>
      <c r="AL973" s="79">
        <f>ALL!AL359/ALL!AL$554</f>
        <v>0</v>
      </c>
      <c r="AM973" s="79">
        <f>ALL!AM359/ALL!AM$554</f>
        <v>0</v>
      </c>
      <c r="AN973" s="79">
        <f>ALL!AN359/ALL!AN$554</f>
        <v>0</v>
      </c>
      <c r="AO973" s="79">
        <f>ALL!AO359/ALL!AO$554</f>
        <v>0</v>
      </c>
      <c r="AP973" s="79">
        <f>ALL!AP359/ALL!AP$554</f>
        <v>0</v>
      </c>
      <c r="AQ973" s="79">
        <f>ALL!AQ359/ALL!AQ$554</f>
        <v>0</v>
      </c>
      <c r="AR973" s="79">
        <f>ALL!AR359/ALL!AR$554</f>
        <v>0</v>
      </c>
      <c r="AS973" s="79">
        <f>ALL!AS359/ALL!AS$554</f>
        <v>0</v>
      </c>
      <c r="AT973" s="79">
        <f>ALL!AT359/ALL!AT$554</f>
        <v>0</v>
      </c>
      <c r="AU973" s="79">
        <f>ALL!AU359/ALL!AU$554</f>
        <v>3.8794531571969349E-3</v>
      </c>
      <c r="AV973" s="79">
        <f>ALL!AV359/ALL!AV$554</f>
        <v>0</v>
      </c>
      <c r="AW973" s="79">
        <f>ALL!AW359/ALL!AW$554</f>
        <v>0</v>
      </c>
      <c r="AX973" s="79">
        <f>ALL!AX359/ALL!AX$554</f>
        <v>0</v>
      </c>
      <c r="AY973" s="79">
        <f>ALL!AY359/ALL!AY$554</f>
        <v>0</v>
      </c>
      <c r="AZ973" s="79">
        <f>ALL!AZ359/ALL!AZ$554</f>
        <v>0</v>
      </c>
      <c r="BA973" s="79">
        <f>ALL!BA359/ALL!BA$554</f>
        <v>0</v>
      </c>
      <c r="BB973" s="79">
        <f>ALL!BB359/ALL!BB$554</f>
        <v>0</v>
      </c>
      <c r="BC973" s="79">
        <f>ALL!BC359/ALL!BC$554</f>
        <v>0</v>
      </c>
      <c r="BD973" s="79">
        <f>ALL!BD359/ALL!BD$554</f>
        <v>0</v>
      </c>
      <c r="BE973" s="79">
        <f>ALL!BE359/ALL!BE$554</f>
        <v>0</v>
      </c>
      <c r="BF973" s="79">
        <f>ALL!BF359/ALL!BF$554</f>
        <v>0</v>
      </c>
      <c r="BG973" s="79">
        <f>ALL!BG359/ALL!BG$554</f>
        <v>2.4633628383310697E-5</v>
      </c>
      <c r="BH973" s="79">
        <f>ALL!BH359/ALL!BH$554</f>
        <v>7.0839376065304525E-5</v>
      </c>
      <c r="BJ973" s="267">
        <f t="array" ref="BJ973">(MIN(IF($E$4:$BG$4=BJ$4,$E973:$BG973)))</f>
        <v>0</v>
      </c>
      <c r="BK973" s="267">
        <f t="array" ref="BK973">(MAX(IF($E$4:$BG$4=BK$4,$E973:$BG973)))</f>
        <v>3.8794531571969349E-3</v>
      </c>
      <c r="BL973" s="267">
        <f t="array" ref="BL973">(AVERAGE(IF($E$4:$BG$4=BL$4,$E973:$BG973)))</f>
        <v>2.4246582232480843E-4</v>
      </c>
      <c r="BM973" s="267">
        <f t="array" ref="BM973">(MIN(IF($E$4:$BG$4=BM$4,$E973:$BG973)))</f>
        <v>0</v>
      </c>
      <c r="BN973" s="267">
        <f t="array" ref="BN973">(MAX(IF($E$4:$BG$4=BN$4,$E973:$BG973)))</f>
        <v>2.4633628383310697E-5</v>
      </c>
      <c r="BO973" s="267">
        <f t="array" ref="BO973">(AVERAGE(IF($E$4:$BG$4=BO$4,$E973:$BG973)))</f>
        <v>6.1584070958276742E-6</v>
      </c>
      <c r="BP973" s="267">
        <f t="array" ref="BP973">(MIN(IF($E$4:$BG$4=BP$4,$E973:$BG973)))</f>
        <v>0</v>
      </c>
      <c r="BQ973" s="267">
        <f t="array" ref="BQ973">(MAX(IF($E$4:$BG$4=BQ$4,$E973:$BG973)))</f>
        <v>0</v>
      </c>
      <c r="BR973" s="267">
        <f t="array" ref="BR973">(AVERAGE(IF($E$4:$BG$4=BR$4,$E973:$BG973)))</f>
        <v>0</v>
      </c>
      <c r="BS973" s="267">
        <f t="array" ref="BS973">(MIN(IF($E$4:$BG$4=BS$4,$E973:$BG973)))</f>
        <v>0</v>
      </c>
      <c r="BT973" s="267">
        <f t="array" ref="BT973">(MAX(IF($E$4:$BG$4=BT$4,$E973:$BG973)))</f>
        <v>4.8672163583684126E-4</v>
      </c>
      <c r="BU973" s="267">
        <f t="array" ref="BU973">(AVERAGE(IF($E$4:$BG$4=BU$4,$E973:$BG973)))</f>
        <v>3.6045182556823226E-5</v>
      </c>
      <c r="BV973" s="267">
        <f t="array" ref="BV973">(MIN(IF($E$4:$BG$4=BV$4,$E973:$BG973)))</f>
        <v>0</v>
      </c>
      <c r="BW973" s="267">
        <f t="array" ref="BW973">(MAX(IF($E$4:$BG$4=BW$4,$E973:$BG973)))</f>
        <v>4.1138575712586963E-5</v>
      </c>
      <c r="BX973" s="267">
        <f t="array" ref="BX973">(AVERAGE(IF($E$4:$BG$4=BX$4,$E973:$BG973)))</f>
        <v>1.4713753935090348E-5</v>
      </c>
      <c r="BY973" s="267">
        <f t="array" ref="BY973">(MIN(IF($E$4:$BG$4=BY$4,$E973:$BG973)))</f>
        <v>0</v>
      </c>
      <c r="BZ973" s="267">
        <f t="array" ref="BZ973">(MAX(IF($E$4:$BG$4=BZ$4,$E973:$BG973)))</f>
        <v>3.6377649427150785E-4</v>
      </c>
      <c r="CA973" s="267">
        <f t="array" ref="CA973">(AVERAGE(IF($E$4:$BG$4=CA$4,$E973:$BG973)))</f>
        <v>5.1968070610215409E-5</v>
      </c>
      <c r="CB973" s="268">
        <f t="shared" si="399"/>
        <v>0</v>
      </c>
      <c r="CC973" s="268">
        <f t="shared" si="400"/>
        <v>0</v>
      </c>
      <c r="CD973" s="268">
        <f t="shared" si="401"/>
        <v>9.2430311441552758E-5</v>
      </c>
    </row>
    <row r="974" spans="1:82" s="90" customFormat="1">
      <c r="A974" s="253">
        <f t="shared" si="406"/>
        <v>53213</v>
      </c>
      <c r="B974" s="236" t="s">
        <v>303</v>
      </c>
      <c r="C974" s="50"/>
      <c r="D974" s="50"/>
      <c r="E974" s="79">
        <f>ALL!E360/ALL!E$554</f>
        <v>4.9329181380674309E-5</v>
      </c>
      <c r="F974" s="79">
        <f>ALL!F360/ALL!F$554</f>
        <v>1.7661702506012675E-3</v>
      </c>
      <c r="G974" s="79">
        <f>ALL!G360/ALL!G$554</f>
        <v>8.0685678562914388E-4</v>
      </c>
      <c r="H974" s="79">
        <f>ALL!H360/ALL!H$554</f>
        <v>2.803454683023724E-4</v>
      </c>
      <c r="I974" s="79">
        <f>ALL!I360/ALL!I$554</f>
        <v>4.9511011026072015E-4</v>
      </c>
      <c r="J974" s="79">
        <f>ALL!J360/ALL!J$554</f>
        <v>1.7190953570300944E-4</v>
      </c>
      <c r="K974" s="79">
        <f>ALL!K360/ALL!K$554</f>
        <v>5.1583043984955034E-4</v>
      </c>
      <c r="L974" s="79">
        <f>ALL!L360/ALL!L$554</f>
        <v>1.6156820644842382E-4</v>
      </c>
      <c r="M974" s="79">
        <f>ALL!M360/ALL!M$554</f>
        <v>0</v>
      </c>
      <c r="N974" s="79">
        <f>ALL!N360/ALL!N$554</f>
        <v>1.4370546800640172E-4</v>
      </c>
      <c r="O974" s="79">
        <f>ALL!O360/ALL!O$554</f>
        <v>9.9317536858694396E-4</v>
      </c>
      <c r="P974" s="79">
        <f>ALL!P360/ALL!P$554</f>
        <v>2.3429422786775704E-4</v>
      </c>
      <c r="Q974" s="79">
        <f>ALL!Q360/ALL!Q$554</f>
        <v>2.9075526017798773E-4</v>
      </c>
      <c r="R974" s="79">
        <f>ALL!R360/ALL!R$554</f>
        <v>2.6827100238862976E-4</v>
      </c>
      <c r="S974" s="79">
        <f>ALL!S360/ALL!S$554</f>
        <v>2.5194635644555337E-4</v>
      </c>
      <c r="T974" s="79">
        <f>ALL!T360/ALL!T$554</f>
        <v>3.3034925720848478E-4</v>
      </c>
      <c r="U974" s="79">
        <f>ALL!U360/ALL!U$554</f>
        <v>4.8711871664855314E-4</v>
      </c>
      <c r="V974" s="79">
        <f>ALL!V360/ALL!V$554</f>
        <v>3.8355865277215281E-3</v>
      </c>
      <c r="W974" s="79">
        <f>ALL!W360/ALL!W$554</f>
        <v>4.1264893024373995E-4</v>
      </c>
      <c r="X974" s="79">
        <f>ALL!X360/ALL!X$554</f>
        <v>7.6213641734160559E-5</v>
      </c>
      <c r="Y974" s="79">
        <f>ALL!Y360/ALL!Y$554</f>
        <v>0</v>
      </c>
      <c r="Z974" s="79">
        <f>ALL!Z360/ALL!Z$554</f>
        <v>9.8769153154842428E-6</v>
      </c>
      <c r="AA974" s="79">
        <f>ALL!AA360/ALL!AA$554</f>
        <v>1.9912592620816361E-4</v>
      </c>
      <c r="AB974" s="79">
        <f>ALL!AB360/ALL!AB$554</f>
        <v>2.0646902635804563E-4</v>
      </c>
      <c r="AC974" s="79">
        <f>ALL!AC360/ALL!AC$554</f>
        <v>0</v>
      </c>
      <c r="AD974" s="79">
        <f>ALL!AD360/ALL!AD$554</f>
        <v>0</v>
      </c>
      <c r="AE974" s="79">
        <f>ALL!AE360/ALL!AE$554</f>
        <v>9.9028494829950676E-4</v>
      </c>
      <c r="AF974" s="79">
        <f>ALL!AF360/ALL!AF$554</f>
        <v>1.1004835242230191E-3</v>
      </c>
      <c r="AG974" s="79">
        <f>ALL!AG360/ALL!AG$554</f>
        <v>1.6555738550902251E-4</v>
      </c>
      <c r="AH974" s="79">
        <f>ALL!AH360/ALL!AH$554</f>
        <v>2.6227272035935531E-4</v>
      </c>
      <c r="AI974" s="79">
        <f>ALL!AI360/ALL!AI$554</f>
        <v>8.5067349731388585E-4</v>
      </c>
      <c r="AJ974" s="79">
        <f>ALL!AJ360/ALL!AJ$554</f>
        <v>7.6101156597789879E-4</v>
      </c>
      <c r="AK974" s="79">
        <f>ALL!AK360/ALL!AK$554</f>
        <v>0</v>
      </c>
      <c r="AL974" s="79">
        <f>ALL!AL360/ALL!AL$554</f>
        <v>0</v>
      </c>
      <c r="AM974" s="79">
        <f>ALL!AM360/ALL!AM$554</f>
        <v>1.4750966240839096E-4</v>
      </c>
      <c r="AN974" s="79">
        <f>ALL!AN360/ALL!AN$554</f>
        <v>3.0810129866138789E-3</v>
      </c>
      <c r="AO974" s="79">
        <f>ALL!AO360/ALL!AO$554</f>
        <v>0</v>
      </c>
      <c r="AP974" s="79">
        <f>ALL!AP360/ALL!AP$554</f>
        <v>0</v>
      </c>
      <c r="AQ974" s="79">
        <f>ALL!AQ360/ALL!AQ$554</f>
        <v>0</v>
      </c>
      <c r="AR974" s="79">
        <f>ALL!AR360/ALL!AR$554</f>
        <v>0</v>
      </c>
      <c r="AS974" s="79">
        <f>ALL!AS360/ALL!AS$554</f>
        <v>2.7696426126262315E-3</v>
      </c>
      <c r="AT974" s="79">
        <f>ALL!AT360/ALL!AT$554</f>
        <v>1.6639615801730329E-5</v>
      </c>
      <c r="AU974" s="79">
        <f>ALL!AU360/ALL!AU$554</f>
        <v>0</v>
      </c>
      <c r="AV974" s="79">
        <f>ALL!AV360/ALL!AV$554</f>
        <v>0</v>
      </c>
      <c r="AW974" s="79">
        <f>ALL!AW360/ALL!AW$554</f>
        <v>1.7100890307235208E-5</v>
      </c>
      <c r="AX974" s="79">
        <f>ALL!AX360/ALL!AX$554</f>
        <v>5.8454752813946803E-3</v>
      </c>
      <c r="AY974" s="79">
        <f>ALL!AY360/ALL!AY$554</f>
        <v>0</v>
      </c>
      <c r="AZ974" s="79">
        <f>ALL!AZ360/ALL!AZ$554</f>
        <v>6.6808851910247358E-5</v>
      </c>
      <c r="BA974" s="79">
        <f>ALL!BA360/ALL!BA$554</f>
        <v>0</v>
      </c>
      <c r="BB974" s="79">
        <f>ALL!BB360/ALL!BB$554</f>
        <v>2.9561006618700685E-4</v>
      </c>
      <c r="BC974" s="79">
        <f>ALL!BC360/ALL!BC$554</f>
        <v>0</v>
      </c>
      <c r="BD974" s="79">
        <f>ALL!BD360/ALL!BD$554</f>
        <v>3.6937601719992282E-5</v>
      </c>
      <c r="BE974" s="79">
        <f>ALL!BE360/ALL!BE$554</f>
        <v>0</v>
      </c>
      <c r="BF974" s="79">
        <f>ALL!BF360/ALL!BF$554</f>
        <v>0</v>
      </c>
      <c r="BG974" s="79">
        <f>ALL!BG360/ALL!BG$554</f>
        <v>1.2609302946799499E-3</v>
      </c>
      <c r="BH974" s="79">
        <f>ALL!BH360/ALL!BH$554</f>
        <v>3.5807754444471522E-4</v>
      </c>
      <c r="BJ974" s="267">
        <f t="array" ref="BJ974">(MIN(IF($E$4:$BG$4=BJ$4,$E974:$BG974)))</f>
        <v>0</v>
      </c>
      <c r="BK974" s="267">
        <f t="array" ref="BK974">(MAX(IF($E$4:$BG$4=BK$4,$E974:$BG974)))</f>
        <v>5.8454752813946803E-3</v>
      </c>
      <c r="BL974" s="267">
        <f t="array" ref="BL974">(AVERAGE(IF($E$4:$BG$4=BL$4,$E974:$BG974)))</f>
        <v>7.5576814405256315E-4</v>
      </c>
      <c r="BM974" s="267">
        <f t="array" ref="BM974">(MIN(IF($E$4:$BG$4=BM$4,$E974:$BG974)))</f>
        <v>0</v>
      </c>
      <c r="BN974" s="267">
        <f t="array" ref="BN974">(MAX(IF($E$4:$BG$4=BN$4,$E974:$BG974)))</f>
        <v>1.2609302946799499E-3</v>
      </c>
      <c r="BO974" s="267">
        <f t="array" ref="BO974">(AVERAGE(IF($E$4:$BG$4=BO$4,$E974:$BG974)))</f>
        <v>3.2446697409998555E-4</v>
      </c>
      <c r="BP974" s="267">
        <f t="array" ref="BP974">(MIN(IF($E$4:$BG$4=BP$4,$E974:$BG974)))</f>
        <v>0</v>
      </c>
      <c r="BQ974" s="267">
        <f t="array" ref="BQ974">(MAX(IF($E$4:$BG$4=BQ$4,$E974:$BG974)))</f>
        <v>1.4750966240839096E-4</v>
      </c>
      <c r="BR974" s="267">
        <f t="array" ref="BR974">(AVERAGE(IF($E$4:$BG$4=BR$4,$E974:$BG974)))</f>
        <v>4.916988746946365E-5</v>
      </c>
      <c r="BS974" s="267">
        <f t="array" ref="BS974">(MIN(IF($E$4:$BG$4=BS$4,$E974:$BG974)))</f>
        <v>0</v>
      </c>
      <c r="BT974" s="267">
        <f t="array" ref="BT974">(MAX(IF($E$4:$BG$4=BT$4,$E974:$BG974)))</f>
        <v>3.8355865277215281E-3</v>
      </c>
      <c r="BU974" s="267">
        <f t="array" ref="BU974">(AVERAGE(IF($E$4:$BG$4=BU$4,$E974:$BG974)))</f>
        <v>5.6486619836696133E-4</v>
      </c>
      <c r="BV974" s="267">
        <f t="array" ref="BV974">(MIN(IF($E$4:$BG$4=BV$4,$E974:$BG974)))</f>
        <v>9.8769153154842428E-6</v>
      </c>
      <c r="BW974" s="267">
        <f t="array" ref="BW974">(MAX(IF($E$4:$BG$4=BW$4,$E974:$BG974)))</f>
        <v>8.0685678562914388E-4</v>
      </c>
      <c r="BX974" s="267">
        <f t="array" ref="BX974">(AVERAGE(IF($E$4:$BG$4=BX$4,$E974:$BG974)))</f>
        <v>4.4605357332014317E-4</v>
      </c>
      <c r="BY974" s="267">
        <f t="array" ref="BY974">(MIN(IF($E$4:$BG$4=BY$4,$E974:$BG974)))</f>
        <v>7.6213641734160559E-5</v>
      </c>
      <c r="BZ974" s="267">
        <f t="array" ref="BZ974">(MAX(IF($E$4:$BG$4=BZ$4,$E974:$BG974)))</f>
        <v>8.5067349731388585E-4</v>
      </c>
      <c r="CA974" s="267">
        <f t="array" ref="CA974">(AVERAGE(IF($E$4:$BG$4=CA$4,$E974:$BG974)))</f>
        <v>3.5293368368321756E-4</v>
      </c>
      <c r="CB974" s="268">
        <f t="shared" si="399"/>
        <v>0</v>
      </c>
      <c r="CC974" s="268">
        <f t="shared" si="400"/>
        <v>0</v>
      </c>
      <c r="CD974" s="268">
        <f t="shared" si="401"/>
        <v>5.3917469288033862E-4</v>
      </c>
    </row>
    <row r="975" spans="1:82" s="90" customFormat="1">
      <c r="A975" s="253">
        <f t="shared" si="406"/>
        <v>53214</v>
      </c>
      <c r="B975" s="236" t="s">
        <v>304</v>
      </c>
      <c r="C975" s="50"/>
      <c r="D975" s="50"/>
      <c r="E975" s="79">
        <f>ALL!E361/ALL!E$554</f>
        <v>2.6326577206793475E-4</v>
      </c>
      <c r="F975" s="79">
        <f>ALL!F361/ALL!F$554</f>
        <v>5.5905529913011362E-4</v>
      </c>
      <c r="G975" s="79">
        <f>ALL!G361/ALL!G$554</f>
        <v>3.8198994962242736E-4</v>
      </c>
      <c r="H975" s="79">
        <f>ALL!H361/ALL!H$554</f>
        <v>2.32828560342128E-4</v>
      </c>
      <c r="I975" s="79">
        <f>ALL!I361/ALL!I$554</f>
        <v>3.3580619843231205E-4</v>
      </c>
      <c r="J975" s="79">
        <f>ALL!J361/ALL!J$554</f>
        <v>4.9635007429634675E-4</v>
      </c>
      <c r="K975" s="79">
        <f>ALL!K361/ALL!K$554</f>
        <v>0</v>
      </c>
      <c r="L975" s="79">
        <f>ALL!L361/ALL!L$554</f>
        <v>6.6242550366401329E-4</v>
      </c>
      <c r="M975" s="79">
        <f>ALL!M361/ALL!M$554</f>
        <v>0</v>
      </c>
      <c r="N975" s="79">
        <f>ALL!N361/ALL!N$554</f>
        <v>4.4890622854272782E-4</v>
      </c>
      <c r="O975" s="79">
        <f>ALL!O361/ALL!O$554</f>
        <v>3.2664452786721035E-4</v>
      </c>
      <c r="P975" s="79">
        <f>ALL!P361/ALL!P$554</f>
        <v>1.5602827024448275E-4</v>
      </c>
      <c r="Q975" s="79">
        <f>ALL!Q361/ALL!Q$554</f>
        <v>3.9715830465209508E-5</v>
      </c>
      <c r="R975" s="79">
        <f>ALL!R361/ALL!R$554</f>
        <v>8.4400129342930845E-4</v>
      </c>
      <c r="S975" s="79">
        <f>ALL!S361/ALL!S$554</f>
        <v>1.0540884232640773E-4</v>
      </c>
      <c r="T975" s="79">
        <f>ALL!T361/ALL!T$554</f>
        <v>0</v>
      </c>
      <c r="U975" s="79">
        <f>ALL!U361/ALL!U$554</f>
        <v>9.9184324432977002E-5</v>
      </c>
      <c r="V975" s="79">
        <f>ALL!V361/ALL!V$554</f>
        <v>0</v>
      </c>
      <c r="W975" s="79">
        <f>ALL!W361/ALL!W$554</f>
        <v>3.1928744622242454E-4</v>
      </c>
      <c r="X975" s="79">
        <f>ALL!X361/ALL!X$554</f>
        <v>0</v>
      </c>
      <c r="Y975" s="79">
        <f>ALL!Y361/ALL!Y$554</f>
        <v>8.9206696427346235E-4</v>
      </c>
      <c r="Z975" s="79">
        <f>ALL!Z361/ALL!Z$554</f>
        <v>1.794338851035222E-3</v>
      </c>
      <c r="AA975" s="79">
        <f>ALL!AA361/ALL!AA$554</f>
        <v>1.1716190991438427E-3</v>
      </c>
      <c r="AB975" s="79">
        <f>ALL!AB361/ALL!AB$554</f>
        <v>1.2410685520973234E-4</v>
      </c>
      <c r="AC975" s="79">
        <f>ALL!AC361/ALL!AC$554</f>
        <v>8.8128398957884951E-5</v>
      </c>
      <c r="AD975" s="79">
        <f>ALL!AD361/ALL!AD$554</f>
        <v>1.1471217872867752E-4</v>
      </c>
      <c r="AE975" s="79">
        <f>ALL!AE361/ALL!AE$554</f>
        <v>1.3387601125935591E-3</v>
      </c>
      <c r="AF975" s="79">
        <f>ALL!AF361/ALL!AF$554</f>
        <v>2.0560236121386938E-4</v>
      </c>
      <c r="AG975" s="79">
        <f>ALL!AG361/ALL!AG$554</f>
        <v>9.8961854843819964E-4</v>
      </c>
      <c r="AH975" s="79">
        <f>ALL!AH361/ALL!AH$554</f>
        <v>3.5771716053781116E-5</v>
      </c>
      <c r="AI975" s="79">
        <f>ALL!AI361/ALL!AI$554</f>
        <v>6.2048528927936451E-4</v>
      </c>
      <c r="AJ975" s="79">
        <f>ALL!AJ361/ALL!AJ$554</f>
        <v>2.6096276509691658E-5</v>
      </c>
      <c r="AK975" s="79">
        <f>ALL!AK361/ALL!AK$554</f>
        <v>0</v>
      </c>
      <c r="AL975" s="79">
        <f>ALL!AL361/ALL!AL$554</f>
        <v>0</v>
      </c>
      <c r="AM975" s="79">
        <f>ALL!AM361/ALL!AM$554</f>
        <v>1.4514877026154468E-4</v>
      </c>
      <c r="AN975" s="79">
        <f>ALL!AN361/ALL!AN$554</f>
        <v>0</v>
      </c>
      <c r="AO975" s="79">
        <f>ALL!AO361/ALL!AO$554</f>
        <v>0</v>
      </c>
      <c r="AP975" s="79">
        <f>ALL!AP361/ALL!AP$554</f>
        <v>1.0770470455244935E-3</v>
      </c>
      <c r="AQ975" s="79">
        <f>ALL!AQ361/ALL!AQ$554</f>
        <v>8.3282541516102994E-4</v>
      </c>
      <c r="AR975" s="79">
        <f>ALL!AR361/ALL!AR$554</f>
        <v>4.5885581653467162E-4</v>
      </c>
      <c r="AS975" s="79">
        <f>ALL!AS361/ALL!AS$554</f>
        <v>1.7562845062743025E-3</v>
      </c>
      <c r="AT975" s="79">
        <f>ALL!AT361/ALL!AT$554</f>
        <v>0</v>
      </c>
      <c r="AU975" s="79">
        <f>ALL!AU361/ALL!AU$554</f>
        <v>0</v>
      </c>
      <c r="AV975" s="79">
        <f>ALL!AV361/ALL!AV$554</f>
        <v>0</v>
      </c>
      <c r="AW975" s="79">
        <f>ALL!AW361/ALL!AW$554</f>
        <v>1.3461752446294328E-3</v>
      </c>
      <c r="AX975" s="79">
        <f>ALL!AX361/ALL!AX$554</f>
        <v>1.0698431024760929E-3</v>
      </c>
      <c r="AY975" s="79">
        <f>ALL!AY361/ALL!AY$554</f>
        <v>2.1578418870669401E-3</v>
      </c>
      <c r="AZ975" s="79">
        <f>ALL!AZ361/ALL!AZ$554</f>
        <v>1.9418442996592422E-3</v>
      </c>
      <c r="BA975" s="79">
        <f>ALL!BA361/ALL!BA$554</f>
        <v>0</v>
      </c>
      <c r="BB975" s="79">
        <f>ALL!BB361/ALL!BB$554</f>
        <v>0</v>
      </c>
      <c r="BC975" s="79">
        <f>ALL!BC361/ALL!BC$554</f>
        <v>0</v>
      </c>
      <c r="BD975" s="79">
        <f>ALL!BD361/ALL!BD$554</f>
        <v>3.7547648640816605E-4</v>
      </c>
      <c r="BE975" s="79">
        <f>ALL!BE361/ALL!BE$554</f>
        <v>1.8260680381823819E-4</v>
      </c>
      <c r="BF975" s="79">
        <f>ALL!BF361/ALL!BF$554</f>
        <v>0</v>
      </c>
      <c r="BG975" s="79">
        <f>ALL!BG361/ALL!BG$554</f>
        <v>1.0773052071571471E-4</v>
      </c>
      <c r="BH975" s="79">
        <f>ALL!BH361/ALL!BH$554</f>
        <v>4.3028969948587925E-4</v>
      </c>
      <c r="BJ975" s="267">
        <f t="array" ref="BJ975">(MIN(IF($E$4:$BG$4=BJ$4,$E975:$BG975)))</f>
        <v>0</v>
      </c>
      <c r="BK975" s="267">
        <f t="array" ref="BK975">(MAX(IF($E$4:$BG$4=BK$4,$E975:$BG975)))</f>
        <v>2.1578418870669401E-3</v>
      </c>
      <c r="BL975" s="267">
        <f t="array" ref="BL975">(AVERAGE(IF($E$4:$BG$4=BL$4,$E975:$BG975)))</f>
        <v>6.6504483233288778E-4</v>
      </c>
      <c r="BM975" s="267">
        <f t="array" ref="BM975">(MIN(IF($E$4:$BG$4=BM$4,$E975:$BG975)))</f>
        <v>0</v>
      </c>
      <c r="BN975" s="267">
        <f t="array" ref="BN975">(MAX(IF($E$4:$BG$4=BN$4,$E975:$BG975)))</f>
        <v>3.7547648640816605E-4</v>
      </c>
      <c r="BO975" s="267">
        <f t="array" ref="BO975">(AVERAGE(IF($E$4:$BG$4=BO$4,$E975:$BG975)))</f>
        <v>1.6645345273552973E-4</v>
      </c>
      <c r="BP975" s="267">
        <f t="array" ref="BP975">(MIN(IF($E$4:$BG$4=BP$4,$E975:$BG975)))</f>
        <v>0</v>
      </c>
      <c r="BQ975" s="267">
        <f t="array" ref="BQ975">(MAX(IF($E$4:$BG$4=BQ$4,$E975:$BG975)))</f>
        <v>1.4514877026154468E-4</v>
      </c>
      <c r="BR975" s="267">
        <f t="array" ref="BR975">(AVERAGE(IF($E$4:$BG$4=BR$4,$E975:$BG975)))</f>
        <v>4.8382923420514891E-5</v>
      </c>
      <c r="BS975" s="267">
        <f t="array" ref="BS975">(MIN(IF($E$4:$BG$4=BS$4,$E975:$BG975)))</f>
        <v>0</v>
      </c>
      <c r="BT975" s="267">
        <f t="array" ref="BT975">(MAX(IF($E$4:$BG$4=BT$4,$E975:$BG975)))</f>
        <v>1.3387601125935591E-3</v>
      </c>
      <c r="BU975" s="267">
        <f t="array" ref="BU975">(AVERAGE(IF($E$4:$BG$4=BU$4,$E975:$BG975)))</f>
        <v>3.562916526502328E-4</v>
      </c>
      <c r="BV975" s="267">
        <f t="array" ref="BV975">(MIN(IF($E$4:$BG$4=BV$4,$E975:$BG975)))</f>
        <v>2.6096276509691658E-5</v>
      </c>
      <c r="BW975" s="267">
        <f t="array" ref="BW975">(MAX(IF($E$4:$BG$4=BW$4,$E975:$BG975)))</f>
        <v>1.794338851035222E-3</v>
      </c>
      <c r="BX975" s="267">
        <f t="array" ref="BX975">(AVERAGE(IF($E$4:$BG$4=BX$4,$E975:$BG975)))</f>
        <v>5.8163298309426832E-4</v>
      </c>
      <c r="BY975" s="267">
        <f t="array" ref="BY975">(MIN(IF($E$4:$BG$4=BY$4,$E975:$BG975)))</f>
        <v>0</v>
      </c>
      <c r="BZ975" s="267">
        <f t="array" ref="BZ975">(MAX(IF($E$4:$BG$4=BZ$4,$E975:$BG975)))</f>
        <v>9.8961854843819964E-4</v>
      </c>
      <c r="CA975" s="267">
        <f t="array" ref="CA975">(AVERAGE(IF($E$4:$BG$4=CA$4,$E975:$BG975)))</f>
        <v>4.0907830492733561E-4</v>
      </c>
      <c r="CB975" s="268">
        <f t="shared" si="399"/>
        <v>0</v>
      </c>
      <c r="CC975" s="268">
        <f t="shared" si="400"/>
        <v>0</v>
      </c>
      <c r="CD975" s="268">
        <f t="shared" si="401"/>
        <v>4.3861608492823975E-4</v>
      </c>
    </row>
    <row r="976" spans="1:82" s="90" customFormat="1">
      <c r="A976" s="253">
        <f t="shared" si="406"/>
        <v>53215</v>
      </c>
      <c r="B976" s="236" t="s">
        <v>305</v>
      </c>
      <c r="C976" s="50"/>
      <c r="D976" s="50"/>
      <c r="E976" s="79">
        <f>ALL!E362/ALL!E$554</f>
        <v>0</v>
      </c>
      <c r="F976" s="79">
        <f>ALL!F362/ALL!F$554</f>
        <v>0</v>
      </c>
      <c r="G976" s="79">
        <f>ALL!G362/ALL!G$554</f>
        <v>0</v>
      </c>
      <c r="H976" s="79">
        <f>ALL!H362/ALL!H$554</f>
        <v>0</v>
      </c>
      <c r="I976" s="79">
        <f>ALL!I362/ALL!I$554</f>
        <v>0</v>
      </c>
      <c r="J976" s="79">
        <f>ALL!J362/ALL!J$554</f>
        <v>0</v>
      </c>
      <c r="K976" s="79">
        <f>ALL!K362/ALL!K$554</f>
        <v>0</v>
      </c>
      <c r="L976" s="79">
        <f>ALL!L362/ALL!L$554</f>
        <v>0</v>
      </c>
      <c r="M976" s="79">
        <f>ALL!M362/ALL!M$554</f>
        <v>0</v>
      </c>
      <c r="N976" s="79">
        <f>ALL!N362/ALL!N$554</f>
        <v>0</v>
      </c>
      <c r="O976" s="79">
        <f>ALL!O362/ALL!O$554</f>
        <v>0</v>
      </c>
      <c r="P976" s="79">
        <f>ALL!P362/ALL!P$554</f>
        <v>0</v>
      </c>
      <c r="Q976" s="79">
        <f>ALL!Q362/ALL!Q$554</f>
        <v>0</v>
      </c>
      <c r="R976" s="79">
        <f>ALL!R362/ALL!R$554</f>
        <v>0</v>
      </c>
      <c r="S976" s="79">
        <f>ALL!S362/ALL!S$554</f>
        <v>0</v>
      </c>
      <c r="T976" s="79">
        <f>ALL!T362/ALL!T$554</f>
        <v>0</v>
      </c>
      <c r="U976" s="79">
        <f>ALL!U362/ALL!U$554</f>
        <v>0</v>
      </c>
      <c r="V976" s="79">
        <f>ALL!V362/ALL!V$554</f>
        <v>0</v>
      </c>
      <c r="W976" s="79">
        <f>ALL!W362/ALL!W$554</f>
        <v>0</v>
      </c>
      <c r="X976" s="79">
        <f>ALL!X362/ALL!X$554</f>
        <v>0</v>
      </c>
      <c r="Y976" s="79">
        <f>ALL!Y362/ALL!Y$554</f>
        <v>0</v>
      </c>
      <c r="Z976" s="79">
        <f>ALL!Z362/ALL!Z$554</f>
        <v>0</v>
      </c>
      <c r="AA976" s="79">
        <f>ALL!AA362/ALL!AA$554</f>
        <v>0</v>
      </c>
      <c r="AB976" s="79">
        <f>ALL!AB362/ALL!AB$554</f>
        <v>0</v>
      </c>
      <c r="AC976" s="79">
        <f>ALL!AC362/ALL!AC$554</f>
        <v>0</v>
      </c>
      <c r="AD976" s="79">
        <f>ALL!AD362/ALL!AD$554</f>
        <v>0</v>
      </c>
      <c r="AE976" s="79">
        <f>ALL!AE362/ALL!AE$554</f>
        <v>0</v>
      </c>
      <c r="AF976" s="79">
        <f>ALL!AF362/ALL!AF$554</f>
        <v>0</v>
      </c>
      <c r="AG976" s="79">
        <f>ALL!AG362/ALL!AG$554</f>
        <v>0</v>
      </c>
      <c r="AH976" s="79">
        <f>ALL!AH362/ALL!AH$554</f>
        <v>0</v>
      </c>
      <c r="AI976" s="79">
        <f>ALL!AI362/ALL!AI$554</f>
        <v>0</v>
      </c>
      <c r="AJ976" s="79">
        <f>ALL!AJ362/ALL!AJ$554</f>
        <v>0</v>
      </c>
      <c r="AK976" s="79">
        <f>ALL!AK362/ALL!AK$554</f>
        <v>0</v>
      </c>
      <c r="AL976" s="79">
        <f>ALL!AL362/ALL!AL$554</f>
        <v>0</v>
      </c>
      <c r="AM976" s="79">
        <f>ALL!AM362/ALL!AM$554</f>
        <v>0</v>
      </c>
      <c r="AN976" s="79">
        <f>ALL!AN362/ALL!AN$554</f>
        <v>0</v>
      </c>
      <c r="AO976" s="79">
        <f>ALL!AO362/ALL!AO$554</f>
        <v>2.4848831534592295E-3</v>
      </c>
      <c r="AP976" s="79">
        <f>ALL!AP362/ALL!AP$554</f>
        <v>0</v>
      </c>
      <c r="AQ976" s="79">
        <f>ALL!AQ362/ALL!AQ$554</f>
        <v>0</v>
      </c>
      <c r="AR976" s="79">
        <f>ALL!AR362/ALL!AR$554</f>
        <v>0</v>
      </c>
      <c r="AS976" s="79">
        <f>ALL!AS362/ALL!AS$554</f>
        <v>0</v>
      </c>
      <c r="AT976" s="79">
        <f>ALL!AT362/ALL!AT$554</f>
        <v>0</v>
      </c>
      <c r="AU976" s="79">
        <f>ALL!AU362/ALL!AU$554</f>
        <v>0</v>
      </c>
      <c r="AV976" s="79">
        <f>ALL!AV362/ALL!AV$554</f>
        <v>0</v>
      </c>
      <c r="AW976" s="79">
        <f>ALL!AW362/ALL!AW$554</f>
        <v>0</v>
      </c>
      <c r="AX976" s="79">
        <f>ALL!AX362/ALL!AX$554</f>
        <v>0</v>
      </c>
      <c r="AY976" s="79">
        <f>ALL!AY362/ALL!AY$554</f>
        <v>0</v>
      </c>
      <c r="AZ976" s="79">
        <f>ALL!AZ362/ALL!AZ$554</f>
        <v>0</v>
      </c>
      <c r="BA976" s="79">
        <f>ALL!BA362/ALL!BA$554</f>
        <v>0</v>
      </c>
      <c r="BB976" s="79">
        <f>ALL!BB362/ALL!BB$554</f>
        <v>0</v>
      </c>
      <c r="BC976" s="79">
        <f>ALL!BC362/ALL!BC$554</f>
        <v>0</v>
      </c>
      <c r="BD976" s="79">
        <f>ALL!BD362/ALL!BD$554</f>
        <v>0</v>
      </c>
      <c r="BE976" s="79">
        <f>ALL!BE362/ALL!BE$554</f>
        <v>0</v>
      </c>
      <c r="BF976" s="79">
        <f>ALL!BF362/ALL!BF$554</f>
        <v>0</v>
      </c>
      <c r="BG976" s="79">
        <f>ALL!BG362/ALL!BG$554</f>
        <v>0</v>
      </c>
      <c r="BH976" s="79">
        <f>ALL!BH362/ALL!BH$554</f>
        <v>3.1017658647469496E-6</v>
      </c>
      <c r="BJ976" s="267">
        <f t="array" ref="BJ976">(MIN(IF($E$4:$BG$4=BJ$4,$E976:$BG976)))</f>
        <v>0</v>
      </c>
      <c r="BK976" s="267">
        <f t="array" ref="BK976">(MAX(IF($E$4:$BG$4=BK$4,$E976:$BG976)))</f>
        <v>2.4848831534592295E-3</v>
      </c>
      <c r="BL976" s="267">
        <f t="array" ref="BL976">(AVERAGE(IF($E$4:$BG$4=BL$4,$E976:$BG976)))</f>
        <v>1.5530519709120184E-4</v>
      </c>
      <c r="BM976" s="267">
        <f t="array" ref="BM976">(MIN(IF($E$4:$BG$4=BM$4,$E976:$BG976)))</f>
        <v>0</v>
      </c>
      <c r="BN976" s="267">
        <f t="array" ref="BN976">(MAX(IF($E$4:$BG$4=BN$4,$E976:$BG976)))</f>
        <v>0</v>
      </c>
      <c r="BO976" s="267">
        <f t="array" ref="BO976">(AVERAGE(IF($E$4:$BG$4=BO$4,$E976:$BG976)))</f>
        <v>0</v>
      </c>
      <c r="BP976" s="267">
        <f t="array" ref="BP976">(MIN(IF($E$4:$BG$4=BP$4,$E976:$BG976)))</f>
        <v>0</v>
      </c>
      <c r="BQ976" s="267">
        <f t="array" ref="BQ976">(MAX(IF($E$4:$BG$4=BQ$4,$E976:$BG976)))</f>
        <v>0</v>
      </c>
      <c r="BR976" s="267">
        <f t="array" ref="BR976">(AVERAGE(IF($E$4:$BG$4=BR$4,$E976:$BG976)))</f>
        <v>0</v>
      </c>
      <c r="BS976" s="267">
        <f t="array" ref="BS976">(MIN(IF($E$4:$BG$4=BS$4,$E976:$BG976)))</f>
        <v>0</v>
      </c>
      <c r="BT976" s="267">
        <f t="array" ref="BT976">(MAX(IF($E$4:$BG$4=BT$4,$E976:$BG976)))</f>
        <v>0</v>
      </c>
      <c r="BU976" s="267">
        <f t="array" ref="BU976">(AVERAGE(IF($E$4:$BG$4=BU$4,$E976:$BG976)))</f>
        <v>0</v>
      </c>
      <c r="BV976" s="267">
        <f t="array" ref="BV976">(MIN(IF($E$4:$BG$4=BV$4,$E976:$BG976)))</f>
        <v>0</v>
      </c>
      <c r="BW976" s="267">
        <f t="array" ref="BW976">(MAX(IF($E$4:$BG$4=BW$4,$E976:$BG976)))</f>
        <v>0</v>
      </c>
      <c r="BX976" s="267">
        <f t="array" ref="BX976">(AVERAGE(IF($E$4:$BG$4=BX$4,$E976:$BG976)))</f>
        <v>0</v>
      </c>
      <c r="BY976" s="267">
        <f t="array" ref="BY976">(MIN(IF($E$4:$BG$4=BY$4,$E976:$BG976)))</f>
        <v>0</v>
      </c>
      <c r="BZ976" s="267">
        <f t="array" ref="BZ976">(MAX(IF($E$4:$BG$4=BZ$4,$E976:$BG976)))</f>
        <v>0</v>
      </c>
      <c r="CA976" s="267">
        <f t="array" ref="CA976">(AVERAGE(IF($E$4:$BG$4=CA$4,$E976:$BG976)))</f>
        <v>0</v>
      </c>
      <c r="CB976" s="268">
        <f t="shared" si="399"/>
        <v>0</v>
      </c>
      <c r="CC976" s="268">
        <f t="shared" si="400"/>
        <v>0</v>
      </c>
      <c r="CD976" s="268">
        <f t="shared" si="401"/>
        <v>4.5179693699258717E-5</v>
      </c>
    </row>
    <row r="977" spans="1:82" s="90" customFormat="1">
      <c r="A977" s="253">
        <f t="shared" si="406"/>
        <v>53216</v>
      </c>
      <c r="B977" s="236" t="s">
        <v>306</v>
      </c>
      <c r="C977" s="50"/>
      <c r="D977" s="50"/>
      <c r="E977" s="79">
        <f>ALL!E363/ALL!E$554</f>
        <v>6.6541019017480783E-4</v>
      </c>
      <c r="F977" s="79">
        <f>ALL!F363/ALL!F$554</f>
        <v>2.3515062359349265E-4</v>
      </c>
      <c r="G977" s="79">
        <f>ALL!G363/ALL!G$554</f>
        <v>1.0221399087350646E-4</v>
      </c>
      <c r="H977" s="79">
        <f>ALL!H363/ALL!H$554</f>
        <v>4.2863338817550442E-4</v>
      </c>
      <c r="I977" s="79">
        <f>ALL!I363/ALL!I$554</f>
        <v>1.1933737385455867E-4</v>
      </c>
      <c r="J977" s="79">
        <f>ALL!J363/ALL!J$554</f>
        <v>1.3482085279721215E-4</v>
      </c>
      <c r="K977" s="79">
        <f>ALL!K363/ALL!K$554</f>
        <v>4.7495974759162966E-4</v>
      </c>
      <c r="L977" s="79">
        <f>ALL!L363/ALL!L$554</f>
        <v>1.4688142345119511E-4</v>
      </c>
      <c r="M977" s="79">
        <f>ALL!M363/ALL!M$554</f>
        <v>0</v>
      </c>
      <c r="N977" s="79">
        <f>ALL!N363/ALL!N$554</f>
        <v>5.506998827531038E-5</v>
      </c>
      <c r="O977" s="79">
        <f>ALL!O363/ALL!O$554</f>
        <v>4.6391061712145539E-4</v>
      </c>
      <c r="P977" s="79">
        <f>ALL!P363/ALL!P$554</f>
        <v>8.8283438875698102E-4</v>
      </c>
      <c r="Q977" s="79">
        <f>ALL!Q363/ALL!Q$554</f>
        <v>1.3840068563885326E-4</v>
      </c>
      <c r="R977" s="79">
        <f>ALL!R363/ALL!R$554</f>
        <v>3.7275546795996619E-4</v>
      </c>
      <c r="S977" s="79">
        <f>ALL!S363/ALL!S$554</f>
        <v>2.4060975995746358E-4</v>
      </c>
      <c r="T977" s="79">
        <f>ALL!T363/ALL!T$554</f>
        <v>1.8193044944055548E-4</v>
      </c>
      <c r="U977" s="79">
        <f>ALL!U363/ALL!U$554</f>
        <v>0</v>
      </c>
      <c r="V977" s="79">
        <f>ALL!V363/ALL!V$554</f>
        <v>0</v>
      </c>
      <c r="W977" s="79">
        <f>ALL!W363/ALL!W$554</f>
        <v>1.3935667860789688E-4</v>
      </c>
      <c r="X977" s="79">
        <f>ALL!X363/ALL!X$554</f>
        <v>1.2374131553782457E-4</v>
      </c>
      <c r="Y977" s="79">
        <f>ALL!Y363/ALL!Y$554</f>
        <v>3.8981854177962558E-5</v>
      </c>
      <c r="Z977" s="79">
        <f>ALL!Z363/ALL!Z$554</f>
        <v>1.3380604420111049E-3</v>
      </c>
      <c r="AA977" s="79">
        <f>ALL!AA363/ALL!AA$554</f>
        <v>6.3766072461602741E-4</v>
      </c>
      <c r="AB977" s="79">
        <f>ALL!AB363/ALL!AB$554</f>
        <v>2.1583819984800161E-3</v>
      </c>
      <c r="AC977" s="79">
        <f>ALL!AC363/ALL!AC$554</f>
        <v>3.6289515606833291E-4</v>
      </c>
      <c r="AD977" s="79">
        <f>ALL!AD363/ALL!AD$554</f>
        <v>1.7354093980150059E-4</v>
      </c>
      <c r="AE977" s="79">
        <f>ALL!AE363/ALL!AE$554</f>
        <v>1.0741578917249158E-3</v>
      </c>
      <c r="AF977" s="79">
        <f>ALL!AF363/ALL!AF$554</f>
        <v>6.5997961995938384E-4</v>
      </c>
      <c r="AG977" s="79">
        <f>ALL!AG363/ALL!AG$554</f>
        <v>1.774115101058083E-4</v>
      </c>
      <c r="AH977" s="79">
        <f>ALL!AH363/ALL!AH$554</f>
        <v>5.3388830427576305E-4</v>
      </c>
      <c r="AI977" s="79">
        <f>ALL!AI363/ALL!AI$554</f>
        <v>1.8416562612445569E-4</v>
      </c>
      <c r="AJ977" s="79">
        <f>ALL!AJ363/ALL!AJ$554</f>
        <v>3.5314364232020549E-5</v>
      </c>
      <c r="AK977" s="79">
        <f>ALL!AK363/ALL!AK$554</f>
        <v>0</v>
      </c>
      <c r="AL977" s="79">
        <f>ALL!AL363/ALL!AL$554</f>
        <v>0</v>
      </c>
      <c r="AM977" s="79">
        <f>ALL!AM363/ALL!AM$554</f>
        <v>4.4077340097801948E-3</v>
      </c>
      <c r="AN977" s="79">
        <f>ALL!AN363/ALL!AN$554</f>
        <v>2.5340768877226234E-3</v>
      </c>
      <c r="AO977" s="79">
        <f>ALL!AO363/ALL!AO$554</f>
        <v>2.8291741927939417E-3</v>
      </c>
      <c r="AP977" s="79">
        <f>ALL!AP363/ALL!AP$554</f>
        <v>0</v>
      </c>
      <c r="AQ977" s="79">
        <f>ALL!AQ363/ALL!AQ$554</f>
        <v>0</v>
      </c>
      <c r="AR977" s="79">
        <f>ALL!AR363/ALL!AR$554</f>
        <v>0</v>
      </c>
      <c r="AS977" s="79">
        <f>ALL!AS363/ALL!AS$554</f>
        <v>1.4902613819315431E-4</v>
      </c>
      <c r="AT977" s="79">
        <f>ALL!AT363/ALL!AT$554</f>
        <v>0</v>
      </c>
      <c r="AU977" s="79">
        <f>ALL!AU363/ALL!AU$554</f>
        <v>0</v>
      </c>
      <c r="AV977" s="79">
        <f>ALL!AV363/ALL!AV$554</f>
        <v>0</v>
      </c>
      <c r="AW977" s="79">
        <f>ALL!AW363/ALL!AW$554</f>
        <v>3.5125228691061119E-4</v>
      </c>
      <c r="AX977" s="79">
        <f>ALL!AX363/ALL!AX$554</f>
        <v>0</v>
      </c>
      <c r="AY977" s="79">
        <f>ALL!AY363/ALL!AY$554</f>
        <v>0</v>
      </c>
      <c r="AZ977" s="79">
        <f>ALL!AZ363/ALL!AZ$554</f>
        <v>3.7741862186835127E-5</v>
      </c>
      <c r="BA977" s="79">
        <f>ALL!BA363/ALL!BA$554</f>
        <v>0</v>
      </c>
      <c r="BB977" s="79">
        <f>ALL!BB363/ALL!BB$554</f>
        <v>0</v>
      </c>
      <c r="BC977" s="79">
        <f>ALL!BC363/ALL!BC$554</f>
        <v>0</v>
      </c>
      <c r="BD977" s="79">
        <f>ALL!BD363/ALL!BD$554</f>
        <v>5.2025552118216856E-4</v>
      </c>
      <c r="BE977" s="79">
        <f>ALL!BE363/ALL!BE$554</f>
        <v>9.3746217471142622E-4</v>
      </c>
      <c r="BF977" s="79">
        <f>ALL!BF363/ALL!BF$554</f>
        <v>9.552455240369825E-4</v>
      </c>
      <c r="BG977" s="79">
        <f>ALL!BG363/ALL!BG$554</f>
        <v>5.2894147985590838E-4</v>
      </c>
      <c r="BH977" s="79">
        <f>ALL!BH363/ALL!BH$554</f>
        <v>7.2178086067060552E-4</v>
      </c>
      <c r="BJ977" s="267">
        <f t="array" ref="BJ977">(MIN(IF($E$4:$BG$4=BJ$4,$E977:$BG977)))</f>
        <v>0</v>
      </c>
      <c r="BK977" s="267">
        <f t="array" ref="BK977">(MAX(IF($E$4:$BG$4=BK$4,$E977:$BG977)))</f>
        <v>2.8291741927939417E-3</v>
      </c>
      <c r="BL977" s="267">
        <f t="array" ref="BL977">(AVERAGE(IF($E$4:$BG$4=BL$4,$E977:$BG977)))</f>
        <v>3.6882946048794784E-4</v>
      </c>
      <c r="BM977" s="267">
        <f t="array" ref="BM977">(MIN(IF($E$4:$BG$4=BM$4,$E977:$BG977)))</f>
        <v>5.2025552118216856E-4</v>
      </c>
      <c r="BN977" s="267">
        <f t="array" ref="BN977">(MAX(IF($E$4:$BG$4=BN$4,$E977:$BG977)))</f>
        <v>9.552455240369825E-4</v>
      </c>
      <c r="BO977" s="267">
        <f t="array" ref="BO977">(AVERAGE(IF($E$4:$BG$4=BO$4,$E977:$BG977)))</f>
        <v>7.3547617494662142E-4</v>
      </c>
      <c r="BP977" s="267">
        <f t="array" ref="BP977">(MIN(IF($E$4:$BG$4=BP$4,$E977:$BG977)))</f>
        <v>0</v>
      </c>
      <c r="BQ977" s="267">
        <f t="array" ref="BQ977">(MAX(IF($E$4:$BG$4=BQ$4,$E977:$BG977)))</f>
        <v>4.4077340097801948E-3</v>
      </c>
      <c r="BR977" s="267">
        <f t="array" ref="BR977">(AVERAGE(IF($E$4:$BG$4=BR$4,$E977:$BG977)))</f>
        <v>1.4692446699267317E-3</v>
      </c>
      <c r="BS977" s="267">
        <f t="array" ref="BS977">(MIN(IF($E$4:$BG$4=BS$4,$E977:$BG977)))</f>
        <v>0</v>
      </c>
      <c r="BT977" s="267">
        <f t="array" ref="BT977">(MAX(IF($E$4:$BG$4=BT$4,$E977:$BG977)))</f>
        <v>1.0741578917249158E-3</v>
      </c>
      <c r="BU977" s="267">
        <f t="array" ref="BU977">(AVERAGE(IF($E$4:$BG$4=BU$4,$E977:$BG977)))</f>
        <v>3.3391013999800156E-4</v>
      </c>
      <c r="BV977" s="267">
        <f t="array" ref="BV977">(MIN(IF($E$4:$BG$4=BV$4,$E977:$BG977)))</f>
        <v>3.5314364232020549E-5</v>
      </c>
      <c r="BW977" s="267">
        <f t="array" ref="BW977">(MAX(IF($E$4:$BG$4=BW$4,$E977:$BG977)))</f>
        <v>2.1583819984800161E-3</v>
      </c>
      <c r="BX977" s="267">
        <f t="array" ref="BX977">(AVERAGE(IF($E$4:$BG$4=BX$4,$E977:$BG977)))</f>
        <v>9.0849269889916207E-4</v>
      </c>
      <c r="BY977" s="267">
        <f t="array" ref="BY977">(MIN(IF($E$4:$BG$4=BY$4,$E977:$BG977)))</f>
        <v>0</v>
      </c>
      <c r="BZ977" s="267">
        <f t="array" ref="BZ977">(MAX(IF($E$4:$BG$4=BZ$4,$E977:$BG977)))</f>
        <v>8.8283438875698102E-4</v>
      </c>
      <c r="CA977" s="267">
        <f t="array" ref="CA977">(AVERAGE(IF($E$4:$BG$4=CA$4,$E977:$BG977)))</f>
        <v>2.3348166254726047E-4</v>
      </c>
      <c r="CB977" s="268">
        <f t="shared" si="399"/>
        <v>0</v>
      </c>
      <c r="CC977" s="268">
        <f t="shared" si="400"/>
        <v>0</v>
      </c>
      <c r="CD977" s="268">
        <f t="shared" si="401"/>
        <v>4.6420664455926094E-4</v>
      </c>
    </row>
    <row r="978" spans="1:82" s="90" customFormat="1">
      <c r="A978" s="253">
        <f t="shared" si="406"/>
        <v>53217</v>
      </c>
      <c r="B978" s="236" t="s">
        <v>307</v>
      </c>
      <c r="C978" s="50"/>
      <c r="D978" s="50"/>
      <c r="E978" s="79">
        <f>ALL!E364/ALL!E$554</f>
        <v>0</v>
      </c>
      <c r="F978" s="79">
        <f>ALL!F364/ALL!F$554</f>
        <v>0</v>
      </c>
      <c r="G978" s="79">
        <f>ALL!G364/ALL!G$554</f>
        <v>0</v>
      </c>
      <c r="H978" s="79">
        <f>ALL!H364/ALL!H$554</f>
        <v>0</v>
      </c>
      <c r="I978" s="79">
        <f>ALL!I364/ALL!I$554</f>
        <v>0</v>
      </c>
      <c r="J978" s="79">
        <f>ALL!J364/ALL!J$554</f>
        <v>0</v>
      </c>
      <c r="K978" s="79">
        <f>ALL!K364/ALL!K$554</f>
        <v>0</v>
      </c>
      <c r="L978" s="79">
        <f>ALL!L364/ALL!L$554</f>
        <v>0</v>
      </c>
      <c r="M978" s="79">
        <f>ALL!M364/ALL!M$554</f>
        <v>0</v>
      </c>
      <c r="N978" s="79">
        <f>ALL!N364/ALL!N$554</f>
        <v>0</v>
      </c>
      <c r="O978" s="79">
        <f>ALL!O364/ALL!O$554</f>
        <v>0</v>
      </c>
      <c r="P978" s="79">
        <f>ALL!P364/ALL!P$554</f>
        <v>0</v>
      </c>
      <c r="Q978" s="79">
        <f>ALL!Q364/ALL!Q$554</f>
        <v>0</v>
      </c>
      <c r="R978" s="79">
        <f>ALL!R364/ALL!R$554</f>
        <v>0</v>
      </c>
      <c r="S978" s="79">
        <f>ALL!S364/ALL!S$554</f>
        <v>0</v>
      </c>
      <c r="T978" s="79">
        <f>ALL!T364/ALL!T$554</f>
        <v>0</v>
      </c>
      <c r="U978" s="79">
        <f>ALL!U364/ALL!U$554</f>
        <v>0</v>
      </c>
      <c r="V978" s="79">
        <f>ALL!V364/ALL!V$554</f>
        <v>0</v>
      </c>
      <c r="W978" s="79">
        <f>ALL!W364/ALL!W$554</f>
        <v>0</v>
      </c>
      <c r="X978" s="79">
        <f>ALL!X364/ALL!X$554</f>
        <v>0</v>
      </c>
      <c r="Y978" s="79">
        <f>ALL!Y364/ALL!Y$554</f>
        <v>0</v>
      </c>
      <c r="Z978" s="79">
        <f>ALL!Z364/ALL!Z$554</f>
        <v>0</v>
      </c>
      <c r="AA978" s="79">
        <f>ALL!AA364/ALL!AA$554</f>
        <v>0</v>
      </c>
      <c r="AB978" s="79">
        <f>ALL!AB364/ALL!AB$554</f>
        <v>0</v>
      </c>
      <c r="AC978" s="79">
        <f>ALL!AC364/ALL!AC$554</f>
        <v>0</v>
      </c>
      <c r="AD978" s="79">
        <f>ALL!AD364/ALL!AD$554</f>
        <v>0</v>
      </c>
      <c r="AE978" s="79">
        <f>ALL!AE364/ALL!AE$554</f>
        <v>0</v>
      </c>
      <c r="AF978" s="79">
        <f>ALL!AF364/ALL!AF$554</f>
        <v>1.5670991306907257E-4</v>
      </c>
      <c r="AG978" s="79">
        <f>ALL!AG364/ALL!AG$554</f>
        <v>0</v>
      </c>
      <c r="AH978" s="79">
        <f>ALL!AH364/ALL!AH$554</f>
        <v>0</v>
      </c>
      <c r="AI978" s="79">
        <f>ALL!AI364/ALL!AI$554</f>
        <v>0</v>
      </c>
      <c r="AJ978" s="79">
        <f>ALL!AJ364/ALL!AJ$554</f>
        <v>0</v>
      </c>
      <c r="AK978" s="79">
        <f>ALL!AK364/ALL!AK$554</f>
        <v>0</v>
      </c>
      <c r="AL978" s="79">
        <f>ALL!AL364/ALL!AL$554</f>
        <v>0</v>
      </c>
      <c r="AM978" s="79">
        <f>ALL!AM364/ALL!AM$554</f>
        <v>0</v>
      </c>
      <c r="AN978" s="79">
        <f>ALL!AN364/ALL!AN$554</f>
        <v>0</v>
      </c>
      <c r="AO978" s="79">
        <f>ALL!AO364/ALL!AO$554</f>
        <v>0</v>
      </c>
      <c r="AP978" s="79">
        <f>ALL!AP364/ALL!AP$554</f>
        <v>0</v>
      </c>
      <c r="AQ978" s="79">
        <f>ALL!AQ364/ALL!AQ$554</f>
        <v>0</v>
      </c>
      <c r="AR978" s="79">
        <f>ALL!AR364/ALL!AR$554</f>
        <v>0</v>
      </c>
      <c r="AS978" s="79">
        <f>ALL!AS364/ALL!AS$554</f>
        <v>0</v>
      </c>
      <c r="AT978" s="79">
        <f>ALL!AT364/ALL!AT$554</f>
        <v>0</v>
      </c>
      <c r="AU978" s="79">
        <f>ALL!AU364/ALL!AU$554</f>
        <v>0</v>
      </c>
      <c r="AV978" s="79">
        <f>ALL!AV364/ALL!AV$554</f>
        <v>0</v>
      </c>
      <c r="AW978" s="79">
        <f>ALL!AW364/ALL!AW$554</f>
        <v>0</v>
      </c>
      <c r="AX978" s="79">
        <f>ALL!AX364/ALL!AX$554</f>
        <v>0</v>
      </c>
      <c r="AY978" s="79">
        <f>ALL!AY364/ALL!AY$554</f>
        <v>0</v>
      </c>
      <c r="AZ978" s="79">
        <f>ALL!AZ364/ALL!AZ$554</f>
        <v>0</v>
      </c>
      <c r="BA978" s="79">
        <f>ALL!BA364/ALL!BA$554</f>
        <v>0</v>
      </c>
      <c r="BB978" s="79">
        <f>ALL!BB364/ALL!BB$554</f>
        <v>0</v>
      </c>
      <c r="BC978" s="79">
        <f>ALL!BC364/ALL!BC$554</f>
        <v>0</v>
      </c>
      <c r="BD978" s="79">
        <f>ALL!BD364/ALL!BD$554</f>
        <v>0</v>
      </c>
      <c r="BE978" s="79">
        <f>ALL!BE364/ALL!BE$554</f>
        <v>0</v>
      </c>
      <c r="BF978" s="79">
        <f>ALL!BF364/ALL!BF$554</f>
        <v>0</v>
      </c>
      <c r="BG978" s="79">
        <f>ALL!BG364/ALL!BG$554</f>
        <v>0</v>
      </c>
      <c r="BH978" s="79">
        <f>ALL!BH364/ALL!BH$554</f>
        <v>2.10210036014477E-6</v>
      </c>
      <c r="BJ978" s="267">
        <f t="array" ref="BJ978">(MIN(IF($E$4:$BG$4=BJ$4,$E978:$BG978)))</f>
        <v>0</v>
      </c>
      <c r="BK978" s="267">
        <f t="array" ref="BK978">(MAX(IF($E$4:$BG$4=BK$4,$E978:$BG978)))</f>
        <v>0</v>
      </c>
      <c r="BL978" s="267">
        <f t="array" ref="BL978">(AVERAGE(IF($E$4:$BG$4=BL$4,$E978:$BG978)))</f>
        <v>0</v>
      </c>
      <c r="BM978" s="267">
        <f t="array" ref="BM978">(MIN(IF($E$4:$BG$4=BM$4,$E978:$BG978)))</f>
        <v>0</v>
      </c>
      <c r="BN978" s="267">
        <f t="array" ref="BN978">(MAX(IF($E$4:$BG$4=BN$4,$E978:$BG978)))</f>
        <v>0</v>
      </c>
      <c r="BO978" s="267">
        <f t="array" ref="BO978">(AVERAGE(IF($E$4:$BG$4=BO$4,$E978:$BG978)))</f>
        <v>0</v>
      </c>
      <c r="BP978" s="267">
        <f t="array" ref="BP978">(MIN(IF($E$4:$BG$4=BP$4,$E978:$BG978)))</f>
        <v>0</v>
      </c>
      <c r="BQ978" s="267">
        <f t="array" ref="BQ978">(MAX(IF($E$4:$BG$4=BQ$4,$E978:$BG978)))</f>
        <v>0</v>
      </c>
      <c r="BR978" s="267">
        <f t="array" ref="BR978">(AVERAGE(IF($E$4:$BG$4=BR$4,$E978:$BG978)))</f>
        <v>0</v>
      </c>
      <c r="BS978" s="267">
        <f t="array" ref="BS978">(MIN(IF($E$4:$BG$4=BS$4,$E978:$BG978)))</f>
        <v>0</v>
      </c>
      <c r="BT978" s="267">
        <f t="array" ref="BT978">(MAX(IF($E$4:$BG$4=BT$4,$E978:$BG978)))</f>
        <v>1.5670991306907257E-4</v>
      </c>
      <c r="BU978" s="267">
        <f t="array" ref="BU978">(AVERAGE(IF($E$4:$BG$4=BU$4,$E978:$BG978)))</f>
        <v>7.4623768128129798E-6</v>
      </c>
      <c r="BV978" s="267">
        <f t="array" ref="BV978">(MIN(IF($E$4:$BG$4=BV$4,$E978:$BG978)))</f>
        <v>0</v>
      </c>
      <c r="BW978" s="267">
        <f t="array" ref="BW978">(MAX(IF($E$4:$BG$4=BW$4,$E978:$BG978)))</f>
        <v>0</v>
      </c>
      <c r="BX978" s="267">
        <f t="array" ref="BX978">(AVERAGE(IF($E$4:$BG$4=BX$4,$E978:$BG978)))</f>
        <v>0</v>
      </c>
      <c r="BY978" s="267">
        <f t="array" ref="BY978">(MIN(IF($E$4:$BG$4=BY$4,$E978:$BG978)))</f>
        <v>0</v>
      </c>
      <c r="BZ978" s="267">
        <f t="array" ref="BZ978">(MAX(IF($E$4:$BG$4=BZ$4,$E978:$BG978)))</f>
        <v>0</v>
      </c>
      <c r="CA978" s="267">
        <f t="array" ref="CA978">(AVERAGE(IF($E$4:$BG$4=CA$4,$E978:$BG978)))</f>
        <v>0</v>
      </c>
      <c r="CB978" s="268">
        <f t="shared" si="399"/>
        <v>0</v>
      </c>
      <c r="CC978" s="268">
        <f t="shared" si="400"/>
        <v>0</v>
      </c>
      <c r="CD978" s="268">
        <f t="shared" si="401"/>
        <v>2.8492711467104105E-6</v>
      </c>
    </row>
    <row r="979" spans="1:82" s="90" customFormat="1">
      <c r="A979" s="253">
        <f t="shared" si="406"/>
        <v>53218</v>
      </c>
      <c r="B979" s="236" t="s">
        <v>308</v>
      </c>
      <c r="C979" s="50"/>
      <c r="D979" s="50"/>
      <c r="E979" s="79">
        <f>ALL!E365/ALL!E$554</f>
        <v>7.2639309802592948E-4</v>
      </c>
      <c r="F979" s="79">
        <f>ALL!F365/ALL!F$554</f>
        <v>1.1111103693608225E-3</v>
      </c>
      <c r="G979" s="79">
        <f>ALL!G365/ALL!G$554</f>
        <v>3.6390199409352432E-4</v>
      </c>
      <c r="H979" s="79">
        <f>ALL!H365/ALL!H$554</f>
        <v>4.5443561193562277E-4</v>
      </c>
      <c r="I979" s="79">
        <f>ALL!I365/ALL!I$554</f>
        <v>5.6309323856306497E-6</v>
      </c>
      <c r="J979" s="79">
        <f>ALL!J365/ALL!J$554</f>
        <v>2.2719919136896245E-3</v>
      </c>
      <c r="K979" s="79">
        <f>ALL!K365/ALL!K$554</f>
        <v>0</v>
      </c>
      <c r="L979" s="79">
        <f>ALL!L365/ALL!L$554</f>
        <v>2.1361181141017575E-6</v>
      </c>
      <c r="M979" s="79">
        <f>ALL!M365/ALL!M$554</f>
        <v>0</v>
      </c>
      <c r="N979" s="79">
        <f>ALL!N365/ALL!N$554</f>
        <v>1.904667710878499E-4</v>
      </c>
      <c r="O979" s="79">
        <f>ALL!O365/ALL!O$554</f>
        <v>2.4896813083441255E-3</v>
      </c>
      <c r="P979" s="79">
        <f>ALL!P365/ALL!P$554</f>
        <v>0</v>
      </c>
      <c r="Q979" s="79">
        <f>ALL!Q365/ALL!Q$554</f>
        <v>6.201392051613184E-4</v>
      </c>
      <c r="R979" s="79">
        <f>ALL!R365/ALL!R$554</f>
        <v>9.4619747644047788E-3</v>
      </c>
      <c r="S979" s="79">
        <f>ALL!S365/ALL!S$554</f>
        <v>4.832595502413552E-3</v>
      </c>
      <c r="T979" s="79">
        <f>ALL!T365/ALL!T$554</f>
        <v>1.0146228651782131E-3</v>
      </c>
      <c r="U979" s="79">
        <f>ALL!U365/ALL!U$554</f>
        <v>1.0097952446848033E-2</v>
      </c>
      <c r="V979" s="79">
        <f>ALL!V365/ALL!V$554</f>
        <v>0</v>
      </c>
      <c r="W979" s="79">
        <f>ALL!W365/ALL!W$554</f>
        <v>1.0273882529789325E-3</v>
      </c>
      <c r="X979" s="79">
        <f>ALL!X365/ALL!X$554</f>
        <v>9.0715404119688333E-4</v>
      </c>
      <c r="Y979" s="79">
        <f>ALL!Y365/ALL!Y$554</f>
        <v>0</v>
      </c>
      <c r="Z979" s="79">
        <f>ALL!Z365/ALL!Z$554</f>
        <v>1.7716440027774429E-5</v>
      </c>
      <c r="AA979" s="79">
        <f>ALL!AA365/ALL!AA$554</f>
        <v>6.064575929115832E-3</v>
      </c>
      <c r="AB979" s="79">
        <f>ALL!AB365/ALL!AB$554</f>
        <v>1.4760740371413336E-3</v>
      </c>
      <c r="AC979" s="79">
        <f>ALL!AC365/ALL!AC$554</f>
        <v>0</v>
      </c>
      <c r="AD979" s="79">
        <f>ALL!AD365/ALL!AD$554</f>
        <v>1.3256959826603168E-3</v>
      </c>
      <c r="AE979" s="79">
        <f>ALL!AE365/ALL!AE$554</f>
        <v>1.0251467431891966E-3</v>
      </c>
      <c r="AF979" s="79">
        <f>ALL!AF365/ALL!AF$554</f>
        <v>1.2197131970322119E-2</v>
      </c>
      <c r="AG979" s="79">
        <f>ALL!AG365/ALL!AG$554</f>
        <v>1.0383188990141653E-3</v>
      </c>
      <c r="AH979" s="79">
        <f>ALL!AH365/ALL!AH$554</f>
        <v>8.3022430538592798E-4</v>
      </c>
      <c r="AI979" s="79">
        <f>ALL!AI365/ALL!AI$554</f>
        <v>0</v>
      </c>
      <c r="AJ979" s="79">
        <f>ALL!AJ365/ALL!AJ$554</f>
        <v>2.6403978874507423E-4</v>
      </c>
      <c r="AK979" s="79">
        <f>ALL!AK365/ALL!AK$554</f>
        <v>0</v>
      </c>
      <c r="AL979" s="79">
        <f>ALL!AL365/ALL!AL$554</f>
        <v>0</v>
      </c>
      <c r="AM979" s="79">
        <f>ALL!AM365/ALL!AM$554</f>
        <v>0</v>
      </c>
      <c r="AN979" s="79">
        <f>ALL!AN365/ALL!AN$554</f>
        <v>2.0293933232145883E-3</v>
      </c>
      <c r="AO979" s="79">
        <f>ALL!AO365/ALL!AO$554</f>
        <v>2.9816726694557847E-2</v>
      </c>
      <c r="AP979" s="79">
        <f>ALL!AP365/ALL!AP$554</f>
        <v>0</v>
      </c>
      <c r="AQ979" s="79">
        <f>ALL!AQ365/ALL!AQ$554</f>
        <v>0</v>
      </c>
      <c r="AR979" s="79">
        <f>ALL!AR365/ALL!AR$554</f>
        <v>0</v>
      </c>
      <c r="AS979" s="79">
        <f>ALL!AS365/ALL!AS$554</f>
        <v>0</v>
      </c>
      <c r="AT979" s="79">
        <f>ALL!AT365/ALL!AT$554</f>
        <v>0</v>
      </c>
      <c r="AU979" s="79">
        <f>ALL!AU365/ALL!AU$554</f>
        <v>0</v>
      </c>
      <c r="AV979" s="79">
        <f>ALL!AV365/ALL!AV$554</f>
        <v>0</v>
      </c>
      <c r="AW979" s="79">
        <f>ALL!AW365/ALL!AW$554</f>
        <v>8.584646934232075E-5</v>
      </c>
      <c r="AX979" s="79">
        <f>ALL!AX365/ALL!AX$554</f>
        <v>0</v>
      </c>
      <c r="AY979" s="79">
        <f>ALL!AY365/ALL!AY$554</f>
        <v>0</v>
      </c>
      <c r="AZ979" s="79">
        <f>ALL!AZ365/ALL!AZ$554</f>
        <v>0</v>
      </c>
      <c r="BA979" s="79">
        <f>ALL!BA365/ALL!BA$554</f>
        <v>0</v>
      </c>
      <c r="BB979" s="79">
        <f>ALL!BB365/ALL!BB$554</f>
        <v>0</v>
      </c>
      <c r="BC979" s="79">
        <f>ALL!BC365/ALL!BC$554</f>
        <v>0</v>
      </c>
      <c r="BD979" s="79">
        <f>ALL!BD365/ALL!BD$554</f>
        <v>1.8199038035778303E-5</v>
      </c>
      <c r="BE979" s="79">
        <f>ALL!BE365/ALL!BE$554</f>
        <v>6.7655846176885165E-3</v>
      </c>
      <c r="BF979" s="79">
        <f>ALL!BF365/ALL!BF$554</f>
        <v>6.3140633332377867E-4</v>
      </c>
      <c r="BG979" s="79">
        <f>ALL!BG365/ALL!BG$554</f>
        <v>2.168908867055896E-3</v>
      </c>
      <c r="BH979" s="79">
        <f>ALL!BH365/ALL!BH$554</f>
        <v>1.3674133600190053E-3</v>
      </c>
      <c r="BJ979" s="267">
        <f t="array" ref="BJ979">(MIN(IF($E$4:$BG$4=BJ$4,$E979:$BG979)))</f>
        <v>0</v>
      </c>
      <c r="BK979" s="267">
        <f t="array" ref="BK979">(MAX(IF($E$4:$BG$4=BK$4,$E979:$BG979)))</f>
        <v>2.9816726694557847E-2</v>
      </c>
      <c r="BL979" s="267">
        <f t="array" ref="BL979">(AVERAGE(IF($E$4:$BG$4=BL$4,$E979:$BG979)))</f>
        <v>1.9957479054446723E-3</v>
      </c>
      <c r="BM979" s="267">
        <f t="array" ref="BM979">(MIN(IF($E$4:$BG$4=BM$4,$E979:$BG979)))</f>
        <v>1.8199038035778303E-5</v>
      </c>
      <c r="BN979" s="267">
        <f t="array" ref="BN979">(MAX(IF($E$4:$BG$4=BN$4,$E979:$BG979)))</f>
        <v>6.7655846176885165E-3</v>
      </c>
      <c r="BO979" s="267">
        <f t="array" ref="BO979">(AVERAGE(IF($E$4:$BG$4=BO$4,$E979:$BG979)))</f>
        <v>2.3960247140259925E-3</v>
      </c>
      <c r="BP979" s="267">
        <f t="array" ref="BP979">(MIN(IF($E$4:$BG$4=BP$4,$E979:$BG979)))</f>
        <v>0</v>
      </c>
      <c r="BQ979" s="267">
        <f t="array" ref="BQ979">(MAX(IF($E$4:$BG$4=BQ$4,$E979:$BG979)))</f>
        <v>0</v>
      </c>
      <c r="BR979" s="267">
        <f t="array" ref="BR979">(AVERAGE(IF($E$4:$BG$4=BR$4,$E979:$BG979)))</f>
        <v>0</v>
      </c>
      <c r="BS979" s="267">
        <f t="array" ref="BS979">(MIN(IF($E$4:$BG$4=BS$4,$E979:$BG979)))</f>
        <v>0</v>
      </c>
      <c r="BT979" s="267">
        <f t="array" ref="BT979">(MAX(IF($E$4:$BG$4=BT$4,$E979:$BG979)))</f>
        <v>1.2197131970322119E-2</v>
      </c>
      <c r="BU979" s="267">
        <f t="array" ref="BU979">(AVERAGE(IF($E$4:$BG$4=BU$4,$E979:$BG979)))</f>
        <v>2.1735035520597224E-3</v>
      </c>
      <c r="BV979" s="267">
        <f t="array" ref="BV979">(MIN(IF($E$4:$BG$4=BV$4,$E979:$BG979)))</f>
        <v>1.7716440027774429E-5</v>
      </c>
      <c r="BW979" s="267">
        <f t="array" ref="BW979">(MAX(IF($E$4:$BG$4=BW$4,$E979:$BG979)))</f>
        <v>1.4760740371413336E-3</v>
      </c>
      <c r="BX979" s="267">
        <f t="array" ref="BX979">(AVERAGE(IF($E$4:$BG$4=BX$4,$E979:$BG979)))</f>
        <v>5.3043306500192666E-4</v>
      </c>
      <c r="BY979" s="267">
        <f t="array" ref="BY979">(MIN(IF($E$4:$BG$4=BY$4,$E979:$BG979)))</f>
        <v>0</v>
      </c>
      <c r="BZ979" s="267">
        <f t="array" ref="BZ979">(MAX(IF($E$4:$BG$4=BZ$4,$E979:$BG979)))</f>
        <v>1.0097952446848033E-2</v>
      </c>
      <c r="CA979" s="267">
        <f t="array" ref="CA979">(AVERAGE(IF($E$4:$BG$4=CA$4,$E979:$BG979)))</f>
        <v>1.721598919651259E-3</v>
      </c>
      <c r="CB979" s="268">
        <f t="shared" si="399"/>
        <v>0</v>
      </c>
      <c r="CC979" s="268">
        <f t="shared" si="400"/>
        <v>0</v>
      </c>
      <c r="CD979" s="268">
        <f t="shared" si="401"/>
        <v>1.8424102660734437E-3</v>
      </c>
    </row>
    <row r="980" spans="1:82" s="90" customFormat="1">
      <c r="A980" s="253">
        <f t="shared" si="406"/>
        <v>53219</v>
      </c>
      <c r="B980" s="236" t="s">
        <v>309</v>
      </c>
      <c r="C980" s="50"/>
      <c r="D980" s="50"/>
      <c r="E980" s="79">
        <f>ALL!E366/ALL!E$554</f>
        <v>0</v>
      </c>
      <c r="F980" s="79">
        <f>ALL!F366/ALL!F$554</f>
        <v>0</v>
      </c>
      <c r="G980" s="79">
        <f>ALL!G366/ALL!G$554</f>
        <v>0</v>
      </c>
      <c r="H980" s="79">
        <f>ALL!H366/ALL!H$554</f>
        <v>0</v>
      </c>
      <c r="I980" s="79">
        <f>ALL!I366/ALL!I$554</f>
        <v>0</v>
      </c>
      <c r="J980" s="79">
        <f>ALL!J366/ALL!J$554</f>
        <v>0</v>
      </c>
      <c r="K980" s="79">
        <f>ALL!K366/ALL!K$554</f>
        <v>0</v>
      </c>
      <c r="L980" s="79">
        <f>ALL!L366/ALL!L$554</f>
        <v>0</v>
      </c>
      <c r="M980" s="79">
        <f>ALL!M366/ALL!M$554</f>
        <v>0</v>
      </c>
      <c r="N980" s="79">
        <f>ALL!N366/ALL!N$554</f>
        <v>0</v>
      </c>
      <c r="O980" s="79">
        <f>ALL!O366/ALL!O$554</f>
        <v>0</v>
      </c>
      <c r="P980" s="79">
        <f>ALL!P366/ALL!P$554</f>
        <v>0</v>
      </c>
      <c r="Q980" s="79">
        <f>ALL!Q366/ALL!Q$554</f>
        <v>0</v>
      </c>
      <c r="R980" s="79">
        <f>ALL!R366/ALL!R$554</f>
        <v>0</v>
      </c>
      <c r="S980" s="79">
        <f>ALL!S366/ALL!S$554</f>
        <v>0</v>
      </c>
      <c r="T980" s="79">
        <f>ALL!T366/ALL!T$554</f>
        <v>0</v>
      </c>
      <c r="U980" s="79">
        <f>ALL!U366/ALL!U$554</f>
        <v>0</v>
      </c>
      <c r="V980" s="79">
        <f>ALL!V366/ALL!V$554</f>
        <v>0</v>
      </c>
      <c r="W980" s="79">
        <f>ALL!W366/ALL!W$554</f>
        <v>0</v>
      </c>
      <c r="X980" s="79">
        <f>ALL!X366/ALL!X$554</f>
        <v>0</v>
      </c>
      <c r="Y980" s="79">
        <f>ALL!Y366/ALL!Y$554</f>
        <v>0</v>
      </c>
      <c r="Z980" s="79">
        <f>ALL!Z366/ALL!Z$554</f>
        <v>0</v>
      </c>
      <c r="AA980" s="79">
        <f>ALL!AA366/ALL!AA$554</f>
        <v>0</v>
      </c>
      <c r="AB980" s="79">
        <f>ALL!AB366/ALL!AB$554</f>
        <v>0</v>
      </c>
      <c r="AC980" s="79">
        <f>ALL!AC366/ALL!AC$554</f>
        <v>0</v>
      </c>
      <c r="AD980" s="79">
        <f>ALL!AD366/ALL!AD$554</f>
        <v>3.5916956199155979E-4</v>
      </c>
      <c r="AE980" s="79">
        <f>ALL!AE366/ALL!AE$554</f>
        <v>0</v>
      </c>
      <c r="AF980" s="79">
        <f>ALL!AF366/ALL!AF$554</f>
        <v>0</v>
      </c>
      <c r="AG980" s="79">
        <f>ALL!AG366/ALL!AG$554</f>
        <v>0</v>
      </c>
      <c r="AH980" s="79">
        <f>ALL!AH366/ALL!AH$554</f>
        <v>0</v>
      </c>
      <c r="AI980" s="79">
        <f>ALL!AI366/ALL!AI$554</f>
        <v>0</v>
      </c>
      <c r="AJ980" s="79">
        <f>ALL!AJ366/ALL!AJ$554</f>
        <v>0</v>
      </c>
      <c r="AK980" s="79">
        <f>ALL!AK366/ALL!AK$554</f>
        <v>0</v>
      </c>
      <c r="AL980" s="79">
        <f>ALL!AL366/ALL!AL$554</f>
        <v>0</v>
      </c>
      <c r="AM980" s="79">
        <f>ALL!AM366/ALL!AM$554</f>
        <v>0</v>
      </c>
      <c r="AN980" s="79">
        <f>ALL!AN366/ALL!AN$554</f>
        <v>0</v>
      </c>
      <c r="AO980" s="79">
        <f>ALL!AO366/ALL!AO$554</f>
        <v>0</v>
      </c>
      <c r="AP980" s="79">
        <f>ALL!AP366/ALL!AP$554</f>
        <v>0</v>
      </c>
      <c r="AQ980" s="79">
        <f>ALL!AQ366/ALL!AQ$554</f>
        <v>0</v>
      </c>
      <c r="AR980" s="79">
        <f>ALL!AR366/ALL!AR$554</f>
        <v>0</v>
      </c>
      <c r="AS980" s="79">
        <f>ALL!AS366/ALL!AS$554</f>
        <v>0</v>
      </c>
      <c r="AT980" s="79">
        <f>ALL!AT366/ALL!AT$554</f>
        <v>0</v>
      </c>
      <c r="AU980" s="79">
        <f>ALL!AU366/ALL!AU$554</f>
        <v>0</v>
      </c>
      <c r="AV980" s="79">
        <f>ALL!AV366/ALL!AV$554</f>
        <v>0</v>
      </c>
      <c r="AW980" s="79">
        <f>ALL!AW366/ALL!AW$554</f>
        <v>0</v>
      </c>
      <c r="AX980" s="79">
        <f>ALL!AX366/ALL!AX$554</f>
        <v>0</v>
      </c>
      <c r="AY980" s="79">
        <f>ALL!AY366/ALL!AY$554</f>
        <v>0</v>
      </c>
      <c r="AZ980" s="79">
        <f>ALL!AZ366/ALL!AZ$554</f>
        <v>0</v>
      </c>
      <c r="BA980" s="79">
        <f>ALL!BA366/ALL!BA$554</f>
        <v>0</v>
      </c>
      <c r="BB980" s="79">
        <f>ALL!BB366/ALL!BB$554</f>
        <v>0</v>
      </c>
      <c r="BC980" s="79">
        <f>ALL!BC366/ALL!BC$554</f>
        <v>0</v>
      </c>
      <c r="BD980" s="79">
        <f>ALL!BD366/ALL!BD$554</f>
        <v>0</v>
      </c>
      <c r="BE980" s="79">
        <f>ALL!BE366/ALL!BE$554</f>
        <v>0</v>
      </c>
      <c r="BF980" s="79">
        <f>ALL!BF366/ALL!BF$554</f>
        <v>0</v>
      </c>
      <c r="BG980" s="79">
        <f>ALL!BG366/ALL!BG$554</f>
        <v>0</v>
      </c>
      <c r="BH980" s="79">
        <f>ALL!BH366/ALL!BH$554</f>
        <v>5.7568354029631357E-6</v>
      </c>
      <c r="BJ980" s="267">
        <f t="array" ref="BJ980">(MIN(IF($E$4:$BG$4=BJ$4,$E980:$BG980)))</f>
        <v>0</v>
      </c>
      <c r="BK980" s="267">
        <f t="array" ref="BK980">(MAX(IF($E$4:$BG$4=BK$4,$E980:$BG980)))</f>
        <v>0</v>
      </c>
      <c r="BL980" s="267">
        <f t="array" ref="BL980">(AVERAGE(IF($E$4:$BG$4=BL$4,$E980:$BG980)))</f>
        <v>0</v>
      </c>
      <c r="BM980" s="267">
        <f t="array" ref="BM980">(MIN(IF($E$4:$BG$4=BM$4,$E980:$BG980)))</f>
        <v>0</v>
      </c>
      <c r="BN980" s="267">
        <f t="array" ref="BN980">(MAX(IF($E$4:$BG$4=BN$4,$E980:$BG980)))</f>
        <v>0</v>
      </c>
      <c r="BO980" s="267">
        <f t="array" ref="BO980">(AVERAGE(IF($E$4:$BG$4=BO$4,$E980:$BG980)))</f>
        <v>0</v>
      </c>
      <c r="BP980" s="267">
        <f t="array" ref="BP980">(MIN(IF($E$4:$BG$4=BP$4,$E980:$BG980)))</f>
        <v>0</v>
      </c>
      <c r="BQ980" s="267">
        <f t="array" ref="BQ980">(MAX(IF($E$4:$BG$4=BQ$4,$E980:$BG980)))</f>
        <v>0</v>
      </c>
      <c r="BR980" s="267">
        <f t="array" ref="BR980">(AVERAGE(IF($E$4:$BG$4=BR$4,$E980:$BG980)))</f>
        <v>0</v>
      </c>
      <c r="BS980" s="267">
        <f t="array" ref="BS980">(MIN(IF($E$4:$BG$4=BS$4,$E980:$BG980)))</f>
        <v>0</v>
      </c>
      <c r="BT980" s="267">
        <f t="array" ref="BT980">(MAX(IF($E$4:$BG$4=BT$4,$E980:$BG980)))</f>
        <v>3.5916956199155979E-4</v>
      </c>
      <c r="BU980" s="267">
        <f t="array" ref="BU980">(AVERAGE(IF($E$4:$BG$4=BU$4,$E980:$BG980)))</f>
        <v>1.7103312475788563E-5</v>
      </c>
      <c r="BV980" s="267">
        <f t="array" ref="BV980">(MIN(IF($E$4:$BG$4=BV$4,$E980:$BG980)))</f>
        <v>0</v>
      </c>
      <c r="BW980" s="267">
        <f t="array" ref="BW980">(MAX(IF($E$4:$BG$4=BW$4,$E980:$BG980)))</f>
        <v>0</v>
      </c>
      <c r="BX980" s="267">
        <f t="array" ref="BX980">(AVERAGE(IF($E$4:$BG$4=BX$4,$E980:$BG980)))</f>
        <v>0</v>
      </c>
      <c r="BY980" s="267">
        <f t="array" ref="BY980">(MIN(IF($E$4:$BG$4=BY$4,$E980:$BG980)))</f>
        <v>0</v>
      </c>
      <c r="BZ980" s="267">
        <f t="array" ref="BZ980">(MAX(IF($E$4:$BG$4=BZ$4,$E980:$BG980)))</f>
        <v>0</v>
      </c>
      <c r="CA980" s="267">
        <f t="array" ref="CA980">(AVERAGE(IF($E$4:$BG$4=CA$4,$E980:$BG980)))</f>
        <v>0</v>
      </c>
      <c r="CB980" s="268">
        <f t="shared" si="399"/>
        <v>0</v>
      </c>
      <c r="CC980" s="268">
        <f t="shared" si="400"/>
        <v>0</v>
      </c>
      <c r="CD980" s="268">
        <f t="shared" si="401"/>
        <v>6.5303556725738143E-6</v>
      </c>
    </row>
    <row r="981" spans="1:82" s="90" customFormat="1" ht="36">
      <c r="A981" s="253">
        <f t="shared" si="406"/>
        <v>53220</v>
      </c>
      <c r="B981" s="236" t="s">
        <v>310</v>
      </c>
      <c r="C981" s="50"/>
      <c r="D981" s="50"/>
      <c r="E981" s="79">
        <f>ALL!E367/ALL!E$554</f>
        <v>5.3112757462166026E-6</v>
      </c>
      <c r="F981" s="79">
        <f>ALL!F367/ALL!F$554</f>
        <v>4.5781493845722335E-3</v>
      </c>
      <c r="G981" s="79">
        <f>ALL!G367/ALL!G$554</f>
        <v>2.0194890038275962E-2</v>
      </c>
      <c r="H981" s="79">
        <f>ALL!H367/ALL!H$554</f>
        <v>4.2405856775986169E-4</v>
      </c>
      <c r="I981" s="79">
        <f>ALL!I367/ALL!I$554</f>
        <v>3.4929231704471306E-3</v>
      </c>
      <c r="J981" s="79">
        <f>ALL!J367/ALL!J$554</f>
        <v>4.0039744057854928E-5</v>
      </c>
      <c r="K981" s="79">
        <f>ALL!K367/ALL!K$554</f>
        <v>1.1563900750106442E-2</v>
      </c>
      <c r="L981" s="79">
        <f>ALL!L367/ALL!L$554</f>
        <v>8.3980771616539224E-5</v>
      </c>
      <c r="M981" s="79">
        <f>ALL!M367/ALL!M$554</f>
        <v>0</v>
      </c>
      <c r="N981" s="79">
        <f>ALL!N367/ALL!N$554</f>
        <v>1.9935609480363319E-3</v>
      </c>
      <c r="O981" s="79">
        <f>ALL!O367/ALL!O$554</f>
        <v>1.4981823251714664E-4</v>
      </c>
      <c r="P981" s="79">
        <f>ALL!P367/ALL!P$554</f>
        <v>1.6899955708832192E-4</v>
      </c>
      <c r="Q981" s="79">
        <f>ALL!Q367/ALL!Q$554</f>
        <v>2.3702503844219291E-3</v>
      </c>
      <c r="R981" s="79">
        <f>ALL!R367/ALL!R$554</f>
        <v>3.2061973673657228E-5</v>
      </c>
      <c r="S981" s="79">
        <f>ALL!S367/ALL!S$554</f>
        <v>4.0005111197898048E-3</v>
      </c>
      <c r="T981" s="79">
        <f>ALL!T367/ALL!T$554</f>
        <v>3.5662822405023298E-5</v>
      </c>
      <c r="U981" s="79">
        <f>ALL!U367/ALL!U$554</f>
        <v>3.8957588096642454E-3</v>
      </c>
      <c r="V981" s="79">
        <f>ALL!V367/ALL!V$554</f>
        <v>2.334311535919183E-4</v>
      </c>
      <c r="W981" s="79">
        <f>ALL!W367/ALL!W$554</f>
        <v>3.4684594972459707E-4</v>
      </c>
      <c r="X981" s="79">
        <f>ALL!X367/ALL!X$554</f>
        <v>1.1064823529701655E-4</v>
      </c>
      <c r="Y981" s="79">
        <f>ALL!Y367/ALL!Y$554</f>
        <v>2.71983546110018E-5</v>
      </c>
      <c r="Z981" s="79">
        <f>ALL!Z367/ALL!Z$554</f>
        <v>1.7565813083014286E-3</v>
      </c>
      <c r="AA981" s="79">
        <f>ALL!AA367/ALL!AA$554</f>
        <v>4.4032774751438707E-2</v>
      </c>
      <c r="AB981" s="79">
        <f>ALL!AB367/ALL!AB$554</f>
        <v>2.8442662733339794E-3</v>
      </c>
      <c r="AC981" s="79">
        <f>ALL!AC367/ALL!AC$554</f>
        <v>1.0933977642137884E-2</v>
      </c>
      <c r="AD981" s="79">
        <f>ALL!AD367/ALL!AD$554</f>
        <v>3.802150986512393E-4</v>
      </c>
      <c r="AE981" s="79">
        <f>ALL!AE367/ALL!AE$554</f>
        <v>4.199802255201535E-5</v>
      </c>
      <c r="AF981" s="79">
        <f>ALL!AF367/ALL!AF$554</f>
        <v>6.34068506444041E-4</v>
      </c>
      <c r="AG981" s="79">
        <f>ALL!AG367/ALL!AG$554</f>
        <v>2.1612837976244877E-3</v>
      </c>
      <c r="AH981" s="79">
        <f>ALL!AH367/ALL!AH$554</f>
        <v>2.399617440637861E-3</v>
      </c>
      <c r="AI981" s="79">
        <f>ALL!AI367/ALL!AI$554</f>
        <v>3.2460471771398718E-4</v>
      </c>
      <c r="AJ981" s="79">
        <f>ALL!AJ367/ALL!AJ$554</f>
        <v>1.5385828682704092E-2</v>
      </c>
      <c r="AK981" s="79">
        <f>ALL!AK367/ALL!AK$554</f>
        <v>0</v>
      </c>
      <c r="AL981" s="79">
        <f>ALL!AL367/ALL!AL$554</f>
        <v>8.975887824710857E-3</v>
      </c>
      <c r="AM981" s="79">
        <f>ALL!AM367/ALL!AM$554</f>
        <v>1.5497291377794352E-4</v>
      </c>
      <c r="AN981" s="79">
        <f>ALL!AN367/ALL!AN$554</f>
        <v>2.7313159373595561E-3</v>
      </c>
      <c r="AO981" s="79">
        <f>ALL!AO367/ALL!AO$554</f>
        <v>9.9883643100962968E-2</v>
      </c>
      <c r="AP981" s="79">
        <f>ALL!AP367/ALL!AP$554</f>
        <v>5.0849189676853597E-4</v>
      </c>
      <c r="AQ981" s="79">
        <f>ALL!AQ367/ALL!AQ$554</f>
        <v>1.129228978712134E-4</v>
      </c>
      <c r="AR981" s="79">
        <f>ALL!AR367/ALL!AR$554</f>
        <v>4.5838949964794939E-4</v>
      </c>
      <c r="AS981" s="79">
        <f>ALL!AS367/ALL!AS$554</f>
        <v>2.5584278018180107E-3</v>
      </c>
      <c r="AT981" s="79">
        <f>ALL!AT367/ALL!AT$554</f>
        <v>2.3194673592423406E-4</v>
      </c>
      <c r="AU981" s="79">
        <f>ALL!AU367/ALL!AU$554</f>
        <v>1.7925659888354637E-3</v>
      </c>
      <c r="AV981" s="79">
        <f>ALL!AV367/ALL!AV$554</f>
        <v>3.7022251170605136E-3</v>
      </c>
      <c r="AW981" s="79">
        <f>ALL!AW367/ALL!AW$554</f>
        <v>3.5816686089743866E-3</v>
      </c>
      <c r="AX981" s="79">
        <f>ALL!AX367/ALL!AX$554</f>
        <v>1.3250816720381255E-2</v>
      </c>
      <c r="AY981" s="79">
        <f>ALL!AY367/ALL!AY$554</f>
        <v>2.260580598864792E-2</v>
      </c>
      <c r="AZ981" s="79">
        <f>ALL!AZ367/ALL!AZ$554</f>
        <v>5.5828140787651179E-3</v>
      </c>
      <c r="BA981" s="79">
        <f>ALL!BA367/ALL!BA$554</f>
        <v>1.2887121615852597E-3</v>
      </c>
      <c r="BB981" s="79">
        <f>ALL!BB367/ALL!BB$554</f>
        <v>0</v>
      </c>
      <c r="BC981" s="79">
        <f>ALL!BC367/ALL!BC$554</f>
        <v>1.0824298186724059E-2</v>
      </c>
      <c r="BD981" s="79">
        <f>ALL!BD367/ALL!BD$554</f>
        <v>1.405128200691217E-3</v>
      </c>
      <c r="BE981" s="79">
        <f>ALL!BE367/ALL!BE$554</f>
        <v>7.7487792194701892E-6</v>
      </c>
      <c r="BF981" s="79">
        <f>ALL!BF367/ALL!BF$554</f>
        <v>1.7294437810712641E-4</v>
      </c>
      <c r="BG981" s="79">
        <f>ALL!BG367/ALL!BG$554</f>
        <v>1.5369873248645034E-3</v>
      </c>
      <c r="BH981" s="79">
        <f>ALL!BH367/ALL!BH$554</f>
        <v>3.7859208526932588E-3</v>
      </c>
      <c r="BJ981" s="267">
        <f t="array" ref="BJ981">(MIN(IF($E$4:$BG$4=BJ$4,$E981:$BG981)))</f>
        <v>0</v>
      </c>
      <c r="BK981" s="267">
        <f t="array" ref="BK981">(MAX(IF($E$4:$BG$4=BK$4,$E981:$BG981)))</f>
        <v>9.9883643100962968E-2</v>
      </c>
      <c r="BL981" s="267">
        <f t="array" ref="BL981">(AVERAGE(IF($E$4:$BG$4=BL$4,$E981:$BG981)))</f>
        <v>1.0569627795082904E-2</v>
      </c>
      <c r="BM981" s="267">
        <f t="array" ref="BM981">(MIN(IF($E$4:$BG$4=BM$4,$E981:$BG981)))</f>
        <v>7.7487792194701892E-6</v>
      </c>
      <c r="BN981" s="267">
        <f t="array" ref="BN981">(MAX(IF($E$4:$BG$4=BN$4,$E981:$BG981)))</f>
        <v>1.5369873248645034E-3</v>
      </c>
      <c r="BO981" s="267">
        <f t="array" ref="BO981">(AVERAGE(IF($E$4:$BG$4=BO$4,$E981:$BG981)))</f>
        <v>7.8070217072057926E-4</v>
      </c>
      <c r="BP981" s="267">
        <f t="array" ref="BP981">(MIN(IF($E$4:$BG$4=BP$4,$E981:$BG981)))</f>
        <v>0</v>
      </c>
      <c r="BQ981" s="267">
        <f t="array" ref="BQ981">(MAX(IF($E$4:$BG$4=BQ$4,$E981:$BG981)))</f>
        <v>8.975887824710857E-3</v>
      </c>
      <c r="BR981" s="267">
        <f t="array" ref="BR981">(AVERAGE(IF($E$4:$BG$4=BR$4,$E981:$BG981)))</f>
        <v>3.0436202461629337E-3</v>
      </c>
      <c r="BS981" s="267">
        <f t="array" ref="BS981">(MIN(IF($E$4:$BG$4=BS$4,$E981:$BG981)))</f>
        <v>0</v>
      </c>
      <c r="BT981" s="267">
        <f t="array" ref="BT981">(MAX(IF($E$4:$BG$4=BT$4,$E981:$BG981)))</f>
        <v>4.4032774751438707E-2</v>
      </c>
      <c r="BU981" s="267">
        <f t="array" ref="BU981">(AVERAGE(IF($E$4:$BG$4=BU$4,$E981:$BG981)))</f>
        <v>4.0106405772797988E-3</v>
      </c>
      <c r="BV981" s="267">
        <f t="array" ref="BV981">(MIN(IF($E$4:$BG$4=BV$4,$E981:$BG981)))</f>
        <v>1.7565813083014286E-3</v>
      </c>
      <c r="BW981" s="267">
        <f t="array" ref="BW981">(MAX(IF($E$4:$BG$4=BW$4,$E981:$BG981)))</f>
        <v>2.0194890038275962E-2</v>
      </c>
      <c r="BX981" s="267">
        <f t="array" ref="BX981">(AVERAGE(IF($E$4:$BG$4=BX$4,$E981:$BG981)))</f>
        <v>1.0045391575653866E-2</v>
      </c>
      <c r="BY981" s="267">
        <f t="array" ref="BY981">(MIN(IF($E$4:$BG$4=BY$4,$E981:$BG981)))</f>
        <v>8.3980771616539224E-5</v>
      </c>
      <c r="BZ981" s="267">
        <f t="array" ref="BZ981">(MAX(IF($E$4:$BG$4=BZ$4,$E981:$BG981)))</f>
        <v>3.8957588096642454E-3</v>
      </c>
      <c r="CA981" s="267">
        <f t="array" ref="CA981">(AVERAGE(IF($E$4:$BG$4=CA$4,$E981:$BG981)))</f>
        <v>1.4625998656359611E-3</v>
      </c>
      <c r="CB981" s="268">
        <f t="shared" si="399"/>
        <v>0</v>
      </c>
      <c r="CC981" s="268">
        <f t="shared" si="400"/>
        <v>0.1</v>
      </c>
      <c r="CD981" s="268">
        <f t="shared" si="401"/>
        <v>5.7456533023207386E-3</v>
      </c>
    </row>
    <row r="982" spans="1:82" s="90" customFormat="1">
      <c r="A982" s="253">
        <f t="shared" si="406"/>
        <v>53221</v>
      </c>
      <c r="B982" s="236" t="s">
        <v>311</v>
      </c>
      <c r="C982" s="50"/>
      <c r="D982" s="50"/>
      <c r="E982" s="79">
        <f>ALL!E368/ALL!E$554</f>
        <v>2.1515326568294105E-4</v>
      </c>
      <c r="F982" s="79">
        <f>ALL!F368/ALL!F$554</f>
        <v>0</v>
      </c>
      <c r="G982" s="79">
        <f>ALL!G368/ALL!G$554</f>
        <v>5.2021137121937178E-4</v>
      </c>
      <c r="H982" s="79">
        <f>ALL!H368/ALL!H$554</f>
        <v>0</v>
      </c>
      <c r="I982" s="79">
        <f>ALL!I368/ALL!I$554</f>
        <v>2.1400386970641739E-4</v>
      </c>
      <c r="J982" s="79">
        <f>ALL!J368/ALL!J$554</f>
        <v>0</v>
      </c>
      <c r="K982" s="79">
        <f>ALL!K368/ALL!K$554</f>
        <v>0</v>
      </c>
      <c r="L982" s="79">
        <f>ALL!L368/ALL!L$554</f>
        <v>0</v>
      </c>
      <c r="M982" s="79">
        <f>ALL!M368/ALL!M$554</f>
        <v>0</v>
      </c>
      <c r="N982" s="79">
        <f>ALL!N368/ALL!N$554</f>
        <v>0</v>
      </c>
      <c r="O982" s="79">
        <f>ALL!O368/ALL!O$554</f>
        <v>5.9337404515534992E-5</v>
      </c>
      <c r="P982" s="79">
        <f>ALL!P368/ALL!P$554</f>
        <v>1.0197770702986212E-4</v>
      </c>
      <c r="Q982" s="79">
        <f>ALL!Q368/ALL!Q$554</f>
        <v>3.1229959321394784E-4</v>
      </c>
      <c r="R982" s="79">
        <f>ALL!R368/ALL!R$554</f>
        <v>0</v>
      </c>
      <c r="S982" s="79">
        <f>ALL!S368/ALL!S$554</f>
        <v>2.0487340987429282E-4</v>
      </c>
      <c r="T982" s="79">
        <f>ALL!T368/ALL!T$554</f>
        <v>6.5753282254969541E-4</v>
      </c>
      <c r="U982" s="79">
        <f>ALL!U368/ALL!U$554</f>
        <v>0</v>
      </c>
      <c r="V982" s="79">
        <f>ALL!V368/ALL!V$554</f>
        <v>0</v>
      </c>
      <c r="W982" s="79">
        <f>ALL!W368/ALL!W$554</f>
        <v>0</v>
      </c>
      <c r="X982" s="79">
        <f>ALL!X368/ALL!X$554</f>
        <v>0</v>
      </c>
      <c r="Y982" s="79">
        <f>ALL!Y368/ALL!Y$554</f>
        <v>0</v>
      </c>
      <c r="Z982" s="79">
        <f>ALL!Z368/ALL!Z$554</f>
        <v>0</v>
      </c>
      <c r="AA982" s="79">
        <f>ALL!AA368/ALL!AA$554</f>
        <v>0</v>
      </c>
      <c r="AB982" s="79">
        <f>ALL!AB368/ALL!AB$554</f>
        <v>1.8981338833787627E-5</v>
      </c>
      <c r="AC982" s="79">
        <f>ALL!AC368/ALL!AC$554</f>
        <v>0</v>
      </c>
      <c r="AD982" s="79">
        <f>ALL!AD368/ALL!AD$554</f>
        <v>1.0156859101658066E-4</v>
      </c>
      <c r="AE982" s="79">
        <f>ALL!AE368/ALL!AE$554</f>
        <v>0</v>
      </c>
      <c r="AF982" s="79">
        <f>ALL!AF368/ALL!AF$554</f>
        <v>0</v>
      </c>
      <c r="AG982" s="79">
        <f>ALL!AG368/ALL!AG$554</f>
        <v>0</v>
      </c>
      <c r="AH982" s="79">
        <f>ALL!AH368/ALL!AH$554</f>
        <v>1.2269324710136866E-4</v>
      </c>
      <c r="AI982" s="79">
        <f>ALL!AI368/ALL!AI$554</f>
        <v>0</v>
      </c>
      <c r="AJ982" s="79">
        <f>ALL!AJ368/ALL!AJ$554</f>
        <v>2.3545073358371055E-4</v>
      </c>
      <c r="AK982" s="79">
        <f>ALL!AK368/ALL!AK$554</f>
        <v>0</v>
      </c>
      <c r="AL982" s="79">
        <f>ALL!AL368/ALL!AL$554</f>
        <v>0</v>
      </c>
      <c r="AM982" s="79">
        <f>ALL!AM368/ALL!AM$554</f>
        <v>2.5814190921468421E-4</v>
      </c>
      <c r="AN982" s="79">
        <f>ALL!AN368/ALL!AN$554</f>
        <v>0</v>
      </c>
      <c r="AO982" s="79">
        <f>ALL!AO368/ALL!AO$554</f>
        <v>0</v>
      </c>
      <c r="AP982" s="79">
        <f>ALL!AP368/ALL!AP$554</f>
        <v>0</v>
      </c>
      <c r="AQ982" s="79">
        <f>ALL!AQ368/ALL!AQ$554</f>
        <v>0</v>
      </c>
      <c r="AR982" s="79">
        <f>ALL!AR368/ALL!AR$554</f>
        <v>0</v>
      </c>
      <c r="AS982" s="79">
        <f>ALL!AS368/ALL!AS$554</f>
        <v>0</v>
      </c>
      <c r="AT982" s="79">
        <f>ALL!AT368/ALL!AT$554</f>
        <v>0</v>
      </c>
      <c r="AU982" s="79">
        <f>ALL!AU368/ALL!AU$554</f>
        <v>0</v>
      </c>
      <c r="AV982" s="79">
        <f>ALL!AV368/ALL!AV$554</f>
        <v>0</v>
      </c>
      <c r="AW982" s="79">
        <f>ALL!AW368/ALL!AW$554</f>
        <v>0</v>
      </c>
      <c r="AX982" s="79">
        <f>ALL!AX368/ALL!AX$554</f>
        <v>0</v>
      </c>
      <c r="AY982" s="79">
        <f>ALL!AY368/ALL!AY$554</f>
        <v>0</v>
      </c>
      <c r="AZ982" s="79">
        <f>ALL!AZ368/ALL!AZ$554</f>
        <v>0</v>
      </c>
      <c r="BA982" s="79">
        <f>ALL!BA368/ALL!BA$554</f>
        <v>0</v>
      </c>
      <c r="BB982" s="79">
        <f>ALL!BB368/ALL!BB$554</f>
        <v>0</v>
      </c>
      <c r="BC982" s="79">
        <f>ALL!BC368/ALL!BC$554</f>
        <v>0</v>
      </c>
      <c r="BD982" s="79">
        <f>ALL!BD368/ALL!BD$554</f>
        <v>0</v>
      </c>
      <c r="BE982" s="79">
        <f>ALL!BE368/ALL!BE$554</f>
        <v>1.9794909593505452E-4</v>
      </c>
      <c r="BF982" s="79">
        <f>ALL!BF368/ALL!BF$554</f>
        <v>4.2986147987131426E-4</v>
      </c>
      <c r="BG982" s="79">
        <f>ALL!BG368/ALL!BG$554</f>
        <v>5.7806914606169102E-4</v>
      </c>
      <c r="BH982" s="79">
        <f>ALL!BH368/ALL!BH$554</f>
        <v>9.0129636356230626E-5</v>
      </c>
      <c r="BJ982" s="267">
        <f t="array" ref="BJ982">(MIN(IF($E$4:$BG$4=BJ$4,$E982:$BG982)))</f>
        <v>0</v>
      </c>
      <c r="BK982" s="267">
        <f t="array" ref="BK982">(MAX(IF($E$4:$BG$4=BK$4,$E982:$BG982)))</f>
        <v>0</v>
      </c>
      <c r="BL982" s="267">
        <f t="array" ref="BL982">(AVERAGE(IF($E$4:$BG$4=BL$4,$E982:$BG982)))</f>
        <v>0</v>
      </c>
      <c r="BM982" s="267">
        <f t="array" ref="BM982">(MIN(IF($E$4:$BG$4=BM$4,$E982:$BG982)))</f>
        <v>0</v>
      </c>
      <c r="BN982" s="267">
        <f t="array" ref="BN982">(MAX(IF($E$4:$BG$4=BN$4,$E982:$BG982)))</f>
        <v>5.7806914606169102E-4</v>
      </c>
      <c r="BO982" s="267">
        <f t="array" ref="BO982">(AVERAGE(IF($E$4:$BG$4=BO$4,$E982:$BG982)))</f>
        <v>3.0146993046701492E-4</v>
      </c>
      <c r="BP982" s="267">
        <f t="array" ref="BP982">(MIN(IF($E$4:$BG$4=BP$4,$E982:$BG982)))</f>
        <v>0</v>
      </c>
      <c r="BQ982" s="267">
        <f t="array" ref="BQ982">(MAX(IF($E$4:$BG$4=BQ$4,$E982:$BG982)))</f>
        <v>2.5814190921468421E-4</v>
      </c>
      <c r="BR982" s="267">
        <f t="array" ref="BR982">(AVERAGE(IF($E$4:$BG$4=BR$4,$E982:$BG982)))</f>
        <v>8.6047303071561403E-5</v>
      </c>
      <c r="BS982" s="267">
        <f t="array" ref="BS982">(MIN(IF($E$4:$BG$4=BS$4,$E982:$BG982)))</f>
        <v>0</v>
      </c>
      <c r="BT982" s="267">
        <f t="array" ref="BT982">(MAX(IF($E$4:$BG$4=BT$4,$E982:$BG982)))</f>
        <v>6.5753282254969541E-4</v>
      </c>
      <c r="BU982" s="267">
        <f t="array" ref="BU982">(AVERAGE(IF($E$4:$BG$4=BU$4,$E982:$BG982)))</f>
        <v>7.9688492093064837E-5</v>
      </c>
      <c r="BV982" s="267">
        <f t="array" ref="BV982">(MIN(IF($E$4:$BG$4=BV$4,$E982:$BG982)))</f>
        <v>0</v>
      </c>
      <c r="BW982" s="267">
        <f t="array" ref="BW982">(MAX(IF($E$4:$BG$4=BW$4,$E982:$BG982)))</f>
        <v>5.2021137121937178E-4</v>
      </c>
      <c r="BX982" s="267">
        <f t="array" ref="BX982">(AVERAGE(IF($E$4:$BG$4=BX$4,$E982:$BG982)))</f>
        <v>1.9366086090921746E-4</v>
      </c>
      <c r="BY982" s="267">
        <f t="array" ref="BY982">(MIN(IF($E$4:$BG$4=BY$4,$E982:$BG982)))</f>
        <v>0</v>
      </c>
      <c r="BZ982" s="267">
        <f t="array" ref="BZ982">(MAX(IF($E$4:$BG$4=BZ$4,$E982:$BG982)))</f>
        <v>2.1400386970641739E-4</v>
      </c>
      <c r="CA982" s="267">
        <f t="array" ref="CA982">(AVERAGE(IF($E$4:$BG$4=CA$4,$E982:$BG982)))</f>
        <v>4.5140225248039931E-5</v>
      </c>
      <c r="CB982" s="268">
        <f t="shared" si="399"/>
        <v>0</v>
      </c>
      <c r="CC982" s="268">
        <f t="shared" si="400"/>
        <v>0</v>
      </c>
      <c r="CD982" s="268">
        <f t="shared" si="401"/>
        <v>7.687463609836827E-5</v>
      </c>
    </row>
    <row r="983" spans="1:82" s="90" customFormat="1" ht="36">
      <c r="A983" s="253">
        <f t="shared" si="406"/>
        <v>53222</v>
      </c>
      <c r="B983" s="236" t="s">
        <v>312</v>
      </c>
      <c r="C983" s="50"/>
      <c r="D983" s="50"/>
      <c r="E983" s="79">
        <f>ALL!E369/ALL!E$554</f>
        <v>2.0565530804761122E-4</v>
      </c>
      <c r="F983" s="79">
        <f>ALL!F369/ALL!F$554</f>
        <v>7.5492661506928614E-4</v>
      </c>
      <c r="G983" s="79">
        <f>ALL!G369/ALL!G$554</f>
        <v>1.8202863775384421E-4</v>
      </c>
      <c r="H983" s="79">
        <f>ALL!H369/ALL!H$554</f>
        <v>3.2138856541680537E-4</v>
      </c>
      <c r="I983" s="79">
        <f>ALL!I369/ALL!I$554</f>
        <v>1.7857442706323745E-4</v>
      </c>
      <c r="J983" s="79">
        <f>ALL!J369/ALL!J$554</f>
        <v>1.9201224137565317E-3</v>
      </c>
      <c r="K983" s="79">
        <f>ALL!K369/ALL!K$554</f>
        <v>0</v>
      </c>
      <c r="L983" s="79">
        <f>ALL!L369/ALL!L$554</f>
        <v>0</v>
      </c>
      <c r="M983" s="79">
        <f>ALL!M369/ALL!M$554</f>
        <v>0</v>
      </c>
      <c r="N983" s="79">
        <f>ALL!N369/ALL!N$554</f>
        <v>0</v>
      </c>
      <c r="O983" s="79">
        <f>ALL!O369/ALL!O$554</f>
        <v>0</v>
      </c>
      <c r="P983" s="79">
        <f>ALL!P369/ALL!P$554</f>
        <v>6.1357082581465729E-5</v>
      </c>
      <c r="Q983" s="79">
        <f>ALL!Q369/ALL!Q$554</f>
        <v>5.2556338521703128E-4</v>
      </c>
      <c r="R983" s="79">
        <f>ALL!R369/ALL!R$554</f>
        <v>1.3066097707206486E-4</v>
      </c>
      <c r="S983" s="79">
        <f>ALL!S369/ALL!S$554</f>
        <v>8.6602534533463326E-4</v>
      </c>
      <c r="T983" s="79">
        <f>ALL!T369/ALL!T$554</f>
        <v>0</v>
      </c>
      <c r="U983" s="79">
        <f>ALL!U369/ALL!U$554</f>
        <v>7.0549619108940136E-4</v>
      </c>
      <c r="V983" s="79">
        <f>ALL!V369/ALL!V$554</f>
        <v>0</v>
      </c>
      <c r="W983" s="79">
        <f>ALL!W369/ALL!W$554</f>
        <v>1.4228867351812348E-3</v>
      </c>
      <c r="X983" s="79">
        <f>ALL!X369/ALL!X$554</f>
        <v>0</v>
      </c>
      <c r="Y983" s="79">
        <f>ALL!Y369/ALL!Y$554</f>
        <v>0</v>
      </c>
      <c r="Z983" s="79">
        <f>ALL!Z369/ALL!Z$554</f>
        <v>1.7705632999357481E-3</v>
      </c>
      <c r="AA983" s="79">
        <f>ALL!AA369/ALL!AA$554</f>
        <v>0</v>
      </c>
      <c r="AB983" s="79">
        <f>ALL!AB369/ALL!AB$554</f>
        <v>4.3414361721007277E-4</v>
      </c>
      <c r="AC983" s="79">
        <f>ALL!AC369/ALL!AC$554</f>
        <v>0</v>
      </c>
      <c r="AD983" s="79">
        <f>ALL!AD369/ALL!AD$554</f>
        <v>3.8548704769829502E-4</v>
      </c>
      <c r="AE983" s="79">
        <f>ALL!AE369/ALL!AE$554</f>
        <v>0</v>
      </c>
      <c r="AF983" s="79">
        <f>ALL!AF369/ALL!AF$554</f>
        <v>6.9614025827794679E-6</v>
      </c>
      <c r="AG983" s="79">
        <f>ALL!AG369/ALL!AG$554</f>
        <v>0</v>
      </c>
      <c r="AH983" s="79">
        <f>ALL!AH369/ALL!AH$554</f>
        <v>1.8601205099434906E-5</v>
      </c>
      <c r="AI983" s="79">
        <f>ALL!AI369/ALL!AI$554</f>
        <v>0</v>
      </c>
      <c r="AJ983" s="79">
        <f>ALL!AJ369/ALL!AJ$554</f>
        <v>5.3585548889670785E-4</v>
      </c>
      <c r="AK983" s="79">
        <f>ALL!AK369/ALL!AK$554</f>
        <v>1.7431281089132825E-3</v>
      </c>
      <c r="AL983" s="79">
        <f>ALL!AL369/ALL!AL$554</f>
        <v>0</v>
      </c>
      <c r="AM983" s="79">
        <f>ALL!AM369/ALL!AM$554</f>
        <v>0</v>
      </c>
      <c r="AN983" s="79">
        <f>ALL!AN369/ALL!AN$554</f>
        <v>0</v>
      </c>
      <c r="AO983" s="79">
        <f>ALL!AO369/ALL!AO$554</f>
        <v>0</v>
      </c>
      <c r="AP983" s="79">
        <f>ALL!AP369/ALL!AP$554</f>
        <v>1.4995563513279107E-4</v>
      </c>
      <c r="AQ983" s="79">
        <f>ALL!AQ369/ALL!AQ$554</f>
        <v>3.4805423635494645E-3</v>
      </c>
      <c r="AR983" s="79">
        <f>ALL!AR369/ALL!AR$554</f>
        <v>0</v>
      </c>
      <c r="AS983" s="79">
        <f>ALL!AS369/ALL!AS$554</f>
        <v>4.6852339991260566E-5</v>
      </c>
      <c r="AT983" s="79">
        <f>ALL!AT369/ALL!AT$554</f>
        <v>0</v>
      </c>
      <c r="AU983" s="79">
        <f>ALL!AU369/ALL!AU$554</f>
        <v>0</v>
      </c>
      <c r="AV983" s="79">
        <f>ALL!AV369/ALL!AV$554</f>
        <v>0</v>
      </c>
      <c r="AW983" s="79">
        <f>ALL!AW369/ALL!AW$554</f>
        <v>0</v>
      </c>
      <c r="AX983" s="79">
        <f>ALL!AX369/ALL!AX$554</f>
        <v>0</v>
      </c>
      <c r="AY983" s="79">
        <f>ALL!AY369/ALL!AY$554</f>
        <v>0</v>
      </c>
      <c r="AZ983" s="79">
        <f>ALL!AZ369/ALL!AZ$554</f>
        <v>0</v>
      </c>
      <c r="BA983" s="79">
        <f>ALL!BA369/ALL!BA$554</f>
        <v>1.6323687380079956E-3</v>
      </c>
      <c r="BB983" s="79">
        <f>ALL!BB369/ALL!BB$554</f>
        <v>0</v>
      </c>
      <c r="BC983" s="79">
        <f>ALL!BC369/ALL!BC$554</f>
        <v>0</v>
      </c>
      <c r="BD983" s="79">
        <f>ALL!BD369/ALL!BD$554</f>
        <v>5.1540244437262776E-4</v>
      </c>
      <c r="BE983" s="79">
        <f>ALL!BE369/ALL!BE$554</f>
        <v>4.1046291519445543E-4</v>
      </c>
      <c r="BF983" s="79">
        <f>ALL!BF369/ALL!BF$554</f>
        <v>5.6289787640508785E-4</v>
      </c>
      <c r="BG983" s="79">
        <f>ALL!BG369/ALL!BG$554</f>
        <v>0</v>
      </c>
      <c r="BH983" s="79">
        <f>ALL!BH369/ALL!BH$554</f>
        <v>4.1996439272688421E-4</v>
      </c>
      <c r="BJ983" s="267">
        <f t="array" ref="BJ983">(MIN(IF($E$4:$BG$4=BJ$4,$E983:$BG983)))</f>
        <v>0</v>
      </c>
      <c r="BK983" s="267">
        <f t="array" ref="BK983">(MAX(IF($E$4:$BG$4=BK$4,$E983:$BG983)))</f>
        <v>3.4805423635494645E-3</v>
      </c>
      <c r="BL983" s="267">
        <f t="array" ref="BL983">(AVERAGE(IF($E$4:$BG$4=BL$4,$E983:$BG983)))</f>
        <v>3.3185744229259449E-4</v>
      </c>
      <c r="BM983" s="267">
        <f t="array" ref="BM983">(MIN(IF($E$4:$BG$4=BM$4,$E983:$BG983)))</f>
        <v>0</v>
      </c>
      <c r="BN983" s="267">
        <f t="array" ref="BN983">(MAX(IF($E$4:$BG$4=BN$4,$E983:$BG983)))</f>
        <v>5.6289787640508785E-4</v>
      </c>
      <c r="BO983" s="267">
        <f t="array" ref="BO983">(AVERAGE(IF($E$4:$BG$4=BO$4,$E983:$BG983)))</f>
        <v>3.721908089930428E-4</v>
      </c>
      <c r="BP983" s="267">
        <f t="array" ref="BP983">(MIN(IF($E$4:$BG$4=BP$4,$E983:$BG983)))</f>
        <v>0</v>
      </c>
      <c r="BQ983" s="267">
        <f t="array" ref="BQ983">(MAX(IF($E$4:$BG$4=BQ$4,$E983:$BG983)))</f>
        <v>1.7431281089132825E-3</v>
      </c>
      <c r="BR983" s="267">
        <f t="array" ref="BR983">(AVERAGE(IF($E$4:$BG$4=BR$4,$E983:$BG983)))</f>
        <v>5.8104270297109413E-4</v>
      </c>
      <c r="BS983" s="267">
        <f t="array" ref="BS983">(MIN(IF($E$4:$BG$4=BS$4,$E983:$BG983)))</f>
        <v>0</v>
      </c>
      <c r="BT983" s="267">
        <f t="array" ref="BT983">(MAX(IF($E$4:$BG$4=BT$4,$E983:$BG983)))</f>
        <v>1.9201224137565317E-3</v>
      </c>
      <c r="BU983" s="267">
        <f t="array" ref="BU983">(AVERAGE(IF($E$4:$BG$4=BU$4,$E983:$BG983)))</f>
        <v>3.1229900002265282E-4</v>
      </c>
      <c r="BV983" s="267">
        <f t="array" ref="BV983">(MIN(IF($E$4:$BG$4=BV$4,$E983:$BG983)))</f>
        <v>1.8202863775384421E-4</v>
      </c>
      <c r="BW983" s="267">
        <f t="array" ref="BW983">(MAX(IF($E$4:$BG$4=BW$4,$E983:$BG983)))</f>
        <v>1.7705632999357481E-3</v>
      </c>
      <c r="BX983" s="267">
        <f t="array" ref="BX983">(AVERAGE(IF($E$4:$BG$4=BX$4,$E983:$BG983)))</f>
        <v>7.3064776094909319E-4</v>
      </c>
      <c r="BY983" s="267">
        <f t="array" ref="BY983">(MIN(IF($E$4:$BG$4=BY$4,$E983:$BG983)))</f>
        <v>0</v>
      </c>
      <c r="BZ983" s="267">
        <f t="array" ref="BZ983">(MAX(IF($E$4:$BG$4=BZ$4,$E983:$BG983)))</f>
        <v>7.0549619108940136E-4</v>
      </c>
      <c r="CA983" s="267">
        <f t="array" ref="CA983">(AVERAGE(IF($E$4:$BG$4=CA$4,$E983:$BG983)))</f>
        <v>1.3506110010487208E-4</v>
      </c>
      <c r="CB983" s="268">
        <f t="shared" si="399"/>
        <v>0</v>
      </c>
      <c r="CC983" s="268">
        <f t="shared" si="400"/>
        <v>0</v>
      </c>
      <c r="CD983" s="268">
        <f t="shared" si="401"/>
        <v>3.4487105757405735E-4</v>
      </c>
    </row>
    <row r="984" spans="1:82" s="90" customFormat="1" ht="24">
      <c r="A984" s="253">
        <f t="shared" si="406"/>
        <v>53223</v>
      </c>
      <c r="B984" s="236" t="s">
        <v>904</v>
      </c>
      <c r="C984" s="50"/>
      <c r="D984" s="50"/>
      <c r="E984" s="79">
        <f>ALL!E370/ALL!E$554</f>
        <v>0</v>
      </c>
      <c r="F984" s="79">
        <f>ALL!F370/ALL!F$554</f>
        <v>0</v>
      </c>
      <c r="G984" s="79">
        <f>ALL!G370/ALL!G$554</f>
        <v>0</v>
      </c>
      <c r="H984" s="79">
        <f>ALL!H370/ALL!H$554</f>
        <v>0</v>
      </c>
      <c r="I984" s="79">
        <f>ALL!I370/ALL!I$554</f>
        <v>7.4652512688285126E-5</v>
      </c>
      <c r="J984" s="79">
        <f>ALL!J370/ALL!J$554</f>
        <v>0</v>
      </c>
      <c r="K984" s="79">
        <f>ALL!K370/ALL!K$554</f>
        <v>0</v>
      </c>
      <c r="L984" s="79">
        <f>ALL!L370/ALL!L$554</f>
        <v>0</v>
      </c>
      <c r="M984" s="79">
        <f>ALL!M370/ALL!M$554</f>
        <v>0</v>
      </c>
      <c r="N984" s="79">
        <f>ALL!N370/ALL!N$554</f>
        <v>0</v>
      </c>
      <c r="O984" s="79">
        <f>ALL!O370/ALL!O$554</f>
        <v>0</v>
      </c>
      <c r="P984" s="79">
        <f>ALL!P370/ALL!P$554</f>
        <v>0</v>
      </c>
      <c r="Q984" s="79">
        <f>ALL!Q370/ALL!Q$554</f>
        <v>1.967638794078185E-5</v>
      </c>
      <c r="R984" s="79">
        <f>ALL!R370/ALL!R$554</f>
        <v>0</v>
      </c>
      <c r="S984" s="79">
        <f>ALL!S370/ALL!S$554</f>
        <v>0</v>
      </c>
      <c r="T984" s="79">
        <f>ALL!T370/ALL!T$554</f>
        <v>0</v>
      </c>
      <c r="U984" s="79">
        <f>ALL!U370/ALL!U$554</f>
        <v>0</v>
      </c>
      <c r="V984" s="79">
        <f>ALL!V370/ALL!V$554</f>
        <v>0</v>
      </c>
      <c r="W984" s="79">
        <f>ALL!W370/ALL!W$554</f>
        <v>0</v>
      </c>
      <c r="X984" s="79">
        <f>ALL!X370/ALL!X$554</f>
        <v>0</v>
      </c>
      <c r="Y984" s="79">
        <f>ALL!Y370/ALL!Y$554</f>
        <v>0</v>
      </c>
      <c r="Z984" s="79">
        <f>ALL!Z370/ALL!Z$554</f>
        <v>0</v>
      </c>
      <c r="AA984" s="79">
        <f>ALL!AA370/ALL!AA$554</f>
        <v>0</v>
      </c>
      <c r="AB984" s="79">
        <f>ALL!AB370/ALL!AB$554</f>
        <v>0</v>
      </c>
      <c r="AC984" s="79">
        <f>ALL!AC370/ALL!AC$554</f>
        <v>0</v>
      </c>
      <c r="AD984" s="79">
        <f>ALL!AD370/ALL!AD$554</f>
        <v>1.7996730259035454E-5</v>
      </c>
      <c r="AE984" s="79">
        <f>ALL!AE370/ALL!AE$554</f>
        <v>0</v>
      </c>
      <c r="AF984" s="79">
        <f>ALL!AF370/ALL!AF$554</f>
        <v>0</v>
      </c>
      <c r="AG984" s="79">
        <f>ALL!AG370/ALL!AG$554</f>
        <v>0</v>
      </c>
      <c r="AH984" s="79">
        <f>ALL!AH370/ALL!AH$554</f>
        <v>0</v>
      </c>
      <c r="AI984" s="79">
        <f>ALL!AI370/ALL!AI$554</f>
        <v>0</v>
      </c>
      <c r="AJ984" s="79">
        <f>ALL!AJ370/ALL!AJ$554</f>
        <v>0</v>
      </c>
      <c r="AK984" s="79">
        <f>ALL!AK370/ALL!AK$554</f>
        <v>4.3171021497345736E-4</v>
      </c>
      <c r="AL984" s="79">
        <f>ALL!AL370/ALL!AL$554</f>
        <v>0</v>
      </c>
      <c r="AM984" s="79">
        <f>ALL!AM370/ALL!AM$554</f>
        <v>0</v>
      </c>
      <c r="AN984" s="79">
        <f>ALL!AN370/ALL!AN$554</f>
        <v>1.0285117369589787E-2</v>
      </c>
      <c r="AO984" s="79">
        <f>ALL!AO370/ALL!AO$554</f>
        <v>0</v>
      </c>
      <c r="AP984" s="79">
        <f>ALL!AP370/ALL!AP$554</f>
        <v>0</v>
      </c>
      <c r="AQ984" s="79">
        <f>ALL!AQ370/ALL!AQ$554</f>
        <v>3.0395319815619479E-2</v>
      </c>
      <c r="AR984" s="79">
        <f>ALL!AR370/ALL!AR$554</f>
        <v>0</v>
      </c>
      <c r="AS984" s="79">
        <f>ALL!AS370/ALL!AS$554</f>
        <v>0</v>
      </c>
      <c r="AT984" s="79">
        <f>ALL!AT370/ALL!AT$554</f>
        <v>0</v>
      </c>
      <c r="AU984" s="79">
        <f>ALL!AU370/ALL!AU$554</f>
        <v>0</v>
      </c>
      <c r="AV984" s="79">
        <f>ALL!AV370/ALL!AV$554</f>
        <v>0</v>
      </c>
      <c r="AW984" s="79">
        <f>ALL!AW370/ALL!AW$554</f>
        <v>0</v>
      </c>
      <c r="AX984" s="79">
        <f>ALL!AX370/ALL!AX$554</f>
        <v>0</v>
      </c>
      <c r="AY984" s="79">
        <f>ALL!AY370/ALL!AY$554</f>
        <v>0</v>
      </c>
      <c r="AZ984" s="79">
        <f>ALL!AZ370/ALL!AZ$554</f>
        <v>1.0689416305639577E-4</v>
      </c>
      <c r="BA984" s="79">
        <f>ALL!BA370/ALL!BA$554</f>
        <v>0</v>
      </c>
      <c r="BB984" s="79">
        <f>ALL!BB370/ALL!BB$554</f>
        <v>5.8938752385192854E-2</v>
      </c>
      <c r="BC984" s="79">
        <f>ALL!BC370/ALL!BC$554</f>
        <v>0</v>
      </c>
      <c r="BD984" s="79">
        <f>ALL!BD370/ALL!BD$554</f>
        <v>0</v>
      </c>
      <c r="BE984" s="79">
        <f>ALL!BE370/ALL!BE$554</f>
        <v>0</v>
      </c>
      <c r="BF984" s="79">
        <f>ALL!BF370/ALL!BF$554</f>
        <v>0</v>
      </c>
      <c r="BG984" s="79">
        <f>ALL!BG370/ALL!BG$554</f>
        <v>0</v>
      </c>
      <c r="BH984" s="79">
        <f>ALL!BH370/ALL!BH$554</f>
        <v>1.001718415813897E-4</v>
      </c>
      <c r="BJ984" s="267">
        <f t="array" ref="BJ984">(MIN(IF($E$4:$BG$4=BJ$4,$E984:$BG984)))</f>
        <v>0</v>
      </c>
      <c r="BK984" s="267">
        <f t="array" ref="BK984">(MAX(IF($E$4:$BG$4=BK$4,$E984:$BG984)))</f>
        <v>5.8938752385192854E-2</v>
      </c>
      <c r="BL984" s="267">
        <f t="array" ref="BL984">(AVERAGE(IF($E$4:$BG$4=BL$4,$E984:$BG984)))</f>
        <v>6.2328802333411568E-3</v>
      </c>
      <c r="BM984" s="267">
        <f t="array" ref="BM984">(MIN(IF($E$4:$BG$4=BM$4,$E984:$BG984)))</f>
        <v>0</v>
      </c>
      <c r="BN984" s="267">
        <f t="array" ref="BN984">(MAX(IF($E$4:$BG$4=BN$4,$E984:$BG984)))</f>
        <v>0</v>
      </c>
      <c r="BO984" s="267">
        <f t="array" ref="BO984">(AVERAGE(IF($E$4:$BG$4=BO$4,$E984:$BG984)))</f>
        <v>0</v>
      </c>
      <c r="BP984" s="267">
        <f t="array" ref="BP984">(MIN(IF($E$4:$BG$4=BP$4,$E984:$BG984)))</f>
        <v>0</v>
      </c>
      <c r="BQ984" s="267">
        <f t="array" ref="BQ984">(MAX(IF($E$4:$BG$4=BQ$4,$E984:$BG984)))</f>
        <v>4.3171021497345736E-4</v>
      </c>
      <c r="BR984" s="267">
        <f t="array" ref="BR984">(AVERAGE(IF($E$4:$BG$4=BR$4,$E984:$BG984)))</f>
        <v>1.4390340499115245E-4</v>
      </c>
      <c r="BS984" s="267">
        <f t="array" ref="BS984">(MIN(IF($E$4:$BG$4=BS$4,$E984:$BG984)))</f>
        <v>0</v>
      </c>
      <c r="BT984" s="267">
        <f t="array" ref="BT984">(MAX(IF($E$4:$BG$4=BT$4,$E984:$BG984)))</f>
        <v>1.967638794078185E-5</v>
      </c>
      <c r="BU984" s="267">
        <f t="array" ref="BU984">(AVERAGE(IF($E$4:$BG$4=BU$4,$E984:$BG984)))</f>
        <v>1.7939580095151097E-6</v>
      </c>
      <c r="BV984" s="267">
        <f t="array" ref="BV984">(MIN(IF($E$4:$BG$4=BV$4,$E984:$BG984)))</f>
        <v>0</v>
      </c>
      <c r="BW984" s="267">
        <f t="array" ref="BW984">(MAX(IF($E$4:$BG$4=BW$4,$E984:$BG984)))</f>
        <v>0</v>
      </c>
      <c r="BX984" s="267">
        <f t="array" ref="BX984">(AVERAGE(IF($E$4:$BG$4=BX$4,$E984:$BG984)))</f>
        <v>0</v>
      </c>
      <c r="BY984" s="267">
        <f t="array" ref="BY984">(MIN(IF($E$4:$BG$4=BY$4,$E984:$BG984)))</f>
        <v>0</v>
      </c>
      <c r="BZ984" s="267">
        <f t="array" ref="BZ984">(MAX(IF($E$4:$BG$4=BZ$4,$E984:$BG984)))</f>
        <v>7.4652512688285126E-5</v>
      </c>
      <c r="CA984" s="267">
        <f t="array" ref="CA984">(AVERAGE(IF($E$4:$BG$4=CA$4,$E984:$BG984)))</f>
        <v>1.0664644669755018E-5</v>
      </c>
      <c r="CB984" s="268">
        <f t="shared" si="399"/>
        <v>0</v>
      </c>
      <c r="CC984" s="268">
        <f t="shared" si="400"/>
        <v>0.1</v>
      </c>
      <c r="CD984" s="268">
        <f t="shared" si="401"/>
        <v>1.8230930832603652E-3</v>
      </c>
    </row>
    <row r="985" spans="1:82" s="90" customFormat="1" ht="36">
      <c r="A985" s="253">
        <f t="shared" si="406"/>
        <v>53301</v>
      </c>
      <c r="B985" s="236" t="s">
        <v>313</v>
      </c>
      <c r="C985" s="50"/>
      <c r="D985" s="50"/>
      <c r="E985" s="79">
        <f>ALL!E372/ALL!E$554</f>
        <v>2.4649550027847035E-3</v>
      </c>
      <c r="F985" s="79">
        <f>ALL!F372/ALL!F$554</f>
        <v>2.5208014281085621E-3</v>
      </c>
      <c r="G985" s="79">
        <f>ALL!G372/ALL!G$554</f>
        <v>2.3646818002745013E-2</v>
      </c>
      <c r="H985" s="79">
        <f>ALL!H372/ALL!H$554</f>
        <v>1.7879288451630966E-4</v>
      </c>
      <c r="I985" s="79">
        <f>ALL!I372/ALL!I$554</f>
        <v>1.9403634173502523E-3</v>
      </c>
      <c r="J985" s="79">
        <f>ALL!J372/ALL!J$554</f>
        <v>2.880319094536656E-3</v>
      </c>
      <c r="K985" s="79">
        <f>ALL!K372/ALL!K$554</f>
        <v>1.590046875959308E-3</v>
      </c>
      <c r="L985" s="79">
        <f>ALL!L372/ALL!L$554</f>
        <v>2.1916297391871794E-3</v>
      </c>
      <c r="M985" s="79">
        <f>ALL!M372/ALL!M$554</f>
        <v>0</v>
      </c>
      <c r="N985" s="79">
        <f>ALL!N372/ALL!N$554</f>
        <v>1.0868672649241634E-3</v>
      </c>
      <c r="O985" s="79">
        <f>ALL!O372/ALL!O$554</f>
        <v>2.9555421758237837E-3</v>
      </c>
      <c r="P985" s="79">
        <f>ALL!P372/ALL!P$554</f>
        <v>1.1389986228754045E-3</v>
      </c>
      <c r="Q985" s="79">
        <f>ALL!Q372/ALL!Q$554</f>
        <v>1.5823997389087408E-3</v>
      </c>
      <c r="R985" s="79">
        <f>ALL!R372/ALL!R$554</f>
        <v>1.9578646797010894E-3</v>
      </c>
      <c r="S985" s="79">
        <f>ALL!S372/ALL!S$554</f>
        <v>4.4637791762573026E-4</v>
      </c>
      <c r="T985" s="79">
        <f>ALL!T372/ALL!T$554</f>
        <v>1.731839035153133E-3</v>
      </c>
      <c r="U985" s="79">
        <f>ALL!U372/ALL!U$554</f>
        <v>2.1877328137682576E-3</v>
      </c>
      <c r="V985" s="79">
        <f>ALL!V372/ALL!V$554</f>
        <v>1.6171951002144922E-3</v>
      </c>
      <c r="W985" s="79">
        <f>ALL!W372/ALL!W$554</f>
        <v>1.0031336159408201E-3</v>
      </c>
      <c r="X985" s="79">
        <f>ALL!X372/ALL!X$554</f>
        <v>1.2418974813760597E-3</v>
      </c>
      <c r="Y985" s="79">
        <f>ALL!Y372/ALL!Y$554</f>
        <v>2.4928636151489931E-3</v>
      </c>
      <c r="Z985" s="79">
        <f>ALL!Z372/ALL!Z$554</f>
        <v>5.4945948695649923E-3</v>
      </c>
      <c r="AA985" s="79">
        <f>ALL!AA372/ALL!AA$554</f>
        <v>9.4015586040247315E-4</v>
      </c>
      <c r="AB985" s="79">
        <f>ALL!AB372/ALL!AB$554</f>
        <v>8.0696525069144914E-3</v>
      </c>
      <c r="AC985" s="79">
        <f>ALL!AC372/ALL!AC$554</f>
        <v>1.1405063944079034E-3</v>
      </c>
      <c r="AD985" s="79">
        <f>ALL!AD372/ALL!AD$554</f>
        <v>7.011182203791375E-4</v>
      </c>
      <c r="AE985" s="79">
        <f>ALL!AE372/ALL!AE$554</f>
        <v>4.798737459309233E-3</v>
      </c>
      <c r="AF985" s="79">
        <f>ALL!AF372/ALL!AF$554</f>
        <v>4.1819781523738339E-4</v>
      </c>
      <c r="AG985" s="79">
        <f>ALL!AG372/ALL!AG$554</f>
        <v>1.6785263078990403E-3</v>
      </c>
      <c r="AH985" s="79">
        <f>ALL!AH372/ALL!AH$554</f>
        <v>3.8495869674978463E-4</v>
      </c>
      <c r="AI985" s="79">
        <f>ALL!AI372/ALL!AI$554</f>
        <v>9.4272684010730037E-3</v>
      </c>
      <c r="AJ985" s="79">
        <f>ALL!AJ372/ALL!AJ$554</f>
        <v>4.7325792198657984E-4</v>
      </c>
      <c r="AK985" s="79">
        <f>ALL!AK372/ALL!AK$554</f>
        <v>0</v>
      </c>
      <c r="AL985" s="79">
        <f>ALL!AL372/ALL!AL$554</f>
        <v>1.3578373896302508E-3</v>
      </c>
      <c r="AM985" s="79">
        <f>ALL!AM372/ALL!AM$554</f>
        <v>2.4198436458794988E-3</v>
      </c>
      <c r="AN985" s="79">
        <f>ALL!AN372/ALL!AN$554</f>
        <v>5.796471942482887E-3</v>
      </c>
      <c r="AO985" s="79">
        <f>ALL!AO372/ALL!AO$554</f>
        <v>9.6551182769951982E-5</v>
      </c>
      <c r="AP985" s="79">
        <f>ALL!AP372/ALL!AP$554</f>
        <v>6.8575018424895705E-3</v>
      </c>
      <c r="AQ985" s="79">
        <f>ALL!AQ372/ALL!AQ$554</f>
        <v>6.4531390477186312E-3</v>
      </c>
      <c r="AR985" s="79">
        <f>ALL!AR372/ALL!AR$554</f>
        <v>3.1918691420806375E-2</v>
      </c>
      <c r="AS985" s="79">
        <f>ALL!AS372/ALL!AS$554</f>
        <v>2.9116498240759335E-3</v>
      </c>
      <c r="AT985" s="79">
        <f>ALL!AT372/ALL!AT$554</f>
        <v>2.3533170919590035E-3</v>
      </c>
      <c r="AU985" s="79">
        <f>ALL!AU372/ALL!AU$554</f>
        <v>4.2513504683563573E-4</v>
      </c>
      <c r="AV985" s="79">
        <f>ALL!AV372/ALL!AV$554</f>
        <v>9.8319907060128355E-3</v>
      </c>
      <c r="AW985" s="79">
        <f>ALL!AW372/ALL!AW$554</f>
        <v>3.3449341440952069E-4</v>
      </c>
      <c r="AX985" s="79">
        <f>ALL!AX372/ALL!AX$554</f>
        <v>1.4724356918044312E-2</v>
      </c>
      <c r="AY985" s="79">
        <f>ALL!AY372/ALL!AY$554</f>
        <v>2.1702684833000492E-3</v>
      </c>
      <c r="AZ985" s="79">
        <f>ALL!AZ372/ALL!AZ$554</f>
        <v>1.1652212032288535E-2</v>
      </c>
      <c r="BA985" s="79">
        <f>ALL!BA372/ALL!BA$554</f>
        <v>4.4045317878180654E-2</v>
      </c>
      <c r="BB985" s="79">
        <f>ALL!BB372/ALL!BB$554</f>
        <v>0</v>
      </c>
      <c r="BC985" s="79">
        <f>ALL!BC372/ALL!BC$554</f>
        <v>1.1556395864756376E-5</v>
      </c>
      <c r="BD985" s="79">
        <f>ALL!BD372/ALL!BD$554</f>
        <v>8.2109889004548505E-4</v>
      </c>
      <c r="BE985" s="79">
        <f>ALL!BE372/ALL!BE$554</f>
        <v>2.0854453780180197E-3</v>
      </c>
      <c r="BF985" s="79">
        <f>ALL!BF372/ALL!BF$554</f>
        <v>2.5252601301461721E-3</v>
      </c>
      <c r="BG985" s="79">
        <f>ALL!BG372/ALL!BG$554</f>
        <v>1.9906708803535411E-4</v>
      </c>
      <c r="BH985" s="79">
        <f>ALL!BH372/ALL!BH$554</f>
        <v>3.8512915726296401E-3</v>
      </c>
      <c r="BJ985" s="267">
        <f t="array" ref="BJ985">(MIN(IF($E$4:$BG$4=BJ$4,$E985:$BG985)))</f>
        <v>0</v>
      </c>
      <c r="BK985" s="267">
        <f t="array" ref="BK985">(MAX(IF($E$4:$BG$4=BK$4,$E985:$BG985)))</f>
        <v>4.4045317878180654E-2</v>
      </c>
      <c r="BL985" s="267">
        <f t="array" ref="BL985">(AVERAGE(IF($E$4:$BG$4=BL$4,$E985:$BG985)))</f>
        <v>8.7239158267024171E-3</v>
      </c>
      <c r="BM985" s="267">
        <f t="array" ref="BM985">(MIN(IF($E$4:$BG$4=BM$4,$E985:$BG985)))</f>
        <v>1.9906708803535411E-4</v>
      </c>
      <c r="BN985" s="267">
        <f t="array" ref="BN985">(MAX(IF($E$4:$BG$4=BN$4,$E985:$BG985)))</f>
        <v>2.5252601301461721E-3</v>
      </c>
      <c r="BO985" s="267">
        <f t="array" ref="BO985">(AVERAGE(IF($E$4:$BG$4=BO$4,$E985:$BG985)))</f>
        <v>1.4077178715612578E-3</v>
      </c>
      <c r="BP985" s="267">
        <f t="array" ref="BP985">(MIN(IF($E$4:$BG$4=BP$4,$E985:$BG985)))</f>
        <v>0</v>
      </c>
      <c r="BQ985" s="267">
        <f t="array" ref="BQ985">(MAX(IF($E$4:$BG$4=BQ$4,$E985:$BG985)))</f>
        <v>2.4198436458794988E-3</v>
      </c>
      <c r="BR985" s="267">
        <f t="array" ref="BR985">(AVERAGE(IF($E$4:$BG$4=BR$4,$E985:$BG985)))</f>
        <v>1.2592270118365831E-3</v>
      </c>
      <c r="BS985" s="267">
        <f t="array" ref="BS985">(MIN(IF($E$4:$BG$4=BS$4,$E985:$BG985)))</f>
        <v>0</v>
      </c>
      <c r="BT985" s="267">
        <f t="array" ref="BT985">(MAX(IF($E$4:$BG$4=BT$4,$E985:$BG985)))</f>
        <v>4.798737459309233E-3</v>
      </c>
      <c r="BU985" s="267">
        <f t="array" ref="BU985">(AVERAGE(IF($E$4:$BG$4=BU$4,$E985:$BG985)))</f>
        <v>1.5663177559920196E-3</v>
      </c>
      <c r="BV985" s="267">
        <f t="array" ref="BV985">(MIN(IF($E$4:$BG$4=BV$4,$E985:$BG985)))</f>
        <v>4.7325792198657984E-4</v>
      </c>
      <c r="BW985" s="267">
        <f t="array" ref="BW985">(MAX(IF($E$4:$BG$4=BW$4,$E985:$BG985)))</f>
        <v>2.3646818002745013E-2</v>
      </c>
      <c r="BX985" s="267">
        <f t="array" ref="BX985">(AVERAGE(IF($E$4:$BG$4=BX$4,$E985:$BG985)))</f>
        <v>9.4210808253027689E-3</v>
      </c>
      <c r="BY985" s="267">
        <f t="array" ref="BY985">(MIN(IF($E$4:$BG$4=BY$4,$E985:$BG985)))</f>
        <v>1.1389986228754045E-3</v>
      </c>
      <c r="BZ985" s="267">
        <f t="array" ref="BZ985">(MAX(IF($E$4:$BG$4=BZ$4,$E985:$BG985)))</f>
        <v>9.4272684010730037E-3</v>
      </c>
      <c r="CA985" s="267">
        <f t="array" ref="CA985">(AVERAGE(IF($E$4:$BG$4=CA$4,$E985:$BG985)))</f>
        <v>2.8294881119327428E-3</v>
      </c>
      <c r="CB985" s="268">
        <f t="shared" si="399"/>
        <v>0</v>
      </c>
      <c r="CC985" s="268">
        <f t="shared" si="400"/>
        <v>0</v>
      </c>
      <c r="CD985" s="268">
        <f t="shared" si="401"/>
        <v>4.3522657947193842E-3</v>
      </c>
    </row>
    <row r="986" spans="1:82" s="90" customFormat="1" ht="24">
      <c r="A986" s="253">
        <f t="shared" si="406"/>
        <v>53302</v>
      </c>
      <c r="B986" s="236" t="s">
        <v>314</v>
      </c>
      <c r="C986" s="50"/>
      <c r="D986" s="50"/>
      <c r="E986" s="79">
        <f>ALL!E373/ALL!E$554</f>
        <v>8.6730176529185557E-7</v>
      </c>
      <c r="F986" s="79">
        <f>ALL!F373/ALL!F$554</f>
        <v>1.8497629830853341E-3</v>
      </c>
      <c r="G986" s="79">
        <f>ALL!G373/ALL!G$554</f>
        <v>0</v>
      </c>
      <c r="H986" s="79">
        <f>ALL!H373/ALL!H$554</f>
        <v>2.6328398353260676E-5</v>
      </c>
      <c r="I986" s="79">
        <f>ALL!I373/ALL!I$554</f>
        <v>5.8143642739504363E-5</v>
      </c>
      <c r="J986" s="79">
        <f>ALL!J373/ALL!J$554</f>
        <v>0</v>
      </c>
      <c r="K986" s="79">
        <f>ALL!K373/ALL!K$554</f>
        <v>0</v>
      </c>
      <c r="L986" s="79">
        <f>ALL!L373/ALL!L$554</f>
        <v>3.5660770074267173E-4</v>
      </c>
      <c r="M986" s="79">
        <f>ALL!M373/ALL!M$554</f>
        <v>0</v>
      </c>
      <c r="N986" s="79">
        <f>ALL!N373/ALL!N$554</f>
        <v>0</v>
      </c>
      <c r="O986" s="79">
        <f>ALL!O373/ALL!O$554</f>
        <v>5.7528236098138257E-4</v>
      </c>
      <c r="P986" s="79">
        <f>ALL!P373/ALL!P$554</f>
        <v>0</v>
      </c>
      <c r="Q986" s="79">
        <f>ALL!Q373/ALL!Q$554</f>
        <v>0</v>
      </c>
      <c r="R986" s="79">
        <f>ALL!R373/ALL!R$554</f>
        <v>1.6261144575434765E-3</v>
      </c>
      <c r="S986" s="79">
        <f>ALL!S373/ALL!S$554</f>
        <v>1.216332095381782E-3</v>
      </c>
      <c r="T986" s="79">
        <f>ALL!T373/ALL!T$554</f>
        <v>0</v>
      </c>
      <c r="U986" s="79">
        <f>ALL!U373/ALL!U$554</f>
        <v>0</v>
      </c>
      <c r="V986" s="79">
        <f>ALL!V373/ALL!V$554</f>
        <v>7.5928638623549104E-4</v>
      </c>
      <c r="W986" s="79">
        <f>ALL!W373/ALL!W$554</f>
        <v>0</v>
      </c>
      <c r="X986" s="79">
        <f>ALL!X373/ALL!X$554</f>
        <v>0</v>
      </c>
      <c r="Y986" s="79">
        <f>ALL!Y373/ALL!Y$554</f>
        <v>3.3109042085649416E-5</v>
      </c>
      <c r="Z986" s="79">
        <f>ALL!Z373/ALL!Z$554</f>
        <v>1.4324184673456319E-4</v>
      </c>
      <c r="AA986" s="79">
        <f>ALL!AA373/ALL!AA$554</f>
        <v>0</v>
      </c>
      <c r="AB986" s="79">
        <f>ALL!AB373/ALL!AB$554</f>
        <v>2.0601458222500725E-3</v>
      </c>
      <c r="AC986" s="79">
        <f>ALL!AC373/ALL!AC$554</f>
        <v>1.1269565842174668E-4</v>
      </c>
      <c r="AD986" s="79">
        <f>ALL!AD373/ALL!AD$554</f>
        <v>2.2803737058605547E-4</v>
      </c>
      <c r="AE986" s="79">
        <f>ALL!AE373/ALL!AE$554</f>
        <v>5.5243963337048068E-4</v>
      </c>
      <c r="AF986" s="79">
        <f>ALL!AF373/ALL!AF$554</f>
        <v>2.4862132181683742E-4</v>
      </c>
      <c r="AG986" s="79">
        <f>ALL!AG373/ALL!AG$554</f>
        <v>5.0390522440859996E-7</v>
      </c>
      <c r="AH986" s="79">
        <f>ALL!AH373/ALL!AH$554</f>
        <v>0</v>
      </c>
      <c r="AI986" s="79">
        <f>ALL!AI373/ALL!AI$554</f>
        <v>0</v>
      </c>
      <c r="AJ986" s="79">
        <f>ALL!AJ373/ALL!AJ$554</f>
        <v>1.9474833216187805E-5</v>
      </c>
      <c r="AK986" s="79">
        <f>ALL!AK373/ALL!AK$554</f>
        <v>0</v>
      </c>
      <c r="AL986" s="79">
        <f>ALL!AL373/ALL!AL$554</f>
        <v>0</v>
      </c>
      <c r="AM986" s="79">
        <f>ALL!AM373/ALL!AM$554</f>
        <v>4.737567827570293E-5</v>
      </c>
      <c r="AN986" s="79">
        <f>ALL!AN373/ALL!AN$554</f>
        <v>9.2127690684739531E-3</v>
      </c>
      <c r="AO986" s="79">
        <f>ALL!AO373/ALL!AO$554</f>
        <v>0</v>
      </c>
      <c r="AP986" s="79">
        <f>ALL!AP373/ALL!AP$554</f>
        <v>3.0604084367246995E-3</v>
      </c>
      <c r="AQ986" s="79">
        <f>ALL!AQ373/ALL!AQ$554</f>
        <v>0</v>
      </c>
      <c r="AR986" s="79">
        <f>ALL!AR373/ALL!AR$554</f>
        <v>0</v>
      </c>
      <c r="AS986" s="79">
        <f>ALL!AS373/ALL!AS$554</f>
        <v>0</v>
      </c>
      <c r="AT986" s="79">
        <f>ALL!AT373/ALL!AT$554</f>
        <v>2.9485399200666142E-4</v>
      </c>
      <c r="AU986" s="79">
        <f>ALL!AU373/ALL!AU$554</f>
        <v>9.5477609597089481E-4</v>
      </c>
      <c r="AV986" s="79">
        <f>ALL!AV373/ALL!AV$554</f>
        <v>1.0656126830791918E-5</v>
      </c>
      <c r="AW986" s="79">
        <f>ALL!AW373/ALL!AW$554</f>
        <v>0</v>
      </c>
      <c r="AX986" s="79">
        <f>ALL!AX373/ALL!AX$554</f>
        <v>9.2415895640056563E-4</v>
      </c>
      <c r="AY986" s="79">
        <f>ALL!AY373/ALL!AY$554</f>
        <v>1.3888548731121905E-5</v>
      </c>
      <c r="AZ986" s="79">
        <f>ALL!AZ373/ALL!AZ$554</f>
        <v>6.2672870062757584E-3</v>
      </c>
      <c r="BA986" s="79">
        <f>ALL!BA373/ALL!BA$554</f>
        <v>5.5006301659279895E-3</v>
      </c>
      <c r="BB986" s="79">
        <f>ALL!BB373/ALL!BB$554</f>
        <v>0</v>
      </c>
      <c r="BC986" s="79">
        <f>ALL!BC373/ALL!BC$554</f>
        <v>7.2487493061684375E-3</v>
      </c>
      <c r="BD986" s="79">
        <f>ALL!BD373/ALL!BD$554</f>
        <v>0</v>
      </c>
      <c r="BE986" s="79">
        <f>ALL!BE373/ALL!BE$554</f>
        <v>4.3301364735793174E-4</v>
      </c>
      <c r="BF986" s="79">
        <f>ALL!BF373/ALL!BF$554</f>
        <v>6.6619036605706564E-5</v>
      </c>
      <c r="BG986" s="79">
        <f>ALL!BG373/ALL!BG$554</f>
        <v>2.8301301942603623E-4</v>
      </c>
      <c r="BH986" s="79">
        <f>ALL!BH373/ALL!BH$554</f>
        <v>5.4181530276313202E-4</v>
      </c>
      <c r="BJ986" s="267">
        <f t="array" ref="BJ986">(MIN(IF($E$4:$BG$4=BJ$4,$E986:$BG986)))</f>
        <v>0</v>
      </c>
      <c r="BK986" s="267">
        <f t="array" ref="BK986">(MAX(IF($E$4:$BG$4=BK$4,$E986:$BG986)))</f>
        <v>9.2127690684739531E-3</v>
      </c>
      <c r="BL986" s="267">
        <f t="array" ref="BL986">(AVERAGE(IF($E$4:$BG$4=BL$4,$E986:$BG986)))</f>
        <v>2.0930111064694297E-3</v>
      </c>
      <c r="BM986" s="267">
        <f t="array" ref="BM986">(MIN(IF($E$4:$BG$4=BM$4,$E986:$BG986)))</f>
        <v>0</v>
      </c>
      <c r="BN986" s="267">
        <f t="array" ref="BN986">(MAX(IF($E$4:$BG$4=BN$4,$E986:$BG986)))</f>
        <v>4.3301364735793174E-4</v>
      </c>
      <c r="BO986" s="267">
        <f t="array" ref="BO986">(AVERAGE(IF($E$4:$BG$4=BO$4,$E986:$BG986)))</f>
        <v>1.9566142584741863E-4</v>
      </c>
      <c r="BP986" s="267">
        <f t="array" ref="BP986">(MIN(IF($E$4:$BG$4=BP$4,$E986:$BG986)))</f>
        <v>0</v>
      </c>
      <c r="BQ986" s="267">
        <f t="array" ref="BQ986">(MAX(IF($E$4:$BG$4=BQ$4,$E986:$BG986)))</f>
        <v>4.737567827570293E-5</v>
      </c>
      <c r="BR986" s="267">
        <f t="array" ref="BR986">(AVERAGE(IF($E$4:$BG$4=BR$4,$E986:$BG986)))</f>
        <v>1.5791892758567642E-5</v>
      </c>
      <c r="BS986" s="267">
        <f t="array" ref="BS986">(MIN(IF($E$4:$BG$4=BS$4,$E986:$BG986)))</f>
        <v>0</v>
      </c>
      <c r="BT986" s="267">
        <f t="array" ref="BT986">(MAX(IF($E$4:$BG$4=BT$4,$E986:$BG986)))</f>
        <v>1.8497629830853341E-3</v>
      </c>
      <c r="BU986" s="267">
        <f t="array" ref="BU986">(AVERAGE(IF($E$4:$BG$4=BU$4,$E986:$BG986)))</f>
        <v>3.4423223855365657E-4</v>
      </c>
      <c r="BV986" s="267">
        <f t="array" ref="BV986">(MIN(IF($E$4:$BG$4=BV$4,$E986:$BG986)))</f>
        <v>0</v>
      </c>
      <c r="BW986" s="267">
        <f t="array" ref="BW986">(MAX(IF($E$4:$BG$4=BW$4,$E986:$BG986)))</f>
        <v>2.0601458222500725E-3</v>
      </c>
      <c r="BX986" s="267">
        <f t="array" ref="BX986">(AVERAGE(IF($E$4:$BG$4=BX$4,$E986:$BG986)))</f>
        <v>5.5571562555020585E-4</v>
      </c>
      <c r="BY986" s="267">
        <f t="array" ref="BY986">(MIN(IF($E$4:$BG$4=BY$4,$E986:$BG986)))</f>
        <v>0</v>
      </c>
      <c r="BZ986" s="267">
        <f t="array" ref="BZ986">(MAX(IF($E$4:$BG$4=BZ$4,$E986:$BG986)))</f>
        <v>3.5660770074267173E-4</v>
      </c>
      <c r="CA986" s="267">
        <f t="array" ref="CA986">(AVERAGE(IF($E$4:$BG$4=CA$4,$E986:$BG986)))</f>
        <v>5.9322178386654954E-5</v>
      </c>
      <c r="CB986" s="268">
        <f t="shared" si="399"/>
        <v>0</v>
      </c>
      <c r="CC986" s="268">
        <f t="shared" si="400"/>
        <v>0</v>
      </c>
      <c r="CD986" s="268">
        <f t="shared" si="401"/>
        <v>8.0336716083109923E-4</v>
      </c>
    </row>
    <row r="987" spans="1:82" s="90" customFormat="1" ht="24">
      <c r="A987" s="253">
        <f t="shared" si="406"/>
        <v>53303</v>
      </c>
      <c r="B987" s="236" t="s">
        <v>315</v>
      </c>
      <c r="C987" s="50"/>
      <c r="D987" s="50"/>
      <c r="E987" s="79">
        <f>ALL!E374/ALL!E$554</f>
        <v>8.4557083954437458E-4</v>
      </c>
      <c r="F987" s="79">
        <f>ALL!F374/ALL!F$554</f>
        <v>4.1169445210380556E-4</v>
      </c>
      <c r="G987" s="79">
        <f>ALL!G374/ALL!G$554</f>
        <v>5.2282650433566264E-4</v>
      </c>
      <c r="H987" s="79">
        <f>ALL!H374/ALL!H$554</f>
        <v>2.0664982154149805E-4</v>
      </c>
      <c r="I987" s="79">
        <f>ALL!I374/ALL!I$554</f>
        <v>5.2937987944251107E-4</v>
      </c>
      <c r="J987" s="79">
        <f>ALL!J374/ALL!J$554</f>
        <v>6.9314086931772107E-4</v>
      </c>
      <c r="K987" s="79">
        <f>ALL!K374/ALL!K$554</f>
        <v>8.8742486337545505E-4</v>
      </c>
      <c r="L987" s="79">
        <f>ALL!L374/ALL!L$554</f>
        <v>2.7910804094602112E-4</v>
      </c>
      <c r="M987" s="79">
        <f>ALL!M374/ALL!M$554</f>
        <v>9.5591451603415788E-4</v>
      </c>
      <c r="N987" s="79">
        <f>ALL!N374/ALL!N$554</f>
        <v>8.4513185734564852E-4</v>
      </c>
      <c r="O987" s="79">
        <f>ALL!O374/ALL!O$554</f>
        <v>2.474486783319301E-3</v>
      </c>
      <c r="P987" s="79">
        <f>ALL!P374/ALL!P$554</f>
        <v>1.839959289325967E-4</v>
      </c>
      <c r="Q987" s="79">
        <f>ALL!Q374/ALL!Q$554</f>
        <v>1.0469763643377534E-3</v>
      </c>
      <c r="R987" s="79">
        <f>ALL!R374/ALL!R$554</f>
        <v>6.7350158431080717E-4</v>
      </c>
      <c r="S987" s="79">
        <f>ALL!S374/ALL!S$554</f>
        <v>3.2413330155847626E-4</v>
      </c>
      <c r="T987" s="79">
        <f>ALL!T374/ALL!T$554</f>
        <v>7.3678684953274571E-4</v>
      </c>
      <c r="U987" s="79">
        <f>ALL!U374/ALL!U$554</f>
        <v>7.5651489119636466E-4</v>
      </c>
      <c r="V987" s="79">
        <f>ALL!V374/ALL!V$554</f>
        <v>5.8305019703211859E-4</v>
      </c>
      <c r="W987" s="79">
        <f>ALL!W374/ALL!W$554</f>
        <v>1.0504861149292059E-3</v>
      </c>
      <c r="X987" s="79">
        <f>ALL!X374/ALL!X$554</f>
        <v>2.8043444589765501E-5</v>
      </c>
      <c r="Y987" s="79">
        <f>ALL!Y374/ALL!Y$554</f>
        <v>4.8252471075163123E-4</v>
      </c>
      <c r="Z987" s="79">
        <f>ALL!Z374/ALL!Z$554</f>
        <v>3.7526910117511713E-4</v>
      </c>
      <c r="AA987" s="79">
        <f>ALL!AA374/ALL!AA$554</f>
        <v>6.3575643989642746E-4</v>
      </c>
      <c r="AB987" s="79">
        <f>ALL!AB374/ALL!AB$554</f>
        <v>6.3839390305135289E-4</v>
      </c>
      <c r="AC987" s="79">
        <f>ALL!AC374/ALL!AC$554</f>
        <v>1.0984029274267737E-3</v>
      </c>
      <c r="AD987" s="79">
        <f>ALL!AD374/ALL!AD$554</f>
        <v>1.1361815239594281E-3</v>
      </c>
      <c r="AE987" s="79">
        <f>ALL!AE374/ALL!AE$554</f>
        <v>6.2132986815474612E-5</v>
      </c>
      <c r="AF987" s="79">
        <f>ALL!AF374/ALL!AF$554</f>
        <v>1.4471220212450436E-4</v>
      </c>
      <c r="AG987" s="79">
        <f>ALL!AG374/ALL!AG$554</f>
        <v>5.7751287280480339E-5</v>
      </c>
      <c r="AH987" s="79">
        <f>ALL!AH374/ALL!AH$554</f>
        <v>2.2612647180831149E-3</v>
      </c>
      <c r="AI987" s="79">
        <f>ALL!AI374/ALL!AI$554</f>
        <v>5.4275295777601786E-4</v>
      </c>
      <c r="AJ987" s="79">
        <f>ALL!AJ374/ALL!AJ$554</f>
        <v>3.4135331862668257E-4</v>
      </c>
      <c r="AK987" s="79">
        <f>ALL!AK374/ALL!AK$554</f>
        <v>1.0531963158109284E-3</v>
      </c>
      <c r="AL987" s="79">
        <f>ALL!AL374/ALL!AL$554</f>
        <v>8.8060959885672861E-4</v>
      </c>
      <c r="AM987" s="79">
        <f>ALL!AM374/ALL!AM$554</f>
        <v>3.3196090712202734E-3</v>
      </c>
      <c r="AN987" s="79">
        <f>ALL!AN374/ALL!AN$554</f>
        <v>2.0576630178289042E-4</v>
      </c>
      <c r="AO987" s="79">
        <f>ALL!AO374/ALL!AO$554</f>
        <v>0</v>
      </c>
      <c r="AP987" s="79">
        <f>ALL!AP374/ALL!AP$554</f>
        <v>3.4318616797487807E-3</v>
      </c>
      <c r="AQ987" s="79">
        <f>ALL!AQ374/ALL!AQ$554</f>
        <v>1.0156459109987713E-4</v>
      </c>
      <c r="AR987" s="79">
        <f>ALL!AR374/ALL!AR$554</f>
        <v>8.2747931548859228E-4</v>
      </c>
      <c r="AS987" s="79">
        <f>ALL!AS374/ALL!AS$554</f>
        <v>6.8458408131420831E-4</v>
      </c>
      <c r="AT987" s="79">
        <f>ALL!AT374/ALL!AT$554</f>
        <v>3.2931178382647904E-3</v>
      </c>
      <c r="AU987" s="79">
        <f>ALL!AU374/ALL!AU$554</f>
        <v>8.3472900432354053E-4</v>
      </c>
      <c r="AV987" s="79">
        <f>ALL!AV374/ALL!AV$554</f>
        <v>1.3047554872868264E-3</v>
      </c>
      <c r="AW987" s="79">
        <f>ALL!AW374/ALL!AW$554</f>
        <v>2.1383637275779196E-4</v>
      </c>
      <c r="AX987" s="79">
        <f>ALL!AX374/ALL!AX$554</f>
        <v>3.6785793904629419E-3</v>
      </c>
      <c r="AY987" s="79">
        <f>ALL!AY374/ALL!AY$554</f>
        <v>3.1673200869448007E-3</v>
      </c>
      <c r="AZ987" s="79">
        <f>ALL!AZ374/ALL!AZ$554</f>
        <v>5.553827670795394E-3</v>
      </c>
      <c r="BA987" s="79">
        <f>ALL!BA374/ALL!BA$554</f>
        <v>4.4323164220218441E-3</v>
      </c>
      <c r="BB987" s="79">
        <f>ALL!BB374/ALL!BB$554</f>
        <v>1.5842308583852938E-2</v>
      </c>
      <c r="BC987" s="79">
        <f>ALL!BC374/ALL!BC$554</f>
        <v>1.0834121123209103E-3</v>
      </c>
      <c r="BD987" s="79">
        <f>ALL!BD374/ALL!BD$554</f>
        <v>2.2327512562992152E-3</v>
      </c>
      <c r="BE987" s="79">
        <f>ALL!BE374/ALL!BE$554</f>
        <v>6.8256930978510453E-4</v>
      </c>
      <c r="BF987" s="79">
        <f>ALL!BF374/ALL!BF$554</f>
        <v>1.6975154614359222E-3</v>
      </c>
      <c r="BG987" s="79">
        <f>ALL!BG374/ALL!BG$554</f>
        <v>1.3988890144918072E-3</v>
      </c>
      <c r="BH987" s="79">
        <f>ALL!BH374/ALL!BH$554</f>
        <v>7.2152269938970917E-4</v>
      </c>
      <c r="BJ987" s="267">
        <f t="array" ref="BJ987">(MIN(IF($E$4:$BG$4=BJ$4,$E987:$BG987)))</f>
        <v>0</v>
      </c>
      <c r="BK987" s="267">
        <f t="array" ref="BK987">(MAX(IF($E$4:$BG$4=BK$4,$E987:$BG987)))</f>
        <v>1.5842308583852938E-2</v>
      </c>
      <c r="BL987" s="267">
        <f t="array" ref="BL987">(AVERAGE(IF($E$4:$BG$4=BL$4,$E987:$BG987)))</f>
        <v>2.7909661836541325E-3</v>
      </c>
      <c r="BM987" s="267">
        <f t="array" ref="BM987">(MIN(IF($E$4:$BG$4=BM$4,$E987:$BG987)))</f>
        <v>6.8256930978510453E-4</v>
      </c>
      <c r="BN987" s="267">
        <f t="array" ref="BN987">(MAX(IF($E$4:$BG$4=BN$4,$E987:$BG987)))</f>
        <v>2.2327512562992152E-3</v>
      </c>
      <c r="BO987" s="267">
        <f t="array" ref="BO987">(AVERAGE(IF($E$4:$BG$4=BO$4,$E987:$BG987)))</f>
        <v>1.5029312605030123E-3</v>
      </c>
      <c r="BP987" s="267">
        <f t="array" ref="BP987">(MIN(IF($E$4:$BG$4=BP$4,$E987:$BG987)))</f>
        <v>8.8060959885672861E-4</v>
      </c>
      <c r="BQ987" s="267">
        <f t="array" ref="BQ987">(MAX(IF($E$4:$BG$4=BQ$4,$E987:$BG987)))</f>
        <v>3.3196090712202734E-3</v>
      </c>
      <c r="BR987" s="267">
        <f t="array" ref="BR987">(AVERAGE(IF($E$4:$BG$4=BR$4,$E987:$BG987)))</f>
        <v>1.7511383286293099E-3</v>
      </c>
      <c r="BS987" s="267">
        <f t="array" ref="BS987">(MIN(IF($E$4:$BG$4=BS$4,$E987:$BG987)))</f>
        <v>6.2132986815474612E-5</v>
      </c>
      <c r="BT987" s="267">
        <f t="array" ref="BT987">(MAX(IF($E$4:$BG$4=BT$4,$E987:$BG987)))</f>
        <v>2.474486783319301E-3</v>
      </c>
      <c r="BU987" s="267">
        <f t="array" ref="BU987">(AVERAGE(IF($E$4:$BG$4=BU$4,$E987:$BG987)))</f>
        <v>8.3599637730192504E-4</v>
      </c>
      <c r="BV987" s="267">
        <f t="array" ref="BV987">(MIN(IF($E$4:$BG$4=BV$4,$E987:$BG987)))</f>
        <v>3.4135331862668257E-4</v>
      </c>
      <c r="BW987" s="267">
        <f t="array" ref="BW987">(MAX(IF($E$4:$BG$4=BW$4,$E987:$BG987)))</f>
        <v>6.3839390305135289E-4</v>
      </c>
      <c r="BX987" s="267">
        <f t="array" ref="BX987">(AVERAGE(IF($E$4:$BG$4=BX$4,$E987:$BG987)))</f>
        <v>4.6946070679720382E-4</v>
      </c>
      <c r="BY987" s="267">
        <f t="array" ref="BY987">(MIN(IF($E$4:$BG$4=BY$4,$E987:$BG987)))</f>
        <v>2.8043444589765501E-5</v>
      </c>
      <c r="BZ987" s="267">
        <f t="array" ref="BZ987">(MAX(IF($E$4:$BG$4=BZ$4,$E987:$BG987)))</f>
        <v>7.5651489119636466E-4</v>
      </c>
      <c r="CA987" s="267">
        <f t="array" ref="CA987">(AVERAGE(IF($E$4:$BG$4=CA$4,$E987:$BG987)))</f>
        <v>3.3964949002339391E-4</v>
      </c>
      <c r="CB987" s="268">
        <f t="shared" si="399"/>
        <v>0</v>
      </c>
      <c r="CC987" s="268">
        <f t="shared" si="400"/>
        <v>0</v>
      </c>
      <c r="CD987" s="268">
        <f t="shared" si="401"/>
        <v>1.4133074935828928E-3</v>
      </c>
    </row>
    <row r="988" spans="1:82" s="90" customFormat="1" ht="24">
      <c r="A988" s="253">
        <f t="shared" si="406"/>
        <v>53401</v>
      </c>
      <c r="B988" s="236" t="s">
        <v>316</v>
      </c>
      <c r="C988" s="50"/>
      <c r="D988" s="50"/>
      <c r="E988" s="79">
        <f>ALL!E375/ALL!E$554</f>
        <v>2.9028969110796811E-4</v>
      </c>
      <c r="F988" s="79">
        <f>ALL!F375/ALL!F$554</f>
        <v>8.3825673638713834E-4</v>
      </c>
      <c r="G988" s="79">
        <f>ALL!G375/ALL!G$554</f>
        <v>9.3023272172669904E-4</v>
      </c>
      <c r="H988" s="79">
        <f>ALL!H375/ALL!H$554</f>
        <v>0</v>
      </c>
      <c r="I988" s="79">
        <f>ALL!I375/ALL!I$554</f>
        <v>4.2694127494585928E-4</v>
      </c>
      <c r="J988" s="79">
        <f>ALL!J375/ALL!J$554</f>
        <v>3.4934972138881413E-4</v>
      </c>
      <c r="K988" s="79">
        <f>ALL!K375/ALL!K$554</f>
        <v>0</v>
      </c>
      <c r="L988" s="79">
        <f>ALL!L375/ALL!L$554</f>
        <v>2.7560778485808356E-4</v>
      </c>
      <c r="M988" s="79">
        <f>ALL!M375/ALL!M$554</f>
        <v>2.574402990602854E-3</v>
      </c>
      <c r="N988" s="79">
        <f>ALL!N375/ALL!N$554</f>
        <v>7.694139024609104E-4</v>
      </c>
      <c r="O988" s="79">
        <f>ALL!O375/ALL!O$554</f>
        <v>1.3300085022616679E-3</v>
      </c>
      <c r="P988" s="79">
        <f>ALL!P375/ALL!P$554</f>
        <v>4.8967138040286568E-4</v>
      </c>
      <c r="Q988" s="79">
        <f>ALL!Q375/ALL!Q$554</f>
        <v>1.9022950232951513E-4</v>
      </c>
      <c r="R988" s="79">
        <f>ALL!R375/ALL!R$554</f>
        <v>4.5584512774401341E-3</v>
      </c>
      <c r="S988" s="79">
        <f>ALL!S375/ALL!S$554</f>
        <v>9.0682166692913056E-4</v>
      </c>
      <c r="T988" s="79">
        <f>ALL!T375/ALL!T$554</f>
        <v>6.9738329664361634E-4</v>
      </c>
      <c r="U988" s="79">
        <f>ALL!U375/ALL!U$554</f>
        <v>0</v>
      </c>
      <c r="V988" s="79">
        <f>ALL!V375/ALL!V$554</f>
        <v>2.8128302114994734E-3</v>
      </c>
      <c r="W988" s="79">
        <f>ALL!W375/ALL!W$554</f>
        <v>3.0501222512442053E-4</v>
      </c>
      <c r="X988" s="79">
        <f>ALL!X375/ALL!X$554</f>
        <v>6.6009481924197955E-4</v>
      </c>
      <c r="Y988" s="79">
        <f>ALL!Y375/ALL!Y$554</f>
        <v>9.9985689786865261E-4</v>
      </c>
      <c r="Z988" s="79">
        <f>ALL!Z375/ALL!Z$554</f>
        <v>5.5718203887350577E-5</v>
      </c>
      <c r="AA988" s="79">
        <f>ALL!AA375/ALL!AA$554</f>
        <v>1.3994839284559681E-3</v>
      </c>
      <c r="AB988" s="79">
        <f>ALL!AB375/ALL!AB$554</f>
        <v>2.1189109063696459E-4</v>
      </c>
      <c r="AC988" s="79">
        <f>ALL!AC375/ALL!AC$554</f>
        <v>5.4123337105612171E-4</v>
      </c>
      <c r="AD988" s="79">
        <f>ALL!AD375/ALL!AD$554</f>
        <v>0</v>
      </c>
      <c r="AE988" s="79">
        <f>ALL!AE375/ALL!AE$554</f>
        <v>5.0708550543381785E-4</v>
      </c>
      <c r="AF988" s="79">
        <f>ALL!AF375/ALL!AF$554</f>
        <v>1.0714692061846573E-3</v>
      </c>
      <c r="AG988" s="79">
        <f>ALL!AG375/ALL!AG$554</f>
        <v>2.0740001614378349E-4</v>
      </c>
      <c r="AH988" s="79">
        <f>ALL!AH375/ALL!AH$554</f>
        <v>3.4081457528157964E-4</v>
      </c>
      <c r="AI988" s="79">
        <f>ALL!AI375/ALL!AI$554</f>
        <v>3.7556509973033457E-4</v>
      </c>
      <c r="AJ988" s="79">
        <f>ALL!AJ375/ALL!AJ$554</f>
        <v>1.8851931974090252E-3</v>
      </c>
      <c r="AK988" s="79">
        <f>ALL!AK375/ALL!AK$554</f>
        <v>2.9673339983646052E-4</v>
      </c>
      <c r="AL988" s="79">
        <f>ALL!AL375/ALL!AL$554</f>
        <v>1.2914808575170461E-5</v>
      </c>
      <c r="AM988" s="79">
        <f>ALL!AM375/ALL!AM$554</f>
        <v>1.5577020350326085E-3</v>
      </c>
      <c r="AN988" s="79">
        <f>ALL!AN375/ALL!AN$554</f>
        <v>7.6003769127013579E-3</v>
      </c>
      <c r="AO988" s="79">
        <f>ALL!AO375/ALL!AO$554</f>
        <v>3.7422939058120921E-4</v>
      </c>
      <c r="AP988" s="79">
        <f>ALL!AP375/ALL!AP$554</f>
        <v>2.2082882764993136E-3</v>
      </c>
      <c r="AQ988" s="79">
        <f>ALL!AQ375/ALL!AQ$554</f>
        <v>7.1306806668038729E-3</v>
      </c>
      <c r="AR988" s="79">
        <f>ALL!AR375/ALL!AR$554</f>
        <v>4.1968519805000454E-3</v>
      </c>
      <c r="AS988" s="79">
        <f>ALL!AS375/ALL!AS$554</f>
        <v>3.1234893327507043E-3</v>
      </c>
      <c r="AT988" s="79">
        <f>ALL!AT375/ALL!AT$554</f>
        <v>4.9205721013688255E-3</v>
      </c>
      <c r="AU988" s="79">
        <f>ALL!AU375/ALL!AU$554</f>
        <v>7.1109083220367419E-3</v>
      </c>
      <c r="AV988" s="79">
        <f>ALL!AV375/ALL!AV$554</f>
        <v>4.3621571821955219E-3</v>
      </c>
      <c r="AW988" s="79">
        <f>ALL!AW375/ALL!AW$554</f>
        <v>7.7877454459149139E-3</v>
      </c>
      <c r="AX988" s="79">
        <f>ALL!AX375/ALL!AX$554</f>
        <v>3.1429558861352175E-3</v>
      </c>
      <c r="AY988" s="79">
        <f>ALL!AY375/ALL!AY$554</f>
        <v>6.7798047095345088E-3</v>
      </c>
      <c r="AZ988" s="79">
        <f>ALL!AZ375/ALL!AZ$554</f>
        <v>2.5547704970478591E-3</v>
      </c>
      <c r="BA988" s="79">
        <f>ALL!BA375/ALL!BA$554</f>
        <v>4.0767498541822177E-2</v>
      </c>
      <c r="BB988" s="79">
        <f>ALL!BB375/ALL!BB$554</f>
        <v>7.8249723402442992E-3</v>
      </c>
      <c r="BC988" s="79">
        <f>ALL!BC375/ALL!BC$554</f>
        <v>0</v>
      </c>
      <c r="BD988" s="79">
        <f>ALL!BD375/ALL!BD$554</f>
        <v>4.3601861960718851E-4</v>
      </c>
      <c r="BE988" s="79">
        <f>ALL!BE375/ALL!BE$554</f>
        <v>7.2936509465507625E-4</v>
      </c>
      <c r="BF988" s="79">
        <f>ALL!BF375/ALL!BF$554</f>
        <v>4.1642830862533573E-4</v>
      </c>
      <c r="BG988" s="79">
        <f>ALL!BG375/ALL!BG$554</f>
        <v>1.5088748807395049E-3</v>
      </c>
      <c r="BH988" s="79">
        <f>ALL!BH375/ALL!BH$554</f>
        <v>6.1650974403557664E-4</v>
      </c>
      <c r="BJ988" s="267">
        <f t="array" ref="BJ988">(MIN(IF($E$4:$BG$4=BJ$4,$E988:$BG988)))</f>
        <v>0</v>
      </c>
      <c r="BK988" s="267">
        <f t="array" ref="BK988">(MAX(IF($E$4:$BG$4=BK$4,$E988:$BG988)))</f>
        <v>4.0767498541822177E-2</v>
      </c>
      <c r="BL988" s="267">
        <f t="array" ref="BL988">(AVERAGE(IF($E$4:$BG$4=BL$4,$E988:$BG988)))</f>
        <v>6.8678313491335359E-3</v>
      </c>
      <c r="BM988" s="267">
        <f t="array" ref="BM988">(MIN(IF($E$4:$BG$4=BM$4,$E988:$BG988)))</f>
        <v>4.1642830862533573E-4</v>
      </c>
      <c r="BN988" s="267">
        <f t="array" ref="BN988">(MAX(IF($E$4:$BG$4=BN$4,$E988:$BG988)))</f>
        <v>1.5088748807395049E-3</v>
      </c>
      <c r="BO988" s="267">
        <f t="array" ref="BO988">(AVERAGE(IF($E$4:$BG$4=BO$4,$E988:$BG988)))</f>
        <v>7.7267172590677626E-4</v>
      </c>
      <c r="BP988" s="267">
        <f t="array" ref="BP988">(MIN(IF($E$4:$BG$4=BP$4,$E988:$BG988)))</f>
        <v>1.2914808575170461E-5</v>
      </c>
      <c r="BQ988" s="267">
        <f t="array" ref="BQ988">(MAX(IF($E$4:$BG$4=BQ$4,$E988:$BG988)))</f>
        <v>1.5577020350326085E-3</v>
      </c>
      <c r="BR988" s="267">
        <f t="array" ref="BR988">(AVERAGE(IF($E$4:$BG$4=BR$4,$E988:$BG988)))</f>
        <v>6.2245008114807977E-4</v>
      </c>
      <c r="BS988" s="267">
        <f t="array" ref="BS988">(MIN(IF($E$4:$BG$4=BS$4,$E988:$BG988)))</f>
        <v>0</v>
      </c>
      <c r="BT988" s="267">
        <f t="array" ref="BT988">(MAX(IF($E$4:$BG$4=BT$4,$E988:$BG988)))</f>
        <v>4.5584512774401341E-3</v>
      </c>
      <c r="BU988" s="267">
        <f t="array" ref="BU988">(AVERAGE(IF($E$4:$BG$4=BU$4,$E988:$BG988)))</f>
        <v>9.7535205754554501E-4</v>
      </c>
      <c r="BV988" s="267">
        <f t="array" ref="BV988">(MIN(IF($E$4:$BG$4=BV$4,$E988:$BG988)))</f>
        <v>5.5718203887350577E-5</v>
      </c>
      <c r="BW988" s="267">
        <f t="array" ref="BW988">(MAX(IF($E$4:$BG$4=BW$4,$E988:$BG988)))</f>
        <v>1.8851931974090252E-3</v>
      </c>
      <c r="BX988" s="267">
        <f t="array" ref="BX988">(AVERAGE(IF($E$4:$BG$4=BX$4,$E988:$BG988)))</f>
        <v>7.7075880341500984E-4</v>
      </c>
      <c r="BY988" s="267">
        <f t="array" ref="BY988">(MIN(IF($E$4:$BG$4=BY$4,$E988:$BG988)))</f>
        <v>0</v>
      </c>
      <c r="BZ988" s="267">
        <f t="array" ref="BZ988">(MAX(IF($E$4:$BG$4=BZ$4,$E988:$BG988)))</f>
        <v>6.6009481924197955E-4</v>
      </c>
      <c r="CA988" s="267">
        <f t="array" ref="CA988">(AVERAGE(IF($E$4:$BG$4=CA$4,$E988:$BG988)))</f>
        <v>3.4789719647470088E-4</v>
      </c>
      <c r="CB988" s="268">
        <f t="shared" si="399"/>
        <v>0</v>
      </c>
      <c r="CC988" s="268">
        <f t="shared" si="400"/>
        <v>0</v>
      </c>
      <c r="CD988" s="268">
        <f t="shared" si="401"/>
        <v>2.5608008641935871E-3</v>
      </c>
    </row>
    <row r="989" spans="1:82" s="90" customFormat="1">
      <c r="A989" s="253">
        <f t="shared" si="406"/>
        <v>53402</v>
      </c>
      <c r="B989" s="236" t="s">
        <v>317</v>
      </c>
      <c r="C989" s="50"/>
      <c r="D989" s="50"/>
      <c r="E989" s="79">
        <f>ALL!E376/ALL!E$554</f>
        <v>6.9431073619645087E-4</v>
      </c>
      <c r="F989" s="79">
        <f>ALL!F376/ALL!F$554</f>
        <v>1.2633850753241821E-3</v>
      </c>
      <c r="G989" s="79">
        <f>ALL!G376/ALL!G$554</f>
        <v>2.1506258467745417E-3</v>
      </c>
      <c r="H989" s="79">
        <f>ALL!H376/ALL!H$554</f>
        <v>2.3801840461891749E-3</v>
      </c>
      <c r="I989" s="79">
        <f>ALL!I376/ALL!I$554</f>
        <v>1.5282341251909536E-3</v>
      </c>
      <c r="J989" s="79">
        <f>ALL!J376/ALL!J$554</f>
        <v>1.7216898984324467E-3</v>
      </c>
      <c r="K989" s="79">
        <f>ALL!K376/ALL!K$554</f>
        <v>3.0508422914587476E-3</v>
      </c>
      <c r="L989" s="79">
        <f>ALL!L376/ALL!L$554</f>
        <v>4.3438610453395698E-3</v>
      </c>
      <c r="M989" s="79">
        <f>ALL!M376/ALL!M$554</f>
        <v>9.7939218070417812E-3</v>
      </c>
      <c r="N989" s="79">
        <f>ALL!N376/ALL!N$554</f>
        <v>2.2798986551174367E-3</v>
      </c>
      <c r="O989" s="79">
        <f>ALL!O376/ALL!O$554</f>
        <v>2.1252957015237264E-3</v>
      </c>
      <c r="P989" s="79">
        <f>ALL!P376/ALL!P$554</f>
        <v>3.0545502502131281E-3</v>
      </c>
      <c r="Q989" s="79">
        <f>ALL!Q376/ALL!Q$554</f>
        <v>1.6788102054455371E-3</v>
      </c>
      <c r="R989" s="79">
        <f>ALL!R376/ALL!R$554</f>
        <v>1.6278013279258073E-3</v>
      </c>
      <c r="S989" s="79">
        <f>ALL!S376/ALL!S$554</f>
        <v>1.1491660217568633E-3</v>
      </c>
      <c r="T989" s="79">
        <f>ALL!T376/ALL!T$554</f>
        <v>8.7205649058703038E-4</v>
      </c>
      <c r="U989" s="79">
        <f>ALL!U376/ALL!U$554</f>
        <v>0</v>
      </c>
      <c r="V989" s="79">
        <f>ALL!V376/ALL!V$554</f>
        <v>2.7340709655774881E-4</v>
      </c>
      <c r="W989" s="79">
        <f>ALL!W376/ALL!W$554</f>
        <v>1.8617689881533087E-3</v>
      </c>
      <c r="X989" s="79">
        <f>ALL!X376/ALL!X$554</f>
        <v>1.8946184190756987E-3</v>
      </c>
      <c r="Y989" s="79">
        <f>ALL!Y376/ALL!Y$554</f>
        <v>2.3406135150523368E-3</v>
      </c>
      <c r="Z989" s="79">
        <f>ALL!Z376/ALL!Z$554</f>
        <v>1.5788098542061327E-3</v>
      </c>
      <c r="AA989" s="79">
        <f>ALL!AA376/ALL!AA$554</f>
        <v>3.3150650902035042E-3</v>
      </c>
      <c r="AB989" s="79">
        <f>ALL!AB376/ALL!AB$554</f>
        <v>5.9234063882696885E-5</v>
      </c>
      <c r="AC989" s="79">
        <f>ALL!AC376/ALL!AC$554</f>
        <v>5.7422571244618043E-4</v>
      </c>
      <c r="AD989" s="79">
        <f>ALL!AD376/ALL!AD$554</f>
        <v>1.9587402229014153E-3</v>
      </c>
      <c r="AE989" s="79">
        <f>ALL!AE376/ALL!AE$554</f>
        <v>3.521330022348773E-3</v>
      </c>
      <c r="AF989" s="79">
        <f>ALL!AF376/ALL!AF$554</f>
        <v>2.7415351076237938E-3</v>
      </c>
      <c r="AG989" s="79">
        <f>ALL!AG376/ALL!AG$554</f>
        <v>9.1473190254984834E-4</v>
      </c>
      <c r="AH989" s="79">
        <f>ALL!AH376/ALL!AH$554</f>
        <v>2.1434124920929323E-3</v>
      </c>
      <c r="AI989" s="79">
        <f>ALL!AI376/ALL!AI$554</f>
        <v>4.3368870444293129E-3</v>
      </c>
      <c r="AJ989" s="79">
        <f>ALL!AJ376/ALL!AJ$554</f>
        <v>5.0323423443404333E-4</v>
      </c>
      <c r="AK989" s="79">
        <f>ALL!AK376/ALL!AK$554</f>
        <v>2.4196703442875963E-3</v>
      </c>
      <c r="AL989" s="79">
        <f>ALL!AL376/ALL!AL$554</f>
        <v>1.5644954470836057E-2</v>
      </c>
      <c r="AM989" s="79">
        <f>ALL!AM376/ALL!AM$554</f>
        <v>5.1163128992217652E-3</v>
      </c>
      <c r="AN989" s="79">
        <f>ALL!AN376/ALL!AN$554</f>
        <v>9.3532462788262726E-4</v>
      </c>
      <c r="AO989" s="79">
        <f>ALL!AO376/ALL!AO$554</f>
        <v>2.5336265315824319E-3</v>
      </c>
      <c r="AP989" s="79">
        <f>ALL!AP376/ALL!AP$554</f>
        <v>6.1566967692132878E-4</v>
      </c>
      <c r="AQ989" s="79">
        <f>ALL!AQ376/ALL!AQ$554</f>
        <v>1.8034253140780245E-2</v>
      </c>
      <c r="AR989" s="79">
        <f>ALL!AR376/ALL!AR$554</f>
        <v>9.0885161222162096E-4</v>
      </c>
      <c r="AS989" s="79">
        <f>ALL!AS376/ALL!AS$554</f>
        <v>5.1403710161840163E-3</v>
      </c>
      <c r="AT989" s="79">
        <f>ALL!AT376/ALL!AT$554</f>
        <v>1.1666999736309632E-2</v>
      </c>
      <c r="AU989" s="79">
        <f>ALL!AU376/ALL!AU$554</f>
        <v>1.3256544041010266E-3</v>
      </c>
      <c r="AV989" s="79">
        <f>ALL!AV376/ALL!AV$554</f>
        <v>6.8602711256421358E-3</v>
      </c>
      <c r="AW989" s="79">
        <f>ALL!AW376/ALL!AW$554</f>
        <v>4.5378922519279351E-3</v>
      </c>
      <c r="AX989" s="79">
        <f>ALL!AX376/ALL!AX$554</f>
        <v>3.1343938252156242E-3</v>
      </c>
      <c r="AY989" s="79">
        <f>ALL!AY376/ALL!AY$554</f>
        <v>0</v>
      </c>
      <c r="AZ989" s="79">
        <f>ALL!AZ376/ALL!AZ$554</f>
        <v>0</v>
      </c>
      <c r="BA989" s="79">
        <f>ALL!BA376/ALL!BA$554</f>
        <v>8.929629757864441E-3</v>
      </c>
      <c r="BB989" s="79">
        <f>ALL!BB376/ALL!BB$554</f>
        <v>1.4606615035122692E-3</v>
      </c>
      <c r="BC989" s="79">
        <f>ALL!BC376/ALL!BC$554</f>
        <v>6.5661938972083325E-3</v>
      </c>
      <c r="BD989" s="79">
        <f>ALL!BD376/ALL!BD$554</f>
        <v>1.4431274129632961E-3</v>
      </c>
      <c r="BE989" s="79">
        <f>ALL!BE376/ALL!BE$554</f>
        <v>1.6076095601356814E-3</v>
      </c>
      <c r="BF989" s="79">
        <f>ALL!BF376/ALL!BF$554</f>
        <v>1.2491978789263333E-3</v>
      </c>
      <c r="BG989" s="79">
        <f>ALL!BG376/ALL!BG$554</f>
        <v>1.3704508590581851E-3</v>
      </c>
      <c r="BH989" s="79">
        <f>ALL!BH376/ALL!BH$554</f>
        <v>1.6891220597267862E-3</v>
      </c>
      <c r="BJ989" s="267">
        <f t="array" ref="BJ989">(MIN(IF($E$4:$BG$4=BJ$4,$E989:$BG989)))</f>
        <v>0</v>
      </c>
      <c r="BK989" s="267">
        <f t="array" ref="BK989">(MAX(IF($E$4:$BG$4=BK$4,$E989:$BG989)))</f>
        <v>1.8034253140780245E-2</v>
      </c>
      <c r="BL989" s="267">
        <f t="array" ref="BL989">(AVERAGE(IF($E$4:$BG$4=BL$4,$E989:$BG989)))</f>
        <v>4.5406120692096045E-3</v>
      </c>
      <c r="BM989" s="267">
        <f t="array" ref="BM989">(MIN(IF($E$4:$BG$4=BM$4,$E989:$BG989)))</f>
        <v>1.2491978789263333E-3</v>
      </c>
      <c r="BN989" s="267">
        <f t="array" ref="BN989">(MAX(IF($E$4:$BG$4=BN$4,$E989:$BG989)))</f>
        <v>1.6076095601356814E-3</v>
      </c>
      <c r="BO989" s="267">
        <f t="array" ref="BO989">(AVERAGE(IF($E$4:$BG$4=BO$4,$E989:$BG989)))</f>
        <v>1.417596427770874E-3</v>
      </c>
      <c r="BP989" s="267">
        <f t="array" ref="BP989">(MIN(IF($E$4:$BG$4=BP$4,$E989:$BG989)))</f>
        <v>2.4196703442875963E-3</v>
      </c>
      <c r="BQ989" s="267">
        <f t="array" ref="BQ989">(MAX(IF($E$4:$BG$4=BQ$4,$E989:$BG989)))</f>
        <v>1.5644954470836057E-2</v>
      </c>
      <c r="BR989" s="267">
        <f t="array" ref="BR989">(AVERAGE(IF($E$4:$BG$4=BR$4,$E989:$BG989)))</f>
        <v>7.7269792381151397E-3</v>
      </c>
      <c r="BS989" s="267">
        <f t="array" ref="BS989">(MIN(IF($E$4:$BG$4=BS$4,$E989:$BG989)))</f>
        <v>2.7340709655774881E-4</v>
      </c>
      <c r="BT989" s="267">
        <f t="array" ref="BT989">(MAX(IF($E$4:$BG$4=BT$4,$E989:$BG989)))</f>
        <v>9.7939218070417812E-3</v>
      </c>
      <c r="BU989" s="267">
        <f t="array" ref="BU989">(AVERAGE(IF($E$4:$BG$4=BU$4,$E989:$BG989)))</f>
        <v>2.2555933573513895E-3</v>
      </c>
      <c r="BV989" s="267">
        <f t="array" ref="BV989">(MIN(IF($E$4:$BG$4=BV$4,$E989:$BG989)))</f>
        <v>5.9234063882696885E-5</v>
      </c>
      <c r="BW989" s="267">
        <f t="array" ref="BW989">(MAX(IF($E$4:$BG$4=BW$4,$E989:$BG989)))</f>
        <v>2.1506258467745417E-3</v>
      </c>
      <c r="BX989" s="267">
        <f t="array" ref="BX989">(AVERAGE(IF($E$4:$BG$4=BX$4,$E989:$BG989)))</f>
        <v>1.0729759998243536E-3</v>
      </c>
      <c r="BY989" s="267">
        <f t="array" ref="BY989">(MIN(IF($E$4:$BG$4=BY$4,$E989:$BG989)))</f>
        <v>0</v>
      </c>
      <c r="BZ989" s="267">
        <f t="array" ref="BZ989">(MAX(IF($E$4:$BG$4=BZ$4,$E989:$BG989)))</f>
        <v>4.3438610453395698E-3</v>
      </c>
      <c r="CA989" s="267">
        <f t="array" ref="CA989">(AVERAGE(IF($E$4:$BG$4=CA$4,$E989:$BG989)))</f>
        <v>2.2961261123997873E-3</v>
      </c>
      <c r="CB989" s="268">
        <f t="shared" si="399"/>
        <v>0</v>
      </c>
      <c r="CC989" s="268">
        <f t="shared" si="400"/>
        <v>0</v>
      </c>
      <c r="CD989" s="268">
        <f t="shared" si="401"/>
        <v>3.0769702513319579E-3</v>
      </c>
    </row>
    <row r="990" spans="1:82" s="90" customFormat="1" ht="24">
      <c r="A990" s="253">
        <f t="shared" si="406"/>
        <v>53403</v>
      </c>
      <c r="B990" s="236" t="s">
        <v>318</v>
      </c>
      <c r="C990" s="50"/>
      <c r="D990" s="50"/>
      <c r="E990" s="79">
        <f>ALL!E377/ALL!E$554</f>
        <v>0</v>
      </c>
      <c r="F990" s="79">
        <f>ALL!F377/ALL!F$554</f>
        <v>0</v>
      </c>
      <c r="G990" s="79">
        <f>ALL!G377/ALL!G$554</f>
        <v>3.287870432979944E-3</v>
      </c>
      <c r="H990" s="79">
        <f>ALL!H377/ALL!H$554</f>
        <v>0</v>
      </c>
      <c r="I990" s="79">
        <f>ALL!I377/ALL!I$554</f>
        <v>0</v>
      </c>
      <c r="J990" s="79">
        <f>ALL!J377/ALL!J$554</f>
        <v>0</v>
      </c>
      <c r="K990" s="79">
        <f>ALL!K377/ALL!K$554</f>
        <v>0</v>
      </c>
      <c r="L990" s="79">
        <f>ALL!L377/ALL!L$554</f>
        <v>6.2805353779809133E-3</v>
      </c>
      <c r="M990" s="79">
        <f>ALL!M377/ALL!M$554</f>
        <v>0</v>
      </c>
      <c r="N990" s="79">
        <f>ALL!N377/ALL!N$554</f>
        <v>0</v>
      </c>
      <c r="O990" s="79">
        <f>ALL!O377/ALL!O$554</f>
        <v>0</v>
      </c>
      <c r="P990" s="79">
        <f>ALL!P377/ALL!P$554</f>
        <v>7.2533997837858204E-5</v>
      </c>
      <c r="Q990" s="79">
        <f>ALL!Q377/ALL!Q$554</f>
        <v>0</v>
      </c>
      <c r="R990" s="79">
        <f>ALL!R377/ALL!R$554</f>
        <v>0</v>
      </c>
      <c r="S990" s="79">
        <f>ALL!S377/ALL!S$554</f>
        <v>0</v>
      </c>
      <c r="T990" s="79">
        <f>ALL!T377/ALL!T$554</f>
        <v>0</v>
      </c>
      <c r="U990" s="79">
        <f>ALL!U377/ALL!U$554</f>
        <v>0</v>
      </c>
      <c r="V990" s="79">
        <f>ALL!V377/ALL!V$554</f>
        <v>0</v>
      </c>
      <c r="W990" s="79">
        <f>ALL!W377/ALL!W$554</f>
        <v>0</v>
      </c>
      <c r="X990" s="79">
        <f>ALL!X377/ALL!X$554</f>
        <v>0</v>
      </c>
      <c r="Y990" s="79">
        <f>ALL!Y377/ALL!Y$554</f>
        <v>0</v>
      </c>
      <c r="Z990" s="79">
        <f>ALL!Z377/ALL!Z$554</f>
        <v>2.3857249576839505E-3</v>
      </c>
      <c r="AA990" s="79">
        <f>ALL!AA377/ALL!AA$554</f>
        <v>1.3485522376166691E-4</v>
      </c>
      <c r="AB990" s="79">
        <f>ALL!AB377/ALL!AB$554</f>
        <v>1.2689330807133157E-4</v>
      </c>
      <c r="AC990" s="79">
        <f>ALL!AC377/ALL!AC$554</f>
        <v>0</v>
      </c>
      <c r="AD990" s="79">
        <f>ALL!AD377/ALL!AD$554</f>
        <v>0</v>
      </c>
      <c r="AE990" s="79">
        <f>ALL!AE377/ALL!AE$554</f>
        <v>0</v>
      </c>
      <c r="AF990" s="79">
        <f>ALL!AF377/ALL!AF$554</f>
        <v>4.8846131659378649E-4</v>
      </c>
      <c r="AG990" s="79">
        <f>ALL!AG377/ALL!AG$554</f>
        <v>2.7662430360619812E-5</v>
      </c>
      <c r="AH990" s="79">
        <f>ALL!AH377/ALL!AH$554</f>
        <v>0</v>
      </c>
      <c r="AI990" s="79">
        <f>ALL!AI377/ALL!AI$554</f>
        <v>1.390981850853091E-4</v>
      </c>
      <c r="AJ990" s="79">
        <f>ALL!AJ377/ALL!AJ$554</f>
        <v>4.3884589169357596E-4</v>
      </c>
      <c r="AK990" s="79">
        <f>ALL!AK377/ALL!AK$554</f>
        <v>0</v>
      </c>
      <c r="AL990" s="79">
        <f>ALL!AL377/ALL!AL$554</f>
        <v>0</v>
      </c>
      <c r="AM990" s="79">
        <f>ALL!AM377/ALL!AM$554</f>
        <v>0</v>
      </c>
      <c r="AN990" s="79">
        <f>ALL!AN377/ALL!AN$554</f>
        <v>0</v>
      </c>
      <c r="AO990" s="79">
        <f>ALL!AO377/ALL!AO$554</f>
        <v>0</v>
      </c>
      <c r="AP990" s="79">
        <f>ALL!AP377/ALL!AP$554</f>
        <v>0</v>
      </c>
      <c r="AQ990" s="79">
        <f>ALL!AQ377/ALL!AQ$554</f>
        <v>0</v>
      </c>
      <c r="AR990" s="79">
        <f>ALL!AR377/ALL!AR$554</f>
        <v>1.2583561188199302E-3</v>
      </c>
      <c r="AS990" s="79">
        <f>ALL!AS377/ALL!AS$554</f>
        <v>0</v>
      </c>
      <c r="AT990" s="79">
        <f>ALL!AT377/ALL!AT$554</f>
        <v>0</v>
      </c>
      <c r="AU990" s="79">
        <f>ALL!AU377/ALL!AU$554</f>
        <v>0</v>
      </c>
      <c r="AV990" s="79">
        <f>ALL!AV377/ALL!AV$554</f>
        <v>0</v>
      </c>
      <c r="AW990" s="79">
        <f>ALL!AW377/ALL!AW$554</f>
        <v>2.9037311741685382E-4</v>
      </c>
      <c r="AX990" s="79">
        <f>ALL!AX377/ALL!AX$554</f>
        <v>6.574099870365641E-4</v>
      </c>
      <c r="AY990" s="79">
        <f>ALL!AY377/ALL!AY$554</f>
        <v>0</v>
      </c>
      <c r="AZ990" s="79">
        <f>ALL!AZ377/ALL!AZ$554</f>
        <v>0</v>
      </c>
      <c r="BA990" s="79">
        <f>ALL!BA377/ALL!BA$554</f>
        <v>0</v>
      </c>
      <c r="BB990" s="79">
        <f>ALL!BB377/ALL!BB$554</f>
        <v>0</v>
      </c>
      <c r="BC990" s="79">
        <f>ALL!BC377/ALL!BC$554</f>
        <v>0</v>
      </c>
      <c r="BD990" s="79">
        <f>ALL!BD377/ALL!BD$554</f>
        <v>3.4573451892488244E-4</v>
      </c>
      <c r="BE990" s="79">
        <f>ALL!BE377/ALL!BE$554</f>
        <v>0</v>
      </c>
      <c r="BF990" s="79">
        <f>ALL!BF377/ALL!BF$554</f>
        <v>0</v>
      </c>
      <c r="BG990" s="79">
        <f>ALL!BG377/ALL!BG$554</f>
        <v>8.2319619244815951E-4</v>
      </c>
      <c r="BH990" s="79">
        <f>ALL!BH377/ALL!BH$554</f>
        <v>5.0585351341127032E-4</v>
      </c>
      <c r="BJ990" s="267">
        <f t="array" ref="BJ990">(MIN(IF($E$4:$BG$4=BJ$4,$E990:$BG990)))</f>
        <v>0</v>
      </c>
      <c r="BK990" s="267">
        <f t="array" ref="BK990">(MAX(IF($E$4:$BG$4=BK$4,$E990:$BG990)))</f>
        <v>1.2583561188199302E-3</v>
      </c>
      <c r="BL990" s="267">
        <f t="array" ref="BL990">(AVERAGE(IF($E$4:$BG$4=BL$4,$E990:$BG990)))</f>
        <v>1.3788370145458424E-4</v>
      </c>
      <c r="BM990" s="267">
        <f t="array" ref="BM990">(MIN(IF($E$4:$BG$4=BM$4,$E990:$BG990)))</f>
        <v>0</v>
      </c>
      <c r="BN990" s="267">
        <f t="array" ref="BN990">(MAX(IF($E$4:$BG$4=BN$4,$E990:$BG990)))</f>
        <v>8.2319619244815951E-4</v>
      </c>
      <c r="BO990" s="267">
        <f t="array" ref="BO990">(AVERAGE(IF($E$4:$BG$4=BO$4,$E990:$BG990)))</f>
        <v>2.9223267784326049E-4</v>
      </c>
      <c r="BP990" s="267">
        <f t="array" ref="BP990">(MIN(IF($E$4:$BG$4=BP$4,$E990:$BG990)))</f>
        <v>0</v>
      </c>
      <c r="BQ990" s="267">
        <f t="array" ref="BQ990">(MAX(IF($E$4:$BG$4=BQ$4,$E990:$BG990)))</f>
        <v>0</v>
      </c>
      <c r="BR990" s="267">
        <f t="array" ref="BR990">(AVERAGE(IF($E$4:$BG$4=BR$4,$E990:$BG990)))</f>
        <v>0</v>
      </c>
      <c r="BS990" s="267">
        <f t="array" ref="BS990">(MIN(IF($E$4:$BG$4=BS$4,$E990:$BG990)))</f>
        <v>0</v>
      </c>
      <c r="BT990" s="267">
        <f t="array" ref="BT990">(MAX(IF($E$4:$BG$4=BT$4,$E990:$BG990)))</f>
        <v>4.8846131659378649E-4</v>
      </c>
      <c r="BU990" s="267">
        <f t="array" ref="BU990">(AVERAGE(IF($E$4:$BG$4=BU$4,$E990:$BG990)))</f>
        <v>2.9681740016926351E-5</v>
      </c>
      <c r="BV990" s="267">
        <f t="array" ref="BV990">(MIN(IF($E$4:$BG$4=BV$4,$E990:$BG990)))</f>
        <v>1.2689330807133157E-4</v>
      </c>
      <c r="BW990" s="267">
        <f t="array" ref="BW990">(MAX(IF($E$4:$BG$4=BW$4,$E990:$BG990)))</f>
        <v>3.287870432979944E-3</v>
      </c>
      <c r="BX990" s="267">
        <f t="array" ref="BX990">(AVERAGE(IF($E$4:$BG$4=BX$4,$E990:$BG990)))</f>
        <v>1.5598336476072006E-3</v>
      </c>
      <c r="BY990" s="267">
        <f t="array" ref="BY990">(MIN(IF($E$4:$BG$4=BY$4,$E990:$BG990)))</f>
        <v>0</v>
      </c>
      <c r="BZ990" s="267">
        <f t="array" ref="BZ990">(MAX(IF($E$4:$BG$4=BZ$4,$E990:$BG990)))</f>
        <v>6.2805353779809133E-3</v>
      </c>
      <c r="CA990" s="267">
        <f t="array" ref="CA990">(AVERAGE(IF($E$4:$BG$4=CA$4,$E990:$BG990)))</f>
        <v>9.3140428446638571E-4</v>
      </c>
      <c r="CB990" s="268">
        <f t="shared" si="399"/>
        <v>0</v>
      </c>
      <c r="CC990" s="268">
        <f t="shared" si="400"/>
        <v>0</v>
      </c>
      <c r="CD990" s="268">
        <f t="shared" si="401"/>
        <v>3.046827464853699E-4</v>
      </c>
    </row>
    <row r="991" spans="1:82" s="90" customFormat="1">
      <c r="A991" s="253">
        <f t="shared" si="406"/>
        <v>53404</v>
      </c>
      <c r="B991" s="236" t="s">
        <v>319</v>
      </c>
      <c r="C991" s="50"/>
      <c r="D991" s="50"/>
      <c r="E991" s="79">
        <f>ALL!E378/ALL!E$554</f>
        <v>2.1180891440289534E-6</v>
      </c>
      <c r="F991" s="79">
        <f>ALL!F378/ALL!F$554</f>
        <v>0</v>
      </c>
      <c r="G991" s="79">
        <f>ALL!G378/ALL!G$554</f>
        <v>0</v>
      </c>
      <c r="H991" s="79">
        <f>ALL!H378/ALL!H$554</f>
        <v>0</v>
      </c>
      <c r="I991" s="79">
        <f>ALL!I378/ALL!I$554</f>
        <v>0</v>
      </c>
      <c r="J991" s="79">
        <f>ALL!J378/ALL!J$554</f>
        <v>2.222618702369273E-5</v>
      </c>
      <c r="K991" s="79">
        <f>ALL!K378/ALL!K$554</f>
        <v>0</v>
      </c>
      <c r="L991" s="79">
        <f>ALL!L378/ALL!L$554</f>
        <v>0</v>
      </c>
      <c r="M991" s="79">
        <f>ALL!M378/ALL!M$554</f>
        <v>0</v>
      </c>
      <c r="N991" s="79">
        <f>ALL!N378/ALL!N$554</f>
        <v>0</v>
      </c>
      <c r="O991" s="79">
        <f>ALL!O378/ALL!O$554</f>
        <v>7.120488541864199E-4</v>
      </c>
      <c r="P991" s="79">
        <f>ALL!P378/ALL!P$554</f>
        <v>0</v>
      </c>
      <c r="Q991" s="79">
        <f>ALL!Q378/ALL!Q$554</f>
        <v>0</v>
      </c>
      <c r="R991" s="79">
        <f>ALL!R378/ALL!R$554</f>
        <v>0</v>
      </c>
      <c r="S991" s="79">
        <f>ALL!S378/ALL!S$554</f>
        <v>0</v>
      </c>
      <c r="T991" s="79">
        <f>ALL!T378/ALL!T$554</f>
        <v>6.853648405780947E-5</v>
      </c>
      <c r="U991" s="79">
        <f>ALL!U378/ALL!U$554</f>
        <v>2.4181014214926677E-4</v>
      </c>
      <c r="V991" s="79">
        <f>ALL!V378/ALL!V$554</f>
        <v>0</v>
      </c>
      <c r="W991" s="79">
        <f>ALL!W378/ALL!W$554</f>
        <v>0</v>
      </c>
      <c r="X991" s="79">
        <f>ALL!X378/ALL!X$554</f>
        <v>0</v>
      </c>
      <c r="Y991" s="79">
        <f>ALL!Y378/ALL!Y$554</f>
        <v>0</v>
      </c>
      <c r="Z991" s="79">
        <f>ALL!Z378/ALL!Z$554</f>
        <v>0</v>
      </c>
      <c r="AA991" s="79">
        <f>ALL!AA378/ALL!AA$554</f>
        <v>0</v>
      </c>
      <c r="AB991" s="79">
        <f>ALL!AB378/ALL!AB$554</f>
        <v>0</v>
      </c>
      <c r="AC991" s="79">
        <f>ALL!AC378/ALL!AC$554</f>
        <v>0</v>
      </c>
      <c r="AD991" s="79">
        <f>ALL!AD378/ALL!AD$554</f>
        <v>1.1074910928637202E-4</v>
      </c>
      <c r="AE991" s="79">
        <f>ALL!AE378/ALL!AE$554</f>
        <v>0</v>
      </c>
      <c r="AF991" s="79">
        <f>ALL!AF378/ALL!AF$554</f>
        <v>0</v>
      </c>
      <c r="AG991" s="79">
        <f>ALL!AG378/ALL!AG$554</f>
        <v>0</v>
      </c>
      <c r="AH991" s="79">
        <f>ALL!AH378/ALL!AH$554</f>
        <v>0</v>
      </c>
      <c r="AI991" s="79">
        <f>ALL!AI378/ALL!AI$554</f>
        <v>9.273212339020607E-7</v>
      </c>
      <c r="AJ991" s="79">
        <f>ALL!AJ378/ALL!AJ$554</f>
        <v>0</v>
      </c>
      <c r="AK991" s="79">
        <f>ALL!AK378/ALL!AK$554</f>
        <v>1.7366524556886807E-4</v>
      </c>
      <c r="AL991" s="79">
        <f>ALL!AL378/ALL!AL$554</f>
        <v>0</v>
      </c>
      <c r="AM991" s="79">
        <f>ALL!AM378/ALL!AM$554</f>
        <v>0</v>
      </c>
      <c r="AN991" s="79">
        <f>ALL!AN378/ALL!AN$554</f>
        <v>0</v>
      </c>
      <c r="AO991" s="79">
        <f>ALL!AO378/ALL!AO$554</f>
        <v>0</v>
      </c>
      <c r="AP991" s="79">
        <f>ALL!AP378/ALL!AP$554</f>
        <v>0</v>
      </c>
      <c r="AQ991" s="79">
        <f>ALL!AQ378/ALL!AQ$554</f>
        <v>0</v>
      </c>
      <c r="AR991" s="79">
        <f>ALL!AR378/ALL!AR$554</f>
        <v>0</v>
      </c>
      <c r="AS991" s="79">
        <f>ALL!AS378/ALL!AS$554</f>
        <v>0</v>
      </c>
      <c r="AT991" s="79">
        <f>ALL!AT378/ALL!AT$554</f>
        <v>0</v>
      </c>
      <c r="AU991" s="79">
        <f>ALL!AU378/ALL!AU$554</f>
        <v>0</v>
      </c>
      <c r="AV991" s="79">
        <f>ALL!AV378/ALL!AV$554</f>
        <v>0</v>
      </c>
      <c r="AW991" s="79">
        <f>ALL!AW378/ALL!AW$554</f>
        <v>0</v>
      </c>
      <c r="AX991" s="79">
        <f>ALL!AX378/ALL!AX$554</f>
        <v>4.7471463381448288E-4</v>
      </c>
      <c r="AY991" s="79">
        <f>ALL!AY378/ALL!AY$554</f>
        <v>0</v>
      </c>
      <c r="AZ991" s="79">
        <f>ALL!AZ378/ALL!AZ$554</f>
        <v>0</v>
      </c>
      <c r="BA991" s="79">
        <f>ALL!BA378/ALL!BA$554</f>
        <v>0</v>
      </c>
      <c r="BB991" s="79">
        <f>ALL!BB378/ALL!BB$554</f>
        <v>0</v>
      </c>
      <c r="BC991" s="79">
        <f>ALL!BC378/ALL!BC$554</f>
        <v>0</v>
      </c>
      <c r="BD991" s="79">
        <f>ALL!BD378/ALL!BD$554</f>
        <v>4.1322242873424743E-5</v>
      </c>
      <c r="BE991" s="79">
        <f>ALL!BE378/ALL!BE$554</f>
        <v>0</v>
      </c>
      <c r="BF991" s="79">
        <f>ALL!BF378/ALL!BF$554</f>
        <v>0</v>
      </c>
      <c r="BG991" s="79">
        <f>ALL!BG378/ALL!BG$554</f>
        <v>0</v>
      </c>
      <c r="BH991" s="79">
        <f>ALL!BH378/ALL!BH$554</f>
        <v>1.5659512548884059E-5</v>
      </c>
      <c r="BJ991" s="267">
        <f t="array" ref="BJ991">(MIN(IF($E$4:$BG$4=BJ$4,$E991:$BG991)))</f>
        <v>0</v>
      </c>
      <c r="BK991" s="267">
        <f t="array" ref="BK991">(MAX(IF($E$4:$BG$4=BK$4,$E991:$BG991)))</f>
        <v>4.7471463381448288E-4</v>
      </c>
      <c r="BL991" s="267">
        <f t="array" ref="BL991">(AVERAGE(IF($E$4:$BG$4=BL$4,$E991:$BG991)))</f>
        <v>2.966966461340518E-5</v>
      </c>
      <c r="BM991" s="267">
        <f t="array" ref="BM991">(MIN(IF($E$4:$BG$4=BM$4,$E991:$BG991)))</f>
        <v>0</v>
      </c>
      <c r="BN991" s="267">
        <f t="array" ref="BN991">(MAX(IF($E$4:$BG$4=BN$4,$E991:$BG991)))</f>
        <v>4.1322242873424743E-5</v>
      </c>
      <c r="BO991" s="267">
        <f t="array" ref="BO991">(AVERAGE(IF($E$4:$BG$4=BO$4,$E991:$BG991)))</f>
        <v>1.0330560718356186E-5</v>
      </c>
      <c r="BP991" s="267">
        <f t="array" ref="BP991">(MIN(IF($E$4:$BG$4=BP$4,$E991:$BG991)))</f>
        <v>0</v>
      </c>
      <c r="BQ991" s="267">
        <f t="array" ref="BQ991">(MAX(IF($E$4:$BG$4=BQ$4,$E991:$BG991)))</f>
        <v>1.7366524556886807E-4</v>
      </c>
      <c r="BR991" s="267">
        <f t="array" ref="BR991">(AVERAGE(IF($E$4:$BG$4=BR$4,$E991:$BG991)))</f>
        <v>5.7888415189622692E-5</v>
      </c>
      <c r="BS991" s="267">
        <f t="array" ref="BS991">(MIN(IF($E$4:$BG$4=BS$4,$E991:$BG991)))</f>
        <v>0</v>
      </c>
      <c r="BT991" s="267">
        <f t="array" ref="BT991">(MAX(IF($E$4:$BG$4=BT$4,$E991:$BG991)))</f>
        <v>7.120488541864199E-4</v>
      </c>
      <c r="BU991" s="267">
        <f t="array" ref="BU991">(AVERAGE(IF($E$4:$BG$4=BU$4,$E991:$BG991)))</f>
        <v>4.3603748747539192E-5</v>
      </c>
      <c r="BV991" s="267">
        <f t="array" ref="BV991">(MIN(IF($E$4:$BG$4=BV$4,$E991:$BG991)))</f>
        <v>0</v>
      </c>
      <c r="BW991" s="267">
        <f t="array" ref="BW991">(MAX(IF($E$4:$BG$4=BW$4,$E991:$BG991)))</f>
        <v>0</v>
      </c>
      <c r="BX991" s="267">
        <f t="array" ref="BX991">(AVERAGE(IF($E$4:$BG$4=BX$4,$E991:$BG991)))</f>
        <v>0</v>
      </c>
      <c r="BY991" s="267">
        <f t="array" ref="BY991">(MIN(IF($E$4:$BG$4=BY$4,$E991:$BG991)))</f>
        <v>0</v>
      </c>
      <c r="BZ991" s="267">
        <f t="array" ref="BZ991">(MAX(IF($E$4:$BG$4=BZ$4,$E991:$BG991)))</f>
        <v>2.4181014214926677E-4</v>
      </c>
      <c r="CA991" s="267">
        <f t="array" ref="CA991">(AVERAGE(IF($E$4:$BG$4=CA$4,$E991:$BG991)))</f>
        <v>3.4676780483309836E-5</v>
      </c>
      <c r="CB991" s="268">
        <f t="shared" si="399"/>
        <v>0</v>
      </c>
      <c r="CC991" s="268">
        <f t="shared" si="400"/>
        <v>0</v>
      </c>
      <c r="CD991" s="268">
        <f t="shared" si="401"/>
        <v>3.36021510788776E-5</v>
      </c>
    </row>
    <row r="992" spans="1:82" s="90" customFormat="1" ht="24">
      <c r="A992" s="253">
        <f t="shared" si="406"/>
        <v>53405</v>
      </c>
      <c r="B992" s="236" t="s">
        <v>320</v>
      </c>
      <c r="C992" s="50"/>
      <c r="D992" s="50"/>
      <c r="E992" s="79">
        <f>ALL!E379/ALL!E$554</f>
        <v>1.1147837600152386E-6</v>
      </c>
      <c r="F992" s="79">
        <f>ALL!F379/ALL!F$554</f>
        <v>0</v>
      </c>
      <c r="G992" s="79">
        <f>ALL!G379/ALL!G$554</f>
        <v>6.7935618696785528E-5</v>
      </c>
      <c r="H992" s="79">
        <f>ALL!H379/ALL!H$554</f>
        <v>1.2282583145990157E-4</v>
      </c>
      <c r="I992" s="79">
        <f>ALL!I379/ALL!I$554</f>
        <v>0</v>
      </c>
      <c r="J992" s="79">
        <f>ALL!J379/ALL!J$554</f>
        <v>0</v>
      </c>
      <c r="K992" s="79">
        <f>ALL!K379/ALL!K$554</f>
        <v>0</v>
      </c>
      <c r="L992" s="79">
        <f>ALL!L379/ALL!L$554</f>
        <v>0</v>
      </c>
      <c r="M992" s="79">
        <f>ALL!M379/ALL!M$554</f>
        <v>0</v>
      </c>
      <c r="N992" s="79">
        <f>ALL!N379/ALL!N$554</f>
        <v>0</v>
      </c>
      <c r="O992" s="79">
        <f>ALL!O379/ALL!O$554</f>
        <v>0</v>
      </c>
      <c r="P992" s="79">
        <f>ALL!P379/ALL!P$554</f>
        <v>0</v>
      </c>
      <c r="Q992" s="79">
        <f>ALL!Q379/ALL!Q$554</f>
        <v>0</v>
      </c>
      <c r="R992" s="79">
        <f>ALL!R379/ALL!R$554</f>
        <v>0</v>
      </c>
      <c r="S992" s="79">
        <f>ALL!S379/ALL!S$554</f>
        <v>0</v>
      </c>
      <c r="T992" s="79">
        <f>ALL!T379/ALL!T$554</f>
        <v>0</v>
      </c>
      <c r="U992" s="79">
        <f>ALL!U379/ALL!U$554</f>
        <v>0</v>
      </c>
      <c r="V992" s="79">
        <f>ALL!V379/ALL!V$554</f>
        <v>0</v>
      </c>
      <c r="W992" s="79">
        <f>ALL!W379/ALL!W$554</f>
        <v>0</v>
      </c>
      <c r="X992" s="79">
        <f>ALL!X379/ALL!X$554</f>
        <v>0</v>
      </c>
      <c r="Y992" s="79">
        <f>ALL!Y379/ALL!Y$554</f>
        <v>0</v>
      </c>
      <c r="Z992" s="79">
        <f>ALL!Z379/ALL!Z$554</f>
        <v>0</v>
      </c>
      <c r="AA992" s="79">
        <f>ALL!AA379/ALL!AA$554</f>
        <v>0</v>
      </c>
      <c r="AB992" s="79">
        <f>ALL!AB379/ALL!AB$554</f>
        <v>0</v>
      </c>
      <c r="AC992" s="79">
        <f>ALL!AC379/ALL!AC$554</f>
        <v>0</v>
      </c>
      <c r="AD992" s="79">
        <f>ALL!AD379/ALL!AD$554</f>
        <v>0</v>
      </c>
      <c r="AE992" s="79">
        <f>ALL!AE379/ALL!AE$554</f>
        <v>0</v>
      </c>
      <c r="AF992" s="79">
        <f>ALL!AF379/ALL!AF$554</f>
        <v>0</v>
      </c>
      <c r="AG992" s="79">
        <f>ALL!AG379/ALL!AG$554</f>
        <v>2.623275906118766E-4</v>
      </c>
      <c r="AH992" s="79">
        <f>ALL!AH379/ALL!AH$554</f>
        <v>0</v>
      </c>
      <c r="AI992" s="79">
        <f>ALL!AI379/ALL!AI$554</f>
        <v>0</v>
      </c>
      <c r="AJ992" s="79">
        <f>ALL!AJ379/ALL!AJ$554</f>
        <v>0</v>
      </c>
      <c r="AK992" s="79">
        <f>ALL!AK379/ALL!AK$554</f>
        <v>0</v>
      </c>
      <c r="AL992" s="79">
        <f>ALL!AL379/ALL!AL$554</f>
        <v>0</v>
      </c>
      <c r="AM992" s="79">
        <f>ALL!AM379/ALL!AM$554</f>
        <v>0</v>
      </c>
      <c r="AN992" s="79">
        <f>ALL!AN379/ALL!AN$554</f>
        <v>0</v>
      </c>
      <c r="AO992" s="79">
        <f>ALL!AO379/ALL!AO$554</f>
        <v>0</v>
      </c>
      <c r="AP992" s="79">
        <f>ALL!AP379/ALL!AP$554</f>
        <v>2.1344050256127197E-4</v>
      </c>
      <c r="AQ992" s="79">
        <f>ALL!AQ379/ALL!AQ$554</f>
        <v>0</v>
      </c>
      <c r="AR992" s="79">
        <f>ALL!AR379/ALL!AR$554</f>
        <v>0</v>
      </c>
      <c r="AS992" s="79">
        <f>ALL!AS379/ALL!AS$554</f>
        <v>0</v>
      </c>
      <c r="AT992" s="79">
        <f>ALL!AT379/ALL!AT$554</f>
        <v>0</v>
      </c>
      <c r="AU992" s="79">
        <f>ALL!AU379/ALL!AU$554</f>
        <v>0</v>
      </c>
      <c r="AV992" s="79">
        <f>ALL!AV379/ALL!AV$554</f>
        <v>0</v>
      </c>
      <c r="AW992" s="79">
        <f>ALL!AW379/ALL!AW$554</f>
        <v>1.1543100957383766E-3</v>
      </c>
      <c r="AX992" s="79">
        <f>ALL!AX379/ALL!AX$554</f>
        <v>0</v>
      </c>
      <c r="AY992" s="79">
        <f>ALL!AY379/ALL!AY$554</f>
        <v>0</v>
      </c>
      <c r="AZ992" s="79">
        <f>ALL!AZ379/ALL!AZ$554</f>
        <v>1.2333941891122589E-4</v>
      </c>
      <c r="BA992" s="79">
        <f>ALL!BA379/ALL!BA$554</f>
        <v>0</v>
      </c>
      <c r="BB992" s="79">
        <f>ALL!BB379/ALL!BB$554</f>
        <v>0</v>
      </c>
      <c r="BC992" s="79">
        <f>ALL!BC379/ALL!BC$554</f>
        <v>0</v>
      </c>
      <c r="BD992" s="79">
        <f>ALL!BD379/ALL!BD$554</f>
        <v>0</v>
      </c>
      <c r="BE992" s="79">
        <f>ALL!BE379/ALL!BE$554</f>
        <v>0</v>
      </c>
      <c r="BF992" s="79">
        <f>ALL!BF379/ALL!BF$554</f>
        <v>4.2269712187345901E-6</v>
      </c>
      <c r="BG992" s="79">
        <f>ALL!BG379/ALL!BG$554</f>
        <v>0</v>
      </c>
      <c r="BH992" s="79">
        <f>ALL!BH379/ALL!BH$554</f>
        <v>2.8427315115009238E-5</v>
      </c>
      <c r="BJ992" s="267">
        <f t="array" ref="BJ992">(MIN(IF($E$4:$BG$4=BJ$4,$E992:$BG992)))</f>
        <v>0</v>
      </c>
      <c r="BK992" s="267">
        <f t="array" ref="BK992">(MAX(IF($E$4:$BG$4=BK$4,$E992:$BG992)))</f>
        <v>1.1543100957383766E-3</v>
      </c>
      <c r="BL992" s="267">
        <f t="array" ref="BL992">(AVERAGE(IF($E$4:$BG$4=BL$4,$E992:$BG992)))</f>
        <v>9.3193126075679655E-5</v>
      </c>
      <c r="BM992" s="267">
        <f t="array" ref="BM992">(MIN(IF($E$4:$BG$4=BM$4,$E992:$BG992)))</f>
        <v>0</v>
      </c>
      <c r="BN992" s="267">
        <f t="array" ref="BN992">(MAX(IF($E$4:$BG$4=BN$4,$E992:$BG992)))</f>
        <v>4.2269712187345901E-6</v>
      </c>
      <c r="BO992" s="267">
        <f t="array" ref="BO992">(AVERAGE(IF($E$4:$BG$4=BO$4,$E992:$BG992)))</f>
        <v>1.0567428046836475E-6</v>
      </c>
      <c r="BP992" s="267">
        <f t="array" ref="BP992">(MIN(IF($E$4:$BG$4=BP$4,$E992:$BG992)))</f>
        <v>0</v>
      </c>
      <c r="BQ992" s="267">
        <f t="array" ref="BQ992">(MAX(IF($E$4:$BG$4=BQ$4,$E992:$BG992)))</f>
        <v>0</v>
      </c>
      <c r="BR992" s="267">
        <f t="array" ref="BR992">(AVERAGE(IF($E$4:$BG$4=BR$4,$E992:$BG992)))</f>
        <v>0</v>
      </c>
      <c r="BS992" s="267">
        <f t="array" ref="BS992">(MIN(IF($E$4:$BG$4=BS$4,$E992:$BG992)))</f>
        <v>0</v>
      </c>
      <c r="BT992" s="267">
        <f t="array" ref="BT992">(MAX(IF($E$4:$BG$4=BT$4,$E992:$BG992)))</f>
        <v>1.2282583145990157E-4</v>
      </c>
      <c r="BU992" s="267">
        <f t="array" ref="BU992">(AVERAGE(IF($E$4:$BG$4=BU$4,$E992:$BG992)))</f>
        <v>5.901934058091277E-6</v>
      </c>
      <c r="BV992" s="267">
        <f t="array" ref="BV992">(MIN(IF($E$4:$BG$4=BV$4,$E992:$BG992)))</f>
        <v>0</v>
      </c>
      <c r="BW992" s="267">
        <f t="array" ref="BW992">(MAX(IF($E$4:$BG$4=BW$4,$E992:$BG992)))</f>
        <v>6.7935618696785528E-5</v>
      </c>
      <c r="BX992" s="267">
        <f t="array" ref="BX992">(AVERAGE(IF($E$4:$BG$4=BX$4,$E992:$BG992)))</f>
        <v>1.6983904674196382E-5</v>
      </c>
      <c r="BY992" s="267">
        <f t="array" ref="BY992">(MIN(IF($E$4:$BG$4=BY$4,$E992:$BG992)))</f>
        <v>0</v>
      </c>
      <c r="BZ992" s="267">
        <f t="array" ref="BZ992">(MAX(IF($E$4:$BG$4=BZ$4,$E992:$BG992)))</f>
        <v>2.623275906118766E-4</v>
      </c>
      <c r="CA992" s="267">
        <f t="array" ref="CA992">(AVERAGE(IF($E$4:$BG$4=CA$4,$E992:$BG992)))</f>
        <v>3.7475370087410942E-5</v>
      </c>
      <c r="CB992" s="268">
        <f t="shared" si="399"/>
        <v>0</v>
      </c>
      <c r="CC992" s="268">
        <f t="shared" si="400"/>
        <v>0</v>
      </c>
      <c r="CD992" s="268">
        <f t="shared" si="401"/>
        <v>3.5445832962876141E-5</v>
      </c>
    </row>
    <row r="993" spans="1:82" s="90" customFormat="1">
      <c r="A993" s="253">
        <f t="shared" si="406"/>
        <v>53406</v>
      </c>
      <c r="B993" s="236" t="s">
        <v>321</v>
      </c>
      <c r="C993" s="50"/>
      <c r="D993" s="50"/>
      <c r="E993" s="79">
        <f>ALL!E380/ALL!E$554</f>
        <v>6.7136587782133878E-3</v>
      </c>
      <c r="F993" s="79">
        <f>ALL!F380/ALL!F$554</f>
        <v>1.9529022560623867E-4</v>
      </c>
      <c r="G993" s="79">
        <f>ALL!G380/ALL!G$554</f>
        <v>1.0536225555108216E-2</v>
      </c>
      <c r="H993" s="79">
        <f>ALL!H380/ALL!H$554</f>
        <v>1.0001730156117064E-3</v>
      </c>
      <c r="I993" s="79">
        <f>ALL!I380/ALL!I$554</f>
        <v>3.172215264961946E-3</v>
      </c>
      <c r="J993" s="79">
        <f>ALL!J380/ALL!J$554</f>
        <v>1.9926944498613935E-3</v>
      </c>
      <c r="K993" s="79">
        <f>ALL!K380/ALL!K$554</f>
        <v>2.9394935740012068E-4</v>
      </c>
      <c r="L993" s="79">
        <f>ALL!L380/ALL!L$554</f>
        <v>1.5068093026766275E-3</v>
      </c>
      <c r="M993" s="79">
        <f>ALL!M380/ALL!M$554</f>
        <v>3.5490135169393617E-3</v>
      </c>
      <c r="N993" s="79">
        <f>ALL!N380/ALL!N$554</f>
        <v>5.4839774396603291E-3</v>
      </c>
      <c r="O993" s="79">
        <f>ALL!O380/ALL!O$554</f>
        <v>7.9638763840034655E-4</v>
      </c>
      <c r="P993" s="79">
        <f>ALL!P380/ALL!P$554</f>
        <v>2.4451717091047661E-4</v>
      </c>
      <c r="Q993" s="79">
        <f>ALL!Q380/ALL!Q$554</f>
        <v>1.8590439008920282E-3</v>
      </c>
      <c r="R993" s="79">
        <f>ALL!R380/ALL!R$554</f>
        <v>1.5829848987003234E-4</v>
      </c>
      <c r="S993" s="79">
        <f>ALL!S380/ALL!S$554</f>
        <v>2.2143920598834922E-3</v>
      </c>
      <c r="T993" s="79">
        <f>ALL!T380/ALL!T$554</f>
        <v>1.0619082459481803E-3</v>
      </c>
      <c r="U993" s="79">
        <f>ALL!U380/ALL!U$554</f>
        <v>1.5524366001479744E-3</v>
      </c>
      <c r="V993" s="79">
        <f>ALL!V380/ALL!V$554</f>
        <v>1.1926400096757766E-6</v>
      </c>
      <c r="W993" s="79">
        <f>ALL!W380/ALL!W$554</f>
        <v>6.5252498349011414E-4</v>
      </c>
      <c r="X993" s="79">
        <f>ALL!X380/ALL!X$554</f>
        <v>1.6298604841690796E-4</v>
      </c>
      <c r="Y993" s="79">
        <f>ALL!Y380/ALL!Y$554</f>
        <v>5.8361189325868007E-3</v>
      </c>
      <c r="Z993" s="79">
        <f>ALL!Z380/ALL!Z$554</f>
        <v>5.975719788488259E-5</v>
      </c>
      <c r="AA993" s="79">
        <f>ALL!AA380/ALL!AA$554</f>
        <v>2.6006292791936072E-3</v>
      </c>
      <c r="AB993" s="79">
        <f>ALL!AB380/ALL!AB$554</f>
        <v>1.0109451189617119E-2</v>
      </c>
      <c r="AC993" s="79">
        <f>ALL!AC380/ALL!AC$554</f>
        <v>8.4206038343897501E-5</v>
      </c>
      <c r="AD993" s="79">
        <f>ALL!AD380/ALL!AD$554</f>
        <v>3.7538095831989404E-3</v>
      </c>
      <c r="AE993" s="79">
        <f>ALL!AE380/ALL!AE$554</f>
        <v>1.4091665997608487E-3</v>
      </c>
      <c r="AF993" s="79">
        <f>ALL!AF380/ALL!AF$554</f>
        <v>8.8645225915154113E-5</v>
      </c>
      <c r="AG993" s="79">
        <f>ALL!AG380/ALL!AG$554</f>
        <v>1.3913241118546565E-4</v>
      </c>
      <c r="AH993" s="79">
        <f>ALL!AH380/ALL!AH$554</f>
        <v>9.5492717699093028E-3</v>
      </c>
      <c r="AI993" s="79">
        <f>ALL!AI380/ALL!AI$554</f>
        <v>9.2868254147342882E-4</v>
      </c>
      <c r="AJ993" s="79">
        <f>ALL!AJ380/ALL!AJ$554</f>
        <v>1.0717649879975355E-4</v>
      </c>
      <c r="AK993" s="79">
        <f>ALL!AK380/ALL!AK$554</f>
        <v>1.0469888462047193E-4</v>
      </c>
      <c r="AL993" s="79">
        <f>ALL!AL380/ALL!AL$554</f>
        <v>1.7812909252601154E-5</v>
      </c>
      <c r="AM993" s="79">
        <f>ALL!AM380/ALL!AM$554</f>
        <v>1.3182293912213174E-2</v>
      </c>
      <c r="AN993" s="79">
        <f>ALL!AN380/ALL!AN$554</f>
        <v>2.2411843140136443E-4</v>
      </c>
      <c r="AO993" s="79">
        <f>ALL!AO380/ALL!AO$554</f>
        <v>1.3042152480034644E-2</v>
      </c>
      <c r="AP993" s="79">
        <f>ALL!AP380/ALL!AP$554</f>
        <v>1.242095222778394E-2</v>
      </c>
      <c r="AQ993" s="79">
        <f>ALL!AQ380/ALL!AQ$554</f>
        <v>5.7875101087978102E-3</v>
      </c>
      <c r="AR993" s="79">
        <f>ALL!AR380/ALL!AR$554</f>
        <v>1.768530108738383E-2</v>
      </c>
      <c r="AS993" s="79">
        <f>ALL!AS380/ALL!AS$554</f>
        <v>4.0571226049479813E-3</v>
      </c>
      <c r="AT993" s="79">
        <f>ALL!AT380/ALL!AT$554</f>
        <v>3.4146868713122308E-2</v>
      </c>
      <c r="AU993" s="79">
        <f>ALL!AU380/ALL!AU$554</f>
        <v>1.1238493889470097E-2</v>
      </c>
      <c r="AV993" s="79">
        <f>ALL!AV380/ALL!AV$554</f>
        <v>2.6132381263031829E-2</v>
      </c>
      <c r="AW993" s="79">
        <f>ALL!AW380/ALL!AW$554</f>
        <v>1.3648562572010566E-4</v>
      </c>
      <c r="AX993" s="79">
        <f>ALL!AX380/ALL!AX$554</f>
        <v>1.4189550207147172E-3</v>
      </c>
      <c r="AY993" s="79">
        <f>ALL!AY380/ALL!AY$554</f>
        <v>6.257156691494921E-4</v>
      </c>
      <c r="AZ993" s="79">
        <f>ALL!AZ380/ALL!AZ$554</f>
        <v>1.7231996894925192E-2</v>
      </c>
      <c r="BA993" s="79">
        <f>ALL!BA380/ALL!BA$554</f>
        <v>2.4087891773150794E-2</v>
      </c>
      <c r="BB993" s="79">
        <f>ALL!BB380/ALL!BB$554</f>
        <v>2.1722992657889312E-2</v>
      </c>
      <c r="BC993" s="79">
        <f>ALL!BC380/ALL!BC$554</f>
        <v>4.1178125328165525E-2</v>
      </c>
      <c r="BD993" s="79">
        <f>ALL!BD380/ALL!BD$554</f>
        <v>2.019901563352077E-3</v>
      </c>
      <c r="BE993" s="79">
        <f>ALL!BE380/ALL!BE$554</f>
        <v>1.1872414577579135E-3</v>
      </c>
      <c r="BF993" s="79">
        <f>ALL!BF380/ALL!BF$554</f>
        <v>3.2329194122753748E-3</v>
      </c>
      <c r="BG993" s="79">
        <f>ALL!BG380/ALL!BG$554</f>
        <v>1.249888407610622E-4</v>
      </c>
      <c r="BH993" s="79">
        <f>ALL!BH380/ALL!BH$554</f>
        <v>3.7390794327174328E-3</v>
      </c>
      <c r="BJ993" s="267">
        <f t="array" ref="BJ993">(MIN(IF($E$4:$BG$4=BJ$4,$E993:$BG993)))</f>
        <v>1.3648562572010566E-4</v>
      </c>
      <c r="BK993" s="267">
        <f t="array" ref="BK993">(MAX(IF($E$4:$BG$4=BK$4,$E993:$BG993)))</f>
        <v>4.1178125328165525E-2</v>
      </c>
      <c r="BL993" s="267">
        <f t="array" ref="BL993">(AVERAGE(IF($E$4:$BG$4=BL$4,$E993:$BG993)))</f>
        <v>1.444606648598056E-2</v>
      </c>
      <c r="BM993" s="267">
        <f t="array" ref="BM993">(MIN(IF($E$4:$BG$4=BM$4,$E993:$BG993)))</f>
        <v>1.249888407610622E-4</v>
      </c>
      <c r="BN993" s="267">
        <f t="array" ref="BN993">(MAX(IF($E$4:$BG$4=BN$4,$E993:$BG993)))</f>
        <v>3.2329194122753748E-3</v>
      </c>
      <c r="BO993" s="267">
        <f t="array" ref="BO993">(AVERAGE(IF($E$4:$BG$4=BO$4,$E993:$BG993)))</f>
        <v>1.6412628185366069E-3</v>
      </c>
      <c r="BP993" s="267">
        <f t="array" ref="BP993">(MIN(IF($E$4:$BG$4=BP$4,$E993:$BG993)))</f>
        <v>1.7812909252601154E-5</v>
      </c>
      <c r="BQ993" s="267">
        <f t="array" ref="BQ993">(MAX(IF($E$4:$BG$4=BQ$4,$E993:$BG993)))</f>
        <v>1.3182293912213174E-2</v>
      </c>
      <c r="BR993" s="267">
        <f t="array" ref="BR993">(AVERAGE(IF($E$4:$BG$4=BR$4,$E993:$BG993)))</f>
        <v>4.4349352353620823E-3</v>
      </c>
      <c r="BS993" s="267">
        <f t="array" ref="BS993">(MIN(IF($E$4:$BG$4=BS$4,$E993:$BG993)))</f>
        <v>1.1926400096757766E-6</v>
      </c>
      <c r="BT993" s="267">
        <f t="array" ref="BT993">(MAX(IF($E$4:$BG$4=BT$4,$E993:$BG993)))</f>
        <v>9.5492717699093028E-3</v>
      </c>
      <c r="BU993" s="267">
        <f t="array" ref="BU993">(AVERAGE(IF($E$4:$BG$4=BU$4,$E993:$BG993)))</f>
        <v>2.3473501033664263E-3</v>
      </c>
      <c r="BV993" s="267">
        <f t="array" ref="BV993">(MIN(IF($E$4:$BG$4=BV$4,$E993:$BG993)))</f>
        <v>5.975719788488259E-5</v>
      </c>
      <c r="BW993" s="267">
        <f t="array" ref="BW993">(MAX(IF($E$4:$BG$4=BW$4,$E993:$BG993)))</f>
        <v>1.0536225555108216E-2</v>
      </c>
      <c r="BX993" s="267">
        <f t="array" ref="BX993">(AVERAGE(IF($E$4:$BG$4=BX$4,$E993:$BG993)))</f>
        <v>5.2031526103524925E-3</v>
      </c>
      <c r="BY993" s="267">
        <f t="array" ref="BY993">(MIN(IF($E$4:$BG$4=BY$4,$E993:$BG993)))</f>
        <v>1.3913241118546565E-4</v>
      </c>
      <c r="BZ993" s="267">
        <f t="array" ref="BZ993">(MAX(IF($E$4:$BG$4=BZ$4,$E993:$BG993)))</f>
        <v>3.172215264961946E-3</v>
      </c>
      <c r="CA993" s="267">
        <f t="array" ref="CA993">(AVERAGE(IF($E$4:$BG$4=CA$4,$E993:$BG993)))</f>
        <v>1.1009684771104038E-3</v>
      </c>
      <c r="CB993" s="268">
        <f t="shared" si="399"/>
        <v>0</v>
      </c>
      <c r="CC993" s="268">
        <f t="shared" si="400"/>
        <v>0</v>
      </c>
      <c r="CD993" s="268">
        <f t="shared" si="401"/>
        <v>5.9785575037781691E-3</v>
      </c>
    </row>
    <row r="994" spans="1:82" s="90" customFormat="1" ht="24">
      <c r="A994" s="253">
        <f t="shared" si="406"/>
        <v>53407</v>
      </c>
      <c r="B994" s="236" t="s">
        <v>905</v>
      </c>
      <c r="C994" s="50"/>
      <c r="D994" s="50"/>
      <c r="E994" s="79">
        <f>ALL!E381/ALL!E$554</f>
        <v>0</v>
      </c>
      <c r="F994" s="79">
        <f>ALL!F381/ALL!F$554</f>
        <v>0</v>
      </c>
      <c r="G994" s="79">
        <f>ALL!G381/ALL!G$554</f>
        <v>0</v>
      </c>
      <c r="H994" s="79">
        <f>ALL!H381/ALL!H$554</f>
        <v>0</v>
      </c>
      <c r="I994" s="79">
        <f>ALL!I381/ALL!I$554</f>
        <v>0</v>
      </c>
      <c r="J994" s="79">
        <f>ALL!J381/ALL!J$554</f>
        <v>0</v>
      </c>
      <c r="K994" s="79">
        <f>ALL!K381/ALL!K$554</f>
        <v>0</v>
      </c>
      <c r="L994" s="79">
        <f>ALL!L381/ALL!L$554</f>
        <v>0</v>
      </c>
      <c r="M994" s="79">
        <f>ALL!M381/ALL!M$554</f>
        <v>0</v>
      </c>
      <c r="N994" s="79">
        <f>ALL!N381/ALL!N$554</f>
        <v>0</v>
      </c>
      <c r="O994" s="79">
        <f>ALL!O381/ALL!O$554</f>
        <v>0</v>
      </c>
      <c r="P994" s="79">
        <f>ALL!P381/ALL!P$554</f>
        <v>0</v>
      </c>
      <c r="Q994" s="79">
        <f>ALL!Q381/ALL!Q$554</f>
        <v>0</v>
      </c>
      <c r="R994" s="79">
        <f>ALL!R381/ALL!R$554</f>
        <v>0</v>
      </c>
      <c r="S994" s="79">
        <f>ALL!S381/ALL!S$554</f>
        <v>0</v>
      </c>
      <c r="T994" s="79">
        <f>ALL!T381/ALL!T$554</f>
        <v>0</v>
      </c>
      <c r="U994" s="79">
        <f>ALL!U381/ALL!U$554</f>
        <v>0</v>
      </c>
      <c r="V994" s="79">
        <f>ALL!V381/ALL!V$554</f>
        <v>0</v>
      </c>
      <c r="W994" s="79">
        <f>ALL!W381/ALL!W$554</f>
        <v>0</v>
      </c>
      <c r="X994" s="79">
        <f>ALL!X381/ALL!X$554</f>
        <v>0</v>
      </c>
      <c r="Y994" s="79">
        <f>ALL!Y381/ALL!Y$554</f>
        <v>0</v>
      </c>
      <c r="Z994" s="79">
        <f>ALL!Z381/ALL!Z$554</f>
        <v>0</v>
      </c>
      <c r="AA994" s="79">
        <f>ALL!AA381/ALL!AA$554</f>
        <v>0</v>
      </c>
      <c r="AB994" s="79">
        <f>ALL!AB381/ALL!AB$554</f>
        <v>0</v>
      </c>
      <c r="AC994" s="79">
        <f>ALL!AC381/ALL!AC$554</f>
        <v>0</v>
      </c>
      <c r="AD994" s="79">
        <f>ALL!AD381/ALL!AD$554</f>
        <v>0</v>
      </c>
      <c r="AE994" s="79">
        <f>ALL!AE381/ALL!AE$554</f>
        <v>0</v>
      </c>
      <c r="AF994" s="79">
        <f>ALL!AF381/ALL!AF$554</f>
        <v>0</v>
      </c>
      <c r="AG994" s="79">
        <f>ALL!AG381/ALL!AG$554</f>
        <v>0</v>
      </c>
      <c r="AH994" s="79">
        <f>ALL!AH381/ALL!AH$554</f>
        <v>0</v>
      </c>
      <c r="AI994" s="79">
        <f>ALL!AI381/ALL!AI$554</f>
        <v>0</v>
      </c>
      <c r="AJ994" s="79">
        <f>ALL!AJ381/ALL!AJ$554</f>
        <v>0</v>
      </c>
      <c r="AK994" s="79">
        <f>ALL!AK381/ALL!AK$554</f>
        <v>0</v>
      </c>
      <c r="AL994" s="79">
        <f>ALL!AL381/ALL!AL$554</f>
        <v>0</v>
      </c>
      <c r="AM994" s="79">
        <f>ALL!AM381/ALL!AM$554</f>
        <v>0</v>
      </c>
      <c r="AN994" s="79">
        <f>ALL!AN381/ALL!AN$554</f>
        <v>0</v>
      </c>
      <c r="AO994" s="79">
        <f>ALL!AO381/ALL!AO$554</f>
        <v>0</v>
      </c>
      <c r="AP994" s="79">
        <f>ALL!AP381/ALL!AP$554</f>
        <v>0</v>
      </c>
      <c r="AQ994" s="79">
        <f>ALL!AQ381/ALL!AQ$554</f>
        <v>0</v>
      </c>
      <c r="AR994" s="79">
        <f>ALL!AR381/ALL!AR$554</f>
        <v>0</v>
      </c>
      <c r="AS994" s="79">
        <f>ALL!AS381/ALL!AS$554</f>
        <v>0</v>
      </c>
      <c r="AT994" s="79">
        <f>ALL!AT381/ALL!AT$554</f>
        <v>0</v>
      </c>
      <c r="AU994" s="79">
        <f>ALL!AU381/ALL!AU$554</f>
        <v>0</v>
      </c>
      <c r="AV994" s="79">
        <f>ALL!AV381/ALL!AV$554</f>
        <v>0</v>
      </c>
      <c r="AW994" s="79">
        <f>ALL!AW381/ALL!AW$554</f>
        <v>0</v>
      </c>
      <c r="AX994" s="79">
        <f>ALL!AX381/ALL!AX$554</f>
        <v>0</v>
      </c>
      <c r="AY994" s="79">
        <f>ALL!AY381/ALL!AY$554</f>
        <v>0</v>
      </c>
      <c r="AZ994" s="79">
        <f>ALL!AZ381/ALL!AZ$554</f>
        <v>0</v>
      </c>
      <c r="BA994" s="79">
        <f>ALL!BA381/ALL!BA$554</f>
        <v>0</v>
      </c>
      <c r="BB994" s="79">
        <f>ALL!BB381/ALL!BB$554</f>
        <v>0</v>
      </c>
      <c r="BC994" s="79">
        <f>ALL!BC381/ALL!BC$554</f>
        <v>0</v>
      </c>
      <c r="BD994" s="79">
        <f>ALL!BD381/ALL!BD$554</f>
        <v>0</v>
      </c>
      <c r="BE994" s="79">
        <f>ALL!BE381/ALL!BE$554</f>
        <v>0</v>
      </c>
      <c r="BF994" s="79">
        <f>ALL!BF381/ALL!BF$554</f>
        <v>0</v>
      </c>
      <c r="BG994" s="79">
        <f>ALL!BG381/ALL!BG$554</f>
        <v>0</v>
      </c>
      <c r="BH994" s="79">
        <f>ALL!BH381/ALL!BH$554</f>
        <v>0</v>
      </c>
      <c r="BJ994" s="267">
        <f t="array" ref="BJ994">(MIN(IF($E$4:$BG$4=BJ$4,$E994:$BG994)))</f>
        <v>0</v>
      </c>
      <c r="BK994" s="267">
        <f t="array" ref="BK994">(MAX(IF($E$4:$BG$4=BK$4,$E994:$BG994)))</f>
        <v>0</v>
      </c>
      <c r="BL994" s="267">
        <f t="array" ref="BL994">(AVERAGE(IF($E$4:$BG$4=BL$4,$E994:$BG994)))</f>
        <v>0</v>
      </c>
      <c r="BM994" s="267">
        <f t="array" ref="BM994">(MIN(IF($E$4:$BG$4=BM$4,$E994:$BG994)))</f>
        <v>0</v>
      </c>
      <c r="BN994" s="267">
        <f t="array" ref="BN994">(MAX(IF($E$4:$BG$4=BN$4,$E994:$BG994)))</f>
        <v>0</v>
      </c>
      <c r="BO994" s="267">
        <f t="array" ref="BO994">(AVERAGE(IF($E$4:$BG$4=BO$4,$E994:$BG994)))</f>
        <v>0</v>
      </c>
      <c r="BP994" s="267">
        <f t="array" ref="BP994">(MIN(IF($E$4:$BG$4=BP$4,$E994:$BG994)))</f>
        <v>0</v>
      </c>
      <c r="BQ994" s="267">
        <f t="array" ref="BQ994">(MAX(IF($E$4:$BG$4=BQ$4,$E994:$BG994)))</f>
        <v>0</v>
      </c>
      <c r="BR994" s="267">
        <f t="array" ref="BR994">(AVERAGE(IF($E$4:$BG$4=BR$4,$E994:$BG994)))</f>
        <v>0</v>
      </c>
      <c r="BS994" s="267">
        <f t="array" ref="BS994">(MIN(IF($E$4:$BG$4=BS$4,$E994:$BG994)))</f>
        <v>0</v>
      </c>
      <c r="BT994" s="267">
        <f t="array" ref="BT994">(MAX(IF($E$4:$BG$4=BT$4,$E994:$BG994)))</f>
        <v>0</v>
      </c>
      <c r="BU994" s="267">
        <f t="array" ref="BU994">(AVERAGE(IF($E$4:$BG$4=BU$4,$E994:$BG994)))</f>
        <v>0</v>
      </c>
      <c r="BV994" s="267">
        <f t="array" ref="BV994">(MIN(IF($E$4:$BG$4=BV$4,$E994:$BG994)))</f>
        <v>0</v>
      </c>
      <c r="BW994" s="267">
        <f t="array" ref="BW994">(MAX(IF($E$4:$BG$4=BW$4,$E994:$BG994)))</f>
        <v>0</v>
      </c>
      <c r="BX994" s="267">
        <f t="array" ref="BX994">(AVERAGE(IF($E$4:$BG$4=BX$4,$E994:$BG994)))</f>
        <v>0</v>
      </c>
      <c r="BY994" s="267">
        <f t="array" ref="BY994">(MIN(IF($E$4:$BG$4=BY$4,$E994:$BG994)))</f>
        <v>0</v>
      </c>
      <c r="BZ994" s="267">
        <f t="array" ref="BZ994">(MAX(IF($E$4:$BG$4=BZ$4,$E994:$BG994)))</f>
        <v>0</v>
      </c>
      <c r="CA994" s="267">
        <f t="array" ref="CA994">(AVERAGE(IF($E$4:$BG$4=CA$4,$E994:$BG994)))</f>
        <v>0</v>
      </c>
      <c r="CB994" s="268">
        <f t="shared" si="399"/>
        <v>0</v>
      </c>
      <c r="CC994" s="268">
        <f t="shared" si="400"/>
        <v>0</v>
      </c>
      <c r="CD994" s="268">
        <f t="shared" si="401"/>
        <v>0</v>
      </c>
    </row>
    <row r="995" spans="1:82" s="90" customFormat="1">
      <c r="A995" s="253">
        <f t="shared" si="406"/>
        <v>53408</v>
      </c>
      <c r="B995" s="236" t="s">
        <v>322</v>
      </c>
      <c r="C995" s="50"/>
      <c r="D995" s="50"/>
      <c r="E995" s="79">
        <f>ALL!E382/ALL!E$554</f>
        <v>0</v>
      </c>
      <c r="F995" s="79">
        <f>ALL!F382/ALL!F$554</f>
        <v>0</v>
      </c>
      <c r="G995" s="79">
        <f>ALL!G382/ALL!G$554</f>
        <v>0</v>
      </c>
      <c r="H995" s="79">
        <f>ALL!H382/ALL!H$554</f>
        <v>0</v>
      </c>
      <c r="I995" s="79">
        <f>ALL!I382/ALL!I$554</f>
        <v>0</v>
      </c>
      <c r="J995" s="79">
        <f>ALL!J382/ALL!J$554</f>
        <v>0</v>
      </c>
      <c r="K995" s="79">
        <f>ALL!K382/ALL!K$554</f>
        <v>0</v>
      </c>
      <c r="L995" s="79">
        <f>ALL!L382/ALL!L$554</f>
        <v>0</v>
      </c>
      <c r="M995" s="79">
        <f>ALL!M382/ALL!M$554</f>
        <v>0</v>
      </c>
      <c r="N995" s="79">
        <f>ALL!N382/ALL!N$554</f>
        <v>0</v>
      </c>
      <c r="O995" s="79">
        <f>ALL!O382/ALL!O$554</f>
        <v>0</v>
      </c>
      <c r="P995" s="79">
        <f>ALL!P382/ALL!P$554</f>
        <v>0</v>
      </c>
      <c r="Q995" s="79">
        <f>ALL!Q382/ALL!Q$554</f>
        <v>0</v>
      </c>
      <c r="R995" s="79">
        <f>ALL!R382/ALL!R$554</f>
        <v>0</v>
      </c>
      <c r="S995" s="79">
        <f>ALL!S382/ALL!S$554</f>
        <v>0</v>
      </c>
      <c r="T995" s="79">
        <f>ALL!T382/ALL!T$554</f>
        <v>0</v>
      </c>
      <c r="U995" s="79">
        <f>ALL!U382/ALL!U$554</f>
        <v>0</v>
      </c>
      <c r="V995" s="79">
        <f>ALL!V382/ALL!V$554</f>
        <v>0</v>
      </c>
      <c r="W995" s="79">
        <f>ALL!W382/ALL!W$554</f>
        <v>0</v>
      </c>
      <c r="X995" s="79">
        <f>ALL!X382/ALL!X$554</f>
        <v>0</v>
      </c>
      <c r="Y995" s="79">
        <f>ALL!Y382/ALL!Y$554</f>
        <v>0</v>
      </c>
      <c r="Z995" s="79">
        <f>ALL!Z382/ALL!Z$554</f>
        <v>0</v>
      </c>
      <c r="AA995" s="79">
        <f>ALL!AA382/ALL!AA$554</f>
        <v>0</v>
      </c>
      <c r="AB995" s="79">
        <f>ALL!AB382/ALL!AB$554</f>
        <v>0</v>
      </c>
      <c r="AC995" s="79">
        <f>ALL!AC382/ALL!AC$554</f>
        <v>0</v>
      </c>
      <c r="AD995" s="79">
        <f>ALL!AD382/ALL!AD$554</f>
        <v>0</v>
      </c>
      <c r="AE995" s="79">
        <f>ALL!AE382/ALL!AE$554</f>
        <v>0</v>
      </c>
      <c r="AF995" s="79">
        <f>ALL!AF382/ALL!AF$554</f>
        <v>0</v>
      </c>
      <c r="AG995" s="79">
        <f>ALL!AG382/ALL!AG$554</f>
        <v>0</v>
      </c>
      <c r="AH995" s="79">
        <f>ALL!AH382/ALL!AH$554</f>
        <v>0</v>
      </c>
      <c r="AI995" s="79">
        <f>ALL!AI382/ALL!AI$554</f>
        <v>0</v>
      </c>
      <c r="AJ995" s="79">
        <f>ALL!AJ382/ALL!AJ$554</f>
        <v>0</v>
      </c>
      <c r="AK995" s="79">
        <f>ALL!AK382/ALL!AK$554</f>
        <v>0</v>
      </c>
      <c r="AL995" s="79">
        <f>ALL!AL382/ALL!AL$554</f>
        <v>0</v>
      </c>
      <c r="AM995" s="79">
        <f>ALL!AM382/ALL!AM$554</f>
        <v>0</v>
      </c>
      <c r="AN995" s="79">
        <f>ALL!AN382/ALL!AN$554</f>
        <v>0</v>
      </c>
      <c r="AO995" s="79">
        <f>ALL!AO382/ALL!AO$554</f>
        <v>0</v>
      </c>
      <c r="AP995" s="79">
        <f>ALL!AP382/ALL!AP$554</f>
        <v>0</v>
      </c>
      <c r="AQ995" s="79">
        <f>ALL!AQ382/ALL!AQ$554</f>
        <v>0</v>
      </c>
      <c r="AR995" s="79">
        <f>ALL!AR382/ALL!AR$554</f>
        <v>0</v>
      </c>
      <c r="AS995" s="79">
        <f>ALL!AS382/ALL!AS$554</f>
        <v>0</v>
      </c>
      <c r="AT995" s="79">
        <f>ALL!AT382/ALL!AT$554</f>
        <v>0</v>
      </c>
      <c r="AU995" s="79">
        <f>ALL!AU382/ALL!AU$554</f>
        <v>0</v>
      </c>
      <c r="AV995" s="79">
        <f>ALL!AV382/ALL!AV$554</f>
        <v>0</v>
      </c>
      <c r="AW995" s="79">
        <f>ALL!AW382/ALL!AW$554</f>
        <v>0</v>
      </c>
      <c r="AX995" s="79">
        <f>ALL!AX382/ALL!AX$554</f>
        <v>0</v>
      </c>
      <c r="AY995" s="79">
        <f>ALL!AY382/ALL!AY$554</f>
        <v>0</v>
      </c>
      <c r="AZ995" s="79">
        <f>ALL!AZ382/ALL!AZ$554</f>
        <v>0</v>
      </c>
      <c r="BA995" s="79">
        <f>ALL!BA382/ALL!BA$554</f>
        <v>0</v>
      </c>
      <c r="BB995" s="79">
        <f>ALL!BB382/ALL!BB$554</f>
        <v>0</v>
      </c>
      <c r="BC995" s="79">
        <f>ALL!BC382/ALL!BC$554</f>
        <v>0</v>
      </c>
      <c r="BD995" s="79">
        <f>ALL!BD382/ALL!BD$554</f>
        <v>0</v>
      </c>
      <c r="BE995" s="79">
        <f>ALL!BE382/ALL!BE$554</f>
        <v>5.1033751295756243E-5</v>
      </c>
      <c r="BF995" s="79">
        <f>ALL!BF382/ALL!BF$554</f>
        <v>7.871157736133646E-5</v>
      </c>
      <c r="BG995" s="79">
        <f>ALL!BG382/ALL!BG$554</f>
        <v>0</v>
      </c>
      <c r="BH995" s="79">
        <f>ALL!BH382/ALL!BH$554</f>
        <v>2.8236439730973958E-6</v>
      </c>
      <c r="BJ995" s="267">
        <f t="array" ref="BJ995">(MIN(IF($E$4:$BG$4=BJ$4,$E995:$BG995)))</f>
        <v>0</v>
      </c>
      <c r="BK995" s="267">
        <f t="array" ref="BK995">(MAX(IF($E$4:$BG$4=BK$4,$E995:$BG995)))</f>
        <v>0</v>
      </c>
      <c r="BL995" s="267">
        <f t="array" ref="BL995">(AVERAGE(IF($E$4:$BG$4=BL$4,$E995:$BG995)))</f>
        <v>0</v>
      </c>
      <c r="BM995" s="267">
        <f t="array" ref="BM995">(MIN(IF($E$4:$BG$4=BM$4,$E995:$BG995)))</f>
        <v>0</v>
      </c>
      <c r="BN995" s="267">
        <f t="array" ref="BN995">(MAX(IF($E$4:$BG$4=BN$4,$E995:$BG995)))</f>
        <v>7.871157736133646E-5</v>
      </c>
      <c r="BO995" s="267">
        <f t="array" ref="BO995">(AVERAGE(IF($E$4:$BG$4=BO$4,$E995:$BG995)))</f>
        <v>3.2436332164273177E-5</v>
      </c>
      <c r="BP995" s="267">
        <f t="array" ref="BP995">(MIN(IF($E$4:$BG$4=BP$4,$E995:$BG995)))</f>
        <v>0</v>
      </c>
      <c r="BQ995" s="267">
        <f t="array" ref="BQ995">(MAX(IF($E$4:$BG$4=BQ$4,$E995:$BG995)))</f>
        <v>0</v>
      </c>
      <c r="BR995" s="267">
        <f t="array" ref="BR995">(AVERAGE(IF($E$4:$BG$4=BR$4,$E995:$BG995)))</f>
        <v>0</v>
      </c>
      <c r="BS995" s="267">
        <f t="array" ref="BS995">(MIN(IF($E$4:$BG$4=BS$4,$E995:$BG995)))</f>
        <v>0</v>
      </c>
      <c r="BT995" s="267">
        <f t="array" ref="BT995">(MAX(IF($E$4:$BG$4=BT$4,$E995:$BG995)))</f>
        <v>0</v>
      </c>
      <c r="BU995" s="267">
        <f t="array" ref="BU995">(AVERAGE(IF($E$4:$BG$4=BU$4,$E995:$BG995)))</f>
        <v>0</v>
      </c>
      <c r="BV995" s="267">
        <f t="array" ref="BV995">(MIN(IF($E$4:$BG$4=BV$4,$E995:$BG995)))</f>
        <v>0</v>
      </c>
      <c r="BW995" s="267">
        <f t="array" ref="BW995">(MAX(IF($E$4:$BG$4=BW$4,$E995:$BG995)))</f>
        <v>0</v>
      </c>
      <c r="BX995" s="267">
        <f t="array" ref="BX995">(AVERAGE(IF($E$4:$BG$4=BX$4,$E995:$BG995)))</f>
        <v>0</v>
      </c>
      <c r="BY995" s="267">
        <f t="array" ref="BY995">(MIN(IF($E$4:$BG$4=BY$4,$E995:$BG995)))</f>
        <v>0</v>
      </c>
      <c r="BZ995" s="267">
        <f t="array" ref="BZ995">(MAX(IF($E$4:$BG$4=BZ$4,$E995:$BG995)))</f>
        <v>0</v>
      </c>
      <c r="CA995" s="267">
        <f t="array" ref="CA995">(AVERAGE(IF($E$4:$BG$4=CA$4,$E995:$BG995)))</f>
        <v>0</v>
      </c>
      <c r="CB995" s="268">
        <f t="shared" si="399"/>
        <v>0</v>
      </c>
      <c r="CC995" s="268">
        <f t="shared" si="400"/>
        <v>0</v>
      </c>
      <c r="CD995" s="268">
        <f t="shared" si="401"/>
        <v>2.359005975583504E-6</v>
      </c>
    </row>
    <row r="996" spans="1:82" s="90" customFormat="1" ht="24">
      <c r="A996" s="253">
        <f t="shared" si="406"/>
        <v>53409</v>
      </c>
      <c r="B996" s="236" t="s">
        <v>323</v>
      </c>
      <c r="C996" s="50"/>
      <c r="D996" s="50"/>
      <c r="E996" s="79">
        <f>ALL!E383/ALL!E$554</f>
        <v>9.1412268321249566E-6</v>
      </c>
      <c r="F996" s="79">
        <f>ALL!F383/ALL!F$554</f>
        <v>0</v>
      </c>
      <c r="G996" s="79">
        <f>ALL!G383/ALL!G$554</f>
        <v>5.0876652927999907E-3</v>
      </c>
      <c r="H996" s="79">
        <f>ALL!H383/ALL!H$554</f>
        <v>1.2939931675084447E-5</v>
      </c>
      <c r="I996" s="79">
        <f>ALL!I383/ALL!I$554</f>
        <v>3.5618135756203469E-5</v>
      </c>
      <c r="J996" s="79">
        <f>ALL!J383/ALL!J$554</f>
        <v>0</v>
      </c>
      <c r="K996" s="79">
        <f>ALL!K383/ALL!K$554</f>
        <v>0</v>
      </c>
      <c r="L996" s="79">
        <f>ALL!L383/ALL!L$554</f>
        <v>0</v>
      </c>
      <c r="M996" s="79">
        <f>ALL!M383/ALL!M$554</f>
        <v>0</v>
      </c>
      <c r="N996" s="79">
        <f>ALL!N383/ALL!N$554</f>
        <v>0</v>
      </c>
      <c r="O996" s="79">
        <f>ALL!O383/ALL!O$554</f>
        <v>0</v>
      </c>
      <c r="P996" s="79">
        <f>ALL!P383/ALL!P$554</f>
        <v>2.3838403934852318E-4</v>
      </c>
      <c r="Q996" s="79">
        <f>ALL!Q383/ALL!Q$554</f>
        <v>1.2481893273203666E-4</v>
      </c>
      <c r="R996" s="79">
        <f>ALL!R383/ALL!R$554</f>
        <v>0</v>
      </c>
      <c r="S996" s="79">
        <f>ALL!S383/ALL!S$554</f>
        <v>0</v>
      </c>
      <c r="T996" s="79">
        <f>ALL!T383/ALL!T$554</f>
        <v>0</v>
      </c>
      <c r="U996" s="79">
        <f>ALL!U383/ALL!U$554</f>
        <v>1.734137107560925E-3</v>
      </c>
      <c r="V996" s="79">
        <f>ALL!V383/ALL!V$554</f>
        <v>0</v>
      </c>
      <c r="W996" s="79">
        <f>ALL!W383/ALL!W$554</f>
        <v>5.5073088488738009E-4</v>
      </c>
      <c r="X996" s="79">
        <f>ALL!X383/ALL!X$554</f>
        <v>0</v>
      </c>
      <c r="Y996" s="79">
        <f>ALL!Y383/ALL!Y$554</f>
        <v>1.0479565056029781E-4</v>
      </c>
      <c r="Z996" s="79">
        <f>ALL!Z383/ALL!Z$554</f>
        <v>0</v>
      </c>
      <c r="AA996" s="79">
        <f>ALL!AA383/ALL!AA$554</f>
        <v>0</v>
      </c>
      <c r="AB996" s="79">
        <f>ALL!AB383/ALL!AB$554</f>
        <v>1.2136702606727406E-4</v>
      </c>
      <c r="AC996" s="79">
        <f>ALL!AC383/ALL!AC$554</f>
        <v>0</v>
      </c>
      <c r="AD996" s="79">
        <f>ALL!AD383/ALL!AD$554</f>
        <v>0</v>
      </c>
      <c r="AE996" s="79">
        <f>ALL!AE383/ALL!AE$554</f>
        <v>4.7539266134420423E-5</v>
      </c>
      <c r="AF996" s="79">
        <f>ALL!AF383/ALL!AF$554</f>
        <v>0</v>
      </c>
      <c r="AG996" s="79">
        <f>ALL!AG383/ALL!AG$554</f>
        <v>2.143711762123367E-4</v>
      </c>
      <c r="AH996" s="79">
        <f>ALL!AH383/ALL!AH$554</f>
        <v>5.613597767211931E-4</v>
      </c>
      <c r="AI996" s="79">
        <f>ALL!AI383/ALL!AI$554</f>
        <v>4.1729455525592734E-6</v>
      </c>
      <c r="AJ996" s="79">
        <f>ALL!AJ383/ALL!AJ$554</f>
        <v>0</v>
      </c>
      <c r="AK996" s="79">
        <f>ALL!AK383/ALL!AK$554</f>
        <v>0</v>
      </c>
      <c r="AL996" s="79">
        <f>ALL!AL383/ALL!AL$554</f>
        <v>0</v>
      </c>
      <c r="AM996" s="79">
        <f>ALL!AM383/ALL!AM$554</f>
        <v>0</v>
      </c>
      <c r="AN996" s="79">
        <f>ALL!AN383/ALL!AN$554</f>
        <v>0</v>
      </c>
      <c r="AO996" s="79">
        <f>ALL!AO383/ALL!AO$554</f>
        <v>0</v>
      </c>
      <c r="AP996" s="79">
        <f>ALL!AP383/ALL!AP$554</f>
        <v>0</v>
      </c>
      <c r="AQ996" s="79">
        <f>ALL!AQ383/ALL!AQ$554</f>
        <v>0</v>
      </c>
      <c r="AR996" s="79">
        <f>ALL!AR383/ALL!AR$554</f>
        <v>0</v>
      </c>
      <c r="AS996" s="79">
        <f>ALL!AS383/ALL!AS$554</f>
        <v>0</v>
      </c>
      <c r="AT996" s="79">
        <f>ALL!AT383/ALL!AT$554</f>
        <v>0</v>
      </c>
      <c r="AU996" s="79">
        <f>ALL!AU383/ALL!AU$554</f>
        <v>0</v>
      </c>
      <c r="AV996" s="79">
        <f>ALL!AV383/ALL!AV$554</f>
        <v>0</v>
      </c>
      <c r="AW996" s="79">
        <f>ALL!AW383/ALL!AW$554</f>
        <v>0</v>
      </c>
      <c r="AX996" s="79">
        <f>ALL!AX383/ALL!AX$554</f>
        <v>0</v>
      </c>
      <c r="AY996" s="79">
        <f>ALL!AY383/ALL!AY$554</f>
        <v>0</v>
      </c>
      <c r="AZ996" s="79">
        <f>ALL!AZ383/ALL!AZ$554</f>
        <v>0</v>
      </c>
      <c r="BA996" s="79">
        <f>ALL!BA383/ALL!BA$554</f>
        <v>0</v>
      </c>
      <c r="BB996" s="79">
        <f>ALL!BB383/ALL!BB$554</f>
        <v>0</v>
      </c>
      <c r="BC996" s="79">
        <f>ALL!BC383/ALL!BC$554</f>
        <v>0</v>
      </c>
      <c r="BD996" s="79">
        <f>ALL!BD383/ALL!BD$554</f>
        <v>8.5104199481372654E-5</v>
      </c>
      <c r="BE996" s="79">
        <f>ALL!BE383/ALL!BE$554</f>
        <v>0</v>
      </c>
      <c r="BF996" s="79">
        <f>ALL!BF383/ALL!BF$554</f>
        <v>0</v>
      </c>
      <c r="BG996" s="79">
        <f>ALL!BG383/ALL!BG$554</f>
        <v>1.5691621280168914E-3</v>
      </c>
      <c r="BH996" s="79">
        <f>ALL!BH383/ALL!BH$554</f>
        <v>2.5136191582687031E-4</v>
      </c>
      <c r="BJ996" s="267">
        <f t="array" ref="BJ996">(MIN(IF($E$4:$BG$4=BJ$4,$E996:$BG996)))</f>
        <v>0</v>
      </c>
      <c r="BK996" s="267">
        <f t="array" ref="BK996">(MAX(IF($E$4:$BG$4=BK$4,$E996:$BG996)))</f>
        <v>0</v>
      </c>
      <c r="BL996" s="267">
        <f t="array" ref="BL996">(AVERAGE(IF($E$4:$BG$4=BL$4,$E996:$BG996)))</f>
        <v>0</v>
      </c>
      <c r="BM996" s="267">
        <f t="array" ref="BM996">(MIN(IF($E$4:$BG$4=BM$4,$E996:$BG996)))</f>
        <v>0</v>
      </c>
      <c r="BN996" s="267">
        <f t="array" ref="BN996">(MAX(IF($E$4:$BG$4=BN$4,$E996:$BG996)))</f>
        <v>1.5691621280168914E-3</v>
      </c>
      <c r="BO996" s="267">
        <f t="array" ref="BO996">(AVERAGE(IF($E$4:$BG$4=BO$4,$E996:$BG996)))</f>
        <v>4.1356658187456603E-4</v>
      </c>
      <c r="BP996" s="267">
        <f t="array" ref="BP996">(MIN(IF($E$4:$BG$4=BP$4,$E996:$BG996)))</f>
        <v>0</v>
      </c>
      <c r="BQ996" s="267">
        <f t="array" ref="BQ996">(MAX(IF($E$4:$BG$4=BQ$4,$E996:$BG996)))</f>
        <v>0</v>
      </c>
      <c r="BR996" s="267">
        <f t="array" ref="BR996">(AVERAGE(IF($E$4:$BG$4=BR$4,$E996:$BG996)))</f>
        <v>0</v>
      </c>
      <c r="BS996" s="267">
        <f t="array" ref="BS996">(MIN(IF($E$4:$BG$4=BS$4,$E996:$BG996)))</f>
        <v>0</v>
      </c>
      <c r="BT996" s="267">
        <f t="array" ref="BT996">(MAX(IF($E$4:$BG$4=BT$4,$E996:$BG996)))</f>
        <v>5.613597767211931E-4</v>
      </c>
      <c r="BU996" s="267">
        <f t="array" ref="BU996">(AVERAGE(IF($E$4:$BG$4=BU$4,$E996:$BG996)))</f>
        <v>6.720598426393036E-5</v>
      </c>
      <c r="BV996" s="267">
        <f t="array" ref="BV996">(MIN(IF($E$4:$BG$4=BV$4,$E996:$BG996)))</f>
        <v>0</v>
      </c>
      <c r="BW996" s="267">
        <f t="array" ref="BW996">(MAX(IF($E$4:$BG$4=BW$4,$E996:$BG996)))</f>
        <v>5.0876652927999907E-3</v>
      </c>
      <c r="BX996" s="267">
        <f t="array" ref="BX996">(AVERAGE(IF($E$4:$BG$4=BX$4,$E996:$BG996)))</f>
        <v>1.3022580797168162E-3</v>
      </c>
      <c r="BY996" s="267">
        <f t="array" ref="BY996">(MIN(IF($E$4:$BG$4=BY$4,$E996:$BG996)))</f>
        <v>0</v>
      </c>
      <c r="BZ996" s="267">
        <f t="array" ref="BZ996">(MAX(IF($E$4:$BG$4=BZ$4,$E996:$BG996)))</f>
        <v>1.734137107560925E-3</v>
      </c>
      <c r="CA996" s="267">
        <f t="array" ref="CA996">(AVERAGE(IF($E$4:$BG$4=CA$4,$E996:$BG996)))</f>
        <v>3.1809762920436389E-4</v>
      </c>
      <c r="CB996" s="268">
        <f t="shared" si="399"/>
        <v>0</v>
      </c>
      <c r="CC996" s="268">
        <f t="shared" si="400"/>
        <v>0</v>
      </c>
      <c r="CD996" s="268">
        <f t="shared" si="401"/>
        <v>1.9093286764252027E-4</v>
      </c>
    </row>
    <row r="997" spans="1:82" s="90" customFormat="1" ht="24">
      <c r="A997" s="253">
        <f t="shared" si="406"/>
        <v>53410</v>
      </c>
      <c r="B997" s="236" t="s">
        <v>324</v>
      </c>
      <c r="C997" s="50"/>
      <c r="D997" s="50"/>
      <c r="E997" s="79">
        <f>ALL!E384/ALL!E$554</f>
        <v>1.057969920469822E-4</v>
      </c>
      <c r="F997" s="79">
        <f>ALL!F384/ALL!F$554</f>
        <v>1.7102741582770417E-4</v>
      </c>
      <c r="G997" s="79">
        <f>ALL!G384/ALL!G$554</f>
        <v>0</v>
      </c>
      <c r="H997" s="79">
        <f>ALL!H384/ALL!H$554</f>
        <v>2.0311108296946266E-5</v>
      </c>
      <c r="I997" s="79">
        <f>ALL!I384/ALL!I$554</f>
        <v>2.3142278933368392E-6</v>
      </c>
      <c r="J997" s="79">
        <f>ALL!J384/ALL!J$554</f>
        <v>3.8029974311663912E-5</v>
      </c>
      <c r="K997" s="79">
        <f>ALL!K384/ALL!K$554</f>
        <v>1.3161105872704578E-4</v>
      </c>
      <c r="L997" s="79">
        <f>ALL!L384/ALL!L$554</f>
        <v>0</v>
      </c>
      <c r="M997" s="79">
        <f>ALL!M384/ALL!M$554</f>
        <v>0</v>
      </c>
      <c r="N997" s="79">
        <f>ALL!N384/ALL!N$554</f>
        <v>0</v>
      </c>
      <c r="O997" s="79">
        <f>ALL!O384/ALL!O$554</f>
        <v>0</v>
      </c>
      <c r="P997" s="79">
        <f>ALL!P384/ALL!P$554</f>
        <v>4.2075466760542529E-5</v>
      </c>
      <c r="Q997" s="79">
        <f>ALL!Q384/ALL!Q$554</f>
        <v>1.9173883264140344E-4</v>
      </c>
      <c r="R997" s="79">
        <f>ALL!R384/ALL!R$554</f>
        <v>0</v>
      </c>
      <c r="S997" s="79">
        <f>ALL!S384/ALL!S$554</f>
        <v>0</v>
      </c>
      <c r="T997" s="79">
        <f>ALL!T384/ALL!T$554</f>
        <v>1.474839975812401E-5</v>
      </c>
      <c r="U997" s="79">
        <f>ALL!U384/ALL!U$554</f>
        <v>0</v>
      </c>
      <c r="V997" s="79">
        <f>ALL!V384/ALL!V$554</f>
        <v>0</v>
      </c>
      <c r="W997" s="79">
        <f>ALL!W384/ALL!W$554</f>
        <v>1.395268689398945E-5</v>
      </c>
      <c r="X997" s="79">
        <f>ALL!X384/ALL!X$554</f>
        <v>0</v>
      </c>
      <c r="Y997" s="79">
        <f>ALL!Y384/ALL!Y$554</f>
        <v>0</v>
      </c>
      <c r="Z997" s="79">
        <f>ALL!Z384/ALL!Z$554</f>
        <v>4.4291100069436068E-4</v>
      </c>
      <c r="AA997" s="79">
        <f>ALL!AA384/ALL!AA$554</f>
        <v>2.9058925693894717E-4</v>
      </c>
      <c r="AB997" s="79">
        <f>ALL!AB384/ALL!AB$554</f>
        <v>1.6818821037162637E-4</v>
      </c>
      <c r="AC997" s="79">
        <f>ALL!AC384/ALL!AC$554</f>
        <v>2.3327925165740841E-3</v>
      </c>
      <c r="AD997" s="79">
        <f>ALL!AD384/ALL!AD$554</f>
        <v>8.3936167038092482E-5</v>
      </c>
      <c r="AE997" s="79">
        <f>ALL!AE384/ALL!AE$554</f>
        <v>-3.3360888515382755E-6</v>
      </c>
      <c r="AF997" s="79">
        <f>ALL!AF384/ALL!AF$554</f>
        <v>0</v>
      </c>
      <c r="AG997" s="79">
        <f>ALL!AG384/ALL!AG$554</f>
        <v>2.4061351561797376E-5</v>
      </c>
      <c r="AH997" s="79">
        <f>ALL!AH384/ALL!AH$554</f>
        <v>9.9463325650176186E-4</v>
      </c>
      <c r="AI997" s="79">
        <f>ALL!AI384/ALL!AI$554</f>
        <v>5.1633246303666737E-5</v>
      </c>
      <c r="AJ997" s="79">
        <f>ALL!AJ384/ALL!AJ$554</f>
        <v>3.8799061055503758E-4</v>
      </c>
      <c r="AK997" s="79">
        <f>ALL!AK384/ALL!AK$554</f>
        <v>0</v>
      </c>
      <c r="AL997" s="79">
        <f>ALL!AL384/ALL!AL$554</f>
        <v>0</v>
      </c>
      <c r="AM997" s="79">
        <f>ALL!AM384/ALL!AM$554</f>
        <v>0</v>
      </c>
      <c r="AN997" s="79">
        <f>ALL!AN384/ALL!AN$554</f>
        <v>0</v>
      </c>
      <c r="AO997" s="79">
        <f>ALL!AO384/ALL!AO$554</f>
        <v>0</v>
      </c>
      <c r="AP997" s="79">
        <f>ALL!AP384/ALL!AP$554</f>
        <v>2.3156652677878306E-5</v>
      </c>
      <c r="AQ997" s="79">
        <f>ALL!AQ384/ALL!AQ$554</f>
        <v>0</v>
      </c>
      <c r="AR997" s="79">
        <f>ALL!AR384/ALL!AR$554</f>
        <v>0</v>
      </c>
      <c r="AS997" s="79">
        <f>ALL!AS384/ALL!AS$554</f>
        <v>0</v>
      </c>
      <c r="AT997" s="79">
        <f>ALL!AT384/ALL!AT$554</f>
        <v>0</v>
      </c>
      <c r="AU997" s="79">
        <f>ALL!AU384/ALL!AU$554</f>
        <v>0</v>
      </c>
      <c r="AV997" s="79">
        <f>ALL!AV384/ALL!AV$554</f>
        <v>0</v>
      </c>
      <c r="AW997" s="79">
        <f>ALL!AW384/ALL!AW$554</f>
        <v>5.7458991432310304E-5</v>
      </c>
      <c r="AX997" s="79">
        <f>ALL!AX384/ALL!AX$554</f>
        <v>2.1744916621189779E-5</v>
      </c>
      <c r="AY997" s="79">
        <f>ALL!AY384/ALL!AY$554</f>
        <v>1.1695619984102656E-4</v>
      </c>
      <c r="AZ997" s="79">
        <f>ALL!AZ384/ALL!AZ$554</f>
        <v>0</v>
      </c>
      <c r="BA997" s="79">
        <f>ALL!BA384/ALL!BA$554</f>
        <v>0</v>
      </c>
      <c r="BB997" s="79">
        <f>ALL!BB384/ALL!BB$554</f>
        <v>0</v>
      </c>
      <c r="BC997" s="79">
        <f>ALL!BC384/ALL!BC$554</f>
        <v>1.747904874544402E-2</v>
      </c>
      <c r="BD997" s="79">
        <f>ALL!BD384/ALL!BD$554</f>
        <v>4.21611047828864E-5</v>
      </c>
      <c r="BE997" s="79">
        <f>ALL!BE384/ALL!BE$554</f>
        <v>7.4230910975645444E-6</v>
      </c>
      <c r="BF997" s="79">
        <f>ALL!BF384/ALL!BF$554</f>
        <v>1.0110363499647305E-3</v>
      </c>
      <c r="BG997" s="79">
        <f>ALL!BG384/ALL!BG$554</f>
        <v>5.7642690416947031E-5</v>
      </c>
      <c r="BH997" s="79">
        <f>ALL!BH384/ALL!BH$554</f>
        <v>1.8232356796546236E-4</v>
      </c>
      <c r="BJ997" s="267">
        <f t="array" ref="BJ997">(MIN(IF($E$4:$BG$4=BJ$4,$E997:$BG997)))</f>
        <v>0</v>
      </c>
      <c r="BK997" s="267">
        <f t="array" ref="BK997">(MAX(IF($E$4:$BG$4=BK$4,$E997:$BG997)))</f>
        <v>1.747904874544402E-2</v>
      </c>
      <c r="BL997" s="267">
        <f t="array" ref="BL997">(AVERAGE(IF($E$4:$BG$4=BL$4,$E997:$BG997)))</f>
        <v>1.1061478441260265E-3</v>
      </c>
      <c r="BM997" s="267">
        <f t="array" ref="BM997">(MIN(IF($E$4:$BG$4=BM$4,$E997:$BG997)))</f>
        <v>7.4230910975645444E-6</v>
      </c>
      <c r="BN997" s="267">
        <f t="array" ref="BN997">(MAX(IF($E$4:$BG$4=BN$4,$E997:$BG997)))</f>
        <v>1.0110363499647305E-3</v>
      </c>
      <c r="BO997" s="267">
        <f t="array" ref="BO997">(AVERAGE(IF($E$4:$BG$4=BO$4,$E997:$BG997)))</f>
        <v>2.7956580906553214E-4</v>
      </c>
      <c r="BP997" s="267">
        <f t="array" ref="BP997">(MIN(IF($E$4:$BG$4=BP$4,$E997:$BG997)))</f>
        <v>0</v>
      </c>
      <c r="BQ997" s="267">
        <f t="array" ref="BQ997">(MAX(IF($E$4:$BG$4=BQ$4,$E997:$BG997)))</f>
        <v>0</v>
      </c>
      <c r="BR997" s="267">
        <f t="array" ref="BR997">(AVERAGE(IF($E$4:$BG$4=BR$4,$E997:$BG997)))</f>
        <v>0</v>
      </c>
      <c r="BS997" s="267">
        <f t="array" ref="BS997">(MIN(IF($E$4:$BG$4=BS$4,$E997:$BG997)))</f>
        <v>-3.3360888515382755E-6</v>
      </c>
      <c r="BT997" s="267">
        <f t="array" ref="BT997">(MAX(IF($E$4:$BG$4=BT$4,$E997:$BG997)))</f>
        <v>2.3327925165740841E-3</v>
      </c>
      <c r="BU997" s="267">
        <f t="array" ref="BU997">(AVERAGE(IF($E$4:$BG$4=BU$4,$E997:$BG997)))</f>
        <v>2.0884912270024793E-4</v>
      </c>
      <c r="BV997" s="267">
        <f t="array" ref="BV997">(MIN(IF($E$4:$BG$4=BV$4,$E997:$BG997)))</f>
        <v>0</v>
      </c>
      <c r="BW997" s="267">
        <f t="array" ref="BW997">(MAX(IF($E$4:$BG$4=BW$4,$E997:$BG997)))</f>
        <v>4.4291100069436068E-4</v>
      </c>
      <c r="BX997" s="267">
        <f t="array" ref="BX997">(AVERAGE(IF($E$4:$BG$4=BX$4,$E997:$BG997)))</f>
        <v>2.4977245540525614E-4</v>
      </c>
      <c r="BY997" s="267">
        <f t="array" ref="BY997">(MIN(IF($E$4:$BG$4=BY$4,$E997:$BG997)))</f>
        <v>0</v>
      </c>
      <c r="BZ997" s="267">
        <f t="array" ref="BZ997">(MAX(IF($E$4:$BG$4=BZ$4,$E997:$BG997)))</f>
        <v>5.1633246303666737E-5</v>
      </c>
      <c r="CA997" s="267">
        <f t="array" ref="CA997">(AVERAGE(IF($E$4:$BG$4=CA$4,$E997:$BG997)))</f>
        <v>1.7154898931334781E-5</v>
      </c>
      <c r="CB997" s="268">
        <f t="shared" si="399"/>
        <v>0</v>
      </c>
      <c r="CC997" s="268">
        <f t="shared" si="400"/>
        <v>0</v>
      </c>
      <c r="CD997" s="268">
        <f t="shared" si="401"/>
        <v>4.4221153514771138E-4</v>
      </c>
    </row>
    <row r="998" spans="1:82" s="90" customFormat="1">
      <c r="A998" s="253">
        <f t="shared" si="406"/>
        <v>53411</v>
      </c>
      <c r="B998" s="236" t="s">
        <v>325</v>
      </c>
      <c r="C998" s="50"/>
      <c r="D998" s="50"/>
      <c r="E998" s="79">
        <f>ALL!E385/ALL!E$554</f>
        <v>6.0198323040822879E-4</v>
      </c>
      <c r="F998" s="79">
        <f>ALL!F385/ALL!F$554</f>
        <v>6.3127684186172514E-5</v>
      </c>
      <c r="G998" s="79">
        <f>ALL!G385/ALL!G$554</f>
        <v>1.3587123739357106E-4</v>
      </c>
      <c r="H998" s="79">
        <f>ALL!H385/ALL!H$554</f>
        <v>8.3702872321117676E-5</v>
      </c>
      <c r="I998" s="79">
        <f>ALL!I385/ALL!I$554</f>
        <v>3.45676682562326E-5</v>
      </c>
      <c r="J998" s="79">
        <f>ALL!J385/ALL!J$554</f>
        <v>9.3678761923568149E-5</v>
      </c>
      <c r="K998" s="79">
        <f>ALL!K385/ALL!K$554</f>
        <v>6.0650257477901274E-5</v>
      </c>
      <c r="L998" s="79">
        <f>ALL!L385/ALL!L$554</f>
        <v>9.9271234538983482E-5</v>
      </c>
      <c r="M998" s="79">
        <f>ALL!M385/ALL!M$554</f>
        <v>1.2245808820164926E-4</v>
      </c>
      <c r="N998" s="79">
        <f>ALL!N385/ALL!N$554</f>
        <v>1.6537534016609722E-4</v>
      </c>
      <c r="O998" s="79">
        <f>ALL!O385/ALL!O$554</f>
        <v>6.2242032708603138E-5</v>
      </c>
      <c r="P998" s="79">
        <f>ALL!P385/ALL!P$554</f>
        <v>1.189244396849704E-4</v>
      </c>
      <c r="Q998" s="79">
        <f>ALL!Q385/ALL!Q$554</f>
        <v>1.1704928210926639E-4</v>
      </c>
      <c r="R998" s="79">
        <f>ALL!R385/ALL!R$554</f>
        <v>0</v>
      </c>
      <c r="S998" s="79">
        <f>ALL!S385/ALL!S$554</f>
        <v>6.1595927151748166E-5</v>
      </c>
      <c r="T998" s="79">
        <f>ALL!T385/ALL!T$554</f>
        <v>2.5139317769529564E-4</v>
      </c>
      <c r="U998" s="79">
        <f>ALL!U385/ALL!U$554</f>
        <v>0</v>
      </c>
      <c r="V998" s="79">
        <f>ALL!V385/ALL!V$554</f>
        <v>0</v>
      </c>
      <c r="W998" s="79">
        <f>ALL!W385/ALL!W$554</f>
        <v>8.1120272639473548E-5</v>
      </c>
      <c r="X998" s="79">
        <f>ALL!X385/ALL!X$554</f>
        <v>1.4819340396542816E-4</v>
      </c>
      <c r="Y998" s="79">
        <f>ALL!Y385/ALL!Y$554</f>
        <v>1.55331624180746E-4</v>
      </c>
      <c r="Z998" s="79">
        <f>ALL!Z385/ALL!Z$554</f>
        <v>3.5975454889619461E-4</v>
      </c>
      <c r="AA998" s="79">
        <f>ALL!AA385/ALL!AA$554</f>
        <v>5.4657999988516345E-5</v>
      </c>
      <c r="AB998" s="79">
        <f>ALL!AB385/ALL!AB$554</f>
        <v>7.552493986488132E-5</v>
      </c>
      <c r="AC998" s="79">
        <f>ALL!AC385/ALL!AC$554</f>
        <v>1.2538657060354874E-4</v>
      </c>
      <c r="AD998" s="79">
        <f>ALL!AD385/ALL!AD$554</f>
        <v>4.3716753665673171E-5</v>
      </c>
      <c r="AE998" s="79">
        <f>ALL!AE385/ALL!AE$554</f>
        <v>1.3344355406153102E-4</v>
      </c>
      <c r="AF998" s="79">
        <f>ALL!AF385/ALL!AF$554</f>
        <v>7.0345338755450345E-5</v>
      </c>
      <c r="AG998" s="79">
        <f>ALL!AG385/ALL!AG$554</f>
        <v>8.6800747497213103E-5</v>
      </c>
      <c r="AH998" s="79">
        <f>ALL!AH385/ALL!AH$554</f>
        <v>1.7304292035630068E-4</v>
      </c>
      <c r="AI998" s="79">
        <f>ALL!AI385/ALL!AI$554</f>
        <v>0</v>
      </c>
      <c r="AJ998" s="79">
        <f>ALL!AJ385/ALL!AJ$554</f>
        <v>0</v>
      </c>
      <c r="AK998" s="79">
        <f>ALL!AK385/ALL!AK$554</f>
        <v>6.9727740782076595E-5</v>
      </c>
      <c r="AL998" s="79">
        <f>ALL!AL385/ALL!AL$554</f>
        <v>4.0442733538377111E-4</v>
      </c>
      <c r="AM998" s="79">
        <f>ALL!AM385/ALL!AM$554</f>
        <v>0</v>
      </c>
      <c r="AN998" s="79">
        <f>ALL!AN385/ALL!AN$554</f>
        <v>0</v>
      </c>
      <c r="AO998" s="79">
        <f>ALL!AO385/ALL!AO$554</f>
        <v>0</v>
      </c>
      <c r="AP998" s="79">
        <f>ALL!AP385/ALL!AP$554</f>
        <v>0</v>
      </c>
      <c r="AQ998" s="79">
        <f>ALL!AQ385/ALL!AQ$554</f>
        <v>0</v>
      </c>
      <c r="AR998" s="79">
        <f>ALL!AR385/ALL!AR$554</f>
        <v>0</v>
      </c>
      <c r="AS998" s="79">
        <f>ALL!AS385/ALL!AS$554</f>
        <v>0</v>
      </c>
      <c r="AT998" s="79">
        <f>ALL!AT385/ALL!AT$554</f>
        <v>0</v>
      </c>
      <c r="AU998" s="79">
        <f>ALL!AU385/ALL!AU$554</f>
        <v>0</v>
      </c>
      <c r="AV998" s="79">
        <f>ALL!AV385/ALL!AV$554</f>
        <v>0</v>
      </c>
      <c r="AW998" s="79">
        <f>ALL!AW385/ALL!AW$554</f>
        <v>0</v>
      </c>
      <c r="AX998" s="79">
        <f>ALL!AX385/ALL!AX$554</f>
        <v>0</v>
      </c>
      <c r="AY998" s="79">
        <f>ALL!AY385/ALL!AY$554</f>
        <v>0</v>
      </c>
      <c r="AZ998" s="79">
        <f>ALL!AZ385/ALL!AZ$554</f>
        <v>0</v>
      </c>
      <c r="BA998" s="79">
        <f>ALL!BA385/ALL!BA$554</f>
        <v>0</v>
      </c>
      <c r="BB998" s="79">
        <f>ALL!BB385/ALL!BB$554</f>
        <v>0</v>
      </c>
      <c r="BC998" s="79">
        <f>ALL!BC385/ALL!BC$554</f>
        <v>0</v>
      </c>
      <c r="BD998" s="79">
        <f>ALL!BD385/ALL!BD$554</f>
        <v>2.9841683045854598E-4</v>
      </c>
      <c r="BE998" s="79">
        <f>ALL!BE385/ALL!BE$554</f>
        <v>0</v>
      </c>
      <c r="BF998" s="79">
        <f>ALL!BF385/ALL!BF$554</f>
        <v>1.0746536996782856E-4</v>
      </c>
      <c r="BG998" s="79">
        <f>ALL!BG385/ALL!BG$554</f>
        <v>0</v>
      </c>
      <c r="BH998" s="79">
        <f>ALL!BH385/ALL!BH$554</f>
        <v>1.0943207481524319E-4</v>
      </c>
      <c r="BJ998" s="267">
        <f t="array" ref="BJ998">(MIN(IF($E$4:$BG$4=BJ$4,$E998:$BG998)))</f>
        <v>0</v>
      </c>
      <c r="BK998" s="267">
        <f t="array" ref="BK998">(MAX(IF($E$4:$BG$4=BK$4,$E998:$BG998)))</f>
        <v>0</v>
      </c>
      <c r="BL998" s="267">
        <f t="array" ref="BL998">(AVERAGE(IF($E$4:$BG$4=BL$4,$E998:$BG998)))</f>
        <v>0</v>
      </c>
      <c r="BM998" s="267">
        <f t="array" ref="BM998">(MIN(IF($E$4:$BG$4=BM$4,$E998:$BG998)))</f>
        <v>0</v>
      </c>
      <c r="BN998" s="267">
        <f t="array" ref="BN998">(MAX(IF($E$4:$BG$4=BN$4,$E998:$BG998)))</f>
        <v>2.9841683045854598E-4</v>
      </c>
      <c r="BO998" s="267">
        <f t="array" ref="BO998">(AVERAGE(IF($E$4:$BG$4=BO$4,$E998:$BG998)))</f>
        <v>1.0147055010659364E-4</v>
      </c>
      <c r="BP998" s="267">
        <f t="array" ref="BP998">(MIN(IF($E$4:$BG$4=BP$4,$E998:$BG998)))</f>
        <v>0</v>
      </c>
      <c r="BQ998" s="267">
        <f t="array" ref="BQ998">(MAX(IF($E$4:$BG$4=BQ$4,$E998:$BG998)))</f>
        <v>4.0442733538377111E-4</v>
      </c>
      <c r="BR998" s="267">
        <f t="array" ref="BR998">(AVERAGE(IF($E$4:$BG$4=BR$4,$E998:$BG998)))</f>
        <v>1.5805169205528256E-4</v>
      </c>
      <c r="BS998" s="267">
        <f t="array" ref="BS998">(MIN(IF($E$4:$BG$4=BS$4,$E998:$BG998)))</f>
        <v>0</v>
      </c>
      <c r="BT998" s="267">
        <f t="array" ref="BT998">(MAX(IF($E$4:$BG$4=BT$4,$E998:$BG998)))</f>
        <v>6.0198323040822879E-4</v>
      </c>
      <c r="BU998" s="267">
        <f t="array" ref="BU998">(AVERAGE(IF($E$4:$BG$4=BU$4,$E998:$BG998)))</f>
        <v>1.2001436612385181E-4</v>
      </c>
      <c r="BV998" s="267">
        <f t="array" ref="BV998">(MIN(IF($E$4:$BG$4=BV$4,$E998:$BG998)))</f>
        <v>0</v>
      </c>
      <c r="BW998" s="267">
        <f t="array" ref="BW998">(MAX(IF($E$4:$BG$4=BW$4,$E998:$BG998)))</f>
        <v>3.5975454889619461E-4</v>
      </c>
      <c r="BX998" s="267">
        <f t="array" ref="BX998">(AVERAGE(IF($E$4:$BG$4=BX$4,$E998:$BG998)))</f>
        <v>1.4278768153866176E-4</v>
      </c>
      <c r="BY998" s="267">
        <f t="array" ref="BY998">(MIN(IF($E$4:$BG$4=BY$4,$E998:$BG998)))</f>
        <v>0</v>
      </c>
      <c r="BZ998" s="267">
        <f t="array" ref="BZ998">(MAX(IF($E$4:$BG$4=BZ$4,$E998:$BG998)))</f>
        <v>1.4819340396542816E-4</v>
      </c>
      <c r="CA998" s="267">
        <f t="array" ref="CA998">(AVERAGE(IF($E$4:$BG$4=CA$4,$E998:$BG998)))</f>
        <v>6.9679641991832547E-5</v>
      </c>
      <c r="CB998" s="268">
        <f t="shared" si="399"/>
        <v>0</v>
      </c>
      <c r="CC998" s="268">
        <f t="shared" si="400"/>
        <v>0</v>
      </c>
      <c r="CD998" s="268">
        <f t="shared" si="401"/>
        <v>8.1077221550737903E-5</v>
      </c>
    </row>
    <row r="999" spans="1:82" s="90" customFormat="1">
      <c r="A999" s="253">
        <f t="shared" si="406"/>
        <v>53412</v>
      </c>
      <c r="B999" s="236" t="s">
        <v>326</v>
      </c>
      <c r="C999" s="50"/>
      <c r="D999" s="50"/>
      <c r="E999" s="79">
        <f>ALL!E386/ALL!E$554</f>
        <v>3.5115688440480016E-5</v>
      </c>
      <c r="F999" s="79">
        <f>ALL!F386/ALL!F$554</f>
        <v>0</v>
      </c>
      <c r="G999" s="79">
        <f>ALL!G386/ALL!G$554</f>
        <v>9.705088385255076E-5</v>
      </c>
      <c r="H999" s="79">
        <f>ALL!H386/ALL!H$554</f>
        <v>7.3942466714768264E-5</v>
      </c>
      <c r="I999" s="79">
        <f>ALL!I386/ALL!I$554</f>
        <v>0</v>
      </c>
      <c r="J999" s="79">
        <f>ALL!J386/ALL!J$554</f>
        <v>2.3113432989988065E-5</v>
      </c>
      <c r="K999" s="79">
        <f>ALL!K386/ALL!K$554</f>
        <v>8.4999516347554303E-5</v>
      </c>
      <c r="L999" s="79">
        <f>ALL!L386/ALL!L$554</f>
        <v>0</v>
      </c>
      <c r="M999" s="79">
        <f>ALL!M386/ALL!M$554</f>
        <v>1.669883020931581E-4</v>
      </c>
      <c r="N999" s="79">
        <f>ALL!N386/ALL!N$554</f>
        <v>1.710779381028592E-4</v>
      </c>
      <c r="O999" s="79">
        <f>ALL!O386/ALL!O$554</f>
        <v>2.0747344236201044E-5</v>
      </c>
      <c r="P999" s="79">
        <f>ALL!P386/ALL!P$554</f>
        <v>7.9282959789980271E-5</v>
      </c>
      <c r="Q999" s="79">
        <f>ALL!Q386/ALL!Q$554</f>
        <v>8.8796007117374501E-5</v>
      </c>
      <c r="R999" s="79">
        <f>ALL!R386/ALL!R$554</f>
        <v>3.538139149380312E-5</v>
      </c>
      <c r="S999" s="79">
        <f>ALL!S386/ALL!S$554</f>
        <v>6.1595927151748166E-5</v>
      </c>
      <c r="T999" s="79">
        <f>ALL!T386/ALL!T$554</f>
        <v>2.2867468311838744E-5</v>
      </c>
      <c r="U999" s="79">
        <f>ALL!U386/ALL!U$554</f>
        <v>0</v>
      </c>
      <c r="V999" s="79">
        <f>ALL!V386/ALL!V$554</f>
        <v>1.6876981268996842E-3</v>
      </c>
      <c r="W999" s="79">
        <f>ALL!W386/ALL!W$554</f>
        <v>4.8672163583684126E-5</v>
      </c>
      <c r="X999" s="79">
        <f>ALL!X386/ALL!X$554</f>
        <v>5.2926140093167055E-5</v>
      </c>
      <c r="Y999" s="79">
        <f>ALL!Y386/ALL!Y$554</f>
        <v>8.5113218729175881E-5</v>
      </c>
      <c r="Z999" s="79">
        <f>ALL!Z386/ALL!Z$554</f>
        <v>0</v>
      </c>
      <c r="AA999" s="79">
        <f>ALL!AA386/ALL!AA$554</f>
        <v>8.1986999982774521E-5</v>
      </c>
      <c r="AB999" s="79">
        <f>ALL!AB386/ALL!AB$554</f>
        <v>1.6650975648255283E-4</v>
      </c>
      <c r="AC999" s="79">
        <f>ALL!AC386/ALL!AC$554</f>
        <v>9.8518019759931139E-5</v>
      </c>
      <c r="AD999" s="79">
        <f>ALL!AD386/ALL!AD$554</f>
        <v>5.1002879276618696E-5</v>
      </c>
      <c r="AE999" s="79">
        <f>ALL!AE386/ALL!AE$554</f>
        <v>4.1701110644228438E-5</v>
      </c>
      <c r="AF999" s="79">
        <f>ALL!AF386/ALL!AF$554</f>
        <v>6.6671361904608765E-5</v>
      </c>
      <c r="AG999" s="79">
        <f>ALL!AG386/ALL!AG$554</f>
        <v>1.0754081056344807E-4</v>
      </c>
      <c r="AH999" s="79">
        <f>ALL!AH386/ALL!AH$554</f>
        <v>8.6339692404666834E-5</v>
      </c>
      <c r="AI999" s="79">
        <f>ALL!AI386/ALL!AI$554</f>
        <v>0</v>
      </c>
      <c r="AJ999" s="79">
        <f>ALL!AJ386/ALL!AJ$554</f>
        <v>0</v>
      </c>
      <c r="AK999" s="79">
        <f>ALL!AK386/ALL!AK$554</f>
        <v>0</v>
      </c>
      <c r="AL999" s="79">
        <f>ALL!AL386/ALL!AL$554</f>
        <v>0</v>
      </c>
      <c r="AM999" s="79">
        <f>ALL!AM386/ALL!AM$554</f>
        <v>0</v>
      </c>
      <c r="AN999" s="79">
        <f>ALL!AN386/ALL!AN$554</f>
        <v>0</v>
      </c>
      <c r="AO999" s="79">
        <f>ALL!AO386/ALL!AO$554</f>
        <v>0</v>
      </c>
      <c r="AP999" s="79">
        <f>ALL!AP386/ALL!AP$554</f>
        <v>5.4728333990069733E-5</v>
      </c>
      <c r="AQ999" s="79">
        <f>ALL!AQ386/ALL!AQ$554</f>
        <v>0</v>
      </c>
      <c r="AR999" s="79">
        <f>ALL!AR386/ALL!AR$554</f>
        <v>0</v>
      </c>
      <c r="AS999" s="79">
        <f>ALL!AS386/ALL!AS$554</f>
        <v>0</v>
      </c>
      <c r="AT999" s="79">
        <f>ALL!AT386/ALL!AT$554</f>
        <v>0</v>
      </c>
      <c r="AU999" s="79">
        <f>ALL!AU386/ALL!AU$554</f>
        <v>0</v>
      </c>
      <c r="AV999" s="79">
        <f>ALL!AV386/ALL!AV$554</f>
        <v>0</v>
      </c>
      <c r="AW999" s="79">
        <f>ALL!AW386/ALL!AW$554</f>
        <v>0</v>
      </c>
      <c r="AX999" s="79">
        <f>ALL!AX386/ALL!AX$554</f>
        <v>6.7952864441218059E-5</v>
      </c>
      <c r="AY999" s="79">
        <f>ALL!AY386/ALL!AY$554</f>
        <v>0</v>
      </c>
      <c r="AZ999" s="79">
        <f>ALL!AZ386/ALL!AZ$554</f>
        <v>0</v>
      </c>
      <c r="BA999" s="79">
        <f>ALL!BA386/ALL!BA$554</f>
        <v>0</v>
      </c>
      <c r="BB999" s="79">
        <f>ALL!BB386/ALL!BB$554</f>
        <v>0</v>
      </c>
      <c r="BC999" s="79">
        <f>ALL!BC386/ALL!BC$554</f>
        <v>0</v>
      </c>
      <c r="BD999" s="79">
        <f>ALL!BD386/ALL!BD$554</f>
        <v>7.2037858891622444E-5</v>
      </c>
      <c r="BE999" s="79">
        <f>ALL!BE386/ALL!BE$554</f>
        <v>0</v>
      </c>
      <c r="BF999" s="79">
        <f>ALL!BF386/ALL!BF$554</f>
        <v>3.1487353400573771E-5</v>
      </c>
      <c r="BG999" s="79">
        <f>ALL!BG386/ALL!BG$554</f>
        <v>0</v>
      </c>
      <c r="BH999" s="79">
        <f>ALL!BH386/ALL!BH$554</f>
        <v>6.8018338696653716E-5</v>
      </c>
      <c r="BJ999" s="267">
        <f t="array" ref="BJ999">(MIN(IF($E$4:$BG$4=BJ$4,$E999:$BG999)))</f>
        <v>0</v>
      </c>
      <c r="BK999" s="267">
        <f t="array" ref="BK999">(MAX(IF($E$4:$BG$4=BK$4,$E999:$BG999)))</f>
        <v>6.7952864441218059E-5</v>
      </c>
      <c r="BL999" s="267">
        <f t="array" ref="BL999">(AVERAGE(IF($E$4:$BG$4=BL$4,$E999:$BG999)))</f>
        <v>7.6675749019554866E-6</v>
      </c>
      <c r="BM999" s="267">
        <f t="array" ref="BM999">(MIN(IF($E$4:$BG$4=BM$4,$E999:$BG999)))</f>
        <v>0</v>
      </c>
      <c r="BN999" s="267">
        <f t="array" ref="BN999">(MAX(IF($E$4:$BG$4=BN$4,$E999:$BG999)))</f>
        <v>7.2037858891622444E-5</v>
      </c>
      <c r="BO999" s="267">
        <f t="array" ref="BO999">(AVERAGE(IF($E$4:$BG$4=BO$4,$E999:$BG999)))</f>
        <v>2.5881303073049054E-5</v>
      </c>
      <c r="BP999" s="267">
        <f t="array" ref="BP999">(MIN(IF($E$4:$BG$4=BP$4,$E999:$BG999)))</f>
        <v>0</v>
      </c>
      <c r="BQ999" s="267">
        <f t="array" ref="BQ999">(MAX(IF($E$4:$BG$4=BQ$4,$E999:$BG999)))</f>
        <v>0</v>
      </c>
      <c r="BR999" s="267">
        <f t="array" ref="BR999">(AVERAGE(IF($E$4:$BG$4=BR$4,$E999:$BG999)))</f>
        <v>0</v>
      </c>
      <c r="BS999" s="267">
        <f t="array" ref="BS999">(MIN(IF($E$4:$BG$4=BS$4,$E999:$BG999)))</f>
        <v>0</v>
      </c>
      <c r="BT999" s="267">
        <f t="array" ref="BT999">(MAX(IF($E$4:$BG$4=BT$4,$E999:$BG999)))</f>
        <v>1.6876981268996842E-3</v>
      </c>
      <c r="BU999" s="267">
        <f t="array" ref="BU999">(AVERAGE(IF($E$4:$BG$4=BU$4,$E999:$BG999)))</f>
        <v>1.4439662172310218E-4</v>
      </c>
      <c r="BV999" s="267">
        <f t="array" ref="BV999">(MIN(IF($E$4:$BG$4=BV$4,$E999:$BG999)))</f>
        <v>0</v>
      </c>
      <c r="BW999" s="267">
        <f t="array" ref="BW999">(MAX(IF($E$4:$BG$4=BW$4,$E999:$BG999)))</f>
        <v>1.6650975648255283E-4</v>
      </c>
      <c r="BX999" s="267">
        <f t="array" ref="BX999">(AVERAGE(IF($E$4:$BG$4=BX$4,$E999:$BG999)))</f>
        <v>6.5890160083775901E-5</v>
      </c>
      <c r="BY999" s="267">
        <f t="array" ref="BY999">(MIN(IF($E$4:$BG$4=BY$4,$E999:$BG999)))</f>
        <v>0</v>
      </c>
      <c r="BZ999" s="267">
        <f t="array" ref="BZ999">(MAX(IF($E$4:$BG$4=BZ$4,$E999:$BG999)))</f>
        <v>1.0754081056344807E-4</v>
      </c>
      <c r="CA999" s="267">
        <f t="array" ref="CA999">(AVERAGE(IF($E$4:$BG$4=CA$4,$E999:$BG999)))</f>
        <v>3.424998720665648E-5</v>
      </c>
      <c r="CB999" s="268">
        <f t="shared" si="399"/>
        <v>0</v>
      </c>
      <c r="CC999" s="268">
        <f t="shared" si="400"/>
        <v>0</v>
      </c>
      <c r="CD999" s="268">
        <f t="shared" si="401"/>
        <v>6.8397200321642333E-5</v>
      </c>
    </row>
    <row r="1000" spans="1:82" s="90" customFormat="1">
      <c r="A1000" s="253">
        <f t="shared" si="406"/>
        <v>53413</v>
      </c>
      <c r="B1000" s="236" t="s">
        <v>327</v>
      </c>
      <c r="C1000" s="50"/>
      <c r="D1000" s="50"/>
      <c r="E1000" s="79">
        <f>ALL!E387/ALL!E$554</f>
        <v>0</v>
      </c>
      <c r="F1000" s="79">
        <f>ALL!F387/ALL!F$554</f>
        <v>0</v>
      </c>
      <c r="G1000" s="79">
        <f>ALL!G387/ALL!G$554</f>
        <v>0</v>
      </c>
      <c r="H1000" s="79">
        <f>ALL!H387/ALL!H$554</f>
        <v>0</v>
      </c>
      <c r="I1000" s="79">
        <f>ALL!I387/ALL!I$554</f>
        <v>0</v>
      </c>
      <c r="J1000" s="79">
        <f>ALL!J387/ALL!J$554</f>
        <v>0</v>
      </c>
      <c r="K1000" s="79">
        <f>ALL!K387/ALL!K$554</f>
        <v>0</v>
      </c>
      <c r="L1000" s="79">
        <f>ALL!L387/ALL!L$554</f>
        <v>0</v>
      </c>
      <c r="M1000" s="79">
        <f>ALL!M387/ALL!M$554</f>
        <v>0</v>
      </c>
      <c r="N1000" s="79">
        <f>ALL!N387/ALL!N$554</f>
        <v>0</v>
      </c>
      <c r="O1000" s="79">
        <f>ALL!O387/ALL!O$554</f>
        <v>0</v>
      </c>
      <c r="P1000" s="79">
        <f>ALL!P387/ALL!P$554</f>
        <v>0</v>
      </c>
      <c r="Q1000" s="79">
        <f>ALL!Q387/ALL!Q$554</f>
        <v>0</v>
      </c>
      <c r="R1000" s="79">
        <f>ALL!R387/ALL!R$554</f>
        <v>0</v>
      </c>
      <c r="S1000" s="79">
        <f>ALL!S387/ALL!S$554</f>
        <v>0</v>
      </c>
      <c r="T1000" s="79">
        <f>ALL!T387/ALL!T$554</f>
        <v>0</v>
      </c>
      <c r="U1000" s="79">
        <f>ALL!U387/ALL!U$554</f>
        <v>9.234472917251476E-4</v>
      </c>
      <c r="V1000" s="79">
        <f>ALL!V387/ALL!V$554</f>
        <v>0</v>
      </c>
      <c r="W1000" s="79">
        <f>ALL!W387/ALL!W$554</f>
        <v>0</v>
      </c>
      <c r="X1000" s="79">
        <f>ALL!X387/ALL!X$554</f>
        <v>0</v>
      </c>
      <c r="Y1000" s="79">
        <f>ALL!Y387/ALL!Y$554</f>
        <v>0</v>
      </c>
      <c r="Z1000" s="79">
        <f>ALL!Z387/ALL!Z$554</f>
        <v>0</v>
      </c>
      <c r="AA1000" s="79">
        <f>ALL!AA387/ALL!AA$554</f>
        <v>0</v>
      </c>
      <c r="AB1000" s="79">
        <f>ALL!AB387/ALL!AB$554</f>
        <v>0</v>
      </c>
      <c r="AC1000" s="79">
        <f>ALL!AC387/ALL!AC$554</f>
        <v>0</v>
      </c>
      <c r="AD1000" s="79">
        <f>ALL!AD387/ALL!AD$554</f>
        <v>0</v>
      </c>
      <c r="AE1000" s="79">
        <f>ALL!AE387/ALL!AE$554</f>
        <v>0</v>
      </c>
      <c r="AF1000" s="79">
        <f>ALL!AF387/ALL!AF$554</f>
        <v>0</v>
      </c>
      <c r="AG1000" s="79">
        <f>ALL!AG387/ALL!AG$554</f>
        <v>0</v>
      </c>
      <c r="AH1000" s="79">
        <f>ALL!AH387/ALL!AH$554</f>
        <v>0</v>
      </c>
      <c r="AI1000" s="79">
        <f>ALL!AI387/ALL!AI$554</f>
        <v>7.3356896086152553E-4</v>
      </c>
      <c r="AJ1000" s="79">
        <f>ALL!AJ387/ALL!AJ$554</f>
        <v>0</v>
      </c>
      <c r="AK1000" s="79">
        <f>ALL!AK387/ALL!AK$554</f>
        <v>0</v>
      </c>
      <c r="AL1000" s="79">
        <f>ALL!AL387/ALL!AL$554</f>
        <v>0</v>
      </c>
      <c r="AM1000" s="79">
        <f>ALL!AM387/ALL!AM$554</f>
        <v>0</v>
      </c>
      <c r="AN1000" s="79">
        <f>ALL!AN387/ALL!AN$554</f>
        <v>0</v>
      </c>
      <c r="AO1000" s="79">
        <f>ALL!AO387/ALL!AO$554</f>
        <v>0</v>
      </c>
      <c r="AP1000" s="79">
        <f>ALL!AP387/ALL!AP$554</f>
        <v>0</v>
      </c>
      <c r="AQ1000" s="79">
        <f>ALL!AQ387/ALL!AQ$554</f>
        <v>0</v>
      </c>
      <c r="AR1000" s="79">
        <f>ALL!AR387/ALL!AR$554</f>
        <v>0</v>
      </c>
      <c r="AS1000" s="79">
        <f>ALL!AS387/ALL!AS$554</f>
        <v>0</v>
      </c>
      <c r="AT1000" s="79">
        <f>ALL!AT387/ALL!AT$554</f>
        <v>0</v>
      </c>
      <c r="AU1000" s="79">
        <f>ALL!AU387/ALL!AU$554</f>
        <v>0</v>
      </c>
      <c r="AV1000" s="79">
        <f>ALL!AV387/ALL!AV$554</f>
        <v>0</v>
      </c>
      <c r="AW1000" s="79">
        <f>ALL!AW387/ALL!AW$554</f>
        <v>0</v>
      </c>
      <c r="AX1000" s="79">
        <f>ALL!AX387/ALL!AX$554</f>
        <v>0</v>
      </c>
      <c r="AY1000" s="79">
        <f>ALL!AY387/ALL!AY$554</f>
        <v>0</v>
      </c>
      <c r="AZ1000" s="79">
        <f>ALL!AZ387/ALL!AZ$554</f>
        <v>0</v>
      </c>
      <c r="BA1000" s="79">
        <f>ALL!BA387/ALL!BA$554</f>
        <v>0</v>
      </c>
      <c r="BB1000" s="79">
        <f>ALL!BB387/ALL!BB$554</f>
        <v>0</v>
      </c>
      <c r="BC1000" s="79">
        <f>ALL!BC387/ALL!BC$554</f>
        <v>0</v>
      </c>
      <c r="BD1000" s="79">
        <f>ALL!BD387/ALL!BD$554</f>
        <v>0</v>
      </c>
      <c r="BE1000" s="79">
        <f>ALL!BE387/ALL!BE$554</f>
        <v>0</v>
      </c>
      <c r="BF1000" s="79">
        <f>ALL!BF387/ALL!BF$554</f>
        <v>0</v>
      </c>
      <c r="BG1000" s="79">
        <f>ALL!BG387/ALL!BG$554</f>
        <v>0</v>
      </c>
      <c r="BH1000" s="79">
        <f>ALL!BH387/ALL!BH$554</f>
        <v>3.5594972839016476E-5</v>
      </c>
      <c r="BJ1000" s="267">
        <f t="array" ref="BJ1000">(MIN(IF($E$4:$BG$4=BJ$4,$E1000:$BG1000)))</f>
        <v>0</v>
      </c>
      <c r="BK1000" s="267">
        <f t="array" ref="BK1000">(MAX(IF($E$4:$BG$4=BK$4,$E1000:$BG1000)))</f>
        <v>0</v>
      </c>
      <c r="BL1000" s="267">
        <f t="array" ref="BL1000">(AVERAGE(IF($E$4:$BG$4=BL$4,$E1000:$BG1000)))</f>
        <v>0</v>
      </c>
      <c r="BM1000" s="267">
        <f t="array" ref="BM1000">(MIN(IF($E$4:$BG$4=BM$4,$E1000:$BG1000)))</f>
        <v>0</v>
      </c>
      <c r="BN1000" s="267">
        <f t="array" ref="BN1000">(MAX(IF($E$4:$BG$4=BN$4,$E1000:$BG1000)))</f>
        <v>0</v>
      </c>
      <c r="BO1000" s="267">
        <f t="array" ref="BO1000">(AVERAGE(IF($E$4:$BG$4=BO$4,$E1000:$BG1000)))</f>
        <v>0</v>
      </c>
      <c r="BP1000" s="267">
        <f t="array" ref="BP1000">(MIN(IF($E$4:$BG$4=BP$4,$E1000:$BG1000)))</f>
        <v>0</v>
      </c>
      <c r="BQ1000" s="267">
        <f t="array" ref="BQ1000">(MAX(IF($E$4:$BG$4=BQ$4,$E1000:$BG1000)))</f>
        <v>0</v>
      </c>
      <c r="BR1000" s="267">
        <f t="array" ref="BR1000">(AVERAGE(IF($E$4:$BG$4=BR$4,$E1000:$BG1000)))</f>
        <v>0</v>
      </c>
      <c r="BS1000" s="267">
        <f t="array" ref="BS1000">(MIN(IF($E$4:$BG$4=BS$4,$E1000:$BG1000)))</f>
        <v>0</v>
      </c>
      <c r="BT1000" s="267">
        <f t="array" ref="BT1000">(MAX(IF($E$4:$BG$4=BT$4,$E1000:$BG1000)))</f>
        <v>0</v>
      </c>
      <c r="BU1000" s="267">
        <f t="array" ref="BU1000">(AVERAGE(IF($E$4:$BG$4=BU$4,$E1000:$BG1000)))</f>
        <v>0</v>
      </c>
      <c r="BV1000" s="267">
        <f t="array" ref="BV1000">(MIN(IF($E$4:$BG$4=BV$4,$E1000:$BG1000)))</f>
        <v>0</v>
      </c>
      <c r="BW1000" s="267">
        <f t="array" ref="BW1000">(MAX(IF($E$4:$BG$4=BW$4,$E1000:$BG1000)))</f>
        <v>0</v>
      </c>
      <c r="BX1000" s="267">
        <f t="array" ref="BX1000">(AVERAGE(IF($E$4:$BG$4=BX$4,$E1000:$BG1000)))</f>
        <v>0</v>
      </c>
      <c r="BY1000" s="267">
        <f t="array" ref="BY1000">(MIN(IF($E$4:$BG$4=BY$4,$E1000:$BG1000)))</f>
        <v>0</v>
      </c>
      <c r="BZ1000" s="267">
        <f t="array" ref="BZ1000">(MAX(IF($E$4:$BG$4=BZ$4,$E1000:$BG1000)))</f>
        <v>9.234472917251476E-4</v>
      </c>
      <c r="CA1000" s="267">
        <f t="array" ref="CA1000">(AVERAGE(IF($E$4:$BG$4=CA$4,$E1000:$BG1000)))</f>
        <v>2.3671660751238189E-4</v>
      </c>
      <c r="CB1000" s="268">
        <f t="shared" si="399"/>
        <v>0</v>
      </c>
      <c r="CC1000" s="268">
        <f t="shared" si="400"/>
        <v>0</v>
      </c>
      <c r="CD1000" s="268">
        <f t="shared" si="401"/>
        <v>3.0127568228848606E-5</v>
      </c>
    </row>
    <row r="1001" spans="1:82" s="90" customFormat="1" ht="24">
      <c r="A1001" s="253">
        <f t="shared" si="406"/>
        <v>53414</v>
      </c>
      <c r="B1001" s="236" t="s">
        <v>328</v>
      </c>
      <c r="C1001" s="50"/>
      <c r="D1001" s="50"/>
      <c r="E1001" s="79">
        <f>ALL!E388/ALL!E$554</f>
        <v>3.4384769320388426E-4</v>
      </c>
      <c r="F1001" s="79">
        <f>ALL!F388/ALL!F$554</f>
        <v>0</v>
      </c>
      <c r="G1001" s="79">
        <f>ALL!G388/ALL!G$554</f>
        <v>5.6411602646365953E-4</v>
      </c>
      <c r="H1001" s="79">
        <f>ALL!H388/ALL!H$554</f>
        <v>6.4668469442961951E-4</v>
      </c>
      <c r="I1001" s="79">
        <f>ALL!I388/ALL!I$554</f>
        <v>0</v>
      </c>
      <c r="J1001" s="79">
        <f>ALL!J388/ALL!J$554</f>
        <v>4.0052732978498564E-4</v>
      </c>
      <c r="K1001" s="79">
        <f>ALL!K388/ALL!K$554</f>
        <v>4.5198876582316195E-4</v>
      </c>
      <c r="L1001" s="79">
        <f>ALL!L388/ALL!L$554</f>
        <v>1.210045145093072E-3</v>
      </c>
      <c r="M1001" s="79">
        <f>ALL!M388/ALL!M$554</f>
        <v>0</v>
      </c>
      <c r="N1001" s="79">
        <f>ALL!N388/ALL!N$554</f>
        <v>0</v>
      </c>
      <c r="O1001" s="79">
        <f>ALL!O388/ALL!O$554</f>
        <v>5.3082661153958989E-4</v>
      </c>
      <c r="P1001" s="79">
        <f>ALL!P388/ALL!P$554</f>
        <v>1.2357365190927467E-3</v>
      </c>
      <c r="Q1001" s="79">
        <f>ALL!Q388/ALL!Q$554</f>
        <v>1.2911639712467836E-3</v>
      </c>
      <c r="R1001" s="79">
        <f>ALL!R388/ALL!R$554</f>
        <v>3.5368525533259913E-5</v>
      </c>
      <c r="S1001" s="79">
        <f>ALL!S388/ALL!S$554</f>
        <v>2.5469112452111106E-5</v>
      </c>
      <c r="T1001" s="79">
        <f>ALL!T388/ALL!T$554</f>
        <v>1.0678478287598611E-3</v>
      </c>
      <c r="U1001" s="79">
        <f>ALL!U388/ALL!U$554</f>
        <v>6.8496876191468433E-4</v>
      </c>
      <c r="V1001" s="79">
        <f>ALL!V388/ALL!V$554</f>
        <v>5.5321169414853202E-4</v>
      </c>
      <c r="W1001" s="79">
        <f>ALL!W388/ALL!W$554</f>
        <v>5.5663481833008108E-4</v>
      </c>
      <c r="X1001" s="79">
        <f>ALL!X388/ALL!X$554</f>
        <v>6.031145368176759E-4</v>
      </c>
      <c r="Y1001" s="79">
        <f>ALL!Y388/ALL!Y$554</f>
        <v>6.0430385297714881E-4</v>
      </c>
      <c r="Z1001" s="79">
        <f>ALL!Z388/ALL!Z$554</f>
        <v>5.6378841077766272E-4</v>
      </c>
      <c r="AA1001" s="79">
        <f>ALL!AA388/ALL!AA$554</f>
        <v>0</v>
      </c>
      <c r="AB1001" s="79">
        <f>ALL!AB388/ALL!AB$554</f>
        <v>5.1258665337883356E-4</v>
      </c>
      <c r="AC1001" s="79">
        <f>ALL!AC388/ALL!AC$554</f>
        <v>2.3640294459756933E-4</v>
      </c>
      <c r="AD1001" s="79">
        <f>ALL!AD388/ALL!AD$554</f>
        <v>2.4541711172835605E-5</v>
      </c>
      <c r="AE1001" s="79">
        <f>ALL!AE388/ALL!AE$554</f>
        <v>9.617180194637845E-4</v>
      </c>
      <c r="AF1001" s="79">
        <f>ALL!AF388/ALL!AF$554</f>
        <v>3.1578092216171915E-5</v>
      </c>
      <c r="AG1001" s="79">
        <f>ALL!AG388/ALL!AG$554</f>
        <v>4.9821146408392258E-4</v>
      </c>
      <c r="AH1001" s="79">
        <f>ALL!AH388/ALL!AH$554</f>
        <v>0</v>
      </c>
      <c r="AI1001" s="79">
        <f>ALL!AI388/ALL!AI$554</f>
        <v>8.2570110741339694E-4</v>
      </c>
      <c r="AJ1001" s="79">
        <f>ALL!AJ388/ALL!AJ$554</f>
        <v>1.8565762283200514E-3</v>
      </c>
      <c r="AK1001" s="79">
        <f>ALL!AK388/ALL!AK$554</f>
        <v>6.2732072980347617E-5</v>
      </c>
      <c r="AL1001" s="79">
        <f>ALL!AL388/ALL!AL$554</f>
        <v>4.9878542531467895E-4</v>
      </c>
      <c r="AM1001" s="79">
        <f>ALL!AM388/ALL!AM$554</f>
        <v>4.6217653670965856E-4</v>
      </c>
      <c r="AN1001" s="79">
        <f>ALL!AN388/ALL!AN$554</f>
        <v>1.9952565083737597E-3</v>
      </c>
      <c r="AO1001" s="79">
        <f>ALL!AO388/ALL!AO$554</f>
        <v>0</v>
      </c>
      <c r="AP1001" s="79">
        <f>ALL!AP388/ALL!AP$554</f>
        <v>1.7762299709813092E-4</v>
      </c>
      <c r="AQ1001" s="79">
        <f>ALL!AQ388/ALL!AQ$554</f>
        <v>1.2365023462034166E-3</v>
      </c>
      <c r="AR1001" s="79">
        <f>ALL!AR388/ALL!AR$554</f>
        <v>9.9581971159531631E-4</v>
      </c>
      <c r="AS1001" s="79">
        <f>ALL!AS388/ALL!AS$554</f>
        <v>3.0586590805856545E-3</v>
      </c>
      <c r="AT1001" s="79">
        <f>ALL!AT388/ALL!AT$554</f>
        <v>1.6361496509044262E-4</v>
      </c>
      <c r="AU1001" s="79">
        <f>ALL!AU388/ALL!AU$554</f>
        <v>0</v>
      </c>
      <c r="AV1001" s="79">
        <f>ALL!AV388/ALL!AV$554</f>
        <v>0</v>
      </c>
      <c r="AW1001" s="79">
        <f>ALL!AW388/ALL!AW$554</f>
        <v>2.0996609926345849E-3</v>
      </c>
      <c r="AX1001" s="79">
        <f>ALL!AX388/ALL!AX$554</f>
        <v>3.3474015922076439E-3</v>
      </c>
      <c r="AY1001" s="79">
        <f>ALL!AY388/ALL!AY$554</f>
        <v>3.4619035152943863E-3</v>
      </c>
      <c r="AZ1001" s="79">
        <f>ALL!AZ388/ALL!AZ$554</f>
        <v>1.102554089005645E-3</v>
      </c>
      <c r="BA1001" s="79">
        <f>ALL!BA388/ALL!BA$554</f>
        <v>1.305952266502467E-4</v>
      </c>
      <c r="BB1001" s="79">
        <f>ALL!BB388/ALL!BB$554</f>
        <v>3.6595395920168967E-3</v>
      </c>
      <c r="BC1001" s="79">
        <f>ALL!BC388/ALL!BC$554</f>
        <v>1.2427516985041714E-3</v>
      </c>
      <c r="BD1001" s="79">
        <f>ALL!BD388/ALL!BD$554</f>
        <v>3.3761661052104811E-4</v>
      </c>
      <c r="BE1001" s="79">
        <f>ALL!BE388/ALL!BE$554</f>
        <v>9.8269601749628559E-4</v>
      </c>
      <c r="BF1001" s="79">
        <f>ALL!BF388/ALL!BF$554</f>
        <v>0</v>
      </c>
      <c r="BG1001" s="79">
        <f>ALL!BG388/ALL!BG$554</f>
        <v>0</v>
      </c>
      <c r="BH1001" s="79">
        <f>ALL!BH388/ALL!BH$554</f>
        <v>5.6631458643183349E-4</v>
      </c>
      <c r="BJ1001" s="267">
        <f t="array" ref="BJ1001">(MIN(IF($E$4:$BG$4=BJ$4,$E1001:$BG1001)))</f>
        <v>0</v>
      </c>
      <c r="BK1001" s="267">
        <f t="array" ref="BK1001">(MAX(IF($E$4:$BG$4=BK$4,$E1001:$BG1001)))</f>
        <v>3.6595395920168967E-3</v>
      </c>
      <c r="BL1001" s="267">
        <f t="array" ref="BL1001">(AVERAGE(IF($E$4:$BG$4=BL$4,$E1001:$BG1001)))</f>
        <v>1.4169926447037686E-3</v>
      </c>
      <c r="BM1001" s="267">
        <f t="array" ref="BM1001">(MIN(IF($E$4:$BG$4=BM$4,$E1001:$BG1001)))</f>
        <v>0</v>
      </c>
      <c r="BN1001" s="267">
        <f t="array" ref="BN1001">(MAX(IF($E$4:$BG$4=BN$4,$E1001:$BG1001)))</f>
        <v>9.8269601749628559E-4</v>
      </c>
      <c r="BO1001" s="267">
        <f t="array" ref="BO1001">(AVERAGE(IF($E$4:$BG$4=BO$4,$E1001:$BG1001)))</f>
        <v>3.300781570043334E-4</v>
      </c>
      <c r="BP1001" s="267">
        <f t="array" ref="BP1001">(MIN(IF($E$4:$BG$4=BP$4,$E1001:$BG1001)))</f>
        <v>6.2732072980347617E-5</v>
      </c>
      <c r="BQ1001" s="267">
        <f t="array" ref="BQ1001">(MAX(IF($E$4:$BG$4=BQ$4,$E1001:$BG1001)))</f>
        <v>4.9878542531467895E-4</v>
      </c>
      <c r="BR1001" s="267">
        <f t="array" ref="BR1001">(AVERAGE(IF($E$4:$BG$4=BR$4,$E1001:$BG1001)))</f>
        <v>3.4123134500156166E-4</v>
      </c>
      <c r="BS1001" s="267">
        <f t="array" ref="BS1001">(MIN(IF($E$4:$BG$4=BS$4,$E1001:$BG1001)))</f>
        <v>0</v>
      </c>
      <c r="BT1001" s="267">
        <f t="array" ref="BT1001">(MAX(IF($E$4:$BG$4=BT$4,$E1001:$BG1001)))</f>
        <v>1.2911639712467836E-3</v>
      </c>
      <c r="BU1001" s="267">
        <f t="array" ref="BU1001">(AVERAGE(IF($E$4:$BG$4=BU$4,$E1001:$BG1001)))</f>
        <v>3.6962455550854187E-4</v>
      </c>
      <c r="BV1001" s="267">
        <f t="array" ref="BV1001">(MIN(IF($E$4:$BG$4=BV$4,$E1001:$BG1001)))</f>
        <v>5.1258665337883356E-4</v>
      </c>
      <c r="BW1001" s="267">
        <f t="array" ref="BW1001">(MAX(IF($E$4:$BG$4=BW$4,$E1001:$BG1001)))</f>
        <v>1.8565762283200514E-3</v>
      </c>
      <c r="BX1001" s="267">
        <f t="array" ref="BX1001">(AVERAGE(IF($E$4:$BG$4=BX$4,$E1001:$BG1001)))</f>
        <v>8.7426682973505178E-4</v>
      </c>
      <c r="BY1001" s="267">
        <f t="array" ref="BY1001">(MIN(IF($E$4:$BG$4=BY$4,$E1001:$BG1001)))</f>
        <v>0</v>
      </c>
      <c r="BZ1001" s="267">
        <f t="array" ref="BZ1001">(MAX(IF($E$4:$BG$4=BZ$4,$E1001:$BG1001)))</f>
        <v>1.2357365190927467E-3</v>
      </c>
      <c r="CA1001" s="267">
        <f t="array" ref="CA1001">(AVERAGE(IF($E$4:$BG$4=CA$4,$E1001:$BG1001)))</f>
        <v>7.2253964777364258E-4</v>
      </c>
      <c r="CB1001" s="268">
        <f t="shared" si="399"/>
        <v>0</v>
      </c>
      <c r="CC1001" s="268">
        <f t="shared" si="400"/>
        <v>0</v>
      </c>
      <c r="CD1001" s="268">
        <f t="shared" si="401"/>
        <v>7.5150635449668004E-4</v>
      </c>
    </row>
    <row r="1002" spans="1:82" s="90" customFormat="1">
      <c r="A1002" s="253">
        <f t="shared" si="406"/>
        <v>53415</v>
      </c>
      <c r="B1002" s="236" t="s">
        <v>329</v>
      </c>
      <c r="C1002" s="50"/>
      <c r="D1002" s="50"/>
      <c r="E1002" s="79">
        <f>ALL!E389/ALL!E$554</f>
        <v>0</v>
      </c>
      <c r="F1002" s="79">
        <f>ALL!F389/ALL!F$554</f>
        <v>0</v>
      </c>
      <c r="G1002" s="79">
        <f>ALL!G389/ALL!G$554</f>
        <v>0</v>
      </c>
      <c r="H1002" s="79">
        <f>ALL!H389/ALL!H$554</f>
        <v>0</v>
      </c>
      <c r="I1002" s="79">
        <f>ALL!I389/ALL!I$554</f>
        <v>3.4640898816298254E-6</v>
      </c>
      <c r="J1002" s="79">
        <f>ALL!J389/ALL!J$554</f>
        <v>0</v>
      </c>
      <c r="K1002" s="79">
        <f>ALL!K389/ALL!K$554</f>
        <v>0</v>
      </c>
      <c r="L1002" s="79">
        <f>ALL!L389/ALL!L$554</f>
        <v>0</v>
      </c>
      <c r="M1002" s="79">
        <f>ALL!M389/ALL!M$554</f>
        <v>0</v>
      </c>
      <c r="N1002" s="79">
        <f>ALL!N389/ALL!N$554</f>
        <v>0</v>
      </c>
      <c r="O1002" s="79">
        <f>ALL!O389/ALL!O$554</f>
        <v>0</v>
      </c>
      <c r="P1002" s="79">
        <f>ALL!P389/ALL!P$554</f>
        <v>3.9641479894990136E-5</v>
      </c>
      <c r="Q1002" s="79">
        <f>ALL!Q389/ALL!Q$554</f>
        <v>0</v>
      </c>
      <c r="R1002" s="79">
        <f>ALL!R389/ALL!R$554</f>
        <v>0</v>
      </c>
      <c r="S1002" s="79">
        <f>ALL!S389/ALL!S$554</f>
        <v>0</v>
      </c>
      <c r="T1002" s="79">
        <f>ALL!T389/ALL!T$554</f>
        <v>1.0854598761376876E-4</v>
      </c>
      <c r="U1002" s="79">
        <f>ALL!U389/ALL!U$554</f>
        <v>0</v>
      </c>
      <c r="V1002" s="79">
        <f>ALL!V389/ALL!V$554</f>
        <v>5.2768694767730123E-5</v>
      </c>
      <c r="W1002" s="79">
        <f>ALL!W389/ALL!W$554</f>
        <v>0</v>
      </c>
      <c r="X1002" s="79">
        <f>ALL!X389/ALL!X$554</f>
        <v>0</v>
      </c>
      <c r="Y1002" s="79">
        <f>ALL!Y389/ALL!Y$554</f>
        <v>0</v>
      </c>
      <c r="Z1002" s="79">
        <f>ALL!Z389/ALL!Z$554</f>
        <v>0</v>
      </c>
      <c r="AA1002" s="79">
        <f>ALL!AA389/ALL!AA$554</f>
        <v>0</v>
      </c>
      <c r="AB1002" s="79">
        <f>ALL!AB389/ALL!AB$554</f>
        <v>0</v>
      </c>
      <c r="AC1002" s="79">
        <f>ALL!AC389/ALL!AC$554</f>
        <v>0</v>
      </c>
      <c r="AD1002" s="79">
        <f>ALL!AD389/ALL!AD$554</f>
        <v>0</v>
      </c>
      <c r="AE1002" s="79">
        <f>ALL!AE389/ALL!AE$554</f>
        <v>0</v>
      </c>
      <c r="AF1002" s="79">
        <f>ALL!AF389/ALL!AF$554</f>
        <v>0</v>
      </c>
      <c r="AG1002" s="79">
        <f>ALL!AG389/ALL!AG$554</f>
        <v>0</v>
      </c>
      <c r="AH1002" s="79">
        <f>ALL!AH389/ALL!AH$554</f>
        <v>0</v>
      </c>
      <c r="AI1002" s="79">
        <f>ALL!AI389/ALL!AI$554</f>
        <v>0</v>
      </c>
      <c r="AJ1002" s="79">
        <f>ALL!AJ389/ALL!AJ$554</f>
        <v>0</v>
      </c>
      <c r="AK1002" s="79">
        <f>ALL!AK389/ALL!AK$554</f>
        <v>0</v>
      </c>
      <c r="AL1002" s="79">
        <f>ALL!AL389/ALL!AL$554</f>
        <v>0</v>
      </c>
      <c r="AM1002" s="79">
        <f>ALL!AM389/ALL!AM$554</f>
        <v>0</v>
      </c>
      <c r="AN1002" s="79">
        <f>ALL!AN389/ALL!AN$554</f>
        <v>0</v>
      </c>
      <c r="AO1002" s="79">
        <f>ALL!AO389/ALL!AO$554</f>
        <v>0</v>
      </c>
      <c r="AP1002" s="79">
        <f>ALL!AP389/ALL!AP$554</f>
        <v>0</v>
      </c>
      <c r="AQ1002" s="79">
        <f>ALL!AQ389/ALL!AQ$554</f>
        <v>0</v>
      </c>
      <c r="AR1002" s="79">
        <f>ALL!AR389/ALL!AR$554</f>
        <v>0</v>
      </c>
      <c r="AS1002" s="79">
        <f>ALL!AS389/ALL!AS$554</f>
        <v>0</v>
      </c>
      <c r="AT1002" s="79">
        <f>ALL!AT389/ALL!AT$554</f>
        <v>0</v>
      </c>
      <c r="AU1002" s="79">
        <f>ALL!AU389/ALL!AU$554</f>
        <v>0</v>
      </c>
      <c r="AV1002" s="79">
        <f>ALL!AV389/ALL!AV$554</f>
        <v>0</v>
      </c>
      <c r="AW1002" s="79">
        <f>ALL!AW389/ALL!AW$554</f>
        <v>0</v>
      </c>
      <c r="AX1002" s="79">
        <f>ALL!AX389/ALL!AX$554</f>
        <v>0</v>
      </c>
      <c r="AY1002" s="79">
        <f>ALL!AY389/ALL!AY$554</f>
        <v>0</v>
      </c>
      <c r="AZ1002" s="79">
        <f>ALL!AZ389/ALL!AZ$554</f>
        <v>0</v>
      </c>
      <c r="BA1002" s="79">
        <f>ALL!BA389/ALL!BA$554</f>
        <v>0</v>
      </c>
      <c r="BB1002" s="79">
        <f>ALL!BB389/ALL!BB$554</f>
        <v>0</v>
      </c>
      <c r="BC1002" s="79">
        <f>ALL!BC389/ALL!BC$554</f>
        <v>0</v>
      </c>
      <c r="BD1002" s="79">
        <f>ALL!BD389/ALL!BD$554</f>
        <v>0</v>
      </c>
      <c r="BE1002" s="79">
        <f>ALL!BE389/ALL!BE$554</f>
        <v>0</v>
      </c>
      <c r="BF1002" s="79">
        <f>ALL!BF389/ALL!BF$554</f>
        <v>0</v>
      </c>
      <c r="BG1002" s="79">
        <f>ALL!BG389/ALL!BG$554</f>
        <v>0</v>
      </c>
      <c r="BH1002" s="79">
        <f>ALL!BH389/ALL!BH$554</f>
        <v>2.6328713584130572E-6</v>
      </c>
      <c r="BJ1002" s="267">
        <f t="array" ref="BJ1002">(MIN(IF($E$4:$BG$4=BJ$4,$E1002:$BG1002)))</f>
        <v>0</v>
      </c>
      <c r="BK1002" s="267">
        <f t="array" ref="BK1002">(MAX(IF($E$4:$BG$4=BK$4,$E1002:$BG1002)))</f>
        <v>0</v>
      </c>
      <c r="BL1002" s="267">
        <f t="array" ref="BL1002">(AVERAGE(IF($E$4:$BG$4=BL$4,$E1002:$BG1002)))</f>
        <v>0</v>
      </c>
      <c r="BM1002" s="267">
        <f t="array" ref="BM1002">(MIN(IF($E$4:$BG$4=BM$4,$E1002:$BG1002)))</f>
        <v>0</v>
      </c>
      <c r="BN1002" s="267">
        <f t="array" ref="BN1002">(MAX(IF($E$4:$BG$4=BN$4,$E1002:$BG1002)))</f>
        <v>0</v>
      </c>
      <c r="BO1002" s="267">
        <f t="array" ref="BO1002">(AVERAGE(IF($E$4:$BG$4=BO$4,$E1002:$BG1002)))</f>
        <v>0</v>
      </c>
      <c r="BP1002" s="267">
        <f t="array" ref="BP1002">(MIN(IF($E$4:$BG$4=BP$4,$E1002:$BG1002)))</f>
        <v>0</v>
      </c>
      <c r="BQ1002" s="267">
        <f t="array" ref="BQ1002">(MAX(IF($E$4:$BG$4=BQ$4,$E1002:$BG1002)))</f>
        <v>0</v>
      </c>
      <c r="BR1002" s="267">
        <f t="array" ref="BR1002">(AVERAGE(IF($E$4:$BG$4=BR$4,$E1002:$BG1002)))</f>
        <v>0</v>
      </c>
      <c r="BS1002" s="267">
        <f t="array" ref="BS1002">(MIN(IF($E$4:$BG$4=BS$4,$E1002:$BG1002)))</f>
        <v>0</v>
      </c>
      <c r="BT1002" s="267">
        <f t="array" ref="BT1002">(MAX(IF($E$4:$BG$4=BT$4,$E1002:$BG1002)))</f>
        <v>1.0854598761376876E-4</v>
      </c>
      <c r="BU1002" s="267">
        <f t="array" ref="BU1002">(AVERAGE(IF($E$4:$BG$4=BU$4,$E1002:$BG1002)))</f>
        <v>7.6816515419761377E-6</v>
      </c>
      <c r="BV1002" s="267">
        <f t="array" ref="BV1002">(MIN(IF($E$4:$BG$4=BV$4,$E1002:$BG1002)))</f>
        <v>0</v>
      </c>
      <c r="BW1002" s="267">
        <f t="array" ref="BW1002">(MAX(IF($E$4:$BG$4=BW$4,$E1002:$BG1002)))</f>
        <v>0</v>
      </c>
      <c r="BX1002" s="267">
        <f t="array" ref="BX1002">(AVERAGE(IF($E$4:$BG$4=BX$4,$E1002:$BG1002)))</f>
        <v>0</v>
      </c>
      <c r="BY1002" s="267">
        <f t="array" ref="BY1002">(MIN(IF($E$4:$BG$4=BY$4,$E1002:$BG1002)))</f>
        <v>0</v>
      </c>
      <c r="BZ1002" s="267">
        <f t="array" ref="BZ1002">(MAX(IF($E$4:$BG$4=BZ$4,$E1002:$BG1002)))</f>
        <v>3.9641479894990136E-5</v>
      </c>
      <c r="CA1002" s="267">
        <f t="array" ref="CA1002">(AVERAGE(IF($E$4:$BG$4=CA$4,$E1002:$BG1002)))</f>
        <v>6.1579385395171374E-6</v>
      </c>
      <c r="CB1002" s="268">
        <f t="shared" si="399"/>
        <v>0</v>
      </c>
      <c r="CC1002" s="268">
        <f t="shared" si="400"/>
        <v>0</v>
      </c>
      <c r="CD1002" s="268">
        <f t="shared" si="401"/>
        <v>3.7167318574203428E-6</v>
      </c>
    </row>
    <row r="1003" spans="1:82" s="90" customFormat="1">
      <c r="A1003" s="253">
        <f t="shared" si="406"/>
        <v>53416</v>
      </c>
      <c r="B1003" s="236" t="s">
        <v>330</v>
      </c>
      <c r="C1003" s="50"/>
      <c r="D1003" s="50"/>
      <c r="E1003" s="79">
        <f>ALL!E390/ALL!E$554</f>
        <v>8.2412329182868943E-4</v>
      </c>
      <c r="F1003" s="79">
        <f>ALL!F390/ALL!F$554</f>
        <v>8.8320459444295597E-4</v>
      </c>
      <c r="G1003" s="79">
        <f>ALL!G390/ALL!G$554</f>
        <v>4.464340657217335E-4</v>
      </c>
      <c r="H1003" s="79">
        <f>ALL!H390/ALL!H$554</f>
        <v>4.4742335204719447E-4</v>
      </c>
      <c r="I1003" s="79">
        <f>ALL!I390/ALL!I$554</f>
        <v>3.4051065758666554E-4</v>
      </c>
      <c r="J1003" s="79">
        <f>ALL!J390/ALL!J$554</f>
        <v>0</v>
      </c>
      <c r="K1003" s="79">
        <f>ALL!K390/ALL!K$554</f>
        <v>1.3672396640781906E-3</v>
      </c>
      <c r="L1003" s="79">
        <f>ALL!L390/ALL!L$554</f>
        <v>4.1364593824030519E-4</v>
      </c>
      <c r="M1003" s="79">
        <f>ALL!M390/ALL!M$554</f>
        <v>0</v>
      </c>
      <c r="N1003" s="79">
        <f>ALL!N390/ALL!N$554</f>
        <v>0</v>
      </c>
      <c r="O1003" s="79">
        <f>ALL!O390/ALL!O$554</f>
        <v>2.6598095310809741E-4</v>
      </c>
      <c r="P1003" s="79">
        <f>ALL!P390/ALL!P$554</f>
        <v>6.0335779314191153E-4</v>
      </c>
      <c r="Q1003" s="79">
        <f>ALL!Q390/ALL!Q$554</f>
        <v>6.3280736824036159E-4</v>
      </c>
      <c r="R1003" s="79">
        <f>ALL!R390/ALL!R$554</f>
        <v>4.1785780741974347E-4</v>
      </c>
      <c r="S1003" s="79">
        <f>ALL!S390/ALL!S$554</f>
        <v>8.1450731529004788E-4</v>
      </c>
      <c r="T1003" s="79">
        <f>ALL!T390/ALL!T$554</f>
        <v>1.0093793621429952E-3</v>
      </c>
      <c r="U1003" s="79">
        <f>ALL!U390/ALL!U$554</f>
        <v>8.867176579565487E-4</v>
      </c>
      <c r="V1003" s="79">
        <f>ALL!V390/ALL!V$554</f>
        <v>2.7306843180028425E-3</v>
      </c>
      <c r="W1003" s="79">
        <f>ALL!W390/ALL!W$554</f>
        <v>6.3548842831146239E-4</v>
      </c>
      <c r="X1003" s="79">
        <f>ALL!X390/ALL!X$554</f>
        <v>9.9606995655340401E-4</v>
      </c>
      <c r="Y1003" s="79">
        <f>ALL!Y390/ALL!Y$554</f>
        <v>1.489481327760578E-3</v>
      </c>
      <c r="Z1003" s="79">
        <f>ALL!Z390/ALL!Z$554</f>
        <v>8.5501080904321796E-4</v>
      </c>
      <c r="AA1003" s="79">
        <f>ALL!AA390/ALL!AA$554</f>
        <v>8.9441831930208251E-4</v>
      </c>
      <c r="AB1003" s="79">
        <f>ALL!AB390/ALL!AB$554</f>
        <v>3.6315763353214685E-4</v>
      </c>
      <c r="AC1003" s="79">
        <f>ALL!AC390/ALL!AC$554</f>
        <v>0</v>
      </c>
      <c r="AD1003" s="79">
        <f>ALL!AD390/ALL!AD$554</f>
        <v>8.6704894770251784E-4</v>
      </c>
      <c r="AE1003" s="79">
        <f>ALL!AE390/ALL!AE$554</f>
        <v>7.8399389085801569E-4</v>
      </c>
      <c r="AF1003" s="79">
        <f>ALL!AF390/ALL!AF$554</f>
        <v>6.2220800373447103E-4</v>
      </c>
      <c r="AG1003" s="79">
        <f>ALL!AG390/ALL!AG$554</f>
        <v>5.0700473315356588E-4</v>
      </c>
      <c r="AH1003" s="79">
        <f>ALL!AH390/ALL!AH$554</f>
        <v>7.7505869497255045E-4</v>
      </c>
      <c r="AI1003" s="79">
        <f>ALL!AI390/ALL!AI$554</f>
        <v>4.9816197438685007E-4</v>
      </c>
      <c r="AJ1003" s="79">
        <f>ALL!AJ390/ALL!AJ$554</f>
        <v>2.8043513150089703E-4</v>
      </c>
      <c r="AK1003" s="79">
        <f>ALL!AK390/ALL!AK$554</f>
        <v>3.3575477041897028E-4</v>
      </c>
      <c r="AL1003" s="79">
        <f>ALL!AL390/ALL!AL$554</f>
        <v>1.3064897164735761E-3</v>
      </c>
      <c r="AM1003" s="79">
        <f>ALL!AM390/ALL!AM$554</f>
        <v>0</v>
      </c>
      <c r="AN1003" s="79">
        <f>ALL!AN390/ALL!AN$554</f>
        <v>0</v>
      </c>
      <c r="AO1003" s="79">
        <f>ALL!AO390/ALL!AO$554</f>
        <v>0</v>
      </c>
      <c r="AP1003" s="79">
        <f>ALL!AP390/ALL!AP$554</f>
        <v>4.5533973879738018E-4</v>
      </c>
      <c r="AQ1003" s="79">
        <f>ALL!AQ390/ALL!AQ$554</f>
        <v>0</v>
      </c>
      <c r="AR1003" s="79">
        <f>ALL!AR390/ALL!AR$554</f>
        <v>0</v>
      </c>
      <c r="AS1003" s="79">
        <f>ALL!AS390/ALL!AS$554</f>
        <v>0</v>
      </c>
      <c r="AT1003" s="79">
        <f>ALL!AT390/ALL!AT$554</f>
        <v>0</v>
      </c>
      <c r="AU1003" s="79">
        <f>ALL!AU390/ALL!AU$554</f>
        <v>0</v>
      </c>
      <c r="AV1003" s="79">
        <f>ALL!AV390/ALL!AV$554</f>
        <v>0</v>
      </c>
      <c r="AW1003" s="79">
        <f>ALL!AW390/ALL!AW$554</f>
        <v>0</v>
      </c>
      <c r="AX1003" s="79">
        <f>ALL!AX390/ALL!AX$554</f>
        <v>0</v>
      </c>
      <c r="AY1003" s="79">
        <f>ALL!AY390/ALL!AY$554</f>
        <v>0</v>
      </c>
      <c r="AZ1003" s="79">
        <f>ALL!AZ390/ALL!AZ$554</f>
        <v>0</v>
      </c>
      <c r="BA1003" s="79">
        <f>ALL!BA390/ALL!BA$554</f>
        <v>0</v>
      </c>
      <c r="BB1003" s="79">
        <f>ALL!BB390/ALL!BB$554</f>
        <v>0</v>
      </c>
      <c r="BC1003" s="79">
        <f>ALL!BC390/ALL!BC$554</f>
        <v>0</v>
      </c>
      <c r="BD1003" s="79">
        <f>ALL!BD390/ALL!BD$554</f>
        <v>0</v>
      </c>
      <c r="BE1003" s="79">
        <f>ALL!BE390/ALL!BE$554</f>
        <v>7.3988392403578766E-4</v>
      </c>
      <c r="BF1003" s="79">
        <f>ALL!BF390/ALL!BF$554</f>
        <v>5.2025525938395351E-4</v>
      </c>
      <c r="BG1003" s="79">
        <f>ALL!BG390/ALL!BG$554</f>
        <v>1.843604834421392E-3</v>
      </c>
      <c r="BH1003" s="79">
        <f>ALL!BH390/ALL!BH$554</f>
        <v>5.473230906580935E-4</v>
      </c>
      <c r="BJ1003" s="267">
        <f t="array" ref="BJ1003">(MIN(IF($E$4:$BG$4=BJ$4,$E1003:$BG1003)))</f>
        <v>0</v>
      </c>
      <c r="BK1003" s="267">
        <f t="array" ref="BK1003">(MAX(IF($E$4:$BG$4=BK$4,$E1003:$BG1003)))</f>
        <v>4.5533973879738018E-4</v>
      </c>
      <c r="BL1003" s="267">
        <f t="array" ref="BL1003">(AVERAGE(IF($E$4:$BG$4=BL$4,$E1003:$BG1003)))</f>
        <v>2.8458733674836261E-5</v>
      </c>
      <c r="BM1003" s="267">
        <f t="array" ref="BM1003">(MIN(IF($E$4:$BG$4=BM$4,$E1003:$BG1003)))</f>
        <v>0</v>
      </c>
      <c r="BN1003" s="267">
        <f t="array" ref="BN1003">(MAX(IF($E$4:$BG$4=BN$4,$E1003:$BG1003)))</f>
        <v>1.843604834421392E-3</v>
      </c>
      <c r="BO1003" s="267">
        <f t="array" ref="BO1003">(AVERAGE(IF($E$4:$BG$4=BO$4,$E1003:$BG1003)))</f>
        <v>7.7593600446028334E-4</v>
      </c>
      <c r="BP1003" s="267">
        <f t="array" ref="BP1003">(MIN(IF($E$4:$BG$4=BP$4,$E1003:$BG1003)))</f>
        <v>0</v>
      </c>
      <c r="BQ1003" s="267">
        <f t="array" ref="BQ1003">(MAX(IF($E$4:$BG$4=BQ$4,$E1003:$BG1003)))</f>
        <v>1.3064897164735761E-3</v>
      </c>
      <c r="BR1003" s="267">
        <f t="array" ref="BR1003">(AVERAGE(IF($E$4:$BG$4=BR$4,$E1003:$BG1003)))</f>
        <v>5.474148289641821E-4</v>
      </c>
      <c r="BS1003" s="267">
        <f t="array" ref="BS1003">(MIN(IF($E$4:$BG$4=BS$4,$E1003:$BG1003)))</f>
        <v>0</v>
      </c>
      <c r="BT1003" s="267">
        <f t="array" ref="BT1003">(MAX(IF($E$4:$BG$4=BT$4,$E1003:$BG1003)))</f>
        <v>2.7306843180028425E-3</v>
      </c>
      <c r="BU1003" s="267">
        <f t="array" ref="BU1003">(AVERAGE(IF($E$4:$BG$4=BU$4,$E1003:$BG1003)))</f>
        <v>7.3623360186870471E-4</v>
      </c>
      <c r="BV1003" s="267">
        <f t="array" ref="BV1003">(MIN(IF($E$4:$BG$4=BV$4,$E1003:$BG1003)))</f>
        <v>2.8043513150089703E-4</v>
      </c>
      <c r="BW1003" s="267">
        <f t="array" ref="BW1003">(MAX(IF($E$4:$BG$4=BW$4,$E1003:$BG1003)))</f>
        <v>8.5501080904321796E-4</v>
      </c>
      <c r="BX1003" s="267">
        <f t="array" ref="BX1003">(AVERAGE(IF($E$4:$BG$4=BX$4,$E1003:$BG1003)))</f>
        <v>4.8625940994949889E-4</v>
      </c>
      <c r="BY1003" s="267">
        <f t="array" ref="BY1003">(MIN(IF($E$4:$BG$4=BY$4,$E1003:$BG1003)))</f>
        <v>3.4051065758666554E-4</v>
      </c>
      <c r="BZ1003" s="267">
        <f t="array" ref="BZ1003">(MAX(IF($E$4:$BG$4=BZ$4,$E1003:$BG1003)))</f>
        <v>9.9606995655340401E-4</v>
      </c>
      <c r="CA1003" s="267">
        <f t="array" ref="CA1003">(AVERAGE(IF($E$4:$BG$4=CA$4,$E1003:$BG1003)))</f>
        <v>6.0649553014560729E-4</v>
      </c>
      <c r="CB1003" s="268">
        <f t="shared" si="399"/>
        <v>0</v>
      </c>
      <c r="CC1003" s="268">
        <f t="shared" si="400"/>
        <v>0</v>
      </c>
      <c r="CD1003" s="268">
        <f t="shared" si="401"/>
        <v>4.8823164061074733E-4</v>
      </c>
    </row>
    <row r="1004" spans="1:82" s="90" customFormat="1" ht="24">
      <c r="A1004" s="253">
        <f t="shared" si="406"/>
        <v>53417</v>
      </c>
      <c r="B1004" s="236" t="s">
        <v>331</v>
      </c>
      <c r="C1004" s="50"/>
      <c r="D1004" s="50"/>
      <c r="E1004" s="79">
        <f>ALL!E391/ALL!E$554</f>
        <v>1.6692047413024173E-3</v>
      </c>
      <c r="F1004" s="79">
        <f>ALL!F391/ALL!F$554</f>
        <v>2.1629277457113618E-3</v>
      </c>
      <c r="G1004" s="79">
        <f>ALL!G391/ALL!G$554</f>
        <v>0</v>
      </c>
      <c r="H1004" s="79">
        <f>ALL!H391/ALL!H$554</f>
        <v>1.8788440656875729E-4</v>
      </c>
      <c r="I1004" s="79">
        <f>ALL!I391/ALL!I$554</f>
        <v>1.9251288302442452E-3</v>
      </c>
      <c r="J1004" s="79">
        <f>ALL!J391/ALL!J$554</f>
        <v>5.0136152775632723E-5</v>
      </c>
      <c r="K1004" s="79">
        <f>ALL!K391/ALL!K$554</f>
        <v>6.4445629290353385E-4</v>
      </c>
      <c r="L1004" s="79">
        <f>ALL!L391/ALL!L$554</f>
        <v>0</v>
      </c>
      <c r="M1004" s="79">
        <f>ALL!M391/ALL!M$554</f>
        <v>0</v>
      </c>
      <c r="N1004" s="79">
        <f>ALL!N391/ALL!N$554</f>
        <v>5.8672000046478458E-3</v>
      </c>
      <c r="O1004" s="79">
        <f>ALL!O391/ALL!O$554</f>
        <v>0</v>
      </c>
      <c r="P1004" s="79">
        <f>ALL!P391/ALL!P$554</f>
        <v>1.220922894470788E-3</v>
      </c>
      <c r="Q1004" s="79">
        <f>ALL!Q391/ALL!Q$554</f>
        <v>6.2355583334426645E-3</v>
      </c>
      <c r="R1004" s="79">
        <f>ALL!R391/ALL!R$554</f>
        <v>0</v>
      </c>
      <c r="S1004" s="79">
        <f>ALL!S391/ALL!S$554</f>
        <v>3.4686541237801839E-3</v>
      </c>
      <c r="T1004" s="79">
        <f>ALL!T391/ALL!T$554</f>
        <v>0</v>
      </c>
      <c r="U1004" s="79">
        <f>ALL!U391/ALL!U$554</f>
        <v>0</v>
      </c>
      <c r="V1004" s="79">
        <f>ALL!V391/ALL!V$554</f>
        <v>0</v>
      </c>
      <c r="W1004" s="79">
        <f>ALL!W391/ALL!W$554</f>
        <v>9.0548881928359567E-5</v>
      </c>
      <c r="X1004" s="79">
        <f>ALL!X391/ALL!X$554</f>
        <v>2.8645337591269825E-3</v>
      </c>
      <c r="Y1004" s="79">
        <f>ALL!Y391/ALL!Y$554</f>
        <v>0</v>
      </c>
      <c r="Z1004" s="79">
        <f>ALL!Z391/ALL!Z$554</f>
        <v>0</v>
      </c>
      <c r="AA1004" s="79">
        <f>ALL!AA391/ALL!AA$554</f>
        <v>2.4985059987250634E-3</v>
      </c>
      <c r="AB1004" s="79">
        <f>ALL!AB391/ALL!AB$554</f>
        <v>0</v>
      </c>
      <c r="AC1004" s="79">
        <f>ALL!AC391/ALL!AC$554</f>
        <v>0</v>
      </c>
      <c r="AD1004" s="79">
        <f>ALL!AD391/ALL!AD$554</f>
        <v>0</v>
      </c>
      <c r="AE1004" s="79">
        <f>ALL!AE391/ALL!AE$554</f>
        <v>1.6825220505581585E-3</v>
      </c>
      <c r="AF1004" s="79">
        <f>ALL!AF391/ALL!AF$554</f>
        <v>3.7015205334068615E-3</v>
      </c>
      <c r="AG1004" s="79">
        <f>ALL!AG391/ALL!AG$554</f>
        <v>1.9922594827196773E-3</v>
      </c>
      <c r="AH1004" s="79">
        <f>ALL!AH391/ALL!AH$554</f>
        <v>2.3411471103347795E-3</v>
      </c>
      <c r="AI1004" s="79">
        <f>ALL!AI391/ALL!AI$554</f>
        <v>1.4757143448869176E-3</v>
      </c>
      <c r="AJ1004" s="79">
        <f>ALL!AJ391/ALL!AJ$554</f>
        <v>9.7099168452704305E-4</v>
      </c>
      <c r="AK1004" s="79">
        <f>ALL!AK391/ALL!AK$554</f>
        <v>0</v>
      </c>
      <c r="AL1004" s="79">
        <f>ALL!AL391/ALL!AL$554</f>
        <v>1.0369788416760013E-3</v>
      </c>
      <c r="AM1004" s="79">
        <f>ALL!AM391/ALL!AM$554</f>
        <v>1.1419202373436372E-3</v>
      </c>
      <c r="AN1004" s="79">
        <f>ALL!AN391/ALL!AN$554</f>
        <v>0</v>
      </c>
      <c r="AO1004" s="79">
        <f>ALL!AO391/ALL!AO$554</f>
        <v>0</v>
      </c>
      <c r="AP1004" s="79">
        <f>ALL!AP391/ALL!AP$554</f>
        <v>6.9543294001181606E-4</v>
      </c>
      <c r="AQ1004" s="79">
        <f>ALL!AQ391/ALL!AQ$554</f>
        <v>0</v>
      </c>
      <c r="AR1004" s="79">
        <f>ALL!AR391/ALL!AR$554</f>
        <v>0</v>
      </c>
      <c r="AS1004" s="79">
        <f>ALL!AS391/ALL!AS$554</f>
        <v>0</v>
      </c>
      <c r="AT1004" s="79">
        <f>ALL!AT391/ALL!AT$554</f>
        <v>0</v>
      </c>
      <c r="AU1004" s="79">
        <f>ALL!AU391/ALL!AU$554</f>
        <v>0</v>
      </c>
      <c r="AV1004" s="79">
        <f>ALL!AV391/ALL!AV$554</f>
        <v>0</v>
      </c>
      <c r="AW1004" s="79">
        <f>ALL!AW391/ALL!AW$554</f>
        <v>0</v>
      </c>
      <c r="AX1004" s="79">
        <f>ALL!AX391/ALL!AX$554</f>
        <v>0</v>
      </c>
      <c r="AY1004" s="79">
        <f>ALL!AY391/ALL!AY$554</f>
        <v>0</v>
      </c>
      <c r="AZ1004" s="79">
        <f>ALL!AZ391/ALL!AZ$554</f>
        <v>0</v>
      </c>
      <c r="BA1004" s="79">
        <f>ALL!BA391/ALL!BA$554</f>
        <v>0</v>
      </c>
      <c r="BB1004" s="79">
        <f>ALL!BB391/ALL!BB$554</f>
        <v>1.8997293959370882E-3</v>
      </c>
      <c r="BC1004" s="79">
        <f>ALL!BC391/ALL!BC$554</f>
        <v>0</v>
      </c>
      <c r="BD1004" s="79">
        <f>ALL!BD391/ALL!BD$554</f>
        <v>9.3909879864309136E-5</v>
      </c>
      <c r="BE1004" s="79">
        <f>ALL!BE391/ALL!BE$554</f>
        <v>2.6470433558452764E-3</v>
      </c>
      <c r="BF1004" s="79">
        <f>ALL!BF391/ALL!BF$554</f>
        <v>0</v>
      </c>
      <c r="BG1004" s="79">
        <f>ALL!BG391/ALL!BG$554</f>
        <v>0</v>
      </c>
      <c r="BH1004" s="79">
        <f>ALL!BH391/ALL!BH$554</f>
        <v>1.0140321320028919E-3</v>
      </c>
      <c r="BJ1004" s="267">
        <f t="array" ref="BJ1004">(MIN(IF($E$4:$BG$4=BJ$4,$E1004:$BG1004)))</f>
        <v>0</v>
      </c>
      <c r="BK1004" s="267">
        <f t="array" ref="BK1004">(MAX(IF($E$4:$BG$4=BK$4,$E1004:$BG1004)))</f>
        <v>1.8997293959370882E-3</v>
      </c>
      <c r="BL1004" s="267">
        <f t="array" ref="BL1004">(AVERAGE(IF($E$4:$BG$4=BL$4,$E1004:$BG1004)))</f>
        <v>1.6219764599680652E-4</v>
      </c>
      <c r="BM1004" s="267">
        <f t="array" ref="BM1004">(MIN(IF($E$4:$BG$4=BM$4,$E1004:$BG1004)))</f>
        <v>0</v>
      </c>
      <c r="BN1004" s="267">
        <f t="array" ref="BN1004">(MAX(IF($E$4:$BG$4=BN$4,$E1004:$BG1004)))</f>
        <v>2.6470433558452764E-3</v>
      </c>
      <c r="BO1004" s="267">
        <f t="array" ref="BO1004">(AVERAGE(IF($E$4:$BG$4=BO$4,$E1004:$BG1004)))</f>
        <v>6.8523830892739637E-4</v>
      </c>
      <c r="BP1004" s="267">
        <f t="array" ref="BP1004">(MIN(IF($E$4:$BG$4=BP$4,$E1004:$BG1004)))</f>
        <v>0</v>
      </c>
      <c r="BQ1004" s="267">
        <f t="array" ref="BQ1004">(MAX(IF($E$4:$BG$4=BQ$4,$E1004:$BG1004)))</f>
        <v>1.1419202373436372E-3</v>
      </c>
      <c r="BR1004" s="267">
        <f t="array" ref="BR1004">(AVERAGE(IF($E$4:$BG$4=BR$4,$E1004:$BG1004)))</f>
        <v>7.2629969300654627E-4</v>
      </c>
      <c r="BS1004" s="267">
        <f t="array" ref="BS1004">(MIN(IF($E$4:$BG$4=BS$4,$E1004:$BG1004)))</f>
        <v>0</v>
      </c>
      <c r="BT1004" s="267">
        <f t="array" ref="BT1004">(MAX(IF($E$4:$BG$4=BT$4,$E1004:$BG1004)))</f>
        <v>6.2355583334426645E-3</v>
      </c>
      <c r="BU1004" s="267">
        <f t="array" ref="BU1004">(AVERAGE(IF($E$4:$BG$4=BU$4,$E1004:$BG1004)))</f>
        <v>1.4571555417183626E-3</v>
      </c>
      <c r="BV1004" s="267">
        <f t="array" ref="BV1004">(MIN(IF($E$4:$BG$4=BV$4,$E1004:$BG1004)))</f>
        <v>0</v>
      </c>
      <c r="BW1004" s="267">
        <f t="array" ref="BW1004">(MAX(IF($E$4:$BG$4=BW$4,$E1004:$BG1004)))</f>
        <v>9.7099168452704305E-4</v>
      </c>
      <c r="BX1004" s="267">
        <f t="array" ref="BX1004">(AVERAGE(IF($E$4:$BG$4=BX$4,$E1004:$BG1004)))</f>
        <v>2.4274792113176076E-4</v>
      </c>
      <c r="BY1004" s="267">
        <f t="array" ref="BY1004">(MIN(IF($E$4:$BG$4=BY$4,$E1004:$BG1004)))</f>
        <v>0</v>
      </c>
      <c r="BZ1004" s="267">
        <f t="array" ref="BZ1004">(MAX(IF($E$4:$BG$4=BZ$4,$E1004:$BG1004)))</f>
        <v>2.8645337591269825E-3</v>
      </c>
      <c r="CA1004" s="267">
        <f t="array" ref="CA1004">(AVERAGE(IF($E$4:$BG$4=CA$4,$E1004:$BG1004)))</f>
        <v>1.3540799016355158E-3</v>
      </c>
      <c r="CB1004" s="268">
        <f t="shared" si="399"/>
        <v>0</v>
      </c>
      <c r="CC1004" s="268">
        <f t="shared" si="400"/>
        <v>0</v>
      </c>
      <c r="CD1004" s="268">
        <f t="shared" si="401"/>
        <v>8.8299694586798923E-4</v>
      </c>
    </row>
    <row r="1005" spans="1:82" s="90" customFormat="1" ht="24">
      <c r="A1005" s="253">
        <f t="shared" si="406"/>
        <v>53501</v>
      </c>
      <c r="B1005" s="236" t="s">
        <v>332</v>
      </c>
      <c r="C1005" s="50"/>
      <c r="D1005" s="50"/>
      <c r="E1005" s="79">
        <f>ALL!E392/ALL!E$554</f>
        <v>0</v>
      </c>
      <c r="F1005" s="79">
        <f>ALL!F392/ALL!F$554</f>
        <v>1.4762481543773259E-3</v>
      </c>
      <c r="G1005" s="79">
        <f>ALL!G392/ALL!G$554</f>
        <v>0</v>
      </c>
      <c r="H1005" s="79">
        <f>ALL!H392/ALL!H$554</f>
        <v>0</v>
      </c>
      <c r="I1005" s="79">
        <f>ALL!I392/ALL!I$554</f>
        <v>0</v>
      </c>
      <c r="J1005" s="79">
        <f>ALL!J392/ALL!J$554</f>
        <v>1.479043529600951E-5</v>
      </c>
      <c r="K1005" s="79">
        <f>ALL!K392/ALL!K$554</f>
        <v>0</v>
      </c>
      <c r="L1005" s="79">
        <f>ALL!L392/ALL!L$554</f>
        <v>3.8838511165486498E-4</v>
      </c>
      <c r="M1005" s="79">
        <f>ALL!M392/ALL!M$554</f>
        <v>1.3972289742952616E-3</v>
      </c>
      <c r="N1005" s="79">
        <f>ALL!N392/ALL!N$554</f>
        <v>2.5525501271503131E-3</v>
      </c>
      <c r="O1005" s="79">
        <f>ALL!O392/ALL!O$554</f>
        <v>1.2113278839742119E-3</v>
      </c>
      <c r="P1005" s="79">
        <f>ALL!P392/ALL!P$554</f>
        <v>7.0562329731581124E-4</v>
      </c>
      <c r="Q1005" s="79">
        <f>ALL!Q392/ALL!Q$554</f>
        <v>2.4702807009125083E-4</v>
      </c>
      <c r="R1005" s="79">
        <f>ALL!R392/ALL!R$554</f>
        <v>1.691763735990746E-3</v>
      </c>
      <c r="S1005" s="79">
        <f>ALL!S392/ALL!S$554</f>
        <v>8.8058903278871671E-4</v>
      </c>
      <c r="T1005" s="79">
        <f>ALL!T392/ALL!T$554</f>
        <v>1.1135026920010135E-3</v>
      </c>
      <c r="U1005" s="79">
        <f>ALL!U392/ALL!U$554</f>
        <v>3.4019211776696877E-4</v>
      </c>
      <c r="V1005" s="79">
        <f>ALL!V392/ALL!V$554</f>
        <v>1.5170223404584039E-3</v>
      </c>
      <c r="W1005" s="79">
        <f>ALL!W392/ALL!W$554</f>
        <v>0</v>
      </c>
      <c r="X1005" s="79">
        <f>ALL!X392/ALL!X$554</f>
        <v>4.3733292968104687E-5</v>
      </c>
      <c r="Y1005" s="79">
        <f>ALL!Y392/ALL!Y$554</f>
        <v>0</v>
      </c>
      <c r="Z1005" s="79">
        <f>ALL!Z392/ALL!Z$554</f>
        <v>0</v>
      </c>
      <c r="AA1005" s="79">
        <f>ALL!AA392/ALL!AA$554</f>
        <v>0</v>
      </c>
      <c r="AB1005" s="79">
        <f>ALL!AB392/ALL!AB$554</f>
        <v>0</v>
      </c>
      <c r="AC1005" s="79">
        <f>ALL!AC392/ALL!AC$554</f>
        <v>1.2454276376430492E-3</v>
      </c>
      <c r="AD1005" s="79">
        <f>ALL!AD392/ALL!AD$554</f>
        <v>7.2798216550669381E-4</v>
      </c>
      <c r="AE1005" s="79">
        <f>ALL!AE392/ALL!AE$554</f>
        <v>7.1004364330817967E-4</v>
      </c>
      <c r="AF1005" s="79">
        <f>ALL!AF392/ALL!AF$554</f>
        <v>7.8316196949370536E-4</v>
      </c>
      <c r="AG1005" s="79">
        <f>ALL!AG392/ALL!AG$554</f>
        <v>0</v>
      </c>
      <c r="AH1005" s="79">
        <f>ALL!AH392/ALL!AH$554</f>
        <v>0</v>
      </c>
      <c r="AI1005" s="79">
        <f>ALL!AI392/ALL!AI$554</f>
        <v>0</v>
      </c>
      <c r="AJ1005" s="79">
        <f>ALL!AJ392/ALL!AJ$554</f>
        <v>4.6475482030772783E-4</v>
      </c>
      <c r="AK1005" s="79">
        <f>ALL!AK392/ALL!AK$554</f>
        <v>0</v>
      </c>
      <c r="AL1005" s="79">
        <f>ALL!AL392/ALL!AL$554</f>
        <v>0</v>
      </c>
      <c r="AM1005" s="79">
        <f>ALL!AM392/ALL!AM$554</f>
        <v>2.6909553421614408E-3</v>
      </c>
      <c r="AN1005" s="79">
        <f>ALL!AN392/ALL!AN$554</f>
        <v>1.6862715268649857E-3</v>
      </c>
      <c r="AO1005" s="79">
        <f>ALL!AO392/ALL!AO$554</f>
        <v>0</v>
      </c>
      <c r="AP1005" s="79">
        <f>ALL!AP392/ALL!AP$554</f>
        <v>1.4434280665543749E-3</v>
      </c>
      <c r="AQ1005" s="79">
        <f>ALL!AQ392/ALL!AQ$554</f>
        <v>1.3138607097578231E-3</v>
      </c>
      <c r="AR1005" s="79">
        <f>ALL!AR392/ALL!AR$554</f>
        <v>2.6866847428501125E-3</v>
      </c>
      <c r="AS1005" s="79">
        <f>ALL!AS392/ALL!AS$554</f>
        <v>0</v>
      </c>
      <c r="AT1005" s="79">
        <f>ALL!AT392/ALL!AT$554</f>
        <v>1.7619879339489978E-3</v>
      </c>
      <c r="AU1005" s="79">
        <f>ALL!AU392/ALL!AU$554</f>
        <v>9.9078259387389207E-4</v>
      </c>
      <c r="AV1005" s="79">
        <f>ALL!AV392/ALL!AV$554</f>
        <v>6.2882084852893391E-3</v>
      </c>
      <c r="AW1005" s="79">
        <f>ALL!AW392/ALL!AW$554</f>
        <v>1.6241228551490494E-3</v>
      </c>
      <c r="AX1005" s="79">
        <f>ALL!AX392/ALL!AX$554</f>
        <v>1.2607294939779186E-3</v>
      </c>
      <c r="AY1005" s="79">
        <f>ALL!AY392/ALL!AY$554</f>
        <v>1.1319167215864353E-3</v>
      </c>
      <c r="AZ1005" s="79">
        <f>ALL!AZ392/ALL!AZ$554</f>
        <v>1.5896806572071536E-4</v>
      </c>
      <c r="BA1005" s="79">
        <f>ALL!BA392/ALL!BA$554</f>
        <v>2.6642262467652957E-3</v>
      </c>
      <c r="BB1005" s="79">
        <f>ALL!BB392/ALL!BB$554</f>
        <v>3.2746900634962593E-3</v>
      </c>
      <c r="BC1005" s="79">
        <f>ALL!BC392/ALL!BC$554</f>
        <v>5.7578182282706902E-3</v>
      </c>
      <c r="BD1005" s="79">
        <f>ALL!BD392/ALL!BD$554</f>
        <v>0</v>
      </c>
      <c r="BE1005" s="79">
        <f>ALL!BE392/ALL!BE$554</f>
        <v>8.3437832723047231E-4</v>
      </c>
      <c r="BF1005" s="79">
        <f>ALL!BF392/ALL!BF$554</f>
        <v>0</v>
      </c>
      <c r="BG1005" s="79">
        <f>ALL!BG392/ALL!BG$554</f>
        <v>1.8163792009181926E-3</v>
      </c>
      <c r="BH1005" s="79">
        <f>ALL!BH392/ALL!BH$554</f>
        <v>2.9000733525384146E-4</v>
      </c>
      <c r="BJ1005" s="267">
        <f t="array" ref="BJ1005">(MIN(IF($E$4:$BG$4=BJ$4,$E1005:$BG1005)))</f>
        <v>0</v>
      </c>
      <c r="BK1005" s="267">
        <f t="array" ref="BK1005">(MAX(IF($E$4:$BG$4=BK$4,$E1005:$BG1005)))</f>
        <v>6.2882084852893391E-3</v>
      </c>
      <c r="BL1005" s="267">
        <f t="array" ref="BL1005">(AVERAGE(IF($E$4:$BG$4=BL$4,$E1005:$BG1005)))</f>
        <v>2.0027309833816182E-3</v>
      </c>
      <c r="BM1005" s="267">
        <f t="array" ref="BM1005">(MIN(IF($E$4:$BG$4=BM$4,$E1005:$BG1005)))</f>
        <v>0</v>
      </c>
      <c r="BN1005" s="267">
        <f t="array" ref="BN1005">(MAX(IF($E$4:$BG$4=BN$4,$E1005:$BG1005)))</f>
        <v>1.8163792009181926E-3</v>
      </c>
      <c r="BO1005" s="267">
        <f t="array" ref="BO1005">(AVERAGE(IF($E$4:$BG$4=BO$4,$E1005:$BG1005)))</f>
        <v>6.6268938203716617E-4</v>
      </c>
      <c r="BP1005" s="267">
        <f t="array" ref="BP1005">(MIN(IF($E$4:$BG$4=BP$4,$E1005:$BG1005)))</f>
        <v>0</v>
      </c>
      <c r="BQ1005" s="267">
        <f t="array" ref="BQ1005">(MAX(IF($E$4:$BG$4=BQ$4,$E1005:$BG1005)))</f>
        <v>2.6909553421614408E-3</v>
      </c>
      <c r="BR1005" s="267">
        <f t="array" ref="BR1005">(AVERAGE(IF($E$4:$BG$4=BR$4,$E1005:$BG1005)))</f>
        <v>8.9698511405381359E-4</v>
      </c>
      <c r="BS1005" s="267">
        <f t="array" ref="BS1005">(MIN(IF($E$4:$BG$4=BS$4,$E1005:$BG1005)))</f>
        <v>0</v>
      </c>
      <c r="BT1005" s="267">
        <f t="array" ref="BT1005">(MAX(IF($E$4:$BG$4=BT$4,$E1005:$BG1005)))</f>
        <v>2.5525501271503131E-3</v>
      </c>
      <c r="BU1005" s="267">
        <f t="array" ref="BU1005">(AVERAGE(IF($E$4:$BG$4=BU$4,$E1005:$BG1005)))</f>
        <v>7.4136508868451829E-4</v>
      </c>
      <c r="BV1005" s="267">
        <f t="array" ref="BV1005">(MIN(IF($E$4:$BG$4=BV$4,$E1005:$BG1005)))</f>
        <v>0</v>
      </c>
      <c r="BW1005" s="267">
        <f t="array" ref="BW1005">(MAX(IF($E$4:$BG$4=BW$4,$E1005:$BG1005)))</f>
        <v>4.6475482030772783E-4</v>
      </c>
      <c r="BX1005" s="267">
        <f t="array" ref="BX1005">(AVERAGE(IF($E$4:$BG$4=BX$4,$E1005:$BG1005)))</f>
        <v>1.1618870507693196E-4</v>
      </c>
      <c r="BY1005" s="267">
        <f t="array" ref="BY1005">(MIN(IF($E$4:$BG$4=BY$4,$E1005:$BG1005)))</f>
        <v>0</v>
      </c>
      <c r="BZ1005" s="267">
        <f t="array" ref="BZ1005">(MAX(IF($E$4:$BG$4=BZ$4,$E1005:$BG1005)))</f>
        <v>7.0562329731581124E-4</v>
      </c>
      <c r="CA1005" s="267">
        <f t="array" ref="CA1005">(AVERAGE(IF($E$4:$BG$4=CA$4,$E1005:$BG1005)))</f>
        <v>2.1113340281510708E-4</v>
      </c>
      <c r="CB1005" s="268">
        <f t="shared" si="399"/>
        <v>0</v>
      </c>
      <c r="CC1005" s="268">
        <f t="shared" si="400"/>
        <v>0</v>
      </c>
      <c r="CD1005" s="268">
        <f t="shared" si="401"/>
        <v>9.981229837600792E-4</v>
      </c>
    </row>
    <row r="1006" spans="1:82" s="90" customFormat="1" ht="24">
      <c r="A1006" s="253">
        <f t="shared" si="406"/>
        <v>53502</v>
      </c>
      <c r="B1006" s="236" t="s">
        <v>333</v>
      </c>
      <c r="C1006" s="50"/>
      <c r="D1006" s="50"/>
      <c r="E1006" s="79">
        <f>ALL!E393/ALL!E$554</f>
        <v>1.707101146353879E-3</v>
      </c>
      <c r="F1006" s="79">
        <f>ALL!F393/ALL!F$554</f>
        <v>2.0196342153771694E-3</v>
      </c>
      <c r="G1006" s="79">
        <f>ALL!G393/ALL!G$554</f>
        <v>1.3798979995754193E-3</v>
      </c>
      <c r="H1006" s="79">
        <f>ALL!H393/ALL!H$554</f>
        <v>7.972178033620787E-4</v>
      </c>
      <c r="I1006" s="79">
        <f>ALL!I393/ALL!I$554</f>
        <v>4.1021534392923342E-4</v>
      </c>
      <c r="J1006" s="79">
        <f>ALL!J393/ALL!J$554</f>
        <v>2.1780504909297395E-3</v>
      </c>
      <c r="K1006" s="79">
        <f>ALL!K393/ALL!K$554</f>
        <v>1.730767906610822E-3</v>
      </c>
      <c r="L1006" s="79">
        <f>ALL!L393/ALL!L$554</f>
        <v>1.5520891809189092E-3</v>
      </c>
      <c r="M1006" s="79">
        <f>ALL!M393/ALL!M$554</f>
        <v>0</v>
      </c>
      <c r="N1006" s="79">
        <f>ALL!N393/ALL!N$554</f>
        <v>4.6999694485596573E-3</v>
      </c>
      <c r="O1006" s="79">
        <f>ALL!O393/ALL!O$554</f>
        <v>5.3056826560916072E-3</v>
      </c>
      <c r="P1006" s="79">
        <f>ALL!P393/ALL!P$554</f>
        <v>3.299497729387865E-3</v>
      </c>
      <c r="Q1006" s="79">
        <f>ALL!Q393/ALL!Q$554</f>
        <v>3.179418327725606E-3</v>
      </c>
      <c r="R1006" s="79">
        <f>ALL!R393/ALL!R$554</f>
        <v>1.1034618289930714E-2</v>
      </c>
      <c r="S1006" s="79">
        <f>ALL!S393/ALL!S$554</f>
        <v>3.8367272816849278E-3</v>
      </c>
      <c r="T1006" s="79">
        <f>ALL!T393/ALL!T$554</f>
        <v>1.6613945699852008E-3</v>
      </c>
      <c r="U1006" s="79">
        <f>ALL!U393/ALL!U$554</f>
        <v>9.5171320386728913E-4</v>
      </c>
      <c r="V1006" s="79">
        <f>ALL!V393/ALL!V$554</f>
        <v>4.7731455922335169E-3</v>
      </c>
      <c r="W1006" s="79">
        <f>ALL!W393/ALL!W$554</f>
        <v>2.7519057958398834E-3</v>
      </c>
      <c r="X1006" s="79">
        <f>ALL!X393/ALL!X$554</f>
        <v>1.3767590023565793E-3</v>
      </c>
      <c r="Y1006" s="79">
        <f>ALL!Y393/ALL!Y$554</f>
        <v>4.3067288676963E-4</v>
      </c>
      <c r="Z1006" s="79">
        <f>ALL!Z393/ALL!Z$554</f>
        <v>7.2244019421278483E-4</v>
      </c>
      <c r="AA1006" s="79">
        <f>ALL!AA393/ALL!AA$554</f>
        <v>1.2263282043623483E-3</v>
      </c>
      <c r="AB1006" s="79">
        <f>ALL!AB393/ALL!AB$554</f>
        <v>3.2501175207406488E-3</v>
      </c>
      <c r="AC1006" s="79">
        <f>ALL!AC393/ALL!AC$554</f>
        <v>1.4777523840317383E-4</v>
      </c>
      <c r="AD1006" s="79">
        <f>ALL!AD393/ALL!AD$554</f>
        <v>3.1124938417192729E-3</v>
      </c>
      <c r="AE1006" s="79">
        <f>ALL!AE393/ALL!AE$554</f>
        <v>1.9375738830670604E-3</v>
      </c>
      <c r="AF1006" s="79">
        <f>ALL!AF393/ALL!AF$554</f>
        <v>3.2687817794579254E-3</v>
      </c>
      <c r="AG1006" s="79">
        <f>ALL!AG393/ALL!AG$554</f>
        <v>4.3525913746526586E-4</v>
      </c>
      <c r="AH1006" s="79">
        <f>ALL!AH393/ALL!AH$554</f>
        <v>1.2249866469985456E-3</v>
      </c>
      <c r="AI1006" s="79">
        <f>ALL!AI393/ALL!AI$554</f>
        <v>1.4506972581029549E-3</v>
      </c>
      <c r="AJ1006" s="79">
        <f>ALL!AJ393/ALL!AJ$554</f>
        <v>2.9902515812796256E-4</v>
      </c>
      <c r="AK1006" s="79">
        <f>ALL!AK393/ALL!AK$554</f>
        <v>6.9008485399675405E-4</v>
      </c>
      <c r="AL1006" s="79">
        <f>ALL!AL393/ALL!AL$554</f>
        <v>9.7529422883279888E-4</v>
      </c>
      <c r="AM1006" s="79">
        <f>ALL!AM393/ALL!AM$554</f>
        <v>4.9899828216516326E-2</v>
      </c>
      <c r="AN1006" s="79">
        <f>ALL!AN393/ALL!AN$554</f>
        <v>1.1122502799075158E-4</v>
      </c>
      <c r="AO1006" s="79">
        <f>ALL!AO393/ALL!AO$554</f>
        <v>0</v>
      </c>
      <c r="AP1006" s="79">
        <f>ALL!AP393/ALL!AP$554</f>
        <v>3.2750660974339109E-3</v>
      </c>
      <c r="AQ1006" s="79">
        <f>ALL!AQ393/ALL!AQ$554</f>
        <v>1.1597245935614646E-2</v>
      </c>
      <c r="AR1006" s="79">
        <f>ALL!AR393/ALL!AR$554</f>
        <v>5.1161957226729168E-3</v>
      </c>
      <c r="AS1006" s="79">
        <f>ALL!AS393/ALL!AS$554</f>
        <v>1.6781705001898256E-3</v>
      </c>
      <c r="AT1006" s="79">
        <f>ALL!AT393/ALL!AT$554</f>
        <v>0</v>
      </c>
      <c r="AU1006" s="79">
        <f>ALL!AU393/ALL!AU$554</f>
        <v>6.4670354815367663E-4</v>
      </c>
      <c r="AV1006" s="79">
        <f>ALL!AV393/ALL!AV$554</f>
        <v>1.157748920750902E-2</v>
      </c>
      <c r="AW1006" s="79">
        <f>ALL!AW393/ALL!AW$554</f>
        <v>1.1808971919168413E-2</v>
      </c>
      <c r="AX1006" s="79">
        <f>ALL!AX393/ALL!AX$554</f>
        <v>8.7564740647598006E-4</v>
      </c>
      <c r="AY1006" s="79">
        <f>ALL!AY393/ALL!AY$554</f>
        <v>1.4612215217638257E-3</v>
      </c>
      <c r="AZ1006" s="79">
        <f>ALL!AZ393/ALL!AZ$554</f>
        <v>2.4425990513876482E-3</v>
      </c>
      <c r="BA1006" s="79">
        <f>ALL!BA393/ALL!BA$554</f>
        <v>1.4929014440764354E-3</v>
      </c>
      <c r="BB1006" s="79">
        <f>ALL!BB393/ALL!BB$554</f>
        <v>3.8211948261526328E-3</v>
      </c>
      <c r="BC1006" s="79">
        <f>ALL!BC393/ALL!BC$554</f>
        <v>8.0493879680746238E-3</v>
      </c>
      <c r="BD1006" s="79">
        <f>ALL!BD393/ALL!BD$554</f>
        <v>5.5458383582378118E-3</v>
      </c>
      <c r="BE1006" s="79">
        <f>ALL!BE393/ALL!BE$554</f>
        <v>9.4525642036386915E-4</v>
      </c>
      <c r="BF1006" s="79">
        <f>ALL!BF393/ALL!BF$554</f>
        <v>2.8497666808068776E-3</v>
      </c>
      <c r="BG1006" s="79">
        <f>ALL!BG393/ALL!BG$554</f>
        <v>2.2104077722583495E-3</v>
      </c>
      <c r="BH1006" s="79">
        <f>ALL!BH393/ALL!BH$554</f>
        <v>2.2949881642674958E-3</v>
      </c>
      <c r="BJ1006" s="267">
        <f t="array" ref="BJ1006">(MIN(IF($E$4:$BG$4=BJ$4,$E1006:$BG1006)))</f>
        <v>0</v>
      </c>
      <c r="BK1006" s="267">
        <f t="array" ref="BK1006">(MAX(IF($E$4:$BG$4=BK$4,$E1006:$BG1006)))</f>
        <v>1.1808971919168413E-2</v>
      </c>
      <c r="BL1006" s="267">
        <f t="array" ref="BL1006">(AVERAGE(IF($E$4:$BG$4=BL$4,$E1006:$BG1006)))</f>
        <v>3.9971262610415184E-3</v>
      </c>
      <c r="BM1006" s="267">
        <f t="array" ref="BM1006">(MIN(IF($E$4:$BG$4=BM$4,$E1006:$BG1006)))</f>
        <v>9.4525642036386915E-4</v>
      </c>
      <c r="BN1006" s="267">
        <f t="array" ref="BN1006">(MAX(IF($E$4:$BG$4=BN$4,$E1006:$BG1006)))</f>
        <v>5.5458383582378118E-3</v>
      </c>
      <c r="BO1006" s="267">
        <f t="array" ref="BO1006">(AVERAGE(IF($E$4:$BG$4=BO$4,$E1006:$BG1006)))</f>
        <v>2.8878173079167268E-3</v>
      </c>
      <c r="BP1006" s="267">
        <f t="array" ref="BP1006">(MIN(IF($E$4:$BG$4=BP$4,$E1006:$BG1006)))</f>
        <v>6.9008485399675405E-4</v>
      </c>
      <c r="BQ1006" s="267">
        <f t="array" ref="BQ1006">(MAX(IF($E$4:$BG$4=BQ$4,$E1006:$BG1006)))</f>
        <v>4.9899828216516326E-2</v>
      </c>
      <c r="BR1006" s="267">
        <f t="array" ref="BR1006">(AVERAGE(IF($E$4:$BG$4=BR$4,$E1006:$BG1006)))</f>
        <v>1.7188402433115292E-2</v>
      </c>
      <c r="BS1006" s="267">
        <f t="array" ref="BS1006">(MIN(IF($E$4:$BG$4=BS$4,$E1006:$BG1006)))</f>
        <v>0</v>
      </c>
      <c r="BT1006" s="267">
        <f t="array" ref="BT1006">(MAX(IF($E$4:$BG$4=BT$4,$E1006:$BG1006)))</f>
        <v>1.1034618289930714E-2</v>
      </c>
      <c r="BU1006" s="267">
        <f t="array" ref="BU1006">(AVERAGE(IF($E$4:$BG$4=BU$4,$E1006:$BG1006)))</f>
        <v>2.7154402859744173E-3</v>
      </c>
      <c r="BV1006" s="267">
        <f t="array" ref="BV1006">(MIN(IF($E$4:$BG$4=BV$4,$E1006:$BG1006)))</f>
        <v>2.9902515812796256E-4</v>
      </c>
      <c r="BW1006" s="267">
        <f t="array" ref="BW1006">(MAX(IF($E$4:$BG$4=BW$4,$E1006:$BG1006)))</f>
        <v>3.2501175207406488E-3</v>
      </c>
      <c r="BX1006" s="267">
        <f t="array" ref="BX1006">(AVERAGE(IF($E$4:$BG$4=BX$4,$E1006:$BG1006)))</f>
        <v>1.412870218164204E-3</v>
      </c>
      <c r="BY1006" s="267">
        <f t="array" ref="BY1006">(MIN(IF($E$4:$BG$4=BY$4,$E1006:$BG1006)))</f>
        <v>4.1021534392923342E-4</v>
      </c>
      <c r="BZ1006" s="267">
        <f t="array" ref="BZ1006">(MAX(IF($E$4:$BG$4=BZ$4,$E1006:$BG1006)))</f>
        <v>3.299497729387865E-3</v>
      </c>
      <c r="CA1006" s="267">
        <f t="array" ref="CA1006">(AVERAGE(IF($E$4:$BG$4=CA$4,$E1006:$BG1006)))</f>
        <v>1.3537472651468708E-3</v>
      </c>
      <c r="CB1006" s="268">
        <f t="shared" si="399"/>
        <v>0</v>
      </c>
      <c r="CC1006" s="268">
        <f t="shared" si="400"/>
        <v>0</v>
      </c>
      <c r="CD1006" s="268">
        <f t="shared" si="401"/>
        <v>3.6222264443968146E-3</v>
      </c>
    </row>
    <row r="1007" spans="1:82" s="90" customFormat="1">
      <c r="A1007" s="253">
        <f t="shared" si="406"/>
        <v>53503</v>
      </c>
      <c r="B1007" s="236" t="s">
        <v>334</v>
      </c>
      <c r="C1007" s="50"/>
      <c r="D1007" s="50"/>
      <c r="E1007" s="79">
        <f>ALL!E394/ALL!E$554</f>
        <v>0</v>
      </c>
      <c r="F1007" s="79">
        <f>ALL!F394/ALL!F$554</f>
        <v>0</v>
      </c>
      <c r="G1007" s="79">
        <f>ALL!G394/ALL!G$554</f>
        <v>1.1085151953638348E-4</v>
      </c>
      <c r="H1007" s="79">
        <f>ALL!H394/ALL!H$554</f>
        <v>6.7207786846387182E-5</v>
      </c>
      <c r="I1007" s="79">
        <f>ALL!I394/ALL!I$554</f>
        <v>7.9821516654690009E-4</v>
      </c>
      <c r="J1007" s="79">
        <f>ALL!J394/ALL!J$554</f>
        <v>0</v>
      </c>
      <c r="K1007" s="79">
        <f>ALL!K394/ALL!K$554</f>
        <v>1.0878779066066547E-3</v>
      </c>
      <c r="L1007" s="79">
        <f>ALL!L394/ALL!L$554</f>
        <v>0</v>
      </c>
      <c r="M1007" s="79">
        <f>ALL!M394/ALL!M$554</f>
        <v>0</v>
      </c>
      <c r="N1007" s="79">
        <f>ALL!N394/ALL!N$554</f>
        <v>0</v>
      </c>
      <c r="O1007" s="79">
        <f>ALL!O394/ALL!O$554</f>
        <v>3.8379516230024977E-4</v>
      </c>
      <c r="P1007" s="79">
        <f>ALL!P394/ALL!P$554</f>
        <v>4.3609592032478645E-6</v>
      </c>
      <c r="Q1007" s="79">
        <f>ALL!Q394/ALL!Q$554</f>
        <v>9.9275954048295539E-5</v>
      </c>
      <c r="R1007" s="79">
        <f>ALL!R394/ALL!R$554</f>
        <v>0</v>
      </c>
      <c r="S1007" s="79">
        <f>ALL!S394/ALL!S$554</f>
        <v>8.9438143211150887E-4</v>
      </c>
      <c r="T1007" s="79">
        <f>ALL!T394/ALL!T$554</f>
        <v>5.5720608832638221E-4</v>
      </c>
      <c r="U1007" s="79">
        <f>ALL!U394/ALL!U$554</f>
        <v>0</v>
      </c>
      <c r="V1007" s="79">
        <f>ALL!V394/ALL!V$554</f>
        <v>1.0507158485243593E-4</v>
      </c>
      <c r="W1007" s="79">
        <f>ALL!W394/ALL!W$554</f>
        <v>2.9165187846124448E-4</v>
      </c>
      <c r="X1007" s="79">
        <f>ALL!X394/ALL!X$554</f>
        <v>0</v>
      </c>
      <c r="Y1007" s="79">
        <f>ALL!Y394/ALL!Y$554</f>
        <v>0</v>
      </c>
      <c r="Z1007" s="79">
        <f>ALL!Z394/ALL!Z$554</f>
        <v>0</v>
      </c>
      <c r="AA1007" s="79">
        <f>ALL!AA394/ALL!AA$554</f>
        <v>4.495656026755461E-4</v>
      </c>
      <c r="AB1007" s="79">
        <f>ALL!AB394/ALL!AB$554</f>
        <v>3.3733632084321309E-5</v>
      </c>
      <c r="AC1007" s="79">
        <f>ALL!AC394/ALL!AC$554</f>
        <v>8.5393628291185409E-5</v>
      </c>
      <c r="AD1007" s="79">
        <f>ALL!AD394/ALL!AD$554</f>
        <v>8.5639663205931541E-4</v>
      </c>
      <c r="AE1007" s="79">
        <f>ALL!AE394/ALL!AE$554</f>
        <v>8.0989895439909538E-5</v>
      </c>
      <c r="AF1007" s="79">
        <f>ALL!AF394/ALL!AF$554</f>
        <v>8.0653368592882672E-5</v>
      </c>
      <c r="AG1007" s="79">
        <f>ALL!AG394/ALL!AG$554</f>
        <v>1.8978723806171359E-4</v>
      </c>
      <c r="AH1007" s="79">
        <f>ALL!AH394/ALL!AH$554</f>
        <v>1.7957201877982835E-4</v>
      </c>
      <c r="AI1007" s="79">
        <f>ALL!AI394/ALL!AI$554</f>
        <v>1.181616826590087E-4</v>
      </c>
      <c r="AJ1007" s="79">
        <f>ALL!AJ394/ALL!AJ$554</f>
        <v>3.3886209796166781E-6</v>
      </c>
      <c r="AK1007" s="79">
        <f>ALL!AK394/ALL!AK$554</f>
        <v>0</v>
      </c>
      <c r="AL1007" s="79">
        <f>ALL!AL394/ALL!AL$554</f>
        <v>1.3614742668304957E-3</v>
      </c>
      <c r="AM1007" s="79">
        <f>ALL!AM394/ALL!AM$554</f>
        <v>1.7701159489006915E-4</v>
      </c>
      <c r="AN1007" s="79">
        <f>ALL!AN394/ALL!AN$554</f>
        <v>0</v>
      </c>
      <c r="AO1007" s="79">
        <f>ALL!AO394/ALL!AO$554</f>
        <v>7.5549055141143934E-4</v>
      </c>
      <c r="AP1007" s="79">
        <f>ALL!AP394/ALL!AP$554</f>
        <v>0</v>
      </c>
      <c r="AQ1007" s="79">
        <f>ALL!AQ394/ALL!AQ$554</f>
        <v>0</v>
      </c>
      <c r="AR1007" s="79">
        <f>ALL!AR394/ALL!AR$554</f>
        <v>0</v>
      </c>
      <c r="AS1007" s="79">
        <f>ALL!AS394/ALL!AS$554</f>
        <v>2.0773702854258386E-3</v>
      </c>
      <c r="AT1007" s="79">
        <f>ALL!AT394/ALL!AT$554</f>
        <v>0</v>
      </c>
      <c r="AU1007" s="79">
        <f>ALL!AU394/ALL!AU$554</f>
        <v>6.7583953451527809E-4</v>
      </c>
      <c r="AV1007" s="79">
        <f>ALL!AV394/ALL!AV$554</f>
        <v>0</v>
      </c>
      <c r="AW1007" s="79">
        <f>ALL!AW394/ALL!AW$554</f>
        <v>3.8305994288206869E-5</v>
      </c>
      <c r="AX1007" s="79">
        <f>ALL!AX394/ALL!AX$554</f>
        <v>0</v>
      </c>
      <c r="AY1007" s="79">
        <f>ALL!AY394/ALL!AY$554</f>
        <v>1.3727733956340493E-3</v>
      </c>
      <c r="AZ1007" s="79">
        <f>ALL!AZ394/ALL!AZ$554</f>
        <v>0</v>
      </c>
      <c r="BA1007" s="79">
        <f>ALL!BA394/ALL!BA$554</f>
        <v>0</v>
      </c>
      <c r="BB1007" s="79">
        <f>ALL!BB394/ALL!BB$554</f>
        <v>1.7301883285651284E-3</v>
      </c>
      <c r="BC1007" s="79">
        <f>ALL!BC394/ALL!BC$554</f>
        <v>3.3282420090498363E-4</v>
      </c>
      <c r="BD1007" s="79">
        <f>ALL!BD394/ALL!BD$554</f>
        <v>5.3146878263858824E-5</v>
      </c>
      <c r="BE1007" s="79">
        <f>ALL!BE394/ALL!BE$554</f>
        <v>4.6394319359778399E-4</v>
      </c>
      <c r="BF1007" s="79">
        <f>ALL!BF394/ALL!BF$554</f>
        <v>0</v>
      </c>
      <c r="BG1007" s="79">
        <f>ALL!BG394/ALL!BG$554</f>
        <v>6.8070926432548559E-4</v>
      </c>
      <c r="BH1007" s="79">
        <f>ALL!BH394/ALL!BH$554</f>
        <v>1.9135427986799282E-4</v>
      </c>
      <c r="BJ1007" s="267">
        <f t="array" ref="BJ1007">(MIN(IF($E$4:$BG$4=BJ$4,$E1007:$BG1007)))</f>
        <v>0</v>
      </c>
      <c r="BK1007" s="267">
        <f t="array" ref="BK1007">(MAX(IF($E$4:$BG$4=BK$4,$E1007:$BG1007)))</f>
        <v>2.0773702854258386E-3</v>
      </c>
      <c r="BL1007" s="267">
        <f t="array" ref="BL1007">(AVERAGE(IF($E$4:$BG$4=BL$4,$E1007:$BG1007)))</f>
        <v>4.3642451817155773E-4</v>
      </c>
      <c r="BM1007" s="267">
        <f t="array" ref="BM1007">(MIN(IF($E$4:$BG$4=BM$4,$E1007:$BG1007)))</f>
        <v>0</v>
      </c>
      <c r="BN1007" s="267">
        <f t="array" ref="BN1007">(MAX(IF($E$4:$BG$4=BN$4,$E1007:$BG1007)))</f>
        <v>6.8070926432548559E-4</v>
      </c>
      <c r="BO1007" s="267">
        <f t="array" ref="BO1007">(AVERAGE(IF($E$4:$BG$4=BO$4,$E1007:$BG1007)))</f>
        <v>2.9944983404678208E-4</v>
      </c>
      <c r="BP1007" s="267">
        <f t="array" ref="BP1007">(MIN(IF($E$4:$BG$4=BP$4,$E1007:$BG1007)))</f>
        <v>0</v>
      </c>
      <c r="BQ1007" s="267">
        <f t="array" ref="BQ1007">(MAX(IF($E$4:$BG$4=BQ$4,$E1007:$BG1007)))</f>
        <v>1.3614742668304957E-3</v>
      </c>
      <c r="BR1007" s="267">
        <f t="array" ref="BR1007">(AVERAGE(IF($E$4:$BG$4=BR$4,$E1007:$BG1007)))</f>
        <v>5.1282862057352161E-4</v>
      </c>
      <c r="BS1007" s="267">
        <f t="array" ref="BS1007">(MIN(IF($E$4:$BG$4=BS$4,$E1007:$BG1007)))</f>
        <v>0</v>
      </c>
      <c r="BT1007" s="267">
        <f t="array" ref="BT1007">(MAX(IF($E$4:$BG$4=BT$4,$E1007:$BG1007)))</f>
        <v>1.0878779066066547E-3</v>
      </c>
      <c r="BU1007" s="267">
        <f t="array" ref="BU1007">(AVERAGE(IF($E$4:$BG$4=BU$4,$E1007:$BG1007)))</f>
        <v>2.4852566378056321E-4</v>
      </c>
      <c r="BV1007" s="267">
        <f t="array" ref="BV1007">(MIN(IF($E$4:$BG$4=BV$4,$E1007:$BG1007)))</f>
        <v>0</v>
      </c>
      <c r="BW1007" s="267">
        <f t="array" ref="BW1007">(MAX(IF($E$4:$BG$4=BW$4,$E1007:$BG1007)))</f>
        <v>1.1085151953638348E-4</v>
      </c>
      <c r="BX1007" s="267">
        <f t="array" ref="BX1007">(AVERAGE(IF($E$4:$BG$4=BX$4,$E1007:$BG1007)))</f>
        <v>3.6993443150080369E-5</v>
      </c>
      <c r="BY1007" s="267">
        <f t="array" ref="BY1007">(MIN(IF($E$4:$BG$4=BY$4,$E1007:$BG1007)))</f>
        <v>0</v>
      </c>
      <c r="BZ1007" s="267">
        <f t="array" ref="BZ1007">(MAX(IF($E$4:$BG$4=BZ$4,$E1007:$BG1007)))</f>
        <v>7.9821516654690009E-4</v>
      </c>
      <c r="CA1007" s="267">
        <f t="array" ref="CA1007">(AVERAGE(IF($E$4:$BG$4=CA$4,$E1007:$BG1007)))</f>
        <v>1.5864643521012431E-4</v>
      </c>
      <c r="CB1007" s="268">
        <f t="shared" si="399"/>
        <v>0</v>
      </c>
      <c r="CC1007" s="268">
        <f t="shared" si="400"/>
        <v>0</v>
      </c>
      <c r="CD1007" s="268">
        <f t="shared" si="401"/>
        <v>2.9448391358392071E-4</v>
      </c>
    </row>
    <row r="1008" spans="1:82" s="90" customFormat="1">
      <c r="A1008" s="253">
        <f t="shared" si="406"/>
        <v>53701</v>
      </c>
      <c r="B1008" s="236" t="s">
        <v>335</v>
      </c>
      <c r="C1008" s="50"/>
      <c r="D1008" s="50"/>
      <c r="E1008" s="79">
        <f>ALL!E395/ALL!E$554</f>
        <v>5.650225748449236E-4</v>
      </c>
      <c r="F1008" s="79">
        <f>ALL!F395/ALL!F$554</f>
        <v>1.2005465159315825E-4</v>
      </c>
      <c r="G1008" s="79">
        <f>ALL!G395/ALL!G$554</f>
        <v>0</v>
      </c>
      <c r="H1008" s="79">
        <f>ALL!H395/ALL!H$554</f>
        <v>1.0273669844803303E-4</v>
      </c>
      <c r="I1008" s="79">
        <f>ALL!I395/ALL!I$554</f>
        <v>2.6294747897747972E-4</v>
      </c>
      <c r="J1008" s="79">
        <f>ALL!J395/ALL!J$554</f>
        <v>4.1485621702705628E-4</v>
      </c>
      <c r="K1008" s="79">
        <f>ALL!K395/ALL!K$554</f>
        <v>0</v>
      </c>
      <c r="L1008" s="79">
        <f>ALL!L395/ALL!L$554</f>
        <v>0</v>
      </c>
      <c r="M1008" s="79">
        <f>ALL!M395/ALL!M$554</f>
        <v>0</v>
      </c>
      <c r="N1008" s="79">
        <f>ALL!N395/ALL!N$554</f>
        <v>3.0536271431773014E-5</v>
      </c>
      <c r="O1008" s="79">
        <f>ALL!O395/ALL!O$554</f>
        <v>0</v>
      </c>
      <c r="P1008" s="79">
        <f>ALL!P395/ALL!P$554</f>
        <v>0</v>
      </c>
      <c r="Q1008" s="79">
        <f>ALL!Q395/ALL!Q$554</f>
        <v>3.9958203202818527E-6</v>
      </c>
      <c r="R1008" s="79">
        <f>ALL!R395/ALL!R$554</f>
        <v>5.7182046858671703E-5</v>
      </c>
      <c r="S1008" s="79">
        <f>ALL!S395/ALL!S$554</f>
        <v>0</v>
      </c>
      <c r="T1008" s="79">
        <f>ALL!T395/ALL!T$554</f>
        <v>6.2233777767235407E-5</v>
      </c>
      <c r="U1008" s="79">
        <f>ALL!U395/ALL!U$554</f>
        <v>0</v>
      </c>
      <c r="V1008" s="79">
        <f>ALL!V395/ALL!V$554</f>
        <v>1.3242804635739522E-5</v>
      </c>
      <c r="W1008" s="79">
        <f>ALL!W395/ALL!W$554</f>
        <v>-3.731857022506342E-5</v>
      </c>
      <c r="X1008" s="79">
        <f>ALL!X395/ALL!X$554</f>
        <v>3.5306181237910256E-5</v>
      </c>
      <c r="Y1008" s="79">
        <f>ALL!Y395/ALL!Y$554</f>
        <v>0</v>
      </c>
      <c r="Z1008" s="79">
        <f>ALL!Z395/ALL!Z$554</f>
        <v>6.6064959192371401E-5</v>
      </c>
      <c r="AA1008" s="79">
        <f>ALL!AA395/ALL!AA$554</f>
        <v>7.4807043117283039E-4</v>
      </c>
      <c r="AB1008" s="79">
        <f>ALL!AB395/ALL!AB$554</f>
        <v>1.5259669017655592E-4</v>
      </c>
      <c r="AC1008" s="79">
        <f>ALL!AC395/ALL!AC$554</f>
        <v>1.0129443668043829E-5</v>
      </c>
      <c r="AD1008" s="79">
        <f>ALL!AD395/ALL!AD$554</f>
        <v>0</v>
      </c>
      <c r="AE1008" s="79">
        <f>ALL!AE395/ALL!AE$554</f>
        <v>0</v>
      </c>
      <c r="AF1008" s="79">
        <f>ALL!AF395/ALL!AF$554</f>
        <v>0</v>
      </c>
      <c r="AG1008" s="79">
        <f>ALL!AG395/ALL!AG$554</f>
        <v>2.001370212080698E-5</v>
      </c>
      <c r="AH1008" s="79">
        <f>ALL!AH395/ALL!AH$554</f>
        <v>1.3905234671488449E-5</v>
      </c>
      <c r="AI1008" s="79">
        <f>ALL!AI395/ALL!AI$554</f>
        <v>0</v>
      </c>
      <c r="AJ1008" s="79">
        <f>ALL!AJ395/ALL!AJ$554</f>
        <v>8.0820557847179381E-5</v>
      </c>
      <c r="AK1008" s="79">
        <f>ALL!AK395/ALL!AK$554</f>
        <v>0</v>
      </c>
      <c r="AL1008" s="79">
        <f>ALL!AL395/ALL!AL$554</f>
        <v>0</v>
      </c>
      <c r="AM1008" s="79">
        <f>ALL!AM395/ALL!AM$554</f>
        <v>1.9955107130607131E-4</v>
      </c>
      <c r="AN1008" s="79">
        <f>ALL!AN395/ALL!AN$554</f>
        <v>0</v>
      </c>
      <c r="AO1008" s="79">
        <f>ALL!AO395/ALL!AO$554</f>
        <v>7.4845878116241849E-5</v>
      </c>
      <c r="AP1008" s="79">
        <f>ALL!AP395/ALL!AP$554</f>
        <v>0</v>
      </c>
      <c r="AQ1008" s="79">
        <f>ALL!AQ395/ALL!AQ$554</f>
        <v>2.1582475608723891E-5</v>
      </c>
      <c r="AR1008" s="79">
        <f>ALL!AR395/ALL!AR$554</f>
        <v>1.6787407922000183E-4</v>
      </c>
      <c r="AS1008" s="79">
        <f>ALL!AS395/ALL!AS$554</f>
        <v>1.2323994890024996E-3</v>
      </c>
      <c r="AT1008" s="79">
        <f>ALL!AT395/ALL!AT$554</f>
        <v>0</v>
      </c>
      <c r="AU1008" s="79">
        <f>ALL!AU395/ALL!AU$554</f>
        <v>2.0093498312596283E-4</v>
      </c>
      <c r="AV1008" s="79">
        <f>ALL!AV395/ALL!AV$554</f>
        <v>1.1070843345756362E-3</v>
      </c>
      <c r="AW1008" s="79">
        <f>ALL!AW395/ALL!AW$554</f>
        <v>0</v>
      </c>
      <c r="AX1008" s="79">
        <f>ALL!AX395/ALL!AX$554</f>
        <v>0</v>
      </c>
      <c r="AY1008" s="79">
        <f>ALL!AY395/ALL!AY$554</f>
        <v>0</v>
      </c>
      <c r="AZ1008" s="79">
        <f>ALL!AZ395/ALL!AZ$554</f>
        <v>7.5590782989285192E-4</v>
      </c>
      <c r="BA1008" s="79">
        <f>ALL!BA395/ALL!BA$554</f>
        <v>0</v>
      </c>
      <c r="BB1008" s="79">
        <f>ALL!BB395/ALL!BB$554</f>
        <v>0</v>
      </c>
      <c r="BC1008" s="79">
        <f>ALL!BC395/ALL!BC$554</f>
        <v>0</v>
      </c>
      <c r="BD1008" s="79">
        <f>ALL!BD395/ALL!BD$554</f>
        <v>0</v>
      </c>
      <c r="BE1008" s="79">
        <f>ALL!BE395/ALL!BE$554</f>
        <v>2.8764478003062609E-5</v>
      </c>
      <c r="BF1008" s="79">
        <f>ALL!BF395/ALL!BF$554</f>
        <v>0</v>
      </c>
      <c r="BG1008" s="79">
        <f>ALL!BG395/ALL!BG$554</f>
        <v>5.5917679533358392E-4</v>
      </c>
      <c r="BH1008" s="79">
        <f>ALL!BH395/ALL!BH$554</f>
        <v>1.0571174022718591E-4</v>
      </c>
      <c r="BJ1008" s="267">
        <f t="array" ref="BJ1008">(MIN(IF($E$4:$BG$4=BJ$4,$E1008:$BG1008)))</f>
        <v>0</v>
      </c>
      <c r="BK1008" s="267">
        <f t="array" ref="BK1008">(MAX(IF($E$4:$BG$4=BK$4,$E1008:$BG1008)))</f>
        <v>1.2323994890024996E-3</v>
      </c>
      <c r="BL1008" s="267">
        <f t="array" ref="BL1008">(AVERAGE(IF($E$4:$BG$4=BL$4,$E1008:$BG1008)))</f>
        <v>2.2253931684636989E-4</v>
      </c>
      <c r="BM1008" s="267">
        <f t="array" ref="BM1008">(MIN(IF($E$4:$BG$4=BM$4,$E1008:$BG1008)))</f>
        <v>0</v>
      </c>
      <c r="BN1008" s="267">
        <f t="array" ref="BN1008">(MAX(IF($E$4:$BG$4=BN$4,$E1008:$BG1008)))</f>
        <v>5.5917679533358392E-4</v>
      </c>
      <c r="BO1008" s="267">
        <f t="array" ref="BO1008">(AVERAGE(IF($E$4:$BG$4=BO$4,$E1008:$BG1008)))</f>
        <v>1.4698531833416163E-4</v>
      </c>
      <c r="BP1008" s="267">
        <f t="array" ref="BP1008">(MIN(IF($E$4:$BG$4=BP$4,$E1008:$BG1008)))</f>
        <v>0</v>
      </c>
      <c r="BQ1008" s="267">
        <f t="array" ref="BQ1008">(MAX(IF($E$4:$BG$4=BQ$4,$E1008:$BG1008)))</f>
        <v>1.9955107130607131E-4</v>
      </c>
      <c r="BR1008" s="267">
        <f t="array" ref="BR1008">(AVERAGE(IF($E$4:$BG$4=BR$4,$E1008:$BG1008)))</f>
        <v>6.651702376869044E-5</v>
      </c>
      <c r="BS1008" s="267">
        <f t="array" ref="BS1008">(MIN(IF($E$4:$BG$4=BS$4,$E1008:$BG1008)))</f>
        <v>-3.731857022506342E-5</v>
      </c>
      <c r="BT1008" s="267">
        <f t="array" ref="BT1008">(MAX(IF($E$4:$BG$4=BT$4,$E1008:$BG1008)))</f>
        <v>7.4807043117283039E-4</v>
      </c>
      <c r="BU1008" s="267">
        <f t="array" ref="BU1008">(AVERAGE(IF($E$4:$BG$4=BU$4,$E1008:$BG1008)))</f>
        <v>1.0022130486734152E-4</v>
      </c>
      <c r="BV1008" s="267">
        <f t="array" ref="BV1008">(MIN(IF($E$4:$BG$4=BV$4,$E1008:$BG1008)))</f>
        <v>0</v>
      </c>
      <c r="BW1008" s="267">
        <f t="array" ref="BW1008">(MAX(IF($E$4:$BG$4=BW$4,$E1008:$BG1008)))</f>
        <v>1.5259669017655592E-4</v>
      </c>
      <c r="BX1008" s="267">
        <f t="array" ref="BX1008">(AVERAGE(IF($E$4:$BG$4=BX$4,$E1008:$BG1008)))</f>
        <v>7.4870551804026673E-5</v>
      </c>
      <c r="BY1008" s="267">
        <f t="array" ref="BY1008">(MIN(IF($E$4:$BG$4=BY$4,$E1008:$BG1008)))</f>
        <v>0</v>
      </c>
      <c r="BZ1008" s="267">
        <f t="array" ref="BZ1008">(MAX(IF($E$4:$BG$4=BZ$4,$E1008:$BG1008)))</f>
        <v>2.6294747897747972E-4</v>
      </c>
      <c r="CA1008" s="267">
        <f t="array" ref="CA1008">(AVERAGE(IF($E$4:$BG$4=CA$4,$E1008:$BG1008)))</f>
        <v>4.5466766048028134E-5</v>
      </c>
      <c r="CB1008" s="268">
        <f t="shared" si="399"/>
        <v>0</v>
      </c>
      <c r="CC1008" s="268">
        <f t="shared" si="400"/>
        <v>0</v>
      </c>
      <c r="CD1008" s="268">
        <f t="shared" si="401"/>
        <v>1.2855487974456562E-4</v>
      </c>
    </row>
    <row r="1009" spans="1:82" s="90" customFormat="1">
      <c r="A1009" s="253">
        <f t="shared" si="406"/>
        <v>53703</v>
      </c>
      <c r="B1009" s="236" t="s">
        <v>336</v>
      </c>
      <c r="C1009" s="50"/>
      <c r="D1009" s="50"/>
      <c r="E1009" s="79">
        <f>ALL!E396/ALL!E$554</f>
        <v>0</v>
      </c>
      <c r="F1009" s="79">
        <f>ALL!F396/ALL!F$554</f>
        <v>0</v>
      </c>
      <c r="G1009" s="79">
        <f>ALL!G396/ALL!G$554</f>
        <v>0</v>
      </c>
      <c r="H1009" s="79">
        <f>ALL!H396/ALL!H$554</f>
        <v>2.8916680458144423E-5</v>
      </c>
      <c r="I1009" s="79">
        <f>ALL!I396/ALL!I$554</f>
        <v>0</v>
      </c>
      <c r="J1009" s="79">
        <f>ALL!J396/ALL!J$554</f>
        <v>0</v>
      </c>
      <c r="K1009" s="79">
        <f>ALL!K396/ALL!K$554</f>
        <v>0</v>
      </c>
      <c r="L1009" s="79">
        <f>ALL!L396/ALL!L$554</f>
        <v>0</v>
      </c>
      <c r="M1009" s="79">
        <f>ALL!M396/ALL!M$554</f>
        <v>0</v>
      </c>
      <c r="N1009" s="79">
        <f>ALL!N396/ALL!N$554</f>
        <v>0</v>
      </c>
      <c r="O1009" s="79">
        <f>ALL!O396/ALL!O$554</f>
        <v>0</v>
      </c>
      <c r="P1009" s="79">
        <f>ALL!P396/ALL!P$554</f>
        <v>7.1156456411507297E-5</v>
      </c>
      <c r="Q1009" s="79">
        <f>ALL!Q396/ALL!Q$554</f>
        <v>0</v>
      </c>
      <c r="R1009" s="79">
        <f>ALL!R396/ALL!R$554</f>
        <v>0</v>
      </c>
      <c r="S1009" s="79">
        <f>ALL!S396/ALL!S$554</f>
        <v>0</v>
      </c>
      <c r="T1009" s="79">
        <f>ALL!T396/ALL!T$554</f>
        <v>0</v>
      </c>
      <c r="U1009" s="79">
        <f>ALL!U396/ALL!U$554</f>
        <v>0</v>
      </c>
      <c r="V1009" s="79">
        <f>ALL!V396/ALL!V$554</f>
        <v>0</v>
      </c>
      <c r="W1009" s="79">
        <f>ALL!W396/ALL!W$554</f>
        <v>0</v>
      </c>
      <c r="X1009" s="79">
        <f>ALL!X396/ALL!X$554</f>
        <v>3.6676756561762906E-4</v>
      </c>
      <c r="Y1009" s="79">
        <f>ALL!Y396/ALL!Y$554</f>
        <v>0</v>
      </c>
      <c r="Z1009" s="79">
        <f>ALL!Z396/ALL!Z$554</f>
        <v>9.9598548294742702E-5</v>
      </c>
      <c r="AA1009" s="79">
        <f>ALL!AA396/ALL!AA$554</f>
        <v>3.7026422352220743E-5</v>
      </c>
      <c r="AB1009" s="79">
        <f>ALL!AB396/ALL!AB$554</f>
        <v>0</v>
      </c>
      <c r="AC1009" s="79">
        <f>ALL!AC396/ALL!AC$554</f>
        <v>0</v>
      </c>
      <c r="AD1009" s="79">
        <f>ALL!AD396/ALL!AD$554</f>
        <v>9.5156800478948597E-5</v>
      </c>
      <c r="AE1009" s="79">
        <f>ALL!AE396/ALL!AE$554</f>
        <v>0</v>
      </c>
      <c r="AF1009" s="79">
        <f>ALL!AF396/ALL!AF$554</f>
        <v>4.6045307619732806E-4</v>
      </c>
      <c r="AG1009" s="79">
        <f>ALL!AG396/ALL!AG$554</f>
        <v>0</v>
      </c>
      <c r="AH1009" s="79">
        <f>ALL!AH396/ALL!AH$554</f>
        <v>0</v>
      </c>
      <c r="AI1009" s="79">
        <f>ALL!AI396/ALL!AI$554</f>
        <v>0</v>
      </c>
      <c r="AJ1009" s="79">
        <f>ALL!AJ396/ALL!AJ$554</f>
        <v>1.0028240784122307E-5</v>
      </c>
      <c r="AK1009" s="79">
        <f>ALL!AK396/ALL!AK$554</f>
        <v>0</v>
      </c>
      <c r="AL1009" s="79">
        <f>ALL!AL396/ALL!AL$554</f>
        <v>0</v>
      </c>
      <c r="AM1009" s="79">
        <f>ALL!AM396/ALL!AM$554</f>
        <v>0</v>
      </c>
      <c r="AN1009" s="79">
        <f>ALL!AN396/ALL!AN$554</f>
        <v>0</v>
      </c>
      <c r="AO1009" s="79">
        <f>ALL!AO396/ALL!AO$554</f>
        <v>0</v>
      </c>
      <c r="AP1009" s="79">
        <f>ALL!AP396/ALL!AP$554</f>
        <v>0</v>
      </c>
      <c r="AQ1009" s="79">
        <f>ALL!AQ396/ALL!AQ$554</f>
        <v>0</v>
      </c>
      <c r="AR1009" s="79">
        <f>ALL!AR396/ALL!AR$554</f>
        <v>0</v>
      </c>
      <c r="AS1009" s="79">
        <f>ALL!AS396/ALL!AS$554</f>
        <v>0</v>
      </c>
      <c r="AT1009" s="79">
        <f>ALL!AT396/ALL!AT$554</f>
        <v>0</v>
      </c>
      <c r="AU1009" s="79">
        <f>ALL!AU396/ALL!AU$554</f>
        <v>0</v>
      </c>
      <c r="AV1009" s="79">
        <f>ALL!AV396/ALL!AV$554</f>
        <v>0</v>
      </c>
      <c r="AW1009" s="79">
        <f>ALL!AW396/ALL!AW$554</f>
        <v>0</v>
      </c>
      <c r="AX1009" s="79">
        <f>ALL!AX396/ALL!AX$554</f>
        <v>0</v>
      </c>
      <c r="AY1009" s="79">
        <f>ALL!AY396/ALL!AY$554</f>
        <v>0</v>
      </c>
      <c r="AZ1009" s="79">
        <f>ALL!AZ396/ALL!AZ$554</f>
        <v>0</v>
      </c>
      <c r="BA1009" s="79">
        <f>ALL!BA396/ALL!BA$554</f>
        <v>0</v>
      </c>
      <c r="BB1009" s="79">
        <f>ALL!BB396/ALL!BB$554</f>
        <v>0</v>
      </c>
      <c r="BC1009" s="79">
        <f>ALL!BC396/ALL!BC$554</f>
        <v>0</v>
      </c>
      <c r="BD1009" s="79">
        <f>ALL!BD396/ALL!BD$554</f>
        <v>0</v>
      </c>
      <c r="BE1009" s="79">
        <f>ALL!BE396/ALL!BE$554</f>
        <v>0</v>
      </c>
      <c r="BF1009" s="79">
        <f>ALL!BF396/ALL!BF$554</f>
        <v>2.0909178816740514E-5</v>
      </c>
      <c r="BG1009" s="79">
        <f>ALL!BG396/ALL!BG$554</f>
        <v>0</v>
      </c>
      <c r="BH1009" s="79">
        <f>ALL!BH396/ALL!BH$554</f>
        <v>2.517627209668721E-5</v>
      </c>
      <c r="BJ1009" s="267">
        <f t="array" ref="BJ1009">(MIN(IF($E$4:$BG$4=BJ$4,$E1009:$BG1009)))</f>
        <v>0</v>
      </c>
      <c r="BK1009" s="267">
        <f t="array" ref="BK1009">(MAX(IF($E$4:$BG$4=BK$4,$E1009:$BG1009)))</f>
        <v>0</v>
      </c>
      <c r="BL1009" s="267">
        <f t="array" ref="BL1009">(AVERAGE(IF($E$4:$BG$4=BL$4,$E1009:$BG1009)))</f>
        <v>0</v>
      </c>
      <c r="BM1009" s="267">
        <f t="array" ref="BM1009">(MIN(IF($E$4:$BG$4=BM$4,$E1009:$BG1009)))</f>
        <v>0</v>
      </c>
      <c r="BN1009" s="267">
        <f t="array" ref="BN1009">(MAX(IF($E$4:$BG$4=BN$4,$E1009:$BG1009)))</f>
        <v>2.0909178816740514E-5</v>
      </c>
      <c r="BO1009" s="267">
        <f t="array" ref="BO1009">(AVERAGE(IF($E$4:$BG$4=BO$4,$E1009:$BG1009)))</f>
        <v>5.2272947041851285E-6</v>
      </c>
      <c r="BP1009" s="267">
        <f t="array" ref="BP1009">(MIN(IF($E$4:$BG$4=BP$4,$E1009:$BG1009)))</f>
        <v>0</v>
      </c>
      <c r="BQ1009" s="267">
        <f t="array" ref="BQ1009">(MAX(IF($E$4:$BG$4=BQ$4,$E1009:$BG1009)))</f>
        <v>0</v>
      </c>
      <c r="BR1009" s="267">
        <f t="array" ref="BR1009">(AVERAGE(IF($E$4:$BG$4=BR$4,$E1009:$BG1009)))</f>
        <v>0</v>
      </c>
      <c r="BS1009" s="267">
        <f t="array" ref="BS1009">(MIN(IF($E$4:$BG$4=BS$4,$E1009:$BG1009)))</f>
        <v>0</v>
      </c>
      <c r="BT1009" s="267">
        <f t="array" ref="BT1009">(MAX(IF($E$4:$BG$4=BT$4,$E1009:$BG1009)))</f>
        <v>4.6045307619732806E-4</v>
      </c>
      <c r="BU1009" s="267">
        <f t="array" ref="BU1009">(AVERAGE(IF($E$4:$BG$4=BU$4,$E1009:$BG1009)))</f>
        <v>2.9597760927935324E-5</v>
      </c>
      <c r="BV1009" s="267">
        <f t="array" ref="BV1009">(MIN(IF($E$4:$BG$4=BV$4,$E1009:$BG1009)))</f>
        <v>0</v>
      </c>
      <c r="BW1009" s="267">
        <f t="array" ref="BW1009">(MAX(IF($E$4:$BG$4=BW$4,$E1009:$BG1009)))</f>
        <v>9.9598548294742702E-5</v>
      </c>
      <c r="BX1009" s="267">
        <f t="array" ref="BX1009">(AVERAGE(IF($E$4:$BG$4=BX$4,$E1009:$BG1009)))</f>
        <v>2.7406697269716251E-5</v>
      </c>
      <c r="BY1009" s="267">
        <f t="array" ref="BY1009">(MIN(IF($E$4:$BG$4=BY$4,$E1009:$BG1009)))</f>
        <v>0</v>
      </c>
      <c r="BZ1009" s="267">
        <f t="array" ref="BZ1009">(MAX(IF($E$4:$BG$4=BZ$4,$E1009:$BG1009)))</f>
        <v>3.6676756561762906E-4</v>
      </c>
      <c r="CA1009" s="267">
        <f t="array" ref="CA1009">(AVERAGE(IF($E$4:$BG$4=CA$4,$E1009:$BG1009)))</f>
        <v>6.2560574575590906E-5</v>
      </c>
      <c r="CB1009" s="268">
        <f t="shared" si="399"/>
        <v>0</v>
      </c>
      <c r="CC1009" s="268">
        <f t="shared" si="400"/>
        <v>0</v>
      </c>
      <c r="CD1009" s="268">
        <f t="shared" si="401"/>
        <v>2.1636599443843336E-5</v>
      </c>
    </row>
    <row r="1010" spans="1:82" s="90" customFormat="1">
      <c r="A1010" s="253">
        <f t="shared" si="406"/>
        <v>53705</v>
      </c>
      <c r="B1010" s="236" t="s">
        <v>337</v>
      </c>
      <c r="C1010" s="50"/>
      <c r="D1010" s="50"/>
      <c r="E1010" s="79">
        <f>ALL!E397/ALL!E$554</f>
        <v>3.6787618828075671E-4</v>
      </c>
      <c r="F1010" s="79">
        <f>ALL!F397/ALL!F$554</f>
        <v>1.7071809017519193E-4</v>
      </c>
      <c r="G1010" s="79">
        <f>ALL!G397/ALL!G$554</f>
        <v>2.3481830141483293E-4</v>
      </c>
      <c r="H1010" s="79">
        <f>ALL!H397/ALL!H$554</f>
        <v>4.6246783420991468E-4</v>
      </c>
      <c r="I1010" s="79">
        <f>ALL!I397/ALL!I$554</f>
        <v>3.5739890449516505E-4</v>
      </c>
      <c r="J1010" s="79">
        <f>ALL!J397/ALL!J$554</f>
        <v>3.2687204291964968E-4</v>
      </c>
      <c r="K1010" s="79">
        <f>ALL!K397/ALL!K$554</f>
        <v>2.8282549367609881E-4</v>
      </c>
      <c r="L1010" s="79">
        <f>ALL!L397/ALL!L$554</f>
        <v>1.9346653459204565E-4</v>
      </c>
      <c r="M1010" s="79">
        <f>ALL!M397/ALL!M$554</f>
        <v>2.5581939927463447E-4</v>
      </c>
      <c r="N1010" s="79">
        <f>ALL!N397/ALL!N$554</f>
        <v>3.5926024845724222E-4</v>
      </c>
      <c r="O1010" s="79">
        <f>ALL!O397/ALL!O$554</f>
        <v>2.7616955891561094E-4</v>
      </c>
      <c r="P1010" s="79">
        <f>ALL!P397/ALL!P$554</f>
        <v>1.1085561465974465E-4</v>
      </c>
      <c r="Q1010" s="79">
        <f>ALL!Q397/ALL!Q$554</f>
        <v>4.4670001873216335E-4</v>
      </c>
      <c r="R1010" s="79">
        <f>ALL!R397/ALL!R$554</f>
        <v>4.882889345355694E-4</v>
      </c>
      <c r="S1010" s="79">
        <f>ALL!S397/ALL!S$554</f>
        <v>3.5556784565104473E-4</v>
      </c>
      <c r="T1010" s="79">
        <f>ALL!T397/ALL!T$554</f>
        <v>3.4246603593906068E-4</v>
      </c>
      <c r="U1010" s="79">
        <f>ALL!U397/ALL!U$554</f>
        <v>6.5646849537612142E-4</v>
      </c>
      <c r="V1010" s="79">
        <f>ALL!V397/ALL!V$554</f>
        <v>9.7252591943718179E-4</v>
      </c>
      <c r="W1010" s="79">
        <f>ALL!W397/ALL!W$554</f>
        <v>3.5377118739982896E-4</v>
      </c>
      <c r="X1010" s="79">
        <f>ALL!X397/ALL!X$554</f>
        <v>2.5489080875676996E-4</v>
      </c>
      <c r="Y1010" s="79">
        <f>ALL!Y397/ALL!Y$554</f>
        <v>4.3469193295802162E-4</v>
      </c>
      <c r="Z1010" s="79">
        <f>ALL!Z397/ALL!Z$554</f>
        <v>1.8826445861274609E-4</v>
      </c>
      <c r="AA1010" s="79">
        <f>ALL!AA397/ALL!AA$554</f>
        <v>3.7463713681128868E-4</v>
      </c>
      <c r="AB1010" s="79">
        <f>ALL!AB397/ALL!AB$554</f>
        <v>4.5968244501244675E-4</v>
      </c>
      <c r="AC1010" s="79">
        <f>ALL!AC397/ALL!AC$554</f>
        <v>4.5634666275751922E-4</v>
      </c>
      <c r="AD1010" s="79">
        <f>ALL!AD397/ALL!AD$554</f>
        <v>5.1794210806972284E-4</v>
      </c>
      <c r="AE1010" s="79">
        <f>ALL!AE397/ALL!AE$554</f>
        <v>4.862171020363479E-4</v>
      </c>
      <c r="AF1010" s="79">
        <f>ALL!AF397/ALL!AF$554</f>
        <v>3.2766649845738008E-4</v>
      </c>
      <c r="AG1010" s="79">
        <f>ALL!AG397/ALL!AG$554</f>
        <v>2.3312726608710438E-4</v>
      </c>
      <c r="AH1010" s="79">
        <f>ALL!AH397/ALL!AH$554</f>
        <v>5.9734779642541967E-4</v>
      </c>
      <c r="AI1010" s="79">
        <f>ALL!AI397/ALL!AI$554</f>
        <v>5.396082260076091E-6</v>
      </c>
      <c r="AJ1010" s="79">
        <f>ALL!AJ397/ALL!AJ$554</f>
        <v>2.0486602734657338E-4</v>
      </c>
      <c r="AK1010" s="79">
        <f>ALL!AK397/ALL!AK$554</f>
        <v>7.1284448570887689E-4</v>
      </c>
      <c r="AL1010" s="79">
        <f>ALL!AL397/ALL!AL$554</f>
        <v>8.4995228186438151E-4</v>
      </c>
      <c r="AM1010" s="79">
        <f>ALL!AM397/ALL!AM$554</f>
        <v>1.6388825026424426E-3</v>
      </c>
      <c r="AN1010" s="79">
        <f>ALL!AN397/ALL!AN$554</f>
        <v>9.0577769919688417E-4</v>
      </c>
      <c r="AO1010" s="79">
        <f>ALL!AO397/ALL!AO$554</f>
        <v>1.2264619817517971E-4</v>
      </c>
      <c r="AP1010" s="79">
        <f>ALL!AP397/ALL!AP$554</f>
        <v>1.3530923839036862E-3</v>
      </c>
      <c r="AQ1010" s="79">
        <f>ALL!AQ397/ALL!AQ$554</f>
        <v>7.450185942972237E-4</v>
      </c>
      <c r="AR1010" s="79">
        <f>ALL!AR397/ALL!AR$554</f>
        <v>9.300690305674823E-4</v>
      </c>
      <c r="AS1010" s="79">
        <f>ALL!AS397/ALL!AS$554</f>
        <v>1.992264125363618E-3</v>
      </c>
      <c r="AT1010" s="79">
        <f>ALL!AT397/ALL!AT$554</f>
        <v>1.1295922041403216E-4</v>
      </c>
      <c r="AU1010" s="79">
        <f>ALL!AU397/ALL!AU$554</f>
        <v>7.2782162051961228E-4</v>
      </c>
      <c r="AV1010" s="79">
        <f>ALL!AV397/ALL!AV$554</f>
        <v>1.6677399338969918E-3</v>
      </c>
      <c r="AW1010" s="79">
        <f>ALL!AW397/ALL!AW$554</f>
        <v>1.2873310810822363E-3</v>
      </c>
      <c r="AX1010" s="79">
        <f>ALL!AX397/ALL!AX$554</f>
        <v>8.1054040799756011E-4</v>
      </c>
      <c r="AY1010" s="79">
        <f>ALL!AY397/ALL!AY$554</f>
        <v>5.8587746357864243E-4</v>
      </c>
      <c r="AZ1010" s="79">
        <f>ALL!AZ397/ALL!AZ$554</f>
        <v>1.1963068481084459E-3</v>
      </c>
      <c r="BA1010" s="79">
        <f>ALL!BA397/ALL!BA$554</f>
        <v>1.3454785004006888E-3</v>
      </c>
      <c r="BB1010" s="79">
        <f>ALL!BB397/ALL!BB$554</f>
        <v>6.4008273743198368E-4</v>
      </c>
      <c r="BC1010" s="79">
        <f>ALL!BC397/ALL!BC$554</f>
        <v>9.0835004956364837E-4</v>
      </c>
      <c r="BD1010" s="79">
        <f>ALL!BD397/ALL!BD$554</f>
        <v>3.5250778382051089E-4</v>
      </c>
      <c r="BE1010" s="79">
        <f>ALL!BE397/ALL!BE$554</f>
        <v>1.5575779261380965E-4</v>
      </c>
      <c r="BF1010" s="79">
        <f>ALL!BF397/ALL!BF$554</f>
        <v>2.7955145798681189E-4</v>
      </c>
      <c r="BG1010" s="79">
        <f>ALL!BG397/ALL!BG$554</f>
        <v>5.7565231341030624E-4</v>
      </c>
      <c r="BH1010" s="79">
        <f>ALL!BH397/ALL!BH$554</f>
        <v>3.7390156736778415E-4</v>
      </c>
      <c r="BJ1010" s="267">
        <f t="array" ref="BJ1010">(MIN(IF($E$4:$BG$4=BJ$4,$E1010:$BG1010)))</f>
        <v>1.1295922041403216E-4</v>
      </c>
      <c r="BK1010" s="267">
        <f t="array" ref="BK1010">(MAX(IF($E$4:$BG$4=BK$4,$E1010:$BG1010)))</f>
        <v>1.992264125363618E-3</v>
      </c>
      <c r="BL1010" s="267">
        <f t="array" ref="BL1010">(AVERAGE(IF($E$4:$BG$4=BL$4,$E1010:$BG1010)))</f>
        <v>9.5820974340611966E-4</v>
      </c>
      <c r="BM1010" s="267">
        <f t="array" ref="BM1010">(MIN(IF($E$4:$BG$4=BM$4,$E1010:$BG1010)))</f>
        <v>1.5575779261380965E-4</v>
      </c>
      <c r="BN1010" s="267">
        <f t="array" ref="BN1010">(MAX(IF($E$4:$BG$4=BN$4,$E1010:$BG1010)))</f>
        <v>5.7565231341030624E-4</v>
      </c>
      <c r="BO1010" s="267">
        <f t="array" ref="BO1010">(AVERAGE(IF($E$4:$BG$4=BO$4,$E1010:$BG1010)))</f>
        <v>3.4086733695785969E-4</v>
      </c>
      <c r="BP1010" s="267">
        <f t="array" ref="BP1010">(MIN(IF($E$4:$BG$4=BP$4,$E1010:$BG1010)))</f>
        <v>7.1284448570887689E-4</v>
      </c>
      <c r="BQ1010" s="267">
        <f t="array" ref="BQ1010">(MAX(IF($E$4:$BG$4=BQ$4,$E1010:$BG1010)))</f>
        <v>1.6388825026424426E-3</v>
      </c>
      <c r="BR1010" s="267">
        <f t="array" ref="BR1010">(AVERAGE(IF($E$4:$BG$4=BR$4,$E1010:$BG1010)))</f>
        <v>1.0672264234052337E-3</v>
      </c>
      <c r="BS1010" s="267">
        <f t="array" ref="BS1010">(MIN(IF($E$4:$BG$4=BS$4,$E1010:$BG1010)))</f>
        <v>1.7071809017519193E-4</v>
      </c>
      <c r="BT1010" s="267">
        <f t="array" ref="BT1010">(MAX(IF($E$4:$BG$4=BT$4,$E1010:$BG1010)))</f>
        <v>9.7252591943718179E-4</v>
      </c>
      <c r="BU1010" s="267">
        <f t="array" ref="BU1010">(AVERAGE(IF($E$4:$BG$4=BU$4,$E1010:$BG1010)))</f>
        <v>4.1219895405331661E-4</v>
      </c>
      <c r="BV1010" s="267">
        <f t="array" ref="BV1010">(MIN(IF($E$4:$BG$4=BV$4,$E1010:$BG1010)))</f>
        <v>1.8826445861274609E-4</v>
      </c>
      <c r="BW1010" s="267">
        <f t="array" ref="BW1010">(MAX(IF($E$4:$BG$4=BW$4,$E1010:$BG1010)))</f>
        <v>4.5968244501244675E-4</v>
      </c>
      <c r="BX1010" s="267">
        <f t="array" ref="BX1010">(AVERAGE(IF($E$4:$BG$4=BX$4,$E1010:$BG1010)))</f>
        <v>2.7190780809664976E-4</v>
      </c>
      <c r="BY1010" s="267">
        <f t="array" ref="BY1010">(MIN(IF($E$4:$BG$4=BY$4,$E1010:$BG1010)))</f>
        <v>5.396082260076091E-6</v>
      </c>
      <c r="BZ1010" s="267">
        <f t="array" ref="BZ1010">(MAX(IF($E$4:$BG$4=BZ$4,$E1010:$BG1010)))</f>
        <v>6.5646849537612142E-4</v>
      </c>
      <c r="CA1010" s="267">
        <f t="array" ref="CA1010">(AVERAGE(IF($E$4:$BG$4=CA$4,$E1010:$BG1010)))</f>
        <v>2.588005294610039E-4</v>
      </c>
      <c r="CB1010" s="268">
        <f t="shared" si="399"/>
        <v>0</v>
      </c>
      <c r="CC1010" s="268">
        <f t="shared" si="400"/>
        <v>0</v>
      </c>
      <c r="CD1010" s="268">
        <f t="shared" si="401"/>
        <v>5.718530452050606E-4</v>
      </c>
    </row>
    <row r="1011" spans="1:82" s="90" customFormat="1" ht="24">
      <c r="A1011" s="253">
        <f t="shared" si="406"/>
        <v>53706</v>
      </c>
      <c r="B1011" s="236" t="s">
        <v>338</v>
      </c>
      <c r="C1011" s="50"/>
      <c r="D1011" s="50"/>
      <c r="E1011" s="79">
        <f>ALL!E398/ALL!E$554</f>
        <v>3.7181516521839447E-4</v>
      </c>
      <c r="F1011" s="79">
        <f>ALL!F398/ALL!F$554</f>
        <v>7.3095545519169161E-5</v>
      </c>
      <c r="G1011" s="79">
        <f>ALL!G398/ALL!G$554</f>
        <v>1.5461234537080174E-4</v>
      </c>
      <c r="H1011" s="79">
        <f>ALL!H398/ALL!H$554</f>
        <v>3.0108603444599803E-4</v>
      </c>
      <c r="I1011" s="79">
        <f>ALL!I398/ALL!I$554</f>
        <v>6.3444468823790524E-5</v>
      </c>
      <c r="J1011" s="79">
        <f>ALL!J398/ALL!J$554</f>
        <v>3.208425535296114E-5</v>
      </c>
      <c r="K1011" s="79">
        <f>ALL!K398/ALL!K$554</f>
        <v>0</v>
      </c>
      <c r="L1011" s="79">
        <f>ALL!L398/ALL!L$554</f>
        <v>1.2229470395788388E-5</v>
      </c>
      <c r="M1011" s="79">
        <f>ALL!M398/ALL!M$554</f>
        <v>0</v>
      </c>
      <c r="N1011" s="79">
        <f>ALL!N398/ALL!N$554</f>
        <v>3.2077113394286099E-5</v>
      </c>
      <c r="O1011" s="79">
        <f>ALL!O398/ALL!O$554</f>
        <v>2.0570410884554721E-4</v>
      </c>
      <c r="P1011" s="79">
        <f>ALL!P398/ALL!P$554</f>
        <v>9.8620073682756451E-6</v>
      </c>
      <c r="Q1011" s="79">
        <f>ALL!Q398/ALL!Q$554</f>
        <v>1.4356033907969397E-4</v>
      </c>
      <c r="R1011" s="79">
        <f>ALL!R398/ALL!R$554</f>
        <v>8.1484416773607184E-5</v>
      </c>
      <c r="S1011" s="79">
        <f>ALL!S398/ALL!S$554</f>
        <v>2.0412756353899882E-4</v>
      </c>
      <c r="T1011" s="79">
        <f>ALL!T398/ALL!T$554</f>
        <v>2.394149445382051E-4</v>
      </c>
      <c r="U1011" s="79">
        <f>ALL!U398/ALL!U$554</f>
        <v>0</v>
      </c>
      <c r="V1011" s="79">
        <f>ALL!V398/ALL!V$554</f>
        <v>0</v>
      </c>
      <c r="W1011" s="79">
        <f>ALL!W398/ALL!W$554</f>
        <v>7.8539025564085504E-5</v>
      </c>
      <c r="X1011" s="79">
        <f>ALL!X398/ALL!X$554</f>
        <v>0</v>
      </c>
      <c r="Y1011" s="79">
        <f>ALL!Y398/ALL!Y$554</f>
        <v>6.2302876109756751E-5</v>
      </c>
      <c r="Z1011" s="79">
        <f>ALL!Z398/ALL!Z$554</f>
        <v>5.5674178533881542E-5</v>
      </c>
      <c r="AA1011" s="79">
        <f>ALL!AA398/ALL!AA$554</f>
        <v>4.4805348910586392E-5</v>
      </c>
      <c r="AB1011" s="79">
        <f>ALL!AB398/ALL!AB$554</f>
        <v>1.5332895682423995E-4</v>
      </c>
      <c r="AC1011" s="79">
        <f>ALL!AC398/ALL!AC$554</f>
        <v>1.313643753570729E-4</v>
      </c>
      <c r="AD1011" s="79">
        <f>ALL!AD398/ALL!AD$554</f>
        <v>1.5505399901136069E-4</v>
      </c>
      <c r="AE1011" s="79">
        <f>ALL!AE398/ALL!AE$554</f>
        <v>4.1027053891775135E-5</v>
      </c>
      <c r="AF1011" s="79">
        <f>ALL!AF398/ALL!AF$554</f>
        <v>1.0437924943154027E-5</v>
      </c>
      <c r="AG1011" s="79">
        <f>ALL!AG398/ALL!AG$554</f>
        <v>4.7620149840032127E-5</v>
      </c>
      <c r="AH1011" s="79">
        <f>ALL!AH398/ALL!AH$554</f>
        <v>4.6859550236275169E-5</v>
      </c>
      <c r="AI1011" s="79">
        <f>ALL!AI398/ALL!AI$554</f>
        <v>1.4190592831731777E-4</v>
      </c>
      <c r="AJ1011" s="79">
        <f>ALL!AJ398/ALL!AJ$554</f>
        <v>2.3618688227928247E-5</v>
      </c>
      <c r="AK1011" s="79">
        <f>ALL!AK398/ALL!AK$554</f>
        <v>2.9605182098191171E-4</v>
      </c>
      <c r="AL1011" s="79">
        <f>ALL!AL398/ALL!AL$554</f>
        <v>1.543740531855304E-4</v>
      </c>
      <c r="AM1011" s="79">
        <f>ALL!AM398/ALL!AM$554</f>
        <v>1.7393491210638617E-3</v>
      </c>
      <c r="AN1011" s="79">
        <f>ALL!AN398/ALL!AN$554</f>
        <v>2.1412782863714183E-3</v>
      </c>
      <c r="AO1011" s="79">
        <f>ALL!AO398/ALL!AO$554</f>
        <v>2.1836883707438489E-3</v>
      </c>
      <c r="AP1011" s="79">
        <f>ALL!AP398/ALL!AP$554</f>
        <v>3.3419813368368891E-3</v>
      </c>
      <c r="AQ1011" s="79">
        <f>ALL!AQ398/ALL!AQ$554</f>
        <v>1.2985498476495165E-3</v>
      </c>
      <c r="AR1011" s="79">
        <f>ALL!AR398/ALL!AR$554</f>
        <v>2.4486299721784154E-3</v>
      </c>
      <c r="AS1011" s="79">
        <f>ALL!AS398/ALL!AS$554</f>
        <v>2.4278793340918861E-3</v>
      </c>
      <c r="AT1011" s="79">
        <f>ALL!AT398/ALL!AT$554</f>
        <v>0</v>
      </c>
      <c r="AU1011" s="79">
        <f>ALL!AU398/ALL!AU$554</f>
        <v>8.5983165255270949E-4</v>
      </c>
      <c r="AV1011" s="79">
        <f>ALL!AV398/ALL!AV$554</f>
        <v>4.7279707993209963E-3</v>
      </c>
      <c r="AW1011" s="79">
        <f>ALL!AW398/ALL!AW$554</f>
        <v>2.5531629228702119E-5</v>
      </c>
      <c r="AX1011" s="79">
        <f>ALL!AX398/ALL!AX$554</f>
        <v>3.723208113713356E-3</v>
      </c>
      <c r="AY1011" s="79">
        <f>ALL!AY398/ALL!AY$554</f>
        <v>3.9143778134293579E-3</v>
      </c>
      <c r="AZ1011" s="79">
        <f>ALL!AZ398/ALL!AZ$554</f>
        <v>2.6219131876519595E-3</v>
      </c>
      <c r="BA1011" s="79">
        <f>ALL!BA398/ALL!BA$554</f>
        <v>7.7500285592933989E-4</v>
      </c>
      <c r="BB1011" s="79">
        <f>ALL!BB398/ALL!BB$554</f>
        <v>0</v>
      </c>
      <c r="BC1011" s="79">
        <f>ALL!BC398/ALL!BC$554</f>
        <v>2.2678386808956561E-3</v>
      </c>
      <c r="BD1011" s="79">
        <f>ALL!BD398/ALL!BD$554</f>
        <v>1.5089144710095674E-4</v>
      </c>
      <c r="BE1011" s="79">
        <f>ALL!BE398/ALL!BE$554</f>
        <v>6.2101580122224978E-5</v>
      </c>
      <c r="BF1011" s="79">
        <f>ALL!BF398/ALL!BF$554</f>
        <v>3.8139620999637309E-4</v>
      </c>
      <c r="BG1011" s="79">
        <f>ALL!BG398/ALL!BG$554</f>
        <v>1.7608664982354561E-4</v>
      </c>
      <c r="BH1011" s="79">
        <f>ALL!BH398/ALL!BH$554</f>
        <v>1.8530147340565546E-4</v>
      </c>
      <c r="BJ1011" s="267">
        <f t="array" ref="BJ1011">(MIN(IF($E$4:$BG$4=BJ$4,$E1011:$BG1011)))</f>
        <v>0</v>
      </c>
      <c r="BK1011" s="267">
        <f t="array" ref="BK1011">(MAX(IF($E$4:$BG$4=BK$4,$E1011:$BG1011)))</f>
        <v>4.7279707993209963E-3</v>
      </c>
      <c r="BL1011" s="267">
        <f t="array" ref="BL1011">(AVERAGE(IF($E$4:$BG$4=BL$4,$E1011:$BG1011)))</f>
        <v>2.0473551175371283E-3</v>
      </c>
      <c r="BM1011" s="267">
        <f t="array" ref="BM1011">(MIN(IF($E$4:$BG$4=BM$4,$E1011:$BG1011)))</f>
        <v>6.2101580122224978E-5</v>
      </c>
      <c r="BN1011" s="267">
        <f t="array" ref="BN1011">(MAX(IF($E$4:$BG$4=BN$4,$E1011:$BG1011)))</f>
        <v>3.8139620999637309E-4</v>
      </c>
      <c r="BO1011" s="267">
        <f t="array" ref="BO1011">(AVERAGE(IF($E$4:$BG$4=BO$4,$E1011:$BG1011)))</f>
        <v>1.9261897176077512E-4</v>
      </c>
      <c r="BP1011" s="267">
        <f t="array" ref="BP1011">(MIN(IF($E$4:$BG$4=BP$4,$E1011:$BG1011)))</f>
        <v>1.543740531855304E-4</v>
      </c>
      <c r="BQ1011" s="267">
        <f t="array" ref="BQ1011">(MAX(IF($E$4:$BG$4=BQ$4,$E1011:$BG1011)))</f>
        <v>1.7393491210638617E-3</v>
      </c>
      <c r="BR1011" s="267">
        <f t="array" ref="BR1011">(AVERAGE(IF($E$4:$BG$4=BR$4,$E1011:$BG1011)))</f>
        <v>7.2992499841043458E-4</v>
      </c>
      <c r="BS1011" s="267">
        <f t="array" ref="BS1011">(MIN(IF($E$4:$BG$4=BS$4,$E1011:$BG1011)))</f>
        <v>0</v>
      </c>
      <c r="BT1011" s="267">
        <f t="array" ref="BT1011">(MAX(IF($E$4:$BG$4=BT$4,$E1011:$BG1011)))</f>
        <v>3.7181516521839447E-4</v>
      </c>
      <c r="BU1011" s="267">
        <f t="array" ref="BU1011">(AVERAGE(IF($E$4:$BG$4=BU$4,$E1011:$BG1011)))</f>
        <v>1.0737331622528228E-4</v>
      </c>
      <c r="BV1011" s="267">
        <f t="array" ref="BV1011">(MIN(IF($E$4:$BG$4=BV$4,$E1011:$BG1011)))</f>
        <v>2.3618688227928247E-5</v>
      </c>
      <c r="BW1011" s="267">
        <f t="array" ref="BW1011">(MAX(IF($E$4:$BG$4=BW$4,$E1011:$BG1011)))</f>
        <v>1.5461234537080174E-4</v>
      </c>
      <c r="BX1011" s="267">
        <f t="array" ref="BX1011">(AVERAGE(IF($E$4:$BG$4=BX$4,$E1011:$BG1011)))</f>
        <v>9.6808542239212866E-5</v>
      </c>
      <c r="BY1011" s="267">
        <f t="array" ref="BY1011">(MIN(IF($E$4:$BG$4=BY$4,$E1011:$BG1011)))</f>
        <v>0</v>
      </c>
      <c r="BZ1011" s="267">
        <f t="array" ref="BZ1011">(MAX(IF($E$4:$BG$4=BZ$4,$E1011:$BG1011)))</f>
        <v>1.4190592831731777E-4</v>
      </c>
      <c r="CA1011" s="267">
        <f t="array" ref="CA1011">(AVERAGE(IF($E$4:$BG$4=CA$4,$E1011:$BG1011)))</f>
        <v>3.9294574963600636E-5</v>
      </c>
      <c r="CB1011" s="268">
        <f t="shared" si="399"/>
        <v>0</v>
      </c>
      <c r="CC1011" s="268">
        <f t="shared" si="400"/>
        <v>0</v>
      </c>
      <c r="CD1011" s="268">
        <f t="shared" si="401"/>
        <v>7.0245579267820784E-4</v>
      </c>
    </row>
    <row r="1012" spans="1:82" s="90" customFormat="1" ht="24">
      <c r="A1012" s="253">
        <f t="shared" si="406"/>
        <v>54201</v>
      </c>
      <c r="B1012" s="236" t="s">
        <v>339</v>
      </c>
      <c r="C1012" s="50"/>
      <c r="D1012" s="50"/>
      <c r="E1012" s="79">
        <f>ALL!E399/ALL!E$554</f>
        <v>1.0808247712041504E-3</v>
      </c>
      <c r="F1012" s="79">
        <f>ALL!F399/ALL!F$554</f>
        <v>1.2855599369482589E-3</v>
      </c>
      <c r="G1012" s="79">
        <f>ALL!G399/ALL!G$554</f>
        <v>1.8855045714873562E-4</v>
      </c>
      <c r="H1012" s="79">
        <f>ALL!H399/ALL!H$554</f>
        <v>5.833220637373336E-4</v>
      </c>
      <c r="I1012" s="79">
        <f>ALL!I399/ALL!I$554</f>
        <v>4.5032493033691975E-4</v>
      </c>
      <c r="J1012" s="79">
        <f>ALL!J399/ALL!J$554</f>
        <v>6.1998226004204534E-4</v>
      </c>
      <c r="K1012" s="79">
        <f>ALL!K399/ALL!K$554</f>
        <v>2.3219951075414505E-5</v>
      </c>
      <c r="L1012" s="79">
        <f>ALL!L399/ALL!L$554</f>
        <v>5.0929366914925268E-4</v>
      </c>
      <c r="M1012" s="79">
        <f>ALL!M399/ALL!M$554</f>
        <v>3.7559854980857058E-3</v>
      </c>
      <c r="N1012" s="79">
        <f>ALL!N399/ALL!N$554</f>
        <v>4.2574569728236271E-4</v>
      </c>
      <c r="O1012" s="79">
        <f>ALL!O399/ALL!O$554</f>
        <v>5.0996972132582165E-4</v>
      </c>
      <c r="P1012" s="79">
        <f>ALL!P399/ALL!P$554</f>
        <v>4.2515487187376916E-5</v>
      </c>
      <c r="Q1012" s="79">
        <f>ALL!Q399/ALL!Q$554</f>
        <v>4.5055901247784163E-4</v>
      </c>
      <c r="R1012" s="79">
        <f>ALL!R399/ALL!R$554</f>
        <v>1.7186464457701793E-3</v>
      </c>
      <c r="S1012" s="79">
        <f>ALL!S399/ALL!S$554</f>
        <v>8.9806031581274185E-4</v>
      </c>
      <c r="T1012" s="79">
        <f>ALL!T399/ALL!T$554</f>
        <v>7.9214064778655117E-4</v>
      </c>
      <c r="U1012" s="79">
        <f>ALL!U399/ALL!U$554</f>
        <v>7.2657246314089899E-4</v>
      </c>
      <c r="V1012" s="79">
        <f>ALL!V399/ALL!V$554</f>
        <v>7.9866375893231447E-4</v>
      </c>
      <c r="W1012" s="79">
        <f>ALL!W399/ALL!W$554</f>
        <v>8.091203689960802E-4</v>
      </c>
      <c r="X1012" s="79">
        <f>ALL!X399/ALL!X$554</f>
        <v>6.5477150807140879E-4</v>
      </c>
      <c r="Y1012" s="79">
        <f>ALL!Y399/ALL!Y$554</f>
        <v>0</v>
      </c>
      <c r="Z1012" s="79">
        <f>ALL!Z399/ALL!Z$554</f>
        <v>8.7279111683729281E-4</v>
      </c>
      <c r="AA1012" s="79">
        <f>ALL!AA399/ALL!AA$554</f>
        <v>7.7691509750677E-4</v>
      </c>
      <c r="AB1012" s="79">
        <f>ALL!AB399/ALL!AB$554</f>
        <v>8.3340720735930007E-4</v>
      </c>
      <c r="AC1012" s="79">
        <f>ALL!AC399/ALL!AC$554</f>
        <v>7.1084691977580728E-4</v>
      </c>
      <c r="AD1012" s="79">
        <f>ALL!AD399/ALL!AD$554</f>
        <v>5.5870011184730305E-5</v>
      </c>
      <c r="AE1012" s="79">
        <f>ALL!AE399/ALL!AE$554</f>
        <v>6.8308237403670266E-4</v>
      </c>
      <c r="AF1012" s="79">
        <f>ALL!AF399/ALL!AF$554</f>
        <v>8.9214570441546617E-4</v>
      </c>
      <c r="AG1012" s="79">
        <f>ALL!AG399/ALL!AG$554</f>
        <v>1.6245904434933258E-4</v>
      </c>
      <c r="AH1012" s="79">
        <f>ALL!AH399/ALL!AH$554</f>
        <v>1.4120971206480557E-3</v>
      </c>
      <c r="AI1012" s="79">
        <f>ALL!AI399/ALL!AI$554</f>
        <v>1.1289446095759565E-3</v>
      </c>
      <c r="AJ1012" s="79">
        <f>ALL!AJ399/ALL!AJ$554</f>
        <v>6.5857524158296536E-5</v>
      </c>
      <c r="AK1012" s="79">
        <f>ALL!AK399/ALL!AK$554</f>
        <v>1.8245702409680259E-3</v>
      </c>
      <c r="AL1012" s="79">
        <f>ALL!AL399/ALL!AL$554</f>
        <v>1.8234879877016723E-3</v>
      </c>
      <c r="AM1012" s="79">
        <f>ALL!AM399/ALL!AM$554</f>
        <v>0</v>
      </c>
      <c r="AN1012" s="79">
        <f>ALL!AN399/ALL!AN$554</f>
        <v>1.827429063638515E-3</v>
      </c>
      <c r="AO1012" s="79">
        <f>ALL!AO399/ALL!AO$554</f>
        <v>0</v>
      </c>
      <c r="AP1012" s="79">
        <f>ALL!AP399/ALL!AP$554</f>
        <v>1.2167772387345799E-3</v>
      </c>
      <c r="AQ1012" s="79">
        <f>ALL!AQ399/ALL!AQ$554</f>
        <v>2.7146268546334408E-3</v>
      </c>
      <c r="AR1012" s="79">
        <f>ALL!AR399/ALL!AR$554</f>
        <v>1.4612039645440992E-3</v>
      </c>
      <c r="AS1012" s="79">
        <f>ALL!AS399/ALL!AS$554</f>
        <v>3.7814925198432037E-3</v>
      </c>
      <c r="AT1012" s="79">
        <f>ALL!AT399/ALL!AT$554</f>
        <v>5.0084768145613947E-4</v>
      </c>
      <c r="AU1012" s="79">
        <f>ALL!AU399/ALL!AU$554</f>
        <v>3.1483197768321291E-3</v>
      </c>
      <c r="AV1012" s="79">
        <f>ALL!AV399/ALL!AV$554</f>
        <v>0</v>
      </c>
      <c r="AW1012" s="79">
        <f>ALL!AW399/ALL!AW$554</f>
        <v>8.9266647403767789E-4</v>
      </c>
      <c r="AX1012" s="79">
        <f>ALL!AX399/ALL!AX$554</f>
        <v>7.6652326052711688E-4</v>
      </c>
      <c r="AY1012" s="79">
        <f>ALL!AY399/ALL!AY$554</f>
        <v>8.4647049634942976E-4</v>
      </c>
      <c r="AZ1012" s="79">
        <f>ALL!AZ399/ALL!AZ$554</f>
        <v>1.8476738310577283E-3</v>
      </c>
      <c r="BA1012" s="79">
        <f>ALL!BA399/ALL!BA$554</f>
        <v>0</v>
      </c>
      <c r="BB1012" s="79">
        <f>ALL!BB399/ALL!BB$554</f>
        <v>1.2658370810676089E-3</v>
      </c>
      <c r="BC1012" s="79">
        <f>ALL!BC399/ALL!BC$554</f>
        <v>0</v>
      </c>
      <c r="BD1012" s="79">
        <f>ALL!BD399/ALL!BD$554</f>
        <v>7.414528853883428E-4</v>
      </c>
      <c r="BE1012" s="79">
        <f>ALL!BE399/ALL!BE$554</f>
        <v>5.9754336858082588E-4</v>
      </c>
      <c r="BF1012" s="79">
        <f>ALL!BF399/ALL!BF$554</f>
        <v>6.2990181814422911E-4</v>
      </c>
      <c r="BG1012" s="79">
        <f>ALL!BG399/ALL!BG$554</f>
        <v>8.6116373016837419E-4</v>
      </c>
      <c r="BH1012" s="79">
        <f>ALL!BH399/ALL!BH$554</f>
        <v>6.693547065839677E-4</v>
      </c>
      <c r="BJ1012" s="267">
        <f t="array" ref="BJ1012">(MIN(IF($E$4:$BG$4=BJ$4,$E1012:$BG1012)))</f>
        <v>0</v>
      </c>
      <c r="BK1012" s="267">
        <f t="array" ref="BK1012">(MAX(IF($E$4:$BG$4=BK$4,$E1012:$BG1012)))</f>
        <v>3.7814925198432037E-3</v>
      </c>
      <c r="BL1012" s="267">
        <f t="array" ref="BL1012">(AVERAGE(IF($E$4:$BG$4=BL$4,$E1012:$BG1012)))</f>
        <v>1.2668667651701041E-3</v>
      </c>
      <c r="BM1012" s="267">
        <f t="array" ref="BM1012">(MIN(IF($E$4:$BG$4=BM$4,$E1012:$BG1012)))</f>
        <v>5.9754336858082588E-4</v>
      </c>
      <c r="BN1012" s="267">
        <f t="array" ref="BN1012">(MAX(IF($E$4:$BG$4=BN$4,$E1012:$BG1012)))</f>
        <v>8.6116373016837419E-4</v>
      </c>
      <c r="BO1012" s="267">
        <f t="array" ref="BO1012">(AVERAGE(IF($E$4:$BG$4=BO$4,$E1012:$BG1012)))</f>
        <v>7.0751545057044308E-4</v>
      </c>
      <c r="BP1012" s="267">
        <f t="array" ref="BP1012">(MIN(IF($E$4:$BG$4=BP$4,$E1012:$BG1012)))</f>
        <v>0</v>
      </c>
      <c r="BQ1012" s="267">
        <f t="array" ref="BQ1012">(MAX(IF($E$4:$BG$4=BQ$4,$E1012:$BG1012)))</f>
        <v>1.8245702409680259E-3</v>
      </c>
      <c r="BR1012" s="267">
        <f t="array" ref="BR1012">(AVERAGE(IF($E$4:$BG$4=BR$4,$E1012:$BG1012)))</f>
        <v>1.216019409556566E-3</v>
      </c>
      <c r="BS1012" s="267">
        <f t="array" ref="BS1012">(MIN(IF($E$4:$BG$4=BS$4,$E1012:$BG1012)))</f>
        <v>0</v>
      </c>
      <c r="BT1012" s="267">
        <f t="array" ref="BT1012">(MAX(IF($E$4:$BG$4=BT$4,$E1012:$BG1012)))</f>
        <v>3.7559854980857058E-3</v>
      </c>
      <c r="BU1012" s="267">
        <f t="array" ref="BU1012">(AVERAGE(IF($E$4:$BG$4=BU$4,$E1012:$BG1012)))</f>
        <v>8.7060750843068256E-4</v>
      </c>
      <c r="BV1012" s="267">
        <f t="array" ref="BV1012">(MIN(IF($E$4:$BG$4=BV$4,$E1012:$BG1012)))</f>
        <v>6.5857524158296536E-5</v>
      </c>
      <c r="BW1012" s="267">
        <f t="array" ref="BW1012">(MAX(IF($E$4:$BG$4=BW$4,$E1012:$BG1012)))</f>
        <v>8.7279111683729281E-4</v>
      </c>
      <c r="BX1012" s="267">
        <f t="array" ref="BX1012">(AVERAGE(IF($E$4:$BG$4=BX$4,$E1012:$BG1012)))</f>
        <v>4.9015157637590629E-4</v>
      </c>
      <c r="BY1012" s="267">
        <f t="array" ref="BY1012">(MIN(IF($E$4:$BG$4=BY$4,$E1012:$BG1012)))</f>
        <v>4.2515487187376916E-5</v>
      </c>
      <c r="BZ1012" s="267">
        <f t="array" ref="BZ1012">(MAX(IF($E$4:$BG$4=BZ$4,$E1012:$BG1012)))</f>
        <v>1.1289446095759565E-3</v>
      </c>
      <c r="CA1012" s="267">
        <f t="array" ref="CA1012">(AVERAGE(IF($E$4:$BG$4=CA$4,$E1012:$BG1012)))</f>
        <v>5.249831016873066E-4</v>
      </c>
      <c r="CB1012" s="268">
        <f t="shared" si="399"/>
        <v>0</v>
      </c>
      <c r="CC1012" s="268">
        <f t="shared" si="400"/>
        <v>0</v>
      </c>
      <c r="CD1012" s="268">
        <f t="shared" si="401"/>
        <v>9.212042539642226E-4</v>
      </c>
    </row>
    <row r="1013" spans="1:82" s="90" customFormat="1" ht="24">
      <c r="A1013" s="253">
        <f t="shared" si="406"/>
        <v>54202</v>
      </c>
      <c r="B1013" s="236" t="s">
        <v>340</v>
      </c>
      <c r="C1013" s="50"/>
      <c r="D1013" s="50"/>
      <c r="E1013" s="79">
        <f>ALL!E400/ALL!E$554</f>
        <v>1.0033053840137146E-3</v>
      </c>
      <c r="F1013" s="79">
        <f>ALL!F400/ALL!F$554</f>
        <v>3.3457672618671433E-4</v>
      </c>
      <c r="G1013" s="79">
        <f>ALL!G400/ALL!G$554</f>
        <v>6.6965109858260028E-5</v>
      </c>
      <c r="H1013" s="79">
        <f>ALL!H400/ALL!H$554</f>
        <v>3.0797037386700984E-5</v>
      </c>
      <c r="I1013" s="79">
        <f>ALL!I400/ALL!I$554</f>
        <v>2.3000083671104991E-5</v>
      </c>
      <c r="J1013" s="79">
        <f>ALL!J400/ALL!J$554</f>
        <v>0</v>
      </c>
      <c r="K1013" s="79">
        <f>ALL!K400/ALL!K$554</f>
        <v>0</v>
      </c>
      <c r="L1013" s="79">
        <f>ALL!L400/ALL!L$554</f>
        <v>0</v>
      </c>
      <c r="M1013" s="79">
        <f>ALL!M400/ALL!M$554</f>
        <v>0</v>
      </c>
      <c r="N1013" s="79">
        <f>ALL!N400/ALL!N$554</f>
        <v>0</v>
      </c>
      <c r="O1013" s="79">
        <f>ALL!O400/ALL!O$554</f>
        <v>0</v>
      </c>
      <c r="P1013" s="79">
        <f>ALL!P400/ALL!P$554</f>
        <v>0</v>
      </c>
      <c r="Q1013" s="79">
        <f>ALL!Q400/ALL!Q$554</f>
        <v>0</v>
      </c>
      <c r="R1013" s="79">
        <f>ALL!R400/ALL!R$554</f>
        <v>0</v>
      </c>
      <c r="S1013" s="79">
        <f>ALL!S400/ALL!S$554</f>
        <v>1.5415719811619582E-4</v>
      </c>
      <c r="T1013" s="79">
        <f>ALL!T400/ALL!T$554</f>
        <v>0</v>
      </c>
      <c r="U1013" s="79">
        <f>ALL!U400/ALL!U$554</f>
        <v>0</v>
      </c>
      <c r="V1013" s="79">
        <f>ALL!V400/ALL!V$554</f>
        <v>0</v>
      </c>
      <c r="W1013" s="79">
        <f>ALL!W400/ALL!W$554</f>
        <v>1.0549691456763535E-4</v>
      </c>
      <c r="X1013" s="79">
        <f>ALL!X400/ALL!X$554</f>
        <v>2.7415740568260537E-4</v>
      </c>
      <c r="Y1013" s="79">
        <f>ALL!Y400/ALL!Y$554</f>
        <v>0</v>
      </c>
      <c r="Z1013" s="79">
        <f>ALL!Z400/ALL!Z$554</f>
        <v>2.288964051588456E-4</v>
      </c>
      <c r="AA1013" s="79">
        <f>ALL!AA400/ALL!AA$554</f>
        <v>5.7751642787866374E-4</v>
      </c>
      <c r="AB1013" s="79">
        <f>ALL!AB400/ALL!AB$554</f>
        <v>4.342697755089247E-4</v>
      </c>
      <c r="AC1013" s="79">
        <f>ALL!AC400/ALL!AC$554</f>
        <v>3.3585688554521983E-4</v>
      </c>
      <c r="AD1013" s="79">
        <f>ALL!AD400/ALL!AD$554</f>
        <v>6.2660680254131545E-4</v>
      </c>
      <c r="AE1013" s="79">
        <f>ALL!AE400/ALL!AE$554</f>
        <v>0</v>
      </c>
      <c r="AF1013" s="79">
        <f>ALL!AF400/ALL!AF$554</f>
        <v>0</v>
      </c>
      <c r="AG1013" s="79">
        <f>ALL!AG400/ALL!AG$554</f>
        <v>0</v>
      </c>
      <c r="AH1013" s="79">
        <f>ALL!AH400/ALL!AH$554</f>
        <v>1.7167966205517438E-4</v>
      </c>
      <c r="AI1013" s="79">
        <f>ALL!AI400/ALL!AI$554</f>
        <v>0</v>
      </c>
      <c r="AJ1013" s="79">
        <f>ALL!AJ400/ALL!AJ$554</f>
        <v>0</v>
      </c>
      <c r="AK1013" s="79">
        <f>ALL!AK400/ALL!AK$554</f>
        <v>3.499469166830299E-4</v>
      </c>
      <c r="AL1013" s="79">
        <f>ALL!AL400/ALL!AL$554</f>
        <v>0</v>
      </c>
      <c r="AM1013" s="79">
        <f>ALL!AM400/ALL!AM$554</f>
        <v>0</v>
      </c>
      <c r="AN1013" s="79">
        <f>ALL!AN400/ALL!AN$554</f>
        <v>0</v>
      </c>
      <c r="AO1013" s="79">
        <f>ALL!AO400/ALL!AO$554</f>
        <v>0</v>
      </c>
      <c r="AP1013" s="79">
        <f>ALL!AP400/ALL!AP$554</f>
        <v>1.6287152195444752E-4</v>
      </c>
      <c r="AQ1013" s="79">
        <f>ALL!AQ400/ALL!AQ$554</f>
        <v>4.485769440244573E-4</v>
      </c>
      <c r="AR1013" s="79">
        <f>ALL!AR400/ALL!AR$554</f>
        <v>0</v>
      </c>
      <c r="AS1013" s="79">
        <f>ALL!AS400/ALL!AS$554</f>
        <v>0</v>
      </c>
      <c r="AT1013" s="79">
        <f>ALL!AT400/ALL!AT$554</f>
        <v>5.3484003945110283E-4</v>
      </c>
      <c r="AU1013" s="79">
        <f>ALL!AU400/ALL!AU$554</f>
        <v>1.640232794862864E-3</v>
      </c>
      <c r="AV1013" s="79">
        <f>ALL!AV400/ALL!AV$554</f>
        <v>0</v>
      </c>
      <c r="AW1013" s="79">
        <f>ALL!AW400/ALL!AW$554</f>
        <v>0</v>
      </c>
      <c r="AX1013" s="79">
        <f>ALL!AX400/ALL!AX$554</f>
        <v>2.0385859332365419E-4</v>
      </c>
      <c r="AY1013" s="79">
        <f>ALL!AY400/ALL!AY$554</f>
        <v>1.9736358723173233E-4</v>
      </c>
      <c r="AZ1013" s="79">
        <f>ALL!AZ400/ALL!AZ$554</f>
        <v>9.8260403732609966E-4</v>
      </c>
      <c r="BA1013" s="79">
        <f>ALL!BA400/ALL!BA$554</f>
        <v>0</v>
      </c>
      <c r="BB1013" s="79">
        <f>ALL!BB400/ALL!BB$554</f>
        <v>0</v>
      </c>
      <c r="BC1013" s="79">
        <f>ALL!BC400/ALL!BC$554</f>
        <v>0</v>
      </c>
      <c r="BD1013" s="79">
        <f>ALL!BD400/ALL!BD$554</f>
        <v>6.7156346085150669E-5</v>
      </c>
      <c r="BE1013" s="79">
        <f>ALL!BE400/ALL!BE$554</f>
        <v>2.4125046067084768E-5</v>
      </c>
      <c r="BF1013" s="79">
        <f>ALL!BF400/ALL!BF$554</f>
        <v>0</v>
      </c>
      <c r="BG1013" s="79">
        <f>ALL!BG400/ALL!BG$554</f>
        <v>0</v>
      </c>
      <c r="BH1013" s="79">
        <f>ALL!BH400/ALL!BH$554</f>
        <v>1.7161628621435829E-4</v>
      </c>
      <c r="BJ1013" s="267">
        <f t="array" ref="BJ1013">(MIN(IF($E$4:$BG$4=BJ$4,$E1013:$BG1013)))</f>
        <v>0</v>
      </c>
      <c r="BK1013" s="267">
        <f t="array" ref="BK1013">(MAX(IF($E$4:$BG$4=BK$4,$E1013:$BG1013)))</f>
        <v>1.640232794862864E-3</v>
      </c>
      <c r="BL1013" s="267">
        <f t="array" ref="BL1013">(AVERAGE(IF($E$4:$BG$4=BL$4,$E1013:$BG1013)))</f>
        <v>2.6064671988589738E-4</v>
      </c>
      <c r="BM1013" s="267">
        <f t="array" ref="BM1013">(MIN(IF($E$4:$BG$4=BM$4,$E1013:$BG1013)))</f>
        <v>0</v>
      </c>
      <c r="BN1013" s="267">
        <f t="array" ref="BN1013">(MAX(IF($E$4:$BG$4=BN$4,$E1013:$BG1013)))</f>
        <v>6.7156346085150669E-5</v>
      </c>
      <c r="BO1013" s="267">
        <f t="array" ref="BO1013">(AVERAGE(IF($E$4:$BG$4=BO$4,$E1013:$BG1013)))</f>
        <v>2.2820348038058858E-5</v>
      </c>
      <c r="BP1013" s="267">
        <f t="array" ref="BP1013">(MIN(IF($E$4:$BG$4=BP$4,$E1013:$BG1013)))</f>
        <v>0</v>
      </c>
      <c r="BQ1013" s="267">
        <f t="array" ref="BQ1013">(MAX(IF($E$4:$BG$4=BQ$4,$E1013:$BG1013)))</f>
        <v>3.499469166830299E-4</v>
      </c>
      <c r="BR1013" s="267">
        <f t="array" ref="BR1013">(AVERAGE(IF($E$4:$BG$4=BR$4,$E1013:$BG1013)))</f>
        <v>1.1664897222767663E-4</v>
      </c>
      <c r="BS1013" s="267">
        <f t="array" ref="BS1013">(MIN(IF($E$4:$BG$4=BS$4,$E1013:$BG1013)))</f>
        <v>0</v>
      </c>
      <c r="BT1013" s="267">
        <f t="array" ref="BT1013">(MAX(IF($E$4:$BG$4=BT$4,$E1013:$BG1013)))</f>
        <v>1.0033053840137146E-3</v>
      </c>
      <c r="BU1013" s="267">
        <f t="array" ref="BU1013">(AVERAGE(IF($E$4:$BG$4=BU$4,$E1013:$BG1013)))</f>
        <v>1.590472875376826E-4</v>
      </c>
      <c r="BV1013" s="267">
        <f t="array" ref="BV1013">(MIN(IF($E$4:$BG$4=BV$4,$E1013:$BG1013)))</f>
        <v>0</v>
      </c>
      <c r="BW1013" s="267">
        <f t="array" ref="BW1013">(MAX(IF($E$4:$BG$4=BW$4,$E1013:$BG1013)))</f>
        <v>4.342697755089247E-4</v>
      </c>
      <c r="BX1013" s="267">
        <f t="array" ref="BX1013">(AVERAGE(IF($E$4:$BG$4=BX$4,$E1013:$BG1013)))</f>
        <v>1.8253282263150757E-4</v>
      </c>
      <c r="BY1013" s="267">
        <f t="array" ref="BY1013">(MIN(IF($E$4:$BG$4=BY$4,$E1013:$BG1013)))</f>
        <v>0</v>
      </c>
      <c r="BZ1013" s="267">
        <f t="array" ref="BZ1013">(MAX(IF($E$4:$BG$4=BZ$4,$E1013:$BG1013)))</f>
        <v>2.7415740568260537E-4</v>
      </c>
      <c r="CA1013" s="267">
        <f t="array" ref="CA1013">(AVERAGE(IF($E$4:$BG$4=CA$4,$E1013:$BG1013)))</f>
        <v>4.2451069907672909E-5</v>
      </c>
      <c r="CB1013" s="268">
        <f t="shared" si="399"/>
        <v>0</v>
      </c>
      <c r="CC1013" s="268">
        <f t="shared" si="400"/>
        <v>0</v>
      </c>
      <c r="CD1013" s="268">
        <f t="shared" si="401"/>
        <v>1.6325195718510361E-4</v>
      </c>
    </row>
    <row r="1014" spans="1:82" s="90" customFormat="1">
      <c r="A1014" s="253">
        <f t="shared" si="406"/>
        <v>54203</v>
      </c>
      <c r="B1014" s="236" t="s">
        <v>341</v>
      </c>
      <c r="C1014" s="50"/>
      <c r="D1014" s="50"/>
      <c r="E1014" s="79">
        <f>ALL!E401/ALL!E$554</f>
        <v>0</v>
      </c>
      <c r="F1014" s="79">
        <f>ALL!F401/ALL!F$554</f>
        <v>0</v>
      </c>
      <c r="G1014" s="79">
        <f>ALL!G401/ALL!G$554</f>
        <v>0</v>
      </c>
      <c r="H1014" s="79">
        <f>ALL!H401/ALL!H$554</f>
        <v>0</v>
      </c>
      <c r="I1014" s="79">
        <f>ALL!I401/ALL!I$554</f>
        <v>7.0304892544581669E-6</v>
      </c>
      <c r="J1014" s="79">
        <f>ALL!J401/ALL!J$554</f>
        <v>0</v>
      </c>
      <c r="K1014" s="79">
        <f>ALL!K401/ALL!K$554</f>
        <v>0</v>
      </c>
      <c r="L1014" s="79">
        <f>ALL!L401/ALL!L$554</f>
        <v>0</v>
      </c>
      <c r="M1014" s="79">
        <f>ALL!M401/ALL!M$554</f>
        <v>0</v>
      </c>
      <c r="N1014" s="79">
        <f>ALL!N401/ALL!N$554</f>
        <v>3.5943474795410715E-5</v>
      </c>
      <c r="O1014" s="79">
        <f>ALL!O401/ALL!O$554</f>
        <v>0</v>
      </c>
      <c r="P1014" s="79">
        <f>ALL!P401/ALL!P$554</f>
        <v>0</v>
      </c>
      <c r="Q1014" s="79">
        <f>ALL!Q401/ALL!Q$554</f>
        <v>0</v>
      </c>
      <c r="R1014" s="79">
        <f>ALL!R401/ALL!R$554</f>
        <v>0</v>
      </c>
      <c r="S1014" s="79">
        <f>ALL!S401/ALL!S$554</f>
        <v>0</v>
      </c>
      <c r="T1014" s="79">
        <f>ALL!T401/ALL!T$554</f>
        <v>0</v>
      </c>
      <c r="U1014" s="79">
        <f>ALL!U401/ALL!U$554</f>
        <v>0</v>
      </c>
      <c r="V1014" s="79">
        <f>ALL!V401/ALL!V$554</f>
        <v>2.2165102066615852E-4</v>
      </c>
      <c r="W1014" s="79">
        <f>ALL!W401/ALL!W$554</f>
        <v>0</v>
      </c>
      <c r="X1014" s="79">
        <f>ALL!X401/ALL!X$554</f>
        <v>0</v>
      </c>
      <c r="Y1014" s="79">
        <f>ALL!Y401/ALL!Y$554</f>
        <v>0</v>
      </c>
      <c r="Z1014" s="79">
        <f>ALL!Z401/ALL!Z$554</f>
        <v>0</v>
      </c>
      <c r="AA1014" s="79">
        <f>ALL!AA401/ALL!AA$554</f>
        <v>0</v>
      </c>
      <c r="AB1014" s="79">
        <f>ALL!AB401/ALL!AB$554</f>
        <v>4.7461478809601582E-2</v>
      </c>
      <c r="AC1014" s="79">
        <f>ALL!AC401/ALL!AC$554</f>
        <v>3.6909328293877477E-5</v>
      </c>
      <c r="AD1014" s="79">
        <f>ALL!AD401/ALL!AD$554</f>
        <v>0</v>
      </c>
      <c r="AE1014" s="79">
        <f>ALL!AE401/ALL!AE$554</f>
        <v>0</v>
      </c>
      <c r="AF1014" s="79">
        <f>ALL!AF401/ALL!AF$554</f>
        <v>0</v>
      </c>
      <c r="AG1014" s="79">
        <f>ALL!AG401/ALL!AG$554</f>
        <v>0</v>
      </c>
      <c r="AH1014" s="79">
        <f>ALL!AH401/ALL!AH$554</f>
        <v>3.4839429143584196E-3</v>
      </c>
      <c r="AI1014" s="79">
        <f>ALL!AI401/ALL!AI$554</f>
        <v>0</v>
      </c>
      <c r="AJ1014" s="79">
        <f>ALL!AJ401/ALL!AJ$554</f>
        <v>0</v>
      </c>
      <c r="AK1014" s="79">
        <f>ALL!AK401/ALL!AK$554</f>
        <v>0</v>
      </c>
      <c r="AL1014" s="79">
        <f>ALL!AL401/ALL!AL$554</f>
        <v>5.204278404363682E-3</v>
      </c>
      <c r="AM1014" s="79">
        <f>ALL!AM401/ALL!AM$554</f>
        <v>1.9796187595811448E-3</v>
      </c>
      <c r="AN1014" s="79">
        <f>ALL!AN401/ALL!AN$554</f>
        <v>1.7586530675804336E-2</v>
      </c>
      <c r="AO1014" s="79">
        <f>ALL!AO401/ALL!AO$554</f>
        <v>0</v>
      </c>
      <c r="AP1014" s="79">
        <f>ALL!AP401/ALL!AP$554</f>
        <v>1.7672873612073318E-3</v>
      </c>
      <c r="AQ1014" s="79">
        <f>ALL!AQ401/ALL!AQ$554</f>
        <v>5.7197792221080805E-3</v>
      </c>
      <c r="AR1014" s="79">
        <f>ALL!AR401/ALL!AR$554</f>
        <v>1.2833040722595694E-2</v>
      </c>
      <c r="AS1014" s="79">
        <f>ALL!AS401/ALL!AS$554</f>
        <v>6.7526180429423287E-3</v>
      </c>
      <c r="AT1014" s="79">
        <f>ALL!AT401/ALL!AT$554</f>
        <v>9.8392805657678585E-3</v>
      </c>
      <c r="AU1014" s="79">
        <f>ALL!AU401/ALL!AU$554</f>
        <v>0</v>
      </c>
      <c r="AV1014" s="79">
        <f>ALL!AV401/ALL!AV$554</f>
        <v>2.717063075727242E-2</v>
      </c>
      <c r="AW1014" s="79">
        <f>ALL!AW401/ALL!AW$554</f>
        <v>2.7426305269401987E-3</v>
      </c>
      <c r="AX1014" s="79">
        <f>ALL!AX401/ALL!AX$554</f>
        <v>9.2887556472143057E-3</v>
      </c>
      <c r="AY1014" s="79">
        <f>ALL!AY401/ALL!AY$554</f>
        <v>0</v>
      </c>
      <c r="AZ1014" s="79">
        <f>ALL!AZ401/ALL!AZ$554</f>
        <v>9.2433093101474337E-3</v>
      </c>
      <c r="BA1014" s="79">
        <f>ALL!BA401/ALL!BA$554</f>
        <v>9.9823185827625643E-3</v>
      </c>
      <c r="BB1014" s="79">
        <f>ALL!BB401/ALL!BB$554</f>
        <v>0</v>
      </c>
      <c r="BC1014" s="79">
        <f>ALL!BC401/ALL!BC$554</f>
        <v>0</v>
      </c>
      <c r="BD1014" s="79">
        <f>ALL!BD401/ALL!BD$554</f>
        <v>0</v>
      </c>
      <c r="BE1014" s="79">
        <f>ALL!BE401/ALL!BE$554</f>
        <v>0</v>
      </c>
      <c r="BF1014" s="79">
        <f>ALL!BF401/ALL!BF$554</f>
        <v>0</v>
      </c>
      <c r="BG1014" s="79">
        <f>ALL!BG401/ALL!BG$554</f>
        <v>2.4457908500843084E-5</v>
      </c>
      <c r="BH1014" s="79">
        <f>ALL!BH401/ALL!BH$554</f>
        <v>8.415354179562266E-3</v>
      </c>
      <c r="BJ1014" s="267">
        <f t="array" ref="BJ1014">(MIN(IF($E$4:$BG$4=BJ$4,$E1014:$BG1014)))</f>
        <v>0</v>
      </c>
      <c r="BK1014" s="267">
        <f t="array" ref="BK1014">(MAX(IF($E$4:$BG$4=BK$4,$E1014:$BG1014)))</f>
        <v>2.717063075727242E-2</v>
      </c>
      <c r="BL1014" s="267">
        <f t="array" ref="BL1014">(AVERAGE(IF($E$4:$BG$4=BL$4,$E1014:$BG1014)))</f>
        <v>7.0578863384226599E-3</v>
      </c>
      <c r="BM1014" s="267">
        <f t="array" ref="BM1014">(MIN(IF($E$4:$BG$4=BM$4,$E1014:$BG1014)))</f>
        <v>0</v>
      </c>
      <c r="BN1014" s="267">
        <f t="array" ref="BN1014">(MAX(IF($E$4:$BG$4=BN$4,$E1014:$BG1014)))</f>
        <v>2.4457908500843084E-5</v>
      </c>
      <c r="BO1014" s="267">
        <f t="array" ref="BO1014">(AVERAGE(IF($E$4:$BG$4=BO$4,$E1014:$BG1014)))</f>
        <v>6.114477125210771E-6</v>
      </c>
      <c r="BP1014" s="267">
        <f t="array" ref="BP1014">(MIN(IF($E$4:$BG$4=BP$4,$E1014:$BG1014)))</f>
        <v>0</v>
      </c>
      <c r="BQ1014" s="267">
        <f t="array" ref="BQ1014">(MAX(IF($E$4:$BG$4=BQ$4,$E1014:$BG1014)))</f>
        <v>5.204278404363682E-3</v>
      </c>
      <c r="BR1014" s="267">
        <f t="array" ref="BR1014">(AVERAGE(IF($E$4:$BG$4=BR$4,$E1014:$BG1014)))</f>
        <v>2.3946323879816089E-3</v>
      </c>
      <c r="BS1014" s="267">
        <f t="array" ref="BS1014">(MIN(IF($E$4:$BG$4=BS$4,$E1014:$BG1014)))</f>
        <v>0</v>
      </c>
      <c r="BT1014" s="267">
        <f t="array" ref="BT1014">(MAX(IF($E$4:$BG$4=BT$4,$E1014:$BG1014)))</f>
        <v>3.4839429143584196E-3</v>
      </c>
      <c r="BU1014" s="267">
        <f t="array" ref="BU1014">(AVERAGE(IF($E$4:$BG$4=BU$4,$E1014:$BG1014)))</f>
        <v>1.7992603514827935E-4</v>
      </c>
      <c r="BV1014" s="267">
        <f t="array" ref="BV1014">(MIN(IF($E$4:$BG$4=BV$4,$E1014:$BG1014)))</f>
        <v>0</v>
      </c>
      <c r="BW1014" s="267">
        <f t="array" ref="BW1014">(MAX(IF($E$4:$BG$4=BW$4,$E1014:$BG1014)))</f>
        <v>4.7461478809601582E-2</v>
      </c>
      <c r="BX1014" s="267">
        <f t="array" ref="BX1014">(AVERAGE(IF($E$4:$BG$4=BX$4,$E1014:$BG1014)))</f>
        <v>1.1865369702400395E-2</v>
      </c>
      <c r="BY1014" s="267">
        <f t="array" ref="BY1014">(MIN(IF($E$4:$BG$4=BY$4,$E1014:$BG1014)))</f>
        <v>0</v>
      </c>
      <c r="BZ1014" s="267">
        <f t="array" ref="BZ1014">(MAX(IF($E$4:$BG$4=BZ$4,$E1014:$BG1014)))</f>
        <v>7.0304892544581669E-6</v>
      </c>
      <c r="CA1014" s="267">
        <f t="array" ref="CA1014">(AVERAGE(IF($E$4:$BG$4=CA$4,$E1014:$BG1014)))</f>
        <v>1.0043556077797382E-6</v>
      </c>
      <c r="CB1014" s="268">
        <f t="shared" si="399"/>
        <v>0</v>
      </c>
      <c r="CC1014" s="268">
        <f t="shared" si="400"/>
        <v>0</v>
      </c>
      <c r="CD1014" s="268">
        <f t="shared" si="401"/>
        <v>3.1160271368032388E-3</v>
      </c>
    </row>
    <row r="1015" spans="1:82" s="90" customFormat="1" ht="24">
      <c r="A1015" s="253">
        <f t="shared" si="406"/>
        <v>54204</v>
      </c>
      <c r="B1015" s="236" t="s">
        <v>342</v>
      </c>
      <c r="C1015" s="50"/>
      <c r="D1015" s="50"/>
      <c r="E1015" s="79">
        <f>ALL!E402/ALL!E$554</f>
        <v>2.3778023232104714E-3</v>
      </c>
      <c r="F1015" s="79">
        <f>ALL!F402/ALL!F$554</f>
        <v>0</v>
      </c>
      <c r="G1015" s="79">
        <f>ALL!G402/ALL!G$554</f>
        <v>0</v>
      </c>
      <c r="H1015" s="79">
        <f>ALL!H402/ALL!H$554</f>
        <v>0</v>
      </c>
      <c r="I1015" s="79">
        <f>ALL!I402/ALL!I$554</f>
        <v>0</v>
      </c>
      <c r="J1015" s="79">
        <f>ALL!J402/ALL!J$554</f>
        <v>3.2427263742773589E-6</v>
      </c>
      <c r="K1015" s="79">
        <f>ALL!K402/ALL!K$554</f>
        <v>8.2576902462857019E-4</v>
      </c>
      <c r="L1015" s="79">
        <f>ALL!L402/ALL!L$554</f>
        <v>0</v>
      </c>
      <c r="M1015" s="79">
        <f>ALL!M402/ALL!M$554</f>
        <v>0</v>
      </c>
      <c r="N1015" s="79">
        <f>ALL!N402/ALL!N$554</f>
        <v>0</v>
      </c>
      <c r="O1015" s="79">
        <f>ALL!O402/ALL!O$554</f>
        <v>0</v>
      </c>
      <c r="P1015" s="79">
        <f>ALL!P402/ALL!P$554</f>
        <v>0</v>
      </c>
      <c r="Q1015" s="79">
        <f>ALL!Q402/ALL!Q$554</f>
        <v>2.0171385318639793E-4</v>
      </c>
      <c r="R1015" s="79">
        <f>ALL!R402/ALL!R$554</f>
        <v>9.9139373741222061E-4</v>
      </c>
      <c r="S1015" s="79">
        <f>ALL!S402/ALL!S$554</f>
        <v>2.6780837892064421E-5</v>
      </c>
      <c r="T1015" s="79">
        <f>ALL!T402/ALL!T$554</f>
        <v>0</v>
      </c>
      <c r="U1015" s="79">
        <f>ALL!U402/ALL!U$554</f>
        <v>6.5396216330428569E-4</v>
      </c>
      <c r="V1015" s="79">
        <f>ALL!V402/ALL!V$554</f>
        <v>1.4761732949949238E-3</v>
      </c>
      <c r="W1015" s="79">
        <f>ALL!W402/ALL!W$554</f>
        <v>2.8072059724198485E-4</v>
      </c>
      <c r="X1015" s="79">
        <f>ALL!X402/ALL!X$554</f>
        <v>8.6137081297069017E-5</v>
      </c>
      <c r="Y1015" s="79">
        <f>ALL!Y402/ALL!Y$554</f>
        <v>4.7876185535161433E-5</v>
      </c>
      <c r="Z1015" s="79">
        <f>ALL!Z402/ALL!Z$554</f>
        <v>2.6755367729944941E-5</v>
      </c>
      <c r="AA1015" s="79">
        <f>ALL!AA402/ALL!AA$554</f>
        <v>2.0151035412866261E-3</v>
      </c>
      <c r="AB1015" s="79">
        <f>ALL!AB402/ALL!AB$554</f>
        <v>0</v>
      </c>
      <c r="AC1015" s="79">
        <f>ALL!AC402/ALL!AC$554</f>
        <v>0</v>
      </c>
      <c r="AD1015" s="79">
        <f>ALL!AD402/ALL!AD$554</f>
        <v>3.1558541581200579E-5</v>
      </c>
      <c r="AE1015" s="79">
        <f>ALL!AE402/ALL!AE$554</f>
        <v>1.6642494578960698E-3</v>
      </c>
      <c r="AF1015" s="79">
        <f>ALL!AF402/ALL!AF$554</f>
        <v>4.2665423039084176E-4</v>
      </c>
      <c r="AG1015" s="79">
        <f>ALL!AG402/ALL!AG$554</f>
        <v>0</v>
      </c>
      <c r="AH1015" s="79">
        <f>ALL!AH402/ALL!AH$554</f>
        <v>3.8801966605524695E-4</v>
      </c>
      <c r="AI1015" s="79">
        <f>ALL!AI402/ALL!AI$554</f>
        <v>1.0947954487447728E-4</v>
      </c>
      <c r="AJ1015" s="79">
        <f>ALL!AJ402/ALL!AJ$554</f>
        <v>0</v>
      </c>
      <c r="AK1015" s="79">
        <f>ALL!AK402/ALL!AK$554</f>
        <v>6.7074685279148798E-4</v>
      </c>
      <c r="AL1015" s="79">
        <f>ALL!AL402/ALL!AL$554</f>
        <v>0</v>
      </c>
      <c r="AM1015" s="79">
        <f>ALL!AM402/ALL!AM$554</f>
        <v>0</v>
      </c>
      <c r="AN1015" s="79">
        <f>ALL!AN402/ALL!AN$554</f>
        <v>1.8562085396311219E-3</v>
      </c>
      <c r="AO1015" s="79">
        <f>ALL!AO402/ALL!AO$554</f>
        <v>0</v>
      </c>
      <c r="AP1015" s="79">
        <f>ALL!AP402/ALL!AP$554</f>
        <v>3.6120700433446025E-4</v>
      </c>
      <c r="AQ1015" s="79">
        <f>ALL!AQ402/ALL!AQ$554</f>
        <v>5.0189835435189281E-3</v>
      </c>
      <c r="AR1015" s="79">
        <f>ALL!AR402/ALL!AR$554</f>
        <v>0</v>
      </c>
      <c r="AS1015" s="79">
        <f>ALL!AS402/ALL!AS$554</f>
        <v>0</v>
      </c>
      <c r="AT1015" s="79">
        <f>ALL!AT402/ALL!AT$554</f>
        <v>3.4372692070431506E-3</v>
      </c>
      <c r="AU1015" s="79">
        <f>ALL!AU402/ALL!AU$554</f>
        <v>1.8740319188344946E-3</v>
      </c>
      <c r="AV1015" s="79">
        <f>ALL!AV402/ALL!AV$554</f>
        <v>0</v>
      </c>
      <c r="AW1015" s="79">
        <f>ALL!AW402/ALL!AW$554</f>
        <v>0</v>
      </c>
      <c r="AX1015" s="79">
        <f>ALL!AX402/ALL!AX$554</f>
        <v>2.2118657375616479E-4</v>
      </c>
      <c r="AY1015" s="79">
        <f>ALL!AY402/ALL!AY$554</f>
        <v>0</v>
      </c>
      <c r="AZ1015" s="79">
        <f>ALL!AZ402/ALL!AZ$554</f>
        <v>0</v>
      </c>
      <c r="BA1015" s="79">
        <f>ALL!BA402/ALL!BA$554</f>
        <v>0</v>
      </c>
      <c r="BB1015" s="79">
        <f>ALL!BB402/ALL!BB$554</f>
        <v>0</v>
      </c>
      <c r="BC1015" s="79">
        <f>ALL!BC402/ALL!BC$554</f>
        <v>0</v>
      </c>
      <c r="BD1015" s="79">
        <f>ALL!BD402/ALL!BD$554</f>
        <v>1.4537615279488897E-3</v>
      </c>
      <c r="BE1015" s="79">
        <f>ALL!BE402/ALL!BE$554</f>
        <v>5.907500030447047E-4</v>
      </c>
      <c r="BF1015" s="79">
        <f>ALL!BF402/ALL!BF$554</f>
        <v>1.3360632121250287E-3</v>
      </c>
      <c r="BG1015" s="79">
        <f>ALL!BG402/ALL!BG$554</f>
        <v>0</v>
      </c>
      <c r="BH1015" s="79">
        <f>ALL!BH402/ALL!BH$554</f>
        <v>3.0516314251442751E-4</v>
      </c>
      <c r="BJ1015" s="267">
        <f t="array" ref="BJ1015">(MIN(IF($E$4:$BG$4=BJ$4,$E1015:$BG1015)))</f>
        <v>0</v>
      </c>
      <c r="BK1015" s="267">
        <f t="array" ref="BK1015">(MAX(IF($E$4:$BG$4=BK$4,$E1015:$BG1015)))</f>
        <v>5.0189835435189281E-3</v>
      </c>
      <c r="BL1015" s="267">
        <f t="array" ref="BL1015">(AVERAGE(IF($E$4:$BG$4=BL$4,$E1015:$BG1015)))</f>
        <v>7.9805542419489491E-4</v>
      </c>
      <c r="BM1015" s="267">
        <f t="array" ref="BM1015">(MIN(IF($E$4:$BG$4=BM$4,$E1015:$BG1015)))</f>
        <v>0</v>
      </c>
      <c r="BN1015" s="267">
        <f t="array" ref="BN1015">(MAX(IF($E$4:$BG$4=BN$4,$E1015:$BG1015)))</f>
        <v>1.4537615279488897E-3</v>
      </c>
      <c r="BO1015" s="267">
        <f t="array" ref="BO1015">(AVERAGE(IF($E$4:$BG$4=BO$4,$E1015:$BG1015)))</f>
        <v>8.4514368577965574E-4</v>
      </c>
      <c r="BP1015" s="267">
        <f t="array" ref="BP1015">(MIN(IF($E$4:$BG$4=BP$4,$E1015:$BG1015)))</f>
        <v>0</v>
      </c>
      <c r="BQ1015" s="267">
        <f t="array" ref="BQ1015">(MAX(IF($E$4:$BG$4=BQ$4,$E1015:$BG1015)))</f>
        <v>6.7074685279148798E-4</v>
      </c>
      <c r="BR1015" s="267">
        <f t="array" ref="BR1015">(AVERAGE(IF($E$4:$BG$4=BR$4,$E1015:$BG1015)))</f>
        <v>2.2358228426382933E-4</v>
      </c>
      <c r="BS1015" s="267">
        <f t="array" ref="BS1015">(MIN(IF($E$4:$BG$4=BS$4,$E1015:$BG1015)))</f>
        <v>0</v>
      </c>
      <c r="BT1015" s="267">
        <f t="array" ref="BT1015">(MAX(IF($E$4:$BG$4=BT$4,$E1015:$BG1015)))</f>
        <v>2.3778023232104714E-3</v>
      </c>
      <c r="BU1015" s="267">
        <f t="array" ref="BU1015">(AVERAGE(IF($E$4:$BG$4=BU$4,$E1015:$BG1015)))</f>
        <v>5.1224085798505048E-4</v>
      </c>
      <c r="BV1015" s="267">
        <f t="array" ref="BV1015">(MIN(IF($E$4:$BG$4=BV$4,$E1015:$BG1015)))</f>
        <v>0</v>
      </c>
      <c r="BW1015" s="267">
        <f t="array" ref="BW1015">(MAX(IF($E$4:$BG$4=BW$4,$E1015:$BG1015)))</f>
        <v>2.6755367729944941E-5</v>
      </c>
      <c r="BX1015" s="267">
        <f t="array" ref="BX1015">(AVERAGE(IF($E$4:$BG$4=BX$4,$E1015:$BG1015)))</f>
        <v>6.6888419324862353E-6</v>
      </c>
      <c r="BY1015" s="267">
        <f t="array" ref="BY1015">(MIN(IF($E$4:$BG$4=BY$4,$E1015:$BG1015)))</f>
        <v>0</v>
      </c>
      <c r="BZ1015" s="267">
        <f t="array" ref="BZ1015">(MAX(IF($E$4:$BG$4=BZ$4,$E1015:$BG1015)))</f>
        <v>6.5396216330428569E-4</v>
      </c>
      <c r="CA1015" s="267">
        <f t="array" ref="CA1015">(AVERAGE(IF($E$4:$BG$4=CA$4,$E1015:$BG1015)))</f>
        <v>1.2136839849654743E-4</v>
      </c>
      <c r="CB1015" s="268">
        <f t="shared" si="399"/>
        <v>0</v>
      </c>
      <c r="CC1015" s="268">
        <f t="shared" si="400"/>
        <v>0</v>
      </c>
      <c r="CD1015" s="268">
        <f t="shared" si="401"/>
        <v>5.1733819196218671E-4</v>
      </c>
    </row>
    <row r="1016" spans="1:82" s="90" customFormat="1" ht="24">
      <c r="A1016" s="253">
        <f t="shared" si="406"/>
        <v>54205</v>
      </c>
      <c r="B1016" s="236" t="s">
        <v>343</v>
      </c>
      <c r="C1016" s="50"/>
      <c r="D1016" s="50"/>
      <c r="E1016" s="79">
        <f>ALL!E403/ALL!E$554</f>
        <v>3.0656553400419063E-5</v>
      </c>
      <c r="F1016" s="79">
        <f>ALL!F403/ALL!F$554</f>
        <v>1.443865861858766E-4</v>
      </c>
      <c r="G1016" s="79">
        <f>ALL!G403/ALL!G$554</f>
        <v>7.9801253858366095E-5</v>
      </c>
      <c r="H1016" s="79">
        <f>ALL!H403/ALL!H$554</f>
        <v>5.6493967074217543E-5</v>
      </c>
      <c r="I1016" s="79">
        <f>ALL!I403/ALL!I$554</f>
        <v>1.102013282541352E-6</v>
      </c>
      <c r="J1016" s="79">
        <f>ALL!J403/ALL!J$554</f>
        <v>0</v>
      </c>
      <c r="K1016" s="79">
        <f>ALL!K403/ALL!K$554</f>
        <v>1.5594697454005365E-4</v>
      </c>
      <c r="L1016" s="79">
        <f>ALL!L403/ALL!L$554</f>
        <v>5.4697569891393484E-5</v>
      </c>
      <c r="M1016" s="79">
        <f>ALL!M403/ALL!M$554</f>
        <v>0</v>
      </c>
      <c r="N1016" s="79">
        <f>ALL!N403/ALL!N$554</f>
        <v>1.017343471918336E-4</v>
      </c>
      <c r="O1016" s="79">
        <f>ALL!O403/ALL!O$554</f>
        <v>0</v>
      </c>
      <c r="P1016" s="79">
        <f>ALL!P403/ALL!P$554</f>
        <v>5.5843745557670512E-5</v>
      </c>
      <c r="Q1016" s="79">
        <f>ALL!Q403/ALL!Q$554</f>
        <v>6.708134719503473E-5</v>
      </c>
      <c r="R1016" s="79">
        <f>ALL!R403/ALL!R$554</f>
        <v>9.292082614534152E-5</v>
      </c>
      <c r="S1016" s="79">
        <f>ALL!S403/ALL!S$554</f>
        <v>5.8167979901563924E-5</v>
      </c>
      <c r="T1016" s="79">
        <f>ALL!T403/ALL!T$554</f>
        <v>0</v>
      </c>
      <c r="U1016" s="79">
        <f>ALL!U403/ALL!U$554</f>
        <v>0</v>
      </c>
      <c r="V1016" s="79">
        <f>ALL!V403/ALL!V$554</f>
        <v>6.1882264652988423E-5</v>
      </c>
      <c r="W1016" s="79">
        <f>ALL!W403/ALL!W$554</f>
        <v>9.4748478442905108E-5</v>
      </c>
      <c r="X1016" s="79">
        <f>ALL!X403/ALL!X$554</f>
        <v>1.0104235257466709E-4</v>
      </c>
      <c r="Y1016" s="79">
        <f>ALL!Y403/ALL!Y$554</f>
        <v>1.5482094486837092E-4</v>
      </c>
      <c r="Z1016" s="79">
        <f>ALL!Z403/ALL!Z$554</f>
        <v>1.0187838837971684E-4</v>
      </c>
      <c r="AA1016" s="79">
        <f>ALL!AA403/ALL!AA$554</f>
        <v>1.2874992516294961E-4</v>
      </c>
      <c r="AB1016" s="79">
        <f>ALL!AB403/ALL!AB$554</f>
        <v>1.363524379135124E-4</v>
      </c>
      <c r="AC1016" s="79">
        <f>ALL!AC403/ALL!AC$554</f>
        <v>7.106731698136851E-5</v>
      </c>
      <c r="AD1016" s="79">
        <f>ALL!AD403/ALL!AD$554</f>
        <v>0</v>
      </c>
      <c r="AE1016" s="79">
        <f>ALL!AE403/ALL!AE$554</f>
        <v>0</v>
      </c>
      <c r="AF1016" s="79">
        <f>ALL!AF403/ALL!AF$554</f>
        <v>0</v>
      </c>
      <c r="AG1016" s="79">
        <f>ALL!AG403/ALL!AG$554</f>
        <v>6.4462997610319691E-5</v>
      </c>
      <c r="AH1016" s="79">
        <f>ALL!AH403/ALL!AH$554</f>
        <v>2.4211467428003416E-4</v>
      </c>
      <c r="AI1016" s="79">
        <f>ALL!AI403/ALL!AI$554</f>
        <v>0</v>
      </c>
      <c r="AJ1016" s="79">
        <f>ALL!AJ403/ALL!AJ$554</f>
        <v>7.6990507314662454E-5</v>
      </c>
      <c r="AK1016" s="79">
        <f>ALL!AK403/ALL!AK$554</f>
        <v>4.3432664051875106E-5</v>
      </c>
      <c r="AL1016" s="79">
        <f>ALL!AL403/ALL!AL$554</f>
        <v>1.9773797202700386E-4</v>
      </c>
      <c r="AM1016" s="79">
        <f>ALL!AM403/ALL!AM$554</f>
        <v>0</v>
      </c>
      <c r="AN1016" s="79">
        <f>ALL!AN403/ALL!AN$554</f>
        <v>0</v>
      </c>
      <c r="AO1016" s="79">
        <f>ALL!AO403/ALL!AO$554</f>
        <v>0</v>
      </c>
      <c r="AP1016" s="79">
        <f>ALL!AP403/ALL!AP$554</f>
        <v>1.6418500197020919E-4</v>
      </c>
      <c r="AQ1016" s="79">
        <f>ALL!AQ403/ALL!AQ$554</f>
        <v>3.2035164776086244E-4</v>
      </c>
      <c r="AR1016" s="79">
        <f>ALL!AR403/ALL!AR$554</f>
        <v>1.4106085823347374E-4</v>
      </c>
      <c r="AS1016" s="79">
        <f>ALL!AS403/ALL!AS$554</f>
        <v>1.9633361520147283E-4</v>
      </c>
      <c r="AT1016" s="79">
        <f>ALL!AT403/ALL!AT$554</f>
        <v>0</v>
      </c>
      <c r="AU1016" s="79">
        <f>ALL!AU403/ALL!AU$554</f>
        <v>1.1715948534734743E-4</v>
      </c>
      <c r="AV1016" s="79">
        <f>ALL!AV403/ALL!AV$554</f>
        <v>0</v>
      </c>
      <c r="AW1016" s="79">
        <f>ALL!AW403/ALL!AW$554</f>
        <v>0</v>
      </c>
      <c r="AX1016" s="79">
        <f>ALL!AX403/ALL!AX$554</f>
        <v>3.0578788998548127E-5</v>
      </c>
      <c r="AY1016" s="79">
        <f>ALL!AY403/ALL!AY$554</f>
        <v>1.4751100704949475E-3</v>
      </c>
      <c r="AZ1016" s="79">
        <f>ALL!AZ403/ALL!AZ$554</f>
        <v>1.0228949141704334E-4</v>
      </c>
      <c r="BA1016" s="79">
        <f>ALL!BA403/ALL!BA$554</f>
        <v>0</v>
      </c>
      <c r="BB1016" s="79">
        <f>ALL!BB403/ALL!BB$554</f>
        <v>8.0858047515857756E-4</v>
      </c>
      <c r="BC1016" s="79">
        <f>ALL!BC403/ALL!BC$554</f>
        <v>0</v>
      </c>
      <c r="BD1016" s="79">
        <f>ALL!BD403/ALL!BD$554</f>
        <v>3.6303289415120261E-5</v>
      </c>
      <c r="BE1016" s="79">
        <f>ALL!BE403/ALL!BE$554</f>
        <v>0</v>
      </c>
      <c r="BF1016" s="79">
        <f>ALL!BF403/ALL!BF$554</f>
        <v>0</v>
      </c>
      <c r="BG1016" s="79">
        <f>ALL!BG403/ALL!BG$554</f>
        <v>4.8829325595362537E-5</v>
      </c>
      <c r="BH1016" s="79">
        <f>ALL!BH403/ALL!BH$554</f>
        <v>7.4672598114035722E-5</v>
      </c>
      <c r="BJ1016" s="267">
        <f t="array" ref="BJ1016">(MIN(IF($E$4:$BG$4=BJ$4,$E1016:$BG1016)))</f>
        <v>0</v>
      </c>
      <c r="BK1016" s="267">
        <f t="array" ref="BK1016">(MAX(IF($E$4:$BG$4=BK$4,$E1016:$BG1016)))</f>
        <v>1.4751100704949475E-3</v>
      </c>
      <c r="BL1016" s="267">
        <f t="array" ref="BL1016">(AVERAGE(IF($E$4:$BG$4=BL$4,$E1016:$BG1016)))</f>
        <v>2.0972808966140513E-4</v>
      </c>
      <c r="BM1016" s="267">
        <f t="array" ref="BM1016">(MIN(IF($E$4:$BG$4=BM$4,$E1016:$BG1016)))</f>
        <v>0</v>
      </c>
      <c r="BN1016" s="267">
        <f t="array" ref="BN1016">(MAX(IF($E$4:$BG$4=BN$4,$E1016:$BG1016)))</f>
        <v>4.8829325595362537E-5</v>
      </c>
      <c r="BO1016" s="267">
        <f t="array" ref="BO1016">(AVERAGE(IF($E$4:$BG$4=BO$4,$E1016:$BG1016)))</f>
        <v>2.1283153752620701E-5</v>
      </c>
      <c r="BP1016" s="267">
        <f t="array" ref="BP1016">(MIN(IF($E$4:$BG$4=BP$4,$E1016:$BG1016)))</f>
        <v>0</v>
      </c>
      <c r="BQ1016" s="267">
        <f t="array" ref="BQ1016">(MAX(IF($E$4:$BG$4=BQ$4,$E1016:$BG1016)))</f>
        <v>1.9773797202700386E-4</v>
      </c>
      <c r="BR1016" s="267">
        <f t="array" ref="BR1016">(AVERAGE(IF($E$4:$BG$4=BR$4,$E1016:$BG1016)))</f>
        <v>8.0390212026292988E-5</v>
      </c>
      <c r="BS1016" s="267">
        <f t="array" ref="BS1016">(MIN(IF($E$4:$BG$4=BS$4,$E1016:$BG1016)))</f>
        <v>0</v>
      </c>
      <c r="BT1016" s="267">
        <f t="array" ref="BT1016">(MAX(IF($E$4:$BG$4=BT$4,$E1016:$BG1016)))</f>
        <v>2.4211467428003416E-4</v>
      </c>
      <c r="BU1016" s="267">
        <f t="array" ref="BU1016">(AVERAGE(IF($E$4:$BG$4=BU$4,$E1016:$BG1016)))</f>
        <v>6.9560580286807488E-5</v>
      </c>
      <c r="BV1016" s="267">
        <f t="array" ref="BV1016">(MIN(IF($E$4:$BG$4=BV$4,$E1016:$BG1016)))</f>
        <v>7.6990507314662454E-5</v>
      </c>
      <c r="BW1016" s="267">
        <f t="array" ref="BW1016">(MAX(IF($E$4:$BG$4=BW$4,$E1016:$BG1016)))</f>
        <v>1.363524379135124E-4</v>
      </c>
      <c r="BX1016" s="267">
        <f t="array" ref="BX1016">(AVERAGE(IF($E$4:$BG$4=BX$4,$E1016:$BG1016)))</f>
        <v>9.8755646866564449E-5</v>
      </c>
      <c r="BY1016" s="267">
        <f t="array" ref="BY1016">(MIN(IF($E$4:$BG$4=BY$4,$E1016:$BG1016)))</f>
        <v>0</v>
      </c>
      <c r="BZ1016" s="267">
        <f t="array" ref="BZ1016">(MAX(IF($E$4:$BG$4=BZ$4,$E1016:$BG1016)))</f>
        <v>1.0104235257466709E-4</v>
      </c>
      <c r="CA1016" s="267">
        <f t="array" ref="CA1016">(AVERAGE(IF($E$4:$BG$4=CA$4,$E1016:$BG1016)))</f>
        <v>3.9592668416656019E-5</v>
      </c>
      <c r="CB1016" s="268">
        <f t="shared" si="399"/>
        <v>0</v>
      </c>
      <c r="CC1016" s="268">
        <f t="shared" si="400"/>
        <v>0</v>
      </c>
      <c r="CD1016" s="268">
        <f t="shared" si="401"/>
        <v>1.0572538432868455E-4</v>
      </c>
    </row>
    <row r="1017" spans="1:82" s="90" customFormat="1">
      <c r="A1017" s="253">
        <f t="shared" si="406"/>
        <v>54206</v>
      </c>
      <c r="B1017" s="236" t="s">
        <v>344</v>
      </c>
      <c r="C1017" s="50"/>
      <c r="D1017" s="50"/>
      <c r="E1017" s="79">
        <f>ALL!E404/ALL!E$554</f>
        <v>1.5841077229816541E-4</v>
      </c>
      <c r="F1017" s="79">
        <f>ALL!F404/ALL!F$554</f>
        <v>3.5151072746965518E-5</v>
      </c>
      <c r="G1017" s="79">
        <f>ALL!G404/ALL!G$554</f>
        <v>4.9671077143695133E-3</v>
      </c>
      <c r="H1017" s="79">
        <f>ALL!H404/ALL!H$554</f>
        <v>4.436548002886096E-5</v>
      </c>
      <c r="I1017" s="79">
        <f>ALL!I404/ALL!I$554</f>
        <v>4.2658578679020078E-6</v>
      </c>
      <c r="J1017" s="79">
        <f>ALL!J404/ALL!J$554</f>
        <v>0</v>
      </c>
      <c r="K1017" s="79">
        <f>ALL!K404/ALL!K$554</f>
        <v>2.4144867501952499E-4</v>
      </c>
      <c r="L1017" s="79">
        <f>ALL!L404/ALL!L$554</f>
        <v>9.1367597516806983E-6</v>
      </c>
      <c r="M1017" s="79">
        <f>ALL!M404/ALL!M$554</f>
        <v>0</v>
      </c>
      <c r="N1017" s="79">
        <f>ALL!N404/ALL!N$554</f>
        <v>0</v>
      </c>
      <c r="O1017" s="79">
        <f>ALL!O404/ALL!O$554</f>
        <v>0</v>
      </c>
      <c r="P1017" s="79">
        <f>ALL!P404/ALL!P$554</f>
        <v>1.0199257258482274E-4</v>
      </c>
      <c r="Q1017" s="79">
        <f>ALL!Q404/ALL!Q$554</f>
        <v>3.5871568784348446E-5</v>
      </c>
      <c r="R1017" s="79">
        <f>ALL!R404/ALL!R$554</f>
        <v>0</v>
      </c>
      <c r="S1017" s="79">
        <f>ALL!S404/ALL!S$554</f>
        <v>2.4461617330611643E-5</v>
      </c>
      <c r="T1017" s="79">
        <f>ALL!T404/ALL!T$554</f>
        <v>0</v>
      </c>
      <c r="U1017" s="79">
        <f>ALL!U404/ALL!U$554</f>
        <v>0</v>
      </c>
      <c r="V1017" s="79">
        <f>ALL!V404/ALL!V$554</f>
        <v>0</v>
      </c>
      <c r="W1017" s="79">
        <f>ALL!W404/ALL!W$554</f>
        <v>6.4896218111578843E-5</v>
      </c>
      <c r="X1017" s="79">
        <f>ALL!X404/ALL!X$554</f>
        <v>9.735234208737149E-6</v>
      </c>
      <c r="Y1017" s="79">
        <f>ALL!Y404/ALL!Y$554</f>
        <v>0</v>
      </c>
      <c r="Z1017" s="79">
        <f>ALL!Z404/ALL!Z$554</f>
        <v>0</v>
      </c>
      <c r="AA1017" s="79">
        <f>ALL!AA404/ALL!AA$554</f>
        <v>0</v>
      </c>
      <c r="AB1017" s="79">
        <f>ALL!AB404/ALL!AB$554</f>
        <v>6.8152907097185735E-6</v>
      </c>
      <c r="AC1017" s="79">
        <f>ALL!AC404/ALL!AC$554</f>
        <v>0</v>
      </c>
      <c r="AD1017" s="79">
        <f>ALL!AD404/ALL!AD$554</f>
        <v>0</v>
      </c>
      <c r="AE1017" s="79">
        <f>ALL!AE404/ALL!AE$554</f>
        <v>0</v>
      </c>
      <c r="AF1017" s="79">
        <f>ALL!AF404/ALL!AF$554</f>
        <v>0</v>
      </c>
      <c r="AG1017" s="79">
        <f>ALL!AG404/ALL!AG$554</f>
        <v>0</v>
      </c>
      <c r="AH1017" s="79">
        <f>ALL!AH404/ALL!AH$554</f>
        <v>0</v>
      </c>
      <c r="AI1017" s="79">
        <f>ALL!AI404/ALL!AI$554</f>
        <v>0</v>
      </c>
      <c r="AJ1017" s="79">
        <f>ALL!AJ404/ALL!AJ$554</f>
        <v>0</v>
      </c>
      <c r="AK1017" s="79">
        <f>ALL!AK404/ALL!AK$554</f>
        <v>0</v>
      </c>
      <c r="AL1017" s="79">
        <f>ALL!AL404/ALL!AL$554</f>
        <v>0</v>
      </c>
      <c r="AM1017" s="79">
        <f>ALL!AM404/ALL!AM$554</f>
        <v>0</v>
      </c>
      <c r="AN1017" s="79">
        <f>ALL!AN404/ALL!AN$554</f>
        <v>0</v>
      </c>
      <c r="AO1017" s="79">
        <f>ALL!AO404/ALL!AO$554</f>
        <v>0</v>
      </c>
      <c r="AP1017" s="79">
        <f>ALL!AP404/ALL!AP$554</f>
        <v>0</v>
      </c>
      <c r="AQ1017" s="79">
        <f>ALL!AQ404/ALL!AQ$554</f>
        <v>0</v>
      </c>
      <c r="AR1017" s="79">
        <f>ALL!AR404/ALL!AR$554</f>
        <v>0</v>
      </c>
      <c r="AS1017" s="79">
        <f>ALL!AS404/ALL!AS$554</f>
        <v>0</v>
      </c>
      <c r="AT1017" s="79">
        <f>ALL!AT404/ALL!AT$554</f>
        <v>0</v>
      </c>
      <c r="AU1017" s="79">
        <f>ALL!AU404/ALL!AU$554</f>
        <v>0</v>
      </c>
      <c r="AV1017" s="79">
        <f>ALL!AV404/ALL!AV$554</f>
        <v>0</v>
      </c>
      <c r="AW1017" s="79">
        <f>ALL!AW404/ALL!AW$554</f>
        <v>0</v>
      </c>
      <c r="AX1017" s="79">
        <f>ALL!AX404/ALL!AX$554</f>
        <v>0</v>
      </c>
      <c r="AY1017" s="79">
        <f>ALL!AY404/ALL!AY$554</f>
        <v>4.3577149084517491E-3</v>
      </c>
      <c r="AZ1017" s="79">
        <f>ALL!AZ404/ALL!AZ$554</f>
        <v>0</v>
      </c>
      <c r="BA1017" s="79">
        <f>ALL!BA404/ALL!BA$554</f>
        <v>0</v>
      </c>
      <c r="BB1017" s="79">
        <f>ALL!BB404/ALL!BB$554</f>
        <v>9.6421048059232538E-3</v>
      </c>
      <c r="BC1017" s="79">
        <f>ALL!BC404/ALL!BC$554</f>
        <v>0</v>
      </c>
      <c r="BD1017" s="79">
        <f>ALL!BD404/ALL!BD$554</f>
        <v>9.6907792234077872E-5</v>
      </c>
      <c r="BE1017" s="79">
        <f>ALL!BE404/ALL!BE$554</f>
        <v>0</v>
      </c>
      <c r="BF1017" s="79">
        <f>ALL!BF404/ALL!BF$554</f>
        <v>0</v>
      </c>
      <c r="BG1017" s="79">
        <f>ALL!BG404/ALL!BG$554</f>
        <v>0</v>
      </c>
      <c r="BH1017" s="79">
        <f>ALL!BH404/ALL!BH$554</f>
        <v>1.4915337723454114E-4</v>
      </c>
      <c r="BJ1017" s="267">
        <f t="array" ref="BJ1017">(MIN(IF($E$4:$BG$4=BJ$4,$E1017:$BG1017)))</f>
        <v>0</v>
      </c>
      <c r="BK1017" s="267">
        <f t="array" ref="BK1017">(MAX(IF($E$4:$BG$4=BK$4,$E1017:$BG1017)))</f>
        <v>9.6421048059232538E-3</v>
      </c>
      <c r="BL1017" s="267">
        <f t="array" ref="BL1017">(AVERAGE(IF($E$4:$BG$4=BL$4,$E1017:$BG1017)))</f>
        <v>8.7498873214843773E-4</v>
      </c>
      <c r="BM1017" s="267">
        <f t="array" ref="BM1017">(MIN(IF($E$4:$BG$4=BM$4,$E1017:$BG1017)))</f>
        <v>0</v>
      </c>
      <c r="BN1017" s="267">
        <f t="array" ref="BN1017">(MAX(IF($E$4:$BG$4=BN$4,$E1017:$BG1017)))</f>
        <v>9.6907792234077872E-5</v>
      </c>
      <c r="BO1017" s="267">
        <f t="array" ref="BO1017">(AVERAGE(IF($E$4:$BG$4=BO$4,$E1017:$BG1017)))</f>
        <v>2.4226948058519468E-5</v>
      </c>
      <c r="BP1017" s="267">
        <f t="array" ref="BP1017">(MIN(IF($E$4:$BG$4=BP$4,$E1017:$BG1017)))</f>
        <v>0</v>
      </c>
      <c r="BQ1017" s="267">
        <f t="array" ref="BQ1017">(MAX(IF($E$4:$BG$4=BQ$4,$E1017:$BG1017)))</f>
        <v>0</v>
      </c>
      <c r="BR1017" s="267">
        <f t="array" ref="BR1017">(AVERAGE(IF($E$4:$BG$4=BR$4,$E1017:$BG1017)))</f>
        <v>0</v>
      </c>
      <c r="BS1017" s="267">
        <f t="array" ref="BS1017">(MIN(IF($E$4:$BG$4=BS$4,$E1017:$BG1017)))</f>
        <v>0</v>
      </c>
      <c r="BT1017" s="267">
        <f t="array" ref="BT1017">(MAX(IF($E$4:$BG$4=BT$4,$E1017:$BG1017)))</f>
        <v>2.4144867501952499E-4</v>
      </c>
      <c r="BU1017" s="267">
        <f t="array" ref="BU1017">(AVERAGE(IF($E$4:$BG$4=BU$4,$E1017:$BG1017)))</f>
        <v>2.8790733539050279E-5</v>
      </c>
      <c r="BV1017" s="267">
        <f t="array" ref="BV1017">(MIN(IF($E$4:$BG$4=BV$4,$E1017:$BG1017)))</f>
        <v>0</v>
      </c>
      <c r="BW1017" s="267">
        <f t="array" ref="BW1017">(MAX(IF($E$4:$BG$4=BW$4,$E1017:$BG1017)))</f>
        <v>4.9671077143695133E-3</v>
      </c>
      <c r="BX1017" s="267">
        <f t="array" ref="BX1017">(AVERAGE(IF($E$4:$BG$4=BX$4,$E1017:$BG1017)))</f>
        <v>1.243480751269808E-3</v>
      </c>
      <c r="BY1017" s="267">
        <f t="array" ref="BY1017">(MIN(IF($E$4:$BG$4=BY$4,$E1017:$BG1017)))</f>
        <v>0</v>
      </c>
      <c r="BZ1017" s="267">
        <f t="array" ref="BZ1017">(MAX(IF($E$4:$BG$4=BZ$4,$E1017:$BG1017)))</f>
        <v>1.0199257258482274E-4</v>
      </c>
      <c r="CA1017" s="267">
        <f t="array" ref="CA1017">(AVERAGE(IF($E$4:$BG$4=CA$4,$E1017:$BG1017)))</f>
        <v>1.7875774916163228E-5</v>
      </c>
      <c r="CB1017" s="268">
        <f t="shared" si="399"/>
        <v>0</v>
      </c>
      <c r="CC1017" s="268">
        <f t="shared" si="400"/>
        <v>0</v>
      </c>
      <c r="CD1017" s="268">
        <f t="shared" si="401"/>
        <v>3.600070243713002E-4</v>
      </c>
    </row>
    <row r="1018" spans="1:82" s="90" customFormat="1" ht="24">
      <c r="A1018" s="253">
        <f t="shared" si="406"/>
        <v>54207</v>
      </c>
      <c r="B1018" s="236" t="s">
        <v>345</v>
      </c>
      <c r="C1018" s="50"/>
      <c r="D1018" s="50"/>
      <c r="E1018" s="79">
        <f>ALL!E405/ALL!E$554</f>
        <v>0</v>
      </c>
      <c r="F1018" s="79">
        <f>ALL!F405/ALL!F$554</f>
        <v>0</v>
      </c>
      <c r="G1018" s="79">
        <f>ALL!G405/ALL!G$554</f>
        <v>0</v>
      </c>
      <c r="H1018" s="79">
        <f>ALL!H405/ALL!H$554</f>
        <v>0</v>
      </c>
      <c r="I1018" s="79">
        <f>ALL!I405/ALL!I$554</f>
        <v>0</v>
      </c>
      <c r="J1018" s="79">
        <f>ALL!J405/ALL!J$554</f>
        <v>0</v>
      </c>
      <c r="K1018" s="79">
        <f>ALL!K405/ALL!K$554</f>
        <v>0</v>
      </c>
      <c r="L1018" s="79">
        <f>ALL!L405/ALL!L$554</f>
        <v>0</v>
      </c>
      <c r="M1018" s="79">
        <f>ALL!M405/ALL!M$554</f>
        <v>0</v>
      </c>
      <c r="N1018" s="79">
        <f>ALL!N405/ALL!N$554</f>
        <v>0</v>
      </c>
      <c r="O1018" s="79">
        <f>ALL!O405/ALL!O$554</f>
        <v>0</v>
      </c>
      <c r="P1018" s="79">
        <f>ALL!P405/ALL!P$554</f>
        <v>0</v>
      </c>
      <c r="Q1018" s="79">
        <f>ALL!Q405/ALL!Q$554</f>
        <v>0</v>
      </c>
      <c r="R1018" s="79">
        <f>ALL!R405/ALL!R$554</f>
        <v>0</v>
      </c>
      <c r="S1018" s="79">
        <f>ALL!S405/ALL!S$554</f>
        <v>0</v>
      </c>
      <c r="T1018" s="79">
        <f>ALL!T405/ALL!T$554</f>
        <v>0</v>
      </c>
      <c r="U1018" s="79">
        <f>ALL!U405/ALL!U$554</f>
        <v>0</v>
      </c>
      <c r="V1018" s="79">
        <f>ALL!V405/ALL!V$554</f>
        <v>0</v>
      </c>
      <c r="W1018" s="79">
        <f>ALL!W405/ALL!W$554</f>
        <v>0</v>
      </c>
      <c r="X1018" s="79">
        <f>ALL!X405/ALL!X$554</f>
        <v>0</v>
      </c>
      <c r="Y1018" s="79">
        <f>ALL!Y405/ALL!Y$554</f>
        <v>0</v>
      </c>
      <c r="Z1018" s="79">
        <f>ALL!Z405/ALL!Z$554</f>
        <v>0</v>
      </c>
      <c r="AA1018" s="79">
        <f>ALL!AA405/ALL!AA$554</f>
        <v>0</v>
      </c>
      <c r="AB1018" s="79">
        <f>ALL!AB405/ALL!AB$554</f>
        <v>0</v>
      </c>
      <c r="AC1018" s="79">
        <f>ALL!AC405/ALL!AC$554</f>
        <v>0</v>
      </c>
      <c r="AD1018" s="79">
        <f>ALL!AD405/ALL!AD$554</f>
        <v>0</v>
      </c>
      <c r="AE1018" s="79">
        <f>ALL!AE405/ALL!AE$554</f>
        <v>0</v>
      </c>
      <c r="AF1018" s="79">
        <f>ALL!AF405/ALL!AF$554</f>
        <v>0</v>
      </c>
      <c r="AG1018" s="79">
        <f>ALL!AG405/ALL!AG$554</f>
        <v>0</v>
      </c>
      <c r="AH1018" s="79">
        <f>ALL!AH405/ALL!AH$554</f>
        <v>0</v>
      </c>
      <c r="AI1018" s="79">
        <f>ALL!AI405/ALL!AI$554</f>
        <v>0</v>
      </c>
      <c r="AJ1018" s="79">
        <f>ALL!AJ405/ALL!AJ$554</f>
        <v>0</v>
      </c>
      <c r="AK1018" s="79">
        <f>ALL!AK405/ALL!AK$554</f>
        <v>0</v>
      </c>
      <c r="AL1018" s="79">
        <f>ALL!AL405/ALL!AL$554</f>
        <v>0</v>
      </c>
      <c r="AM1018" s="79">
        <f>ALL!AM405/ALL!AM$554</f>
        <v>0</v>
      </c>
      <c r="AN1018" s="79">
        <f>ALL!AN405/ALL!AN$554</f>
        <v>0</v>
      </c>
      <c r="AO1018" s="79">
        <f>ALL!AO405/ALL!AO$554</f>
        <v>0</v>
      </c>
      <c r="AP1018" s="79">
        <f>ALL!AP405/ALL!AP$554</f>
        <v>0</v>
      </c>
      <c r="AQ1018" s="79">
        <f>ALL!AQ405/ALL!AQ$554</f>
        <v>0</v>
      </c>
      <c r="AR1018" s="79">
        <f>ALL!AR405/ALL!AR$554</f>
        <v>0</v>
      </c>
      <c r="AS1018" s="79">
        <f>ALL!AS405/ALL!AS$554</f>
        <v>0</v>
      </c>
      <c r="AT1018" s="79">
        <f>ALL!AT405/ALL!AT$554</f>
        <v>0</v>
      </c>
      <c r="AU1018" s="79">
        <f>ALL!AU405/ALL!AU$554</f>
        <v>0</v>
      </c>
      <c r="AV1018" s="79">
        <f>ALL!AV405/ALL!AV$554</f>
        <v>0</v>
      </c>
      <c r="AW1018" s="79">
        <f>ALL!AW405/ALL!AW$554</f>
        <v>0</v>
      </c>
      <c r="AX1018" s="79">
        <f>ALL!AX405/ALL!AX$554</f>
        <v>0</v>
      </c>
      <c r="AY1018" s="79">
        <f>ALL!AY405/ALL!AY$554</f>
        <v>0</v>
      </c>
      <c r="AZ1018" s="79">
        <f>ALL!AZ405/ALL!AZ$554</f>
        <v>0</v>
      </c>
      <c r="BA1018" s="79">
        <f>ALL!BA405/ALL!BA$554</f>
        <v>0</v>
      </c>
      <c r="BB1018" s="79">
        <f>ALL!BB405/ALL!BB$554</f>
        <v>0</v>
      </c>
      <c r="BC1018" s="79">
        <f>ALL!BC405/ALL!BC$554</f>
        <v>0</v>
      </c>
      <c r="BD1018" s="79">
        <f>ALL!BD405/ALL!BD$554</f>
        <v>0</v>
      </c>
      <c r="BE1018" s="79">
        <f>ALL!BE405/ALL!BE$554</f>
        <v>0</v>
      </c>
      <c r="BF1018" s="79">
        <f>ALL!BF405/ALL!BF$554</f>
        <v>0</v>
      </c>
      <c r="BG1018" s="79">
        <f>ALL!BG405/ALL!BG$554</f>
        <v>0</v>
      </c>
      <c r="BH1018" s="79">
        <f>ALL!BH405/ALL!BH$554</f>
        <v>0</v>
      </c>
      <c r="BJ1018" s="267">
        <f t="array" ref="BJ1018">(MIN(IF($E$4:$BG$4=BJ$4,$E1018:$BG1018)))</f>
        <v>0</v>
      </c>
      <c r="BK1018" s="267">
        <f t="array" ref="BK1018">(MAX(IF($E$4:$BG$4=BK$4,$E1018:$BG1018)))</f>
        <v>0</v>
      </c>
      <c r="BL1018" s="267">
        <f t="array" ref="BL1018">(AVERAGE(IF($E$4:$BG$4=BL$4,$E1018:$BG1018)))</f>
        <v>0</v>
      </c>
      <c r="BM1018" s="267">
        <f t="array" ref="BM1018">(MIN(IF($E$4:$BG$4=BM$4,$E1018:$BG1018)))</f>
        <v>0</v>
      </c>
      <c r="BN1018" s="267">
        <f t="array" ref="BN1018">(MAX(IF($E$4:$BG$4=BN$4,$E1018:$BG1018)))</f>
        <v>0</v>
      </c>
      <c r="BO1018" s="267">
        <f t="array" ref="BO1018">(AVERAGE(IF($E$4:$BG$4=BO$4,$E1018:$BG1018)))</f>
        <v>0</v>
      </c>
      <c r="BP1018" s="267">
        <f t="array" ref="BP1018">(MIN(IF($E$4:$BG$4=BP$4,$E1018:$BG1018)))</f>
        <v>0</v>
      </c>
      <c r="BQ1018" s="267">
        <f t="array" ref="BQ1018">(MAX(IF($E$4:$BG$4=BQ$4,$E1018:$BG1018)))</f>
        <v>0</v>
      </c>
      <c r="BR1018" s="267">
        <f t="array" ref="BR1018">(AVERAGE(IF($E$4:$BG$4=BR$4,$E1018:$BG1018)))</f>
        <v>0</v>
      </c>
      <c r="BS1018" s="267">
        <f t="array" ref="BS1018">(MIN(IF($E$4:$BG$4=BS$4,$E1018:$BG1018)))</f>
        <v>0</v>
      </c>
      <c r="BT1018" s="267">
        <f t="array" ref="BT1018">(MAX(IF($E$4:$BG$4=BT$4,$E1018:$BG1018)))</f>
        <v>0</v>
      </c>
      <c r="BU1018" s="267">
        <f t="array" ref="BU1018">(AVERAGE(IF($E$4:$BG$4=BU$4,$E1018:$BG1018)))</f>
        <v>0</v>
      </c>
      <c r="BV1018" s="267">
        <f t="array" ref="BV1018">(MIN(IF($E$4:$BG$4=BV$4,$E1018:$BG1018)))</f>
        <v>0</v>
      </c>
      <c r="BW1018" s="267">
        <f t="array" ref="BW1018">(MAX(IF($E$4:$BG$4=BW$4,$E1018:$BG1018)))</f>
        <v>0</v>
      </c>
      <c r="BX1018" s="267">
        <f t="array" ref="BX1018">(AVERAGE(IF($E$4:$BG$4=BX$4,$E1018:$BG1018)))</f>
        <v>0</v>
      </c>
      <c r="BY1018" s="267">
        <f t="array" ref="BY1018">(MIN(IF($E$4:$BG$4=BY$4,$E1018:$BG1018)))</f>
        <v>0</v>
      </c>
      <c r="BZ1018" s="267">
        <f t="array" ref="BZ1018">(MAX(IF($E$4:$BG$4=BZ$4,$E1018:$BG1018)))</f>
        <v>0</v>
      </c>
      <c r="CA1018" s="267">
        <f t="array" ref="CA1018">(AVERAGE(IF($E$4:$BG$4=CA$4,$E1018:$BG1018)))</f>
        <v>0</v>
      </c>
      <c r="CB1018" s="268">
        <f t="shared" si="399"/>
        <v>0</v>
      </c>
      <c r="CC1018" s="268">
        <f t="shared" si="400"/>
        <v>0</v>
      </c>
      <c r="CD1018" s="268">
        <f t="shared" si="401"/>
        <v>0</v>
      </c>
    </row>
    <row r="1019" spans="1:82" s="90" customFormat="1" ht="36">
      <c r="A1019" s="253">
        <f t="shared" si="406"/>
        <v>54310</v>
      </c>
      <c r="B1019" s="236" t="s">
        <v>346</v>
      </c>
      <c r="C1019" s="50"/>
      <c r="D1019" s="50"/>
      <c r="E1019" s="79">
        <f>ALL!E406/ALL!E$554</f>
        <v>4.5955555879090591E-4</v>
      </c>
      <c r="F1019" s="79">
        <f>ALL!F406/ALL!F$554</f>
        <v>1.2951749145266548E-4</v>
      </c>
      <c r="G1019" s="79">
        <f>ALL!G406/ALL!G$554</f>
        <v>1.1131142426478394E-3</v>
      </c>
      <c r="H1019" s="79">
        <f>ALL!H406/ALL!H$554</f>
        <v>7.779412980594054E-5</v>
      </c>
      <c r="I1019" s="79">
        <f>ALL!I406/ALL!I$554</f>
        <v>2.4564356687833185E-3</v>
      </c>
      <c r="J1019" s="79">
        <f>ALL!J406/ALL!J$554</f>
        <v>1.6386036823619209E-5</v>
      </c>
      <c r="K1019" s="79">
        <f>ALL!K406/ALL!K$554</f>
        <v>0</v>
      </c>
      <c r="L1019" s="79">
        <f>ALL!L406/ALL!L$554</f>
        <v>7.287131325957075E-4</v>
      </c>
      <c r="M1019" s="79">
        <f>ALL!M406/ALL!M$554</f>
        <v>5.9325110275679285E-3</v>
      </c>
      <c r="N1019" s="79">
        <f>ALL!N406/ALL!N$554</f>
        <v>1.8328149768752981E-4</v>
      </c>
      <c r="O1019" s="79">
        <f>ALL!O406/ALL!O$554</f>
        <v>9.1255118888506671E-5</v>
      </c>
      <c r="P1019" s="79">
        <f>ALL!P406/ALL!P$554</f>
        <v>2.9731109921242602E-6</v>
      </c>
      <c r="Q1019" s="79">
        <f>ALL!Q406/ALL!Q$554</f>
        <v>5.9588376858077926E-5</v>
      </c>
      <c r="R1019" s="79">
        <f>ALL!R406/ALL!R$554</f>
        <v>1.9636743756619305E-4</v>
      </c>
      <c r="S1019" s="79">
        <f>ALL!S406/ALL!S$554</f>
        <v>1.0603476406962106E-3</v>
      </c>
      <c r="T1019" s="79">
        <f>ALL!T406/ALL!T$554</f>
        <v>4.3774069837654178E-5</v>
      </c>
      <c r="U1019" s="79">
        <f>ALL!U406/ALL!U$554</f>
        <v>1.2179647456054849E-3</v>
      </c>
      <c r="V1019" s="79">
        <f>ALL!V406/ALL!V$554</f>
        <v>0</v>
      </c>
      <c r="W1019" s="79">
        <f>ALL!W406/ALL!W$554</f>
        <v>5.786000141375436E-3</v>
      </c>
      <c r="X1019" s="79">
        <f>ALL!X406/ALL!X$554</f>
        <v>5.1292416000771187E-5</v>
      </c>
      <c r="Y1019" s="79">
        <f>ALL!Y406/ALL!Y$554</f>
        <v>6.036791219516766E-4</v>
      </c>
      <c r="Z1019" s="79">
        <f>ALL!Z406/ALL!Z$554</f>
        <v>0</v>
      </c>
      <c r="AA1019" s="79">
        <f>ALL!AA406/ALL!AA$554</f>
        <v>5.6924120668040235E-4</v>
      </c>
      <c r="AB1019" s="79">
        <f>ALL!AB406/ALL!AB$554</f>
        <v>1.3781422863716633E-5</v>
      </c>
      <c r="AC1019" s="79">
        <f>ALL!AC406/ALL!AC$554</f>
        <v>1.242478814187962E-3</v>
      </c>
      <c r="AD1019" s="79">
        <f>ALL!AD406/ALL!AD$554</f>
        <v>6.1932067693036983E-5</v>
      </c>
      <c r="AE1019" s="79">
        <f>ALL!AE406/ALL!AE$554</f>
        <v>0</v>
      </c>
      <c r="AF1019" s="79">
        <f>ALL!AF406/ALL!AF$554</f>
        <v>1.2927815620615755E-3</v>
      </c>
      <c r="AG1019" s="79">
        <f>ALL!AG406/ALL!AG$554</f>
        <v>2.3509083726216867E-4</v>
      </c>
      <c r="AH1019" s="79">
        <f>ALL!AH406/ALL!AH$554</f>
        <v>0</v>
      </c>
      <c r="AI1019" s="79">
        <f>ALL!AI406/ALL!AI$554</f>
        <v>1.0358907057175866E-3</v>
      </c>
      <c r="AJ1019" s="79">
        <f>ALL!AJ406/ALL!AJ$554</f>
        <v>7.6010520724001764E-4</v>
      </c>
      <c r="AK1019" s="79">
        <f>ALL!AK406/ALL!AK$554</f>
        <v>1.0437476836498484E-2</v>
      </c>
      <c r="AL1019" s="79">
        <f>ALL!AL406/ALL!AL$554</f>
        <v>0</v>
      </c>
      <c r="AM1019" s="79">
        <f>ALL!AM406/ALL!AM$554</f>
        <v>3.6410060738689236E-3</v>
      </c>
      <c r="AN1019" s="79">
        <f>ALL!AN406/ALL!AN$554</f>
        <v>0</v>
      </c>
      <c r="AO1019" s="79">
        <f>ALL!AO406/ALL!AO$554</f>
        <v>1.3681452290258426E-4</v>
      </c>
      <c r="AP1019" s="79">
        <f>ALL!AP406/ALL!AP$554</f>
        <v>2.1759985594451726E-4</v>
      </c>
      <c r="AQ1019" s="79">
        <f>ALL!AQ406/ALL!AQ$554</f>
        <v>0</v>
      </c>
      <c r="AR1019" s="79">
        <f>ALL!AR406/ALL!AR$554</f>
        <v>0</v>
      </c>
      <c r="AS1019" s="79">
        <f>ALL!AS406/ALL!AS$554</f>
        <v>0</v>
      </c>
      <c r="AT1019" s="79">
        <f>ALL!AT406/ALL!AT$554</f>
        <v>0</v>
      </c>
      <c r="AU1019" s="79">
        <f>ALL!AU406/ALL!AU$554</f>
        <v>0</v>
      </c>
      <c r="AV1019" s="79">
        <f>ALL!AV406/ALL!AV$554</f>
        <v>7.1638959604822961E-3</v>
      </c>
      <c r="AW1019" s="79">
        <f>ALL!AW406/ALL!AW$554</f>
        <v>7.2402775436190858E-4</v>
      </c>
      <c r="AX1019" s="79">
        <f>ALL!AX406/ALL!AX$554</f>
        <v>0</v>
      </c>
      <c r="AY1019" s="79">
        <f>ALL!AY406/ALL!AY$554</f>
        <v>0</v>
      </c>
      <c r="AZ1019" s="79">
        <f>ALL!AZ406/ALL!AZ$554</f>
        <v>5.6323850134883319E-4</v>
      </c>
      <c r="BA1019" s="79">
        <f>ALL!BA406/ALL!BA$554</f>
        <v>0</v>
      </c>
      <c r="BB1019" s="79">
        <f>ALL!BB406/ALL!BB$554</f>
        <v>6.2859741691924731E-3</v>
      </c>
      <c r="BC1019" s="79">
        <f>ALL!BC406/ALL!BC$554</f>
        <v>0</v>
      </c>
      <c r="BD1019" s="79">
        <f>ALL!BD406/ALL!BD$554</f>
        <v>2.5972632014374507E-3</v>
      </c>
      <c r="BE1019" s="79">
        <f>ALL!BE406/ALL!BE$554</f>
        <v>0</v>
      </c>
      <c r="BF1019" s="79">
        <f>ALL!BF406/ALL!BF$554</f>
        <v>1.0053148936676433E-3</v>
      </c>
      <c r="BG1019" s="79">
        <f>ALL!BG406/ALL!BG$554</f>
        <v>1.9640408332432541E-3</v>
      </c>
      <c r="BH1019" s="79">
        <f>ALL!BH406/ALL!BH$554</f>
        <v>7.9775121146298024E-4</v>
      </c>
      <c r="BJ1019" s="267">
        <f t="array" ref="BJ1019">(MIN(IF($E$4:$BG$4=BJ$4,$E1019:$BG1019)))</f>
        <v>0</v>
      </c>
      <c r="BK1019" s="267">
        <f t="array" ref="BK1019">(MAX(IF($E$4:$BG$4=BK$4,$E1019:$BG1019)))</f>
        <v>7.1638959604822961E-3</v>
      </c>
      <c r="BL1019" s="267">
        <f t="array" ref="BL1019">(AVERAGE(IF($E$4:$BG$4=BL$4,$E1019:$BG1019)))</f>
        <v>9.4322192276453834E-4</v>
      </c>
      <c r="BM1019" s="267">
        <f t="array" ref="BM1019">(MIN(IF($E$4:$BG$4=BM$4,$E1019:$BG1019)))</f>
        <v>0</v>
      </c>
      <c r="BN1019" s="267">
        <f t="array" ref="BN1019">(MAX(IF($E$4:$BG$4=BN$4,$E1019:$BG1019)))</f>
        <v>2.5972632014374507E-3</v>
      </c>
      <c r="BO1019" s="267">
        <f t="array" ref="BO1019">(AVERAGE(IF($E$4:$BG$4=BO$4,$E1019:$BG1019)))</f>
        <v>1.3916547320870871E-3</v>
      </c>
      <c r="BP1019" s="267">
        <f t="array" ref="BP1019">(MIN(IF($E$4:$BG$4=BP$4,$E1019:$BG1019)))</f>
        <v>0</v>
      </c>
      <c r="BQ1019" s="267">
        <f t="array" ref="BQ1019">(MAX(IF($E$4:$BG$4=BQ$4,$E1019:$BG1019)))</f>
        <v>1.0437476836498484E-2</v>
      </c>
      <c r="BR1019" s="267">
        <f t="array" ref="BR1019">(AVERAGE(IF($E$4:$BG$4=BR$4,$E1019:$BG1019)))</f>
        <v>4.6928276367891363E-3</v>
      </c>
      <c r="BS1019" s="267">
        <f t="array" ref="BS1019">(MIN(IF($E$4:$BG$4=BS$4,$E1019:$BG1019)))</f>
        <v>0</v>
      </c>
      <c r="BT1019" s="267">
        <f t="array" ref="BT1019">(MAX(IF($E$4:$BG$4=BT$4,$E1019:$BG1019)))</f>
        <v>5.9325110275679285E-3</v>
      </c>
      <c r="BU1019" s="267">
        <f t="array" ref="BU1019">(AVERAGE(IF($E$4:$BG$4=BU$4,$E1019:$BG1019)))</f>
        <v>8.4792815713930099E-4</v>
      </c>
      <c r="BV1019" s="267">
        <f t="array" ref="BV1019">(MIN(IF($E$4:$BG$4=BV$4,$E1019:$BG1019)))</f>
        <v>0</v>
      </c>
      <c r="BW1019" s="267">
        <f t="array" ref="BW1019">(MAX(IF($E$4:$BG$4=BW$4,$E1019:$BG1019)))</f>
        <v>1.1131142426478394E-3</v>
      </c>
      <c r="BX1019" s="267">
        <f t="array" ref="BX1019">(AVERAGE(IF($E$4:$BG$4=BX$4,$E1019:$BG1019)))</f>
        <v>4.7175021818789348E-4</v>
      </c>
      <c r="BY1019" s="267">
        <f t="array" ref="BY1019">(MIN(IF($E$4:$BG$4=BY$4,$E1019:$BG1019)))</f>
        <v>2.9731109921242602E-6</v>
      </c>
      <c r="BZ1019" s="267">
        <f t="array" ref="BZ1019">(MAX(IF($E$4:$BG$4=BZ$4,$E1019:$BG1019)))</f>
        <v>2.4564356687833185E-3</v>
      </c>
      <c r="CA1019" s="267">
        <f t="array" ref="CA1019">(AVERAGE(IF($E$4:$BG$4=CA$4,$E1019:$BG1019)))</f>
        <v>8.1833723099388009E-4</v>
      </c>
      <c r="CB1019" s="268">
        <f t="shared" si="399"/>
        <v>0</v>
      </c>
      <c r="CC1019" s="268">
        <f t="shared" si="400"/>
        <v>0</v>
      </c>
      <c r="CD1019" s="268">
        <f t="shared" si="401"/>
        <v>1.0937910071378621E-3</v>
      </c>
    </row>
    <row r="1020" spans="1:82" s="90" customFormat="1" ht="48">
      <c r="A1020" s="253">
        <f t="shared" si="406"/>
        <v>54311</v>
      </c>
      <c r="B1020" s="236" t="s">
        <v>347</v>
      </c>
      <c r="C1020" s="50"/>
      <c r="D1020" s="50"/>
      <c r="E1020" s="79">
        <f>ALL!E407/ALL!E$554</f>
        <v>1.0498696787127994E-3</v>
      </c>
      <c r="F1020" s="79">
        <f>ALL!F407/ALL!F$554</f>
        <v>7.1646102326412549E-4</v>
      </c>
      <c r="G1020" s="79">
        <f>ALL!G407/ALL!G$554</f>
        <v>3.7248478605790851E-4</v>
      </c>
      <c r="H1020" s="79">
        <f>ALL!H407/ALL!H$554</f>
        <v>1.0064740968552723E-3</v>
      </c>
      <c r="I1020" s="79">
        <f>ALL!I407/ALL!I$554</f>
        <v>8.2750852813525853E-4</v>
      </c>
      <c r="J1020" s="79">
        <f>ALL!J407/ALL!J$554</f>
        <v>1.7068122698272624E-3</v>
      </c>
      <c r="K1020" s="79">
        <f>ALL!K407/ALL!K$554</f>
        <v>2.1414489950709352E-3</v>
      </c>
      <c r="L1020" s="79">
        <f>ALL!L407/ALL!L$554</f>
        <v>1.0335562183484993E-4</v>
      </c>
      <c r="M1020" s="79">
        <f>ALL!M407/ALL!M$554</f>
        <v>1.1542654477711056E-3</v>
      </c>
      <c r="N1020" s="79">
        <f>ALL!N407/ALL!N$554</f>
        <v>1.6748986348104857E-4</v>
      </c>
      <c r="O1020" s="79">
        <f>ALL!O407/ALL!O$554</f>
        <v>1.2148026491868909E-3</v>
      </c>
      <c r="P1020" s="79">
        <f>ALL!P407/ALL!P$554</f>
        <v>5.5407213581066877E-4</v>
      </c>
      <c r="Q1020" s="79">
        <f>ALL!Q407/ALL!Q$554</f>
        <v>6.3371772912242173E-4</v>
      </c>
      <c r="R1020" s="79">
        <f>ALL!R407/ALL!R$554</f>
        <v>8.2254515989676341E-4</v>
      </c>
      <c r="S1020" s="79">
        <f>ALL!S407/ALL!S$554</f>
        <v>1.7790561495290391E-3</v>
      </c>
      <c r="T1020" s="79">
        <f>ALL!T407/ALL!T$554</f>
        <v>5.8793266602448198E-4</v>
      </c>
      <c r="U1020" s="79">
        <f>ALL!U407/ALL!U$554</f>
        <v>1.041331585028704E-3</v>
      </c>
      <c r="V1020" s="79">
        <f>ALL!V407/ALL!V$554</f>
        <v>2.1818021321158509E-3</v>
      </c>
      <c r="W1020" s="79">
        <f>ALL!W407/ALL!W$554</f>
        <v>1.1870572856152081E-4</v>
      </c>
      <c r="X1020" s="79">
        <f>ALL!X407/ALL!X$554</f>
        <v>9.7851541440730232E-5</v>
      </c>
      <c r="Y1020" s="79">
        <f>ALL!Y407/ALL!Y$554</f>
        <v>6.1531780137696977E-3</v>
      </c>
      <c r="Z1020" s="79">
        <f>ALL!Z407/ALL!Z$554</f>
        <v>3.202246535020228E-5</v>
      </c>
      <c r="AA1020" s="79">
        <f>ALL!AA407/ALL!AA$554</f>
        <v>4.7610315482997059E-4</v>
      </c>
      <c r="AB1020" s="79">
        <f>ALL!AB407/ALL!AB$554</f>
        <v>1.1966114646105879E-4</v>
      </c>
      <c r="AC1020" s="79">
        <f>ALL!AC407/ALL!AC$554</f>
        <v>2.9127067490430391E-3</v>
      </c>
      <c r="AD1020" s="79">
        <f>ALL!AD407/ALL!AD$554</f>
        <v>2.2627794611802675E-3</v>
      </c>
      <c r="AE1020" s="79">
        <f>ALL!AE407/ALL!AE$554</f>
        <v>1.2645444791755831E-5</v>
      </c>
      <c r="AF1020" s="79">
        <f>ALL!AF407/ALL!AF$554</f>
        <v>7.6058529468422086E-4</v>
      </c>
      <c r="AG1020" s="79">
        <f>ALL!AG407/ALL!AG$554</f>
        <v>7.7322947760953315E-4</v>
      </c>
      <c r="AH1020" s="79">
        <f>ALL!AH407/ALL!AH$554</f>
        <v>6.0808700001837232E-3</v>
      </c>
      <c r="AI1020" s="79">
        <f>ALL!AI407/ALL!AI$554</f>
        <v>2.4587043416383404E-3</v>
      </c>
      <c r="AJ1020" s="79">
        <f>ALL!AJ407/ALL!AJ$554</f>
        <v>1.1383221779971788E-4</v>
      </c>
      <c r="AK1020" s="79">
        <f>ALL!AK407/ALL!AK$554</f>
        <v>3.9405311408090204E-3</v>
      </c>
      <c r="AL1020" s="79">
        <f>ALL!AL407/ALL!AL$554</f>
        <v>9.9408975400111681E-5</v>
      </c>
      <c r="AM1020" s="79">
        <f>ALL!AM407/ALL!AM$554</f>
        <v>0</v>
      </c>
      <c r="AN1020" s="79">
        <f>ALL!AN407/ALL!AN$554</f>
        <v>7.4675556917757355E-4</v>
      </c>
      <c r="AO1020" s="79">
        <f>ALL!AO407/ALL!AO$554</f>
        <v>0</v>
      </c>
      <c r="AP1020" s="79">
        <f>ALL!AP407/ALL!AP$554</f>
        <v>2.5589086319067348E-3</v>
      </c>
      <c r="AQ1020" s="79">
        <f>ALL!AQ407/ALL!AQ$554</f>
        <v>1.1612218249085952E-3</v>
      </c>
      <c r="AR1020" s="79">
        <f>ALL!AR407/ALL!AR$554</f>
        <v>3.6139558720972612E-5</v>
      </c>
      <c r="AS1020" s="79">
        <f>ALL!AS407/ALL!AS$554</f>
        <v>6.1300263006279867E-4</v>
      </c>
      <c r="AT1020" s="79">
        <f>ALL!AT407/ALL!AT$554</f>
        <v>1.5861642450360285E-3</v>
      </c>
      <c r="AU1020" s="79">
        <f>ALL!AU407/ALL!AU$554</f>
        <v>4.5419344413409314E-4</v>
      </c>
      <c r="AV1020" s="79">
        <f>ALL!AV407/ALL!AV$554</f>
        <v>0</v>
      </c>
      <c r="AW1020" s="79">
        <f>ALL!AW407/ALL!AW$554</f>
        <v>2.0586872594584491E-3</v>
      </c>
      <c r="AX1020" s="79">
        <f>ALL!AX407/ALL!AX$554</f>
        <v>0</v>
      </c>
      <c r="AY1020" s="79">
        <f>ALL!AY407/ALL!AY$554</f>
        <v>1.1670035815387432E-3</v>
      </c>
      <c r="AZ1020" s="79">
        <f>ALL!AZ407/ALL!AZ$554</f>
        <v>1.518635507388702E-3</v>
      </c>
      <c r="BA1020" s="79">
        <f>ALL!BA407/ALL!BA$554</f>
        <v>0</v>
      </c>
      <c r="BB1020" s="79">
        <f>ALL!BB407/ALL!BB$554</f>
        <v>0</v>
      </c>
      <c r="BC1020" s="79">
        <f>ALL!BC407/ALL!BC$554</f>
        <v>0</v>
      </c>
      <c r="BD1020" s="79">
        <f>ALL!BD407/ALL!BD$554</f>
        <v>6.4271779599148519E-4</v>
      </c>
      <c r="BE1020" s="79">
        <f>ALL!BE407/ALL!BE$554</f>
        <v>7.1198176178189211E-4</v>
      </c>
      <c r="BF1020" s="79">
        <f>ALL!BF407/ALL!BF$554</f>
        <v>9.2922869529462107E-4</v>
      </c>
      <c r="BG1020" s="79">
        <f>ALL!BG407/ALL!BG$554</f>
        <v>3.7299856908234205E-4</v>
      </c>
      <c r="BH1020" s="79">
        <f>ALL!BH407/ALL!BH$554</f>
        <v>8.8198785704025396E-4</v>
      </c>
      <c r="BJ1020" s="267">
        <f t="array" ref="BJ1020">(MIN(IF($E$4:$BG$4=BJ$4,$E1020:$BG1020)))</f>
        <v>0</v>
      </c>
      <c r="BK1020" s="267">
        <f t="array" ref="BK1020">(MAX(IF($E$4:$BG$4=BK$4,$E1020:$BG1020)))</f>
        <v>2.5589086319067348E-3</v>
      </c>
      <c r="BL1020" s="267">
        <f t="array" ref="BL1020">(AVERAGE(IF($E$4:$BG$4=BL$4,$E1020:$BG1020)))</f>
        <v>7.4379451577079314E-4</v>
      </c>
      <c r="BM1020" s="267">
        <f t="array" ref="BM1020">(MIN(IF($E$4:$BG$4=BM$4,$E1020:$BG1020)))</f>
        <v>3.7299856908234205E-4</v>
      </c>
      <c r="BN1020" s="267">
        <f t="array" ref="BN1020">(MAX(IF($E$4:$BG$4=BN$4,$E1020:$BG1020)))</f>
        <v>9.2922869529462107E-4</v>
      </c>
      <c r="BO1020" s="267">
        <f t="array" ref="BO1020">(AVERAGE(IF($E$4:$BG$4=BO$4,$E1020:$BG1020)))</f>
        <v>6.6423170553758511E-4</v>
      </c>
      <c r="BP1020" s="267">
        <f t="array" ref="BP1020">(MIN(IF($E$4:$BG$4=BP$4,$E1020:$BG1020)))</f>
        <v>0</v>
      </c>
      <c r="BQ1020" s="267">
        <f t="array" ref="BQ1020">(MAX(IF($E$4:$BG$4=BQ$4,$E1020:$BG1020)))</f>
        <v>3.9405311408090204E-3</v>
      </c>
      <c r="BR1020" s="267">
        <f t="array" ref="BR1020">(AVERAGE(IF($E$4:$BG$4=BR$4,$E1020:$BG1020)))</f>
        <v>1.3466467054030441E-3</v>
      </c>
      <c r="BS1020" s="267">
        <f t="array" ref="BS1020">(MIN(IF($E$4:$BG$4=BS$4,$E1020:$BG1020)))</f>
        <v>1.2645444791755831E-5</v>
      </c>
      <c r="BT1020" s="267">
        <f t="array" ref="BT1020">(MAX(IF($E$4:$BG$4=BT$4,$E1020:$BG1020)))</f>
        <v>6.1531780137696977E-3</v>
      </c>
      <c r="BU1020" s="267">
        <f t="array" ref="BU1020">(AVERAGE(IF($E$4:$BG$4=BU$4,$E1020:$BG1020)))</f>
        <v>1.6162024622810567E-3</v>
      </c>
      <c r="BV1020" s="267">
        <f t="array" ref="BV1020">(MIN(IF($E$4:$BG$4=BV$4,$E1020:$BG1020)))</f>
        <v>3.202246535020228E-5</v>
      </c>
      <c r="BW1020" s="267">
        <f t="array" ref="BW1020">(MAX(IF($E$4:$BG$4=BW$4,$E1020:$BG1020)))</f>
        <v>3.7248478605790851E-4</v>
      </c>
      <c r="BX1020" s="267">
        <f t="array" ref="BX1020">(AVERAGE(IF($E$4:$BG$4=BX$4,$E1020:$BG1020)))</f>
        <v>1.5950015391722185E-4</v>
      </c>
      <c r="BY1020" s="267">
        <f t="array" ref="BY1020">(MIN(IF($E$4:$BG$4=BY$4,$E1020:$BG1020)))</f>
        <v>9.7851541440730232E-5</v>
      </c>
      <c r="BZ1020" s="267">
        <f t="array" ref="BZ1020">(MAX(IF($E$4:$BG$4=BZ$4,$E1020:$BG1020)))</f>
        <v>2.4587043416383404E-3</v>
      </c>
      <c r="CA1020" s="267">
        <f t="array" ref="CA1020">(AVERAGE(IF($E$4:$BG$4=CA$4,$E1020:$BG1020)))</f>
        <v>8.3657903307115492E-4</v>
      </c>
      <c r="CB1020" s="268">
        <f t="shared" si="399"/>
        <v>0</v>
      </c>
      <c r="CC1020" s="268">
        <f t="shared" si="400"/>
        <v>0</v>
      </c>
      <c r="CD1020" s="268">
        <f t="shared" si="401"/>
        <v>1.0733069953774786E-3</v>
      </c>
    </row>
    <row r="1021" spans="1:82" s="90" customFormat="1" ht="36">
      <c r="A1021" s="253">
        <f t="shared" si="406"/>
        <v>54312</v>
      </c>
      <c r="B1021" s="236" t="s">
        <v>348</v>
      </c>
      <c r="C1021" s="50"/>
      <c r="D1021" s="50"/>
      <c r="E1021" s="79">
        <f>ALL!E408/ALL!E$554</f>
        <v>1.2378304700511925E-3</v>
      </c>
      <c r="F1021" s="79">
        <f>ALL!F408/ALL!F$554</f>
        <v>2.6604341840367985E-4</v>
      </c>
      <c r="G1021" s="79">
        <f>ALL!G408/ALL!G$554</f>
        <v>1.3835395428393345E-3</v>
      </c>
      <c r="H1021" s="79">
        <f>ALL!H408/ALL!H$554</f>
        <v>1.3076538903490646E-3</v>
      </c>
      <c r="I1021" s="79">
        <f>ALL!I408/ALL!I$554</f>
        <v>1.4509616647954656E-3</v>
      </c>
      <c r="J1021" s="79">
        <f>ALL!J408/ALL!J$554</f>
        <v>3.0671795804912015E-4</v>
      </c>
      <c r="K1021" s="79">
        <f>ALL!K408/ALL!K$554</f>
        <v>1.1850829840203494E-3</v>
      </c>
      <c r="L1021" s="79">
        <f>ALL!L408/ALL!L$554</f>
        <v>3.2659653585658091E-4</v>
      </c>
      <c r="M1021" s="79">
        <f>ALL!M408/ALL!M$554</f>
        <v>0</v>
      </c>
      <c r="N1021" s="79">
        <f>ALL!N408/ALL!N$554</f>
        <v>7.7779729168774422E-3</v>
      </c>
      <c r="O1021" s="79">
        <f>ALL!O408/ALL!O$554</f>
        <v>6.9000106641349372E-4</v>
      </c>
      <c r="P1021" s="79">
        <f>ALL!P408/ALL!P$554</f>
        <v>3.9712279578082592E-4</v>
      </c>
      <c r="Q1021" s="79">
        <f>ALL!Q408/ALL!Q$554</f>
        <v>2.5533574379350957E-4</v>
      </c>
      <c r="R1021" s="79">
        <f>ALL!R408/ALL!R$554</f>
        <v>1.212436657749102E-3</v>
      </c>
      <c r="S1021" s="79">
        <f>ALL!S408/ALL!S$554</f>
        <v>6.1060310393906881E-5</v>
      </c>
      <c r="T1021" s="79">
        <f>ALL!T408/ALL!T$554</f>
        <v>1.5407198857420616E-3</v>
      </c>
      <c r="U1021" s="79">
        <f>ALL!U408/ALL!U$554</f>
        <v>4.4046840769028216E-3</v>
      </c>
      <c r="V1021" s="79">
        <f>ALL!V408/ALL!V$554</f>
        <v>1.2182480159212681E-3</v>
      </c>
      <c r="W1021" s="79">
        <f>ALL!W408/ALL!W$554</f>
        <v>6.1884611765783849E-4</v>
      </c>
      <c r="X1021" s="79">
        <f>ALL!X408/ALL!X$554</f>
        <v>5.9908855119306884E-4</v>
      </c>
      <c r="Y1021" s="79">
        <f>ALL!Y408/ALL!Y$554</f>
        <v>7.2339341749082448E-4</v>
      </c>
      <c r="Z1021" s="79">
        <f>ALL!Z408/ALL!Z$554</f>
        <v>2.46572637725977E-3</v>
      </c>
      <c r="AA1021" s="79">
        <f>ALL!AA408/ALL!AA$554</f>
        <v>2.9179941238769288E-3</v>
      </c>
      <c r="AB1021" s="79">
        <f>ALL!AB408/ALL!AB$554</f>
        <v>7.9025832658022473E-4</v>
      </c>
      <c r="AC1021" s="79">
        <f>ALL!AC408/ALL!AC$554</f>
        <v>5.2590307156311494E-3</v>
      </c>
      <c r="AD1021" s="79">
        <f>ALL!AD408/ALL!AD$554</f>
        <v>8.5251341855370586E-4</v>
      </c>
      <c r="AE1021" s="79">
        <f>ALL!AE408/ALL!AE$554</f>
        <v>2.9263359068058391E-3</v>
      </c>
      <c r="AF1021" s="79">
        <f>ALL!AF408/ALL!AF$554</f>
        <v>0</v>
      </c>
      <c r="AG1021" s="79">
        <f>ALL!AG408/ALL!AG$554</f>
        <v>2.4676214258546479E-4</v>
      </c>
      <c r="AH1021" s="79">
        <f>ALL!AH408/ALL!AH$554</f>
        <v>5.5878845344394072E-3</v>
      </c>
      <c r="AI1021" s="79">
        <f>ALL!AI408/ALL!AI$554</f>
        <v>2.97557353820519E-4</v>
      </c>
      <c r="AJ1021" s="79">
        <f>ALL!AJ408/ALL!AJ$554</f>
        <v>0</v>
      </c>
      <c r="AK1021" s="79">
        <f>ALL!AK408/ALL!AK$554</f>
        <v>0</v>
      </c>
      <c r="AL1021" s="79">
        <f>ALL!AL408/ALL!AL$554</f>
        <v>0</v>
      </c>
      <c r="AM1021" s="79">
        <f>ALL!AM408/ALL!AM$554</f>
        <v>3.9538311425253596E-2</v>
      </c>
      <c r="AN1021" s="79">
        <f>ALL!AN408/ALL!AN$554</f>
        <v>7.6419713656689665E-3</v>
      </c>
      <c r="AO1021" s="79">
        <f>ALL!AO408/ALL!AO$554</f>
        <v>3.1393355117076481E-4</v>
      </c>
      <c r="AP1021" s="79">
        <f>ALL!AP408/ALL!AP$554</f>
        <v>9.8933514866195657E-3</v>
      </c>
      <c r="AQ1021" s="79">
        <f>ALL!AQ408/ALL!AQ$554</f>
        <v>1.2672281741259069E-2</v>
      </c>
      <c r="AR1021" s="79">
        <f>ALL!AR408/ALL!AR$554</f>
        <v>2.5360643884388329E-3</v>
      </c>
      <c r="AS1021" s="79">
        <f>ALL!AS408/ALL!AS$554</f>
        <v>3.9726366806246928E-3</v>
      </c>
      <c r="AT1021" s="79">
        <f>ALL!AT408/ALL!AT$554</f>
        <v>6.0140325683396753E-4</v>
      </c>
      <c r="AU1021" s="79">
        <f>ALL!AU408/ALL!AU$554</f>
        <v>3.3256418217412864E-3</v>
      </c>
      <c r="AV1021" s="79">
        <f>ALL!AV408/ALL!AV$554</f>
        <v>2.873508727240126E-4</v>
      </c>
      <c r="AW1021" s="79">
        <f>ALL!AW408/ALL!AW$554</f>
        <v>2.1936714270095795E-3</v>
      </c>
      <c r="AX1021" s="79">
        <f>ALL!AX408/ALL!AX$554</f>
        <v>2.2330520816371308E-3</v>
      </c>
      <c r="AY1021" s="79">
        <f>ALL!AY408/ALL!AY$554</f>
        <v>7.4486479773753795E-4</v>
      </c>
      <c r="AZ1021" s="79">
        <f>ALL!AZ408/ALL!AZ$554</f>
        <v>2.495611978161279E-3</v>
      </c>
      <c r="BA1021" s="79">
        <f>ALL!BA408/ALL!BA$554</f>
        <v>1.721089410821132E-4</v>
      </c>
      <c r="BB1021" s="79">
        <f>ALL!BB408/ALL!BB$554</f>
        <v>0</v>
      </c>
      <c r="BC1021" s="79">
        <f>ALL!BC408/ALL!BC$554</f>
        <v>8.4024820873263896E-4</v>
      </c>
      <c r="BD1021" s="79">
        <f>ALL!BD408/ALL!BD$554</f>
        <v>3.3312323011535183E-3</v>
      </c>
      <c r="BE1021" s="79">
        <f>ALL!BE408/ALL!BE$554</f>
        <v>1.6233669267630365E-3</v>
      </c>
      <c r="BF1021" s="79">
        <f>ALL!BF408/ALL!BF$554</f>
        <v>4.6057515425169965E-3</v>
      </c>
      <c r="BG1021" s="79">
        <f>ALL!BG408/ALL!BG$554</f>
        <v>0</v>
      </c>
      <c r="BH1021" s="79">
        <f>ALL!BH408/ALL!BH$554</f>
        <v>1.6659758513465686E-3</v>
      </c>
      <c r="BJ1021" s="267">
        <f t="array" ref="BJ1021">(MIN(IF($E$4:$BG$4=BJ$4,$E1021:$BG1021)))</f>
        <v>0</v>
      </c>
      <c r="BK1021" s="267">
        <f t="array" ref="BK1021">(MAX(IF($E$4:$BG$4=BK$4,$E1021:$BG1021)))</f>
        <v>1.2672281741259069E-2</v>
      </c>
      <c r="BL1021" s="267">
        <f t="array" ref="BL1021">(AVERAGE(IF($E$4:$BG$4=BL$4,$E1021:$BG1021)))</f>
        <v>3.1202620374650891E-3</v>
      </c>
      <c r="BM1021" s="267">
        <f t="array" ref="BM1021">(MIN(IF($E$4:$BG$4=BM$4,$E1021:$BG1021)))</f>
        <v>0</v>
      </c>
      <c r="BN1021" s="267">
        <f t="array" ref="BN1021">(MAX(IF($E$4:$BG$4=BN$4,$E1021:$BG1021)))</f>
        <v>4.6057515425169965E-3</v>
      </c>
      <c r="BO1021" s="267">
        <f t="array" ref="BO1021">(AVERAGE(IF($E$4:$BG$4=BO$4,$E1021:$BG1021)))</f>
        <v>2.3900876926083881E-3</v>
      </c>
      <c r="BP1021" s="267">
        <f t="array" ref="BP1021">(MIN(IF($E$4:$BG$4=BP$4,$E1021:$BG1021)))</f>
        <v>0</v>
      </c>
      <c r="BQ1021" s="267">
        <f t="array" ref="BQ1021">(MAX(IF($E$4:$BG$4=BQ$4,$E1021:$BG1021)))</f>
        <v>3.9538311425253596E-2</v>
      </c>
      <c r="BR1021" s="267">
        <f t="array" ref="BR1021">(AVERAGE(IF($E$4:$BG$4=BR$4,$E1021:$BG1021)))</f>
        <v>1.3179437141751198E-2</v>
      </c>
      <c r="BS1021" s="267">
        <f t="array" ref="BS1021">(MIN(IF($E$4:$BG$4=BS$4,$E1021:$BG1021)))</f>
        <v>0</v>
      </c>
      <c r="BT1021" s="267">
        <f t="array" ref="BT1021">(MAX(IF($E$4:$BG$4=BT$4,$E1021:$BG1021)))</f>
        <v>7.7779729168774422E-3</v>
      </c>
      <c r="BU1021" s="267">
        <f t="array" ref="BU1021">(AVERAGE(IF($E$4:$BG$4=BU$4,$E1021:$BG1021)))</f>
        <v>1.7116715024866613E-3</v>
      </c>
      <c r="BV1021" s="267">
        <f t="array" ref="BV1021">(MIN(IF($E$4:$BG$4=BV$4,$E1021:$BG1021)))</f>
        <v>0</v>
      </c>
      <c r="BW1021" s="267">
        <f t="array" ref="BW1021">(MAX(IF($E$4:$BG$4=BW$4,$E1021:$BG1021)))</f>
        <v>2.46572637725977E-3</v>
      </c>
      <c r="BX1021" s="267">
        <f t="array" ref="BX1021">(AVERAGE(IF($E$4:$BG$4=BX$4,$E1021:$BG1021)))</f>
        <v>1.1598810616698324E-3</v>
      </c>
      <c r="BY1021" s="267">
        <f t="array" ref="BY1021">(MIN(IF($E$4:$BG$4=BY$4,$E1021:$BG1021)))</f>
        <v>2.4676214258546479E-4</v>
      </c>
      <c r="BZ1021" s="267">
        <f t="array" ref="BZ1021">(MAX(IF($E$4:$BG$4=BZ$4,$E1021:$BG1021)))</f>
        <v>4.4046840769028216E-3</v>
      </c>
      <c r="CA1021" s="267">
        <f t="array" ref="CA1021">(AVERAGE(IF($E$4:$BG$4=CA$4,$E1021:$BG1021)))</f>
        <v>1.1032533029906781E-3</v>
      </c>
      <c r="CB1021" s="268">
        <f t="shared" si="399"/>
        <v>0</v>
      </c>
      <c r="CC1021" s="268">
        <f t="shared" si="400"/>
        <v>0</v>
      </c>
      <c r="CD1021" s="268">
        <f t="shared" si="401"/>
        <v>2.6787318857265908E-3</v>
      </c>
    </row>
    <row r="1022" spans="1:82" s="90" customFormat="1" ht="60">
      <c r="A1022" s="253">
        <f t="shared" si="406"/>
        <v>54313</v>
      </c>
      <c r="B1022" s="236" t="s">
        <v>349</v>
      </c>
      <c r="C1022" s="50"/>
      <c r="D1022" s="50"/>
      <c r="E1022" s="79">
        <f>ALL!E409/ALL!E$554</f>
        <v>1.0779156315040147E-4</v>
      </c>
      <c r="F1022" s="79">
        <f>ALL!F409/ALL!F$554</f>
        <v>1.4673367348391847E-4</v>
      </c>
      <c r="G1022" s="79">
        <f>ALL!G409/ALL!G$554</f>
        <v>3.8941861247603696E-5</v>
      </c>
      <c r="H1022" s="79">
        <f>ALL!H409/ALL!H$554</f>
        <v>6.1477571022846178E-4</v>
      </c>
      <c r="I1022" s="79">
        <f>ALL!I409/ALL!I$554</f>
        <v>6.0040598635729252E-5</v>
      </c>
      <c r="J1022" s="79">
        <f>ALL!J409/ALL!J$554</f>
        <v>1.8826638798926016E-4</v>
      </c>
      <c r="K1022" s="79">
        <f>ALL!K409/ALL!K$554</f>
        <v>2.1634947571615772E-4</v>
      </c>
      <c r="L1022" s="79">
        <f>ALL!L409/ALL!L$554</f>
        <v>5.9379940797504539E-5</v>
      </c>
      <c r="M1022" s="79">
        <f>ALL!M409/ALL!M$554</f>
        <v>0</v>
      </c>
      <c r="N1022" s="79">
        <f>ALL!N409/ALL!N$554</f>
        <v>0</v>
      </c>
      <c r="O1022" s="79">
        <f>ALL!O409/ALL!O$554</f>
        <v>0</v>
      </c>
      <c r="P1022" s="79">
        <f>ALL!P409/ALL!P$554</f>
        <v>1.8913782528977589E-4</v>
      </c>
      <c r="Q1022" s="79">
        <f>ALL!Q409/ALL!Q$554</f>
        <v>3.7056934936633269E-4</v>
      </c>
      <c r="R1022" s="79">
        <f>ALL!R409/ALL!R$554</f>
        <v>0</v>
      </c>
      <c r="S1022" s="79">
        <f>ALL!S409/ALL!S$554</f>
        <v>4.9494309248433678E-4</v>
      </c>
      <c r="T1022" s="79">
        <f>ALL!T409/ALL!T$554</f>
        <v>0</v>
      </c>
      <c r="U1022" s="79">
        <f>ALL!U409/ALL!U$554</f>
        <v>0</v>
      </c>
      <c r="V1022" s="79">
        <f>ALL!V409/ALL!V$554</f>
        <v>0</v>
      </c>
      <c r="W1022" s="79">
        <f>ALL!W409/ALL!W$554</f>
        <v>0</v>
      </c>
      <c r="X1022" s="79">
        <f>ALL!X409/ALL!X$554</f>
        <v>1.8519068123159525E-5</v>
      </c>
      <c r="Y1022" s="79">
        <f>ALL!Y409/ALL!Y$554</f>
        <v>2.3186755829248916E-4</v>
      </c>
      <c r="Z1022" s="79">
        <f>ALL!Z409/ALL!Z$554</f>
        <v>1.146316563159104E-4</v>
      </c>
      <c r="AA1022" s="79">
        <f>ALL!AA409/ALL!AA$554</f>
        <v>1.0249413499846596E-4</v>
      </c>
      <c r="AB1022" s="79">
        <f>ALL!AB409/ALL!AB$554</f>
        <v>1.0534217954136435E-5</v>
      </c>
      <c r="AC1022" s="79">
        <f>ALL!AC409/ALL!AC$554</f>
        <v>2.2377383008270759E-4</v>
      </c>
      <c r="AD1022" s="79">
        <f>ALL!AD409/ALL!AD$554</f>
        <v>2.6710382744179871E-4</v>
      </c>
      <c r="AE1022" s="79">
        <f>ALL!AE409/ALL!AE$554</f>
        <v>1.7342657894721723E-6</v>
      </c>
      <c r="AF1022" s="79">
        <f>ALL!AF409/ALL!AF$554</f>
        <v>0</v>
      </c>
      <c r="AG1022" s="79">
        <f>ALL!AG409/ALL!AG$554</f>
        <v>1.7867072010012007E-4</v>
      </c>
      <c r="AH1022" s="79">
        <f>ALL!AH409/ALL!AH$554</f>
        <v>2.690890118649869E-6</v>
      </c>
      <c r="AI1022" s="79">
        <f>ALL!AI409/ALL!AI$554</f>
        <v>1.1241859679320648E-4</v>
      </c>
      <c r="AJ1022" s="79">
        <f>ALL!AJ409/ALL!AJ$554</f>
        <v>1.7051151272766797E-4</v>
      </c>
      <c r="AK1022" s="79">
        <f>ALL!AK409/ALL!AK$554</f>
        <v>0</v>
      </c>
      <c r="AL1022" s="79">
        <f>ALL!AL409/ALL!AL$554</f>
        <v>0</v>
      </c>
      <c r="AM1022" s="79">
        <f>ALL!AM409/ALL!AM$554</f>
        <v>0</v>
      </c>
      <c r="AN1022" s="79">
        <f>ALL!AN409/ALL!AN$554</f>
        <v>0</v>
      </c>
      <c r="AO1022" s="79">
        <f>ALL!AO409/ALL!AO$554</f>
        <v>0</v>
      </c>
      <c r="AP1022" s="79">
        <f>ALL!AP409/ALL!AP$554</f>
        <v>0</v>
      </c>
      <c r="AQ1022" s="79">
        <f>ALL!AQ409/ALL!AQ$554</f>
        <v>0</v>
      </c>
      <c r="AR1022" s="79">
        <f>ALL!AR409/ALL!AR$554</f>
        <v>0</v>
      </c>
      <c r="AS1022" s="79">
        <f>ALL!AS409/ALL!AS$554</f>
        <v>0</v>
      </c>
      <c r="AT1022" s="79">
        <f>ALL!AT409/ALL!AT$554</f>
        <v>0</v>
      </c>
      <c r="AU1022" s="79">
        <f>ALL!AU409/ALL!AU$554</f>
        <v>0</v>
      </c>
      <c r="AV1022" s="79">
        <f>ALL!AV409/ALL!AV$554</f>
        <v>0</v>
      </c>
      <c r="AW1022" s="79">
        <f>ALL!AW409/ALL!AW$554</f>
        <v>0</v>
      </c>
      <c r="AX1022" s="79">
        <f>ALL!AX409/ALL!AX$554</f>
        <v>0</v>
      </c>
      <c r="AY1022" s="79">
        <f>ALL!AY409/ALL!AY$554</f>
        <v>0</v>
      </c>
      <c r="AZ1022" s="79">
        <f>ALL!AZ409/ALL!AZ$554</f>
        <v>0</v>
      </c>
      <c r="BA1022" s="79">
        <f>ALL!BA409/ALL!BA$554</f>
        <v>0</v>
      </c>
      <c r="BB1022" s="79">
        <f>ALL!BB409/ALL!BB$554</f>
        <v>0</v>
      </c>
      <c r="BC1022" s="79">
        <f>ALL!BC409/ALL!BC$554</f>
        <v>0</v>
      </c>
      <c r="BD1022" s="79">
        <f>ALL!BD409/ALL!BD$554</f>
        <v>1.2879667748564466E-4</v>
      </c>
      <c r="BE1022" s="79">
        <f>ALL!BE409/ALL!BE$554</f>
        <v>8.1767513507910244E-5</v>
      </c>
      <c r="BF1022" s="79">
        <f>ALL!BF409/ALL!BF$554</f>
        <v>1.1043230972369038E-4</v>
      </c>
      <c r="BG1022" s="79">
        <f>ALL!BG409/ALL!BG$554</f>
        <v>-8.1025477892349626E-5</v>
      </c>
      <c r="BH1022" s="79">
        <f>ALL!BH409/ALL!BH$554</f>
        <v>1.0918085513686936E-4</v>
      </c>
      <c r="BJ1022" s="267">
        <f t="array" ref="BJ1022">(MIN(IF($E$4:$BG$4=BJ$4,$E1022:$BG1022)))</f>
        <v>0</v>
      </c>
      <c r="BK1022" s="267">
        <f t="array" ref="BK1022">(MAX(IF($E$4:$BG$4=BK$4,$E1022:$BG1022)))</f>
        <v>0</v>
      </c>
      <c r="BL1022" s="267">
        <f t="array" ref="BL1022">(AVERAGE(IF($E$4:$BG$4=BL$4,$E1022:$BG1022)))</f>
        <v>0</v>
      </c>
      <c r="BM1022" s="267">
        <f t="array" ref="BM1022">(MIN(IF($E$4:$BG$4=BM$4,$E1022:$BG1022)))</f>
        <v>-8.1025477892349626E-5</v>
      </c>
      <c r="BN1022" s="267">
        <f t="array" ref="BN1022">(MAX(IF($E$4:$BG$4=BN$4,$E1022:$BG1022)))</f>
        <v>1.2879667748564466E-4</v>
      </c>
      <c r="BO1022" s="267">
        <f t="array" ref="BO1022">(AVERAGE(IF($E$4:$BG$4=BO$4,$E1022:$BG1022)))</f>
        <v>5.9992755706223907E-5</v>
      </c>
      <c r="BP1022" s="267">
        <f t="array" ref="BP1022">(MIN(IF($E$4:$BG$4=BP$4,$E1022:$BG1022)))</f>
        <v>0</v>
      </c>
      <c r="BQ1022" s="267">
        <f t="array" ref="BQ1022">(MAX(IF($E$4:$BG$4=BQ$4,$E1022:$BG1022)))</f>
        <v>0</v>
      </c>
      <c r="BR1022" s="267">
        <f t="array" ref="BR1022">(AVERAGE(IF($E$4:$BG$4=BR$4,$E1022:$BG1022)))</f>
        <v>0</v>
      </c>
      <c r="BS1022" s="267">
        <f t="array" ref="BS1022">(MIN(IF($E$4:$BG$4=BS$4,$E1022:$BG1022)))</f>
        <v>0</v>
      </c>
      <c r="BT1022" s="267">
        <f t="array" ref="BT1022">(MAX(IF($E$4:$BG$4=BT$4,$E1022:$BG1022)))</f>
        <v>6.1477571022846178E-4</v>
      </c>
      <c r="BU1022" s="267">
        <f t="array" ref="BU1022">(AVERAGE(IF($E$4:$BG$4=BU$4,$E1022:$BG1022)))</f>
        <v>1.4138541710202154E-4</v>
      </c>
      <c r="BV1022" s="267">
        <f t="array" ref="BV1022">(MIN(IF($E$4:$BG$4=BV$4,$E1022:$BG1022)))</f>
        <v>1.0534217954136435E-5</v>
      </c>
      <c r="BW1022" s="267">
        <f t="array" ref="BW1022">(MAX(IF($E$4:$BG$4=BW$4,$E1022:$BG1022)))</f>
        <v>1.7051151272766797E-4</v>
      </c>
      <c r="BX1022" s="267">
        <f t="array" ref="BX1022">(AVERAGE(IF($E$4:$BG$4=BX$4,$E1022:$BG1022)))</f>
        <v>8.3654812061329621E-5</v>
      </c>
      <c r="BY1022" s="267">
        <f t="array" ref="BY1022">(MIN(IF($E$4:$BG$4=BY$4,$E1022:$BG1022)))</f>
        <v>0</v>
      </c>
      <c r="BZ1022" s="267">
        <f t="array" ref="BZ1022">(MAX(IF($E$4:$BG$4=BZ$4,$E1022:$BG1022)))</f>
        <v>1.8913782528977589E-4</v>
      </c>
      <c r="CA1022" s="267">
        <f t="array" ref="CA1022">(AVERAGE(IF($E$4:$BG$4=CA$4,$E1022:$BG1022)))</f>
        <v>8.8309535677070814E-5</v>
      </c>
      <c r="CB1022" s="268">
        <f t="shared" si="399"/>
        <v>0</v>
      </c>
      <c r="CC1022" s="268">
        <f t="shared" si="400"/>
        <v>0</v>
      </c>
      <c r="CD1022" s="268">
        <f t="shared" si="401"/>
        <v>7.5670014180948393E-5</v>
      </c>
    </row>
    <row r="1023" spans="1:82" s="90" customFormat="1" ht="60">
      <c r="A1023" s="253">
        <f t="shared" si="406"/>
        <v>54314</v>
      </c>
      <c r="B1023" s="236" t="s">
        <v>350</v>
      </c>
      <c r="C1023" s="50"/>
      <c r="D1023" s="50"/>
      <c r="E1023" s="79">
        <f>ALL!E410/ALL!E$554</f>
        <v>1.4548931373582877E-4</v>
      </c>
      <c r="F1023" s="79">
        <f>ALL!F410/ALL!F$554</f>
        <v>8.7431842597848939E-6</v>
      </c>
      <c r="G1023" s="79">
        <f>ALL!G410/ALL!G$554</f>
        <v>0</v>
      </c>
      <c r="H1023" s="79">
        <f>ALL!H410/ALL!H$554</f>
        <v>4.8149707590389367E-5</v>
      </c>
      <c r="I1023" s="79">
        <f>ALL!I410/ALL!I$554</f>
        <v>1.6807714621716644E-3</v>
      </c>
      <c r="J1023" s="79">
        <f>ALL!J410/ALL!J$554</f>
        <v>0</v>
      </c>
      <c r="K1023" s="79">
        <f>ALL!K410/ALL!K$554</f>
        <v>0</v>
      </c>
      <c r="L1023" s="79">
        <f>ALL!L410/ALL!L$554</f>
        <v>0</v>
      </c>
      <c r="M1023" s="79">
        <f>ALL!M410/ALL!M$554</f>
        <v>0</v>
      </c>
      <c r="N1023" s="79">
        <f>ALL!N410/ALL!N$554</f>
        <v>8.3028685439666985E-5</v>
      </c>
      <c r="O1023" s="79">
        <f>ALL!O410/ALL!O$554</f>
        <v>0</v>
      </c>
      <c r="P1023" s="79">
        <f>ALL!P410/ALL!P$554</f>
        <v>0</v>
      </c>
      <c r="Q1023" s="79">
        <f>ALL!Q410/ALL!Q$554</f>
        <v>0</v>
      </c>
      <c r="R1023" s="79">
        <f>ALL!R410/ALL!R$554</f>
        <v>0</v>
      </c>
      <c r="S1023" s="79">
        <f>ALL!S410/ALL!S$554</f>
        <v>0</v>
      </c>
      <c r="T1023" s="79">
        <f>ALL!T410/ALL!T$554</f>
        <v>0</v>
      </c>
      <c r="U1023" s="79">
        <f>ALL!U410/ALL!U$554</f>
        <v>0</v>
      </c>
      <c r="V1023" s="79">
        <f>ALL!V410/ALL!V$554</f>
        <v>0</v>
      </c>
      <c r="W1023" s="79">
        <f>ALL!W410/ALL!W$554</f>
        <v>0</v>
      </c>
      <c r="X1023" s="79">
        <f>ALL!X410/ALL!X$554</f>
        <v>0</v>
      </c>
      <c r="Y1023" s="79">
        <f>ALL!Y410/ALL!Y$554</f>
        <v>0</v>
      </c>
      <c r="Z1023" s="79">
        <f>ALL!Z410/ALL!Z$554</f>
        <v>0</v>
      </c>
      <c r="AA1023" s="79">
        <f>ALL!AA410/ALL!AA$554</f>
        <v>0</v>
      </c>
      <c r="AB1023" s="79">
        <f>ALL!AB410/ALL!AB$554</f>
        <v>2.6328688456055655E-7</v>
      </c>
      <c r="AC1023" s="79">
        <f>ALL!AC410/ALL!AC$554</f>
        <v>8.5266002674678221E-5</v>
      </c>
      <c r="AD1023" s="79">
        <f>ALL!AD410/ALL!AD$554</f>
        <v>0</v>
      </c>
      <c r="AE1023" s="79">
        <f>ALL!AE410/ALL!AE$554</f>
        <v>0</v>
      </c>
      <c r="AF1023" s="79">
        <f>ALL!AF410/ALL!AF$554</f>
        <v>0</v>
      </c>
      <c r="AG1023" s="79">
        <f>ALL!AG410/ALL!AG$554</f>
        <v>8.8738066439122943E-4</v>
      </c>
      <c r="AH1023" s="79">
        <f>ALL!AH410/ALL!AH$554</f>
        <v>6.7112660861128208E-5</v>
      </c>
      <c r="AI1023" s="79">
        <f>ALL!AI410/ALL!AI$554</f>
        <v>0</v>
      </c>
      <c r="AJ1023" s="79">
        <f>ALL!AJ410/ALL!AJ$554</f>
        <v>0</v>
      </c>
      <c r="AK1023" s="79">
        <f>ALL!AK410/ALL!AK$554</f>
        <v>0</v>
      </c>
      <c r="AL1023" s="79">
        <f>ALL!AL410/ALL!AL$554</f>
        <v>4.2703199511560808E-3</v>
      </c>
      <c r="AM1023" s="79">
        <f>ALL!AM410/ALL!AM$554</f>
        <v>2.8371765076686943E-3</v>
      </c>
      <c r="AN1023" s="79">
        <f>ALL!AN410/ALL!AN$554</f>
        <v>0</v>
      </c>
      <c r="AO1023" s="79">
        <f>ALL!AO410/ALL!AO$554</f>
        <v>0</v>
      </c>
      <c r="AP1023" s="79">
        <f>ALL!AP410/ALL!AP$554</f>
        <v>0</v>
      </c>
      <c r="AQ1023" s="79">
        <f>ALL!AQ410/ALL!AQ$554</f>
        <v>0</v>
      </c>
      <c r="AR1023" s="79">
        <f>ALL!AR410/ALL!AR$554</f>
        <v>0</v>
      </c>
      <c r="AS1023" s="79">
        <f>ALL!AS410/ALL!AS$554</f>
        <v>1.4060610337758206E-3</v>
      </c>
      <c r="AT1023" s="79">
        <f>ALL!AT410/ALL!AT$554</f>
        <v>0</v>
      </c>
      <c r="AU1023" s="79">
        <f>ALL!AU410/ALL!AU$554</f>
        <v>0</v>
      </c>
      <c r="AV1023" s="79">
        <f>ALL!AV410/ALL!AV$554</f>
        <v>0</v>
      </c>
      <c r="AW1023" s="79">
        <f>ALL!AW410/ALL!AW$554</f>
        <v>0</v>
      </c>
      <c r="AX1023" s="79">
        <f>ALL!AX410/ALL!AX$554</f>
        <v>0</v>
      </c>
      <c r="AY1023" s="79">
        <f>ALL!AY410/ALL!AY$554</f>
        <v>0</v>
      </c>
      <c r="AZ1023" s="79">
        <f>ALL!AZ410/ALL!AZ$554</f>
        <v>0</v>
      </c>
      <c r="BA1023" s="79">
        <f>ALL!BA410/ALL!BA$554</f>
        <v>1.3622157211943974E-2</v>
      </c>
      <c r="BB1023" s="79">
        <f>ALL!BB410/ALL!BB$554</f>
        <v>0</v>
      </c>
      <c r="BC1023" s="79">
        <f>ALL!BC410/ALL!BC$554</f>
        <v>0</v>
      </c>
      <c r="BD1023" s="79">
        <f>ALL!BD410/ALL!BD$554</f>
        <v>0</v>
      </c>
      <c r="BE1023" s="79">
        <f>ALL!BE410/ALL!BE$554</f>
        <v>0</v>
      </c>
      <c r="BF1023" s="79">
        <f>ALL!BF410/ALL!BF$554</f>
        <v>0</v>
      </c>
      <c r="BG1023" s="79">
        <f>ALL!BG410/ALL!BG$554</f>
        <v>5.6498047818069193E-5</v>
      </c>
      <c r="BH1023" s="79">
        <f>ALL!BH410/ALL!BH$554</f>
        <v>2.299359495980419E-4</v>
      </c>
      <c r="BJ1023" s="267">
        <f t="array" ref="BJ1023">(MIN(IF($E$4:$BG$4=BJ$4,$E1023:$BG1023)))</f>
        <v>0</v>
      </c>
      <c r="BK1023" s="267">
        <f t="array" ref="BK1023">(MAX(IF($E$4:$BG$4=BK$4,$E1023:$BG1023)))</f>
        <v>1.3622157211943974E-2</v>
      </c>
      <c r="BL1023" s="267">
        <f t="array" ref="BL1023">(AVERAGE(IF($E$4:$BG$4=BL$4,$E1023:$BG1023)))</f>
        <v>9.3926364035748717E-4</v>
      </c>
      <c r="BM1023" s="267">
        <f t="array" ref="BM1023">(MIN(IF($E$4:$BG$4=BM$4,$E1023:$BG1023)))</f>
        <v>0</v>
      </c>
      <c r="BN1023" s="267">
        <f t="array" ref="BN1023">(MAX(IF($E$4:$BG$4=BN$4,$E1023:$BG1023)))</f>
        <v>5.6498047818069193E-5</v>
      </c>
      <c r="BO1023" s="267">
        <f t="array" ref="BO1023">(AVERAGE(IF($E$4:$BG$4=BO$4,$E1023:$BG1023)))</f>
        <v>1.4124511954517298E-5</v>
      </c>
      <c r="BP1023" s="267">
        <f t="array" ref="BP1023">(MIN(IF($E$4:$BG$4=BP$4,$E1023:$BG1023)))</f>
        <v>0</v>
      </c>
      <c r="BQ1023" s="267">
        <f t="array" ref="BQ1023">(MAX(IF($E$4:$BG$4=BQ$4,$E1023:$BG1023)))</f>
        <v>4.2703199511560808E-3</v>
      </c>
      <c r="BR1023" s="267">
        <f t="array" ref="BR1023">(AVERAGE(IF($E$4:$BG$4=BR$4,$E1023:$BG1023)))</f>
        <v>2.3691654862749247E-3</v>
      </c>
      <c r="BS1023" s="267">
        <f t="array" ref="BS1023">(MIN(IF($E$4:$BG$4=BS$4,$E1023:$BG1023)))</f>
        <v>0</v>
      </c>
      <c r="BT1023" s="267">
        <f t="array" ref="BT1023">(MAX(IF($E$4:$BG$4=BT$4,$E1023:$BG1023)))</f>
        <v>1.4548931373582877E-4</v>
      </c>
      <c r="BU1023" s="267">
        <f t="array" ref="BU1023">(AVERAGE(IF($E$4:$BG$4=BU$4,$E1023:$BG1023)))</f>
        <v>2.0847121645784593E-5</v>
      </c>
      <c r="BV1023" s="267">
        <f t="array" ref="BV1023">(MIN(IF($E$4:$BG$4=BV$4,$E1023:$BG1023)))</f>
        <v>0</v>
      </c>
      <c r="BW1023" s="267">
        <f t="array" ref="BW1023">(MAX(IF($E$4:$BG$4=BW$4,$E1023:$BG1023)))</f>
        <v>2.6328688456055655E-7</v>
      </c>
      <c r="BX1023" s="267">
        <f t="array" ref="BX1023">(AVERAGE(IF($E$4:$BG$4=BX$4,$E1023:$BG1023)))</f>
        <v>6.5821721140139139E-8</v>
      </c>
      <c r="BY1023" s="267">
        <f t="array" ref="BY1023">(MIN(IF($E$4:$BG$4=BY$4,$E1023:$BG1023)))</f>
        <v>0</v>
      </c>
      <c r="BZ1023" s="267">
        <f t="array" ref="BZ1023">(MAX(IF($E$4:$BG$4=BZ$4,$E1023:$BG1023)))</f>
        <v>1.6807714621716644E-3</v>
      </c>
      <c r="CA1023" s="267">
        <f t="array" ref="CA1023">(AVERAGE(IF($E$4:$BG$4=CA$4,$E1023:$BG1023)))</f>
        <v>3.6687887522327049E-4</v>
      </c>
      <c r="CB1023" s="268">
        <f t="shared" si="399"/>
        <v>0</v>
      </c>
      <c r="CC1023" s="268">
        <f t="shared" si="400"/>
        <v>0</v>
      </c>
      <c r="CD1023" s="268">
        <f t="shared" si="401"/>
        <v>4.5815304946130125E-4</v>
      </c>
    </row>
    <row r="1024" spans="1:82" s="90" customFormat="1" ht="48">
      <c r="A1024" s="253">
        <f t="shared" si="406"/>
        <v>54320</v>
      </c>
      <c r="B1024" s="236" t="s">
        <v>351</v>
      </c>
      <c r="C1024" s="50"/>
      <c r="D1024" s="50"/>
      <c r="E1024" s="79">
        <f>ALL!E411/ALL!E$554</f>
        <v>9.6615075607616688E-4</v>
      </c>
      <c r="F1024" s="79">
        <f>ALL!F411/ALL!F$554</f>
        <v>1.0485805043438932E-3</v>
      </c>
      <c r="G1024" s="79">
        <f>ALL!G411/ALL!G$554</f>
        <v>2.6240487927868313E-3</v>
      </c>
      <c r="H1024" s="79">
        <f>ALL!H411/ALL!H$554</f>
        <v>6.7576020330626715E-6</v>
      </c>
      <c r="I1024" s="79">
        <f>ALL!I411/ALL!I$554</f>
        <v>1.0249647796839285E-5</v>
      </c>
      <c r="J1024" s="79">
        <f>ALL!J411/ALL!J$554</f>
        <v>1.5080479155042095E-4</v>
      </c>
      <c r="K1024" s="79">
        <f>ALL!K411/ALL!K$554</f>
        <v>2.7694596674080487E-3</v>
      </c>
      <c r="L1024" s="79">
        <f>ALL!L411/ALL!L$554</f>
        <v>4.1427615781481715E-5</v>
      </c>
      <c r="M1024" s="79">
        <f>ALL!M411/ALL!M$554</f>
        <v>0</v>
      </c>
      <c r="N1024" s="79">
        <f>ALL!N411/ALL!N$554</f>
        <v>6.8556632395752449E-5</v>
      </c>
      <c r="O1024" s="79">
        <f>ALL!O411/ALL!O$554</f>
        <v>8.0142011421827954E-5</v>
      </c>
      <c r="P1024" s="79">
        <f>ALL!P411/ALL!P$554</f>
        <v>2.9975499644795215E-4</v>
      </c>
      <c r="Q1024" s="79">
        <f>ALL!Q411/ALL!Q$554</f>
        <v>1.9424126556925671E-5</v>
      </c>
      <c r="R1024" s="79">
        <f>ALL!R411/ALL!R$554</f>
        <v>6.6936017456706775E-4</v>
      </c>
      <c r="S1024" s="79">
        <f>ALL!S411/ALL!S$554</f>
        <v>2.7889377114930647E-4</v>
      </c>
      <c r="T1024" s="79">
        <f>ALL!T411/ALL!T$554</f>
        <v>3.295213356766083E-4</v>
      </c>
      <c r="U1024" s="79">
        <f>ALL!U411/ALL!U$554</f>
        <v>1.6302624192778494E-4</v>
      </c>
      <c r="V1024" s="79">
        <f>ALL!V411/ALL!V$554</f>
        <v>7.5951366291658032E-4</v>
      </c>
      <c r="W1024" s="79">
        <f>ALL!W411/ALL!W$554</f>
        <v>3.2366988783149943E-5</v>
      </c>
      <c r="X1024" s="79">
        <f>ALL!X411/ALL!X$554</f>
        <v>1.2135604025610572E-4</v>
      </c>
      <c r="Y1024" s="79">
        <f>ALL!Y411/ALL!Y$554</f>
        <v>1.3091868476587519E-3</v>
      </c>
      <c r="Z1024" s="79">
        <f>ALL!Z411/ALL!Z$554</f>
        <v>0</v>
      </c>
      <c r="AA1024" s="79">
        <f>ALL!AA411/ALL!AA$554</f>
        <v>9.6955393898629655E-4</v>
      </c>
      <c r="AB1024" s="79">
        <f>ALL!AB411/ALL!AB$554</f>
        <v>1.4170072701332013E-3</v>
      </c>
      <c r="AC1024" s="79">
        <f>ALL!AC411/ALL!AC$554</f>
        <v>1.584089152087162E-4</v>
      </c>
      <c r="AD1024" s="79">
        <f>ALL!AD411/ALL!AD$554</f>
        <v>1.673987359114735E-4</v>
      </c>
      <c r="AE1024" s="79">
        <f>ALL!AE411/ALL!AE$554</f>
        <v>1.259373541455699E-5</v>
      </c>
      <c r="AF1024" s="79">
        <f>ALL!AF411/ALL!AF$554</f>
        <v>4.8977419742105414E-5</v>
      </c>
      <c r="AG1024" s="79">
        <f>ALL!AG411/ALL!AG$554</f>
        <v>1.0260057290483147E-4</v>
      </c>
      <c r="AH1024" s="79">
        <f>ALL!AH411/ALL!AH$554</f>
        <v>3.4079458082649644E-4</v>
      </c>
      <c r="AI1024" s="79">
        <f>ALL!AI411/ALL!AI$554</f>
        <v>6.357677286783172E-5</v>
      </c>
      <c r="AJ1024" s="79">
        <f>ALL!AJ411/ALL!AJ$554</f>
        <v>8.4068960027639513E-6</v>
      </c>
      <c r="AK1024" s="79">
        <f>ALL!AK411/ALL!AK$554</f>
        <v>4.078104758299722E-4</v>
      </c>
      <c r="AL1024" s="79">
        <f>ALL!AL411/ALL!AL$554</f>
        <v>0</v>
      </c>
      <c r="AM1024" s="79">
        <f>ALL!AM411/ALL!AM$554</f>
        <v>4.0217845662166956E-4</v>
      </c>
      <c r="AN1024" s="79">
        <f>ALL!AN411/ALL!AN$554</f>
        <v>0</v>
      </c>
      <c r="AO1024" s="79">
        <f>ALL!AO411/ALL!AO$554</f>
        <v>0</v>
      </c>
      <c r="AP1024" s="79">
        <f>ALL!AP411/ALL!AP$554</f>
        <v>0</v>
      </c>
      <c r="AQ1024" s="79">
        <f>ALL!AQ411/ALL!AQ$554</f>
        <v>2.7845625393216313E-6</v>
      </c>
      <c r="AR1024" s="79">
        <f>ALL!AR411/ALL!AR$554</f>
        <v>0</v>
      </c>
      <c r="AS1024" s="79">
        <f>ALL!AS411/ALL!AS$554</f>
        <v>1.4067214286633165E-2</v>
      </c>
      <c r="AT1024" s="79">
        <f>ALL!AT411/ALL!AT$554</f>
        <v>0</v>
      </c>
      <c r="AU1024" s="79">
        <f>ALL!AU411/ALL!AU$554</f>
        <v>2.4594569180681406E-4</v>
      </c>
      <c r="AV1024" s="79">
        <f>ALL!AV411/ALL!AV$554</f>
        <v>0</v>
      </c>
      <c r="AW1024" s="79">
        <f>ALL!AW411/ALL!AW$554</f>
        <v>3.6183123967247302E-3</v>
      </c>
      <c r="AX1024" s="79">
        <f>ALL!AX411/ALL!AX$554</f>
        <v>5.4634103010739324E-4</v>
      </c>
      <c r="AY1024" s="79">
        <f>ALL!AY411/ALL!AY$554</f>
        <v>5.7893318921308152E-4</v>
      </c>
      <c r="AZ1024" s="79">
        <f>ALL!AZ411/ALL!AZ$554</f>
        <v>1.0617762681354498E-2</v>
      </c>
      <c r="BA1024" s="79">
        <f>ALL!BA411/ALL!BA$554</f>
        <v>1.8580365565255923E-3</v>
      </c>
      <c r="BB1024" s="79">
        <f>ALL!BB411/ALL!BB$554</f>
        <v>0</v>
      </c>
      <c r="BC1024" s="79">
        <f>ALL!BC411/ALL!BC$554</f>
        <v>3.3946912852721856E-4</v>
      </c>
      <c r="BD1024" s="79">
        <f>ALL!BD411/ALL!BD$554</f>
        <v>3.8643571962533626E-5</v>
      </c>
      <c r="BE1024" s="79">
        <f>ALL!BE411/ALL!BE$554</f>
        <v>3.0774898508653006E-5</v>
      </c>
      <c r="BF1024" s="79">
        <f>ALL!BF411/ALL!BF$554</f>
        <v>2.5804244329670099E-4</v>
      </c>
      <c r="BG1024" s="79">
        <f>ALL!BG411/ALL!BG$554</f>
        <v>0</v>
      </c>
      <c r="BH1024" s="79">
        <f>ALL!BH411/ALL!BH$554</f>
        <v>5.4034421556042964E-4</v>
      </c>
      <c r="BJ1024" s="267">
        <f t="array" ref="BJ1024">(MIN(IF($E$4:$BG$4=BJ$4,$E1024:$BG1024)))</f>
        <v>0</v>
      </c>
      <c r="BK1024" s="267">
        <f t="array" ref="BK1024">(MAX(IF($E$4:$BG$4=BK$4,$E1024:$BG1024)))</f>
        <v>1.4067214286633165E-2</v>
      </c>
      <c r="BL1024" s="267">
        <f t="array" ref="BL1024">(AVERAGE(IF($E$4:$BG$4=BL$4,$E1024:$BG1024)))</f>
        <v>1.9921749702144884E-3</v>
      </c>
      <c r="BM1024" s="267">
        <f t="array" ref="BM1024">(MIN(IF($E$4:$BG$4=BM$4,$E1024:$BG1024)))</f>
        <v>0</v>
      </c>
      <c r="BN1024" s="267">
        <f t="array" ref="BN1024">(MAX(IF($E$4:$BG$4=BN$4,$E1024:$BG1024)))</f>
        <v>2.5804244329670099E-4</v>
      </c>
      <c r="BO1024" s="267">
        <f t="array" ref="BO1024">(AVERAGE(IF($E$4:$BG$4=BO$4,$E1024:$BG1024)))</f>
        <v>8.1865228441971912E-5</v>
      </c>
      <c r="BP1024" s="267">
        <f t="array" ref="BP1024">(MIN(IF($E$4:$BG$4=BP$4,$E1024:$BG1024)))</f>
        <v>0</v>
      </c>
      <c r="BQ1024" s="267">
        <f t="array" ref="BQ1024">(MAX(IF($E$4:$BG$4=BQ$4,$E1024:$BG1024)))</f>
        <v>4.078104758299722E-4</v>
      </c>
      <c r="BR1024" s="267">
        <f t="array" ref="BR1024">(AVERAGE(IF($E$4:$BG$4=BR$4,$E1024:$BG1024)))</f>
        <v>2.6999631081721392E-4</v>
      </c>
      <c r="BS1024" s="267">
        <f t="array" ref="BS1024">(MIN(IF($E$4:$BG$4=BS$4,$E1024:$BG1024)))</f>
        <v>0</v>
      </c>
      <c r="BT1024" s="267">
        <f t="array" ref="BT1024">(MAX(IF($E$4:$BG$4=BT$4,$E1024:$BG1024)))</f>
        <v>2.7694596674080487E-3</v>
      </c>
      <c r="BU1024" s="267">
        <f t="array" ref="BU1024">(AVERAGE(IF($E$4:$BG$4=BU$4,$E1024:$BG1024)))</f>
        <v>4.8506886660129562E-4</v>
      </c>
      <c r="BV1024" s="267">
        <f t="array" ref="BV1024">(MIN(IF($E$4:$BG$4=BV$4,$E1024:$BG1024)))</f>
        <v>0</v>
      </c>
      <c r="BW1024" s="267">
        <f t="array" ref="BW1024">(MAX(IF($E$4:$BG$4=BW$4,$E1024:$BG1024)))</f>
        <v>2.6240487927868313E-3</v>
      </c>
      <c r="BX1024" s="267">
        <f t="array" ref="BX1024">(AVERAGE(IF($E$4:$BG$4=BX$4,$E1024:$BG1024)))</f>
        <v>1.0123657397306991E-3</v>
      </c>
      <c r="BY1024" s="267">
        <f t="array" ref="BY1024">(MIN(IF($E$4:$BG$4=BY$4,$E1024:$BG1024)))</f>
        <v>1.0249647796839285E-5</v>
      </c>
      <c r="BZ1024" s="267">
        <f t="array" ref="BZ1024">(MAX(IF($E$4:$BG$4=BZ$4,$E1024:$BG1024)))</f>
        <v>2.9975499644795215E-4</v>
      </c>
      <c r="CA1024" s="267">
        <f t="array" ref="CA1024">(AVERAGE(IF($E$4:$BG$4=CA$4,$E1024:$BG1024)))</f>
        <v>1.1457026971183243E-4</v>
      </c>
      <c r="CB1024" s="268">
        <f t="shared" si="399"/>
        <v>0</v>
      </c>
      <c r="CC1024" s="268">
        <f t="shared" si="400"/>
        <v>0</v>
      </c>
      <c r="CD1024" s="268">
        <f t="shared" si="401"/>
        <v>8.7363909845789402E-4</v>
      </c>
    </row>
    <row r="1025" spans="1:82" s="90" customFormat="1" ht="36">
      <c r="A1025" s="253">
        <f t="shared" si="406"/>
        <v>54321</v>
      </c>
      <c r="B1025" s="236" t="s">
        <v>352</v>
      </c>
      <c r="C1025" s="50"/>
      <c r="D1025" s="50"/>
      <c r="E1025" s="79">
        <f>ALL!E412/ALL!E$554</f>
        <v>6.1472899904998698E-4</v>
      </c>
      <c r="F1025" s="79">
        <f>ALL!F412/ALL!F$554</f>
        <v>3.0520751803436041E-4</v>
      </c>
      <c r="G1025" s="79">
        <f>ALL!G412/ALL!G$554</f>
        <v>1.7021948620666582E-4</v>
      </c>
      <c r="H1025" s="79">
        <f>ALL!H412/ALL!H$554</f>
        <v>0</v>
      </c>
      <c r="I1025" s="79">
        <f>ALL!I412/ALL!I$554</f>
        <v>1.0553248901297872E-3</v>
      </c>
      <c r="J1025" s="79">
        <f>ALL!J412/ALL!J$554</f>
        <v>0</v>
      </c>
      <c r="K1025" s="79">
        <f>ALL!K412/ALL!K$554</f>
        <v>1.7239623412192268E-4</v>
      </c>
      <c r="L1025" s="79">
        <f>ALL!L412/ALL!L$554</f>
        <v>1.7626599369048276E-5</v>
      </c>
      <c r="M1025" s="79">
        <f>ALL!M412/ALL!M$554</f>
        <v>0</v>
      </c>
      <c r="N1025" s="79">
        <f>ALL!N412/ALL!N$554</f>
        <v>0</v>
      </c>
      <c r="O1025" s="79">
        <f>ALL!O412/ALL!O$554</f>
        <v>1.5767981619512796E-4</v>
      </c>
      <c r="P1025" s="79">
        <f>ALL!P412/ALL!P$554</f>
        <v>4.6098482347685604E-4</v>
      </c>
      <c r="Q1025" s="79">
        <f>ALL!Q412/ALL!Q$554</f>
        <v>4.2887744924906377E-4</v>
      </c>
      <c r="R1025" s="79">
        <f>ALL!R412/ALL!R$554</f>
        <v>4.9492205197117537E-4</v>
      </c>
      <c r="S1025" s="79">
        <f>ALL!S412/ALL!S$554</f>
        <v>4.0593255891180841E-3</v>
      </c>
      <c r="T1025" s="79">
        <f>ALL!T412/ALL!T$554</f>
        <v>7.6452501410813854E-4</v>
      </c>
      <c r="U1025" s="79">
        <f>ALL!U412/ALL!U$554</f>
        <v>0</v>
      </c>
      <c r="V1025" s="79">
        <f>ALL!V412/ALL!V$554</f>
        <v>8.2666829651800331E-4</v>
      </c>
      <c r="W1025" s="79">
        <f>ALL!W412/ALL!W$554</f>
        <v>0</v>
      </c>
      <c r="X1025" s="79">
        <f>ALL!X412/ALL!X$554</f>
        <v>5.048476310294945E-4</v>
      </c>
      <c r="Y1025" s="79">
        <f>ALL!Y412/ALL!Y$554</f>
        <v>8.0431651246196307E-4</v>
      </c>
      <c r="Z1025" s="79">
        <f>ALL!Z412/ALL!Z$554</f>
        <v>0</v>
      </c>
      <c r="AA1025" s="79">
        <f>ALL!AA412/ALL!AA$554</f>
        <v>5.9654096464466656E-4</v>
      </c>
      <c r="AB1025" s="79">
        <f>ALL!AB412/ALL!AB$554</f>
        <v>0</v>
      </c>
      <c r="AC1025" s="79">
        <f>ALL!AC412/ALL!AC$554</f>
        <v>0</v>
      </c>
      <c r="AD1025" s="79">
        <f>ALL!AD412/ALL!AD$554</f>
        <v>0</v>
      </c>
      <c r="AE1025" s="79">
        <f>ALL!AE412/ALL!AE$554</f>
        <v>0</v>
      </c>
      <c r="AF1025" s="79">
        <f>ALL!AF412/ALL!AF$554</f>
        <v>3.0184070478359698E-5</v>
      </c>
      <c r="AG1025" s="79">
        <f>ALL!AG412/ALL!AG$554</f>
        <v>3.3786046422460363E-5</v>
      </c>
      <c r="AH1025" s="79">
        <f>ALL!AH412/ALL!AH$554</f>
        <v>1.0350056966701841E-4</v>
      </c>
      <c r="AI1025" s="79">
        <f>ALL!AI412/ALL!AI$554</f>
        <v>0</v>
      </c>
      <c r="AJ1025" s="79">
        <f>ALL!AJ412/ALL!AJ$554</f>
        <v>2.6642480665295008E-5</v>
      </c>
      <c r="AK1025" s="79">
        <f>ALL!AK412/ALL!AK$554</f>
        <v>2.4210537792946699E-3</v>
      </c>
      <c r="AL1025" s="79">
        <f>ALL!AL412/ALL!AL$554</f>
        <v>0</v>
      </c>
      <c r="AM1025" s="79">
        <f>ALL!AM412/ALL!AM$554</f>
        <v>1.083500510643418E-3</v>
      </c>
      <c r="AN1025" s="79">
        <f>ALL!AN412/ALL!AN$554</f>
        <v>1.0751752705772653E-4</v>
      </c>
      <c r="AO1025" s="79">
        <f>ALL!AO412/ALL!AO$554</f>
        <v>0</v>
      </c>
      <c r="AP1025" s="79">
        <f>ALL!AP412/ALL!AP$554</f>
        <v>2.7369114436427565E-3</v>
      </c>
      <c r="AQ1025" s="79">
        <f>ALL!AQ412/ALL!AQ$554</f>
        <v>9.6507520834695744E-4</v>
      </c>
      <c r="AR1025" s="79">
        <f>ALL!AR412/ALL!AR$554</f>
        <v>0</v>
      </c>
      <c r="AS1025" s="79">
        <f>ALL!AS412/ALL!AS$554</f>
        <v>1.4265421995434287E-3</v>
      </c>
      <c r="AT1025" s="79">
        <f>ALL!AT412/ALL!AT$554</f>
        <v>7.7255834497056569E-4</v>
      </c>
      <c r="AU1025" s="79">
        <f>ALL!AU412/ALL!AU$554</f>
        <v>1.1927934786754508E-3</v>
      </c>
      <c r="AV1025" s="79">
        <f>ALL!AV412/ALL!AV$554</f>
        <v>0</v>
      </c>
      <c r="AW1025" s="79">
        <f>ALL!AW412/ALL!AW$554</f>
        <v>2.6781704310161061E-4</v>
      </c>
      <c r="AX1025" s="79">
        <f>ALL!AX412/ALL!AX$554</f>
        <v>2.110297950138648E-3</v>
      </c>
      <c r="AY1025" s="79">
        <f>ALL!AY412/ALL!AY$554</f>
        <v>7.9310923017196142E-4</v>
      </c>
      <c r="AZ1025" s="79">
        <f>ALL!AZ412/ALL!AZ$554</f>
        <v>6.2031669536977759E-4</v>
      </c>
      <c r="BA1025" s="79">
        <f>ALL!BA412/ALL!BA$554</f>
        <v>0</v>
      </c>
      <c r="BB1025" s="79">
        <f>ALL!BB412/ALL!BB$554</f>
        <v>0</v>
      </c>
      <c r="BC1025" s="79">
        <f>ALL!BC412/ALL!BC$554</f>
        <v>0</v>
      </c>
      <c r="BD1025" s="79">
        <f>ALL!BD412/ALL!BD$554</f>
        <v>0</v>
      </c>
      <c r="BE1025" s="79">
        <f>ALL!BE412/ALL!BE$554</f>
        <v>0</v>
      </c>
      <c r="BF1025" s="79">
        <f>ALL!BF412/ALL!BF$554</f>
        <v>1.294751732819896E-4</v>
      </c>
      <c r="BG1025" s="79">
        <f>ALL!BG412/ALL!BG$554</f>
        <v>8.9457623629353282E-4</v>
      </c>
      <c r="BH1025" s="79">
        <f>ALL!BH412/ALL!BH$554</f>
        <v>3.0142387033779249E-4</v>
      </c>
      <c r="BJ1025" s="267">
        <f t="array" ref="BJ1025">(MIN(IF($E$4:$BG$4=BJ$4,$E1025:$BG1025)))</f>
        <v>0</v>
      </c>
      <c r="BK1025" s="267">
        <f t="array" ref="BK1025">(MAX(IF($E$4:$BG$4=BK$4,$E1025:$BG1025)))</f>
        <v>2.7369114436427565E-3</v>
      </c>
      <c r="BL1025" s="267">
        <f t="array" ref="BL1025">(AVERAGE(IF($E$4:$BG$4=BL$4,$E1025:$BG1025)))</f>
        <v>6.8705869506368027E-4</v>
      </c>
      <c r="BM1025" s="267">
        <f t="array" ref="BM1025">(MIN(IF($E$4:$BG$4=BM$4,$E1025:$BG1025)))</f>
        <v>0</v>
      </c>
      <c r="BN1025" s="267">
        <f t="array" ref="BN1025">(MAX(IF($E$4:$BG$4=BN$4,$E1025:$BG1025)))</f>
        <v>8.9457623629353282E-4</v>
      </c>
      <c r="BO1025" s="267">
        <f t="array" ref="BO1025">(AVERAGE(IF($E$4:$BG$4=BO$4,$E1025:$BG1025)))</f>
        <v>2.5601285239388059E-4</v>
      </c>
      <c r="BP1025" s="267">
        <f t="array" ref="BP1025">(MIN(IF($E$4:$BG$4=BP$4,$E1025:$BG1025)))</f>
        <v>0</v>
      </c>
      <c r="BQ1025" s="267">
        <f t="array" ref="BQ1025">(MAX(IF($E$4:$BG$4=BQ$4,$E1025:$BG1025)))</f>
        <v>2.4210537792946699E-3</v>
      </c>
      <c r="BR1025" s="267">
        <f t="array" ref="BR1025">(AVERAGE(IF($E$4:$BG$4=BR$4,$E1025:$BG1025)))</f>
        <v>1.1681847633126959E-3</v>
      </c>
      <c r="BS1025" s="267">
        <f t="array" ref="BS1025">(MIN(IF($E$4:$BG$4=BS$4,$E1025:$BG1025)))</f>
        <v>0</v>
      </c>
      <c r="BT1025" s="267">
        <f t="array" ref="BT1025">(MAX(IF($E$4:$BG$4=BT$4,$E1025:$BG1025)))</f>
        <v>4.0593255891180841E-3</v>
      </c>
      <c r="BU1025" s="267">
        <f t="array" ref="BU1025">(AVERAGE(IF($E$4:$BG$4=BU$4,$E1025:$BG1025)))</f>
        <v>4.456606231246605E-4</v>
      </c>
      <c r="BV1025" s="267">
        <f t="array" ref="BV1025">(MIN(IF($E$4:$BG$4=BV$4,$E1025:$BG1025)))</f>
        <v>0</v>
      </c>
      <c r="BW1025" s="267">
        <f t="array" ref="BW1025">(MAX(IF($E$4:$BG$4=BW$4,$E1025:$BG1025)))</f>
        <v>1.7021948620666582E-4</v>
      </c>
      <c r="BX1025" s="267">
        <f t="array" ref="BX1025">(AVERAGE(IF($E$4:$BG$4=BX$4,$E1025:$BG1025)))</f>
        <v>4.9215491717990207E-5</v>
      </c>
      <c r="BY1025" s="267">
        <f t="array" ref="BY1025">(MIN(IF($E$4:$BG$4=BY$4,$E1025:$BG1025)))</f>
        <v>0</v>
      </c>
      <c r="BZ1025" s="267">
        <f t="array" ref="BZ1025">(MAX(IF($E$4:$BG$4=BZ$4,$E1025:$BG1025)))</f>
        <v>1.0553248901297872E-3</v>
      </c>
      <c r="CA1025" s="267">
        <f t="array" ref="CA1025">(AVERAGE(IF($E$4:$BG$4=CA$4,$E1025:$BG1025)))</f>
        <v>2.9608142720394948E-4</v>
      </c>
      <c r="CB1025" s="268">
        <f t="shared" si="399"/>
        <v>0</v>
      </c>
      <c r="CC1025" s="268">
        <f t="shared" si="400"/>
        <v>0</v>
      </c>
      <c r="CD1025" s="268">
        <f t="shared" si="401"/>
        <v>4.9363363388090864E-4</v>
      </c>
    </row>
    <row r="1026" spans="1:82" s="90" customFormat="1" ht="36">
      <c r="A1026" s="253">
        <f t="shared" si="406"/>
        <v>54322</v>
      </c>
      <c r="B1026" s="236" t="s">
        <v>353</v>
      </c>
      <c r="C1026" s="50"/>
      <c r="D1026" s="50"/>
      <c r="E1026" s="79">
        <f>ALL!E413/ALL!E$554</f>
        <v>1.8017861968377814E-3</v>
      </c>
      <c r="F1026" s="79">
        <f>ALL!F413/ALL!F$554</f>
        <v>1.7769369927776401E-3</v>
      </c>
      <c r="G1026" s="79">
        <f>ALL!G413/ALL!G$554</f>
        <v>8.1349040764223327E-4</v>
      </c>
      <c r="H1026" s="79">
        <f>ALL!H413/ALL!H$554</f>
        <v>6.755407420650577E-4</v>
      </c>
      <c r="I1026" s="79">
        <f>ALL!I413/ALL!I$554</f>
        <v>0</v>
      </c>
      <c r="J1026" s="79">
        <f>ALL!J413/ALL!J$554</f>
        <v>0</v>
      </c>
      <c r="K1026" s="79">
        <f>ALL!K413/ALL!K$554</f>
        <v>2.1782743151550796E-3</v>
      </c>
      <c r="L1026" s="79">
        <f>ALL!L413/ALL!L$554</f>
        <v>1.3330625042820418E-3</v>
      </c>
      <c r="M1026" s="79">
        <f>ALL!M413/ALL!M$554</f>
        <v>0</v>
      </c>
      <c r="N1026" s="79">
        <f>ALL!N413/ALL!N$554</f>
        <v>0</v>
      </c>
      <c r="O1026" s="79">
        <f>ALL!O413/ALL!O$554</f>
        <v>2.3983772257232215E-3</v>
      </c>
      <c r="P1026" s="79">
        <f>ALL!P413/ALL!P$554</f>
        <v>1.1201397834375614E-3</v>
      </c>
      <c r="Q1026" s="79">
        <f>ALL!Q413/ALL!Q$554</f>
        <v>3.7616289238740608E-4</v>
      </c>
      <c r="R1026" s="79">
        <f>ALL!R413/ALL!R$554</f>
        <v>3.8297733065642231E-3</v>
      </c>
      <c r="S1026" s="79">
        <f>ALL!S413/ALL!S$554</f>
        <v>3.7615036573634244E-3</v>
      </c>
      <c r="T1026" s="79">
        <f>ALL!T413/ALL!T$554</f>
        <v>1.210849951525716E-3</v>
      </c>
      <c r="U1026" s="79">
        <f>ALL!U413/ALL!U$554</f>
        <v>0</v>
      </c>
      <c r="V1026" s="79">
        <f>ALL!V413/ALL!V$554</f>
        <v>6.4139752170171123E-3</v>
      </c>
      <c r="W1026" s="79">
        <f>ALL!W413/ALL!W$554</f>
        <v>0</v>
      </c>
      <c r="X1026" s="79">
        <f>ALL!X413/ALL!X$554</f>
        <v>2.198736677551365E-3</v>
      </c>
      <c r="Y1026" s="79">
        <f>ALL!Y413/ALL!Y$554</f>
        <v>6.8535972456950473E-4</v>
      </c>
      <c r="Z1026" s="79">
        <f>ALL!Z413/ALL!Z$554</f>
        <v>0</v>
      </c>
      <c r="AA1026" s="79">
        <f>ALL!AA413/ALL!AA$554</f>
        <v>1.7032834774121399E-3</v>
      </c>
      <c r="AB1026" s="79">
        <f>ALL!AB413/ALL!AB$554</f>
        <v>5.1367572860653143E-3</v>
      </c>
      <c r="AC1026" s="79">
        <f>ALL!AC413/ALL!AC$554</f>
        <v>0</v>
      </c>
      <c r="AD1026" s="79">
        <f>ALL!AD413/ALL!AD$554</f>
        <v>0</v>
      </c>
      <c r="AE1026" s="79">
        <f>ALL!AE413/ALL!AE$554</f>
        <v>0</v>
      </c>
      <c r="AF1026" s="79">
        <f>ALL!AF413/ALL!AF$554</f>
        <v>3.8086463852481252E-4</v>
      </c>
      <c r="AG1026" s="79">
        <f>ALL!AG413/ALL!AG$554</f>
        <v>2.4389651960685235E-4</v>
      </c>
      <c r="AH1026" s="79">
        <f>ALL!AH413/ALL!AH$554</f>
        <v>3.7912598702002703E-3</v>
      </c>
      <c r="AI1026" s="79">
        <f>ALL!AI413/ALL!AI$554</f>
        <v>1.9207576898176368E-3</v>
      </c>
      <c r="AJ1026" s="79">
        <f>ALL!AJ413/ALL!AJ$554</f>
        <v>9.9035239522058381E-4</v>
      </c>
      <c r="AK1026" s="79">
        <f>ALL!AK413/ALL!AK$554</f>
        <v>7.6788204362434774E-3</v>
      </c>
      <c r="AL1026" s="79">
        <f>ALL!AL413/ALL!AL$554</f>
        <v>0</v>
      </c>
      <c r="AM1026" s="79">
        <f>ALL!AM413/ALL!AM$554</f>
        <v>2.5376337990541593E-3</v>
      </c>
      <c r="AN1026" s="79">
        <f>ALL!AN413/ALL!AN$554</f>
        <v>2.1755856462551655E-3</v>
      </c>
      <c r="AO1026" s="79">
        <f>ALL!AO413/ALL!AO$554</f>
        <v>0</v>
      </c>
      <c r="AP1026" s="79">
        <f>ALL!AP413/ALL!AP$554</f>
        <v>6.3386684797302707E-3</v>
      </c>
      <c r="AQ1026" s="79">
        <f>ALL!AQ413/ALL!AQ$554</f>
        <v>3.178434255464917E-3</v>
      </c>
      <c r="AR1026" s="79">
        <f>ALL!AR413/ALL!AR$554</f>
        <v>0</v>
      </c>
      <c r="AS1026" s="79">
        <f>ALL!AS413/ALL!AS$554</f>
        <v>1.1790770639648269E-3</v>
      </c>
      <c r="AT1026" s="79">
        <f>ALL!AT413/ALL!AT$554</f>
        <v>4.0407167595327587E-4</v>
      </c>
      <c r="AU1026" s="79">
        <f>ALL!AU413/ALL!AU$554</f>
        <v>8.04275038409334E-3</v>
      </c>
      <c r="AV1026" s="79">
        <f>ALL!AV413/ALL!AV$554</f>
        <v>0</v>
      </c>
      <c r="AW1026" s="79">
        <f>ALL!AW413/ALL!AW$554</f>
        <v>1.2490490280404597E-4</v>
      </c>
      <c r="AX1026" s="79">
        <f>ALL!AX413/ALL!AX$554</f>
        <v>0</v>
      </c>
      <c r="AY1026" s="79">
        <f>ALL!AY413/ALL!AY$554</f>
        <v>6.2498469290048566E-4</v>
      </c>
      <c r="AZ1026" s="79">
        <f>ALL!AZ413/ALL!AZ$554</f>
        <v>0</v>
      </c>
      <c r="BA1026" s="79">
        <f>ALL!BA413/ALL!BA$554</f>
        <v>0</v>
      </c>
      <c r="BB1026" s="79">
        <f>ALL!BB413/ALL!BB$554</f>
        <v>0</v>
      </c>
      <c r="BC1026" s="79">
        <f>ALL!BC413/ALL!BC$554</f>
        <v>0</v>
      </c>
      <c r="BD1026" s="79">
        <f>ALL!BD413/ALL!BD$554</f>
        <v>0</v>
      </c>
      <c r="BE1026" s="79">
        <f>ALL!BE413/ALL!BE$554</f>
        <v>0</v>
      </c>
      <c r="BF1026" s="79">
        <f>ALL!BF413/ALL!BF$554</f>
        <v>0</v>
      </c>
      <c r="BG1026" s="79">
        <f>ALL!BG413/ALL!BG$554</f>
        <v>1.8139579889550955E-3</v>
      </c>
      <c r="BH1026" s="79">
        <f>ALL!BH413/ALL!BH$554</f>
        <v>1.6611158373559213E-3</v>
      </c>
      <c r="BJ1026" s="267">
        <f t="array" ref="BJ1026">(MIN(IF($E$4:$BG$4=BJ$4,$E1026:$BG1026)))</f>
        <v>0</v>
      </c>
      <c r="BK1026" s="267">
        <f t="array" ref="BK1026">(MAX(IF($E$4:$BG$4=BK$4,$E1026:$BG1026)))</f>
        <v>8.04275038409334E-3</v>
      </c>
      <c r="BL1026" s="267">
        <f t="array" ref="BL1026">(AVERAGE(IF($E$4:$BG$4=BL$4,$E1026:$BG1026)))</f>
        <v>1.3792798188228955E-3</v>
      </c>
      <c r="BM1026" s="267">
        <f t="array" ref="BM1026">(MIN(IF($E$4:$BG$4=BM$4,$E1026:$BG1026)))</f>
        <v>0</v>
      </c>
      <c r="BN1026" s="267">
        <f t="array" ref="BN1026">(MAX(IF($E$4:$BG$4=BN$4,$E1026:$BG1026)))</f>
        <v>1.8139579889550955E-3</v>
      </c>
      <c r="BO1026" s="267">
        <f t="array" ref="BO1026">(AVERAGE(IF($E$4:$BG$4=BO$4,$E1026:$BG1026)))</f>
        <v>4.5348949723877387E-4</v>
      </c>
      <c r="BP1026" s="267">
        <f t="array" ref="BP1026">(MIN(IF($E$4:$BG$4=BP$4,$E1026:$BG1026)))</f>
        <v>0</v>
      </c>
      <c r="BQ1026" s="267">
        <f t="array" ref="BQ1026">(MAX(IF($E$4:$BG$4=BQ$4,$E1026:$BG1026)))</f>
        <v>7.6788204362434774E-3</v>
      </c>
      <c r="BR1026" s="267">
        <f t="array" ref="BR1026">(AVERAGE(IF($E$4:$BG$4=BR$4,$E1026:$BG1026)))</f>
        <v>3.4054847450992122E-3</v>
      </c>
      <c r="BS1026" s="267">
        <f t="array" ref="BS1026">(MIN(IF($E$4:$BG$4=BS$4,$E1026:$BG1026)))</f>
        <v>0</v>
      </c>
      <c r="BT1026" s="267">
        <f t="array" ref="BT1026">(MAX(IF($E$4:$BG$4=BT$4,$E1026:$BG1026)))</f>
        <v>6.4139752170171123E-3</v>
      </c>
      <c r="BU1026" s="267">
        <f t="array" ref="BU1026">(AVERAGE(IF($E$4:$BG$4=BU$4,$E1026:$BG1026)))</f>
        <v>1.475426105148733E-3</v>
      </c>
      <c r="BV1026" s="267">
        <f t="array" ref="BV1026">(MIN(IF($E$4:$BG$4=BV$4,$E1026:$BG1026)))</f>
        <v>0</v>
      </c>
      <c r="BW1026" s="267">
        <f t="array" ref="BW1026">(MAX(IF($E$4:$BG$4=BW$4,$E1026:$BG1026)))</f>
        <v>5.1367572860653143E-3</v>
      </c>
      <c r="BX1026" s="267">
        <f t="array" ref="BX1026">(AVERAGE(IF($E$4:$BG$4=BX$4,$E1026:$BG1026)))</f>
        <v>1.7351500222320328E-3</v>
      </c>
      <c r="BY1026" s="267">
        <f t="array" ref="BY1026">(MIN(IF($E$4:$BG$4=BY$4,$E1026:$BG1026)))</f>
        <v>0</v>
      </c>
      <c r="BZ1026" s="267">
        <f t="array" ref="BZ1026">(MAX(IF($E$4:$BG$4=BZ$4,$E1026:$BG1026)))</f>
        <v>2.198736677551365E-3</v>
      </c>
      <c r="CA1026" s="267">
        <f t="array" ref="CA1026">(AVERAGE(IF($E$4:$BG$4=CA$4,$E1026:$BG1026)))</f>
        <v>9.7379902495649403E-4</v>
      </c>
      <c r="CB1026" s="268">
        <f t="shared" si="399"/>
        <v>0</v>
      </c>
      <c r="CC1026" s="268">
        <f t="shared" si="400"/>
        <v>0</v>
      </c>
      <c r="CD1026" s="268">
        <f t="shared" si="401"/>
        <v>1.4334551054030185E-3</v>
      </c>
    </row>
    <row r="1027" spans="1:82" s="90" customFormat="1" ht="36">
      <c r="A1027" s="253">
        <f t="shared" si="406"/>
        <v>54323</v>
      </c>
      <c r="B1027" s="236" t="s">
        <v>354</v>
      </c>
      <c r="C1027" s="50"/>
      <c r="D1027" s="50"/>
      <c r="E1027" s="79">
        <f>ALL!E414/ALL!E$554</f>
        <v>5.0165269200685737E-6</v>
      </c>
      <c r="F1027" s="79">
        <f>ALL!F414/ALL!F$554</f>
        <v>0</v>
      </c>
      <c r="G1027" s="79">
        <f>ALL!G414/ALL!G$554</f>
        <v>1.8562689632356137E-4</v>
      </c>
      <c r="H1027" s="79">
        <f>ALL!H414/ALL!H$554</f>
        <v>0</v>
      </c>
      <c r="I1027" s="79">
        <f>ALL!I414/ALL!I$554</f>
        <v>3.786005735867937E-5</v>
      </c>
      <c r="J1027" s="79">
        <f>ALL!J414/ALL!J$554</f>
        <v>0</v>
      </c>
      <c r="K1027" s="79">
        <f>ALL!K414/ALL!K$554</f>
        <v>1.0340383697922345E-4</v>
      </c>
      <c r="L1027" s="79">
        <f>ALL!L414/ALL!L$554</f>
        <v>5.4156419969154374E-6</v>
      </c>
      <c r="M1027" s="79">
        <f>ALL!M414/ALL!M$554</f>
        <v>0</v>
      </c>
      <c r="N1027" s="79">
        <f>ALL!N414/ALL!N$554</f>
        <v>0</v>
      </c>
      <c r="O1027" s="79">
        <f>ALL!O414/ALL!O$554</f>
        <v>0</v>
      </c>
      <c r="P1027" s="79">
        <f>ALL!P414/ALL!P$554</f>
        <v>1.3059687344005024E-5</v>
      </c>
      <c r="Q1027" s="79">
        <f>ALL!Q414/ALL!Q$554</f>
        <v>1.1834025496728877E-4</v>
      </c>
      <c r="R1027" s="79">
        <f>ALL!R414/ALL!R$554</f>
        <v>0</v>
      </c>
      <c r="S1027" s="79">
        <f>ALL!S414/ALL!S$554</f>
        <v>0</v>
      </c>
      <c r="T1027" s="79">
        <f>ALL!T414/ALL!T$554</f>
        <v>3.2865468097364985E-5</v>
      </c>
      <c r="U1027" s="79">
        <f>ALL!U414/ALL!U$554</f>
        <v>0</v>
      </c>
      <c r="V1027" s="79">
        <f>ALL!V414/ALL!V$554</f>
        <v>0</v>
      </c>
      <c r="W1027" s="79">
        <f>ALL!W414/ALL!W$554</f>
        <v>3.4508563980832046E-7</v>
      </c>
      <c r="X1027" s="79">
        <f>ALL!X414/ALL!X$554</f>
        <v>3.0467546487856698E-4</v>
      </c>
      <c r="Y1027" s="79">
        <f>ALL!Y414/ALL!Y$554</f>
        <v>0</v>
      </c>
      <c r="Z1027" s="79">
        <f>ALL!Z414/ALL!Z$554</f>
        <v>0</v>
      </c>
      <c r="AA1027" s="79">
        <f>ALL!AA414/ALL!AA$554</f>
        <v>0</v>
      </c>
      <c r="AB1027" s="79">
        <f>ALL!AB414/ALL!AB$554</f>
        <v>0</v>
      </c>
      <c r="AC1027" s="79">
        <f>ALL!AC414/ALL!AC$554</f>
        <v>0</v>
      </c>
      <c r="AD1027" s="79">
        <f>ALL!AD414/ALL!AD$554</f>
        <v>0</v>
      </c>
      <c r="AE1027" s="79">
        <f>ALL!AE414/ALL!AE$554</f>
        <v>0</v>
      </c>
      <c r="AF1027" s="79">
        <f>ALL!AF414/ALL!AF$554</f>
        <v>0</v>
      </c>
      <c r="AG1027" s="79">
        <f>ALL!AG414/ALL!AG$554</f>
        <v>2.4427235916203329E-5</v>
      </c>
      <c r="AH1027" s="79">
        <f>ALL!AH414/ALL!AH$554</f>
        <v>0</v>
      </c>
      <c r="AI1027" s="79">
        <f>ALL!AI414/ALL!AI$554</f>
        <v>0</v>
      </c>
      <c r="AJ1027" s="79">
        <f>ALL!AJ414/ALL!AJ$554</f>
        <v>0</v>
      </c>
      <c r="AK1027" s="79">
        <f>ALL!AK414/ALL!AK$554</f>
        <v>0</v>
      </c>
      <c r="AL1027" s="79">
        <f>ALL!AL414/ALL!AL$554</f>
        <v>0</v>
      </c>
      <c r="AM1027" s="79">
        <f>ALL!AM414/ALL!AM$554</f>
        <v>0</v>
      </c>
      <c r="AN1027" s="79">
        <f>ALL!AN414/ALL!AN$554</f>
        <v>2.7250131857734135E-4</v>
      </c>
      <c r="AO1027" s="79">
        <f>ALL!AO414/ALL!AO$554</f>
        <v>0</v>
      </c>
      <c r="AP1027" s="79">
        <f>ALL!AP414/ALL!AP$554</f>
        <v>0</v>
      </c>
      <c r="AQ1027" s="79">
        <f>ALL!AQ414/ALL!AQ$554</f>
        <v>0</v>
      </c>
      <c r="AR1027" s="79">
        <f>ALL!AR414/ALL!AR$554</f>
        <v>0</v>
      </c>
      <c r="AS1027" s="79">
        <f>ALL!AS414/ALL!AS$554</f>
        <v>0</v>
      </c>
      <c r="AT1027" s="79">
        <f>ALL!AT414/ALL!AT$554</f>
        <v>0</v>
      </c>
      <c r="AU1027" s="79">
        <f>ALL!AU414/ALL!AU$554</f>
        <v>9.5693177877524389E-5</v>
      </c>
      <c r="AV1027" s="79">
        <f>ALL!AV414/ALL!AV$554</f>
        <v>0</v>
      </c>
      <c r="AW1027" s="79">
        <f>ALL!AW414/ALL!AW$554</f>
        <v>2.7361424491576333E-4</v>
      </c>
      <c r="AX1027" s="79">
        <f>ALL!AX414/ALL!AX$554</f>
        <v>0</v>
      </c>
      <c r="AY1027" s="79">
        <f>ALL!AY414/ALL!AY$554</f>
        <v>1.5752538166088265E-3</v>
      </c>
      <c r="AZ1027" s="79">
        <f>ALL!AZ414/ALL!AZ$554</f>
        <v>0</v>
      </c>
      <c r="BA1027" s="79">
        <f>ALL!BA414/ALL!BA$554</f>
        <v>0</v>
      </c>
      <c r="BB1027" s="79">
        <f>ALL!BB414/ALL!BB$554</f>
        <v>0</v>
      </c>
      <c r="BC1027" s="79">
        <f>ALL!BC414/ALL!BC$554</f>
        <v>0</v>
      </c>
      <c r="BD1027" s="79">
        <f>ALL!BD414/ALL!BD$554</f>
        <v>0</v>
      </c>
      <c r="BE1027" s="79">
        <f>ALL!BE414/ALL!BE$554</f>
        <v>0</v>
      </c>
      <c r="BF1027" s="79">
        <f>ALL!BF414/ALL!BF$554</f>
        <v>0</v>
      </c>
      <c r="BG1027" s="79">
        <f>ALL!BG414/ALL!BG$554</f>
        <v>0</v>
      </c>
      <c r="BH1027" s="79">
        <f>ALL!BH414/ALL!BH$554</f>
        <v>2.431651772072213E-5</v>
      </c>
      <c r="BJ1027" s="267">
        <f t="array" ref="BJ1027">(MIN(IF($E$4:$BG$4=BJ$4,$E1027:$BG1027)))</f>
        <v>0</v>
      </c>
      <c r="BK1027" s="267">
        <f t="array" ref="BK1027">(MAX(IF($E$4:$BG$4=BK$4,$E1027:$BG1027)))</f>
        <v>1.5752538166088265E-3</v>
      </c>
      <c r="BL1027" s="267">
        <f t="array" ref="BL1027">(AVERAGE(IF($E$4:$BG$4=BL$4,$E1027:$BG1027)))</f>
        <v>1.3856640987371598E-4</v>
      </c>
      <c r="BM1027" s="267">
        <f t="array" ref="BM1027">(MIN(IF($E$4:$BG$4=BM$4,$E1027:$BG1027)))</f>
        <v>0</v>
      </c>
      <c r="BN1027" s="267">
        <f t="array" ref="BN1027">(MAX(IF($E$4:$BG$4=BN$4,$E1027:$BG1027)))</f>
        <v>0</v>
      </c>
      <c r="BO1027" s="267">
        <f t="array" ref="BO1027">(AVERAGE(IF($E$4:$BG$4=BO$4,$E1027:$BG1027)))</f>
        <v>0</v>
      </c>
      <c r="BP1027" s="267">
        <f t="array" ref="BP1027">(MIN(IF($E$4:$BG$4=BP$4,$E1027:$BG1027)))</f>
        <v>0</v>
      </c>
      <c r="BQ1027" s="267">
        <f t="array" ref="BQ1027">(MAX(IF($E$4:$BG$4=BQ$4,$E1027:$BG1027)))</f>
        <v>0</v>
      </c>
      <c r="BR1027" s="267">
        <f t="array" ref="BR1027">(AVERAGE(IF($E$4:$BG$4=BR$4,$E1027:$BG1027)))</f>
        <v>0</v>
      </c>
      <c r="BS1027" s="267">
        <f t="array" ref="BS1027">(MIN(IF($E$4:$BG$4=BS$4,$E1027:$BG1027)))</f>
        <v>0</v>
      </c>
      <c r="BT1027" s="267">
        <f t="array" ref="BT1027">(MAX(IF($E$4:$BG$4=BT$4,$E1027:$BG1027)))</f>
        <v>1.1834025496728877E-4</v>
      </c>
      <c r="BU1027" s="267">
        <f t="array" ref="BU1027">(AVERAGE(IF($E$4:$BG$4=BU$4,$E1027:$BG1027)))</f>
        <v>1.2379579647797815E-5</v>
      </c>
      <c r="BV1027" s="267">
        <f t="array" ref="BV1027">(MIN(IF($E$4:$BG$4=BV$4,$E1027:$BG1027)))</f>
        <v>0</v>
      </c>
      <c r="BW1027" s="267">
        <f t="array" ref="BW1027">(MAX(IF($E$4:$BG$4=BW$4,$E1027:$BG1027)))</f>
        <v>1.8562689632356137E-4</v>
      </c>
      <c r="BX1027" s="267">
        <f t="array" ref="BX1027">(AVERAGE(IF($E$4:$BG$4=BX$4,$E1027:$BG1027)))</f>
        <v>4.6406724080890342E-5</v>
      </c>
      <c r="BY1027" s="267">
        <f t="array" ref="BY1027">(MIN(IF($E$4:$BG$4=BY$4,$E1027:$BG1027)))</f>
        <v>0</v>
      </c>
      <c r="BZ1027" s="267">
        <f t="array" ref="BZ1027">(MAX(IF($E$4:$BG$4=BZ$4,$E1027:$BG1027)))</f>
        <v>3.0467546487856698E-4</v>
      </c>
      <c r="CA1027" s="267">
        <f t="array" ref="CA1027">(AVERAGE(IF($E$4:$BG$4=CA$4,$E1027:$BG1027)))</f>
        <v>5.5062583927767165E-5</v>
      </c>
      <c r="CB1027" s="268">
        <f t="shared" si="399"/>
        <v>0</v>
      </c>
      <c r="CC1027" s="268">
        <f t="shared" si="400"/>
        <v>0</v>
      </c>
      <c r="CD1027" s="268">
        <f t="shared" si="401"/>
        <v>5.5419976625475301E-5</v>
      </c>
    </row>
    <row r="1028" spans="1:82" s="90" customFormat="1" ht="36">
      <c r="A1028" s="253">
        <f t="shared" si="406"/>
        <v>54324</v>
      </c>
      <c r="B1028" s="236" t="s">
        <v>355</v>
      </c>
      <c r="C1028" s="50"/>
      <c r="D1028" s="50"/>
      <c r="E1028" s="79">
        <f>ALL!E415/ALL!E$554</f>
        <v>2.1403446870138976E-4</v>
      </c>
      <c r="F1028" s="79">
        <f>ALL!F415/ALL!F$554</f>
        <v>1.9242296619050267E-4</v>
      </c>
      <c r="G1028" s="79">
        <f>ALL!G415/ALL!G$554</f>
        <v>2.3551862059271298E-4</v>
      </c>
      <c r="H1028" s="79">
        <f>ALL!H415/ALL!H$554</f>
        <v>0</v>
      </c>
      <c r="I1028" s="79">
        <f>ALL!I415/ALL!I$554</f>
        <v>6.1984194577976542E-5</v>
      </c>
      <c r="J1028" s="79">
        <f>ALL!J415/ALL!J$554</f>
        <v>0</v>
      </c>
      <c r="K1028" s="79">
        <f>ALL!K415/ALL!K$554</f>
        <v>7.8364954356917945E-4</v>
      </c>
      <c r="L1028" s="79">
        <f>ALL!L415/ALL!L$554</f>
        <v>2.9672790830646736E-4</v>
      </c>
      <c r="M1028" s="79">
        <f>ALL!M415/ALL!M$554</f>
        <v>0</v>
      </c>
      <c r="N1028" s="79">
        <f>ALL!N415/ALL!N$554</f>
        <v>0</v>
      </c>
      <c r="O1028" s="79">
        <f>ALL!O415/ALL!O$554</f>
        <v>1.5809476307985197E-4</v>
      </c>
      <c r="P1028" s="79">
        <f>ALL!P415/ALL!P$554</f>
        <v>3.0694814118229754E-4</v>
      </c>
      <c r="Q1028" s="79">
        <f>ALL!Q415/ALL!Q$554</f>
        <v>1.5342012662454297E-4</v>
      </c>
      <c r="R1028" s="79">
        <f>ALL!R415/ALL!R$554</f>
        <v>2.7628092055747536E-3</v>
      </c>
      <c r="S1028" s="79">
        <f>ALL!S415/ALL!S$554</f>
        <v>1.2165533051027705E-3</v>
      </c>
      <c r="T1028" s="79">
        <f>ALL!T415/ALL!T$554</f>
        <v>2.3383662303373082E-4</v>
      </c>
      <c r="U1028" s="79">
        <f>ALL!U415/ALL!U$554</f>
        <v>0</v>
      </c>
      <c r="V1028" s="79">
        <f>ALL!V415/ALL!V$554</f>
        <v>4.412968309311433E-3</v>
      </c>
      <c r="W1028" s="79">
        <f>ALL!W415/ALL!W$554</f>
        <v>0</v>
      </c>
      <c r="X1028" s="79">
        <f>ALL!X415/ALL!X$554</f>
        <v>5.8932410175500028E-5</v>
      </c>
      <c r="Y1028" s="79">
        <f>ALL!Y415/ALL!Y$554</f>
        <v>1.8344026466605632E-3</v>
      </c>
      <c r="Z1028" s="79">
        <f>ALL!Z415/ALL!Z$554</f>
        <v>0</v>
      </c>
      <c r="AA1028" s="79">
        <f>ALL!AA415/ALL!AA$554</f>
        <v>5.3915607703672319E-4</v>
      </c>
      <c r="AB1028" s="79">
        <f>ALL!AB415/ALL!AB$554</f>
        <v>0</v>
      </c>
      <c r="AC1028" s="79">
        <f>ALL!AC415/ALL!AC$554</f>
        <v>7.2880944163312698E-5</v>
      </c>
      <c r="AD1028" s="79">
        <f>ALL!AD415/ALL!AD$554</f>
        <v>0</v>
      </c>
      <c r="AE1028" s="79">
        <f>ALL!AE415/ALL!AE$554</f>
        <v>0</v>
      </c>
      <c r="AF1028" s="79">
        <f>ALL!AF415/ALL!AF$554</f>
        <v>0</v>
      </c>
      <c r="AG1028" s="79">
        <f>ALL!AG415/ALL!AG$554</f>
        <v>5.529628560790425E-5</v>
      </c>
      <c r="AH1028" s="79">
        <f>ALL!AH415/ALL!AH$554</f>
        <v>2.1934697010003294E-3</v>
      </c>
      <c r="AI1028" s="79">
        <f>ALL!AI415/ALL!AI$554</f>
        <v>0</v>
      </c>
      <c r="AJ1028" s="79">
        <f>ALL!AJ415/ALL!AJ$554</f>
        <v>4.5440109014445236E-5</v>
      </c>
      <c r="AK1028" s="79">
        <f>ALL!AK415/ALL!AK$554</f>
        <v>1.6911724386476135E-4</v>
      </c>
      <c r="AL1028" s="79">
        <f>ALL!AL415/ALL!AL$554</f>
        <v>0</v>
      </c>
      <c r="AM1028" s="79">
        <f>ALL!AM415/ALL!AM$554</f>
        <v>1.1394686267544097E-3</v>
      </c>
      <c r="AN1028" s="79">
        <f>ALL!AN415/ALL!AN$554</f>
        <v>2.303284954641814E-4</v>
      </c>
      <c r="AO1028" s="79">
        <f>ALL!AO415/ALL!AO$554</f>
        <v>0</v>
      </c>
      <c r="AP1028" s="79">
        <f>ALL!AP415/ALL!AP$554</f>
        <v>1.3783878198738962E-3</v>
      </c>
      <c r="AQ1028" s="79">
        <f>ALL!AQ415/ALL!AQ$554</f>
        <v>1.2272388091235152E-5</v>
      </c>
      <c r="AR1028" s="79">
        <f>ALL!AR415/ALL!AR$554</f>
        <v>0</v>
      </c>
      <c r="AS1028" s="79">
        <f>ALL!AS415/ALL!AS$554</f>
        <v>0</v>
      </c>
      <c r="AT1028" s="79">
        <f>ALL!AT415/ALL!AT$554</f>
        <v>5.4958749322737924E-3</v>
      </c>
      <c r="AU1028" s="79">
        <f>ALL!AU415/ALL!AU$554</f>
        <v>1.1641980294537523E-3</v>
      </c>
      <c r="AV1028" s="79">
        <f>ALL!AV415/ALL!AV$554</f>
        <v>9.6590623320043701E-5</v>
      </c>
      <c r="AW1028" s="79">
        <f>ALL!AW415/ALL!AW$554</f>
        <v>3.7536454224381283E-4</v>
      </c>
      <c r="AX1028" s="79">
        <f>ALL!AX415/ALL!AX$554</f>
        <v>1.2979676636917061E-3</v>
      </c>
      <c r="AY1028" s="79">
        <f>ALL!AY415/ALL!AY$554</f>
        <v>0</v>
      </c>
      <c r="AZ1028" s="79">
        <f>ALL!AZ415/ALL!AZ$554</f>
        <v>2.2705800306205398E-4</v>
      </c>
      <c r="BA1028" s="79">
        <f>ALL!BA415/ALL!BA$554</f>
        <v>0</v>
      </c>
      <c r="BB1028" s="79">
        <f>ALL!BB415/ALL!BB$554</f>
        <v>0</v>
      </c>
      <c r="BC1028" s="79">
        <f>ALL!BC415/ALL!BC$554</f>
        <v>0</v>
      </c>
      <c r="BD1028" s="79">
        <f>ALL!BD415/ALL!BD$554</f>
        <v>0</v>
      </c>
      <c r="BE1028" s="79">
        <f>ALL!BE415/ALL!BE$554</f>
        <v>0</v>
      </c>
      <c r="BF1028" s="79">
        <f>ALL!BF415/ALL!BF$554</f>
        <v>2.5260397914052903E-4</v>
      </c>
      <c r="BG1028" s="79">
        <f>ALL!BG415/ALL!BG$554</f>
        <v>3.3448909153769451E-4</v>
      </c>
      <c r="BH1028" s="79">
        <f>ALL!BH415/ALL!BH$554</f>
        <v>2.2720302760515423E-4</v>
      </c>
      <c r="BJ1028" s="267">
        <f t="array" ref="BJ1028">(MIN(IF($E$4:$BG$4=BJ$4,$E1028:$BG1028)))</f>
        <v>0</v>
      </c>
      <c r="BK1028" s="267">
        <f t="array" ref="BK1028">(MAX(IF($E$4:$BG$4=BK$4,$E1028:$BG1028)))</f>
        <v>5.4958749322737924E-3</v>
      </c>
      <c r="BL1028" s="267">
        <f t="array" ref="BL1028">(AVERAGE(IF($E$4:$BG$4=BL$4,$E1028:$BG1028)))</f>
        <v>6.4237765609215475E-4</v>
      </c>
      <c r="BM1028" s="267">
        <f t="array" ref="BM1028">(MIN(IF($E$4:$BG$4=BM$4,$E1028:$BG1028)))</f>
        <v>0</v>
      </c>
      <c r="BN1028" s="267">
        <f t="array" ref="BN1028">(MAX(IF($E$4:$BG$4=BN$4,$E1028:$BG1028)))</f>
        <v>3.3448909153769451E-4</v>
      </c>
      <c r="BO1028" s="267">
        <f t="array" ref="BO1028">(AVERAGE(IF($E$4:$BG$4=BO$4,$E1028:$BG1028)))</f>
        <v>1.467732676695559E-4</v>
      </c>
      <c r="BP1028" s="267">
        <f t="array" ref="BP1028">(MIN(IF($E$4:$BG$4=BP$4,$E1028:$BG1028)))</f>
        <v>0</v>
      </c>
      <c r="BQ1028" s="267">
        <f t="array" ref="BQ1028">(MAX(IF($E$4:$BG$4=BQ$4,$E1028:$BG1028)))</f>
        <v>1.1394686267544097E-3</v>
      </c>
      <c r="BR1028" s="267">
        <f t="array" ref="BR1028">(AVERAGE(IF($E$4:$BG$4=BR$4,$E1028:$BG1028)))</f>
        <v>4.3619529020639034E-4</v>
      </c>
      <c r="BS1028" s="267">
        <f t="array" ref="BS1028">(MIN(IF($E$4:$BG$4=BS$4,$E1028:$BG1028)))</f>
        <v>0</v>
      </c>
      <c r="BT1028" s="267">
        <f t="array" ref="BT1028">(MAX(IF($E$4:$BG$4=BT$4,$E1028:$BG1028)))</f>
        <v>4.412968309311433E-3</v>
      </c>
      <c r="BU1028" s="267">
        <f t="array" ref="BU1028">(AVERAGE(IF($E$4:$BG$4=BU$4,$E1028:$BG1028)))</f>
        <v>7.0322374666900397E-4</v>
      </c>
      <c r="BV1028" s="267">
        <f t="array" ref="BV1028">(MIN(IF($E$4:$BG$4=BV$4,$E1028:$BG1028)))</f>
        <v>0</v>
      </c>
      <c r="BW1028" s="267">
        <f t="array" ref="BW1028">(MAX(IF($E$4:$BG$4=BW$4,$E1028:$BG1028)))</f>
        <v>2.3551862059271298E-4</v>
      </c>
      <c r="BX1028" s="267">
        <f t="array" ref="BX1028">(AVERAGE(IF($E$4:$BG$4=BX$4,$E1028:$BG1028)))</f>
        <v>7.0239682401789552E-5</v>
      </c>
      <c r="BY1028" s="267">
        <f t="array" ref="BY1028">(MIN(IF($E$4:$BG$4=BY$4,$E1028:$BG1028)))</f>
        <v>0</v>
      </c>
      <c r="BZ1028" s="267">
        <f t="array" ref="BZ1028">(MAX(IF($E$4:$BG$4=BZ$4,$E1028:$BG1028)))</f>
        <v>3.0694814118229754E-4</v>
      </c>
      <c r="CA1028" s="267">
        <f t="array" ref="CA1028">(AVERAGE(IF($E$4:$BG$4=CA$4,$E1028:$BG1028)))</f>
        <v>1.1141270569287795E-4</v>
      </c>
      <c r="CB1028" s="268">
        <f t="shared" si="399"/>
        <v>0</v>
      </c>
      <c r="CC1028" s="268">
        <f t="shared" si="400"/>
        <v>0</v>
      </c>
      <c r="CD1028" s="268">
        <f t="shared" si="401"/>
        <v>5.091321416050592E-4</v>
      </c>
    </row>
    <row r="1029" spans="1:82" s="90" customFormat="1" ht="48">
      <c r="A1029" s="253">
        <f t="shared" si="406"/>
        <v>54325</v>
      </c>
      <c r="B1029" s="236" t="s">
        <v>356</v>
      </c>
      <c r="C1029" s="50"/>
      <c r="D1029" s="50"/>
      <c r="E1029" s="79">
        <f>ALL!E416/ALL!E$554</f>
        <v>6.4367614303279878E-5</v>
      </c>
      <c r="F1029" s="79">
        <f>ALL!F416/ALL!F$554</f>
        <v>0</v>
      </c>
      <c r="G1029" s="79">
        <f>ALL!G416/ALL!G$554</f>
        <v>0</v>
      </c>
      <c r="H1029" s="79">
        <f>ALL!H416/ALL!H$554</f>
        <v>4.9541452698894739E-6</v>
      </c>
      <c r="I1029" s="79">
        <f>ALL!I416/ALL!I$554</f>
        <v>0</v>
      </c>
      <c r="J1029" s="79">
        <f>ALL!J416/ALL!J$554</f>
        <v>0</v>
      </c>
      <c r="K1029" s="79">
        <f>ALL!K416/ALL!K$554</f>
        <v>1.2764453188799103E-5</v>
      </c>
      <c r="L1029" s="79">
        <f>ALL!L416/ALL!L$554</f>
        <v>2.252633647598217E-6</v>
      </c>
      <c r="M1029" s="79">
        <f>ALL!M416/ALL!M$554</f>
        <v>0</v>
      </c>
      <c r="N1029" s="79">
        <f>ALL!N416/ALL!N$554</f>
        <v>0</v>
      </c>
      <c r="O1029" s="79">
        <f>ALL!O416/ALL!O$554</f>
        <v>0</v>
      </c>
      <c r="P1029" s="79">
        <f>ALL!P416/ALL!P$554</f>
        <v>0</v>
      </c>
      <c r="Q1029" s="79">
        <f>ALL!Q416/ALL!Q$554</f>
        <v>1.0958557409283688E-4</v>
      </c>
      <c r="R1029" s="79">
        <f>ALL!R416/ALL!R$554</f>
        <v>0</v>
      </c>
      <c r="S1029" s="79">
        <f>ALL!S416/ALL!S$554</f>
        <v>0</v>
      </c>
      <c r="T1029" s="79">
        <f>ALL!T416/ALL!T$554</f>
        <v>0</v>
      </c>
      <c r="U1029" s="79">
        <f>ALL!U416/ALL!U$554</f>
        <v>0</v>
      </c>
      <c r="V1029" s="79">
        <f>ALL!V416/ALL!V$554</f>
        <v>0</v>
      </c>
      <c r="W1029" s="79">
        <f>ALL!W416/ALL!W$554</f>
        <v>0</v>
      </c>
      <c r="X1029" s="79">
        <f>ALL!X416/ALL!X$554</f>
        <v>0</v>
      </c>
      <c r="Y1029" s="79">
        <f>ALL!Y416/ALL!Y$554</f>
        <v>0</v>
      </c>
      <c r="Z1029" s="79">
        <f>ALL!Z416/ALL!Z$554</f>
        <v>0</v>
      </c>
      <c r="AA1029" s="79">
        <f>ALL!AA416/ALL!AA$554</f>
        <v>1.1583205344566368E-4</v>
      </c>
      <c r="AB1029" s="79">
        <f>ALL!AB416/ALL!AB$554</f>
        <v>0</v>
      </c>
      <c r="AC1029" s="79">
        <f>ALL!AC416/ALL!AC$554</f>
        <v>0</v>
      </c>
      <c r="AD1029" s="79">
        <f>ALL!AD416/ALL!AD$554</f>
        <v>0</v>
      </c>
      <c r="AE1029" s="79">
        <f>ALL!AE416/ALL!AE$554</f>
        <v>0</v>
      </c>
      <c r="AF1029" s="79">
        <f>ALL!AF416/ALL!AF$554</f>
        <v>0</v>
      </c>
      <c r="AG1029" s="79">
        <f>ALL!AG416/ALL!AG$554</f>
        <v>6.5694185558005808E-5</v>
      </c>
      <c r="AH1029" s="79">
        <f>ALL!AH416/ALL!AH$554</f>
        <v>3.6344466308027649E-4</v>
      </c>
      <c r="AI1029" s="79">
        <f>ALL!AI416/ALL!AI$554</f>
        <v>0</v>
      </c>
      <c r="AJ1029" s="79">
        <f>ALL!AJ416/ALL!AJ$554</f>
        <v>1.5450034351508991E-7</v>
      </c>
      <c r="AK1029" s="79">
        <f>ALL!AK416/ALL!AK$554</f>
        <v>0</v>
      </c>
      <c r="AL1029" s="79">
        <f>ALL!AL416/ALL!AL$554</f>
        <v>0</v>
      </c>
      <c r="AM1029" s="79">
        <f>ALL!AM416/ALL!AM$554</f>
        <v>0</v>
      </c>
      <c r="AN1029" s="79">
        <f>ALL!AN416/ALL!AN$554</f>
        <v>5.5612513995375791E-5</v>
      </c>
      <c r="AO1029" s="79">
        <f>ALL!AO416/ALL!AO$554</f>
        <v>0</v>
      </c>
      <c r="AP1029" s="79">
        <f>ALL!AP416/ALL!AP$554</f>
        <v>0</v>
      </c>
      <c r="AQ1029" s="79">
        <f>ALL!AQ416/ALL!AQ$554</f>
        <v>0</v>
      </c>
      <c r="AR1029" s="79">
        <f>ALL!AR416/ALL!AR$554</f>
        <v>0</v>
      </c>
      <c r="AS1029" s="79">
        <f>ALL!AS416/ALL!AS$554</f>
        <v>0</v>
      </c>
      <c r="AT1029" s="79">
        <f>ALL!AT416/ALL!AT$554</f>
        <v>0</v>
      </c>
      <c r="AU1029" s="79">
        <f>ALL!AU416/ALL!AU$554</f>
        <v>0</v>
      </c>
      <c r="AV1029" s="79">
        <f>ALL!AV416/ALL!AV$554</f>
        <v>0</v>
      </c>
      <c r="AW1029" s="79">
        <f>ALL!AW416/ALL!AW$554</f>
        <v>0</v>
      </c>
      <c r="AX1029" s="79">
        <f>ALL!AX416/ALL!AX$554</f>
        <v>0</v>
      </c>
      <c r="AY1029" s="79">
        <f>ALL!AY416/ALL!AY$554</f>
        <v>0</v>
      </c>
      <c r="AZ1029" s="79">
        <f>ALL!AZ416/ALL!AZ$554</f>
        <v>0</v>
      </c>
      <c r="BA1029" s="79">
        <f>ALL!BA416/ALL!BA$554</f>
        <v>0</v>
      </c>
      <c r="BB1029" s="79">
        <f>ALL!BB416/ALL!BB$554</f>
        <v>0</v>
      </c>
      <c r="BC1029" s="79">
        <f>ALL!BC416/ALL!BC$554</f>
        <v>0</v>
      </c>
      <c r="BD1029" s="79">
        <f>ALL!BD416/ALL!BD$554</f>
        <v>0</v>
      </c>
      <c r="BE1029" s="79">
        <f>ALL!BE416/ALL!BE$554</f>
        <v>0</v>
      </c>
      <c r="BF1029" s="79">
        <f>ALL!BF416/ALL!BF$554</f>
        <v>0</v>
      </c>
      <c r="BG1029" s="79">
        <f>ALL!BG416/ALL!BG$554</f>
        <v>3.8149552863269207E-4</v>
      </c>
      <c r="BH1029" s="79">
        <f>ALL!BH416/ALL!BH$554</f>
        <v>2.40348596291334E-5</v>
      </c>
      <c r="BJ1029" s="267">
        <f t="array" ref="BJ1029">(MIN(IF($E$4:$BG$4=BJ$4,$E1029:$BG1029)))</f>
        <v>0</v>
      </c>
      <c r="BK1029" s="267">
        <f t="array" ref="BK1029">(MAX(IF($E$4:$BG$4=BK$4,$E1029:$BG1029)))</f>
        <v>5.5612513995375791E-5</v>
      </c>
      <c r="BL1029" s="267">
        <f t="array" ref="BL1029">(AVERAGE(IF($E$4:$BG$4=BL$4,$E1029:$BG1029)))</f>
        <v>3.475782124710987E-6</v>
      </c>
      <c r="BM1029" s="267">
        <f t="array" ref="BM1029">(MIN(IF($E$4:$BG$4=BM$4,$E1029:$BG1029)))</f>
        <v>0</v>
      </c>
      <c r="BN1029" s="267">
        <f t="array" ref="BN1029">(MAX(IF($E$4:$BG$4=BN$4,$E1029:$BG1029)))</f>
        <v>3.8149552863269207E-4</v>
      </c>
      <c r="BO1029" s="267">
        <f t="array" ref="BO1029">(AVERAGE(IF($E$4:$BG$4=BO$4,$E1029:$BG1029)))</f>
        <v>9.5373882158173017E-5</v>
      </c>
      <c r="BP1029" s="267">
        <f t="array" ref="BP1029">(MIN(IF($E$4:$BG$4=BP$4,$E1029:$BG1029)))</f>
        <v>0</v>
      </c>
      <c r="BQ1029" s="267">
        <f t="array" ref="BQ1029">(MAX(IF($E$4:$BG$4=BQ$4,$E1029:$BG1029)))</f>
        <v>0</v>
      </c>
      <c r="BR1029" s="267">
        <f t="array" ref="BR1029">(AVERAGE(IF($E$4:$BG$4=BR$4,$E1029:$BG1029)))</f>
        <v>0</v>
      </c>
      <c r="BS1029" s="267">
        <f t="array" ref="BS1029">(MIN(IF($E$4:$BG$4=BS$4,$E1029:$BG1029)))</f>
        <v>0</v>
      </c>
      <c r="BT1029" s="267">
        <f t="array" ref="BT1029">(MAX(IF($E$4:$BG$4=BT$4,$E1029:$BG1029)))</f>
        <v>3.6344466308027649E-4</v>
      </c>
      <c r="BU1029" s="267">
        <f t="array" ref="BU1029">(AVERAGE(IF($E$4:$BG$4=BU$4,$E1029:$BG1029)))</f>
        <v>3.1949928732416454E-5</v>
      </c>
      <c r="BV1029" s="267">
        <f t="array" ref="BV1029">(MIN(IF($E$4:$BG$4=BV$4,$E1029:$BG1029)))</f>
        <v>0</v>
      </c>
      <c r="BW1029" s="267">
        <f t="array" ref="BW1029">(MAX(IF($E$4:$BG$4=BW$4,$E1029:$BG1029)))</f>
        <v>1.5450034351508991E-7</v>
      </c>
      <c r="BX1029" s="267">
        <f t="array" ref="BX1029">(AVERAGE(IF($E$4:$BG$4=BX$4,$E1029:$BG1029)))</f>
        <v>3.8625085878772477E-8</v>
      </c>
      <c r="BY1029" s="267">
        <f t="array" ref="BY1029">(MIN(IF($E$4:$BG$4=BY$4,$E1029:$BG1029)))</f>
        <v>0</v>
      </c>
      <c r="BZ1029" s="267">
        <f t="array" ref="BZ1029">(MAX(IF($E$4:$BG$4=BZ$4,$E1029:$BG1029)))</f>
        <v>6.5694185558005808E-5</v>
      </c>
      <c r="CA1029" s="267">
        <f t="array" ref="CA1029">(AVERAGE(IF($E$4:$BG$4=CA$4,$E1029:$BG1029)))</f>
        <v>9.7066884579434335E-6</v>
      </c>
      <c r="CB1029" s="268">
        <f t="shared" si="399"/>
        <v>0</v>
      </c>
      <c r="CC1029" s="268">
        <f t="shared" si="400"/>
        <v>0</v>
      </c>
      <c r="CD1029" s="268">
        <f t="shared" si="401"/>
        <v>2.1384688464689684E-5</v>
      </c>
    </row>
    <row r="1030" spans="1:82" s="90" customFormat="1">
      <c r="A1030" s="253">
        <f t="shared" si="406"/>
        <v>54402</v>
      </c>
      <c r="B1030" s="236" t="s">
        <v>357</v>
      </c>
      <c r="C1030" s="50"/>
      <c r="D1030" s="50"/>
      <c r="E1030" s="79">
        <f>ALL!E417/ALL!E$554</f>
        <v>9.1409124631046314E-4</v>
      </c>
      <c r="F1030" s="79">
        <f>ALL!F417/ALL!F$554</f>
        <v>6.3913876365027109E-4</v>
      </c>
      <c r="G1030" s="79">
        <f>ALL!G417/ALL!G$554</f>
        <v>6.2226988657694646E-4</v>
      </c>
      <c r="H1030" s="79">
        <f>ALL!H417/ALL!H$554</f>
        <v>1.1687742620557862E-3</v>
      </c>
      <c r="I1030" s="79">
        <f>ALL!I417/ALL!I$554</f>
        <v>4.8747436687243781E-4</v>
      </c>
      <c r="J1030" s="79">
        <f>ALL!J417/ALL!J$554</f>
        <v>7.8046785087994102E-4</v>
      </c>
      <c r="K1030" s="79">
        <f>ALL!K417/ALL!K$554</f>
        <v>1.5276417032812836E-3</v>
      </c>
      <c r="L1030" s="79">
        <f>ALL!L417/ALL!L$554</f>
        <v>1.3792424002897325E-3</v>
      </c>
      <c r="M1030" s="79">
        <f>ALL!M417/ALL!M$554</f>
        <v>0</v>
      </c>
      <c r="N1030" s="79">
        <f>ALL!N417/ALL!N$554</f>
        <v>0</v>
      </c>
      <c r="O1030" s="79">
        <f>ALL!O417/ALL!O$554</f>
        <v>1.4565921989155778E-3</v>
      </c>
      <c r="P1030" s="79">
        <f>ALL!P417/ALL!P$554</f>
        <v>7.089585332267763E-4</v>
      </c>
      <c r="Q1030" s="79">
        <f>ALL!Q417/ALL!Q$554</f>
        <v>6.6483770248045514E-4</v>
      </c>
      <c r="R1030" s="79">
        <f>ALL!R417/ALL!R$554</f>
        <v>2.8322696674451536E-4</v>
      </c>
      <c r="S1030" s="79">
        <f>ALL!S417/ALL!S$554</f>
        <v>6.1604952294117791E-4</v>
      </c>
      <c r="T1030" s="79">
        <f>ALL!T417/ALL!T$554</f>
        <v>3.9086574024630832E-4</v>
      </c>
      <c r="U1030" s="79">
        <f>ALL!U417/ALL!U$554</f>
        <v>2.0088858861242059E-3</v>
      </c>
      <c r="V1030" s="79">
        <f>ALL!V417/ALL!V$554</f>
        <v>9.7481893862559599E-4</v>
      </c>
      <c r="W1030" s="79">
        <f>ALL!W417/ALL!W$554</f>
        <v>3.8376232563791393E-4</v>
      </c>
      <c r="X1030" s="79">
        <f>ALL!X417/ALL!X$554</f>
        <v>5.0068933005465452E-4</v>
      </c>
      <c r="Y1030" s="79">
        <f>ALL!Y417/ALL!Y$554</f>
        <v>1.1376700938044658E-3</v>
      </c>
      <c r="Z1030" s="79">
        <f>ALL!Z417/ALL!Z$554</f>
        <v>9.1794367880307902E-4</v>
      </c>
      <c r="AA1030" s="79">
        <f>ALL!AA417/ALL!AA$554</f>
        <v>9.0970096938887163E-4</v>
      </c>
      <c r="AB1030" s="79">
        <f>ALL!AB417/ALL!AB$554</f>
        <v>6.4908170502148295E-4</v>
      </c>
      <c r="AC1030" s="79">
        <f>ALL!AC417/ALL!AC$554</f>
        <v>8.0319054655187495E-5</v>
      </c>
      <c r="AD1030" s="79">
        <f>ALL!AD417/ALL!AD$554</f>
        <v>4.7515360680688395E-4</v>
      </c>
      <c r="AE1030" s="79">
        <f>ALL!AE417/ALL!AE$554</f>
        <v>3.7717520307495095E-4</v>
      </c>
      <c r="AF1030" s="79">
        <f>ALL!AF417/ALL!AF$554</f>
        <v>4.9611224279406984E-4</v>
      </c>
      <c r="AG1030" s="79">
        <f>ALL!AG417/ALL!AG$554</f>
        <v>5.1369026499247872E-4</v>
      </c>
      <c r="AH1030" s="79">
        <f>ALL!AH417/ALL!AH$554</f>
        <v>1.0825728688486306E-3</v>
      </c>
      <c r="AI1030" s="79">
        <f>ALL!AI417/ALL!AI$554</f>
        <v>1.6572181881415809E-3</v>
      </c>
      <c r="AJ1030" s="79">
        <f>ALL!AJ417/ALL!AJ$554</f>
        <v>6.2771087674084363E-4</v>
      </c>
      <c r="AK1030" s="79">
        <f>ALL!AK417/ALL!AK$554</f>
        <v>1.7077867408602273E-3</v>
      </c>
      <c r="AL1030" s="79">
        <f>ALL!AL417/ALL!AL$554</f>
        <v>1.1765507447409288E-3</v>
      </c>
      <c r="AM1030" s="79">
        <f>ALL!AM417/ALL!AM$554</f>
        <v>1.2328459308004814E-3</v>
      </c>
      <c r="AN1030" s="79">
        <f>ALL!AN417/ALL!AN$554</f>
        <v>5.3640679624146416E-4</v>
      </c>
      <c r="AO1030" s="79">
        <f>ALL!AO417/ALL!AO$554</f>
        <v>0</v>
      </c>
      <c r="AP1030" s="79">
        <f>ALL!AP417/ALL!AP$554</f>
        <v>6.9164902299974265E-4</v>
      </c>
      <c r="AQ1030" s="79">
        <f>ALL!AQ417/ALL!AQ$554</f>
        <v>0</v>
      </c>
      <c r="AR1030" s="79">
        <f>ALL!AR417/ALL!AR$554</f>
        <v>7.3771331479456355E-4</v>
      </c>
      <c r="AS1030" s="79">
        <f>ALL!AS417/ALL!AS$554</f>
        <v>4.9685344816065454E-4</v>
      </c>
      <c r="AT1030" s="79">
        <f>ALL!AT417/ALL!AT$554</f>
        <v>3.4559531185005216E-4</v>
      </c>
      <c r="AU1030" s="79">
        <f>ALL!AU417/ALL!AU$554</f>
        <v>5.5153280330132138E-4</v>
      </c>
      <c r="AV1030" s="79">
        <f>ALL!AV417/ALL!AV$554</f>
        <v>0</v>
      </c>
      <c r="AW1030" s="79">
        <f>ALL!AW417/ALL!AW$554</f>
        <v>3.9243807112655647E-4</v>
      </c>
      <c r="AX1030" s="79">
        <f>ALL!AX417/ALL!AX$554</f>
        <v>8.4579843124153059E-4</v>
      </c>
      <c r="AY1030" s="79">
        <f>ALL!AY417/ALL!AY$554</f>
        <v>2.440729695432423E-3</v>
      </c>
      <c r="AZ1030" s="79">
        <f>ALL!AZ417/ALL!AZ$554</f>
        <v>1.2175656303519849E-3</v>
      </c>
      <c r="BA1030" s="79">
        <f>ALL!BA417/ALL!BA$554</f>
        <v>0</v>
      </c>
      <c r="BB1030" s="79">
        <f>ALL!BB417/ALL!BB$554</f>
        <v>2.5253359345396198E-3</v>
      </c>
      <c r="BC1030" s="79">
        <f>ALL!BC417/ALL!BC$554</f>
        <v>0</v>
      </c>
      <c r="BD1030" s="79">
        <f>ALL!BD417/ALL!BD$554</f>
        <v>1.064933582688413E-3</v>
      </c>
      <c r="BE1030" s="79">
        <f>ALL!BE417/ALL!BE$554</f>
        <v>1.0268609351630952E-4</v>
      </c>
      <c r="BF1030" s="79">
        <f>ALL!BF417/ALL!BF$554</f>
        <v>5.6567263225765711E-5</v>
      </c>
      <c r="BG1030" s="79">
        <f>ALL!BG417/ALL!BG$554</f>
        <v>0</v>
      </c>
      <c r="BH1030" s="79">
        <f>ALL!BH417/ALL!BH$554</f>
        <v>7.4112251030833604E-4</v>
      </c>
      <c r="BJ1030" s="267">
        <f t="array" ref="BJ1030">(MIN(IF($E$4:$BG$4=BJ$4,$E1030:$BG1030)))</f>
        <v>0</v>
      </c>
      <c r="BK1030" s="267">
        <f t="array" ref="BK1030">(MAX(IF($E$4:$BG$4=BK$4,$E1030:$BG1030)))</f>
        <v>2.5253359345396198E-3</v>
      </c>
      <c r="BL1030" s="267">
        <f t="array" ref="BL1030">(AVERAGE(IF($E$4:$BG$4=BL$4,$E1030:$BG1030)))</f>
        <v>6.7385115375249451E-4</v>
      </c>
      <c r="BM1030" s="267">
        <f t="array" ref="BM1030">(MIN(IF($E$4:$BG$4=BM$4,$E1030:$BG1030)))</f>
        <v>0</v>
      </c>
      <c r="BN1030" s="267">
        <f t="array" ref="BN1030">(MAX(IF($E$4:$BG$4=BN$4,$E1030:$BG1030)))</f>
        <v>1.064933582688413E-3</v>
      </c>
      <c r="BO1030" s="267">
        <f t="array" ref="BO1030">(AVERAGE(IF($E$4:$BG$4=BO$4,$E1030:$BG1030)))</f>
        <v>3.0604673485762205E-4</v>
      </c>
      <c r="BP1030" s="267">
        <f t="array" ref="BP1030">(MIN(IF($E$4:$BG$4=BP$4,$E1030:$BG1030)))</f>
        <v>1.1765507447409288E-3</v>
      </c>
      <c r="BQ1030" s="267">
        <f t="array" ref="BQ1030">(MAX(IF($E$4:$BG$4=BQ$4,$E1030:$BG1030)))</f>
        <v>1.7077867408602273E-3</v>
      </c>
      <c r="BR1030" s="267">
        <f t="array" ref="BR1030">(AVERAGE(IF($E$4:$BG$4=BR$4,$E1030:$BG1030)))</f>
        <v>1.3723944721338794E-3</v>
      </c>
      <c r="BS1030" s="267">
        <f t="array" ref="BS1030">(MIN(IF($E$4:$BG$4=BS$4,$E1030:$BG1030)))</f>
        <v>0</v>
      </c>
      <c r="BT1030" s="267">
        <f t="array" ref="BT1030">(MAX(IF($E$4:$BG$4=BT$4,$E1030:$BG1030)))</f>
        <v>1.5276417032812836E-3</v>
      </c>
      <c r="BU1030" s="267">
        <f t="array" ref="BU1030">(AVERAGE(IF($E$4:$BG$4=BU$4,$E1030:$BG1030)))</f>
        <v>6.8376053624487386E-4</v>
      </c>
      <c r="BV1030" s="267">
        <f t="array" ref="BV1030">(MIN(IF($E$4:$BG$4=BV$4,$E1030:$BG1030)))</f>
        <v>6.2226988657694646E-4</v>
      </c>
      <c r="BW1030" s="267">
        <f t="array" ref="BW1030">(MAX(IF($E$4:$BG$4=BW$4,$E1030:$BG1030)))</f>
        <v>9.1794367880307902E-4</v>
      </c>
      <c r="BX1030" s="267">
        <f t="array" ref="BX1030">(AVERAGE(IF($E$4:$BG$4=BX$4,$E1030:$BG1030)))</f>
        <v>7.0425153678558801E-4</v>
      </c>
      <c r="BY1030" s="267">
        <f t="array" ref="BY1030">(MIN(IF($E$4:$BG$4=BY$4,$E1030:$BG1030)))</f>
        <v>4.8747436687243781E-4</v>
      </c>
      <c r="BZ1030" s="267">
        <f t="array" ref="BZ1030">(MAX(IF($E$4:$BG$4=BZ$4,$E1030:$BG1030)))</f>
        <v>2.0088858861242059E-3</v>
      </c>
      <c r="CA1030" s="267">
        <f t="array" ref="CA1030">(AVERAGE(IF($E$4:$BG$4=CA$4,$E1030:$BG1030)))</f>
        <v>1.036594138528838E-3</v>
      </c>
      <c r="CB1030" s="268">
        <f t="shared" si="399"/>
        <v>0</v>
      </c>
      <c r="CC1030" s="268">
        <f t="shared" si="400"/>
        <v>0</v>
      </c>
      <c r="CD1030" s="268">
        <f t="shared" si="401"/>
        <v>7.3736591261561115E-4</v>
      </c>
    </row>
    <row r="1031" spans="1:82" s="90" customFormat="1">
      <c r="A1031" s="253">
        <f t="shared" si="406"/>
        <v>54403</v>
      </c>
      <c r="B1031" s="236" t="s">
        <v>358</v>
      </c>
      <c r="C1031" s="50"/>
      <c r="D1031" s="50"/>
      <c r="E1031" s="79">
        <f>ALL!E418/ALL!E$554</f>
        <v>2.9999878878744486E-4</v>
      </c>
      <c r="F1031" s="79">
        <f>ALL!F418/ALL!F$554</f>
        <v>4.2706067734998252E-4</v>
      </c>
      <c r="G1031" s="79">
        <f>ALL!G418/ALL!G$554</f>
        <v>6.802909810811232E-4</v>
      </c>
      <c r="H1031" s="79">
        <f>ALL!H418/ALL!H$554</f>
        <v>2.5285129301888662E-4</v>
      </c>
      <c r="I1031" s="79">
        <f>ALL!I418/ALL!I$554</f>
        <v>1.0308224424152384E-3</v>
      </c>
      <c r="J1031" s="79">
        <f>ALL!J418/ALL!J$554</f>
        <v>6.2852396161482246E-4</v>
      </c>
      <c r="K1031" s="79">
        <f>ALL!K418/ALL!K$554</f>
        <v>1.8392869863057314E-3</v>
      </c>
      <c r="L1031" s="79">
        <f>ALL!L418/ALL!L$554</f>
        <v>4.4799614159380421E-4</v>
      </c>
      <c r="M1031" s="79">
        <f>ALL!M418/ALL!M$554</f>
        <v>1.163100242207181E-3</v>
      </c>
      <c r="N1031" s="79">
        <f>ALL!N418/ALL!N$554</f>
        <v>6.5603256924303419E-4</v>
      </c>
      <c r="O1031" s="79">
        <f>ALL!O418/ALL!O$554</f>
        <v>8.3416606257316031E-4</v>
      </c>
      <c r="P1031" s="79">
        <f>ALL!P418/ALL!P$554</f>
        <v>3.617919304096169E-4</v>
      </c>
      <c r="Q1031" s="79">
        <f>ALL!Q418/ALL!Q$554</f>
        <v>1.0571612663541163E-3</v>
      </c>
      <c r="R1031" s="79">
        <f>ALL!R418/ALL!R$554</f>
        <v>1.1071931005057168E-3</v>
      </c>
      <c r="S1031" s="79">
        <f>ALL!S418/ALL!S$554</f>
        <v>1.6025042791507412E-3</v>
      </c>
      <c r="T1031" s="79">
        <f>ALL!T418/ALL!T$554</f>
        <v>1.4190958663730774E-3</v>
      </c>
      <c r="U1031" s="79">
        <f>ALL!U418/ALL!U$554</f>
        <v>1.9129772313676611E-3</v>
      </c>
      <c r="V1031" s="79">
        <f>ALL!V418/ALL!V$554</f>
        <v>8.5088113897859073E-4</v>
      </c>
      <c r="W1031" s="79">
        <f>ALL!W418/ALL!W$554</f>
        <v>1.7739867942435914E-3</v>
      </c>
      <c r="X1031" s="79">
        <f>ALL!X418/ALL!X$554</f>
        <v>1.7419116855876856E-3</v>
      </c>
      <c r="Y1031" s="79">
        <f>ALL!Y418/ALL!Y$554</f>
        <v>9.9898576407495931E-4</v>
      </c>
      <c r="Z1031" s="79">
        <f>ALL!Z418/ALL!Z$554</f>
        <v>6.3192929383028859E-4</v>
      </c>
      <c r="AA1031" s="79">
        <f>ALL!AA418/ALL!AA$554</f>
        <v>1.0472634038899697E-3</v>
      </c>
      <c r="AB1031" s="79">
        <f>ALL!AB418/ALL!AB$554</f>
        <v>9.9908596461245874E-4</v>
      </c>
      <c r="AC1031" s="79">
        <f>ALL!AC418/ALL!AC$554</f>
        <v>9.6581245053287059E-4</v>
      </c>
      <c r="AD1031" s="79">
        <f>ALL!AD418/ALL!AD$554</f>
        <v>5.2449991256459821E-4</v>
      </c>
      <c r="AE1031" s="79">
        <f>ALL!AE418/ALL!AE$554</f>
        <v>8.0775318204978597E-4</v>
      </c>
      <c r="AF1031" s="79">
        <f>ALL!AF418/ALL!AF$554</f>
        <v>1.1550046442010057E-3</v>
      </c>
      <c r="AG1031" s="79">
        <f>ALL!AG418/ALL!AG$554</f>
        <v>7.6641053378986553E-4</v>
      </c>
      <c r="AH1031" s="79">
        <f>ALL!AH418/ALL!AH$554</f>
        <v>1.7371358891012279E-3</v>
      </c>
      <c r="AI1031" s="79">
        <f>ALL!AI418/ALL!AI$554</f>
        <v>5.6661163487459036E-4</v>
      </c>
      <c r="AJ1031" s="79">
        <f>ALL!AJ418/ALL!AJ$554</f>
        <v>1.3529045891319731E-3</v>
      </c>
      <c r="AK1031" s="79">
        <f>ALL!AK418/ALL!AK$554</f>
        <v>9.4719641358805939E-4</v>
      </c>
      <c r="AL1031" s="79">
        <f>ALL!AL418/ALL!AL$554</f>
        <v>3.4777024092397151E-3</v>
      </c>
      <c r="AM1031" s="79">
        <f>ALL!AM418/ALL!AM$554</f>
        <v>3.846415491417544E-3</v>
      </c>
      <c r="AN1031" s="79">
        <f>ALL!AN418/ALL!AN$554</f>
        <v>8.4931431373737917E-4</v>
      </c>
      <c r="AO1031" s="79">
        <f>ALL!AO418/ALL!AO$554</f>
        <v>2.7087434326110026E-3</v>
      </c>
      <c r="AP1031" s="79">
        <f>ALL!AP418/ALL!AP$554</f>
        <v>1.2558259050364947E-3</v>
      </c>
      <c r="AQ1031" s="79">
        <f>ALL!AQ418/ALL!AQ$554</f>
        <v>1.387787036504646E-3</v>
      </c>
      <c r="AR1031" s="79">
        <f>ALL!AR418/ALL!AR$554</f>
        <v>8.1722034398070331E-4</v>
      </c>
      <c r="AS1031" s="79">
        <f>ALL!AS418/ALL!AS$554</f>
        <v>2.6084036311420219E-3</v>
      </c>
      <c r="AT1031" s="79">
        <f>ALL!AT418/ALL!AT$554</f>
        <v>1.2359811534006422E-3</v>
      </c>
      <c r="AU1031" s="79">
        <f>ALL!AU418/ALL!AU$554</f>
        <v>7.6762610306350509E-4</v>
      </c>
      <c r="AV1031" s="79">
        <f>ALL!AV418/ALL!AV$554</f>
        <v>8.2761338721860402E-4</v>
      </c>
      <c r="AW1031" s="79">
        <f>ALL!AW418/ALL!AW$554</f>
        <v>1.4576867301448523E-3</v>
      </c>
      <c r="AX1031" s="79">
        <f>ALL!AX418/ALL!AX$554</f>
        <v>4.4611735034304065E-4</v>
      </c>
      <c r="AY1031" s="79">
        <f>ALL!AY418/ALL!AY$554</f>
        <v>2.078530964049744E-3</v>
      </c>
      <c r="AZ1031" s="79">
        <f>ALL!AZ418/ALL!AZ$554</f>
        <v>1.0553068689347182E-3</v>
      </c>
      <c r="BA1031" s="79">
        <f>ALL!BA418/ALL!BA$554</f>
        <v>2.6514994982184403E-3</v>
      </c>
      <c r="BB1031" s="79">
        <f>ALL!BB418/ALL!BB$554</f>
        <v>3.4840254624252174E-4</v>
      </c>
      <c r="BC1031" s="79">
        <f>ALL!BC418/ALL!BC$554</f>
        <v>3.1933499783184677E-3</v>
      </c>
      <c r="BD1031" s="79">
        <f>ALL!BD418/ALL!BD$554</f>
        <v>1.2564367518861476E-3</v>
      </c>
      <c r="BE1031" s="79">
        <f>ALL!BE418/ALL!BE$554</f>
        <v>1.0697425859564136E-3</v>
      </c>
      <c r="BF1031" s="79">
        <f>ALL!BF418/ALL!BF$554</f>
        <v>4.4934351857488203E-4</v>
      </c>
      <c r="BG1031" s="79">
        <f>ALL!BG418/ALL!BG$554</f>
        <v>8.648582270119067E-4</v>
      </c>
      <c r="BH1031" s="79">
        <f>ALL!BH418/ALL!BH$554</f>
        <v>9.8353581760140911E-4</v>
      </c>
      <c r="BJ1031" s="267">
        <f t="array" ref="BJ1031">(MIN(IF($E$4:$BG$4=BJ$4,$E1031:$BG1031)))</f>
        <v>3.4840254624252174E-4</v>
      </c>
      <c r="BK1031" s="267">
        <f t="array" ref="BK1031">(MAX(IF($E$4:$BG$4=BK$4,$E1031:$BG1031)))</f>
        <v>3.1933499783184677E-3</v>
      </c>
      <c r="BL1031" s="267">
        <f t="array" ref="BL1031">(AVERAGE(IF($E$4:$BG$4=BL$4,$E1031:$BG1031)))</f>
        <v>1.4805880776841739E-3</v>
      </c>
      <c r="BM1031" s="267">
        <f t="array" ref="BM1031">(MIN(IF($E$4:$BG$4=BM$4,$E1031:$BG1031)))</f>
        <v>4.4934351857488203E-4</v>
      </c>
      <c r="BN1031" s="267">
        <f t="array" ref="BN1031">(MAX(IF($E$4:$BG$4=BN$4,$E1031:$BG1031)))</f>
        <v>1.2564367518861476E-3</v>
      </c>
      <c r="BO1031" s="267">
        <f t="array" ref="BO1031">(AVERAGE(IF($E$4:$BG$4=BO$4,$E1031:$BG1031)))</f>
        <v>9.1009527085733751E-4</v>
      </c>
      <c r="BP1031" s="267">
        <f t="array" ref="BP1031">(MIN(IF($E$4:$BG$4=BP$4,$E1031:$BG1031)))</f>
        <v>9.4719641358805939E-4</v>
      </c>
      <c r="BQ1031" s="267">
        <f t="array" ref="BQ1031">(MAX(IF($E$4:$BG$4=BQ$4,$E1031:$BG1031)))</f>
        <v>3.846415491417544E-3</v>
      </c>
      <c r="BR1031" s="267">
        <f t="array" ref="BR1031">(AVERAGE(IF($E$4:$BG$4=BR$4,$E1031:$BG1031)))</f>
        <v>2.7571047714151065E-3</v>
      </c>
      <c r="BS1031" s="267">
        <f t="array" ref="BS1031">(MIN(IF($E$4:$BG$4=BS$4,$E1031:$BG1031)))</f>
        <v>2.5285129301888662E-4</v>
      </c>
      <c r="BT1031" s="267">
        <f t="array" ref="BT1031">(MAX(IF($E$4:$BG$4=BT$4,$E1031:$BG1031)))</f>
        <v>1.8392869863057314E-3</v>
      </c>
      <c r="BU1031" s="267">
        <f t="array" ref="BU1031">(AVERAGE(IF($E$4:$BG$4=BU$4,$E1031:$BG1031)))</f>
        <v>1.0070618225295476E-3</v>
      </c>
      <c r="BV1031" s="267">
        <f t="array" ref="BV1031">(MIN(IF($E$4:$BG$4=BV$4,$E1031:$BG1031)))</f>
        <v>6.3192929383028859E-4</v>
      </c>
      <c r="BW1031" s="267">
        <f t="array" ref="BW1031">(MAX(IF($E$4:$BG$4=BW$4,$E1031:$BG1031)))</f>
        <v>1.3529045891319731E-3</v>
      </c>
      <c r="BX1031" s="267">
        <f t="array" ref="BX1031">(AVERAGE(IF($E$4:$BG$4=BX$4,$E1031:$BG1031)))</f>
        <v>9.1605270716396084E-4</v>
      </c>
      <c r="BY1031" s="267">
        <f t="array" ref="BY1031">(MIN(IF($E$4:$BG$4=BY$4,$E1031:$BG1031)))</f>
        <v>3.617919304096169E-4</v>
      </c>
      <c r="BZ1031" s="267">
        <f t="array" ref="BZ1031">(MAX(IF($E$4:$BG$4=BZ$4,$E1031:$BG1031)))</f>
        <v>1.9129772313676611E-3</v>
      </c>
      <c r="CA1031" s="267">
        <f t="array" ref="CA1031">(AVERAGE(IF($E$4:$BG$4=CA$4,$E1031:$BG1031)))</f>
        <v>9.755030857197803E-4</v>
      </c>
      <c r="CB1031" s="268">
        <f t="shared" si="399"/>
        <v>0</v>
      </c>
      <c r="CC1031" s="268">
        <f t="shared" si="400"/>
        <v>0</v>
      </c>
      <c r="CD1031" s="268">
        <f t="shared" si="401"/>
        <v>1.2225842789533865E-3</v>
      </c>
    </row>
    <row r="1032" spans="1:82" s="90" customFormat="1" ht="24">
      <c r="A1032" s="253">
        <f t="shared" ref="A1032:A1095" si="407">LEFT(B1032,5)*1</f>
        <v>54404</v>
      </c>
      <c r="B1032" s="236" t="s">
        <v>359</v>
      </c>
      <c r="C1032" s="50"/>
      <c r="D1032" s="50"/>
      <c r="E1032" s="79">
        <f>ALL!E419/ALL!E$554</f>
        <v>0</v>
      </c>
      <c r="F1032" s="79">
        <f>ALL!F419/ALL!F$554</f>
        <v>0</v>
      </c>
      <c r="G1032" s="79">
        <f>ALL!G419/ALL!G$554</f>
        <v>1.9410176770510152E-4</v>
      </c>
      <c r="H1032" s="79">
        <f>ALL!H419/ALL!H$554</f>
        <v>0</v>
      </c>
      <c r="I1032" s="79">
        <f>ALL!I419/ALL!I$554</f>
        <v>5.3323223348775097E-6</v>
      </c>
      <c r="J1032" s="79">
        <f>ALL!J419/ALL!J$554</f>
        <v>0</v>
      </c>
      <c r="K1032" s="79">
        <f>ALL!K419/ALL!K$554</f>
        <v>0</v>
      </c>
      <c r="L1032" s="79">
        <f>ALL!L419/ALL!L$554</f>
        <v>0</v>
      </c>
      <c r="M1032" s="79">
        <f>ALL!M419/ALL!M$554</f>
        <v>0</v>
      </c>
      <c r="N1032" s="79">
        <f>ALL!N419/ALL!N$554</f>
        <v>0</v>
      </c>
      <c r="O1032" s="79">
        <f>ALL!O419/ALL!O$554</f>
        <v>0</v>
      </c>
      <c r="P1032" s="79">
        <f>ALL!P419/ALL!P$554</f>
        <v>0</v>
      </c>
      <c r="Q1032" s="79">
        <f>ALL!Q419/ALL!Q$554</f>
        <v>1.0090455354247102E-4</v>
      </c>
      <c r="R1032" s="79">
        <f>ALL!R419/ALL!R$554</f>
        <v>0</v>
      </c>
      <c r="S1032" s="79">
        <f>ALL!S419/ALL!S$554</f>
        <v>7.9318146626821805E-4</v>
      </c>
      <c r="T1032" s="79">
        <f>ALL!T419/ALL!T$554</f>
        <v>0</v>
      </c>
      <c r="U1032" s="79">
        <f>ALL!U419/ALL!U$554</f>
        <v>0</v>
      </c>
      <c r="V1032" s="79">
        <f>ALL!V419/ALL!V$554</f>
        <v>0</v>
      </c>
      <c r="W1032" s="79">
        <f>ALL!W419/ALL!W$554</f>
        <v>0</v>
      </c>
      <c r="X1032" s="79">
        <f>ALL!X419/ALL!X$554</f>
        <v>0</v>
      </c>
      <c r="Y1032" s="79">
        <f>ALL!Y419/ALL!Y$554</f>
        <v>0</v>
      </c>
      <c r="Z1032" s="79">
        <f>ALL!Z419/ALL!Z$554</f>
        <v>0</v>
      </c>
      <c r="AA1032" s="79">
        <f>ALL!AA419/ALL!AA$554</f>
        <v>0</v>
      </c>
      <c r="AB1032" s="79">
        <f>ALL!AB419/ALL!AB$554</f>
        <v>8.6473011890686382E-4</v>
      </c>
      <c r="AC1032" s="79">
        <f>ALL!AC419/ALL!AC$554</f>
        <v>0</v>
      </c>
      <c r="AD1032" s="79">
        <f>ALL!AD419/ALL!AD$554</f>
        <v>0</v>
      </c>
      <c r="AE1032" s="79">
        <f>ALL!AE419/ALL!AE$554</f>
        <v>6.7242540500490642E-5</v>
      </c>
      <c r="AF1032" s="79">
        <f>ALL!AF419/ALL!AF$554</f>
        <v>0</v>
      </c>
      <c r="AG1032" s="79">
        <f>ALL!AG419/ALL!AG$554</f>
        <v>0</v>
      </c>
      <c r="AH1032" s="79">
        <f>ALL!AH419/ALL!AH$554</f>
        <v>0</v>
      </c>
      <c r="AI1032" s="79">
        <f>ALL!AI419/ALL!AI$554</f>
        <v>0</v>
      </c>
      <c r="AJ1032" s="79">
        <f>ALL!AJ419/ALL!AJ$554</f>
        <v>0</v>
      </c>
      <c r="AK1032" s="79">
        <f>ALL!AK419/ALL!AK$554</f>
        <v>0</v>
      </c>
      <c r="AL1032" s="79">
        <f>ALL!AL419/ALL!AL$554</f>
        <v>0</v>
      </c>
      <c r="AM1032" s="79">
        <f>ALL!AM419/ALL!AM$554</f>
        <v>0</v>
      </c>
      <c r="AN1032" s="79">
        <f>ALL!AN419/ALL!AN$554</f>
        <v>0</v>
      </c>
      <c r="AO1032" s="79">
        <f>ALL!AO419/ALL!AO$554</f>
        <v>0</v>
      </c>
      <c r="AP1032" s="79">
        <f>ALL!AP419/ALL!AP$554</f>
        <v>0</v>
      </c>
      <c r="AQ1032" s="79">
        <f>ALL!AQ419/ALL!AQ$554</f>
        <v>0</v>
      </c>
      <c r="AR1032" s="79">
        <f>ALL!AR419/ALL!AR$554</f>
        <v>0</v>
      </c>
      <c r="AS1032" s="79">
        <f>ALL!AS419/ALL!AS$554</f>
        <v>0</v>
      </c>
      <c r="AT1032" s="79">
        <f>ALL!AT419/ALL!AT$554</f>
        <v>0</v>
      </c>
      <c r="AU1032" s="79">
        <f>ALL!AU419/ALL!AU$554</f>
        <v>0</v>
      </c>
      <c r="AV1032" s="79">
        <f>ALL!AV419/ALL!AV$554</f>
        <v>0</v>
      </c>
      <c r="AW1032" s="79">
        <f>ALL!AW419/ALL!AW$554</f>
        <v>0</v>
      </c>
      <c r="AX1032" s="79">
        <f>ALL!AX419/ALL!AX$554</f>
        <v>0</v>
      </c>
      <c r="AY1032" s="79">
        <f>ALL!AY419/ALL!AY$554</f>
        <v>0</v>
      </c>
      <c r="AZ1032" s="79">
        <f>ALL!AZ419/ALL!AZ$554</f>
        <v>0</v>
      </c>
      <c r="BA1032" s="79">
        <f>ALL!BA419/ALL!BA$554</f>
        <v>0</v>
      </c>
      <c r="BB1032" s="79">
        <f>ALL!BB419/ALL!BB$554</f>
        <v>0</v>
      </c>
      <c r="BC1032" s="79">
        <f>ALL!BC419/ALL!BC$554</f>
        <v>0</v>
      </c>
      <c r="BD1032" s="79">
        <f>ALL!BD419/ALL!BD$554</f>
        <v>0</v>
      </c>
      <c r="BE1032" s="79">
        <f>ALL!BE419/ALL!BE$554</f>
        <v>0</v>
      </c>
      <c r="BF1032" s="79">
        <f>ALL!BF419/ALL!BF$554</f>
        <v>0</v>
      </c>
      <c r="BG1032" s="79">
        <f>ALL!BG419/ALL!BG$554</f>
        <v>0</v>
      </c>
      <c r="BH1032" s="79">
        <f>ALL!BH419/ALL!BH$554</f>
        <v>1.70362490790217E-4</v>
      </c>
      <c r="BJ1032" s="267">
        <f t="array" ref="BJ1032">(MIN(IF($E$4:$BG$4=BJ$4,$E1032:$BG1032)))</f>
        <v>0</v>
      </c>
      <c r="BK1032" s="267">
        <f t="array" ref="BK1032">(MAX(IF($E$4:$BG$4=BK$4,$E1032:$BG1032)))</f>
        <v>0</v>
      </c>
      <c r="BL1032" s="267">
        <f t="array" ref="BL1032">(AVERAGE(IF($E$4:$BG$4=BL$4,$E1032:$BG1032)))</f>
        <v>0</v>
      </c>
      <c r="BM1032" s="267">
        <f t="array" ref="BM1032">(MIN(IF($E$4:$BG$4=BM$4,$E1032:$BG1032)))</f>
        <v>0</v>
      </c>
      <c r="BN1032" s="267">
        <f t="array" ref="BN1032">(MAX(IF($E$4:$BG$4=BN$4,$E1032:$BG1032)))</f>
        <v>0</v>
      </c>
      <c r="BO1032" s="267">
        <f t="array" ref="BO1032">(AVERAGE(IF($E$4:$BG$4=BO$4,$E1032:$BG1032)))</f>
        <v>0</v>
      </c>
      <c r="BP1032" s="267">
        <f t="array" ref="BP1032">(MIN(IF($E$4:$BG$4=BP$4,$E1032:$BG1032)))</f>
        <v>0</v>
      </c>
      <c r="BQ1032" s="267">
        <f t="array" ref="BQ1032">(MAX(IF($E$4:$BG$4=BQ$4,$E1032:$BG1032)))</f>
        <v>0</v>
      </c>
      <c r="BR1032" s="267">
        <f t="array" ref="BR1032">(AVERAGE(IF($E$4:$BG$4=BR$4,$E1032:$BG1032)))</f>
        <v>0</v>
      </c>
      <c r="BS1032" s="267">
        <f t="array" ref="BS1032">(MIN(IF($E$4:$BG$4=BS$4,$E1032:$BG1032)))</f>
        <v>0</v>
      </c>
      <c r="BT1032" s="267">
        <f t="array" ref="BT1032">(MAX(IF($E$4:$BG$4=BT$4,$E1032:$BG1032)))</f>
        <v>7.9318146626821805E-4</v>
      </c>
      <c r="BU1032" s="267">
        <f t="array" ref="BU1032">(AVERAGE(IF($E$4:$BG$4=BU$4,$E1032:$BG1032)))</f>
        <v>4.5777550491008557E-5</v>
      </c>
      <c r="BV1032" s="267">
        <f t="array" ref="BV1032">(MIN(IF($E$4:$BG$4=BV$4,$E1032:$BG1032)))</f>
        <v>0</v>
      </c>
      <c r="BW1032" s="267">
        <f t="array" ref="BW1032">(MAX(IF($E$4:$BG$4=BW$4,$E1032:$BG1032)))</f>
        <v>8.6473011890686382E-4</v>
      </c>
      <c r="BX1032" s="267">
        <f t="array" ref="BX1032">(AVERAGE(IF($E$4:$BG$4=BX$4,$E1032:$BG1032)))</f>
        <v>2.6470797165299134E-4</v>
      </c>
      <c r="BY1032" s="267">
        <f t="array" ref="BY1032">(MIN(IF($E$4:$BG$4=BY$4,$E1032:$BG1032)))</f>
        <v>0</v>
      </c>
      <c r="BZ1032" s="267">
        <f t="array" ref="BZ1032">(MAX(IF($E$4:$BG$4=BZ$4,$E1032:$BG1032)))</f>
        <v>5.3323223348775097E-6</v>
      </c>
      <c r="CA1032" s="267">
        <f t="array" ref="CA1032">(AVERAGE(IF($E$4:$BG$4=CA$4,$E1032:$BG1032)))</f>
        <v>7.6176033355392996E-7</v>
      </c>
      <c r="CB1032" s="268">
        <f t="shared" si="399"/>
        <v>0</v>
      </c>
      <c r="CC1032" s="268">
        <f t="shared" si="400"/>
        <v>0</v>
      </c>
      <c r="CD1032" s="268">
        <f t="shared" si="401"/>
        <v>3.6827141259236775E-5</v>
      </c>
    </row>
    <row r="1033" spans="1:82" s="90" customFormat="1">
      <c r="A1033" s="253">
        <f t="shared" si="407"/>
        <v>54405</v>
      </c>
      <c r="B1033" s="236" t="s">
        <v>360</v>
      </c>
      <c r="C1033" s="50"/>
      <c r="D1033" s="50"/>
      <c r="E1033" s="79">
        <f>ALL!E420/ALL!E$554</f>
        <v>3.1916348231937082E-4</v>
      </c>
      <c r="F1033" s="79">
        <f>ALL!F420/ALL!F$554</f>
        <v>9.7804163003426393E-4</v>
      </c>
      <c r="G1033" s="79">
        <f>ALL!G420/ALL!G$554</f>
        <v>1.2153488083087227E-3</v>
      </c>
      <c r="H1033" s="79">
        <f>ALL!H420/ALL!H$554</f>
        <v>7.884278186888939E-5</v>
      </c>
      <c r="I1033" s="79">
        <f>ALL!I420/ALL!I$554</f>
        <v>9.3001574184595225E-4</v>
      </c>
      <c r="J1033" s="79">
        <f>ALL!J420/ALL!J$554</f>
        <v>8.552251242581354E-4</v>
      </c>
      <c r="K1033" s="79">
        <f>ALL!K420/ALL!K$554</f>
        <v>2.7829322123529019E-3</v>
      </c>
      <c r="L1033" s="79">
        <f>ALL!L420/ALL!L$554</f>
        <v>0</v>
      </c>
      <c r="M1033" s="79">
        <f>ALL!M420/ALL!M$554</f>
        <v>0</v>
      </c>
      <c r="N1033" s="79">
        <f>ALL!N420/ALL!N$554</f>
        <v>1.1804377729097285E-4</v>
      </c>
      <c r="O1033" s="79">
        <f>ALL!O420/ALL!O$554</f>
        <v>0</v>
      </c>
      <c r="P1033" s="79">
        <f>ALL!P420/ALL!P$554</f>
        <v>1.4522008021333351E-3</v>
      </c>
      <c r="Q1033" s="79">
        <f>ALL!Q420/ALL!Q$554</f>
        <v>1.0251468750334823E-3</v>
      </c>
      <c r="R1033" s="79">
        <f>ALL!R420/ALL!R$554</f>
        <v>0</v>
      </c>
      <c r="S1033" s="79">
        <f>ALL!S420/ALL!S$554</f>
        <v>1.2845019148108952E-3</v>
      </c>
      <c r="T1033" s="79">
        <f>ALL!T420/ALL!T$554</f>
        <v>3.106474807639201E-4</v>
      </c>
      <c r="U1033" s="79">
        <f>ALL!U420/ALL!U$554</f>
        <v>0</v>
      </c>
      <c r="V1033" s="79">
        <f>ALL!V420/ALL!V$554</f>
        <v>6.8042137789755337E-4</v>
      </c>
      <c r="W1033" s="79">
        <f>ALL!W420/ALL!W$554</f>
        <v>8.824444967132644E-4</v>
      </c>
      <c r="X1033" s="79">
        <f>ALL!X420/ALL!X$554</f>
        <v>1.3911599933713699E-3</v>
      </c>
      <c r="Y1033" s="79">
        <f>ALL!Y420/ALL!Y$554</f>
        <v>1.1546267748057859E-3</v>
      </c>
      <c r="Z1033" s="79">
        <f>ALL!Z420/ALL!Z$554</f>
        <v>1.3668103265593767E-3</v>
      </c>
      <c r="AA1033" s="79">
        <f>ALL!AA420/ALL!AA$554</f>
        <v>4.0129329682568826E-4</v>
      </c>
      <c r="AB1033" s="79">
        <f>ALL!AB420/ALL!AB$554</f>
        <v>1.4665408578628703E-3</v>
      </c>
      <c r="AC1033" s="79">
        <f>ALL!AC420/ALL!AC$554</f>
        <v>8.2844698434487554E-5</v>
      </c>
      <c r="AD1033" s="79">
        <f>ALL!AD420/ALL!AD$554</f>
        <v>4.8088429032240484E-4</v>
      </c>
      <c r="AE1033" s="79">
        <f>ALL!AE420/ALL!AE$554</f>
        <v>1.9215971867526005E-4</v>
      </c>
      <c r="AF1033" s="79">
        <f>ALL!AF420/ALL!AF$554</f>
        <v>0</v>
      </c>
      <c r="AG1033" s="79">
        <f>ALL!AG420/ALL!AG$554</f>
        <v>5.3767037719980445E-4</v>
      </c>
      <c r="AH1033" s="79">
        <f>ALL!AH420/ALL!AH$554</f>
        <v>0</v>
      </c>
      <c r="AI1033" s="79">
        <f>ALL!AI420/ALL!AI$554</f>
        <v>0</v>
      </c>
      <c r="AJ1033" s="79">
        <f>ALL!AJ420/ALL!AJ$554</f>
        <v>5.178128349152386E-4</v>
      </c>
      <c r="AK1033" s="79">
        <f>ALL!AK420/ALL!AK$554</f>
        <v>9.8327757596404584E-4</v>
      </c>
      <c r="AL1033" s="79">
        <f>ALL!AL420/ALL!AL$554</f>
        <v>1.8134431365876532E-3</v>
      </c>
      <c r="AM1033" s="79">
        <f>ALL!AM420/ALL!AM$554</f>
        <v>1.1707716522140945E-3</v>
      </c>
      <c r="AN1033" s="79">
        <f>ALL!AN420/ALL!AN$554</f>
        <v>1.0369472284568438E-3</v>
      </c>
      <c r="AO1033" s="79">
        <f>ALL!AO420/ALL!AO$554</f>
        <v>0</v>
      </c>
      <c r="AP1033" s="79">
        <f>ALL!AP420/ALL!AP$554</f>
        <v>1.9286680833438894E-3</v>
      </c>
      <c r="AQ1033" s="79">
        <f>ALL!AQ420/ALL!AQ$554</f>
        <v>0</v>
      </c>
      <c r="AR1033" s="79">
        <f>ALL!AR420/ALL!AR$554</f>
        <v>6.1204091382292326E-4</v>
      </c>
      <c r="AS1033" s="79">
        <f>ALL!AS420/ALL!AS$554</f>
        <v>4.6961215905145018E-4</v>
      </c>
      <c r="AT1033" s="79">
        <f>ALL!AT420/ALL!AT$554</f>
        <v>1.447641820574595E-3</v>
      </c>
      <c r="AU1033" s="79">
        <f>ALL!AU420/ALL!AU$554</f>
        <v>1.1043264288787319E-3</v>
      </c>
      <c r="AV1033" s="79">
        <f>ALL!AV420/ALL!AV$554</f>
        <v>0</v>
      </c>
      <c r="AW1033" s="79">
        <f>ALL!AW420/ALL!AW$554</f>
        <v>7.3096045529246178E-5</v>
      </c>
      <c r="AX1033" s="79">
        <f>ALL!AX420/ALL!AX$554</f>
        <v>1.0464007233011617E-3</v>
      </c>
      <c r="AY1033" s="79">
        <f>ALL!AY420/ALL!AY$554</f>
        <v>0</v>
      </c>
      <c r="AZ1033" s="79">
        <f>ALL!AZ420/ALL!AZ$554</f>
        <v>1.3558833882957901E-3</v>
      </c>
      <c r="BA1033" s="79">
        <f>ALL!BA420/ALL!BA$554</f>
        <v>0</v>
      </c>
      <c r="BB1033" s="79">
        <f>ALL!BB420/ALL!BB$554</f>
        <v>0</v>
      </c>
      <c r="BC1033" s="79">
        <f>ALL!BC420/ALL!BC$554</f>
        <v>0</v>
      </c>
      <c r="BD1033" s="79">
        <f>ALL!BD420/ALL!BD$554</f>
        <v>0</v>
      </c>
      <c r="BE1033" s="79">
        <f>ALL!BE420/ALL!BE$554</f>
        <v>1.1289284377546078E-5</v>
      </c>
      <c r="BF1033" s="79">
        <f>ALL!BF420/ALL!BF$554</f>
        <v>8.0778136425817805E-5</v>
      </c>
      <c r="BG1033" s="79">
        <f>ALL!BG420/ALL!BG$554</f>
        <v>1.056150394515524E-3</v>
      </c>
      <c r="BH1033" s="79">
        <f>ALL!BH420/ALL!BH$554</f>
        <v>7.9307009555564933E-4</v>
      </c>
      <c r="BJ1033" s="267">
        <f t="array" ref="BJ1033">(MIN(IF($E$4:$BG$4=BJ$4,$E1033:$BG1033)))</f>
        <v>0</v>
      </c>
      <c r="BK1033" s="267">
        <f t="array" ref="BK1033">(MAX(IF($E$4:$BG$4=BK$4,$E1033:$BG1033)))</f>
        <v>1.9286680833438894E-3</v>
      </c>
      <c r="BL1033" s="267">
        <f t="array" ref="BL1033">(AVERAGE(IF($E$4:$BG$4=BL$4,$E1033:$BG1033)))</f>
        <v>5.6716354945341449E-4</v>
      </c>
      <c r="BM1033" s="267">
        <f t="array" ref="BM1033">(MIN(IF($E$4:$BG$4=BM$4,$E1033:$BG1033)))</f>
        <v>0</v>
      </c>
      <c r="BN1033" s="267">
        <f t="array" ref="BN1033">(MAX(IF($E$4:$BG$4=BN$4,$E1033:$BG1033)))</f>
        <v>1.056150394515524E-3</v>
      </c>
      <c r="BO1033" s="267">
        <f t="array" ref="BO1033">(AVERAGE(IF($E$4:$BG$4=BO$4,$E1033:$BG1033)))</f>
        <v>2.8705445382972198E-4</v>
      </c>
      <c r="BP1033" s="267">
        <f t="array" ref="BP1033">(MIN(IF($E$4:$BG$4=BP$4,$E1033:$BG1033)))</f>
        <v>9.8327757596404584E-4</v>
      </c>
      <c r="BQ1033" s="267">
        <f t="array" ref="BQ1033">(MAX(IF($E$4:$BG$4=BQ$4,$E1033:$BG1033)))</f>
        <v>1.8134431365876532E-3</v>
      </c>
      <c r="BR1033" s="267">
        <f t="array" ref="BR1033">(AVERAGE(IF($E$4:$BG$4=BR$4,$E1033:$BG1033)))</f>
        <v>1.3224974549219312E-3</v>
      </c>
      <c r="BS1033" s="267">
        <f t="array" ref="BS1033">(MIN(IF($E$4:$BG$4=BS$4,$E1033:$BG1033)))</f>
        <v>0</v>
      </c>
      <c r="BT1033" s="267">
        <f t="array" ref="BT1033">(MAX(IF($E$4:$BG$4=BT$4,$E1033:$BG1033)))</f>
        <v>2.7829322123529019E-3</v>
      </c>
      <c r="BU1033" s="267">
        <f t="array" ref="BU1033">(AVERAGE(IF($E$4:$BG$4=BU$4,$E1033:$BG1033)))</f>
        <v>5.5367713963844168E-4</v>
      </c>
      <c r="BV1033" s="267">
        <f t="array" ref="BV1033">(MIN(IF($E$4:$BG$4=BV$4,$E1033:$BG1033)))</f>
        <v>5.178128349152386E-4</v>
      </c>
      <c r="BW1033" s="267">
        <f t="array" ref="BW1033">(MAX(IF($E$4:$BG$4=BW$4,$E1033:$BG1033)))</f>
        <v>1.4665408578628703E-3</v>
      </c>
      <c r="BX1033" s="267">
        <f t="array" ref="BX1033">(AVERAGE(IF($E$4:$BG$4=BX$4,$E1033:$BG1033)))</f>
        <v>1.1416282069115521E-3</v>
      </c>
      <c r="BY1033" s="267">
        <f t="array" ref="BY1033">(MIN(IF($E$4:$BG$4=BY$4,$E1033:$BG1033)))</f>
        <v>0</v>
      </c>
      <c r="BZ1033" s="267">
        <f t="array" ref="BZ1033">(MAX(IF($E$4:$BG$4=BZ$4,$E1033:$BG1033)))</f>
        <v>1.4522008021333351E-3</v>
      </c>
      <c r="CA1033" s="267">
        <f t="array" ref="CA1033">(AVERAGE(IF($E$4:$BG$4=CA$4,$E1033:$BG1033)))</f>
        <v>6.1586384493578033E-4</v>
      </c>
      <c r="CB1033" s="268">
        <f t="shared" si="399"/>
        <v>0</v>
      </c>
      <c r="CC1033" s="268">
        <f t="shared" si="400"/>
        <v>0</v>
      </c>
      <c r="CD1033" s="268">
        <f t="shared" si="401"/>
        <v>6.3082012083533201E-4</v>
      </c>
    </row>
    <row r="1034" spans="1:82" s="90" customFormat="1" ht="24">
      <c r="A1034" s="253">
        <f t="shared" si="407"/>
        <v>54406</v>
      </c>
      <c r="B1034" s="236" t="s">
        <v>361</v>
      </c>
      <c r="C1034" s="50"/>
      <c r="D1034" s="50"/>
      <c r="E1034" s="79">
        <f>ALL!E421/ALL!E$554</f>
        <v>1.6075204115094941E-4</v>
      </c>
      <c r="F1034" s="79">
        <f>ALL!F421/ALL!F$554</f>
        <v>3.6613457114980302E-4</v>
      </c>
      <c r="G1034" s="79">
        <f>ALL!G421/ALL!G$554</f>
        <v>0</v>
      </c>
      <c r="H1034" s="79">
        <f>ALL!H421/ALL!H$554</f>
        <v>1.6397836342507241E-4</v>
      </c>
      <c r="I1034" s="79">
        <f>ALL!I421/ALL!I$554</f>
        <v>5.0180068174073765E-5</v>
      </c>
      <c r="J1034" s="79">
        <f>ALL!J421/ALL!J$554</f>
        <v>0</v>
      </c>
      <c r="K1034" s="79">
        <f>ALL!K421/ALL!K$554</f>
        <v>0</v>
      </c>
      <c r="L1034" s="79">
        <f>ALL!L421/ALL!L$554</f>
        <v>0</v>
      </c>
      <c r="M1034" s="79">
        <f>ALL!M421/ALL!M$554</f>
        <v>0</v>
      </c>
      <c r="N1034" s="79">
        <f>ALL!N421/ALL!N$554</f>
        <v>9.7366157172273923E-5</v>
      </c>
      <c r="O1034" s="79">
        <f>ALL!O421/ALL!O$554</f>
        <v>0</v>
      </c>
      <c r="P1034" s="79">
        <f>ALL!P421/ALL!P$554</f>
        <v>0</v>
      </c>
      <c r="Q1034" s="79">
        <f>ALL!Q421/ALL!Q$554</f>
        <v>3.5373322279866446E-4</v>
      </c>
      <c r="R1034" s="79">
        <f>ALL!R421/ALL!R$554</f>
        <v>5.6644535618200192E-4</v>
      </c>
      <c r="S1034" s="79">
        <f>ALL!S421/ALL!S$554</f>
        <v>0</v>
      </c>
      <c r="T1034" s="79">
        <f>ALL!T421/ALL!T$554</f>
        <v>0</v>
      </c>
      <c r="U1034" s="79">
        <f>ALL!U421/ALL!U$554</f>
        <v>0</v>
      </c>
      <c r="V1034" s="79">
        <f>ALL!V421/ALL!V$554</f>
        <v>0</v>
      </c>
      <c r="W1034" s="79">
        <f>ALL!W421/ALL!W$554</f>
        <v>3.8724546790450771E-4</v>
      </c>
      <c r="X1034" s="79">
        <f>ALL!X421/ALL!X$554</f>
        <v>1.5020311535704587E-4</v>
      </c>
      <c r="Y1034" s="79">
        <f>ALL!Y421/ALL!Y$554</f>
        <v>0</v>
      </c>
      <c r="Z1034" s="79">
        <f>ALL!Z421/ALL!Z$554</f>
        <v>1.4133910107558018E-4</v>
      </c>
      <c r="AA1034" s="79">
        <f>ALL!AA421/ALL!AA$554</f>
        <v>0</v>
      </c>
      <c r="AB1034" s="79">
        <f>ALL!AB421/ALL!AB$554</f>
        <v>4.7076243473770352E-4</v>
      </c>
      <c r="AC1034" s="79">
        <f>ALL!AC421/ALL!AC$554</f>
        <v>3.0878682057027507E-5</v>
      </c>
      <c r="AD1034" s="79">
        <f>ALL!AD421/ALL!AD$554</f>
        <v>0</v>
      </c>
      <c r="AE1034" s="79">
        <f>ALL!AE421/ALL!AE$554</f>
        <v>0</v>
      </c>
      <c r="AF1034" s="79">
        <f>ALL!AF421/ALL!AF$554</f>
        <v>0</v>
      </c>
      <c r="AG1034" s="79">
        <f>ALL!AG421/ALL!AG$554</f>
        <v>1.1291379219648977E-4</v>
      </c>
      <c r="AH1034" s="79">
        <f>ALL!AH421/ALL!AH$554</f>
        <v>2.1642634369247723E-4</v>
      </c>
      <c r="AI1034" s="79">
        <f>ALL!AI421/ALL!AI$554</f>
        <v>0</v>
      </c>
      <c r="AJ1034" s="79">
        <f>ALL!AJ421/ALL!AJ$554</f>
        <v>9.8994082707861509E-5</v>
      </c>
      <c r="AK1034" s="79">
        <f>ALL!AK421/ALL!AK$554</f>
        <v>2.9918826110433235E-5</v>
      </c>
      <c r="AL1034" s="79">
        <f>ALL!AL421/ALL!AL$554</f>
        <v>0</v>
      </c>
      <c r="AM1034" s="79">
        <f>ALL!AM421/ALL!AM$554</f>
        <v>0</v>
      </c>
      <c r="AN1034" s="79">
        <f>ALL!AN421/ALL!AN$554</f>
        <v>2.1331477368252941E-3</v>
      </c>
      <c r="AO1034" s="79">
        <f>ALL!AO421/ALL!AO$554</f>
        <v>0</v>
      </c>
      <c r="AP1034" s="79">
        <f>ALL!AP421/ALL!AP$554</f>
        <v>4.9892428942039193E-4</v>
      </c>
      <c r="AQ1034" s="79">
        <f>ALL!AQ421/ALL!AQ$554</f>
        <v>0</v>
      </c>
      <c r="AR1034" s="79">
        <f>ALL!AR421/ALL!AR$554</f>
        <v>6.3489044127231246E-4</v>
      </c>
      <c r="AS1034" s="79">
        <f>ALL!AS421/ALL!AS$554</f>
        <v>0</v>
      </c>
      <c r="AT1034" s="79">
        <f>ALL!AT421/ALL!AT$554</f>
        <v>2.8312068577846991E-4</v>
      </c>
      <c r="AU1034" s="79">
        <f>ALL!AU421/ALL!AU$554</f>
        <v>0</v>
      </c>
      <c r="AV1034" s="79">
        <f>ALL!AV421/ALL!AV$554</f>
        <v>1.2715843977427882E-3</v>
      </c>
      <c r="AW1034" s="79">
        <f>ALL!AW421/ALL!AW$554</f>
        <v>0</v>
      </c>
      <c r="AX1034" s="79">
        <f>ALL!AX421/ALL!AX$554</f>
        <v>1.0624199315645343E-3</v>
      </c>
      <c r="AY1034" s="79">
        <f>ALL!AY421/ALL!AY$554</f>
        <v>5.8002965358659112E-4</v>
      </c>
      <c r="AZ1034" s="79">
        <f>ALL!AZ421/ALL!AZ$554</f>
        <v>7.6403787102980441E-3</v>
      </c>
      <c r="BA1034" s="79">
        <f>ALL!BA421/ALL!BA$554</f>
        <v>1.2102439099687351E-3</v>
      </c>
      <c r="BB1034" s="79">
        <f>ALL!BB421/ALL!BB$554</f>
        <v>1.2161398122933463E-3</v>
      </c>
      <c r="BC1034" s="79">
        <f>ALL!BC421/ALL!BC$554</f>
        <v>0</v>
      </c>
      <c r="BD1034" s="79">
        <f>ALL!BD421/ALL!BD$554</f>
        <v>2.9677209239606253E-4</v>
      </c>
      <c r="BE1034" s="79">
        <f>ALL!BE421/ALL!BE$554</f>
        <v>1.2934736237506217E-5</v>
      </c>
      <c r="BF1034" s="79">
        <f>ALL!BF421/ALL!BF$554</f>
        <v>0</v>
      </c>
      <c r="BG1034" s="79">
        <f>ALL!BG421/ALL!BG$554</f>
        <v>2.6114602121715338E-4</v>
      </c>
      <c r="BH1034" s="79">
        <f>ALL!BH421/ALL!BH$554</f>
        <v>1.9647922857403061E-4</v>
      </c>
      <c r="BJ1034" s="267">
        <f t="array" ref="BJ1034">(MIN(IF($E$4:$BG$4=BJ$4,$E1034:$BG1034)))</f>
        <v>0</v>
      </c>
      <c r="BK1034" s="267">
        <f t="array" ref="BK1034">(MAX(IF($E$4:$BG$4=BK$4,$E1034:$BG1034)))</f>
        <v>7.6403787102980441E-3</v>
      </c>
      <c r="BL1034" s="267">
        <f t="array" ref="BL1034">(AVERAGE(IF($E$4:$BG$4=BL$4,$E1034:$BG1034)))</f>
        <v>1.0331799730469067E-3</v>
      </c>
      <c r="BM1034" s="267">
        <f t="array" ref="BM1034">(MIN(IF($E$4:$BG$4=BM$4,$E1034:$BG1034)))</f>
        <v>0</v>
      </c>
      <c r="BN1034" s="267">
        <f t="array" ref="BN1034">(MAX(IF($E$4:$BG$4=BN$4,$E1034:$BG1034)))</f>
        <v>2.9677209239606253E-4</v>
      </c>
      <c r="BO1034" s="267">
        <f t="array" ref="BO1034">(AVERAGE(IF($E$4:$BG$4=BO$4,$E1034:$BG1034)))</f>
        <v>1.4271321246268052E-4</v>
      </c>
      <c r="BP1034" s="267">
        <f t="array" ref="BP1034">(MIN(IF($E$4:$BG$4=BP$4,$E1034:$BG1034)))</f>
        <v>0</v>
      </c>
      <c r="BQ1034" s="267">
        <f t="array" ref="BQ1034">(MAX(IF($E$4:$BG$4=BQ$4,$E1034:$BG1034)))</f>
        <v>2.9918826110433235E-5</v>
      </c>
      <c r="BR1034" s="267">
        <f t="array" ref="BR1034">(AVERAGE(IF($E$4:$BG$4=BR$4,$E1034:$BG1034)))</f>
        <v>9.9729420368110784E-6</v>
      </c>
      <c r="BS1034" s="267">
        <f t="array" ref="BS1034">(MIN(IF($E$4:$BG$4=BS$4,$E1034:$BG1034)))</f>
        <v>0</v>
      </c>
      <c r="BT1034" s="267">
        <f t="array" ref="BT1034">(MAX(IF($E$4:$BG$4=BT$4,$E1034:$BG1034)))</f>
        <v>5.6644535618200192E-4</v>
      </c>
      <c r="BU1034" s="267">
        <f t="array" ref="BU1034">(AVERAGE(IF($E$4:$BG$4=BU$4,$E1034:$BG1034)))</f>
        <v>1.1156953359679894E-4</v>
      </c>
      <c r="BV1034" s="267">
        <f t="array" ref="BV1034">(MIN(IF($E$4:$BG$4=BV$4,$E1034:$BG1034)))</f>
        <v>0</v>
      </c>
      <c r="BW1034" s="267">
        <f t="array" ref="BW1034">(MAX(IF($E$4:$BG$4=BW$4,$E1034:$BG1034)))</f>
        <v>4.7076243473770352E-4</v>
      </c>
      <c r="BX1034" s="267">
        <f t="array" ref="BX1034">(AVERAGE(IF($E$4:$BG$4=BX$4,$E1034:$BG1034)))</f>
        <v>1.7777390463028631E-4</v>
      </c>
      <c r="BY1034" s="267">
        <f t="array" ref="BY1034">(MIN(IF($E$4:$BG$4=BY$4,$E1034:$BG1034)))</f>
        <v>0</v>
      </c>
      <c r="BZ1034" s="267">
        <f t="array" ref="BZ1034">(MAX(IF($E$4:$BG$4=BZ$4,$E1034:$BG1034)))</f>
        <v>1.5020311535704587E-4</v>
      </c>
      <c r="CA1034" s="267">
        <f t="array" ref="CA1034">(AVERAGE(IF($E$4:$BG$4=CA$4,$E1034:$BG1034)))</f>
        <v>4.4756710818229916E-5</v>
      </c>
      <c r="CB1034" s="268">
        <f t="shared" si="399"/>
        <v>0</v>
      </c>
      <c r="CC1034" s="268">
        <f t="shared" si="400"/>
        <v>0</v>
      </c>
      <c r="CD1034" s="268">
        <f t="shared" si="401"/>
        <v>3.7270916444533082E-4</v>
      </c>
    </row>
    <row r="1035" spans="1:82" s="90" customFormat="1">
      <c r="A1035" s="253">
        <f t="shared" si="407"/>
        <v>54407</v>
      </c>
      <c r="B1035" s="236" t="s">
        <v>362</v>
      </c>
      <c r="C1035" s="50"/>
      <c r="D1035" s="50"/>
      <c r="E1035" s="79">
        <f>ALL!E422/ALL!E$554</f>
        <v>2.8092550752384013E-4</v>
      </c>
      <c r="F1035" s="79">
        <f>ALL!F422/ALL!F$554</f>
        <v>5.192258337081108E-4</v>
      </c>
      <c r="G1035" s="79">
        <f>ALL!G422/ALL!G$554</f>
        <v>6.3023485261472521E-5</v>
      </c>
      <c r="H1035" s="79">
        <f>ALL!H422/ALL!H$554</f>
        <v>1.1712486727619293E-5</v>
      </c>
      <c r="I1035" s="79">
        <f>ALL!I422/ALL!I$554</f>
        <v>0</v>
      </c>
      <c r="J1035" s="79">
        <f>ALL!J422/ALL!J$554</f>
        <v>5.9931924728221951E-4</v>
      </c>
      <c r="K1035" s="79">
        <f>ALL!K422/ALL!K$554</f>
        <v>0</v>
      </c>
      <c r="L1035" s="79">
        <f>ALL!L422/ALL!L$554</f>
        <v>-1.4758647189055268E-4</v>
      </c>
      <c r="M1035" s="79">
        <f>ALL!M422/ALL!M$554</f>
        <v>0</v>
      </c>
      <c r="N1035" s="79">
        <f>ALL!N422/ALL!N$554</f>
        <v>6.1417093830885188E-4</v>
      </c>
      <c r="O1035" s="79">
        <f>ALL!O422/ALL!O$554</f>
        <v>4.4814263550194258E-4</v>
      </c>
      <c r="P1035" s="79">
        <f>ALL!P422/ALL!P$554</f>
        <v>0</v>
      </c>
      <c r="Q1035" s="79">
        <f>ALL!Q422/ALL!Q$554</f>
        <v>0</v>
      </c>
      <c r="R1035" s="79">
        <f>ALL!R422/ALL!R$554</f>
        <v>4.1105886204824746E-4</v>
      </c>
      <c r="S1035" s="79">
        <f>ALL!S422/ALL!S$554</f>
        <v>1.5157954246908462E-4</v>
      </c>
      <c r="T1035" s="79">
        <f>ALL!T422/ALL!T$554</f>
        <v>0</v>
      </c>
      <c r="U1035" s="79">
        <f>ALL!U422/ALL!U$554</f>
        <v>0</v>
      </c>
      <c r="V1035" s="79">
        <f>ALL!V422/ALL!V$554</f>
        <v>2.0252377522796209E-4</v>
      </c>
      <c r="W1035" s="79">
        <f>ALL!W422/ALL!W$554</f>
        <v>7.3576087284002496E-5</v>
      </c>
      <c r="X1035" s="79">
        <f>ALL!X422/ALL!X$554</f>
        <v>0</v>
      </c>
      <c r="Y1035" s="79">
        <f>ALL!Y422/ALL!Y$554</f>
        <v>0</v>
      </c>
      <c r="Z1035" s="79">
        <f>ALL!Z422/ALL!Z$554</f>
        <v>0</v>
      </c>
      <c r="AA1035" s="79">
        <f>ALL!AA422/ALL!AA$554</f>
        <v>0</v>
      </c>
      <c r="AB1035" s="79">
        <f>ALL!AB422/ALL!AB$554</f>
        <v>5.4577177112032039E-4</v>
      </c>
      <c r="AC1035" s="79">
        <f>ALL!AC422/ALL!AC$554</f>
        <v>1.9096464264756617E-4</v>
      </c>
      <c r="AD1035" s="79">
        <f>ALL!AD422/ALL!AD$554</f>
        <v>3.6110038527846039E-4</v>
      </c>
      <c r="AE1035" s="79">
        <f>ALL!AE422/ALL!AE$554</f>
        <v>7.0866900789690339E-4</v>
      </c>
      <c r="AF1035" s="79">
        <f>ALL!AF422/ALL!AF$554</f>
        <v>4.0222211021061959E-4</v>
      </c>
      <c r="AG1035" s="79">
        <f>ALL!AG422/ALL!AG$554</f>
        <v>2.2122686824227236E-4</v>
      </c>
      <c r="AH1035" s="79">
        <f>ALL!AH422/ALL!AH$554</f>
        <v>2.9010173001522754E-4</v>
      </c>
      <c r="AI1035" s="79">
        <f>ALL!AI422/ALL!AI$554</f>
        <v>0</v>
      </c>
      <c r="AJ1035" s="79">
        <f>ALL!AJ422/ALL!AJ$554</f>
        <v>1.8295320467616173E-4</v>
      </c>
      <c r="AK1035" s="79">
        <f>ALL!AK422/ALL!AK$554</f>
        <v>1.9623191589702608E-4</v>
      </c>
      <c r="AL1035" s="79">
        <f>ALL!AL422/ALL!AL$554</f>
        <v>8.2383956348222641E-4</v>
      </c>
      <c r="AM1035" s="79">
        <f>ALL!AM422/ALL!AM$554</f>
        <v>3.4168607165495019E-3</v>
      </c>
      <c r="AN1035" s="79">
        <f>ALL!AN422/ALL!AN$554</f>
        <v>1.6413848130688514E-4</v>
      </c>
      <c r="AO1035" s="79">
        <f>ALL!AO422/ALL!AO$554</f>
        <v>0</v>
      </c>
      <c r="AP1035" s="79">
        <f>ALL!AP422/ALL!AP$554</f>
        <v>0</v>
      </c>
      <c r="AQ1035" s="79">
        <f>ALL!AQ422/ALL!AQ$554</f>
        <v>6.2148642851403554E-4</v>
      </c>
      <c r="AR1035" s="79">
        <f>ALL!AR422/ALL!AR$554</f>
        <v>2.0984259902500228E-4</v>
      </c>
      <c r="AS1035" s="79">
        <f>ALL!AS422/ALL!AS$554</f>
        <v>0</v>
      </c>
      <c r="AT1035" s="79">
        <f>ALL!AT422/ALL!AT$554</f>
        <v>5.0175572906131956E-4</v>
      </c>
      <c r="AU1035" s="79">
        <f>ALL!AU422/ALL!AU$554</f>
        <v>1.060707150730262E-3</v>
      </c>
      <c r="AV1035" s="79">
        <f>ALL!AV422/ALL!AV$554</f>
        <v>6.302631646429612E-4</v>
      </c>
      <c r="AW1035" s="79">
        <f>ALL!AW422/ALL!AW$554</f>
        <v>6.7043014396097201E-4</v>
      </c>
      <c r="AX1035" s="79">
        <f>ALL!AX422/ALL!AX$554</f>
        <v>8.1543437329461668E-5</v>
      </c>
      <c r="AY1035" s="79">
        <f>ALL!AY422/ALL!AY$554</f>
        <v>1.644696560264436E-4</v>
      </c>
      <c r="AZ1035" s="79">
        <f>ALL!AZ422/ALL!AZ$554</f>
        <v>-2.2859892353565154E-4</v>
      </c>
      <c r="BA1035" s="79">
        <f>ALL!BA422/ALL!BA$554</f>
        <v>0</v>
      </c>
      <c r="BB1035" s="79">
        <f>ALL!BB422/ALL!BB$554</f>
        <v>8.527394023986896E-4</v>
      </c>
      <c r="BC1035" s="79">
        <f>ALL!BC422/ALL!BC$554</f>
        <v>1.4743303152380243E-3</v>
      </c>
      <c r="BD1035" s="79">
        <f>ALL!BD422/ALL!BD$554</f>
        <v>0</v>
      </c>
      <c r="BE1035" s="79">
        <f>ALL!BE422/ALL!BE$554</f>
        <v>-7.0669373726126445E-5</v>
      </c>
      <c r="BF1035" s="79">
        <f>ALL!BF422/ALL!BF$554</f>
        <v>2.0687083718806998E-4</v>
      </c>
      <c r="BG1035" s="79">
        <f>ALL!BG422/ALL!BG$554</f>
        <v>1.0514174533821437E-3</v>
      </c>
      <c r="BH1035" s="79">
        <f>ALL!BH422/ALL!BH$554</f>
        <v>2.4218042727250781E-4</v>
      </c>
      <c r="BJ1035" s="267">
        <f t="array" ref="BJ1035">(MIN(IF($E$4:$BG$4=BJ$4,$E1035:$BG1035)))</f>
        <v>-2.2859892353565154E-4</v>
      </c>
      <c r="BK1035" s="267">
        <f t="array" ref="BK1035">(MAX(IF($E$4:$BG$4=BK$4,$E1035:$BG1035)))</f>
        <v>1.4743303152380243E-3</v>
      </c>
      <c r="BL1035" s="267">
        <f t="array" ref="BL1035">(AVERAGE(IF($E$4:$BG$4=BL$4,$E1035:$BG1035)))</f>
        <v>3.8769422404365034E-4</v>
      </c>
      <c r="BM1035" s="267">
        <f t="array" ref="BM1035">(MIN(IF($E$4:$BG$4=BM$4,$E1035:$BG1035)))</f>
        <v>-7.0669373726126445E-5</v>
      </c>
      <c r="BN1035" s="267">
        <f t="array" ref="BN1035">(MAX(IF($E$4:$BG$4=BN$4,$E1035:$BG1035)))</f>
        <v>1.0514174533821437E-3</v>
      </c>
      <c r="BO1035" s="267">
        <f t="array" ref="BO1035">(AVERAGE(IF($E$4:$BG$4=BO$4,$E1035:$BG1035)))</f>
        <v>2.9690472921102182E-4</v>
      </c>
      <c r="BP1035" s="267">
        <f t="array" ref="BP1035">(MIN(IF($E$4:$BG$4=BP$4,$E1035:$BG1035)))</f>
        <v>1.9623191589702608E-4</v>
      </c>
      <c r="BQ1035" s="267">
        <f t="array" ref="BQ1035">(MAX(IF($E$4:$BG$4=BQ$4,$E1035:$BG1035)))</f>
        <v>3.4168607165495019E-3</v>
      </c>
      <c r="BR1035" s="267">
        <f t="array" ref="BR1035">(AVERAGE(IF($E$4:$BG$4=BR$4,$E1035:$BG1035)))</f>
        <v>1.4789773986429182E-3</v>
      </c>
      <c r="BS1035" s="267">
        <f t="array" ref="BS1035">(MIN(IF($E$4:$BG$4=BS$4,$E1035:$BG1035)))</f>
        <v>0</v>
      </c>
      <c r="BT1035" s="267">
        <f t="array" ref="BT1035">(MAX(IF($E$4:$BG$4=BT$4,$E1035:$BG1035)))</f>
        <v>7.0866900789690339E-4</v>
      </c>
      <c r="BU1035" s="267">
        <f t="array" ref="BU1035">(AVERAGE(IF($E$4:$BG$4=BU$4,$E1035:$BG1035)))</f>
        <v>2.50728228196698E-4</v>
      </c>
      <c r="BV1035" s="267">
        <f t="array" ref="BV1035">(MIN(IF($E$4:$BG$4=BV$4,$E1035:$BG1035)))</f>
        <v>0</v>
      </c>
      <c r="BW1035" s="267">
        <f t="array" ref="BW1035">(MAX(IF($E$4:$BG$4=BW$4,$E1035:$BG1035)))</f>
        <v>5.4577177112032039E-4</v>
      </c>
      <c r="BX1035" s="267">
        <f t="array" ref="BX1035">(AVERAGE(IF($E$4:$BG$4=BX$4,$E1035:$BG1035)))</f>
        <v>1.9793711526448868E-4</v>
      </c>
      <c r="BY1035" s="267">
        <f t="array" ref="BY1035">(MIN(IF($E$4:$BG$4=BY$4,$E1035:$BG1035)))</f>
        <v>-1.4758647189055268E-4</v>
      </c>
      <c r="BZ1035" s="267">
        <f t="array" ref="BZ1035">(MAX(IF($E$4:$BG$4=BZ$4,$E1035:$BG1035)))</f>
        <v>2.2122686824227236E-4</v>
      </c>
      <c r="CA1035" s="267">
        <f t="array" ref="CA1035">(AVERAGE(IF($E$4:$BG$4=CA$4,$E1035:$BG1035)))</f>
        <v>1.052005662167424E-5</v>
      </c>
      <c r="CB1035" s="268">
        <f t="shared" si="399"/>
        <v>0</v>
      </c>
      <c r="CC1035" s="268">
        <f t="shared" si="400"/>
        <v>0</v>
      </c>
      <c r="CD1035" s="268">
        <f t="shared" si="401"/>
        <v>3.2651527903657422E-4</v>
      </c>
    </row>
    <row r="1036" spans="1:82" s="90" customFormat="1" ht="24">
      <c r="A1036" s="253">
        <f t="shared" si="407"/>
        <v>54501</v>
      </c>
      <c r="B1036" s="236" t="s">
        <v>363</v>
      </c>
      <c r="C1036" s="50"/>
      <c r="D1036" s="50"/>
      <c r="E1036" s="79">
        <f>ALL!E423/ALL!E$554</f>
        <v>0</v>
      </c>
      <c r="F1036" s="79">
        <f>ALL!F423/ALL!F$554</f>
        <v>0</v>
      </c>
      <c r="G1036" s="79">
        <f>ALL!G423/ALL!G$554</f>
        <v>0</v>
      </c>
      <c r="H1036" s="79">
        <f>ALL!H423/ALL!H$554</f>
        <v>0</v>
      </c>
      <c r="I1036" s="79">
        <f>ALL!I423/ALL!I$554</f>
        <v>0</v>
      </c>
      <c r="J1036" s="79">
        <f>ALL!J423/ALL!J$554</f>
        <v>0</v>
      </c>
      <c r="K1036" s="79">
        <f>ALL!K423/ALL!K$554</f>
        <v>0</v>
      </c>
      <c r="L1036" s="79">
        <f>ALL!L423/ALL!L$554</f>
        <v>0</v>
      </c>
      <c r="M1036" s="79">
        <f>ALL!M423/ALL!M$554</f>
        <v>0</v>
      </c>
      <c r="N1036" s="79">
        <f>ALL!N423/ALL!N$554</f>
        <v>0</v>
      </c>
      <c r="O1036" s="79">
        <f>ALL!O423/ALL!O$554</f>
        <v>0</v>
      </c>
      <c r="P1036" s="79">
        <f>ALL!P423/ALL!P$554</f>
        <v>0</v>
      </c>
      <c r="Q1036" s="79">
        <f>ALL!Q423/ALL!Q$554</f>
        <v>0</v>
      </c>
      <c r="R1036" s="79">
        <f>ALL!R423/ALL!R$554</f>
        <v>0</v>
      </c>
      <c r="S1036" s="79">
        <f>ALL!S423/ALL!S$554</f>
        <v>0</v>
      </c>
      <c r="T1036" s="79">
        <f>ALL!T423/ALL!T$554</f>
        <v>0</v>
      </c>
      <c r="U1036" s="79">
        <f>ALL!U423/ALL!U$554</f>
        <v>0</v>
      </c>
      <c r="V1036" s="79">
        <f>ALL!V423/ALL!V$554</f>
        <v>0</v>
      </c>
      <c r="W1036" s="79">
        <f>ALL!W423/ALL!W$554</f>
        <v>0</v>
      </c>
      <c r="X1036" s="79">
        <f>ALL!X423/ALL!X$554</f>
        <v>0</v>
      </c>
      <c r="Y1036" s="79">
        <f>ALL!Y423/ALL!Y$554</f>
        <v>0</v>
      </c>
      <c r="Z1036" s="79">
        <f>ALL!Z423/ALL!Z$554</f>
        <v>0</v>
      </c>
      <c r="AA1036" s="79">
        <f>ALL!AA423/ALL!AA$554</f>
        <v>0</v>
      </c>
      <c r="AB1036" s="79">
        <f>ALL!AB423/ALL!AB$554</f>
        <v>0</v>
      </c>
      <c r="AC1036" s="79">
        <f>ALL!AC423/ALL!AC$554</f>
        <v>0</v>
      </c>
      <c r="AD1036" s="79">
        <f>ALL!AD423/ALL!AD$554</f>
        <v>0</v>
      </c>
      <c r="AE1036" s="79">
        <f>ALL!AE423/ALL!AE$554</f>
        <v>0</v>
      </c>
      <c r="AF1036" s="79">
        <f>ALL!AF423/ALL!AF$554</f>
        <v>0</v>
      </c>
      <c r="AG1036" s="79">
        <f>ALL!AG423/ALL!AG$554</f>
        <v>0</v>
      </c>
      <c r="AH1036" s="79">
        <f>ALL!AH423/ALL!AH$554</f>
        <v>0</v>
      </c>
      <c r="AI1036" s="79">
        <f>ALL!AI423/ALL!AI$554</f>
        <v>0</v>
      </c>
      <c r="AJ1036" s="79">
        <f>ALL!AJ423/ALL!AJ$554</f>
        <v>0</v>
      </c>
      <c r="AK1036" s="79">
        <f>ALL!AK423/ALL!AK$554</f>
        <v>0</v>
      </c>
      <c r="AL1036" s="79">
        <f>ALL!AL423/ALL!AL$554</f>
        <v>0</v>
      </c>
      <c r="AM1036" s="79">
        <f>ALL!AM423/ALL!AM$554</f>
        <v>0</v>
      </c>
      <c r="AN1036" s="79">
        <f>ALL!AN423/ALL!AN$554</f>
        <v>0</v>
      </c>
      <c r="AO1036" s="79">
        <f>ALL!AO423/ALL!AO$554</f>
        <v>0</v>
      </c>
      <c r="AP1036" s="79">
        <f>ALL!AP423/ALL!AP$554</f>
        <v>0</v>
      </c>
      <c r="AQ1036" s="79">
        <f>ALL!AQ423/ALL!AQ$554</f>
        <v>0</v>
      </c>
      <c r="AR1036" s="79">
        <f>ALL!AR423/ALL!AR$554</f>
        <v>0</v>
      </c>
      <c r="AS1036" s="79">
        <f>ALL!AS423/ALL!AS$554</f>
        <v>0</v>
      </c>
      <c r="AT1036" s="79">
        <f>ALL!AT423/ALL!AT$554</f>
        <v>0</v>
      </c>
      <c r="AU1036" s="79">
        <f>ALL!AU423/ALL!AU$554</f>
        <v>0</v>
      </c>
      <c r="AV1036" s="79">
        <f>ALL!AV423/ALL!AV$554</f>
        <v>0</v>
      </c>
      <c r="AW1036" s="79">
        <f>ALL!AW423/ALL!AW$554</f>
        <v>0</v>
      </c>
      <c r="AX1036" s="79">
        <f>ALL!AX423/ALL!AX$554</f>
        <v>0</v>
      </c>
      <c r="AY1036" s="79">
        <f>ALL!AY423/ALL!AY$554</f>
        <v>0</v>
      </c>
      <c r="AZ1036" s="79">
        <f>ALL!AZ423/ALL!AZ$554</f>
        <v>0</v>
      </c>
      <c r="BA1036" s="79">
        <f>ALL!BA423/ALL!BA$554</f>
        <v>0</v>
      </c>
      <c r="BB1036" s="79">
        <f>ALL!BB423/ALL!BB$554</f>
        <v>0</v>
      </c>
      <c r="BC1036" s="79">
        <f>ALL!BC423/ALL!BC$554</f>
        <v>0</v>
      </c>
      <c r="BD1036" s="79">
        <f>ALL!BD423/ALL!BD$554</f>
        <v>0</v>
      </c>
      <c r="BE1036" s="79">
        <f>ALL!BE423/ALL!BE$554</f>
        <v>0</v>
      </c>
      <c r="BF1036" s="79">
        <f>ALL!BF423/ALL!BF$554</f>
        <v>0</v>
      </c>
      <c r="BG1036" s="79">
        <f>ALL!BG423/ALL!BG$554</f>
        <v>0</v>
      </c>
      <c r="BH1036" s="79">
        <f>ALL!BH423/ALL!BH$554</f>
        <v>0</v>
      </c>
      <c r="BJ1036" s="267">
        <f t="array" ref="BJ1036">(MIN(IF($E$4:$BG$4=BJ$4,$E1036:$BG1036)))</f>
        <v>0</v>
      </c>
      <c r="BK1036" s="267">
        <f t="array" ref="BK1036">(MAX(IF($E$4:$BG$4=BK$4,$E1036:$BG1036)))</f>
        <v>0</v>
      </c>
      <c r="BL1036" s="267">
        <f t="array" ref="BL1036">(AVERAGE(IF($E$4:$BG$4=BL$4,$E1036:$BG1036)))</f>
        <v>0</v>
      </c>
      <c r="BM1036" s="267">
        <f t="array" ref="BM1036">(MIN(IF($E$4:$BG$4=BM$4,$E1036:$BG1036)))</f>
        <v>0</v>
      </c>
      <c r="BN1036" s="267">
        <f t="array" ref="BN1036">(MAX(IF($E$4:$BG$4=BN$4,$E1036:$BG1036)))</f>
        <v>0</v>
      </c>
      <c r="BO1036" s="267">
        <f t="array" ref="BO1036">(AVERAGE(IF($E$4:$BG$4=BO$4,$E1036:$BG1036)))</f>
        <v>0</v>
      </c>
      <c r="BP1036" s="267">
        <f t="array" ref="BP1036">(MIN(IF($E$4:$BG$4=BP$4,$E1036:$BG1036)))</f>
        <v>0</v>
      </c>
      <c r="BQ1036" s="267">
        <f t="array" ref="BQ1036">(MAX(IF($E$4:$BG$4=BQ$4,$E1036:$BG1036)))</f>
        <v>0</v>
      </c>
      <c r="BR1036" s="267">
        <f t="array" ref="BR1036">(AVERAGE(IF($E$4:$BG$4=BR$4,$E1036:$BG1036)))</f>
        <v>0</v>
      </c>
      <c r="BS1036" s="267">
        <f t="array" ref="BS1036">(MIN(IF($E$4:$BG$4=BS$4,$E1036:$BG1036)))</f>
        <v>0</v>
      </c>
      <c r="BT1036" s="267">
        <f t="array" ref="BT1036">(MAX(IF($E$4:$BG$4=BT$4,$E1036:$BG1036)))</f>
        <v>0</v>
      </c>
      <c r="BU1036" s="267">
        <f t="array" ref="BU1036">(AVERAGE(IF($E$4:$BG$4=BU$4,$E1036:$BG1036)))</f>
        <v>0</v>
      </c>
      <c r="BV1036" s="267">
        <f t="array" ref="BV1036">(MIN(IF($E$4:$BG$4=BV$4,$E1036:$BG1036)))</f>
        <v>0</v>
      </c>
      <c r="BW1036" s="267">
        <f t="array" ref="BW1036">(MAX(IF($E$4:$BG$4=BW$4,$E1036:$BG1036)))</f>
        <v>0</v>
      </c>
      <c r="BX1036" s="267">
        <f t="array" ref="BX1036">(AVERAGE(IF($E$4:$BG$4=BX$4,$E1036:$BG1036)))</f>
        <v>0</v>
      </c>
      <c r="BY1036" s="267">
        <f t="array" ref="BY1036">(MIN(IF($E$4:$BG$4=BY$4,$E1036:$BG1036)))</f>
        <v>0</v>
      </c>
      <c r="BZ1036" s="267">
        <f t="array" ref="BZ1036">(MAX(IF($E$4:$BG$4=BZ$4,$E1036:$BG1036)))</f>
        <v>0</v>
      </c>
      <c r="CA1036" s="267">
        <f t="array" ref="CA1036">(AVERAGE(IF($E$4:$BG$4=CA$4,$E1036:$BG1036)))</f>
        <v>0</v>
      </c>
      <c r="CB1036" s="268">
        <f t="shared" si="399"/>
        <v>0</v>
      </c>
      <c r="CC1036" s="268">
        <f t="shared" si="400"/>
        <v>0</v>
      </c>
      <c r="CD1036" s="268">
        <f t="shared" si="401"/>
        <v>0</v>
      </c>
    </row>
    <row r="1037" spans="1:82" s="90" customFormat="1" ht="24">
      <c r="A1037" s="253">
        <f t="shared" si="407"/>
        <v>54601</v>
      </c>
      <c r="B1037" s="236" t="s">
        <v>364</v>
      </c>
      <c r="C1037" s="50"/>
      <c r="D1037" s="50"/>
      <c r="E1037" s="79">
        <f>ALL!E424/ALL!E$554</f>
        <v>0</v>
      </c>
      <c r="F1037" s="79">
        <f>ALL!F424/ALL!F$554</f>
        <v>2.2094689465160381E-5</v>
      </c>
      <c r="G1037" s="79">
        <f>ALL!G424/ALL!G$554</f>
        <v>1.0481495456075482E-4</v>
      </c>
      <c r="H1037" s="79">
        <f>ALL!H424/ALL!H$554</f>
        <v>0</v>
      </c>
      <c r="I1037" s="79">
        <f>ALL!I424/ALL!I$554</f>
        <v>0</v>
      </c>
      <c r="J1037" s="79">
        <f>ALL!J424/ALL!J$554</f>
        <v>0</v>
      </c>
      <c r="K1037" s="79">
        <f>ALL!K424/ALL!K$554</f>
        <v>1.2826504467224743E-3</v>
      </c>
      <c r="L1037" s="79">
        <f>ALL!L424/ALL!L$554</f>
        <v>0</v>
      </c>
      <c r="M1037" s="79">
        <f>ALL!M424/ALL!M$554</f>
        <v>0</v>
      </c>
      <c r="N1037" s="79">
        <f>ALL!N424/ALL!N$554</f>
        <v>0</v>
      </c>
      <c r="O1037" s="79">
        <f>ALL!O424/ALL!O$554</f>
        <v>0</v>
      </c>
      <c r="P1037" s="79">
        <f>ALL!P424/ALL!P$554</f>
        <v>0</v>
      </c>
      <c r="Q1037" s="79">
        <f>ALL!Q424/ALL!Q$554</f>
        <v>4.1623128336269299E-4</v>
      </c>
      <c r="R1037" s="79">
        <f>ALL!R424/ALL!R$554</f>
        <v>3.2637082109938318E-4</v>
      </c>
      <c r="S1037" s="79">
        <f>ALL!S424/ALL!S$554</f>
        <v>1.3390418946032212E-7</v>
      </c>
      <c r="T1037" s="79">
        <f>ALL!T424/ALL!T$554</f>
        <v>0</v>
      </c>
      <c r="U1037" s="79">
        <f>ALL!U424/ALL!U$554</f>
        <v>0</v>
      </c>
      <c r="V1037" s="79">
        <f>ALL!V424/ALL!V$554</f>
        <v>0</v>
      </c>
      <c r="W1037" s="79">
        <f>ALL!W424/ALL!W$554</f>
        <v>3.8451009231110459E-5</v>
      </c>
      <c r="X1037" s="79">
        <f>ALL!X424/ALL!X$554</f>
        <v>0</v>
      </c>
      <c r="Y1037" s="79">
        <f>ALL!Y424/ALL!Y$554</f>
        <v>0</v>
      </c>
      <c r="Z1037" s="79">
        <f>ALL!Z424/ALL!Z$554</f>
        <v>4.8720210076379674E-5</v>
      </c>
      <c r="AA1037" s="79">
        <f>ALL!AA424/ALL!AA$554</f>
        <v>0</v>
      </c>
      <c r="AB1037" s="79">
        <f>ALL!AB424/ALL!AB$554</f>
        <v>4.4703918941011165E-5</v>
      </c>
      <c r="AC1037" s="79">
        <f>ALL!AC424/ALL!AC$554</f>
        <v>0</v>
      </c>
      <c r="AD1037" s="79">
        <f>ALL!AD424/ALL!AD$554</f>
        <v>0</v>
      </c>
      <c r="AE1037" s="79">
        <f>ALL!AE424/ALL!AE$554</f>
        <v>7.7840944492498312E-4</v>
      </c>
      <c r="AF1037" s="79">
        <f>ALL!AF424/ALL!AF$554</f>
        <v>2.9139337724565879E-4</v>
      </c>
      <c r="AG1037" s="79">
        <f>ALL!AG424/ALL!AG$554</f>
        <v>1.5335310823312941E-5</v>
      </c>
      <c r="AH1037" s="79">
        <f>ALL!AH424/ALL!AH$554</f>
        <v>0</v>
      </c>
      <c r="AI1037" s="79">
        <f>ALL!AI424/ALL!AI$554</f>
        <v>8.9230131843224289E-4</v>
      </c>
      <c r="AJ1037" s="79">
        <f>ALL!AJ424/ALL!AJ$554</f>
        <v>3.2458055360313007E-5</v>
      </c>
      <c r="AK1037" s="79">
        <f>ALL!AK424/ALL!AK$554</f>
        <v>0</v>
      </c>
      <c r="AL1037" s="79">
        <f>ALL!AL424/ALL!AL$554</f>
        <v>0</v>
      </c>
      <c r="AM1037" s="79">
        <f>ALL!AM424/ALL!AM$554</f>
        <v>0</v>
      </c>
      <c r="AN1037" s="79">
        <f>ALL!AN424/ALL!AN$554</f>
        <v>1.4479576305162082E-2</v>
      </c>
      <c r="AO1037" s="79">
        <f>ALL!AO424/ALL!AO$554</f>
        <v>0</v>
      </c>
      <c r="AP1037" s="79">
        <f>ALL!AP424/ALL!AP$554</f>
        <v>1.0268677306556783E-4</v>
      </c>
      <c r="AQ1037" s="79">
        <f>ALL!AQ424/ALL!AQ$554</f>
        <v>4.1573476393492329E-3</v>
      </c>
      <c r="AR1037" s="79">
        <f>ALL!AR424/ALL!AR$554</f>
        <v>0</v>
      </c>
      <c r="AS1037" s="79">
        <f>ALL!AS424/ALL!AS$554</f>
        <v>3.1892325362264412E-2</v>
      </c>
      <c r="AT1037" s="79">
        <f>ALL!AT424/ALL!AT$554</f>
        <v>2.3770879716757611E-4</v>
      </c>
      <c r="AU1037" s="79">
        <f>ALL!AU424/ALL!AU$554</f>
        <v>0</v>
      </c>
      <c r="AV1037" s="79">
        <f>ALL!AV424/ALL!AV$554</f>
        <v>1.5579132793555434E-3</v>
      </c>
      <c r="AW1037" s="79">
        <f>ALL!AW424/ALL!AW$554</f>
        <v>1.5008849471321528E-2</v>
      </c>
      <c r="AX1037" s="79">
        <f>ALL!AX424/ALL!AX$554</f>
        <v>1.4470018859841856E-3</v>
      </c>
      <c r="AY1037" s="79">
        <f>ALL!AY424/ALL!AY$554</f>
        <v>0</v>
      </c>
      <c r="AZ1037" s="79">
        <f>ALL!AZ424/ALL!AZ$554</f>
        <v>3.2007648149093681E-2</v>
      </c>
      <c r="BA1037" s="79">
        <f>ALL!BA424/ALL!BA$554</f>
        <v>1.1455219214091198E-4</v>
      </c>
      <c r="BB1037" s="79">
        <f>ALL!BB424/ALL!BB$554</f>
        <v>2.0286971122835101E-2</v>
      </c>
      <c r="BC1037" s="79">
        <f>ALL!BC424/ALL!BC$554</f>
        <v>3.9436200888481134E-2</v>
      </c>
      <c r="BD1037" s="79">
        <f>ALL!BD424/ALL!BD$554</f>
        <v>3.6014190112989409E-4</v>
      </c>
      <c r="BE1037" s="79">
        <f>ALL!BE424/ALL!BE$554</f>
        <v>0</v>
      </c>
      <c r="BF1037" s="79">
        <f>ALL!BF424/ALL!BF$554</f>
        <v>0</v>
      </c>
      <c r="BG1037" s="79">
        <f>ALL!BG424/ALL!BG$554</f>
        <v>0</v>
      </c>
      <c r="BH1037" s="79">
        <f>ALL!BH424/ALL!BH$554</f>
        <v>3.4073092351745204E-4</v>
      </c>
      <c r="BJ1037" s="267">
        <f t="array" ref="BJ1037">(MIN(IF($E$4:$BG$4=BJ$4,$E1037:$BG1037)))</f>
        <v>0</v>
      </c>
      <c r="BK1037" s="267">
        <f t="array" ref="BK1037">(MAX(IF($E$4:$BG$4=BK$4,$E1037:$BG1037)))</f>
        <v>3.9436200888481134E-2</v>
      </c>
      <c r="BL1037" s="267">
        <f t="array" ref="BL1037">(AVERAGE(IF($E$4:$BG$4=BL$4,$E1037:$BG1037)))</f>
        <v>1.0045548866638811E-2</v>
      </c>
      <c r="BM1037" s="267">
        <f t="array" ref="BM1037">(MIN(IF($E$4:$BG$4=BM$4,$E1037:$BG1037)))</f>
        <v>0</v>
      </c>
      <c r="BN1037" s="267">
        <f t="array" ref="BN1037">(MAX(IF($E$4:$BG$4=BN$4,$E1037:$BG1037)))</f>
        <v>3.6014190112989409E-4</v>
      </c>
      <c r="BO1037" s="267">
        <f t="array" ref="BO1037">(AVERAGE(IF($E$4:$BG$4=BO$4,$E1037:$BG1037)))</f>
        <v>9.0035475282473521E-5</v>
      </c>
      <c r="BP1037" s="267">
        <f t="array" ref="BP1037">(MIN(IF($E$4:$BG$4=BP$4,$E1037:$BG1037)))</f>
        <v>0</v>
      </c>
      <c r="BQ1037" s="267">
        <f t="array" ref="BQ1037">(MAX(IF($E$4:$BG$4=BQ$4,$E1037:$BG1037)))</f>
        <v>0</v>
      </c>
      <c r="BR1037" s="267">
        <f t="array" ref="BR1037">(AVERAGE(IF($E$4:$BG$4=BR$4,$E1037:$BG1037)))</f>
        <v>0</v>
      </c>
      <c r="BS1037" s="267">
        <f t="array" ref="BS1037">(MIN(IF($E$4:$BG$4=BS$4,$E1037:$BG1037)))</f>
        <v>0</v>
      </c>
      <c r="BT1037" s="267">
        <f t="array" ref="BT1037">(MAX(IF($E$4:$BG$4=BT$4,$E1037:$BG1037)))</f>
        <v>1.2826504467224743E-3</v>
      </c>
      <c r="BU1037" s="267">
        <f t="array" ref="BU1037">(AVERAGE(IF($E$4:$BG$4=BU$4,$E1037:$BG1037)))</f>
        <v>1.5027309410671065E-4</v>
      </c>
      <c r="BV1037" s="267">
        <f t="array" ref="BV1037">(MIN(IF($E$4:$BG$4=BV$4,$E1037:$BG1037)))</f>
        <v>3.2458055360313007E-5</v>
      </c>
      <c r="BW1037" s="267">
        <f t="array" ref="BW1037">(MAX(IF($E$4:$BG$4=BW$4,$E1037:$BG1037)))</f>
        <v>1.0481495456075482E-4</v>
      </c>
      <c r="BX1037" s="267">
        <f t="array" ref="BX1037">(AVERAGE(IF($E$4:$BG$4=BX$4,$E1037:$BG1037)))</f>
        <v>5.7674284734614667E-5</v>
      </c>
      <c r="BY1037" s="267">
        <f t="array" ref="BY1037">(MIN(IF($E$4:$BG$4=BY$4,$E1037:$BG1037)))</f>
        <v>0</v>
      </c>
      <c r="BZ1037" s="267">
        <f t="array" ref="BZ1037">(MAX(IF($E$4:$BG$4=BZ$4,$E1037:$BG1037)))</f>
        <v>8.9230131843224289E-4</v>
      </c>
      <c r="CA1037" s="267">
        <f t="array" ref="CA1037">(AVERAGE(IF($E$4:$BG$4=CA$4,$E1037:$BG1037)))</f>
        <v>1.2966237560793655E-4</v>
      </c>
      <c r="CB1037" s="268">
        <f t="shared" si="399"/>
        <v>0</v>
      </c>
      <c r="CC1037" s="268">
        <f t="shared" si="400"/>
        <v>0</v>
      </c>
      <c r="CD1037" s="268">
        <f t="shared" si="401"/>
        <v>3.0069635002142872E-3</v>
      </c>
    </row>
    <row r="1038" spans="1:82" s="90" customFormat="1" ht="24">
      <c r="A1038" s="253">
        <f t="shared" si="407"/>
        <v>54602</v>
      </c>
      <c r="B1038" s="236" t="s">
        <v>365</v>
      </c>
      <c r="C1038" s="50"/>
      <c r="D1038" s="50"/>
      <c r="E1038" s="79">
        <f>ALL!E425/ALL!E$554</f>
        <v>8.1353083949777655E-4</v>
      </c>
      <c r="F1038" s="79">
        <f>ALL!F425/ALL!F$554</f>
        <v>2.6937908523607724E-4</v>
      </c>
      <c r="G1038" s="79">
        <f>ALL!G425/ALL!G$554</f>
        <v>3.3208869495648147E-3</v>
      </c>
      <c r="H1038" s="79">
        <f>ALL!H425/ALL!H$554</f>
        <v>9.6080205343956134E-4</v>
      </c>
      <c r="I1038" s="79">
        <f>ALL!I425/ALL!I$554</f>
        <v>4.8566791826064352E-7</v>
      </c>
      <c r="J1038" s="79">
        <f>ALL!J425/ALL!J$554</f>
        <v>9.7732169891414846E-6</v>
      </c>
      <c r="K1038" s="79">
        <f>ALL!K425/ALL!K$554</f>
        <v>7.6581442560394051E-4</v>
      </c>
      <c r="L1038" s="79">
        <f>ALL!L425/ALL!L$554</f>
        <v>3.0318506971113727E-5</v>
      </c>
      <c r="M1038" s="79">
        <f>ALL!M425/ALL!M$554</f>
        <v>5.0026600457244701E-3</v>
      </c>
      <c r="N1038" s="79">
        <f>ALL!N425/ALL!N$554</f>
        <v>1.5296500438023962E-3</v>
      </c>
      <c r="O1038" s="79">
        <f>ALL!O425/ALL!O$554</f>
        <v>1.506268810060968E-3</v>
      </c>
      <c r="P1038" s="79">
        <f>ALL!P425/ALL!P$554</f>
        <v>1.8937258213371402E-3</v>
      </c>
      <c r="Q1038" s="79">
        <f>ALL!Q425/ALL!Q$554</f>
        <v>1.8051378630621407E-3</v>
      </c>
      <c r="R1038" s="79">
        <f>ALL!R425/ALL!R$554</f>
        <v>1.5935349863457485E-3</v>
      </c>
      <c r="S1038" s="79">
        <f>ALL!S425/ALL!S$554</f>
        <v>1.6763371745605103E-3</v>
      </c>
      <c r="T1038" s="79">
        <f>ALL!T425/ALL!T$554</f>
        <v>2.9925635309619092E-3</v>
      </c>
      <c r="U1038" s="79">
        <f>ALL!U425/ALL!U$554</f>
        <v>0</v>
      </c>
      <c r="V1038" s="79">
        <f>ALL!V425/ALL!V$554</f>
        <v>1.860599424604303E-3</v>
      </c>
      <c r="W1038" s="79">
        <f>ALL!W425/ALL!W$554</f>
        <v>2.5615294951986628E-3</v>
      </c>
      <c r="X1038" s="79">
        <f>ALL!X425/ALL!X$554</f>
        <v>3.3335844777476233E-3</v>
      </c>
      <c r="Y1038" s="79">
        <f>ALL!Y425/ALL!Y$554</f>
        <v>7.9597822576272185E-3</v>
      </c>
      <c r="Z1038" s="79">
        <f>ALL!Z425/ALL!Z$554</f>
        <v>3.9154850760291871E-3</v>
      </c>
      <c r="AA1038" s="79">
        <f>ALL!AA425/ALL!AA$554</f>
        <v>8.4337293982280714E-5</v>
      </c>
      <c r="AB1038" s="79">
        <f>ALL!AB425/ALL!AB$554</f>
        <v>2.0210010961736891E-5</v>
      </c>
      <c r="AC1038" s="79">
        <f>ALL!AC425/ALL!AC$554</f>
        <v>0</v>
      </c>
      <c r="AD1038" s="79">
        <f>ALL!AD425/ALL!AD$554</f>
        <v>2.1340047685774409E-3</v>
      </c>
      <c r="AE1038" s="79">
        <f>ALL!AE425/ALL!AE$554</f>
        <v>2.4638562445792847E-3</v>
      </c>
      <c r="AF1038" s="79">
        <f>ALL!AF425/ALL!AF$554</f>
        <v>1.8125242667694564E-3</v>
      </c>
      <c r="AG1038" s="79">
        <f>ALL!AG425/ALL!AG$554</f>
        <v>1.6027542022084326E-3</v>
      </c>
      <c r="AH1038" s="79">
        <f>ALL!AH425/ALL!AH$554</f>
        <v>4.3738052262242874E-5</v>
      </c>
      <c r="AI1038" s="79">
        <f>ALL!AI425/ALL!AI$554</f>
        <v>2.1133647211343028E-3</v>
      </c>
      <c r="AJ1038" s="79">
        <f>ALL!AJ425/ALL!AJ$554</f>
        <v>2.7335258907294452E-3</v>
      </c>
      <c r="AK1038" s="79">
        <f>ALL!AK425/ALL!AK$554</f>
        <v>9.3609099536106027E-4</v>
      </c>
      <c r="AL1038" s="79">
        <f>ALL!AL425/ALL!AL$554</f>
        <v>9.1809429899516971E-4</v>
      </c>
      <c r="AM1038" s="79">
        <f>ALL!AM425/ALL!AM$554</f>
        <v>4.5581850148570082E-3</v>
      </c>
      <c r="AN1038" s="79">
        <f>ALL!AN425/ALL!AN$554</f>
        <v>4.3823291303514735E-3</v>
      </c>
      <c r="AO1038" s="79">
        <f>ALL!AO425/ALL!AO$554</f>
        <v>2.2710484796811264E-4</v>
      </c>
      <c r="AP1038" s="79">
        <f>ALL!AP425/ALL!AP$554</f>
        <v>1.4623410842146633E-4</v>
      </c>
      <c r="AQ1038" s="79">
        <f>ALL!AQ425/ALL!AQ$554</f>
        <v>2.3339966220548014E-3</v>
      </c>
      <c r="AR1038" s="79">
        <f>ALL!AR425/ALL!AR$554</f>
        <v>3.9895741243520157E-3</v>
      </c>
      <c r="AS1038" s="79">
        <f>ALL!AS425/ALL!AS$554</f>
        <v>4.4149183080145742E-3</v>
      </c>
      <c r="AT1038" s="79">
        <f>ALL!AT425/ALL!AT$554</f>
        <v>0</v>
      </c>
      <c r="AU1038" s="79">
        <f>ALL!AU425/ALL!AU$554</f>
        <v>1.5106448347509099E-3</v>
      </c>
      <c r="AV1038" s="79">
        <f>ALL!AV425/ALL!AV$554</f>
        <v>7.8101215045855345E-3</v>
      </c>
      <c r="AW1038" s="79">
        <f>ALL!AW425/ALL!AW$554</f>
        <v>5.6202760030340799E-4</v>
      </c>
      <c r="AX1038" s="79">
        <f>ALL!AX425/ALL!AX$554</f>
        <v>2.0099886497650997E-3</v>
      </c>
      <c r="AY1038" s="79">
        <f>ALL!AY425/ALL!AY$554</f>
        <v>1.4846127617320309E-3</v>
      </c>
      <c r="AZ1038" s="79">
        <f>ALL!AZ425/ALL!AZ$554</f>
        <v>3.2890511709660239E-5</v>
      </c>
      <c r="BA1038" s="79">
        <f>ALL!BA425/ALL!BA$554</f>
        <v>5.7700454666241999E-3</v>
      </c>
      <c r="BB1038" s="79">
        <f>ALL!BB425/ALL!BB$554</f>
        <v>2.2042947082468191E-3</v>
      </c>
      <c r="BC1038" s="79">
        <f>ALL!BC425/ALL!BC$554</f>
        <v>1.4102674347617474E-3</v>
      </c>
      <c r="BD1038" s="79">
        <f>ALL!BD425/ALL!BD$554</f>
        <v>2.8561475506694035E-4</v>
      </c>
      <c r="BE1038" s="79">
        <f>ALL!BE425/ALL!BE$554</f>
        <v>4.0592864371569316E-5</v>
      </c>
      <c r="BF1038" s="79">
        <f>ALL!BF425/ALL!BF$554</f>
        <v>1.0022485484445613E-3</v>
      </c>
      <c r="BG1038" s="79">
        <f>ALL!BG425/ALL!BG$554</f>
        <v>9.1885420982438498E-3</v>
      </c>
      <c r="BH1038" s="79">
        <f>ALL!BH425/ALL!BH$554</f>
        <v>1.391708184064011E-3</v>
      </c>
      <c r="BJ1038" s="267">
        <f t="array" ref="BJ1038">(MIN(IF($E$4:$BG$4=BJ$4,$E1038:$BG1038)))</f>
        <v>0</v>
      </c>
      <c r="BK1038" s="267">
        <f t="array" ref="BK1038">(MAX(IF($E$4:$BG$4=BK$4,$E1038:$BG1038)))</f>
        <v>7.8101215045855345E-3</v>
      </c>
      <c r="BL1038" s="267">
        <f t="array" ref="BL1038">(AVERAGE(IF($E$4:$BG$4=BL$4,$E1038:$BG1038)))</f>
        <v>2.3930656633526157E-3</v>
      </c>
      <c r="BM1038" s="267">
        <f t="array" ref="BM1038">(MIN(IF($E$4:$BG$4=BM$4,$E1038:$BG1038)))</f>
        <v>4.0592864371569316E-5</v>
      </c>
      <c r="BN1038" s="267">
        <f t="array" ref="BN1038">(MAX(IF($E$4:$BG$4=BN$4,$E1038:$BG1038)))</f>
        <v>9.1885420982438498E-3</v>
      </c>
      <c r="BO1038" s="267">
        <f t="array" ref="BO1038">(AVERAGE(IF($E$4:$BG$4=BO$4,$E1038:$BG1038)))</f>
        <v>2.6292495665317301E-3</v>
      </c>
      <c r="BP1038" s="267">
        <f t="array" ref="BP1038">(MIN(IF($E$4:$BG$4=BP$4,$E1038:$BG1038)))</f>
        <v>9.1809429899516971E-4</v>
      </c>
      <c r="BQ1038" s="267">
        <f t="array" ref="BQ1038">(MAX(IF($E$4:$BG$4=BQ$4,$E1038:$BG1038)))</f>
        <v>4.5581850148570082E-3</v>
      </c>
      <c r="BR1038" s="267">
        <f t="array" ref="BR1038">(AVERAGE(IF($E$4:$BG$4=BR$4,$E1038:$BG1038)))</f>
        <v>2.137456769737746E-3</v>
      </c>
      <c r="BS1038" s="267">
        <f t="array" ref="BS1038">(MIN(IF($E$4:$BG$4=BS$4,$E1038:$BG1038)))</f>
        <v>0</v>
      </c>
      <c r="BT1038" s="267">
        <f t="array" ref="BT1038">(MAX(IF($E$4:$BG$4=BT$4,$E1038:$BG1038)))</f>
        <v>7.9597822576272185E-3</v>
      </c>
      <c r="BU1038" s="267">
        <f t="array" ref="BU1038">(AVERAGE(IF($E$4:$BG$4=BU$4,$E1038:$BG1038)))</f>
        <v>1.8021820894707397E-3</v>
      </c>
      <c r="BV1038" s="267">
        <f t="array" ref="BV1038">(MIN(IF($E$4:$BG$4=BV$4,$E1038:$BG1038)))</f>
        <v>2.0210010961736891E-5</v>
      </c>
      <c r="BW1038" s="267">
        <f t="array" ref="BW1038">(MAX(IF($E$4:$BG$4=BW$4,$E1038:$BG1038)))</f>
        <v>3.9154850760291871E-3</v>
      </c>
      <c r="BX1038" s="267">
        <f t="array" ref="BX1038">(AVERAGE(IF($E$4:$BG$4=BX$4,$E1038:$BG1038)))</f>
        <v>2.4975269818212961E-3</v>
      </c>
      <c r="BY1038" s="267">
        <f t="array" ref="BY1038">(MIN(IF($E$4:$BG$4=BY$4,$E1038:$BG1038)))</f>
        <v>0</v>
      </c>
      <c r="BZ1038" s="267">
        <f t="array" ref="BZ1038">(MAX(IF($E$4:$BG$4=BZ$4,$E1038:$BG1038)))</f>
        <v>3.3335844777476233E-3</v>
      </c>
      <c r="CA1038" s="267">
        <f t="array" ref="CA1038">(AVERAGE(IF($E$4:$BG$4=CA$4,$E1038:$BG1038)))</f>
        <v>1.2820333424738391E-3</v>
      </c>
      <c r="CB1038" s="268">
        <f t="shared" si="399"/>
        <v>0</v>
      </c>
      <c r="CC1038" s="268">
        <f t="shared" si="400"/>
        <v>0</v>
      </c>
      <c r="CD1038" s="268">
        <f t="shared" si="401"/>
        <v>2.036883352590356E-3</v>
      </c>
    </row>
    <row r="1039" spans="1:82" s="90" customFormat="1" ht="24">
      <c r="A1039" s="253">
        <f t="shared" si="407"/>
        <v>54603</v>
      </c>
      <c r="B1039" s="236" t="s">
        <v>366</v>
      </c>
      <c r="C1039" s="50"/>
      <c r="D1039" s="50"/>
      <c r="E1039" s="79">
        <f>ALL!E426/ALL!E$554</f>
        <v>0</v>
      </c>
      <c r="F1039" s="79">
        <f>ALL!F426/ALL!F$554</f>
        <v>0</v>
      </c>
      <c r="G1039" s="79">
        <f>ALL!G426/ALL!G$554</f>
        <v>0</v>
      </c>
      <c r="H1039" s="79">
        <f>ALL!H426/ALL!H$554</f>
        <v>0</v>
      </c>
      <c r="I1039" s="79">
        <f>ALL!I426/ALL!I$554</f>
        <v>0</v>
      </c>
      <c r="J1039" s="79">
        <f>ALL!J426/ALL!J$554</f>
        <v>0</v>
      </c>
      <c r="K1039" s="79">
        <f>ALL!K426/ALL!K$554</f>
        <v>0</v>
      </c>
      <c r="L1039" s="79">
        <f>ALL!L426/ALL!L$554</f>
        <v>0</v>
      </c>
      <c r="M1039" s="79">
        <f>ALL!M426/ALL!M$554</f>
        <v>0</v>
      </c>
      <c r="N1039" s="79">
        <f>ALL!N426/ALL!N$554</f>
        <v>0</v>
      </c>
      <c r="O1039" s="79">
        <f>ALL!O426/ALL!O$554</f>
        <v>0</v>
      </c>
      <c r="P1039" s="79">
        <f>ALL!P426/ALL!P$554</f>
        <v>0</v>
      </c>
      <c r="Q1039" s="79">
        <f>ALL!Q426/ALL!Q$554</f>
        <v>0</v>
      </c>
      <c r="R1039" s="79">
        <f>ALL!R426/ALL!R$554</f>
        <v>0</v>
      </c>
      <c r="S1039" s="79">
        <f>ALL!S426/ALL!S$554</f>
        <v>0</v>
      </c>
      <c r="T1039" s="79">
        <f>ALL!T426/ALL!T$554</f>
        <v>2.7873451348426732E-3</v>
      </c>
      <c r="U1039" s="79">
        <f>ALL!U426/ALL!U$554</f>
        <v>3.2001974810252885E-5</v>
      </c>
      <c r="V1039" s="79">
        <f>ALL!V426/ALL!V$554</f>
        <v>0</v>
      </c>
      <c r="W1039" s="79">
        <f>ALL!W426/ALL!W$554</f>
        <v>0</v>
      </c>
      <c r="X1039" s="79">
        <f>ALL!X426/ALL!X$554</f>
        <v>0</v>
      </c>
      <c r="Y1039" s="79">
        <f>ALL!Y426/ALL!Y$554</f>
        <v>0</v>
      </c>
      <c r="Z1039" s="79">
        <f>ALL!Z426/ALL!Z$554</f>
        <v>2.8989322235247159E-5</v>
      </c>
      <c r="AA1039" s="79">
        <f>ALL!AA426/ALL!AA$554</f>
        <v>0</v>
      </c>
      <c r="AB1039" s="79">
        <f>ALL!AB426/ALL!AB$554</f>
        <v>0</v>
      </c>
      <c r="AC1039" s="79">
        <f>ALL!AC426/ALL!AC$554</f>
        <v>0</v>
      </c>
      <c r="AD1039" s="79">
        <f>ALL!AD426/ALL!AD$554</f>
        <v>0</v>
      </c>
      <c r="AE1039" s="79">
        <f>ALL!AE426/ALL!AE$554</f>
        <v>0</v>
      </c>
      <c r="AF1039" s="79">
        <f>ALL!AF426/ALL!AF$554</f>
        <v>0</v>
      </c>
      <c r="AG1039" s="79">
        <f>ALL!AG426/ALL!AG$554</f>
        <v>0</v>
      </c>
      <c r="AH1039" s="79">
        <f>ALL!AH426/ALL!AH$554</f>
        <v>0</v>
      </c>
      <c r="AI1039" s="79">
        <f>ALL!AI426/ALL!AI$554</f>
        <v>0</v>
      </c>
      <c r="AJ1039" s="79">
        <f>ALL!AJ426/ALL!AJ$554</f>
        <v>0</v>
      </c>
      <c r="AK1039" s="79">
        <f>ALL!AK426/ALL!AK$554</f>
        <v>6.5279817355077334E-5</v>
      </c>
      <c r="AL1039" s="79">
        <f>ALL!AL426/ALL!AL$554</f>
        <v>0</v>
      </c>
      <c r="AM1039" s="79">
        <f>ALL!AM426/ALL!AM$554</f>
        <v>3.9626995709390146E-5</v>
      </c>
      <c r="AN1039" s="79">
        <f>ALL!AN426/ALL!AN$554</f>
        <v>0</v>
      </c>
      <c r="AO1039" s="79">
        <f>ALL!AO426/ALL!AO$554</f>
        <v>0</v>
      </c>
      <c r="AP1039" s="79">
        <f>ALL!AP426/ALL!AP$554</f>
        <v>0</v>
      </c>
      <c r="AQ1039" s="79">
        <f>ALL!AQ426/ALL!AQ$554</f>
        <v>0</v>
      </c>
      <c r="AR1039" s="79">
        <f>ALL!AR426/ALL!AR$554</f>
        <v>0</v>
      </c>
      <c r="AS1039" s="79">
        <f>ALL!AS426/ALL!AS$554</f>
        <v>0</v>
      </c>
      <c r="AT1039" s="79">
        <f>ALL!AT426/ALL!AT$554</f>
        <v>0</v>
      </c>
      <c r="AU1039" s="79">
        <f>ALL!AU426/ALL!AU$554</f>
        <v>0</v>
      </c>
      <c r="AV1039" s="79">
        <f>ALL!AV426/ALL!AV$554</f>
        <v>0</v>
      </c>
      <c r="AW1039" s="79">
        <f>ALL!AW426/ALL!AW$554</f>
        <v>0</v>
      </c>
      <c r="AX1039" s="79">
        <f>ALL!AX426/ALL!AX$554</f>
        <v>0</v>
      </c>
      <c r="AY1039" s="79">
        <f>ALL!AY426/ALL!AY$554</f>
        <v>0</v>
      </c>
      <c r="AZ1039" s="79">
        <f>ALL!AZ426/ALL!AZ$554</f>
        <v>0</v>
      </c>
      <c r="BA1039" s="79">
        <f>ALL!BA426/ALL!BA$554</f>
        <v>0</v>
      </c>
      <c r="BB1039" s="79">
        <f>ALL!BB426/ALL!BB$554</f>
        <v>1.247128441643456E-2</v>
      </c>
      <c r="BC1039" s="79">
        <f>ALL!BC426/ALL!BC$554</f>
        <v>0</v>
      </c>
      <c r="BD1039" s="79">
        <f>ALL!BD426/ALL!BD$554</f>
        <v>0</v>
      </c>
      <c r="BE1039" s="79">
        <f>ALL!BE426/ALL!BE$554</f>
        <v>5.3350900111407244E-3</v>
      </c>
      <c r="BF1039" s="79">
        <f>ALL!BF426/ALL!BF$554</f>
        <v>0</v>
      </c>
      <c r="BG1039" s="79">
        <f>ALL!BG426/ALL!BG$554</f>
        <v>0</v>
      </c>
      <c r="BH1039" s="79">
        <f>ALL!BH426/ALL!BH$554</f>
        <v>1.2507720899766384E-4</v>
      </c>
      <c r="BJ1039" s="267">
        <f t="array" ref="BJ1039">(MIN(IF($E$4:$BG$4=BJ$4,$E1039:$BG1039)))</f>
        <v>0</v>
      </c>
      <c r="BK1039" s="267">
        <f t="array" ref="BK1039">(MAX(IF($E$4:$BG$4=BK$4,$E1039:$BG1039)))</f>
        <v>1.247128441643456E-2</v>
      </c>
      <c r="BL1039" s="267">
        <f t="array" ref="BL1039">(AVERAGE(IF($E$4:$BG$4=BL$4,$E1039:$BG1039)))</f>
        <v>7.7945527602715997E-4</v>
      </c>
      <c r="BM1039" s="267">
        <f t="array" ref="BM1039">(MIN(IF($E$4:$BG$4=BM$4,$E1039:$BG1039)))</f>
        <v>0</v>
      </c>
      <c r="BN1039" s="267">
        <f t="array" ref="BN1039">(MAX(IF($E$4:$BG$4=BN$4,$E1039:$BG1039)))</f>
        <v>5.3350900111407244E-3</v>
      </c>
      <c r="BO1039" s="267">
        <f t="array" ref="BO1039">(AVERAGE(IF($E$4:$BG$4=BO$4,$E1039:$BG1039)))</f>
        <v>1.3337725027851811E-3</v>
      </c>
      <c r="BP1039" s="267">
        <f t="array" ref="BP1039">(MIN(IF($E$4:$BG$4=BP$4,$E1039:$BG1039)))</f>
        <v>0</v>
      </c>
      <c r="BQ1039" s="267">
        <f t="array" ref="BQ1039">(MAX(IF($E$4:$BG$4=BQ$4,$E1039:$BG1039)))</f>
        <v>6.5279817355077334E-5</v>
      </c>
      <c r="BR1039" s="267">
        <f t="array" ref="BR1039">(AVERAGE(IF($E$4:$BG$4=BR$4,$E1039:$BG1039)))</f>
        <v>3.4968937688155829E-5</v>
      </c>
      <c r="BS1039" s="267">
        <f t="array" ref="BS1039">(MIN(IF($E$4:$BG$4=BS$4,$E1039:$BG1039)))</f>
        <v>0</v>
      </c>
      <c r="BT1039" s="267">
        <f t="array" ref="BT1039">(MAX(IF($E$4:$BG$4=BT$4,$E1039:$BG1039)))</f>
        <v>2.7873451348426732E-3</v>
      </c>
      <c r="BU1039" s="267">
        <f t="array" ref="BU1039">(AVERAGE(IF($E$4:$BG$4=BU$4,$E1039:$BG1039)))</f>
        <v>1.3273072070679395E-4</v>
      </c>
      <c r="BV1039" s="267">
        <f t="array" ref="BV1039">(MIN(IF($E$4:$BG$4=BV$4,$E1039:$BG1039)))</f>
        <v>0</v>
      </c>
      <c r="BW1039" s="267">
        <f t="array" ref="BW1039">(MAX(IF($E$4:$BG$4=BW$4,$E1039:$BG1039)))</f>
        <v>2.8989322235247159E-5</v>
      </c>
      <c r="BX1039" s="267">
        <f t="array" ref="BX1039">(AVERAGE(IF($E$4:$BG$4=BX$4,$E1039:$BG1039)))</f>
        <v>7.2473305588117898E-6</v>
      </c>
      <c r="BY1039" s="267">
        <f t="array" ref="BY1039">(MIN(IF($E$4:$BG$4=BY$4,$E1039:$BG1039)))</f>
        <v>0</v>
      </c>
      <c r="BZ1039" s="267">
        <f t="array" ref="BZ1039">(MAX(IF($E$4:$BG$4=BZ$4,$E1039:$BG1039)))</f>
        <v>3.2001974810252885E-5</v>
      </c>
      <c r="CA1039" s="267">
        <f t="array" ref="CA1039">(AVERAGE(IF($E$4:$BG$4=CA$4,$E1039:$BG1039)))</f>
        <v>4.5717106871789833E-6</v>
      </c>
      <c r="CB1039" s="268">
        <f t="shared" si="399"/>
        <v>0</v>
      </c>
      <c r="CC1039" s="268">
        <f t="shared" si="400"/>
        <v>0</v>
      </c>
      <c r="CD1039" s="268">
        <f t="shared" si="401"/>
        <v>3.7744759404596226E-4</v>
      </c>
    </row>
    <row r="1040" spans="1:82" s="90" customFormat="1">
      <c r="A1040" s="253">
        <f t="shared" si="407"/>
        <v>54604</v>
      </c>
      <c r="B1040" s="236" t="s">
        <v>367</v>
      </c>
      <c r="C1040" s="50"/>
      <c r="D1040" s="50"/>
      <c r="E1040" s="79">
        <f>ALL!E427/ALL!E$554</f>
        <v>8.9171552963618935E-5</v>
      </c>
      <c r="F1040" s="79">
        <f>ALL!F427/ALL!F$554</f>
        <v>1.3817860972300836E-4</v>
      </c>
      <c r="G1040" s="79">
        <f>ALL!G427/ALL!G$554</f>
        <v>1.2014123013874964E-4</v>
      </c>
      <c r="H1040" s="79">
        <f>ALL!H427/ALL!H$554</f>
        <v>0</v>
      </c>
      <c r="I1040" s="79">
        <f>ALL!I427/ALL!I$554</f>
        <v>6.6203554595118408E-5</v>
      </c>
      <c r="J1040" s="79">
        <f>ALL!J427/ALL!J$554</f>
        <v>4.2074374706248733E-5</v>
      </c>
      <c r="K1040" s="79">
        <f>ALL!K427/ALL!K$554</f>
        <v>0</v>
      </c>
      <c r="L1040" s="79">
        <f>ALL!L427/ALL!L$554</f>
        <v>0</v>
      </c>
      <c r="M1040" s="79">
        <f>ALL!M427/ALL!M$554</f>
        <v>0</v>
      </c>
      <c r="N1040" s="79">
        <f>ALL!N427/ALL!N$554</f>
        <v>0</v>
      </c>
      <c r="O1040" s="79">
        <f>ALL!O427/ALL!O$554</f>
        <v>0</v>
      </c>
      <c r="P1040" s="79">
        <f>ALL!P427/ALL!P$554</f>
        <v>1.477836352559227E-4</v>
      </c>
      <c r="Q1040" s="79">
        <f>ALL!Q427/ALL!Q$554</f>
        <v>3.2665831118304143E-4</v>
      </c>
      <c r="R1040" s="79">
        <f>ALL!R427/ALL!R$554</f>
        <v>0</v>
      </c>
      <c r="S1040" s="79">
        <f>ALL!S427/ALL!S$554</f>
        <v>2.5393322680876564E-4</v>
      </c>
      <c r="T1040" s="79">
        <f>ALL!T427/ALL!T$554</f>
        <v>2.0483888552950014E-4</v>
      </c>
      <c r="U1040" s="79">
        <f>ALL!U427/ALL!U$554</f>
        <v>0</v>
      </c>
      <c r="V1040" s="79">
        <f>ALL!V427/ALL!V$554</f>
        <v>0</v>
      </c>
      <c r="W1040" s="79">
        <f>ALL!W427/ALL!W$554</f>
        <v>1.2822519255576304E-4</v>
      </c>
      <c r="X1040" s="79">
        <f>ALL!X427/ALL!X$554</f>
        <v>9.2939995640084334E-5</v>
      </c>
      <c r="Y1040" s="79">
        <f>ALL!Y427/ALL!Y$554</f>
        <v>0</v>
      </c>
      <c r="Z1040" s="79">
        <f>ALL!Z427/ALL!Z$554</f>
        <v>0</v>
      </c>
      <c r="AA1040" s="79">
        <f>ALL!AA427/ALL!AA$554</f>
        <v>4.4546269990640823E-5</v>
      </c>
      <c r="AB1040" s="79">
        <f>ALL!AB427/ALL!AB$554</f>
        <v>6.5953364582419427E-5</v>
      </c>
      <c r="AC1040" s="79">
        <f>ALL!AC427/ALL!AC$554</f>
        <v>0</v>
      </c>
      <c r="AD1040" s="79">
        <f>ALL!AD427/ALL!AD$554</f>
        <v>0</v>
      </c>
      <c r="AE1040" s="79">
        <f>ALL!AE427/ALL!AE$554</f>
        <v>0</v>
      </c>
      <c r="AF1040" s="79">
        <f>ALL!AF427/ALL!AF$554</f>
        <v>0</v>
      </c>
      <c r="AG1040" s="79">
        <f>ALL!AG427/ALL!AG$554</f>
        <v>5.9995386181084362E-5</v>
      </c>
      <c r="AH1040" s="79">
        <f>ALL!AH427/ALL!AH$554</f>
        <v>0</v>
      </c>
      <c r="AI1040" s="79">
        <f>ALL!AI427/ALL!AI$554</f>
        <v>1.0352818265954064E-4</v>
      </c>
      <c r="AJ1040" s="79">
        <f>ALL!AJ427/ALL!AJ$554</f>
        <v>7.4004366221513652E-6</v>
      </c>
      <c r="AK1040" s="79">
        <f>ALL!AK427/ALL!AK$554</f>
        <v>2.6441727382015207E-4</v>
      </c>
      <c r="AL1040" s="79">
        <f>ALL!AL427/ALL!AL$554</f>
        <v>0</v>
      </c>
      <c r="AM1040" s="79">
        <f>ALL!AM427/ALL!AM$554</f>
        <v>0</v>
      </c>
      <c r="AN1040" s="79">
        <f>ALL!AN427/ALL!AN$554</f>
        <v>0</v>
      </c>
      <c r="AO1040" s="79">
        <f>ALL!AO427/ALL!AO$554</f>
        <v>3.2370842285274601E-4</v>
      </c>
      <c r="AP1040" s="79">
        <f>ALL!AP427/ALL!AP$554</f>
        <v>0</v>
      </c>
      <c r="AQ1040" s="79">
        <f>ALL!AQ427/ALL!AQ$554</f>
        <v>1.6927431849979522E-5</v>
      </c>
      <c r="AR1040" s="79">
        <f>ALL!AR427/ALL!AR$554</f>
        <v>0</v>
      </c>
      <c r="AS1040" s="79">
        <f>ALL!AS427/ALL!AS$554</f>
        <v>0</v>
      </c>
      <c r="AT1040" s="79">
        <f>ALL!AT427/ALL!AT$554</f>
        <v>0</v>
      </c>
      <c r="AU1040" s="79">
        <f>ALL!AU427/ALL!AU$554</f>
        <v>0</v>
      </c>
      <c r="AV1040" s="79">
        <f>ALL!AV427/ALL!AV$554</f>
        <v>4.3875511686490174E-4</v>
      </c>
      <c r="AW1040" s="79">
        <f>ALL!AW427/ALL!AW$554</f>
        <v>0</v>
      </c>
      <c r="AX1040" s="79">
        <f>ALL!AX427/ALL!AX$554</f>
        <v>0</v>
      </c>
      <c r="AY1040" s="79">
        <f>ALL!AY427/ALL!AY$554</f>
        <v>0</v>
      </c>
      <c r="AZ1040" s="79">
        <f>ALL!AZ427/ALL!AZ$554</f>
        <v>0</v>
      </c>
      <c r="BA1040" s="79">
        <f>ALL!BA427/ALL!BA$554</f>
        <v>0</v>
      </c>
      <c r="BB1040" s="79">
        <f>ALL!BB427/ALL!BB$554</f>
        <v>0</v>
      </c>
      <c r="BC1040" s="79">
        <f>ALL!BC427/ALL!BC$554</f>
        <v>0</v>
      </c>
      <c r="BD1040" s="79">
        <f>ALL!BD427/ALL!BD$554</f>
        <v>9.5700589377704568E-5</v>
      </c>
      <c r="BE1040" s="79">
        <f>ALL!BE427/ALL!BE$554</f>
        <v>0</v>
      </c>
      <c r="BF1040" s="79">
        <f>ALL!BF427/ALL!BF$554</f>
        <v>1.2985398871112619E-4</v>
      </c>
      <c r="BG1040" s="79">
        <f>ALL!BG427/ALL!BG$554</f>
        <v>0</v>
      </c>
      <c r="BH1040" s="79">
        <f>ALL!BH427/ALL!BH$554</f>
        <v>6.4174209082720442E-5</v>
      </c>
      <c r="BJ1040" s="267">
        <f t="array" ref="BJ1040">(MIN(IF($E$4:$BG$4=BJ$4,$E1040:$BG1040)))</f>
        <v>0</v>
      </c>
      <c r="BK1040" s="267">
        <f t="array" ref="BK1040">(MAX(IF($E$4:$BG$4=BK$4,$E1040:$BG1040)))</f>
        <v>4.3875511686490174E-4</v>
      </c>
      <c r="BL1040" s="267">
        <f t="array" ref="BL1040">(AVERAGE(IF($E$4:$BG$4=BL$4,$E1040:$BG1040)))</f>
        <v>4.8711935722976704E-5</v>
      </c>
      <c r="BM1040" s="267">
        <f t="array" ref="BM1040">(MIN(IF($E$4:$BG$4=BM$4,$E1040:$BG1040)))</f>
        <v>0</v>
      </c>
      <c r="BN1040" s="267">
        <f t="array" ref="BN1040">(MAX(IF($E$4:$BG$4=BN$4,$E1040:$BG1040)))</f>
        <v>1.2985398871112619E-4</v>
      </c>
      <c r="BO1040" s="267">
        <f t="array" ref="BO1040">(AVERAGE(IF($E$4:$BG$4=BO$4,$E1040:$BG1040)))</f>
        <v>5.6388644522207689E-5</v>
      </c>
      <c r="BP1040" s="267">
        <f t="array" ref="BP1040">(MIN(IF($E$4:$BG$4=BP$4,$E1040:$BG1040)))</f>
        <v>0</v>
      </c>
      <c r="BQ1040" s="267">
        <f t="array" ref="BQ1040">(MAX(IF($E$4:$BG$4=BQ$4,$E1040:$BG1040)))</f>
        <v>2.6441727382015207E-4</v>
      </c>
      <c r="BR1040" s="267">
        <f t="array" ref="BR1040">(AVERAGE(IF($E$4:$BG$4=BR$4,$E1040:$BG1040)))</f>
        <v>8.8139091273384024E-5</v>
      </c>
      <c r="BS1040" s="267">
        <f t="array" ref="BS1040">(MIN(IF($E$4:$BG$4=BS$4,$E1040:$BG1040)))</f>
        <v>0</v>
      </c>
      <c r="BT1040" s="267">
        <f t="array" ref="BT1040">(MAX(IF($E$4:$BG$4=BT$4,$E1040:$BG1040)))</f>
        <v>3.2665831118304143E-4</v>
      </c>
      <c r="BU1040" s="267">
        <f t="array" ref="BU1040">(AVERAGE(IF($E$4:$BG$4=BU$4,$E1040:$BG1040)))</f>
        <v>5.8458401117170812E-5</v>
      </c>
      <c r="BV1040" s="267">
        <f t="array" ref="BV1040">(MIN(IF($E$4:$BG$4=BV$4,$E1040:$BG1040)))</f>
        <v>0</v>
      </c>
      <c r="BW1040" s="267">
        <f t="array" ref="BW1040">(MAX(IF($E$4:$BG$4=BW$4,$E1040:$BG1040)))</f>
        <v>1.2014123013874964E-4</v>
      </c>
      <c r="BX1040" s="267">
        <f t="array" ref="BX1040">(AVERAGE(IF($E$4:$BG$4=BX$4,$E1040:$BG1040)))</f>
        <v>4.8373757835830106E-5</v>
      </c>
      <c r="BY1040" s="267">
        <f t="array" ref="BY1040">(MIN(IF($E$4:$BG$4=BY$4,$E1040:$BG1040)))</f>
        <v>0</v>
      </c>
      <c r="BZ1040" s="267">
        <f t="array" ref="BZ1040">(MAX(IF($E$4:$BG$4=BZ$4,$E1040:$BG1040)))</f>
        <v>1.477836352559227E-4</v>
      </c>
      <c r="CA1040" s="267">
        <f t="array" ref="CA1040">(AVERAGE(IF($E$4:$BG$4=CA$4,$E1040:$BG1040)))</f>
        <v>6.7207250618821481E-5</v>
      </c>
      <c r="CB1040" s="268">
        <f t="shared" si="399"/>
        <v>0</v>
      </c>
      <c r="CC1040" s="268">
        <f t="shared" si="400"/>
        <v>0</v>
      </c>
      <c r="CD1040" s="268">
        <f t="shared" si="401"/>
        <v>5.7471546047495779E-5</v>
      </c>
    </row>
    <row r="1041" spans="1:82" s="90" customFormat="1">
      <c r="A1041" s="253">
        <f t="shared" si="407"/>
        <v>54605</v>
      </c>
      <c r="B1041" s="236" t="s">
        <v>368</v>
      </c>
      <c r="C1041" s="50"/>
      <c r="D1041" s="50"/>
      <c r="E1041" s="79">
        <f>ALL!E428/ALL!E$554</f>
        <v>5.8838286853604292E-4</v>
      </c>
      <c r="F1041" s="79">
        <f>ALL!F428/ALL!F$554</f>
        <v>0</v>
      </c>
      <c r="G1041" s="79">
        <f>ALL!G428/ALL!G$554</f>
        <v>0</v>
      </c>
      <c r="H1041" s="79">
        <f>ALL!H428/ALL!H$554</f>
        <v>2.2418646060237276E-4</v>
      </c>
      <c r="I1041" s="79">
        <f>ALL!I428/ALL!I$554</f>
        <v>2.8723442977206849E-5</v>
      </c>
      <c r="J1041" s="79">
        <f>ALL!J428/ALL!J$554</f>
        <v>2.4149303915104443E-4</v>
      </c>
      <c r="K1041" s="79">
        <f>ALL!K428/ALL!K$554</f>
        <v>0</v>
      </c>
      <c r="L1041" s="79">
        <f>ALL!L428/ALL!L$554</f>
        <v>4.3758055913114786E-5</v>
      </c>
      <c r="M1041" s="79">
        <f>ALL!M428/ALL!M$554</f>
        <v>0</v>
      </c>
      <c r="N1041" s="79">
        <f>ALL!N428/ALL!N$554</f>
        <v>0</v>
      </c>
      <c r="O1041" s="79">
        <f>ALL!O428/ALL!O$554</f>
        <v>0</v>
      </c>
      <c r="P1041" s="79">
        <f>ALL!P428/ALL!P$554</f>
        <v>1.4484005716632021E-4</v>
      </c>
      <c r="Q1041" s="79">
        <f>ALL!Q428/ALL!Q$554</f>
        <v>5.9274684782025086E-4</v>
      </c>
      <c r="R1041" s="79">
        <f>ALL!R428/ALL!R$554</f>
        <v>0</v>
      </c>
      <c r="S1041" s="79">
        <f>ALL!S428/ALL!S$554</f>
        <v>9.1590465590860322E-5</v>
      </c>
      <c r="T1041" s="79">
        <f>ALL!T428/ALL!T$554</f>
        <v>0</v>
      </c>
      <c r="U1041" s="79">
        <f>ALL!U428/ALL!U$554</f>
        <v>0</v>
      </c>
      <c r="V1041" s="79">
        <f>ALL!V428/ALL!V$554</f>
        <v>0</v>
      </c>
      <c r="W1041" s="79">
        <f>ALL!W428/ALL!W$554</f>
        <v>2.3235669069433077E-4</v>
      </c>
      <c r="X1041" s="79">
        <f>ALL!X428/ALL!X$554</f>
        <v>9.5955091988911875E-5</v>
      </c>
      <c r="Y1041" s="79">
        <f>ALL!Y428/ALL!Y$554</f>
        <v>1.4464280827647053E-3</v>
      </c>
      <c r="Z1041" s="79">
        <f>ALL!Z428/ALL!Z$554</f>
        <v>1.3322762900886369E-4</v>
      </c>
      <c r="AA1041" s="79">
        <f>ALL!AA428/ALL!AA$554</f>
        <v>3.5527699992535624E-4</v>
      </c>
      <c r="AB1041" s="79">
        <f>ALL!AB428/ALL!AB$554</f>
        <v>0</v>
      </c>
      <c r="AC1041" s="79">
        <f>ALL!AC428/ALL!AC$554</f>
        <v>0</v>
      </c>
      <c r="AD1041" s="79">
        <f>ALL!AD428/ALL!AD$554</f>
        <v>4.8088429032240484E-4</v>
      </c>
      <c r="AE1041" s="79">
        <f>ALL!AE428/ALL!AE$554</f>
        <v>0</v>
      </c>
      <c r="AF1041" s="79">
        <f>ALL!AF428/ALL!AF$554</f>
        <v>0</v>
      </c>
      <c r="AG1041" s="79">
        <f>ALL!AG428/ALL!AG$554</f>
        <v>3.1733738766414758E-4</v>
      </c>
      <c r="AH1041" s="79">
        <f>ALL!AH428/ALL!AH$554</f>
        <v>0</v>
      </c>
      <c r="AI1041" s="79">
        <f>ALL!AI428/ALL!AI$554</f>
        <v>0</v>
      </c>
      <c r="AJ1041" s="79">
        <f>ALL!AJ428/ALL!AJ$554</f>
        <v>1.4885264188239545E-4</v>
      </c>
      <c r="AK1041" s="79">
        <f>ALL!AK428/ALL!AK$554</f>
        <v>0</v>
      </c>
      <c r="AL1041" s="79">
        <f>ALL!AL428/ALL!AL$554</f>
        <v>0</v>
      </c>
      <c r="AM1041" s="79">
        <f>ALL!AM428/ALL!AM$554</f>
        <v>0</v>
      </c>
      <c r="AN1041" s="79">
        <f>ALL!AN428/ALL!AN$554</f>
        <v>0</v>
      </c>
      <c r="AO1041" s="79">
        <f>ALL!AO428/ALL!AO$554</f>
        <v>0</v>
      </c>
      <c r="AP1041" s="79">
        <f>ALL!AP428/ALL!AP$554</f>
        <v>0</v>
      </c>
      <c r="AQ1041" s="79">
        <f>ALL!AQ428/ALL!AQ$554</f>
        <v>0</v>
      </c>
      <c r="AR1041" s="79">
        <f>ALL!AR428/ALL!AR$554</f>
        <v>0</v>
      </c>
      <c r="AS1041" s="79">
        <f>ALL!AS428/ALL!AS$554</f>
        <v>0</v>
      </c>
      <c r="AT1041" s="79">
        <f>ALL!AT428/ALL!AT$554</f>
        <v>0</v>
      </c>
      <c r="AU1041" s="79">
        <f>ALL!AU428/ALL!AU$554</f>
        <v>0</v>
      </c>
      <c r="AV1041" s="79">
        <f>ALL!AV428/ALL!AV$554</f>
        <v>0</v>
      </c>
      <c r="AW1041" s="79">
        <f>ALL!AW428/ALL!AW$554</f>
        <v>0</v>
      </c>
      <c r="AX1041" s="79">
        <f>ALL!AX428/ALL!AX$554</f>
        <v>0</v>
      </c>
      <c r="AY1041" s="79">
        <f>ALL!AY428/ALL!AY$554</f>
        <v>0</v>
      </c>
      <c r="AZ1041" s="79">
        <f>ALL!AZ428/ALL!AZ$554</f>
        <v>0</v>
      </c>
      <c r="BA1041" s="79">
        <f>ALL!BA428/ALL!BA$554</f>
        <v>0</v>
      </c>
      <c r="BB1041" s="79">
        <f>ALL!BB428/ALL!BB$554</f>
        <v>0</v>
      </c>
      <c r="BC1041" s="79">
        <f>ALL!BC428/ALL!BC$554</f>
        <v>0</v>
      </c>
      <c r="BD1041" s="79">
        <f>ALL!BD428/ALL!BD$554</f>
        <v>0</v>
      </c>
      <c r="BE1041" s="79">
        <f>ALL!BE428/ALL!BE$554</f>
        <v>0</v>
      </c>
      <c r="BF1041" s="79">
        <f>ALL!BF428/ALL!BF$554</f>
        <v>0</v>
      </c>
      <c r="BG1041" s="79">
        <f>ALL!BG428/ALL!BG$554</f>
        <v>5.255174055106282E-4</v>
      </c>
      <c r="BH1041" s="79">
        <f>ALL!BH428/ALL!BH$554</f>
        <v>1.2732246706366861E-4</v>
      </c>
      <c r="BJ1041" s="267">
        <f t="array" ref="BJ1041">(MIN(IF($E$4:$BG$4=BJ$4,$E1041:$BG1041)))</f>
        <v>0</v>
      </c>
      <c r="BK1041" s="267">
        <f t="array" ref="BK1041">(MAX(IF($E$4:$BG$4=BK$4,$E1041:$BG1041)))</f>
        <v>0</v>
      </c>
      <c r="BL1041" s="267">
        <f t="array" ref="BL1041">(AVERAGE(IF($E$4:$BG$4=BL$4,$E1041:$BG1041)))</f>
        <v>0</v>
      </c>
      <c r="BM1041" s="267">
        <f t="array" ref="BM1041">(MIN(IF($E$4:$BG$4=BM$4,$E1041:$BG1041)))</f>
        <v>0</v>
      </c>
      <c r="BN1041" s="267">
        <f t="array" ref="BN1041">(MAX(IF($E$4:$BG$4=BN$4,$E1041:$BG1041)))</f>
        <v>5.255174055106282E-4</v>
      </c>
      <c r="BO1041" s="267">
        <f t="array" ref="BO1041">(AVERAGE(IF($E$4:$BG$4=BO$4,$E1041:$BG1041)))</f>
        <v>1.3137935137765705E-4</v>
      </c>
      <c r="BP1041" s="267">
        <f t="array" ref="BP1041">(MIN(IF($E$4:$BG$4=BP$4,$E1041:$BG1041)))</f>
        <v>0</v>
      </c>
      <c r="BQ1041" s="267">
        <f t="array" ref="BQ1041">(MAX(IF($E$4:$BG$4=BQ$4,$E1041:$BG1041)))</f>
        <v>0</v>
      </c>
      <c r="BR1041" s="267">
        <f t="array" ref="BR1041">(AVERAGE(IF($E$4:$BG$4=BR$4,$E1041:$BG1041)))</f>
        <v>0</v>
      </c>
      <c r="BS1041" s="267">
        <f t="array" ref="BS1041">(MIN(IF($E$4:$BG$4=BS$4,$E1041:$BG1041)))</f>
        <v>0</v>
      </c>
      <c r="BT1041" s="267">
        <f t="array" ref="BT1041">(MAX(IF($E$4:$BG$4=BT$4,$E1041:$BG1041)))</f>
        <v>1.4464280827647053E-3</v>
      </c>
      <c r="BU1041" s="267">
        <f t="array" ref="BU1041">(AVERAGE(IF($E$4:$BG$4=BU$4,$E1041:$BG1041)))</f>
        <v>2.0254027359082705E-4</v>
      </c>
      <c r="BV1041" s="267">
        <f t="array" ref="BV1041">(MIN(IF($E$4:$BG$4=BV$4,$E1041:$BG1041)))</f>
        <v>0</v>
      </c>
      <c r="BW1041" s="267">
        <f t="array" ref="BW1041">(MAX(IF($E$4:$BG$4=BW$4,$E1041:$BG1041)))</f>
        <v>1.4885264188239545E-4</v>
      </c>
      <c r="BX1041" s="267">
        <f t="array" ref="BX1041">(AVERAGE(IF($E$4:$BG$4=BX$4,$E1041:$BG1041)))</f>
        <v>7.0520067722814792E-5</v>
      </c>
      <c r="BY1041" s="267">
        <f t="array" ref="BY1041">(MIN(IF($E$4:$BG$4=BY$4,$E1041:$BG1041)))</f>
        <v>0</v>
      </c>
      <c r="BZ1041" s="267">
        <f t="array" ref="BZ1041">(MAX(IF($E$4:$BG$4=BZ$4,$E1041:$BG1041)))</f>
        <v>3.1733738766414758E-4</v>
      </c>
      <c r="CA1041" s="267">
        <f t="array" ref="CA1041">(AVERAGE(IF($E$4:$BG$4=CA$4,$E1041:$BG1041)))</f>
        <v>9.0087719387100189E-5</v>
      </c>
      <c r="CB1041" s="268">
        <f t="shared" si="399"/>
        <v>0</v>
      </c>
      <c r="CC1041" s="268">
        <f t="shared" si="400"/>
        <v>0</v>
      </c>
      <c r="CD1041" s="268">
        <f t="shared" si="401"/>
        <v>1.0348286286398104E-4</v>
      </c>
    </row>
    <row r="1042" spans="1:82" s="90" customFormat="1">
      <c r="A1042" s="253">
        <f t="shared" si="407"/>
        <v>54606</v>
      </c>
      <c r="B1042" s="236" t="s">
        <v>369</v>
      </c>
      <c r="C1042" s="50"/>
      <c r="D1042" s="50"/>
      <c r="E1042" s="79">
        <f>ALL!E429/ALL!E$554</f>
        <v>5.5739188000761927E-5</v>
      </c>
      <c r="F1042" s="79">
        <f>ALL!F429/ALL!F$554</f>
        <v>0</v>
      </c>
      <c r="G1042" s="79">
        <f>ALL!G429/ALL!G$554</f>
        <v>0</v>
      </c>
      <c r="H1042" s="79">
        <f>ALL!H429/ALL!H$554</f>
        <v>0</v>
      </c>
      <c r="I1042" s="79">
        <f>ALL!I429/ALL!I$554</f>
        <v>0</v>
      </c>
      <c r="J1042" s="79">
        <f>ALL!J429/ALL!J$554</f>
        <v>0</v>
      </c>
      <c r="K1042" s="79">
        <f>ALL!K429/ALL!K$554</f>
        <v>0</v>
      </c>
      <c r="L1042" s="79">
        <f>ALL!L429/ALL!L$554</f>
        <v>0</v>
      </c>
      <c r="M1042" s="79">
        <f>ALL!M429/ALL!M$554</f>
        <v>0</v>
      </c>
      <c r="N1042" s="79">
        <f>ALL!N429/ALL!N$554</f>
        <v>0</v>
      </c>
      <c r="O1042" s="79">
        <f>ALL!O429/ALL!O$554</f>
        <v>0</v>
      </c>
      <c r="P1042" s="79">
        <f>ALL!P429/ALL!P$554</f>
        <v>0</v>
      </c>
      <c r="Q1042" s="79">
        <f>ALL!Q429/ALL!Q$554</f>
        <v>1.9878197047866792E-4</v>
      </c>
      <c r="R1042" s="79">
        <f>ALL!R429/ALL!R$554</f>
        <v>0</v>
      </c>
      <c r="S1042" s="79">
        <f>ALL!S429/ALL!S$554</f>
        <v>0</v>
      </c>
      <c r="T1042" s="79">
        <f>ALL!T429/ALL!T$554</f>
        <v>0</v>
      </c>
      <c r="U1042" s="79">
        <f>ALL!U429/ALL!U$554</f>
        <v>0</v>
      </c>
      <c r="V1042" s="79">
        <f>ALL!V429/ALL!V$554</f>
        <v>0</v>
      </c>
      <c r="W1042" s="79">
        <f>ALL!W429/ALL!W$554</f>
        <v>7.049351692370251E-5</v>
      </c>
      <c r="X1042" s="79">
        <f>ALL!X429/ALL!X$554</f>
        <v>0</v>
      </c>
      <c r="Y1042" s="79">
        <f>ALL!Y429/ALL!Y$554</f>
        <v>0</v>
      </c>
      <c r="Z1042" s="79">
        <f>ALL!Z429/ALL!Z$554</f>
        <v>0</v>
      </c>
      <c r="AA1042" s="79">
        <f>ALL!AA429/ALL!AA$554</f>
        <v>0</v>
      </c>
      <c r="AB1042" s="79">
        <f>ALL!AB429/ALL!AB$554</f>
        <v>0</v>
      </c>
      <c r="AC1042" s="79">
        <f>ALL!AC429/ALL!AC$554</f>
        <v>0</v>
      </c>
      <c r="AD1042" s="79">
        <f>ALL!AD429/ALL!AD$554</f>
        <v>4.3716753665673171E-5</v>
      </c>
      <c r="AE1042" s="79">
        <f>ALL!AE429/ALL!AE$554</f>
        <v>0</v>
      </c>
      <c r="AF1042" s="79">
        <f>ALL!AF429/ALL!AF$554</f>
        <v>0</v>
      </c>
      <c r="AG1042" s="79">
        <f>ALL!AG429/ALL!AG$554</f>
        <v>7.4356746528586091E-5</v>
      </c>
      <c r="AH1042" s="79">
        <f>ALL!AH429/ALL!AH$554</f>
        <v>1.0661588753675228E-4</v>
      </c>
      <c r="AI1042" s="79">
        <f>ALL!AI429/ALL!AI$554</f>
        <v>2.0436305352733615E-4</v>
      </c>
      <c r="AJ1042" s="79">
        <f>ALL!AJ429/ALL!AJ$554</f>
        <v>0</v>
      </c>
      <c r="AK1042" s="79">
        <f>ALL!AK429/ALL!AK$554</f>
        <v>0</v>
      </c>
      <c r="AL1042" s="79">
        <f>ALL!AL429/ALL!AL$554</f>
        <v>0</v>
      </c>
      <c r="AM1042" s="79">
        <f>ALL!AM429/ALL!AM$554</f>
        <v>0</v>
      </c>
      <c r="AN1042" s="79">
        <f>ALL!AN429/ALL!AN$554</f>
        <v>0</v>
      </c>
      <c r="AO1042" s="79">
        <f>ALL!AO429/ALL!AO$554</f>
        <v>0</v>
      </c>
      <c r="AP1042" s="79">
        <f>ALL!AP429/ALL!AP$554</f>
        <v>0</v>
      </c>
      <c r="AQ1042" s="79">
        <f>ALL!AQ429/ALL!AQ$554</f>
        <v>0</v>
      </c>
      <c r="AR1042" s="79">
        <f>ALL!AR429/ALL!AR$554</f>
        <v>0</v>
      </c>
      <c r="AS1042" s="79">
        <f>ALL!AS429/ALL!AS$554</f>
        <v>0</v>
      </c>
      <c r="AT1042" s="79">
        <f>ALL!AT429/ALL!AT$554</f>
        <v>0</v>
      </c>
      <c r="AU1042" s="79">
        <f>ALL!AU429/ALL!AU$554</f>
        <v>0</v>
      </c>
      <c r="AV1042" s="79">
        <f>ALL!AV429/ALL!AV$554</f>
        <v>0</v>
      </c>
      <c r="AW1042" s="79">
        <f>ALL!AW429/ALL!AW$554</f>
        <v>0</v>
      </c>
      <c r="AX1042" s="79">
        <f>ALL!AX429/ALL!AX$554</f>
        <v>0</v>
      </c>
      <c r="AY1042" s="79">
        <f>ALL!AY429/ALL!AY$554</f>
        <v>0</v>
      </c>
      <c r="AZ1042" s="79">
        <f>ALL!AZ429/ALL!AZ$554</f>
        <v>0</v>
      </c>
      <c r="BA1042" s="79">
        <f>ALL!BA429/ALL!BA$554</f>
        <v>0</v>
      </c>
      <c r="BB1042" s="79">
        <f>ALL!BB429/ALL!BB$554</f>
        <v>0</v>
      </c>
      <c r="BC1042" s="79">
        <f>ALL!BC429/ALL!BC$554</f>
        <v>0</v>
      </c>
      <c r="BD1042" s="79">
        <f>ALL!BD429/ALL!BD$554</f>
        <v>0</v>
      </c>
      <c r="BE1042" s="79">
        <f>ALL!BE429/ALL!BE$554</f>
        <v>0</v>
      </c>
      <c r="BF1042" s="79">
        <f>ALL!BF429/ALL!BF$554</f>
        <v>0</v>
      </c>
      <c r="BG1042" s="79">
        <f>ALL!BG429/ALL!BG$554</f>
        <v>0</v>
      </c>
      <c r="BH1042" s="79">
        <f>ALL!BH429/ALL!BH$554</f>
        <v>2.2039120875877819E-5</v>
      </c>
      <c r="BJ1042" s="267">
        <f t="array" ref="BJ1042">(MIN(IF($E$4:$BG$4=BJ$4,$E1042:$BG1042)))</f>
        <v>0</v>
      </c>
      <c r="BK1042" s="267">
        <f t="array" ref="BK1042">(MAX(IF($E$4:$BG$4=BK$4,$E1042:$BG1042)))</f>
        <v>0</v>
      </c>
      <c r="BL1042" s="267">
        <f t="array" ref="BL1042">(AVERAGE(IF($E$4:$BG$4=BL$4,$E1042:$BG1042)))</f>
        <v>0</v>
      </c>
      <c r="BM1042" s="267">
        <f t="array" ref="BM1042">(MIN(IF($E$4:$BG$4=BM$4,$E1042:$BG1042)))</f>
        <v>0</v>
      </c>
      <c r="BN1042" s="267">
        <f t="array" ref="BN1042">(MAX(IF($E$4:$BG$4=BN$4,$E1042:$BG1042)))</f>
        <v>0</v>
      </c>
      <c r="BO1042" s="267">
        <f t="array" ref="BO1042">(AVERAGE(IF($E$4:$BG$4=BO$4,$E1042:$BG1042)))</f>
        <v>0</v>
      </c>
      <c r="BP1042" s="267">
        <f t="array" ref="BP1042">(MIN(IF($E$4:$BG$4=BP$4,$E1042:$BG1042)))</f>
        <v>0</v>
      </c>
      <c r="BQ1042" s="267">
        <f t="array" ref="BQ1042">(MAX(IF($E$4:$BG$4=BQ$4,$E1042:$BG1042)))</f>
        <v>0</v>
      </c>
      <c r="BR1042" s="267">
        <f t="array" ref="BR1042">(AVERAGE(IF($E$4:$BG$4=BR$4,$E1042:$BG1042)))</f>
        <v>0</v>
      </c>
      <c r="BS1042" s="267">
        <f t="array" ref="BS1042">(MIN(IF($E$4:$BG$4=BS$4,$E1042:$BG1042)))</f>
        <v>0</v>
      </c>
      <c r="BT1042" s="267">
        <f t="array" ref="BT1042">(MAX(IF($E$4:$BG$4=BT$4,$E1042:$BG1042)))</f>
        <v>1.9878197047866792E-4</v>
      </c>
      <c r="BU1042" s="267">
        <f t="array" ref="BU1042">(AVERAGE(IF($E$4:$BG$4=BU$4,$E1042:$BG1042)))</f>
        <v>2.2635586505026561E-5</v>
      </c>
      <c r="BV1042" s="267">
        <f t="array" ref="BV1042">(MIN(IF($E$4:$BG$4=BV$4,$E1042:$BG1042)))</f>
        <v>0</v>
      </c>
      <c r="BW1042" s="267">
        <f t="array" ref="BW1042">(MAX(IF($E$4:$BG$4=BW$4,$E1042:$BG1042)))</f>
        <v>0</v>
      </c>
      <c r="BX1042" s="267">
        <f t="array" ref="BX1042">(AVERAGE(IF($E$4:$BG$4=BX$4,$E1042:$BG1042)))</f>
        <v>0</v>
      </c>
      <c r="BY1042" s="267">
        <f t="array" ref="BY1042">(MIN(IF($E$4:$BG$4=BY$4,$E1042:$BG1042)))</f>
        <v>0</v>
      </c>
      <c r="BZ1042" s="267">
        <f t="array" ref="BZ1042">(MAX(IF($E$4:$BG$4=BZ$4,$E1042:$BG1042)))</f>
        <v>2.0436305352733615E-4</v>
      </c>
      <c r="CA1042" s="267">
        <f t="array" ref="CA1042">(AVERAGE(IF($E$4:$BG$4=CA$4,$E1042:$BG1042)))</f>
        <v>3.9817114293703179E-5</v>
      </c>
      <c r="CB1042" s="268">
        <f t="shared" si="399"/>
        <v>0</v>
      </c>
      <c r="CC1042" s="268">
        <f t="shared" si="400"/>
        <v>0</v>
      </c>
      <c r="CD1042" s="268">
        <f t="shared" si="401"/>
        <v>1.3710311212026911E-5</v>
      </c>
    </row>
    <row r="1043" spans="1:82" s="90" customFormat="1">
      <c r="A1043" s="253">
        <f t="shared" si="407"/>
        <v>54607</v>
      </c>
      <c r="B1043" s="236" t="s">
        <v>370</v>
      </c>
      <c r="C1043" s="50"/>
      <c r="D1043" s="50"/>
      <c r="E1043" s="79">
        <f>ALL!E430/ALL!E$554</f>
        <v>0</v>
      </c>
      <c r="F1043" s="79">
        <f>ALL!F430/ALL!F$554</f>
        <v>0</v>
      </c>
      <c r="G1043" s="79">
        <f>ALL!G430/ALL!G$554</f>
        <v>0</v>
      </c>
      <c r="H1043" s="79">
        <f>ALL!H430/ALL!H$554</f>
        <v>2.218274001443048E-5</v>
      </c>
      <c r="I1043" s="79">
        <f>ALL!I430/ALL!I$554</f>
        <v>0</v>
      </c>
      <c r="J1043" s="79">
        <f>ALL!J430/ALL!J$554</f>
        <v>0</v>
      </c>
      <c r="K1043" s="79">
        <f>ALL!K430/ALL!K$554</f>
        <v>0</v>
      </c>
      <c r="L1043" s="79">
        <f>ALL!L430/ALL!L$554</f>
        <v>0</v>
      </c>
      <c r="M1043" s="79">
        <f>ALL!M430/ALL!M$554</f>
        <v>0</v>
      </c>
      <c r="N1043" s="79">
        <f>ALL!N430/ALL!N$554</f>
        <v>0</v>
      </c>
      <c r="O1043" s="79">
        <f>ALL!O430/ALL!O$554</f>
        <v>0</v>
      </c>
      <c r="P1043" s="79">
        <f>ALL!P430/ALL!P$554</f>
        <v>0</v>
      </c>
      <c r="Q1043" s="79">
        <f>ALL!Q430/ALL!Q$554</f>
        <v>0</v>
      </c>
      <c r="R1043" s="79">
        <f>ALL!R430/ALL!R$554</f>
        <v>0</v>
      </c>
      <c r="S1043" s="79">
        <f>ALL!S430/ALL!S$554</f>
        <v>0</v>
      </c>
      <c r="T1043" s="79">
        <f>ALL!T430/ALL!T$554</f>
        <v>0</v>
      </c>
      <c r="U1043" s="79">
        <f>ALL!U430/ALL!U$554</f>
        <v>0</v>
      </c>
      <c r="V1043" s="79">
        <f>ALL!V430/ALL!V$554</f>
        <v>0</v>
      </c>
      <c r="W1043" s="79">
        <f>ALL!W430/ALL!W$554</f>
        <v>0</v>
      </c>
      <c r="X1043" s="79">
        <f>ALL!X430/ALL!X$554</f>
        <v>6.4019459056694877E-5</v>
      </c>
      <c r="Y1043" s="79">
        <f>ALL!Y430/ALL!Y$554</f>
        <v>2.9789626555211558E-5</v>
      </c>
      <c r="Z1043" s="79">
        <f>ALL!Z430/ALL!Z$554</f>
        <v>0</v>
      </c>
      <c r="AA1043" s="79">
        <f>ALL!AA430/ALL!AA$554</f>
        <v>0</v>
      </c>
      <c r="AB1043" s="79">
        <f>ALL!AB430/ALL!AB$554</f>
        <v>0</v>
      </c>
      <c r="AC1043" s="79">
        <f>ALL!AC430/ALL!AC$554</f>
        <v>0</v>
      </c>
      <c r="AD1043" s="79">
        <f>ALL!AD430/ALL!AD$554</f>
        <v>3.2058952688160325E-5</v>
      </c>
      <c r="AE1043" s="79">
        <f>ALL!AE430/ALL!AE$554</f>
        <v>0</v>
      </c>
      <c r="AF1043" s="79">
        <f>ALL!AF430/ALL!AF$554</f>
        <v>0</v>
      </c>
      <c r="AG1043" s="79">
        <f>ALL!AG430/ALL!AG$554</f>
        <v>0</v>
      </c>
      <c r="AH1043" s="79">
        <f>ALL!AH430/ALL!AH$554</f>
        <v>0</v>
      </c>
      <c r="AI1043" s="79">
        <f>ALL!AI430/ALL!AI$554</f>
        <v>0</v>
      </c>
      <c r="AJ1043" s="79">
        <f>ALL!AJ430/ALL!AJ$554</f>
        <v>0</v>
      </c>
      <c r="AK1043" s="79">
        <f>ALL!AK430/ALL!AK$554</f>
        <v>0</v>
      </c>
      <c r="AL1043" s="79">
        <f>ALL!AL430/ALL!AL$554</f>
        <v>0</v>
      </c>
      <c r="AM1043" s="79">
        <f>ALL!AM430/ALL!AM$554</f>
        <v>0</v>
      </c>
      <c r="AN1043" s="79">
        <f>ALL!AN430/ALL!AN$554</f>
        <v>0</v>
      </c>
      <c r="AO1043" s="79">
        <f>ALL!AO430/ALL!AO$554</f>
        <v>0</v>
      </c>
      <c r="AP1043" s="79">
        <f>ALL!AP430/ALL!AP$554</f>
        <v>0</v>
      </c>
      <c r="AQ1043" s="79">
        <f>ALL!AQ430/ALL!AQ$554</f>
        <v>0</v>
      </c>
      <c r="AR1043" s="79">
        <f>ALL!AR430/ALL!AR$554</f>
        <v>0</v>
      </c>
      <c r="AS1043" s="79">
        <f>ALL!AS430/ALL!AS$554</f>
        <v>0</v>
      </c>
      <c r="AT1043" s="79">
        <f>ALL!AT430/ALL!AT$554</f>
        <v>0</v>
      </c>
      <c r="AU1043" s="79">
        <f>ALL!AU430/ALL!AU$554</f>
        <v>0</v>
      </c>
      <c r="AV1043" s="79">
        <f>ALL!AV430/ALL!AV$554</f>
        <v>0</v>
      </c>
      <c r="AW1043" s="79">
        <f>ALL!AW430/ALL!AW$554</f>
        <v>0</v>
      </c>
      <c r="AX1043" s="79">
        <f>ALL!AX430/ALL!AX$554</f>
        <v>0</v>
      </c>
      <c r="AY1043" s="79">
        <f>ALL!AY430/ALL!AY$554</f>
        <v>0</v>
      </c>
      <c r="AZ1043" s="79">
        <f>ALL!AZ430/ALL!AZ$554</f>
        <v>0</v>
      </c>
      <c r="BA1043" s="79">
        <f>ALL!BA430/ALL!BA$554</f>
        <v>0</v>
      </c>
      <c r="BB1043" s="79">
        <f>ALL!BB430/ALL!BB$554</f>
        <v>0</v>
      </c>
      <c r="BC1043" s="79">
        <f>ALL!BC430/ALL!BC$554</f>
        <v>0</v>
      </c>
      <c r="BD1043" s="79">
        <f>ALL!BD430/ALL!BD$554</f>
        <v>0</v>
      </c>
      <c r="BE1043" s="79">
        <f>ALL!BE430/ALL!BE$554</f>
        <v>0</v>
      </c>
      <c r="BF1043" s="79">
        <f>ALL!BF430/ALL!BF$554</f>
        <v>0</v>
      </c>
      <c r="BG1043" s="79">
        <f>ALL!BG430/ALL!BG$554</f>
        <v>0</v>
      </c>
      <c r="BH1043" s="79">
        <f>ALL!BH430/ALL!BH$554</f>
        <v>2.9541517061234504E-6</v>
      </c>
      <c r="BJ1043" s="267">
        <f t="array" ref="BJ1043">(MIN(IF($E$4:$BG$4=BJ$4,$E1043:$BG1043)))</f>
        <v>0</v>
      </c>
      <c r="BK1043" s="267">
        <f t="array" ref="BK1043">(MAX(IF($E$4:$BG$4=BK$4,$E1043:$BG1043)))</f>
        <v>0</v>
      </c>
      <c r="BL1043" s="267">
        <f t="array" ref="BL1043">(AVERAGE(IF($E$4:$BG$4=BL$4,$E1043:$BG1043)))</f>
        <v>0</v>
      </c>
      <c r="BM1043" s="267">
        <f t="array" ref="BM1043">(MIN(IF($E$4:$BG$4=BM$4,$E1043:$BG1043)))</f>
        <v>0</v>
      </c>
      <c r="BN1043" s="267">
        <f t="array" ref="BN1043">(MAX(IF($E$4:$BG$4=BN$4,$E1043:$BG1043)))</f>
        <v>0</v>
      </c>
      <c r="BO1043" s="267">
        <f t="array" ref="BO1043">(AVERAGE(IF($E$4:$BG$4=BO$4,$E1043:$BG1043)))</f>
        <v>0</v>
      </c>
      <c r="BP1043" s="267">
        <f t="array" ref="BP1043">(MIN(IF($E$4:$BG$4=BP$4,$E1043:$BG1043)))</f>
        <v>0</v>
      </c>
      <c r="BQ1043" s="267">
        <f t="array" ref="BQ1043">(MAX(IF($E$4:$BG$4=BQ$4,$E1043:$BG1043)))</f>
        <v>0</v>
      </c>
      <c r="BR1043" s="267">
        <f t="array" ref="BR1043">(AVERAGE(IF($E$4:$BG$4=BR$4,$E1043:$BG1043)))</f>
        <v>0</v>
      </c>
      <c r="BS1043" s="267">
        <f t="array" ref="BS1043">(MIN(IF($E$4:$BG$4=BS$4,$E1043:$BG1043)))</f>
        <v>0</v>
      </c>
      <c r="BT1043" s="267">
        <f t="array" ref="BT1043">(MAX(IF($E$4:$BG$4=BT$4,$E1043:$BG1043)))</f>
        <v>3.2058952688160325E-5</v>
      </c>
      <c r="BU1043" s="267">
        <f t="array" ref="BU1043">(AVERAGE(IF($E$4:$BG$4=BU$4,$E1043:$BG1043)))</f>
        <v>4.0014913932286838E-6</v>
      </c>
      <c r="BV1043" s="267">
        <f t="array" ref="BV1043">(MIN(IF($E$4:$BG$4=BV$4,$E1043:$BG1043)))</f>
        <v>0</v>
      </c>
      <c r="BW1043" s="267">
        <f t="array" ref="BW1043">(MAX(IF($E$4:$BG$4=BW$4,$E1043:$BG1043)))</f>
        <v>0</v>
      </c>
      <c r="BX1043" s="267">
        <f t="array" ref="BX1043">(AVERAGE(IF($E$4:$BG$4=BX$4,$E1043:$BG1043)))</f>
        <v>0</v>
      </c>
      <c r="BY1043" s="267">
        <f t="array" ref="BY1043">(MIN(IF($E$4:$BG$4=BY$4,$E1043:$BG1043)))</f>
        <v>0</v>
      </c>
      <c r="BZ1043" s="267">
        <f t="array" ref="BZ1043">(MAX(IF($E$4:$BG$4=BZ$4,$E1043:$BG1043)))</f>
        <v>6.4019459056694877E-5</v>
      </c>
      <c r="CA1043" s="267">
        <f t="array" ref="CA1043">(AVERAGE(IF($E$4:$BG$4=CA$4,$E1043:$BG1043)))</f>
        <v>9.1456370080992686E-6</v>
      </c>
      <c r="CB1043" s="268">
        <f t="shared" si="399"/>
        <v>0</v>
      </c>
      <c r="CC1043" s="268">
        <f t="shared" si="400"/>
        <v>0</v>
      </c>
      <c r="CD1043" s="268">
        <f t="shared" si="401"/>
        <v>2.6918323329908589E-6</v>
      </c>
    </row>
    <row r="1044" spans="1:82" s="90" customFormat="1">
      <c r="A1044" s="253">
        <f t="shared" si="407"/>
        <v>54608</v>
      </c>
      <c r="B1044" s="236" t="s">
        <v>371</v>
      </c>
      <c r="C1044" s="50"/>
      <c r="D1044" s="50"/>
      <c r="E1044" s="79">
        <f>ALL!E431/ALL!E$554</f>
        <v>0</v>
      </c>
      <c r="F1044" s="79">
        <f>ALL!F431/ALL!F$554</f>
        <v>0</v>
      </c>
      <c r="G1044" s="79">
        <f>ALL!G431/ALL!G$554</f>
        <v>0</v>
      </c>
      <c r="H1044" s="79">
        <f>ALL!H431/ALL!H$554</f>
        <v>0</v>
      </c>
      <c r="I1044" s="79">
        <f>ALL!I431/ALL!I$554</f>
        <v>0</v>
      </c>
      <c r="J1044" s="79">
        <f>ALL!J431/ALL!J$554</f>
        <v>0</v>
      </c>
      <c r="K1044" s="79">
        <f>ALL!K431/ALL!K$554</f>
        <v>0</v>
      </c>
      <c r="L1044" s="79">
        <f>ALL!L431/ALL!L$554</f>
        <v>0</v>
      </c>
      <c r="M1044" s="79">
        <f>ALL!M431/ALL!M$554</f>
        <v>0</v>
      </c>
      <c r="N1044" s="79">
        <f>ALL!N431/ALL!N$554</f>
        <v>0</v>
      </c>
      <c r="O1044" s="79">
        <f>ALL!O431/ALL!O$554</f>
        <v>2.4048661651065358E-4</v>
      </c>
      <c r="P1044" s="79">
        <f>ALL!P431/ALL!P$554</f>
        <v>0</v>
      </c>
      <c r="Q1044" s="79">
        <f>ALL!Q431/ALL!Q$554</f>
        <v>0</v>
      </c>
      <c r="R1044" s="79">
        <f>ALL!R431/ALL!R$554</f>
        <v>0</v>
      </c>
      <c r="S1044" s="79">
        <f>ALL!S431/ALL!S$554</f>
        <v>0</v>
      </c>
      <c r="T1044" s="79">
        <f>ALL!T431/ALL!T$554</f>
        <v>0</v>
      </c>
      <c r="U1044" s="79">
        <f>ALL!U431/ALL!U$554</f>
        <v>0</v>
      </c>
      <c r="V1044" s="79">
        <f>ALL!V431/ALL!V$554</f>
        <v>0</v>
      </c>
      <c r="W1044" s="79">
        <f>ALL!W431/ALL!W$554</f>
        <v>0</v>
      </c>
      <c r="X1044" s="79">
        <f>ALL!X431/ALL!X$554</f>
        <v>0</v>
      </c>
      <c r="Y1044" s="79">
        <f>ALL!Y431/ALL!Y$554</f>
        <v>0</v>
      </c>
      <c r="Z1044" s="79">
        <f>ALL!Z431/ALL!Z$554</f>
        <v>0</v>
      </c>
      <c r="AA1044" s="79">
        <f>ALL!AA431/ALL!AA$554</f>
        <v>0</v>
      </c>
      <c r="AB1044" s="79">
        <f>ALL!AB431/ALL!AB$554</f>
        <v>0</v>
      </c>
      <c r="AC1044" s="79">
        <f>ALL!AC431/ALL!AC$554</f>
        <v>0</v>
      </c>
      <c r="AD1044" s="79">
        <f>ALL!AD431/ALL!AD$554</f>
        <v>2.2122396880474806E-4</v>
      </c>
      <c r="AE1044" s="79">
        <f>ALL!AE431/ALL!AE$554</f>
        <v>0</v>
      </c>
      <c r="AF1044" s="79">
        <f>ALL!AF431/ALL!AF$554</f>
        <v>0</v>
      </c>
      <c r="AG1044" s="79">
        <f>ALL!AG431/ALL!AG$554</f>
        <v>0</v>
      </c>
      <c r="AH1044" s="79">
        <f>ALL!AH431/ALL!AH$554</f>
        <v>0</v>
      </c>
      <c r="AI1044" s="79">
        <f>ALL!AI431/ALL!AI$554</f>
        <v>0</v>
      </c>
      <c r="AJ1044" s="79">
        <f>ALL!AJ431/ALL!AJ$554</f>
        <v>0</v>
      </c>
      <c r="AK1044" s="79">
        <f>ALL!AK431/ALL!AK$554</f>
        <v>0</v>
      </c>
      <c r="AL1044" s="79">
        <f>ALL!AL431/ALL!AL$554</f>
        <v>3.4052284938951245E-4</v>
      </c>
      <c r="AM1044" s="79">
        <f>ALL!AM431/ALL!AM$554</f>
        <v>0</v>
      </c>
      <c r="AN1044" s="79">
        <f>ALL!AN431/ALL!AN$554</f>
        <v>0</v>
      </c>
      <c r="AO1044" s="79">
        <f>ALL!AO431/ALL!AO$554</f>
        <v>0</v>
      </c>
      <c r="AP1044" s="79">
        <f>ALL!AP431/ALL!AP$554</f>
        <v>0</v>
      </c>
      <c r="AQ1044" s="79">
        <f>ALL!AQ431/ALL!AQ$554</f>
        <v>0</v>
      </c>
      <c r="AR1044" s="79">
        <f>ALL!AR431/ALL!AR$554</f>
        <v>0</v>
      </c>
      <c r="AS1044" s="79">
        <f>ALL!AS431/ALL!AS$554</f>
        <v>0</v>
      </c>
      <c r="AT1044" s="79">
        <f>ALL!AT431/ALL!AT$554</f>
        <v>0</v>
      </c>
      <c r="AU1044" s="79">
        <f>ALL!AU431/ALL!AU$554</f>
        <v>0</v>
      </c>
      <c r="AV1044" s="79">
        <f>ALL!AV431/ALL!AV$554</f>
        <v>0</v>
      </c>
      <c r="AW1044" s="79">
        <f>ALL!AW431/ALL!AW$554</f>
        <v>0</v>
      </c>
      <c r="AX1044" s="79">
        <f>ALL!AX431/ALL!AX$554</f>
        <v>0</v>
      </c>
      <c r="AY1044" s="79">
        <f>ALL!AY431/ALL!AY$554</f>
        <v>0</v>
      </c>
      <c r="AZ1044" s="79">
        <f>ALL!AZ431/ALL!AZ$554</f>
        <v>0</v>
      </c>
      <c r="BA1044" s="79">
        <f>ALL!BA431/ALL!BA$554</f>
        <v>0</v>
      </c>
      <c r="BB1044" s="79">
        <f>ALL!BB431/ALL!BB$554</f>
        <v>0</v>
      </c>
      <c r="BC1044" s="79">
        <f>ALL!BC431/ALL!BC$554</f>
        <v>0</v>
      </c>
      <c r="BD1044" s="79">
        <f>ALL!BD431/ALL!BD$554</f>
        <v>0</v>
      </c>
      <c r="BE1044" s="79">
        <f>ALL!BE431/ALL!BE$554</f>
        <v>0</v>
      </c>
      <c r="BF1044" s="79">
        <f>ALL!BF431/ALL!BF$554</f>
        <v>0</v>
      </c>
      <c r="BG1044" s="79">
        <f>ALL!BG431/ALL!BG$554</f>
        <v>0</v>
      </c>
      <c r="BH1044" s="79">
        <f>ALL!BH431/ALL!BH$554</f>
        <v>5.9614351666830932E-6</v>
      </c>
      <c r="BJ1044" s="267">
        <f t="array" ref="BJ1044">(MIN(IF($E$4:$BG$4=BJ$4,$E1044:$BG1044)))</f>
        <v>0</v>
      </c>
      <c r="BK1044" s="267">
        <f t="array" ref="BK1044">(MAX(IF($E$4:$BG$4=BK$4,$E1044:$BG1044)))</f>
        <v>0</v>
      </c>
      <c r="BL1044" s="267">
        <f t="array" ref="BL1044">(AVERAGE(IF($E$4:$BG$4=BL$4,$E1044:$BG1044)))</f>
        <v>0</v>
      </c>
      <c r="BM1044" s="267">
        <f t="array" ref="BM1044">(MIN(IF($E$4:$BG$4=BM$4,$E1044:$BG1044)))</f>
        <v>0</v>
      </c>
      <c r="BN1044" s="267">
        <f t="array" ref="BN1044">(MAX(IF($E$4:$BG$4=BN$4,$E1044:$BG1044)))</f>
        <v>0</v>
      </c>
      <c r="BO1044" s="267">
        <f t="array" ref="BO1044">(AVERAGE(IF($E$4:$BG$4=BO$4,$E1044:$BG1044)))</f>
        <v>0</v>
      </c>
      <c r="BP1044" s="267">
        <f t="array" ref="BP1044">(MIN(IF($E$4:$BG$4=BP$4,$E1044:$BG1044)))</f>
        <v>0</v>
      </c>
      <c r="BQ1044" s="267">
        <f t="array" ref="BQ1044">(MAX(IF($E$4:$BG$4=BQ$4,$E1044:$BG1044)))</f>
        <v>3.4052284938951245E-4</v>
      </c>
      <c r="BR1044" s="267">
        <f t="array" ref="BR1044">(AVERAGE(IF($E$4:$BG$4=BR$4,$E1044:$BG1044)))</f>
        <v>1.1350761646317082E-4</v>
      </c>
      <c r="BS1044" s="267">
        <f t="array" ref="BS1044">(MIN(IF($E$4:$BG$4=BS$4,$E1044:$BG1044)))</f>
        <v>0</v>
      </c>
      <c r="BT1044" s="267">
        <f t="array" ref="BT1044">(MAX(IF($E$4:$BG$4=BT$4,$E1044:$BG1044)))</f>
        <v>2.4048661651065358E-4</v>
      </c>
      <c r="BU1044" s="267">
        <f t="array" ref="BU1044">(AVERAGE(IF($E$4:$BG$4=BU$4,$E1044:$BG1044)))</f>
        <v>2.1986218348352459E-5</v>
      </c>
      <c r="BV1044" s="267">
        <f t="array" ref="BV1044">(MIN(IF($E$4:$BG$4=BV$4,$E1044:$BG1044)))</f>
        <v>0</v>
      </c>
      <c r="BW1044" s="267">
        <f t="array" ref="BW1044">(MAX(IF($E$4:$BG$4=BW$4,$E1044:$BG1044)))</f>
        <v>0</v>
      </c>
      <c r="BX1044" s="267">
        <f t="array" ref="BX1044">(AVERAGE(IF($E$4:$BG$4=BX$4,$E1044:$BG1044)))</f>
        <v>0</v>
      </c>
      <c r="BY1044" s="267">
        <f t="array" ref="BY1044">(MIN(IF($E$4:$BG$4=BY$4,$E1044:$BG1044)))</f>
        <v>0</v>
      </c>
      <c r="BZ1044" s="267">
        <f t="array" ref="BZ1044">(MAX(IF($E$4:$BG$4=BZ$4,$E1044:$BG1044)))</f>
        <v>0</v>
      </c>
      <c r="CA1044" s="267">
        <f t="array" ref="CA1044">(AVERAGE(IF($E$4:$BG$4=CA$4,$E1044:$BG1044)))</f>
        <v>0</v>
      </c>
      <c r="CB1044" s="268">
        <f t="shared" si="399"/>
        <v>0</v>
      </c>
      <c r="CC1044" s="268">
        <f t="shared" si="400"/>
        <v>0</v>
      </c>
      <c r="CD1044" s="268">
        <f t="shared" si="401"/>
        <v>1.4586062449180256E-5</v>
      </c>
    </row>
    <row r="1045" spans="1:82" s="90" customFormat="1" ht="24">
      <c r="A1045" s="253">
        <f t="shared" si="407"/>
        <v>54901</v>
      </c>
      <c r="B1045" s="236" t="s">
        <v>372</v>
      </c>
      <c r="C1045" s="50"/>
      <c r="D1045" s="50"/>
      <c r="E1045" s="79">
        <f>ALL!E432/ALL!E$554</f>
        <v>0</v>
      </c>
      <c r="F1045" s="79">
        <f>ALL!F432/ALL!F$554</f>
        <v>0</v>
      </c>
      <c r="G1045" s="79">
        <f>ALL!G432/ALL!G$554</f>
        <v>0</v>
      </c>
      <c r="H1045" s="79">
        <f>ALL!H432/ALL!H$554</f>
        <v>0</v>
      </c>
      <c r="I1045" s="79">
        <f>ALL!I432/ALL!I$554</f>
        <v>1.8947518696598084E-5</v>
      </c>
      <c r="J1045" s="79">
        <f>ALL!J432/ALL!J$554</f>
        <v>1.0237838066774318E-2</v>
      </c>
      <c r="K1045" s="79">
        <f>ALL!K432/ALL!K$554</f>
        <v>0</v>
      </c>
      <c r="L1045" s="79">
        <f>ALL!L432/ALL!L$554</f>
        <v>0</v>
      </c>
      <c r="M1045" s="79">
        <f>ALL!M432/ALL!M$554</f>
        <v>0</v>
      </c>
      <c r="N1045" s="79">
        <f>ALL!N432/ALL!N$554</f>
        <v>1.4528360495942123E-3</v>
      </c>
      <c r="O1045" s="79">
        <f>ALL!O432/ALL!O$554</f>
        <v>5.6017829437742823E-5</v>
      </c>
      <c r="P1045" s="79">
        <f>ALL!P432/ALL!P$554</f>
        <v>0</v>
      </c>
      <c r="Q1045" s="79">
        <f>ALL!Q432/ALL!Q$554</f>
        <v>0</v>
      </c>
      <c r="R1045" s="79">
        <f>ALL!R432/ALL!R$554</f>
        <v>1.0221290875987565E-4</v>
      </c>
      <c r="S1045" s="79">
        <f>ALL!S432/ALL!S$554</f>
        <v>4.4662403352595839E-4</v>
      </c>
      <c r="T1045" s="79">
        <f>ALL!T432/ALL!T$554</f>
        <v>0</v>
      </c>
      <c r="U1045" s="79">
        <f>ALL!U432/ALL!U$554</f>
        <v>0</v>
      </c>
      <c r="V1045" s="79">
        <f>ALL!V432/ALL!V$554</f>
        <v>0</v>
      </c>
      <c r="W1045" s="79">
        <f>ALL!W432/ALL!W$554</f>
        <v>0</v>
      </c>
      <c r="X1045" s="79">
        <f>ALL!X432/ALL!X$554</f>
        <v>2.9945398360153548E-5</v>
      </c>
      <c r="Y1045" s="79">
        <f>ALL!Y432/ALL!Y$554</f>
        <v>2.7099767969747794E-3</v>
      </c>
      <c r="Z1045" s="79">
        <f>ALL!Z432/ALL!Z$554</f>
        <v>0</v>
      </c>
      <c r="AA1045" s="79">
        <f>ALL!AA432/ALL!AA$554</f>
        <v>0</v>
      </c>
      <c r="AB1045" s="79">
        <f>ALL!AB432/ALL!AB$554</f>
        <v>0</v>
      </c>
      <c r="AC1045" s="79">
        <f>ALL!AC432/ALL!AC$554</f>
        <v>6.7852047063748949E-5</v>
      </c>
      <c r="AD1045" s="79">
        <f>ALL!AD432/ALL!AD$554</f>
        <v>1.7340978954050358E-5</v>
      </c>
      <c r="AE1045" s="79">
        <f>ALL!AE432/ALL!AE$554</f>
        <v>1.0163761655985026E-4</v>
      </c>
      <c r="AF1045" s="79">
        <f>ALL!AF432/ALL!AF$554</f>
        <v>6.5330621537240023E-5</v>
      </c>
      <c r="AG1045" s="79">
        <f>ALL!AG432/ALL!AG$554</f>
        <v>0</v>
      </c>
      <c r="AH1045" s="79">
        <f>ALL!AH432/ALL!AH$554</f>
        <v>0</v>
      </c>
      <c r="AI1045" s="79">
        <f>ALL!AI432/ALL!AI$554</f>
        <v>2.5501333932306671E-5</v>
      </c>
      <c r="AJ1045" s="79">
        <f>ALL!AJ432/ALL!AJ$554</f>
        <v>5.1222511576884996E-4</v>
      </c>
      <c r="AK1045" s="79">
        <f>ALL!AK432/ALL!AK$554</f>
        <v>0</v>
      </c>
      <c r="AL1045" s="79">
        <f>ALL!AL432/ALL!AL$554</f>
        <v>0</v>
      </c>
      <c r="AM1045" s="79">
        <f>ALL!AM432/ALL!AM$554</f>
        <v>0</v>
      </c>
      <c r="AN1045" s="79">
        <f>ALL!AN432/ALL!AN$554</f>
        <v>8.4345646226319953E-5</v>
      </c>
      <c r="AO1045" s="79">
        <f>ALL!AO432/ALL!AO$554</f>
        <v>3.3680645152308833E-4</v>
      </c>
      <c r="AP1045" s="79">
        <f>ALL!AP432/ALL!AP$554</f>
        <v>0</v>
      </c>
      <c r="AQ1045" s="79">
        <f>ALL!AQ432/ALL!AQ$554</f>
        <v>1.1002830702486689E-4</v>
      </c>
      <c r="AR1045" s="79">
        <f>ALL!AR432/ALL!AR$554</f>
        <v>0</v>
      </c>
      <c r="AS1045" s="79">
        <f>ALL!AS432/ALL!AS$554</f>
        <v>0</v>
      </c>
      <c r="AT1045" s="79">
        <f>ALL!AT432/ALL!AT$554</f>
        <v>0</v>
      </c>
      <c r="AU1045" s="79">
        <f>ALL!AU432/ALL!AU$554</f>
        <v>0</v>
      </c>
      <c r="AV1045" s="79">
        <f>ALL!AV432/ALL!AV$554</f>
        <v>0</v>
      </c>
      <c r="AW1045" s="79">
        <f>ALL!AW432/ALL!AW$554</f>
        <v>0</v>
      </c>
      <c r="AX1045" s="79">
        <f>ALL!AX432/ALL!AX$554</f>
        <v>0</v>
      </c>
      <c r="AY1045" s="79">
        <f>ALL!AY432/ALL!AY$554</f>
        <v>0</v>
      </c>
      <c r="AZ1045" s="79">
        <f>ALL!AZ432/ALL!AZ$554</f>
        <v>5.0481672992454924E-4</v>
      </c>
      <c r="BA1045" s="79">
        <f>ALL!BA432/ALL!BA$554</f>
        <v>0</v>
      </c>
      <c r="BB1045" s="79">
        <f>ALL!BB432/ALL!BB$554</f>
        <v>2.4362008051705261E-3</v>
      </c>
      <c r="BC1045" s="79">
        <f>ALL!BC432/ALL!BC$554</f>
        <v>0</v>
      </c>
      <c r="BD1045" s="79">
        <f>ALL!BD432/ALL!BD$554</f>
        <v>0</v>
      </c>
      <c r="BE1045" s="79">
        <f>ALL!BE432/ALL!BE$554</f>
        <v>0</v>
      </c>
      <c r="BF1045" s="79">
        <f>ALL!BF432/ALL!BF$554</f>
        <v>0</v>
      </c>
      <c r="BG1045" s="79">
        <f>ALL!BG432/ALL!BG$554</f>
        <v>4.6564537172499153E-3</v>
      </c>
      <c r="BH1045" s="79">
        <f>ALL!BH432/ALL!BH$554</f>
        <v>3.7852358155565614E-4</v>
      </c>
      <c r="BJ1045" s="267">
        <f t="array" ref="BJ1045">(MIN(IF($E$4:$BG$4=BJ$4,$E1045:$BG1045)))</f>
        <v>0</v>
      </c>
      <c r="BK1045" s="267">
        <f t="array" ref="BK1045">(MAX(IF($E$4:$BG$4=BK$4,$E1045:$BG1045)))</f>
        <v>2.4362008051705261E-3</v>
      </c>
      <c r="BL1045" s="267">
        <f t="array" ref="BL1045">(AVERAGE(IF($E$4:$BG$4=BL$4,$E1045:$BG1045)))</f>
        <v>2.1701237124183441E-4</v>
      </c>
      <c r="BM1045" s="267">
        <f t="array" ref="BM1045">(MIN(IF($E$4:$BG$4=BM$4,$E1045:$BG1045)))</f>
        <v>0</v>
      </c>
      <c r="BN1045" s="267">
        <f t="array" ref="BN1045">(MAX(IF($E$4:$BG$4=BN$4,$E1045:$BG1045)))</f>
        <v>4.6564537172499153E-3</v>
      </c>
      <c r="BO1045" s="267">
        <f t="array" ref="BO1045">(AVERAGE(IF($E$4:$BG$4=BO$4,$E1045:$BG1045)))</f>
        <v>1.1641134293124788E-3</v>
      </c>
      <c r="BP1045" s="267">
        <f t="array" ref="BP1045">(MIN(IF($E$4:$BG$4=BP$4,$E1045:$BG1045)))</f>
        <v>0</v>
      </c>
      <c r="BQ1045" s="267">
        <f t="array" ref="BQ1045">(MAX(IF($E$4:$BG$4=BQ$4,$E1045:$BG1045)))</f>
        <v>0</v>
      </c>
      <c r="BR1045" s="267">
        <f t="array" ref="BR1045">(AVERAGE(IF($E$4:$BG$4=BR$4,$E1045:$BG1045)))</f>
        <v>0</v>
      </c>
      <c r="BS1045" s="267">
        <f t="array" ref="BS1045">(MIN(IF($E$4:$BG$4=BS$4,$E1045:$BG1045)))</f>
        <v>0</v>
      </c>
      <c r="BT1045" s="267">
        <f t="array" ref="BT1045">(MAX(IF($E$4:$BG$4=BT$4,$E1045:$BG1045)))</f>
        <v>1.0237838066774318E-2</v>
      </c>
      <c r="BU1045" s="267">
        <f t="array" ref="BU1045">(AVERAGE(IF($E$4:$BG$4=BU$4,$E1045:$BG1045)))</f>
        <v>7.2655556900865599E-4</v>
      </c>
      <c r="BV1045" s="267">
        <f t="array" ref="BV1045">(MIN(IF($E$4:$BG$4=BV$4,$E1045:$BG1045)))</f>
        <v>0</v>
      </c>
      <c r="BW1045" s="267">
        <f t="array" ref="BW1045">(MAX(IF($E$4:$BG$4=BW$4,$E1045:$BG1045)))</f>
        <v>5.1222511576884996E-4</v>
      </c>
      <c r="BX1045" s="267">
        <f t="array" ref="BX1045">(AVERAGE(IF($E$4:$BG$4=BX$4,$E1045:$BG1045)))</f>
        <v>1.2805627894221249E-4</v>
      </c>
      <c r="BY1045" s="267">
        <f t="array" ref="BY1045">(MIN(IF($E$4:$BG$4=BY$4,$E1045:$BG1045)))</f>
        <v>0</v>
      </c>
      <c r="BZ1045" s="267">
        <f t="array" ref="BZ1045">(MAX(IF($E$4:$BG$4=BZ$4,$E1045:$BG1045)))</f>
        <v>2.9945398360153548E-5</v>
      </c>
      <c r="CA1045" s="267">
        <f t="array" ref="CA1045">(AVERAGE(IF($E$4:$BG$4=CA$4,$E1045:$BG1045)))</f>
        <v>1.0627750141294042E-5</v>
      </c>
      <c r="CB1045" s="268">
        <f t="shared" si="399"/>
        <v>0</v>
      </c>
      <c r="CC1045" s="268">
        <f t="shared" si="400"/>
        <v>0</v>
      </c>
      <c r="CD1045" s="268">
        <f t="shared" si="401"/>
        <v>4.3587159951016265E-4</v>
      </c>
    </row>
    <row r="1046" spans="1:82" s="90" customFormat="1" ht="24">
      <c r="A1046" s="253">
        <f t="shared" si="407"/>
        <v>54902</v>
      </c>
      <c r="B1046" s="236" t="s">
        <v>373</v>
      </c>
      <c r="C1046" s="50"/>
      <c r="D1046" s="50"/>
      <c r="E1046" s="79">
        <f>ALL!E433/ALL!E$554</f>
        <v>1.334503179979202E-4</v>
      </c>
      <c r="F1046" s="79">
        <f>ALL!F433/ALL!F$554</f>
        <v>1.3164868207079065E-3</v>
      </c>
      <c r="G1046" s="79">
        <f>ALL!G433/ALL!G$554</f>
        <v>9.1686143915302985E-4</v>
      </c>
      <c r="H1046" s="79">
        <f>ALL!H433/ALL!H$554</f>
        <v>9.0437345150591966E-4</v>
      </c>
      <c r="I1046" s="79">
        <f>ALL!I433/ALL!I$554</f>
        <v>6.5411626520994856E-4</v>
      </c>
      <c r="J1046" s="79">
        <f>ALL!J433/ALL!J$554</f>
        <v>5.0487412102553052E-4</v>
      </c>
      <c r="K1046" s="79">
        <f>ALL!K433/ALL!K$554</f>
        <v>1.5563941708438321E-3</v>
      </c>
      <c r="L1046" s="79">
        <f>ALL!L433/ALL!L$554</f>
        <v>5.0605440785634736E-4</v>
      </c>
      <c r="M1046" s="79">
        <f>ALL!M433/ALL!M$554</f>
        <v>0</v>
      </c>
      <c r="N1046" s="79">
        <f>ALL!N433/ALL!N$554</f>
        <v>6.2613498878017848E-4</v>
      </c>
      <c r="O1046" s="79">
        <f>ALL!O433/ALL!O$554</f>
        <v>1.9917450466753003E-4</v>
      </c>
      <c r="P1046" s="79">
        <f>ALL!P433/ALL!P$554</f>
        <v>9.8138053107973315E-4</v>
      </c>
      <c r="Q1046" s="79">
        <f>ALL!Q433/ALL!Q$554</f>
        <v>9.4647663986409478E-4</v>
      </c>
      <c r="R1046" s="79">
        <f>ALL!R433/ALL!R$554</f>
        <v>1.5602850556486023E-3</v>
      </c>
      <c r="S1046" s="79">
        <f>ALL!S433/ALL!S$554</f>
        <v>9.9531599985128952E-4</v>
      </c>
      <c r="T1046" s="79">
        <f>ALL!T433/ALL!T$554</f>
        <v>4.8460932512304073E-4</v>
      </c>
      <c r="U1046" s="79">
        <f>ALL!U433/ALL!U$554</f>
        <v>2.9829610353016402E-4</v>
      </c>
      <c r="V1046" s="79">
        <f>ALL!V433/ALL!V$554</f>
        <v>1.3014402822565765E-3</v>
      </c>
      <c r="W1046" s="79">
        <f>ALL!W433/ALL!W$554</f>
        <v>7.4177010039661203E-4</v>
      </c>
      <c r="X1046" s="79">
        <f>ALL!X433/ALL!X$554</f>
        <v>6.6136758705894003E-4</v>
      </c>
      <c r="Y1046" s="79">
        <f>ALL!Y433/ALL!Y$554</f>
        <v>3.7294825069531559E-4</v>
      </c>
      <c r="Z1046" s="79">
        <f>ALL!Z433/ALL!Z$554</f>
        <v>3.4940788217337405E-4</v>
      </c>
      <c r="AA1046" s="79">
        <f>ALL!AA433/ALL!AA$554</f>
        <v>4.8796776688747785E-4</v>
      </c>
      <c r="AB1046" s="79">
        <f>ALL!AB433/ALL!AB$554</f>
        <v>1.4673362036599802E-3</v>
      </c>
      <c r="AC1046" s="79">
        <f>ALL!AC433/ALL!AC$554</f>
        <v>6.5012309925086996E-4</v>
      </c>
      <c r="AD1046" s="79">
        <f>ALL!AD433/ALL!AD$554</f>
        <v>0</v>
      </c>
      <c r="AE1046" s="79">
        <f>ALL!AE433/ALL!AE$554</f>
        <v>2.5484733026230296E-4</v>
      </c>
      <c r="AF1046" s="79">
        <f>ALL!AF433/ALL!AF$554</f>
        <v>0</v>
      </c>
      <c r="AG1046" s="79">
        <f>ALL!AG433/ALL!AG$554</f>
        <v>1.6059674583400308E-4</v>
      </c>
      <c r="AH1046" s="79">
        <f>ALL!AH433/ALL!AH$554</f>
        <v>1.7369326727304736E-3</v>
      </c>
      <c r="AI1046" s="79">
        <f>ALL!AI433/ALL!AI$554</f>
        <v>1.2590555681907806E-4</v>
      </c>
      <c r="AJ1046" s="79">
        <f>ALL!AJ433/ALL!AJ$554</f>
        <v>1.1529825727778821E-3</v>
      </c>
      <c r="AK1046" s="79">
        <f>ALL!AK433/ALL!AK$554</f>
        <v>2.8245962109538824E-3</v>
      </c>
      <c r="AL1046" s="79">
        <f>ALL!AL433/ALL!AL$554</f>
        <v>6.1070867347309743E-3</v>
      </c>
      <c r="AM1046" s="79">
        <f>ALL!AM433/ALL!AM$554</f>
        <v>1.6099204555251791E-4</v>
      </c>
      <c r="AN1046" s="79">
        <f>ALL!AN433/ALL!AN$554</f>
        <v>5.7915428199924299E-4</v>
      </c>
      <c r="AO1046" s="79">
        <f>ALL!AO433/ALL!AO$554</f>
        <v>9.4305806426464722E-5</v>
      </c>
      <c r="AP1046" s="79">
        <f>ALL!AP433/ALL!AP$554</f>
        <v>8.7632102951579465E-4</v>
      </c>
      <c r="AQ1046" s="79">
        <f>ALL!AQ433/ALL!AQ$554</f>
        <v>2.6526047443351159E-3</v>
      </c>
      <c r="AR1046" s="79">
        <f>ALL!AR433/ALL!AR$554</f>
        <v>8.622199235493982E-4</v>
      </c>
      <c r="AS1046" s="79">
        <f>ALL!AS433/ALL!AS$554</f>
        <v>2.0909530018956859E-4</v>
      </c>
      <c r="AT1046" s="79">
        <f>ALL!AT433/ALL!AT$554</f>
        <v>1.1006868144047446E-3</v>
      </c>
      <c r="AU1046" s="79">
        <f>ALL!AU433/ALL!AU$554</f>
        <v>1.5090271027843587E-3</v>
      </c>
      <c r="AV1046" s="79">
        <f>ALL!AV433/ALL!AV$554</f>
        <v>0</v>
      </c>
      <c r="AW1046" s="79">
        <f>ALL!AW433/ALL!AW$554</f>
        <v>6.8734634465288916E-4</v>
      </c>
      <c r="AX1046" s="79">
        <f>ALL!AX433/ALL!AX$554</f>
        <v>4.2827428719806565E-4</v>
      </c>
      <c r="AY1046" s="79">
        <f>ALL!AY433/ALL!AY$554</f>
        <v>2.3906578223754837E-3</v>
      </c>
      <c r="AZ1046" s="79">
        <f>ALL!AZ433/ALL!AZ$554</f>
        <v>3.270961389525711E-4</v>
      </c>
      <c r="BA1046" s="79">
        <f>ALL!BA433/ALL!BA$554</f>
        <v>0</v>
      </c>
      <c r="BB1046" s="79">
        <f>ALL!BB433/ALL!BB$554</f>
        <v>5.0535931920862648E-3</v>
      </c>
      <c r="BC1046" s="79">
        <f>ALL!BC433/ALL!BC$554</f>
        <v>0</v>
      </c>
      <c r="BD1046" s="79">
        <f>ALL!BD433/ALL!BD$554</f>
        <v>7.0176097300562329E-4</v>
      </c>
      <c r="BE1046" s="79">
        <f>ALL!BE433/ALL!BE$554</f>
        <v>1.8798514261388611E-4</v>
      </c>
      <c r="BF1046" s="79">
        <f>ALL!BF433/ALL!BF$554</f>
        <v>1.606560891801001E-3</v>
      </c>
      <c r="BG1046" s="79">
        <f>ALL!BG433/ALL!BG$554</f>
        <v>2.9059579765638332E-4</v>
      </c>
      <c r="BH1046" s="79">
        <f>ALL!BH433/ALL!BH$554</f>
        <v>8.1945030125593545E-4</v>
      </c>
      <c r="BJ1046" s="267">
        <f t="array" ref="BJ1046">(MIN(IF($E$4:$BG$4=BJ$4,$E1046:$BG1046)))</f>
        <v>0</v>
      </c>
      <c r="BK1046" s="267">
        <f t="array" ref="BK1046">(MAX(IF($E$4:$BG$4=BK$4,$E1046:$BG1046)))</f>
        <v>5.0535931920862648E-3</v>
      </c>
      <c r="BL1046" s="267">
        <f t="array" ref="BL1046">(AVERAGE(IF($E$4:$BG$4=BL$4,$E1046:$BG1046)))</f>
        <v>1.0481489242793727E-3</v>
      </c>
      <c r="BM1046" s="267">
        <f t="array" ref="BM1046">(MIN(IF($E$4:$BG$4=BM$4,$E1046:$BG1046)))</f>
        <v>1.8798514261388611E-4</v>
      </c>
      <c r="BN1046" s="267">
        <f t="array" ref="BN1046">(MAX(IF($E$4:$BG$4=BN$4,$E1046:$BG1046)))</f>
        <v>1.606560891801001E-3</v>
      </c>
      <c r="BO1046" s="267">
        <f t="array" ref="BO1046">(AVERAGE(IF($E$4:$BG$4=BO$4,$E1046:$BG1046)))</f>
        <v>6.967257012692235E-4</v>
      </c>
      <c r="BP1046" s="267">
        <f t="array" ref="BP1046">(MIN(IF($E$4:$BG$4=BP$4,$E1046:$BG1046)))</f>
        <v>1.6099204555251791E-4</v>
      </c>
      <c r="BQ1046" s="267">
        <f t="array" ref="BQ1046">(MAX(IF($E$4:$BG$4=BQ$4,$E1046:$BG1046)))</f>
        <v>6.1070867347309743E-3</v>
      </c>
      <c r="BR1046" s="267">
        <f t="array" ref="BR1046">(AVERAGE(IF($E$4:$BG$4=BR$4,$E1046:$BG1046)))</f>
        <v>3.0308916637457918E-3</v>
      </c>
      <c r="BS1046" s="267">
        <f t="array" ref="BS1046">(MIN(IF($E$4:$BG$4=BS$4,$E1046:$BG1046)))</f>
        <v>0</v>
      </c>
      <c r="BT1046" s="267">
        <f t="array" ref="BT1046">(MAX(IF($E$4:$BG$4=BT$4,$E1046:$BG1046)))</f>
        <v>1.7369326727304736E-3</v>
      </c>
      <c r="BU1046" s="267">
        <f t="array" ref="BU1046">(AVERAGE(IF($E$4:$BG$4=BU$4,$E1046:$BG1046)))</f>
        <v>7.0350499516645107E-4</v>
      </c>
      <c r="BV1046" s="267">
        <f t="array" ref="BV1046">(MIN(IF($E$4:$BG$4=BV$4,$E1046:$BG1046)))</f>
        <v>3.4940788217337405E-4</v>
      </c>
      <c r="BW1046" s="267">
        <f t="array" ref="BW1046">(MAX(IF($E$4:$BG$4=BW$4,$E1046:$BG1046)))</f>
        <v>1.4673362036599802E-3</v>
      </c>
      <c r="BX1046" s="267">
        <f t="array" ref="BX1046">(AVERAGE(IF($E$4:$BG$4=BX$4,$E1046:$BG1046)))</f>
        <v>9.7164702444106654E-4</v>
      </c>
      <c r="BY1046" s="267">
        <f t="array" ref="BY1046">(MIN(IF($E$4:$BG$4=BY$4,$E1046:$BG1046)))</f>
        <v>1.2590555681907806E-4</v>
      </c>
      <c r="BZ1046" s="267">
        <f t="array" ref="BZ1046">(MAX(IF($E$4:$BG$4=BZ$4,$E1046:$BG1046)))</f>
        <v>9.8138053107973315E-4</v>
      </c>
      <c r="CA1046" s="267">
        <f t="array" ref="CA1046">(AVERAGE(IF($E$4:$BG$4=CA$4,$E1046:$BG1046)))</f>
        <v>4.8395959962688775E-4</v>
      </c>
      <c r="CB1046" s="268">
        <f t="shared" si="399"/>
        <v>0</v>
      </c>
      <c r="CC1046" s="268">
        <f t="shared" si="400"/>
        <v>0</v>
      </c>
      <c r="CD1046" s="268">
        <f t="shared" si="401"/>
        <v>9.2177946869876704E-4</v>
      </c>
    </row>
    <row r="1047" spans="1:82" s="90" customFormat="1">
      <c r="A1047" s="253">
        <f t="shared" si="407"/>
        <v>54903</v>
      </c>
      <c r="B1047" s="236" t="s">
        <v>374</v>
      </c>
      <c r="C1047" s="50"/>
      <c r="D1047" s="50"/>
      <c r="E1047" s="79">
        <f>ALL!E434/ALL!E$554</f>
        <v>0</v>
      </c>
      <c r="F1047" s="79">
        <f>ALL!F434/ALL!F$554</f>
        <v>0</v>
      </c>
      <c r="G1047" s="79">
        <f>ALL!G434/ALL!G$554</f>
        <v>8.8824909167738869E-4</v>
      </c>
      <c r="H1047" s="79">
        <f>ALL!H434/ALL!H$554</f>
        <v>0</v>
      </c>
      <c r="I1047" s="79">
        <f>ALL!I434/ALL!I$554</f>
        <v>0</v>
      </c>
      <c r="J1047" s="79">
        <f>ALL!J434/ALL!J$554</f>
        <v>0</v>
      </c>
      <c r="K1047" s="79">
        <f>ALL!K434/ALL!K$554</f>
        <v>0</v>
      </c>
      <c r="L1047" s="79">
        <f>ALL!L434/ALL!L$554</f>
        <v>0</v>
      </c>
      <c r="M1047" s="79">
        <f>ALL!M434/ALL!M$554</f>
        <v>0</v>
      </c>
      <c r="N1047" s="79">
        <f>ALL!N434/ALL!N$554</f>
        <v>0</v>
      </c>
      <c r="O1047" s="79">
        <f>ALL!O434/ALL!O$554</f>
        <v>0</v>
      </c>
      <c r="P1047" s="79">
        <f>ALL!P434/ALL!P$554</f>
        <v>0</v>
      </c>
      <c r="Q1047" s="79">
        <f>ALL!Q434/ALL!Q$554</f>
        <v>0</v>
      </c>
      <c r="R1047" s="79">
        <f>ALL!R434/ALL!R$554</f>
        <v>0</v>
      </c>
      <c r="S1047" s="79">
        <f>ALL!S434/ALL!S$554</f>
        <v>1.3390418946032211E-5</v>
      </c>
      <c r="T1047" s="79">
        <f>ALL!T434/ALL!T$554</f>
        <v>0</v>
      </c>
      <c r="U1047" s="79">
        <f>ALL!U434/ALL!U$554</f>
        <v>0</v>
      </c>
      <c r="V1047" s="79">
        <f>ALL!V434/ALL!V$554</f>
        <v>0</v>
      </c>
      <c r="W1047" s="79">
        <f>ALL!W434/ALL!W$554</f>
        <v>0</v>
      </c>
      <c r="X1047" s="79">
        <f>ALL!X434/ALL!X$554</f>
        <v>0</v>
      </c>
      <c r="Y1047" s="79">
        <f>ALL!Y434/ALL!Y$554</f>
        <v>0</v>
      </c>
      <c r="Z1047" s="79">
        <f>ALL!Z434/ALL!Z$554</f>
        <v>0</v>
      </c>
      <c r="AA1047" s="79">
        <f>ALL!AA434/ALL!AA$554</f>
        <v>0</v>
      </c>
      <c r="AB1047" s="79">
        <f>ALL!AB434/ALL!AB$554</f>
        <v>1.056054664259249E-4</v>
      </c>
      <c r="AC1047" s="79">
        <f>ALL!AC434/ALL!AC$554</f>
        <v>0</v>
      </c>
      <c r="AD1047" s="79">
        <f>ALL!AD434/ALL!AD$554</f>
        <v>2.1858376832836585E-6</v>
      </c>
      <c r="AE1047" s="79">
        <f>ALL!AE434/ALL!AE$554</f>
        <v>0</v>
      </c>
      <c r="AF1047" s="79">
        <f>ALL!AF434/ALL!AF$554</f>
        <v>0</v>
      </c>
      <c r="AG1047" s="79">
        <f>ALL!AG434/ALL!AG$554</f>
        <v>0</v>
      </c>
      <c r="AH1047" s="79">
        <f>ALL!AH434/ALL!AH$554</f>
        <v>2.8396252346582203E-4</v>
      </c>
      <c r="AI1047" s="79">
        <f>ALL!AI434/ALL!AI$554</f>
        <v>0</v>
      </c>
      <c r="AJ1047" s="79">
        <f>ALL!AJ434/ALL!AJ$554</f>
        <v>6.491611072062601E-6</v>
      </c>
      <c r="AK1047" s="79">
        <f>ALL!AK434/ALL!AK$554</f>
        <v>0</v>
      </c>
      <c r="AL1047" s="79">
        <f>ALL!AL434/ALL!AL$554</f>
        <v>0</v>
      </c>
      <c r="AM1047" s="79">
        <f>ALL!AM434/ALL!AM$554</f>
        <v>0</v>
      </c>
      <c r="AN1047" s="79">
        <f>ALL!AN434/ALL!AN$554</f>
        <v>2.0257618260506901E-3</v>
      </c>
      <c r="AO1047" s="79">
        <f>ALL!AO434/ALL!AO$554</f>
        <v>0</v>
      </c>
      <c r="AP1047" s="79">
        <f>ALL!AP434/ALL!AP$554</f>
        <v>0</v>
      </c>
      <c r="AQ1047" s="79">
        <f>ALL!AQ434/ALL!AQ$554</f>
        <v>0</v>
      </c>
      <c r="AR1047" s="79">
        <f>ALL!AR434/ALL!AR$554</f>
        <v>0</v>
      </c>
      <c r="AS1047" s="79">
        <f>ALL!AS434/ALL!AS$554</f>
        <v>0</v>
      </c>
      <c r="AT1047" s="79">
        <f>ALL!AT434/ALL!AT$554</f>
        <v>0</v>
      </c>
      <c r="AU1047" s="79">
        <f>ALL!AU434/ALL!AU$554</f>
        <v>0</v>
      </c>
      <c r="AV1047" s="79">
        <f>ALL!AV434/ALL!AV$554</f>
        <v>0</v>
      </c>
      <c r="AW1047" s="79">
        <f>ALL!AW434/ALL!AW$554</f>
        <v>0</v>
      </c>
      <c r="AX1047" s="79">
        <f>ALL!AX434/ALL!AX$554</f>
        <v>0</v>
      </c>
      <c r="AY1047" s="79">
        <f>ALL!AY434/ALL!AY$554</f>
        <v>0</v>
      </c>
      <c r="AZ1047" s="79">
        <f>ALL!AZ434/ALL!AZ$554</f>
        <v>1.1179813835230615E-4</v>
      </c>
      <c r="BA1047" s="79">
        <f>ALL!BA434/ALL!BA$554</f>
        <v>2.5917433471881334E-5</v>
      </c>
      <c r="BB1047" s="79">
        <f>ALL!BB434/ALL!BB$554</f>
        <v>6.359181132642314E-3</v>
      </c>
      <c r="BC1047" s="79">
        <f>ALL!BC434/ALL!BC$554</f>
        <v>0</v>
      </c>
      <c r="BD1047" s="79">
        <f>ALL!BD434/ALL!BD$554</f>
        <v>0</v>
      </c>
      <c r="BE1047" s="79">
        <f>ALL!BE434/ALL!BE$554</f>
        <v>0</v>
      </c>
      <c r="BF1047" s="79">
        <f>ALL!BF434/ALL!BF$554</f>
        <v>0</v>
      </c>
      <c r="BG1047" s="79">
        <f>ALL!BG434/ALL!BG$554</f>
        <v>0</v>
      </c>
      <c r="BH1047" s="79">
        <f>ALL!BH434/ALL!BH$554</f>
        <v>5.602442204244877E-5</v>
      </c>
      <c r="BJ1047" s="267">
        <f t="array" ref="BJ1047">(MIN(IF($E$4:$BG$4=BJ$4,$E1047:$BG1047)))</f>
        <v>0</v>
      </c>
      <c r="BK1047" s="267">
        <f t="array" ref="BK1047">(MAX(IF($E$4:$BG$4=BK$4,$E1047:$BG1047)))</f>
        <v>6.359181132642314E-3</v>
      </c>
      <c r="BL1047" s="267">
        <f t="array" ref="BL1047">(AVERAGE(IF($E$4:$BG$4=BL$4,$E1047:$BG1047)))</f>
        <v>5.3266615815732448E-4</v>
      </c>
      <c r="BM1047" s="267">
        <f t="array" ref="BM1047">(MIN(IF($E$4:$BG$4=BM$4,$E1047:$BG1047)))</f>
        <v>0</v>
      </c>
      <c r="BN1047" s="267">
        <f t="array" ref="BN1047">(MAX(IF($E$4:$BG$4=BN$4,$E1047:$BG1047)))</f>
        <v>0</v>
      </c>
      <c r="BO1047" s="267">
        <f t="array" ref="BO1047">(AVERAGE(IF($E$4:$BG$4=BO$4,$E1047:$BG1047)))</f>
        <v>0</v>
      </c>
      <c r="BP1047" s="267">
        <f t="array" ref="BP1047">(MIN(IF($E$4:$BG$4=BP$4,$E1047:$BG1047)))</f>
        <v>0</v>
      </c>
      <c r="BQ1047" s="267">
        <f t="array" ref="BQ1047">(MAX(IF($E$4:$BG$4=BQ$4,$E1047:$BG1047)))</f>
        <v>0</v>
      </c>
      <c r="BR1047" s="267">
        <f t="array" ref="BR1047">(AVERAGE(IF($E$4:$BG$4=BR$4,$E1047:$BG1047)))</f>
        <v>0</v>
      </c>
      <c r="BS1047" s="267">
        <f t="array" ref="BS1047">(MIN(IF($E$4:$BG$4=BS$4,$E1047:$BG1047)))</f>
        <v>0</v>
      </c>
      <c r="BT1047" s="267">
        <f t="array" ref="BT1047">(MAX(IF($E$4:$BG$4=BT$4,$E1047:$BG1047)))</f>
        <v>2.8396252346582203E-4</v>
      </c>
      <c r="BU1047" s="267">
        <f t="array" ref="BU1047">(AVERAGE(IF($E$4:$BG$4=BU$4,$E1047:$BG1047)))</f>
        <v>1.4263751433101805E-5</v>
      </c>
      <c r="BV1047" s="267">
        <f t="array" ref="BV1047">(MIN(IF($E$4:$BG$4=BV$4,$E1047:$BG1047)))</f>
        <v>0</v>
      </c>
      <c r="BW1047" s="267">
        <f t="array" ref="BW1047">(MAX(IF($E$4:$BG$4=BW$4,$E1047:$BG1047)))</f>
        <v>8.8824909167738869E-4</v>
      </c>
      <c r="BX1047" s="267">
        <f t="array" ref="BX1047">(AVERAGE(IF($E$4:$BG$4=BX$4,$E1047:$BG1047)))</f>
        <v>2.5008654229384406E-4</v>
      </c>
      <c r="BY1047" s="267">
        <f t="array" ref="BY1047">(MIN(IF($E$4:$BG$4=BY$4,$E1047:$BG1047)))</f>
        <v>0</v>
      </c>
      <c r="BZ1047" s="267">
        <f t="array" ref="BZ1047">(MAX(IF($E$4:$BG$4=BZ$4,$E1047:$BG1047)))</f>
        <v>0</v>
      </c>
      <c r="CA1047" s="267">
        <f t="array" ref="CA1047">(AVERAGE(IF($E$4:$BG$4=CA$4,$E1047:$BG1047)))</f>
        <v>0</v>
      </c>
      <c r="CB1047" s="268">
        <f t="shared" si="399"/>
        <v>0</v>
      </c>
      <c r="CC1047" s="268">
        <f t="shared" si="400"/>
        <v>0</v>
      </c>
      <c r="CD1047" s="268">
        <f t="shared" si="401"/>
        <v>1.7859169963250373E-4</v>
      </c>
    </row>
    <row r="1048" spans="1:82" s="90" customFormat="1" ht="36">
      <c r="A1048" s="253">
        <f t="shared" si="407"/>
        <v>54904</v>
      </c>
      <c r="B1048" s="236" t="s">
        <v>375</v>
      </c>
      <c r="C1048" s="50"/>
      <c r="D1048" s="50"/>
      <c r="E1048" s="79">
        <f>ALL!E435/ALL!E$554</f>
        <v>3.6787864080502872E-7</v>
      </c>
      <c r="F1048" s="79">
        <f>ALL!F435/ALL!F$554</f>
        <v>1.2625536837234502E-6</v>
      </c>
      <c r="G1048" s="79">
        <f>ALL!G435/ALL!G$554</f>
        <v>0</v>
      </c>
      <c r="H1048" s="79">
        <f>ALL!H435/ALL!H$554</f>
        <v>1.8929271478980676E-6</v>
      </c>
      <c r="I1048" s="79">
        <f>ALL!I435/ALL!I$554</f>
        <v>0</v>
      </c>
      <c r="J1048" s="79">
        <f>ALL!J435/ALL!J$554</f>
        <v>0</v>
      </c>
      <c r="K1048" s="79">
        <f>ALL!K435/ALL!K$554</f>
        <v>0</v>
      </c>
      <c r="L1048" s="79">
        <f>ALL!L435/ALL!L$554</f>
        <v>2.8481574854690097E-7</v>
      </c>
      <c r="M1048" s="79">
        <f>ALL!M435/ALL!M$554</f>
        <v>0</v>
      </c>
      <c r="N1048" s="79">
        <f>ALL!N435/ALL!N$554</f>
        <v>0</v>
      </c>
      <c r="O1048" s="79">
        <f>ALL!O435/ALL!O$554</f>
        <v>4.5644157319642299E-7</v>
      </c>
      <c r="P1048" s="79">
        <f>ALL!P435/ALL!P$554</f>
        <v>9.9103699737475339E-7</v>
      </c>
      <c r="Q1048" s="79">
        <f>ALL!Q435/ALL!Q$554</f>
        <v>3.3298502669015437E-7</v>
      </c>
      <c r="R1048" s="79">
        <f>ALL!R435/ALL!R$554</f>
        <v>0</v>
      </c>
      <c r="S1048" s="79">
        <f>ALL!S435/ALL!S$554</f>
        <v>3.668974791212826E-6</v>
      </c>
      <c r="T1048" s="79">
        <f>ALL!T435/ALL!T$554</f>
        <v>0</v>
      </c>
      <c r="U1048" s="79">
        <f>ALL!U435/ALL!U$554</f>
        <v>0</v>
      </c>
      <c r="V1048" s="79">
        <f>ALL!V435/ALL!V$554</f>
        <v>0</v>
      </c>
      <c r="W1048" s="79">
        <f>ALL!W435/ALL!W$554</f>
        <v>3.5692919961368359E-7</v>
      </c>
      <c r="X1048" s="79">
        <f>ALL!X435/ALL!X$554</f>
        <v>0</v>
      </c>
      <c r="Y1048" s="79">
        <f>ALL!Y435/ALL!Y$554</f>
        <v>0</v>
      </c>
      <c r="Z1048" s="79">
        <f>ALL!Z435/ALL!Z$554</f>
        <v>0</v>
      </c>
      <c r="AA1048" s="79">
        <f>ALL!AA435/ALL!AA$554</f>
        <v>0</v>
      </c>
      <c r="AB1048" s="79">
        <f>ALL!AB435/ALL!AB$554</f>
        <v>0</v>
      </c>
      <c r="AC1048" s="79">
        <f>ALL!AC435/ALL!AC$554</f>
        <v>2.4853409530346267E-6</v>
      </c>
      <c r="AD1048" s="79">
        <f>ALL!AD435/ALL!AD$554</f>
        <v>4.8117573534684264E-7</v>
      </c>
      <c r="AE1048" s="79">
        <f>ALL!AE435/ALL!AE$554</f>
        <v>0</v>
      </c>
      <c r="AF1048" s="79">
        <f>ALL!AF435/ALL!AF$554</f>
        <v>0</v>
      </c>
      <c r="AG1048" s="79">
        <f>ALL!AG435/ALL!AG$554</f>
        <v>4.4245951295906847E-6</v>
      </c>
      <c r="AH1048" s="79">
        <f>ALL!AH435/ALL!AH$554</f>
        <v>0</v>
      </c>
      <c r="AI1048" s="79">
        <f>ALL!AI435/ALL!AI$554</f>
        <v>0</v>
      </c>
      <c r="AJ1048" s="79">
        <f>ALL!AJ435/ALL!AJ$554</f>
        <v>1.9345000994746551E-6</v>
      </c>
      <c r="AK1048" s="79">
        <f>ALL!AK435/ALL!AK$554</f>
        <v>0</v>
      </c>
      <c r="AL1048" s="79">
        <f>ALL!AL435/ALL!AL$554</f>
        <v>0</v>
      </c>
      <c r="AM1048" s="79">
        <f>ALL!AM435/ALL!AM$554</f>
        <v>0</v>
      </c>
      <c r="AN1048" s="79">
        <f>ALL!AN435/ALL!AN$554</f>
        <v>0</v>
      </c>
      <c r="AO1048" s="79">
        <f>ALL!AO435/ALL!AO$554</f>
        <v>0</v>
      </c>
      <c r="AP1048" s="79">
        <f>ALL!AP435/ALL!AP$554</f>
        <v>0</v>
      </c>
      <c r="AQ1048" s="79">
        <f>ALL!AQ435/ALL!AQ$554</f>
        <v>0</v>
      </c>
      <c r="AR1048" s="79">
        <f>ALL!AR435/ALL!AR$554</f>
        <v>0</v>
      </c>
      <c r="AS1048" s="79">
        <f>ALL!AS435/ALL!AS$554</f>
        <v>0</v>
      </c>
      <c r="AT1048" s="79">
        <f>ALL!AT435/ALL!AT$554</f>
        <v>0</v>
      </c>
      <c r="AU1048" s="79">
        <f>ALL!AU435/ALL!AU$554</f>
        <v>0</v>
      </c>
      <c r="AV1048" s="79">
        <f>ALL!AV435/ALL!AV$554</f>
        <v>0</v>
      </c>
      <c r="AW1048" s="79">
        <f>ALL!AW435/ALL!AW$554</f>
        <v>0</v>
      </c>
      <c r="AX1048" s="79">
        <f>ALL!AX435/ALL!AX$554</f>
        <v>0</v>
      </c>
      <c r="AY1048" s="79">
        <f>ALL!AY435/ALL!AY$554</f>
        <v>0</v>
      </c>
      <c r="AZ1048" s="79">
        <f>ALL!AZ435/ALL!AZ$554</f>
        <v>0</v>
      </c>
      <c r="BA1048" s="79">
        <f>ALL!BA435/ALL!BA$554</f>
        <v>0</v>
      </c>
      <c r="BB1048" s="79">
        <f>ALL!BB435/ALL!BB$554</f>
        <v>0</v>
      </c>
      <c r="BC1048" s="79">
        <f>ALL!BC435/ALL!BC$554</f>
        <v>0</v>
      </c>
      <c r="BD1048" s="79">
        <f>ALL!BD435/ALL!BD$554</f>
        <v>1.0236958895125295E-6</v>
      </c>
      <c r="BE1048" s="79">
        <f>ALL!BE435/ALL!BE$554</f>
        <v>0</v>
      </c>
      <c r="BF1048" s="79">
        <f>ALL!BF435/ALL!BF$554</f>
        <v>0</v>
      </c>
      <c r="BG1048" s="79">
        <f>ALL!BG435/ALL!BG$554</f>
        <v>9.0323304072139222E-6</v>
      </c>
      <c r="BH1048" s="79">
        <f>ALL!BH435/ALL!BH$554</f>
        <v>7.4625497051966083E-7</v>
      </c>
      <c r="BJ1048" s="267">
        <f t="array" ref="BJ1048">(MIN(IF($E$4:$BG$4=BJ$4,$E1048:$BG1048)))</f>
        <v>0</v>
      </c>
      <c r="BK1048" s="267">
        <f t="array" ref="BK1048">(MAX(IF($E$4:$BG$4=BK$4,$E1048:$BG1048)))</f>
        <v>0</v>
      </c>
      <c r="BL1048" s="267">
        <f t="array" ref="BL1048">(AVERAGE(IF($E$4:$BG$4=BL$4,$E1048:$BG1048)))</f>
        <v>0</v>
      </c>
      <c r="BM1048" s="267">
        <f t="array" ref="BM1048">(MIN(IF($E$4:$BG$4=BM$4,$E1048:$BG1048)))</f>
        <v>0</v>
      </c>
      <c r="BN1048" s="267">
        <f t="array" ref="BN1048">(MAX(IF($E$4:$BG$4=BN$4,$E1048:$BG1048)))</f>
        <v>9.0323304072139222E-6</v>
      </c>
      <c r="BO1048" s="267">
        <f t="array" ref="BO1048">(AVERAGE(IF($E$4:$BG$4=BO$4,$E1048:$BG1048)))</f>
        <v>2.5140065741816131E-6</v>
      </c>
      <c r="BP1048" s="267">
        <f t="array" ref="BP1048">(MIN(IF($E$4:$BG$4=BP$4,$E1048:$BG1048)))</f>
        <v>0</v>
      </c>
      <c r="BQ1048" s="267">
        <f t="array" ref="BQ1048">(MAX(IF($E$4:$BG$4=BQ$4,$E1048:$BG1048)))</f>
        <v>0</v>
      </c>
      <c r="BR1048" s="267">
        <f t="array" ref="BR1048">(AVERAGE(IF($E$4:$BG$4=BR$4,$E1048:$BG1048)))</f>
        <v>0</v>
      </c>
      <c r="BS1048" s="267">
        <f t="array" ref="BS1048">(MIN(IF($E$4:$BG$4=BS$4,$E1048:$BG1048)))</f>
        <v>0</v>
      </c>
      <c r="BT1048" s="267">
        <f t="array" ref="BT1048">(MAX(IF($E$4:$BG$4=BT$4,$E1048:$BG1048)))</f>
        <v>3.668974791212826E-6</v>
      </c>
      <c r="BU1048" s="267">
        <f t="array" ref="BU1048">(AVERAGE(IF($E$4:$BG$4=BU$4,$E1048:$BG1048)))</f>
        <v>5.3834317864386217E-7</v>
      </c>
      <c r="BV1048" s="267">
        <f t="array" ref="BV1048">(MIN(IF($E$4:$BG$4=BV$4,$E1048:$BG1048)))</f>
        <v>0</v>
      </c>
      <c r="BW1048" s="267">
        <f t="array" ref="BW1048">(MAX(IF($E$4:$BG$4=BW$4,$E1048:$BG1048)))</f>
        <v>1.9345000994746551E-6</v>
      </c>
      <c r="BX1048" s="267">
        <f t="array" ref="BX1048">(AVERAGE(IF($E$4:$BG$4=BX$4,$E1048:$BG1048)))</f>
        <v>4.8362502486866379E-7</v>
      </c>
      <c r="BY1048" s="267">
        <f t="array" ref="BY1048">(MIN(IF($E$4:$BG$4=BY$4,$E1048:$BG1048)))</f>
        <v>0</v>
      </c>
      <c r="BZ1048" s="267">
        <f t="array" ref="BZ1048">(MAX(IF($E$4:$BG$4=BZ$4,$E1048:$BG1048)))</f>
        <v>4.4245951295906847E-6</v>
      </c>
      <c r="CA1048" s="267">
        <f t="array" ref="CA1048">(AVERAGE(IF($E$4:$BG$4=CA$4,$E1048:$BG1048)))</f>
        <v>8.1434969650176267E-7</v>
      </c>
      <c r="CB1048" s="268">
        <f t="shared" si="399"/>
        <v>0</v>
      </c>
      <c r="CC1048" s="268">
        <f t="shared" si="400"/>
        <v>0</v>
      </c>
      <c r="CD1048" s="268">
        <f t="shared" si="401"/>
        <v>5.2720329133153725E-7</v>
      </c>
    </row>
    <row r="1049" spans="1:82" s="90" customFormat="1" ht="72">
      <c r="A1049" s="253">
        <f t="shared" si="407"/>
        <v>55110</v>
      </c>
      <c r="B1049" s="236" t="s">
        <v>376</v>
      </c>
      <c r="C1049" s="50"/>
      <c r="D1049" s="50"/>
      <c r="E1049" s="79">
        <f>ALL!E436/ALL!E$554</f>
        <v>0</v>
      </c>
      <c r="F1049" s="79">
        <f>ALL!F436/ALL!F$554</f>
        <v>0</v>
      </c>
      <c r="G1049" s="79">
        <f>ALL!G436/ALL!G$554</f>
        <v>1.7663260861164236E-5</v>
      </c>
      <c r="H1049" s="79">
        <f>ALL!H436/ALL!H$554</f>
        <v>7.0361285166838615E-5</v>
      </c>
      <c r="I1049" s="79">
        <f>ALL!I436/ALL!I$554</f>
        <v>1.2679888467701335E-2</v>
      </c>
      <c r="J1049" s="79">
        <f>ALL!J436/ALL!J$554</f>
        <v>0</v>
      </c>
      <c r="K1049" s="79">
        <f>ALL!K436/ALL!K$554</f>
        <v>0</v>
      </c>
      <c r="L1049" s="79">
        <f>ALL!L436/ALL!L$554</f>
        <v>0</v>
      </c>
      <c r="M1049" s="79">
        <f>ALL!M436/ALL!M$554</f>
        <v>0</v>
      </c>
      <c r="N1049" s="79">
        <f>ALL!N436/ALL!N$554</f>
        <v>0</v>
      </c>
      <c r="O1049" s="79">
        <f>ALL!O436/ALL!O$554</f>
        <v>0</v>
      </c>
      <c r="P1049" s="79">
        <f>ALL!P436/ALL!P$554</f>
        <v>2.074042228105884E-6</v>
      </c>
      <c r="Q1049" s="79">
        <f>ALL!Q436/ALL!Q$554</f>
        <v>4.5937524512995441E-4</v>
      </c>
      <c r="R1049" s="79">
        <f>ALL!R436/ALL!R$554</f>
        <v>2.6589651789282342E-5</v>
      </c>
      <c r="S1049" s="79">
        <f>ALL!S436/ALL!S$554</f>
        <v>0</v>
      </c>
      <c r="T1049" s="79">
        <f>ALL!T436/ALL!T$554</f>
        <v>0</v>
      </c>
      <c r="U1049" s="79">
        <f>ALL!U436/ALL!U$554</f>
        <v>0</v>
      </c>
      <c r="V1049" s="79">
        <f>ALL!V436/ALL!V$554</f>
        <v>5.346015594164177E-3</v>
      </c>
      <c r="W1049" s="79">
        <f>ALL!W436/ALL!W$554</f>
        <v>1.4958578274718922E-5</v>
      </c>
      <c r="X1049" s="79">
        <f>ALL!X436/ALL!X$554</f>
        <v>0</v>
      </c>
      <c r="Y1049" s="79">
        <f>ALL!Y436/ALL!Y$554</f>
        <v>0</v>
      </c>
      <c r="Z1049" s="79">
        <f>ALL!Z436/ALL!Z$554</f>
        <v>0</v>
      </c>
      <c r="AA1049" s="79">
        <f>ALL!AA436/ALL!AA$554</f>
        <v>0</v>
      </c>
      <c r="AB1049" s="79">
        <f>ALL!AB436/ALL!AB$554</f>
        <v>0</v>
      </c>
      <c r="AC1049" s="79">
        <f>ALL!AC436/ALL!AC$554</f>
        <v>0</v>
      </c>
      <c r="AD1049" s="79">
        <f>ALL!AD436/ALL!AD$554</f>
        <v>1.0564882135871016E-4</v>
      </c>
      <c r="AE1049" s="79">
        <f>ALL!AE436/ALL!AE$554</f>
        <v>0</v>
      </c>
      <c r="AF1049" s="79">
        <f>ALL!AF436/ALL!AF$554</f>
        <v>0</v>
      </c>
      <c r="AG1049" s="79">
        <f>ALL!AG436/ALL!AG$554</f>
        <v>1.0232471552039612E-5</v>
      </c>
      <c r="AH1049" s="79">
        <f>ALL!AH436/ALL!AH$554</f>
        <v>7.3714666338600091E-4</v>
      </c>
      <c r="AI1049" s="79">
        <f>ALL!AI436/ALL!AI$554</f>
        <v>5.457265431374975E-3</v>
      </c>
      <c r="AJ1049" s="79">
        <f>ALL!AJ436/ALL!AJ$554</f>
        <v>5.3283143679489833E-5</v>
      </c>
      <c r="AK1049" s="79">
        <f>ALL!AK436/ALL!AK$554</f>
        <v>0</v>
      </c>
      <c r="AL1049" s="79">
        <f>ALL!AL436/ALL!AL$554</f>
        <v>0</v>
      </c>
      <c r="AM1049" s="79">
        <f>ALL!AM436/ALL!AM$554</f>
        <v>0</v>
      </c>
      <c r="AN1049" s="79">
        <f>ALL!AN436/ALL!AN$554</f>
        <v>3.7667375291824609E-3</v>
      </c>
      <c r="AO1049" s="79">
        <f>ALL!AO436/ALL!AO$554</f>
        <v>2.2773018527977385E-3</v>
      </c>
      <c r="AP1049" s="79">
        <f>ALL!AP436/ALL!AP$554</f>
        <v>4.5338265357389535E-3</v>
      </c>
      <c r="AQ1049" s="79">
        <f>ALL!AQ436/ALL!AQ$554</f>
        <v>0</v>
      </c>
      <c r="AR1049" s="79">
        <f>ALL!AR436/ALL!AR$554</f>
        <v>0</v>
      </c>
      <c r="AS1049" s="79">
        <f>ALL!AS436/ALL!AS$554</f>
        <v>0</v>
      </c>
      <c r="AT1049" s="79">
        <f>ALL!AT436/ALL!AT$554</f>
        <v>4.5317803468974812E-3</v>
      </c>
      <c r="AU1049" s="79">
        <f>ALL!AU436/ALL!AU$554</f>
        <v>6.2440962401031828E-2</v>
      </c>
      <c r="AV1049" s="79">
        <f>ALL!AV436/ALL!AV$554</f>
        <v>2.0394826573810382E-2</v>
      </c>
      <c r="AW1049" s="79">
        <f>ALL!AW436/ALL!AW$554</f>
        <v>3.563514303824226E-3</v>
      </c>
      <c r="AX1049" s="79">
        <f>ALL!AX436/ALL!AX$554</f>
        <v>0</v>
      </c>
      <c r="AY1049" s="79">
        <f>ALL!AY436/ALL!AY$554</f>
        <v>0</v>
      </c>
      <c r="AZ1049" s="79">
        <f>ALL!AZ436/ALL!AZ$554</f>
        <v>0</v>
      </c>
      <c r="BA1049" s="79">
        <f>ALL!BA436/ALL!BA$554</f>
        <v>1.9067424303410258E-2</v>
      </c>
      <c r="BB1049" s="79">
        <f>ALL!BB436/ALL!BB$554</f>
        <v>0</v>
      </c>
      <c r="BC1049" s="79">
        <f>ALL!BC436/ALL!BC$554</f>
        <v>2.7995080072475702E-3</v>
      </c>
      <c r="BD1049" s="79">
        <f>ALL!BD436/ALL!BD$554</f>
        <v>1.6084177114701853E-4</v>
      </c>
      <c r="BE1049" s="79">
        <f>ALL!BE436/ALL!BE$554</f>
        <v>6.8168719912634391E-5</v>
      </c>
      <c r="BF1049" s="79">
        <f>ALL!BF436/ALL!BF$554</f>
        <v>0</v>
      </c>
      <c r="BG1049" s="79">
        <f>ALL!BG436/ALL!BG$554</f>
        <v>1.4318816541065215E-4</v>
      </c>
      <c r="BH1049" s="79">
        <f>ALL!BH436/ALL!BH$554</f>
        <v>1.3400080533997596E-3</v>
      </c>
      <c r="BJ1049" s="267">
        <f t="array" ref="BJ1049">(MIN(IF($E$4:$BG$4=BJ$4,$E1049:$BG1049)))</f>
        <v>0</v>
      </c>
      <c r="BK1049" s="267">
        <f t="array" ref="BK1049">(MAX(IF($E$4:$BG$4=BK$4,$E1049:$BG1049)))</f>
        <v>6.2440962401031828E-2</v>
      </c>
      <c r="BL1049" s="267">
        <f t="array" ref="BL1049">(AVERAGE(IF($E$4:$BG$4=BL$4,$E1049:$BG1049)))</f>
        <v>7.7109926158713052E-3</v>
      </c>
      <c r="BM1049" s="267">
        <f t="array" ref="BM1049">(MIN(IF($E$4:$BG$4=BM$4,$E1049:$BG1049)))</f>
        <v>0</v>
      </c>
      <c r="BN1049" s="267">
        <f t="array" ref="BN1049">(MAX(IF($E$4:$BG$4=BN$4,$E1049:$BG1049)))</f>
        <v>1.6084177114701853E-4</v>
      </c>
      <c r="BO1049" s="267">
        <f t="array" ref="BO1049">(AVERAGE(IF($E$4:$BG$4=BO$4,$E1049:$BG1049)))</f>
        <v>9.3049664117576277E-5</v>
      </c>
      <c r="BP1049" s="267">
        <f t="array" ref="BP1049">(MIN(IF($E$4:$BG$4=BP$4,$E1049:$BG1049)))</f>
        <v>0</v>
      </c>
      <c r="BQ1049" s="267">
        <f t="array" ref="BQ1049">(MAX(IF($E$4:$BG$4=BQ$4,$E1049:$BG1049)))</f>
        <v>0</v>
      </c>
      <c r="BR1049" s="267">
        <f t="array" ref="BR1049">(AVERAGE(IF($E$4:$BG$4=BR$4,$E1049:$BG1049)))</f>
        <v>0</v>
      </c>
      <c r="BS1049" s="267">
        <f t="array" ref="BS1049">(MIN(IF($E$4:$BG$4=BS$4,$E1049:$BG1049)))</f>
        <v>0</v>
      </c>
      <c r="BT1049" s="267">
        <f t="array" ref="BT1049">(MAX(IF($E$4:$BG$4=BT$4,$E1049:$BG1049)))</f>
        <v>5.346015594164177E-3</v>
      </c>
      <c r="BU1049" s="267">
        <f t="array" ref="BU1049">(AVERAGE(IF($E$4:$BG$4=BU$4,$E1049:$BG1049)))</f>
        <v>3.219093256795087E-4</v>
      </c>
      <c r="BV1049" s="267">
        <f t="array" ref="BV1049">(MIN(IF($E$4:$BG$4=BV$4,$E1049:$BG1049)))</f>
        <v>0</v>
      </c>
      <c r="BW1049" s="267">
        <f t="array" ref="BW1049">(MAX(IF($E$4:$BG$4=BW$4,$E1049:$BG1049)))</f>
        <v>5.3283143679489833E-5</v>
      </c>
      <c r="BX1049" s="267">
        <f t="array" ref="BX1049">(AVERAGE(IF($E$4:$BG$4=BX$4,$E1049:$BG1049)))</f>
        <v>1.7736601135163519E-5</v>
      </c>
      <c r="BY1049" s="267">
        <f t="array" ref="BY1049">(MIN(IF($E$4:$BG$4=BY$4,$E1049:$BG1049)))</f>
        <v>0</v>
      </c>
      <c r="BZ1049" s="267">
        <f t="array" ref="BZ1049">(MAX(IF($E$4:$BG$4=BZ$4,$E1049:$BG1049)))</f>
        <v>1.2679888467701335E-2</v>
      </c>
      <c r="CA1049" s="267">
        <f t="array" ref="CA1049">(AVERAGE(IF($E$4:$BG$4=CA$4,$E1049:$BG1049)))</f>
        <v>2.5927800589794939E-3</v>
      </c>
      <c r="CB1049" s="268">
        <f t="shared" si="399"/>
        <v>0</v>
      </c>
      <c r="CC1049" s="268">
        <f t="shared" si="400"/>
        <v>0.1</v>
      </c>
      <c r="CD1049" s="268">
        <f t="shared" si="401"/>
        <v>2.7041560575832365E-3</v>
      </c>
    </row>
    <row r="1050" spans="1:82" s="90" customFormat="1" ht="24">
      <c r="A1050" s="253">
        <f t="shared" si="407"/>
        <v>55111</v>
      </c>
      <c r="B1050" s="236" t="s">
        <v>377</v>
      </c>
      <c r="C1050" s="50"/>
      <c r="D1050" s="50"/>
      <c r="E1050" s="79">
        <f>ALL!E437/ALL!E$554</f>
        <v>2.3846424579965234E-2</v>
      </c>
      <c r="F1050" s="79">
        <f>ALL!F437/ALL!F$554</f>
        <v>7.0406671997768067E-2</v>
      </c>
      <c r="G1050" s="79">
        <f>ALL!G437/ALL!G$554</f>
        <v>1.3089182440353614E-2</v>
      </c>
      <c r="H1050" s="79">
        <f>ALL!H437/ALL!H$554</f>
        <v>3.707210404374215E-2</v>
      </c>
      <c r="I1050" s="79">
        <f>ALL!I437/ALL!I$554</f>
        <v>7.0113206221287508E-4</v>
      </c>
      <c r="J1050" s="79">
        <f>ALL!J437/ALL!J$554</f>
        <v>4.4989359986938128E-2</v>
      </c>
      <c r="K1050" s="79">
        <f>ALL!K437/ALL!K$554</f>
        <v>4.6141999003143912E-2</v>
      </c>
      <c r="L1050" s="79">
        <f>ALL!L437/ALL!L$554</f>
        <v>4.9672205088935169E-2</v>
      </c>
      <c r="M1050" s="79">
        <f>ALL!M437/ALL!M$554</f>
        <v>0.15147309610163207</v>
      </c>
      <c r="N1050" s="79">
        <f>ALL!N437/ALL!N$554</f>
        <v>6.1638590718386128E-2</v>
      </c>
      <c r="O1050" s="79">
        <f>ALL!O437/ALL!O$554</f>
        <v>3.8710522679544404E-2</v>
      </c>
      <c r="P1050" s="79">
        <f>ALL!P437/ALL!P$554</f>
        <v>6.4637510182327912E-2</v>
      </c>
      <c r="Q1050" s="79">
        <f>ALL!Q437/ALL!Q$554</f>
        <v>6.0047982165589958E-2</v>
      </c>
      <c r="R1050" s="79">
        <f>ALL!R437/ALL!R$554</f>
        <v>6.4740191118554502E-2</v>
      </c>
      <c r="S1050" s="79">
        <f>ALL!S437/ALL!S$554</f>
        <v>3.6543264763110025E-2</v>
      </c>
      <c r="T1050" s="79">
        <f>ALL!T437/ALL!T$554</f>
        <v>0</v>
      </c>
      <c r="U1050" s="79">
        <f>ALL!U437/ALL!U$554</f>
        <v>3.0237144332592048E-2</v>
      </c>
      <c r="V1050" s="79">
        <f>ALL!V437/ALL!V$554</f>
        <v>9.9379451625878842E-3</v>
      </c>
      <c r="W1050" s="79">
        <f>ALL!W437/ALL!W$554</f>
        <v>2.1511078680567289E-2</v>
      </c>
      <c r="X1050" s="79">
        <f>ALL!X437/ALL!X$554</f>
        <v>4.3489706547758133E-2</v>
      </c>
      <c r="Y1050" s="79">
        <f>ALL!Y437/ALL!Y$554</f>
        <v>5.1926098457891354E-2</v>
      </c>
      <c r="Z1050" s="79">
        <f>ALL!Z437/ALL!Z$554</f>
        <v>2.2065510259049553E-2</v>
      </c>
      <c r="AA1050" s="79">
        <f>ALL!AA437/ALL!AA$554</f>
        <v>4.7916152135612809E-2</v>
      </c>
      <c r="AB1050" s="79">
        <f>ALL!AB437/ALL!AB$554</f>
        <v>3.3495579602102858E-2</v>
      </c>
      <c r="AC1050" s="79">
        <f>ALL!AC437/ALL!AC$554</f>
        <v>5.5365971309585857E-2</v>
      </c>
      <c r="AD1050" s="79">
        <f>ALL!AD437/ALL!AD$554</f>
        <v>5.3126024803585574E-2</v>
      </c>
      <c r="AE1050" s="79">
        <f>ALL!AE437/ALL!AE$554</f>
        <v>5.6450599985938647E-2</v>
      </c>
      <c r="AF1050" s="79">
        <f>ALL!AF437/ALL!AF$554</f>
        <v>4.8498780306374285E-2</v>
      </c>
      <c r="AG1050" s="79">
        <f>ALL!AG437/ALL!AG$554</f>
        <v>2.847879283494973E-2</v>
      </c>
      <c r="AH1050" s="79">
        <f>ALL!AH437/ALL!AH$554</f>
        <v>3.9807142392888496E-6</v>
      </c>
      <c r="AI1050" s="79">
        <f>ALL!AI437/ALL!AI$554</f>
        <v>3.1271501287423793E-2</v>
      </c>
      <c r="AJ1050" s="79">
        <f>ALL!AJ437/ALL!AJ$554</f>
        <v>2.6502704853678005E-2</v>
      </c>
      <c r="AK1050" s="79">
        <f>ALL!AK437/ALL!AK$554</f>
        <v>1.8247663420626444E-2</v>
      </c>
      <c r="AL1050" s="79">
        <f>ALL!AL437/ALL!AL$554</f>
        <v>2.1748915108896146E-4</v>
      </c>
      <c r="AM1050" s="79">
        <f>ALL!AM437/ALL!AM$554</f>
        <v>1.3505357774047041E-2</v>
      </c>
      <c r="AN1050" s="79">
        <f>ALL!AN437/ALL!AN$554</f>
        <v>5.283578117158667E-3</v>
      </c>
      <c r="AO1050" s="79">
        <f>ALL!AO437/ALL!AO$554</f>
        <v>7.1703473923531431E-4</v>
      </c>
      <c r="AP1050" s="79">
        <f>ALL!AP437/ALL!AP$554</f>
        <v>5.9580964016967631E-3</v>
      </c>
      <c r="AQ1050" s="79">
        <f>ALL!AQ437/ALL!AQ$554</f>
        <v>1.6655230282115924E-2</v>
      </c>
      <c r="AR1050" s="79">
        <f>ALL!AR437/ALL!AR$554</f>
        <v>4.3175581066280937E-2</v>
      </c>
      <c r="AS1050" s="79">
        <f>ALL!AS437/ALL!AS$554</f>
        <v>9.1027403411591949E-4</v>
      </c>
      <c r="AT1050" s="79">
        <f>ALL!AT437/ALL!AT$554</f>
        <v>1.8283262788097419E-2</v>
      </c>
      <c r="AU1050" s="79">
        <f>ALL!AU437/ALL!AU$554</f>
        <v>2.2808856892423657E-4</v>
      </c>
      <c r="AV1050" s="79">
        <f>ALL!AV437/ALL!AV$554</f>
        <v>2.1464898004695089E-3</v>
      </c>
      <c r="AW1050" s="79">
        <f>ALL!AW437/ALL!AW$554</f>
        <v>1.1207068462846595E-3</v>
      </c>
      <c r="AX1050" s="79">
        <f>ALL!AX437/ALL!AX$554</f>
        <v>3.650267373116424E-2</v>
      </c>
      <c r="AY1050" s="79">
        <f>ALL!AY437/ALL!AY$554</f>
        <v>1.9948341835385095E-3</v>
      </c>
      <c r="AZ1050" s="79">
        <f>ALL!AZ437/ALL!AZ$554</f>
        <v>3.8880044922650257E-2</v>
      </c>
      <c r="BA1050" s="79">
        <f>ALL!BA437/ALL!BA$554</f>
        <v>6.1996219147622267E-3</v>
      </c>
      <c r="BB1050" s="79">
        <f>ALL!BB437/ALL!BB$554</f>
        <v>1.3050314980785215E-3</v>
      </c>
      <c r="BC1050" s="79">
        <f>ALL!BC437/ALL!BC$554</f>
        <v>4.1025060864936826E-2</v>
      </c>
      <c r="BD1050" s="79">
        <f>ALL!BD437/ALL!BD$554</f>
        <v>3.8751077282103918E-2</v>
      </c>
      <c r="BE1050" s="79">
        <f>ALL!BE437/ALL!BE$554</f>
        <v>8.188913250456635E-2</v>
      </c>
      <c r="BF1050" s="79">
        <f>ALL!BF437/ALL!BF$554</f>
        <v>7.0187682490594122E-2</v>
      </c>
      <c r="BG1050" s="79">
        <f>ALL!BG437/ALL!BG$554</f>
        <v>5.3464118689468036E-2</v>
      </c>
      <c r="BH1050" s="79">
        <f>ALL!BH437/ALL!BH$554</f>
        <v>3.4419817134159557E-2</v>
      </c>
      <c r="BJ1050" s="267">
        <f t="array" ref="BJ1050">(MIN(IF($E$4:$BG$4=BJ$4,$E1050:$BG1050)))</f>
        <v>2.2808856892423657E-4</v>
      </c>
      <c r="BK1050" s="267">
        <f t="array" ref="BK1050">(MAX(IF($E$4:$BG$4=BK$4,$E1050:$BG1050)))</f>
        <v>4.3175581066280937E-2</v>
      </c>
      <c r="BL1050" s="267">
        <f t="array" ref="BL1050">(AVERAGE(IF($E$4:$BG$4=BL$4,$E1050:$BG1050)))</f>
        <v>1.3774100609969373E-2</v>
      </c>
      <c r="BM1050" s="267">
        <f t="array" ref="BM1050">(MIN(IF($E$4:$BG$4=BM$4,$E1050:$BG1050)))</f>
        <v>3.8751077282103918E-2</v>
      </c>
      <c r="BN1050" s="267">
        <f t="array" ref="BN1050">(MAX(IF($E$4:$BG$4=BN$4,$E1050:$BG1050)))</f>
        <v>8.188913250456635E-2</v>
      </c>
      <c r="BO1050" s="267">
        <f t="array" ref="BO1050">(AVERAGE(IF($E$4:$BG$4=BO$4,$E1050:$BG1050)))</f>
        <v>6.1073002741683105E-2</v>
      </c>
      <c r="BP1050" s="267">
        <f t="array" ref="BP1050">(MIN(IF($E$4:$BG$4=BP$4,$E1050:$BG1050)))</f>
        <v>2.1748915108896146E-4</v>
      </c>
      <c r="BQ1050" s="267">
        <f t="array" ref="BQ1050">(MAX(IF($E$4:$BG$4=BQ$4,$E1050:$BG1050)))</f>
        <v>1.8247663420626444E-2</v>
      </c>
      <c r="BR1050" s="267">
        <f t="array" ref="BR1050">(AVERAGE(IF($E$4:$BG$4=BR$4,$E1050:$BG1050)))</f>
        <v>1.0656836781920816E-2</v>
      </c>
      <c r="BS1050" s="267">
        <f t="array" ref="BS1050">(MIN(IF($E$4:$BG$4=BS$4,$E1050:$BG1050)))</f>
        <v>0</v>
      </c>
      <c r="BT1050" s="267">
        <f t="array" ref="BT1050">(MAX(IF($E$4:$BG$4=BT$4,$E1050:$BG1050)))</f>
        <v>0.15147309610163207</v>
      </c>
      <c r="BU1050" s="267">
        <f t="array" ref="BU1050">(AVERAGE(IF($E$4:$BG$4=BU$4,$E1050:$BG1050)))</f>
        <v>4.6683182795940831E-2</v>
      </c>
      <c r="BV1050" s="267">
        <f t="array" ref="BV1050">(MIN(IF($E$4:$BG$4=BV$4,$E1050:$BG1050)))</f>
        <v>1.3089182440353614E-2</v>
      </c>
      <c r="BW1050" s="267">
        <f t="array" ref="BW1050">(MAX(IF($E$4:$BG$4=BW$4,$E1050:$BG1050)))</f>
        <v>3.3495579602102858E-2</v>
      </c>
      <c r="BX1050" s="267">
        <f t="array" ref="BX1050">(AVERAGE(IF($E$4:$BG$4=BX$4,$E1050:$BG1050)))</f>
        <v>2.3788244288796008E-2</v>
      </c>
      <c r="BY1050" s="267">
        <f t="array" ref="BY1050">(MIN(IF($E$4:$BG$4=BY$4,$E1050:$BG1050)))</f>
        <v>7.0113206221287508E-4</v>
      </c>
      <c r="BZ1050" s="267">
        <f t="array" ref="BZ1050">(MAX(IF($E$4:$BG$4=BZ$4,$E1050:$BG1050)))</f>
        <v>6.4637510182327912E-2</v>
      </c>
      <c r="CA1050" s="267">
        <f t="array" ref="CA1050">(AVERAGE(IF($E$4:$BG$4=CA$4,$E1050:$BG1050)))</f>
        <v>3.5498284619457095E-2</v>
      </c>
      <c r="CB1050" s="268">
        <f t="shared" si="399"/>
        <v>0</v>
      </c>
      <c r="CC1050" s="268">
        <f t="shared" si="400"/>
        <v>0.2</v>
      </c>
      <c r="CD1050" s="268">
        <f t="shared" si="401"/>
        <v>3.3102471623239003E-2</v>
      </c>
    </row>
    <row r="1051" spans="1:82" s="90" customFormat="1" ht="48">
      <c r="A1051" s="253">
        <f t="shared" si="407"/>
        <v>55120</v>
      </c>
      <c r="B1051" s="236" t="s">
        <v>906</v>
      </c>
      <c r="C1051" s="50"/>
      <c r="D1051" s="50"/>
      <c r="E1051" s="79">
        <f>ALL!E438/ALL!E$554</f>
        <v>0</v>
      </c>
      <c r="F1051" s="79">
        <f>ALL!F438/ALL!F$554</f>
        <v>0</v>
      </c>
      <c r="G1051" s="79">
        <f>ALL!G438/ALL!G$554</f>
        <v>0</v>
      </c>
      <c r="H1051" s="79">
        <f>ALL!H438/ALL!H$554</f>
        <v>0</v>
      </c>
      <c r="I1051" s="79">
        <f>ALL!I438/ALL!I$554</f>
        <v>0</v>
      </c>
      <c r="J1051" s="79">
        <f>ALL!J438/ALL!J$554</f>
        <v>0</v>
      </c>
      <c r="K1051" s="79">
        <f>ALL!K438/ALL!K$554</f>
        <v>0</v>
      </c>
      <c r="L1051" s="79">
        <f>ALL!L438/ALL!L$554</f>
        <v>0</v>
      </c>
      <c r="M1051" s="79">
        <f>ALL!M438/ALL!M$554</f>
        <v>0</v>
      </c>
      <c r="N1051" s="79">
        <f>ALL!N438/ALL!N$554</f>
        <v>0</v>
      </c>
      <c r="O1051" s="79">
        <f>ALL!O438/ALL!O$554</f>
        <v>0</v>
      </c>
      <c r="P1051" s="79">
        <f>ALL!P438/ALL!P$554</f>
        <v>0</v>
      </c>
      <c r="Q1051" s="79">
        <f>ALL!Q438/ALL!Q$554</f>
        <v>0</v>
      </c>
      <c r="R1051" s="79">
        <f>ALL!R438/ALL!R$554</f>
        <v>0</v>
      </c>
      <c r="S1051" s="79">
        <f>ALL!S438/ALL!S$554</f>
        <v>0</v>
      </c>
      <c r="T1051" s="79">
        <f>ALL!T438/ALL!T$554</f>
        <v>0</v>
      </c>
      <c r="U1051" s="79">
        <f>ALL!U438/ALL!U$554</f>
        <v>0</v>
      </c>
      <c r="V1051" s="79">
        <f>ALL!V438/ALL!V$554</f>
        <v>0</v>
      </c>
      <c r="W1051" s="79">
        <f>ALL!W438/ALL!W$554</f>
        <v>0</v>
      </c>
      <c r="X1051" s="79">
        <f>ALL!X438/ALL!X$554</f>
        <v>0</v>
      </c>
      <c r="Y1051" s="79">
        <f>ALL!Y438/ALL!Y$554</f>
        <v>0</v>
      </c>
      <c r="Z1051" s="79">
        <f>ALL!Z438/ALL!Z$554</f>
        <v>0</v>
      </c>
      <c r="AA1051" s="79">
        <f>ALL!AA438/ALL!AA$554</f>
        <v>0</v>
      </c>
      <c r="AB1051" s="79">
        <f>ALL!AB438/ALL!AB$554</f>
        <v>0</v>
      </c>
      <c r="AC1051" s="79">
        <f>ALL!AC438/ALL!AC$554</f>
        <v>0</v>
      </c>
      <c r="AD1051" s="79">
        <f>ALL!AD438/ALL!AD$554</f>
        <v>0</v>
      </c>
      <c r="AE1051" s="79">
        <f>ALL!AE438/ALL!AE$554</f>
        <v>0</v>
      </c>
      <c r="AF1051" s="79">
        <f>ALL!AF438/ALL!AF$554</f>
        <v>0</v>
      </c>
      <c r="AG1051" s="79">
        <f>ALL!AG438/ALL!AG$554</f>
        <v>0</v>
      </c>
      <c r="AH1051" s="79">
        <f>ALL!AH438/ALL!AH$554</f>
        <v>0</v>
      </c>
      <c r="AI1051" s="79">
        <f>ALL!AI438/ALL!AI$554</f>
        <v>0</v>
      </c>
      <c r="AJ1051" s="79">
        <f>ALL!AJ438/ALL!AJ$554</f>
        <v>0</v>
      </c>
      <c r="AK1051" s="79">
        <f>ALL!AK438/ALL!AK$554</f>
        <v>0</v>
      </c>
      <c r="AL1051" s="79">
        <f>ALL!AL438/ALL!AL$554</f>
        <v>0</v>
      </c>
      <c r="AM1051" s="79">
        <f>ALL!AM438/ALL!AM$554</f>
        <v>0</v>
      </c>
      <c r="AN1051" s="79">
        <f>ALL!AN438/ALL!AN$554</f>
        <v>0</v>
      </c>
      <c r="AO1051" s="79">
        <f>ALL!AO438/ALL!AO$554</f>
        <v>0</v>
      </c>
      <c r="AP1051" s="79">
        <f>ALL!AP438/ALL!AP$554</f>
        <v>0</v>
      </c>
      <c r="AQ1051" s="79">
        <f>ALL!AQ438/ALL!AQ$554</f>
        <v>0</v>
      </c>
      <c r="AR1051" s="79">
        <f>ALL!AR438/ALL!AR$554</f>
        <v>0</v>
      </c>
      <c r="AS1051" s="79">
        <f>ALL!AS438/ALL!AS$554</f>
        <v>0</v>
      </c>
      <c r="AT1051" s="79">
        <f>ALL!AT438/ALL!AT$554</f>
        <v>0</v>
      </c>
      <c r="AU1051" s="79">
        <f>ALL!AU438/ALL!AU$554</f>
        <v>0</v>
      </c>
      <c r="AV1051" s="79">
        <f>ALL!AV438/ALL!AV$554</f>
        <v>0</v>
      </c>
      <c r="AW1051" s="79">
        <f>ALL!AW438/ALL!AW$554</f>
        <v>0</v>
      </c>
      <c r="AX1051" s="79">
        <f>ALL!AX438/ALL!AX$554</f>
        <v>0</v>
      </c>
      <c r="AY1051" s="79">
        <f>ALL!AY438/ALL!AY$554</f>
        <v>0</v>
      </c>
      <c r="AZ1051" s="79">
        <f>ALL!AZ438/ALL!AZ$554</f>
        <v>0</v>
      </c>
      <c r="BA1051" s="79">
        <f>ALL!BA438/ALL!BA$554</f>
        <v>0</v>
      </c>
      <c r="BB1051" s="79">
        <f>ALL!BB438/ALL!BB$554</f>
        <v>0</v>
      </c>
      <c r="BC1051" s="79">
        <f>ALL!BC438/ALL!BC$554</f>
        <v>0</v>
      </c>
      <c r="BD1051" s="79">
        <f>ALL!BD438/ALL!BD$554</f>
        <v>0</v>
      </c>
      <c r="BE1051" s="79">
        <f>ALL!BE438/ALL!BE$554</f>
        <v>0</v>
      </c>
      <c r="BF1051" s="79">
        <f>ALL!BF438/ALL!BF$554</f>
        <v>0</v>
      </c>
      <c r="BG1051" s="79">
        <f>ALL!BG438/ALL!BG$554</f>
        <v>0</v>
      </c>
      <c r="BH1051" s="79">
        <f>ALL!BH438/ALL!BH$554</f>
        <v>0</v>
      </c>
      <c r="BJ1051" s="267">
        <f t="array" ref="BJ1051">(MIN(IF($E$4:$BG$4=BJ$4,$E1051:$BG1051)))</f>
        <v>0</v>
      </c>
      <c r="BK1051" s="267">
        <f t="array" ref="BK1051">(MAX(IF($E$4:$BG$4=BK$4,$E1051:$BG1051)))</f>
        <v>0</v>
      </c>
      <c r="BL1051" s="267">
        <f t="array" ref="BL1051">(AVERAGE(IF($E$4:$BG$4=BL$4,$E1051:$BG1051)))</f>
        <v>0</v>
      </c>
      <c r="BM1051" s="267">
        <f t="array" ref="BM1051">(MIN(IF($E$4:$BG$4=BM$4,$E1051:$BG1051)))</f>
        <v>0</v>
      </c>
      <c r="BN1051" s="267">
        <f t="array" ref="BN1051">(MAX(IF($E$4:$BG$4=BN$4,$E1051:$BG1051)))</f>
        <v>0</v>
      </c>
      <c r="BO1051" s="267">
        <f t="array" ref="BO1051">(AVERAGE(IF($E$4:$BG$4=BO$4,$E1051:$BG1051)))</f>
        <v>0</v>
      </c>
      <c r="BP1051" s="267">
        <f t="array" ref="BP1051">(MIN(IF($E$4:$BG$4=BP$4,$E1051:$BG1051)))</f>
        <v>0</v>
      </c>
      <c r="BQ1051" s="267">
        <f t="array" ref="BQ1051">(MAX(IF($E$4:$BG$4=BQ$4,$E1051:$BG1051)))</f>
        <v>0</v>
      </c>
      <c r="BR1051" s="267">
        <f t="array" ref="BR1051">(AVERAGE(IF($E$4:$BG$4=BR$4,$E1051:$BG1051)))</f>
        <v>0</v>
      </c>
      <c r="BS1051" s="267">
        <f t="array" ref="BS1051">(MIN(IF($E$4:$BG$4=BS$4,$E1051:$BG1051)))</f>
        <v>0</v>
      </c>
      <c r="BT1051" s="267">
        <f t="array" ref="BT1051">(MAX(IF($E$4:$BG$4=BT$4,$E1051:$BG1051)))</f>
        <v>0</v>
      </c>
      <c r="BU1051" s="267">
        <f t="array" ref="BU1051">(AVERAGE(IF($E$4:$BG$4=BU$4,$E1051:$BG1051)))</f>
        <v>0</v>
      </c>
      <c r="BV1051" s="267">
        <f t="array" ref="BV1051">(MIN(IF($E$4:$BG$4=BV$4,$E1051:$BG1051)))</f>
        <v>0</v>
      </c>
      <c r="BW1051" s="267">
        <f t="array" ref="BW1051">(MAX(IF($E$4:$BG$4=BW$4,$E1051:$BG1051)))</f>
        <v>0</v>
      </c>
      <c r="BX1051" s="267">
        <f t="array" ref="BX1051">(AVERAGE(IF($E$4:$BG$4=BX$4,$E1051:$BG1051)))</f>
        <v>0</v>
      </c>
      <c r="BY1051" s="267">
        <f t="array" ref="BY1051">(MIN(IF($E$4:$BG$4=BY$4,$E1051:$BG1051)))</f>
        <v>0</v>
      </c>
      <c r="BZ1051" s="267">
        <f t="array" ref="BZ1051">(MAX(IF($E$4:$BG$4=BZ$4,$E1051:$BG1051)))</f>
        <v>0</v>
      </c>
      <c r="CA1051" s="267">
        <f t="array" ref="CA1051">(AVERAGE(IF($E$4:$BG$4=CA$4,$E1051:$BG1051)))</f>
        <v>0</v>
      </c>
      <c r="CB1051" s="268">
        <f t="shared" si="399"/>
        <v>0</v>
      </c>
      <c r="CC1051" s="268">
        <f t="shared" si="400"/>
        <v>0</v>
      </c>
      <c r="CD1051" s="268">
        <f t="shared" si="401"/>
        <v>0</v>
      </c>
    </row>
    <row r="1052" spans="1:82" s="90" customFormat="1" ht="36">
      <c r="A1052" s="253">
        <f t="shared" si="407"/>
        <v>55121</v>
      </c>
      <c r="B1052" s="236" t="s">
        <v>378</v>
      </c>
      <c r="C1052" s="50"/>
      <c r="D1052" s="50"/>
      <c r="E1052" s="79">
        <f>ALL!E439/ALL!E$554</f>
        <v>3.5450123568484588E-6</v>
      </c>
      <c r="F1052" s="79">
        <f>ALL!F439/ALL!F$554</f>
        <v>0</v>
      </c>
      <c r="G1052" s="79">
        <f>ALL!G439/ALL!G$554</f>
        <v>0</v>
      </c>
      <c r="H1052" s="79">
        <f>ALL!H439/ALL!H$554</f>
        <v>3.0834008620058364E-6</v>
      </c>
      <c r="I1052" s="79">
        <f>ALL!I439/ALL!I$554</f>
        <v>3.490893688566476E-6</v>
      </c>
      <c r="J1052" s="79">
        <f>ALL!J439/ALL!J$554</f>
        <v>0</v>
      </c>
      <c r="K1052" s="79">
        <f>ALL!K439/ALL!K$554</f>
        <v>0</v>
      </c>
      <c r="L1052" s="79">
        <f>ALL!L439/ALL!L$554</f>
        <v>0</v>
      </c>
      <c r="M1052" s="79">
        <f>ALL!M439/ALL!M$554</f>
        <v>0</v>
      </c>
      <c r="N1052" s="79">
        <f>ALL!N439/ALL!N$554</f>
        <v>0</v>
      </c>
      <c r="O1052" s="79">
        <f>ALL!O439/ALL!O$554</f>
        <v>0</v>
      </c>
      <c r="P1052" s="79">
        <f>ALL!P439/ALL!P$554</f>
        <v>0</v>
      </c>
      <c r="Q1052" s="79">
        <f>ALL!Q439/ALL!Q$554</f>
        <v>0</v>
      </c>
      <c r="R1052" s="79">
        <f>ALL!R439/ALL!R$554</f>
        <v>0</v>
      </c>
      <c r="S1052" s="79">
        <f>ALL!S439/ALL!S$554</f>
        <v>0</v>
      </c>
      <c r="T1052" s="79">
        <f>ALL!T439/ALL!T$554</f>
        <v>0</v>
      </c>
      <c r="U1052" s="79">
        <f>ALL!U439/ALL!U$554</f>
        <v>0</v>
      </c>
      <c r="V1052" s="79">
        <f>ALL!V439/ALL!V$554</f>
        <v>0</v>
      </c>
      <c r="W1052" s="79">
        <f>ALL!W439/ALL!W$554</f>
        <v>2.5041990404350758E-5</v>
      </c>
      <c r="X1052" s="79">
        <f>ALL!X439/ALL!X$554</f>
        <v>0</v>
      </c>
      <c r="Y1052" s="79">
        <f>ALL!Y439/ALL!Y$554</f>
        <v>0</v>
      </c>
      <c r="Z1052" s="79">
        <f>ALL!Z439/ALL!Z$554</f>
        <v>0</v>
      </c>
      <c r="AA1052" s="79">
        <f>ALL!AA439/ALL!AA$554</f>
        <v>0</v>
      </c>
      <c r="AB1052" s="79">
        <f>ALL!AB439/ALL!AB$554</f>
        <v>0</v>
      </c>
      <c r="AC1052" s="79">
        <f>ALL!AC439/ALL!AC$554</f>
        <v>0</v>
      </c>
      <c r="AD1052" s="79">
        <f>ALL!AD439/ALL!AD$554</f>
        <v>0</v>
      </c>
      <c r="AE1052" s="79">
        <f>ALL!AE439/ALL!AE$554</f>
        <v>0</v>
      </c>
      <c r="AF1052" s="79">
        <f>ALL!AF439/ALL!AF$554</f>
        <v>0</v>
      </c>
      <c r="AG1052" s="79">
        <f>ALL!AG439/ALL!AG$554</f>
        <v>4.0711855020816762E-6</v>
      </c>
      <c r="AH1052" s="79">
        <f>ALL!AH439/ALL!AH$554</f>
        <v>2.8610247546304336E-5</v>
      </c>
      <c r="AI1052" s="79">
        <f>ALL!AI439/ALL!AI$554</f>
        <v>0</v>
      </c>
      <c r="AJ1052" s="79">
        <f>ALL!AJ439/ALL!AJ$554</f>
        <v>2.5771695956088528E-6</v>
      </c>
      <c r="AK1052" s="79">
        <f>ALL!AK439/ALL!AK$554</f>
        <v>0</v>
      </c>
      <c r="AL1052" s="79">
        <f>ALL!AL439/ALL!AL$554</f>
        <v>0</v>
      </c>
      <c r="AM1052" s="79">
        <f>ALL!AM439/ALL!AM$554</f>
        <v>1.1616385914660788E-5</v>
      </c>
      <c r="AN1052" s="79">
        <f>ALL!AN439/ALL!AN$554</f>
        <v>0</v>
      </c>
      <c r="AO1052" s="79">
        <f>ALL!AO439/ALL!AO$554</f>
        <v>0</v>
      </c>
      <c r="AP1052" s="79">
        <f>ALL!AP439/ALL!AP$554</f>
        <v>0</v>
      </c>
      <c r="AQ1052" s="79">
        <f>ALL!AQ439/ALL!AQ$554</f>
        <v>0</v>
      </c>
      <c r="AR1052" s="79">
        <f>ALL!AR439/ALL!AR$554</f>
        <v>0</v>
      </c>
      <c r="AS1052" s="79">
        <f>ALL!AS439/ALL!AS$554</f>
        <v>1.2650131797640351E-4</v>
      </c>
      <c r="AT1052" s="79">
        <f>ALL!AT439/ALL!AT$554</f>
        <v>0</v>
      </c>
      <c r="AU1052" s="79">
        <f>ALL!AU439/ALL!AU$554</f>
        <v>0</v>
      </c>
      <c r="AV1052" s="79">
        <f>ALL!AV439/ALL!AV$554</f>
        <v>0</v>
      </c>
      <c r="AW1052" s="79">
        <f>ALL!AW439/ALL!AW$554</f>
        <v>0</v>
      </c>
      <c r="AX1052" s="79">
        <f>ALL!AX439/ALL!AX$554</f>
        <v>0</v>
      </c>
      <c r="AY1052" s="79">
        <f>ALL!AY439/ALL!AY$554</f>
        <v>0</v>
      </c>
      <c r="AZ1052" s="79">
        <f>ALL!AZ439/ALL!AZ$554</f>
        <v>0</v>
      </c>
      <c r="BA1052" s="79">
        <f>ALL!BA439/ALL!BA$554</f>
        <v>0</v>
      </c>
      <c r="BB1052" s="79">
        <f>ALL!BB439/ALL!BB$554</f>
        <v>0</v>
      </c>
      <c r="BC1052" s="79">
        <f>ALL!BC439/ALL!BC$554</f>
        <v>0</v>
      </c>
      <c r="BD1052" s="79">
        <f>ALL!BD439/ALL!BD$554</f>
        <v>2.5118463955631512E-6</v>
      </c>
      <c r="BE1052" s="79">
        <f>ALL!BE439/ALL!BE$554</f>
        <v>0</v>
      </c>
      <c r="BF1052" s="79">
        <f>ALL!BF439/ALL!BF$554</f>
        <v>0</v>
      </c>
      <c r="BG1052" s="79">
        <f>ALL!BG439/ALL!BG$554</f>
        <v>4.5982772982179967E-6</v>
      </c>
      <c r="BH1052" s="79">
        <f>ALL!BH439/ALL!BH$554</f>
        <v>2.5666692110708981E-6</v>
      </c>
      <c r="BJ1052" s="267">
        <f t="array" ref="BJ1052">(MIN(IF($E$4:$BG$4=BJ$4,$E1052:$BG1052)))</f>
        <v>0</v>
      </c>
      <c r="BK1052" s="267">
        <f t="array" ref="BK1052">(MAX(IF($E$4:$BG$4=BK$4,$E1052:$BG1052)))</f>
        <v>1.2650131797640351E-4</v>
      </c>
      <c r="BL1052" s="267">
        <f t="array" ref="BL1052">(AVERAGE(IF($E$4:$BG$4=BL$4,$E1052:$BG1052)))</f>
        <v>7.9063323735252193E-6</v>
      </c>
      <c r="BM1052" s="267">
        <f t="array" ref="BM1052">(MIN(IF($E$4:$BG$4=BM$4,$E1052:$BG1052)))</f>
        <v>0</v>
      </c>
      <c r="BN1052" s="267">
        <f t="array" ref="BN1052">(MAX(IF($E$4:$BG$4=BN$4,$E1052:$BG1052)))</f>
        <v>4.5982772982179967E-6</v>
      </c>
      <c r="BO1052" s="267">
        <f t="array" ref="BO1052">(AVERAGE(IF($E$4:$BG$4=BO$4,$E1052:$BG1052)))</f>
        <v>1.7775309234452869E-6</v>
      </c>
      <c r="BP1052" s="267">
        <f t="array" ref="BP1052">(MIN(IF($E$4:$BG$4=BP$4,$E1052:$BG1052)))</f>
        <v>0</v>
      </c>
      <c r="BQ1052" s="267">
        <f t="array" ref="BQ1052">(MAX(IF($E$4:$BG$4=BQ$4,$E1052:$BG1052)))</f>
        <v>1.1616385914660788E-5</v>
      </c>
      <c r="BR1052" s="267">
        <f t="array" ref="BR1052">(AVERAGE(IF($E$4:$BG$4=BR$4,$E1052:$BG1052)))</f>
        <v>3.8721286382202629E-6</v>
      </c>
      <c r="BS1052" s="267">
        <f t="array" ref="BS1052">(MIN(IF($E$4:$BG$4=BS$4,$E1052:$BG1052)))</f>
        <v>0</v>
      </c>
      <c r="BT1052" s="267">
        <f t="array" ref="BT1052">(MAX(IF($E$4:$BG$4=BT$4,$E1052:$BG1052)))</f>
        <v>2.8610247546304336E-5</v>
      </c>
      <c r="BU1052" s="267">
        <f t="array" ref="BU1052">(AVERAGE(IF($E$4:$BG$4=BU$4,$E1052:$BG1052)))</f>
        <v>2.8705071985480663E-6</v>
      </c>
      <c r="BV1052" s="267">
        <f t="array" ref="BV1052">(MIN(IF($E$4:$BG$4=BV$4,$E1052:$BG1052)))</f>
        <v>0</v>
      </c>
      <c r="BW1052" s="267">
        <f t="array" ref="BW1052">(MAX(IF($E$4:$BG$4=BW$4,$E1052:$BG1052)))</f>
        <v>2.5771695956088528E-6</v>
      </c>
      <c r="BX1052" s="267">
        <f t="array" ref="BX1052">(AVERAGE(IF($E$4:$BG$4=BX$4,$E1052:$BG1052)))</f>
        <v>6.442923989022132E-7</v>
      </c>
      <c r="BY1052" s="267">
        <f t="array" ref="BY1052">(MIN(IF($E$4:$BG$4=BY$4,$E1052:$BG1052)))</f>
        <v>0</v>
      </c>
      <c r="BZ1052" s="267">
        <f t="array" ref="BZ1052">(MAX(IF($E$4:$BG$4=BZ$4,$E1052:$BG1052)))</f>
        <v>4.0711855020816762E-6</v>
      </c>
      <c r="CA1052" s="267">
        <f t="array" ref="CA1052">(AVERAGE(IF($E$4:$BG$4=CA$4,$E1052:$BG1052)))</f>
        <v>1.0802970272354504E-6</v>
      </c>
      <c r="CB1052" s="268">
        <f t="shared" si="399"/>
        <v>0</v>
      </c>
      <c r="CC1052" s="268">
        <f t="shared" si="400"/>
        <v>0</v>
      </c>
      <c r="CD1052" s="268">
        <f t="shared" si="401"/>
        <v>3.9208677734656698E-6</v>
      </c>
    </row>
    <row r="1053" spans="1:82" s="90" customFormat="1" ht="24">
      <c r="A1053" s="253">
        <f t="shared" si="407"/>
        <v>55201</v>
      </c>
      <c r="B1053" s="236" t="s">
        <v>379</v>
      </c>
      <c r="C1053" s="50"/>
      <c r="D1053" s="50"/>
      <c r="E1053" s="79">
        <f>ALL!E440/ALL!E$554</f>
        <v>3.3922869817263708E-3</v>
      </c>
      <c r="F1053" s="79">
        <f>ALL!F440/ALL!F$554</f>
        <v>2.8422608527982314E-3</v>
      </c>
      <c r="G1053" s="79">
        <f>ALL!G440/ALL!G$554</f>
        <v>2.9732508777067452E-3</v>
      </c>
      <c r="H1053" s="79">
        <f>ALL!H440/ALL!H$554</f>
        <v>1.3846614201940934E-3</v>
      </c>
      <c r="I1053" s="79">
        <f>ALL!I440/ALL!I$554</f>
        <v>4.5013523474729724E-3</v>
      </c>
      <c r="J1053" s="79">
        <f>ALL!J440/ALL!J$554</f>
        <v>3.1131614404784546E-3</v>
      </c>
      <c r="K1053" s="79">
        <f>ALL!K440/ALL!K$554</f>
        <v>3.1691882291215146E-3</v>
      </c>
      <c r="L1053" s="79">
        <f>ALL!L440/ALL!L$554</f>
        <v>2.6981417941667604E-3</v>
      </c>
      <c r="M1053" s="79">
        <f>ALL!M440/ALL!M$554</f>
        <v>3.0033402759128127E-3</v>
      </c>
      <c r="N1053" s="79">
        <f>ALL!N440/ALL!N$554</f>
        <v>3.3054618517018215E-3</v>
      </c>
      <c r="O1053" s="79">
        <f>ALL!O440/ALL!O$554</f>
        <v>2.015977944743183E-3</v>
      </c>
      <c r="P1053" s="79">
        <f>ALL!P440/ALL!P$554</f>
        <v>3.8154924398928003E-3</v>
      </c>
      <c r="Q1053" s="79">
        <f>ALL!Q440/ALL!Q$554</f>
        <v>3.8345332710449246E-3</v>
      </c>
      <c r="R1053" s="79">
        <f>ALL!R440/ALL!R$554</f>
        <v>2.0291692625826817E-3</v>
      </c>
      <c r="S1053" s="79">
        <f>ALL!S440/ALL!S$554</f>
        <v>4.4003728644640512E-3</v>
      </c>
      <c r="T1053" s="79">
        <f>ALL!T440/ALL!T$554</f>
        <v>2.629386421524129E-3</v>
      </c>
      <c r="U1053" s="79">
        <f>ALL!U440/ALL!U$554</f>
        <v>2.7236012767760556E-3</v>
      </c>
      <c r="V1053" s="79">
        <f>ALL!V440/ALL!V$554</f>
        <v>1.7142512440962391E-3</v>
      </c>
      <c r="W1053" s="79">
        <f>ALL!W440/ALL!W$554</f>
        <v>4.6498029953375448E-3</v>
      </c>
      <c r="X1053" s="79">
        <f>ALL!X440/ALL!X$554</f>
        <v>4.6608031310450757E-3</v>
      </c>
      <c r="Y1053" s="79">
        <f>ALL!Y440/ALL!Y$554</f>
        <v>3.1732761338798647E-3</v>
      </c>
      <c r="Z1053" s="79">
        <f>ALL!Z440/ALL!Z$554</f>
        <v>8.296343118406348E-4</v>
      </c>
      <c r="AA1053" s="79">
        <f>ALL!AA440/ALL!AA$554</f>
        <v>2.7578240474205808E-3</v>
      </c>
      <c r="AB1053" s="79">
        <f>ALL!AB440/ALL!AB$554</f>
        <v>5.4134526037364608E-4</v>
      </c>
      <c r="AC1053" s="79">
        <f>ALL!AC440/ALL!AC$554</f>
        <v>7.6588625056059627E-4</v>
      </c>
      <c r="AD1053" s="79">
        <f>ALL!AD440/ALL!AD$554</f>
        <v>2.4908349013578377E-3</v>
      </c>
      <c r="AE1053" s="79">
        <f>ALL!AE440/ALL!AE$554</f>
        <v>1.4731751357286581E-3</v>
      </c>
      <c r="AF1053" s="79">
        <f>ALL!AF440/ALL!AF$554</f>
        <v>3.8119212741870179E-3</v>
      </c>
      <c r="AG1053" s="79">
        <f>ALL!AG440/ALL!AG$554</f>
        <v>6.9425855697363681E-4</v>
      </c>
      <c r="AH1053" s="79">
        <f>ALL!AH440/ALL!AH$554</f>
        <v>4.498792564394791E-3</v>
      </c>
      <c r="AI1053" s="79">
        <f>ALL!AI440/ALL!AI$554</f>
        <v>2.3204173771684483E-3</v>
      </c>
      <c r="AJ1053" s="79">
        <f>ALL!AJ440/ALL!AJ$554</f>
        <v>1.8554986208820889E-3</v>
      </c>
      <c r="AK1053" s="79">
        <f>ALL!AK440/ALL!AK$554</f>
        <v>5.7686603746250325E-3</v>
      </c>
      <c r="AL1053" s="79">
        <f>ALL!AL440/ALL!AL$554</f>
        <v>5.3680517180234918E-3</v>
      </c>
      <c r="AM1053" s="79">
        <f>ALL!AM440/ALL!AM$554</f>
        <v>2.6025469010935959E-3</v>
      </c>
      <c r="AN1053" s="79">
        <f>ALL!AN440/ALL!AN$554</f>
        <v>3.3454208306544267E-3</v>
      </c>
      <c r="AO1053" s="79">
        <f>ALL!AO440/ALL!AO$554</f>
        <v>1.7409151249837853E-3</v>
      </c>
      <c r="AP1053" s="79">
        <f>ALL!AP440/ALL!AP$554</f>
        <v>3.7159816365248677E-3</v>
      </c>
      <c r="AQ1053" s="79">
        <f>ALL!AQ440/ALL!AQ$554</f>
        <v>3.9749841841714411E-3</v>
      </c>
      <c r="AR1053" s="79">
        <f>ALL!AR440/ALL!AR$554</f>
        <v>2.7750517928839744E-3</v>
      </c>
      <c r="AS1053" s="79">
        <f>ALL!AS440/ALL!AS$554</f>
        <v>1.0819401154183747E-2</v>
      </c>
      <c r="AT1053" s="79">
        <f>ALL!AT440/ALL!AT$554</f>
        <v>6.502695296853005E-3</v>
      </c>
      <c r="AU1053" s="79">
        <f>ALL!AU440/ALL!AU$554</f>
        <v>6.858349455747959E-3</v>
      </c>
      <c r="AV1053" s="79">
        <f>ALL!AV440/ALL!AV$554</f>
        <v>2.9572590293117213E-3</v>
      </c>
      <c r="AW1053" s="79">
        <f>ALL!AW440/ALL!AW$554</f>
        <v>6.3728143617162118E-3</v>
      </c>
      <c r="AX1053" s="79">
        <f>ALL!AX440/ALL!AX$554</f>
        <v>2.3546306285807807E-3</v>
      </c>
      <c r="AY1053" s="79">
        <f>ALL!AY440/ALL!AY$554</f>
        <v>2.9699564997130684E-3</v>
      </c>
      <c r="AZ1053" s="79">
        <f>ALL!AZ440/ALL!AZ$554</f>
        <v>1.5441684116289111E-3</v>
      </c>
      <c r="BA1053" s="79">
        <f>ALL!BA440/ALL!BA$554</f>
        <v>2.4309292522511142E-3</v>
      </c>
      <c r="BB1053" s="79">
        <f>ALL!BB440/ALL!BB$554</f>
        <v>3.761299010094918E-3</v>
      </c>
      <c r="BC1053" s="79">
        <f>ALL!BC440/ALL!BC$554</f>
        <v>6.988828628576269E-3</v>
      </c>
      <c r="BD1053" s="79">
        <f>ALL!BD440/ALL!BD$554</f>
        <v>3.347864326185091E-3</v>
      </c>
      <c r="BE1053" s="79">
        <f>ALL!BE440/ALL!BE$554</f>
        <v>2.1750894097713708E-3</v>
      </c>
      <c r="BF1053" s="79">
        <f>ALL!BF440/ALL!BF$554</f>
        <v>2.2073207882442043E-3</v>
      </c>
      <c r="BG1053" s="79">
        <f>ALL!BG440/ALL!BG$554</f>
        <v>3.7989822942692182E-3</v>
      </c>
      <c r="BH1053" s="79">
        <f>ALL!BH440/ALL!BH$554</f>
        <v>2.4176383349026774E-3</v>
      </c>
      <c r="BJ1053" s="267">
        <f t="array" ref="BJ1053">(MIN(IF($E$4:$BG$4=BJ$4,$E1053:$BG1053)))</f>
        <v>1.5441684116289111E-3</v>
      </c>
      <c r="BK1053" s="267">
        <f t="array" ref="BK1053">(MAX(IF($E$4:$BG$4=BK$4,$E1053:$BG1053)))</f>
        <v>1.0819401154183747E-2</v>
      </c>
      <c r="BL1053" s="267">
        <f t="array" ref="BL1053">(AVERAGE(IF($E$4:$BG$4=BL$4,$E1053:$BG1053)))</f>
        <v>4.3195428311172627E-3</v>
      </c>
      <c r="BM1053" s="267">
        <f t="array" ref="BM1053">(MIN(IF($E$4:$BG$4=BM$4,$E1053:$BG1053)))</f>
        <v>2.1750894097713708E-3</v>
      </c>
      <c r="BN1053" s="267">
        <f t="array" ref="BN1053">(MAX(IF($E$4:$BG$4=BN$4,$E1053:$BG1053)))</f>
        <v>3.7989822942692182E-3</v>
      </c>
      <c r="BO1053" s="267">
        <f t="array" ref="BO1053">(AVERAGE(IF($E$4:$BG$4=BO$4,$E1053:$BG1053)))</f>
        <v>2.8823142046174709E-3</v>
      </c>
      <c r="BP1053" s="267">
        <f t="array" ref="BP1053">(MIN(IF($E$4:$BG$4=BP$4,$E1053:$BG1053)))</f>
        <v>2.6025469010935959E-3</v>
      </c>
      <c r="BQ1053" s="267">
        <f t="array" ref="BQ1053">(MAX(IF($E$4:$BG$4=BQ$4,$E1053:$BG1053)))</f>
        <v>5.7686603746250325E-3</v>
      </c>
      <c r="BR1053" s="267">
        <f t="array" ref="BR1053">(AVERAGE(IF($E$4:$BG$4=BR$4,$E1053:$BG1053)))</f>
        <v>4.5797529979140399E-3</v>
      </c>
      <c r="BS1053" s="267">
        <f t="array" ref="BS1053">(MIN(IF($E$4:$BG$4=BS$4,$E1053:$BG1053)))</f>
        <v>7.6588625056059627E-4</v>
      </c>
      <c r="BT1053" s="267">
        <f t="array" ref="BT1053">(MAX(IF($E$4:$BG$4=BT$4,$E1053:$BG1053)))</f>
        <v>4.6498029953375448E-3</v>
      </c>
      <c r="BU1053" s="267">
        <f t="array" ref="BU1053">(AVERAGE(IF($E$4:$BG$4=BU$4,$E1053:$BG1053)))</f>
        <v>2.8788364458693038E-3</v>
      </c>
      <c r="BV1053" s="267">
        <f t="array" ref="BV1053">(MIN(IF($E$4:$BG$4=BV$4,$E1053:$BG1053)))</f>
        <v>5.4134526037364608E-4</v>
      </c>
      <c r="BW1053" s="267">
        <f t="array" ref="BW1053">(MAX(IF($E$4:$BG$4=BW$4,$E1053:$BG1053)))</f>
        <v>2.9732508777067452E-3</v>
      </c>
      <c r="BX1053" s="267">
        <f t="array" ref="BX1053">(AVERAGE(IF($E$4:$BG$4=BX$4,$E1053:$BG1053)))</f>
        <v>1.5499322677007786E-3</v>
      </c>
      <c r="BY1053" s="267">
        <f t="array" ref="BY1053">(MIN(IF($E$4:$BG$4=BY$4,$E1053:$BG1053)))</f>
        <v>6.9425855697363681E-4</v>
      </c>
      <c r="BZ1053" s="267">
        <f t="array" ref="BZ1053">(MAX(IF($E$4:$BG$4=BZ$4,$E1053:$BG1053)))</f>
        <v>4.6608031310450757E-3</v>
      </c>
      <c r="CA1053" s="267">
        <f t="array" ref="CA1053">(AVERAGE(IF($E$4:$BG$4=CA$4,$E1053:$BG1053)))</f>
        <v>3.0591524176422497E-3</v>
      </c>
      <c r="CB1053" s="268">
        <f t="shared" si="399"/>
        <v>0</v>
      </c>
      <c r="CC1053" s="268">
        <f t="shared" si="400"/>
        <v>0</v>
      </c>
      <c r="CD1053" s="268">
        <f t="shared" si="401"/>
        <v>3.3172829539571363E-3</v>
      </c>
    </row>
    <row r="1054" spans="1:82" s="90" customFormat="1">
      <c r="A1054" s="253">
        <f t="shared" si="407"/>
        <v>55202</v>
      </c>
      <c r="B1054" s="236" t="s">
        <v>380</v>
      </c>
      <c r="C1054" s="50"/>
      <c r="D1054" s="50"/>
      <c r="E1054" s="79">
        <f>ALL!E441/ALL!E$554</f>
        <v>0</v>
      </c>
      <c r="F1054" s="79">
        <f>ALL!F441/ALL!F$554</f>
        <v>0</v>
      </c>
      <c r="G1054" s="79">
        <f>ALL!G441/ALL!G$554</f>
        <v>0</v>
      </c>
      <c r="H1054" s="79">
        <f>ALL!H441/ALL!H$554</f>
        <v>0</v>
      </c>
      <c r="I1054" s="79">
        <f>ALL!I441/ALL!I$554</f>
        <v>0</v>
      </c>
      <c r="J1054" s="79">
        <f>ALL!J441/ALL!J$554</f>
        <v>0</v>
      </c>
      <c r="K1054" s="79">
        <f>ALL!K441/ALL!K$554</f>
        <v>0</v>
      </c>
      <c r="L1054" s="79">
        <f>ALL!L441/ALL!L$554</f>
        <v>0</v>
      </c>
      <c r="M1054" s="79">
        <f>ALL!M441/ALL!M$554</f>
        <v>0</v>
      </c>
      <c r="N1054" s="79">
        <f>ALL!N441/ALL!N$554</f>
        <v>0</v>
      </c>
      <c r="O1054" s="79">
        <f>ALL!O441/ALL!O$554</f>
        <v>0</v>
      </c>
      <c r="P1054" s="79">
        <f>ALL!P441/ALL!P$554</f>
        <v>0</v>
      </c>
      <c r="Q1054" s="79">
        <f>ALL!Q441/ALL!Q$554</f>
        <v>0</v>
      </c>
      <c r="R1054" s="79">
        <f>ALL!R441/ALL!R$554</f>
        <v>0</v>
      </c>
      <c r="S1054" s="79">
        <f>ALL!S441/ALL!S$554</f>
        <v>0</v>
      </c>
      <c r="T1054" s="79">
        <f>ALL!T441/ALL!T$554</f>
        <v>0</v>
      </c>
      <c r="U1054" s="79">
        <f>ALL!U441/ALL!U$554</f>
        <v>0</v>
      </c>
      <c r="V1054" s="79">
        <f>ALL!V441/ALL!V$554</f>
        <v>0</v>
      </c>
      <c r="W1054" s="79">
        <f>ALL!W441/ALL!W$554</f>
        <v>0</v>
      </c>
      <c r="X1054" s="79">
        <f>ALL!X441/ALL!X$554</f>
        <v>0</v>
      </c>
      <c r="Y1054" s="79">
        <f>ALL!Y441/ALL!Y$554</f>
        <v>-6.1568774598217603E-5</v>
      </c>
      <c r="Z1054" s="79">
        <f>ALL!Z441/ALL!Z$554</f>
        <v>0</v>
      </c>
      <c r="AA1054" s="79">
        <f>ALL!AA441/ALL!AA$554</f>
        <v>0</v>
      </c>
      <c r="AB1054" s="79">
        <f>ALL!AB441/ALL!AB$554</f>
        <v>0</v>
      </c>
      <c r="AC1054" s="79">
        <f>ALL!AC441/ALL!AC$554</f>
        <v>0</v>
      </c>
      <c r="AD1054" s="79">
        <f>ALL!AD441/ALL!AD$554</f>
        <v>0</v>
      </c>
      <c r="AE1054" s="79">
        <f>ALL!AE441/ALL!AE$554</f>
        <v>0</v>
      </c>
      <c r="AF1054" s="79">
        <f>ALL!AF441/ALL!AF$554</f>
        <v>0</v>
      </c>
      <c r="AG1054" s="79">
        <f>ALL!AG441/ALL!AG$554</f>
        <v>0</v>
      </c>
      <c r="AH1054" s="79">
        <f>ALL!AH441/ALL!AH$554</f>
        <v>0</v>
      </c>
      <c r="AI1054" s="79">
        <f>ALL!AI441/ALL!AI$554</f>
        <v>0</v>
      </c>
      <c r="AJ1054" s="79">
        <f>ALL!AJ441/ALL!AJ$554</f>
        <v>0</v>
      </c>
      <c r="AK1054" s="79">
        <f>ALL!AK441/ALL!AK$554</f>
        <v>0</v>
      </c>
      <c r="AL1054" s="79">
        <f>ALL!AL441/ALL!AL$554</f>
        <v>0</v>
      </c>
      <c r="AM1054" s="79">
        <f>ALL!AM441/ALL!AM$554</f>
        <v>0</v>
      </c>
      <c r="AN1054" s="79">
        <f>ALL!AN441/ALL!AN$554</f>
        <v>0</v>
      </c>
      <c r="AO1054" s="79">
        <f>ALL!AO441/ALL!AO$554</f>
        <v>0</v>
      </c>
      <c r="AP1054" s="79">
        <f>ALL!AP441/ALL!AP$554</f>
        <v>0</v>
      </c>
      <c r="AQ1054" s="79">
        <f>ALL!AQ441/ALL!AQ$554</f>
        <v>9.6486361544883276E-5</v>
      </c>
      <c r="AR1054" s="79">
        <f>ALL!AR441/ALL!AR$554</f>
        <v>0</v>
      </c>
      <c r="AS1054" s="79">
        <f>ALL!AS441/ALL!AS$554</f>
        <v>0</v>
      </c>
      <c r="AT1054" s="79">
        <f>ALL!AT441/ALL!AT$554</f>
        <v>0</v>
      </c>
      <c r="AU1054" s="79">
        <f>ALL!AU441/ALL!AU$554</f>
        <v>0</v>
      </c>
      <c r="AV1054" s="79">
        <f>ALL!AV441/ALL!AV$554</f>
        <v>0</v>
      </c>
      <c r="AW1054" s="79">
        <f>ALL!AW441/ALL!AW$554</f>
        <v>0</v>
      </c>
      <c r="AX1054" s="79">
        <f>ALL!AX441/ALL!AX$554</f>
        <v>0</v>
      </c>
      <c r="AY1054" s="79">
        <f>ALL!AY441/ALL!AY$554</f>
        <v>0</v>
      </c>
      <c r="AZ1054" s="79">
        <f>ALL!AZ441/ALL!AZ$554</f>
        <v>0</v>
      </c>
      <c r="BA1054" s="79">
        <f>ALL!BA441/ALL!BA$554</f>
        <v>0</v>
      </c>
      <c r="BB1054" s="79">
        <f>ALL!BB441/ALL!BB$554</f>
        <v>0</v>
      </c>
      <c r="BC1054" s="79">
        <f>ALL!BC441/ALL!BC$554</f>
        <v>0</v>
      </c>
      <c r="BD1054" s="79">
        <f>ALL!BD441/ALL!BD$554</f>
        <v>0</v>
      </c>
      <c r="BE1054" s="79">
        <f>ALL!BE441/ALL!BE$554</f>
        <v>0</v>
      </c>
      <c r="BF1054" s="79">
        <f>ALL!BF441/ALL!BF$554</f>
        <v>0</v>
      </c>
      <c r="BG1054" s="79">
        <f>ALL!BG441/ALL!BG$554</f>
        <v>0</v>
      </c>
      <c r="BH1054" s="79">
        <f>ALL!BH441/ALL!BH$554</f>
        <v>-5.6931884753920854E-7</v>
      </c>
      <c r="BJ1054" s="267">
        <f t="array" ref="BJ1054">(MIN(IF($E$4:$BG$4=BJ$4,$E1054:$BG1054)))</f>
        <v>0</v>
      </c>
      <c r="BK1054" s="267">
        <f t="array" ref="BK1054">(MAX(IF($E$4:$BG$4=BK$4,$E1054:$BG1054)))</f>
        <v>9.6486361544883276E-5</v>
      </c>
      <c r="BL1054" s="267">
        <f t="array" ref="BL1054">(AVERAGE(IF($E$4:$BG$4=BL$4,$E1054:$BG1054)))</f>
        <v>6.0303975965552048E-6</v>
      </c>
      <c r="BM1054" s="267">
        <f t="array" ref="BM1054">(MIN(IF($E$4:$BG$4=BM$4,$E1054:$BG1054)))</f>
        <v>0</v>
      </c>
      <c r="BN1054" s="267">
        <f t="array" ref="BN1054">(MAX(IF($E$4:$BG$4=BN$4,$E1054:$BG1054)))</f>
        <v>0</v>
      </c>
      <c r="BO1054" s="267">
        <f t="array" ref="BO1054">(AVERAGE(IF($E$4:$BG$4=BO$4,$E1054:$BG1054)))</f>
        <v>0</v>
      </c>
      <c r="BP1054" s="267">
        <f t="array" ref="BP1054">(MIN(IF($E$4:$BG$4=BP$4,$E1054:$BG1054)))</f>
        <v>0</v>
      </c>
      <c r="BQ1054" s="267">
        <f t="array" ref="BQ1054">(MAX(IF($E$4:$BG$4=BQ$4,$E1054:$BG1054)))</f>
        <v>0</v>
      </c>
      <c r="BR1054" s="267">
        <f t="array" ref="BR1054">(AVERAGE(IF($E$4:$BG$4=BR$4,$E1054:$BG1054)))</f>
        <v>0</v>
      </c>
      <c r="BS1054" s="267">
        <f t="array" ref="BS1054">(MIN(IF($E$4:$BG$4=BS$4,$E1054:$BG1054)))</f>
        <v>-6.1568774598217603E-5</v>
      </c>
      <c r="BT1054" s="267">
        <f t="array" ref="BT1054">(MAX(IF($E$4:$BG$4=BT$4,$E1054:$BG1054)))</f>
        <v>0</v>
      </c>
      <c r="BU1054" s="267">
        <f t="array" ref="BU1054">(AVERAGE(IF($E$4:$BG$4=BU$4,$E1054:$BG1054)))</f>
        <v>-2.9318464094389335E-6</v>
      </c>
      <c r="BV1054" s="267">
        <f t="array" ref="BV1054">(MIN(IF($E$4:$BG$4=BV$4,$E1054:$BG1054)))</f>
        <v>0</v>
      </c>
      <c r="BW1054" s="267">
        <f t="array" ref="BW1054">(MAX(IF($E$4:$BG$4=BW$4,$E1054:$BG1054)))</f>
        <v>0</v>
      </c>
      <c r="BX1054" s="267">
        <f t="array" ref="BX1054">(AVERAGE(IF($E$4:$BG$4=BX$4,$E1054:$BG1054)))</f>
        <v>0</v>
      </c>
      <c r="BY1054" s="267">
        <f t="array" ref="BY1054">(MIN(IF($E$4:$BG$4=BY$4,$E1054:$BG1054)))</f>
        <v>0</v>
      </c>
      <c r="BZ1054" s="267">
        <f t="array" ref="BZ1054">(MAX(IF($E$4:$BG$4=BZ$4,$E1054:$BG1054)))</f>
        <v>0</v>
      </c>
      <c r="CA1054" s="267">
        <f t="array" ref="CA1054">(AVERAGE(IF($E$4:$BG$4=CA$4,$E1054:$BG1054)))</f>
        <v>0</v>
      </c>
      <c r="CB1054" s="268">
        <f t="shared" si="399"/>
        <v>0</v>
      </c>
      <c r="CC1054" s="268">
        <f t="shared" si="400"/>
        <v>0</v>
      </c>
      <c r="CD1054" s="268">
        <f t="shared" si="401"/>
        <v>6.3486521721210317E-7</v>
      </c>
    </row>
    <row r="1055" spans="1:82" s="90" customFormat="1">
      <c r="A1055" s="253">
        <f t="shared" si="407"/>
        <v>55203</v>
      </c>
      <c r="B1055" s="236" t="s">
        <v>381</v>
      </c>
      <c r="C1055" s="50"/>
      <c r="D1055" s="50"/>
      <c r="E1055" s="79">
        <f>ALL!E442/ALL!E$554</f>
        <v>0</v>
      </c>
      <c r="F1055" s="79">
        <f>ALL!F442/ALL!F$554</f>
        <v>0</v>
      </c>
      <c r="G1055" s="79">
        <f>ALL!G442/ALL!G$554</f>
        <v>0</v>
      </c>
      <c r="H1055" s="79">
        <f>ALL!H442/ALL!H$554</f>
        <v>0</v>
      </c>
      <c r="I1055" s="79">
        <f>ALL!I442/ALL!I$554</f>
        <v>0</v>
      </c>
      <c r="J1055" s="79">
        <f>ALL!J442/ALL!J$554</f>
        <v>0</v>
      </c>
      <c r="K1055" s="79">
        <f>ALL!K442/ALL!K$554</f>
        <v>0</v>
      </c>
      <c r="L1055" s="79">
        <f>ALL!L442/ALL!L$554</f>
        <v>0</v>
      </c>
      <c r="M1055" s="79">
        <f>ALL!M442/ALL!M$554</f>
        <v>0</v>
      </c>
      <c r="N1055" s="79">
        <f>ALL!N442/ALL!N$554</f>
        <v>0</v>
      </c>
      <c r="O1055" s="79">
        <f>ALL!O442/ALL!O$554</f>
        <v>0</v>
      </c>
      <c r="P1055" s="79">
        <f>ALL!P442/ALL!P$554</f>
        <v>0</v>
      </c>
      <c r="Q1055" s="79">
        <f>ALL!Q442/ALL!Q$554</f>
        <v>0</v>
      </c>
      <c r="R1055" s="79">
        <f>ALL!R442/ALL!R$554</f>
        <v>0</v>
      </c>
      <c r="S1055" s="79">
        <f>ALL!S442/ALL!S$554</f>
        <v>0</v>
      </c>
      <c r="T1055" s="79">
        <f>ALL!T442/ALL!T$554</f>
        <v>0</v>
      </c>
      <c r="U1055" s="79">
        <f>ALL!U442/ALL!U$554</f>
        <v>0</v>
      </c>
      <c r="V1055" s="79">
        <f>ALL!V442/ALL!V$554</f>
        <v>0</v>
      </c>
      <c r="W1055" s="79">
        <f>ALL!W442/ALL!W$554</f>
        <v>0</v>
      </c>
      <c r="X1055" s="79">
        <f>ALL!X442/ALL!X$554</f>
        <v>0</v>
      </c>
      <c r="Y1055" s="79">
        <f>ALL!Y442/ALL!Y$554</f>
        <v>0</v>
      </c>
      <c r="Z1055" s="79">
        <f>ALL!Z442/ALL!Z$554</f>
        <v>0</v>
      </c>
      <c r="AA1055" s="79">
        <f>ALL!AA442/ALL!AA$554</f>
        <v>0</v>
      </c>
      <c r="AB1055" s="79">
        <f>ALL!AB442/ALL!AB$554</f>
        <v>0</v>
      </c>
      <c r="AC1055" s="79">
        <f>ALL!AC442/ALL!AC$554</f>
        <v>2.2224769639479012E-3</v>
      </c>
      <c r="AD1055" s="79">
        <f>ALL!AD442/ALL!AD$554</f>
        <v>0</v>
      </c>
      <c r="AE1055" s="79">
        <f>ALL!AE442/ALL!AE$554</f>
        <v>7.5148737469751185E-4</v>
      </c>
      <c r="AF1055" s="79">
        <f>ALL!AF442/ALL!AF$554</f>
        <v>0</v>
      </c>
      <c r="AG1055" s="79">
        <f>ALL!AG442/ALL!AG$554</f>
        <v>7.0853990700379965E-4</v>
      </c>
      <c r="AH1055" s="79">
        <f>ALL!AH442/ALL!AH$554</f>
        <v>0</v>
      </c>
      <c r="AI1055" s="79">
        <f>ALL!AI442/ALL!AI$554</f>
        <v>0</v>
      </c>
      <c r="AJ1055" s="79">
        <f>ALL!AJ442/ALL!AJ$554</f>
        <v>0</v>
      </c>
      <c r="AK1055" s="79">
        <f>ALL!AK442/ALL!AK$554</f>
        <v>0</v>
      </c>
      <c r="AL1055" s="79">
        <f>ALL!AL442/ALL!AL$554</f>
        <v>0</v>
      </c>
      <c r="AM1055" s="79">
        <f>ALL!AM442/ALL!AM$554</f>
        <v>0</v>
      </c>
      <c r="AN1055" s="79">
        <f>ALL!AN442/ALL!AN$554</f>
        <v>0</v>
      </c>
      <c r="AO1055" s="79">
        <f>ALL!AO442/ALL!AO$554</f>
        <v>0</v>
      </c>
      <c r="AP1055" s="79">
        <f>ALL!AP442/ALL!AP$554</f>
        <v>0</v>
      </c>
      <c r="AQ1055" s="79">
        <f>ALL!AQ442/ALL!AQ$554</f>
        <v>0</v>
      </c>
      <c r="AR1055" s="79">
        <f>ALL!AR442/ALL!AR$554</f>
        <v>0</v>
      </c>
      <c r="AS1055" s="79">
        <f>ALL!AS442/ALL!AS$554</f>
        <v>0</v>
      </c>
      <c r="AT1055" s="79">
        <f>ALL!AT442/ALL!AT$554</f>
        <v>0</v>
      </c>
      <c r="AU1055" s="79">
        <f>ALL!AU442/ALL!AU$554</f>
        <v>0</v>
      </c>
      <c r="AV1055" s="79">
        <f>ALL!AV442/ALL!AV$554</f>
        <v>0</v>
      </c>
      <c r="AW1055" s="79">
        <f>ALL!AW442/ALL!AW$554</f>
        <v>0</v>
      </c>
      <c r="AX1055" s="79">
        <f>ALL!AX442/ALL!AX$554</f>
        <v>0</v>
      </c>
      <c r="AY1055" s="79">
        <f>ALL!AY442/ALL!AY$554</f>
        <v>0</v>
      </c>
      <c r="AZ1055" s="79">
        <f>ALL!AZ442/ALL!AZ$554</f>
        <v>0</v>
      </c>
      <c r="BA1055" s="79">
        <f>ALL!BA442/ALL!BA$554</f>
        <v>0</v>
      </c>
      <c r="BB1055" s="79">
        <f>ALL!BB442/ALL!BB$554</f>
        <v>0</v>
      </c>
      <c r="BC1055" s="79">
        <f>ALL!BC442/ALL!BC$554</f>
        <v>0</v>
      </c>
      <c r="BD1055" s="79">
        <f>ALL!BD442/ALL!BD$554</f>
        <v>0</v>
      </c>
      <c r="BE1055" s="79">
        <f>ALL!BE442/ALL!BE$554</f>
        <v>0</v>
      </c>
      <c r="BF1055" s="79">
        <f>ALL!BF442/ALL!BF$554</f>
        <v>0</v>
      </c>
      <c r="BG1055" s="79">
        <f>ALL!BG442/ALL!BG$554</f>
        <v>0</v>
      </c>
      <c r="BH1055" s="79">
        <f>ALL!BH442/ALL!BH$554</f>
        <v>9.8089608405315361E-5</v>
      </c>
      <c r="BJ1055" s="267">
        <f t="array" ref="BJ1055">(MIN(IF($E$4:$BG$4=BJ$4,$E1055:$BG1055)))</f>
        <v>0</v>
      </c>
      <c r="BK1055" s="267">
        <f t="array" ref="BK1055">(MAX(IF($E$4:$BG$4=BK$4,$E1055:$BG1055)))</f>
        <v>0</v>
      </c>
      <c r="BL1055" s="267">
        <f t="array" ref="BL1055">(AVERAGE(IF($E$4:$BG$4=BL$4,$E1055:$BG1055)))</f>
        <v>0</v>
      </c>
      <c r="BM1055" s="267">
        <f t="array" ref="BM1055">(MIN(IF($E$4:$BG$4=BM$4,$E1055:$BG1055)))</f>
        <v>0</v>
      </c>
      <c r="BN1055" s="267">
        <f t="array" ref="BN1055">(MAX(IF($E$4:$BG$4=BN$4,$E1055:$BG1055)))</f>
        <v>0</v>
      </c>
      <c r="BO1055" s="267">
        <f t="array" ref="BO1055">(AVERAGE(IF($E$4:$BG$4=BO$4,$E1055:$BG1055)))</f>
        <v>0</v>
      </c>
      <c r="BP1055" s="267">
        <f t="array" ref="BP1055">(MIN(IF($E$4:$BG$4=BP$4,$E1055:$BG1055)))</f>
        <v>0</v>
      </c>
      <c r="BQ1055" s="267">
        <f t="array" ref="BQ1055">(MAX(IF($E$4:$BG$4=BQ$4,$E1055:$BG1055)))</f>
        <v>0</v>
      </c>
      <c r="BR1055" s="267">
        <f t="array" ref="BR1055">(AVERAGE(IF($E$4:$BG$4=BR$4,$E1055:$BG1055)))</f>
        <v>0</v>
      </c>
      <c r="BS1055" s="267">
        <f t="array" ref="BS1055">(MIN(IF($E$4:$BG$4=BS$4,$E1055:$BG1055)))</f>
        <v>0</v>
      </c>
      <c r="BT1055" s="267">
        <f t="array" ref="BT1055">(MAX(IF($E$4:$BG$4=BT$4,$E1055:$BG1055)))</f>
        <v>2.2224769639479012E-3</v>
      </c>
      <c r="BU1055" s="267">
        <f t="array" ref="BU1055">(AVERAGE(IF($E$4:$BG$4=BU$4,$E1055:$BG1055)))</f>
        <v>1.4161734945930537E-4</v>
      </c>
      <c r="BV1055" s="267">
        <f t="array" ref="BV1055">(MIN(IF($E$4:$BG$4=BV$4,$E1055:$BG1055)))</f>
        <v>0</v>
      </c>
      <c r="BW1055" s="267">
        <f t="array" ref="BW1055">(MAX(IF($E$4:$BG$4=BW$4,$E1055:$BG1055)))</f>
        <v>0</v>
      </c>
      <c r="BX1055" s="267">
        <f t="array" ref="BX1055">(AVERAGE(IF($E$4:$BG$4=BX$4,$E1055:$BG1055)))</f>
        <v>0</v>
      </c>
      <c r="BY1055" s="267">
        <f t="array" ref="BY1055">(MIN(IF($E$4:$BG$4=BY$4,$E1055:$BG1055)))</f>
        <v>0</v>
      </c>
      <c r="BZ1055" s="267">
        <f t="array" ref="BZ1055">(MAX(IF($E$4:$BG$4=BZ$4,$E1055:$BG1055)))</f>
        <v>7.0853990700379965E-4</v>
      </c>
      <c r="CA1055" s="267">
        <f t="array" ref="CA1055">(AVERAGE(IF($E$4:$BG$4=CA$4,$E1055:$BG1055)))</f>
        <v>1.0121998671482852E-4</v>
      </c>
      <c r="CB1055" s="268">
        <f t="shared" si="399"/>
        <v>0</v>
      </c>
      <c r="CC1055" s="268">
        <f t="shared" si="400"/>
        <v>0</v>
      </c>
      <c r="CD1055" s="268">
        <f t="shared" si="401"/>
        <v>6.6954622648167505E-5</v>
      </c>
    </row>
    <row r="1056" spans="1:82" s="90" customFormat="1" ht="24">
      <c r="A1056" s="253">
        <f t="shared" si="407"/>
        <v>55204</v>
      </c>
      <c r="B1056" s="236" t="s">
        <v>382</v>
      </c>
      <c r="C1056" s="50"/>
      <c r="D1056" s="50"/>
      <c r="E1056" s="79">
        <f>ALL!E443/ALL!E$554</f>
        <v>0</v>
      </c>
      <c r="F1056" s="79">
        <f>ALL!F443/ALL!F$554</f>
        <v>0</v>
      </c>
      <c r="G1056" s="79">
        <f>ALL!G443/ALL!G$554</f>
        <v>0</v>
      </c>
      <c r="H1056" s="79">
        <f>ALL!H443/ALL!H$554</f>
        <v>2.0090168206402538E-5</v>
      </c>
      <c r="I1056" s="79">
        <f>ALL!I443/ALL!I$554</f>
        <v>0</v>
      </c>
      <c r="J1056" s="79">
        <f>ALL!J443/ALL!J$554</f>
        <v>0</v>
      </c>
      <c r="K1056" s="79">
        <f>ALL!K443/ALL!K$554</f>
        <v>0</v>
      </c>
      <c r="L1056" s="79">
        <f>ALL!L443/ALL!L$554</f>
        <v>0</v>
      </c>
      <c r="M1056" s="79">
        <f>ALL!M443/ALL!M$554</f>
        <v>0</v>
      </c>
      <c r="N1056" s="79">
        <f>ALL!N443/ALL!N$554</f>
        <v>0</v>
      </c>
      <c r="O1056" s="79">
        <f>ALL!O443/ALL!O$554</f>
        <v>0</v>
      </c>
      <c r="P1056" s="79">
        <f>ALL!P443/ALL!P$554</f>
        <v>0</v>
      </c>
      <c r="Q1056" s="79">
        <f>ALL!Q443/ALL!Q$554</f>
        <v>0</v>
      </c>
      <c r="R1056" s="79">
        <f>ALL!R443/ALL!R$554</f>
        <v>0</v>
      </c>
      <c r="S1056" s="79">
        <f>ALL!S443/ALL!S$554</f>
        <v>0</v>
      </c>
      <c r="T1056" s="79">
        <f>ALL!T443/ALL!T$554</f>
        <v>0</v>
      </c>
      <c r="U1056" s="79">
        <f>ALL!U443/ALL!U$554</f>
        <v>0</v>
      </c>
      <c r="V1056" s="79">
        <f>ALL!V443/ALL!V$554</f>
        <v>2.4302853027355451E-4</v>
      </c>
      <c r="W1056" s="79">
        <f>ALL!W443/ALL!W$554</f>
        <v>0</v>
      </c>
      <c r="X1056" s="79">
        <f>ALL!X443/ALL!X$554</f>
        <v>8.427958548435922E-5</v>
      </c>
      <c r="Y1056" s="79">
        <f>ALL!Y443/ALL!Y$554</f>
        <v>0</v>
      </c>
      <c r="Z1056" s="79">
        <f>ALL!Z443/ALL!Z$554</f>
        <v>7.5294870118041313E-5</v>
      </c>
      <c r="AA1056" s="79">
        <f>ALL!AA443/ALL!AA$554</f>
        <v>0</v>
      </c>
      <c r="AB1056" s="79">
        <f>ALL!AB443/ALL!AB$554</f>
        <v>0</v>
      </c>
      <c r="AC1056" s="79">
        <f>ALL!AC443/ALL!AC$554</f>
        <v>0</v>
      </c>
      <c r="AD1056" s="79">
        <f>ALL!AD443/ALL!AD$554</f>
        <v>0</v>
      </c>
      <c r="AE1056" s="79">
        <f>ALL!AE443/ALL!AE$554</f>
        <v>0</v>
      </c>
      <c r="AF1056" s="79">
        <f>ALL!AF443/ALL!AF$554</f>
        <v>0</v>
      </c>
      <c r="AG1056" s="79">
        <f>ALL!AG443/ALL!AG$554</f>
        <v>0</v>
      </c>
      <c r="AH1056" s="79">
        <f>ALL!AH443/ALL!AH$554</f>
        <v>0</v>
      </c>
      <c r="AI1056" s="79">
        <f>ALL!AI443/ALL!AI$554</f>
        <v>0</v>
      </c>
      <c r="AJ1056" s="79">
        <f>ALL!AJ443/ALL!AJ$554</f>
        <v>8.034017862784676E-5</v>
      </c>
      <c r="AK1056" s="79">
        <f>ALL!AK443/ALL!AK$554</f>
        <v>0</v>
      </c>
      <c r="AL1056" s="79">
        <f>ALL!AL443/ALL!AL$554</f>
        <v>0</v>
      </c>
      <c r="AM1056" s="79">
        <f>ALL!AM443/ALL!AM$554</f>
        <v>5.0890833530894887E-4</v>
      </c>
      <c r="AN1056" s="79">
        <f>ALL!AN443/ALL!AN$554</f>
        <v>6.5325239564668165E-4</v>
      </c>
      <c r="AO1056" s="79">
        <f>ALL!AO443/ALL!AO$554</f>
        <v>0</v>
      </c>
      <c r="AP1056" s="79">
        <f>ALL!AP443/ALL!AP$554</f>
        <v>3.1501629044684138E-4</v>
      </c>
      <c r="AQ1056" s="79">
        <f>ALL!AQ443/ALL!AQ$554</f>
        <v>0</v>
      </c>
      <c r="AR1056" s="79">
        <f>ALL!AR443/ALL!AR$554</f>
        <v>0</v>
      </c>
      <c r="AS1056" s="79">
        <f>ALL!AS443/ALL!AS$554</f>
        <v>0</v>
      </c>
      <c r="AT1056" s="79">
        <f>ALL!AT443/ALL!AT$554</f>
        <v>0</v>
      </c>
      <c r="AU1056" s="79">
        <f>ALL!AU443/ALL!AU$554</f>
        <v>0</v>
      </c>
      <c r="AV1056" s="79">
        <f>ALL!AV443/ALL!AV$554</f>
        <v>1.4782976791273576E-3</v>
      </c>
      <c r="AW1056" s="79">
        <f>ALL!AW443/ALL!AW$554</f>
        <v>2.7258819149732921E-4</v>
      </c>
      <c r="AX1056" s="79">
        <f>ALL!AX443/ALL!AX$554</f>
        <v>1.4949630177067973E-4</v>
      </c>
      <c r="AY1056" s="79">
        <f>ALL!AY443/ALL!AY$554</f>
        <v>0</v>
      </c>
      <c r="AZ1056" s="79">
        <f>ALL!AZ443/ALL!AZ$554</f>
        <v>2.8729861978388222E-4</v>
      </c>
      <c r="BA1056" s="79">
        <f>ALL!BA443/ALL!BA$554</f>
        <v>5.647423072546961E-4</v>
      </c>
      <c r="BB1056" s="79">
        <f>ALL!BB443/ALL!BB$554</f>
        <v>0</v>
      </c>
      <c r="BC1056" s="79">
        <f>ALL!BC443/ALL!BC$554</f>
        <v>0</v>
      </c>
      <c r="BD1056" s="79">
        <f>ALL!BD443/ALL!BD$554</f>
        <v>0</v>
      </c>
      <c r="BE1056" s="79">
        <f>ALL!BE443/ALL!BE$554</f>
        <v>0</v>
      </c>
      <c r="BF1056" s="79">
        <f>ALL!BF443/ALL!BF$554</f>
        <v>5.5344665533431714E-5</v>
      </c>
      <c r="BG1056" s="79">
        <f>ALL!BG443/ALL!BG$554</f>
        <v>4.0180184963000119E-6</v>
      </c>
      <c r="BH1056" s="79">
        <f>ALL!BH443/ALL!BH$554</f>
        <v>2.1930666511296751E-5</v>
      </c>
      <c r="BJ1056" s="267">
        <f t="array" ref="BJ1056">(MIN(IF($E$4:$BG$4=BJ$4,$E1056:$BG1056)))</f>
        <v>0</v>
      </c>
      <c r="BK1056" s="267">
        <f t="array" ref="BK1056">(MAX(IF($E$4:$BG$4=BK$4,$E1056:$BG1056)))</f>
        <v>1.4782976791273576E-3</v>
      </c>
      <c r="BL1056" s="267">
        <f t="array" ref="BL1056">(AVERAGE(IF($E$4:$BG$4=BL$4,$E1056:$BG1056)))</f>
        <v>2.3254323659546676E-4</v>
      </c>
      <c r="BM1056" s="267">
        <f t="array" ref="BM1056">(MIN(IF($E$4:$BG$4=BM$4,$E1056:$BG1056)))</f>
        <v>0</v>
      </c>
      <c r="BN1056" s="267">
        <f t="array" ref="BN1056">(MAX(IF($E$4:$BG$4=BN$4,$E1056:$BG1056)))</f>
        <v>5.5344665533431714E-5</v>
      </c>
      <c r="BO1056" s="267">
        <f t="array" ref="BO1056">(AVERAGE(IF($E$4:$BG$4=BO$4,$E1056:$BG1056)))</f>
        <v>1.4840671007432932E-5</v>
      </c>
      <c r="BP1056" s="267">
        <f t="array" ref="BP1056">(MIN(IF($E$4:$BG$4=BP$4,$E1056:$BG1056)))</f>
        <v>0</v>
      </c>
      <c r="BQ1056" s="267">
        <f t="array" ref="BQ1056">(MAX(IF($E$4:$BG$4=BQ$4,$E1056:$BG1056)))</f>
        <v>5.0890833530894887E-4</v>
      </c>
      <c r="BR1056" s="267">
        <f t="array" ref="BR1056">(AVERAGE(IF($E$4:$BG$4=BR$4,$E1056:$BG1056)))</f>
        <v>1.6963611176964963E-4</v>
      </c>
      <c r="BS1056" s="267">
        <f t="array" ref="BS1056">(MIN(IF($E$4:$BG$4=BS$4,$E1056:$BG1056)))</f>
        <v>0</v>
      </c>
      <c r="BT1056" s="267">
        <f t="array" ref="BT1056">(MAX(IF($E$4:$BG$4=BT$4,$E1056:$BG1056)))</f>
        <v>2.4302853027355451E-4</v>
      </c>
      <c r="BU1056" s="267">
        <f t="array" ref="BU1056">(AVERAGE(IF($E$4:$BG$4=BU$4,$E1056:$BG1056)))</f>
        <v>1.2529461832378907E-5</v>
      </c>
      <c r="BV1056" s="267">
        <f t="array" ref="BV1056">(MIN(IF($E$4:$BG$4=BV$4,$E1056:$BG1056)))</f>
        <v>0</v>
      </c>
      <c r="BW1056" s="267">
        <f t="array" ref="BW1056">(MAX(IF($E$4:$BG$4=BW$4,$E1056:$BG1056)))</f>
        <v>8.034017862784676E-5</v>
      </c>
      <c r="BX1056" s="267">
        <f t="array" ref="BX1056">(AVERAGE(IF($E$4:$BG$4=BX$4,$E1056:$BG1056)))</f>
        <v>3.8908762186472018E-5</v>
      </c>
      <c r="BY1056" s="267">
        <f t="array" ref="BY1056">(MIN(IF($E$4:$BG$4=BY$4,$E1056:$BG1056)))</f>
        <v>0</v>
      </c>
      <c r="BZ1056" s="267">
        <f t="array" ref="BZ1056">(MAX(IF($E$4:$BG$4=BZ$4,$E1056:$BG1056)))</f>
        <v>8.427958548435922E-5</v>
      </c>
      <c r="CA1056" s="267">
        <f t="array" ref="CA1056">(AVERAGE(IF($E$4:$BG$4=CA$4,$E1056:$BG1056)))</f>
        <v>1.2039940783479888E-5</v>
      </c>
      <c r="CB1056" s="268">
        <f t="shared" si="399"/>
        <v>0</v>
      </c>
      <c r="CC1056" s="268">
        <f t="shared" si="400"/>
        <v>0</v>
      </c>
      <c r="CD1056" s="268">
        <f t="shared" si="401"/>
        <v>8.7127202501388224E-5</v>
      </c>
    </row>
    <row r="1057" spans="1:82" s="90" customFormat="1">
      <c r="A1057" s="253">
        <f t="shared" si="407"/>
        <v>55205</v>
      </c>
      <c r="B1057" s="236" t="s">
        <v>383</v>
      </c>
      <c r="C1057" s="50"/>
      <c r="D1057" s="50"/>
      <c r="E1057" s="79">
        <f>ALL!E444/ALL!E$554</f>
        <v>0</v>
      </c>
      <c r="F1057" s="79">
        <f>ALL!F444/ALL!F$554</f>
        <v>0</v>
      </c>
      <c r="G1057" s="79">
        <f>ALL!G444/ALL!G$554</f>
        <v>0</v>
      </c>
      <c r="H1057" s="79">
        <f>ALL!H444/ALL!H$554</f>
        <v>0</v>
      </c>
      <c r="I1057" s="79">
        <f>ALL!I444/ALL!I$554</f>
        <v>0</v>
      </c>
      <c r="J1057" s="79">
        <f>ALL!J444/ALL!J$554</f>
        <v>0</v>
      </c>
      <c r="K1057" s="79">
        <f>ALL!K444/ALL!K$554</f>
        <v>0</v>
      </c>
      <c r="L1057" s="79">
        <f>ALL!L444/ALL!L$554</f>
        <v>0</v>
      </c>
      <c r="M1057" s="79">
        <f>ALL!M444/ALL!M$554</f>
        <v>0</v>
      </c>
      <c r="N1057" s="79">
        <f>ALL!N444/ALL!N$554</f>
        <v>0</v>
      </c>
      <c r="O1057" s="79">
        <f>ALL!O444/ALL!O$554</f>
        <v>0</v>
      </c>
      <c r="P1057" s="79">
        <f>ALL!P444/ALL!P$554</f>
        <v>0</v>
      </c>
      <c r="Q1057" s="79">
        <f>ALL!Q444/ALL!Q$554</f>
        <v>0</v>
      </c>
      <c r="R1057" s="79">
        <f>ALL!R444/ALL!R$554</f>
        <v>0</v>
      </c>
      <c r="S1057" s="79">
        <f>ALL!S444/ALL!S$554</f>
        <v>0</v>
      </c>
      <c r="T1057" s="79">
        <f>ALL!T444/ALL!T$554</f>
        <v>0</v>
      </c>
      <c r="U1057" s="79">
        <f>ALL!U444/ALL!U$554</f>
        <v>0</v>
      </c>
      <c r="V1057" s="79">
        <f>ALL!V444/ALL!V$554</f>
        <v>0</v>
      </c>
      <c r="W1057" s="79">
        <f>ALL!W444/ALL!W$554</f>
        <v>0</v>
      </c>
      <c r="X1057" s="79">
        <f>ALL!X444/ALL!X$554</f>
        <v>0</v>
      </c>
      <c r="Y1057" s="79">
        <f>ALL!Y444/ALL!Y$554</f>
        <v>0</v>
      </c>
      <c r="Z1057" s="79">
        <f>ALL!Z444/ALL!Z$554</f>
        <v>0</v>
      </c>
      <c r="AA1057" s="79">
        <f>ALL!AA444/ALL!AA$554</f>
        <v>0</v>
      </c>
      <c r="AB1057" s="79">
        <f>ALL!AB444/ALL!AB$554</f>
        <v>0</v>
      </c>
      <c r="AC1057" s="79">
        <f>ALL!AC444/ALL!AC$554</f>
        <v>0</v>
      </c>
      <c r="AD1057" s="79">
        <f>ALL!AD444/ALL!AD$554</f>
        <v>0</v>
      </c>
      <c r="AE1057" s="79">
        <f>ALL!AE444/ALL!AE$554</f>
        <v>0</v>
      </c>
      <c r="AF1057" s="79">
        <f>ALL!AF444/ALL!AF$554</f>
        <v>0</v>
      </c>
      <c r="AG1057" s="79">
        <f>ALL!AG444/ALL!AG$554</f>
        <v>0</v>
      </c>
      <c r="AH1057" s="79">
        <f>ALL!AH444/ALL!AH$554</f>
        <v>0</v>
      </c>
      <c r="AI1057" s="79">
        <f>ALL!AI444/ALL!AI$554</f>
        <v>0</v>
      </c>
      <c r="AJ1057" s="79">
        <f>ALL!AJ444/ALL!AJ$554</f>
        <v>0</v>
      </c>
      <c r="AK1057" s="79">
        <f>ALL!AK444/ALL!AK$554</f>
        <v>0</v>
      </c>
      <c r="AL1057" s="79">
        <f>ALL!AL444/ALL!AL$554</f>
        <v>0</v>
      </c>
      <c r="AM1057" s="79">
        <f>ALL!AM444/ALL!AM$554</f>
        <v>0</v>
      </c>
      <c r="AN1057" s="79">
        <f>ALL!AN444/ALL!AN$554</f>
        <v>0</v>
      </c>
      <c r="AO1057" s="79">
        <f>ALL!AO444/ALL!AO$554</f>
        <v>0</v>
      </c>
      <c r="AP1057" s="79">
        <f>ALL!AP444/ALL!AP$554</f>
        <v>0</v>
      </c>
      <c r="AQ1057" s="79">
        <f>ALL!AQ444/ALL!AQ$554</f>
        <v>0</v>
      </c>
      <c r="AR1057" s="79">
        <f>ALL!AR444/ALL!AR$554</f>
        <v>0</v>
      </c>
      <c r="AS1057" s="79">
        <f>ALL!AS444/ALL!AS$554</f>
        <v>0</v>
      </c>
      <c r="AT1057" s="79">
        <f>ALL!AT444/ALL!AT$554</f>
        <v>0</v>
      </c>
      <c r="AU1057" s="79">
        <f>ALL!AU444/ALL!AU$554</f>
        <v>0</v>
      </c>
      <c r="AV1057" s="79">
        <f>ALL!AV444/ALL!AV$554</f>
        <v>0</v>
      </c>
      <c r="AW1057" s="79">
        <f>ALL!AW444/ALL!AW$554</f>
        <v>0</v>
      </c>
      <c r="AX1057" s="79">
        <f>ALL!AX444/ALL!AX$554</f>
        <v>0</v>
      </c>
      <c r="AY1057" s="79">
        <f>ALL!AY444/ALL!AY$554</f>
        <v>0</v>
      </c>
      <c r="AZ1057" s="79">
        <f>ALL!AZ444/ALL!AZ$554</f>
        <v>0</v>
      </c>
      <c r="BA1057" s="79">
        <f>ALL!BA444/ALL!BA$554</f>
        <v>0</v>
      </c>
      <c r="BB1057" s="79">
        <f>ALL!BB444/ALL!BB$554</f>
        <v>0</v>
      </c>
      <c r="BC1057" s="79">
        <f>ALL!BC444/ALL!BC$554</f>
        <v>0</v>
      </c>
      <c r="BD1057" s="79">
        <f>ALL!BD444/ALL!BD$554</f>
        <v>4.2308971966927098E-4</v>
      </c>
      <c r="BE1057" s="79">
        <f>ALL!BE444/ALL!BE$554</f>
        <v>0</v>
      </c>
      <c r="BF1057" s="79">
        <f>ALL!BF444/ALL!BF$554</f>
        <v>0</v>
      </c>
      <c r="BG1057" s="79">
        <f>ALL!BG444/ALL!BG$554</f>
        <v>0</v>
      </c>
      <c r="BH1057" s="79">
        <f>ALL!BH444/ALL!BH$554</f>
        <v>1.042548351949133E-5</v>
      </c>
      <c r="BJ1057" s="267">
        <f t="array" ref="BJ1057">(MIN(IF($E$4:$BG$4=BJ$4,$E1057:$BG1057)))</f>
        <v>0</v>
      </c>
      <c r="BK1057" s="267">
        <f t="array" ref="BK1057">(MAX(IF($E$4:$BG$4=BK$4,$E1057:$BG1057)))</f>
        <v>0</v>
      </c>
      <c r="BL1057" s="267">
        <f t="array" ref="BL1057">(AVERAGE(IF($E$4:$BG$4=BL$4,$E1057:$BG1057)))</f>
        <v>0</v>
      </c>
      <c r="BM1057" s="267">
        <f t="array" ref="BM1057">(MIN(IF($E$4:$BG$4=BM$4,$E1057:$BG1057)))</f>
        <v>0</v>
      </c>
      <c r="BN1057" s="267">
        <f t="array" ref="BN1057">(MAX(IF($E$4:$BG$4=BN$4,$E1057:$BG1057)))</f>
        <v>4.2308971966927098E-4</v>
      </c>
      <c r="BO1057" s="267">
        <f t="array" ref="BO1057">(AVERAGE(IF($E$4:$BG$4=BO$4,$E1057:$BG1057)))</f>
        <v>1.0577242991731775E-4</v>
      </c>
      <c r="BP1057" s="267">
        <f t="array" ref="BP1057">(MIN(IF($E$4:$BG$4=BP$4,$E1057:$BG1057)))</f>
        <v>0</v>
      </c>
      <c r="BQ1057" s="267">
        <f t="array" ref="BQ1057">(MAX(IF($E$4:$BG$4=BQ$4,$E1057:$BG1057)))</f>
        <v>0</v>
      </c>
      <c r="BR1057" s="267">
        <f t="array" ref="BR1057">(AVERAGE(IF($E$4:$BG$4=BR$4,$E1057:$BG1057)))</f>
        <v>0</v>
      </c>
      <c r="BS1057" s="267">
        <f t="array" ref="BS1057">(MIN(IF($E$4:$BG$4=BS$4,$E1057:$BG1057)))</f>
        <v>0</v>
      </c>
      <c r="BT1057" s="267">
        <f t="array" ref="BT1057">(MAX(IF($E$4:$BG$4=BT$4,$E1057:$BG1057)))</f>
        <v>0</v>
      </c>
      <c r="BU1057" s="267">
        <f t="array" ref="BU1057">(AVERAGE(IF($E$4:$BG$4=BU$4,$E1057:$BG1057)))</f>
        <v>0</v>
      </c>
      <c r="BV1057" s="267">
        <f t="array" ref="BV1057">(MIN(IF($E$4:$BG$4=BV$4,$E1057:$BG1057)))</f>
        <v>0</v>
      </c>
      <c r="BW1057" s="267">
        <f t="array" ref="BW1057">(MAX(IF($E$4:$BG$4=BW$4,$E1057:$BG1057)))</f>
        <v>0</v>
      </c>
      <c r="BX1057" s="267">
        <f t="array" ref="BX1057">(AVERAGE(IF($E$4:$BG$4=BX$4,$E1057:$BG1057)))</f>
        <v>0</v>
      </c>
      <c r="BY1057" s="267">
        <f t="array" ref="BY1057">(MIN(IF($E$4:$BG$4=BY$4,$E1057:$BG1057)))</f>
        <v>0</v>
      </c>
      <c r="BZ1057" s="267">
        <f t="array" ref="BZ1057">(MAX(IF($E$4:$BG$4=BZ$4,$E1057:$BG1057)))</f>
        <v>0</v>
      </c>
      <c r="CA1057" s="267">
        <f t="array" ref="CA1057">(AVERAGE(IF($E$4:$BG$4=CA$4,$E1057:$BG1057)))</f>
        <v>0</v>
      </c>
      <c r="CB1057" s="268">
        <f t="shared" si="399"/>
        <v>0</v>
      </c>
      <c r="CC1057" s="268">
        <f t="shared" si="400"/>
        <v>0</v>
      </c>
      <c r="CD1057" s="268">
        <f t="shared" si="401"/>
        <v>7.6925403576231081E-6</v>
      </c>
    </row>
    <row r="1058" spans="1:82" s="90" customFormat="1" ht="24">
      <c r="A1058" s="253">
        <f t="shared" si="407"/>
        <v>55206</v>
      </c>
      <c r="B1058" s="236" t="s">
        <v>384</v>
      </c>
      <c r="C1058" s="50"/>
      <c r="D1058" s="50"/>
      <c r="E1058" s="79">
        <f>ALL!E445/ALL!E$554</f>
        <v>0</v>
      </c>
      <c r="F1058" s="79">
        <f>ALL!F445/ALL!F$554</f>
        <v>0</v>
      </c>
      <c r="G1058" s="79">
        <f>ALL!G445/ALL!G$554</f>
        <v>0</v>
      </c>
      <c r="H1058" s="79">
        <f>ALL!H445/ALL!H$554</f>
        <v>1.1165312473930008E-6</v>
      </c>
      <c r="I1058" s="79">
        <f>ALL!I445/ALL!I$554</f>
        <v>6.5839961309510902E-4</v>
      </c>
      <c r="J1058" s="79">
        <f>ALL!J445/ALL!J$554</f>
        <v>0</v>
      </c>
      <c r="K1058" s="79">
        <f>ALL!K445/ALL!K$554</f>
        <v>0</v>
      </c>
      <c r="L1058" s="79">
        <f>ALL!L445/ALL!L$554</f>
        <v>0</v>
      </c>
      <c r="M1058" s="79">
        <f>ALL!M445/ALL!M$554</f>
        <v>0</v>
      </c>
      <c r="N1058" s="79">
        <f>ALL!N445/ALL!N$554</f>
        <v>0</v>
      </c>
      <c r="O1058" s="79">
        <f>ALL!O445/ALL!O$554</f>
        <v>0</v>
      </c>
      <c r="P1058" s="79">
        <f>ALL!P445/ALL!P$554</f>
        <v>0</v>
      </c>
      <c r="Q1058" s="79">
        <f>ALL!Q445/ALL!Q$554</f>
        <v>0</v>
      </c>
      <c r="R1058" s="79">
        <f>ALL!R445/ALL!R$554</f>
        <v>0</v>
      </c>
      <c r="S1058" s="79">
        <f>ALL!S445/ALL!S$554</f>
        <v>0</v>
      </c>
      <c r="T1058" s="79">
        <f>ALL!T445/ALL!T$554</f>
        <v>1.5000910238831284E-3</v>
      </c>
      <c r="U1058" s="79">
        <f>ALL!U445/ALL!U$554</f>
        <v>0</v>
      </c>
      <c r="V1058" s="79">
        <f>ALL!V445/ALL!V$554</f>
        <v>0</v>
      </c>
      <c r="W1058" s="79">
        <f>ALL!W445/ALL!W$554</f>
        <v>7.5389936580221159E-4</v>
      </c>
      <c r="X1058" s="79">
        <f>ALL!X445/ALL!X$554</f>
        <v>0</v>
      </c>
      <c r="Y1058" s="79">
        <f>ALL!Y445/ALL!Y$554</f>
        <v>0</v>
      </c>
      <c r="Z1058" s="79">
        <f>ALL!Z445/ALL!Z$554</f>
        <v>2.1141913707144614E-4</v>
      </c>
      <c r="AA1058" s="79">
        <f>ALL!AA445/ALL!AA$554</f>
        <v>0</v>
      </c>
      <c r="AB1058" s="79">
        <f>ALL!AB445/ALL!AB$554</f>
        <v>0</v>
      </c>
      <c r="AC1058" s="79">
        <f>ALL!AC445/ALL!AC$554</f>
        <v>5.9101855672344145E-4</v>
      </c>
      <c r="AD1058" s="79">
        <f>ALL!AD445/ALL!AD$554</f>
        <v>1.8401809698501584E-4</v>
      </c>
      <c r="AE1058" s="79">
        <f>ALL!AE445/ALL!AE$554</f>
        <v>1.828341827041126E-4</v>
      </c>
      <c r="AF1058" s="79">
        <f>ALL!AF445/ALL!AF$554</f>
        <v>0</v>
      </c>
      <c r="AG1058" s="79">
        <f>ALL!AG445/ALL!AG$554</f>
        <v>3.716670970190368E-4</v>
      </c>
      <c r="AH1058" s="79">
        <f>ALL!AH445/ALL!AH$554</f>
        <v>1.1712751787730361E-3</v>
      </c>
      <c r="AI1058" s="79">
        <f>ALL!AI445/ALL!AI$554</f>
        <v>0</v>
      </c>
      <c r="AJ1058" s="79">
        <f>ALL!AJ445/ALL!AJ$554</f>
        <v>0</v>
      </c>
      <c r="AK1058" s="79">
        <f>ALL!AK445/ALL!AK$554</f>
        <v>0</v>
      </c>
      <c r="AL1058" s="79">
        <f>ALL!AL445/ALL!AL$554</f>
        <v>0</v>
      </c>
      <c r="AM1058" s="79">
        <f>ALL!AM445/ALL!AM$554</f>
        <v>5.4095967728603131E-3</v>
      </c>
      <c r="AN1058" s="79">
        <f>ALL!AN445/ALL!AN$554</f>
        <v>0</v>
      </c>
      <c r="AO1058" s="79">
        <f>ALL!AO445/ALL!AO$554</f>
        <v>0</v>
      </c>
      <c r="AP1058" s="79">
        <f>ALL!AP445/ALL!AP$554</f>
        <v>0</v>
      </c>
      <c r="AQ1058" s="79">
        <f>ALL!AQ445/ALL!AQ$554</f>
        <v>0</v>
      </c>
      <c r="AR1058" s="79">
        <f>ALL!AR445/ALL!AR$554</f>
        <v>0</v>
      </c>
      <c r="AS1058" s="79">
        <f>ALL!AS445/ALL!AS$554</f>
        <v>0</v>
      </c>
      <c r="AT1058" s="79">
        <f>ALL!AT445/ALL!AT$554</f>
        <v>0</v>
      </c>
      <c r="AU1058" s="79">
        <f>ALL!AU445/ALL!AU$554</f>
        <v>8.5826435347720192E-6</v>
      </c>
      <c r="AV1058" s="79">
        <f>ALL!AV445/ALL!AV$554</f>
        <v>0</v>
      </c>
      <c r="AW1058" s="79">
        <f>ALL!AW445/ALL!AW$554</f>
        <v>0</v>
      </c>
      <c r="AX1058" s="79">
        <f>ALL!AX445/ALL!AX$554</f>
        <v>0</v>
      </c>
      <c r="AY1058" s="79">
        <f>ALL!AY445/ALL!AY$554</f>
        <v>0</v>
      </c>
      <c r="AZ1058" s="79">
        <f>ALL!AZ445/ALL!AZ$554</f>
        <v>0</v>
      </c>
      <c r="BA1058" s="79">
        <f>ALL!BA445/ALL!BA$554</f>
        <v>1.0560108384702113E-3</v>
      </c>
      <c r="BB1058" s="79">
        <f>ALL!BB445/ALL!BB$554</f>
        <v>0</v>
      </c>
      <c r="BC1058" s="79">
        <f>ALL!BC445/ALL!BC$554</f>
        <v>0</v>
      </c>
      <c r="BD1058" s="79">
        <f>ALL!BD445/ALL!BD$554</f>
        <v>0</v>
      </c>
      <c r="BE1058" s="79">
        <f>ALL!BE445/ALL!BE$554</f>
        <v>0</v>
      </c>
      <c r="BF1058" s="79">
        <f>ALL!BF445/ALL!BF$554</f>
        <v>2.243160489128475E-4</v>
      </c>
      <c r="BG1058" s="79">
        <f>ALL!BG445/ALL!BG$554</f>
        <v>0</v>
      </c>
      <c r="BH1058" s="79">
        <f>ALL!BH445/ALL!BH$554</f>
        <v>2.085588361815833E-4</v>
      </c>
      <c r="BJ1058" s="267">
        <f t="array" ref="BJ1058">(MIN(IF($E$4:$BG$4=BJ$4,$E1058:$BG1058)))</f>
        <v>0</v>
      </c>
      <c r="BK1058" s="267">
        <f t="array" ref="BK1058">(MAX(IF($E$4:$BG$4=BK$4,$E1058:$BG1058)))</f>
        <v>1.0560108384702113E-3</v>
      </c>
      <c r="BL1058" s="267">
        <f t="array" ref="BL1058">(AVERAGE(IF($E$4:$BG$4=BL$4,$E1058:$BG1058)))</f>
        <v>6.653709262531145E-5</v>
      </c>
      <c r="BM1058" s="267">
        <f t="array" ref="BM1058">(MIN(IF($E$4:$BG$4=BM$4,$E1058:$BG1058)))</f>
        <v>0</v>
      </c>
      <c r="BN1058" s="267">
        <f t="array" ref="BN1058">(MAX(IF($E$4:$BG$4=BN$4,$E1058:$BG1058)))</f>
        <v>2.243160489128475E-4</v>
      </c>
      <c r="BO1058" s="267">
        <f t="array" ref="BO1058">(AVERAGE(IF($E$4:$BG$4=BO$4,$E1058:$BG1058)))</f>
        <v>5.6079012228211875E-5</v>
      </c>
      <c r="BP1058" s="267">
        <f t="array" ref="BP1058">(MIN(IF($E$4:$BG$4=BP$4,$E1058:$BG1058)))</f>
        <v>0</v>
      </c>
      <c r="BQ1058" s="267">
        <f t="array" ref="BQ1058">(MAX(IF($E$4:$BG$4=BQ$4,$E1058:$BG1058)))</f>
        <v>5.4095967728603131E-3</v>
      </c>
      <c r="BR1058" s="267">
        <f t="array" ref="BR1058">(AVERAGE(IF($E$4:$BG$4=BR$4,$E1058:$BG1058)))</f>
        <v>1.803198924286771E-3</v>
      </c>
      <c r="BS1058" s="267">
        <f t="array" ref="BS1058">(MIN(IF($E$4:$BG$4=BS$4,$E1058:$BG1058)))</f>
        <v>0</v>
      </c>
      <c r="BT1058" s="267">
        <f t="array" ref="BT1058">(MAX(IF($E$4:$BG$4=BT$4,$E1058:$BG1058)))</f>
        <v>1.5000910238831284E-3</v>
      </c>
      <c r="BU1058" s="267">
        <f t="array" ref="BU1058">(AVERAGE(IF($E$4:$BG$4=BU$4,$E1058:$BG1058)))</f>
        <v>2.0877394933896854E-4</v>
      </c>
      <c r="BV1058" s="267">
        <f t="array" ref="BV1058">(MIN(IF($E$4:$BG$4=BV$4,$E1058:$BG1058)))</f>
        <v>0</v>
      </c>
      <c r="BW1058" s="267">
        <f t="array" ref="BW1058">(MAX(IF($E$4:$BG$4=BW$4,$E1058:$BG1058)))</f>
        <v>2.1141913707144614E-4</v>
      </c>
      <c r="BX1058" s="267">
        <f t="array" ref="BX1058">(AVERAGE(IF($E$4:$BG$4=BX$4,$E1058:$BG1058)))</f>
        <v>5.2854784267861536E-5</v>
      </c>
      <c r="BY1058" s="267">
        <f t="array" ref="BY1058">(MIN(IF($E$4:$BG$4=BY$4,$E1058:$BG1058)))</f>
        <v>0</v>
      </c>
      <c r="BZ1058" s="267">
        <f t="array" ref="BZ1058">(MAX(IF($E$4:$BG$4=BZ$4,$E1058:$BG1058)))</f>
        <v>6.5839961309510902E-4</v>
      </c>
      <c r="CA1058" s="267">
        <f t="array" ref="CA1058">(AVERAGE(IF($E$4:$BG$4=CA$4,$E1058:$BG1058)))</f>
        <v>1.471523871591637E-4</v>
      </c>
      <c r="CB1058" s="268">
        <f t="shared" si="399"/>
        <v>0</v>
      </c>
      <c r="CC1058" s="268">
        <f t="shared" si="400"/>
        <v>0</v>
      </c>
      <c r="CD1058" s="268">
        <f t="shared" si="401"/>
        <v>2.2407718340149231E-4</v>
      </c>
    </row>
    <row r="1059" spans="1:82" s="90" customFormat="1" ht="24">
      <c r="A1059" s="253">
        <f t="shared" si="407"/>
        <v>55207</v>
      </c>
      <c r="B1059" s="236" t="s">
        <v>385</v>
      </c>
      <c r="C1059" s="50"/>
      <c r="D1059" s="50"/>
      <c r="E1059" s="79">
        <f>ALL!E446/ALL!E$554</f>
        <v>0</v>
      </c>
      <c r="F1059" s="79">
        <f>ALL!F446/ALL!F$554</f>
        <v>0</v>
      </c>
      <c r="G1059" s="79">
        <f>ALL!G446/ALL!G$554</f>
        <v>0</v>
      </c>
      <c r="H1059" s="79">
        <f>ALL!H446/ALL!H$554</f>
        <v>6.2720957966135027E-4</v>
      </c>
      <c r="I1059" s="79">
        <f>ALL!I446/ALL!I$554</f>
        <v>3.1282957697948056E-4</v>
      </c>
      <c r="J1059" s="79">
        <f>ALL!J446/ALL!J$554</f>
        <v>2.4500599272317822E-6</v>
      </c>
      <c r="K1059" s="79">
        <f>ALL!K446/ALL!K$554</f>
        <v>0</v>
      </c>
      <c r="L1059" s="79">
        <f>ALL!L446/ALL!L$554</f>
        <v>0</v>
      </c>
      <c r="M1059" s="79">
        <f>ALL!M446/ALL!M$554</f>
        <v>0</v>
      </c>
      <c r="N1059" s="79">
        <f>ALL!N446/ALL!N$554</f>
        <v>0</v>
      </c>
      <c r="O1059" s="79">
        <f>ALL!O446/ALL!O$554</f>
        <v>0</v>
      </c>
      <c r="P1059" s="79">
        <f>ALL!P446/ALL!P$554</f>
        <v>0</v>
      </c>
      <c r="Q1059" s="79">
        <f>ALL!Q446/ALL!Q$554</f>
        <v>0</v>
      </c>
      <c r="R1059" s="79">
        <f>ALL!R446/ALL!R$554</f>
        <v>0</v>
      </c>
      <c r="S1059" s="79">
        <f>ALL!S446/ALL!S$554</f>
        <v>0</v>
      </c>
      <c r="T1059" s="79">
        <f>ALL!T446/ALL!T$554</f>
        <v>0</v>
      </c>
      <c r="U1059" s="79">
        <f>ALL!U446/ALL!U$554</f>
        <v>0</v>
      </c>
      <c r="V1059" s="79">
        <f>ALL!V446/ALL!V$554</f>
        <v>0</v>
      </c>
      <c r="W1059" s="79">
        <f>ALL!W446/ALL!W$554</f>
        <v>2.4336081791842063E-4</v>
      </c>
      <c r="X1059" s="79">
        <f>ALL!X446/ALL!X$554</f>
        <v>0</v>
      </c>
      <c r="Y1059" s="79">
        <f>ALL!Y446/ALL!Y$554</f>
        <v>0</v>
      </c>
      <c r="Z1059" s="79">
        <f>ALL!Z446/ALL!Z$554</f>
        <v>0</v>
      </c>
      <c r="AA1059" s="79">
        <f>ALL!AA446/ALL!AA$554</f>
        <v>0</v>
      </c>
      <c r="AB1059" s="79">
        <f>ALL!AB446/ALL!AB$554</f>
        <v>0</v>
      </c>
      <c r="AC1059" s="79">
        <f>ALL!AC446/ALL!AC$554</f>
        <v>0</v>
      </c>
      <c r="AD1059" s="79">
        <f>ALL!AD446/ALL!AD$554</f>
        <v>1.9378179674870726E-4</v>
      </c>
      <c r="AE1059" s="79">
        <f>ALL!AE446/ALL!AE$554</f>
        <v>0</v>
      </c>
      <c r="AF1059" s="79">
        <f>ALL!AF446/ALL!AF$554</f>
        <v>0</v>
      </c>
      <c r="AG1059" s="79">
        <f>ALL!AG446/ALL!AG$554</f>
        <v>2.6870438832305414E-4</v>
      </c>
      <c r="AH1059" s="79">
        <f>ALL!AH446/ALL!AH$554</f>
        <v>2.0484846359267164E-4</v>
      </c>
      <c r="AI1059" s="79">
        <f>ALL!AI446/ALL!AI$554</f>
        <v>0</v>
      </c>
      <c r="AJ1059" s="79">
        <f>ALL!AJ446/ALL!AJ$554</f>
        <v>0</v>
      </c>
      <c r="AK1059" s="79">
        <f>ALL!AK446/ALL!AK$554</f>
        <v>0</v>
      </c>
      <c r="AL1059" s="79">
        <f>ALL!AL446/ALL!AL$554</f>
        <v>0</v>
      </c>
      <c r="AM1059" s="79">
        <f>ALL!AM446/ALL!AM$554</f>
        <v>0</v>
      </c>
      <c r="AN1059" s="79">
        <f>ALL!AN446/ALL!AN$554</f>
        <v>5.4461705705764816E-4</v>
      </c>
      <c r="AO1059" s="79">
        <f>ALL!AO446/ALL!AO$554</f>
        <v>1.8898584224351065E-3</v>
      </c>
      <c r="AP1059" s="79">
        <f>ALL!AP446/ALL!AP$554</f>
        <v>6.5181445782173052E-4</v>
      </c>
      <c r="AQ1059" s="79">
        <f>ALL!AQ446/ALL!AQ$554</f>
        <v>4.4519145765446142E-4</v>
      </c>
      <c r="AR1059" s="79">
        <f>ALL!AR446/ALL!AR$554</f>
        <v>0</v>
      </c>
      <c r="AS1059" s="79">
        <f>ALL!AS446/ALL!AS$554</f>
        <v>0</v>
      </c>
      <c r="AT1059" s="79">
        <f>ALL!AT446/ALL!AT$554</f>
        <v>1.0734168611936802E-3</v>
      </c>
      <c r="AU1059" s="79">
        <f>ALL!AU446/ALL!AU$554</f>
        <v>9.938913290038591E-4</v>
      </c>
      <c r="AV1059" s="79">
        <f>ALL!AV446/ALL!AV$554</f>
        <v>0</v>
      </c>
      <c r="AW1059" s="79">
        <f>ALL!AW446/ALL!AW$554</f>
        <v>0</v>
      </c>
      <c r="AX1059" s="79">
        <f>ALL!AX446/ALL!AX$554</f>
        <v>6.5554807855087473E-4</v>
      </c>
      <c r="AY1059" s="79">
        <f>ALL!AY446/ALL!AY$554</f>
        <v>8.0590131452957365E-4</v>
      </c>
      <c r="AZ1059" s="79">
        <f>ALL!AZ446/ALL!AZ$554</f>
        <v>3.9045148713330412E-4</v>
      </c>
      <c r="BA1059" s="79">
        <f>ALL!BA446/ALL!BA$554</f>
        <v>0</v>
      </c>
      <c r="BB1059" s="79">
        <f>ALL!BB446/ALL!BB$554</f>
        <v>1.8131504241991408E-3</v>
      </c>
      <c r="BC1059" s="79">
        <f>ALL!BC446/ALL!BC$554</f>
        <v>0</v>
      </c>
      <c r="BD1059" s="79">
        <f>ALL!BD446/ALL!BD$554</f>
        <v>0</v>
      </c>
      <c r="BE1059" s="79">
        <f>ALL!BE446/ALL!BE$554</f>
        <v>0</v>
      </c>
      <c r="BF1059" s="79">
        <f>ALL!BF446/ALL!BF$554</f>
        <v>2.3121174348578316E-4</v>
      </c>
      <c r="BG1059" s="79">
        <f>ALL!BG446/ALL!BG$554</f>
        <v>0</v>
      </c>
      <c r="BH1059" s="79">
        <f>ALL!BH446/ALL!BH$554</f>
        <v>9.927920101312369E-5</v>
      </c>
      <c r="BJ1059" s="267">
        <f t="array" ref="BJ1059">(MIN(IF($E$4:$BG$4=BJ$4,$E1059:$BG1059)))</f>
        <v>0</v>
      </c>
      <c r="BK1059" s="267">
        <f t="array" ref="BK1059">(MAX(IF($E$4:$BG$4=BK$4,$E1059:$BG1059)))</f>
        <v>1.8898584224351065E-3</v>
      </c>
      <c r="BL1059" s="267">
        <f t="array" ref="BL1059">(AVERAGE(IF($E$4:$BG$4=BL$4,$E1059:$BG1059)))</f>
        <v>5.7899005559871122E-4</v>
      </c>
      <c r="BM1059" s="267">
        <f t="array" ref="BM1059">(MIN(IF($E$4:$BG$4=BM$4,$E1059:$BG1059)))</f>
        <v>0</v>
      </c>
      <c r="BN1059" s="267">
        <f t="array" ref="BN1059">(MAX(IF($E$4:$BG$4=BN$4,$E1059:$BG1059)))</f>
        <v>2.3121174348578316E-4</v>
      </c>
      <c r="BO1059" s="267">
        <f t="array" ref="BO1059">(AVERAGE(IF($E$4:$BG$4=BO$4,$E1059:$BG1059)))</f>
        <v>5.780293587144579E-5</v>
      </c>
      <c r="BP1059" s="267">
        <f t="array" ref="BP1059">(MIN(IF($E$4:$BG$4=BP$4,$E1059:$BG1059)))</f>
        <v>0</v>
      </c>
      <c r="BQ1059" s="267">
        <f t="array" ref="BQ1059">(MAX(IF($E$4:$BG$4=BQ$4,$E1059:$BG1059)))</f>
        <v>0</v>
      </c>
      <c r="BR1059" s="267">
        <f t="array" ref="BR1059">(AVERAGE(IF($E$4:$BG$4=BR$4,$E1059:$BG1059)))</f>
        <v>0</v>
      </c>
      <c r="BS1059" s="267">
        <f t="array" ref="BS1059">(MIN(IF($E$4:$BG$4=BS$4,$E1059:$BG1059)))</f>
        <v>0</v>
      </c>
      <c r="BT1059" s="267">
        <f t="array" ref="BT1059">(MAX(IF($E$4:$BG$4=BT$4,$E1059:$BG1059)))</f>
        <v>6.2720957966135027E-4</v>
      </c>
      <c r="BU1059" s="267">
        <f t="array" ref="BU1059">(AVERAGE(IF($E$4:$BG$4=BU$4,$E1059:$BG1059)))</f>
        <v>6.0554796088018176E-5</v>
      </c>
      <c r="BV1059" s="267">
        <f t="array" ref="BV1059">(MIN(IF($E$4:$BG$4=BV$4,$E1059:$BG1059)))</f>
        <v>0</v>
      </c>
      <c r="BW1059" s="267">
        <f t="array" ref="BW1059">(MAX(IF($E$4:$BG$4=BW$4,$E1059:$BG1059)))</f>
        <v>0</v>
      </c>
      <c r="BX1059" s="267">
        <f t="array" ref="BX1059">(AVERAGE(IF($E$4:$BG$4=BX$4,$E1059:$BG1059)))</f>
        <v>0</v>
      </c>
      <c r="BY1059" s="267">
        <f t="array" ref="BY1059">(MIN(IF($E$4:$BG$4=BY$4,$E1059:$BG1059)))</f>
        <v>0</v>
      </c>
      <c r="BZ1059" s="267">
        <f t="array" ref="BZ1059">(MAX(IF($E$4:$BG$4=BZ$4,$E1059:$BG1059)))</f>
        <v>3.1282957697948056E-4</v>
      </c>
      <c r="CA1059" s="267">
        <f t="array" ref="CA1059">(AVERAGE(IF($E$4:$BG$4=CA$4,$E1059:$BG1059)))</f>
        <v>8.3076280757504961E-5</v>
      </c>
      <c r="CB1059" s="268">
        <f t="shared" si="399"/>
        <v>0</v>
      </c>
      <c r="CC1059" s="268">
        <f t="shared" si="400"/>
        <v>0</v>
      </c>
      <c r="CD1059" s="268">
        <f t="shared" si="401"/>
        <v>2.0633158756756505E-4</v>
      </c>
    </row>
    <row r="1060" spans="1:82" s="90" customFormat="1">
      <c r="A1060" s="253">
        <f t="shared" si="407"/>
        <v>55401</v>
      </c>
      <c r="B1060" s="236" t="s">
        <v>386</v>
      </c>
      <c r="C1060" s="50"/>
      <c r="D1060" s="50"/>
      <c r="E1060" s="79">
        <f>ALL!E447/ALL!E$554</f>
        <v>1.8043198773675442E-4</v>
      </c>
      <c r="F1060" s="79">
        <f>ALL!F447/ALL!F$554</f>
        <v>1.4870294159210614E-4</v>
      </c>
      <c r="G1060" s="79">
        <f>ALL!G447/ALL!G$554</f>
        <v>4.1560294093945515E-5</v>
      </c>
      <c r="H1060" s="79">
        <f>ALL!H447/ALL!H$554</f>
        <v>8.4111922046983776E-5</v>
      </c>
      <c r="I1060" s="79">
        <f>ALL!I447/ALL!I$554</f>
        <v>9.464594863646166E-5</v>
      </c>
      <c r="J1060" s="79">
        <f>ALL!J447/ALL!J$554</f>
        <v>2.9133338322075695E-4</v>
      </c>
      <c r="K1060" s="79">
        <f>ALL!K447/ALL!K$554</f>
        <v>1.3221452878895088E-4</v>
      </c>
      <c r="L1060" s="79">
        <f>ALL!L447/ALL!L$554</f>
        <v>-3.0722686410642554E-5</v>
      </c>
      <c r="M1060" s="79">
        <f>ALL!M447/ALL!M$554</f>
        <v>5.517716538189913E-4</v>
      </c>
      <c r="N1060" s="79">
        <f>ALL!N447/ALL!N$554</f>
        <v>1.4415369220423122E-4</v>
      </c>
      <c r="O1060" s="79">
        <f>ALL!O447/ALL!O$554</f>
        <v>1.9873632075726144E-4</v>
      </c>
      <c r="P1060" s="79">
        <f>ALL!P447/ALL!P$554</f>
        <v>4.0014109806003042E-5</v>
      </c>
      <c r="Q1060" s="79">
        <f>ALL!Q447/ALL!Q$554</f>
        <v>3.0661967589504214E-4</v>
      </c>
      <c r="R1060" s="79">
        <f>ALL!R447/ALL!R$554</f>
        <v>3.2141456718790782E-4</v>
      </c>
      <c r="S1060" s="79">
        <f>ALL!S447/ALL!S$554</f>
        <v>2.0088761777081689E-4</v>
      </c>
      <c r="T1060" s="79">
        <f>ALL!T447/ALL!T$554</f>
        <v>1.1744046445779698E-4</v>
      </c>
      <c r="U1060" s="79">
        <f>ALL!U447/ALL!U$554</f>
        <v>5.5302496878366651E-4</v>
      </c>
      <c r="V1060" s="79">
        <f>ALL!V447/ALL!V$554</f>
        <v>3.4811586697517483E-4</v>
      </c>
      <c r="W1060" s="79">
        <f>ALL!W447/ALL!W$554</f>
        <v>2.1675174608722055E-5</v>
      </c>
      <c r="X1060" s="79">
        <f>ALL!X447/ALL!X$554</f>
        <v>7.0059390164127096E-5</v>
      </c>
      <c r="Y1060" s="79">
        <f>ALL!Y447/ALL!Y$554</f>
        <v>3.6174947894102429E-4</v>
      </c>
      <c r="Z1060" s="79">
        <f>ALL!Z447/ALL!Z$554</f>
        <v>1.0099938720773883E-4</v>
      </c>
      <c r="AA1060" s="79">
        <f>ALL!AA447/ALL!AA$554</f>
        <v>9.4505048430144475E-5</v>
      </c>
      <c r="AB1060" s="79">
        <f>ALL!AB447/ALL!AB$554</f>
        <v>7.09256471002141E-5</v>
      </c>
      <c r="AC1060" s="79">
        <f>ALL!AC447/ALL!AC$554</f>
        <v>4.3286578836610112E-5</v>
      </c>
      <c r="AD1060" s="79">
        <f>ALL!AD447/ALL!AD$554</f>
        <v>7.1295321993150866E-5</v>
      </c>
      <c r="AE1060" s="79">
        <f>ALL!AE447/ALL!AE$554</f>
        <v>2.3818923779991689E-4</v>
      </c>
      <c r="AF1060" s="79">
        <f>ALL!AF447/ALL!AF$554</f>
        <v>1.5146605113353014E-4</v>
      </c>
      <c r="AG1060" s="79">
        <f>ALL!AG447/ALL!AG$554</f>
        <v>4.9527246758848769E-5</v>
      </c>
      <c r="AH1060" s="79">
        <f>ALL!AH447/ALL!AH$554</f>
        <v>4.1684839846527845E-4</v>
      </c>
      <c r="AI1060" s="79">
        <f>ALL!AI447/ALL!AI$554</f>
        <v>1.6338398634421693E-4</v>
      </c>
      <c r="AJ1060" s="79">
        <f>ALL!AJ447/ALL!AJ$554</f>
        <v>2.1394792106861042E-5</v>
      </c>
      <c r="AK1060" s="79">
        <f>ALL!AK447/ALL!AK$554</f>
        <v>3.005618845156116E-4</v>
      </c>
      <c r="AL1060" s="79">
        <f>ALL!AL447/ALL!AL$554</f>
        <v>3.8253567134687516E-4</v>
      </c>
      <c r="AM1060" s="79">
        <f>ALL!AM447/ALL!AM$554</f>
        <v>2.3216619521287859E-4</v>
      </c>
      <c r="AN1060" s="79">
        <f>ALL!AN447/ALL!AN$554</f>
        <v>6.7475960855916002E-4</v>
      </c>
      <c r="AO1060" s="79">
        <f>ALL!AO447/ALL!AO$554</f>
        <v>1.7606931482760024E-3</v>
      </c>
      <c r="AP1060" s="79">
        <f>ALL!AP447/ALL!AP$554</f>
        <v>7.817964401815058E-4</v>
      </c>
      <c r="AQ1060" s="79">
        <f>ALL!AQ447/ALL!AQ$554</f>
        <v>5.5897765455002377E-4</v>
      </c>
      <c r="AR1060" s="79">
        <f>ALL!AR447/ALL!AR$554</f>
        <v>8.2538088949834221E-5</v>
      </c>
      <c r="AS1060" s="79">
        <f>ALL!AS447/ALL!AS$554</f>
        <v>6.7043467463684761E-5</v>
      </c>
      <c r="AT1060" s="79">
        <f>ALL!AT447/ALL!AT$554</f>
        <v>4.6282853643715737E-4</v>
      </c>
      <c r="AU1060" s="79">
        <f>ALL!AU447/ALL!AU$554</f>
        <v>1.0817014580659593E-3</v>
      </c>
      <c r="AV1060" s="79">
        <f>ALL!AV447/ALL!AV$554</f>
        <v>0</v>
      </c>
      <c r="AW1060" s="79">
        <f>ALL!AW447/ALL!AW$554</f>
        <v>1.5230223916526751E-3</v>
      </c>
      <c r="AX1060" s="79">
        <f>ALL!AX447/ALL!AX$554</f>
        <v>2.446195754358033E-3</v>
      </c>
      <c r="AY1060" s="79">
        <f>ALL!AY447/ALL!AY$554</f>
        <v>9.1372031125802001E-5</v>
      </c>
      <c r="AZ1060" s="79">
        <f>ALL!AZ447/ALL!AZ$554</f>
        <v>2.437637517696246E-3</v>
      </c>
      <c r="BA1060" s="79">
        <f>ALL!BA447/ALL!BA$554</f>
        <v>2.7953541411089972E-3</v>
      </c>
      <c r="BB1060" s="79">
        <f>ALL!BB447/ALL!BB$554</f>
        <v>1.4346217344466785E-3</v>
      </c>
      <c r="BC1060" s="79">
        <f>ALL!BC447/ALL!BC$554</f>
        <v>8.6389837286986286E-3</v>
      </c>
      <c r="BD1060" s="79">
        <f>ALL!BD447/ALL!BD$554</f>
        <v>1.9055530263337121E-4</v>
      </c>
      <c r="BE1060" s="79">
        <f>ALL!BE447/ALL!BE$554</f>
        <v>5.15252217855075E-5</v>
      </c>
      <c r="BF1060" s="79">
        <f>ALL!BF447/ALL!BF$554</f>
        <v>3.7294280488575383E-4</v>
      </c>
      <c r="BG1060" s="79">
        <f>ALL!BG447/ALL!BG$554</f>
        <v>4.312735226277941E-4</v>
      </c>
      <c r="BH1060" s="79">
        <f>ALL!BH447/ALL!BH$554</f>
        <v>1.7077401197072129E-4</v>
      </c>
      <c r="BJ1060" s="267">
        <f t="array" ref="BJ1060">(MIN(IF($E$4:$BG$4=BJ$4,$E1060:$BG1060)))</f>
        <v>0</v>
      </c>
      <c r="BK1060" s="267">
        <f t="array" ref="BK1060">(MAX(IF($E$4:$BG$4=BK$4,$E1060:$BG1060)))</f>
        <v>8.6389837286986286E-3</v>
      </c>
      <c r="BL1060" s="267">
        <f t="array" ref="BL1060">(AVERAGE(IF($E$4:$BG$4=BL$4,$E1060:$BG1060)))</f>
        <v>1.5523453563481492E-3</v>
      </c>
      <c r="BM1060" s="267">
        <f t="array" ref="BM1060">(MIN(IF($E$4:$BG$4=BM$4,$E1060:$BG1060)))</f>
        <v>5.15252217855075E-5</v>
      </c>
      <c r="BN1060" s="267">
        <f t="array" ref="BN1060">(MAX(IF($E$4:$BG$4=BN$4,$E1060:$BG1060)))</f>
        <v>4.312735226277941E-4</v>
      </c>
      <c r="BO1060" s="267">
        <f t="array" ref="BO1060">(AVERAGE(IF($E$4:$BG$4=BO$4,$E1060:$BG1060)))</f>
        <v>2.6157421298310667E-4</v>
      </c>
      <c r="BP1060" s="267">
        <f t="array" ref="BP1060">(MIN(IF($E$4:$BG$4=BP$4,$E1060:$BG1060)))</f>
        <v>2.3216619521287859E-4</v>
      </c>
      <c r="BQ1060" s="267">
        <f t="array" ref="BQ1060">(MAX(IF($E$4:$BG$4=BQ$4,$E1060:$BG1060)))</f>
        <v>3.8253567134687516E-4</v>
      </c>
      <c r="BR1060" s="267">
        <f t="array" ref="BR1060">(AVERAGE(IF($E$4:$BG$4=BR$4,$E1060:$BG1060)))</f>
        <v>3.050879170251218E-4</v>
      </c>
      <c r="BS1060" s="267">
        <f t="array" ref="BS1060">(MIN(IF($E$4:$BG$4=BS$4,$E1060:$BG1060)))</f>
        <v>2.1675174608722055E-5</v>
      </c>
      <c r="BT1060" s="267">
        <f t="array" ref="BT1060">(MAX(IF($E$4:$BG$4=BT$4,$E1060:$BG1060)))</f>
        <v>5.517716538189913E-4</v>
      </c>
      <c r="BU1060" s="267">
        <f t="array" ref="BU1060">(AVERAGE(IF($E$4:$BG$4=BU$4,$E1060:$BG1060)))</f>
        <v>2.1071190060291194E-4</v>
      </c>
      <c r="BV1060" s="267">
        <f t="array" ref="BV1060">(MIN(IF($E$4:$BG$4=BV$4,$E1060:$BG1060)))</f>
        <v>2.1394792106861042E-5</v>
      </c>
      <c r="BW1060" s="267">
        <f t="array" ref="BW1060">(MAX(IF($E$4:$BG$4=BW$4,$E1060:$BG1060)))</f>
        <v>1.0099938720773883E-4</v>
      </c>
      <c r="BX1060" s="267">
        <f t="array" ref="BX1060">(AVERAGE(IF($E$4:$BG$4=BX$4,$E1060:$BG1060)))</f>
        <v>5.8720030127189873E-5</v>
      </c>
      <c r="BY1060" s="267">
        <f t="array" ref="BY1060">(MIN(IF($E$4:$BG$4=BY$4,$E1060:$BG1060)))</f>
        <v>-3.0722686410642554E-5</v>
      </c>
      <c r="BZ1060" s="267">
        <f t="array" ref="BZ1060">(MAX(IF($E$4:$BG$4=BZ$4,$E1060:$BG1060)))</f>
        <v>5.5302496878366651E-4</v>
      </c>
      <c r="CA1060" s="267">
        <f t="array" ref="CA1060">(AVERAGE(IF($E$4:$BG$4=CA$4,$E1060:$BG1060)))</f>
        <v>1.3427613772609733E-4</v>
      </c>
      <c r="CB1060" s="268">
        <f t="shared" si="399"/>
        <v>0</v>
      </c>
      <c r="CC1060" s="268">
        <f t="shared" si="400"/>
        <v>0</v>
      </c>
      <c r="CD1060" s="268">
        <f t="shared" si="401"/>
        <v>5.8906998730601408E-4</v>
      </c>
    </row>
    <row r="1061" spans="1:82" s="90" customFormat="1">
      <c r="A1061" s="253">
        <f t="shared" si="407"/>
        <v>55501</v>
      </c>
      <c r="B1061" s="236" t="s">
        <v>387</v>
      </c>
      <c r="C1061" s="50"/>
      <c r="D1061" s="50"/>
      <c r="E1061" s="79">
        <f>ALL!E448/ALL!E$554</f>
        <v>0</v>
      </c>
      <c r="F1061" s="79">
        <f>ALL!F448/ALL!F$554</f>
        <v>3.4717795886553716E-4</v>
      </c>
      <c r="G1061" s="79">
        <f>ALL!G448/ALL!G$554</f>
        <v>1.5987211507207457E-4</v>
      </c>
      <c r="H1061" s="79">
        <f>ALL!H448/ALL!H$554</f>
        <v>1.8282674184546714E-4</v>
      </c>
      <c r="I1061" s="79">
        <f>ALL!I448/ALL!I$554</f>
        <v>4.9213545647180078E-4</v>
      </c>
      <c r="J1061" s="79">
        <f>ALL!J448/ALL!J$554</f>
        <v>2.3779993411367297E-6</v>
      </c>
      <c r="K1061" s="79">
        <f>ALL!K448/ALL!K$554</f>
        <v>3.5090298168474391E-4</v>
      </c>
      <c r="L1061" s="79">
        <f>ALL!L448/ALL!L$554</f>
        <v>5.9274817893949957E-5</v>
      </c>
      <c r="M1061" s="79">
        <f>ALL!M448/ALL!M$554</f>
        <v>0</v>
      </c>
      <c r="N1061" s="79">
        <f>ALL!N448/ALL!N$554</f>
        <v>3.5087742949020212E-4</v>
      </c>
      <c r="O1061" s="79">
        <f>ALL!O448/ALL!O$554</f>
        <v>0</v>
      </c>
      <c r="P1061" s="79">
        <f>ALL!P448/ALL!P$554</f>
        <v>0</v>
      </c>
      <c r="Q1061" s="79">
        <f>ALL!Q448/ALL!Q$554</f>
        <v>5.6528991156491618E-4</v>
      </c>
      <c r="R1061" s="79">
        <f>ALL!R448/ALL!R$554</f>
        <v>4.7983599845868624E-4</v>
      </c>
      <c r="S1061" s="79">
        <f>ALL!S448/ALL!S$554</f>
        <v>1.2224649072590648E-5</v>
      </c>
      <c r="T1061" s="79">
        <f>ALL!T448/ALL!T$554</f>
        <v>1.4375518499592854E-4</v>
      </c>
      <c r="U1061" s="79">
        <f>ALL!U448/ALL!U$554</f>
        <v>2.3648324151921097E-4</v>
      </c>
      <c r="V1061" s="79">
        <f>ALL!V448/ALL!V$554</f>
        <v>3.5223160014064085E-4</v>
      </c>
      <c r="W1061" s="79">
        <f>ALL!W448/ALL!W$554</f>
        <v>1.3411403762775297E-4</v>
      </c>
      <c r="X1061" s="79">
        <f>ALL!X448/ALL!X$554</f>
        <v>7.9828920511644633E-5</v>
      </c>
      <c r="Y1061" s="79">
        <f>ALL!Y448/ALL!Y$554</f>
        <v>1.7259045710855465E-4</v>
      </c>
      <c r="Z1061" s="79">
        <f>ALL!Z448/ALL!Z$554</f>
        <v>0</v>
      </c>
      <c r="AA1061" s="79">
        <f>ALL!AA448/ALL!AA$554</f>
        <v>1.7303766281364478E-4</v>
      </c>
      <c r="AB1061" s="79">
        <f>ALL!AB448/ALL!AB$554</f>
        <v>5.0266951406038591E-4</v>
      </c>
      <c r="AC1061" s="79">
        <f>ALL!AC448/ALL!AC$554</f>
        <v>1.783713528671626E-5</v>
      </c>
      <c r="AD1061" s="79">
        <f>ALL!AD448/ALL!AD$554</f>
        <v>3.6888633910631672E-4</v>
      </c>
      <c r="AE1061" s="79">
        <f>ALL!AE448/ALL!AE$554</f>
        <v>2.8017575084539445E-4</v>
      </c>
      <c r="AF1061" s="79">
        <f>ALL!AF448/ALL!AF$554</f>
        <v>3.4688609868467374E-6</v>
      </c>
      <c r="AG1061" s="79">
        <f>ALL!AG448/ALL!AG$554</f>
        <v>1.3150353189534593E-4</v>
      </c>
      <c r="AH1061" s="79">
        <f>ALL!AH448/ALL!AH$554</f>
        <v>2.1053797667047893E-4</v>
      </c>
      <c r="AI1061" s="79">
        <f>ALL!AI448/ALL!AI$554</f>
        <v>0</v>
      </c>
      <c r="AJ1061" s="79">
        <f>ALL!AJ448/ALL!AJ$554</f>
        <v>7.5141696481339024E-5</v>
      </c>
      <c r="AK1061" s="79">
        <f>ALL!AK448/ALL!AK$554</f>
        <v>0</v>
      </c>
      <c r="AL1061" s="79">
        <f>ALL!AL448/ALL!AL$554</f>
        <v>0</v>
      </c>
      <c r="AM1061" s="79">
        <f>ALL!AM448/ALL!AM$554</f>
        <v>7.3643756428401984E-4</v>
      </c>
      <c r="AN1061" s="79">
        <f>ALL!AN448/ALL!AN$554</f>
        <v>2.0461790336888594E-3</v>
      </c>
      <c r="AO1061" s="79">
        <f>ALL!AO448/ALL!AO$554</f>
        <v>1.9183747019973948E-4</v>
      </c>
      <c r="AP1061" s="79">
        <f>ALL!AP448/ALL!AP$554</f>
        <v>2.1749160329988491E-3</v>
      </c>
      <c r="AQ1061" s="79">
        <f>ALL!AQ448/ALL!AQ$554</f>
        <v>0</v>
      </c>
      <c r="AR1061" s="79">
        <f>ALL!AR448/ALL!AR$554</f>
        <v>4.852027206344775E-4</v>
      </c>
      <c r="AS1061" s="79">
        <f>ALL!AS448/ALL!AS$554</f>
        <v>1.4006975563787259E-3</v>
      </c>
      <c r="AT1061" s="79">
        <f>ALL!AT448/ALL!AT$554</f>
        <v>1.9546794391089785E-4</v>
      </c>
      <c r="AU1061" s="79">
        <f>ALL!AU448/ALL!AU$554</f>
        <v>5.2248475121128318E-5</v>
      </c>
      <c r="AV1061" s="79">
        <f>ALL!AV448/ALL!AV$554</f>
        <v>4.4572428612877088E-3</v>
      </c>
      <c r="AW1061" s="79">
        <f>ALL!AW448/ALL!AW$554</f>
        <v>2.7576416884518896E-3</v>
      </c>
      <c r="AX1061" s="79">
        <f>ALL!AX448/ALL!AX$554</f>
        <v>1.6962203753796417E-3</v>
      </c>
      <c r="AY1061" s="79">
        <f>ALL!AY448/ALL!AY$554</f>
        <v>2.4703342335171828E-3</v>
      </c>
      <c r="AZ1061" s="79">
        <f>ALL!AZ448/ALL!AZ$554</f>
        <v>2.7621846419913182E-3</v>
      </c>
      <c r="BA1061" s="79">
        <f>ALL!BA448/ALL!BA$554</f>
        <v>2.3826855965309693E-4</v>
      </c>
      <c r="BB1061" s="79">
        <f>ALL!BB448/ALL!BB$554</f>
        <v>7.5379697436315607E-4</v>
      </c>
      <c r="BC1061" s="79">
        <f>ALL!BC448/ALL!BC$554</f>
        <v>6.7420013474988694E-4</v>
      </c>
      <c r="BD1061" s="79">
        <f>ALL!BD448/ALL!BD$554</f>
        <v>7.0502656289316815E-4</v>
      </c>
      <c r="BE1061" s="79">
        <f>ALL!BE448/ALL!BE$554</f>
        <v>2.9806710922706913E-4</v>
      </c>
      <c r="BF1061" s="79">
        <f>ALL!BF448/ALL!BF$554</f>
        <v>2.113732779718221E-4</v>
      </c>
      <c r="BG1061" s="79">
        <f>ALL!BG448/ALL!BG$554</f>
        <v>4.5665053917431664E-4</v>
      </c>
      <c r="BH1061" s="79">
        <f>ALL!BH448/ALL!BH$554</f>
        <v>2.8799040265762145E-4</v>
      </c>
      <c r="BJ1061" s="267">
        <f t="array" ref="BJ1061">(MIN(IF($E$4:$BG$4=BJ$4,$E1061:$BG1061)))</f>
        <v>0</v>
      </c>
      <c r="BK1061" s="267">
        <f t="array" ref="BK1061">(MAX(IF($E$4:$BG$4=BK$4,$E1061:$BG1061)))</f>
        <v>4.4572428612877088E-3</v>
      </c>
      <c r="BL1061" s="267">
        <f t="array" ref="BL1061">(AVERAGE(IF($E$4:$BG$4=BL$4,$E1061:$BG1061)))</f>
        <v>1.3972774188954103E-3</v>
      </c>
      <c r="BM1061" s="267">
        <f t="array" ref="BM1061">(MIN(IF($E$4:$BG$4=BM$4,$E1061:$BG1061)))</f>
        <v>2.113732779718221E-4</v>
      </c>
      <c r="BN1061" s="267">
        <f t="array" ref="BN1061">(MAX(IF($E$4:$BG$4=BN$4,$E1061:$BG1061)))</f>
        <v>7.0502656289316815E-4</v>
      </c>
      <c r="BO1061" s="267">
        <f t="array" ref="BO1061">(AVERAGE(IF($E$4:$BG$4=BO$4,$E1061:$BG1061)))</f>
        <v>4.1777937231659402E-4</v>
      </c>
      <c r="BP1061" s="267">
        <f t="array" ref="BP1061">(MIN(IF($E$4:$BG$4=BP$4,$E1061:$BG1061)))</f>
        <v>0</v>
      </c>
      <c r="BQ1061" s="267">
        <f t="array" ref="BQ1061">(MAX(IF($E$4:$BG$4=BQ$4,$E1061:$BG1061)))</f>
        <v>7.3643756428401984E-4</v>
      </c>
      <c r="BR1061" s="267">
        <f t="array" ref="BR1061">(AVERAGE(IF($E$4:$BG$4=BR$4,$E1061:$BG1061)))</f>
        <v>2.454791880946733E-4</v>
      </c>
      <c r="BS1061" s="267">
        <f t="array" ref="BS1061">(MIN(IF($E$4:$BG$4=BS$4,$E1061:$BG1061)))</f>
        <v>0</v>
      </c>
      <c r="BT1061" s="267">
        <f t="array" ref="BT1061">(MAX(IF($E$4:$BG$4=BT$4,$E1061:$BG1061)))</f>
        <v>5.6528991156491618E-4</v>
      </c>
      <c r="BU1061" s="267">
        <f t="array" ref="BU1061">(AVERAGE(IF($E$4:$BG$4=BU$4,$E1061:$BG1061)))</f>
        <v>1.9753088932883598E-4</v>
      </c>
      <c r="BV1061" s="267">
        <f t="array" ref="BV1061">(MIN(IF($E$4:$BG$4=BV$4,$E1061:$BG1061)))</f>
        <v>0</v>
      </c>
      <c r="BW1061" s="267">
        <f t="array" ref="BW1061">(MAX(IF($E$4:$BG$4=BW$4,$E1061:$BG1061)))</f>
        <v>5.0266951406038591E-4</v>
      </c>
      <c r="BX1061" s="267">
        <f t="array" ref="BX1061">(AVERAGE(IF($E$4:$BG$4=BX$4,$E1061:$BG1061)))</f>
        <v>1.8442083140344988E-4</v>
      </c>
      <c r="BY1061" s="267">
        <f t="array" ref="BY1061">(MIN(IF($E$4:$BG$4=BY$4,$E1061:$BG1061)))</f>
        <v>0</v>
      </c>
      <c r="BZ1061" s="267">
        <f t="array" ref="BZ1061">(MAX(IF($E$4:$BG$4=BZ$4,$E1061:$BG1061)))</f>
        <v>4.9213545647180078E-4</v>
      </c>
      <c r="CA1061" s="267">
        <f t="array" ref="CA1061">(AVERAGE(IF($E$4:$BG$4=CA$4,$E1061:$BG1061)))</f>
        <v>1.4274656689885034E-4</v>
      </c>
      <c r="CB1061" s="268">
        <f t="shared" si="399"/>
        <v>0</v>
      </c>
      <c r="CC1061" s="268">
        <f t="shared" si="400"/>
        <v>0</v>
      </c>
      <c r="CD1061" s="268">
        <f t="shared" si="401"/>
        <v>5.5725548592160481E-4</v>
      </c>
    </row>
    <row r="1062" spans="1:82" s="90" customFormat="1">
      <c r="A1062" s="253">
        <f t="shared" si="407"/>
        <v>55502</v>
      </c>
      <c r="B1062" s="236" t="s">
        <v>388</v>
      </c>
      <c r="C1062" s="50"/>
      <c r="D1062" s="50"/>
      <c r="E1062" s="79">
        <f>ALL!E449/ALL!E$554</f>
        <v>0</v>
      </c>
      <c r="F1062" s="79">
        <f>ALL!F449/ALL!F$554</f>
        <v>0</v>
      </c>
      <c r="G1062" s="79">
        <f>ALL!G449/ALL!G$554</f>
        <v>0</v>
      </c>
      <c r="H1062" s="79">
        <f>ALL!H449/ALL!H$554</f>
        <v>4.4358085782189482E-6</v>
      </c>
      <c r="I1062" s="79">
        <f>ALL!I449/ALL!I$554</f>
        <v>0</v>
      </c>
      <c r="J1062" s="79">
        <f>ALL!J449/ALL!J$554</f>
        <v>0</v>
      </c>
      <c r="K1062" s="79">
        <f>ALL!K449/ALL!K$554</f>
        <v>0</v>
      </c>
      <c r="L1062" s="79">
        <f>ALL!L449/ALL!L$554</f>
        <v>0</v>
      </c>
      <c r="M1062" s="79">
        <f>ALL!M449/ALL!M$554</f>
        <v>0</v>
      </c>
      <c r="N1062" s="79">
        <f>ALL!N449/ALL!N$554</f>
        <v>0</v>
      </c>
      <c r="O1062" s="79">
        <f>ALL!O449/ALL!O$554</f>
        <v>0</v>
      </c>
      <c r="P1062" s="79">
        <f>ALL!P449/ALL!P$554</f>
        <v>0</v>
      </c>
      <c r="Q1062" s="79">
        <f>ALL!Q449/ALL!Q$554</f>
        <v>0</v>
      </c>
      <c r="R1062" s="79">
        <f>ALL!R449/ALL!R$554</f>
        <v>0</v>
      </c>
      <c r="S1062" s="79">
        <f>ALL!S449/ALL!S$554</f>
        <v>0</v>
      </c>
      <c r="T1062" s="79">
        <f>ALL!T449/ALL!T$554</f>
        <v>0</v>
      </c>
      <c r="U1062" s="79">
        <f>ALL!U449/ALL!U$554</f>
        <v>0</v>
      </c>
      <c r="V1062" s="79">
        <f>ALL!V449/ALL!V$554</f>
        <v>0</v>
      </c>
      <c r="W1062" s="79">
        <f>ALL!W449/ALL!W$554</f>
        <v>1.6061083900162005E-4</v>
      </c>
      <c r="X1062" s="79">
        <f>ALL!X449/ALL!X$554</f>
        <v>0</v>
      </c>
      <c r="Y1062" s="79">
        <f>ALL!Y449/ALL!Y$554</f>
        <v>0</v>
      </c>
      <c r="Z1062" s="79">
        <f>ALL!Z449/ALL!Z$554</f>
        <v>0</v>
      </c>
      <c r="AA1062" s="79">
        <f>ALL!AA449/ALL!AA$554</f>
        <v>0</v>
      </c>
      <c r="AB1062" s="79">
        <f>ALL!AB449/ALL!AB$554</f>
        <v>0</v>
      </c>
      <c r="AC1062" s="79">
        <f>ALL!AC449/ALL!AC$554</f>
        <v>0</v>
      </c>
      <c r="AD1062" s="79">
        <f>ALL!AD449/ALL!AD$554</f>
        <v>0</v>
      </c>
      <c r="AE1062" s="79">
        <f>ALL!AE449/ALL!AE$554</f>
        <v>0</v>
      </c>
      <c r="AF1062" s="79">
        <f>ALL!AF449/ALL!AF$554</f>
        <v>0</v>
      </c>
      <c r="AG1062" s="79">
        <f>ALL!AG449/ALL!AG$554</f>
        <v>0</v>
      </c>
      <c r="AH1062" s="79">
        <f>ALL!AH449/ALL!AH$554</f>
        <v>0</v>
      </c>
      <c r="AI1062" s="79">
        <f>ALL!AI449/ALL!AI$554</f>
        <v>0</v>
      </c>
      <c r="AJ1062" s="79">
        <f>ALL!AJ449/ALL!AJ$554</f>
        <v>1.3285082058976114E-5</v>
      </c>
      <c r="AK1062" s="79">
        <f>ALL!AK449/ALL!AK$554</f>
        <v>0</v>
      </c>
      <c r="AL1062" s="79">
        <f>ALL!AL449/ALL!AL$554</f>
        <v>0</v>
      </c>
      <c r="AM1062" s="79">
        <f>ALL!AM449/ALL!AM$554</f>
        <v>0</v>
      </c>
      <c r="AN1062" s="79">
        <f>ALL!AN449/ALL!AN$554</f>
        <v>0</v>
      </c>
      <c r="AO1062" s="79">
        <f>ALL!AO449/ALL!AO$554</f>
        <v>0</v>
      </c>
      <c r="AP1062" s="79">
        <f>ALL!AP449/ALL!AP$554</f>
        <v>0</v>
      </c>
      <c r="AQ1062" s="79">
        <f>ALL!AQ449/ALL!AQ$554</f>
        <v>5.9124980337200972E-4</v>
      </c>
      <c r="AR1062" s="79">
        <f>ALL!AR449/ALL!AR$554</f>
        <v>0</v>
      </c>
      <c r="AS1062" s="79">
        <f>ALL!AS449/ALL!AS$554</f>
        <v>0</v>
      </c>
      <c r="AT1062" s="79">
        <f>ALL!AT449/ALL!AT$554</f>
        <v>0</v>
      </c>
      <c r="AU1062" s="79">
        <f>ALL!AU449/ALL!AU$554</f>
        <v>0</v>
      </c>
      <c r="AV1062" s="79">
        <f>ALL!AV449/ALL!AV$554</f>
        <v>0</v>
      </c>
      <c r="AW1062" s="79">
        <f>ALL!AW449/ALL!AW$554</f>
        <v>0</v>
      </c>
      <c r="AX1062" s="79">
        <f>ALL!AX449/ALL!AX$554</f>
        <v>0</v>
      </c>
      <c r="AY1062" s="79">
        <f>ALL!AY449/ALL!AY$554</f>
        <v>0</v>
      </c>
      <c r="AZ1062" s="79">
        <f>ALL!AZ449/ALL!AZ$554</f>
        <v>0</v>
      </c>
      <c r="BA1062" s="79">
        <f>ALL!BA449/ALL!BA$554</f>
        <v>0</v>
      </c>
      <c r="BB1062" s="79">
        <f>ALL!BB449/ALL!BB$554</f>
        <v>0</v>
      </c>
      <c r="BC1062" s="79">
        <f>ALL!BC449/ALL!BC$554</f>
        <v>0</v>
      </c>
      <c r="BD1062" s="79">
        <f>ALL!BD449/ALL!BD$554</f>
        <v>0</v>
      </c>
      <c r="BE1062" s="79">
        <f>ALL!BE449/ALL!BE$554</f>
        <v>0</v>
      </c>
      <c r="BF1062" s="79">
        <f>ALL!BF449/ALL!BF$554</f>
        <v>0</v>
      </c>
      <c r="BG1062" s="79">
        <f>ALL!BG449/ALL!BG$554</f>
        <v>1.115317632822416E-4</v>
      </c>
      <c r="BH1062" s="79">
        <f>ALL!BH449/ALL!BH$554</f>
        <v>6.846923922390476E-6</v>
      </c>
      <c r="BJ1062" s="267">
        <f t="array" ref="BJ1062">(MIN(IF($E$4:$BG$4=BJ$4,$E1062:$BG1062)))</f>
        <v>0</v>
      </c>
      <c r="BK1062" s="267">
        <f t="array" ref="BK1062">(MAX(IF($E$4:$BG$4=BK$4,$E1062:$BG1062)))</f>
        <v>5.9124980337200972E-4</v>
      </c>
      <c r="BL1062" s="267">
        <f t="array" ref="BL1062">(AVERAGE(IF($E$4:$BG$4=BL$4,$E1062:$BG1062)))</f>
        <v>3.6953112710750608E-5</v>
      </c>
      <c r="BM1062" s="267">
        <f t="array" ref="BM1062">(MIN(IF($E$4:$BG$4=BM$4,$E1062:$BG1062)))</f>
        <v>0</v>
      </c>
      <c r="BN1062" s="267">
        <f t="array" ref="BN1062">(MAX(IF($E$4:$BG$4=BN$4,$E1062:$BG1062)))</f>
        <v>1.115317632822416E-4</v>
      </c>
      <c r="BO1062" s="267">
        <f t="array" ref="BO1062">(AVERAGE(IF($E$4:$BG$4=BO$4,$E1062:$BG1062)))</f>
        <v>2.7882940820560399E-5</v>
      </c>
      <c r="BP1062" s="267">
        <f t="array" ref="BP1062">(MIN(IF($E$4:$BG$4=BP$4,$E1062:$BG1062)))</f>
        <v>0</v>
      </c>
      <c r="BQ1062" s="267">
        <f t="array" ref="BQ1062">(MAX(IF($E$4:$BG$4=BQ$4,$E1062:$BG1062)))</f>
        <v>0</v>
      </c>
      <c r="BR1062" s="267">
        <f t="array" ref="BR1062">(AVERAGE(IF($E$4:$BG$4=BR$4,$E1062:$BG1062)))</f>
        <v>0</v>
      </c>
      <c r="BS1062" s="267">
        <f t="array" ref="BS1062">(MIN(IF($E$4:$BG$4=BS$4,$E1062:$BG1062)))</f>
        <v>0</v>
      </c>
      <c r="BT1062" s="267">
        <f t="array" ref="BT1062">(MAX(IF($E$4:$BG$4=BT$4,$E1062:$BG1062)))</f>
        <v>1.6061083900162005E-4</v>
      </c>
      <c r="BU1062" s="267">
        <f t="array" ref="BU1062">(AVERAGE(IF($E$4:$BG$4=BU$4,$E1062:$BG1062)))</f>
        <v>7.8593641704685243E-6</v>
      </c>
      <c r="BV1062" s="267">
        <f t="array" ref="BV1062">(MIN(IF($E$4:$BG$4=BV$4,$E1062:$BG1062)))</f>
        <v>0</v>
      </c>
      <c r="BW1062" s="267">
        <f t="array" ref="BW1062">(MAX(IF($E$4:$BG$4=BW$4,$E1062:$BG1062)))</f>
        <v>1.3285082058976114E-5</v>
      </c>
      <c r="BX1062" s="267">
        <f t="array" ref="BX1062">(AVERAGE(IF($E$4:$BG$4=BX$4,$E1062:$BG1062)))</f>
        <v>3.3212705147440285E-6</v>
      </c>
      <c r="BY1062" s="267">
        <f t="array" ref="BY1062">(MIN(IF($E$4:$BG$4=BY$4,$E1062:$BG1062)))</f>
        <v>0</v>
      </c>
      <c r="BZ1062" s="267">
        <f t="array" ref="BZ1062">(MAX(IF($E$4:$BG$4=BZ$4,$E1062:$BG1062)))</f>
        <v>0</v>
      </c>
      <c r="CA1062" s="267">
        <f t="array" ref="CA1062">(AVERAGE(IF($E$4:$BG$4=CA$4,$E1062:$BG1062)))</f>
        <v>0</v>
      </c>
      <c r="CB1062" s="268">
        <f t="shared" si="399"/>
        <v>0</v>
      </c>
      <c r="CC1062" s="268">
        <f t="shared" si="400"/>
        <v>0</v>
      </c>
      <c r="CD1062" s="268">
        <f t="shared" si="401"/>
        <v>1.6020241750783023E-5</v>
      </c>
    </row>
    <row r="1063" spans="1:82" s="90" customFormat="1">
      <c r="A1063" s="253">
        <f t="shared" si="407"/>
        <v>55503</v>
      </c>
      <c r="B1063" s="236" t="s">
        <v>389</v>
      </c>
      <c r="C1063" s="50"/>
      <c r="D1063" s="50"/>
      <c r="E1063" s="79">
        <f>ALL!E450/ALL!E$554</f>
        <v>0</v>
      </c>
      <c r="F1063" s="79">
        <f>ALL!F450/ALL!F$554</f>
        <v>0</v>
      </c>
      <c r="G1063" s="79">
        <f>ALL!G450/ALL!G$554</f>
        <v>0</v>
      </c>
      <c r="H1063" s="79">
        <f>ALL!H450/ALL!H$554</f>
        <v>-7.6623620557845766E-5</v>
      </c>
      <c r="I1063" s="79">
        <f>ALL!I450/ALL!I$554</f>
        <v>0</v>
      </c>
      <c r="J1063" s="79">
        <f>ALL!J450/ALL!J$554</f>
        <v>0</v>
      </c>
      <c r="K1063" s="79">
        <f>ALL!K450/ALL!K$554</f>
        <v>0</v>
      </c>
      <c r="L1063" s="79">
        <f>ALL!L450/ALL!L$554</f>
        <v>0</v>
      </c>
      <c r="M1063" s="79">
        <f>ALL!M450/ALL!M$554</f>
        <v>0</v>
      </c>
      <c r="N1063" s="79">
        <f>ALL!N450/ALL!N$554</f>
        <v>0</v>
      </c>
      <c r="O1063" s="79">
        <f>ALL!O450/ALL!O$554</f>
        <v>0</v>
      </c>
      <c r="P1063" s="79">
        <f>ALL!P450/ALL!P$554</f>
        <v>0</v>
      </c>
      <c r="Q1063" s="79">
        <f>ALL!Q450/ALL!Q$554</f>
        <v>7.6209536364879409E-4</v>
      </c>
      <c r="R1063" s="79">
        <f>ALL!R450/ALL!R$554</f>
        <v>0</v>
      </c>
      <c r="S1063" s="79">
        <f>ALL!S450/ALL!S$554</f>
        <v>0</v>
      </c>
      <c r="T1063" s="79">
        <f>ALL!T450/ALL!T$554</f>
        <v>0</v>
      </c>
      <c r="U1063" s="79">
        <f>ALL!U450/ALL!U$554</f>
        <v>0</v>
      </c>
      <c r="V1063" s="79">
        <f>ALL!V450/ALL!V$554</f>
        <v>0</v>
      </c>
      <c r="W1063" s="79">
        <f>ALL!W450/ALL!W$554</f>
        <v>0</v>
      </c>
      <c r="X1063" s="79">
        <f>ALL!X450/ALL!X$554</f>
        <v>0</v>
      </c>
      <c r="Y1063" s="79">
        <f>ALL!Y450/ALL!Y$554</f>
        <v>0</v>
      </c>
      <c r="Z1063" s="79">
        <f>ALL!Z450/ALL!Z$554</f>
        <v>0</v>
      </c>
      <c r="AA1063" s="79">
        <f>ALL!AA450/ALL!AA$554</f>
        <v>0</v>
      </c>
      <c r="AB1063" s="79">
        <f>ALL!AB450/ALL!AB$554</f>
        <v>0</v>
      </c>
      <c r="AC1063" s="79">
        <f>ALL!AC450/ALL!AC$554</f>
        <v>0</v>
      </c>
      <c r="AD1063" s="79">
        <f>ALL!AD450/ALL!AD$554</f>
        <v>0</v>
      </c>
      <c r="AE1063" s="79">
        <f>ALL!AE450/ALL!AE$554</f>
        <v>0</v>
      </c>
      <c r="AF1063" s="79">
        <f>ALL!AF450/ALL!AF$554</f>
        <v>0</v>
      </c>
      <c r="AG1063" s="79">
        <f>ALL!AG450/ALL!AG$554</f>
        <v>8.5540984436191592E-7</v>
      </c>
      <c r="AH1063" s="79">
        <f>ALL!AH450/ALL!AH$554</f>
        <v>0</v>
      </c>
      <c r="AI1063" s="79">
        <f>ALL!AI450/ALL!AI$554</f>
        <v>0</v>
      </c>
      <c r="AJ1063" s="79">
        <f>ALL!AJ450/ALL!AJ$554</f>
        <v>4.9099430175766928E-5</v>
      </c>
      <c r="AK1063" s="79">
        <f>ALL!AK450/ALL!AK$554</f>
        <v>0</v>
      </c>
      <c r="AL1063" s="79">
        <f>ALL!AL450/ALL!AL$554</f>
        <v>0</v>
      </c>
      <c r="AM1063" s="79">
        <f>ALL!AM450/ALL!AM$554</f>
        <v>0</v>
      </c>
      <c r="AN1063" s="79">
        <f>ALL!AN450/ALL!AN$554</f>
        <v>1.483000373210021E-6</v>
      </c>
      <c r="AO1063" s="79">
        <f>ALL!AO450/ALL!AO$554</f>
        <v>0</v>
      </c>
      <c r="AP1063" s="79">
        <f>ALL!AP450/ALL!AP$554</f>
        <v>0</v>
      </c>
      <c r="AQ1063" s="79">
        <f>ALL!AQ450/ALL!AQ$554</f>
        <v>2.0107969338851797E-3</v>
      </c>
      <c r="AR1063" s="79">
        <f>ALL!AR450/ALL!AR$554</f>
        <v>1.5505036483514057E-3</v>
      </c>
      <c r="AS1063" s="79">
        <f>ALL!AS450/ALL!AS$554</f>
        <v>1.2547815211354676E-3</v>
      </c>
      <c r="AT1063" s="79">
        <f>ALL!AT450/ALL!AT$554</f>
        <v>0</v>
      </c>
      <c r="AU1063" s="79">
        <f>ALL!AU450/ALL!AU$554</f>
        <v>1.2802609227086652E-3</v>
      </c>
      <c r="AV1063" s="79">
        <f>ALL!AV450/ALL!AV$554</f>
        <v>0</v>
      </c>
      <c r="AW1063" s="79">
        <f>ALL!AW450/ALL!AW$554</f>
        <v>0</v>
      </c>
      <c r="AX1063" s="79">
        <f>ALL!AX450/ALL!AX$554</f>
        <v>0</v>
      </c>
      <c r="AY1063" s="79">
        <f>ALL!AY450/ALL!AY$554</f>
        <v>0</v>
      </c>
      <c r="AZ1063" s="79">
        <f>ALL!AZ450/ALL!AZ$554</f>
        <v>0</v>
      </c>
      <c r="BA1063" s="79">
        <f>ALL!BA450/ALL!BA$554</f>
        <v>0</v>
      </c>
      <c r="BB1063" s="79">
        <f>ALL!BB450/ALL!BB$554</f>
        <v>0</v>
      </c>
      <c r="BC1063" s="79">
        <f>ALL!BC450/ALL!BC$554</f>
        <v>0</v>
      </c>
      <c r="BD1063" s="79">
        <f>ALL!BD450/ALL!BD$554</f>
        <v>0</v>
      </c>
      <c r="BE1063" s="79">
        <f>ALL!BE450/ALL!BE$554</f>
        <v>0</v>
      </c>
      <c r="BF1063" s="79">
        <f>ALL!BF450/ALL!BF$554</f>
        <v>7.103568420243436E-5</v>
      </c>
      <c r="BG1063" s="79">
        <f>ALL!BG450/ALL!BG$554</f>
        <v>1.0228725522255276E-3</v>
      </c>
      <c r="BH1063" s="79">
        <f>ALL!BH450/ALL!BH$554</f>
        <v>3.8901188984791093E-5</v>
      </c>
      <c r="BJ1063" s="267">
        <f t="array" ref="BJ1063">(MIN(IF($E$4:$BG$4=BJ$4,$E1063:$BG1063)))</f>
        <v>0</v>
      </c>
      <c r="BK1063" s="267">
        <f t="array" ref="BK1063">(MAX(IF($E$4:$BG$4=BK$4,$E1063:$BG1063)))</f>
        <v>2.0107969338851797E-3</v>
      </c>
      <c r="BL1063" s="267">
        <f t="array" ref="BL1063">(AVERAGE(IF($E$4:$BG$4=BL$4,$E1063:$BG1063)))</f>
        <v>3.8111412665337051E-4</v>
      </c>
      <c r="BM1063" s="267">
        <f t="array" ref="BM1063">(MIN(IF($E$4:$BG$4=BM$4,$E1063:$BG1063)))</f>
        <v>0</v>
      </c>
      <c r="BN1063" s="267">
        <f t="array" ref="BN1063">(MAX(IF($E$4:$BG$4=BN$4,$E1063:$BG1063)))</f>
        <v>1.0228725522255276E-3</v>
      </c>
      <c r="BO1063" s="267">
        <f t="array" ref="BO1063">(AVERAGE(IF($E$4:$BG$4=BO$4,$E1063:$BG1063)))</f>
        <v>2.7347705910699051E-4</v>
      </c>
      <c r="BP1063" s="267">
        <f t="array" ref="BP1063">(MIN(IF($E$4:$BG$4=BP$4,$E1063:$BG1063)))</f>
        <v>0</v>
      </c>
      <c r="BQ1063" s="267">
        <f t="array" ref="BQ1063">(MAX(IF($E$4:$BG$4=BQ$4,$E1063:$BG1063)))</f>
        <v>0</v>
      </c>
      <c r="BR1063" s="267">
        <f t="array" ref="BR1063">(AVERAGE(IF($E$4:$BG$4=BR$4,$E1063:$BG1063)))</f>
        <v>0</v>
      </c>
      <c r="BS1063" s="267">
        <f t="array" ref="BS1063">(MIN(IF($E$4:$BG$4=BS$4,$E1063:$BG1063)))</f>
        <v>-7.6623620557845766E-5</v>
      </c>
      <c r="BT1063" s="267">
        <f t="array" ref="BT1063">(MAX(IF($E$4:$BG$4=BT$4,$E1063:$BG1063)))</f>
        <v>7.6209536364879409E-4</v>
      </c>
      <c r="BU1063" s="267">
        <f t="array" ref="BU1063">(AVERAGE(IF($E$4:$BG$4=BU$4,$E1063:$BG1063)))</f>
        <v>3.2641511575759444E-5</v>
      </c>
      <c r="BV1063" s="267">
        <f t="array" ref="BV1063">(MIN(IF($E$4:$BG$4=BV$4,$E1063:$BG1063)))</f>
        <v>0</v>
      </c>
      <c r="BW1063" s="267">
        <f t="array" ref="BW1063">(MAX(IF($E$4:$BG$4=BW$4,$E1063:$BG1063)))</f>
        <v>4.9099430175766928E-5</v>
      </c>
      <c r="BX1063" s="267">
        <f t="array" ref="BX1063">(AVERAGE(IF($E$4:$BG$4=BX$4,$E1063:$BG1063)))</f>
        <v>1.2274857543941732E-5</v>
      </c>
      <c r="BY1063" s="267">
        <f t="array" ref="BY1063">(MIN(IF($E$4:$BG$4=BY$4,$E1063:$BG1063)))</f>
        <v>0</v>
      </c>
      <c r="BZ1063" s="267">
        <f t="array" ref="BZ1063">(MAX(IF($E$4:$BG$4=BZ$4,$E1063:$BG1063)))</f>
        <v>8.5540984436191592E-7</v>
      </c>
      <c r="CA1063" s="267">
        <f t="array" ref="CA1063">(AVERAGE(IF($E$4:$BG$4=CA$4,$E1063:$BG1063)))</f>
        <v>1.2220140633741657E-7</v>
      </c>
      <c r="CB1063" s="268">
        <f t="shared" si="399"/>
        <v>0</v>
      </c>
      <c r="CC1063" s="268">
        <f t="shared" si="400"/>
        <v>0</v>
      </c>
      <c r="CD1063" s="268">
        <f t="shared" si="401"/>
        <v>1.4413019719987214E-4</v>
      </c>
    </row>
    <row r="1064" spans="1:82" s="90" customFormat="1" ht="36">
      <c r="A1064" s="253">
        <f t="shared" si="407"/>
        <v>55610</v>
      </c>
      <c r="B1064" s="236" t="s">
        <v>390</v>
      </c>
      <c r="C1064" s="50"/>
      <c r="D1064" s="50"/>
      <c r="E1064" s="79">
        <f>ALL!E451/ALL!E$554</f>
        <v>4.3635423326396475E-4</v>
      </c>
      <c r="F1064" s="79">
        <f>ALL!F451/ALL!F$554</f>
        <v>5.4280516004996159E-3</v>
      </c>
      <c r="G1064" s="79">
        <f>ALL!G451/ALL!G$554</f>
        <v>6.011155889625453E-3</v>
      </c>
      <c r="H1064" s="79">
        <f>ALL!H451/ALL!H$554</f>
        <v>2.1182801248553328E-3</v>
      </c>
      <c r="I1064" s="79">
        <f>ALL!I451/ALL!I$554</f>
        <v>1.3667530617020307E-3</v>
      </c>
      <c r="J1064" s="79">
        <f>ALL!J451/ALL!J$554</f>
        <v>6.3717618611152278E-3</v>
      </c>
      <c r="K1064" s="79">
        <f>ALL!K451/ALL!K$554</f>
        <v>2.0451266821548312E-4</v>
      </c>
      <c r="L1064" s="79">
        <f>ALL!L451/ALL!L$554</f>
        <v>1.022301335659557E-3</v>
      </c>
      <c r="M1064" s="79">
        <f>ALL!M451/ALL!M$554</f>
        <v>2.244156905085299E-2</v>
      </c>
      <c r="N1064" s="79">
        <f>ALL!N451/ALL!N$554</f>
        <v>1.783195531707945E-3</v>
      </c>
      <c r="O1064" s="79">
        <f>ALL!O451/ALL!O$554</f>
        <v>0.17971204760934575</v>
      </c>
      <c r="P1064" s="79">
        <f>ALL!P451/ALL!P$554</f>
        <v>1.7220338149343505E-2</v>
      </c>
      <c r="Q1064" s="79">
        <f>ALL!Q451/ALL!Q$554</f>
        <v>2.509896837678818E-3</v>
      </c>
      <c r="R1064" s="79">
        <f>ALL!R451/ALL!R$554</f>
        <v>0.148088781217636</v>
      </c>
      <c r="S1064" s="79">
        <f>ALL!S451/ALL!S$554</f>
        <v>8.8794848738396985E-3</v>
      </c>
      <c r="T1064" s="79">
        <f>ALL!T451/ALL!T$554</f>
        <v>6.017030904562206E-3</v>
      </c>
      <c r="U1064" s="79">
        <f>ALL!U451/ALL!U$554</f>
        <v>2.3844640057869579E-3</v>
      </c>
      <c r="V1064" s="79">
        <f>ALL!V451/ALL!V$554</f>
        <v>0</v>
      </c>
      <c r="W1064" s="79">
        <f>ALL!W451/ALL!W$554</f>
        <v>6.4642295434162757E-3</v>
      </c>
      <c r="X1064" s="79">
        <f>ALL!X451/ALL!X$554</f>
        <v>3.5732977631621555E-3</v>
      </c>
      <c r="Y1064" s="79">
        <f>ALL!Y451/ALL!Y$554</f>
        <v>2.0165896191808325E-2</v>
      </c>
      <c r="Z1064" s="79">
        <f>ALL!Z451/ALL!Z$554</f>
        <v>3.1779658882155623E-3</v>
      </c>
      <c r="AA1064" s="79">
        <f>ALL!AA451/ALL!AA$554</f>
        <v>1.8339125446146947E-3</v>
      </c>
      <c r="AB1064" s="79">
        <f>ALL!AB451/ALL!AB$554</f>
        <v>1.6790764528526654E-3</v>
      </c>
      <c r="AC1064" s="79">
        <f>ALL!AC451/ALL!AC$554</f>
        <v>2.230074001918016E-2</v>
      </c>
      <c r="AD1064" s="79">
        <f>ALL!AD451/ALL!AD$554</f>
        <v>1.4036805508543648E-3</v>
      </c>
      <c r="AE1064" s="79">
        <f>ALL!AE451/ALL!AE$554</f>
        <v>3.8253244467674951E-3</v>
      </c>
      <c r="AF1064" s="79">
        <f>ALL!AF451/ALL!AF$554</f>
        <v>7.6480068687250361E-3</v>
      </c>
      <c r="AG1064" s="79">
        <f>ALL!AG451/ALL!AG$554</f>
        <v>1.7836370047918497E-3</v>
      </c>
      <c r="AH1064" s="79">
        <f>ALL!AH451/ALL!AH$554</f>
        <v>1.5320707946761186E-2</v>
      </c>
      <c r="AI1064" s="79">
        <f>ALL!AI451/ALL!AI$554</f>
        <v>1.3392197439907614E-2</v>
      </c>
      <c r="AJ1064" s="79">
        <f>ALL!AJ451/ALL!AJ$554</f>
        <v>2.2925049198300644E-3</v>
      </c>
      <c r="AK1064" s="79">
        <f>ALL!AK451/ALL!AK$554</f>
        <v>0</v>
      </c>
      <c r="AL1064" s="79">
        <f>ALL!AL451/ALL!AL$554</f>
        <v>0</v>
      </c>
      <c r="AM1064" s="79">
        <f>ALL!AM451/ALL!AM$554</f>
        <v>0</v>
      </c>
      <c r="AN1064" s="79">
        <f>ALL!AN451/ALL!AN$554</f>
        <v>0</v>
      </c>
      <c r="AO1064" s="79">
        <f>ALL!AO451/ALL!AO$554</f>
        <v>0</v>
      </c>
      <c r="AP1064" s="79">
        <f>ALL!AP451/ALL!AP$554</f>
        <v>0</v>
      </c>
      <c r="AQ1064" s="79">
        <f>ALL!AQ451/ALL!AQ$554</f>
        <v>0</v>
      </c>
      <c r="AR1064" s="79">
        <f>ALL!AR451/ALL!AR$554</f>
        <v>0</v>
      </c>
      <c r="AS1064" s="79">
        <f>ALL!AS451/ALL!AS$554</f>
        <v>0</v>
      </c>
      <c r="AT1064" s="79">
        <f>ALL!AT451/ALL!AT$554</f>
        <v>0</v>
      </c>
      <c r="AU1064" s="79">
        <f>ALL!AU451/ALL!AU$554</f>
        <v>0</v>
      </c>
      <c r="AV1064" s="79">
        <f>ALL!AV451/ALL!AV$554</f>
        <v>0</v>
      </c>
      <c r="AW1064" s="79">
        <f>ALL!AW451/ALL!AW$554</f>
        <v>0</v>
      </c>
      <c r="AX1064" s="79">
        <f>ALL!AX451/ALL!AX$554</f>
        <v>0</v>
      </c>
      <c r="AY1064" s="79">
        <f>ALL!AY451/ALL!AY$554</f>
        <v>0</v>
      </c>
      <c r="AZ1064" s="79">
        <f>ALL!AZ451/ALL!AZ$554</f>
        <v>0</v>
      </c>
      <c r="BA1064" s="79">
        <f>ALL!BA451/ALL!BA$554</f>
        <v>0</v>
      </c>
      <c r="BB1064" s="79">
        <f>ALL!BB451/ALL!BB$554</f>
        <v>0</v>
      </c>
      <c r="BC1064" s="79">
        <f>ALL!BC451/ALL!BC$554</f>
        <v>0</v>
      </c>
      <c r="BD1064" s="79">
        <f>ALL!BD451/ALL!BD$554</f>
        <v>2.356211445027494E-3</v>
      </c>
      <c r="BE1064" s="79">
        <f>ALL!BE451/ALL!BE$554</f>
        <v>1.9639869057068944E-2</v>
      </c>
      <c r="BF1064" s="79">
        <f>ALL!BF451/ALL!BF$554</f>
        <v>4.9290783025244037E-4</v>
      </c>
      <c r="BG1064" s="79">
        <f>ALL!BG451/ALL!BG$554</f>
        <v>1.1000964043615755E-2</v>
      </c>
      <c r="BH1064" s="79">
        <f>ALL!BH451/ALL!BH$554</f>
        <v>5.7311061943877157E-3</v>
      </c>
      <c r="BJ1064" s="267">
        <f t="array" ref="BJ1064">(MIN(IF($E$4:$BG$4=BJ$4,$E1064:$BG1064)))</f>
        <v>0</v>
      </c>
      <c r="BK1064" s="267">
        <f t="array" ref="BK1064">(MAX(IF($E$4:$BG$4=BK$4,$E1064:$BG1064)))</f>
        <v>0</v>
      </c>
      <c r="BL1064" s="267">
        <f t="array" ref="BL1064">(AVERAGE(IF($E$4:$BG$4=BL$4,$E1064:$BG1064)))</f>
        <v>0</v>
      </c>
      <c r="BM1064" s="267">
        <f t="array" ref="BM1064">(MIN(IF($E$4:$BG$4=BM$4,$E1064:$BG1064)))</f>
        <v>4.9290783025244037E-4</v>
      </c>
      <c r="BN1064" s="267">
        <f t="array" ref="BN1064">(MAX(IF($E$4:$BG$4=BN$4,$E1064:$BG1064)))</f>
        <v>1.9639869057068944E-2</v>
      </c>
      <c r="BO1064" s="267">
        <f t="array" ref="BO1064">(AVERAGE(IF($E$4:$BG$4=BO$4,$E1064:$BG1064)))</f>
        <v>8.3724880939911595E-3</v>
      </c>
      <c r="BP1064" s="267">
        <f t="array" ref="BP1064">(MIN(IF($E$4:$BG$4=BP$4,$E1064:$BG1064)))</f>
        <v>0</v>
      </c>
      <c r="BQ1064" s="267">
        <f t="array" ref="BQ1064">(MAX(IF($E$4:$BG$4=BQ$4,$E1064:$BG1064)))</f>
        <v>0</v>
      </c>
      <c r="BR1064" s="267">
        <f t="array" ref="BR1064">(AVERAGE(IF($E$4:$BG$4=BR$4,$E1064:$BG1064)))</f>
        <v>0</v>
      </c>
      <c r="BS1064" s="267">
        <f t="array" ref="BS1064">(MIN(IF($E$4:$BG$4=BS$4,$E1064:$BG1064)))</f>
        <v>0</v>
      </c>
      <c r="BT1064" s="267">
        <f t="array" ref="BT1064">(MAX(IF($E$4:$BG$4=BT$4,$E1064:$BG1064)))</f>
        <v>0.17971204760934575</v>
      </c>
      <c r="BU1064" s="267">
        <f t="array" ref="BU1064">(AVERAGE(IF($E$4:$BG$4=BU$4,$E1064:$BG1064)))</f>
        <v>2.2045403077414309E-2</v>
      </c>
      <c r="BV1064" s="267">
        <f t="array" ref="BV1064">(MIN(IF($E$4:$BG$4=BV$4,$E1064:$BG1064)))</f>
        <v>1.6790764528526654E-3</v>
      </c>
      <c r="BW1064" s="267">
        <f t="array" ref="BW1064">(MAX(IF($E$4:$BG$4=BW$4,$E1064:$BG1064)))</f>
        <v>6.011155889625453E-3</v>
      </c>
      <c r="BX1064" s="267">
        <f t="array" ref="BX1064">(AVERAGE(IF($E$4:$BG$4=BX$4,$E1064:$BG1064)))</f>
        <v>3.2901757876309364E-3</v>
      </c>
      <c r="BY1064" s="267">
        <f t="array" ref="BY1064">(MIN(IF($E$4:$BG$4=BY$4,$E1064:$BG1064)))</f>
        <v>1.022301335659557E-3</v>
      </c>
      <c r="BZ1064" s="267">
        <f t="array" ref="BZ1064">(MAX(IF($E$4:$BG$4=BZ$4,$E1064:$BG1064)))</f>
        <v>1.7220338149343505E-2</v>
      </c>
      <c r="CA1064" s="267">
        <f t="array" ref="CA1064">(AVERAGE(IF($E$4:$BG$4=CA$4,$E1064:$BG1064)))</f>
        <v>5.8204269657648102E-3</v>
      </c>
      <c r="CB1064" s="268">
        <f t="shared" si="399"/>
        <v>0</v>
      </c>
      <c r="CC1064" s="268">
        <f t="shared" si="400"/>
        <v>0.2</v>
      </c>
      <c r="CD1064" s="268">
        <f t="shared" si="401"/>
        <v>1.0006311071137136E-2</v>
      </c>
    </row>
    <row r="1065" spans="1:82" s="90" customFormat="1" ht="36">
      <c r="A1065" s="253">
        <f t="shared" si="407"/>
        <v>55620</v>
      </c>
      <c r="B1065" s="236" t="s">
        <v>391</v>
      </c>
      <c r="C1065" s="50"/>
      <c r="D1065" s="50"/>
      <c r="E1065" s="79">
        <f>ALL!E452/ALL!E$554</f>
        <v>0</v>
      </c>
      <c r="F1065" s="79">
        <f>ALL!F452/ALL!F$554</f>
        <v>0</v>
      </c>
      <c r="G1065" s="79">
        <f>ALL!G452/ALL!G$554</f>
        <v>0</v>
      </c>
      <c r="H1065" s="79">
        <f>ALL!H452/ALL!H$554</f>
        <v>0</v>
      </c>
      <c r="I1065" s="79">
        <f>ALL!I452/ALL!I$554</f>
        <v>0</v>
      </c>
      <c r="J1065" s="79">
        <f>ALL!J452/ALL!J$554</f>
        <v>0</v>
      </c>
      <c r="K1065" s="79">
        <f>ALL!K452/ALL!K$554</f>
        <v>0</v>
      </c>
      <c r="L1065" s="79">
        <f>ALL!L452/ALL!L$554</f>
        <v>0</v>
      </c>
      <c r="M1065" s="79">
        <f>ALL!M452/ALL!M$554</f>
        <v>0</v>
      </c>
      <c r="N1065" s="79">
        <f>ALL!N452/ALL!N$554</f>
        <v>0</v>
      </c>
      <c r="O1065" s="79">
        <f>ALL!O452/ALL!O$554</f>
        <v>0</v>
      </c>
      <c r="P1065" s="79">
        <f>ALL!P452/ALL!P$554</f>
        <v>0</v>
      </c>
      <c r="Q1065" s="79">
        <f>ALL!Q452/ALL!Q$554</f>
        <v>5.6607454537326246E-4</v>
      </c>
      <c r="R1065" s="79">
        <f>ALL!R452/ALL!R$554</f>
        <v>0</v>
      </c>
      <c r="S1065" s="79">
        <f>ALL!S452/ALL!S$554</f>
        <v>0</v>
      </c>
      <c r="T1065" s="79">
        <f>ALL!T452/ALL!T$554</f>
        <v>0</v>
      </c>
      <c r="U1065" s="79">
        <f>ALL!U452/ALL!U$554</f>
        <v>0</v>
      </c>
      <c r="V1065" s="79">
        <f>ALL!V452/ALL!V$554</f>
        <v>0</v>
      </c>
      <c r="W1065" s="79">
        <f>ALL!W452/ALL!W$554</f>
        <v>0</v>
      </c>
      <c r="X1065" s="79">
        <f>ALL!X452/ALL!X$554</f>
        <v>0</v>
      </c>
      <c r="Y1065" s="79">
        <f>ALL!Y452/ALL!Y$554</f>
        <v>0</v>
      </c>
      <c r="Z1065" s="79">
        <f>ALL!Z452/ALL!Z$554</f>
        <v>0</v>
      </c>
      <c r="AA1065" s="79">
        <f>ALL!AA452/ALL!AA$554</f>
        <v>0</v>
      </c>
      <c r="AB1065" s="79">
        <f>ALL!AB452/ALL!AB$554</f>
        <v>0</v>
      </c>
      <c r="AC1065" s="79">
        <f>ALL!AC452/ALL!AC$554</f>
        <v>0</v>
      </c>
      <c r="AD1065" s="79">
        <f>ALL!AD452/ALL!AD$554</f>
        <v>0</v>
      </c>
      <c r="AE1065" s="79">
        <f>ALL!AE452/ALL!AE$554</f>
        <v>0</v>
      </c>
      <c r="AF1065" s="79">
        <f>ALL!AF452/ALL!AF$554</f>
        <v>0</v>
      </c>
      <c r="AG1065" s="79">
        <f>ALL!AG452/ALL!AG$554</f>
        <v>0</v>
      </c>
      <c r="AH1065" s="79">
        <f>ALL!AH452/ALL!AH$554</f>
        <v>0</v>
      </c>
      <c r="AI1065" s="79">
        <f>ALL!AI452/ALL!AI$554</f>
        <v>0</v>
      </c>
      <c r="AJ1065" s="79">
        <f>ALL!AJ452/ALL!AJ$554</f>
        <v>1.9786430547646811E-3</v>
      </c>
      <c r="AK1065" s="79">
        <f>ALL!AK452/ALL!AK$554</f>
        <v>0</v>
      </c>
      <c r="AL1065" s="79">
        <f>ALL!AL452/ALL!AL$554</f>
        <v>0</v>
      </c>
      <c r="AM1065" s="79">
        <f>ALL!AM452/ALL!AM$554</f>
        <v>0</v>
      </c>
      <c r="AN1065" s="79">
        <f>ALL!AN452/ALL!AN$554</f>
        <v>0</v>
      </c>
      <c r="AO1065" s="79">
        <f>ALL!AO452/ALL!AO$554</f>
        <v>0</v>
      </c>
      <c r="AP1065" s="79">
        <f>ALL!AP452/ALL!AP$554</f>
        <v>0</v>
      </c>
      <c r="AQ1065" s="79">
        <f>ALL!AQ452/ALL!AQ$554</f>
        <v>0</v>
      </c>
      <c r="AR1065" s="79">
        <f>ALL!AR452/ALL!AR$554</f>
        <v>0</v>
      </c>
      <c r="AS1065" s="79">
        <f>ALL!AS452/ALL!AS$554</f>
        <v>0</v>
      </c>
      <c r="AT1065" s="79">
        <f>ALL!AT452/ALL!AT$554</f>
        <v>0</v>
      </c>
      <c r="AU1065" s="79">
        <f>ALL!AU452/ALL!AU$554</f>
        <v>0</v>
      </c>
      <c r="AV1065" s="79">
        <f>ALL!AV452/ALL!AV$554</f>
        <v>0</v>
      </c>
      <c r="AW1065" s="79">
        <f>ALL!AW452/ALL!AW$554</f>
        <v>0</v>
      </c>
      <c r="AX1065" s="79">
        <f>ALL!AX452/ALL!AX$554</f>
        <v>0</v>
      </c>
      <c r="AY1065" s="79">
        <f>ALL!AY452/ALL!AY$554</f>
        <v>0</v>
      </c>
      <c r="AZ1065" s="79">
        <f>ALL!AZ452/ALL!AZ$554</f>
        <v>0</v>
      </c>
      <c r="BA1065" s="79">
        <f>ALL!BA452/ALL!BA$554</f>
        <v>0</v>
      </c>
      <c r="BB1065" s="79">
        <f>ALL!BB452/ALL!BB$554</f>
        <v>0</v>
      </c>
      <c r="BC1065" s="79">
        <f>ALL!BC452/ALL!BC$554</f>
        <v>0</v>
      </c>
      <c r="BD1065" s="79">
        <f>ALL!BD452/ALL!BD$554</f>
        <v>0</v>
      </c>
      <c r="BE1065" s="79">
        <f>ALL!BE452/ALL!BE$554</f>
        <v>0</v>
      </c>
      <c r="BF1065" s="79">
        <f>ALL!BF452/ALL!BF$554</f>
        <v>0</v>
      </c>
      <c r="BG1065" s="79">
        <f>ALL!BG452/ALL!BG$554</f>
        <v>0</v>
      </c>
      <c r="BH1065" s="79">
        <f>ALL!BH452/ALL!BH$554</f>
        <v>8.4294224441805286E-5</v>
      </c>
      <c r="BJ1065" s="267">
        <f t="array" ref="BJ1065">(MIN(IF($E$4:$BG$4=BJ$4,$E1065:$BG1065)))</f>
        <v>0</v>
      </c>
      <c r="BK1065" s="267">
        <f t="array" ref="BK1065">(MAX(IF($E$4:$BG$4=BK$4,$E1065:$BG1065)))</f>
        <v>0</v>
      </c>
      <c r="BL1065" s="267">
        <f t="array" ref="BL1065">(AVERAGE(IF($E$4:$BG$4=BL$4,$E1065:$BG1065)))</f>
        <v>0</v>
      </c>
      <c r="BM1065" s="267">
        <f t="array" ref="BM1065">(MIN(IF($E$4:$BG$4=BM$4,$E1065:$BG1065)))</f>
        <v>0</v>
      </c>
      <c r="BN1065" s="267">
        <f t="array" ref="BN1065">(MAX(IF($E$4:$BG$4=BN$4,$E1065:$BG1065)))</f>
        <v>0</v>
      </c>
      <c r="BO1065" s="267">
        <f t="array" ref="BO1065">(AVERAGE(IF($E$4:$BG$4=BO$4,$E1065:$BG1065)))</f>
        <v>0</v>
      </c>
      <c r="BP1065" s="267">
        <f t="array" ref="BP1065">(MIN(IF($E$4:$BG$4=BP$4,$E1065:$BG1065)))</f>
        <v>0</v>
      </c>
      <c r="BQ1065" s="267">
        <f t="array" ref="BQ1065">(MAX(IF($E$4:$BG$4=BQ$4,$E1065:$BG1065)))</f>
        <v>0</v>
      </c>
      <c r="BR1065" s="267">
        <f t="array" ref="BR1065">(AVERAGE(IF($E$4:$BG$4=BR$4,$E1065:$BG1065)))</f>
        <v>0</v>
      </c>
      <c r="BS1065" s="267">
        <f t="array" ref="BS1065">(MIN(IF($E$4:$BG$4=BS$4,$E1065:$BG1065)))</f>
        <v>0</v>
      </c>
      <c r="BT1065" s="267">
        <f t="array" ref="BT1065">(MAX(IF($E$4:$BG$4=BT$4,$E1065:$BG1065)))</f>
        <v>5.6607454537326246E-4</v>
      </c>
      <c r="BU1065" s="267">
        <f t="array" ref="BU1065">(AVERAGE(IF($E$4:$BG$4=BU$4,$E1065:$BG1065)))</f>
        <v>2.6955930732060116E-5</v>
      </c>
      <c r="BV1065" s="267">
        <f t="array" ref="BV1065">(MIN(IF($E$4:$BG$4=BV$4,$E1065:$BG1065)))</f>
        <v>0</v>
      </c>
      <c r="BW1065" s="267">
        <f t="array" ref="BW1065">(MAX(IF($E$4:$BG$4=BW$4,$E1065:$BG1065)))</f>
        <v>1.9786430547646811E-3</v>
      </c>
      <c r="BX1065" s="267">
        <f t="array" ref="BX1065">(AVERAGE(IF($E$4:$BG$4=BX$4,$E1065:$BG1065)))</f>
        <v>4.9466076369117026E-4</v>
      </c>
      <c r="BY1065" s="267">
        <f t="array" ref="BY1065">(MIN(IF($E$4:$BG$4=BY$4,$E1065:$BG1065)))</f>
        <v>0</v>
      </c>
      <c r="BZ1065" s="267">
        <f t="array" ref="BZ1065">(MAX(IF($E$4:$BG$4=BZ$4,$E1065:$BG1065)))</f>
        <v>0</v>
      </c>
      <c r="CA1065" s="267">
        <f t="array" ref="CA1065">(AVERAGE(IF($E$4:$BG$4=CA$4,$E1065:$BG1065)))</f>
        <v>0</v>
      </c>
      <c r="CB1065" s="268">
        <f t="shared" si="399"/>
        <v>0</v>
      </c>
      <c r="CC1065" s="268">
        <f t="shared" si="400"/>
        <v>0</v>
      </c>
      <c r="CD1065" s="268">
        <f t="shared" si="401"/>
        <v>4.6267592729780787E-5</v>
      </c>
    </row>
    <row r="1066" spans="1:82" s="90" customFormat="1" ht="24">
      <c r="A1066" s="253">
        <f t="shared" si="407"/>
        <v>55630</v>
      </c>
      <c r="B1066" s="236" t="s">
        <v>392</v>
      </c>
      <c r="C1066" s="50"/>
      <c r="D1066" s="50"/>
      <c r="E1066" s="79">
        <f>ALL!E453/ALL!E$554</f>
        <v>3.171924019393426E-2</v>
      </c>
      <c r="F1066" s="79">
        <f>ALL!F453/ALL!F$554</f>
        <v>2.7580087832166821E-2</v>
      </c>
      <c r="G1066" s="79">
        <f>ALL!G453/ALL!G$554</f>
        <v>2.115719730070886E-2</v>
      </c>
      <c r="H1066" s="79">
        <f>ALL!H453/ALL!H$554</f>
        <v>1.3137785448670487E-2</v>
      </c>
      <c r="I1066" s="79">
        <f>ALL!I453/ALL!I$554</f>
        <v>3.5178802875127674E-2</v>
      </c>
      <c r="J1066" s="79">
        <f>ALL!J453/ALL!J$554</f>
        <v>3.0258451058678307E-2</v>
      </c>
      <c r="K1066" s="79">
        <f>ALL!K453/ALL!K$554</f>
        <v>2.3352954360801956E-2</v>
      </c>
      <c r="L1066" s="79">
        <f>ALL!L453/ALL!L$554</f>
        <v>0.11127489757193233</v>
      </c>
      <c r="M1066" s="79">
        <f>ALL!M453/ALL!M$554</f>
        <v>0</v>
      </c>
      <c r="N1066" s="79">
        <f>ALL!N453/ALL!N$554</f>
        <v>3.0953678790352243E-3</v>
      </c>
      <c r="O1066" s="79">
        <f>ALL!O453/ALL!O$554</f>
        <v>3.658392321490888E-2</v>
      </c>
      <c r="P1066" s="79">
        <f>ALL!P453/ALL!P$554</f>
        <v>4.9302519032923542E-2</v>
      </c>
      <c r="Q1066" s="79">
        <f>ALL!Q453/ALL!Q$554</f>
        <v>3.2950669335462403E-2</v>
      </c>
      <c r="R1066" s="79">
        <f>ALL!R453/ALL!R$554</f>
        <v>1.0263436903624752E-2</v>
      </c>
      <c r="S1066" s="79">
        <f>ALL!S453/ALL!S$554</f>
        <v>4.4536828271528328E-2</v>
      </c>
      <c r="T1066" s="79">
        <f>ALL!T453/ALL!T$554</f>
        <v>3.6973454964205496E-2</v>
      </c>
      <c r="U1066" s="79">
        <f>ALL!U453/ALL!U$554</f>
        <v>4.641695019004341E-2</v>
      </c>
      <c r="V1066" s="79">
        <f>ALL!V453/ALL!V$554</f>
        <v>3.1764625500269476E-2</v>
      </c>
      <c r="W1066" s="79">
        <f>ALL!W453/ALL!W$554</f>
        <v>2.6408087270265283E-2</v>
      </c>
      <c r="X1066" s="79">
        <f>ALL!X453/ALL!X$554</f>
        <v>4.8623837252952488E-2</v>
      </c>
      <c r="Y1066" s="79">
        <f>ALL!Y453/ALL!Y$554</f>
        <v>1.8252679130170639E-2</v>
      </c>
      <c r="Z1066" s="79">
        <f>ALL!Z453/ALL!Z$554</f>
        <v>3.5008208129863091E-2</v>
      </c>
      <c r="AA1066" s="79">
        <f>ALL!AA453/ALL!AA$554</f>
        <v>3.985112428868727E-2</v>
      </c>
      <c r="AB1066" s="79">
        <f>ALL!AB453/ALL!AB$554</f>
        <v>4.6263145009954494E-2</v>
      </c>
      <c r="AC1066" s="79">
        <f>ALL!AC453/ALL!AC$554</f>
        <v>5.8707756724753566E-3</v>
      </c>
      <c r="AD1066" s="79">
        <f>ALL!AD453/ALL!AD$554</f>
        <v>1.4521542410644095E-2</v>
      </c>
      <c r="AE1066" s="79">
        <f>ALL!AE453/ALL!AE$554</f>
        <v>1.7744068448867563E-2</v>
      </c>
      <c r="AF1066" s="79">
        <f>ALL!AF453/ALL!AF$554</f>
        <v>5.7653889393205184E-2</v>
      </c>
      <c r="AG1066" s="79">
        <f>ALL!AG453/ALL!AG$554</f>
        <v>2.5442198070643879E-2</v>
      </c>
      <c r="AH1066" s="79">
        <f>ALL!AH453/ALL!AH$554</f>
        <v>3.212889483635064E-2</v>
      </c>
      <c r="AI1066" s="79">
        <f>ALL!AI453/ALL!AI$554</f>
        <v>3.4495963764594857E-2</v>
      </c>
      <c r="AJ1066" s="79">
        <f>ALL!AJ453/ALL!AJ$554</f>
        <v>4.0889600529646464E-2</v>
      </c>
      <c r="AK1066" s="79">
        <f>ALL!AK453/ALL!AK$554</f>
        <v>0</v>
      </c>
      <c r="AL1066" s="79">
        <f>ALL!AL453/ALL!AL$554</f>
        <v>0</v>
      </c>
      <c r="AM1066" s="79">
        <f>ALL!AM453/ALL!AM$554</f>
        <v>0</v>
      </c>
      <c r="AN1066" s="79">
        <f>ALL!AN453/ALL!AN$554</f>
        <v>7.0442517727476004E-4</v>
      </c>
      <c r="AO1066" s="79">
        <f>ALL!AO453/ALL!AO$554</f>
        <v>0</v>
      </c>
      <c r="AP1066" s="79">
        <f>ALL!AP453/ALL!AP$554</f>
        <v>0</v>
      </c>
      <c r="AQ1066" s="79">
        <f>ALL!AQ453/ALL!AQ$554</f>
        <v>0</v>
      </c>
      <c r="AR1066" s="79">
        <f>ALL!AR453/ALL!AR$554</f>
        <v>0</v>
      </c>
      <c r="AS1066" s="79">
        <f>ALL!AS453/ALL!AS$554</f>
        <v>0</v>
      </c>
      <c r="AT1066" s="79">
        <f>ALL!AT453/ALL!AT$554</f>
        <v>0</v>
      </c>
      <c r="AU1066" s="79">
        <f>ALL!AU453/ALL!AU$554</f>
        <v>0</v>
      </c>
      <c r="AV1066" s="79">
        <f>ALL!AV453/ALL!AV$554</f>
        <v>0</v>
      </c>
      <c r="AW1066" s="79">
        <f>ALL!AW453/ALL!AW$554</f>
        <v>0</v>
      </c>
      <c r="AX1066" s="79">
        <f>ALL!AX453/ALL!AX$554</f>
        <v>0</v>
      </c>
      <c r="AY1066" s="79">
        <f>ALL!AY453/ALL!AY$554</f>
        <v>0</v>
      </c>
      <c r="AZ1066" s="79">
        <f>ALL!AZ453/ALL!AZ$554</f>
        <v>0</v>
      </c>
      <c r="BA1066" s="79">
        <f>ALL!BA453/ALL!BA$554</f>
        <v>0</v>
      </c>
      <c r="BB1066" s="79">
        <f>ALL!BB453/ALL!BB$554</f>
        <v>0</v>
      </c>
      <c r="BC1066" s="79">
        <f>ALL!BC453/ALL!BC$554</f>
        <v>0</v>
      </c>
      <c r="BD1066" s="79">
        <f>ALL!BD453/ALL!BD$554</f>
        <v>3.0963594593886715E-2</v>
      </c>
      <c r="BE1066" s="79">
        <f>ALL!BE453/ALL!BE$554</f>
        <v>3.9140448758419488E-2</v>
      </c>
      <c r="BF1066" s="79">
        <f>ALL!BF453/ALL!BF$554</f>
        <v>1.1069108454348341E-2</v>
      </c>
      <c r="BG1066" s="79">
        <f>ALL!BG453/ALL!BG$554</f>
        <v>9.5887772491086726E-3</v>
      </c>
      <c r="BH1066" s="79">
        <f>ALL!BH453/ALL!BH$554</f>
        <v>3.4642773718169859E-2</v>
      </c>
      <c r="BJ1066" s="267">
        <f t="array" ref="BJ1066">(MIN(IF($E$4:$BG$4=BJ$4,$E1066:$BG1066)))</f>
        <v>0</v>
      </c>
      <c r="BK1066" s="267">
        <f t="array" ref="BK1066">(MAX(IF($E$4:$BG$4=BK$4,$E1066:$BG1066)))</f>
        <v>7.0442517727476004E-4</v>
      </c>
      <c r="BL1066" s="267">
        <f t="array" ref="BL1066">(AVERAGE(IF($E$4:$BG$4=BL$4,$E1066:$BG1066)))</f>
        <v>4.4026573579672502E-5</v>
      </c>
      <c r="BM1066" s="267">
        <f t="array" ref="BM1066">(MIN(IF($E$4:$BG$4=BM$4,$E1066:$BG1066)))</f>
        <v>9.5887772491086726E-3</v>
      </c>
      <c r="BN1066" s="267">
        <f t="array" ref="BN1066">(MAX(IF($E$4:$BG$4=BN$4,$E1066:$BG1066)))</f>
        <v>3.9140448758419488E-2</v>
      </c>
      <c r="BO1066" s="267">
        <f t="array" ref="BO1066">(AVERAGE(IF($E$4:$BG$4=BO$4,$E1066:$BG1066)))</f>
        <v>2.2690482263940805E-2</v>
      </c>
      <c r="BP1066" s="267">
        <f t="array" ref="BP1066">(MIN(IF($E$4:$BG$4=BP$4,$E1066:$BG1066)))</f>
        <v>0</v>
      </c>
      <c r="BQ1066" s="267">
        <f t="array" ref="BQ1066">(MAX(IF($E$4:$BG$4=BQ$4,$E1066:$BG1066)))</f>
        <v>0</v>
      </c>
      <c r="BR1066" s="267">
        <f t="array" ref="BR1066">(AVERAGE(IF($E$4:$BG$4=BR$4,$E1066:$BG1066)))</f>
        <v>0</v>
      </c>
      <c r="BS1066" s="267">
        <f t="array" ref="BS1066">(MIN(IF($E$4:$BG$4=BS$4,$E1066:$BG1066)))</f>
        <v>0</v>
      </c>
      <c r="BT1066" s="267">
        <f t="array" ref="BT1066">(MAX(IF($E$4:$BG$4=BT$4,$E1066:$BG1066)))</f>
        <v>5.7653889393205184E-2</v>
      </c>
      <c r="BU1066" s="267">
        <f t="array" ref="BU1066">(AVERAGE(IF($E$4:$BG$4=BU$4,$E1066:$BG1066)))</f>
        <v>2.5459423162569158E-2</v>
      </c>
      <c r="BV1066" s="267">
        <f t="array" ref="BV1066">(MIN(IF($E$4:$BG$4=BV$4,$E1066:$BG1066)))</f>
        <v>2.115719730070886E-2</v>
      </c>
      <c r="BW1066" s="267">
        <f t="array" ref="BW1066">(MAX(IF($E$4:$BG$4=BW$4,$E1066:$BG1066)))</f>
        <v>4.6263145009954494E-2</v>
      </c>
      <c r="BX1066" s="267">
        <f t="array" ref="BX1066">(AVERAGE(IF($E$4:$BG$4=BX$4,$E1066:$BG1066)))</f>
        <v>3.582953774254323E-2</v>
      </c>
      <c r="BY1066" s="267">
        <f t="array" ref="BY1066">(MIN(IF($E$4:$BG$4=BY$4,$E1066:$BG1066)))</f>
        <v>2.5442198070643879E-2</v>
      </c>
      <c r="BZ1066" s="267">
        <f t="array" ref="BZ1066">(MAX(IF($E$4:$BG$4=BZ$4,$E1066:$BG1066)))</f>
        <v>0.11127489757193233</v>
      </c>
      <c r="CA1066" s="267">
        <f t="array" ref="CA1066">(AVERAGE(IF($E$4:$BG$4=CA$4,$E1066:$BG1066)))</f>
        <v>5.0105024108316888E-2</v>
      </c>
      <c r="CB1066" s="268">
        <f t="shared" si="399"/>
        <v>0</v>
      </c>
      <c r="CC1066" s="268">
        <f t="shared" si="400"/>
        <v>0.1</v>
      </c>
      <c r="CD1066" s="268">
        <f t="shared" si="401"/>
        <v>2.0366682915916028E-2</v>
      </c>
    </row>
    <row r="1067" spans="1:82" s="90" customFormat="1" ht="36">
      <c r="A1067" s="253">
        <f t="shared" si="407"/>
        <v>55640</v>
      </c>
      <c r="B1067" s="236" t="s">
        <v>393</v>
      </c>
      <c r="C1067" s="50"/>
      <c r="D1067" s="50"/>
      <c r="E1067" s="79">
        <f>ALL!E454/ALL!E$554</f>
        <v>1.7828513717171707E-3</v>
      </c>
      <c r="F1067" s="79">
        <f>ALL!F454/ALL!F$554</f>
        <v>1.1171493845769665E-2</v>
      </c>
      <c r="G1067" s="79">
        <f>ALL!G454/ALL!G$554</f>
        <v>7.5126037158678586E-3</v>
      </c>
      <c r="H1067" s="79">
        <f>ALL!H454/ALL!H$554</f>
        <v>3.142554835377651E-4</v>
      </c>
      <c r="I1067" s="79">
        <f>ALL!I454/ALL!I$554</f>
        <v>1.6763762777127337E-3</v>
      </c>
      <c r="J1067" s="79">
        <f>ALL!J454/ALL!J$554</f>
        <v>4.3024972736809535E-3</v>
      </c>
      <c r="K1067" s="79">
        <f>ALL!K454/ALL!K$554</f>
        <v>3.0381988355336173E-3</v>
      </c>
      <c r="L1067" s="79">
        <f>ALL!L454/ALL!L$554</f>
        <v>1.1264200824541271E-2</v>
      </c>
      <c r="M1067" s="79">
        <f>ALL!M454/ALL!M$554</f>
        <v>0</v>
      </c>
      <c r="N1067" s="79">
        <f>ALL!N454/ALL!N$554</f>
        <v>2.3474972510598133E-4</v>
      </c>
      <c r="O1067" s="79">
        <f>ALL!O454/ALL!O$554</f>
        <v>0</v>
      </c>
      <c r="P1067" s="79">
        <f>ALL!P454/ALL!P$554</f>
        <v>8.6248191781891428E-3</v>
      </c>
      <c r="Q1067" s="79">
        <f>ALL!Q454/ALL!Q$554</f>
        <v>9.5708326237153307E-3</v>
      </c>
      <c r="R1067" s="79">
        <f>ALL!R454/ALL!R$554</f>
        <v>0</v>
      </c>
      <c r="S1067" s="79">
        <f>ALL!S454/ALL!S$554</f>
        <v>5.4434195482652306E-3</v>
      </c>
      <c r="T1067" s="79">
        <f>ALL!T454/ALL!T$554</f>
        <v>7.2624695778640959E-4</v>
      </c>
      <c r="U1067" s="79">
        <f>ALL!U454/ALL!U$554</f>
        <v>1.2166269095940857E-4</v>
      </c>
      <c r="V1067" s="79">
        <f>ALL!V454/ALL!V$554</f>
        <v>0</v>
      </c>
      <c r="W1067" s="79">
        <f>ALL!W454/ALL!W$554</f>
        <v>4.7383162451442891E-4</v>
      </c>
      <c r="X1067" s="79">
        <f>ALL!X454/ALL!X$554</f>
        <v>1.4884065255194669E-2</v>
      </c>
      <c r="Y1067" s="79">
        <f>ALL!Y454/ALL!Y$554</f>
        <v>2.1837510870761374E-2</v>
      </c>
      <c r="Z1067" s="79">
        <f>ALL!Z454/ALL!Z$554</f>
        <v>1.0173326770451734E-2</v>
      </c>
      <c r="AA1067" s="79">
        <f>ALL!AA454/ALL!AA$554</f>
        <v>2.2956359995176864E-3</v>
      </c>
      <c r="AB1067" s="79">
        <f>ALL!AB454/ALL!AB$554</f>
        <v>0</v>
      </c>
      <c r="AC1067" s="79">
        <f>ALL!AC454/ALL!AC$554</f>
        <v>3.1204749833882036E-3</v>
      </c>
      <c r="AD1067" s="79">
        <f>ALL!AD454/ALL!AD$554</f>
        <v>1.4872835962295248E-3</v>
      </c>
      <c r="AE1067" s="79">
        <f>ALL!AE454/ALL!AE$554</f>
        <v>0</v>
      </c>
      <c r="AF1067" s="79">
        <f>ALL!AF454/ALL!AF$554</f>
        <v>8.1420898922669876E-3</v>
      </c>
      <c r="AG1067" s="79">
        <f>ALL!AG454/ALL!AG$554</f>
        <v>3.5069415599689713E-3</v>
      </c>
      <c r="AH1067" s="79">
        <f>ALL!AH454/ALL!AH$554</f>
        <v>0</v>
      </c>
      <c r="AI1067" s="79">
        <f>ALL!AI454/ALL!AI$554</f>
        <v>0</v>
      </c>
      <c r="AJ1067" s="79">
        <f>ALL!AJ454/ALL!AJ$554</f>
        <v>7.7603546501219334E-3</v>
      </c>
      <c r="AK1067" s="79">
        <f>ALL!AK454/ALL!AK$554</f>
        <v>0</v>
      </c>
      <c r="AL1067" s="79">
        <f>ALL!AL454/ALL!AL$554</f>
        <v>0</v>
      </c>
      <c r="AM1067" s="79">
        <f>ALL!AM454/ALL!AM$554</f>
        <v>0</v>
      </c>
      <c r="AN1067" s="79">
        <f>ALL!AN454/ALL!AN$554</f>
        <v>0</v>
      </c>
      <c r="AO1067" s="79">
        <f>ALL!AO454/ALL!AO$554</f>
        <v>0</v>
      </c>
      <c r="AP1067" s="79">
        <f>ALL!AP454/ALL!AP$554</f>
        <v>0</v>
      </c>
      <c r="AQ1067" s="79">
        <f>ALL!AQ454/ALL!AQ$554</f>
        <v>0</v>
      </c>
      <c r="AR1067" s="79">
        <f>ALL!AR454/ALL!AR$554</f>
        <v>0</v>
      </c>
      <c r="AS1067" s="79">
        <f>ALL!AS454/ALL!AS$554</f>
        <v>0</v>
      </c>
      <c r="AT1067" s="79">
        <f>ALL!AT454/ALL!AT$554</f>
        <v>0</v>
      </c>
      <c r="AU1067" s="79">
        <f>ALL!AU454/ALL!AU$554</f>
        <v>0</v>
      </c>
      <c r="AV1067" s="79">
        <f>ALL!AV454/ALL!AV$554</f>
        <v>0</v>
      </c>
      <c r="AW1067" s="79">
        <f>ALL!AW454/ALL!AW$554</f>
        <v>0</v>
      </c>
      <c r="AX1067" s="79">
        <f>ALL!AX454/ALL!AX$554</f>
        <v>0</v>
      </c>
      <c r="AY1067" s="79">
        <f>ALL!AY454/ALL!AY$554</f>
        <v>0</v>
      </c>
      <c r="AZ1067" s="79">
        <f>ALL!AZ454/ALL!AZ$554</f>
        <v>0</v>
      </c>
      <c r="BA1067" s="79">
        <f>ALL!BA454/ALL!BA$554</f>
        <v>0</v>
      </c>
      <c r="BB1067" s="79">
        <f>ALL!BB454/ALL!BB$554</f>
        <v>0</v>
      </c>
      <c r="BC1067" s="79">
        <f>ALL!BC454/ALL!BC$554</f>
        <v>0</v>
      </c>
      <c r="BD1067" s="79">
        <f>ALL!BD454/ALL!BD$554</f>
        <v>3.6519901569607984E-3</v>
      </c>
      <c r="BE1067" s="79">
        <f>ALL!BE454/ALL!BE$554</f>
        <v>0</v>
      </c>
      <c r="BF1067" s="79">
        <f>ALL!BF454/ALL!BF$554</f>
        <v>0</v>
      </c>
      <c r="BG1067" s="79">
        <f>ALL!BG454/ALL!BG$554</f>
        <v>4.2660353410028246E-4</v>
      </c>
      <c r="BH1067" s="79">
        <f>ALL!BH454/ALL!BH$554</f>
        <v>3.562981174241195E-3</v>
      </c>
      <c r="BJ1067" s="267">
        <f t="array" ref="BJ1067">(MIN(IF($E$4:$BG$4=BJ$4,$E1067:$BG1067)))</f>
        <v>0</v>
      </c>
      <c r="BK1067" s="267">
        <f t="array" ref="BK1067">(MAX(IF($E$4:$BG$4=BK$4,$E1067:$BG1067)))</f>
        <v>0</v>
      </c>
      <c r="BL1067" s="267">
        <f t="array" ref="BL1067">(AVERAGE(IF($E$4:$BG$4=BL$4,$E1067:$BG1067)))</f>
        <v>0</v>
      </c>
      <c r="BM1067" s="267">
        <f t="array" ref="BM1067">(MIN(IF($E$4:$BG$4=BM$4,$E1067:$BG1067)))</f>
        <v>0</v>
      </c>
      <c r="BN1067" s="267">
        <f t="array" ref="BN1067">(MAX(IF($E$4:$BG$4=BN$4,$E1067:$BG1067)))</f>
        <v>3.6519901569607984E-3</v>
      </c>
      <c r="BO1067" s="267">
        <f t="array" ref="BO1067">(AVERAGE(IF($E$4:$BG$4=BO$4,$E1067:$BG1067)))</f>
        <v>1.0196484227652702E-3</v>
      </c>
      <c r="BP1067" s="267">
        <f t="array" ref="BP1067">(MIN(IF($E$4:$BG$4=BP$4,$E1067:$BG1067)))</f>
        <v>0</v>
      </c>
      <c r="BQ1067" s="267">
        <f t="array" ref="BQ1067">(MAX(IF($E$4:$BG$4=BQ$4,$E1067:$BG1067)))</f>
        <v>0</v>
      </c>
      <c r="BR1067" s="267">
        <f t="array" ref="BR1067">(AVERAGE(IF($E$4:$BG$4=BR$4,$E1067:$BG1067)))</f>
        <v>0</v>
      </c>
      <c r="BS1067" s="267">
        <f t="array" ref="BS1067">(MIN(IF($E$4:$BG$4=BS$4,$E1067:$BG1067)))</f>
        <v>0</v>
      </c>
      <c r="BT1067" s="267">
        <f t="array" ref="BT1067">(MAX(IF($E$4:$BG$4=BT$4,$E1067:$BG1067)))</f>
        <v>2.1837510870761374E-2</v>
      </c>
      <c r="BU1067" s="267">
        <f t="array" ref="BU1067">(AVERAGE(IF($E$4:$BG$4=BU$4,$E1067:$BG1067)))</f>
        <v>3.5210177443709689E-3</v>
      </c>
      <c r="BV1067" s="267">
        <f t="array" ref="BV1067">(MIN(IF($E$4:$BG$4=BV$4,$E1067:$BG1067)))</f>
        <v>0</v>
      </c>
      <c r="BW1067" s="267">
        <f t="array" ref="BW1067">(MAX(IF($E$4:$BG$4=BW$4,$E1067:$BG1067)))</f>
        <v>1.0173326770451734E-2</v>
      </c>
      <c r="BX1067" s="267">
        <f t="array" ref="BX1067">(AVERAGE(IF($E$4:$BG$4=BX$4,$E1067:$BG1067)))</f>
        <v>6.3615712841103809E-3</v>
      </c>
      <c r="BY1067" s="267">
        <f t="array" ref="BY1067">(MIN(IF($E$4:$BG$4=BY$4,$E1067:$BG1067)))</f>
        <v>0</v>
      </c>
      <c r="BZ1067" s="267">
        <f t="array" ref="BZ1067">(MAX(IF($E$4:$BG$4=BZ$4,$E1067:$BG1067)))</f>
        <v>1.4884065255194669E-2</v>
      </c>
      <c r="CA1067" s="267">
        <f t="array" ref="CA1067">(AVERAGE(IF($E$4:$BG$4=CA$4,$E1067:$BG1067)))</f>
        <v>5.725437969509457E-3</v>
      </c>
      <c r="CB1067" s="268">
        <f t="shared" si="399"/>
        <v>0</v>
      </c>
      <c r="CC1067" s="268">
        <f t="shared" si="400"/>
        <v>0</v>
      </c>
      <c r="CD1067" s="268">
        <f t="shared" si="401"/>
        <v>2.6098966771974388E-3</v>
      </c>
    </row>
    <row r="1068" spans="1:82" s="90" customFormat="1" ht="36">
      <c r="A1068" s="253">
        <f t="shared" si="407"/>
        <v>55650</v>
      </c>
      <c r="B1068" s="236" t="s">
        <v>394</v>
      </c>
      <c r="C1068" s="50"/>
      <c r="D1068" s="50"/>
      <c r="E1068" s="79">
        <f>ALL!E455/ALL!E$554</f>
        <v>2.5681853167026261E-3</v>
      </c>
      <c r="F1068" s="79">
        <f>ALL!F455/ALL!F$554</f>
        <v>0</v>
      </c>
      <c r="G1068" s="79">
        <f>ALL!G455/ALL!G$554</f>
        <v>0</v>
      </c>
      <c r="H1068" s="79">
        <f>ALL!H455/ALL!H$554</f>
        <v>0</v>
      </c>
      <c r="I1068" s="79">
        <f>ALL!I455/ALL!I$554</f>
        <v>0</v>
      </c>
      <c r="J1068" s="79">
        <f>ALL!J455/ALL!J$554</f>
        <v>0</v>
      </c>
      <c r="K1068" s="79">
        <f>ALL!K455/ALL!K$554</f>
        <v>0</v>
      </c>
      <c r="L1068" s="79">
        <f>ALL!L455/ALL!L$554</f>
        <v>0</v>
      </c>
      <c r="M1068" s="79">
        <f>ALL!M455/ALL!M$554</f>
        <v>0</v>
      </c>
      <c r="N1068" s="79">
        <f>ALL!N455/ALL!N$554</f>
        <v>0</v>
      </c>
      <c r="O1068" s="79">
        <f>ALL!O455/ALL!O$554</f>
        <v>0</v>
      </c>
      <c r="P1068" s="79">
        <f>ALL!P455/ALL!P$554</f>
        <v>0</v>
      </c>
      <c r="Q1068" s="79">
        <f>ALL!Q455/ALL!Q$554</f>
        <v>0</v>
      </c>
      <c r="R1068" s="79">
        <f>ALL!R455/ALL!R$554</f>
        <v>0</v>
      </c>
      <c r="S1068" s="79">
        <f>ALL!S455/ALL!S$554</f>
        <v>0</v>
      </c>
      <c r="T1068" s="79">
        <f>ALL!T455/ALL!T$554</f>
        <v>0</v>
      </c>
      <c r="U1068" s="79">
        <f>ALL!U455/ALL!U$554</f>
        <v>0</v>
      </c>
      <c r="V1068" s="79">
        <f>ALL!V455/ALL!V$554</f>
        <v>0</v>
      </c>
      <c r="W1068" s="79">
        <f>ALL!W455/ALL!W$554</f>
        <v>0</v>
      </c>
      <c r="X1068" s="79">
        <f>ALL!X455/ALL!X$554</f>
        <v>0</v>
      </c>
      <c r="Y1068" s="79">
        <f>ALL!Y455/ALL!Y$554</f>
        <v>0</v>
      </c>
      <c r="Z1068" s="79">
        <f>ALL!Z455/ALL!Z$554</f>
        <v>0</v>
      </c>
      <c r="AA1068" s="79">
        <f>ALL!AA455/ALL!AA$554</f>
        <v>0</v>
      </c>
      <c r="AB1068" s="79">
        <f>ALL!AB455/ALL!AB$554</f>
        <v>0</v>
      </c>
      <c r="AC1068" s="79">
        <f>ALL!AC455/ALL!AC$554</f>
        <v>7.3888514819948358E-5</v>
      </c>
      <c r="AD1068" s="79">
        <f>ALL!AD455/ALL!AD$554</f>
        <v>0</v>
      </c>
      <c r="AE1068" s="79">
        <f>ALL!AE455/ALL!AE$554</f>
        <v>2.175614664913084E-3</v>
      </c>
      <c r="AF1068" s="79">
        <f>ALL!AF455/ALL!AF$554</f>
        <v>0</v>
      </c>
      <c r="AG1068" s="79">
        <f>ALL!AG455/ALL!AG$554</f>
        <v>0</v>
      </c>
      <c r="AH1068" s="79">
        <f>ALL!AH455/ALL!AH$554</f>
        <v>0</v>
      </c>
      <c r="AI1068" s="79">
        <f>ALL!AI455/ALL!AI$554</f>
        <v>0</v>
      </c>
      <c r="AJ1068" s="79">
        <f>ALL!AJ455/ALL!AJ$554</f>
        <v>7.2479097284021822E-4</v>
      </c>
      <c r="AK1068" s="79">
        <f>ALL!AK455/ALL!AK$554</f>
        <v>0</v>
      </c>
      <c r="AL1068" s="79">
        <f>ALL!AL455/ALL!AL$554</f>
        <v>0</v>
      </c>
      <c r="AM1068" s="79">
        <f>ALL!AM455/ALL!AM$554</f>
        <v>0</v>
      </c>
      <c r="AN1068" s="79">
        <f>ALL!AN455/ALL!AN$554</f>
        <v>0</v>
      </c>
      <c r="AO1068" s="79">
        <f>ALL!AO455/ALL!AO$554</f>
        <v>0</v>
      </c>
      <c r="AP1068" s="79">
        <f>ALL!AP455/ALL!AP$554</f>
        <v>0</v>
      </c>
      <c r="AQ1068" s="79">
        <f>ALL!AQ455/ALL!AQ$554</f>
        <v>0</v>
      </c>
      <c r="AR1068" s="79">
        <f>ALL!AR455/ALL!AR$554</f>
        <v>0</v>
      </c>
      <c r="AS1068" s="79">
        <f>ALL!AS455/ALL!AS$554</f>
        <v>0</v>
      </c>
      <c r="AT1068" s="79">
        <f>ALL!AT455/ALL!AT$554</f>
        <v>0</v>
      </c>
      <c r="AU1068" s="79">
        <f>ALL!AU455/ALL!AU$554</f>
        <v>0</v>
      </c>
      <c r="AV1068" s="79">
        <f>ALL!AV455/ALL!AV$554</f>
        <v>0</v>
      </c>
      <c r="AW1068" s="79">
        <f>ALL!AW455/ALL!AW$554</f>
        <v>0</v>
      </c>
      <c r="AX1068" s="79">
        <f>ALL!AX455/ALL!AX$554</f>
        <v>0</v>
      </c>
      <c r="AY1068" s="79">
        <f>ALL!AY455/ALL!AY$554</f>
        <v>0</v>
      </c>
      <c r="AZ1068" s="79">
        <f>ALL!AZ455/ALL!AZ$554</f>
        <v>0</v>
      </c>
      <c r="BA1068" s="79">
        <f>ALL!BA455/ALL!BA$554</f>
        <v>0</v>
      </c>
      <c r="BB1068" s="79">
        <f>ALL!BB455/ALL!BB$554</f>
        <v>0</v>
      </c>
      <c r="BC1068" s="79">
        <f>ALL!BC455/ALL!BC$554</f>
        <v>0</v>
      </c>
      <c r="BD1068" s="79">
        <f>ALL!BD455/ALL!BD$554</f>
        <v>1.1289967368567452E-2</v>
      </c>
      <c r="BE1068" s="79">
        <f>ALL!BE455/ALL!BE$554</f>
        <v>0</v>
      </c>
      <c r="BF1068" s="79">
        <f>ALL!BF455/ALL!BF$554</f>
        <v>0</v>
      </c>
      <c r="BG1068" s="79">
        <f>ALL!BG455/ALL!BG$554</f>
        <v>0</v>
      </c>
      <c r="BH1068" s="79">
        <f>ALL!BH455/ALL!BH$554</f>
        <v>4.1978388303329152E-4</v>
      </c>
      <c r="BJ1068" s="267">
        <f t="array" ref="BJ1068">(MIN(IF($E$4:$BG$4=BJ$4,$E1068:$BG1068)))</f>
        <v>0</v>
      </c>
      <c r="BK1068" s="267">
        <f t="array" ref="BK1068">(MAX(IF($E$4:$BG$4=BK$4,$E1068:$BG1068)))</f>
        <v>0</v>
      </c>
      <c r="BL1068" s="267">
        <f t="array" ref="BL1068">(AVERAGE(IF($E$4:$BG$4=BL$4,$E1068:$BG1068)))</f>
        <v>0</v>
      </c>
      <c r="BM1068" s="267">
        <f t="array" ref="BM1068">(MIN(IF($E$4:$BG$4=BM$4,$E1068:$BG1068)))</f>
        <v>0</v>
      </c>
      <c r="BN1068" s="267">
        <f t="array" ref="BN1068">(MAX(IF($E$4:$BG$4=BN$4,$E1068:$BG1068)))</f>
        <v>1.1289967368567452E-2</v>
      </c>
      <c r="BO1068" s="267">
        <f t="array" ref="BO1068">(AVERAGE(IF($E$4:$BG$4=BO$4,$E1068:$BG1068)))</f>
        <v>2.8224918421418631E-3</v>
      </c>
      <c r="BP1068" s="267">
        <f t="array" ref="BP1068">(MIN(IF($E$4:$BG$4=BP$4,$E1068:$BG1068)))</f>
        <v>0</v>
      </c>
      <c r="BQ1068" s="267">
        <f t="array" ref="BQ1068">(MAX(IF($E$4:$BG$4=BQ$4,$E1068:$BG1068)))</f>
        <v>0</v>
      </c>
      <c r="BR1068" s="267">
        <f t="array" ref="BR1068">(AVERAGE(IF($E$4:$BG$4=BR$4,$E1068:$BG1068)))</f>
        <v>0</v>
      </c>
      <c r="BS1068" s="267">
        <f t="array" ref="BS1068">(MIN(IF($E$4:$BG$4=BS$4,$E1068:$BG1068)))</f>
        <v>0</v>
      </c>
      <c r="BT1068" s="267">
        <f t="array" ref="BT1068">(MAX(IF($E$4:$BG$4=BT$4,$E1068:$BG1068)))</f>
        <v>2.5681853167026261E-3</v>
      </c>
      <c r="BU1068" s="267">
        <f t="array" ref="BU1068">(AVERAGE(IF($E$4:$BG$4=BU$4,$E1068:$BG1068)))</f>
        <v>2.2941373792550757E-4</v>
      </c>
      <c r="BV1068" s="267">
        <f t="array" ref="BV1068">(MIN(IF($E$4:$BG$4=BV$4,$E1068:$BG1068)))</f>
        <v>0</v>
      </c>
      <c r="BW1068" s="267">
        <f t="array" ref="BW1068">(MAX(IF($E$4:$BG$4=BW$4,$E1068:$BG1068)))</f>
        <v>7.2479097284021822E-4</v>
      </c>
      <c r="BX1068" s="267">
        <f t="array" ref="BX1068">(AVERAGE(IF($E$4:$BG$4=BX$4,$E1068:$BG1068)))</f>
        <v>1.8119774321005455E-4</v>
      </c>
      <c r="BY1068" s="267">
        <f t="array" ref="BY1068">(MIN(IF($E$4:$BG$4=BY$4,$E1068:$BG1068)))</f>
        <v>0</v>
      </c>
      <c r="BZ1068" s="267">
        <f t="array" ref="BZ1068">(MAX(IF($E$4:$BG$4=BZ$4,$E1068:$BG1068)))</f>
        <v>0</v>
      </c>
      <c r="CA1068" s="267">
        <f t="array" ref="CA1068">(AVERAGE(IF($E$4:$BG$4=CA$4,$E1068:$BG1068)))</f>
        <v>0</v>
      </c>
      <c r="CB1068" s="268">
        <f t="shared" si="399"/>
        <v>0</v>
      </c>
      <c r="CC1068" s="268">
        <f t="shared" si="400"/>
        <v>0</v>
      </c>
      <c r="CD1068" s="268">
        <f t="shared" si="401"/>
        <v>3.0604448796078782E-4</v>
      </c>
    </row>
    <row r="1069" spans="1:82" s="90" customFormat="1" ht="24">
      <c r="A1069" s="253">
        <f t="shared" si="407"/>
        <v>55660</v>
      </c>
      <c r="B1069" s="236" t="s">
        <v>395</v>
      </c>
      <c r="C1069" s="50"/>
      <c r="D1069" s="50"/>
      <c r="E1069" s="79">
        <f>ALL!E456/ALL!E$554</f>
        <v>8.9645336061625413E-5</v>
      </c>
      <c r="F1069" s="79">
        <f>ALL!F456/ALL!F$554</f>
        <v>1.596065130239523E-3</v>
      </c>
      <c r="G1069" s="79">
        <f>ALL!G456/ALL!G$554</f>
        <v>1.9535961509544928E-2</v>
      </c>
      <c r="H1069" s="79">
        <f>ALL!H456/ALL!H$554</f>
        <v>4.195336141437714E-3</v>
      </c>
      <c r="I1069" s="79">
        <f>ALL!I456/ALL!I$554</f>
        <v>8.6243693866209035E-3</v>
      </c>
      <c r="J1069" s="79">
        <f>ALL!J456/ALL!J$554</f>
        <v>2.0732958547870432E-2</v>
      </c>
      <c r="K1069" s="79">
        <f>ALL!K456/ALL!K$554</f>
        <v>1.6041689851617499E-3</v>
      </c>
      <c r="L1069" s="79">
        <f>ALL!L456/ALL!L$554</f>
        <v>2.3790303456436954E-3</v>
      </c>
      <c r="M1069" s="79">
        <f>ALL!M456/ALL!M$554</f>
        <v>0</v>
      </c>
      <c r="N1069" s="79">
        <f>ALL!N456/ALL!N$554</f>
        <v>0</v>
      </c>
      <c r="O1069" s="79">
        <f>ALL!O456/ALL!O$554</f>
        <v>6.5961616583269257E-3</v>
      </c>
      <c r="P1069" s="79">
        <f>ALL!P456/ALL!P$554</f>
        <v>6.1272160621160688E-3</v>
      </c>
      <c r="Q1069" s="79">
        <f>ALL!Q456/ALL!Q$554</f>
        <v>1.1966254254445752E-2</v>
      </c>
      <c r="R1069" s="79">
        <f>ALL!R456/ALL!R$554</f>
        <v>0</v>
      </c>
      <c r="S1069" s="79">
        <f>ALL!S456/ALL!S$554</f>
        <v>2.4809768223208481E-4</v>
      </c>
      <c r="T1069" s="79">
        <f>ALL!T456/ALL!T$554</f>
        <v>1.1347701823996982E-2</v>
      </c>
      <c r="U1069" s="79">
        <f>ALL!U456/ALL!U$554</f>
        <v>0</v>
      </c>
      <c r="V1069" s="79">
        <f>ALL!V456/ALL!V$554</f>
        <v>0</v>
      </c>
      <c r="W1069" s="79">
        <f>ALL!W456/ALL!W$554</f>
        <v>8.7879781597702961E-3</v>
      </c>
      <c r="X1069" s="79">
        <f>ALL!X456/ALL!X$554</f>
        <v>4.5464536649190632E-3</v>
      </c>
      <c r="Y1069" s="79">
        <f>ALL!Y456/ALL!Y$554</f>
        <v>5.8773324553598426E-3</v>
      </c>
      <c r="Z1069" s="79">
        <f>ALL!Z456/ALL!Z$554</f>
        <v>1.3385634294599335E-2</v>
      </c>
      <c r="AA1069" s="79">
        <f>ALL!AA456/ALL!AA$554</f>
        <v>0</v>
      </c>
      <c r="AB1069" s="79">
        <f>ALL!AB456/ALL!AB$554</f>
        <v>9.5943084594006765E-3</v>
      </c>
      <c r="AC1069" s="79">
        <f>ALL!AC456/ALL!AC$554</f>
        <v>6.0818532166660947E-3</v>
      </c>
      <c r="AD1069" s="79">
        <f>ALL!AD456/ALL!AD$554</f>
        <v>1.2837206130156596E-3</v>
      </c>
      <c r="AE1069" s="79">
        <f>ALL!AE456/ALL!AE$554</f>
        <v>2.0327122981307864E-2</v>
      </c>
      <c r="AF1069" s="79">
        <f>ALL!AF456/ALL!AF$554</f>
        <v>0</v>
      </c>
      <c r="AG1069" s="79">
        <f>ALL!AG456/ALL!AG$554</f>
        <v>2.1093418616110154E-3</v>
      </c>
      <c r="AH1069" s="79">
        <f>ALL!AH456/ALL!AH$554</f>
        <v>7.3193519955245525E-3</v>
      </c>
      <c r="AI1069" s="79">
        <f>ALL!AI456/ALL!AI$554</f>
        <v>1.2376400116150463E-3</v>
      </c>
      <c r="AJ1069" s="79">
        <f>ALL!AJ456/ALL!AJ$554</f>
        <v>2.0436927628411702E-3</v>
      </c>
      <c r="AK1069" s="79">
        <f>ALL!AK456/ALL!AK$554</f>
        <v>0</v>
      </c>
      <c r="AL1069" s="79">
        <f>ALL!AL456/ALL!AL$554</f>
        <v>0</v>
      </c>
      <c r="AM1069" s="79">
        <f>ALL!AM456/ALL!AM$554</f>
        <v>0</v>
      </c>
      <c r="AN1069" s="79">
        <f>ALL!AN456/ALL!AN$554</f>
        <v>0</v>
      </c>
      <c r="AO1069" s="79">
        <f>ALL!AO456/ALL!AO$554</f>
        <v>0</v>
      </c>
      <c r="AP1069" s="79">
        <f>ALL!AP456/ALL!AP$554</f>
        <v>0</v>
      </c>
      <c r="AQ1069" s="79">
        <f>ALL!AQ456/ALL!AQ$554</f>
        <v>0</v>
      </c>
      <c r="AR1069" s="79">
        <f>ALL!AR456/ALL!AR$554</f>
        <v>0</v>
      </c>
      <c r="AS1069" s="79">
        <f>ALL!AS456/ALL!AS$554</f>
        <v>0</v>
      </c>
      <c r="AT1069" s="79">
        <f>ALL!AT456/ALL!AT$554</f>
        <v>0</v>
      </c>
      <c r="AU1069" s="79">
        <f>ALL!AU456/ALL!AU$554</f>
        <v>0</v>
      </c>
      <c r="AV1069" s="79">
        <f>ALL!AV456/ALL!AV$554</f>
        <v>0</v>
      </c>
      <c r="AW1069" s="79">
        <f>ALL!AW456/ALL!AW$554</f>
        <v>0</v>
      </c>
      <c r="AX1069" s="79">
        <f>ALL!AX456/ALL!AX$554</f>
        <v>0</v>
      </c>
      <c r="AY1069" s="79">
        <f>ALL!AY456/ALL!AY$554</f>
        <v>0</v>
      </c>
      <c r="AZ1069" s="79">
        <f>ALL!AZ456/ALL!AZ$554</f>
        <v>0</v>
      </c>
      <c r="BA1069" s="79">
        <f>ALL!BA456/ALL!BA$554</f>
        <v>0</v>
      </c>
      <c r="BB1069" s="79">
        <f>ALL!BB456/ALL!BB$554</f>
        <v>0</v>
      </c>
      <c r="BC1069" s="79">
        <f>ALL!BC456/ALL!BC$554</f>
        <v>0</v>
      </c>
      <c r="BD1069" s="79">
        <f>ALL!BD456/ALL!BD$554</f>
        <v>6.7661596878618971E-4</v>
      </c>
      <c r="BE1069" s="79">
        <f>ALL!BE456/ALL!BE$554</f>
        <v>1.2422959882057577E-2</v>
      </c>
      <c r="BF1069" s="79">
        <f>ALL!BF456/ALL!BF$554</f>
        <v>1.9642073983216442E-2</v>
      </c>
      <c r="BG1069" s="79">
        <f>ALL!BG456/ALL!BG$554</f>
        <v>1.5806578212624364E-3</v>
      </c>
      <c r="BH1069" s="79">
        <f>ALL!BH456/ALL!BH$554</f>
        <v>7.0425807252196019E-3</v>
      </c>
      <c r="BJ1069" s="267">
        <f t="array" ref="BJ1069">(MIN(IF($E$4:$BG$4=BJ$4,$E1069:$BG1069)))</f>
        <v>0</v>
      </c>
      <c r="BK1069" s="267">
        <f t="array" ref="BK1069">(MAX(IF($E$4:$BG$4=BK$4,$E1069:$BG1069)))</f>
        <v>0</v>
      </c>
      <c r="BL1069" s="267">
        <f t="array" ref="BL1069">(AVERAGE(IF($E$4:$BG$4=BL$4,$E1069:$BG1069)))</f>
        <v>0</v>
      </c>
      <c r="BM1069" s="267">
        <f t="array" ref="BM1069">(MIN(IF($E$4:$BG$4=BM$4,$E1069:$BG1069)))</f>
        <v>6.7661596878618971E-4</v>
      </c>
      <c r="BN1069" s="267">
        <f t="array" ref="BN1069">(MAX(IF($E$4:$BG$4=BN$4,$E1069:$BG1069)))</f>
        <v>1.9642073983216442E-2</v>
      </c>
      <c r="BO1069" s="267">
        <f t="array" ref="BO1069">(AVERAGE(IF($E$4:$BG$4=BO$4,$E1069:$BG1069)))</f>
        <v>8.5805769138306617E-3</v>
      </c>
      <c r="BP1069" s="267">
        <f t="array" ref="BP1069">(MIN(IF($E$4:$BG$4=BP$4,$E1069:$BG1069)))</f>
        <v>0</v>
      </c>
      <c r="BQ1069" s="267">
        <f t="array" ref="BQ1069">(MAX(IF($E$4:$BG$4=BQ$4,$E1069:$BG1069)))</f>
        <v>0</v>
      </c>
      <c r="BR1069" s="267">
        <f t="array" ref="BR1069">(AVERAGE(IF($E$4:$BG$4=BR$4,$E1069:$BG1069)))</f>
        <v>0</v>
      </c>
      <c r="BS1069" s="267">
        <f t="array" ref="BS1069">(MIN(IF($E$4:$BG$4=BS$4,$E1069:$BG1069)))</f>
        <v>0</v>
      </c>
      <c r="BT1069" s="267">
        <f t="array" ref="BT1069">(MAX(IF($E$4:$BG$4=BT$4,$E1069:$BG1069)))</f>
        <v>2.0732958547870432E-2</v>
      </c>
      <c r="BU1069" s="267">
        <f t="array" ref="BU1069">(AVERAGE(IF($E$4:$BG$4=BU$4,$E1069:$BG1069)))</f>
        <v>5.1454166181627197E-3</v>
      </c>
      <c r="BV1069" s="267">
        <f t="array" ref="BV1069">(MIN(IF($E$4:$BG$4=BV$4,$E1069:$BG1069)))</f>
        <v>2.0436927628411702E-3</v>
      </c>
      <c r="BW1069" s="267">
        <f t="array" ref="BW1069">(MAX(IF($E$4:$BG$4=BW$4,$E1069:$BG1069)))</f>
        <v>1.9535961509544928E-2</v>
      </c>
      <c r="BX1069" s="267">
        <f t="array" ref="BX1069">(AVERAGE(IF($E$4:$BG$4=BX$4,$E1069:$BG1069)))</f>
        <v>1.1139899256596529E-2</v>
      </c>
      <c r="BY1069" s="267">
        <f t="array" ref="BY1069">(MIN(IF($E$4:$BG$4=BY$4,$E1069:$BG1069)))</f>
        <v>0</v>
      </c>
      <c r="BZ1069" s="267">
        <f t="array" ref="BZ1069">(MAX(IF($E$4:$BG$4=BZ$4,$E1069:$BG1069)))</f>
        <v>8.6243693866209035E-3</v>
      </c>
      <c r="CA1069" s="267">
        <f t="array" ref="CA1069">(AVERAGE(IF($E$4:$BG$4=CA$4,$E1069:$BG1069)))</f>
        <v>3.5748644760751134E-3</v>
      </c>
      <c r="CB1069" s="268">
        <f t="shared" si="399"/>
        <v>0</v>
      </c>
      <c r="CC1069" s="268">
        <f t="shared" si="400"/>
        <v>0</v>
      </c>
      <c r="CD1069" s="268">
        <f t="shared" si="401"/>
        <v>3.8538128181027573E-3</v>
      </c>
    </row>
    <row r="1070" spans="1:82" s="90" customFormat="1" ht="36">
      <c r="A1070" s="253">
        <f t="shared" si="407"/>
        <v>55680</v>
      </c>
      <c r="B1070" s="236" t="s">
        <v>907</v>
      </c>
      <c r="C1070" s="50"/>
      <c r="D1070" s="50"/>
      <c r="E1070" s="79">
        <f>ALL!E457/ALL!E$554</f>
        <v>0</v>
      </c>
      <c r="F1070" s="79">
        <f>ALL!F457/ALL!F$554</f>
        <v>0</v>
      </c>
      <c r="G1070" s="79">
        <f>ALL!G457/ALL!G$554</f>
        <v>0</v>
      </c>
      <c r="H1070" s="79">
        <f>ALL!H457/ALL!H$554</f>
        <v>0</v>
      </c>
      <c r="I1070" s="79">
        <f>ALL!I457/ALL!I$554</f>
        <v>0</v>
      </c>
      <c r="J1070" s="79">
        <f>ALL!J457/ALL!J$554</f>
        <v>0</v>
      </c>
      <c r="K1070" s="79">
        <f>ALL!K457/ALL!K$554</f>
        <v>0</v>
      </c>
      <c r="L1070" s="79">
        <f>ALL!L457/ALL!L$554</f>
        <v>0</v>
      </c>
      <c r="M1070" s="79">
        <f>ALL!M457/ALL!M$554</f>
        <v>0</v>
      </c>
      <c r="N1070" s="79">
        <f>ALL!N457/ALL!N$554</f>
        <v>0</v>
      </c>
      <c r="O1070" s="79">
        <f>ALL!O457/ALL!O$554</f>
        <v>0</v>
      </c>
      <c r="P1070" s="79">
        <f>ALL!P457/ALL!P$554</f>
        <v>0</v>
      </c>
      <c r="Q1070" s="79">
        <f>ALL!Q457/ALL!Q$554</f>
        <v>0</v>
      </c>
      <c r="R1070" s="79">
        <f>ALL!R457/ALL!R$554</f>
        <v>0</v>
      </c>
      <c r="S1070" s="79">
        <f>ALL!S457/ALL!S$554</f>
        <v>0</v>
      </c>
      <c r="T1070" s="79">
        <f>ALL!T457/ALL!T$554</f>
        <v>0</v>
      </c>
      <c r="U1070" s="79">
        <f>ALL!U457/ALL!U$554</f>
        <v>0</v>
      </c>
      <c r="V1070" s="79">
        <f>ALL!V457/ALL!V$554</f>
        <v>0</v>
      </c>
      <c r="W1070" s="79">
        <f>ALL!W457/ALL!W$554</f>
        <v>0</v>
      </c>
      <c r="X1070" s="79">
        <f>ALL!X457/ALL!X$554</f>
        <v>0</v>
      </c>
      <c r="Y1070" s="79">
        <f>ALL!Y457/ALL!Y$554</f>
        <v>0</v>
      </c>
      <c r="Z1070" s="79">
        <f>ALL!Z457/ALL!Z$554</f>
        <v>0</v>
      </c>
      <c r="AA1070" s="79">
        <f>ALL!AA457/ALL!AA$554</f>
        <v>0</v>
      </c>
      <c r="AB1070" s="79">
        <f>ALL!AB457/ALL!AB$554</f>
        <v>8.4473951368226077E-5</v>
      </c>
      <c r="AC1070" s="79">
        <f>ALL!AC457/ALL!AC$554</f>
        <v>0</v>
      </c>
      <c r="AD1070" s="79">
        <f>ALL!AD457/ALL!AD$554</f>
        <v>0</v>
      </c>
      <c r="AE1070" s="79">
        <f>ALL!AE457/ALL!AE$554</f>
        <v>0</v>
      </c>
      <c r="AF1070" s="79">
        <f>ALL!AF457/ALL!AF$554</f>
        <v>0</v>
      </c>
      <c r="AG1070" s="79">
        <f>ALL!AG457/ALL!AG$554</f>
        <v>0</v>
      </c>
      <c r="AH1070" s="79">
        <f>ALL!AH457/ALL!AH$554</f>
        <v>0</v>
      </c>
      <c r="AI1070" s="79">
        <f>ALL!AI457/ALL!AI$554</f>
        <v>0</v>
      </c>
      <c r="AJ1070" s="79">
        <f>ALL!AJ457/ALL!AJ$554</f>
        <v>0</v>
      </c>
      <c r="AK1070" s="79">
        <f>ALL!AK457/ALL!AK$554</f>
        <v>0</v>
      </c>
      <c r="AL1070" s="79">
        <f>ALL!AL457/ALL!AL$554</f>
        <v>0</v>
      </c>
      <c r="AM1070" s="79">
        <f>ALL!AM457/ALL!AM$554</f>
        <v>0</v>
      </c>
      <c r="AN1070" s="79">
        <f>ALL!AN457/ALL!AN$554</f>
        <v>0</v>
      </c>
      <c r="AO1070" s="79">
        <f>ALL!AO457/ALL!AO$554</f>
        <v>0</v>
      </c>
      <c r="AP1070" s="79">
        <f>ALL!AP457/ALL!AP$554</f>
        <v>0</v>
      </c>
      <c r="AQ1070" s="79">
        <f>ALL!AQ457/ALL!AQ$554</f>
        <v>0</v>
      </c>
      <c r="AR1070" s="79">
        <f>ALL!AR457/ALL!AR$554</f>
        <v>0</v>
      </c>
      <c r="AS1070" s="79">
        <f>ALL!AS457/ALL!AS$554</f>
        <v>0</v>
      </c>
      <c r="AT1070" s="79">
        <f>ALL!AT457/ALL!AT$554</f>
        <v>0</v>
      </c>
      <c r="AU1070" s="79">
        <f>ALL!AU457/ALL!AU$554</f>
        <v>0</v>
      </c>
      <c r="AV1070" s="79">
        <f>ALL!AV457/ALL!AV$554</f>
        <v>0</v>
      </c>
      <c r="AW1070" s="79">
        <f>ALL!AW457/ALL!AW$554</f>
        <v>0</v>
      </c>
      <c r="AX1070" s="79">
        <f>ALL!AX457/ALL!AX$554</f>
        <v>0</v>
      </c>
      <c r="AY1070" s="79">
        <f>ALL!AY457/ALL!AY$554</f>
        <v>0</v>
      </c>
      <c r="AZ1070" s="79">
        <f>ALL!AZ457/ALL!AZ$554</f>
        <v>0</v>
      </c>
      <c r="BA1070" s="79">
        <f>ALL!BA457/ALL!BA$554</f>
        <v>0</v>
      </c>
      <c r="BB1070" s="79">
        <f>ALL!BB457/ALL!BB$554</f>
        <v>0</v>
      </c>
      <c r="BC1070" s="79">
        <f>ALL!BC457/ALL!BC$554</f>
        <v>0</v>
      </c>
      <c r="BD1070" s="79">
        <f>ALL!BD457/ALL!BD$554</f>
        <v>0</v>
      </c>
      <c r="BE1070" s="79">
        <f>ALL!BE457/ALL!BE$554</f>
        <v>0</v>
      </c>
      <c r="BF1070" s="79">
        <f>ALL!BF457/ALL!BF$554</f>
        <v>0</v>
      </c>
      <c r="BG1070" s="79">
        <f>ALL!BG457/ALL!BG$554</f>
        <v>0</v>
      </c>
      <c r="BH1070" s="79">
        <f>ALL!BH457/ALL!BH$554</f>
        <v>1.4388176265070904E-5</v>
      </c>
      <c r="BJ1070" s="267">
        <f t="array" ref="BJ1070">(MIN(IF($E$4:$BG$4=BJ$4,$E1070:$BG1070)))</f>
        <v>0</v>
      </c>
      <c r="BK1070" s="267">
        <f t="array" ref="BK1070">(MAX(IF($E$4:$BG$4=BK$4,$E1070:$BG1070)))</f>
        <v>0</v>
      </c>
      <c r="BL1070" s="267">
        <f t="array" ref="BL1070">(AVERAGE(IF($E$4:$BG$4=BL$4,$E1070:$BG1070)))</f>
        <v>0</v>
      </c>
      <c r="BM1070" s="267">
        <f t="array" ref="BM1070">(MIN(IF($E$4:$BG$4=BM$4,$E1070:$BG1070)))</f>
        <v>0</v>
      </c>
      <c r="BN1070" s="267">
        <f t="array" ref="BN1070">(MAX(IF($E$4:$BG$4=BN$4,$E1070:$BG1070)))</f>
        <v>0</v>
      </c>
      <c r="BO1070" s="267">
        <f t="array" ref="BO1070">(AVERAGE(IF($E$4:$BG$4=BO$4,$E1070:$BG1070)))</f>
        <v>0</v>
      </c>
      <c r="BP1070" s="267">
        <f t="array" ref="BP1070">(MIN(IF($E$4:$BG$4=BP$4,$E1070:$BG1070)))</f>
        <v>0</v>
      </c>
      <c r="BQ1070" s="267">
        <f t="array" ref="BQ1070">(MAX(IF($E$4:$BG$4=BQ$4,$E1070:$BG1070)))</f>
        <v>0</v>
      </c>
      <c r="BR1070" s="267">
        <f t="array" ref="BR1070">(AVERAGE(IF($E$4:$BG$4=BR$4,$E1070:$BG1070)))</f>
        <v>0</v>
      </c>
      <c r="BS1070" s="267">
        <f t="array" ref="BS1070">(MIN(IF($E$4:$BG$4=BS$4,$E1070:$BG1070)))</f>
        <v>0</v>
      </c>
      <c r="BT1070" s="267">
        <f t="array" ref="BT1070">(MAX(IF($E$4:$BG$4=BT$4,$E1070:$BG1070)))</f>
        <v>0</v>
      </c>
      <c r="BU1070" s="267">
        <f t="array" ref="BU1070">(AVERAGE(IF($E$4:$BG$4=BU$4,$E1070:$BG1070)))</f>
        <v>0</v>
      </c>
      <c r="BV1070" s="267">
        <f t="array" ref="BV1070">(MIN(IF($E$4:$BG$4=BV$4,$E1070:$BG1070)))</f>
        <v>0</v>
      </c>
      <c r="BW1070" s="267">
        <f t="array" ref="BW1070">(MAX(IF($E$4:$BG$4=BW$4,$E1070:$BG1070)))</f>
        <v>8.4473951368226077E-5</v>
      </c>
      <c r="BX1070" s="267">
        <f t="array" ref="BX1070">(AVERAGE(IF($E$4:$BG$4=BX$4,$E1070:$BG1070)))</f>
        <v>2.1118487842056519E-5</v>
      </c>
      <c r="BY1070" s="267">
        <f t="array" ref="BY1070">(MIN(IF($E$4:$BG$4=BY$4,$E1070:$BG1070)))</f>
        <v>0</v>
      </c>
      <c r="BZ1070" s="267">
        <f t="array" ref="BZ1070">(MAX(IF($E$4:$BG$4=BZ$4,$E1070:$BG1070)))</f>
        <v>0</v>
      </c>
      <c r="CA1070" s="267">
        <f t="array" ref="CA1070">(AVERAGE(IF($E$4:$BG$4=CA$4,$E1070:$BG1070)))</f>
        <v>0</v>
      </c>
      <c r="CB1070" s="268">
        <f t="shared" si="399"/>
        <v>0</v>
      </c>
      <c r="CC1070" s="268">
        <f t="shared" si="400"/>
        <v>0</v>
      </c>
      <c r="CD1070" s="268">
        <f t="shared" si="401"/>
        <v>1.5358900248768377E-6</v>
      </c>
    </row>
    <row r="1071" spans="1:82" s="90" customFormat="1">
      <c r="A1071" s="253">
        <f t="shared" si="407"/>
        <v>55690</v>
      </c>
      <c r="B1071" s="236" t="s">
        <v>396</v>
      </c>
      <c r="C1071" s="50"/>
      <c r="D1071" s="50"/>
      <c r="E1071" s="79">
        <f>ALL!E458/ALL!E$554</f>
        <v>0</v>
      </c>
      <c r="F1071" s="79">
        <f>ALL!F458/ALL!F$554</f>
        <v>0</v>
      </c>
      <c r="G1071" s="79">
        <f>ALL!G458/ALL!G$554</f>
        <v>0</v>
      </c>
      <c r="H1071" s="79">
        <f>ALL!H458/ALL!H$554</f>
        <v>0</v>
      </c>
      <c r="I1071" s="79">
        <f>ALL!I458/ALL!I$554</f>
        <v>0</v>
      </c>
      <c r="J1071" s="79">
        <f>ALL!J458/ALL!J$554</f>
        <v>0</v>
      </c>
      <c r="K1071" s="79">
        <f>ALL!K458/ALL!K$554</f>
        <v>0</v>
      </c>
      <c r="L1071" s="79">
        <f>ALL!L458/ALL!L$554</f>
        <v>0</v>
      </c>
      <c r="M1071" s="79">
        <f>ALL!M458/ALL!M$554</f>
        <v>0</v>
      </c>
      <c r="N1071" s="79">
        <f>ALL!N458/ALL!N$554</f>
        <v>0</v>
      </c>
      <c r="O1071" s="79">
        <f>ALL!O458/ALL!O$554</f>
        <v>0</v>
      </c>
      <c r="P1071" s="79">
        <f>ALL!P458/ALL!P$554</f>
        <v>0</v>
      </c>
      <c r="Q1071" s="79">
        <f>ALL!Q458/ALL!Q$554</f>
        <v>0</v>
      </c>
      <c r="R1071" s="79">
        <f>ALL!R458/ALL!R$554</f>
        <v>0</v>
      </c>
      <c r="S1071" s="79">
        <f>ALL!S458/ALL!S$554</f>
        <v>0</v>
      </c>
      <c r="T1071" s="79">
        <f>ALL!T458/ALL!T$554</f>
        <v>0</v>
      </c>
      <c r="U1071" s="79">
        <f>ALL!U458/ALL!U$554</f>
        <v>0</v>
      </c>
      <c r="V1071" s="79">
        <f>ALL!V458/ALL!V$554</f>
        <v>0</v>
      </c>
      <c r="W1071" s="79">
        <f>ALL!W458/ALL!W$554</f>
        <v>0</v>
      </c>
      <c r="X1071" s="79">
        <f>ALL!X458/ALL!X$554</f>
        <v>0</v>
      </c>
      <c r="Y1071" s="79">
        <f>ALL!Y458/ALL!Y$554</f>
        <v>0</v>
      </c>
      <c r="Z1071" s="79">
        <f>ALL!Z458/ALL!Z$554</f>
        <v>0</v>
      </c>
      <c r="AA1071" s="79">
        <f>ALL!AA458/ALL!AA$554</f>
        <v>0</v>
      </c>
      <c r="AB1071" s="79">
        <f>ALL!AB458/ALL!AB$554</f>
        <v>0</v>
      </c>
      <c r="AC1071" s="79">
        <f>ALL!AC458/ALL!AC$554</f>
        <v>0</v>
      </c>
      <c r="AD1071" s="79">
        <f>ALL!AD458/ALL!AD$554</f>
        <v>0</v>
      </c>
      <c r="AE1071" s="79">
        <f>ALL!AE458/ALL!AE$554</f>
        <v>0</v>
      </c>
      <c r="AF1071" s="79">
        <f>ALL!AF458/ALL!AF$554</f>
        <v>0</v>
      </c>
      <c r="AG1071" s="79">
        <f>ALL!AG458/ALL!AG$554</f>
        <v>0</v>
      </c>
      <c r="AH1071" s="79">
        <f>ALL!AH458/ALL!AH$554</f>
        <v>0</v>
      </c>
      <c r="AI1071" s="79">
        <f>ALL!AI458/ALL!AI$554</f>
        <v>0</v>
      </c>
      <c r="AJ1071" s="79">
        <f>ALL!AJ458/ALL!AJ$554</f>
        <v>0</v>
      </c>
      <c r="AK1071" s="79">
        <f>ALL!AK458/ALL!AK$554</f>
        <v>0</v>
      </c>
      <c r="AL1071" s="79">
        <f>ALL!AL458/ALL!AL$554</f>
        <v>0</v>
      </c>
      <c r="AM1071" s="79">
        <f>ALL!AM458/ALL!AM$554</f>
        <v>0</v>
      </c>
      <c r="AN1071" s="79">
        <f>ALL!AN458/ALL!AN$554</f>
        <v>0</v>
      </c>
      <c r="AO1071" s="79">
        <f>ALL!AO458/ALL!AO$554</f>
        <v>0</v>
      </c>
      <c r="AP1071" s="79">
        <f>ALL!AP458/ALL!AP$554</f>
        <v>0</v>
      </c>
      <c r="AQ1071" s="79">
        <f>ALL!AQ458/ALL!AQ$554</f>
        <v>0</v>
      </c>
      <c r="AR1071" s="79">
        <f>ALL!AR458/ALL!AR$554</f>
        <v>0</v>
      </c>
      <c r="AS1071" s="79">
        <f>ALL!AS458/ALL!AS$554</f>
        <v>0</v>
      </c>
      <c r="AT1071" s="79">
        <f>ALL!AT458/ALL!AT$554</f>
        <v>0</v>
      </c>
      <c r="AU1071" s="79">
        <f>ALL!AU458/ALL!AU$554</f>
        <v>0</v>
      </c>
      <c r="AV1071" s="79">
        <f>ALL!AV458/ALL!AV$554</f>
        <v>0</v>
      </c>
      <c r="AW1071" s="79">
        <f>ALL!AW458/ALL!AW$554</f>
        <v>0</v>
      </c>
      <c r="AX1071" s="79">
        <f>ALL!AX458/ALL!AX$554</f>
        <v>0</v>
      </c>
      <c r="AY1071" s="79">
        <f>ALL!AY458/ALL!AY$554</f>
        <v>0</v>
      </c>
      <c r="AZ1071" s="79">
        <f>ALL!AZ458/ALL!AZ$554</f>
        <v>0</v>
      </c>
      <c r="BA1071" s="79">
        <f>ALL!BA458/ALL!BA$554</f>
        <v>0</v>
      </c>
      <c r="BB1071" s="79">
        <f>ALL!BB458/ALL!BB$554</f>
        <v>0</v>
      </c>
      <c r="BC1071" s="79">
        <f>ALL!BC458/ALL!BC$554</f>
        <v>0</v>
      </c>
      <c r="BD1071" s="79">
        <f>ALL!BD458/ALL!BD$554</f>
        <v>0</v>
      </c>
      <c r="BE1071" s="79">
        <f>ALL!BE458/ALL!BE$554</f>
        <v>0</v>
      </c>
      <c r="BF1071" s="79">
        <f>ALL!BF458/ALL!BF$554</f>
        <v>0</v>
      </c>
      <c r="BG1071" s="79">
        <f>ALL!BG458/ALL!BG$554</f>
        <v>0</v>
      </c>
      <c r="BH1071" s="79">
        <f>ALL!BH458/ALL!BH$554</f>
        <v>0</v>
      </c>
      <c r="BJ1071" s="267">
        <f t="array" ref="BJ1071">(MIN(IF($E$4:$BG$4=BJ$4,$E1071:$BG1071)))</f>
        <v>0</v>
      </c>
      <c r="BK1071" s="267">
        <f t="array" ref="BK1071">(MAX(IF($E$4:$BG$4=BK$4,$E1071:$BG1071)))</f>
        <v>0</v>
      </c>
      <c r="BL1071" s="267">
        <f t="array" ref="BL1071">(AVERAGE(IF($E$4:$BG$4=BL$4,$E1071:$BG1071)))</f>
        <v>0</v>
      </c>
      <c r="BM1071" s="267">
        <f t="array" ref="BM1071">(MIN(IF($E$4:$BG$4=BM$4,$E1071:$BG1071)))</f>
        <v>0</v>
      </c>
      <c r="BN1071" s="267">
        <f t="array" ref="BN1071">(MAX(IF($E$4:$BG$4=BN$4,$E1071:$BG1071)))</f>
        <v>0</v>
      </c>
      <c r="BO1071" s="267">
        <f t="array" ref="BO1071">(AVERAGE(IF($E$4:$BG$4=BO$4,$E1071:$BG1071)))</f>
        <v>0</v>
      </c>
      <c r="BP1071" s="267">
        <f t="array" ref="BP1071">(MIN(IF($E$4:$BG$4=BP$4,$E1071:$BG1071)))</f>
        <v>0</v>
      </c>
      <c r="BQ1071" s="267">
        <f t="array" ref="BQ1071">(MAX(IF($E$4:$BG$4=BQ$4,$E1071:$BG1071)))</f>
        <v>0</v>
      </c>
      <c r="BR1071" s="267">
        <f t="array" ref="BR1071">(AVERAGE(IF($E$4:$BG$4=BR$4,$E1071:$BG1071)))</f>
        <v>0</v>
      </c>
      <c r="BS1071" s="267">
        <f t="array" ref="BS1071">(MIN(IF($E$4:$BG$4=BS$4,$E1071:$BG1071)))</f>
        <v>0</v>
      </c>
      <c r="BT1071" s="267">
        <f t="array" ref="BT1071">(MAX(IF($E$4:$BG$4=BT$4,$E1071:$BG1071)))</f>
        <v>0</v>
      </c>
      <c r="BU1071" s="267">
        <f t="array" ref="BU1071">(AVERAGE(IF($E$4:$BG$4=BU$4,$E1071:$BG1071)))</f>
        <v>0</v>
      </c>
      <c r="BV1071" s="267">
        <f t="array" ref="BV1071">(MIN(IF($E$4:$BG$4=BV$4,$E1071:$BG1071)))</f>
        <v>0</v>
      </c>
      <c r="BW1071" s="267">
        <f t="array" ref="BW1071">(MAX(IF($E$4:$BG$4=BW$4,$E1071:$BG1071)))</f>
        <v>0</v>
      </c>
      <c r="BX1071" s="267">
        <f t="array" ref="BX1071">(AVERAGE(IF($E$4:$BG$4=BX$4,$E1071:$BG1071)))</f>
        <v>0</v>
      </c>
      <c r="BY1071" s="267">
        <f t="array" ref="BY1071">(MIN(IF($E$4:$BG$4=BY$4,$E1071:$BG1071)))</f>
        <v>0</v>
      </c>
      <c r="BZ1071" s="267">
        <f t="array" ref="BZ1071">(MAX(IF($E$4:$BG$4=BZ$4,$E1071:$BG1071)))</f>
        <v>0</v>
      </c>
      <c r="CA1071" s="267">
        <f t="array" ref="CA1071">(AVERAGE(IF($E$4:$BG$4=CA$4,$E1071:$BG1071)))</f>
        <v>0</v>
      </c>
      <c r="CB1071" s="268">
        <f t="shared" si="399"/>
        <v>0</v>
      </c>
      <c r="CC1071" s="268">
        <f t="shared" si="400"/>
        <v>0</v>
      </c>
      <c r="CD1071" s="268">
        <f t="shared" si="401"/>
        <v>0</v>
      </c>
    </row>
    <row r="1072" spans="1:82" s="90" customFormat="1" ht="24">
      <c r="A1072" s="253">
        <f t="shared" si="407"/>
        <v>55701</v>
      </c>
      <c r="B1072" s="236" t="s">
        <v>397</v>
      </c>
      <c r="C1072" s="50"/>
      <c r="D1072" s="50"/>
      <c r="E1072" s="79">
        <f>ALL!E459/ALL!E$554</f>
        <v>1.6429805681318192E-2</v>
      </c>
      <c r="F1072" s="79">
        <f>ALL!F459/ALL!F$554</f>
        <v>9.9723856941222634E-3</v>
      </c>
      <c r="G1072" s="79">
        <f>ALL!G459/ALL!G$554</f>
        <v>0</v>
      </c>
      <c r="H1072" s="79">
        <f>ALL!H459/ALL!H$554</f>
        <v>2.2793027269044419E-2</v>
      </c>
      <c r="I1072" s="79">
        <f>ALL!I459/ALL!I$554</f>
        <v>1.8658793420598816E-2</v>
      </c>
      <c r="J1072" s="79">
        <f>ALL!J459/ALL!J$554</f>
        <v>2.5450534705789479E-2</v>
      </c>
      <c r="K1072" s="79">
        <f>ALL!K459/ALL!K$554</f>
        <v>1.7931106398487728E-2</v>
      </c>
      <c r="L1072" s="79">
        <f>ALL!L459/ALL!L$554</f>
        <v>2.3170292066738027E-2</v>
      </c>
      <c r="M1072" s="79">
        <f>ALL!M459/ALL!M$554</f>
        <v>1.4637709182154823E-2</v>
      </c>
      <c r="N1072" s="79">
        <f>ALL!N459/ALL!N$554</f>
        <v>1.2690754196280359E-2</v>
      </c>
      <c r="O1072" s="79">
        <f>ALL!O459/ALL!O$554</f>
        <v>1.0660040241548881E-2</v>
      </c>
      <c r="P1072" s="79">
        <f>ALL!P459/ALL!P$554</f>
        <v>2.0053094517751561E-2</v>
      </c>
      <c r="Q1072" s="79">
        <f>ALL!Q459/ALL!Q$554</f>
        <v>1.8261372307853289E-2</v>
      </c>
      <c r="R1072" s="79">
        <f>ALL!R459/ALL!R$554</f>
        <v>1.1273687850539789E-2</v>
      </c>
      <c r="S1072" s="79">
        <f>ALL!S459/ALL!S$554</f>
        <v>2.2166223680631432E-2</v>
      </c>
      <c r="T1072" s="79">
        <f>ALL!T459/ALL!T$554</f>
        <v>1.4007378702610202E-2</v>
      </c>
      <c r="U1072" s="79">
        <f>ALL!U459/ALL!U$554</f>
        <v>1.9944672444840786E-2</v>
      </c>
      <c r="V1072" s="79">
        <f>ALL!V459/ALL!V$554</f>
        <v>1.7331509878269296E-2</v>
      </c>
      <c r="W1072" s="79">
        <f>ALL!W459/ALL!W$554</f>
        <v>0</v>
      </c>
      <c r="X1072" s="79">
        <f>ALL!X459/ALL!X$554</f>
        <v>2.2432421629034287E-2</v>
      </c>
      <c r="Y1072" s="79">
        <f>ALL!Y459/ALL!Y$554</f>
        <v>1.9168602052955605E-2</v>
      </c>
      <c r="Z1072" s="79">
        <f>ALL!Z459/ALL!Z$554</f>
        <v>3.5265146736373293E-2</v>
      </c>
      <c r="AA1072" s="79">
        <f>ALL!AA459/ALL!AA$554</f>
        <v>1.657710265588715E-2</v>
      </c>
      <c r="AB1072" s="79">
        <f>ALL!AB459/ALL!AB$554</f>
        <v>3.6362647616668464E-2</v>
      </c>
      <c r="AC1072" s="79">
        <f>ALL!AC459/ALL!AC$554</f>
        <v>1.6973820536132438E-2</v>
      </c>
      <c r="AD1072" s="79">
        <f>ALL!AD459/ALL!AD$554</f>
        <v>1.8731604516480052E-2</v>
      </c>
      <c r="AE1072" s="79">
        <f>ALL!AE459/ALL!AE$554</f>
        <v>1.6200103676167012E-2</v>
      </c>
      <c r="AF1072" s="79">
        <f>ALL!AF459/ALL!AF$554</f>
        <v>2.7701448006666116E-2</v>
      </c>
      <c r="AG1072" s="79">
        <f>ALL!AG459/ALL!AG$554</f>
        <v>1.5423159878032494E-2</v>
      </c>
      <c r="AH1072" s="79">
        <f>ALL!AH459/ALL!AH$554</f>
        <v>1.7359834087102333E-2</v>
      </c>
      <c r="AI1072" s="79">
        <f>ALL!AI459/ALL!AI$554</f>
        <v>2.0396194258225427E-2</v>
      </c>
      <c r="AJ1072" s="79">
        <f>ALL!AJ459/ALL!AJ$554</f>
        <v>3.0622371213738401E-2</v>
      </c>
      <c r="AK1072" s="79">
        <f>ALL!AK459/ALL!AK$554</f>
        <v>1.6810911547896809E-2</v>
      </c>
      <c r="AL1072" s="79">
        <f>ALL!AL459/ALL!AL$554</f>
        <v>0</v>
      </c>
      <c r="AM1072" s="79">
        <f>ALL!AM459/ALL!AM$554</f>
        <v>0</v>
      </c>
      <c r="AN1072" s="79">
        <f>ALL!AN459/ALL!AN$554</f>
        <v>0</v>
      </c>
      <c r="AO1072" s="79">
        <f>ALL!AO459/ALL!AO$554</f>
        <v>0</v>
      </c>
      <c r="AP1072" s="79">
        <f>ALL!AP459/ALL!AP$554</f>
        <v>0</v>
      </c>
      <c r="AQ1072" s="79">
        <f>ALL!AQ459/ALL!AQ$554</f>
        <v>0</v>
      </c>
      <c r="AR1072" s="79">
        <f>ALL!AR459/ALL!AR$554</f>
        <v>3.4295275433986201E-2</v>
      </c>
      <c r="AS1072" s="79">
        <f>ALL!AS459/ALL!AS$554</f>
        <v>2.6491785533172735E-2</v>
      </c>
      <c r="AT1072" s="79">
        <f>ALL!AT459/ALL!AT$554</f>
        <v>3.4170639592839063E-3</v>
      </c>
      <c r="AU1072" s="79">
        <f>ALL!AU459/ALL!AU$554</f>
        <v>0</v>
      </c>
      <c r="AV1072" s="79">
        <f>ALL!AV459/ALL!AV$554</f>
        <v>0</v>
      </c>
      <c r="AW1072" s="79">
        <f>ALL!AW459/ALL!AW$554</f>
        <v>2.0017091450615782E-2</v>
      </c>
      <c r="AX1072" s="79">
        <f>ALL!AX459/ALL!AX$554</f>
        <v>0</v>
      </c>
      <c r="AY1072" s="79">
        <f>ALL!AY459/ALL!AY$554</f>
        <v>0</v>
      </c>
      <c r="AZ1072" s="79">
        <f>ALL!AZ459/ALL!AZ$554</f>
        <v>0</v>
      </c>
      <c r="BA1072" s="79">
        <f>ALL!BA459/ALL!BA$554</f>
        <v>6.1944097900198149E-3</v>
      </c>
      <c r="BB1072" s="79">
        <f>ALL!BB459/ALL!BB$554</f>
        <v>0</v>
      </c>
      <c r="BC1072" s="79">
        <f>ALL!BC459/ALL!BC$554</f>
        <v>0</v>
      </c>
      <c r="BD1072" s="79">
        <f>ALL!BD459/ALL!BD$554</f>
        <v>2.1320724338108117E-2</v>
      </c>
      <c r="BE1072" s="79">
        <f>ALL!BE459/ALL!BE$554</f>
        <v>0</v>
      </c>
      <c r="BF1072" s="79">
        <f>ALL!BF459/ALL!BF$554</f>
        <v>1.6365986269151835E-2</v>
      </c>
      <c r="BG1072" s="79">
        <f>ALL!BG459/ALL!BG$554</f>
        <v>2.0453019728471373E-2</v>
      </c>
      <c r="BH1072" s="79">
        <f>ALL!BH459/ALL!BH$554</f>
        <v>2.1210389918315201E-2</v>
      </c>
      <c r="BJ1072" s="267">
        <f t="array" ref="BJ1072">(MIN(IF($E$4:$BG$4=BJ$4,$E1072:$BG1072)))</f>
        <v>0</v>
      </c>
      <c r="BK1072" s="267">
        <f t="array" ref="BK1072">(MAX(IF($E$4:$BG$4=BK$4,$E1072:$BG1072)))</f>
        <v>3.4295275433986201E-2</v>
      </c>
      <c r="BL1072" s="267">
        <f t="array" ref="BL1072">(AVERAGE(IF($E$4:$BG$4=BL$4,$E1072:$BG1072)))</f>
        <v>5.6509766354424021E-3</v>
      </c>
      <c r="BM1072" s="267">
        <f t="array" ref="BM1072">(MIN(IF($E$4:$BG$4=BM$4,$E1072:$BG1072)))</f>
        <v>0</v>
      </c>
      <c r="BN1072" s="267">
        <f t="array" ref="BN1072">(MAX(IF($E$4:$BG$4=BN$4,$E1072:$BG1072)))</f>
        <v>2.1320724338108117E-2</v>
      </c>
      <c r="BO1072" s="267">
        <f t="array" ref="BO1072">(AVERAGE(IF($E$4:$BG$4=BO$4,$E1072:$BG1072)))</f>
        <v>1.453493258393283E-2</v>
      </c>
      <c r="BP1072" s="267">
        <f t="array" ref="BP1072">(MIN(IF($E$4:$BG$4=BP$4,$E1072:$BG1072)))</f>
        <v>0</v>
      </c>
      <c r="BQ1072" s="267">
        <f t="array" ref="BQ1072">(MAX(IF($E$4:$BG$4=BQ$4,$E1072:$BG1072)))</f>
        <v>1.6810911547896809E-2</v>
      </c>
      <c r="BR1072" s="267">
        <f t="array" ref="BR1072">(AVERAGE(IF($E$4:$BG$4=BR$4,$E1072:$BG1072)))</f>
        <v>5.6036371826322694E-3</v>
      </c>
      <c r="BS1072" s="267">
        <f t="array" ref="BS1072">(MIN(IF($E$4:$BG$4=BS$4,$E1072:$BG1072)))</f>
        <v>0</v>
      </c>
      <c r="BT1072" s="267">
        <f t="array" ref="BT1072">(MAX(IF($E$4:$BG$4=BT$4,$E1072:$BG1072)))</f>
        <v>2.7701448006666116E-2</v>
      </c>
      <c r="BU1072" s="267">
        <f t="array" ref="BU1072">(AVERAGE(IF($E$4:$BG$4=BU$4,$E1072:$BG1072)))</f>
        <v>1.6491335777144803E-2</v>
      </c>
      <c r="BV1072" s="267">
        <f t="array" ref="BV1072">(MIN(IF($E$4:$BG$4=BV$4,$E1072:$BG1072)))</f>
        <v>0</v>
      </c>
      <c r="BW1072" s="267">
        <f t="array" ref="BW1072">(MAX(IF($E$4:$BG$4=BW$4,$E1072:$BG1072)))</f>
        <v>3.6362647616668464E-2</v>
      </c>
      <c r="BX1072" s="267">
        <f t="array" ref="BX1072">(AVERAGE(IF($E$4:$BG$4=BX$4,$E1072:$BG1072)))</f>
        <v>2.5562541391695039E-2</v>
      </c>
      <c r="BY1072" s="267">
        <f t="array" ref="BY1072">(MIN(IF($E$4:$BG$4=BY$4,$E1072:$BG1072)))</f>
        <v>1.5423159878032494E-2</v>
      </c>
      <c r="BZ1072" s="267">
        <f t="array" ref="BZ1072">(MAX(IF($E$4:$BG$4=BZ$4,$E1072:$BG1072)))</f>
        <v>2.3170292066738027E-2</v>
      </c>
      <c r="CA1072" s="267">
        <f t="array" ref="CA1072">(AVERAGE(IF($E$4:$BG$4=CA$4,$E1072:$BG1072)))</f>
        <v>2.0011232602174488E-2</v>
      </c>
      <c r="CB1072" s="268">
        <f t="shared" si="399"/>
        <v>0</v>
      </c>
      <c r="CC1072" s="268">
        <f t="shared" si="400"/>
        <v>0</v>
      </c>
      <c r="CD1072" s="268">
        <f t="shared" si="401"/>
        <v>1.3709329330049983E-2</v>
      </c>
    </row>
    <row r="1073" spans="1:82" s="90" customFormat="1">
      <c r="A1073" s="253">
        <f t="shared" si="407"/>
        <v>55702</v>
      </c>
      <c r="B1073" s="236" t="s">
        <v>908</v>
      </c>
      <c r="C1073" s="50"/>
      <c r="D1073" s="50"/>
      <c r="E1073" s="79">
        <f>ALL!E460/ALL!E$554</f>
        <v>0</v>
      </c>
      <c r="F1073" s="79">
        <f>ALL!F460/ALL!F$554</f>
        <v>0</v>
      </c>
      <c r="G1073" s="79">
        <f>ALL!G460/ALL!G$554</f>
        <v>0</v>
      </c>
      <c r="H1073" s="79">
        <f>ALL!H460/ALL!H$554</f>
        <v>0</v>
      </c>
      <c r="I1073" s="79">
        <f>ALL!I460/ALL!I$554</f>
        <v>0</v>
      </c>
      <c r="J1073" s="79">
        <f>ALL!J460/ALL!J$554</f>
        <v>0</v>
      </c>
      <c r="K1073" s="79">
        <f>ALL!K460/ALL!K$554</f>
        <v>0</v>
      </c>
      <c r="L1073" s="79">
        <f>ALL!L460/ALL!L$554</f>
        <v>0</v>
      </c>
      <c r="M1073" s="79">
        <f>ALL!M460/ALL!M$554</f>
        <v>0</v>
      </c>
      <c r="N1073" s="79">
        <f>ALL!N460/ALL!N$554</f>
        <v>0</v>
      </c>
      <c r="O1073" s="79">
        <f>ALL!O460/ALL!O$554</f>
        <v>0</v>
      </c>
      <c r="P1073" s="79">
        <f>ALL!P460/ALL!P$554</f>
        <v>0</v>
      </c>
      <c r="Q1073" s="79">
        <f>ALL!Q460/ALL!Q$554</f>
        <v>0</v>
      </c>
      <c r="R1073" s="79">
        <f>ALL!R460/ALL!R$554</f>
        <v>0</v>
      </c>
      <c r="S1073" s="79">
        <f>ALL!S460/ALL!S$554</f>
        <v>0</v>
      </c>
      <c r="T1073" s="79">
        <f>ALL!T460/ALL!T$554</f>
        <v>0</v>
      </c>
      <c r="U1073" s="79">
        <f>ALL!U460/ALL!U$554</f>
        <v>0</v>
      </c>
      <c r="V1073" s="79">
        <f>ALL!V460/ALL!V$554</f>
        <v>0</v>
      </c>
      <c r="W1073" s="79">
        <f>ALL!W460/ALL!W$554</f>
        <v>0</v>
      </c>
      <c r="X1073" s="79">
        <f>ALL!X460/ALL!X$554</f>
        <v>0</v>
      </c>
      <c r="Y1073" s="79">
        <f>ALL!Y460/ALL!Y$554</f>
        <v>0</v>
      </c>
      <c r="Z1073" s="79">
        <f>ALL!Z460/ALL!Z$554</f>
        <v>0</v>
      </c>
      <c r="AA1073" s="79">
        <f>ALL!AA460/ALL!AA$554</f>
        <v>0</v>
      </c>
      <c r="AB1073" s="79">
        <f>ALL!AB460/ALL!AB$554</f>
        <v>0</v>
      </c>
      <c r="AC1073" s="79">
        <f>ALL!AC460/ALL!AC$554</f>
        <v>0</v>
      </c>
      <c r="AD1073" s="79">
        <f>ALL!AD460/ALL!AD$554</f>
        <v>0</v>
      </c>
      <c r="AE1073" s="79">
        <f>ALL!AE460/ALL!AE$554</f>
        <v>0</v>
      </c>
      <c r="AF1073" s="79">
        <f>ALL!AF460/ALL!AF$554</f>
        <v>0</v>
      </c>
      <c r="AG1073" s="79">
        <f>ALL!AG460/ALL!AG$554</f>
        <v>0</v>
      </c>
      <c r="AH1073" s="79">
        <f>ALL!AH460/ALL!AH$554</f>
        <v>0</v>
      </c>
      <c r="AI1073" s="79">
        <f>ALL!AI460/ALL!AI$554</f>
        <v>0</v>
      </c>
      <c r="AJ1073" s="79">
        <f>ALL!AJ460/ALL!AJ$554</f>
        <v>0</v>
      </c>
      <c r="AK1073" s="79">
        <f>ALL!AK460/ALL!AK$554</f>
        <v>0</v>
      </c>
      <c r="AL1073" s="79">
        <f>ALL!AL460/ALL!AL$554</f>
        <v>0</v>
      </c>
      <c r="AM1073" s="79">
        <f>ALL!AM460/ALL!AM$554</f>
        <v>0</v>
      </c>
      <c r="AN1073" s="79">
        <f>ALL!AN460/ALL!AN$554</f>
        <v>0</v>
      </c>
      <c r="AO1073" s="79">
        <f>ALL!AO460/ALL!AO$554</f>
        <v>0</v>
      </c>
      <c r="AP1073" s="79">
        <f>ALL!AP460/ALL!AP$554</f>
        <v>0</v>
      </c>
      <c r="AQ1073" s="79">
        <f>ALL!AQ460/ALL!AQ$554</f>
        <v>0</v>
      </c>
      <c r="AR1073" s="79">
        <f>ALL!AR460/ALL!AR$554</f>
        <v>0</v>
      </c>
      <c r="AS1073" s="79">
        <f>ALL!AS460/ALL!AS$554</f>
        <v>0</v>
      </c>
      <c r="AT1073" s="79">
        <f>ALL!AT460/ALL!AT$554</f>
        <v>0</v>
      </c>
      <c r="AU1073" s="79">
        <f>ALL!AU460/ALL!AU$554</f>
        <v>0</v>
      </c>
      <c r="AV1073" s="79">
        <f>ALL!AV460/ALL!AV$554</f>
        <v>0</v>
      </c>
      <c r="AW1073" s="79">
        <f>ALL!AW460/ALL!AW$554</f>
        <v>0</v>
      </c>
      <c r="AX1073" s="79">
        <f>ALL!AX460/ALL!AX$554</f>
        <v>0</v>
      </c>
      <c r="AY1073" s="79">
        <f>ALL!AY460/ALL!AY$554</f>
        <v>0</v>
      </c>
      <c r="AZ1073" s="79">
        <f>ALL!AZ460/ALL!AZ$554</f>
        <v>0</v>
      </c>
      <c r="BA1073" s="79">
        <f>ALL!BA460/ALL!BA$554</f>
        <v>0</v>
      </c>
      <c r="BB1073" s="79">
        <f>ALL!BB460/ALL!BB$554</f>
        <v>0</v>
      </c>
      <c r="BC1073" s="79">
        <f>ALL!BC460/ALL!BC$554</f>
        <v>0</v>
      </c>
      <c r="BD1073" s="79">
        <f>ALL!BD460/ALL!BD$554</f>
        <v>0</v>
      </c>
      <c r="BE1073" s="79">
        <f>ALL!BE460/ALL!BE$554</f>
        <v>0</v>
      </c>
      <c r="BF1073" s="79">
        <f>ALL!BF460/ALL!BF$554</f>
        <v>0</v>
      </c>
      <c r="BG1073" s="79">
        <f>ALL!BG460/ALL!BG$554</f>
        <v>0</v>
      </c>
      <c r="BH1073" s="79">
        <f>ALL!BH460/ALL!BH$554</f>
        <v>0</v>
      </c>
      <c r="BJ1073" s="267">
        <f t="array" ref="BJ1073">(MIN(IF($E$4:$BG$4=BJ$4,$E1073:$BG1073)))</f>
        <v>0</v>
      </c>
      <c r="BK1073" s="267">
        <f t="array" ref="BK1073">(MAX(IF($E$4:$BG$4=BK$4,$E1073:$BG1073)))</f>
        <v>0</v>
      </c>
      <c r="BL1073" s="267">
        <f t="array" ref="BL1073">(AVERAGE(IF($E$4:$BG$4=BL$4,$E1073:$BG1073)))</f>
        <v>0</v>
      </c>
      <c r="BM1073" s="267">
        <f t="array" ref="BM1073">(MIN(IF($E$4:$BG$4=BM$4,$E1073:$BG1073)))</f>
        <v>0</v>
      </c>
      <c r="BN1073" s="267">
        <f t="array" ref="BN1073">(MAX(IF($E$4:$BG$4=BN$4,$E1073:$BG1073)))</f>
        <v>0</v>
      </c>
      <c r="BO1073" s="267">
        <f t="array" ref="BO1073">(AVERAGE(IF($E$4:$BG$4=BO$4,$E1073:$BG1073)))</f>
        <v>0</v>
      </c>
      <c r="BP1073" s="267">
        <f t="array" ref="BP1073">(MIN(IF($E$4:$BG$4=BP$4,$E1073:$BG1073)))</f>
        <v>0</v>
      </c>
      <c r="BQ1073" s="267">
        <f t="array" ref="BQ1073">(MAX(IF($E$4:$BG$4=BQ$4,$E1073:$BG1073)))</f>
        <v>0</v>
      </c>
      <c r="BR1073" s="267">
        <f t="array" ref="BR1073">(AVERAGE(IF($E$4:$BG$4=BR$4,$E1073:$BG1073)))</f>
        <v>0</v>
      </c>
      <c r="BS1073" s="267">
        <f t="array" ref="BS1073">(MIN(IF($E$4:$BG$4=BS$4,$E1073:$BG1073)))</f>
        <v>0</v>
      </c>
      <c r="BT1073" s="267">
        <f t="array" ref="BT1073">(MAX(IF($E$4:$BG$4=BT$4,$E1073:$BG1073)))</f>
        <v>0</v>
      </c>
      <c r="BU1073" s="267">
        <f t="array" ref="BU1073">(AVERAGE(IF($E$4:$BG$4=BU$4,$E1073:$BG1073)))</f>
        <v>0</v>
      </c>
      <c r="BV1073" s="267">
        <f t="array" ref="BV1073">(MIN(IF($E$4:$BG$4=BV$4,$E1073:$BG1073)))</f>
        <v>0</v>
      </c>
      <c r="BW1073" s="267">
        <f t="array" ref="BW1073">(MAX(IF($E$4:$BG$4=BW$4,$E1073:$BG1073)))</f>
        <v>0</v>
      </c>
      <c r="BX1073" s="267">
        <f t="array" ref="BX1073">(AVERAGE(IF($E$4:$BG$4=BX$4,$E1073:$BG1073)))</f>
        <v>0</v>
      </c>
      <c r="BY1073" s="267">
        <f t="array" ref="BY1073">(MIN(IF($E$4:$BG$4=BY$4,$E1073:$BG1073)))</f>
        <v>0</v>
      </c>
      <c r="BZ1073" s="267">
        <f t="array" ref="BZ1073">(MAX(IF($E$4:$BG$4=BZ$4,$E1073:$BG1073)))</f>
        <v>0</v>
      </c>
      <c r="CA1073" s="267">
        <f t="array" ref="CA1073">(AVERAGE(IF($E$4:$BG$4=CA$4,$E1073:$BG1073)))</f>
        <v>0</v>
      </c>
      <c r="CB1073" s="268">
        <f t="shared" si="399"/>
        <v>0</v>
      </c>
      <c r="CC1073" s="268">
        <f t="shared" si="400"/>
        <v>0</v>
      </c>
      <c r="CD1073" s="268">
        <f t="shared" si="401"/>
        <v>0</v>
      </c>
    </row>
    <row r="1074" spans="1:82" s="90" customFormat="1">
      <c r="A1074" s="253">
        <f t="shared" si="407"/>
        <v>55703</v>
      </c>
      <c r="B1074" s="236" t="s">
        <v>398</v>
      </c>
      <c r="C1074" s="50"/>
      <c r="D1074" s="50"/>
      <c r="E1074" s="79">
        <f>ALL!E461/ALL!E$554</f>
        <v>0</v>
      </c>
      <c r="F1074" s="79">
        <f>ALL!F461/ALL!F$554</f>
        <v>0</v>
      </c>
      <c r="G1074" s="79">
        <f>ALL!G461/ALL!G$554</f>
        <v>0</v>
      </c>
      <c r="H1074" s="79">
        <f>ALL!H461/ALL!H$554</f>
        <v>0</v>
      </c>
      <c r="I1074" s="79">
        <f>ALL!I461/ALL!I$554</f>
        <v>0</v>
      </c>
      <c r="J1074" s="79">
        <f>ALL!J461/ALL!J$554</f>
        <v>0</v>
      </c>
      <c r="K1074" s="79">
        <f>ALL!K461/ALL!K$554</f>
        <v>0</v>
      </c>
      <c r="L1074" s="79">
        <f>ALL!L461/ALL!L$554</f>
        <v>0</v>
      </c>
      <c r="M1074" s="79">
        <f>ALL!M461/ALL!M$554</f>
        <v>0</v>
      </c>
      <c r="N1074" s="79">
        <f>ALL!N461/ALL!N$554</f>
        <v>0</v>
      </c>
      <c r="O1074" s="79">
        <f>ALL!O461/ALL!O$554</f>
        <v>0</v>
      </c>
      <c r="P1074" s="79">
        <f>ALL!P461/ALL!P$554</f>
        <v>0</v>
      </c>
      <c r="Q1074" s="79">
        <f>ALL!Q461/ALL!Q$554</f>
        <v>0</v>
      </c>
      <c r="R1074" s="79">
        <f>ALL!R461/ALL!R$554</f>
        <v>0</v>
      </c>
      <c r="S1074" s="79">
        <f>ALL!S461/ALL!S$554</f>
        <v>0</v>
      </c>
      <c r="T1074" s="79">
        <f>ALL!T461/ALL!T$554</f>
        <v>0</v>
      </c>
      <c r="U1074" s="79">
        <f>ALL!U461/ALL!U$554</f>
        <v>0</v>
      </c>
      <c r="V1074" s="79">
        <f>ALL!V461/ALL!V$554</f>
        <v>0</v>
      </c>
      <c r="W1074" s="79">
        <f>ALL!W461/ALL!W$554</f>
        <v>0</v>
      </c>
      <c r="X1074" s="79">
        <f>ALL!X461/ALL!X$554</f>
        <v>0</v>
      </c>
      <c r="Y1074" s="79">
        <f>ALL!Y461/ALL!Y$554</f>
        <v>0</v>
      </c>
      <c r="Z1074" s="79">
        <f>ALL!Z461/ALL!Z$554</f>
        <v>0</v>
      </c>
      <c r="AA1074" s="79">
        <f>ALL!AA461/ALL!AA$554</f>
        <v>0</v>
      </c>
      <c r="AB1074" s="79">
        <f>ALL!AB461/ALL!AB$554</f>
        <v>1.1382769642501396E-4</v>
      </c>
      <c r="AC1074" s="79">
        <f>ALL!AC461/ALL!AC$554</f>
        <v>0</v>
      </c>
      <c r="AD1074" s="79">
        <f>ALL!AD461/ALL!AD$554</f>
        <v>0</v>
      </c>
      <c r="AE1074" s="79">
        <f>ALL!AE461/ALL!AE$554</f>
        <v>0</v>
      </c>
      <c r="AF1074" s="79">
        <f>ALL!AF461/ALL!AF$554</f>
        <v>0</v>
      </c>
      <c r="AG1074" s="79">
        <f>ALL!AG461/ALL!AG$554</f>
        <v>0</v>
      </c>
      <c r="AH1074" s="79">
        <f>ALL!AH461/ALL!AH$554</f>
        <v>0</v>
      </c>
      <c r="AI1074" s="79">
        <f>ALL!AI461/ALL!AI$554</f>
        <v>0</v>
      </c>
      <c r="AJ1074" s="79">
        <f>ALL!AJ461/ALL!AJ$554</f>
        <v>0</v>
      </c>
      <c r="AK1074" s="79">
        <f>ALL!AK461/ALL!AK$554</f>
        <v>0</v>
      </c>
      <c r="AL1074" s="79">
        <f>ALL!AL461/ALL!AL$554</f>
        <v>0</v>
      </c>
      <c r="AM1074" s="79">
        <f>ALL!AM461/ALL!AM$554</f>
        <v>0</v>
      </c>
      <c r="AN1074" s="79">
        <f>ALL!AN461/ALL!AN$554</f>
        <v>0</v>
      </c>
      <c r="AO1074" s="79">
        <f>ALL!AO461/ALL!AO$554</f>
        <v>0</v>
      </c>
      <c r="AP1074" s="79">
        <f>ALL!AP461/ALL!AP$554</f>
        <v>0</v>
      </c>
      <c r="AQ1074" s="79">
        <f>ALL!AQ461/ALL!AQ$554</f>
        <v>0</v>
      </c>
      <c r="AR1074" s="79">
        <f>ALL!AR461/ALL!AR$554</f>
        <v>0</v>
      </c>
      <c r="AS1074" s="79">
        <f>ALL!AS461/ALL!AS$554</f>
        <v>0</v>
      </c>
      <c r="AT1074" s="79">
        <f>ALL!AT461/ALL!AT$554</f>
        <v>0</v>
      </c>
      <c r="AU1074" s="79">
        <f>ALL!AU461/ALL!AU$554</f>
        <v>0</v>
      </c>
      <c r="AV1074" s="79">
        <f>ALL!AV461/ALL!AV$554</f>
        <v>0</v>
      </c>
      <c r="AW1074" s="79">
        <f>ALL!AW461/ALL!AW$554</f>
        <v>0</v>
      </c>
      <c r="AX1074" s="79">
        <f>ALL!AX461/ALL!AX$554</f>
        <v>0</v>
      </c>
      <c r="AY1074" s="79">
        <f>ALL!AY461/ALL!AY$554</f>
        <v>0</v>
      </c>
      <c r="AZ1074" s="79">
        <f>ALL!AZ461/ALL!AZ$554</f>
        <v>0</v>
      </c>
      <c r="BA1074" s="79">
        <f>ALL!BA461/ALL!BA$554</f>
        <v>0</v>
      </c>
      <c r="BB1074" s="79">
        <f>ALL!BB461/ALL!BB$554</f>
        <v>0</v>
      </c>
      <c r="BC1074" s="79">
        <f>ALL!BC461/ALL!BC$554</f>
        <v>0</v>
      </c>
      <c r="BD1074" s="79">
        <f>ALL!BD461/ALL!BD$554</f>
        <v>0</v>
      </c>
      <c r="BE1074" s="79">
        <f>ALL!BE461/ALL!BE$554</f>
        <v>0</v>
      </c>
      <c r="BF1074" s="79">
        <f>ALL!BF461/ALL!BF$554</f>
        <v>0</v>
      </c>
      <c r="BG1074" s="79">
        <f>ALL!BG461/ALL!BG$554</f>
        <v>0</v>
      </c>
      <c r="BH1074" s="79">
        <f>ALL!BH461/ALL!BH$554</f>
        <v>1.9387905188321897E-5</v>
      </c>
      <c r="BJ1074" s="267">
        <f t="array" ref="BJ1074">(MIN(IF($E$4:$BG$4=BJ$4,$E1074:$BG1074)))</f>
        <v>0</v>
      </c>
      <c r="BK1074" s="267">
        <f t="array" ref="BK1074">(MAX(IF($E$4:$BG$4=BK$4,$E1074:$BG1074)))</f>
        <v>0</v>
      </c>
      <c r="BL1074" s="267">
        <f t="array" ref="BL1074">(AVERAGE(IF($E$4:$BG$4=BL$4,$E1074:$BG1074)))</f>
        <v>0</v>
      </c>
      <c r="BM1074" s="267">
        <f t="array" ref="BM1074">(MIN(IF($E$4:$BG$4=BM$4,$E1074:$BG1074)))</f>
        <v>0</v>
      </c>
      <c r="BN1074" s="267">
        <f t="array" ref="BN1074">(MAX(IF($E$4:$BG$4=BN$4,$E1074:$BG1074)))</f>
        <v>0</v>
      </c>
      <c r="BO1074" s="267">
        <f t="array" ref="BO1074">(AVERAGE(IF($E$4:$BG$4=BO$4,$E1074:$BG1074)))</f>
        <v>0</v>
      </c>
      <c r="BP1074" s="267">
        <f t="array" ref="BP1074">(MIN(IF($E$4:$BG$4=BP$4,$E1074:$BG1074)))</f>
        <v>0</v>
      </c>
      <c r="BQ1074" s="267">
        <f t="array" ref="BQ1074">(MAX(IF($E$4:$BG$4=BQ$4,$E1074:$BG1074)))</f>
        <v>0</v>
      </c>
      <c r="BR1074" s="267">
        <f t="array" ref="BR1074">(AVERAGE(IF($E$4:$BG$4=BR$4,$E1074:$BG1074)))</f>
        <v>0</v>
      </c>
      <c r="BS1074" s="267">
        <f t="array" ref="BS1074">(MIN(IF($E$4:$BG$4=BS$4,$E1074:$BG1074)))</f>
        <v>0</v>
      </c>
      <c r="BT1074" s="267">
        <f t="array" ref="BT1074">(MAX(IF($E$4:$BG$4=BT$4,$E1074:$BG1074)))</f>
        <v>0</v>
      </c>
      <c r="BU1074" s="267">
        <f t="array" ref="BU1074">(AVERAGE(IF($E$4:$BG$4=BU$4,$E1074:$BG1074)))</f>
        <v>0</v>
      </c>
      <c r="BV1074" s="267">
        <f t="array" ref="BV1074">(MIN(IF($E$4:$BG$4=BV$4,$E1074:$BG1074)))</f>
        <v>0</v>
      </c>
      <c r="BW1074" s="267">
        <f t="array" ref="BW1074">(MAX(IF($E$4:$BG$4=BW$4,$E1074:$BG1074)))</f>
        <v>1.1382769642501396E-4</v>
      </c>
      <c r="BX1074" s="267">
        <f t="array" ref="BX1074">(AVERAGE(IF($E$4:$BG$4=BX$4,$E1074:$BG1074)))</f>
        <v>2.8456924106253491E-5</v>
      </c>
      <c r="BY1074" s="267">
        <f t="array" ref="BY1074">(MIN(IF($E$4:$BG$4=BY$4,$E1074:$BG1074)))</f>
        <v>0</v>
      </c>
      <c r="BZ1074" s="267">
        <f t="array" ref="BZ1074">(MAX(IF($E$4:$BG$4=BZ$4,$E1074:$BG1074)))</f>
        <v>0</v>
      </c>
      <c r="CA1074" s="267">
        <f t="array" ref="CA1074">(AVERAGE(IF($E$4:$BG$4=CA$4,$E1074:$BG1074)))</f>
        <v>0</v>
      </c>
      <c r="CB1074" s="268">
        <f t="shared" si="399"/>
        <v>0</v>
      </c>
      <c r="CC1074" s="268">
        <f t="shared" si="400"/>
        <v>0</v>
      </c>
      <c r="CD1074" s="268">
        <f t="shared" si="401"/>
        <v>2.0695944804547995E-6</v>
      </c>
    </row>
    <row r="1075" spans="1:82" s="90" customFormat="1">
      <c r="A1075" s="253">
        <f t="shared" si="407"/>
        <v>55704</v>
      </c>
      <c r="B1075" s="236" t="s">
        <v>399</v>
      </c>
      <c r="C1075" s="50"/>
      <c r="D1075" s="50"/>
      <c r="E1075" s="79">
        <f>ALL!E462/ALL!E$554</f>
        <v>0</v>
      </c>
      <c r="F1075" s="79">
        <f>ALL!F462/ALL!F$554</f>
        <v>0</v>
      </c>
      <c r="G1075" s="79">
        <f>ALL!G462/ALL!G$554</f>
        <v>0</v>
      </c>
      <c r="H1075" s="79">
        <f>ALL!H462/ALL!H$554</f>
        <v>0</v>
      </c>
      <c r="I1075" s="79">
        <f>ALL!I462/ALL!I$554</f>
        <v>0</v>
      </c>
      <c r="J1075" s="79">
        <f>ALL!J462/ALL!J$554</f>
        <v>0</v>
      </c>
      <c r="K1075" s="79">
        <f>ALL!K462/ALL!K$554</f>
        <v>0</v>
      </c>
      <c r="L1075" s="79">
        <f>ALL!L462/ALL!L$554</f>
        <v>0</v>
      </c>
      <c r="M1075" s="79">
        <f>ALL!M462/ALL!M$554</f>
        <v>0</v>
      </c>
      <c r="N1075" s="79">
        <f>ALL!N462/ALL!N$554</f>
        <v>0</v>
      </c>
      <c r="O1075" s="79">
        <f>ALL!O462/ALL!O$554</f>
        <v>0</v>
      </c>
      <c r="P1075" s="79">
        <f>ALL!P462/ALL!P$554</f>
        <v>0</v>
      </c>
      <c r="Q1075" s="79">
        <f>ALL!Q462/ALL!Q$554</f>
        <v>0</v>
      </c>
      <c r="R1075" s="79">
        <f>ALL!R462/ALL!R$554</f>
        <v>0</v>
      </c>
      <c r="S1075" s="79">
        <f>ALL!S462/ALL!S$554</f>
        <v>0</v>
      </c>
      <c r="T1075" s="79">
        <f>ALL!T462/ALL!T$554</f>
        <v>0</v>
      </c>
      <c r="U1075" s="79">
        <f>ALL!U462/ALL!U$554</f>
        <v>0</v>
      </c>
      <c r="V1075" s="79">
        <f>ALL!V462/ALL!V$554</f>
        <v>0</v>
      </c>
      <c r="W1075" s="79">
        <f>ALL!W462/ALL!W$554</f>
        <v>6.9203704588734885E-5</v>
      </c>
      <c r="X1075" s="79">
        <f>ALL!X462/ALL!X$554</f>
        <v>0</v>
      </c>
      <c r="Y1075" s="79">
        <f>ALL!Y462/ALL!Y$554</f>
        <v>0</v>
      </c>
      <c r="Z1075" s="79">
        <f>ALL!Z462/ALL!Z$554</f>
        <v>0</v>
      </c>
      <c r="AA1075" s="79">
        <f>ALL!AA462/ALL!AA$554</f>
        <v>0</v>
      </c>
      <c r="AB1075" s="79">
        <f>ALL!AB462/ALL!AB$554</f>
        <v>0</v>
      </c>
      <c r="AC1075" s="79">
        <f>ALL!AC462/ALL!AC$554</f>
        <v>0</v>
      </c>
      <c r="AD1075" s="79">
        <f>ALL!AD462/ALL!AD$554</f>
        <v>0</v>
      </c>
      <c r="AE1075" s="79">
        <f>ALL!AE462/ALL!AE$554</f>
        <v>0</v>
      </c>
      <c r="AF1075" s="79">
        <f>ALL!AF462/ALL!AF$554</f>
        <v>0</v>
      </c>
      <c r="AG1075" s="79">
        <f>ALL!AG462/ALL!AG$554</f>
        <v>0</v>
      </c>
      <c r="AH1075" s="79">
        <f>ALL!AH462/ALL!AH$554</f>
        <v>0</v>
      </c>
      <c r="AI1075" s="79">
        <f>ALL!AI462/ALL!AI$554</f>
        <v>0</v>
      </c>
      <c r="AJ1075" s="79">
        <f>ALL!AJ462/ALL!AJ$554</f>
        <v>0</v>
      </c>
      <c r="AK1075" s="79">
        <f>ALL!AK462/ALL!AK$554</f>
        <v>0</v>
      </c>
      <c r="AL1075" s="79">
        <f>ALL!AL462/ALL!AL$554</f>
        <v>0</v>
      </c>
      <c r="AM1075" s="79">
        <f>ALL!AM462/ALL!AM$554</f>
        <v>0</v>
      </c>
      <c r="AN1075" s="79">
        <f>ALL!AN462/ALL!AN$554</f>
        <v>0</v>
      </c>
      <c r="AO1075" s="79">
        <f>ALL!AO462/ALL!AO$554</f>
        <v>0</v>
      </c>
      <c r="AP1075" s="79">
        <f>ALL!AP462/ALL!AP$554</f>
        <v>0</v>
      </c>
      <c r="AQ1075" s="79">
        <f>ALL!AQ462/ALL!AQ$554</f>
        <v>0</v>
      </c>
      <c r="AR1075" s="79">
        <f>ALL!AR462/ALL!AR$554</f>
        <v>0</v>
      </c>
      <c r="AS1075" s="79">
        <f>ALL!AS462/ALL!AS$554</f>
        <v>0</v>
      </c>
      <c r="AT1075" s="79">
        <f>ALL!AT462/ALL!AT$554</f>
        <v>0</v>
      </c>
      <c r="AU1075" s="79">
        <f>ALL!AU462/ALL!AU$554</f>
        <v>0</v>
      </c>
      <c r="AV1075" s="79">
        <f>ALL!AV462/ALL!AV$554</f>
        <v>0</v>
      </c>
      <c r="AW1075" s="79">
        <f>ALL!AW462/ALL!AW$554</f>
        <v>0</v>
      </c>
      <c r="AX1075" s="79">
        <f>ALL!AX462/ALL!AX$554</f>
        <v>0</v>
      </c>
      <c r="AY1075" s="79">
        <f>ALL!AY462/ALL!AY$554</f>
        <v>0</v>
      </c>
      <c r="AZ1075" s="79">
        <f>ALL!AZ462/ALL!AZ$554</f>
        <v>0</v>
      </c>
      <c r="BA1075" s="79">
        <f>ALL!BA462/ALL!BA$554</f>
        <v>0</v>
      </c>
      <c r="BB1075" s="79">
        <f>ALL!BB462/ALL!BB$554</f>
        <v>0</v>
      </c>
      <c r="BC1075" s="79">
        <f>ALL!BC462/ALL!BC$554</f>
        <v>0</v>
      </c>
      <c r="BD1075" s="79">
        <f>ALL!BD462/ALL!BD$554</f>
        <v>0</v>
      </c>
      <c r="BE1075" s="79">
        <f>ALL!BE462/ALL!BE$554</f>
        <v>0</v>
      </c>
      <c r="BF1075" s="79">
        <f>ALL!BF462/ALL!BF$554</f>
        <v>0</v>
      </c>
      <c r="BG1075" s="79">
        <f>ALL!BG462/ALL!BG$554</f>
        <v>0</v>
      </c>
      <c r="BH1075" s="79">
        <f>ALL!BH462/ALL!BH$554</f>
        <v>1.9925575747105592E-6</v>
      </c>
      <c r="BJ1075" s="267">
        <f t="array" ref="BJ1075">(MIN(IF($E$4:$BG$4=BJ$4,$E1075:$BG1075)))</f>
        <v>0</v>
      </c>
      <c r="BK1075" s="267">
        <f t="array" ref="BK1075">(MAX(IF($E$4:$BG$4=BK$4,$E1075:$BG1075)))</f>
        <v>0</v>
      </c>
      <c r="BL1075" s="267">
        <f t="array" ref="BL1075">(AVERAGE(IF($E$4:$BG$4=BL$4,$E1075:$BG1075)))</f>
        <v>0</v>
      </c>
      <c r="BM1075" s="267">
        <f t="array" ref="BM1075">(MIN(IF($E$4:$BG$4=BM$4,$E1075:$BG1075)))</f>
        <v>0</v>
      </c>
      <c r="BN1075" s="267">
        <f t="array" ref="BN1075">(MAX(IF($E$4:$BG$4=BN$4,$E1075:$BG1075)))</f>
        <v>0</v>
      </c>
      <c r="BO1075" s="267">
        <f t="array" ref="BO1075">(AVERAGE(IF($E$4:$BG$4=BO$4,$E1075:$BG1075)))</f>
        <v>0</v>
      </c>
      <c r="BP1075" s="267">
        <f t="array" ref="BP1075">(MIN(IF($E$4:$BG$4=BP$4,$E1075:$BG1075)))</f>
        <v>0</v>
      </c>
      <c r="BQ1075" s="267">
        <f t="array" ref="BQ1075">(MAX(IF($E$4:$BG$4=BQ$4,$E1075:$BG1075)))</f>
        <v>0</v>
      </c>
      <c r="BR1075" s="267">
        <f t="array" ref="BR1075">(AVERAGE(IF($E$4:$BG$4=BR$4,$E1075:$BG1075)))</f>
        <v>0</v>
      </c>
      <c r="BS1075" s="267">
        <f t="array" ref="BS1075">(MIN(IF($E$4:$BG$4=BS$4,$E1075:$BG1075)))</f>
        <v>0</v>
      </c>
      <c r="BT1075" s="267">
        <f t="array" ref="BT1075">(MAX(IF($E$4:$BG$4=BT$4,$E1075:$BG1075)))</f>
        <v>6.9203704588734885E-5</v>
      </c>
      <c r="BU1075" s="267">
        <f t="array" ref="BU1075">(AVERAGE(IF($E$4:$BG$4=BU$4,$E1075:$BG1075)))</f>
        <v>3.2954145042254708E-6</v>
      </c>
      <c r="BV1075" s="267">
        <f t="array" ref="BV1075">(MIN(IF($E$4:$BG$4=BV$4,$E1075:$BG1075)))</f>
        <v>0</v>
      </c>
      <c r="BW1075" s="267">
        <f t="array" ref="BW1075">(MAX(IF($E$4:$BG$4=BW$4,$E1075:$BG1075)))</f>
        <v>0</v>
      </c>
      <c r="BX1075" s="267">
        <f t="array" ref="BX1075">(AVERAGE(IF($E$4:$BG$4=BX$4,$E1075:$BG1075)))</f>
        <v>0</v>
      </c>
      <c r="BY1075" s="267">
        <f t="array" ref="BY1075">(MIN(IF($E$4:$BG$4=BY$4,$E1075:$BG1075)))</f>
        <v>0</v>
      </c>
      <c r="BZ1075" s="267">
        <f t="array" ref="BZ1075">(MAX(IF($E$4:$BG$4=BZ$4,$E1075:$BG1075)))</f>
        <v>0</v>
      </c>
      <c r="CA1075" s="267">
        <f t="array" ref="CA1075">(AVERAGE(IF($E$4:$BG$4=CA$4,$E1075:$BG1075)))</f>
        <v>0</v>
      </c>
      <c r="CB1075" s="268">
        <f t="shared" si="399"/>
        <v>0</v>
      </c>
      <c r="CC1075" s="268">
        <f t="shared" si="400"/>
        <v>0</v>
      </c>
      <c r="CD1075" s="268">
        <f t="shared" si="401"/>
        <v>1.2582491743406342E-6</v>
      </c>
    </row>
    <row r="1076" spans="1:82" s="90" customFormat="1">
      <c r="A1076" s="253">
        <f t="shared" si="407"/>
        <v>55705</v>
      </c>
      <c r="B1076" s="236" t="s">
        <v>400</v>
      </c>
      <c r="C1076" s="50"/>
      <c r="D1076" s="50"/>
      <c r="E1076" s="79">
        <f>ALL!E463/ALL!E$554</f>
        <v>0</v>
      </c>
      <c r="F1076" s="79">
        <f>ALL!F463/ALL!F$554</f>
        <v>0</v>
      </c>
      <c r="G1076" s="79">
        <f>ALL!G463/ALL!G$554</f>
        <v>0</v>
      </c>
      <c r="H1076" s="79">
        <f>ALL!H463/ALL!H$554</f>
        <v>0</v>
      </c>
      <c r="I1076" s="79">
        <f>ALL!I463/ALL!I$554</f>
        <v>0</v>
      </c>
      <c r="J1076" s="79">
        <f>ALL!J463/ALL!J$554</f>
        <v>0</v>
      </c>
      <c r="K1076" s="79">
        <f>ALL!K463/ALL!K$554</f>
        <v>5.8224247178785229E-5</v>
      </c>
      <c r="L1076" s="79">
        <f>ALL!L463/ALL!L$554</f>
        <v>4.2152730784941342E-5</v>
      </c>
      <c r="M1076" s="79">
        <f>ALL!M463/ALL!M$554</f>
        <v>0</v>
      </c>
      <c r="N1076" s="79">
        <f>ALL!N463/ALL!N$554</f>
        <v>7.2993253590553257E-5</v>
      </c>
      <c r="O1076" s="79">
        <f>ALL!O463/ALL!O$554</f>
        <v>0</v>
      </c>
      <c r="P1076" s="79">
        <f>ALL!P463/ALL!P$554</f>
        <v>0</v>
      </c>
      <c r="Q1076" s="79">
        <f>ALL!Q463/ALL!Q$554</f>
        <v>0</v>
      </c>
      <c r="R1076" s="79">
        <f>ALL!R463/ALL!R$554</f>
        <v>0</v>
      </c>
      <c r="S1076" s="79">
        <f>ALL!S463/ALL!S$554</f>
        <v>3.4279472501842463E-5</v>
      </c>
      <c r="T1076" s="79">
        <f>ALL!T463/ALL!T$554</f>
        <v>0</v>
      </c>
      <c r="U1076" s="79">
        <f>ALL!U463/ALL!U$554</f>
        <v>4.4350939537812568E-5</v>
      </c>
      <c r="V1076" s="79">
        <f>ALL!V463/ALL!V$554</f>
        <v>0</v>
      </c>
      <c r="W1076" s="79">
        <f>ALL!W463/ALL!W$554</f>
        <v>2.8392095423815742E-5</v>
      </c>
      <c r="X1076" s="79">
        <f>ALL!X463/ALL!X$554</f>
        <v>0</v>
      </c>
      <c r="Y1076" s="79">
        <f>ALL!Y463/ALL!Y$554</f>
        <v>0</v>
      </c>
      <c r="Z1076" s="79">
        <f>ALL!Z463/ALL!Z$554</f>
        <v>0</v>
      </c>
      <c r="AA1076" s="79">
        <f>ALL!AA463/ALL!AA$554</f>
        <v>0</v>
      </c>
      <c r="AB1076" s="79">
        <f>ALL!AB463/ALL!AB$554</f>
        <v>0</v>
      </c>
      <c r="AC1076" s="79">
        <f>ALL!AC463/ALL!AC$554</f>
        <v>1.6121130506170551E-5</v>
      </c>
      <c r="AD1076" s="79">
        <f>ALL!AD463/ALL!AD$554</f>
        <v>0</v>
      </c>
      <c r="AE1076" s="79">
        <f>ALL!AE463/ALL!AE$554</f>
        <v>0</v>
      </c>
      <c r="AF1076" s="79">
        <f>ALL!AF463/ALL!AF$554</f>
        <v>5.5719428446588178E-5</v>
      </c>
      <c r="AG1076" s="79">
        <f>ALL!AG463/ALL!AG$554</f>
        <v>3.5052139024715286E-5</v>
      </c>
      <c r="AH1076" s="79">
        <f>ALL!AH463/ALL!AH$554</f>
        <v>3.8171232431536919E-5</v>
      </c>
      <c r="AI1076" s="79">
        <f>ALL!AI463/ALL!AI$554</f>
        <v>0</v>
      </c>
      <c r="AJ1076" s="79">
        <f>ALL!AJ463/ALL!AJ$554</f>
        <v>4.7648425268939491E-5</v>
      </c>
      <c r="AK1076" s="79">
        <f>ALL!AK463/ALL!AK$554</f>
        <v>0</v>
      </c>
      <c r="AL1076" s="79">
        <f>ALL!AL463/ALL!AL$554</f>
        <v>1.7075947315813413E-4</v>
      </c>
      <c r="AM1076" s="79">
        <f>ALL!AM463/ALL!AM$554</f>
        <v>1.1800772992671278E-4</v>
      </c>
      <c r="AN1076" s="79">
        <f>ALL!AN463/ALL!AN$554</f>
        <v>0</v>
      </c>
      <c r="AO1076" s="79">
        <f>ALL!AO463/ALL!AO$554</f>
        <v>0</v>
      </c>
      <c r="AP1076" s="79">
        <f>ALL!AP463/ALL!AP$554</f>
        <v>0</v>
      </c>
      <c r="AQ1076" s="79">
        <f>ALL!AQ463/ALL!AQ$554</f>
        <v>0</v>
      </c>
      <c r="AR1076" s="79">
        <f>ALL!AR463/ALL!AR$554</f>
        <v>0</v>
      </c>
      <c r="AS1076" s="79">
        <f>ALL!AS463/ALL!AS$554</f>
        <v>0</v>
      </c>
      <c r="AT1076" s="79">
        <f>ALL!AT463/ALL!AT$554</f>
        <v>0</v>
      </c>
      <c r="AU1076" s="79">
        <f>ALL!AU463/ALL!AU$554</f>
        <v>0</v>
      </c>
      <c r="AV1076" s="79">
        <f>ALL!AV463/ALL!AV$554</f>
        <v>0</v>
      </c>
      <c r="AW1076" s="79">
        <f>ALL!AW463/ALL!AW$554</f>
        <v>1.3680712245788166E-4</v>
      </c>
      <c r="AX1076" s="79">
        <f>ALL!AX463/ALL!AX$554</f>
        <v>0</v>
      </c>
      <c r="AY1076" s="79">
        <f>ALL!AY463/ALL!AY$554</f>
        <v>0</v>
      </c>
      <c r="AZ1076" s="79">
        <f>ALL!AZ463/ALL!AZ$554</f>
        <v>1.0524963747091276E-4</v>
      </c>
      <c r="BA1076" s="79">
        <f>ALL!BA463/ALL!BA$554</f>
        <v>0</v>
      </c>
      <c r="BB1076" s="79">
        <f>ALL!BB463/ALL!BB$554</f>
        <v>0</v>
      </c>
      <c r="BC1076" s="79">
        <f>ALL!BC463/ALL!BC$554</f>
        <v>0</v>
      </c>
      <c r="BD1076" s="79">
        <f>ALL!BD463/ALL!BD$554</f>
        <v>0</v>
      </c>
      <c r="BE1076" s="79">
        <f>ALL!BE463/ALL!BE$554</f>
        <v>0</v>
      </c>
      <c r="BF1076" s="79">
        <f>ALL!BF463/ALL!BF$554</f>
        <v>4.012040478798933E-5</v>
      </c>
      <c r="BG1076" s="79">
        <f>ALL!BG463/ALL!BG$554</f>
        <v>3.5034493700708547E-5</v>
      </c>
      <c r="BH1076" s="79">
        <f>ALL!BH463/ALL!BH$554</f>
        <v>1.434100046165512E-5</v>
      </c>
      <c r="BJ1076" s="267">
        <f t="array" ref="BJ1076">(MIN(IF($E$4:$BG$4=BJ$4,$E1076:$BG1076)))</f>
        <v>0</v>
      </c>
      <c r="BK1076" s="267">
        <f t="array" ref="BK1076">(MAX(IF($E$4:$BG$4=BK$4,$E1076:$BG1076)))</f>
        <v>1.3680712245788166E-4</v>
      </c>
      <c r="BL1076" s="267">
        <f t="array" ref="BL1076">(AVERAGE(IF($E$4:$BG$4=BL$4,$E1076:$BG1076)))</f>
        <v>1.5128547495549651E-5</v>
      </c>
      <c r="BM1076" s="267">
        <f t="array" ref="BM1076">(MIN(IF($E$4:$BG$4=BM$4,$E1076:$BG1076)))</f>
        <v>0</v>
      </c>
      <c r="BN1076" s="267">
        <f t="array" ref="BN1076">(MAX(IF($E$4:$BG$4=BN$4,$E1076:$BG1076)))</f>
        <v>4.012040478798933E-5</v>
      </c>
      <c r="BO1076" s="267">
        <f t="array" ref="BO1076">(AVERAGE(IF($E$4:$BG$4=BO$4,$E1076:$BG1076)))</f>
        <v>1.8788724622174469E-5</v>
      </c>
      <c r="BP1076" s="267">
        <f t="array" ref="BP1076">(MIN(IF($E$4:$BG$4=BP$4,$E1076:$BG1076)))</f>
        <v>0</v>
      </c>
      <c r="BQ1076" s="267">
        <f t="array" ref="BQ1076">(MAX(IF($E$4:$BG$4=BQ$4,$E1076:$BG1076)))</f>
        <v>1.7075947315813413E-4</v>
      </c>
      <c r="BR1076" s="267">
        <f t="array" ref="BR1076">(AVERAGE(IF($E$4:$BG$4=BR$4,$E1076:$BG1076)))</f>
        <v>9.6255734361615631E-5</v>
      </c>
      <c r="BS1076" s="267">
        <f t="array" ref="BS1076">(MIN(IF($E$4:$BG$4=BS$4,$E1076:$BG1076)))</f>
        <v>0</v>
      </c>
      <c r="BT1076" s="267">
        <f t="array" ref="BT1076">(MAX(IF($E$4:$BG$4=BT$4,$E1076:$BG1076)))</f>
        <v>7.2993253590553257E-5</v>
      </c>
      <c r="BU1076" s="267">
        <f t="array" ref="BU1076">(AVERAGE(IF($E$4:$BG$4=BU$4,$E1076:$BG1076)))</f>
        <v>1.4471469527585351E-5</v>
      </c>
      <c r="BV1076" s="267">
        <f t="array" ref="BV1076">(MIN(IF($E$4:$BG$4=BV$4,$E1076:$BG1076)))</f>
        <v>0</v>
      </c>
      <c r="BW1076" s="267">
        <f t="array" ref="BW1076">(MAX(IF($E$4:$BG$4=BW$4,$E1076:$BG1076)))</f>
        <v>4.7648425268939491E-5</v>
      </c>
      <c r="BX1076" s="267">
        <f t="array" ref="BX1076">(AVERAGE(IF($E$4:$BG$4=BX$4,$E1076:$BG1076)))</f>
        <v>1.1912106317234873E-5</v>
      </c>
      <c r="BY1076" s="267">
        <f t="array" ref="BY1076">(MIN(IF($E$4:$BG$4=BY$4,$E1076:$BG1076)))</f>
        <v>0</v>
      </c>
      <c r="BZ1076" s="267">
        <f t="array" ref="BZ1076">(MAX(IF($E$4:$BG$4=BZ$4,$E1076:$BG1076)))</f>
        <v>4.4350939537812568E-5</v>
      </c>
      <c r="CA1076" s="267">
        <f t="array" ref="CA1076">(AVERAGE(IF($E$4:$BG$4=CA$4,$E1076:$BG1076)))</f>
        <v>1.7365115621067029E-5</v>
      </c>
      <c r="CB1076" s="268">
        <f t="shared" si="399"/>
        <v>0</v>
      </c>
      <c r="CC1076" s="268">
        <f t="shared" si="400"/>
        <v>0</v>
      </c>
      <c r="CD1076" s="268">
        <f t="shared" si="401"/>
        <v>1.9619708294509825E-5</v>
      </c>
    </row>
    <row r="1077" spans="1:82" s="90" customFormat="1">
      <c r="A1077" s="253">
        <f t="shared" si="407"/>
        <v>55801</v>
      </c>
      <c r="B1077" s="236" t="s">
        <v>401</v>
      </c>
      <c r="C1077" s="50"/>
      <c r="D1077" s="50"/>
      <c r="E1077" s="79">
        <f>ALL!E464/ALL!E$554</f>
        <v>0</v>
      </c>
      <c r="F1077" s="79">
        <f>ALL!F464/ALL!F$554</f>
        <v>0</v>
      </c>
      <c r="G1077" s="79">
        <f>ALL!G464/ALL!G$554</f>
        <v>0</v>
      </c>
      <c r="H1077" s="79">
        <f>ALL!H464/ALL!H$554</f>
        <v>1.5574797533998498E-5</v>
      </c>
      <c r="I1077" s="79">
        <f>ALL!I464/ALL!I$554</f>
        <v>0</v>
      </c>
      <c r="J1077" s="79">
        <f>ALL!J464/ALL!J$554</f>
        <v>0</v>
      </c>
      <c r="K1077" s="79">
        <f>ALL!K464/ALL!K$554</f>
        <v>0</v>
      </c>
      <c r="L1077" s="79">
        <f>ALL!L464/ALL!L$554</f>
        <v>0</v>
      </c>
      <c r="M1077" s="79">
        <f>ALL!M464/ALL!M$554</f>
        <v>0</v>
      </c>
      <c r="N1077" s="79">
        <f>ALL!N464/ALL!N$554</f>
        <v>0</v>
      </c>
      <c r="O1077" s="79">
        <f>ALL!O464/ALL!O$554</f>
        <v>0</v>
      </c>
      <c r="P1077" s="79">
        <f>ALL!P464/ALL!P$554</f>
        <v>0</v>
      </c>
      <c r="Q1077" s="79">
        <f>ALL!Q464/ALL!Q$554</f>
        <v>0</v>
      </c>
      <c r="R1077" s="79">
        <f>ALL!R464/ALL!R$554</f>
        <v>0</v>
      </c>
      <c r="S1077" s="79">
        <f>ALL!S464/ALL!S$554</f>
        <v>0</v>
      </c>
      <c r="T1077" s="79">
        <f>ALL!T464/ALL!T$554</f>
        <v>0</v>
      </c>
      <c r="U1077" s="79">
        <f>ALL!U464/ALL!U$554</f>
        <v>0</v>
      </c>
      <c r="V1077" s="79">
        <f>ALL!V464/ALL!V$554</f>
        <v>0</v>
      </c>
      <c r="W1077" s="79">
        <f>ALL!W464/ALL!W$554</f>
        <v>0</v>
      </c>
      <c r="X1077" s="79">
        <f>ALL!X464/ALL!X$554</f>
        <v>0</v>
      </c>
      <c r="Y1077" s="79">
        <f>ALL!Y464/ALL!Y$554</f>
        <v>4.6812270301046735E-5</v>
      </c>
      <c r="Z1077" s="79">
        <f>ALL!Z464/ALL!Z$554</f>
        <v>1.9161215712039433E-5</v>
      </c>
      <c r="AA1077" s="79">
        <f>ALL!AA464/ALL!AA$554</f>
        <v>0</v>
      </c>
      <c r="AB1077" s="79">
        <f>ALL!AB464/ALL!AB$554</f>
        <v>3.965758698693383E-6</v>
      </c>
      <c r="AC1077" s="79">
        <f>ALL!AC464/ALL!AC$554</f>
        <v>0</v>
      </c>
      <c r="AD1077" s="79">
        <f>ALL!AD464/ALL!AD$554</f>
        <v>0</v>
      </c>
      <c r="AE1077" s="79">
        <f>ALL!AE464/ALL!AE$554</f>
        <v>0</v>
      </c>
      <c r="AF1077" s="79">
        <f>ALL!AF464/ALL!AF$554</f>
        <v>0</v>
      </c>
      <c r="AG1077" s="79">
        <f>ALL!AG464/ALL!AG$554</f>
        <v>0</v>
      </c>
      <c r="AH1077" s="79">
        <f>ALL!AH464/ALL!AH$554</f>
        <v>0</v>
      </c>
      <c r="AI1077" s="79">
        <f>ALL!AI464/ALL!AI$554</f>
        <v>0</v>
      </c>
      <c r="AJ1077" s="79">
        <f>ALL!AJ464/ALL!AJ$554</f>
        <v>0</v>
      </c>
      <c r="AK1077" s="79">
        <f>ALL!AK464/ALL!AK$554</f>
        <v>0</v>
      </c>
      <c r="AL1077" s="79">
        <f>ALL!AL464/ALL!AL$554</f>
        <v>0</v>
      </c>
      <c r="AM1077" s="79">
        <f>ALL!AM464/ALL!AM$554</f>
        <v>0</v>
      </c>
      <c r="AN1077" s="79">
        <f>ALL!AN464/ALL!AN$554</f>
        <v>0</v>
      </c>
      <c r="AO1077" s="79">
        <f>ALL!AO464/ALL!AO$554</f>
        <v>0</v>
      </c>
      <c r="AP1077" s="79">
        <f>ALL!AP464/ALL!AP$554</f>
        <v>0</v>
      </c>
      <c r="AQ1077" s="79">
        <f>ALL!AQ464/ALL!AQ$554</f>
        <v>0</v>
      </c>
      <c r="AR1077" s="79">
        <f>ALL!AR464/ALL!AR$554</f>
        <v>0</v>
      </c>
      <c r="AS1077" s="79">
        <f>ALL!AS464/ALL!AS$554</f>
        <v>0</v>
      </c>
      <c r="AT1077" s="79">
        <f>ALL!AT464/ALL!AT$554</f>
        <v>0</v>
      </c>
      <c r="AU1077" s="79">
        <f>ALL!AU464/ALL!AU$554</f>
        <v>0</v>
      </c>
      <c r="AV1077" s="79">
        <f>ALL!AV464/ALL!AV$554</f>
        <v>0</v>
      </c>
      <c r="AW1077" s="79">
        <f>ALL!AW464/ALL!AW$554</f>
        <v>0</v>
      </c>
      <c r="AX1077" s="79">
        <f>ALL!AX464/ALL!AX$554</f>
        <v>0</v>
      </c>
      <c r="AY1077" s="79">
        <f>ALL!AY464/ALL!AY$554</f>
        <v>0</v>
      </c>
      <c r="AZ1077" s="79">
        <f>ALL!AZ464/ALL!AZ$554</f>
        <v>0</v>
      </c>
      <c r="BA1077" s="79">
        <f>ALL!BA464/ALL!BA$554</f>
        <v>2.187568847657354E-3</v>
      </c>
      <c r="BB1077" s="79">
        <f>ALL!BB464/ALL!BB$554</f>
        <v>0</v>
      </c>
      <c r="BC1077" s="79">
        <f>ALL!BC464/ALL!BC$554</f>
        <v>0</v>
      </c>
      <c r="BD1077" s="79">
        <f>ALL!BD464/ALL!BD$554</f>
        <v>2.2236001733402252E-5</v>
      </c>
      <c r="BE1077" s="79">
        <f>ALL!BE464/ALL!BE$554</f>
        <v>0</v>
      </c>
      <c r="BF1077" s="79">
        <f>ALL!BF464/ALL!BF$554</f>
        <v>0</v>
      </c>
      <c r="BG1077" s="79">
        <f>ALL!BG464/ALL!BG$554</f>
        <v>0</v>
      </c>
      <c r="BH1077" s="79">
        <f>ALL!BH464/ALL!BH$554</f>
        <v>5.0238143220441196E-6</v>
      </c>
      <c r="BJ1077" s="267">
        <f t="array" ref="BJ1077">(MIN(IF($E$4:$BG$4=BJ$4,$E1077:$BG1077)))</f>
        <v>0</v>
      </c>
      <c r="BK1077" s="267">
        <f t="array" ref="BK1077">(MAX(IF($E$4:$BG$4=BK$4,$E1077:$BG1077)))</f>
        <v>2.187568847657354E-3</v>
      </c>
      <c r="BL1077" s="267">
        <f t="array" ref="BL1077">(AVERAGE(IF($E$4:$BG$4=BL$4,$E1077:$BG1077)))</f>
        <v>1.3672305297858463E-4</v>
      </c>
      <c r="BM1077" s="267">
        <f t="array" ref="BM1077">(MIN(IF($E$4:$BG$4=BM$4,$E1077:$BG1077)))</f>
        <v>0</v>
      </c>
      <c r="BN1077" s="267">
        <f t="array" ref="BN1077">(MAX(IF($E$4:$BG$4=BN$4,$E1077:$BG1077)))</f>
        <v>2.2236001733402252E-5</v>
      </c>
      <c r="BO1077" s="267">
        <f t="array" ref="BO1077">(AVERAGE(IF($E$4:$BG$4=BO$4,$E1077:$BG1077)))</f>
        <v>5.559000433350563E-6</v>
      </c>
      <c r="BP1077" s="267">
        <f t="array" ref="BP1077">(MIN(IF($E$4:$BG$4=BP$4,$E1077:$BG1077)))</f>
        <v>0</v>
      </c>
      <c r="BQ1077" s="267">
        <f t="array" ref="BQ1077">(MAX(IF($E$4:$BG$4=BQ$4,$E1077:$BG1077)))</f>
        <v>0</v>
      </c>
      <c r="BR1077" s="267">
        <f t="array" ref="BR1077">(AVERAGE(IF($E$4:$BG$4=BR$4,$E1077:$BG1077)))</f>
        <v>0</v>
      </c>
      <c r="BS1077" s="267">
        <f t="array" ref="BS1077">(MIN(IF($E$4:$BG$4=BS$4,$E1077:$BG1077)))</f>
        <v>0</v>
      </c>
      <c r="BT1077" s="267">
        <f t="array" ref="BT1077">(MAX(IF($E$4:$BG$4=BT$4,$E1077:$BG1077)))</f>
        <v>4.6812270301046735E-5</v>
      </c>
      <c r="BU1077" s="267">
        <f t="array" ref="BU1077">(AVERAGE(IF($E$4:$BG$4=BU$4,$E1077:$BG1077)))</f>
        <v>2.9708127540497732E-6</v>
      </c>
      <c r="BV1077" s="267">
        <f t="array" ref="BV1077">(MIN(IF($E$4:$BG$4=BV$4,$E1077:$BG1077)))</f>
        <v>0</v>
      </c>
      <c r="BW1077" s="267">
        <f t="array" ref="BW1077">(MAX(IF($E$4:$BG$4=BW$4,$E1077:$BG1077)))</f>
        <v>1.9161215712039433E-5</v>
      </c>
      <c r="BX1077" s="267">
        <f t="array" ref="BX1077">(AVERAGE(IF($E$4:$BG$4=BX$4,$E1077:$BG1077)))</f>
        <v>5.7817436026832037E-6</v>
      </c>
      <c r="BY1077" s="267">
        <f t="array" ref="BY1077">(MIN(IF($E$4:$BG$4=BY$4,$E1077:$BG1077)))</f>
        <v>0</v>
      </c>
      <c r="BZ1077" s="267">
        <f t="array" ref="BZ1077">(MAX(IF($E$4:$BG$4=BZ$4,$E1077:$BG1077)))</f>
        <v>0</v>
      </c>
      <c r="CA1077" s="267">
        <f t="array" ref="CA1077">(AVERAGE(IF($E$4:$BG$4=CA$4,$E1077:$BG1077)))</f>
        <v>0</v>
      </c>
      <c r="CB1077" s="268">
        <f t="shared" si="399"/>
        <v>0</v>
      </c>
      <c r="CC1077" s="268">
        <f t="shared" si="400"/>
        <v>0</v>
      </c>
      <c r="CD1077" s="268">
        <f t="shared" si="401"/>
        <v>4.1733070757027897E-5</v>
      </c>
    </row>
    <row r="1078" spans="1:82" s="90" customFormat="1">
      <c r="A1078" s="253">
        <f t="shared" si="407"/>
        <v>55802</v>
      </c>
      <c r="B1078" s="236" t="s">
        <v>402</v>
      </c>
      <c r="C1078" s="50"/>
      <c r="D1078" s="50"/>
      <c r="E1078" s="79">
        <f>ALL!E465/ALL!E$554</f>
        <v>0</v>
      </c>
      <c r="F1078" s="79">
        <f>ALL!F465/ALL!F$554</f>
        <v>0</v>
      </c>
      <c r="G1078" s="79">
        <f>ALL!G465/ALL!G$554</f>
        <v>0</v>
      </c>
      <c r="H1078" s="79">
        <f>ALL!H465/ALL!H$554</f>
        <v>7.0245343379029857E-5</v>
      </c>
      <c r="I1078" s="79">
        <f>ALL!I465/ALL!I$554</f>
        <v>0</v>
      </c>
      <c r="J1078" s="79">
        <f>ALL!J465/ALL!J$554</f>
        <v>0</v>
      </c>
      <c r="K1078" s="79">
        <f>ALL!K465/ALL!K$554</f>
        <v>0</v>
      </c>
      <c r="L1078" s="79">
        <f>ALL!L465/ALL!L$554</f>
        <v>0</v>
      </c>
      <c r="M1078" s="79">
        <f>ALL!M465/ALL!M$554</f>
        <v>0</v>
      </c>
      <c r="N1078" s="79">
        <f>ALL!N465/ALL!N$554</f>
        <v>0</v>
      </c>
      <c r="O1078" s="79">
        <f>ALL!O465/ALL!O$554</f>
        <v>0</v>
      </c>
      <c r="P1078" s="79">
        <f>ALL!P465/ALL!P$554</f>
        <v>0</v>
      </c>
      <c r="Q1078" s="79">
        <f>ALL!Q465/ALL!Q$554</f>
        <v>4.0361821416988411E-6</v>
      </c>
      <c r="R1078" s="79">
        <f>ALL!R465/ALL!R$554</f>
        <v>0</v>
      </c>
      <c r="S1078" s="79">
        <f>ALL!S465/ALL!S$554</f>
        <v>0</v>
      </c>
      <c r="T1078" s="79">
        <f>ALL!T465/ALL!T$554</f>
        <v>3.7243433732636388E-6</v>
      </c>
      <c r="U1078" s="79">
        <f>ALL!U465/ALL!U$554</f>
        <v>0</v>
      </c>
      <c r="V1078" s="79">
        <f>ALL!V465/ALL!V$554</f>
        <v>0</v>
      </c>
      <c r="W1078" s="79">
        <f>ALL!W465/ALL!W$554</f>
        <v>0</v>
      </c>
      <c r="X1078" s="79">
        <f>ALL!X465/ALL!X$554</f>
        <v>0</v>
      </c>
      <c r="Y1078" s="79">
        <f>ALL!Y465/ALL!Y$554</f>
        <v>0</v>
      </c>
      <c r="Z1078" s="79">
        <f>ALL!Z465/ALL!Z$554</f>
        <v>0</v>
      </c>
      <c r="AA1078" s="79">
        <f>ALL!AA465/ALL!AA$554</f>
        <v>0</v>
      </c>
      <c r="AB1078" s="79">
        <f>ALL!AB465/ALL!AB$554</f>
        <v>8.7488037682101606E-7</v>
      </c>
      <c r="AC1078" s="79">
        <f>ALL!AC465/ALL!AC$554</f>
        <v>0</v>
      </c>
      <c r="AD1078" s="79">
        <f>ALL!AD465/ALL!AD$554</f>
        <v>2.9144502443782114E-6</v>
      </c>
      <c r="AE1078" s="79">
        <f>ALL!AE465/ALL!AE$554</f>
        <v>1.6914721097290654E-4</v>
      </c>
      <c r="AF1078" s="79">
        <f>ALL!AF465/ALL!AF$554</f>
        <v>0</v>
      </c>
      <c r="AG1078" s="79">
        <f>ALL!AG465/ALL!AG$554</f>
        <v>0</v>
      </c>
      <c r="AH1078" s="79">
        <f>ALL!AH465/ALL!AH$554</f>
        <v>4.4896640050426754E-5</v>
      </c>
      <c r="AI1078" s="79">
        <f>ALL!AI465/ALL!AI$554</f>
        <v>0</v>
      </c>
      <c r="AJ1078" s="79">
        <f>ALL!AJ465/ALL!AJ$554</f>
        <v>0</v>
      </c>
      <c r="AK1078" s="79">
        <f>ALL!AK465/ALL!AK$554</f>
        <v>0</v>
      </c>
      <c r="AL1078" s="79">
        <f>ALL!AL465/ALL!AL$554</f>
        <v>0</v>
      </c>
      <c r="AM1078" s="79">
        <f>ALL!AM465/ALL!AM$554</f>
        <v>0</v>
      </c>
      <c r="AN1078" s="79">
        <f>ALL!AN465/ALL!AN$554</f>
        <v>8.110158290992303E-5</v>
      </c>
      <c r="AO1078" s="79">
        <f>ALL!AO465/ALL!AO$554</f>
        <v>0</v>
      </c>
      <c r="AP1078" s="79">
        <f>ALL!AP465/ALL!AP$554</f>
        <v>0</v>
      </c>
      <c r="AQ1078" s="79">
        <f>ALL!AQ465/ALL!AQ$554</f>
        <v>0</v>
      </c>
      <c r="AR1078" s="79">
        <f>ALL!AR465/ALL!AR$554</f>
        <v>0</v>
      </c>
      <c r="AS1078" s="79">
        <f>ALL!AS465/ALL!AS$554</f>
        <v>0</v>
      </c>
      <c r="AT1078" s="79">
        <f>ALL!AT465/ALL!AT$554</f>
        <v>0</v>
      </c>
      <c r="AU1078" s="79">
        <f>ALL!AU465/ALL!AU$554</f>
        <v>2.1056378586212563E-5</v>
      </c>
      <c r="AV1078" s="79">
        <f>ALL!AV465/ALL!AV$554</f>
        <v>0</v>
      </c>
      <c r="AW1078" s="79">
        <f>ALL!AW465/ALL!AW$554</f>
        <v>0</v>
      </c>
      <c r="AX1078" s="79">
        <f>ALL!AX465/ALL!AX$554</f>
        <v>0</v>
      </c>
      <c r="AY1078" s="79">
        <f>ALL!AY465/ALL!AY$554</f>
        <v>0</v>
      </c>
      <c r="AZ1078" s="79">
        <f>ALL!AZ465/ALL!AZ$554</f>
        <v>0</v>
      </c>
      <c r="BA1078" s="79">
        <f>ALL!BA465/ALL!BA$554</f>
        <v>0</v>
      </c>
      <c r="BB1078" s="79">
        <f>ALL!BB465/ALL!BB$554</f>
        <v>0</v>
      </c>
      <c r="BC1078" s="79">
        <f>ALL!BC465/ALL!BC$554</f>
        <v>0</v>
      </c>
      <c r="BD1078" s="79">
        <f>ALL!BD465/ALL!BD$554</f>
        <v>4.7393328218172664E-5</v>
      </c>
      <c r="BE1078" s="79">
        <f>ALL!BE465/ALL!BE$554</f>
        <v>0</v>
      </c>
      <c r="BF1078" s="79">
        <f>ALL!BF465/ALL!BF$554</f>
        <v>0</v>
      </c>
      <c r="BG1078" s="79">
        <f>ALL!BG465/ALL!BG$554</f>
        <v>0</v>
      </c>
      <c r="BH1078" s="79">
        <f>ALL!BH465/ALL!BH$554</f>
        <v>9.8937829257304455E-6</v>
      </c>
      <c r="BJ1078" s="267">
        <f t="array" ref="BJ1078">(MIN(IF($E$4:$BG$4=BJ$4,$E1078:$BG1078)))</f>
        <v>0</v>
      </c>
      <c r="BK1078" s="267">
        <f t="array" ref="BK1078">(MAX(IF($E$4:$BG$4=BK$4,$E1078:$BG1078)))</f>
        <v>8.110158290992303E-5</v>
      </c>
      <c r="BL1078" s="267">
        <f t="array" ref="BL1078">(AVERAGE(IF($E$4:$BG$4=BL$4,$E1078:$BG1078)))</f>
        <v>6.3848725935084744E-6</v>
      </c>
      <c r="BM1078" s="267">
        <f t="array" ref="BM1078">(MIN(IF($E$4:$BG$4=BM$4,$E1078:$BG1078)))</f>
        <v>0</v>
      </c>
      <c r="BN1078" s="267">
        <f t="array" ref="BN1078">(MAX(IF($E$4:$BG$4=BN$4,$E1078:$BG1078)))</f>
        <v>4.7393328218172664E-5</v>
      </c>
      <c r="BO1078" s="267">
        <f t="array" ref="BO1078">(AVERAGE(IF($E$4:$BG$4=BO$4,$E1078:$BG1078)))</f>
        <v>1.1848332054543166E-5</v>
      </c>
      <c r="BP1078" s="267">
        <f t="array" ref="BP1078">(MIN(IF($E$4:$BG$4=BP$4,$E1078:$BG1078)))</f>
        <v>0</v>
      </c>
      <c r="BQ1078" s="267">
        <f t="array" ref="BQ1078">(MAX(IF($E$4:$BG$4=BQ$4,$E1078:$BG1078)))</f>
        <v>0</v>
      </c>
      <c r="BR1078" s="267">
        <f t="array" ref="BR1078">(AVERAGE(IF($E$4:$BG$4=BR$4,$E1078:$BG1078)))</f>
        <v>0</v>
      </c>
      <c r="BS1078" s="267">
        <f t="array" ref="BS1078">(MIN(IF($E$4:$BG$4=BS$4,$E1078:$BG1078)))</f>
        <v>0</v>
      </c>
      <c r="BT1078" s="267">
        <f t="array" ref="BT1078">(MAX(IF($E$4:$BG$4=BT$4,$E1078:$BG1078)))</f>
        <v>1.6914721097290654E-4</v>
      </c>
      <c r="BU1078" s="267">
        <f t="array" ref="BU1078">(AVERAGE(IF($E$4:$BG$4=BU$4,$E1078:$BG1078)))</f>
        <v>1.4045912864843043E-5</v>
      </c>
      <c r="BV1078" s="267">
        <f t="array" ref="BV1078">(MIN(IF($E$4:$BG$4=BV$4,$E1078:$BG1078)))</f>
        <v>0</v>
      </c>
      <c r="BW1078" s="267">
        <f t="array" ref="BW1078">(MAX(IF($E$4:$BG$4=BW$4,$E1078:$BG1078)))</f>
        <v>8.7488037682101606E-7</v>
      </c>
      <c r="BX1078" s="267">
        <f t="array" ref="BX1078">(AVERAGE(IF($E$4:$BG$4=BX$4,$E1078:$BG1078)))</f>
        <v>2.1872009420525402E-7</v>
      </c>
      <c r="BY1078" s="267">
        <f t="array" ref="BY1078">(MIN(IF($E$4:$BG$4=BY$4,$E1078:$BG1078)))</f>
        <v>0</v>
      </c>
      <c r="BZ1078" s="267">
        <f t="array" ref="BZ1078">(MAX(IF($E$4:$BG$4=BZ$4,$E1078:$BG1078)))</f>
        <v>0</v>
      </c>
      <c r="CA1078" s="267">
        <f t="array" ref="CA1078">(AVERAGE(IF($E$4:$BG$4=CA$4,$E1078:$BG1078)))</f>
        <v>0</v>
      </c>
      <c r="CB1078" s="268">
        <f t="shared" si="399"/>
        <v>0</v>
      </c>
      <c r="CC1078" s="268">
        <f t="shared" si="400"/>
        <v>0</v>
      </c>
      <c r="CD1078" s="268">
        <f t="shared" si="401"/>
        <v>8.0980061864151491E-6</v>
      </c>
    </row>
    <row r="1079" spans="1:82" s="90" customFormat="1" ht="24">
      <c r="A1079" s="253">
        <f t="shared" si="407"/>
        <v>55803</v>
      </c>
      <c r="B1079" s="236" t="s">
        <v>403</v>
      </c>
      <c r="C1079" s="50"/>
      <c r="D1079" s="50"/>
      <c r="E1079" s="79">
        <f>ALL!E466/ALL!E$554</f>
        <v>3.3898233096167374E-4</v>
      </c>
      <c r="F1079" s="79">
        <f>ALL!F466/ALL!F$554</f>
        <v>1.3021031778660873E-4</v>
      </c>
      <c r="G1079" s="79">
        <f>ALL!G466/ALL!G$554</f>
        <v>3.6166982376491568E-5</v>
      </c>
      <c r="H1079" s="79">
        <f>ALL!H466/ALL!H$554</f>
        <v>4.7694074110492958E-5</v>
      </c>
      <c r="I1079" s="79">
        <f>ALL!I466/ALL!I$554</f>
        <v>1.4400882063830768E-4</v>
      </c>
      <c r="J1079" s="79">
        <f>ALL!J466/ALL!J$554</f>
        <v>5.103296478473217E-4</v>
      </c>
      <c r="K1079" s="79">
        <f>ALL!K466/ALL!K$554</f>
        <v>3.9940135357437282E-4</v>
      </c>
      <c r="L1079" s="79">
        <f>ALL!L466/ALL!L$554</f>
        <v>1.0619484646275088E-5</v>
      </c>
      <c r="M1079" s="79">
        <f>ALL!M466/ALL!M$554</f>
        <v>0</v>
      </c>
      <c r="N1079" s="79">
        <f>ALL!N466/ALL!N$554</f>
        <v>3.3348792734184018E-6</v>
      </c>
      <c r="O1079" s="79">
        <f>ALL!O466/ALL!O$554</f>
        <v>1.0380145289502219E-4</v>
      </c>
      <c r="P1079" s="79">
        <f>ALL!P466/ALL!P$554</f>
        <v>3.1956186187748403E-5</v>
      </c>
      <c r="Q1079" s="79">
        <f>ALL!Q466/ALL!Q$554</f>
        <v>2.1538117315461855E-4</v>
      </c>
      <c r="R1079" s="79">
        <f>ALL!R466/ALL!R$554</f>
        <v>1.1981783143648923E-4</v>
      </c>
      <c r="S1079" s="79">
        <f>ALL!S466/ALL!S$554</f>
        <v>4.474151394772898E-4</v>
      </c>
      <c r="T1079" s="79">
        <f>ALL!T466/ALL!T$554</f>
        <v>3.9513495505508043E-4</v>
      </c>
      <c r="U1079" s="79">
        <f>ALL!U466/ALL!U$554</f>
        <v>2.7255416303808347E-5</v>
      </c>
      <c r="V1079" s="79">
        <f>ALL!V466/ALL!V$554</f>
        <v>2.1084592720491289E-3</v>
      </c>
      <c r="W1079" s="79">
        <f>ALL!W466/ALL!W$554</f>
        <v>5.5211998843605838E-4</v>
      </c>
      <c r="X1079" s="79">
        <f>ALL!X466/ALL!X$554</f>
        <v>0</v>
      </c>
      <c r="Y1079" s="79">
        <f>ALL!Y466/ALL!Y$554</f>
        <v>1.9998201872607166E-4</v>
      </c>
      <c r="Z1079" s="79">
        <f>ALL!Z466/ALL!Z$554</f>
        <v>3.743523639858799E-4</v>
      </c>
      <c r="AA1079" s="79">
        <f>ALL!AA466/ALL!AA$554</f>
        <v>0</v>
      </c>
      <c r="AB1079" s="79">
        <f>ALL!AB466/ALL!AB$554</f>
        <v>1.2283978707778467E-5</v>
      </c>
      <c r="AC1079" s="79">
        <f>ALL!AC466/ALL!AC$554</f>
        <v>2.7498931827326924E-4</v>
      </c>
      <c r="AD1079" s="79">
        <f>ALL!AD466/ALL!AD$554</f>
        <v>7.0130037351941144E-4</v>
      </c>
      <c r="AE1079" s="79">
        <f>ALL!AE466/ALL!AE$554</f>
        <v>2.3302897556435749E-4</v>
      </c>
      <c r="AF1079" s="79">
        <f>ALL!AF466/ALL!AF$554</f>
        <v>3.3985574374014387E-4</v>
      </c>
      <c r="AG1079" s="79">
        <f>ALL!AG466/ALL!AG$554</f>
        <v>1.4721916825937415E-4</v>
      </c>
      <c r="AH1079" s="79">
        <f>ALL!AH466/ALL!AH$554</f>
        <v>3.80247639596639E-4</v>
      </c>
      <c r="AI1079" s="79">
        <f>ALL!AI466/ALL!AI$554</f>
        <v>1.7900452706505036E-5</v>
      </c>
      <c r="AJ1079" s="79">
        <f>ALL!AJ466/ALL!AJ$554</f>
        <v>1.474230592921058E-4</v>
      </c>
      <c r="AK1079" s="79">
        <f>ALL!AK466/ALL!AK$554</f>
        <v>0</v>
      </c>
      <c r="AL1079" s="79">
        <f>ALL!AL466/ALL!AL$554</f>
        <v>4.0242016262910524E-4</v>
      </c>
      <c r="AM1079" s="79">
        <f>ALL!AM466/ALL!AM$554</f>
        <v>1.2770162241120498E-3</v>
      </c>
      <c r="AN1079" s="79">
        <f>ALL!AN466/ALL!AN$554</f>
        <v>2.3537069673309544E-4</v>
      </c>
      <c r="AO1079" s="79">
        <f>ALL!AO466/ALL!AO$554</f>
        <v>0</v>
      </c>
      <c r="AP1079" s="79">
        <f>ALL!AP466/ALL!AP$554</f>
        <v>1.0130324078229887E-4</v>
      </c>
      <c r="AQ1079" s="79">
        <f>ALL!AQ466/ALL!AQ$554</f>
        <v>6.9355920147328592E-4</v>
      </c>
      <c r="AR1079" s="79">
        <f>ALL!AR466/ALL!AR$554</f>
        <v>4.935964245954776E-4</v>
      </c>
      <c r="AS1079" s="79">
        <f>ALL!AS466/ALL!AS$554</f>
        <v>2.554835789085347E-4</v>
      </c>
      <c r="AT1079" s="79">
        <f>ALL!AT466/ALL!AT$554</f>
        <v>4.7541759433515219E-6</v>
      </c>
      <c r="AU1079" s="79">
        <f>ALL!AU466/ALL!AU$554</f>
        <v>1.8775066157122903E-3</v>
      </c>
      <c r="AV1079" s="79">
        <f>ALL!AV466/ALL!AV$554</f>
        <v>2.3489562102545557E-3</v>
      </c>
      <c r="AW1079" s="79">
        <f>ALL!AW466/ALL!AW$554</f>
        <v>2.0179050562537546E-5</v>
      </c>
      <c r="AX1079" s="79">
        <f>ALL!AX466/ALL!AX$554</f>
        <v>1.5450442787999752E-4</v>
      </c>
      <c r="AY1079" s="79">
        <f>ALL!AY466/ALL!AY$554</f>
        <v>3.6219873138267913E-4</v>
      </c>
      <c r="AZ1079" s="79">
        <f>ALL!AZ466/ALL!AZ$554</f>
        <v>1.0036539648202821E-5</v>
      </c>
      <c r="BA1079" s="79">
        <f>ALL!BA466/ALL!BA$554</f>
        <v>4.9215631070460711E-4</v>
      </c>
      <c r="BB1079" s="79">
        <f>ALL!BB466/ALL!BB$554</f>
        <v>0</v>
      </c>
      <c r="BC1079" s="79">
        <f>ALL!BC466/ALL!BC$554</f>
        <v>0</v>
      </c>
      <c r="BD1079" s="79">
        <f>ALL!BD466/ALL!BD$554</f>
        <v>1.2429848191780144E-4</v>
      </c>
      <c r="BE1079" s="79">
        <f>ALL!BE466/ALL!BE$554</f>
        <v>2.0555343417358462E-4</v>
      </c>
      <c r="BF1079" s="79">
        <f>ALL!BF466/ALL!BF$554</f>
        <v>2.6180337302767517E-4</v>
      </c>
      <c r="BG1079" s="79">
        <f>ALL!BG466/ALL!BG$554</f>
        <v>9.1861537311185958E-6</v>
      </c>
      <c r="BH1079" s="79">
        <f>ALL!BH466/ALL!BH$554</f>
        <v>1.940694180918337E-4</v>
      </c>
      <c r="BJ1079" s="267">
        <f t="array" ref="BJ1079">(MIN(IF($E$4:$BG$4=BJ$4,$E1079:$BG1079)))</f>
        <v>0</v>
      </c>
      <c r="BK1079" s="267">
        <f t="array" ref="BK1079">(MAX(IF($E$4:$BG$4=BK$4,$E1079:$BG1079)))</f>
        <v>2.3489562102545557E-3</v>
      </c>
      <c r="BL1079" s="267">
        <f t="array" ref="BL1079">(AVERAGE(IF($E$4:$BG$4=BL$4,$E1079:$BG1079)))</f>
        <v>4.4060032528630709E-4</v>
      </c>
      <c r="BM1079" s="267">
        <f t="array" ref="BM1079">(MIN(IF($E$4:$BG$4=BM$4,$E1079:$BG1079)))</f>
        <v>9.1861537311185958E-6</v>
      </c>
      <c r="BN1079" s="267">
        <f t="array" ref="BN1079">(MAX(IF($E$4:$BG$4=BN$4,$E1079:$BG1079)))</f>
        <v>2.6180337302767517E-4</v>
      </c>
      <c r="BO1079" s="267">
        <f t="array" ref="BO1079">(AVERAGE(IF($E$4:$BG$4=BO$4,$E1079:$BG1079)))</f>
        <v>1.5021036071254494E-4</v>
      </c>
      <c r="BP1079" s="267">
        <f t="array" ref="BP1079">(MIN(IF($E$4:$BG$4=BP$4,$E1079:$BG1079)))</f>
        <v>0</v>
      </c>
      <c r="BQ1079" s="267">
        <f t="array" ref="BQ1079">(MAX(IF($E$4:$BG$4=BQ$4,$E1079:$BG1079)))</f>
        <v>1.2770162241120498E-3</v>
      </c>
      <c r="BR1079" s="267">
        <f t="array" ref="BR1079">(AVERAGE(IF($E$4:$BG$4=BR$4,$E1079:$BG1079)))</f>
        <v>5.5981212891371838E-4</v>
      </c>
      <c r="BS1079" s="267">
        <f t="array" ref="BS1079">(MIN(IF($E$4:$BG$4=BS$4,$E1079:$BG1079)))</f>
        <v>0</v>
      </c>
      <c r="BT1079" s="267">
        <f t="array" ref="BT1079">(MAX(IF($E$4:$BG$4=BT$4,$E1079:$BG1079)))</f>
        <v>2.1084592720491289E-3</v>
      </c>
      <c r="BU1079" s="267">
        <f t="array" ref="BU1079">(AVERAGE(IF($E$4:$BG$4=BU$4,$E1079:$BG1079)))</f>
        <v>3.5721364216559375E-4</v>
      </c>
      <c r="BV1079" s="267">
        <f t="array" ref="BV1079">(MIN(IF($E$4:$BG$4=BV$4,$E1079:$BG1079)))</f>
        <v>1.2283978707778467E-5</v>
      </c>
      <c r="BW1079" s="267">
        <f t="array" ref="BW1079">(MAX(IF($E$4:$BG$4=BW$4,$E1079:$BG1079)))</f>
        <v>3.743523639858799E-4</v>
      </c>
      <c r="BX1079" s="267">
        <f t="array" ref="BX1079">(AVERAGE(IF($E$4:$BG$4=BX$4,$E1079:$BG1079)))</f>
        <v>1.4255659609056393E-4</v>
      </c>
      <c r="BY1079" s="267">
        <f t="array" ref="BY1079">(MIN(IF($E$4:$BG$4=BY$4,$E1079:$BG1079)))</f>
        <v>0</v>
      </c>
      <c r="BZ1079" s="267">
        <f t="array" ref="BZ1079">(MAX(IF($E$4:$BG$4=BZ$4,$E1079:$BG1079)))</f>
        <v>1.4721916825937415E-4</v>
      </c>
      <c r="CA1079" s="267">
        <f t="array" ref="CA1079">(AVERAGE(IF($E$4:$BG$4=CA$4,$E1079:$BG1079)))</f>
        <v>5.4137075534574099E-5</v>
      </c>
      <c r="CB1079" s="268">
        <f t="shared" si="399"/>
        <v>0</v>
      </c>
      <c r="CC1079" s="268">
        <f t="shared" si="400"/>
        <v>0</v>
      </c>
      <c r="CD1079" s="268">
        <f t="shared" si="401"/>
        <v>3.2328282605007268E-4</v>
      </c>
    </row>
    <row r="1080" spans="1:82" s="90" customFormat="1" ht="24">
      <c r="A1080" s="253">
        <f t="shared" si="407"/>
        <v>55806</v>
      </c>
      <c r="B1080" s="236" t="s">
        <v>404</v>
      </c>
      <c r="C1080" s="50"/>
      <c r="D1080" s="50"/>
      <c r="E1080" s="79">
        <f>ALL!E467/ALL!E$554</f>
        <v>0</v>
      </c>
      <c r="F1080" s="79">
        <f>ALL!F467/ALL!F$554</f>
        <v>0</v>
      </c>
      <c r="G1080" s="79">
        <f>ALL!G467/ALL!G$554</f>
        <v>0</v>
      </c>
      <c r="H1080" s="79">
        <f>ALL!H467/ALL!H$554</f>
        <v>0</v>
      </c>
      <c r="I1080" s="79">
        <f>ALL!I467/ALL!I$554</f>
        <v>0</v>
      </c>
      <c r="J1080" s="79">
        <f>ALL!J467/ALL!J$554</f>
        <v>0</v>
      </c>
      <c r="K1080" s="79">
        <f>ALL!K467/ALL!K$554</f>
        <v>0</v>
      </c>
      <c r="L1080" s="79">
        <f>ALL!L467/ALL!L$554</f>
        <v>0</v>
      </c>
      <c r="M1080" s="79">
        <f>ALL!M467/ALL!M$554</f>
        <v>0</v>
      </c>
      <c r="N1080" s="79">
        <f>ALL!N467/ALL!N$554</f>
        <v>0</v>
      </c>
      <c r="O1080" s="79">
        <f>ALL!O467/ALL!O$554</f>
        <v>0</v>
      </c>
      <c r="P1080" s="79">
        <f>ALL!P467/ALL!P$554</f>
        <v>0</v>
      </c>
      <c r="Q1080" s="79">
        <f>ALL!Q467/ALL!Q$554</f>
        <v>0</v>
      </c>
      <c r="R1080" s="79">
        <f>ALL!R467/ALL!R$554</f>
        <v>0</v>
      </c>
      <c r="S1080" s="79">
        <f>ALL!S467/ALL!S$554</f>
        <v>0</v>
      </c>
      <c r="T1080" s="79">
        <f>ALL!T467/ALL!T$554</f>
        <v>0</v>
      </c>
      <c r="U1080" s="79">
        <f>ALL!U467/ALL!U$554</f>
        <v>0</v>
      </c>
      <c r="V1080" s="79">
        <f>ALL!V467/ALL!V$554</f>
        <v>0</v>
      </c>
      <c r="W1080" s="79">
        <f>ALL!W467/ALL!W$554</f>
        <v>0</v>
      </c>
      <c r="X1080" s="79">
        <f>ALL!X467/ALL!X$554</f>
        <v>0</v>
      </c>
      <c r="Y1080" s="79">
        <f>ALL!Y467/ALL!Y$554</f>
        <v>0</v>
      </c>
      <c r="Z1080" s="79">
        <f>ALL!Z467/ALL!Z$554</f>
        <v>0</v>
      </c>
      <c r="AA1080" s="79">
        <f>ALL!AA467/ALL!AA$554</f>
        <v>0</v>
      </c>
      <c r="AB1080" s="79">
        <f>ALL!AB467/ALL!AB$554</f>
        <v>0</v>
      </c>
      <c r="AC1080" s="79">
        <f>ALL!AC467/ALL!AC$554</f>
        <v>0</v>
      </c>
      <c r="AD1080" s="79">
        <f>ALL!AD467/ALL!AD$554</f>
        <v>0</v>
      </c>
      <c r="AE1080" s="79">
        <f>ALL!AE467/ALL!AE$554</f>
        <v>0</v>
      </c>
      <c r="AF1080" s="79">
        <f>ALL!AF467/ALL!AF$554</f>
        <v>0</v>
      </c>
      <c r="AG1080" s="79">
        <f>ALL!AG467/ALL!AG$554</f>
        <v>0</v>
      </c>
      <c r="AH1080" s="79">
        <f>ALL!AH467/ALL!AH$554</f>
        <v>3.6942482282788399E-5</v>
      </c>
      <c r="AI1080" s="79">
        <f>ALL!AI467/ALL!AI$554</f>
        <v>0</v>
      </c>
      <c r="AJ1080" s="79">
        <f>ALL!AJ467/ALL!AJ$554</f>
        <v>0</v>
      </c>
      <c r="AK1080" s="79">
        <f>ALL!AK467/ALL!AK$554</f>
        <v>0</v>
      </c>
      <c r="AL1080" s="79">
        <f>ALL!AL467/ALL!AL$554</f>
        <v>0</v>
      </c>
      <c r="AM1080" s="79">
        <f>ALL!AM467/ALL!AM$554</f>
        <v>0</v>
      </c>
      <c r="AN1080" s="79">
        <f>ALL!AN467/ALL!AN$554</f>
        <v>0</v>
      </c>
      <c r="AO1080" s="79">
        <f>ALL!AO467/ALL!AO$554</f>
        <v>0</v>
      </c>
      <c r="AP1080" s="79">
        <f>ALL!AP467/ALL!AP$554</f>
        <v>0</v>
      </c>
      <c r="AQ1080" s="79">
        <f>ALL!AQ467/ALL!AQ$554</f>
        <v>0</v>
      </c>
      <c r="AR1080" s="79">
        <f>ALL!AR467/ALL!AR$554</f>
        <v>0</v>
      </c>
      <c r="AS1080" s="79">
        <f>ALL!AS467/ALL!AS$554</f>
        <v>0</v>
      </c>
      <c r="AT1080" s="79">
        <f>ALL!AT467/ALL!AT$554</f>
        <v>0</v>
      </c>
      <c r="AU1080" s="79">
        <f>ALL!AU467/ALL!AU$554</f>
        <v>0</v>
      </c>
      <c r="AV1080" s="79">
        <f>ALL!AV467/ALL!AV$554</f>
        <v>0</v>
      </c>
      <c r="AW1080" s="79">
        <f>ALL!AW467/ALL!AW$554</f>
        <v>0</v>
      </c>
      <c r="AX1080" s="79">
        <f>ALL!AX467/ALL!AX$554</f>
        <v>0</v>
      </c>
      <c r="AY1080" s="79">
        <f>ALL!AY467/ALL!AY$554</f>
        <v>0</v>
      </c>
      <c r="AZ1080" s="79">
        <f>ALL!AZ467/ALL!AZ$554</f>
        <v>0</v>
      </c>
      <c r="BA1080" s="79">
        <f>ALL!BA467/ALL!BA$554</f>
        <v>0</v>
      </c>
      <c r="BB1080" s="79">
        <f>ALL!BB467/ALL!BB$554</f>
        <v>0</v>
      </c>
      <c r="BC1080" s="79">
        <f>ALL!BC467/ALL!BC$554</f>
        <v>0</v>
      </c>
      <c r="BD1080" s="79">
        <f>ALL!BD467/ALL!BD$554</f>
        <v>0</v>
      </c>
      <c r="BE1080" s="79">
        <f>ALL!BE467/ALL!BE$554</f>
        <v>0</v>
      </c>
      <c r="BF1080" s="79">
        <f>ALL!BF467/ALL!BF$554</f>
        <v>0</v>
      </c>
      <c r="BG1080" s="79">
        <f>ALL!BG467/ALL!BG$554</f>
        <v>0</v>
      </c>
      <c r="BH1080" s="79">
        <f>ALL!BH467/ALL!BH$554</f>
        <v>9.4940194932405135E-7</v>
      </c>
      <c r="BJ1080" s="267">
        <f t="array" ref="BJ1080">(MIN(IF($E$4:$BG$4=BJ$4,$E1080:$BG1080)))</f>
        <v>0</v>
      </c>
      <c r="BK1080" s="267">
        <f t="array" ref="BK1080">(MAX(IF($E$4:$BG$4=BK$4,$E1080:$BG1080)))</f>
        <v>0</v>
      </c>
      <c r="BL1080" s="267">
        <f t="array" ref="BL1080">(AVERAGE(IF($E$4:$BG$4=BL$4,$E1080:$BG1080)))</f>
        <v>0</v>
      </c>
      <c r="BM1080" s="267">
        <f t="array" ref="BM1080">(MIN(IF($E$4:$BG$4=BM$4,$E1080:$BG1080)))</f>
        <v>0</v>
      </c>
      <c r="BN1080" s="267">
        <f t="array" ref="BN1080">(MAX(IF($E$4:$BG$4=BN$4,$E1080:$BG1080)))</f>
        <v>0</v>
      </c>
      <c r="BO1080" s="267">
        <f t="array" ref="BO1080">(AVERAGE(IF($E$4:$BG$4=BO$4,$E1080:$BG1080)))</f>
        <v>0</v>
      </c>
      <c r="BP1080" s="267">
        <f t="array" ref="BP1080">(MIN(IF($E$4:$BG$4=BP$4,$E1080:$BG1080)))</f>
        <v>0</v>
      </c>
      <c r="BQ1080" s="267">
        <f t="array" ref="BQ1080">(MAX(IF($E$4:$BG$4=BQ$4,$E1080:$BG1080)))</f>
        <v>0</v>
      </c>
      <c r="BR1080" s="267">
        <f t="array" ref="BR1080">(AVERAGE(IF($E$4:$BG$4=BR$4,$E1080:$BG1080)))</f>
        <v>0</v>
      </c>
      <c r="BS1080" s="267">
        <f t="array" ref="BS1080">(MIN(IF($E$4:$BG$4=BS$4,$E1080:$BG1080)))</f>
        <v>0</v>
      </c>
      <c r="BT1080" s="267">
        <f t="array" ref="BT1080">(MAX(IF($E$4:$BG$4=BT$4,$E1080:$BG1080)))</f>
        <v>3.6942482282788399E-5</v>
      </c>
      <c r="BU1080" s="267">
        <f t="array" ref="BU1080">(AVERAGE(IF($E$4:$BG$4=BU$4,$E1080:$BG1080)))</f>
        <v>1.7591658229899237E-6</v>
      </c>
      <c r="BV1080" s="267">
        <f t="array" ref="BV1080">(MIN(IF($E$4:$BG$4=BV$4,$E1080:$BG1080)))</f>
        <v>0</v>
      </c>
      <c r="BW1080" s="267">
        <f t="array" ref="BW1080">(MAX(IF($E$4:$BG$4=BW$4,$E1080:$BG1080)))</f>
        <v>0</v>
      </c>
      <c r="BX1080" s="267">
        <f t="array" ref="BX1080">(AVERAGE(IF($E$4:$BG$4=BX$4,$E1080:$BG1080)))</f>
        <v>0</v>
      </c>
      <c r="BY1080" s="267">
        <f t="array" ref="BY1080">(MIN(IF($E$4:$BG$4=BY$4,$E1080:$BG1080)))</f>
        <v>0</v>
      </c>
      <c r="BZ1080" s="267">
        <f t="array" ref="BZ1080">(MAX(IF($E$4:$BG$4=BZ$4,$E1080:$BG1080)))</f>
        <v>0</v>
      </c>
      <c r="CA1080" s="267">
        <f t="array" ref="CA1080">(AVERAGE(IF($E$4:$BG$4=CA$4,$E1080:$BG1080)))</f>
        <v>0</v>
      </c>
      <c r="CB1080" s="268">
        <f t="shared" si="399"/>
        <v>0</v>
      </c>
      <c r="CC1080" s="268">
        <f t="shared" si="400"/>
        <v>0</v>
      </c>
      <c r="CD1080" s="268">
        <f t="shared" si="401"/>
        <v>6.7168149605069817E-7</v>
      </c>
    </row>
    <row r="1081" spans="1:82" s="90" customFormat="1">
      <c r="A1081" s="253">
        <f t="shared" si="407"/>
        <v>55807</v>
      </c>
      <c r="B1081" s="236" t="s">
        <v>405</v>
      </c>
      <c r="C1081" s="50"/>
      <c r="D1081" s="50"/>
      <c r="E1081" s="79">
        <f>ALL!E468/ALL!E$554</f>
        <v>0</v>
      </c>
      <c r="F1081" s="79">
        <f>ALL!F468/ALL!F$554</f>
        <v>1.5781921046543128E-5</v>
      </c>
      <c r="G1081" s="79">
        <f>ALL!G468/ALL!G$554</f>
        <v>3.4170839797412298E-4</v>
      </c>
      <c r="H1081" s="79">
        <f>ALL!H468/ALL!H$554</f>
        <v>1.0022901363186838E-5</v>
      </c>
      <c r="I1081" s="79">
        <f>ALL!I468/ALL!I$554</f>
        <v>1.0451351776359919E-5</v>
      </c>
      <c r="J1081" s="79">
        <f>ALL!J468/ALL!J$554</f>
        <v>2.8235967843434005E-4</v>
      </c>
      <c r="K1081" s="79">
        <f>ALL!K468/ALL!K$554</f>
        <v>0</v>
      </c>
      <c r="L1081" s="79">
        <f>ALL!L468/ALL!L$554</f>
        <v>0</v>
      </c>
      <c r="M1081" s="79">
        <f>ALL!M468/ALL!M$554</f>
        <v>0</v>
      </c>
      <c r="N1081" s="79">
        <f>ALL!N468/ALL!N$554</f>
        <v>0</v>
      </c>
      <c r="O1081" s="79">
        <f>ALL!O468/ALL!O$554</f>
        <v>0</v>
      </c>
      <c r="P1081" s="79">
        <f>ALL!P468/ALL!P$554</f>
        <v>0</v>
      </c>
      <c r="Q1081" s="79">
        <f>ALL!Q468/ALL!Q$554</f>
        <v>0</v>
      </c>
      <c r="R1081" s="79">
        <f>ALL!R468/ALL!R$554</f>
        <v>0</v>
      </c>
      <c r="S1081" s="79">
        <f>ALL!S468/ALL!S$554</f>
        <v>4.0806498312896401E-5</v>
      </c>
      <c r="T1081" s="79">
        <f>ALL!T468/ALL!T$554</f>
        <v>3.6633758722433133E-5</v>
      </c>
      <c r="U1081" s="79">
        <f>ALL!U468/ALL!U$554</f>
        <v>0</v>
      </c>
      <c r="V1081" s="79">
        <f>ALL!V468/ALL!V$554</f>
        <v>1.8330201869465928E-3</v>
      </c>
      <c r="W1081" s="79">
        <f>ALL!W468/ALL!W$554</f>
        <v>0</v>
      </c>
      <c r="X1081" s="79">
        <f>ALL!X468/ALL!X$554</f>
        <v>0</v>
      </c>
      <c r="Y1081" s="79">
        <f>ALL!Y468/ALL!Y$554</f>
        <v>8.5113218729175881E-5</v>
      </c>
      <c r="Z1081" s="79">
        <f>ALL!Z468/ALL!Z$554</f>
        <v>6.9441801243865338E-5</v>
      </c>
      <c r="AA1081" s="79">
        <f>ALL!AA468/ALL!AA$554</f>
        <v>0</v>
      </c>
      <c r="AB1081" s="79">
        <f>ALL!AB468/ALL!AB$554</f>
        <v>8.1454379910922193E-6</v>
      </c>
      <c r="AC1081" s="79">
        <f>ALL!AC468/ALL!AC$554</f>
        <v>0</v>
      </c>
      <c r="AD1081" s="79">
        <f>ALL!AD468/ALL!AD$554</f>
        <v>0</v>
      </c>
      <c r="AE1081" s="79">
        <f>ALL!AE468/ALL!AE$554</f>
        <v>0</v>
      </c>
      <c r="AF1081" s="79">
        <f>ALL!AF468/ALL!AF$554</f>
        <v>2.2466977870336034E-5</v>
      </c>
      <c r="AG1081" s="79">
        <f>ALL!AG468/ALL!AG$554</f>
        <v>0</v>
      </c>
      <c r="AH1081" s="79">
        <f>ALL!AH468/ALL!AH$554</f>
        <v>1.9441881051796137E-6</v>
      </c>
      <c r="AI1081" s="79">
        <f>ALL!AI468/ALL!AI$554</f>
        <v>0</v>
      </c>
      <c r="AJ1081" s="79">
        <f>ALL!AJ468/ALL!AJ$554</f>
        <v>8.0832632243773423E-4</v>
      </c>
      <c r="AK1081" s="79">
        <f>ALL!AK468/ALL!AK$554</f>
        <v>0</v>
      </c>
      <c r="AL1081" s="79">
        <f>ALL!AL468/ALL!AL$554</f>
        <v>0</v>
      </c>
      <c r="AM1081" s="79">
        <f>ALL!AM468/ALL!AM$554</f>
        <v>1.411387643418713E-2</v>
      </c>
      <c r="AN1081" s="79">
        <f>ALL!AN468/ALL!AN$554</f>
        <v>0</v>
      </c>
      <c r="AO1081" s="79">
        <f>ALL!AO468/ALL!AO$554</f>
        <v>0</v>
      </c>
      <c r="AP1081" s="79">
        <f>ALL!AP468/ALL!AP$554</f>
        <v>0</v>
      </c>
      <c r="AQ1081" s="79">
        <f>ALL!AQ468/ALL!AQ$554</f>
        <v>6.3372072988360828E-5</v>
      </c>
      <c r="AR1081" s="79">
        <f>ALL!AR468/ALL!AR$554</f>
        <v>0</v>
      </c>
      <c r="AS1081" s="79">
        <f>ALL!AS468/ALL!AS$554</f>
        <v>3.0206372911508421E-4</v>
      </c>
      <c r="AT1081" s="79">
        <f>ALL!AT468/ALL!AT$554</f>
        <v>0</v>
      </c>
      <c r="AU1081" s="79">
        <f>ALL!AU468/ALL!AU$554</f>
        <v>0</v>
      </c>
      <c r="AV1081" s="79">
        <f>ALL!AV468/ALL!AV$554</f>
        <v>0</v>
      </c>
      <c r="AW1081" s="79">
        <f>ALL!AW468/ALL!AW$554</f>
        <v>5.9853116075323233E-5</v>
      </c>
      <c r="AX1081" s="79">
        <f>ALL!AX468/ALL!AX$554</f>
        <v>0</v>
      </c>
      <c r="AY1081" s="79">
        <f>ALL!AY468/ALL!AY$554</f>
        <v>0</v>
      </c>
      <c r="AZ1081" s="79">
        <f>ALL!AZ468/ALL!AZ$554</f>
        <v>0</v>
      </c>
      <c r="BA1081" s="79">
        <f>ALL!BA468/ALL!BA$554</f>
        <v>0</v>
      </c>
      <c r="BB1081" s="79">
        <f>ALL!BB468/ALL!BB$554</f>
        <v>0</v>
      </c>
      <c r="BC1081" s="79">
        <f>ALL!BC468/ALL!BC$554</f>
        <v>0</v>
      </c>
      <c r="BD1081" s="79">
        <f>ALL!BD468/ALL!BD$554</f>
        <v>5.5385549515572429E-5</v>
      </c>
      <c r="BE1081" s="79">
        <f>ALL!BE468/ALL!BE$554</f>
        <v>0</v>
      </c>
      <c r="BF1081" s="79">
        <f>ALL!BF468/ALL!BF$554</f>
        <v>1.0701759759296262E-5</v>
      </c>
      <c r="BG1081" s="79">
        <f>ALL!BG468/ALL!BG$554</f>
        <v>0</v>
      </c>
      <c r="BH1081" s="79">
        <f>ALL!BH468/ALL!BH$554</f>
        <v>1.4868037662550381E-4</v>
      </c>
      <c r="BJ1081" s="267">
        <f t="array" ref="BJ1081">(MIN(IF($E$4:$BG$4=BJ$4,$E1081:$BG1081)))</f>
        <v>0</v>
      </c>
      <c r="BK1081" s="267">
        <f t="array" ref="BK1081">(MAX(IF($E$4:$BG$4=BK$4,$E1081:$BG1081)))</f>
        <v>3.0206372911508421E-4</v>
      </c>
      <c r="BL1081" s="267">
        <f t="array" ref="BL1081">(AVERAGE(IF($E$4:$BG$4=BL$4,$E1081:$BG1081)))</f>
        <v>2.6580557386173017E-5</v>
      </c>
      <c r="BM1081" s="267">
        <f t="array" ref="BM1081">(MIN(IF($E$4:$BG$4=BM$4,$E1081:$BG1081)))</f>
        <v>0</v>
      </c>
      <c r="BN1081" s="267">
        <f t="array" ref="BN1081">(MAX(IF($E$4:$BG$4=BN$4,$E1081:$BG1081)))</f>
        <v>5.5385549515572429E-5</v>
      </c>
      <c r="BO1081" s="267">
        <f t="array" ref="BO1081">(AVERAGE(IF($E$4:$BG$4=BO$4,$E1081:$BG1081)))</f>
        <v>1.6521827318717172E-5</v>
      </c>
      <c r="BP1081" s="267">
        <f t="array" ref="BP1081">(MIN(IF($E$4:$BG$4=BP$4,$E1081:$BG1081)))</f>
        <v>0</v>
      </c>
      <c r="BQ1081" s="267">
        <f t="array" ref="BQ1081">(MAX(IF($E$4:$BG$4=BQ$4,$E1081:$BG1081)))</f>
        <v>1.411387643418713E-2</v>
      </c>
      <c r="BR1081" s="267">
        <f t="array" ref="BR1081">(AVERAGE(IF($E$4:$BG$4=BR$4,$E1081:$BG1081)))</f>
        <v>4.7046254780623766E-3</v>
      </c>
      <c r="BS1081" s="267">
        <f t="array" ref="BS1081">(MIN(IF($E$4:$BG$4=BS$4,$E1081:$BG1081)))</f>
        <v>0</v>
      </c>
      <c r="BT1081" s="267">
        <f t="array" ref="BT1081">(MAX(IF($E$4:$BG$4=BT$4,$E1081:$BG1081)))</f>
        <v>1.8330201869465928E-3</v>
      </c>
      <c r="BU1081" s="267">
        <f t="array" ref="BU1081">(AVERAGE(IF($E$4:$BG$4=BU$4,$E1081:$BG1081)))</f>
        <v>1.1086425378717543E-4</v>
      </c>
      <c r="BV1081" s="267">
        <f t="array" ref="BV1081">(MIN(IF($E$4:$BG$4=BV$4,$E1081:$BG1081)))</f>
        <v>8.1454379910922193E-6</v>
      </c>
      <c r="BW1081" s="267">
        <f t="array" ref="BW1081">(MAX(IF($E$4:$BG$4=BW$4,$E1081:$BG1081)))</f>
        <v>8.0832632243773423E-4</v>
      </c>
      <c r="BX1081" s="267">
        <f t="array" ref="BX1081">(AVERAGE(IF($E$4:$BG$4=BX$4,$E1081:$BG1081)))</f>
        <v>3.0690548991170371E-4</v>
      </c>
      <c r="BY1081" s="267">
        <f t="array" ref="BY1081">(MIN(IF($E$4:$BG$4=BY$4,$E1081:$BG1081)))</f>
        <v>0</v>
      </c>
      <c r="BZ1081" s="267">
        <f t="array" ref="BZ1081">(MAX(IF($E$4:$BG$4=BZ$4,$E1081:$BG1081)))</f>
        <v>1.0451351776359919E-5</v>
      </c>
      <c r="CA1081" s="267">
        <f t="array" ref="CA1081">(AVERAGE(IF($E$4:$BG$4=CA$4,$E1081:$BG1081)))</f>
        <v>1.4930502537657028E-6</v>
      </c>
      <c r="CB1081" s="268">
        <f t="shared" si="399"/>
        <v>0</v>
      </c>
      <c r="CC1081" s="268">
        <f t="shared" si="400"/>
        <v>0</v>
      </c>
      <c r="CD1081" s="268">
        <f t="shared" si="401"/>
        <v>3.3039046004717496E-4</v>
      </c>
    </row>
    <row r="1082" spans="1:82" s="90" customFormat="1">
      <c r="A1082" s="253">
        <f t="shared" si="407"/>
        <v>55808</v>
      </c>
      <c r="B1082" s="236" t="s">
        <v>406</v>
      </c>
      <c r="C1082" s="50"/>
      <c r="D1082" s="50"/>
      <c r="E1082" s="79">
        <f>ALL!E469/ALL!E$554</f>
        <v>0</v>
      </c>
      <c r="F1082" s="79">
        <f>ALL!F469/ALL!F$554</f>
        <v>0</v>
      </c>
      <c r="G1082" s="79">
        <f>ALL!G469/ALL!G$554</f>
        <v>0</v>
      </c>
      <c r="H1082" s="79">
        <f>ALL!H469/ALL!H$554</f>
        <v>2.3153308832528527E-5</v>
      </c>
      <c r="I1082" s="79">
        <f>ALL!I469/ALL!I$554</f>
        <v>0</v>
      </c>
      <c r="J1082" s="79">
        <f>ALL!J469/ALL!J$554</f>
        <v>0</v>
      </c>
      <c r="K1082" s="79">
        <f>ALL!K469/ALL!K$554</f>
        <v>0</v>
      </c>
      <c r="L1082" s="79">
        <f>ALL!L469/ALL!L$554</f>
        <v>0</v>
      </c>
      <c r="M1082" s="79">
        <f>ALL!M469/ALL!M$554</f>
        <v>0</v>
      </c>
      <c r="N1082" s="79">
        <f>ALL!N469/ALL!N$554</f>
        <v>0</v>
      </c>
      <c r="O1082" s="79">
        <f>ALL!O469/ALL!O$554</f>
        <v>0</v>
      </c>
      <c r="P1082" s="79">
        <f>ALL!P469/ALL!P$554</f>
        <v>6.6250823274502262E-6</v>
      </c>
      <c r="Q1082" s="79">
        <f>ALL!Q469/ALL!Q$554</f>
        <v>0</v>
      </c>
      <c r="R1082" s="79">
        <f>ALL!R469/ALL!R$554</f>
        <v>0</v>
      </c>
      <c r="S1082" s="79">
        <f>ALL!S469/ALL!S$554</f>
        <v>0</v>
      </c>
      <c r="T1082" s="79">
        <f>ALL!T469/ALL!T$554</f>
        <v>0</v>
      </c>
      <c r="U1082" s="79">
        <f>ALL!U469/ALL!U$554</f>
        <v>0</v>
      </c>
      <c r="V1082" s="79">
        <f>ALL!V469/ALL!V$554</f>
        <v>0</v>
      </c>
      <c r="W1082" s="79">
        <f>ALL!W469/ALL!W$554</f>
        <v>0</v>
      </c>
      <c r="X1082" s="79">
        <f>ALL!X469/ALL!X$554</f>
        <v>0</v>
      </c>
      <c r="Y1082" s="79">
        <f>ALL!Y469/ALL!Y$554</f>
        <v>0</v>
      </c>
      <c r="Z1082" s="79">
        <f>ALL!Z469/ALL!Z$554</f>
        <v>0</v>
      </c>
      <c r="AA1082" s="79">
        <f>ALL!AA469/ALL!AA$554</f>
        <v>0</v>
      </c>
      <c r="AB1082" s="79">
        <f>ALL!AB469/ALL!AB$554</f>
        <v>0</v>
      </c>
      <c r="AC1082" s="79">
        <f>ALL!AC469/ALL!AC$554</f>
        <v>0</v>
      </c>
      <c r="AD1082" s="79">
        <f>ALL!AD469/ALL!AD$554</f>
        <v>0</v>
      </c>
      <c r="AE1082" s="79">
        <f>ALL!AE469/ALL!AE$554</f>
        <v>0</v>
      </c>
      <c r="AF1082" s="79">
        <f>ALL!AF469/ALL!AF$554</f>
        <v>0</v>
      </c>
      <c r="AG1082" s="79">
        <f>ALL!AG469/ALL!AG$554</f>
        <v>0</v>
      </c>
      <c r="AH1082" s="79">
        <f>ALL!AH469/ALL!AH$554</f>
        <v>0</v>
      </c>
      <c r="AI1082" s="79">
        <f>ALL!AI469/ALL!AI$554</f>
        <v>0</v>
      </c>
      <c r="AJ1082" s="79">
        <f>ALL!AJ469/ALL!AJ$554</f>
        <v>1.6683440455200886E-6</v>
      </c>
      <c r="AK1082" s="79">
        <f>ALL!AK469/ALL!AK$554</f>
        <v>0</v>
      </c>
      <c r="AL1082" s="79">
        <f>ALL!AL469/ALL!AL$554</f>
        <v>0</v>
      </c>
      <c r="AM1082" s="79">
        <f>ALL!AM469/ALL!AM$554</f>
        <v>0</v>
      </c>
      <c r="AN1082" s="79">
        <f>ALL!AN469/ALL!AN$554</f>
        <v>0</v>
      </c>
      <c r="AO1082" s="79">
        <f>ALL!AO469/ALL!AO$554</f>
        <v>0</v>
      </c>
      <c r="AP1082" s="79">
        <f>ALL!AP469/ALL!AP$554</f>
        <v>0</v>
      </c>
      <c r="AQ1082" s="79">
        <f>ALL!AQ469/ALL!AQ$554</f>
        <v>0</v>
      </c>
      <c r="AR1082" s="79">
        <f>ALL!AR469/ALL!AR$554</f>
        <v>0</v>
      </c>
      <c r="AS1082" s="79">
        <f>ALL!AS469/ALL!AS$554</f>
        <v>0</v>
      </c>
      <c r="AT1082" s="79">
        <f>ALL!AT469/ALL!AT$554</f>
        <v>0</v>
      </c>
      <c r="AU1082" s="79">
        <f>ALL!AU469/ALL!AU$554</f>
        <v>0</v>
      </c>
      <c r="AV1082" s="79">
        <f>ALL!AV469/ALL!AV$554</f>
        <v>0</v>
      </c>
      <c r="AW1082" s="79">
        <f>ALL!AW469/ALL!AW$554</f>
        <v>0</v>
      </c>
      <c r="AX1082" s="79">
        <f>ALL!AX469/ALL!AX$554</f>
        <v>0</v>
      </c>
      <c r="AY1082" s="79">
        <f>ALL!AY469/ALL!AY$554</f>
        <v>0</v>
      </c>
      <c r="AZ1082" s="79">
        <f>ALL!AZ469/ALL!AZ$554</f>
        <v>0</v>
      </c>
      <c r="BA1082" s="79">
        <f>ALL!BA469/ALL!BA$554</f>
        <v>0</v>
      </c>
      <c r="BB1082" s="79">
        <f>ALL!BB469/ALL!BB$554</f>
        <v>0</v>
      </c>
      <c r="BC1082" s="79">
        <f>ALL!BC469/ALL!BC$554</f>
        <v>0</v>
      </c>
      <c r="BD1082" s="79">
        <f>ALL!BD469/ALL!BD$554</f>
        <v>0</v>
      </c>
      <c r="BE1082" s="79">
        <f>ALL!BE469/ALL!BE$554</f>
        <v>0</v>
      </c>
      <c r="BF1082" s="79">
        <f>ALL!BF469/ALL!BF$554</f>
        <v>0</v>
      </c>
      <c r="BG1082" s="79">
        <f>ALL!BG469/ALL!BG$554</f>
        <v>0</v>
      </c>
      <c r="BH1082" s="79">
        <f>ALL!BH469/ALL!BH$554</f>
        <v>9.4752407300232204E-7</v>
      </c>
      <c r="BJ1082" s="267">
        <f t="array" ref="BJ1082">(MIN(IF($E$4:$BG$4=BJ$4,$E1082:$BG1082)))</f>
        <v>0</v>
      </c>
      <c r="BK1082" s="267">
        <f t="array" ref="BK1082">(MAX(IF($E$4:$BG$4=BK$4,$E1082:$BG1082)))</f>
        <v>0</v>
      </c>
      <c r="BL1082" s="267">
        <f t="array" ref="BL1082">(AVERAGE(IF($E$4:$BG$4=BL$4,$E1082:$BG1082)))</f>
        <v>0</v>
      </c>
      <c r="BM1082" s="267">
        <f t="array" ref="BM1082">(MIN(IF($E$4:$BG$4=BM$4,$E1082:$BG1082)))</f>
        <v>0</v>
      </c>
      <c r="BN1082" s="267">
        <f t="array" ref="BN1082">(MAX(IF($E$4:$BG$4=BN$4,$E1082:$BG1082)))</f>
        <v>0</v>
      </c>
      <c r="BO1082" s="267">
        <f t="array" ref="BO1082">(AVERAGE(IF($E$4:$BG$4=BO$4,$E1082:$BG1082)))</f>
        <v>0</v>
      </c>
      <c r="BP1082" s="267">
        <f t="array" ref="BP1082">(MIN(IF($E$4:$BG$4=BP$4,$E1082:$BG1082)))</f>
        <v>0</v>
      </c>
      <c r="BQ1082" s="267">
        <f t="array" ref="BQ1082">(MAX(IF($E$4:$BG$4=BQ$4,$E1082:$BG1082)))</f>
        <v>0</v>
      </c>
      <c r="BR1082" s="267">
        <f t="array" ref="BR1082">(AVERAGE(IF($E$4:$BG$4=BR$4,$E1082:$BG1082)))</f>
        <v>0</v>
      </c>
      <c r="BS1082" s="267">
        <f t="array" ref="BS1082">(MIN(IF($E$4:$BG$4=BS$4,$E1082:$BG1082)))</f>
        <v>0</v>
      </c>
      <c r="BT1082" s="267">
        <f t="array" ref="BT1082">(MAX(IF($E$4:$BG$4=BT$4,$E1082:$BG1082)))</f>
        <v>2.3153308832528527E-5</v>
      </c>
      <c r="BU1082" s="267">
        <f t="array" ref="BU1082">(AVERAGE(IF($E$4:$BG$4=BU$4,$E1082:$BG1082)))</f>
        <v>1.1025385158346918E-6</v>
      </c>
      <c r="BV1082" s="267">
        <f t="array" ref="BV1082">(MIN(IF($E$4:$BG$4=BV$4,$E1082:$BG1082)))</f>
        <v>0</v>
      </c>
      <c r="BW1082" s="267">
        <f t="array" ref="BW1082">(MAX(IF($E$4:$BG$4=BW$4,$E1082:$BG1082)))</f>
        <v>1.6683440455200886E-6</v>
      </c>
      <c r="BX1082" s="267">
        <f t="array" ref="BX1082">(AVERAGE(IF($E$4:$BG$4=BX$4,$E1082:$BG1082)))</f>
        <v>4.1708601138002215E-7</v>
      </c>
      <c r="BY1082" s="267">
        <f t="array" ref="BY1082">(MIN(IF($E$4:$BG$4=BY$4,$E1082:$BG1082)))</f>
        <v>0</v>
      </c>
      <c r="BZ1082" s="267">
        <f t="array" ref="BZ1082">(MAX(IF($E$4:$BG$4=BZ$4,$E1082:$BG1082)))</f>
        <v>6.6250823274502262E-6</v>
      </c>
      <c r="CA1082" s="267">
        <f t="array" ref="CA1082">(AVERAGE(IF($E$4:$BG$4=CA$4,$E1082:$BG1082)))</f>
        <v>9.4644033249288946E-7</v>
      </c>
      <c r="CB1082" s="268">
        <f t="shared" si="399"/>
        <v>0</v>
      </c>
      <c r="CC1082" s="268">
        <f t="shared" si="400"/>
        <v>0</v>
      </c>
      <c r="CD1082" s="268">
        <f t="shared" si="401"/>
        <v>5.7175882191816073E-7</v>
      </c>
    </row>
    <row r="1083" spans="1:82" s="90" customFormat="1" ht="24">
      <c r="A1083" s="253">
        <f t="shared" si="407"/>
        <v>55809</v>
      </c>
      <c r="B1083" s="236" t="s">
        <v>407</v>
      </c>
      <c r="C1083" s="50"/>
      <c r="D1083" s="50"/>
      <c r="E1083" s="79">
        <f>ALL!E470/ALL!E$554</f>
        <v>5.5580442793335763E-5</v>
      </c>
      <c r="F1083" s="79">
        <f>ALL!F470/ALL!F$554</f>
        <v>3.78008572906801E-5</v>
      </c>
      <c r="G1083" s="79">
        <f>ALL!G470/ALL!G$554</f>
        <v>0</v>
      </c>
      <c r="H1083" s="79">
        <f>ALL!H470/ALL!H$554</f>
        <v>1.1113168246402753E-4</v>
      </c>
      <c r="I1083" s="79">
        <f>ALL!I470/ALL!I$554</f>
        <v>7.0587647823592439E-5</v>
      </c>
      <c r="J1083" s="79">
        <f>ALL!J470/ALL!J$554</f>
        <v>1.7367483991087297E-4</v>
      </c>
      <c r="K1083" s="79">
        <f>ALL!K470/ALL!K$554</f>
        <v>1.0706408001801479E-4</v>
      </c>
      <c r="L1083" s="79">
        <f>ALL!L470/ALL!L$554</f>
        <v>1.1839221035597574E-4</v>
      </c>
      <c r="M1083" s="79">
        <f>ALL!M470/ALL!M$554</f>
        <v>2.4981449993136453E-5</v>
      </c>
      <c r="N1083" s="79">
        <f>ALL!N470/ALL!N$554</f>
        <v>3.229871635010867E-4</v>
      </c>
      <c r="O1083" s="79">
        <f>ALL!O470/ALL!O$554</f>
        <v>2.1734917821844212E-6</v>
      </c>
      <c r="P1083" s="79">
        <f>ALL!P470/ALL!P$554</f>
        <v>5.7969123502240397E-5</v>
      </c>
      <c r="Q1083" s="79">
        <f>ALL!Q470/ALL!Q$554</f>
        <v>2.8245041180322819E-4</v>
      </c>
      <c r="R1083" s="79">
        <f>ALL!R470/ALL!R$554</f>
        <v>4.9903487069148536E-4</v>
      </c>
      <c r="S1083" s="79">
        <f>ALL!S470/ALL!S$554</f>
        <v>1.2037183207346195E-4</v>
      </c>
      <c r="T1083" s="79">
        <f>ALL!T470/ALL!T$554</f>
        <v>5.2879158299440473E-4</v>
      </c>
      <c r="U1083" s="79">
        <f>ALL!U470/ALL!U$554</f>
        <v>2.8407658752880211E-4</v>
      </c>
      <c r="V1083" s="79">
        <f>ALL!V470/ALL!V$554</f>
        <v>6.7210440152819175E-4</v>
      </c>
      <c r="W1083" s="79">
        <f>ALL!W470/ALL!W$554</f>
        <v>4.0001785483159279E-4</v>
      </c>
      <c r="X1083" s="79">
        <f>ALL!X470/ALL!X$554</f>
        <v>1.977616980265243E-5</v>
      </c>
      <c r="Y1083" s="79">
        <f>ALL!Y470/ALL!Y$554</f>
        <v>1.5419536271071149E-5</v>
      </c>
      <c r="Z1083" s="79">
        <f>ALL!Z470/ALL!Z$554</f>
        <v>3.9021327266734534E-4</v>
      </c>
      <c r="AA1083" s="79">
        <f>ALL!AA470/ALL!AA$554</f>
        <v>1.2965642809275918E-4</v>
      </c>
      <c r="AB1083" s="79">
        <f>ALL!AB470/ALL!AB$554</f>
        <v>0</v>
      </c>
      <c r="AC1083" s="79">
        <f>ALL!AC470/ALL!AC$554</f>
        <v>4.2784853430523627E-4</v>
      </c>
      <c r="AD1083" s="79">
        <f>ALL!AD470/ALL!AD$554</f>
        <v>1.9687023967267483E-4</v>
      </c>
      <c r="AE1083" s="79">
        <f>ALL!AE470/ALL!AE$554</f>
        <v>1.0612782534957819E-4</v>
      </c>
      <c r="AF1083" s="79">
        <f>ALL!AF470/ALL!AF$554</f>
        <v>2.1249167723663709E-4</v>
      </c>
      <c r="AG1083" s="79">
        <f>ALL!AG470/ALL!AG$554</f>
        <v>1.4970741538638987E-4</v>
      </c>
      <c r="AH1083" s="79">
        <f>ALL!AH470/ALL!AH$554</f>
        <v>2.2587208780932126E-4</v>
      </c>
      <c r="AI1083" s="79">
        <f>ALL!AI470/ALL!AI$554</f>
        <v>1.113751749408199E-4</v>
      </c>
      <c r="AJ1083" s="79">
        <f>ALL!AJ470/ALL!AJ$554</f>
        <v>1.7611104660620773E-4</v>
      </c>
      <c r="AK1083" s="79">
        <f>ALL!AK470/ALL!AK$554</f>
        <v>1.5961438628425471E-3</v>
      </c>
      <c r="AL1083" s="79">
        <f>ALL!AL470/ALL!AL$554</f>
        <v>0</v>
      </c>
      <c r="AM1083" s="79">
        <f>ALL!AM470/ALL!AM$554</f>
        <v>1.3199053960056017E-3</v>
      </c>
      <c r="AN1083" s="79">
        <f>ALL!AN470/ALL!AN$554</f>
        <v>3.7671916980467557E-5</v>
      </c>
      <c r="AO1083" s="79">
        <f>ALL!AO470/ALL!AO$554</f>
        <v>0</v>
      </c>
      <c r="AP1083" s="79">
        <f>ALL!AP470/ALL!AP$554</f>
        <v>5.1631804852911586E-5</v>
      </c>
      <c r="AQ1083" s="79">
        <f>ALL!AQ470/ALL!AQ$554</f>
        <v>0</v>
      </c>
      <c r="AR1083" s="79">
        <f>ALL!AR470/ALL!AR$554</f>
        <v>1.3935880159693763E-3</v>
      </c>
      <c r="AS1083" s="79">
        <f>ALL!AS470/ALL!AS$554</f>
        <v>1.4832112202947632E-4</v>
      </c>
      <c r="AT1083" s="79">
        <f>ALL!AT470/ALL!AT$554</f>
        <v>1.2315359988936084E-3</v>
      </c>
      <c r="AU1083" s="79">
        <f>ALL!AU470/ALL!AU$554</f>
        <v>0</v>
      </c>
      <c r="AV1083" s="79">
        <f>ALL!AV470/ALL!AV$554</f>
        <v>0</v>
      </c>
      <c r="AW1083" s="79">
        <f>ALL!AW470/ALL!AW$554</f>
        <v>0</v>
      </c>
      <c r="AX1083" s="79">
        <f>ALL!AX470/ALL!AX$554</f>
        <v>1.3123097952606694E-3</v>
      </c>
      <c r="AY1083" s="79">
        <f>ALL!AY470/ALL!AY$554</f>
        <v>1.8274406225160401E-5</v>
      </c>
      <c r="AZ1083" s="79">
        <f>ALL!AZ470/ALL!AZ$554</f>
        <v>9.278413353295154E-5</v>
      </c>
      <c r="BA1083" s="79">
        <f>ALL!BA470/ALL!BA$554</f>
        <v>3.7822728248894173E-3</v>
      </c>
      <c r="BB1083" s="79">
        <f>ALL!BB470/ALL!BB$554</f>
        <v>0</v>
      </c>
      <c r="BC1083" s="79">
        <f>ALL!BC470/ALL!BC$554</f>
        <v>0</v>
      </c>
      <c r="BD1083" s="79">
        <f>ALL!BD470/ALL!BD$554</f>
        <v>5.5215559125919495E-4</v>
      </c>
      <c r="BE1083" s="79">
        <f>ALL!BE470/ALL!BE$554</f>
        <v>1.0399441332225525E-4</v>
      </c>
      <c r="BF1083" s="79">
        <f>ALL!BF470/ALL!BF$554</f>
        <v>2.594298212229857E-4</v>
      </c>
      <c r="BG1083" s="79">
        <f>ALL!BG470/ALL!BG$554</f>
        <v>3.1116651959834004E-5</v>
      </c>
      <c r="BH1083" s="79">
        <f>ALL!BH470/ALL!BH$554</f>
        <v>1.7561916177615561E-4</v>
      </c>
      <c r="BJ1083" s="267">
        <f t="array" ref="BJ1083">(MIN(IF($E$4:$BG$4=BJ$4,$E1083:$BG1083)))</f>
        <v>0</v>
      </c>
      <c r="BK1083" s="267">
        <f t="array" ref="BK1083">(MAX(IF($E$4:$BG$4=BK$4,$E1083:$BG1083)))</f>
        <v>3.7822728248894173E-3</v>
      </c>
      <c r="BL1083" s="267">
        <f t="array" ref="BL1083">(AVERAGE(IF($E$4:$BG$4=BL$4,$E1083:$BG1083)))</f>
        <v>5.0427437616462742E-4</v>
      </c>
      <c r="BM1083" s="267">
        <f t="array" ref="BM1083">(MIN(IF($E$4:$BG$4=BM$4,$E1083:$BG1083)))</f>
        <v>3.1116651959834004E-5</v>
      </c>
      <c r="BN1083" s="267">
        <f t="array" ref="BN1083">(MAX(IF($E$4:$BG$4=BN$4,$E1083:$BG1083)))</f>
        <v>5.5215559125919495E-4</v>
      </c>
      <c r="BO1083" s="267">
        <f t="array" ref="BO1083">(AVERAGE(IF($E$4:$BG$4=BO$4,$E1083:$BG1083)))</f>
        <v>2.3667411944106747E-4</v>
      </c>
      <c r="BP1083" s="267">
        <f t="array" ref="BP1083">(MIN(IF($E$4:$BG$4=BP$4,$E1083:$BG1083)))</f>
        <v>0</v>
      </c>
      <c r="BQ1083" s="267">
        <f t="array" ref="BQ1083">(MAX(IF($E$4:$BG$4=BQ$4,$E1083:$BG1083)))</f>
        <v>1.5961438628425471E-3</v>
      </c>
      <c r="BR1083" s="267">
        <f t="array" ref="BR1083">(AVERAGE(IF($E$4:$BG$4=BR$4,$E1083:$BG1083)))</f>
        <v>9.7201641961604972E-4</v>
      </c>
      <c r="BS1083" s="267">
        <f t="array" ref="BS1083">(MIN(IF($E$4:$BG$4=BS$4,$E1083:$BG1083)))</f>
        <v>2.1734917821844212E-6</v>
      </c>
      <c r="BT1083" s="267">
        <f t="array" ref="BT1083">(MAX(IF($E$4:$BG$4=BT$4,$E1083:$BG1083)))</f>
        <v>6.7210440152819175E-4</v>
      </c>
      <c r="BU1083" s="267">
        <f t="array" ref="BU1083">(AVERAGE(IF($E$4:$BG$4=BU$4,$E1083:$BG1083)))</f>
        <v>2.2154529954347533E-4</v>
      </c>
      <c r="BV1083" s="267">
        <f t="array" ref="BV1083">(MIN(IF($E$4:$BG$4=BV$4,$E1083:$BG1083)))</f>
        <v>0</v>
      </c>
      <c r="BW1083" s="267">
        <f t="array" ref="BW1083">(MAX(IF($E$4:$BG$4=BW$4,$E1083:$BG1083)))</f>
        <v>3.9021327266734534E-4</v>
      </c>
      <c r="BX1083" s="267">
        <f t="array" ref="BX1083">(AVERAGE(IF($E$4:$BG$4=BX$4,$E1083:$BG1083)))</f>
        <v>1.4158107981838828E-4</v>
      </c>
      <c r="BY1083" s="267">
        <f t="array" ref="BY1083">(MIN(IF($E$4:$BG$4=BY$4,$E1083:$BG1083)))</f>
        <v>1.977616980265243E-5</v>
      </c>
      <c r="BZ1083" s="267">
        <f t="array" ref="BZ1083">(MAX(IF($E$4:$BG$4=BZ$4,$E1083:$BG1083)))</f>
        <v>2.8407658752880211E-4</v>
      </c>
      <c r="CA1083" s="267">
        <f t="array" ref="CA1083">(AVERAGE(IF($E$4:$BG$4=CA$4,$E1083:$BG1083)))</f>
        <v>1.1598347562006756E-4</v>
      </c>
      <c r="CB1083" s="268">
        <f t="shared" si="399"/>
        <v>0</v>
      </c>
      <c r="CC1083" s="268">
        <f t="shared" si="400"/>
        <v>0</v>
      </c>
      <c r="CD1083" s="268">
        <f t="shared" si="401"/>
        <v>3.2657810353224479E-4</v>
      </c>
    </row>
    <row r="1084" spans="1:82" s="90" customFormat="1">
      <c r="A1084" s="253">
        <f t="shared" si="407"/>
        <v>55810</v>
      </c>
      <c r="B1084" s="236" t="s">
        <v>408</v>
      </c>
      <c r="C1084" s="50"/>
      <c r="D1084" s="50"/>
      <c r="E1084" s="79">
        <f>ALL!E471/ALL!E$554</f>
        <v>0</v>
      </c>
      <c r="F1084" s="79">
        <f>ALL!F471/ALL!F$554</f>
        <v>0</v>
      </c>
      <c r="G1084" s="79">
        <f>ALL!G471/ALL!G$554</f>
        <v>0</v>
      </c>
      <c r="H1084" s="79">
        <f>ALL!H471/ALL!H$554</f>
        <v>0</v>
      </c>
      <c r="I1084" s="79">
        <f>ALL!I471/ALL!I$554</f>
        <v>3.1418498221937518E-4</v>
      </c>
      <c r="J1084" s="79">
        <f>ALL!J471/ALL!J$554</f>
        <v>0</v>
      </c>
      <c r="K1084" s="79">
        <f>ALL!K471/ALL!K$554</f>
        <v>0</v>
      </c>
      <c r="L1084" s="79">
        <f>ALL!L471/ALL!L$554</f>
        <v>0</v>
      </c>
      <c r="M1084" s="79">
        <f>ALL!M471/ALL!M$554</f>
        <v>0</v>
      </c>
      <c r="N1084" s="79">
        <f>ALL!N471/ALL!N$554</f>
        <v>1.9209999513693856E-4</v>
      </c>
      <c r="O1084" s="79">
        <f>ALL!O471/ALL!O$554</f>
        <v>0</v>
      </c>
      <c r="P1084" s="79">
        <f>ALL!P471/ALL!P$554</f>
        <v>0</v>
      </c>
      <c r="Q1084" s="79">
        <f>ALL!Q471/ALL!Q$554</f>
        <v>9.9304207323287437E-6</v>
      </c>
      <c r="R1084" s="79">
        <f>ALL!R471/ALL!R$554</f>
        <v>1.46001490693075E-4</v>
      </c>
      <c r="S1084" s="79">
        <f>ALL!S471/ALL!S$554</f>
        <v>1.0915360688885509E-4</v>
      </c>
      <c r="T1084" s="79">
        <f>ALL!T471/ALL!T$554</f>
        <v>0</v>
      </c>
      <c r="U1084" s="79">
        <f>ALL!U471/ALL!U$554</f>
        <v>0</v>
      </c>
      <c r="V1084" s="79">
        <f>ALL!V471/ALL!V$554</f>
        <v>0</v>
      </c>
      <c r="W1084" s="79">
        <f>ALL!W471/ALL!W$554</f>
        <v>0</v>
      </c>
      <c r="X1084" s="79">
        <f>ALL!X471/ALL!X$554</f>
        <v>0</v>
      </c>
      <c r="Y1084" s="79">
        <f>ALL!Y471/ALL!Y$554</f>
        <v>0</v>
      </c>
      <c r="Z1084" s="79">
        <f>ALL!Z471/ALL!Z$554</f>
        <v>1.7410326518754529E-4</v>
      </c>
      <c r="AA1084" s="79">
        <f>ALL!AA471/ALL!AA$554</f>
        <v>1.0035673390891503E-4</v>
      </c>
      <c r="AB1084" s="79">
        <f>ALL!AB471/ALL!AB$554</f>
        <v>6.8824837167157988E-5</v>
      </c>
      <c r="AC1084" s="79">
        <f>ALL!AC471/ALL!AC$554</f>
        <v>1.0827846866305596E-4</v>
      </c>
      <c r="AD1084" s="79">
        <f>ALL!AD471/ALL!AD$554</f>
        <v>0</v>
      </c>
      <c r="AE1084" s="79">
        <f>ALL!AE471/ALL!AE$554</f>
        <v>0</v>
      </c>
      <c r="AF1084" s="79">
        <f>ALL!AF471/ALL!AF$554</f>
        <v>1.303547881333672E-4</v>
      </c>
      <c r="AG1084" s="79">
        <f>ALL!AG471/ALL!AG$554</f>
        <v>0</v>
      </c>
      <c r="AH1084" s="79">
        <f>ALL!AH471/ALL!AH$554</f>
        <v>0</v>
      </c>
      <c r="AI1084" s="79">
        <f>ALL!AI471/ALL!AI$554</f>
        <v>1.4926162580887569E-5</v>
      </c>
      <c r="AJ1084" s="79">
        <f>ALL!AJ471/ALL!AJ$554</f>
        <v>0</v>
      </c>
      <c r="AK1084" s="79">
        <f>ALL!AK471/ALL!AK$554</f>
        <v>0</v>
      </c>
      <c r="AL1084" s="79">
        <f>ALL!AL471/ALL!AL$554</f>
        <v>0</v>
      </c>
      <c r="AM1084" s="79">
        <f>ALL!AM471/ALL!AM$554</f>
        <v>0</v>
      </c>
      <c r="AN1084" s="79">
        <f>ALL!AN471/ALL!AN$554</f>
        <v>-2.5952506531175371E-4</v>
      </c>
      <c r="AO1084" s="79">
        <f>ALL!AO471/ALL!AO$554</f>
        <v>2.7224813935392391E-4</v>
      </c>
      <c r="AP1084" s="79">
        <f>ALL!AP471/ALL!AP$554</f>
        <v>1.8087604927050064E-4</v>
      </c>
      <c r="AQ1084" s="79">
        <f>ALL!AQ471/ALL!AQ$554</f>
        <v>1.7891449093835853E-3</v>
      </c>
      <c r="AR1084" s="79">
        <f>ALL!AR471/ALL!AR$554</f>
        <v>0</v>
      </c>
      <c r="AS1084" s="79">
        <f>ALL!AS471/ALL!AS$554</f>
        <v>0</v>
      </c>
      <c r="AT1084" s="79">
        <f>ALL!AT471/ALL!AT$554</f>
        <v>0</v>
      </c>
      <c r="AU1084" s="79">
        <f>ALL!AU471/ALL!AU$554</f>
        <v>0</v>
      </c>
      <c r="AV1084" s="79">
        <f>ALL!AV471/ALL!AV$554</f>
        <v>0</v>
      </c>
      <c r="AW1084" s="79">
        <f>ALL!AW471/ALL!AW$554</f>
        <v>0</v>
      </c>
      <c r="AX1084" s="79">
        <f>ALL!AX471/ALL!AX$554</f>
        <v>0</v>
      </c>
      <c r="AY1084" s="79">
        <f>ALL!AY471/ALL!AY$554</f>
        <v>0</v>
      </c>
      <c r="AZ1084" s="79">
        <f>ALL!AZ471/ALL!AZ$554</f>
        <v>4.8208445275641758E-3</v>
      </c>
      <c r="BA1084" s="79">
        <f>ALL!BA471/ALL!BA$554</f>
        <v>0</v>
      </c>
      <c r="BB1084" s="79">
        <f>ALL!BB471/ALL!BB$554</f>
        <v>0</v>
      </c>
      <c r="BC1084" s="79">
        <f>ALL!BC471/ALL!BC$554</f>
        <v>0</v>
      </c>
      <c r="BD1084" s="79">
        <f>ALL!BD471/ALL!BD$554</f>
        <v>7.6625533063141566E-7</v>
      </c>
      <c r="BE1084" s="79">
        <f>ALL!BE471/ALL!BE$554</f>
        <v>0</v>
      </c>
      <c r="BF1084" s="79">
        <f>ALL!BF471/ALL!BF$554</f>
        <v>0</v>
      </c>
      <c r="BG1084" s="79">
        <f>ALL!BG471/ALL!BG$554</f>
        <v>1.6492378426815734E-4</v>
      </c>
      <c r="BH1084" s="79">
        <f>ALL!BH471/ALL!BH$554</f>
        <v>6.7466766247488238E-5</v>
      </c>
      <c r="BJ1084" s="267">
        <f t="array" ref="BJ1084">(MIN(IF($E$4:$BG$4=BJ$4,$E1084:$BG1084)))</f>
        <v>-2.5952506531175371E-4</v>
      </c>
      <c r="BK1084" s="267">
        <f t="array" ref="BK1084">(MAX(IF($E$4:$BG$4=BK$4,$E1084:$BG1084)))</f>
        <v>4.8208445275641758E-3</v>
      </c>
      <c r="BL1084" s="267">
        <f t="array" ref="BL1084">(AVERAGE(IF($E$4:$BG$4=BL$4,$E1084:$BG1084)))</f>
        <v>4.25224285016277E-4</v>
      </c>
      <c r="BM1084" s="267">
        <f t="array" ref="BM1084">(MIN(IF($E$4:$BG$4=BM$4,$E1084:$BG1084)))</f>
        <v>0</v>
      </c>
      <c r="BN1084" s="267">
        <f t="array" ref="BN1084">(MAX(IF($E$4:$BG$4=BN$4,$E1084:$BG1084)))</f>
        <v>1.6492378426815734E-4</v>
      </c>
      <c r="BO1084" s="267">
        <f t="array" ref="BO1084">(AVERAGE(IF($E$4:$BG$4=BO$4,$E1084:$BG1084)))</f>
        <v>4.142250989969719E-5</v>
      </c>
      <c r="BP1084" s="267">
        <f t="array" ref="BP1084">(MIN(IF($E$4:$BG$4=BP$4,$E1084:$BG1084)))</f>
        <v>0</v>
      </c>
      <c r="BQ1084" s="267">
        <f t="array" ref="BQ1084">(MAX(IF($E$4:$BG$4=BQ$4,$E1084:$BG1084)))</f>
        <v>0</v>
      </c>
      <c r="BR1084" s="267">
        <f t="array" ref="BR1084">(AVERAGE(IF($E$4:$BG$4=BR$4,$E1084:$BG1084)))</f>
        <v>0</v>
      </c>
      <c r="BS1084" s="267">
        <f t="array" ref="BS1084">(MIN(IF($E$4:$BG$4=BS$4,$E1084:$BG1084)))</f>
        <v>0</v>
      </c>
      <c r="BT1084" s="267">
        <f t="array" ref="BT1084">(MAX(IF($E$4:$BG$4=BT$4,$E1084:$BG1084)))</f>
        <v>1.9209999513693856E-4</v>
      </c>
      <c r="BU1084" s="267">
        <f t="array" ref="BU1084">(AVERAGE(IF($E$4:$BG$4=BU$4,$E1084:$BG1084)))</f>
        <v>3.7913119245549315E-5</v>
      </c>
      <c r="BV1084" s="267">
        <f t="array" ref="BV1084">(MIN(IF($E$4:$BG$4=BV$4,$E1084:$BG1084)))</f>
        <v>0</v>
      </c>
      <c r="BW1084" s="267">
        <f t="array" ref="BW1084">(MAX(IF($E$4:$BG$4=BW$4,$E1084:$BG1084)))</f>
        <v>1.7410326518754529E-4</v>
      </c>
      <c r="BX1084" s="267">
        <f t="array" ref="BX1084">(AVERAGE(IF($E$4:$BG$4=BX$4,$E1084:$BG1084)))</f>
        <v>6.0732025588675819E-5</v>
      </c>
      <c r="BY1084" s="267">
        <f t="array" ref="BY1084">(MIN(IF($E$4:$BG$4=BY$4,$E1084:$BG1084)))</f>
        <v>0</v>
      </c>
      <c r="BZ1084" s="267">
        <f t="array" ref="BZ1084">(MAX(IF($E$4:$BG$4=BZ$4,$E1084:$BG1084)))</f>
        <v>3.1418498221937518E-4</v>
      </c>
      <c r="CA1084" s="267">
        <f t="array" ref="CA1084">(AVERAGE(IF($E$4:$BG$4=CA$4,$E1084:$BG1084)))</f>
        <v>4.7015877828608966E-5</v>
      </c>
      <c r="CB1084" s="268">
        <f t="shared" si="399"/>
        <v>0</v>
      </c>
      <c r="CC1084" s="268">
        <f t="shared" si="400"/>
        <v>0</v>
      </c>
      <c r="CD1084" s="268">
        <f t="shared" si="401"/>
        <v>1.5159078820310405E-4</v>
      </c>
    </row>
    <row r="1085" spans="1:82" s="90" customFormat="1" ht="48">
      <c r="A1085" s="253">
        <f t="shared" si="407"/>
        <v>55910</v>
      </c>
      <c r="B1085" s="236" t="s">
        <v>909</v>
      </c>
      <c r="C1085" s="50"/>
      <c r="D1085" s="50"/>
      <c r="E1085" s="79">
        <f>ALL!E472/ALL!E$554</f>
        <v>0</v>
      </c>
      <c r="F1085" s="79">
        <f>ALL!F472/ALL!F$554</f>
        <v>0</v>
      </c>
      <c r="G1085" s="79">
        <f>ALL!G472/ALL!G$554</f>
        <v>0</v>
      </c>
      <c r="H1085" s="79">
        <f>ALL!H472/ALL!H$554</f>
        <v>0</v>
      </c>
      <c r="I1085" s="79">
        <f>ALL!I472/ALL!I$554</f>
        <v>0</v>
      </c>
      <c r="J1085" s="79">
        <f>ALL!J472/ALL!J$554</f>
        <v>0</v>
      </c>
      <c r="K1085" s="79">
        <f>ALL!K472/ALL!K$554</f>
        <v>0</v>
      </c>
      <c r="L1085" s="79">
        <f>ALL!L472/ALL!L$554</f>
        <v>0</v>
      </c>
      <c r="M1085" s="79">
        <f>ALL!M472/ALL!M$554</f>
        <v>0</v>
      </c>
      <c r="N1085" s="79">
        <f>ALL!N472/ALL!N$554</f>
        <v>0</v>
      </c>
      <c r="O1085" s="79">
        <f>ALL!O472/ALL!O$554</f>
        <v>0</v>
      </c>
      <c r="P1085" s="79">
        <f>ALL!P472/ALL!P$554</f>
        <v>0</v>
      </c>
      <c r="Q1085" s="79">
        <f>ALL!Q472/ALL!Q$554</f>
        <v>0</v>
      </c>
      <c r="R1085" s="79">
        <f>ALL!R472/ALL!R$554</f>
        <v>0</v>
      </c>
      <c r="S1085" s="79">
        <f>ALL!S472/ALL!S$554</f>
        <v>0</v>
      </c>
      <c r="T1085" s="79">
        <f>ALL!T472/ALL!T$554</f>
        <v>0</v>
      </c>
      <c r="U1085" s="79">
        <f>ALL!U472/ALL!U$554</f>
        <v>0</v>
      </c>
      <c r="V1085" s="79">
        <f>ALL!V472/ALL!V$554</f>
        <v>0</v>
      </c>
      <c r="W1085" s="79">
        <f>ALL!W472/ALL!W$554</f>
        <v>0</v>
      </c>
      <c r="X1085" s="79">
        <f>ALL!X472/ALL!X$554</f>
        <v>0</v>
      </c>
      <c r="Y1085" s="79">
        <f>ALL!Y472/ALL!Y$554</f>
        <v>0</v>
      </c>
      <c r="Z1085" s="79">
        <f>ALL!Z472/ALL!Z$554</f>
        <v>0</v>
      </c>
      <c r="AA1085" s="79">
        <f>ALL!AA472/ALL!AA$554</f>
        <v>0</v>
      </c>
      <c r="AB1085" s="79">
        <f>ALL!AB472/ALL!AB$554</f>
        <v>0</v>
      </c>
      <c r="AC1085" s="79">
        <f>ALL!AC472/ALL!AC$554</f>
        <v>0</v>
      </c>
      <c r="AD1085" s="79">
        <f>ALL!AD472/ALL!AD$554</f>
        <v>0</v>
      </c>
      <c r="AE1085" s="79">
        <f>ALL!AE472/ALL!AE$554</f>
        <v>0</v>
      </c>
      <c r="AF1085" s="79">
        <f>ALL!AF472/ALL!AF$554</f>
        <v>0</v>
      </c>
      <c r="AG1085" s="79">
        <f>ALL!AG472/ALL!AG$554</f>
        <v>0</v>
      </c>
      <c r="AH1085" s="79">
        <f>ALL!AH472/ALL!AH$554</f>
        <v>0</v>
      </c>
      <c r="AI1085" s="79">
        <f>ALL!AI472/ALL!AI$554</f>
        <v>0</v>
      </c>
      <c r="AJ1085" s="79">
        <f>ALL!AJ472/ALL!AJ$554</f>
        <v>0</v>
      </c>
      <c r="AK1085" s="79">
        <f>ALL!AK472/ALL!AK$554</f>
        <v>0</v>
      </c>
      <c r="AL1085" s="79">
        <f>ALL!AL472/ALL!AL$554</f>
        <v>0</v>
      </c>
      <c r="AM1085" s="79">
        <f>ALL!AM472/ALL!AM$554</f>
        <v>0</v>
      </c>
      <c r="AN1085" s="79">
        <f>ALL!AN472/ALL!AN$554</f>
        <v>0</v>
      </c>
      <c r="AO1085" s="79">
        <f>ALL!AO472/ALL!AO$554</f>
        <v>0</v>
      </c>
      <c r="AP1085" s="79">
        <f>ALL!AP472/ALL!AP$554</f>
        <v>0</v>
      </c>
      <c r="AQ1085" s="79">
        <f>ALL!AQ472/ALL!AQ$554</f>
        <v>0</v>
      </c>
      <c r="AR1085" s="79">
        <f>ALL!AR472/ALL!AR$554</f>
        <v>0</v>
      </c>
      <c r="AS1085" s="79">
        <f>ALL!AS472/ALL!AS$554</f>
        <v>0</v>
      </c>
      <c r="AT1085" s="79">
        <f>ALL!AT472/ALL!AT$554</f>
        <v>0</v>
      </c>
      <c r="AU1085" s="79">
        <f>ALL!AU472/ALL!AU$554</f>
        <v>0</v>
      </c>
      <c r="AV1085" s="79">
        <f>ALL!AV472/ALL!AV$554</f>
        <v>0</v>
      </c>
      <c r="AW1085" s="79">
        <f>ALL!AW472/ALL!AW$554</f>
        <v>0</v>
      </c>
      <c r="AX1085" s="79">
        <f>ALL!AX472/ALL!AX$554</f>
        <v>0</v>
      </c>
      <c r="AY1085" s="79">
        <f>ALL!AY472/ALL!AY$554</f>
        <v>0</v>
      </c>
      <c r="AZ1085" s="79">
        <f>ALL!AZ472/ALL!AZ$554</f>
        <v>0</v>
      </c>
      <c r="BA1085" s="79">
        <f>ALL!BA472/ALL!BA$554</f>
        <v>0</v>
      </c>
      <c r="BB1085" s="79">
        <f>ALL!BB472/ALL!BB$554</f>
        <v>0</v>
      </c>
      <c r="BC1085" s="79">
        <f>ALL!BC472/ALL!BC$554</f>
        <v>0</v>
      </c>
      <c r="BD1085" s="79">
        <f>ALL!BD472/ALL!BD$554</f>
        <v>0</v>
      </c>
      <c r="BE1085" s="79">
        <f>ALL!BE472/ALL!BE$554</f>
        <v>0</v>
      </c>
      <c r="BF1085" s="79">
        <f>ALL!BF472/ALL!BF$554</f>
        <v>0</v>
      </c>
      <c r="BG1085" s="79">
        <f>ALL!BG472/ALL!BG$554</f>
        <v>0</v>
      </c>
      <c r="BH1085" s="79">
        <f>ALL!BH472/ALL!BH$554</f>
        <v>0</v>
      </c>
      <c r="BJ1085" s="267">
        <f t="array" ref="BJ1085">(MIN(IF($E$4:$BG$4=BJ$4,$E1085:$BG1085)))</f>
        <v>0</v>
      </c>
      <c r="BK1085" s="267">
        <f t="array" ref="BK1085">(MAX(IF($E$4:$BG$4=BK$4,$E1085:$BG1085)))</f>
        <v>0</v>
      </c>
      <c r="BL1085" s="267">
        <f t="array" ref="BL1085">(AVERAGE(IF($E$4:$BG$4=BL$4,$E1085:$BG1085)))</f>
        <v>0</v>
      </c>
      <c r="BM1085" s="267">
        <f t="array" ref="BM1085">(MIN(IF($E$4:$BG$4=BM$4,$E1085:$BG1085)))</f>
        <v>0</v>
      </c>
      <c r="BN1085" s="267">
        <f t="array" ref="BN1085">(MAX(IF($E$4:$BG$4=BN$4,$E1085:$BG1085)))</f>
        <v>0</v>
      </c>
      <c r="BO1085" s="267">
        <f t="array" ref="BO1085">(AVERAGE(IF($E$4:$BG$4=BO$4,$E1085:$BG1085)))</f>
        <v>0</v>
      </c>
      <c r="BP1085" s="267">
        <f t="array" ref="BP1085">(MIN(IF($E$4:$BG$4=BP$4,$E1085:$BG1085)))</f>
        <v>0</v>
      </c>
      <c r="BQ1085" s="267">
        <f t="array" ref="BQ1085">(MAX(IF($E$4:$BG$4=BQ$4,$E1085:$BG1085)))</f>
        <v>0</v>
      </c>
      <c r="BR1085" s="267">
        <f t="array" ref="BR1085">(AVERAGE(IF($E$4:$BG$4=BR$4,$E1085:$BG1085)))</f>
        <v>0</v>
      </c>
      <c r="BS1085" s="267">
        <f t="array" ref="BS1085">(MIN(IF($E$4:$BG$4=BS$4,$E1085:$BG1085)))</f>
        <v>0</v>
      </c>
      <c r="BT1085" s="267">
        <f t="array" ref="BT1085">(MAX(IF($E$4:$BG$4=BT$4,$E1085:$BG1085)))</f>
        <v>0</v>
      </c>
      <c r="BU1085" s="267">
        <f t="array" ref="BU1085">(AVERAGE(IF($E$4:$BG$4=BU$4,$E1085:$BG1085)))</f>
        <v>0</v>
      </c>
      <c r="BV1085" s="267">
        <f t="array" ref="BV1085">(MIN(IF($E$4:$BG$4=BV$4,$E1085:$BG1085)))</f>
        <v>0</v>
      </c>
      <c r="BW1085" s="267">
        <f t="array" ref="BW1085">(MAX(IF($E$4:$BG$4=BW$4,$E1085:$BG1085)))</f>
        <v>0</v>
      </c>
      <c r="BX1085" s="267">
        <f t="array" ref="BX1085">(AVERAGE(IF($E$4:$BG$4=BX$4,$E1085:$BG1085)))</f>
        <v>0</v>
      </c>
      <c r="BY1085" s="267">
        <f t="array" ref="BY1085">(MIN(IF($E$4:$BG$4=BY$4,$E1085:$BG1085)))</f>
        <v>0</v>
      </c>
      <c r="BZ1085" s="267">
        <f t="array" ref="BZ1085">(MAX(IF($E$4:$BG$4=BZ$4,$E1085:$BG1085)))</f>
        <v>0</v>
      </c>
      <c r="CA1085" s="267">
        <f t="array" ref="CA1085">(AVERAGE(IF($E$4:$BG$4=CA$4,$E1085:$BG1085)))</f>
        <v>0</v>
      </c>
      <c r="CB1085" s="268">
        <f t="shared" si="399"/>
        <v>0</v>
      </c>
      <c r="CC1085" s="268">
        <f t="shared" si="400"/>
        <v>0</v>
      </c>
      <c r="CD1085" s="268">
        <f t="shared" si="401"/>
        <v>0</v>
      </c>
    </row>
    <row r="1086" spans="1:82" s="90" customFormat="1" ht="24">
      <c r="A1086" s="253">
        <f t="shared" si="407"/>
        <v>55920</v>
      </c>
      <c r="B1086" s="236" t="s">
        <v>893</v>
      </c>
      <c r="C1086" s="50"/>
      <c r="D1086" s="50"/>
      <c r="E1086" s="79">
        <f>ALL!E473/ALL!E$554</f>
        <v>0</v>
      </c>
      <c r="F1086" s="79">
        <f>ALL!F473/ALL!F$554</f>
        <v>0</v>
      </c>
      <c r="G1086" s="79">
        <f>ALL!G473/ALL!G$554</f>
        <v>0</v>
      </c>
      <c r="H1086" s="79">
        <f>ALL!H473/ALL!H$554</f>
        <v>0</v>
      </c>
      <c r="I1086" s="79">
        <f>ALL!I473/ALL!I$554</f>
        <v>0</v>
      </c>
      <c r="J1086" s="79">
        <f>ALL!J473/ALL!J$554</f>
        <v>0</v>
      </c>
      <c r="K1086" s="79">
        <f>ALL!K473/ALL!K$554</f>
        <v>0</v>
      </c>
      <c r="L1086" s="79">
        <f>ALL!L473/ALL!L$554</f>
        <v>0</v>
      </c>
      <c r="M1086" s="79">
        <f>ALL!M473/ALL!M$554</f>
        <v>0</v>
      </c>
      <c r="N1086" s="79">
        <f>ALL!N473/ALL!N$554</f>
        <v>0</v>
      </c>
      <c r="O1086" s="79">
        <f>ALL!O473/ALL!O$554</f>
        <v>0</v>
      </c>
      <c r="P1086" s="79">
        <f>ALL!P473/ALL!P$554</f>
        <v>0</v>
      </c>
      <c r="Q1086" s="79">
        <f>ALL!Q473/ALL!Q$554</f>
        <v>0</v>
      </c>
      <c r="R1086" s="79">
        <f>ALL!R473/ALL!R$554</f>
        <v>0</v>
      </c>
      <c r="S1086" s="79">
        <f>ALL!S473/ALL!S$554</f>
        <v>0</v>
      </c>
      <c r="T1086" s="79">
        <f>ALL!T473/ALL!T$554</f>
        <v>0</v>
      </c>
      <c r="U1086" s="79">
        <f>ALL!U473/ALL!U$554</f>
        <v>0</v>
      </c>
      <c r="V1086" s="79">
        <f>ALL!V473/ALL!V$554</f>
        <v>0</v>
      </c>
      <c r="W1086" s="79">
        <f>ALL!W473/ALL!W$554</f>
        <v>0</v>
      </c>
      <c r="X1086" s="79">
        <f>ALL!X473/ALL!X$554</f>
        <v>0</v>
      </c>
      <c r="Y1086" s="79">
        <f>ALL!Y473/ALL!Y$554</f>
        <v>0</v>
      </c>
      <c r="Z1086" s="79">
        <f>ALL!Z473/ALL!Z$554</f>
        <v>0</v>
      </c>
      <c r="AA1086" s="79">
        <f>ALL!AA473/ALL!AA$554</f>
        <v>0</v>
      </c>
      <c r="AB1086" s="79">
        <f>ALL!AB473/ALL!AB$554</f>
        <v>0</v>
      </c>
      <c r="AC1086" s="79">
        <f>ALL!AC473/ALL!AC$554</f>
        <v>0</v>
      </c>
      <c r="AD1086" s="79">
        <f>ALL!AD473/ALL!AD$554</f>
        <v>0</v>
      </c>
      <c r="AE1086" s="79">
        <f>ALL!AE473/ALL!AE$554</f>
        <v>0</v>
      </c>
      <c r="AF1086" s="79">
        <f>ALL!AF473/ALL!AF$554</f>
        <v>0</v>
      </c>
      <c r="AG1086" s="79">
        <f>ALL!AG473/ALL!AG$554</f>
        <v>0</v>
      </c>
      <c r="AH1086" s="79">
        <f>ALL!AH473/ALL!AH$554</f>
        <v>0</v>
      </c>
      <c r="AI1086" s="79">
        <f>ALL!AI473/ALL!AI$554</f>
        <v>0</v>
      </c>
      <c r="AJ1086" s="79">
        <f>ALL!AJ473/ALL!AJ$554</f>
        <v>0</v>
      </c>
      <c r="AK1086" s="79">
        <f>ALL!AK473/ALL!AK$554</f>
        <v>0</v>
      </c>
      <c r="AL1086" s="79">
        <f>ALL!AL473/ALL!AL$554</f>
        <v>0</v>
      </c>
      <c r="AM1086" s="79">
        <f>ALL!AM473/ALL!AM$554</f>
        <v>0</v>
      </c>
      <c r="AN1086" s="79">
        <f>ALL!AN473/ALL!AN$554</f>
        <v>0</v>
      </c>
      <c r="AO1086" s="79">
        <f>ALL!AO473/ALL!AO$554</f>
        <v>0</v>
      </c>
      <c r="AP1086" s="79">
        <f>ALL!AP473/ALL!AP$554</f>
        <v>0</v>
      </c>
      <c r="AQ1086" s="79">
        <f>ALL!AQ473/ALL!AQ$554</f>
        <v>0</v>
      </c>
      <c r="AR1086" s="79">
        <f>ALL!AR473/ALL!AR$554</f>
        <v>0</v>
      </c>
      <c r="AS1086" s="79">
        <f>ALL!AS473/ALL!AS$554</f>
        <v>0</v>
      </c>
      <c r="AT1086" s="79">
        <f>ALL!AT473/ALL!AT$554</f>
        <v>0</v>
      </c>
      <c r="AU1086" s="79">
        <f>ALL!AU473/ALL!AU$554</f>
        <v>0</v>
      </c>
      <c r="AV1086" s="79">
        <f>ALL!AV473/ALL!AV$554</f>
        <v>0</v>
      </c>
      <c r="AW1086" s="79">
        <f>ALL!AW473/ALL!AW$554</f>
        <v>0</v>
      </c>
      <c r="AX1086" s="79">
        <f>ALL!AX473/ALL!AX$554</f>
        <v>0</v>
      </c>
      <c r="AY1086" s="79">
        <f>ALL!AY473/ALL!AY$554</f>
        <v>0</v>
      </c>
      <c r="AZ1086" s="79">
        <f>ALL!AZ473/ALL!AZ$554</f>
        <v>0</v>
      </c>
      <c r="BA1086" s="79">
        <f>ALL!BA473/ALL!BA$554</f>
        <v>0</v>
      </c>
      <c r="BB1086" s="79">
        <f>ALL!BB473/ALL!BB$554</f>
        <v>0</v>
      </c>
      <c r="BC1086" s="79">
        <f>ALL!BC473/ALL!BC$554</f>
        <v>0</v>
      </c>
      <c r="BD1086" s="79">
        <f>ALL!BD473/ALL!BD$554</f>
        <v>0</v>
      </c>
      <c r="BE1086" s="79">
        <f>ALL!BE473/ALL!BE$554</f>
        <v>0</v>
      </c>
      <c r="BF1086" s="79">
        <f>ALL!BF473/ALL!BF$554</f>
        <v>0</v>
      </c>
      <c r="BG1086" s="79">
        <f>ALL!BG473/ALL!BG$554</f>
        <v>0</v>
      </c>
      <c r="BH1086" s="79">
        <f>ALL!BH473/ALL!BH$554</f>
        <v>0</v>
      </c>
      <c r="BJ1086" s="267">
        <f t="array" ref="BJ1086">(MIN(IF($E$4:$BG$4=BJ$4,$E1086:$BG1086)))</f>
        <v>0</v>
      </c>
      <c r="BK1086" s="267">
        <f t="array" ref="BK1086">(MAX(IF($E$4:$BG$4=BK$4,$E1086:$BG1086)))</f>
        <v>0</v>
      </c>
      <c r="BL1086" s="267">
        <f t="array" ref="BL1086">(AVERAGE(IF($E$4:$BG$4=BL$4,$E1086:$BG1086)))</f>
        <v>0</v>
      </c>
      <c r="BM1086" s="267">
        <f t="array" ref="BM1086">(MIN(IF($E$4:$BG$4=BM$4,$E1086:$BG1086)))</f>
        <v>0</v>
      </c>
      <c r="BN1086" s="267">
        <f t="array" ref="BN1086">(MAX(IF($E$4:$BG$4=BN$4,$E1086:$BG1086)))</f>
        <v>0</v>
      </c>
      <c r="BO1086" s="267">
        <f t="array" ref="BO1086">(AVERAGE(IF($E$4:$BG$4=BO$4,$E1086:$BG1086)))</f>
        <v>0</v>
      </c>
      <c r="BP1086" s="267">
        <f t="array" ref="BP1086">(MIN(IF($E$4:$BG$4=BP$4,$E1086:$BG1086)))</f>
        <v>0</v>
      </c>
      <c r="BQ1086" s="267">
        <f t="array" ref="BQ1086">(MAX(IF($E$4:$BG$4=BQ$4,$E1086:$BG1086)))</f>
        <v>0</v>
      </c>
      <c r="BR1086" s="267">
        <f t="array" ref="BR1086">(AVERAGE(IF($E$4:$BG$4=BR$4,$E1086:$BG1086)))</f>
        <v>0</v>
      </c>
      <c r="BS1086" s="267">
        <f t="array" ref="BS1086">(MIN(IF($E$4:$BG$4=BS$4,$E1086:$BG1086)))</f>
        <v>0</v>
      </c>
      <c r="BT1086" s="267">
        <f t="array" ref="BT1086">(MAX(IF($E$4:$BG$4=BT$4,$E1086:$BG1086)))</f>
        <v>0</v>
      </c>
      <c r="BU1086" s="267">
        <f t="array" ref="BU1086">(AVERAGE(IF($E$4:$BG$4=BU$4,$E1086:$BG1086)))</f>
        <v>0</v>
      </c>
      <c r="BV1086" s="267">
        <f t="array" ref="BV1086">(MIN(IF($E$4:$BG$4=BV$4,$E1086:$BG1086)))</f>
        <v>0</v>
      </c>
      <c r="BW1086" s="267">
        <f t="array" ref="BW1086">(MAX(IF($E$4:$BG$4=BW$4,$E1086:$BG1086)))</f>
        <v>0</v>
      </c>
      <c r="BX1086" s="267">
        <f t="array" ref="BX1086">(AVERAGE(IF($E$4:$BG$4=BX$4,$E1086:$BG1086)))</f>
        <v>0</v>
      </c>
      <c r="BY1086" s="267">
        <f t="array" ref="BY1086">(MIN(IF($E$4:$BG$4=BY$4,$E1086:$BG1086)))</f>
        <v>0</v>
      </c>
      <c r="BZ1086" s="267">
        <f t="array" ref="BZ1086">(MAX(IF($E$4:$BG$4=BZ$4,$E1086:$BG1086)))</f>
        <v>0</v>
      </c>
      <c r="CA1086" s="267">
        <f t="array" ref="CA1086">(AVERAGE(IF($E$4:$BG$4=CA$4,$E1086:$BG1086)))</f>
        <v>0</v>
      </c>
      <c r="CB1086" s="268">
        <f t="shared" si="399"/>
        <v>0</v>
      </c>
      <c r="CC1086" s="268">
        <f t="shared" si="400"/>
        <v>0</v>
      </c>
      <c r="CD1086" s="268">
        <f t="shared" si="401"/>
        <v>0</v>
      </c>
    </row>
    <row r="1087" spans="1:82" s="90" customFormat="1" ht="24">
      <c r="A1087" s="253">
        <f t="shared" si="407"/>
        <v>55930</v>
      </c>
      <c r="B1087" s="236" t="s">
        <v>894</v>
      </c>
      <c r="C1087" s="50"/>
      <c r="D1087" s="50"/>
      <c r="E1087" s="79">
        <f>ALL!E474/ALL!E$554</f>
        <v>0</v>
      </c>
      <c r="F1087" s="79">
        <f>ALL!F474/ALL!F$554</f>
        <v>0</v>
      </c>
      <c r="G1087" s="79">
        <f>ALL!G474/ALL!G$554</f>
        <v>0</v>
      </c>
      <c r="H1087" s="79">
        <f>ALL!H474/ALL!H$554</f>
        <v>0</v>
      </c>
      <c r="I1087" s="79">
        <f>ALL!I474/ALL!I$554</f>
        <v>0</v>
      </c>
      <c r="J1087" s="79">
        <f>ALL!J474/ALL!J$554</f>
        <v>0</v>
      </c>
      <c r="K1087" s="79">
        <f>ALL!K474/ALL!K$554</f>
        <v>0</v>
      </c>
      <c r="L1087" s="79">
        <f>ALL!L474/ALL!L$554</f>
        <v>0</v>
      </c>
      <c r="M1087" s="79">
        <f>ALL!M474/ALL!M$554</f>
        <v>0</v>
      </c>
      <c r="N1087" s="79">
        <f>ALL!N474/ALL!N$554</f>
        <v>0</v>
      </c>
      <c r="O1087" s="79">
        <f>ALL!O474/ALL!O$554</f>
        <v>0</v>
      </c>
      <c r="P1087" s="79">
        <f>ALL!P474/ALL!P$554</f>
        <v>0</v>
      </c>
      <c r="Q1087" s="79">
        <f>ALL!Q474/ALL!Q$554</f>
        <v>0</v>
      </c>
      <c r="R1087" s="79">
        <f>ALL!R474/ALL!R$554</f>
        <v>0</v>
      </c>
      <c r="S1087" s="79">
        <f>ALL!S474/ALL!S$554</f>
        <v>0</v>
      </c>
      <c r="T1087" s="79">
        <f>ALL!T474/ALL!T$554</f>
        <v>0</v>
      </c>
      <c r="U1087" s="79">
        <f>ALL!U474/ALL!U$554</f>
        <v>0</v>
      </c>
      <c r="V1087" s="79">
        <f>ALL!V474/ALL!V$554</f>
        <v>0</v>
      </c>
      <c r="W1087" s="79">
        <f>ALL!W474/ALL!W$554</f>
        <v>0</v>
      </c>
      <c r="X1087" s="79">
        <f>ALL!X474/ALL!X$554</f>
        <v>0</v>
      </c>
      <c r="Y1087" s="79">
        <f>ALL!Y474/ALL!Y$554</f>
        <v>0</v>
      </c>
      <c r="Z1087" s="79">
        <f>ALL!Z474/ALL!Z$554</f>
        <v>0</v>
      </c>
      <c r="AA1087" s="79">
        <f>ALL!AA474/ALL!AA$554</f>
        <v>0</v>
      </c>
      <c r="AB1087" s="79">
        <f>ALL!AB474/ALL!AB$554</f>
        <v>0</v>
      </c>
      <c r="AC1087" s="79">
        <f>ALL!AC474/ALL!AC$554</f>
        <v>0</v>
      </c>
      <c r="AD1087" s="79">
        <f>ALL!AD474/ALL!AD$554</f>
        <v>0</v>
      </c>
      <c r="AE1087" s="79">
        <f>ALL!AE474/ALL!AE$554</f>
        <v>0</v>
      </c>
      <c r="AF1087" s="79">
        <f>ALL!AF474/ALL!AF$554</f>
        <v>0</v>
      </c>
      <c r="AG1087" s="79">
        <f>ALL!AG474/ALL!AG$554</f>
        <v>0</v>
      </c>
      <c r="AH1087" s="79">
        <f>ALL!AH474/ALL!AH$554</f>
        <v>0</v>
      </c>
      <c r="AI1087" s="79">
        <f>ALL!AI474/ALL!AI$554</f>
        <v>0</v>
      </c>
      <c r="AJ1087" s="79">
        <f>ALL!AJ474/ALL!AJ$554</f>
        <v>0</v>
      </c>
      <c r="AK1087" s="79">
        <f>ALL!AK474/ALL!AK$554</f>
        <v>0</v>
      </c>
      <c r="AL1087" s="79">
        <f>ALL!AL474/ALL!AL$554</f>
        <v>0</v>
      </c>
      <c r="AM1087" s="79">
        <f>ALL!AM474/ALL!AM$554</f>
        <v>0</v>
      </c>
      <c r="AN1087" s="79">
        <f>ALL!AN474/ALL!AN$554</f>
        <v>0</v>
      </c>
      <c r="AO1087" s="79">
        <f>ALL!AO474/ALL!AO$554</f>
        <v>0</v>
      </c>
      <c r="AP1087" s="79">
        <f>ALL!AP474/ALL!AP$554</f>
        <v>0</v>
      </c>
      <c r="AQ1087" s="79">
        <f>ALL!AQ474/ALL!AQ$554</f>
        <v>0</v>
      </c>
      <c r="AR1087" s="79">
        <f>ALL!AR474/ALL!AR$554</f>
        <v>0</v>
      </c>
      <c r="AS1087" s="79">
        <f>ALL!AS474/ALL!AS$554</f>
        <v>0</v>
      </c>
      <c r="AT1087" s="79">
        <f>ALL!AT474/ALL!AT$554</f>
        <v>0</v>
      </c>
      <c r="AU1087" s="79">
        <f>ALL!AU474/ALL!AU$554</f>
        <v>0</v>
      </c>
      <c r="AV1087" s="79">
        <f>ALL!AV474/ALL!AV$554</f>
        <v>0</v>
      </c>
      <c r="AW1087" s="79">
        <f>ALL!AW474/ALL!AW$554</f>
        <v>0</v>
      </c>
      <c r="AX1087" s="79">
        <f>ALL!AX474/ALL!AX$554</f>
        <v>0</v>
      </c>
      <c r="AY1087" s="79">
        <f>ALL!AY474/ALL!AY$554</f>
        <v>0</v>
      </c>
      <c r="AZ1087" s="79">
        <f>ALL!AZ474/ALL!AZ$554</f>
        <v>0</v>
      </c>
      <c r="BA1087" s="79">
        <f>ALL!BA474/ALL!BA$554</f>
        <v>0</v>
      </c>
      <c r="BB1087" s="79">
        <f>ALL!BB474/ALL!BB$554</f>
        <v>0</v>
      </c>
      <c r="BC1087" s="79">
        <f>ALL!BC474/ALL!BC$554</f>
        <v>0</v>
      </c>
      <c r="BD1087" s="79">
        <f>ALL!BD474/ALL!BD$554</f>
        <v>0</v>
      </c>
      <c r="BE1087" s="79">
        <f>ALL!BE474/ALL!BE$554</f>
        <v>0</v>
      </c>
      <c r="BF1087" s="79">
        <f>ALL!BF474/ALL!BF$554</f>
        <v>0</v>
      </c>
      <c r="BG1087" s="79">
        <f>ALL!BG474/ALL!BG$554</f>
        <v>0</v>
      </c>
      <c r="BH1087" s="79">
        <f>ALL!BH474/ALL!BH$554</f>
        <v>0</v>
      </c>
      <c r="BJ1087" s="267">
        <f t="array" ref="BJ1087">(MIN(IF($E$4:$BG$4=BJ$4,$E1087:$BG1087)))</f>
        <v>0</v>
      </c>
      <c r="BK1087" s="267">
        <f t="array" ref="BK1087">(MAX(IF($E$4:$BG$4=BK$4,$E1087:$BG1087)))</f>
        <v>0</v>
      </c>
      <c r="BL1087" s="267">
        <f t="array" ref="BL1087">(AVERAGE(IF($E$4:$BG$4=BL$4,$E1087:$BG1087)))</f>
        <v>0</v>
      </c>
      <c r="BM1087" s="267">
        <f t="array" ref="BM1087">(MIN(IF($E$4:$BG$4=BM$4,$E1087:$BG1087)))</f>
        <v>0</v>
      </c>
      <c r="BN1087" s="267">
        <f t="array" ref="BN1087">(MAX(IF($E$4:$BG$4=BN$4,$E1087:$BG1087)))</f>
        <v>0</v>
      </c>
      <c r="BO1087" s="267">
        <f t="array" ref="BO1087">(AVERAGE(IF($E$4:$BG$4=BO$4,$E1087:$BG1087)))</f>
        <v>0</v>
      </c>
      <c r="BP1087" s="267">
        <f t="array" ref="BP1087">(MIN(IF($E$4:$BG$4=BP$4,$E1087:$BG1087)))</f>
        <v>0</v>
      </c>
      <c r="BQ1087" s="267">
        <f t="array" ref="BQ1087">(MAX(IF($E$4:$BG$4=BQ$4,$E1087:$BG1087)))</f>
        <v>0</v>
      </c>
      <c r="BR1087" s="267">
        <f t="array" ref="BR1087">(AVERAGE(IF($E$4:$BG$4=BR$4,$E1087:$BG1087)))</f>
        <v>0</v>
      </c>
      <c r="BS1087" s="267">
        <f t="array" ref="BS1087">(MIN(IF($E$4:$BG$4=BS$4,$E1087:$BG1087)))</f>
        <v>0</v>
      </c>
      <c r="BT1087" s="267">
        <f t="array" ref="BT1087">(MAX(IF($E$4:$BG$4=BT$4,$E1087:$BG1087)))</f>
        <v>0</v>
      </c>
      <c r="BU1087" s="267">
        <f t="array" ref="BU1087">(AVERAGE(IF($E$4:$BG$4=BU$4,$E1087:$BG1087)))</f>
        <v>0</v>
      </c>
      <c r="BV1087" s="267">
        <f t="array" ref="BV1087">(MIN(IF($E$4:$BG$4=BV$4,$E1087:$BG1087)))</f>
        <v>0</v>
      </c>
      <c r="BW1087" s="267">
        <f t="array" ref="BW1087">(MAX(IF($E$4:$BG$4=BW$4,$E1087:$BG1087)))</f>
        <v>0</v>
      </c>
      <c r="BX1087" s="267">
        <f t="array" ref="BX1087">(AVERAGE(IF($E$4:$BG$4=BX$4,$E1087:$BG1087)))</f>
        <v>0</v>
      </c>
      <c r="BY1087" s="267">
        <f t="array" ref="BY1087">(MIN(IF($E$4:$BG$4=BY$4,$E1087:$BG1087)))</f>
        <v>0</v>
      </c>
      <c r="BZ1087" s="267">
        <f t="array" ref="BZ1087">(MAX(IF($E$4:$BG$4=BZ$4,$E1087:$BG1087)))</f>
        <v>0</v>
      </c>
      <c r="CA1087" s="267">
        <f t="array" ref="CA1087">(AVERAGE(IF($E$4:$BG$4=CA$4,$E1087:$BG1087)))</f>
        <v>0</v>
      </c>
      <c r="CB1087" s="268">
        <f t="shared" si="399"/>
        <v>0</v>
      </c>
      <c r="CC1087" s="268">
        <f t="shared" si="400"/>
        <v>0</v>
      </c>
      <c r="CD1087" s="268">
        <f t="shared" si="401"/>
        <v>0</v>
      </c>
    </row>
    <row r="1088" spans="1:82" s="90" customFormat="1" ht="48">
      <c r="A1088" s="253">
        <f t="shared" si="407"/>
        <v>55950</v>
      </c>
      <c r="B1088" s="236" t="s">
        <v>895</v>
      </c>
      <c r="C1088" s="50"/>
      <c r="D1088" s="50"/>
      <c r="E1088" s="79">
        <f>ALL!E475/ALL!E$554</f>
        <v>0</v>
      </c>
      <c r="F1088" s="79">
        <f>ALL!F475/ALL!F$554</f>
        <v>0</v>
      </c>
      <c r="G1088" s="79">
        <f>ALL!G475/ALL!G$554</f>
        <v>0</v>
      </c>
      <c r="H1088" s="79">
        <f>ALL!H475/ALL!H$554</f>
        <v>0</v>
      </c>
      <c r="I1088" s="79">
        <f>ALL!I475/ALL!I$554</f>
        <v>0</v>
      </c>
      <c r="J1088" s="79">
        <f>ALL!J475/ALL!J$554</f>
        <v>0</v>
      </c>
      <c r="K1088" s="79">
        <f>ALL!K475/ALL!K$554</f>
        <v>0</v>
      </c>
      <c r="L1088" s="79">
        <f>ALL!L475/ALL!L$554</f>
        <v>0</v>
      </c>
      <c r="M1088" s="79">
        <f>ALL!M475/ALL!M$554</f>
        <v>0</v>
      </c>
      <c r="N1088" s="79">
        <f>ALL!N475/ALL!N$554</f>
        <v>0</v>
      </c>
      <c r="O1088" s="79">
        <f>ALL!O475/ALL!O$554</f>
        <v>0</v>
      </c>
      <c r="P1088" s="79">
        <f>ALL!P475/ALL!P$554</f>
        <v>0</v>
      </c>
      <c r="Q1088" s="79">
        <f>ALL!Q475/ALL!Q$554</f>
        <v>0</v>
      </c>
      <c r="R1088" s="79">
        <f>ALL!R475/ALL!R$554</f>
        <v>0</v>
      </c>
      <c r="S1088" s="79">
        <f>ALL!S475/ALL!S$554</f>
        <v>0</v>
      </c>
      <c r="T1088" s="79">
        <f>ALL!T475/ALL!T$554</f>
        <v>0</v>
      </c>
      <c r="U1088" s="79">
        <f>ALL!U475/ALL!U$554</f>
        <v>0</v>
      </c>
      <c r="V1088" s="79">
        <f>ALL!V475/ALL!V$554</f>
        <v>0</v>
      </c>
      <c r="W1088" s="79">
        <f>ALL!W475/ALL!W$554</f>
        <v>0</v>
      </c>
      <c r="X1088" s="79">
        <f>ALL!X475/ALL!X$554</f>
        <v>0</v>
      </c>
      <c r="Y1088" s="79">
        <f>ALL!Y475/ALL!Y$554</f>
        <v>0</v>
      </c>
      <c r="Z1088" s="79">
        <f>ALL!Z475/ALL!Z$554</f>
        <v>0</v>
      </c>
      <c r="AA1088" s="79">
        <f>ALL!AA475/ALL!AA$554</f>
        <v>0</v>
      </c>
      <c r="AB1088" s="79">
        <f>ALL!AB475/ALL!AB$554</f>
        <v>0</v>
      </c>
      <c r="AC1088" s="79">
        <f>ALL!AC475/ALL!AC$554</f>
        <v>0</v>
      </c>
      <c r="AD1088" s="79">
        <f>ALL!AD475/ALL!AD$554</f>
        <v>0</v>
      </c>
      <c r="AE1088" s="79">
        <f>ALL!AE475/ALL!AE$554</f>
        <v>0</v>
      </c>
      <c r="AF1088" s="79">
        <f>ALL!AF475/ALL!AF$554</f>
        <v>0</v>
      </c>
      <c r="AG1088" s="79">
        <f>ALL!AG475/ALL!AG$554</f>
        <v>0</v>
      </c>
      <c r="AH1088" s="79">
        <f>ALL!AH475/ALL!AH$554</f>
        <v>0</v>
      </c>
      <c r="AI1088" s="79">
        <f>ALL!AI475/ALL!AI$554</f>
        <v>0</v>
      </c>
      <c r="AJ1088" s="79">
        <f>ALL!AJ475/ALL!AJ$554</f>
        <v>0</v>
      </c>
      <c r="AK1088" s="79">
        <f>ALL!AK475/ALL!AK$554</f>
        <v>0</v>
      </c>
      <c r="AL1088" s="79">
        <f>ALL!AL475/ALL!AL$554</f>
        <v>0</v>
      </c>
      <c r="AM1088" s="79">
        <f>ALL!AM475/ALL!AM$554</f>
        <v>0</v>
      </c>
      <c r="AN1088" s="79">
        <f>ALL!AN475/ALL!AN$554</f>
        <v>0</v>
      </c>
      <c r="AO1088" s="79">
        <f>ALL!AO475/ALL!AO$554</f>
        <v>0</v>
      </c>
      <c r="AP1088" s="79">
        <f>ALL!AP475/ALL!AP$554</f>
        <v>0</v>
      </c>
      <c r="AQ1088" s="79">
        <f>ALL!AQ475/ALL!AQ$554</f>
        <v>0</v>
      </c>
      <c r="AR1088" s="79">
        <f>ALL!AR475/ALL!AR$554</f>
        <v>0</v>
      </c>
      <c r="AS1088" s="79">
        <f>ALL!AS475/ALL!AS$554</f>
        <v>0</v>
      </c>
      <c r="AT1088" s="79">
        <f>ALL!AT475/ALL!AT$554</f>
        <v>0</v>
      </c>
      <c r="AU1088" s="79">
        <f>ALL!AU475/ALL!AU$554</f>
        <v>0</v>
      </c>
      <c r="AV1088" s="79">
        <f>ALL!AV475/ALL!AV$554</f>
        <v>0</v>
      </c>
      <c r="AW1088" s="79">
        <f>ALL!AW475/ALL!AW$554</f>
        <v>0</v>
      </c>
      <c r="AX1088" s="79">
        <f>ALL!AX475/ALL!AX$554</f>
        <v>0</v>
      </c>
      <c r="AY1088" s="79">
        <f>ALL!AY475/ALL!AY$554</f>
        <v>0</v>
      </c>
      <c r="AZ1088" s="79">
        <f>ALL!AZ475/ALL!AZ$554</f>
        <v>0</v>
      </c>
      <c r="BA1088" s="79">
        <f>ALL!BA475/ALL!BA$554</f>
        <v>0</v>
      </c>
      <c r="BB1088" s="79">
        <f>ALL!BB475/ALL!BB$554</f>
        <v>0</v>
      </c>
      <c r="BC1088" s="79">
        <f>ALL!BC475/ALL!BC$554</f>
        <v>0</v>
      </c>
      <c r="BD1088" s="79">
        <f>ALL!BD475/ALL!BD$554</f>
        <v>0</v>
      </c>
      <c r="BE1088" s="79">
        <f>ALL!BE475/ALL!BE$554</f>
        <v>0</v>
      </c>
      <c r="BF1088" s="79">
        <f>ALL!BF475/ALL!BF$554</f>
        <v>0</v>
      </c>
      <c r="BG1088" s="79">
        <f>ALL!BG475/ALL!BG$554</f>
        <v>0</v>
      </c>
      <c r="BH1088" s="79">
        <f>ALL!BH475/ALL!BH$554</f>
        <v>0</v>
      </c>
      <c r="BJ1088" s="267">
        <f t="array" ref="BJ1088">(MIN(IF($E$4:$BG$4=BJ$4,$E1088:$BG1088)))</f>
        <v>0</v>
      </c>
      <c r="BK1088" s="267">
        <f t="array" ref="BK1088">(MAX(IF($E$4:$BG$4=BK$4,$E1088:$BG1088)))</f>
        <v>0</v>
      </c>
      <c r="BL1088" s="267">
        <f t="array" ref="BL1088">(AVERAGE(IF($E$4:$BG$4=BL$4,$E1088:$BG1088)))</f>
        <v>0</v>
      </c>
      <c r="BM1088" s="267">
        <f t="array" ref="BM1088">(MIN(IF($E$4:$BG$4=BM$4,$E1088:$BG1088)))</f>
        <v>0</v>
      </c>
      <c r="BN1088" s="267">
        <f t="array" ref="BN1088">(MAX(IF($E$4:$BG$4=BN$4,$E1088:$BG1088)))</f>
        <v>0</v>
      </c>
      <c r="BO1088" s="267">
        <f t="array" ref="BO1088">(AVERAGE(IF($E$4:$BG$4=BO$4,$E1088:$BG1088)))</f>
        <v>0</v>
      </c>
      <c r="BP1088" s="267">
        <f t="array" ref="BP1088">(MIN(IF($E$4:$BG$4=BP$4,$E1088:$BG1088)))</f>
        <v>0</v>
      </c>
      <c r="BQ1088" s="267">
        <f t="array" ref="BQ1088">(MAX(IF($E$4:$BG$4=BQ$4,$E1088:$BG1088)))</f>
        <v>0</v>
      </c>
      <c r="BR1088" s="267">
        <f t="array" ref="BR1088">(AVERAGE(IF($E$4:$BG$4=BR$4,$E1088:$BG1088)))</f>
        <v>0</v>
      </c>
      <c r="BS1088" s="267">
        <f t="array" ref="BS1088">(MIN(IF($E$4:$BG$4=BS$4,$E1088:$BG1088)))</f>
        <v>0</v>
      </c>
      <c r="BT1088" s="267">
        <f t="array" ref="BT1088">(MAX(IF($E$4:$BG$4=BT$4,$E1088:$BG1088)))</f>
        <v>0</v>
      </c>
      <c r="BU1088" s="267">
        <f t="array" ref="BU1088">(AVERAGE(IF($E$4:$BG$4=BU$4,$E1088:$BG1088)))</f>
        <v>0</v>
      </c>
      <c r="BV1088" s="267">
        <f t="array" ref="BV1088">(MIN(IF($E$4:$BG$4=BV$4,$E1088:$BG1088)))</f>
        <v>0</v>
      </c>
      <c r="BW1088" s="267">
        <f t="array" ref="BW1088">(MAX(IF($E$4:$BG$4=BW$4,$E1088:$BG1088)))</f>
        <v>0</v>
      </c>
      <c r="BX1088" s="267">
        <f t="array" ref="BX1088">(AVERAGE(IF($E$4:$BG$4=BX$4,$E1088:$BG1088)))</f>
        <v>0</v>
      </c>
      <c r="BY1088" s="267">
        <f t="array" ref="BY1088">(MIN(IF($E$4:$BG$4=BY$4,$E1088:$BG1088)))</f>
        <v>0</v>
      </c>
      <c r="BZ1088" s="267">
        <f t="array" ref="BZ1088">(MAX(IF($E$4:$BG$4=BZ$4,$E1088:$BG1088)))</f>
        <v>0</v>
      </c>
      <c r="CA1088" s="267">
        <f t="array" ref="CA1088">(AVERAGE(IF($E$4:$BG$4=CA$4,$E1088:$BG1088)))</f>
        <v>0</v>
      </c>
      <c r="CB1088" s="268">
        <f t="shared" si="399"/>
        <v>0</v>
      </c>
      <c r="CC1088" s="268">
        <f t="shared" si="400"/>
        <v>0</v>
      </c>
      <c r="CD1088" s="268">
        <f t="shared" si="401"/>
        <v>0</v>
      </c>
    </row>
    <row r="1089" spans="1:82" s="90" customFormat="1" ht="24">
      <c r="A1089" s="253">
        <f t="shared" si="407"/>
        <v>56101</v>
      </c>
      <c r="B1089" s="236" t="s">
        <v>409</v>
      </c>
      <c r="C1089" s="50"/>
      <c r="D1089" s="50"/>
      <c r="E1089" s="79">
        <f>ALL!E476/ALL!E$554</f>
        <v>9.4032654502298647E-3</v>
      </c>
      <c r="F1089" s="79">
        <f>ALL!F476/ALL!F$554</f>
        <v>7.2533276705275523E-3</v>
      </c>
      <c r="G1089" s="79">
        <f>ALL!G476/ALL!G$554</f>
        <v>8.1251774427408621E-3</v>
      </c>
      <c r="H1089" s="79">
        <f>ALL!H476/ALL!H$554</f>
        <v>6.5503223695897008E-3</v>
      </c>
      <c r="I1089" s="79">
        <f>ALL!I476/ALL!I$554</f>
        <v>6.5354683717245262E-3</v>
      </c>
      <c r="J1089" s="79">
        <f>ALL!J476/ALL!J$554</f>
        <v>6.6557147991081296E-3</v>
      </c>
      <c r="K1089" s="79">
        <f>ALL!K476/ALL!K$554</f>
        <v>8.8875082962956535E-3</v>
      </c>
      <c r="L1089" s="79">
        <f>ALL!L476/ALL!L$554</f>
        <v>5.5524686476727042E-3</v>
      </c>
      <c r="M1089" s="79">
        <f>ALL!M476/ALL!M$554</f>
        <v>8.888724978119357E-3</v>
      </c>
      <c r="N1089" s="79">
        <f>ALL!N476/ALL!N$554</f>
        <v>1.0322727592648202E-2</v>
      </c>
      <c r="O1089" s="79">
        <f>ALL!O476/ALL!O$554</f>
        <v>1.4921858447509427E-2</v>
      </c>
      <c r="P1089" s="79">
        <f>ALL!P476/ALL!P$554</f>
        <v>2.4711773127454768E-3</v>
      </c>
      <c r="Q1089" s="79">
        <f>ALL!Q476/ALL!Q$554</f>
        <v>7.8211188065865685E-3</v>
      </c>
      <c r="R1089" s="79">
        <f>ALL!R476/ALL!R$554</f>
        <v>7.3599126875890089E-3</v>
      </c>
      <c r="S1089" s="79">
        <f>ALL!S476/ALL!S$554</f>
        <v>3.5529548452968248E-3</v>
      </c>
      <c r="T1089" s="79">
        <f>ALL!T476/ALL!T$554</f>
        <v>6.0526453105033779E-3</v>
      </c>
      <c r="U1089" s="79">
        <f>ALL!U476/ALL!U$554</f>
        <v>7.9614106970653988E-3</v>
      </c>
      <c r="V1089" s="79">
        <f>ALL!V476/ALL!V$554</f>
        <v>6.2185667770921606E-3</v>
      </c>
      <c r="W1089" s="79">
        <f>ALL!W476/ALL!W$554</f>
        <v>6.7852362526970222E-3</v>
      </c>
      <c r="X1089" s="79">
        <f>ALL!X476/ALL!X$554</f>
        <v>6.8551395293090954E-3</v>
      </c>
      <c r="Y1089" s="79">
        <f>ALL!Y476/ALL!Y$554</f>
        <v>6.0511783324446525E-3</v>
      </c>
      <c r="Z1089" s="79">
        <f>ALL!Z476/ALL!Z$554</f>
        <v>7.7042518974445237E-3</v>
      </c>
      <c r="AA1089" s="79">
        <f>ALL!AA476/ALL!AA$554</f>
        <v>7.5663255221303169E-3</v>
      </c>
      <c r="AB1089" s="79">
        <f>ALL!AB476/ALL!AB$554</f>
        <v>8.0747674031614227E-3</v>
      </c>
      <c r="AC1089" s="79">
        <f>ALL!AC476/ALL!AC$554</f>
        <v>9.0197335588036998E-3</v>
      </c>
      <c r="AD1089" s="79">
        <f>ALL!AD476/ALL!AD$554</f>
        <v>9.9825615705731278E-3</v>
      </c>
      <c r="AE1089" s="79">
        <f>ALL!AE476/ALL!AE$554</f>
        <v>6.2024905876906867E-3</v>
      </c>
      <c r="AF1089" s="79">
        <f>ALL!AF476/ALL!AF$554</f>
        <v>7.6560917072623948E-3</v>
      </c>
      <c r="AG1089" s="79">
        <f>ALL!AG476/ALL!AG$554</f>
        <v>4.5849559002952081E-3</v>
      </c>
      <c r="AH1089" s="79">
        <f>ALL!AH476/ALL!AH$554</f>
        <v>7.7227837510934674E-3</v>
      </c>
      <c r="AI1089" s="79">
        <f>ALL!AI476/ALL!AI$554</f>
        <v>6.7283750628209993E-3</v>
      </c>
      <c r="AJ1089" s="79">
        <f>ALL!AJ476/ALL!AJ$554</f>
        <v>4.818061533456046E-3</v>
      </c>
      <c r="AK1089" s="79">
        <f>ALL!AK476/ALL!AK$554</f>
        <v>2.1023834173481654E-2</v>
      </c>
      <c r="AL1089" s="79">
        <f>ALL!AL476/ALL!AL$554</f>
        <v>6.7696020348921087E-3</v>
      </c>
      <c r="AM1089" s="79">
        <f>ALL!AM476/ALL!AM$554</f>
        <v>2.0807912117371881E-2</v>
      </c>
      <c r="AN1089" s="79">
        <f>ALL!AN476/ALL!AN$554</f>
        <v>2.1880335806377976E-2</v>
      </c>
      <c r="AO1089" s="79">
        <f>ALL!AO476/ALL!AO$554</f>
        <v>6.3339746427553871E-3</v>
      </c>
      <c r="AP1089" s="79">
        <f>ALL!AP476/ALL!AP$554</f>
        <v>1.6464203828736021E-2</v>
      </c>
      <c r="AQ1089" s="79">
        <f>ALL!AQ476/ALL!AQ$554</f>
        <v>1.5941303148269154E-2</v>
      </c>
      <c r="AR1089" s="79">
        <f>ALL!AR476/ALL!AR$554</f>
        <v>9.9488707782187189E-3</v>
      </c>
      <c r="AS1089" s="79">
        <f>ALL!AS476/ALL!AS$554</f>
        <v>1.538476455697407E-2</v>
      </c>
      <c r="AT1089" s="79">
        <f>ALL!AT476/ALL!AT$554</f>
        <v>2.2668448119781654E-2</v>
      </c>
      <c r="AU1089" s="79">
        <f>ALL!AU476/ALL!AU$554</f>
        <v>3.2503770682989291E-2</v>
      </c>
      <c r="AV1089" s="79">
        <f>ALL!AV476/ALL!AV$554</f>
        <v>1.1656285345352265E-2</v>
      </c>
      <c r="AW1089" s="79">
        <f>ALL!AW476/ALL!AW$554</f>
        <v>3.7747325302759809E-2</v>
      </c>
      <c r="AX1089" s="79">
        <f>ALL!AX476/ALL!AX$554</f>
        <v>1.7494717735047311E-2</v>
      </c>
      <c r="AY1089" s="79">
        <f>ALL!AY476/ALL!AY$554</f>
        <v>2.0205645475035353E-2</v>
      </c>
      <c r="AZ1089" s="79">
        <f>ALL!AZ476/ALL!AZ$554</f>
        <v>2.2943976946750912E-2</v>
      </c>
      <c r="BA1089" s="79">
        <f>ALL!BA476/ALL!BA$554</f>
        <v>2.9246892936456936E-2</v>
      </c>
      <c r="BB1089" s="79">
        <f>ALL!BB476/ALL!BB$554</f>
        <v>1.532073939972081E-2</v>
      </c>
      <c r="BC1089" s="79">
        <f>ALL!BC476/ALL!BC$554</f>
        <v>4.859266268940976E-2</v>
      </c>
      <c r="BD1089" s="79">
        <f>ALL!BD476/ALL!BD$554</f>
        <v>1.0199620345848577E-2</v>
      </c>
      <c r="BE1089" s="79">
        <f>ALL!BE476/ALL!BE$554</f>
        <v>6.7284660692460696E-3</v>
      </c>
      <c r="BF1089" s="79">
        <f>ALL!BF476/ALL!BF$554</f>
        <v>6.8178475544757207E-3</v>
      </c>
      <c r="BG1089" s="79">
        <f>ALL!BG476/ALL!BG$554</f>
        <v>8.8430664084472033E-3</v>
      </c>
      <c r="BH1089" s="79">
        <f>ALL!BH476/ALL!BH$554</f>
        <v>7.6244450665335205E-3</v>
      </c>
      <c r="BJ1089" s="267">
        <f t="array" ref="BJ1089">(MIN(IF($E$4:$BG$4=BJ$4,$E1089:$BG1089)))</f>
        <v>6.3339746427553871E-3</v>
      </c>
      <c r="BK1089" s="267">
        <f t="array" ref="BK1089">(MAX(IF($E$4:$BG$4=BK$4,$E1089:$BG1089)))</f>
        <v>4.859266268940976E-2</v>
      </c>
      <c r="BL1089" s="267">
        <f t="array" ref="BL1089">(AVERAGE(IF($E$4:$BG$4=BL$4,$E1089:$BG1089)))</f>
        <v>2.1520869837164714E-2</v>
      </c>
      <c r="BM1089" s="267">
        <f t="array" ref="BM1089">(MIN(IF($E$4:$BG$4=BM$4,$E1089:$BG1089)))</f>
        <v>6.7284660692460696E-3</v>
      </c>
      <c r="BN1089" s="267">
        <f t="array" ref="BN1089">(MAX(IF($E$4:$BG$4=BN$4,$E1089:$BG1089)))</f>
        <v>1.0199620345848577E-2</v>
      </c>
      <c r="BO1089" s="267">
        <f t="array" ref="BO1089">(AVERAGE(IF($E$4:$BG$4=BO$4,$E1089:$BG1089)))</f>
        <v>8.1472500945043921E-3</v>
      </c>
      <c r="BP1089" s="267">
        <f t="array" ref="BP1089">(MIN(IF($E$4:$BG$4=BP$4,$E1089:$BG1089)))</f>
        <v>6.7696020348921087E-3</v>
      </c>
      <c r="BQ1089" s="267">
        <f t="array" ref="BQ1089">(MAX(IF($E$4:$BG$4=BQ$4,$E1089:$BG1089)))</f>
        <v>2.1023834173481654E-2</v>
      </c>
      <c r="BR1089" s="267">
        <f t="array" ref="BR1089">(AVERAGE(IF($E$4:$BG$4=BR$4,$E1089:$BG1089)))</f>
        <v>1.6200449441915215E-2</v>
      </c>
      <c r="BS1089" s="267">
        <f t="array" ref="BS1089">(MIN(IF($E$4:$BG$4=BS$4,$E1089:$BG1089)))</f>
        <v>3.5529548452968248E-3</v>
      </c>
      <c r="BT1089" s="267">
        <f t="array" ref="BT1089">(MAX(IF($E$4:$BG$4=BT$4,$E1089:$BG1089)))</f>
        <v>1.4921858447509427E-2</v>
      </c>
      <c r="BU1089" s="267">
        <f t="array" ref="BU1089">(AVERAGE(IF($E$4:$BG$4=BU$4,$E1089:$BG1089)))</f>
        <v>7.8511928244662469E-3</v>
      </c>
      <c r="BV1089" s="267">
        <f t="array" ref="BV1089">(MIN(IF($E$4:$BG$4=BV$4,$E1089:$BG1089)))</f>
        <v>4.818061533456046E-3</v>
      </c>
      <c r="BW1089" s="267">
        <f t="array" ref="BW1089">(MAX(IF($E$4:$BG$4=BW$4,$E1089:$BG1089)))</f>
        <v>8.1251774427408621E-3</v>
      </c>
      <c r="BX1089" s="267">
        <f t="array" ref="BX1089">(AVERAGE(IF($E$4:$BG$4=BX$4,$E1089:$BG1089)))</f>
        <v>7.1805645692007139E-3</v>
      </c>
      <c r="BY1089" s="267">
        <f t="array" ref="BY1089">(MIN(IF($E$4:$BG$4=BY$4,$E1089:$BG1089)))</f>
        <v>2.4711773127454768E-3</v>
      </c>
      <c r="BZ1089" s="267">
        <f t="array" ref="BZ1089">(MAX(IF($E$4:$BG$4=BZ$4,$E1089:$BG1089)))</f>
        <v>7.9614106970653988E-3</v>
      </c>
      <c r="CA1089" s="267">
        <f t="array" ref="CA1089">(AVERAGE(IF($E$4:$BG$4=CA$4,$E1089:$BG1089)))</f>
        <v>5.8127136459476311E-3</v>
      </c>
      <c r="CB1089" s="268">
        <f t="shared" si="399"/>
        <v>0</v>
      </c>
      <c r="CC1089" s="268">
        <f t="shared" si="400"/>
        <v>0</v>
      </c>
      <c r="CD1089" s="268">
        <f t="shared" si="401"/>
        <v>1.1996555803829564E-2</v>
      </c>
    </row>
    <row r="1090" spans="1:82" s="90" customFormat="1" ht="24">
      <c r="A1090" s="253">
        <f t="shared" si="407"/>
        <v>56112</v>
      </c>
      <c r="B1090" s="236" t="s">
        <v>410</v>
      </c>
      <c r="C1090" s="50"/>
      <c r="D1090" s="50"/>
      <c r="E1090" s="79">
        <f>ALL!E477/ALL!E$554</f>
        <v>1.2675091351373262E-6</v>
      </c>
      <c r="F1090" s="79">
        <f>ALL!F477/ALL!F$554</f>
        <v>0</v>
      </c>
      <c r="G1090" s="79">
        <f>ALL!G477/ALL!G$554</f>
        <v>0</v>
      </c>
      <c r="H1090" s="79">
        <f>ALL!H477/ALL!H$554</f>
        <v>1.690006836492729E-4</v>
      </c>
      <c r="I1090" s="79">
        <f>ALL!I477/ALL!I$554</f>
        <v>6.3465798113130031E-5</v>
      </c>
      <c r="J1090" s="79">
        <f>ALL!J477/ALL!J$554</f>
        <v>5.1639516753040747E-5</v>
      </c>
      <c r="K1090" s="79">
        <f>ALL!K477/ALL!K$554</f>
        <v>2.8579947905152771E-4</v>
      </c>
      <c r="L1090" s="79">
        <f>ALL!L477/ALL!L$554</f>
        <v>9.9038203471990568E-5</v>
      </c>
      <c r="M1090" s="79">
        <f>ALL!M477/ALL!M$554</f>
        <v>0</v>
      </c>
      <c r="N1090" s="79">
        <f>ALL!N477/ALL!N$554</f>
        <v>0</v>
      </c>
      <c r="O1090" s="79">
        <f>ALL!O477/ALL!O$554</f>
        <v>0</v>
      </c>
      <c r="P1090" s="79">
        <f>ALL!P477/ALL!P$554</f>
        <v>7.3931360004156606E-5</v>
      </c>
      <c r="Q1090" s="79">
        <f>ALL!Q477/ALL!Q$554</f>
        <v>7.4614679353408531E-5</v>
      </c>
      <c r="R1090" s="79">
        <f>ALL!R477/ALL!R$554</f>
        <v>0</v>
      </c>
      <c r="S1090" s="79">
        <f>ALL!S477/ALL!S$554</f>
        <v>9.321204532522483E-5</v>
      </c>
      <c r="T1090" s="79">
        <f>ALL!T477/ALL!T$554</f>
        <v>4.6745499954578844E-4</v>
      </c>
      <c r="U1090" s="79">
        <f>ALL!U477/ALL!U$554</f>
        <v>0</v>
      </c>
      <c r="V1090" s="79">
        <f>ALL!V477/ALL!V$554</f>
        <v>0</v>
      </c>
      <c r="W1090" s="79">
        <f>ALL!W477/ALL!W$554</f>
        <v>2.1253024709906231E-5</v>
      </c>
      <c r="X1090" s="79">
        <f>ALL!X477/ALL!X$554</f>
        <v>1.0818103035043346E-5</v>
      </c>
      <c r="Y1090" s="79">
        <f>ALL!Y477/ALL!Y$554</f>
        <v>0</v>
      </c>
      <c r="Z1090" s="79">
        <f>ALL!Z477/ALL!Z$554</f>
        <v>0</v>
      </c>
      <c r="AA1090" s="79">
        <f>ALL!AA477/ALL!AA$554</f>
        <v>0</v>
      </c>
      <c r="AB1090" s="79">
        <f>ALL!AB477/ALL!AB$554</f>
        <v>2.8100389783411069E-5</v>
      </c>
      <c r="AC1090" s="79">
        <f>ALL!AC477/ALL!AC$554</f>
        <v>0</v>
      </c>
      <c r="AD1090" s="79">
        <f>ALL!AD477/ALL!AD$554</f>
        <v>0</v>
      </c>
      <c r="AE1090" s="79">
        <f>ALL!AE477/ALL!AE$554</f>
        <v>0</v>
      </c>
      <c r="AF1090" s="79">
        <f>ALL!AF477/ALL!AF$554</f>
        <v>1.0794004690072087E-4</v>
      </c>
      <c r="AG1090" s="79">
        <f>ALL!AG477/ALL!AG$554</f>
        <v>1.596623703538649E-5</v>
      </c>
      <c r="AH1090" s="79">
        <f>ALL!AH477/ALL!AH$554</f>
        <v>1.3662538340333266E-4</v>
      </c>
      <c r="AI1090" s="79">
        <f>ALL!AI477/ALL!AI$554</f>
        <v>5.5373132839993752E-5</v>
      </c>
      <c r="AJ1090" s="79">
        <f>ALL!AJ477/ALL!AJ$554</f>
        <v>0</v>
      </c>
      <c r="AK1090" s="79">
        <f>ALL!AK477/ALL!AK$554</f>
        <v>0</v>
      </c>
      <c r="AL1090" s="79">
        <f>ALL!AL477/ALL!AL$554</f>
        <v>0</v>
      </c>
      <c r="AM1090" s="79">
        <f>ALL!AM477/ALL!AM$554</f>
        <v>5.5043968076003124E-5</v>
      </c>
      <c r="AN1090" s="79">
        <f>ALL!AN477/ALL!AN$554</f>
        <v>1.9876116414498626E-3</v>
      </c>
      <c r="AO1090" s="79">
        <f>ALL!AO477/ALL!AO$554</f>
        <v>0</v>
      </c>
      <c r="AP1090" s="79">
        <f>ALL!AP477/ALL!AP$554</f>
        <v>5.6842380075438151E-4</v>
      </c>
      <c r="AQ1090" s="79">
        <f>ALL!AQ477/ALL!AQ$554</f>
        <v>0</v>
      </c>
      <c r="AR1090" s="79">
        <f>ALL!AR477/ALL!AR$554</f>
        <v>-3.2642182070555908E-5</v>
      </c>
      <c r="AS1090" s="79">
        <f>ALL!AS477/ALL!AS$554</f>
        <v>0</v>
      </c>
      <c r="AT1090" s="79">
        <f>ALL!AT477/ALL!AT$554</f>
        <v>0</v>
      </c>
      <c r="AU1090" s="79">
        <f>ALL!AU477/ALL!AU$554</f>
        <v>3.292879839828758E-5</v>
      </c>
      <c r="AV1090" s="79">
        <f>ALL!AV477/ALL!AV$554</f>
        <v>3.6356710617664443E-4</v>
      </c>
      <c r="AW1090" s="79">
        <f>ALL!AW477/ALL!AW$554</f>
        <v>6.4369461205464047E-4</v>
      </c>
      <c r="AX1090" s="79">
        <f>ALL!AX477/ALL!AX$554</f>
        <v>0</v>
      </c>
      <c r="AY1090" s="79">
        <f>ALL!AY477/ALL!AY$554</f>
        <v>1.4506223661532327E-3</v>
      </c>
      <c r="AZ1090" s="79">
        <f>ALL!AZ477/ALL!AZ$554</f>
        <v>2.2219218075972685E-3</v>
      </c>
      <c r="BA1090" s="79">
        <f>ALL!BA477/ALL!BA$554</f>
        <v>9.4173929920004437E-3</v>
      </c>
      <c r="BB1090" s="79">
        <f>ALL!BB477/ALL!BB$554</f>
        <v>2.1040828958094238E-3</v>
      </c>
      <c r="BC1090" s="79">
        <f>ALL!BC477/ALL!BC$554</f>
        <v>0</v>
      </c>
      <c r="BD1090" s="79">
        <f>ALL!BD477/ALL!BD$554</f>
        <v>0</v>
      </c>
      <c r="BE1090" s="79">
        <f>ALL!BE477/ALL!BE$554</f>
        <v>1.4432159289162427E-4</v>
      </c>
      <c r="BF1090" s="79">
        <f>ALL!BF477/ALL!BF$554</f>
        <v>8.0974081617059154E-5</v>
      </c>
      <c r="BG1090" s="79">
        <f>ALL!BG477/ALL!BG$554</f>
        <v>3.4326194772593753E-4</v>
      </c>
      <c r="BH1090" s="79">
        <f>ALL!BH477/ALL!BH$554</f>
        <v>7.6471220580853449E-5</v>
      </c>
      <c r="BJ1090" s="267">
        <f t="array" ref="BJ1090">(MIN(IF($E$4:$BG$4=BJ$4,$E1090:$BG1090)))</f>
        <v>-3.2642182070555908E-5</v>
      </c>
      <c r="BK1090" s="267">
        <f t="array" ref="BK1090">(MAX(IF($E$4:$BG$4=BK$4,$E1090:$BG1090)))</f>
        <v>9.4173929920004437E-3</v>
      </c>
      <c r="BL1090" s="267">
        <f t="array" ref="BL1090">(AVERAGE(IF($E$4:$BG$4=BL$4,$E1090:$BG1090)))</f>
        <v>1.1723502398952267E-3</v>
      </c>
      <c r="BM1090" s="267">
        <f t="array" ref="BM1090">(MIN(IF($E$4:$BG$4=BM$4,$E1090:$BG1090)))</f>
        <v>0</v>
      </c>
      <c r="BN1090" s="267">
        <f t="array" ref="BN1090">(MAX(IF($E$4:$BG$4=BN$4,$E1090:$BG1090)))</f>
        <v>3.4326194772593753E-4</v>
      </c>
      <c r="BO1090" s="267">
        <f t="array" ref="BO1090">(AVERAGE(IF($E$4:$BG$4=BO$4,$E1090:$BG1090)))</f>
        <v>1.4213940555865524E-4</v>
      </c>
      <c r="BP1090" s="267">
        <f t="array" ref="BP1090">(MIN(IF($E$4:$BG$4=BP$4,$E1090:$BG1090)))</f>
        <v>0</v>
      </c>
      <c r="BQ1090" s="267">
        <f t="array" ref="BQ1090">(MAX(IF($E$4:$BG$4=BQ$4,$E1090:$BG1090)))</f>
        <v>5.5043968076003124E-5</v>
      </c>
      <c r="BR1090" s="267">
        <f t="array" ref="BR1090">(AVERAGE(IF($E$4:$BG$4=BR$4,$E1090:$BG1090)))</f>
        <v>1.8347989358667707E-5</v>
      </c>
      <c r="BS1090" s="267">
        <f t="array" ref="BS1090">(MIN(IF($E$4:$BG$4=BS$4,$E1090:$BG1090)))</f>
        <v>0</v>
      </c>
      <c r="BT1090" s="267">
        <f t="array" ref="BT1090">(MAX(IF($E$4:$BG$4=BT$4,$E1090:$BG1090)))</f>
        <v>4.6745499954578844E-4</v>
      </c>
      <c r="BU1090" s="267">
        <f t="array" ref="BU1090">(AVERAGE(IF($E$4:$BG$4=BU$4,$E1090:$BG1090)))</f>
        <v>6.7086065134636211E-5</v>
      </c>
      <c r="BV1090" s="267">
        <f t="array" ref="BV1090">(MIN(IF($E$4:$BG$4=BV$4,$E1090:$BG1090)))</f>
        <v>0</v>
      </c>
      <c r="BW1090" s="267">
        <f t="array" ref="BW1090">(MAX(IF($E$4:$BG$4=BW$4,$E1090:$BG1090)))</f>
        <v>2.8100389783411069E-5</v>
      </c>
      <c r="BX1090" s="267">
        <f t="array" ref="BX1090">(AVERAGE(IF($E$4:$BG$4=BX$4,$E1090:$BG1090)))</f>
        <v>7.0250974458527672E-6</v>
      </c>
      <c r="BY1090" s="267">
        <f t="array" ref="BY1090">(MIN(IF($E$4:$BG$4=BY$4,$E1090:$BG1090)))</f>
        <v>0</v>
      </c>
      <c r="BZ1090" s="267">
        <f t="array" ref="BZ1090">(MAX(IF($E$4:$BG$4=BZ$4,$E1090:$BG1090)))</f>
        <v>9.9038203471990568E-5</v>
      </c>
      <c r="CA1090" s="267">
        <f t="array" ref="CA1090">(AVERAGE(IF($E$4:$BG$4=CA$4,$E1090:$BG1090)))</f>
        <v>4.5513262071385829E-5</v>
      </c>
      <c r="CB1090" s="268">
        <f t="shared" si="399"/>
        <v>0</v>
      </c>
      <c r="CC1090" s="268">
        <f t="shared" si="400"/>
        <v>0</v>
      </c>
      <c r="CD1090" s="268">
        <f t="shared" si="401"/>
        <v>3.8430374583172224E-4</v>
      </c>
    </row>
    <row r="1091" spans="1:82" s="90" customFormat="1">
      <c r="A1091" s="253">
        <f t="shared" si="407"/>
        <v>56113</v>
      </c>
      <c r="B1091" s="236" t="s">
        <v>411</v>
      </c>
      <c r="C1091" s="50"/>
      <c r="D1091" s="50"/>
      <c r="E1091" s="79">
        <f>ALL!E478/ALL!E$554</f>
        <v>0</v>
      </c>
      <c r="F1091" s="79">
        <f>ALL!F478/ALL!F$554</f>
        <v>2.8482201061854061E-4</v>
      </c>
      <c r="G1091" s="79">
        <f>ALL!G478/ALL!G$554</f>
        <v>1.1229563668810943E-5</v>
      </c>
      <c r="H1091" s="79">
        <f>ALL!H478/ALL!H$554</f>
        <v>0</v>
      </c>
      <c r="I1091" s="79">
        <f>ALL!I478/ALL!I$554</f>
        <v>1.2287512088204094E-4</v>
      </c>
      <c r="J1091" s="79">
        <f>ALL!J478/ALL!J$554</f>
        <v>6.0166806208598781E-5</v>
      </c>
      <c r="K1091" s="79">
        <f>ALL!K478/ALL!K$554</f>
        <v>3.039824262434025E-4</v>
      </c>
      <c r="L1091" s="79">
        <f>ALL!L478/ALL!L$554</f>
        <v>6.1833240086124432E-5</v>
      </c>
      <c r="M1091" s="79">
        <f>ALL!M478/ALL!M$554</f>
        <v>0</v>
      </c>
      <c r="N1091" s="79">
        <f>ALL!N478/ALL!N$554</f>
        <v>0</v>
      </c>
      <c r="O1091" s="79">
        <f>ALL!O478/ALL!O$554</f>
        <v>0</v>
      </c>
      <c r="P1091" s="79">
        <f>ALL!P478/ALL!P$554</f>
        <v>6.9013438008384132E-5</v>
      </c>
      <c r="Q1091" s="79">
        <f>ALL!Q478/ALL!Q$554</f>
        <v>1.4083087090637012E-4</v>
      </c>
      <c r="R1091" s="79">
        <f>ALL!R478/ALL!R$554</f>
        <v>8.5773070288007558E-6</v>
      </c>
      <c r="S1091" s="79">
        <f>ALL!S478/ALL!S$554</f>
        <v>2.3990274583711307E-5</v>
      </c>
      <c r="T1091" s="79">
        <f>ALL!T478/ALL!T$554</f>
        <v>9.5011723795328687E-5</v>
      </c>
      <c r="U1091" s="79">
        <f>ALL!U478/ALL!U$554</f>
        <v>4.3604533384909155E-5</v>
      </c>
      <c r="V1091" s="79">
        <f>ALL!V478/ALL!V$554</f>
        <v>1.2106871283127574E-4</v>
      </c>
      <c r="W1091" s="79">
        <f>ALL!W478/ALL!W$554</f>
        <v>1.2835693187852954E-4</v>
      </c>
      <c r="X1091" s="79">
        <f>ALL!X478/ALL!X$554</f>
        <v>9.2462813561004342E-5</v>
      </c>
      <c r="Y1091" s="79">
        <f>ALL!Y478/ALL!Y$554</f>
        <v>4.2556609364587941E-4</v>
      </c>
      <c r="Z1091" s="79">
        <f>ALL!Z478/ALL!Z$554</f>
        <v>0</v>
      </c>
      <c r="AA1091" s="79">
        <f>ALL!AA478/ALL!AA$554</f>
        <v>1.9382710639927688E-4</v>
      </c>
      <c r="AB1091" s="79">
        <f>ALL!AB478/ALL!AB$554</f>
        <v>1.974377377032757E-5</v>
      </c>
      <c r="AC1091" s="79">
        <f>ALL!AC478/ALL!AC$554</f>
        <v>1.9612385221872149E-4</v>
      </c>
      <c r="AD1091" s="79">
        <f>ALL!AD478/ALL!AD$554</f>
        <v>9.7138626645125781E-5</v>
      </c>
      <c r="AE1091" s="79">
        <f>ALL!AE478/ALL!AE$554</f>
        <v>1.6453673618008061E-4</v>
      </c>
      <c r="AF1091" s="79">
        <f>ALL!AF478/ALL!AF$554</f>
        <v>1.1537227571121007E-4</v>
      </c>
      <c r="AG1091" s="79">
        <f>ALL!AG478/ALL!AG$554</f>
        <v>4.5429575506557328E-5</v>
      </c>
      <c r="AH1091" s="79">
        <f>ALL!AH478/ALL!AH$554</f>
        <v>1.5390041082743192E-4</v>
      </c>
      <c r="AI1091" s="79">
        <f>ALL!AI478/ALL!AI$554</f>
        <v>5.8776587232661092E-5</v>
      </c>
      <c r="AJ1091" s="79">
        <f>ALL!AJ478/ALL!AJ$554</f>
        <v>5.4074081572509941E-5</v>
      </c>
      <c r="AK1091" s="79">
        <f>ALL!AK478/ALL!AK$554</f>
        <v>0</v>
      </c>
      <c r="AL1091" s="79">
        <f>ALL!AL478/ALL!AL$554</f>
        <v>0</v>
      </c>
      <c r="AM1091" s="79">
        <f>ALL!AM478/ALL!AM$554</f>
        <v>1.6544455095748396E-3</v>
      </c>
      <c r="AN1091" s="79">
        <f>ALL!AN478/ALL!AN$554</f>
        <v>3.8037847322557131E-4</v>
      </c>
      <c r="AO1091" s="79">
        <f>ALL!AO478/ALL!AO$554</f>
        <v>1.0826456269514384E-3</v>
      </c>
      <c r="AP1091" s="79">
        <f>ALL!AP478/ALL!AP$554</f>
        <v>0</v>
      </c>
      <c r="AQ1091" s="79">
        <f>ALL!AQ478/ALL!AQ$554</f>
        <v>0</v>
      </c>
      <c r="AR1091" s="79">
        <f>ALL!AR478/ALL!AR$554</f>
        <v>0</v>
      </c>
      <c r="AS1091" s="79">
        <f>ALL!AS478/ALL!AS$554</f>
        <v>5.4200125540175689E-4</v>
      </c>
      <c r="AT1091" s="79">
        <f>ALL!AT478/ALL!AT$554</f>
        <v>5.8506315411666846E-4</v>
      </c>
      <c r="AU1091" s="79">
        <f>ALL!AU478/ALL!AU$554</f>
        <v>8.3808473130451576E-4</v>
      </c>
      <c r="AV1091" s="79">
        <f>ALL!AV478/ALL!AV$554</f>
        <v>5.4571832679889464E-4</v>
      </c>
      <c r="AW1091" s="79">
        <f>ALL!AW478/ALL!AW$554</f>
        <v>9.2522656918265372E-4</v>
      </c>
      <c r="AX1091" s="79">
        <f>ALL!AX478/ALL!AX$554</f>
        <v>5.8301111387445211E-4</v>
      </c>
      <c r="AY1091" s="79">
        <f>ALL!AY478/ALL!AY$554</f>
        <v>1.2927314963678467E-3</v>
      </c>
      <c r="AZ1091" s="79">
        <f>ALL!AZ478/ALL!AZ$554</f>
        <v>0</v>
      </c>
      <c r="BA1091" s="79">
        <f>ALL!BA478/ALL!BA$554</f>
        <v>0</v>
      </c>
      <c r="BB1091" s="79">
        <f>ALL!BB478/ALL!BB$554</f>
        <v>0</v>
      </c>
      <c r="BC1091" s="79">
        <f>ALL!BC478/ALL!BC$554</f>
        <v>0</v>
      </c>
      <c r="BD1091" s="79">
        <f>ALL!BD478/ALL!BD$554</f>
        <v>1.856563490821151E-4</v>
      </c>
      <c r="BE1091" s="79">
        <f>ALL!BE478/ALL!BE$554</f>
        <v>3.2003018001198818E-4</v>
      </c>
      <c r="BF1091" s="79">
        <f>ALL!BF478/ALL!BF$554</f>
        <v>6.2376841126226518E-5</v>
      </c>
      <c r="BG1091" s="79">
        <f>ALL!BG478/ALL!BG$554</f>
        <v>0</v>
      </c>
      <c r="BH1091" s="79">
        <f>ALL!BH478/ALL!BH$554</f>
        <v>1.0002430216411238E-4</v>
      </c>
      <c r="BJ1091" s="267">
        <f t="array" ref="BJ1091">(MIN(IF($E$4:$BG$4=BJ$4,$E1091:$BG1091)))</f>
        <v>0</v>
      </c>
      <c r="BK1091" s="267">
        <f t="array" ref="BK1091">(MAX(IF($E$4:$BG$4=BK$4,$E1091:$BG1091)))</f>
        <v>1.2927314963678467E-3</v>
      </c>
      <c r="BL1091" s="267">
        <f t="array" ref="BL1091">(AVERAGE(IF($E$4:$BG$4=BL$4,$E1091:$BG1091)))</f>
        <v>4.2342879670148733E-4</v>
      </c>
      <c r="BM1091" s="267">
        <f t="array" ref="BM1091">(MIN(IF($E$4:$BG$4=BM$4,$E1091:$BG1091)))</f>
        <v>0</v>
      </c>
      <c r="BN1091" s="267">
        <f t="array" ref="BN1091">(MAX(IF($E$4:$BG$4=BN$4,$E1091:$BG1091)))</f>
        <v>3.2003018001198818E-4</v>
      </c>
      <c r="BO1091" s="267">
        <f t="array" ref="BO1091">(AVERAGE(IF($E$4:$BG$4=BO$4,$E1091:$BG1091)))</f>
        <v>1.4201584255508245E-4</v>
      </c>
      <c r="BP1091" s="267">
        <f t="array" ref="BP1091">(MIN(IF($E$4:$BG$4=BP$4,$E1091:$BG1091)))</f>
        <v>0</v>
      </c>
      <c r="BQ1091" s="267">
        <f t="array" ref="BQ1091">(MAX(IF($E$4:$BG$4=BQ$4,$E1091:$BG1091)))</f>
        <v>1.6544455095748396E-3</v>
      </c>
      <c r="BR1091" s="267">
        <f t="array" ref="BR1091">(AVERAGE(IF($E$4:$BG$4=BR$4,$E1091:$BG1091)))</f>
        <v>5.5148183652494658E-4</v>
      </c>
      <c r="BS1091" s="267">
        <f t="array" ref="BS1091">(MIN(IF($E$4:$BG$4=BS$4,$E1091:$BG1091)))</f>
        <v>0</v>
      </c>
      <c r="BT1091" s="267">
        <f t="array" ref="BT1091">(MAX(IF($E$4:$BG$4=BT$4,$E1091:$BG1091)))</f>
        <v>4.2556609364587941E-4</v>
      </c>
      <c r="BU1091" s="267">
        <f t="array" ref="BU1091">(AVERAGE(IF($E$4:$BG$4=BU$4,$E1091:$BG1091)))</f>
        <v>1.1967962693915638E-4</v>
      </c>
      <c r="BV1091" s="267">
        <f t="array" ref="BV1091">(MIN(IF($E$4:$BG$4=BV$4,$E1091:$BG1091)))</f>
        <v>0</v>
      </c>
      <c r="BW1091" s="267">
        <f t="array" ref="BW1091">(MAX(IF($E$4:$BG$4=BW$4,$E1091:$BG1091)))</f>
        <v>5.4074081572509941E-5</v>
      </c>
      <c r="BX1091" s="267">
        <f t="array" ref="BX1091">(AVERAGE(IF($E$4:$BG$4=BX$4,$E1091:$BG1091)))</f>
        <v>2.1261854752912111E-5</v>
      </c>
      <c r="BY1091" s="267">
        <f t="array" ref="BY1091">(MIN(IF($E$4:$BG$4=BY$4,$E1091:$BG1091)))</f>
        <v>4.3604533384909155E-5</v>
      </c>
      <c r="BZ1091" s="267">
        <f t="array" ref="BZ1091">(MAX(IF($E$4:$BG$4=BZ$4,$E1091:$BG1091)))</f>
        <v>1.2287512088204094E-4</v>
      </c>
      <c r="CA1091" s="267">
        <f t="array" ref="CA1091">(AVERAGE(IF($E$4:$BG$4=CA$4,$E1091:$BG1091)))</f>
        <v>7.0570758380240195E-5</v>
      </c>
      <c r="CB1091" s="268">
        <f t="shared" si="399"/>
        <v>0</v>
      </c>
      <c r="CC1091" s="268">
        <f t="shared" si="400"/>
        <v>0</v>
      </c>
      <c r="CD1091" s="268">
        <f t="shared" si="401"/>
        <v>2.1981244582571969E-4</v>
      </c>
    </row>
    <row r="1092" spans="1:82" s="90" customFormat="1">
      <c r="A1092" s="253">
        <f t="shared" si="407"/>
        <v>56115</v>
      </c>
      <c r="B1092" s="236" t="s">
        <v>412</v>
      </c>
      <c r="C1092" s="50"/>
      <c r="D1092" s="50"/>
      <c r="E1092" s="79">
        <f>ALL!E479/ALL!E$554</f>
        <v>2.4164454104243918E-4</v>
      </c>
      <c r="F1092" s="79">
        <f>ALL!F479/ALL!F$554</f>
        <v>1.0644653235156596E-4</v>
      </c>
      <c r="G1092" s="79">
        <f>ALL!G479/ALL!G$554</f>
        <v>1.5952952545207508E-4</v>
      </c>
      <c r="H1092" s="79">
        <f>ALL!H479/ALL!H$554</f>
        <v>9.700157284470219E-5</v>
      </c>
      <c r="I1092" s="79">
        <f>ALL!I479/ALL!I$554</f>
        <v>9.1217763058553346E-5</v>
      </c>
      <c r="J1092" s="79">
        <f>ALL!J479/ALL!J$554</f>
        <v>1.6448729533521903E-4</v>
      </c>
      <c r="K1092" s="79">
        <f>ALL!K479/ALL!K$554</f>
        <v>2.8963985335502836E-4</v>
      </c>
      <c r="L1092" s="79">
        <f>ALL!L479/ALL!L$554</f>
        <v>1.6623361787132594E-4</v>
      </c>
      <c r="M1092" s="79">
        <f>ALL!M479/ALL!M$554</f>
        <v>2.3785368448010522E-4</v>
      </c>
      <c r="N1092" s="79">
        <f>ALL!N479/ALL!N$554</f>
        <v>6.0139597841091764E-5</v>
      </c>
      <c r="O1092" s="79">
        <f>ALL!O479/ALL!O$554</f>
        <v>8.0516293511849021E-5</v>
      </c>
      <c r="P1092" s="79">
        <f>ALL!P479/ALL!P$554</f>
        <v>1.7732010551088086E-4</v>
      </c>
      <c r="Q1092" s="79">
        <f>ALL!Q479/ALL!Q$554</f>
        <v>1.5188032313748486E-4</v>
      </c>
      <c r="R1092" s="79">
        <f>ALL!R479/ALL!R$554</f>
        <v>2.4148407253768501E-4</v>
      </c>
      <c r="S1092" s="79">
        <f>ALL!S479/ALL!S$554</f>
        <v>2.7385817020046161E-4</v>
      </c>
      <c r="T1092" s="79">
        <f>ALL!T479/ALL!T$554</f>
        <v>2.1279445540912863E-4</v>
      </c>
      <c r="U1092" s="79">
        <f>ALL!U479/ALL!U$554</f>
        <v>7.4627511603659767E-4</v>
      </c>
      <c r="V1092" s="79">
        <f>ALL!V479/ALL!V$554</f>
        <v>7.758010749732468E-5</v>
      </c>
      <c r="W1092" s="79">
        <f>ALL!W479/ALL!W$554</f>
        <v>1.1909607931346195E-4</v>
      </c>
      <c r="X1092" s="79">
        <f>ALL!X479/ALL!X$554</f>
        <v>3.3736603627307295E-5</v>
      </c>
      <c r="Y1092" s="79">
        <f>ALL!Y479/ALL!Y$554</f>
        <v>2.9309375218532186E-4</v>
      </c>
      <c r="Z1092" s="79">
        <f>ALL!Z479/ALL!Z$554</f>
        <v>2.0378069395347122E-4</v>
      </c>
      <c r="AA1092" s="79">
        <f>ALL!AA479/ALL!AA$554</f>
        <v>1.2812573080308074E-4</v>
      </c>
      <c r="AB1092" s="79">
        <f>ALL!AB479/ALL!AB$554</f>
        <v>9.8817601433348056E-5</v>
      </c>
      <c r="AC1092" s="79">
        <f>ALL!AC479/ALL!AC$554</f>
        <v>1.3939359396750731E-4</v>
      </c>
      <c r="AD1092" s="79">
        <f>ALL!AD479/ALL!AD$554</f>
        <v>1.5029033008692459E-4</v>
      </c>
      <c r="AE1092" s="79">
        <f>ALL!AE479/ALL!AE$554</f>
        <v>3.6239382739599777E-4</v>
      </c>
      <c r="AF1092" s="79">
        <f>ALL!AF479/ALL!AF$554</f>
        <v>2.231256636932531E-4</v>
      </c>
      <c r="AG1092" s="79">
        <f>ALL!AG479/ALL!AG$554</f>
        <v>1.0119658233628719E-4</v>
      </c>
      <c r="AH1092" s="79">
        <f>ALL!AH479/ALL!AH$554</f>
        <v>1.4100925856420793E-4</v>
      </c>
      <c r="AI1092" s="79">
        <f>ALL!AI479/ALL!AI$554</f>
        <v>1.840576859328295E-4</v>
      </c>
      <c r="AJ1092" s="79">
        <f>ALL!AJ479/ALL!AJ$554</f>
        <v>2.3415422902039819E-4</v>
      </c>
      <c r="AK1092" s="79">
        <f>ALL!AK479/ALL!AK$554</f>
        <v>0</v>
      </c>
      <c r="AL1092" s="79">
        <f>ALL!AL479/ALL!AL$554</f>
        <v>3.7820826680342033E-4</v>
      </c>
      <c r="AM1092" s="79">
        <f>ALL!AM479/ALL!AM$554</f>
        <v>0</v>
      </c>
      <c r="AN1092" s="79">
        <f>ALL!AN479/ALL!AN$554</f>
        <v>5.2812053165615322E-4</v>
      </c>
      <c r="AO1092" s="79">
        <f>ALL!AO479/ALL!AO$554</f>
        <v>0</v>
      </c>
      <c r="AP1092" s="79">
        <f>ALL!AP479/ALL!AP$554</f>
        <v>4.431637790512694E-4</v>
      </c>
      <c r="AQ1092" s="79">
        <f>ALL!AQ479/ALL!AQ$554</f>
        <v>2.5553651120729086E-4</v>
      </c>
      <c r="AR1092" s="79">
        <f>ALL!AR479/ALL!AR$554</f>
        <v>0</v>
      </c>
      <c r="AS1092" s="79">
        <f>ALL!AS479/ALL!AS$554</f>
        <v>1.0441378626623783E-4</v>
      </c>
      <c r="AT1092" s="79">
        <f>ALL!AT479/ALL!AT$554</f>
        <v>3.8064309690443961E-4</v>
      </c>
      <c r="AU1092" s="79">
        <f>ALL!AU479/ALL!AU$554</f>
        <v>1.1456542433623509E-4</v>
      </c>
      <c r="AV1092" s="79">
        <f>ALL!AV479/ALL!AV$554</f>
        <v>3.8733151533993396E-4</v>
      </c>
      <c r="AW1092" s="79">
        <f>ALL!AW479/ALL!AW$554</f>
        <v>2.8317535268653853E-3</v>
      </c>
      <c r="AX1092" s="79">
        <f>ALL!AX479/ALL!AX$554</f>
        <v>5.0191208827843608E-4</v>
      </c>
      <c r="AY1092" s="79">
        <f>ALL!AY479/ALL!AY$554</f>
        <v>2.1783092220391197E-4</v>
      </c>
      <c r="AZ1092" s="79">
        <f>ALL!AZ479/ALL!AZ$554</f>
        <v>4.530355528144456E-4</v>
      </c>
      <c r="BA1092" s="79">
        <f>ALL!BA479/ALL!BA$554</f>
        <v>2.1634327007732639E-4</v>
      </c>
      <c r="BB1092" s="79">
        <f>ALL!BB479/ALL!BB$554</f>
        <v>0</v>
      </c>
      <c r="BC1092" s="79">
        <f>ALL!BC479/ALL!BC$554</f>
        <v>3.5320968321041386E-4</v>
      </c>
      <c r="BD1092" s="79">
        <f>ALL!BD479/ALL!BD$554</f>
        <v>2.5787202774121213E-4</v>
      </c>
      <c r="BE1092" s="79">
        <f>ALL!BE479/ALL!BE$554</f>
        <v>1.7802551942919129E-4</v>
      </c>
      <c r="BF1092" s="79">
        <f>ALL!BF479/ALL!BF$554</f>
        <v>1.4082530744009174E-4</v>
      </c>
      <c r="BG1092" s="79">
        <f>ALL!BG479/ALL!BG$554</f>
        <v>3.6893566264098806E-4</v>
      </c>
      <c r="BH1092" s="79">
        <f>ALL!BH479/ALL!BH$554</f>
        <v>1.7356930094562746E-4</v>
      </c>
      <c r="BJ1092" s="267">
        <f t="array" ref="BJ1092">(MIN(IF($E$4:$BG$4=BJ$4,$E1092:$BG1092)))</f>
        <v>0</v>
      </c>
      <c r="BK1092" s="267">
        <f t="array" ref="BK1092">(MAX(IF($E$4:$BG$4=BK$4,$E1092:$BG1092)))</f>
        <v>2.8317535268653853E-3</v>
      </c>
      <c r="BL1092" s="267">
        <f t="array" ref="BL1092">(AVERAGE(IF($E$4:$BG$4=BL$4,$E1092:$BG1092)))</f>
        <v>4.2424123051321746E-4</v>
      </c>
      <c r="BM1092" s="267">
        <f t="array" ref="BM1092">(MIN(IF($E$4:$BG$4=BM$4,$E1092:$BG1092)))</f>
        <v>1.4082530744009174E-4</v>
      </c>
      <c r="BN1092" s="267">
        <f t="array" ref="BN1092">(MAX(IF($E$4:$BG$4=BN$4,$E1092:$BG1092)))</f>
        <v>3.6893566264098806E-4</v>
      </c>
      <c r="BO1092" s="267">
        <f t="array" ref="BO1092">(AVERAGE(IF($E$4:$BG$4=BO$4,$E1092:$BG1092)))</f>
        <v>2.3641462931287081E-4</v>
      </c>
      <c r="BP1092" s="267">
        <f t="array" ref="BP1092">(MIN(IF($E$4:$BG$4=BP$4,$E1092:$BG1092)))</f>
        <v>0</v>
      </c>
      <c r="BQ1092" s="267">
        <f t="array" ref="BQ1092">(MAX(IF($E$4:$BG$4=BQ$4,$E1092:$BG1092)))</f>
        <v>3.7820826680342033E-4</v>
      </c>
      <c r="BR1092" s="267">
        <f t="array" ref="BR1092">(AVERAGE(IF($E$4:$BG$4=BR$4,$E1092:$BG1092)))</f>
        <v>1.2606942226780677E-4</v>
      </c>
      <c r="BS1092" s="267">
        <f t="array" ref="BS1092">(MIN(IF($E$4:$BG$4=BS$4,$E1092:$BG1092)))</f>
        <v>6.0139597841091764E-5</v>
      </c>
      <c r="BT1092" s="267">
        <f t="array" ref="BT1092">(MAX(IF($E$4:$BG$4=BT$4,$E1092:$BG1092)))</f>
        <v>3.6239382739599777E-4</v>
      </c>
      <c r="BU1092" s="267">
        <f t="array" ref="BU1092">(AVERAGE(IF($E$4:$BG$4=BU$4,$E1092:$BG1092)))</f>
        <v>1.8056451121684956E-4</v>
      </c>
      <c r="BV1092" s="267">
        <f t="array" ref="BV1092">(MIN(IF($E$4:$BG$4=BV$4,$E1092:$BG1092)))</f>
        <v>9.8817601433348056E-5</v>
      </c>
      <c r="BW1092" s="267">
        <f t="array" ref="BW1092">(MAX(IF($E$4:$BG$4=BW$4,$E1092:$BG1092)))</f>
        <v>2.3415422902039819E-4</v>
      </c>
      <c r="BX1092" s="267">
        <f t="array" ref="BX1092">(AVERAGE(IF($E$4:$BG$4=BX$4,$E1092:$BG1092)))</f>
        <v>1.7407051246482315E-4</v>
      </c>
      <c r="BY1092" s="267">
        <f t="array" ref="BY1092">(MIN(IF($E$4:$BG$4=BY$4,$E1092:$BG1092)))</f>
        <v>3.3736603627307295E-5</v>
      </c>
      <c r="BZ1092" s="267">
        <f t="array" ref="BZ1092">(MAX(IF($E$4:$BG$4=BZ$4,$E1092:$BG1092)))</f>
        <v>7.4627511603659767E-4</v>
      </c>
      <c r="CA1092" s="267">
        <f t="array" ref="CA1092">(AVERAGE(IF($E$4:$BG$4=CA$4,$E1092:$BG1092)))</f>
        <v>2.1429106776768312E-4</v>
      </c>
      <c r="CB1092" s="268">
        <f t="shared" si="399"/>
        <v>0</v>
      </c>
      <c r="CC1092" s="268">
        <f t="shared" si="400"/>
        <v>0</v>
      </c>
      <c r="CD1092" s="268">
        <f t="shared" si="401"/>
        <v>2.5636183149187815E-4</v>
      </c>
    </row>
    <row r="1093" spans="1:82" s="90" customFormat="1">
      <c r="A1093" s="253">
        <f t="shared" si="407"/>
        <v>56116</v>
      </c>
      <c r="B1093" s="236" t="s">
        <v>413</v>
      </c>
      <c r="C1093" s="50"/>
      <c r="D1093" s="50"/>
      <c r="E1093" s="79">
        <f>ALL!E480/ALL!E$554</f>
        <v>5.0092585299532741E-4</v>
      </c>
      <c r="F1093" s="79">
        <f>ALL!F480/ALL!F$554</f>
        <v>3.9125307668748101E-4</v>
      </c>
      <c r="G1093" s="79">
        <f>ALL!G480/ALL!G$554</f>
        <v>3.76261230050379E-4</v>
      </c>
      <c r="H1093" s="79">
        <f>ALL!H480/ALL!H$554</f>
        <v>2.6795478127004523E-4</v>
      </c>
      <c r="I1093" s="79">
        <f>ALL!I480/ALL!I$554</f>
        <v>8.6458985314015252E-5</v>
      </c>
      <c r="J1093" s="79">
        <f>ALL!J480/ALL!J$554</f>
        <v>3.3197141029466605E-4</v>
      </c>
      <c r="K1093" s="79">
        <f>ALL!K480/ALL!K$554</f>
        <v>0</v>
      </c>
      <c r="L1093" s="79">
        <f>ALL!L480/ALL!L$554</f>
        <v>3.3660043010088295E-5</v>
      </c>
      <c r="M1093" s="79">
        <f>ALL!M480/ALL!M$554</f>
        <v>0</v>
      </c>
      <c r="N1093" s="79">
        <f>ALL!N480/ALL!N$554</f>
        <v>0</v>
      </c>
      <c r="O1093" s="79">
        <f>ALL!O480/ALL!O$554</f>
        <v>2.7067483226809552E-4</v>
      </c>
      <c r="P1093" s="79">
        <f>ALL!P480/ALL!P$554</f>
        <v>5.0090042420531994E-4</v>
      </c>
      <c r="Q1093" s="79">
        <f>ALL!Q480/ALL!Q$554</f>
        <v>1.7543574446827852E-3</v>
      </c>
      <c r="R1093" s="79">
        <f>ALL!R480/ALL!R$554</f>
        <v>8.163752170407127E-4</v>
      </c>
      <c r="S1093" s="79">
        <f>ALL!S480/ALL!S$554</f>
        <v>7.6708943152673751E-4</v>
      </c>
      <c r="T1093" s="79">
        <f>ALL!T480/ALL!T$554</f>
        <v>3.0648254756959937E-4</v>
      </c>
      <c r="U1093" s="79">
        <f>ALL!U480/ALL!U$554</f>
        <v>4.7878855182865841E-4</v>
      </c>
      <c r="V1093" s="79">
        <f>ALL!V480/ALL!V$554</f>
        <v>1.1844287957223675E-3</v>
      </c>
      <c r="W1093" s="79">
        <f>ALL!W480/ALL!W$554</f>
        <v>6.9150376121501691E-4</v>
      </c>
      <c r="X1093" s="79">
        <f>ALL!X480/ALL!X$554</f>
        <v>7.2025892654972777E-4</v>
      </c>
      <c r="Y1093" s="79">
        <f>ALL!Y480/ALL!Y$554</f>
        <v>6.5556924688210596E-4</v>
      </c>
      <c r="Z1093" s="79">
        <f>ALL!Z480/ALL!Z$554</f>
        <v>4.3035801711268116E-4</v>
      </c>
      <c r="AA1093" s="79">
        <f>ALL!AA480/ALL!AA$554</f>
        <v>5.0045548014485423E-4</v>
      </c>
      <c r="AB1093" s="79">
        <f>ALL!AB480/ALL!AB$554</f>
        <v>1.6477370858748166E-4</v>
      </c>
      <c r="AC1093" s="79">
        <f>ALL!AC480/ALL!AC$554</f>
        <v>5.7464665307606388E-4</v>
      </c>
      <c r="AD1093" s="79">
        <f>ALL!AD480/ALL!AD$554</f>
        <v>2.392070011476349E-4</v>
      </c>
      <c r="AE1093" s="79">
        <f>ALL!AE480/ALL!AE$554</f>
        <v>9.4347912129909707E-4</v>
      </c>
      <c r="AF1093" s="79">
        <f>ALL!AF480/ALL!AF$554</f>
        <v>5.3242436736193285E-4</v>
      </c>
      <c r="AG1093" s="79">
        <f>ALL!AG480/ALL!AG$554</f>
        <v>2.4614369110028826E-4</v>
      </c>
      <c r="AH1093" s="79">
        <f>ALL!AH480/ALL!AH$554</f>
        <v>6.71034088814579E-4</v>
      </c>
      <c r="AI1093" s="79">
        <f>ALL!AI480/ALL!AI$554</f>
        <v>2.3242082663726401E-4</v>
      </c>
      <c r="AJ1093" s="79">
        <f>ALL!AJ480/ALL!AJ$554</f>
        <v>2.0699384762377405E-4</v>
      </c>
      <c r="AK1093" s="79">
        <f>ALL!AK480/ALL!AK$554</f>
        <v>9.8295837204751969E-5</v>
      </c>
      <c r="AL1093" s="79">
        <f>ALL!AL480/ALL!AL$554</f>
        <v>0</v>
      </c>
      <c r="AM1093" s="79">
        <f>ALL!AM480/ALL!AM$554</f>
        <v>0</v>
      </c>
      <c r="AN1093" s="79">
        <f>ALL!AN480/ALL!AN$554</f>
        <v>5.2747542649380676E-4</v>
      </c>
      <c r="AO1093" s="79">
        <f>ALL!AO480/ALL!AO$554</f>
        <v>0</v>
      </c>
      <c r="AP1093" s="79">
        <f>ALL!AP480/ALL!AP$554</f>
        <v>8.2497490656631119E-4</v>
      </c>
      <c r="AQ1093" s="79">
        <f>ALL!AQ480/ALL!AQ$554</f>
        <v>0</v>
      </c>
      <c r="AR1093" s="79">
        <f>ALL!AR480/ALL!AR$554</f>
        <v>0</v>
      </c>
      <c r="AS1093" s="79">
        <f>ALL!AS480/ALL!AS$554</f>
        <v>0</v>
      </c>
      <c r="AT1093" s="79">
        <f>ALL!AT480/ALL!AT$554</f>
        <v>0</v>
      </c>
      <c r="AU1093" s="79">
        <f>ALL!AU480/ALL!AU$554</f>
        <v>0</v>
      </c>
      <c r="AV1093" s="79">
        <f>ALL!AV480/ALL!AV$554</f>
        <v>0</v>
      </c>
      <c r="AW1093" s="79">
        <f>ALL!AW480/ALL!AW$554</f>
        <v>0</v>
      </c>
      <c r="AX1093" s="79">
        <f>ALL!AX480/ALL!AX$554</f>
        <v>0</v>
      </c>
      <c r="AY1093" s="79">
        <f>ALL!AY480/ALL!AY$554</f>
        <v>0</v>
      </c>
      <c r="AZ1093" s="79">
        <f>ALL!AZ480/ALL!AZ$554</f>
        <v>0</v>
      </c>
      <c r="BA1093" s="79">
        <f>ALL!BA480/ALL!BA$554</f>
        <v>0</v>
      </c>
      <c r="BB1093" s="79">
        <f>ALL!BB480/ALL!BB$554</f>
        <v>0</v>
      </c>
      <c r="BC1093" s="79">
        <f>ALL!BC480/ALL!BC$554</f>
        <v>0</v>
      </c>
      <c r="BD1093" s="79">
        <f>ALL!BD480/ALL!BD$554</f>
        <v>4.113733306404873E-4</v>
      </c>
      <c r="BE1093" s="79">
        <f>ALL!BE480/ALL!BE$554</f>
        <v>5.5456676408055119E-6</v>
      </c>
      <c r="BF1093" s="79">
        <f>ALL!BF480/ALL!BF$554</f>
        <v>3.8993146789711796E-4</v>
      </c>
      <c r="BG1093" s="79">
        <f>ALL!BG480/ALL!BG$554</f>
        <v>7.9826586569632088E-4</v>
      </c>
      <c r="BH1093" s="79">
        <f>ALL!BH480/ALL!BH$554</f>
        <v>3.6218962178455495E-4</v>
      </c>
      <c r="BJ1093" s="267">
        <f t="array" ref="BJ1093">(MIN(IF($E$4:$BG$4=BJ$4,$E1093:$BG1093)))</f>
        <v>0</v>
      </c>
      <c r="BK1093" s="267">
        <f t="array" ref="BK1093">(MAX(IF($E$4:$BG$4=BK$4,$E1093:$BG1093)))</f>
        <v>8.2497490656631119E-4</v>
      </c>
      <c r="BL1093" s="267">
        <f t="array" ref="BL1093">(AVERAGE(IF($E$4:$BG$4=BL$4,$E1093:$BG1093)))</f>
        <v>8.4528145816257372E-5</v>
      </c>
      <c r="BM1093" s="267">
        <f t="array" ref="BM1093">(MIN(IF($E$4:$BG$4=BM$4,$E1093:$BG1093)))</f>
        <v>5.5456676408055119E-6</v>
      </c>
      <c r="BN1093" s="267">
        <f t="array" ref="BN1093">(MAX(IF($E$4:$BG$4=BN$4,$E1093:$BG1093)))</f>
        <v>7.9826586569632088E-4</v>
      </c>
      <c r="BO1093" s="267">
        <f t="array" ref="BO1093">(AVERAGE(IF($E$4:$BG$4=BO$4,$E1093:$BG1093)))</f>
        <v>4.0127908296868291E-4</v>
      </c>
      <c r="BP1093" s="267">
        <f t="array" ref="BP1093">(MIN(IF($E$4:$BG$4=BP$4,$E1093:$BG1093)))</f>
        <v>0</v>
      </c>
      <c r="BQ1093" s="267">
        <f t="array" ref="BQ1093">(MAX(IF($E$4:$BG$4=BQ$4,$E1093:$BG1093)))</f>
        <v>9.8295837204751969E-5</v>
      </c>
      <c r="BR1093" s="267">
        <f t="array" ref="BR1093">(AVERAGE(IF($E$4:$BG$4=BR$4,$E1093:$BG1093)))</f>
        <v>3.2765279068250654E-5</v>
      </c>
      <c r="BS1093" s="267">
        <f t="array" ref="BS1093">(MIN(IF($E$4:$BG$4=BS$4,$E1093:$BG1093)))</f>
        <v>0</v>
      </c>
      <c r="BT1093" s="267">
        <f t="array" ref="BT1093">(MAX(IF($E$4:$BG$4=BT$4,$E1093:$BG1093)))</f>
        <v>1.7543574446827852E-3</v>
      </c>
      <c r="BU1093" s="267">
        <f t="array" ref="BU1093">(AVERAGE(IF($E$4:$BG$4=BU$4,$E1093:$BG1093)))</f>
        <v>5.4284919571424297E-4</v>
      </c>
      <c r="BV1093" s="267">
        <f t="array" ref="BV1093">(MIN(IF($E$4:$BG$4=BV$4,$E1093:$BG1093)))</f>
        <v>1.6477370858748166E-4</v>
      </c>
      <c r="BW1093" s="267">
        <f t="array" ref="BW1093">(MAX(IF($E$4:$BG$4=BW$4,$E1093:$BG1093)))</f>
        <v>4.3035801711268116E-4</v>
      </c>
      <c r="BX1093" s="267">
        <f t="array" ref="BX1093">(AVERAGE(IF($E$4:$BG$4=BX$4,$E1093:$BG1093)))</f>
        <v>2.9459670084357897E-4</v>
      </c>
      <c r="BY1093" s="267">
        <f t="array" ref="BY1093">(MIN(IF($E$4:$BG$4=BY$4,$E1093:$BG1093)))</f>
        <v>3.3660043010088295E-5</v>
      </c>
      <c r="BZ1093" s="267">
        <f t="array" ref="BZ1093">(MAX(IF($E$4:$BG$4=BZ$4,$E1093:$BG1093)))</f>
        <v>7.2025892654972777E-4</v>
      </c>
      <c r="CA1093" s="267">
        <f t="array" ref="CA1093">(AVERAGE(IF($E$4:$BG$4=CA$4,$E1093:$BG1093)))</f>
        <v>3.2837592123505173E-4</v>
      </c>
      <c r="CB1093" s="268">
        <f t="shared" si="399"/>
        <v>0</v>
      </c>
      <c r="CC1093" s="268">
        <f t="shared" si="400"/>
        <v>0</v>
      </c>
      <c r="CD1093" s="268">
        <f t="shared" si="401"/>
        <v>3.2604934298469779E-4</v>
      </c>
    </row>
    <row r="1094" spans="1:82" s="90" customFormat="1" ht="24">
      <c r="A1094" s="253">
        <f t="shared" si="407"/>
        <v>56117</v>
      </c>
      <c r="B1094" s="236" t="s">
        <v>414</v>
      </c>
      <c r="C1094" s="50"/>
      <c r="D1094" s="50"/>
      <c r="E1094" s="79">
        <f>ALL!E481/ALL!E$554</f>
        <v>0</v>
      </c>
      <c r="F1094" s="79">
        <f>ALL!F481/ALL!F$554</f>
        <v>0</v>
      </c>
      <c r="G1094" s="79">
        <f>ALL!G481/ALL!G$554</f>
        <v>0</v>
      </c>
      <c r="H1094" s="79">
        <f>ALL!H481/ALL!H$554</f>
        <v>2.5042080413797225E-4</v>
      </c>
      <c r="I1094" s="79">
        <f>ALL!I481/ALL!I$554</f>
        <v>0</v>
      </c>
      <c r="J1094" s="79">
        <f>ALL!J481/ALL!J$554</f>
        <v>0</v>
      </c>
      <c r="K1094" s="79">
        <f>ALL!K481/ALL!K$554</f>
        <v>2.3563534784026813E-5</v>
      </c>
      <c r="L1094" s="79">
        <f>ALL!L481/ALL!L$554</f>
        <v>1.5373577336338405E-5</v>
      </c>
      <c r="M1094" s="79">
        <f>ALL!M481/ALL!M$554</f>
        <v>0</v>
      </c>
      <c r="N1094" s="79">
        <f>ALL!N481/ALL!N$554</f>
        <v>0</v>
      </c>
      <c r="O1094" s="79">
        <f>ALL!O481/ALL!O$554</f>
        <v>0</v>
      </c>
      <c r="P1094" s="79">
        <f>ALL!P481/ALL!P$554</f>
        <v>1.132755287999343E-5</v>
      </c>
      <c r="Q1094" s="79">
        <f>ALL!Q481/ALL!Q$554</f>
        <v>0</v>
      </c>
      <c r="R1094" s="79">
        <f>ALL!R481/ALL!R$554</f>
        <v>0</v>
      </c>
      <c r="S1094" s="79">
        <f>ALL!S481/ALL!S$554</f>
        <v>1.8131082527171778E-4</v>
      </c>
      <c r="T1094" s="79">
        <f>ALL!T481/ALL!T$554</f>
        <v>2.7536938302935495E-4</v>
      </c>
      <c r="U1094" s="79">
        <f>ALL!U481/ALL!U$554</f>
        <v>0</v>
      </c>
      <c r="V1094" s="79">
        <f>ALL!V481/ALL!V$554</f>
        <v>0</v>
      </c>
      <c r="W1094" s="79">
        <f>ALL!W481/ALL!W$554</f>
        <v>2.4353603770732191E-5</v>
      </c>
      <c r="X1094" s="79">
        <f>ALL!X481/ALL!X$554</f>
        <v>2.24300981714842E-5</v>
      </c>
      <c r="Y1094" s="79">
        <f>ALL!Y481/ALL!Y$554</f>
        <v>8.5004699375296189E-5</v>
      </c>
      <c r="Z1094" s="79">
        <f>ALL!Z481/ALL!Z$554</f>
        <v>1.3086177560755471E-4</v>
      </c>
      <c r="AA1094" s="79">
        <f>ALL!AA481/ALL!AA$554</f>
        <v>0</v>
      </c>
      <c r="AB1094" s="79">
        <f>ALL!AB481/ALL!AB$554</f>
        <v>3.6544768091348087E-5</v>
      </c>
      <c r="AC1094" s="79">
        <f>ALL!AC481/ALL!AC$554</f>
        <v>9.3989325515239395E-5</v>
      </c>
      <c r="AD1094" s="79">
        <f>ALL!AD481/ALL!AD$554</f>
        <v>1.5138383181861523E-4</v>
      </c>
      <c r="AE1094" s="79">
        <f>ALL!AE481/ALL!AE$554</f>
        <v>0</v>
      </c>
      <c r="AF1094" s="79">
        <f>ALL!AF481/ALL!AF$554</f>
        <v>0</v>
      </c>
      <c r="AG1094" s="79">
        <f>ALL!AG481/ALL!AG$554</f>
        <v>5.3188486925317056E-5</v>
      </c>
      <c r="AH1094" s="79">
        <f>ALL!AH481/ALL!AH$554</f>
        <v>5.818386429207127E-5</v>
      </c>
      <c r="AI1094" s="79">
        <f>ALL!AI481/ALL!AI$554</f>
        <v>4.950819696405678E-5</v>
      </c>
      <c r="AJ1094" s="79">
        <f>ALL!AJ481/ALL!AJ$554</f>
        <v>4.6828664622759422E-5</v>
      </c>
      <c r="AK1094" s="79">
        <f>ALL!AK481/ALL!AK$554</f>
        <v>0</v>
      </c>
      <c r="AL1094" s="79">
        <f>ALL!AL481/ALL!AL$554</f>
        <v>0</v>
      </c>
      <c r="AM1094" s="79">
        <f>ALL!AM481/ALL!AM$554</f>
        <v>3.840908218171527E-4</v>
      </c>
      <c r="AN1094" s="79">
        <f>ALL!AN481/ALL!AN$554</f>
        <v>0</v>
      </c>
      <c r="AO1094" s="79">
        <f>ALL!AO481/ALL!AO$554</f>
        <v>5.9034686364185752E-4</v>
      </c>
      <c r="AP1094" s="79">
        <f>ALL!AP481/ALL!AP$554</f>
        <v>0</v>
      </c>
      <c r="AQ1094" s="79">
        <f>ALL!AQ481/ALL!AQ$554</f>
        <v>1.1490763925562347E-4</v>
      </c>
      <c r="AR1094" s="79">
        <f>ALL!AR481/ALL!AR$554</f>
        <v>0</v>
      </c>
      <c r="AS1094" s="79">
        <f>ALL!AS481/ALL!AS$554</f>
        <v>0</v>
      </c>
      <c r="AT1094" s="79">
        <f>ALL!AT481/ALL!AT$554</f>
        <v>0</v>
      </c>
      <c r="AU1094" s="79">
        <f>ALL!AU481/ALL!AU$554</f>
        <v>4.9545013530983022E-4</v>
      </c>
      <c r="AV1094" s="79">
        <f>ALL!AV481/ALL!AV$554</f>
        <v>5.5069118598659753E-5</v>
      </c>
      <c r="AW1094" s="79">
        <f>ALL!AW481/ALL!AW$554</f>
        <v>4.5703155399504531E-4</v>
      </c>
      <c r="AX1094" s="79">
        <f>ALL!AX481/ALL!AX$554</f>
        <v>0</v>
      </c>
      <c r="AY1094" s="79">
        <f>ALL!AY481/ALL!AY$554</f>
        <v>0</v>
      </c>
      <c r="AZ1094" s="79">
        <f>ALL!AZ481/ALL!AZ$554</f>
        <v>5.402759905987339E-3</v>
      </c>
      <c r="BA1094" s="79">
        <f>ALL!BA481/ALL!BA$554</f>
        <v>0</v>
      </c>
      <c r="BB1094" s="79">
        <f>ALL!BB481/ALL!BB$554</f>
        <v>0</v>
      </c>
      <c r="BC1094" s="79">
        <f>ALL!BC481/ALL!BC$554</f>
        <v>0</v>
      </c>
      <c r="BD1094" s="79">
        <f>ALL!BD481/ALL!BD$554</f>
        <v>3.3813452481181632E-4</v>
      </c>
      <c r="BE1094" s="79">
        <f>ALL!BE481/ALL!BE$554</f>
        <v>1.3724986143934443E-5</v>
      </c>
      <c r="BF1094" s="79">
        <f>ALL!BF481/ALL!BF$554</f>
        <v>4.5818756030533446E-5</v>
      </c>
      <c r="BG1094" s="79">
        <f>ALL!BG481/ALL!BG$554</f>
        <v>6.6100236161883703E-6</v>
      </c>
      <c r="BH1094" s="79">
        <f>ALL!BH481/ALL!BH$554</f>
        <v>7.3773651244689266E-5</v>
      </c>
      <c r="BJ1094" s="267">
        <f t="array" ref="BJ1094">(MIN(IF($E$4:$BG$4=BJ$4,$E1094:$BG1094)))</f>
        <v>0</v>
      </c>
      <c r="BK1094" s="267">
        <f t="array" ref="BK1094">(MAX(IF($E$4:$BG$4=BK$4,$E1094:$BG1094)))</f>
        <v>5.402759905987339E-3</v>
      </c>
      <c r="BL1094" s="267">
        <f t="array" ref="BL1094">(AVERAGE(IF($E$4:$BG$4=BL$4,$E1094:$BG1094)))</f>
        <v>4.4472282604927221E-4</v>
      </c>
      <c r="BM1094" s="267">
        <f t="array" ref="BM1094">(MIN(IF($E$4:$BG$4=BM$4,$E1094:$BG1094)))</f>
        <v>6.6100236161883703E-6</v>
      </c>
      <c r="BN1094" s="267">
        <f t="array" ref="BN1094">(MAX(IF($E$4:$BG$4=BN$4,$E1094:$BG1094)))</f>
        <v>3.3813452481181632E-4</v>
      </c>
      <c r="BO1094" s="267">
        <f t="array" ref="BO1094">(AVERAGE(IF($E$4:$BG$4=BO$4,$E1094:$BG1094)))</f>
        <v>1.0107207265061814E-4</v>
      </c>
      <c r="BP1094" s="267">
        <f t="array" ref="BP1094">(MIN(IF($E$4:$BG$4=BP$4,$E1094:$BG1094)))</f>
        <v>0</v>
      </c>
      <c r="BQ1094" s="267">
        <f t="array" ref="BQ1094">(MAX(IF($E$4:$BG$4=BQ$4,$E1094:$BG1094)))</f>
        <v>3.840908218171527E-4</v>
      </c>
      <c r="BR1094" s="267">
        <f t="array" ref="BR1094">(AVERAGE(IF($E$4:$BG$4=BR$4,$E1094:$BG1094)))</f>
        <v>1.2803027393905089E-4</v>
      </c>
      <c r="BS1094" s="267">
        <f t="array" ref="BS1094">(MIN(IF($E$4:$BG$4=BS$4,$E1094:$BG1094)))</f>
        <v>0</v>
      </c>
      <c r="BT1094" s="267">
        <f t="array" ref="BT1094">(MAX(IF($E$4:$BG$4=BT$4,$E1094:$BG1094)))</f>
        <v>2.7536938302935495E-4</v>
      </c>
      <c r="BU1094" s="267">
        <f t="array" ref="BU1094">(AVERAGE(IF($E$4:$BG$4=BU$4,$E1094:$BG1094)))</f>
        <v>5.4456184380715531E-5</v>
      </c>
      <c r="BV1094" s="267">
        <f t="array" ref="BV1094">(MIN(IF($E$4:$BG$4=BV$4,$E1094:$BG1094)))</f>
        <v>0</v>
      </c>
      <c r="BW1094" s="267">
        <f t="array" ref="BW1094">(MAX(IF($E$4:$BG$4=BW$4,$E1094:$BG1094)))</f>
        <v>1.3086177560755471E-4</v>
      </c>
      <c r="BX1094" s="267">
        <f t="array" ref="BX1094">(AVERAGE(IF($E$4:$BG$4=BX$4,$E1094:$BG1094)))</f>
        <v>5.3558802080415551E-5</v>
      </c>
      <c r="BY1094" s="267">
        <f t="array" ref="BY1094">(MIN(IF($E$4:$BG$4=BY$4,$E1094:$BG1094)))</f>
        <v>0</v>
      </c>
      <c r="BZ1094" s="267">
        <f t="array" ref="BZ1094">(MAX(IF($E$4:$BG$4=BZ$4,$E1094:$BG1094)))</f>
        <v>5.3188486925317056E-5</v>
      </c>
      <c r="CA1094" s="267">
        <f t="array" ref="CA1094">(AVERAGE(IF($E$4:$BG$4=CA$4,$E1094:$BG1094)))</f>
        <v>2.1689701753884269E-5</v>
      </c>
      <c r="CB1094" s="268">
        <f t="shared" si="399"/>
        <v>0</v>
      </c>
      <c r="CC1094" s="268">
        <f t="shared" si="400"/>
        <v>0</v>
      </c>
      <c r="CD1094" s="268">
        <f t="shared" si="401"/>
        <v>1.7115613312367013E-4</v>
      </c>
    </row>
    <row r="1095" spans="1:82" s="90" customFormat="1">
      <c r="A1095" s="253">
        <f t="shared" si="407"/>
        <v>56201</v>
      </c>
      <c r="B1095" s="236" t="s">
        <v>415</v>
      </c>
      <c r="C1095" s="50"/>
      <c r="D1095" s="50"/>
      <c r="E1095" s="79">
        <f>ALL!E482/ALL!E$554</f>
        <v>5.9128485132443941E-3</v>
      </c>
      <c r="F1095" s="79">
        <f>ALL!F482/ALL!F$554</f>
        <v>0</v>
      </c>
      <c r="G1095" s="79">
        <f>ALL!G482/ALL!G$554</f>
        <v>2.7916160724395741E-3</v>
      </c>
      <c r="H1095" s="79">
        <f>ALL!H482/ALL!H$554</f>
        <v>3.3885047822081816E-3</v>
      </c>
      <c r="I1095" s="79">
        <f>ALL!I482/ALL!I$554</f>
        <v>6.0005646329288603E-3</v>
      </c>
      <c r="J1095" s="79">
        <f>ALL!J482/ALL!J$554</f>
        <v>6.0004513158110158E-3</v>
      </c>
      <c r="K1095" s="79">
        <f>ALL!K482/ALL!K$554</f>
        <v>8.8810596576693185E-3</v>
      </c>
      <c r="L1095" s="79">
        <f>ALL!L482/ALL!L$554</f>
        <v>8.0112076581664391E-3</v>
      </c>
      <c r="M1095" s="79">
        <f>ALL!M482/ALL!M$554</f>
        <v>0</v>
      </c>
      <c r="N1095" s="79">
        <f>ALL!N482/ALL!N$554</f>
        <v>0</v>
      </c>
      <c r="O1095" s="79">
        <f>ALL!O482/ALL!O$554</f>
        <v>0</v>
      </c>
      <c r="P1095" s="79">
        <f>ALL!P482/ALL!P$554</f>
        <v>1.9316593480708545E-3</v>
      </c>
      <c r="Q1095" s="79">
        <f>ALL!Q482/ALL!Q$554</f>
        <v>5.0163140827332777E-3</v>
      </c>
      <c r="R1095" s="79">
        <f>ALL!R482/ALL!R$554</f>
        <v>0</v>
      </c>
      <c r="S1095" s="79">
        <f>ALL!S482/ALL!S$554</f>
        <v>3.9819236114424401E-3</v>
      </c>
      <c r="T1095" s="79">
        <f>ALL!T482/ALL!T$554</f>
        <v>4.6670536371161793E-3</v>
      </c>
      <c r="U1095" s="79">
        <f>ALL!U482/ALL!U$554</f>
        <v>5.189804820113126E-3</v>
      </c>
      <c r="V1095" s="79">
        <f>ALL!V482/ALL!V$554</f>
        <v>0</v>
      </c>
      <c r="W1095" s="79">
        <f>ALL!W482/ALL!W$554</f>
        <v>2.7720586674122544E-3</v>
      </c>
      <c r="X1095" s="79">
        <f>ALL!X482/ALL!X$554</f>
        <v>6.9416708044975767E-3</v>
      </c>
      <c r="Y1095" s="79">
        <f>ALL!Y482/ALL!Y$554</f>
        <v>1.0689190402437868E-3</v>
      </c>
      <c r="Z1095" s="79">
        <f>ALL!Z482/ALL!Z$554</f>
        <v>5.8535333992335041E-3</v>
      </c>
      <c r="AA1095" s="79">
        <f>ALL!AA482/ALL!AA$554</f>
        <v>6.0565171535975244E-3</v>
      </c>
      <c r="AB1095" s="79">
        <f>ALL!AB482/ALL!AB$554</f>
        <v>4.6647058426219504E-3</v>
      </c>
      <c r="AC1095" s="79">
        <f>ALL!AC482/ALL!AC$554</f>
        <v>0</v>
      </c>
      <c r="AD1095" s="79">
        <f>ALL!AD482/ALL!AD$554</f>
        <v>2.0018484393560619E-5</v>
      </c>
      <c r="AE1095" s="79">
        <f>ALL!AE482/ALL!AE$554</f>
        <v>3.0489201580467286E-3</v>
      </c>
      <c r="AF1095" s="79">
        <f>ALL!AF482/ALL!AF$554</f>
        <v>1.2926203249732399E-3</v>
      </c>
      <c r="AG1095" s="79">
        <f>ALL!AG482/ALL!AG$554</f>
        <v>4.7858044110993987E-3</v>
      </c>
      <c r="AH1095" s="79">
        <f>ALL!AH482/ALL!AH$554</f>
        <v>5.9105455986476424E-3</v>
      </c>
      <c r="AI1095" s="79">
        <f>ALL!AI482/ALL!AI$554</f>
        <v>2.1353928661171527E-3</v>
      </c>
      <c r="AJ1095" s="79">
        <f>ALL!AJ482/ALL!AJ$554</f>
        <v>4.6411961616432658E-3</v>
      </c>
      <c r="AK1095" s="79">
        <f>ALL!AK482/ALL!AK$554</f>
        <v>5.421102254464856E-3</v>
      </c>
      <c r="AL1095" s="79">
        <f>ALL!AL482/ALL!AL$554</f>
        <v>6.6777903581574181E-3</v>
      </c>
      <c r="AM1095" s="79">
        <f>ALL!AM482/ALL!AM$554</f>
        <v>5.2904023276995234E-3</v>
      </c>
      <c r="AN1095" s="79">
        <f>ALL!AN482/ALL!AN$554</f>
        <v>3.4240717554476197E-3</v>
      </c>
      <c r="AO1095" s="79">
        <f>ALL!AO482/ALL!AO$554</f>
        <v>2.2175112230645787E-3</v>
      </c>
      <c r="AP1095" s="79">
        <f>ALL!AP482/ALL!AP$554</f>
        <v>6.5734661673478266E-3</v>
      </c>
      <c r="AQ1095" s="79">
        <f>ALL!AQ482/ALL!AQ$554</f>
        <v>0</v>
      </c>
      <c r="AR1095" s="79">
        <f>ALL!AR482/ALL!AR$554</f>
        <v>6.157714489167011E-4</v>
      </c>
      <c r="AS1095" s="79">
        <f>ALL!AS482/ALL!AS$554</f>
        <v>2.2919406162029573E-3</v>
      </c>
      <c r="AT1095" s="79">
        <f>ALL!AT482/ALL!AT$554</f>
        <v>3.0823889895757327E-3</v>
      </c>
      <c r="AU1095" s="79">
        <f>ALL!AU482/ALL!AU$554</f>
        <v>7.5860559858239073E-3</v>
      </c>
      <c r="AV1095" s="79">
        <f>ALL!AV482/ALL!AV$554</f>
        <v>0</v>
      </c>
      <c r="AW1095" s="79">
        <f>ALL!AW482/ALL!AW$554</f>
        <v>1.9088218971619628E-3</v>
      </c>
      <c r="AX1095" s="79">
        <f>ALL!AX482/ALL!AX$554</f>
        <v>0</v>
      </c>
      <c r="AY1095" s="79">
        <f>ALL!AY482/ALL!AY$554</f>
        <v>4.9907403400913054E-3</v>
      </c>
      <c r="AZ1095" s="79">
        <f>ALL!AZ482/ALL!AZ$554</f>
        <v>3.8606767528008208E-3</v>
      </c>
      <c r="BA1095" s="79">
        <f>ALL!BA482/ALL!BA$554</f>
        <v>0</v>
      </c>
      <c r="BB1095" s="79">
        <f>ALL!BB482/ALL!BB$554</f>
        <v>1.4385820398922132E-2</v>
      </c>
      <c r="BC1095" s="79">
        <f>ALL!BC482/ALL!BC$554</f>
        <v>0</v>
      </c>
      <c r="BD1095" s="79">
        <f>ALL!BD482/ALL!BD$554</f>
        <v>5.5083240745000608E-3</v>
      </c>
      <c r="BE1095" s="79">
        <f>ALL!BE482/ALL!BE$554</f>
        <v>0</v>
      </c>
      <c r="BF1095" s="79">
        <f>ALL!BF482/ALL!BF$554</f>
        <v>4.4623866492756148E-4</v>
      </c>
      <c r="BG1095" s="79">
        <f>ALL!BG482/ALL!BG$554</f>
        <v>0</v>
      </c>
      <c r="BH1095" s="79">
        <f>ALL!BH482/ALL!BH$554</f>
        <v>4.2922413593778708E-3</v>
      </c>
      <c r="BJ1095" s="267">
        <f t="array" ref="BJ1095">(MIN(IF($E$4:$BG$4=BJ$4,$E1095:$BG1095)))</f>
        <v>0</v>
      </c>
      <c r="BK1095" s="267">
        <f t="array" ref="BK1095">(MAX(IF($E$4:$BG$4=BK$4,$E1095:$BG1095)))</f>
        <v>1.4385820398922132E-2</v>
      </c>
      <c r="BL1095" s="267">
        <f t="array" ref="BL1095">(AVERAGE(IF($E$4:$BG$4=BL$4,$E1095:$BG1095)))</f>
        <v>3.1835790984597215E-3</v>
      </c>
      <c r="BM1095" s="267">
        <f t="array" ref="BM1095">(MIN(IF($E$4:$BG$4=BM$4,$E1095:$BG1095)))</f>
        <v>0</v>
      </c>
      <c r="BN1095" s="267">
        <f t="array" ref="BN1095">(MAX(IF($E$4:$BG$4=BN$4,$E1095:$BG1095)))</f>
        <v>5.5083240745000608E-3</v>
      </c>
      <c r="BO1095" s="267">
        <f t="array" ref="BO1095">(AVERAGE(IF($E$4:$BG$4=BO$4,$E1095:$BG1095)))</f>
        <v>1.4886406848569056E-3</v>
      </c>
      <c r="BP1095" s="267">
        <f t="array" ref="BP1095">(MIN(IF($E$4:$BG$4=BP$4,$E1095:$BG1095)))</f>
        <v>5.2904023276995234E-3</v>
      </c>
      <c r="BQ1095" s="267">
        <f t="array" ref="BQ1095">(MAX(IF($E$4:$BG$4=BQ$4,$E1095:$BG1095)))</f>
        <v>6.6777903581574181E-3</v>
      </c>
      <c r="BR1095" s="267">
        <f t="array" ref="BR1095">(AVERAGE(IF($E$4:$BG$4=BR$4,$E1095:$BG1095)))</f>
        <v>5.7964316467739333E-3</v>
      </c>
      <c r="BS1095" s="267">
        <f t="array" ref="BS1095">(MIN(IF($E$4:$BG$4=BS$4,$E1095:$BG1095)))</f>
        <v>0</v>
      </c>
      <c r="BT1095" s="267">
        <f t="array" ref="BT1095">(MAX(IF($E$4:$BG$4=BT$4,$E1095:$BG1095)))</f>
        <v>8.8810596576693185E-3</v>
      </c>
      <c r="BU1095" s="267">
        <f t="array" ref="BU1095">(AVERAGE(IF($E$4:$BG$4=BU$4,$E1095:$BG1095)))</f>
        <v>2.7627502394066447E-3</v>
      </c>
      <c r="BV1095" s="267">
        <f t="array" ref="BV1095">(MIN(IF($E$4:$BG$4=BV$4,$E1095:$BG1095)))</f>
        <v>2.7916160724395741E-3</v>
      </c>
      <c r="BW1095" s="267">
        <f t="array" ref="BW1095">(MAX(IF($E$4:$BG$4=BW$4,$E1095:$BG1095)))</f>
        <v>5.8535333992335041E-3</v>
      </c>
      <c r="BX1095" s="267">
        <f t="array" ref="BX1095">(AVERAGE(IF($E$4:$BG$4=BX$4,$E1095:$BG1095)))</f>
        <v>4.4877628689845737E-3</v>
      </c>
      <c r="BY1095" s="267">
        <f t="array" ref="BY1095">(MIN(IF($E$4:$BG$4=BY$4,$E1095:$BG1095)))</f>
        <v>1.9316593480708545E-3</v>
      </c>
      <c r="BZ1095" s="267">
        <f t="array" ref="BZ1095">(MAX(IF($E$4:$BG$4=BZ$4,$E1095:$BG1095)))</f>
        <v>8.0112076581664391E-3</v>
      </c>
      <c r="CA1095" s="267">
        <f t="array" ref="CA1095">(AVERAGE(IF($E$4:$BG$4=CA$4,$E1095:$BG1095)))</f>
        <v>4.9994435058562008E-3</v>
      </c>
      <c r="CB1095" s="268">
        <f t="shared" si="399"/>
        <v>0</v>
      </c>
      <c r="CC1095" s="268">
        <f t="shared" si="400"/>
        <v>0</v>
      </c>
      <c r="CD1095" s="268">
        <f t="shared" si="401"/>
        <v>3.3681097145377495E-3</v>
      </c>
    </row>
    <row r="1096" spans="1:82" s="90" customFormat="1">
      <c r="A1096" s="253">
        <f t="shared" ref="A1096:A1159" si="408">LEFT(B1096,5)*1</f>
        <v>56202</v>
      </c>
      <c r="B1096" s="236" t="s">
        <v>416</v>
      </c>
      <c r="C1096" s="50"/>
      <c r="D1096" s="50"/>
      <c r="E1096" s="79">
        <f>ALL!E483/ALL!E$554</f>
        <v>6.2035397494627196E-4</v>
      </c>
      <c r="F1096" s="79">
        <f>ALL!F483/ALL!F$554</f>
        <v>3.1896430297221104E-4</v>
      </c>
      <c r="G1096" s="79">
        <f>ALL!G483/ALL!G$554</f>
        <v>9.5374620986649511E-5</v>
      </c>
      <c r="H1096" s="79">
        <f>ALL!H483/ALL!H$554</f>
        <v>2.7457863616931425E-3</v>
      </c>
      <c r="I1096" s="79">
        <f>ALL!I483/ALL!I$554</f>
        <v>3.7565682593812743E-3</v>
      </c>
      <c r="J1096" s="79">
        <f>ALL!J483/ALL!J$554</f>
        <v>3.6199383212798253E-4</v>
      </c>
      <c r="K1096" s="79">
        <f>ALL!K483/ALL!K$554</f>
        <v>1.8831844296630866E-4</v>
      </c>
      <c r="L1096" s="79">
        <f>ALL!L483/ALL!L$554</f>
        <v>4.0487801488299269E-4</v>
      </c>
      <c r="M1096" s="79">
        <f>ALL!M483/ALL!M$554</f>
        <v>0</v>
      </c>
      <c r="N1096" s="79">
        <f>ALL!N483/ALL!N$554</f>
        <v>6.5370020668689842E-5</v>
      </c>
      <c r="O1096" s="79">
        <f>ALL!O483/ALL!O$554</f>
        <v>5.2060555688569097E-3</v>
      </c>
      <c r="P1096" s="79">
        <f>ALL!P483/ALL!P$554</f>
        <v>1.7294864131546086E-4</v>
      </c>
      <c r="Q1096" s="79">
        <f>ALL!Q483/ALL!Q$554</f>
        <v>4.5485996816803593E-4</v>
      </c>
      <c r="R1096" s="79">
        <f>ALL!R483/ALL!R$554</f>
        <v>0</v>
      </c>
      <c r="S1096" s="79">
        <f>ALL!S483/ALL!S$554</f>
        <v>2.8890980452093854E-4</v>
      </c>
      <c r="T1096" s="79">
        <f>ALL!T483/ALL!T$554</f>
        <v>0</v>
      </c>
      <c r="U1096" s="79">
        <f>ALL!U483/ALL!U$554</f>
        <v>2.1461016451988066E-4</v>
      </c>
      <c r="V1096" s="79">
        <f>ALL!V483/ALL!V$554</f>
        <v>1.6272650323716604E-3</v>
      </c>
      <c r="W1096" s="79">
        <f>ALL!W483/ALL!W$554</f>
        <v>2.055360571920869E-4</v>
      </c>
      <c r="X1096" s="79">
        <f>ALL!X483/ALL!X$554</f>
        <v>2.0017703535581607E-4</v>
      </c>
      <c r="Y1096" s="79">
        <f>ALL!Y483/ALL!Y$554</f>
        <v>3.2748459934503265E-4</v>
      </c>
      <c r="Z1096" s="79">
        <f>ALL!Z483/ALL!Z$554</f>
        <v>1.2911520036741655E-4</v>
      </c>
      <c r="AA1096" s="79">
        <f>ALL!AA483/ALL!AA$554</f>
        <v>1.1618897018558868E-4</v>
      </c>
      <c r="AB1096" s="79">
        <f>ALL!AB483/ALL!AB$554</f>
        <v>3.1512148995841614E-4</v>
      </c>
      <c r="AC1096" s="79">
        <f>ALL!AC483/ALL!AC$554</f>
        <v>4.8790959724269754E-4</v>
      </c>
      <c r="AD1096" s="79">
        <f>ALL!AD483/ALL!AD$554</f>
        <v>5.6249064583514146E-4</v>
      </c>
      <c r="AE1096" s="79">
        <f>ALL!AE483/ALL!AE$554</f>
        <v>5.2419113421563776E-4</v>
      </c>
      <c r="AF1096" s="79">
        <f>ALL!AF483/ALL!AF$554</f>
        <v>2.5863717472745872E-4</v>
      </c>
      <c r="AG1096" s="79">
        <f>ALL!AG483/ALL!AG$554</f>
        <v>1.3503800917194718E-3</v>
      </c>
      <c r="AH1096" s="79">
        <f>ALL!AH483/ALL!AH$554</f>
        <v>5.4849000034813081E-3</v>
      </c>
      <c r="AI1096" s="79">
        <f>ALL!AI483/ALL!AI$554</f>
        <v>3.1831543964141659E-4</v>
      </c>
      <c r="AJ1096" s="79">
        <f>ALL!AJ483/ALL!AJ$554</f>
        <v>5.2528766540027583E-4</v>
      </c>
      <c r="AK1096" s="79">
        <f>ALL!AK483/ALL!AK$554</f>
        <v>0</v>
      </c>
      <c r="AL1096" s="79">
        <f>ALL!AL483/ALL!AL$554</f>
        <v>0</v>
      </c>
      <c r="AM1096" s="79">
        <f>ALL!AM483/ALL!AM$554</f>
        <v>2.9043973983765106E-3</v>
      </c>
      <c r="AN1096" s="79">
        <f>ALL!AN483/ALL!AN$554</f>
        <v>0</v>
      </c>
      <c r="AO1096" s="79">
        <f>ALL!AO483/ALL!AO$554</f>
        <v>0</v>
      </c>
      <c r="AP1096" s="79">
        <f>ALL!AP483/ALL!AP$554</f>
        <v>0</v>
      </c>
      <c r="AQ1096" s="79">
        <f>ALL!AQ483/ALL!AQ$554</f>
        <v>0</v>
      </c>
      <c r="AR1096" s="79">
        <f>ALL!AR483/ALL!AR$554</f>
        <v>0</v>
      </c>
      <c r="AS1096" s="79">
        <f>ALL!AS483/ALL!AS$554</f>
        <v>2.0464879001801705E-3</v>
      </c>
      <c r="AT1096" s="79">
        <f>ALL!AT483/ALL!AT$554</f>
        <v>0</v>
      </c>
      <c r="AU1096" s="79">
        <f>ALL!AU483/ALL!AU$554</f>
        <v>0</v>
      </c>
      <c r="AV1096" s="79">
        <f>ALL!AV483/ALL!AV$554</f>
        <v>0</v>
      </c>
      <c r="AW1096" s="79">
        <f>ALL!AW483/ALL!AW$554</f>
        <v>3.4478815037447632E-5</v>
      </c>
      <c r="AX1096" s="79">
        <f>ALL!AX483/ALL!AX$554</f>
        <v>0</v>
      </c>
      <c r="AY1096" s="79">
        <f>ALL!AY483/ALL!AY$554</f>
        <v>0</v>
      </c>
      <c r="AZ1096" s="79">
        <f>ALL!AZ483/ALL!AZ$554</f>
        <v>0</v>
      </c>
      <c r="BA1096" s="79">
        <f>ALL!BA483/ALL!BA$554</f>
        <v>0</v>
      </c>
      <c r="BB1096" s="79">
        <f>ALL!BB483/ALL!BB$554</f>
        <v>0</v>
      </c>
      <c r="BC1096" s="79">
        <f>ALL!BC483/ALL!BC$554</f>
        <v>0</v>
      </c>
      <c r="BD1096" s="79">
        <f>ALL!BD483/ALL!BD$554</f>
        <v>1.9723074769955725E-4</v>
      </c>
      <c r="BE1096" s="79">
        <f>ALL!BE483/ALL!BE$554</f>
        <v>1.7776602053623891E-4</v>
      </c>
      <c r="BF1096" s="79">
        <f>ALL!BF483/ALL!BF$554</f>
        <v>9.1313862188513765E-5</v>
      </c>
      <c r="BG1096" s="79">
        <f>ALL!BG483/ALL!BG$554</f>
        <v>9.7222088554376406E-4</v>
      </c>
      <c r="BH1096" s="79">
        <f>ALL!BH483/ALL!BH$554</f>
        <v>8.5502048799603861E-4</v>
      </c>
      <c r="BJ1096" s="267">
        <f t="array" ref="BJ1096">(MIN(IF($E$4:$BG$4=BJ$4,$E1096:$BG1096)))</f>
        <v>0</v>
      </c>
      <c r="BK1096" s="267">
        <f t="array" ref="BK1096">(MAX(IF($E$4:$BG$4=BK$4,$E1096:$BG1096)))</f>
        <v>2.0464879001801705E-3</v>
      </c>
      <c r="BL1096" s="267">
        <f t="array" ref="BL1096">(AVERAGE(IF($E$4:$BG$4=BL$4,$E1096:$BG1096)))</f>
        <v>1.3006041970110114E-4</v>
      </c>
      <c r="BM1096" s="267">
        <f t="array" ref="BM1096">(MIN(IF($E$4:$BG$4=BM$4,$E1096:$BG1096)))</f>
        <v>9.1313862188513765E-5</v>
      </c>
      <c r="BN1096" s="267">
        <f t="array" ref="BN1096">(MAX(IF($E$4:$BG$4=BN$4,$E1096:$BG1096)))</f>
        <v>9.7222088554376406E-4</v>
      </c>
      <c r="BO1096" s="267">
        <f t="array" ref="BO1096">(AVERAGE(IF($E$4:$BG$4=BO$4,$E1096:$BG1096)))</f>
        <v>3.5963287899201852E-4</v>
      </c>
      <c r="BP1096" s="267">
        <f t="array" ref="BP1096">(MIN(IF($E$4:$BG$4=BP$4,$E1096:$BG1096)))</f>
        <v>0</v>
      </c>
      <c r="BQ1096" s="267">
        <f t="array" ref="BQ1096">(MAX(IF($E$4:$BG$4=BQ$4,$E1096:$BG1096)))</f>
        <v>2.9043973983765106E-3</v>
      </c>
      <c r="BR1096" s="267">
        <f t="array" ref="BR1096">(AVERAGE(IF($E$4:$BG$4=BR$4,$E1096:$BG1096)))</f>
        <v>9.6813246612550356E-4</v>
      </c>
      <c r="BS1096" s="267">
        <f t="array" ref="BS1096">(MIN(IF($E$4:$BG$4=BS$4,$E1096:$BG1096)))</f>
        <v>0</v>
      </c>
      <c r="BT1096" s="267">
        <f t="array" ref="BT1096">(MAX(IF($E$4:$BG$4=BT$4,$E1096:$BG1096)))</f>
        <v>5.4849000034813081E-3</v>
      </c>
      <c r="BU1096" s="267">
        <f t="array" ref="BU1096">(AVERAGE(IF($E$4:$BG$4=BU$4,$E1096:$BG1096)))</f>
        <v>9.4501026150081431E-4</v>
      </c>
      <c r="BV1096" s="267">
        <f t="array" ref="BV1096">(MIN(IF($E$4:$BG$4=BV$4,$E1096:$BG1096)))</f>
        <v>9.5374620986649511E-5</v>
      </c>
      <c r="BW1096" s="267">
        <f t="array" ref="BW1096">(MAX(IF($E$4:$BG$4=BW$4,$E1096:$BG1096)))</f>
        <v>5.2528766540027583E-4</v>
      </c>
      <c r="BX1096" s="267">
        <f t="array" ref="BX1096">(AVERAGE(IF($E$4:$BG$4=BX$4,$E1096:$BG1096)))</f>
        <v>2.6622474417818952E-4</v>
      </c>
      <c r="BY1096" s="267">
        <f t="array" ref="BY1096">(MIN(IF($E$4:$BG$4=BY$4,$E1096:$BG1096)))</f>
        <v>1.7294864131546086E-4</v>
      </c>
      <c r="BZ1096" s="267">
        <f t="array" ref="BZ1096">(MAX(IF($E$4:$BG$4=BZ$4,$E1096:$BG1096)))</f>
        <v>3.7565682593812743E-3</v>
      </c>
      <c r="CA1096" s="267">
        <f t="array" ref="CA1096">(AVERAGE(IF($E$4:$BG$4=CA$4,$E1096:$BG1096)))</f>
        <v>9.1683966383090184E-4</v>
      </c>
      <c r="CB1096" s="268">
        <f t="shared" si="399"/>
        <v>0</v>
      </c>
      <c r="CC1096" s="268">
        <f t="shared" si="400"/>
        <v>0</v>
      </c>
      <c r="CD1096" s="268">
        <f t="shared" si="401"/>
        <v>6.136706862656067E-4</v>
      </c>
    </row>
    <row r="1097" spans="1:82" s="90" customFormat="1">
      <c r="A1097" s="253">
        <f t="shared" si="408"/>
        <v>56203</v>
      </c>
      <c r="B1097" s="236" t="s">
        <v>417</v>
      </c>
      <c r="C1097" s="50"/>
      <c r="D1097" s="50"/>
      <c r="E1097" s="79">
        <f>ALL!E484/ALL!E$554</f>
        <v>1.4675013416840602E-5</v>
      </c>
      <c r="F1097" s="79">
        <f>ALL!F484/ALL!F$554</f>
        <v>0</v>
      </c>
      <c r="G1097" s="79">
        <f>ALL!G484/ALL!G$554</f>
        <v>5.6274722079780316E-4</v>
      </c>
      <c r="H1097" s="79">
        <f>ALL!H484/ALL!H$554</f>
        <v>7.0443213419958575E-5</v>
      </c>
      <c r="I1097" s="79">
        <f>ALL!I484/ALL!I$554</f>
        <v>0</v>
      </c>
      <c r="J1097" s="79">
        <f>ALL!J484/ALL!J$554</f>
        <v>0</v>
      </c>
      <c r="K1097" s="79">
        <f>ALL!K484/ALL!K$554</f>
        <v>8.5336428527844053E-5</v>
      </c>
      <c r="L1097" s="79">
        <f>ALL!L484/ALL!L$554</f>
        <v>0</v>
      </c>
      <c r="M1097" s="79">
        <f>ALL!M484/ALL!M$554</f>
        <v>0</v>
      </c>
      <c r="N1097" s="79">
        <f>ALL!N484/ALL!N$554</f>
        <v>5.8309691189164219E-3</v>
      </c>
      <c r="O1097" s="79">
        <f>ALL!O484/ALL!O$554</f>
        <v>0</v>
      </c>
      <c r="P1097" s="79">
        <f>ALL!P484/ALL!P$554</f>
        <v>1.1901383122213361E-4</v>
      </c>
      <c r="Q1097" s="79">
        <f>ALL!Q484/ALL!Q$554</f>
        <v>0</v>
      </c>
      <c r="R1097" s="79">
        <f>ALL!R484/ALL!R$554</f>
        <v>0</v>
      </c>
      <c r="S1097" s="79">
        <f>ALL!S484/ALL!S$554</f>
        <v>1.954296294467384E-3</v>
      </c>
      <c r="T1097" s="79">
        <f>ALL!T484/ALL!T$554</f>
        <v>5.7578467729643805E-3</v>
      </c>
      <c r="U1097" s="79">
        <f>ALL!U484/ALL!U$554</f>
        <v>0</v>
      </c>
      <c r="V1097" s="79">
        <f>ALL!V484/ALL!V$554</f>
        <v>0</v>
      </c>
      <c r="W1097" s="79">
        <f>ALL!W484/ALL!W$554</f>
        <v>4.7889610915180193E-3</v>
      </c>
      <c r="X1097" s="79">
        <f>ALL!X484/ALL!X$554</f>
        <v>0</v>
      </c>
      <c r="Y1097" s="79">
        <f>ALL!Y484/ALL!Y$554</f>
        <v>4.2950679311643094E-3</v>
      </c>
      <c r="Z1097" s="79">
        <f>ALL!Z484/ALL!Z$554</f>
        <v>4.0228242027186642E-4</v>
      </c>
      <c r="AA1097" s="79">
        <f>ALL!AA484/ALL!AA$554</f>
        <v>0</v>
      </c>
      <c r="AB1097" s="79">
        <f>ALL!AB484/ALL!AB$554</f>
        <v>0</v>
      </c>
      <c r="AC1097" s="79">
        <f>ALL!AC484/ALL!AC$554</f>
        <v>0</v>
      </c>
      <c r="AD1097" s="79">
        <f>ALL!AD484/ALL!AD$554</f>
        <v>2.7980765375652137E-3</v>
      </c>
      <c r="AE1097" s="79">
        <f>ALL!AE484/ALL!AE$554</f>
        <v>0</v>
      </c>
      <c r="AF1097" s="79">
        <f>ALL!AF484/ALL!AF$554</f>
        <v>3.0269390319919527E-5</v>
      </c>
      <c r="AG1097" s="79">
        <f>ALL!AG484/ALL!AG$554</f>
        <v>2.7264760033369295E-3</v>
      </c>
      <c r="AH1097" s="79">
        <f>ALL!AH484/ALL!AH$554</f>
        <v>0</v>
      </c>
      <c r="AI1097" s="79">
        <f>ALL!AI484/ALL!AI$554</f>
        <v>0</v>
      </c>
      <c r="AJ1097" s="79">
        <f>ALL!AJ484/ALL!AJ$554</f>
        <v>1.3555600475571104E-4</v>
      </c>
      <c r="AK1097" s="79">
        <f>ALL!AK484/ALL!AK$554</f>
        <v>0</v>
      </c>
      <c r="AL1097" s="79">
        <f>ALL!AL484/ALL!AL$554</f>
        <v>0</v>
      </c>
      <c r="AM1097" s="79">
        <f>ALL!AM484/ALL!AM$554</f>
        <v>0</v>
      </c>
      <c r="AN1097" s="79">
        <f>ALL!AN484/ALL!AN$554</f>
        <v>0</v>
      </c>
      <c r="AO1097" s="79">
        <f>ALL!AO484/ALL!AO$554</f>
        <v>0</v>
      </c>
      <c r="AP1097" s="79">
        <f>ALL!AP484/ALL!AP$554</f>
        <v>0</v>
      </c>
      <c r="AQ1097" s="79">
        <f>ALL!AQ484/ALL!AQ$554</f>
        <v>0</v>
      </c>
      <c r="AR1097" s="79">
        <f>ALL!AR484/ALL!AR$554</f>
        <v>0</v>
      </c>
      <c r="AS1097" s="79">
        <f>ALL!AS484/ALL!AS$554</f>
        <v>0</v>
      </c>
      <c r="AT1097" s="79">
        <f>ALL!AT484/ALL!AT$554</f>
        <v>0</v>
      </c>
      <c r="AU1097" s="79">
        <f>ALL!AU484/ALL!AU$554</f>
        <v>0</v>
      </c>
      <c r="AV1097" s="79">
        <f>ALL!AV484/ALL!AV$554</f>
        <v>0</v>
      </c>
      <c r="AW1097" s="79">
        <f>ALL!AW484/ALL!AW$554</f>
        <v>0</v>
      </c>
      <c r="AX1097" s="79">
        <f>ALL!AX484/ALL!AX$554</f>
        <v>0</v>
      </c>
      <c r="AY1097" s="79">
        <f>ALL!AY484/ALL!AY$554</f>
        <v>0</v>
      </c>
      <c r="AZ1097" s="79">
        <f>ALL!AZ484/ALL!AZ$554</f>
        <v>0</v>
      </c>
      <c r="BA1097" s="79">
        <f>ALL!BA484/ALL!BA$554</f>
        <v>6.9752834457963769E-3</v>
      </c>
      <c r="BB1097" s="79">
        <f>ALL!BB484/ALL!BB$554</f>
        <v>0</v>
      </c>
      <c r="BC1097" s="79">
        <f>ALL!BC484/ALL!BC$554</f>
        <v>0</v>
      </c>
      <c r="BD1097" s="79">
        <f>ALL!BD484/ALL!BD$554</f>
        <v>0</v>
      </c>
      <c r="BE1097" s="79">
        <f>ALL!BE484/ALL!BE$554</f>
        <v>0</v>
      </c>
      <c r="BF1097" s="79">
        <f>ALL!BF484/ALL!BF$554</f>
        <v>0</v>
      </c>
      <c r="BG1097" s="79">
        <f>ALL!BG484/ALL!BG$554</f>
        <v>3.3872607561962393E-3</v>
      </c>
      <c r="BH1097" s="79">
        <f>ALL!BH484/ALL!BH$554</f>
        <v>6.4861370742182536E-4</v>
      </c>
      <c r="BJ1097" s="267">
        <f t="array" ref="BJ1097">(MIN(IF($E$4:$BG$4=BJ$4,$E1097:$BG1097)))</f>
        <v>0</v>
      </c>
      <c r="BK1097" s="267">
        <f t="array" ref="BK1097">(MAX(IF($E$4:$BG$4=BK$4,$E1097:$BG1097)))</f>
        <v>6.9752834457963769E-3</v>
      </c>
      <c r="BL1097" s="267">
        <f t="array" ref="BL1097">(AVERAGE(IF($E$4:$BG$4=BL$4,$E1097:$BG1097)))</f>
        <v>4.3595521536227356E-4</v>
      </c>
      <c r="BM1097" s="267">
        <f t="array" ref="BM1097">(MIN(IF($E$4:$BG$4=BM$4,$E1097:$BG1097)))</f>
        <v>0</v>
      </c>
      <c r="BN1097" s="267">
        <f t="array" ref="BN1097">(MAX(IF($E$4:$BG$4=BN$4,$E1097:$BG1097)))</f>
        <v>3.3872607561962393E-3</v>
      </c>
      <c r="BO1097" s="267">
        <f t="array" ref="BO1097">(AVERAGE(IF($E$4:$BG$4=BO$4,$E1097:$BG1097)))</f>
        <v>8.4681518904905983E-4</v>
      </c>
      <c r="BP1097" s="267">
        <f t="array" ref="BP1097">(MIN(IF($E$4:$BG$4=BP$4,$E1097:$BG1097)))</f>
        <v>0</v>
      </c>
      <c r="BQ1097" s="267">
        <f t="array" ref="BQ1097">(MAX(IF($E$4:$BG$4=BQ$4,$E1097:$BG1097)))</f>
        <v>0</v>
      </c>
      <c r="BR1097" s="267">
        <f t="array" ref="BR1097">(AVERAGE(IF($E$4:$BG$4=BR$4,$E1097:$BG1097)))</f>
        <v>0</v>
      </c>
      <c r="BS1097" s="267">
        <f t="array" ref="BS1097">(MIN(IF($E$4:$BG$4=BS$4,$E1097:$BG1097)))</f>
        <v>0</v>
      </c>
      <c r="BT1097" s="267">
        <f t="array" ref="BT1097">(MAX(IF($E$4:$BG$4=BT$4,$E1097:$BG1097)))</f>
        <v>5.8309691189164219E-3</v>
      </c>
      <c r="BU1097" s="267">
        <f t="array" ref="BU1097">(AVERAGE(IF($E$4:$BG$4=BU$4,$E1097:$BG1097)))</f>
        <v>1.2202829424895376E-3</v>
      </c>
      <c r="BV1097" s="267">
        <f t="array" ref="BV1097">(MIN(IF($E$4:$BG$4=BV$4,$E1097:$BG1097)))</f>
        <v>0</v>
      </c>
      <c r="BW1097" s="267">
        <f t="array" ref="BW1097">(MAX(IF($E$4:$BG$4=BW$4,$E1097:$BG1097)))</f>
        <v>5.6274722079780316E-4</v>
      </c>
      <c r="BX1097" s="267">
        <f t="array" ref="BX1097">(AVERAGE(IF($E$4:$BG$4=BX$4,$E1097:$BG1097)))</f>
        <v>2.7514641145634516E-4</v>
      </c>
      <c r="BY1097" s="267">
        <f t="array" ref="BY1097">(MIN(IF($E$4:$BG$4=BY$4,$E1097:$BG1097)))</f>
        <v>0</v>
      </c>
      <c r="BZ1097" s="267">
        <f t="array" ref="BZ1097">(MAX(IF($E$4:$BG$4=BZ$4,$E1097:$BG1097)))</f>
        <v>2.7264760033369295E-3</v>
      </c>
      <c r="CA1097" s="267">
        <f t="array" ref="CA1097">(AVERAGE(IF($E$4:$BG$4=CA$4,$E1097:$BG1097)))</f>
        <v>4.0649854779415187E-4</v>
      </c>
      <c r="CB1097" s="268">
        <f t="shared" si="399"/>
        <v>0</v>
      </c>
      <c r="CC1097" s="268">
        <f t="shared" si="400"/>
        <v>0</v>
      </c>
      <c r="CD1097" s="268">
        <f t="shared" si="401"/>
        <v>7.2608293590286103E-4</v>
      </c>
    </row>
    <row r="1098" spans="1:82" s="90" customFormat="1">
      <c r="A1098" s="253">
        <f t="shared" si="408"/>
        <v>56204</v>
      </c>
      <c r="B1098" s="236" t="s">
        <v>418</v>
      </c>
      <c r="C1098" s="50"/>
      <c r="D1098" s="50"/>
      <c r="E1098" s="79">
        <f>ALL!E485/ALL!E$554</f>
        <v>2.3909213214550827E-5</v>
      </c>
      <c r="F1098" s="79">
        <f>ALL!F485/ALL!F$554</f>
        <v>2.0268102548770314E-3</v>
      </c>
      <c r="G1098" s="79">
        <f>ALL!G485/ALL!G$554</f>
        <v>0</v>
      </c>
      <c r="H1098" s="79">
        <f>ALL!H485/ALL!H$554</f>
        <v>6.1989711335806014E-4</v>
      </c>
      <c r="I1098" s="79">
        <f>ALL!I485/ALL!I$554</f>
        <v>0</v>
      </c>
      <c r="J1098" s="79">
        <f>ALL!J485/ALL!J$554</f>
        <v>0</v>
      </c>
      <c r="K1098" s="79">
        <f>ALL!K485/ALL!K$554</f>
        <v>1.4642185160314927E-5</v>
      </c>
      <c r="L1098" s="79">
        <f>ALL!L485/ALL!L$554</f>
        <v>0</v>
      </c>
      <c r="M1098" s="79">
        <f>ALL!M485/ALL!M$554</f>
        <v>0</v>
      </c>
      <c r="N1098" s="79">
        <f>ALL!N485/ALL!N$554</f>
        <v>0</v>
      </c>
      <c r="O1098" s="79">
        <f>ALL!O485/ALL!O$554</f>
        <v>1.6667586465594472E-4</v>
      </c>
      <c r="P1098" s="79">
        <f>ALL!P485/ALL!P$554</f>
        <v>0</v>
      </c>
      <c r="Q1098" s="79">
        <f>ALL!Q485/ALL!Q$554</f>
        <v>5.1642950503036667E-6</v>
      </c>
      <c r="R1098" s="79">
        <f>ALL!R485/ALL!R$554</f>
        <v>0</v>
      </c>
      <c r="S1098" s="79">
        <f>ALL!S485/ALL!S$554</f>
        <v>1.1060486049422606E-5</v>
      </c>
      <c r="T1098" s="79">
        <f>ALL!T485/ALL!T$554</f>
        <v>8.3752475126446717E-4</v>
      </c>
      <c r="U1098" s="79">
        <f>ALL!U485/ALL!U$554</f>
        <v>0</v>
      </c>
      <c r="V1098" s="79">
        <f>ALL!V485/ALL!V$554</f>
        <v>2.5479966214263748E-4</v>
      </c>
      <c r="W1098" s="79">
        <f>ALL!W485/ALL!W$554</f>
        <v>1.0821444370105771E-5</v>
      </c>
      <c r="X1098" s="79">
        <f>ALL!X485/ALL!X$554</f>
        <v>0</v>
      </c>
      <c r="Y1098" s="79">
        <f>ALL!Y485/ALL!Y$554</f>
        <v>3.0594835905337998E-3</v>
      </c>
      <c r="Z1098" s="79">
        <f>ALL!Z485/ALL!Z$554</f>
        <v>0</v>
      </c>
      <c r="AA1098" s="79">
        <f>ALL!AA485/ALL!AA$554</f>
        <v>1.2616432847349284E-5</v>
      </c>
      <c r="AB1098" s="79">
        <f>ALL!AB485/ALL!AB$554</f>
        <v>4.9640548026521607E-7</v>
      </c>
      <c r="AC1098" s="79">
        <f>ALL!AC485/ALL!AC$554</f>
        <v>7.4538285941183177E-5</v>
      </c>
      <c r="AD1098" s="79">
        <f>ALL!AD485/ALL!AD$554</f>
        <v>8.3955985299754267E-5</v>
      </c>
      <c r="AE1098" s="79">
        <f>ALL!AE485/ALL!AE$554</f>
        <v>2.0564152094209659E-4</v>
      </c>
      <c r="AF1098" s="79">
        <f>ALL!AF485/ALL!AF$554</f>
        <v>8.6959305845931898E-4</v>
      </c>
      <c r="AG1098" s="79">
        <f>ALL!AG485/ALL!AG$554</f>
        <v>0</v>
      </c>
      <c r="AH1098" s="79">
        <f>ALL!AH485/ALL!AH$554</f>
        <v>0</v>
      </c>
      <c r="AI1098" s="79">
        <f>ALL!AI485/ALL!AI$554</f>
        <v>0</v>
      </c>
      <c r="AJ1098" s="79">
        <f>ALL!AJ485/ALL!AJ$554</f>
        <v>0</v>
      </c>
      <c r="AK1098" s="79">
        <f>ALL!AK485/ALL!AK$554</f>
        <v>1.142082832648418E-4</v>
      </c>
      <c r="AL1098" s="79">
        <f>ALL!AL485/ALL!AL$554</f>
        <v>0</v>
      </c>
      <c r="AM1098" s="79">
        <f>ALL!AM485/ALL!AM$554</f>
        <v>0</v>
      </c>
      <c r="AN1098" s="79">
        <f>ALL!AN485/ALL!AN$554</f>
        <v>0</v>
      </c>
      <c r="AO1098" s="79">
        <f>ALL!AO485/ALL!AO$554</f>
        <v>2.3437313119198085E-3</v>
      </c>
      <c r="AP1098" s="79">
        <f>ALL!AP485/ALL!AP$554</f>
        <v>0</v>
      </c>
      <c r="AQ1098" s="79">
        <f>ALL!AQ485/ALL!AQ$554</f>
        <v>5.7071090393683707E-3</v>
      </c>
      <c r="AR1098" s="79">
        <f>ALL!AR485/ALL!AR$554</f>
        <v>0</v>
      </c>
      <c r="AS1098" s="79">
        <f>ALL!AS485/ALL!AS$554</f>
        <v>0</v>
      </c>
      <c r="AT1098" s="79">
        <f>ALL!AT485/ALL!AT$554</f>
        <v>0</v>
      </c>
      <c r="AU1098" s="79">
        <f>ALL!AU485/ALL!AU$554</f>
        <v>0</v>
      </c>
      <c r="AV1098" s="79">
        <f>ALL!AV485/ALL!AV$554</f>
        <v>0</v>
      </c>
      <c r="AW1098" s="79">
        <f>ALL!AW485/ALL!AW$554</f>
        <v>0</v>
      </c>
      <c r="AX1098" s="79">
        <f>ALL!AX485/ALL!AX$554</f>
        <v>0</v>
      </c>
      <c r="AY1098" s="79">
        <f>ALL!AY485/ALL!AY$554</f>
        <v>0</v>
      </c>
      <c r="AZ1098" s="79">
        <f>ALL!AZ485/ALL!AZ$554</f>
        <v>0</v>
      </c>
      <c r="BA1098" s="79">
        <f>ALL!BA485/ALL!BA$554</f>
        <v>0</v>
      </c>
      <c r="BB1098" s="79">
        <f>ALL!BB485/ALL!BB$554</f>
        <v>0</v>
      </c>
      <c r="BC1098" s="79">
        <f>ALL!BC485/ALL!BC$554</f>
        <v>0</v>
      </c>
      <c r="BD1098" s="79">
        <f>ALL!BD485/ALL!BD$554</f>
        <v>0</v>
      </c>
      <c r="BE1098" s="79">
        <f>ALL!BE485/ALL!BE$554</f>
        <v>6.5477849389767258E-7</v>
      </c>
      <c r="BF1098" s="79">
        <f>ALL!BF485/ALL!BF$554</f>
        <v>8.017108246176454E-4</v>
      </c>
      <c r="BG1098" s="79">
        <f>ALL!BG485/ALL!BG$554</f>
        <v>-1.2080331359175566E-5</v>
      </c>
      <c r="BH1098" s="79">
        <f>ALL!BH485/ALL!BH$554</f>
        <v>1.4718706321499347E-4</v>
      </c>
      <c r="BJ1098" s="267">
        <f t="array" ref="BJ1098">(MIN(IF($E$4:$BG$4=BJ$4,$E1098:$BG1098)))</f>
        <v>0</v>
      </c>
      <c r="BK1098" s="267">
        <f t="array" ref="BK1098">(MAX(IF($E$4:$BG$4=BK$4,$E1098:$BG1098)))</f>
        <v>5.7071090393683707E-3</v>
      </c>
      <c r="BL1098" s="267">
        <f t="array" ref="BL1098">(AVERAGE(IF($E$4:$BG$4=BL$4,$E1098:$BG1098)))</f>
        <v>5.031775219555112E-4</v>
      </c>
      <c r="BM1098" s="267">
        <f t="array" ref="BM1098">(MIN(IF($E$4:$BG$4=BM$4,$E1098:$BG1098)))</f>
        <v>-1.2080331359175566E-5</v>
      </c>
      <c r="BN1098" s="267">
        <f t="array" ref="BN1098">(MAX(IF($E$4:$BG$4=BN$4,$E1098:$BG1098)))</f>
        <v>8.017108246176454E-4</v>
      </c>
      <c r="BO1098" s="267">
        <f t="array" ref="BO1098">(AVERAGE(IF($E$4:$BG$4=BO$4,$E1098:$BG1098)))</f>
        <v>1.9757131793809188E-4</v>
      </c>
      <c r="BP1098" s="267">
        <f t="array" ref="BP1098">(MIN(IF($E$4:$BG$4=BP$4,$E1098:$BG1098)))</f>
        <v>0</v>
      </c>
      <c r="BQ1098" s="267">
        <f t="array" ref="BQ1098">(MAX(IF($E$4:$BG$4=BQ$4,$E1098:$BG1098)))</f>
        <v>1.142082832648418E-4</v>
      </c>
      <c r="BR1098" s="267">
        <f t="array" ref="BR1098">(AVERAGE(IF($E$4:$BG$4=BR$4,$E1098:$BG1098)))</f>
        <v>3.8069427754947265E-5</v>
      </c>
      <c r="BS1098" s="267">
        <f t="array" ref="BS1098">(MIN(IF($E$4:$BG$4=BS$4,$E1098:$BG1098)))</f>
        <v>0</v>
      </c>
      <c r="BT1098" s="267">
        <f t="array" ref="BT1098">(MAX(IF($E$4:$BG$4=BT$4,$E1098:$BG1098)))</f>
        <v>3.0594835905337998E-3</v>
      </c>
      <c r="BU1098" s="267">
        <f t="array" ref="BU1098">(AVERAGE(IF($E$4:$BG$4=BU$4,$E1098:$BG1098)))</f>
        <v>3.9414924496030193E-4</v>
      </c>
      <c r="BV1098" s="267">
        <f t="array" ref="BV1098">(MIN(IF($E$4:$BG$4=BV$4,$E1098:$BG1098)))</f>
        <v>0</v>
      </c>
      <c r="BW1098" s="267">
        <f t="array" ref="BW1098">(MAX(IF($E$4:$BG$4=BW$4,$E1098:$BG1098)))</f>
        <v>4.9640548026521607E-7</v>
      </c>
      <c r="BX1098" s="267">
        <f t="array" ref="BX1098">(AVERAGE(IF($E$4:$BG$4=BX$4,$E1098:$BG1098)))</f>
        <v>1.2410137006630402E-7</v>
      </c>
      <c r="BY1098" s="267">
        <f t="array" ref="BY1098">(MIN(IF($E$4:$BG$4=BY$4,$E1098:$BG1098)))</f>
        <v>0</v>
      </c>
      <c r="BZ1098" s="267">
        <f t="array" ref="BZ1098">(MAX(IF($E$4:$BG$4=BZ$4,$E1098:$BG1098)))</f>
        <v>0</v>
      </c>
      <c r="CA1098" s="267">
        <f t="array" ref="CA1098">(AVERAGE(IF($E$4:$BG$4=CA$4,$E1098:$BG1098)))</f>
        <v>0</v>
      </c>
      <c r="CB1098" s="268">
        <f t="shared" si="399"/>
        <v>0</v>
      </c>
      <c r="CC1098" s="268">
        <f t="shared" si="400"/>
        <v>0</v>
      </c>
      <c r="CD1098" s="268">
        <f t="shared" si="401"/>
        <v>3.1332662647185443E-4</v>
      </c>
    </row>
    <row r="1099" spans="1:82" s="90" customFormat="1" ht="24">
      <c r="A1099" s="253">
        <f t="shared" si="408"/>
        <v>56207</v>
      </c>
      <c r="B1099" s="236" t="s">
        <v>419</v>
      </c>
      <c r="C1099" s="50"/>
      <c r="D1099" s="50"/>
      <c r="E1099" s="79">
        <f>ALL!E486/ALL!E$554</f>
        <v>4.7530589262265719E-5</v>
      </c>
      <c r="F1099" s="79">
        <f>ALL!F486/ALL!F$554</f>
        <v>2.70365076535381E-3</v>
      </c>
      <c r="G1099" s="79">
        <f>ALL!G486/ALL!G$554</f>
        <v>2.5538357780495617E-5</v>
      </c>
      <c r="H1099" s="79">
        <f>ALL!H486/ALL!H$554</f>
        <v>2.0737593656463703E-4</v>
      </c>
      <c r="I1099" s="79">
        <f>ALL!I486/ALL!I$554</f>
        <v>3.462751539821402E-3</v>
      </c>
      <c r="J1099" s="79">
        <f>ALL!J486/ALL!J$554</f>
        <v>3.1219888622750986E-5</v>
      </c>
      <c r="K1099" s="79">
        <f>ALL!K486/ALL!K$554</f>
        <v>0</v>
      </c>
      <c r="L1099" s="79">
        <f>ALL!L486/ALL!L$554</f>
        <v>1.4567134490498244E-4</v>
      </c>
      <c r="M1099" s="79">
        <f>ALL!M486/ALL!M$554</f>
        <v>0</v>
      </c>
      <c r="N1099" s="79">
        <f>ALL!N486/ALL!N$554</f>
        <v>0</v>
      </c>
      <c r="O1099" s="79">
        <f>ALL!O486/ALL!O$554</f>
        <v>0</v>
      </c>
      <c r="P1099" s="79">
        <f>ALL!P486/ALL!P$554</f>
        <v>3.5924892947435337E-5</v>
      </c>
      <c r="Q1099" s="79">
        <f>ALL!Q486/ALL!Q$554</f>
        <v>1.3887251533121786E-4</v>
      </c>
      <c r="R1099" s="79">
        <f>ALL!R486/ALL!R$554</f>
        <v>2.1365499988274095E-4</v>
      </c>
      <c r="S1099" s="79">
        <f>ALL!S486/ALL!S$554</f>
        <v>3.9534944129781182E-5</v>
      </c>
      <c r="T1099" s="79">
        <f>ALL!T486/ALL!T$554</f>
        <v>2.2715466685745735E-3</v>
      </c>
      <c r="U1099" s="79">
        <f>ALL!U486/ALL!U$554</f>
        <v>0</v>
      </c>
      <c r="V1099" s="79">
        <f>ALL!V486/ALL!V$554</f>
        <v>8.540382596079778E-4</v>
      </c>
      <c r="W1099" s="79">
        <f>ALL!W486/ALL!W$554</f>
        <v>2.0059777947488631E-4</v>
      </c>
      <c r="X1099" s="79">
        <f>ALL!X486/ALL!X$554</f>
        <v>5.4461887315022483E-4</v>
      </c>
      <c r="Y1099" s="79">
        <f>ALL!Y486/ALL!Y$554</f>
        <v>0</v>
      </c>
      <c r="Z1099" s="79">
        <f>ALL!Z486/ALL!Z$554</f>
        <v>0</v>
      </c>
      <c r="AA1099" s="79">
        <f>ALL!AA486/ALL!AA$554</f>
        <v>0</v>
      </c>
      <c r="AB1099" s="79">
        <f>ALL!AB486/ALL!AB$554</f>
        <v>2.0157902099167613E-6</v>
      </c>
      <c r="AC1099" s="79">
        <f>ALL!AC486/ALL!AC$554</f>
        <v>0</v>
      </c>
      <c r="AD1099" s="79">
        <f>ALL!AD486/ALL!AD$554</f>
        <v>7.9322592301241775E-6</v>
      </c>
      <c r="AE1099" s="79">
        <f>ALL!AE486/ALL!AE$554</f>
        <v>0</v>
      </c>
      <c r="AF1099" s="79">
        <f>ALL!AF486/ALL!AF$554</f>
        <v>1.3009569441042634E-4</v>
      </c>
      <c r="AG1099" s="79">
        <f>ALL!AG486/ALL!AG$554</f>
        <v>4.5049649402910234E-4</v>
      </c>
      <c r="AH1099" s="79">
        <f>ALL!AH486/ALL!AH$554</f>
        <v>2.0282366147995204E-3</v>
      </c>
      <c r="AI1099" s="79">
        <f>ALL!AI486/ALL!AI$554</f>
        <v>4.0711256810768269E-6</v>
      </c>
      <c r="AJ1099" s="79">
        <f>ALL!AJ486/ALL!AJ$554</f>
        <v>1.3844957547497224E-4</v>
      </c>
      <c r="AK1099" s="79">
        <f>ALL!AK486/ALL!AK$554</f>
        <v>7.7069627094086563E-4</v>
      </c>
      <c r="AL1099" s="79">
        <f>ALL!AL486/ALL!AL$554</f>
        <v>0</v>
      </c>
      <c r="AM1099" s="79">
        <f>ALL!AM486/ALL!AM$554</f>
        <v>0</v>
      </c>
      <c r="AN1099" s="79">
        <f>ALL!AN486/ALL!AN$554</f>
        <v>0</v>
      </c>
      <c r="AO1099" s="79">
        <f>ALL!AO486/ALL!AO$554</f>
        <v>0</v>
      </c>
      <c r="AP1099" s="79">
        <f>ALL!AP486/ALL!AP$554</f>
        <v>0</v>
      </c>
      <c r="AQ1099" s="79">
        <f>ALL!AQ486/ALL!AQ$554</f>
        <v>0</v>
      </c>
      <c r="AR1099" s="79">
        <f>ALL!AR486/ALL!AR$554</f>
        <v>0</v>
      </c>
      <c r="AS1099" s="79">
        <f>ALL!AS486/ALL!AS$554</f>
        <v>0</v>
      </c>
      <c r="AT1099" s="79">
        <f>ALL!AT486/ALL!AT$554</f>
        <v>0</v>
      </c>
      <c r="AU1099" s="79">
        <f>ALL!AU486/ALL!AU$554</f>
        <v>0</v>
      </c>
      <c r="AV1099" s="79">
        <f>ALL!AV486/ALL!AV$554</f>
        <v>0</v>
      </c>
      <c r="AW1099" s="79">
        <f>ALL!AW486/ALL!AW$554</f>
        <v>0</v>
      </c>
      <c r="AX1099" s="79">
        <f>ALL!AX486/ALL!AX$554</f>
        <v>0</v>
      </c>
      <c r="AY1099" s="79">
        <f>ALL!AY486/ALL!AY$554</f>
        <v>0</v>
      </c>
      <c r="AZ1099" s="79">
        <f>ALL!AZ486/ALL!AZ$554</f>
        <v>0</v>
      </c>
      <c r="BA1099" s="79">
        <f>ALL!BA486/ALL!BA$554</f>
        <v>0</v>
      </c>
      <c r="BB1099" s="79">
        <f>ALL!BB486/ALL!BB$554</f>
        <v>0</v>
      </c>
      <c r="BC1099" s="79">
        <f>ALL!BC486/ALL!BC$554</f>
        <v>0</v>
      </c>
      <c r="BD1099" s="79">
        <f>ALL!BD486/ALL!BD$554</f>
        <v>1.4452500653475317E-5</v>
      </c>
      <c r="BE1099" s="79">
        <f>ALL!BE486/ALL!BE$554</f>
        <v>3.9805088828840275E-5</v>
      </c>
      <c r="BF1099" s="79">
        <f>ALL!BF486/ALL!BF$554</f>
        <v>0</v>
      </c>
      <c r="BG1099" s="79">
        <f>ALL!BG486/ALL!BG$554</f>
        <v>1.2292509011650483E-4</v>
      </c>
      <c r="BH1099" s="79">
        <f>ALL!BH486/ALL!BH$554</f>
        <v>4.3643877280204305E-4</v>
      </c>
      <c r="BJ1099" s="267">
        <f t="array" ref="BJ1099">(MIN(IF($E$4:$BG$4=BJ$4,$E1099:$BG1099)))</f>
        <v>0</v>
      </c>
      <c r="BK1099" s="267">
        <f t="array" ref="BK1099">(MAX(IF($E$4:$BG$4=BK$4,$E1099:$BG1099)))</f>
        <v>0</v>
      </c>
      <c r="BL1099" s="267">
        <f t="array" ref="BL1099">(AVERAGE(IF($E$4:$BG$4=BL$4,$E1099:$BG1099)))</f>
        <v>0</v>
      </c>
      <c r="BM1099" s="267">
        <f t="array" ref="BM1099">(MIN(IF($E$4:$BG$4=BM$4,$E1099:$BG1099)))</f>
        <v>0</v>
      </c>
      <c r="BN1099" s="267">
        <f t="array" ref="BN1099">(MAX(IF($E$4:$BG$4=BN$4,$E1099:$BG1099)))</f>
        <v>1.2292509011650483E-4</v>
      </c>
      <c r="BO1099" s="267">
        <f t="array" ref="BO1099">(AVERAGE(IF($E$4:$BG$4=BO$4,$E1099:$BG1099)))</f>
        <v>4.4295669899705107E-5</v>
      </c>
      <c r="BP1099" s="267">
        <f t="array" ref="BP1099">(MIN(IF($E$4:$BG$4=BP$4,$E1099:$BG1099)))</f>
        <v>0</v>
      </c>
      <c r="BQ1099" s="267">
        <f t="array" ref="BQ1099">(MAX(IF($E$4:$BG$4=BQ$4,$E1099:$BG1099)))</f>
        <v>7.7069627094086563E-4</v>
      </c>
      <c r="BR1099" s="267">
        <f t="array" ref="BR1099">(AVERAGE(IF($E$4:$BG$4=BR$4,$E1099:$BG1099)))</f>
        <v>2.5689875698028854E-4</v>
      </c>
      <c r="BS1099" s="267">
        <f t="array" ref="BS1099">(MIN(IF($E$4:$BG$4=BS$4,$E1099:$BG1099)))</f>
        <v>0</v>
      </c>
      <c r="BT1099" s="267">
        <f t="array" ref="BT1099">(MAX(IF($E$4:$BG$4=BT$4,$E1099:$BG1099)))</f>
        <v>2.70365076535381E-3</v>
      </c>
      <c r="BU1099" s="267">
        <f t="array" ref="BU1099">(AVERAGE(IF($E$4:$BG$4=BU$4,$E1099:$BG1099)))</f>
        <v>4.2258509120212913E-4</v>
      </c>
      <c r="BV1099" s="267">
        <f t="array" ref="BV1099">(MIN(IF($E$4:$BG$4=BV$4,$E1099:$BG1099)))</f>
        <v>0</v>
      </c>
      <c r="BW1099" s="267">
        <f t="array" ref="BW1099">(MAX(IF($E$4:$BG$4=BW$4,$E1099:$BG1099)))</f>
        <v>1.3844957547497224E-4</v>
      </c>
      <c r="BX1099" s="267">
        <f t="array" ref="BX1099">(AVERAGE(IF($E$4:$BG$4=BX$4,$E1099:$BG1099)))</f>
        <v>4.1500930866346155E-5</v>
      </c>
      <c r="BY1099" s="267">
        <f t="array" ref="BY1099">(MIN(IF($E$4:$BG$4=BY$4,$E1099:$BG1099)))</f>
        <v>0</v>
      </c>
      <c r="BZ1099" s="267">
        <f t="array" ref="BZ1099">(MAX(IF($E$4:$BG$4=BZ$4,$E1099:$BG1099)))</f>
        <v>3.462751539821402E-3</v>
      </c>
      <c r="CA1099" s="267">
        <f t="array" ref="CA1099">(AVERAGE(IF($E$4:$BG$4=CA$4,$E1099:$BG1099)))</f>
        <v>6.6336203864774627E-4</v>
      </c>
      <c r="CB1099" s="268">
        <f t="shared" si="399"/>
        <v>0</v>
      </c>
      <c r="CC1099" s="268">
        <f t="shared" si="400"/>
        <v>0</v>
      </c>
      <c r="CD1099" s="268">
        <f t="shared" si="401"/>
        <v>2.6603097926880006E-4</v>
      </c>
    </row>
    <row r="1100" spans="1:82" s="90" customFormat="1">
      <c r="A1100" s="253">
        <f t="shared" si="408"/>
        <v>56208</v>
      </c>
      <c r="B1100" s="236" t="s">
        <v>420</v>
      </c>
      <c r="C1100" s="50"/>
      <c r="D1100" s="50"/>
      <c r="E1100" s="79">
        <f>ALL!E487/ALL!E$554</f>
        <v>0</v>
      </c>
      <c r="F1100" s="79">
        <f>ALL!F487/ALL!F$554</f>
        <v>0</v>
      </c>
      <c r="G1100" s="79">
        <f>ALL!G487/ALL!G$554</f>
        <v>0</v>
      </c>
      <c r="H1100" s="79">
        <f>ALL!H487/ALL!H$554</f>
        <v>0</v>
      </c>
      <c r="I1100" s="79">
        <f>ALL!I487/ALL!I$554</f>
        <v>0</v>
      </c>
      <c r="J1100" s="79">
        <f>ALL!J487/ALL!J$554</f>
        <v>0</v>
      </c>
      <c r="K1100" s="79">
        <f>ALL!K487/ALL!K$554</f>
        <v>0</v>
      </c>
      <c r="L1100" s="79">
        <f>ALL!L487/ALL!L$554</f>
        <v>0</v>
      </c>
      <c r="M1100" s="79">
        <f>ALL!M487/ALL!M$554</f>
        <v>0</v>
      </c>
      <c r="N1100" s="79">
        <f>ALL!N487/ALL!N$554</f>
        <v>0</v>
      </c>
      <c r="O1100" s="79">
        <f>ALL!O487/ALL!O$554</f>
        <v>0</v>
      </c>
      <c r="P1100" s="79">
        <f>ALL!P487/ALL!P$554</f>
        <v>0</v>
      </c>
      <c r="Q1100" s="79">
        <f>ALL!Q487/ALL!Q$554</f>
        <v>0</v>
      </c>
      <c r="R1100" s="79">
        <f>ALL!R487/ALL!R$554</f>
        <v>0</v>
      </c>
      <c r="S1100" s="79">
        <f>ALL!S487/ALL!S$554</f>
        <v>0</v>
      </c>
      <c r="T1100" s="79">
        <f>ALL!T487/ALL!T$554</f>
        <v>0</v>
      </c>
      <c r="U1100" s="79">
        <f>ALL!U487/ALL!U$554</f>
        <v>0</v>
      </c>
      <c r="V1100" s="79">
        <f>ALL!V487/ALL!V$554</f>
        <v>0</v>
      </c>
      <c r="W1100" s="79">
        <f>ALL!W487/ALL!W$554</f>
        <v>0</v>
      </c>
      <c r="X1100" s="79">
        <f>ALL!X487/ALL!X$554</f>
        <v>0</v>
      </c>
      <c r="Y1100" s="79">
        <f>ALL!Y487/ALL!Y$554</f>
        <v>0</v>
      </c>
      <c r="Z1100" s="79">
        <f>ALL!Z487/ALL!Z$554</f>
        <v>0</v>
      </c>
      <c r="AA1100" s="79">
        <f>ALL!AA487/ALL!AA$554</f>
        <v>0</v>
      </c>
      <c r="AB1100" s="79">
        <f>ALL!AB487/ALL!AB$554</f>
        <v>0</v>
      </c>
      <c r="AC1100" s="79">
        <f>ALL!AC487/ALL!AC$554</f>
        <v>0</v>
      </c>
      <c r="AD1100" s="79">
        <f>ALL!AD487/ALL!AD$554</f>
        <v>0</v>
      </c>
      <c r="AE1100" s="79">
        <f>ALL!AE487/ALL!AE$554</f>
        <v>0</v>
      </c>
      <c r="AF1100" s="79">
        <f>ALL!AF487/ALL!AF$554</f>
        <v>0</v>
      </c>
      <c r="AG1100" s="79">
        <f>ALL!AG487/ALL!AG$554</f>
        <v>0</v>
      </c>
      <c r="AH1100" s="79">
        <f>ALL!AH487/ALL!AH$554</f>
        <v>0</v>
      </c>
      <c r="AI1100" s="79">
        <f>ALL!AI487/ALL!AI$554</f>
        <v>0</v>
      </c>
      <c r="AJ1100" s="79">
        <f>ALL!AJ487/ALL!AJ$554</f>
        <v>0</v>
      </c>
      <c r="AK1100" s="79">
        <f>ALL!AK487/ALL!AK$554</f>
        <v>0</v>
      </c>
      <c r="AL1100" s="79">
        <f>ALL!AL487/ALL!AL$554</f>
        <v>0</v>
      </c>
      <c r="AM1100" s="79">
        <f>ALL!AM487/ALL!AM$554</f>
        <v>0</v>
      </c>
      <c r="AN1100" s="79">
        <f>ALL!AN487/ALL!AN$554</f>
        <v>0</v>
      </c>
      <c r="AO1100" s="79">
        <f>ALL!AO487/ALL!AO$554</f>
        <v>0</v>
      </c>
      <c r="AP1100" s="79">
        <f>ALL!AP487/ALL!AP$554</f>
        <v>0</v>
      </c>
      <c r="AQ1100" s="79">
        <f>ALL!AQ487/ALL!AQ$554</f>
        <v>0</v>
      </c>
      <c r="AR1100" s="79">
        <f>ALL!AR487/ALL!AR$554</f>
        <v>0</v>
      </c>
      <c r="AS1100" s="79">
        <f>ALL!AS487/ALL!AS$554</f>
        <v>0</v>
      </c>
      <c r="AT1100" s="79">
        <f>ALL!AT487/ALL!AT$554</f>
        <v>0</v>
      </c>
      <c r="AU1100" s="79">
        <f>ALL!AU487/ALL!AU$554</f>
        <v>0</v>
      </c>
      <c r="AV1100" s="79">
        <f>ALL!AV487/ALL!AV$554</f>
        <v>0</v>
      </c>
      <c r="AW1100" s="79">
        <f>ALL!AW487/ALL!AW$554</f>
        <v>0</v>
      </c>
      <c r="AX1100" s="79">
        <f>ALL!AX487/ALL!AX$554</f>
        <v>0</v>
      </c>
      <c r="AY1100" s="79">
        <f>ALL!AY487/ALL!AY$554</f>
        <v>0</v>
      </c>
      <c r="AZ1100" s="79">
        <f>ALL!AZ487/ALL!AZ$554</f>
        <v>0</v>
      </c>
      <c r="BA1100" s="79">
        <f>ALL!BA487/ALL!BA$554</f>
        <v>0</v>
      </c>
      <c r="BB1100" s="79">
        <f>ALL!BB487/ALL!BB$554</f>
        <v>0</v>
      </c>
      <c r="BC1100" s="79">
        <f>ALL!BC487/ALL!BC$554</f>
        <v>0</v>
      </c>
      <c r="BD1100" s="79">
        <f>ALL!BD487/ALL!BD$554</f>
        <v>0</v>
      </c>
      <c r="BE1100" s="79">
        <f>ALL!BE487/ALL!BE$554</f>
        <v>0</v>
      </c>
      <c r="BF1100" s="79">
        <f>ALL!BF487/ALL!BF$554</f>
        <v>0</v>
      </c>
      <c r="BG1100" s="79">
        <f>ALL!BG487/ALL!BG$554</f>
        <v>0</v>
      </c>
      <c r="BH1100" s="79">
        <f>ALL!BH487/ALL!BH$554</f>
        <v>0</v>
      </c>
      <c r="BJ1100" s="267">
        <f t="array" ref="BJ1100">(MIN(IF($E$4:$BG$4=BJ$4,$E1100:$BG1100)))</f>
        <v>0</v>
      </c>
      <c r="BK1100" s="267">
        <f t="array" ref="BK1100">(MAX(IF($E$4:$BG$4=BK$4,$E1100:$BG1100)))</f>
        <v>0</v>
      </c>
      <c r="BL1100" s="267">
        <f t="array" ref="BL1100">(AVERAGE(IF($E$4:$BG$4=BL$4,$E1100:$BG1100)))</f>
        <v>0</v>
      </c>
      <c r="BM1100" s="267">
        <f t="array" ref="BM1100">(MIN(IF($E$4:$BG$4=BM$4,$E1100:$BG1100)))</f>
        <v>0</v>
      </c>
      <c r="BN1100" s="267">
        <f t="array" ref="BN1100">(MAX(IF($E$4:$BG$4=BN$4,$E1100:$BG1100)))</f>
        <v>0</v>
      </c>
      <c r="BO1100" s="267">
        <f t="array" ref="BO1100">(AVERAGE(IF($E$4:$BG$4=BO$4,$E1100:$BG1100)))</f>
        <v>0</v>
      </c>
      <c r="BP1100" s="267">
        <f t="array" ref="BP1100">(MIN(IF($E$4:$BG$4=BP$4,$E1100:$BG1100)))</f>
        <v>0</v>
      </c>
      <c r="BQ1100" s="267">
        <f t="array" ref="BQ1100">(MAX(IF($E$4:$BG$4=BQ$4,$E1100:$BG1100)))</f>
        <v>0</v>
      </c>
      <c r="BR1100" s="267">
        <f t="array" ref="BR1100">(AVERAGE(IF($E$4:$BG$4=BR$4,$E1100:$BG1100)))</f>
        <v>0</v>
      </c>
      <c r="BS1100" s="267">
        <f t="array" ref="BS1100">(MIN(IF($E$4:$BG$4=BS$4,$E1100:$BG1100)))</f>
        <v>0</v>
      </c>
      <c r="BT1100" s="267">
        <f t="array" ref="BT1100">(MAX(IF($E$4:$BG$4=BT$4,$E1100:$BG1100)))</f>
        <v>0</v>
      </c>
      <c r="BU1100" s="267">
        <f t="array" ref="BU1100">(AVERAGE(IF($E$4:$BG$4=BU$4,$E1100:$BG1100)))</f>
        <v>0</v>
      </c>
      <c r="BV1100" s="267">
        <f t="array" ref="BV1100">(MIN(IF($E$4:$BG$4=BV$4,$E1100:$BG1100)))</f>
        <v>0</v>
      </c>
      <c r="BW1100" s="267">
        <f t="array" ref="BW1100">(MAX(IF($E$4:$BG$4=BW$4,$E1100:$BG1100)))</f>
        <v>0</v>
      </c>
      <c r="BX1100" s="267">
        <f t="array" ref="BX1100">(AVERAGE(IF($E$4:$BG$4=BX$4,$E1100:$BG1100)))</f>
        <v>0</v>
      </c>
      <c r="BY1100" s="267">
        <f t="array" ref="BY1100">(MIN(IF($E$4:$BG$4=BY$4,$E1100:$BG1100)))</f>
        <v>0</v>
      </c>
      <c r="BZ1100" s="267">
        <f t="array" ref="BZ1100">(MAX(IF($E$4:$BG$4=BZ$4,$E1100:$BG1100)))</f>
        <v>0</v>
      </c>
      <c r="CA1100" s="267">
        <f t="array" ref="CA1100">(AVERAGE(IF($E$4:$BG$4=CA$4,$E1100:$BG1100)))</f>
        <v>0</v>
      </c>
      <c r="CB1100" s="268">
        <f t="shared" si="399"/>
        <v>0</v>
      </c>
      <c r="CC1100" s="268">
        <f t="shared" si="400"/>
        <v>0</v>
      </c>
      <c r="CD1100" s="268">
        <f t="shared" si="401"/>
        <v>0</v>
      </c>
    </row>
    <row r="1101" spans="1:82" s="90" customFormat="1">
      <c r="A1101" s="253">
        <f t="shared" si="408"/>
        <v>56209</v>
      </c>
      <c r="B1101" s="236" t="s">
        <v>421</v>
      </c>
      <c r="C1101" s="50"/>
      <c r="D1101" s="50"/>
      <c r="E1101" s="79">
        <f>ALL!E488/ALL!E$554</f>
        <v>0</v>
      </c>
      <c r="F1101" s="79">
        <f>ALL!F488/ALL!F$554</f>
        <v>1.3183429324421911E-2</v>
      </c>
      <c r="G1101" s="79">
        <f>ALL!G488/ALL!G$554</f>
        <v>1.237408086004872E-3</v>
      </c>
      <c r="H1101" s="79">
        <f>ALL!H488/ALL!H$554</f>
        <v>7.4562104585838032E-5</v>
      </c>
      <c r="I1101" s="79">
        <f>ALL!I488/ALL!I$554</f>
        <v>1.6144253568261269E-3</v>
      </c>
      <c r="J1101" s="79">
        <f>ALL!J488/ALL!J$554</f>
        <v>5.8383306702746235E-5</v>
      </c>
      <c r="K1101" s="79">
        <f>ALL!K488/ALL!K$554</f>
        <v>0</v>
      </c>
      <c r="L1101" s="79">
        <f>ALL!L488/ALL!L$554</f>
        <v>1.4336563195879138E-4</v>
      </c>
      <c r="M1101" s="79">
        <f>ALL!M488/ALL!M$554</f>
        <v>1.1056244271842021E-2</v>
      </c>
      <c r="N1101" s="79">
        <f>ALL!N488/ALL!N$554</f>
        <v>1.8946203035737179E-2</v>
      </c>
      <c r="O1101" s="79">
        <f>ALL!O488/ALL!O$554</f>
        <v>7.042959865922363E-3</v>
      </c>
      <c r="P1101" s="79">
        <f>ALL!P488/ALL!P$554</f>
        <v>4.6382182544776078E-3</v>
      </c>
      <c r="Q1101" s="79">
        <f>ALL!Q488/ALL!Q$554</f>
        <v>0</v>
      </c>
      <c r="R1101" s="79">
        <f>ALL!R488/ALL!R$554</f>
        <v>4.4470234818289834E-3</v>
      </c>
      <c r="S1101" s="79">
        <f>ALL!S488/ALL!S$554</f>
        <v>0</v>
      </c>
      <c r="T1101" s="79">
        <f>ALL!T488/ALL!T$554</f>
        <v>2.9984688498145562E-4</v>
      </c>
      <c r="U1101" s="79">
        <f>ALL!U488/ALL!U$554</f>
        <v>2.2989067595209486E-3</v>
      </c>
      <c r="V1101" s="79">
        <f>ALL!V488/ALL!V$554</f>
        <v>1.2781043677427261E-2</v>
      </c>
      <c r="W1101" s="79">
        <f>ALL!W488/ALL!W$554</f>
        <v>1.2986301086035401E-3</v>
      </c>
      <c r="X1101" s="79">
        <f>ALL!X488/ALL!X$554</f>
        <v>2.9623289871546533E-4</v>
      </c>
      <c r="Y1101" s="79">
        <f>ALL!Y488/ALL!Y$554</f>
        <v>6.2454441474008729E-3</v>
      </c>
      <c r="Z1101" s="79">
        <f>ALL!Z488/ALL!Z$554</f>
        <v>0</v>
      </c>
      <c r="AA1101" s="79">
        <f>ALL!AA488/ALL!AA$554</f>
        <v>1.6458882047841986E-3</v>
      </c>
      <c r="AB1101" s="79">
        <f>ALL!AB488/ALL!AB$554</f>
        <v>1.4468848463873962E-3</v>
      </c>
      <c r="AC1101" s="79">
        <f>ALL!AC488/ALL!AC$554</f>
        <v>1.2014451633395894E-2</v>
      </c>
      <c r="AD1101" s="79">
        <f>ALL!AD488/ALL!AD$554</f>
        <v>1.1166378909441841E-2</v>
      </c>
      <c r="AE1101" s="79">
        <f>ALL!AE488/ALL!AE$554</f>
        <v>1.7661504586707495E-4</v>
      </c>
      <c r="AF1101" s="79">
        <f>ALL!AF488/ALL!AF$554</f>
        <v>7.2082976578427861E-3</v>
      </c>
      <c r="AG1101" s="79">
        <f>ALL!AG488/ALL!AG$554</f>
        <v>3.9406512503210372E-3</v>
      </c>
      <c r="AH1101" s="79">
        <f>ALL!AH488/ALL!AH$554</f>
        <v>1.9469546106920329E-4</v>
      </c>
      <c r="AI1101" s="79">
        <f>ALL!AI488/ALL!AI$554</f>
        <v>3.4655016418919772E-3</v>
      </c>
      <c r="AJ1101" s="79">
        <f>ALL!AJ488/ALL!AJ$554</f>
        <v>4.29052075968488E-3</v>
      </c>
      <c r="AK1101" s="79">
        <f>ALL!AK488/ALL!AK$554</f>
        <v>1.071753313990924E-4</v>
      </c>
      <c r="AL1101" s="79">
        <f>ALL!AL488/ALL!AL$554</f>
        <v>0</v>
      </c>
      <c r="AM1101" s="79">
        <f>ALL!AM488/ALL!AM$554</f>
        <v>0</v>
      </c>
      <c r="AN1101" s="79">
        <f>ALL!AN488/ALL!AN$554</f>
        <v>0</v>
      </c>
      <c r="AO1101" s="79">
        <f>ALL!AO488/ALL!AO$554</f>
        <v>0</v>
      </c>
      <c r="AP1101" s="79">
        <f>ALL!AP488/ALL!AP$554</f>
        <v>0</v>
      </c>
      <c r="AQ1101" s="79">
        <f>ALL!AQ488/ALL!AQ$554</f>
        <v>0</v>
      </c>
      <c r="AR1101" s="79">
        <f>ALL!AR488/ALL!AR$554</f>
        <v>0</v>
      </c>
      <c r="AS1101" s="79">
        <f>ALL!AS488/ALL!AS$554</f>
        <v>0</v>
      </c>
      <c r="AT1101" s="79">
        <f>ALL!AT488/ALL!AT$554</f>
        <v>0</v>
      </c>
      <c r="AU1101" s="79">
        <f>ALL!AU488/ALL!AU$554</f>
        <v>0</v>
      </c>
      <c r="AV1101" s="79">
        <f>ALL!AV488/ALL!AV$554</f>
        <v>0</v>
      </c>
      <c r="AW1101" s="79">
        <f>ALL!AW488/ALL!AW$554</f>
        <v>4.9065635057054958E-3</v>
      </c>
      <c r="AX1101" s="79">
        <f>ALL!AX488/ALL!AX$554</f>
        <v>0</v>
      </c>
      <c r="AY1101" s="79">
        <f>ALL!AY488/ALL!AY$554</f>
        <v>0</v>
      </c>
      <c r="AZ1101" s="79">
        <f>ALL!AZ488/ALL!AZ$554</f>
        <v>0</v>
      </c>
      <c r="BA1101" s="79">
        <f>ALL!BA488/ALL!BA$554</f>
        <v>0</v>
      </c>
      <c r="BB1101" s="79">
        <f>ALL!BB488/ALL!BB$554</f>
        <v>0</v>
      </c>
      <c r="BC1101" s="79">
        <f>ALL!BC488/ALL!BC$554</f>
        <v>0</v>
      </c>
      <c r="BD1101" s="79">
        <f>ALL!BD488/ALL!BD$554</f>
        <v>2.4477630328796667E-4</v>
      </c>
      <c r="BE1101" s="79">
        <f>ALL!BE488/ALL!BE$554</f>
        <v>6.3487199050133369E-3</v>
      </c>
      <c r="BF1101" s="79">
        <f>ALL!BF488/ALL!BF$554</f>
        <v>7.2038728352834588E-3</v>
      </c>
      <c r="BG1101" s="79">
        <f>ALL!BG488/ALL!BG$554</f>
        <v>7.7481607475171571E-3</v>
      </c>
      <c r="BH1101" s="79">
        <f>ALL!BH488/ALL!BH$554</f>
        <v>2.3798025791357566E-3</v>
      </c>
      <c r="BJ1101" s="267">
        <f t="array" ref="BJ1101">(MIN(IF($E$4:$BG$4=BJ$4,$E1101:$BG1101)))</f>
        <v>0</v>
      </c>
      <c r="BK1101" s="267">
        <f t="array" ref="BK1101">(MAX(IF($E$4:$BG$4=BK$4,$E1101:$BG1101)))</f>
        <v>4.9065635057054958E-3</v>
      </c>
      <c r="BL1101" s="267">
        <f t="array" ref="BL1101">(AVERAGE(IF($E$4:$BG$4=BL$4,$E1101:$BG1101)))</f>
        <v>3.0666021910659349E-4</v>
      </c>
      <c r="BM1101" s="267">
        <f t="array" ref="BM1101">(MIN(IF($E$4:$BG$4=BM$4,$E1101:$BG1101)))</f>
        <v>2.4477630328796667E-4</v>
      </c>
      <c r="BN1101" s="267">
        <f t="array" ref="BN1101">(MAX(IF($E$4:$BG$4=BN$4,$E1101:$BG1101)))</f>
        <v>7.7481607475171571E-3</v>
      </c>
      <c r="BO1101" s="267">
        <f t="array" ref="BO1101">(AVERAGE(IF($E$4:$BG$4=BO$4,$E1101:$BG1101)))</f>
        <v>5.3863824477754793E-3</v>
      </c>
      <c r="BP1101" s="267">
        <f t="array" ref="BP1101">(MIN(IF($E$4:$BG$4=BP$4,$E1101:$BG1101)))</f>
        <v>0</v>
      </c>
      <c r="BQ1101" s="267">
        <f t="array" ref="BQ1101">(MAX(IF($E$4:$BG$4=BQ$4,$E1101:$BG1101)))</f>
        <v>1.071753313990924E-4</v>
      </c>
      <c r="BR1101" s="267">
        <f t="array" ref="BR1101">(AVERAGE(IF($E$4:$BG$4=BR$4,$E1101:$BG1101)))</f>
        <v>3.5725110466364132E-5</v>
      </c>
      <c r="BS1101" s="267">
        <f t="array" ref="BS1101">(MIN(IF($E$4:$BG$4=BS$4,$E1101:$BG1101)))</f>
        <v>0</v>
      </c>
      <c r="BT1101" s="267">
        <f t="array" ref="BT1101">(MAX(IF($E$4:$BG$4=BT$4,$E1101:$BG1101)))</f>
        <v>1.8946203035737179E-2</v>
      </c>
      <c r="BU1101" s="267">
        <f t="array" ref="BU1101">(AVERAGE(IF($E$4:$BG$4=BU$4,$E1101:$BG1101)))</f>
        <v>5.1352427200883413E-3</v>
      </c>
      <c r="BV1101" s="267">
        <f t="array" ref="BV1101">(MIN(IF($E$4:$BG$4=BV$4,$E1101:$BG1101)))</f>
        <v>0</v>
      </c>
      <c r="BW1101" s="267">
        <f t="array" ref="BW1101">(MAX(IF($E$4:$BG$4=BW$4,$E1101:$BG1101)))</f>
        <v>4.29052075968488E-3</v>
      </c>
      <c r="BX1101" s="267">
        <f t="array" ref="BX1101">(AVERAGE(IF($E$4:$BG$4=BX$4,$E1101:$BG1101)))</f>
        <v>1.743703423019287E-3</v>
      </c>
      <c r="BY1101" s="267">
        <f t="array" ref="BY1101">(MIN(IF($E$4:$BG$4=BY$4,$E1101:$BG1101)))</f>
        <v>1.4336563195879138E-4</v>
      </c>
      <c r="BZ1101" s="267">
        <f t="array" ref="BZ1101">(MAX(IF($E$4:$BG$4=BZ$4,$E1101:$BG1101)))</f>
        <v>4.6382182544776078E-3</v>
      </c>
      <c r="CA1101" s="267">
        <f t="array" ref="CA1101">(AVERAGE(IF($E$4:$BG$4=CA$4,$E1101:$BG1101)))</f>
        <v>2.3424716848159935E-3</v>
      </c>
      <c r="CB1101" s="268">
        <f t="shared" si="399"/>
        <v>0</v>
      </c>
      <c r="CC1101" s="268">
        <f t="shared" si="400"/>
        <v>0</v>
      </c>
      <c r="CD1101" s="268">
        <f t="shared" si="401"/>
        <v>2.8685723861063789E-3</v>
      </c>
    </row>
    <row r="1102" spans="1:82" s="90" customFormat="1">
      <c r="A1102" s="253">
        <f t="shared" si="408"/>
        <v>56210</v>
      </c>
      <c r="B1102" s="236" t="s">
        <v>910</v>
      </c>
      <c r="C1102" s="50"/>
      <c r="D1102" s="50"/>
      <c r="E1102" s="79">
        <f>ALL!E489/ALL!E$554</f>
        <v>0</v>
      </c>
      <c r="F1102" s="79">
        <f>ALL!F489/ALL!F$554</f>
        <v>0</v>
      </c>
      <c r="G1102" s="79">
        <f>ALL!G489/ALL!G$554</f>
        <v>0</v>
      </c>
      <c r="H1102" s="79">
        <f>ALL!H489/ALL!H$554</f>
        <v>0</v>
      </c>
      <c r="I1102" s="79">
        <f>ALL!I489/ALL!I$554</f>
        <v>0</v>
      </c>
      <c r="J1102" s="79">
        <f>ALL!J489/ALL!J$554</f>
        <v>0</v>
      </c>
      <c r="K1102" s="79">
        <f>ALL!K489/ALL!K$554</f>
        <v>0</v>
      </c>
      <c r="L1102" s="79">
        <f>ALL!L489/ALL!L$554</f>
        <v>0</v>
      </c>
      <c r="M1102" s="79">
        <f>ALL!M489/ALL!M$554</f>
        <v>0</v>
      </c>
      <c r="N1102" s="79">
        <f>ALL!N489/ALL!N$554</f>
        <v>0</v>
      </c>
      <c r="O1102" s="79">
        <f>ALL!O489/ALL!O$554</f>
        <v>0</v>
      </c>
      <c r="P1102" s="79">
        <f>ALL!P489/ALL!P$554</f>
        <v>0</v>
      </c>
      <c r="Q1102" s="79">
        <f>ALL!Q489/ALL!Q$554</f>
        <v>0</v>
      </c>
      <c r="R1102" s="79">
        <f>ALL!R489/ALL!R$554</f>
        <v>0</v>
      </c>
      <c r="S1102" s="79">
        <f>ALL!S489/ALL!S$554</f>
        <v>0</v>
      </c>
      <c r="T1102" s="79">
        <f>ALL!T489/ALL!T$554</f>
        <v>0</v>
      </c>
      <c r="U1102" s="79">
        <f>ALL!U489/ALL!U$554</f>
        <v>0</v>
      </c>
      <c r="V1102" s="79">
        <f>ALL!V489/ALL!V$554</f>
        <v>0</v>
      </c>
      <c r="W1102" s="79">
        <f>ALL!W489/ALL!W$554</f>
        <v>0</v>
      </c>
      <c r="X1102" s="79">
        <f>ALL!X489/ALL!X$554</f>
        <v>0</v>
      </c>
      <c r="Y1102" s="79">
        <f>ALL!Y489/ALL!Y$554</f>
        <v>0</v>
      </c>
      <c r="Z1102" s="79">
        <f>ALL!Z489/ALL!Z$554</f>
        <v>0</v>
      </c>
      <c r="AA1102" s="79">
        <f>ALL!AA489/ALL!AA$554</f>
        <v>0</v>
      </c>
      <c r="AB1102" s="79">
        <f>ALL!AB489/ALL!AB$554</f>
        <v>0</v>
      </c>
      <c r="AC1102" s="79">
        <f>ALL!AC489/ALL!AC$554</f>
        <v>0</v>
      </c>
      <c r="AD1102" s="79">
        <f>ALL!AD489/ALL!AD$554</f>
        <v>0</v>
      </c>
      <c r="AE1102" s="79">
        <f>ALL!AE489/ALL!AE$554</f>
        <v>0</v>
      </c>
      <c r="AF1102" s="79">
        <f>ALL!AF489/ALL!AF$554</f>
        <v>0</v>
      </c>
      <c r="AG1102" s="79">
        <f>ALL!AG489/ALL!AG$554</f>
        <v>0</v>
      </c>
      <c r="AH1102" s="79">
        <f>ALL!AH489/ALL!AH$554</f>
        <v>0</v>
      </c>
      <c r="AI1102" s="79">
        <f>ALL!AI489/ALL!AI$554</f>
        <v>0</v>
      </c>
      <c r="AJ1102" s="79">
        <f>ALL!AJ489/ALL!AJ$554</f>
        <v>0</v>
      </c>
      <c r="AK1102" s="79">
        <f>ALL!AK489/ALL!AK$554</f>
        <v>0</v>
      </c>
      <c r="AL1102" s="79">
        <f>ALL!AL489/ALL!AL$554</f>
        <v>0</v>
      </c>
      <c r="AM1102" s="79">
        <f>ALL!AM489/ALL!AM$554</f>
        <v>0</v>
      </c>
      <c r="AN1102" s="79">
        <f>ALL!AN489/ALL!AN$554</f>
        <v>0</v>
      </c>
      <c r="AO1102" s="79">
        <f>ALL!AO489/ALL!AO$554</f>
        <v>0</v>
      </c>
      <c r="AP1102" s="79">
        <f>ALL!AP489/ALL!AP$554</f>
        <v>0</v>
      </c>
      <c r="AQ1102" s="79">
        <f>ALL!AQ489/ALL!AQ$554</f>
        <v>0</v>
      </c>
      <c r="AR1102" s="79">
        <f>ALL!AR489/ALL!AR$554</f>
        <v>0</v>
      </c>
      <c r="AS1102" s="79">
        <f>ALL!AS489/ALL!AS$554</f>
        <v>0</v>
      </c>
      <c r="AT1102" s="79">
        <f>ALL!AT489/ALL!AT$554</f>
        <v>0</v>
      </c>
      <c r="AU1102" s="79">
        <f>ALL!AU489/ALL!AU$554</f>
        <v>0</v>
      </c>
      <c r="AV1102" s="79">
        <f>ALL!AV489/ALL!AV$554</f>
        <v>0</v>
      </c>
      <c r="AW1102" s="79">
        <f>ALL!AW489/ALL!AW$554</f>
        <v>0</v>
      </c>
      <c r="AX1102" s="79">
        <f>ALL!AX489/ALL!AX$554</f>
        <v>0</v>
      </c>
      <c r="AY1102" s="79">
        <f>ALL!AY489/ALL!AY$554</f>
        <v>0</v>
      </c>
      <c r="AZ1102" s="79">
        <f>ALL!AZ489/ALL!AZ$554</f>
        <v>0</v>
      </c>
      <c r="BA1102" s="79">
        <f>ALL!BA489/ALL!BA$554</f>
        <v>0</v>
      </c>
      <c r="BB1102" s="79">
        <f>ALL!BB489/ALL!BB$554</f>
        <v>0</v>
      </c>
      <c r="BC1102" s="79">
        <f>ALL!BC489/ALL!BC$554</f>
        <v>0</v>
      </c>
      <c r="BD1102" s="79">
        <f>ALL!BD489/ALL!BD$554</f>
        <v>0</v>
      </c>
      <c r="BE1102" s="79">
        <f>ALL!BE489/ALL!BE$554</f>
        <v>0</v>
      </c>
      <c r="BF1102" s="79">
        <f>ALL!BF489/ALL!BF$554</f>
        <v>0</v>
      </c>
      <c r="BG1102" s="79">
        <f>ALL!BG489/ALL!BG$554</f>
        <v>0</v>
      </c>
      <c r="BH1102" s="79">
        <f>ALL!BH489/ALL!BH$554</f>
        <v>0</v>
      </c>
      <c r="BJ1102" s="267">
        <f t="array" ref="BJ1102">(MIN(IF($E$4:$BG$4=BJ$4,$E1102:$BG1102)))</f>
        <v>0</v>
      </c>
      <c r="BK1102" s="267">
        <f t="array" ref="BK1102">(MAX(IF($E$4:$BG$4=BK$4,$E1102:$BG1102)))</f>
        <v>0</v>
      </c>
      <c r="BL1102" s="267">
        <f t="array" ref="BL1102">(AVERAGE(IF($E$4:$BG$4=BL$4,$E1102:$BG1102)))</f>
        <v>0</v>
      </c>
      <c r="BM1102" s="267">
        <f t="array" ref="BM1102">(MIN(IF($E$4:$BG$4=BM$4,$E1102:$BG1102)))</f>
        <v>0</v>
      </c>
      <c r="BN1102" s="267">
        <f t="array" ref="BN1102">(MAX(IF($E$4:$BG$4=BN$4,$E1102:$BG1102)))</f>
        <v>0</v>
      </c>
      <c r="BO1102" s="267">
        <f t="array" ref="BO1102">(AVERAGE(IF($E$4:$BG$4=BO$4,$E1102:$BG1102)))</f>
        <v>0</v>
      </c>
      <c r="BP1102" s="267">
        <f t="array" ref="BP1102">(MIN(IF($E$4:$BG$4=BP$4,$E1102:$BG1102)))</f>
        <v>0</v>
      </c>
      <c r="BQ1102" s="267">
        <f t="array" ref="BQ1102">(MAX(IF($E$4:$BG$4=BQ$4,$E1102:$BG1102)))</f>
        <v>0</v>
      </c>
      <c r="BR1102" s="267">
        <f t="array" ref="BR1102">(AVERAGE(IF($E$4:$BG$4=BR$4,$E1102:$BG1102)))</f>
        <v>0</v>
      </c>
      <c r="BS1102" s="267">
        <f t="array" ref="BS1102">(MIN(IF($E$4:$BG$4=BS$4,$E1102:$BG1102)))</f>
        <v>0</v>
      </c>
      <c r="BT1102" s="267">
        <f t="array" ref="BT1102">(MAX(IF($E$4:$BG$4=BT$4,$E1102:$BG1102)))</f>
        <v>0</v>
      </c>
      <c r="BU1102" s="267">
        <f t="array" ref="BU1102">(AVERAGE(IF($E$4:$BG$4=BU$4,$E1102:$BG1102)))</f>
        <v>0</v>
      </c>
      <c r="BV1102" s="267">
        <f t="array" ref="BV1102">(MIN(IF($E$4:$BG$4=BV$4,$E1102:$BG1102)))</f>
        <v>0</v>
      </c>
      <c r="BW1102" s="267">
        <f t="array" ref="BW1102">(MAX(IF($E$4:$BG$4=BW$4,$E1102:$BG1102)))</f>
        <v>0</v>
      </c>
      <c r="BX1102" s="267">
        <f t="array" ref="BX1102">(AVERAGE(IF($E$4:$BG$4=BX$4,$E1102:$BG1102)))</f>
        <v>0</v>
      </c>
      <c r="BY1102" s="267">
        <f t="array" ref="BY1102">(MIN(IF($E$4:$BG$4=BY$4,$E1102:$BG1102)))</f>
        <v>0</v>
      </c>
      <c r="BZ1102" s="267">
        <f t="array" ref="BZ1102">(MAX(IF($E$4:$BG$4=BZ$4,$E1102:$BG1102)))</f>
        <v>0</v>
      </c>
      <c r="CA1102" s="267">
        <f t="array" ref="CA1102">(AVERAGE(IF($E$4:$BG$4=CA$4,$E1102:$BG1102)))</f>
        <v>0</v>
      </c>
      <c r="CB1102" s="268">
        <f t="shared" si="399"/>
        <v>0</v>
      </c>
      <c r="CC1102" s="268">
        <f t="shared" si="400"/>
        <v>0</v>
      </c>
      <c r="CD1102" s="268">
        <f t="shared" si="401"/>
        <v>0</v>
      </c>
    </row>
    <row r="1103" spans="1:82" s="90" customFormat="1">
      <c r="A1103" s="253">
        <f t="shared" si="408"/>
        <v>56211</v>
      </c>
      <c r="B1103" s="236" t="s">
        <v>422</v>
      </c>
      <c r="C1103" s="50"/>
      <c r="D1103" s="50"/>
      <c r="E1103" s="79">
        <f>ALL!E490/ALL!E$554</f>
        <v>1.9941831586707797E-4</v>
      </c>
      <c r="F1103" s="79">
        <f>ALL!F490/ALL!F$554</f>
        <v>0</v>
      </c>
      <c r="G1103" s="79">
        <f>ALL!G490/ALL!G$554</f>
        <v>0</v>
      </c>
      <c r="H1103" s="79">
        <f>ALL!H490/ALL!H$554</f>
        <v>0</v>
      </c>
      <c r="I1103" s="79">
        <f>ALL!I490/ALL!I$554</f>
        <v>2.9187568313234586E-4</v>
      </c>
      <c r="J1103" s="79">
        <f>ALL!J490/ALL!J$554</f>
        <v>0</v>
      </c>
      <c r="K1103" s="79">
        <f>ALL!K490/ALL!K$554</f>
        <v>5.8868716814745403E-4</v>
      </c>
      <c r="L1103" s="79">
        <f>ALL!L490/ALL!L$554</f>
        <v>2.9665942306511225E-4</v>
      </c>
      <c r="M1103" s="79">
        <f>ALL!M490/ALL!M$554</f>
        <v>0</v>
      </c>
      <c r="N1103" s="79">
        <f>ALL!N490/ALL!N$554</f>
        <v>6.0290032374663558E-4</v>
      </c>
      <c r="O1103" s="79">
        <f>ALL!O490/ALL!O$554</f>
        <v>0</v>
      </c>
      <c r="P1103" s="79">
        <f>ALL!P490/ALL!P$554</f>
        <v>0</v>
      </c>
      <c r="Q1103" s="79">
        <f>ALL!Q490/ALL!Q$554</f>
        <v>3.5340810832715053E-6</v>
      </c>
      <c r="R1103" s="79">
        <f>ALL!R490/ALL!R$554</f>
        <v>8.1065558280367394E-5</v>
      </c>
      <c r="S1103" s="79">
        <f>ALL!S490/ALL!S$554</f>
        <v>1.6214889473240464E-3</v>
      </c>
      <c r="T1103" s="79">
        <f>ALL!T490/ALL!T$554</f>
        <v>4.3791499764641055E-4</v>
      </c>
      <c r="U1103" s="79">
        <f>ALL!U490/ALL!U$554</f>
        <v>2.4196209451597867E-5</v>
      </c>
      <c r="V1103" s="79">
        <f>ALL!V490/ALL!V$554</f>
        <v>0</v>
      </c>
      <c r="W1103" s="79">
        <f>ALL!W490/ALL!W$554</f>
        <v>1.7713753704267814E-3</v>
      </c>
      <c r="X1103" s="79">
        <f>ALL!X490/ALL!X$554</f>
        <v>2.3891939331313511E-4</v>
      </c>
      <c r="Y1103" s="79">
        <f>ALL!Y490/ALL!Y$554</f>
        <v>5.2979148564069167E-4</v>
      </c>
      <c r="Z1103" s="79">
        <f>ALL!Z490/ALL!Z$554</f>
        <v>0</v>
      </c>
      <c r="AA1103" s="79">
        <f>ALL!AA490/ALL!AA$554</f>
        <v>0</v>
      </c>
      <c r="AB1103" s="79">
        <f>ALL!AB490/ALL!AB$554</f>
        <v>0</v>
      </c>
      <c r="AC1103" s="79">
        <f>ALL!AC490/ALL!AC$554</f>
        <v>5.3498329832071551E-4</v>
      </c>
      <c r="AD1103" s="79">
        <f>ALL!AD490/ALL!AD$554</f>
        <v>1.0237152205890686E-3</v>
      </c>
      <c r="AE1103" s="79">
        <f>ALL!AE490/ALL!AE$554</f>
        <v>1.3419589213888566E-3</v>
      </c>
      <c r="AF1103" s="79">
        <f>ALL!AF490/ALL!AF$554</f>
        <v>0</v>
      </c>
      <c r="AG1103" s="79">
        <f>ALL!AG490/ALL!AG$554</f>
        <v>1.8207908587653451E-4</v>
      </c>
      <c r="AH1103" s="79">
        <f>ALL!AH490/ALL!AH$554</f>
        <v>3.5523639396530822E-4</v>
      </c>
      <c r="AI1103" s="79">
        <f>ALL!AI490/ALL!AI$554</f>
        <v>9.7684779182654886E-4</v>
      </c>
      <c r="AJ1103" s="79">
        <f>ALL!AJ490/ALL!AJ$554</f>
        <v>5.0915003960401407E-5</v>
      </c>
      <c r="AK1103" s="79">
        <f>ALL!AK490/ALL!AK$554</f>
        <v>2.6840208992563432E-4</v>
      </c>
      <c r="AL1103" s="79">
        <f>ALL!AL490/ALL!AL$554</f>
        <v>2.4394638419766424E-5</v>
      </c>
      <c r="AM1103" s="79">
        <f>ALL!AM490/ALL!AM$554</f>
        <v>0</v>
      </c>
      <c r="AN1103" s="79">
        <f>ALL!AN490/ALL!AN$554</f>
        <v>0</v>
      </c>
      <c r="AO1103" s="79">
        <f>ALL!AO490/ALL!AO$554</f>
        <v>0</v>
      </c>
      <c r="AP1103" s="79">
        <f>ALL!AP490/ALL!AP$554</f>
        <v>0</v>
      </c>
      <c r="AQ1103" s="79">
        <f>ALL!AQ490/ALL!AQ$554</f>
        <v>7.1982634384649166E-4</v>
      </c>
      <c r="AR1103" s="79">
        <f>ALL!AR490/ALL!AR$554</f>
        <v>0</v>
      </c>
      <c r="AS1103" s="79">
        <f>ALL!AS490/ALL!AS$554</f>
        <v>0</v>
      </c>
      <c r="AT1103" s="79">
        <f>ALL!AT490/ALL!AT$554</f>
        <v>0</v>
      </c>
      <c r="AU1103" s="79">
        <f>ALL!AU490/ALL!AU$554</f>
        <v>0</v>
      </c>
      <c r="AV1103" s="79">
        <f>ALL!AV490/ALL!AV$554</f>
        <v>0</v>
      </c>
      <c r="AW1103" s="79">
        <f>ALL!AW490/ALL!AW$554</f>
        <v>0</v>
      </c>
      <c r="AX1103" s="79">
        <f>ALL!AX490/ALL!AX$554</f>
        <v>0</v>
      </c>
      <c r="AY1103" s="79">
        <f>ALL!AY490/ALL!AY$554</f>
        <v>0</v>
      </c>
      <c r="AZ1103" s="79">
        <f>ALL!AZ490/ALL!AZ$554</f>
        <v>0</v>
      </c>
      <c r="BA1103" s="79">
        <f>ALL!BA490/ALL!BA$554</f>
        <v>0</v>
      </c>
      <c r="BB1103" s="79">
        <f>ALL!BB490/ALL!BB$554</f>
        <v>2.2877349966349573E-3</v>
      </c>
      <c r="BC1103" s="79">
        <f>ALL!BC490/ALL!BC$554</f>
        <v>0</v>
      </c>
      <c r="BD1103" s="79">
        <f>ALL!BD490/ALL!BD$554</f>
        <v>1.3348266437721954E-3</v>
      </c>
      <c r="BE1103" s="79">
        <f>ALL!BE490/ALL!BE$554</f>
        <v>1.2071928708553925E-3</v>
      </c>
      <c r="BF1103" s="79">
        <f>ALL!BF490/ALL!BF$554</f>
        <v>2.078419659146793E-4</v>
      </c>
      <c r="BG1103" s="79">
        <f>ALL!BG490/ALL!BG$554</f>
        <v>1.0082270390307032E-5</v>
      </c>
      <c r="BH1103" s="79">
        <f>ALL!BH490/ALL!BH$554</f>
        <v>3.118825717143082E-4</v>
      </c>
      <c r="BJ1103" s="267">
        <f t="array" ref="BJ1103">(MIN(IF($E$4:$BG$4=BJ$4,$E1103:$BG1103)))</f>
        <v>0</v>
      </c>
      <c r="BK1103" s="267">
        <f t="array" ref="BK1103">(MAX(IF($E$4:$BG$4=BK$4,$E1103:$BG1103)))</f>
        <v>2.2877349966349573E-3</v>
      </c>
      <c r="BL1103" s="267">
        <f t="array" ref="BL1103">(AVERAGE(IF($E$4:$BG$4=BL$4,$E1103:$BG1103)))</f>
        <v>1.8797258378009057E-4</v>
      </c>
      <c r="BM1103" s="267">
        <f t="array" ref="BM1103">(MIN(IF($E$4:$BG$4=BM$4,$E1103:$BG1103)))</f>
        <v>1.0082270390307032E-5</v>
      </c>
      <c r="BN1103" s="267">
        <f t="array" ref="BN1103">(MAX(IF($E$4:$BG$4=BN$4,$E1103:$BG1103)))</f>
        <v>1.3348266437721954E-3</v>
      </c>
      <c r="BO1103" s="267">
        <f t="array" ref="BO1103">(AVERAGE(IF($E$4:$BG$4=BO$4,$E1103:$BG1103)))</f>
        <v>6.8998593773314358E-4</v>
      </c>
      <c r="BP1103" s="267">
        <f t="array" ref="BP1103">(MIN(IF($E$4:$BG$4=BP$4,$E1103:$BG1103)))</f>
        <v>0</v>
      </c>
      <c r="BQ1103" s="267">
        <f t="array" ref="BQ1103">(MAX(IF($E$4:$BG$4=BQ$4,$E1103:$BG1103)))</f>
        <v>2.6840208992563432E-4</v>
      </c>
      <c r="BR1103" s="267">
        <f t="array" ref="BR1103">(AVERAGE(IF($E$4:$BG$4=BR$4,$E1103:$BG1103)))</f>
        <v>9.7598909448466916E-5</v>
      </c>
      <c r="BS1103" s="267">
        <f t="array" ref="BS1103">(MIN(IF($E$4:$BG$4=BS$4,$E1103:$BG1103)))</f>
        <v>0</v>
      </c>
      <c r="BT1103" s="267">
        <f t="array" ref="BT1103">(MAX(IF($E$4:$BG$4=BT$4,$E1103:$BG1103)))</f>
        <v>1.7713753704267814E-3</v>
      </c>
      <c r="BU1103" s="267">
        <f t="array" ref="BU1103">(AVERAGE(IF($E$4:$BG$4=BU$4,$E1103:$BG1103)))</f>
        <v>4.3295571821079455E-4</v>
      </c>
      <c r="BV1103" s="267">
        <f t="array" ref="BV1103">(MIN(IF($E$4:$BG$4=BV$4,$E1103:$BG1103)))</f>
        <v>0</v>
      </c>
      <c r="BW1103" s="267">
        <f t="array" ref="BW1103">(MAX(IF($E$4:$BG$4=BW$4,$E1103:$BG1103)))</f>
        <v>5.0915003960401407E-5</v>
      </c>
      <c r="BX1103" s="267">
        <f t="array" ref="BX1103">(AVERAGE(IF($E$4:$BG$4=BX$4,$E1103:$BG1103)))</f>
        <v>1.2728750990100352E-5</v>
      </c>
      <c r="BY1103" s="267">
        <f t="array" ref="BY1103">(MIN(IF($E$4:$BG$4=BY$4,$E1103:$BG1103)))</f>
        <v>0</v>
      </c>
      <c r="BZ1103" s="267">
        <f t="array" ref="BZ1103">(MAX(IF($E$4:$BG$4=BZ$4,$E1103:$BG1103)))</f>
        <v>9.7684779182654886E-4</v>
      </c>
      <c r="CA1103" s="267">
        <f t="array" ref="CA1103">(AVERAGE(IF($E$4:$BG$4=CA$4,$E1103:$BG1103)))</f>
        <v>2.8722536952361066E-4</v>
      </c>
      <c r="CB1103" s="268">
        <f t="shared" si="399"/>
        <v>0</v>
      </c>
      <c r="CC1103" s="268">
        <f t="shared" si="400"/>
        <v>0</v>
      </c>
      <c r="CD1103" s="268">
        <f t="shared" si="401"/>
        <v>3.1297935441475976E-4</v>
      </c>
    </row>
    <row r="1104" spans="1:82" s="90" customFormat="1">
      <c r="A1104" s="253">
        <f t="shared" si="408"/>
        <v>56213</v>
      </c>
      <c r="B1104" s="236" t="s">
        <v>423</v>
      </c>
      <c r="C1104" s="50"/>
      <c r="D1104" s="50"/>
      <c r="E1104" s="79">
        <f>ALL!E491/ALL!E$554</f>
        <v>5.670236116941509E-6</v>
      </c>
      <c r="F1104" s="79">
        <f>ALL!F491/ALL!F$554</f>
        <v>0</v>
      </c>
      <c r="G1104" s="79">
        <f>ALL!G491/ALL!G$554</f>
        <v>0</v>
      </c>
      <c r="H1104" s="79">
        <f>ALL!H491/ALL!H$554</f>
        <v>0</v>
      </c>
      <c r="I1104" s="79">
        <f>ALL!I491/ALL!I$554</f>
        <v>0</v>
      </c>
      <c r="J1104" s="79">
        <f>ALL!J491/ALL!J$554</f>
        <v>0</v>
      </c>
      <c r="K1104" s="79">
        <f>ALL!K491/ALL!K$554</f>
        <v>0</v>
      </c>
      <c r="L1104" s="79">
        <f>ALL!L491/ALL!L$554</f>
        <v>6.4235013616598122E-6</v>
      </c>
      <c r="M1104" s="79">
        <f>ALL!M491/ALL!M$554</f>
        <v>0</v>
      </c>
      <c r="N1104" s="79">
        <f>ALL!N491/ALL!N$554</f>
        <v>0</v>
      </c>
      <c r="O1104" s="79">
        <f>ALL!O491/ALL!O$554</f>
        <v>0</v>
      </c>
      <c r="P1104" s="79">
        <f>ALL!P491/ALL!P$554</f>
        <v>0</v>
      </c>
      <c r="Q1104" s="79">
        <f>ALL!Q491/ALL!Q$554</f>
        <v>1.0090455354247103E-5</v>
      </c>
      <c r="R1104" s="79">
        <f>ALL!R491/ALL!R$554</f>
        <v>0</v>
      </c>
      <c r="S1104" s="79">
        <f>ALL!S491/ALL!S$554</f>
        <v>4.2289353306980007E-5</v>
      </c>
      <c r="T1104" s="79">
        <f>ALL!T491/ALL!T$554</f>
        <v>4.1991971533547532E-6</v>
      </c>
      <c r="U1104" s="79">
        <f>ALL!U491/ALL!U$554</f>
        <v>0</v>
      </c>
      <c r="V1104" s="79">
        <f>ALL!V491/ALL!V$554</f>
        <v>0</v>
      </c>
      <c r="W1104" s="79">
        <f>ALL!W491/ALL!W$554</f>
        <v>0</v>
      </c>
      <c r="X1104" s="79">
        <f>ALL!X491/ALL!X$554</f>
        <v>9.3022983827750419E-5</v>
      </c>
      <c r="Y1104" s="79">
        <f>ALL!Y491/ALL!Y$554</f>
        <v>0</v>
      </c>
      <c r="Z1104" s="79">
        <f>ALL!Z491/ALL!Z$554</f>
        <v>0</v>
      </c>
      <c r="AA1104" s="79">
        <f>ALL!AA491/ALL!AA$554</f>
        <v>0</v>
      </c>
      <c r="AB1104" s="79">
        <f>ALL!AB491/ALL!AB$554</f>
        <v>7.4392257746928091E-5</v>
      </c>
      <c r="AC1104" s="79">
        <f>ALL!AC491/ALL!AC$554</f>
        <v>0</v>
      </c>
      <c r="AD1104" s="79">
        <f>ALL!AD491/ALL!AD$554</f>
        <v>1.2760978684014885E-4</v>
      </c>
      <c r="AE1104" s="79">
        <f>ALL!AE491/ALL!AE$554</f>
        <v>0</v>
      </c>
      <c r="AF1104" s="79">
        <f>ALL!AF491/ALL!AF$554</f>
        <v>0</v>
      </c>
      <c r="AG1104" s="79">
        <f>ALL!AG491/ALL!AG$554</f>
        <v>3.8391432914271806E-6</v>
      </c>
      <c r="AH1104" s="79">
        <f>ALL!AH491/ALL!AH$554</f>
        <v>0</v>
      </c>
      <c r="AI1104" s="79">
        <f>ALL!AI491/ALL!AI$554</f>
        <v>6.1802436418883523E-5</v>
      </c>
      <c r="AJ1104" s="79">
        <f>ALL!AJ491/ALL!AJ$554</f>
        <v>1.18174586278042E-5</v>
      </c>
      <c r="AK1104" s="79">
        <f>ALL!AK491/ALL!AK$554</f>
        <v>0</v>
      </c>
      <c r="AL1104" s="79">
        <f>ALL!AL491/ALL!AL$554</f>
        <v>0</v>
      </c>
      <c r="AM1104" s="79">
        <f>ALL!AM491/ALL!AM$554</f>
        <v>0</v>
      </c>
      <c r="AN1104" s="79">
        <f>ALL!AN491/ALL!AN$554</f>
        <v>0</v>
      </c>
      <c r="AO1104" s="79">
        <f>ALL!AO491/ALL!AO$554</f>
        <v>0</v>
      </c>
      <c r="AP1104" s="79">
        <f>ALL!AP491/ALL!AP$554</f>
        <v>0</v>
      </c>
      <c r="AQ1104" s="79">
        <f>ALL!AQ491/ALL!AQ$554</f>
        <v>0</v>
      </c>
      <c r="AR1104" s="79">
        <f>ALL!AR491/ALL!AR$554</f>
        <v>0</v>
      </c>
      <c r="AS1104" s="79">
        <f>ALL!AS491/ALL!AS$554</f>
        <v>0</v>
      </c>
      <c r="AT1104" s="79">
        <f>ALL!AT491/ALL!AT$554</f>
        <v>0</v>
      </c>
      <c r="AU1104" s="79">
        <f>ALL!AU491/ALL!AU$554</f>
        <v>0</v>
      </c>
      <c r="AV1104" s="79">
        <f>ALL!AV491/ALL!AV$554</f>
        <v>0</v>
      </c>
      <c r="AW1104" s="79">
        <f>ALL!AW491/ALL!AW$554</f>
        <v>0</v>
      </c>
      <c r="AX1104" s="79">
        <f>ALL!AX491/ALL!AX$554</f>
        <v>0</v>
      </c>
      <c r="AY1104" s="79">
        <f>ALL!AY491/ALL!AY$554</f>
        <v>0</v>
      </c>
      <c r="AZ1104" s="79">
        <f>ALL!AZ491/ALL!AZ$554</f>
        <v>0</v>
      </c>
      <c r="BA1104" s="79">
        <f>ALL!BA491/ALL!BA$554</f>
        <v>0</v>
      </c>
      <c r="BB1104" s="79">
        <f>ALL!BB491/ALL!BB$554</f>
        <v>0</v>
      </c>
      <c r="BC1104" s="79">
        <f>ALL!BC491/ALL!BC$554</f>
        <v>0</v>
      </c>
      <c r="BD1104" s="79">
        <f>ALL!BD491/ALL!BD$554</f>
        <v>0</v>
      </c>
      <c r="BE1104" s="79">
        <f>ALL!BE491/ALL!BE$554</f>
        <v>0</v>
      </c>
      <c r="BF1104" s="79">
        <f>ALL!BF491/ALL!BF$554</f>
        <v>0</v>
      </c>
      <c r="BG1104" s="79">
        <f>ALL!BG491/ALL!BG$554</f>
        <v>0</v>
      </c>
      <c r="BH1104" s="79">
        <f>ALL!BH491/ALL!BH$554</f>
        <v>2.0417051482641576E-5</v>
      </c>
      <c r="BJ1104" s="267">
        <f t="array" ref="BJ1104">(MIN(IF($E$4:$BG$4=BJ$4,$E1104:$BG1104)))</f>
        <v>0</v>
      </c>
      <c r="BK1104" s="267">
        <f t="array" ref="BK1104">(MAX(IF($E$4:$BG$4=BK$4,$E1104:$BG1104)))</f>
        <v>0</v>
      </c>
      <c r="BL1104" s="267">
        <f t="array" ref="BL1104">(AVERAGE(IF($E$4:$BG$4=BL$4,$E1104:$BG1104)))</f>
        <v>0</v>
      </c>
      <c r="BM1104" s="267">
        <f t="array" ref="BM1104">(MIN(IF($E$4:$BG$4=BM$4,$E1104:$BG1104)))</f>
        <v>0</v>
      </c>
      <c r="BN1104" s="267">
        <f t="array" ref="BN1104">(MAX(IF($E$4:$BG$4=BN$4,$E1104:$BG1104)))</f>
        <v>0</v>
      </c>
      <c r="BO1104" s="267">
        <f t="array" ref="BO1104">(AVERAGE(IF($E$4:$BG$4=BO$4,$E1104:$BG1104)))</f>
        <v>0</v>
      </c>
      <c r="BP1104" s="267">
        <f t="array" ref="BP1104">(MIN(IF($E$4:$BG$4=BP$4,$E1104:$BG1104)))</f>
        <v>0</v>
      </c>
      <c r="BQ1104" s="267">
        <f t="array" ref="BQ1104">(MAX(IF($E$4:$BG$4=BQ$4,$E1104:$BG1104)))</f>
        <v>0</v>
      </c>
      <c r="BR1104" s="267">
        <f t="array" ref="BR1104">(AVERAGE(IF($E$4:$BG$4=BR$4,$E1104:$BG1104)))</f>
        <v>0</v>
      </c>
      <c r="BS1104" s="267">
        <f t="array" ref="BS1104">(MIN(IF($E$4:$BG$4=BS$4,$E1104:$BG1104)))</f>
        <v>0</v>
      </c>
      <c r="BT1104" s="267">
        <f t="array" ref="BT1104">(MAX(IF($E$4:$BG$4=BT$4,$E1104:$BG1104)))</f>
        <v>1.2760978684014885E-4</v>
      </c>
      <c r="BU1104" s="267">
        <f t="array" ref="BU1104">(AVERAGE(IF($E$4:$BG$4=BU$4,$E1104:$BG1104)))</f>
        <v>9.0409061319843925E-6</v>
      </c>
      <c r="BV1104" s="267">
        <f t="array" ref="BV1104">(MIN(IF($E$4:$BG$4=BV$4,$E1104:$BG1104)))</f>
        <v>0</v>
      </c>
      <c r="BW1104" s="267">
        <f t="array" ref="BW1104">(MAX(IF($E$4:$BG$4=BW$4,$E1104:$BG1104)))</f>
        <v>7.4392257746928091E-5</v>
      </c>
      <c r="BX1104" s="267">
        <f t="array" ref="BX1104">(AVERAGE(IF($E$4:$BG$4=BX$4,$E1104:$BG1104)))</f>
        <v>2.1552429093683074E-5</v>
      </c>
      <c r="BY1104" s="267">
        <f t="array" ref="BY1104">(MIN(IF($E$4:$BG$4=BY$4,$E1104:$BG1104)))</f>
        <v>0</v>
      </c>
      <c r="BZ1104" s="267">
        <f t="array" ref="BZ1104">(MAX(IF($E$4:$BG$4=BZ$4,$E1104:$BG1104)))</f>
        <v>9.3022983827750419E-5</v>
      </c>
      <c r="CA1104" s="267">
        <f t="array" ref="CA1104">(AVERAGE(IF($E$4:$BG$4=CA$4,$E1104:$BG1104)))</f>
        <v>2.3584009271388704E-5</v>
      </c>
      <c r="CB1104" s="268">
        <f t="shared" si="399"/>
        <v>0</v>
      </c>
      <c r="CC1104" s="268">
        <f t="shared" si="400"/>
        <v>0</v>
      </c>
      <c r="CD1104" s="268">
        <f t="shared" si="401"/>
        <v>8.0210329099295541E-6</v>
      </c>
    </row>
    <row r="1105" spans="1:82" s="90" customFormat="1">
      <c r="A1105" s="253">
        <f t="shared" si="408"/>
        <v>56214</v>
      </c>
      <c r="B1105" s="236" t="s">
        <v>424</v>
      </c>
      <c r="C1105" s="50"/>
      <c r="D1105" s="50"/>
      <c r="E1105" s="79">
        <f>ALL!E492/ALL!E$554</f>
        <v>7.9954074922308931E-5</v>
      </c>
      <c r="F1105" s="79">
        <f>ALL!F492/ALL!F$554</f>
        <v>0</v>
      </c>
      <c r="G1105" s="79">
        <f>ALL!G492/ALL!G$554</f>
        <v>2.8380589965001418E-5</v>
      </c>
      <c r="H1105" s="79">
        <f>ALL!H492/ALL!H$554</f>
        <v>1.4062703666668176E-4</v>
      </c>
      <c r="I1105" s="79">
        <f>ALL!I492/ALL!I$554</f>
        <v>5.3818418349607383E-5</v>
      </c>
      <c r="J1105" s="79">
        <f>ALL!J492/ALL!J$554</f>
        <v>0</v>
      </c>
      <c r="K1105" s="79">
        <f>ALL!K492/ALL!K$554</f>
        <v>3.9938346174841685E-4</v>
      </c>
      <c r="L1105" s="79">
        <f>ALL!L492/ALL!L$554</f>
        <v>9.0315073864222283E-6</v>
      </c>
      <c r="M1105" s="79">
        <f>ALL!M492/ALL!M$554</f>
        <v>0</v>
      </c>
      <c r="N1105" s="79">
        <f>ALL!N492/ALL!N$554</f>
        <v>0</v>
      </c>
      <c r="O1105" s="79">
        <f>ALL!O492/ALL!O$554</f>
        <v>0</v>
      </c>
      <c r="P1105" s="79">
        <f>ALL!P492/ALL!P$554</f>
        <v>5.1835000903289624E-5</v>
      </c>
      <c r="Q1105" s="79">
        <f>ALL!Q492/ALL!Q$554</f>
        <v>9.8952857667852548E-5</v>
      </c>
      <c r="R1105" s="79">
        <f>ALL!R492/ALL!R$554</f>
        <v>5.3099248712962546E-5</v>
      </c>
      <c r="S1105" s="79">
        <f>ALL!S492/ALL!S$554</f>
        <v>2.7557669656799532E-4</v>
      </c>
      <c r="T1105" s="79">
        <f>ALL!T492/ALL!T$554</f>
        <v>9.8613163837274638E-5</v>
      </c>
      <c r="U1105" s="79">
        <f>ALL!U492/ALL!U$554</f>
        <v>0</v>
      </c>
      <c r="V1105" s="79">
        <f>ALL!V492/ALL!V$554</f>
        <v>6.6612319936645934E-5</v>
      </c>
      <c r="W1105" s="79">
        <f>ALL!W492/ALL!W$554</f>
        <v>2.4368529900897854E-4</v>
      </c>
      <c r="X1105" s="79">
        <f>ALL!X492/ALL!X$554</f>
        <v>1.0835801536290503E-4</v>
      </c>
      <c r="Y1105" s="79">
        <f>ALL!Y492/ALL!Y$554</f>
        <v>0</v>
      </c>
      <c r="Z1105" s="79">
        <f>ALL!Z492/ALL!Z$554</f>
        <v>0</v>
      </c>
      <c r="AA1105" s="79">
        <f>ALL!AA492/ALL!AA$554</f>
        <v>1.9005297150006983E-4</v>
      </c>
      <c r="AB1105" s="79">
        <f>ALL!AB492/ALL!AB$554</f>
        <v>0</v>
      </c>
      <c r="AC1105" s="79">
        <f>ALL!AC492/ALL!AC$554</f>
        <v>0</v>
      </c>
      <c r="AD1105" s="79">
        <f>ALL!AD492/ALL!AD$554</f>
        <v>1.708424503202308E-4</v>
      </c>
      <c r="AE1105" s="79">
        <f>ALL!AE492/ALL!AE$554</f>
        <v>0</v>
      </c>
      <c r="AF1105" s="79">
        <f>ALL!AF492/ALL!AF$554</f>
        <v>0</v>
      </c>
      <c r="AG1105" s="79">
        <f>ALL!AG492/ALL!AG$554</f>
        <v>1.1729623135242867E-4</v>
      </c>
      <c r="AH1105" s="79">
        <f>ALL!AH492/ALL!AH$554</f>
        <v>3.1526093461417396E-4</v>
      </c>
      <c r="AI1105" s="79">
        <f>ALL!AI492/ALL!AI$554</f>
        <v>8.5354355653281276E-6</v>
      </c>
      <c r="AJ1105" s="79">
        <f>ALL!AJ492/ALL!AJ$554</f>
        <v>2.0822361842526558E-5</v>
      </c>
      <c r="AK1105" s="79">
        <f>ALL!AK492/ALL!AK$554</f>
        <v>0</v>
      </c>
      <c r="AL1105" s="79">
        <f>ALL!AL492/ALL!AL$554</f>
        <v>0</v>
      </c>
      <c r="AM1105" s="79">
        <f>ALL!AM492/ALL!AM$554</f>
        <v>0</v>
      </c>
      <c r="AN1105" s="79">
        <f>ALL!AN492/ALL!AN$554</f>
        <v>0</v>
      </c>
      <c r="AO1105" s="79">
        <f>ALL!AO492/ALL!AO$554</f>
        <v>0</v>
      </c>
      <c r="AP1105" s="79">
        <f>ALL!AP492/ALL!AP$554</f>
        <v>0</v>
      </c>
      <c r="AQ1105" s="79">
        <f>ALL!AQ492/ALL!AQ$554</f>
        <v>0</v>
      </c>
      <c r="AR1105" s="79">
        <f>ALL!AR492/ALL!AR$554</f>
        <v>0</v>
      </c>
      <c r="AS1105" s="79">
        <f>ALL!AS492/ALL!AS$554</f>
        <v>0</v>
      </c>
      <c r="AT1105" s="79">
        <f>ALL!AT492/ALL!AT$554</f>
        <v>0</v>
      </c>
      <c r="AU1105" s="79">
        <f>ALL!AU492/ALL!AU$554</f>
        <v>1.2968623959193636E-4</v>
      </c>
      <c r="AV1105" s="79">
        <f>ALL!AV492/ALL!AV$554</f>
        <v>1.9019005314372476E-5</v>
      </c>
      <c r="AW1105" s="79">
        <f>ALL!AW492/ALL!AW$554</f>
        <v>1.1751731819132036E-4</v>
      </c>
      <c r="AX1105" s="79">
        <f>ALL!AX492/ALL!AX$554</f>
        <v>0</v>
      </c>
      <c r="AY1105" s="79">
        <f>ALL!AY492/ALL!AY$554</f>
        <v>0</v>
      </c>
      <c r="AZ1105" s="79">
        <f>ALL!AZ492/ALL!AZ$554</f>
        <v>0</v>
      </c>
      <c r="BA1105" s="79">
        <f>ALL!BA492/ALL!BA$554</f>
        <v>0</v>
      </c>
      <c r="BB1105" s="79">
        <f>ALL!BB492/ALL!BB$554</f>
        <v>0</v>
      </c>
      <c r="BC1105" s="79">
        <f>ALL!BC492/ALL!BC$554</f>
        <v>0</v>
      </c>
      <c r="BD1105" s="79">
        <f>ALL!BD492/ALL!BD$554</f>
        <v>0</v>
      </c>
      <c r="BE1105" s="79">
        <f>ALL!BE492/ALL!BE$554</f>
        <v>0</v>
      </c>
      <c r="BF1105" s="79">
        <f>ALL!BF492/ALL!BF$554</f>
        <v>0</v>
      </c>
      <c r="BG1105" s="79">
        <f>ALL!BG492/ALL!BG$554</f>
        <v>5.463191361454239E-4</v>
      </c>
      <c r="BH1105" s="79">
        <f>ALL!BH492/ALL!BH$554</f>
        <v>6.5378259469672442E-5</v>
      </c>
      <c r="BJ1105" s="267">
        <f t="array" ref="BJ1105">(MIN(IF($E$4:$BG$4=BJ$4,$E1105:$BG1105)))</f>
        <v>0</v>
      </c>
      <c r="BK1105" s="267">
        <f t="array" ref="BK1105">(MAX(IF($E$4:$BG$4=BK$4,$E1105:$BG1105)))</f>
        <v>1.2968623959193636E-4</v>
      </c>
      <c r="BL1105" s="267">
        <f t="array" ref="BL1105">(AVERAGE(IF($E$4:$BG$4=BL$4,$E1105:$BG1105)))</f>
        <v>1.6638910193601823E-5</v>
      </c>
      <c r="BM1105" s="267">
        <f t="array" ref="BM1105">(MIN(IF($E$4:$BG$4=BM$4,$E1105:$BG1105)))</f>
        <v>0</v>
      </c>
      <c r="BN1105" s="267">
        <f t="array" ref="BN1105">(MAX(IF($E$4:$BG$4=BN$4,$E1105:$BG1105)))</f>
        <v>5.463191361454239E-4</v>
      </c>
      <c r="BO1105" s="267">
        <f t="array" ref="BO1105">(AVERAGE(IF($E$4:$BG$4=BO$4,$E1105:$BG1105)))</f>
        <v>1.3657978403635597E-4</v>
      </c>
      <c r="BP1105" s="267">
        <f t="array" ref="BP1105">(MIN(IF($E$4:$BG$4=BP$4,$E1105:$BG1105)))</f>
        <v>0</v>
      </c>
      <c r="BQ1105" s="267">
        <f t="array" ref="BQ1105">(MAX(IF($E$4:$BG$4=BQ$4,$E1105:$BG1105)))</f>
        <v>0</v>
      </c>
      <c r="BR1105" s="267">
        <f t="array" ref="BR1105">(AVERAGE(IF($E$4:$BG$4=BR$4,$E1105:$BG1105)))</f>
        <v>0</v>
      </c>
      <c r="BS1105" s="267">
        <f t="array" ref="BS1105">(MIN(IF($E$4:$BG$4=BS$4,$E1105:$BG1105)))</f>
        <v>0</v>
      </c>
      <c r="BT1105" s="267">
        <f t="array" ref="BT1105">(MAX(IF($E$4:$BG$4=BT$4,$E1105:$BG1105)))</f>
        <v>3.9938346174841685E-4</v>
      </c>
      <c r="BU1105" s="267">
        <f t="array" ref="BU1105">(AVERAGE(IF($E$4:$BG$4=BU$4,$E1105:$BG1105)))</f>
        <v>1.0155526264302819E-4</v>
      </c>
      <c r="BV1105" s="267">
        <f t="array" ref="BV1105">(MIN(IF($E$4:$BG$4=BV$4,$E1105:$BG1105)))</f>
        <v>0</v>
      </c>
      <c r="BW1105" s="267">
        <f t="array" ref="BW1105">(MAX(IF($E$4:$BG$4=BW$4,$E1105:$BG1105)))</f>
        <v>2.8380589965001418E-5</v>
      </c>
      <c r="BX1105" s="267">
        <f t="array" ref="BX1105">(AVERAGE(IF($E$4:$BG$4=BX$4,$E1105:$BG1105)))</f>
        <v>1.2300737951881994E-5</v>
      </c>
      <c r="BY1105" s="267">
        <f t="array" ref="BY1105">(MIN(IF($E$4:$BG$4=BY$4,$E1105:$BG1105)))</f>
        <v>0</v>
      </c>
      <c r="BZ1105" s="267">
        <f t="array" ref="BZ1105">(MAX(IF($E$4:$BG$4=BZ$4,$E1105:$BG1105)))</f>
        <v>1.1729623135242867E-4</v>
      </c>
      <c r="CA1105" s="267">
        <f t="array" ref="CA1105">(AVERAGE(IF($E$4:$BG$4=CA$4,$E1105:$BG1105)))</f>
        <v>4.9839229845711577E-5</v>
      </c>
      <c r="CB1105" s="268">
        <f t="shared" si="399"/>
        <v>0</v>
      </c>
      <c r="CC1105" s="268">
        <f t="shared" si="400"/>
        <v>0</v>
      </c>
      <c r="CD1105" s="268">
        <f t="shared" si="401"/>
        <v>6.0786905008620979E-5</v>
      </c>
    </row>
    <row r="1106" spans="1:82" s="90" customFormat="1">
      <c r="A1106" s="253">
        <f t="shared" si="408"/>
        <v>56215</v>
      </c>
      <c r="B1106" s="236" t="s">
        <v>425</v>
      </c>
      <c r="C1106" s="50"/>
      <c r="D1106" s="50"/>
      <c r="E1106" s="79">
        <f>ALL!E493/ALL!E$554</f>
        <v>7.1724631957067967E-3</v>
      </c>
      <c r="F1106" s="79">
        <f>ALL!F493/ALL!F$554</f>
        <v>1.2199056618940616E-2</v>
      </c>
      <c r="G1106" s="79">
        <f>ALL!G493/ALL!G$554</f>
        <v>5.9288881846048594E-3</v>
      </c>
      <c r="H1106" s="79">
        <f>ALL!H493/ALL!H$554</f>
        <v>9.3589441521874494E-3</v>
      </c>
      <c r="I1106" s="79">
        <f>ALL!I493/ALL!I$554</f>
        <v>7.4529037432298712E-3</v>
      </c>
      <c r="J1106" s="79">
        <f>ALL!J493/ALL!J$554</f>
        <v>9.0585073054967238E-3</v>
      </c>
      <c r="K1106" s="79">
        <f>ALL!K493/ALL!K$554</f>
        <v>1.1953478278225828E-2</v>
      </c>
      <c r="L1106" s="79">
        <f>ALL!L493/ALL!L$554</f>
        <v>5.8196682832485714E-3</v>
      </c>
      <c r="M1106" s="79">
        <f>ALL!M493/ALL!M$554</f>
        <v>6.6276054013074352E-3</v>
      </c>
      <c r="N1106" s="79">
        <f>ALL!N493/ALL!N$554</f>
        <v>7.799789916063905E-3</v>
      </c>
      <c r="O1106" s="79">
        <f>ALL!O493/ALL!O$554</f>
        <v>5.7763187323206693E-3</v>
      </c>
      <c r="P1106" s="79">
        <f>ALL!P493/ALL!P$554</f>
        <v>5.6652976817876842E-3</v>
      </c>
      <c r="Q1106" s="79">
        <f>ALL!Q493/ALL!Q$554</f>
        <v>7.7154144252411907E-3</v>
      </c>
      <c r="R1106" s="79">
        <f>ALL!R493/ALL!R$554</f>
        <v>7.0507550921452564E-3</v>
      </c>
      <c r="S1106" s="79">
        <f>ALL!S493/ALL!S$554</f>
        <v>8.7888633389637729E-3</v>
      </c>
      <c r="T1106" s="79">
        <f>ALL!T493/ALL!T$554</f>
        <v>1.0332128133955574E-2</v>
      </c>
      <c r="U1106" s="79">
        <f>ALL!U493/ALL!U$554</f>
        <v>9.4926772834033023E-3</v>
      </c>
      <c r="V1106" s="79">
        <f>ALL!V493/ALL!V$554</f>
        <v>2.9279231228030229E-2</v>
      </c>
      <c r="W1106" s="79">
        <f>ALL!W493/ALL!W$554</f>
        <v>1.1689041910039468E-2</v>
      </c>
      <c r="X1106" s="79">
        <f>ALL!X493/ALL!X$554</f>
        <v>7.5116112367048559E-3</v>
      </c>
      <c r="Y1106" s="79">
        <f>ALL!Y493/ALL!Y$554</f>
        <v>1.0352235680810933E-2</v>
      </c>
      <c r="Z1106" s="79">
        <f>ALL!Z493/ALL!Z$554</f>
        <v>4.2189969258310082E-3</v>
      </c>
      <c r="AA1106" s="79">
        <f>ALL!AA493/ALL!AA$554</f>
        <v>9.3024934386555444E-3</v>
      </c>
      <c r="AB1106" s="79">
        <f>ALL!AB493/ALL!AB$554</f>
        <v>8.1091318267400032E-3</v>
      </c>
      <c r="AC1106" s="79">
        <f>ALL!AC493/ALL!AC$554</f>
        <v>6.8177420736373357E-3</v>
      </c>
      <c r="AD1106" s="79">
        <f>ALL!AD493/ALL!AD$554</f>
        <v>7.0818739431389166E-3</v>
      </c>
      <c r="AE1106" s="79">
        <f>ALL!AE493/ALL!AE$554</f>
        <v>9.082233676769292E-3</v>
      </c>
      <c r="AF1106" s="79">
        <f>ALL!AF493/ALL!AF$554</f>
        <v>1.1789801116945447E-2</v>
      </c>
      <c r="AG1106" s="79">
        <f>ALL!AG493/ALL!AG$554</f>
        <v>8.5673197491223652E-3</v>
      </c>
      <c r="AH1106" s="79">
        <f>ALL!AH493/ALL!AH$554</f>
        <v>1.1681594791909779E-2</v>
      </c>
      <c r="AI1106" s="79">
        <f>ALL!AI493/ALL!AI$554</f>
        <v>5.6969750029107098E-3</v>
      </c>
      <c r="AJ1106" s="79">
        <f>ALL!AJ493/ALL!AJ$554</f>
        <v>1.3998981147095182E-2</v>
      </c>
      <c r="AK1106" s="79">
        <f>ALL!AK493/ALL!AK$554</f>
        <v>1.5179682072598257E-2</v>
      </c>
      <c r="AL1106" s="79">
        <f>ALL!AL493/ALL!AL$554</f>
        <v>2.7179789836250547E-2</v>
      </c>
      <c r="AM1106" s="79">
        <f>ALL!AM493/ALL!AM$554</f>
        <v>1.4308263192212282E-2</v>
      </c>
      <c r="AN1106" s="79">
        <f>ALL!AN493/ALL!AN$554</f>
        <v>8.86871668939016E-3</v>
      </c>
      <c r="AO1106" s="79">
        <f>ALL!AO493/ALL!AO$554</f>
        <v>1.5143162351517385E-2</v>
      </c>
      <c r="AP1106" s="79">
        <f>ALL!AP493/ALL!AP$554</f>
        <v>1.1065887434723252E-2</v>
      </c>
      <c r="AQ1106" s="79">
        <f>ALL!AQ493/ALL!AQ$554</f>
        <v>6.4263006045204877E-3</v>
      </c>
      <c r="AR1106" s="79">
        <f>ALL!AR493/ALL!AR$554</f>
        <v>7.263351827585412E-3</v>
      </c>
      <c r="AS1106" s="79">
        <f>ALL!AS493/ALL!AS$554</f>
        <v>8.648161090053513E-3</v>
      </c>
      <c r="AT1106" s="79">
        <f>ALL!AT493/ALL!AT$554</f>
        <v>5.7784108544112305E-3</v>
      </c>
      <c r="AU1106" s="79">
        <f>ALL!AU493/ALL!AU$554</f>
        <v>1.205233591799529E-2</v>
      </c>
      <c r="AV1106" s="79">
        <f>ALL!AV493/ALL!AV$554</f>
        <v>0</v>
      </c>
      <c r="AW1106" s="79">
        <f>ALL!AW493/ALL!AW$554</f>
        <v>8.465121971518684E-3</v>
      </c>
      <c r="AX1106" s="79">
        <f>ALL!AX493/ALL!AX$554</f>
        <v>1.7883673135822398E-2</v>
      </c>
      <c r="AY1106" s="79">
        <f>ALL!AY493/ALL!AY$554</f>
        <v>2.876391539840247E-3</v>
      </c>
      <c r="AZ1106" s="79">
        <f>ALL!AZ493/ALL!AZ$554</f>
        <v>6.648180510706236E-3</v>
      </c>
      <c r="BA1106" s="79">
        <f>ALL!BA493/ALL!BA$554</f>
        <v>0</v>
      </c>
      <c r="BB1106" s="79">
        <f>ALL!BB493/ALL!BB$554</f>
        <v>1.3173123574458493E-2</v>
      </c>
      <c r="BC1106" s="79">
        <f>ALL!BC493/ALL!BC$554</f>
        <v>0</v>
      </c>
      <c r="BD1106" s="79">
        <f>ALL!BD493/ALL!BD$554</f>
        <v>9.119306111566864E-3</v>
      </c>
      <c r="BE1106" s="79">
        <f>ALL!BE493/ALL!BE$554</f>
        <v>1.0228069067487992E-2</v>
      </c>
      <c r="BF1106" s="79">
        <f>ALL!BF493/ALL!BF$554</f>
        <v>7.3846783052037325E-3</v>
      </c>
      <c r="BG1106" s="79">
        <f>ALL!BG493/ALL!BG$554</f>
        <v>1.3632029339496617E-2</v>
      </c>
      <c r="BH1106" s="79">
        <f>ALL!BH493/ALL!BH$554</f>
        <v>8.6383470691814481E-3</v>
      </c>
      <c r="BJ1106" s="267">
        <f t="array" ref="BJ1106">(MIN(IF($E$4:$BG$4=BJ$4,$E1106:$BG1106)))</f>
        <v>0</v>
      </c>
      <c r="BK1106" s="267">
        <f t="array" ref="BK1106">(MAX(IF($E$4:$BG$4=BK$4,$E1106:$BG1106)))</f>
        <v>1.7883673135822398E-2</v>
      </c>
      <c r="BL1106" s="267">
        <f t="array" ref="BL1106">(AVERAGE(IF($E$4:$BG$4=BL$4,$E1106:$BG1106)))</f>
        <v>7.7683010939089232E-3</v>
      </c>
      <c r="BM1106" s="267">
        <f t="array" ref="BM1106">(MIN(IF($E$4:$BG$4=BM$4,$E1106:$BG1106)))</f>
        <v>7.3846783052037325E-3</v>
      </c>
      <c r="BN1106" s="267">
        <f t="array" ref="BN1106">(MAX(IF($E$4:$BG$4=BN$4,$E1106:$BG1106)))</f>
        <v>1.3632029339496617E-2</v>
      </c>
      <c r="BO1106" s="267">
        <f t="array" ref="BO1106">(AVERAGE(IF($E$4:$BG$4=BO$4,$E1106:$BG1106)))</f>
        <v>1.0091020705938801E-2</v>
      </c>
      <c r="BP1106" s="267">
        <f t="array" ref="BP1106">(MIN(IF($E$4:$BG$4=BP$4,$E1106:$BG1106)))</f>
        <v>1.4308263192212282E-2</v>
      </c>
      <c r="BQ1106" s="267">
        <f t="array" ref="BQ1106">(MAX(IF($E$4:$BG$4=BQ$4,$E1106:$BG1106)))</f>
        <v>2.7179789836250547E-2</v>
      </c>
      <c r="BR1106" s="267">
        <f t="array" ref="BR1106">(AVERAGE(IF($E$4:$BG$4=BR$4,$E1106:$BG1106)))</f>
        <v>1.8889245033687028E-2</v>
      </c>
      <c r="BS1106" s="267">
        <f t="array" ref="BS1106">(MIN(IF($E$4:$BG$4=BS$4,$E1106:$BG1106)))</f>
        <v>5.7763187323206693E-3</v>
      </c>
      <c r="BT1106" s="267">
        <f t="array" ref="BT1106">(MAX(IF($E$4:$BG$4=BT$4,$E1106:$BG1106)))</f>
        <v>2.9279231228030229E-2</v>
      </c>
      <c r="BU1106" s="267">
        <f t="array" ref="BU1106">(AVERAGE(IF($E$4:$BG$4=BU$4,$E1106:$BG1106)))</f>
        <v>1.0043312973832961E-2</v>
      </c>
      <c r="BV1106" s="267">
        <f t="array" ref="BV1106">(MIN(IF($E$4:$BG$4=BV$4,$E1106:$BG1106)))</f>
        <v>4.2189969258310082E-3</v>
      </c>
      <c r="BW1106" s="267">
        <f t="array" ref="BW1106">(MAX(IF($E$4:$BG$4=BW$4,$E1106:$BG1106)))</f>
        <v>1.3998981147095182E-2</v>
      </c>
      <c r="BX1106" s="267">
        <f t="array" ref="BX1106">(AVERAGE(IF($E$4:$BG$4=BX$4,$E1106:$BG1106)))</f>
        <v>8.0639995210677641E-3</v>
      </c>
      <c r="BY1106" s="267">
        <f t="array" ref="BY1106">(MIN(IF($E$4:$BG$4=BY$4,$E1106:$BG1106)))</f>
        <v>5.6652976817876842E-3</v>
      </c>
      <c r="BZ1106" s="267">
        <f t="array" ref="BZ1106">(MAX(IF($E$4:$BG$4=BZ$4,$E1106:$BG1106)))</f>
        <v>9.4926772834033023E-3</v>
      </c>
      <c r="CA1106" s="267">
        <f t="array" ref="CA1106">(AVERAGE(IF($E$4:$BG$4=CA$4,$E1106:$BG1106)))</f>
        <v>7.1723504257724807E-3</v>
      </c>
      <c r="CB1106" s="268">
        <f t="shared" si="399"/>
        <v>0</v>
      </c>
      <c r="CC1106" s="268">
        <f t="shared" si="400"/>
        <v>0</v>
      </c>
      <c r="CD1106" s="268">
        <f t="shared" si="401"/>
        <v>9.3581210716823567E-3</v>
      </c>
    </row>
    <row r="1107" spans="1:82" s="90" customFormat="1" ht="24">
      <c r="A1107" s="253">
        <f t="shared" si="408"/>
        <v>56216</v>
      </c>
      <c r="B1107" s="236" t="s">
        <v>426</v>
      </c>
      <c r="C1107" s="50"/>
      <c r="D1107" s="50"/>
      <c r="E1107" s="79">
        <f>ALL!E494/ALL!E$554</f>
        <v>4.3053528499343728E-4</v>
      </c>
      <c r="F1107" s="79">
        <f>ALL!F494/ALL!F$554</f>
        <v>0</v>
      </c>
      <c r="G1107" s="79">
        <f>ALL!G494/ALL!G$554</f>
        <v>1.2605784022193654E-4</v>
      </c>
      <c r="H1107" s="79">
        <f>ALL!H494/ALL!H$554</f>
        <v>2.4615654208253162E-4</v>
      </c>
      <c r="I1107" s="79">
        <f>ALL!I494/ALL!I$554</f>
        <v>4.6317895545974438E-4</v>
      </c>
      <c r="J1107" s="79">
        <f>ALL!J494/ALL!J$554</f>
        <v>0</v>
      </c>
      <c r="K1107" s="79">
        <f>ALL!K494/ALL!K$554</f>
        <v>1.8446351260101331E-4</v>
      </c>
      <c r="L1107" s="79">
        <f>ALL!L494/ALL!L$554</f>
        <v>5.6963149709380194E-7</v>
      </c>
      <c r="M1107" s="79">
        <f>ALL!M494/ALL!M$554</f>
        <v>0</v>
      </c>
      <c r="N1107" s="79">
        <f>ALL!N494/ALL!N$554</f>
        <v>0</v>
      </c>
      <c r="O1107" s="79">
        <f>ALL!O494/ALL!O$554</f>
        <v>0</v>
      </c>
      <c r="P1107" s="79">
        <f>ALL!P494/ALL!P$554</f>
        <v>5.9318341091206322E-4</v>
      </c>
      <c r="Q1107" s="79">
        <f>ALL!Q494/ALL!Q$554</f>
        <v>7.0206704293727105E-4</v>
      </c>
      <c r="R1107" s="79">
        <f>ALL!R494/ALL!R$554</f>
        <v>3.4297791705831285E-5</v>
      </c>
      <c r="S1107" s="79">
        <f>ALL!S494/ALL!S$554</f>
        <v>1.0565723459785663E-3</v>
      </c>
      <c r="T1107" s="79">
        <f>ALL!T494/ALL!T$554</f>
        <v>1.348916202018984E-4</v>
      </c>
      <c r="U1107" s="79">
        <f>ALL!U494/ALL!U$554</f>
        <v>0</v>
      </c>
      <c r="V1107" s="79">
        <f>ALL!V494/ALL!V$554</f>
        <v>0</v>
      </c>
      <c r="W1107" s="79">
        <f>ALL!W494/ALL!W$554</f>
        <v>2.2143725303487651E-5</v>
      </c>
      <c r="X1107" s="79">
        <f>ALL!X494/ALL!X$554</f>
        <v>6.2791572606533406E-6</v>
      </c>
      <c r="Y1107" s="79">
        <f>ALL!Y494/ALL!Y$554</f>
        <v>0</v>
      </c>
      <c r="Z1107" s="79">
        <f>ALL!Z494/ALL!Z$554</f>
        <v>0</v>
      </c>
      <c r="AA1107" s="79">
        <f>ALL!AA494/ALL!AA$554</f>
        <v>3.2300964963213561E-5</v>
      </c>
      <c r="AB1107" s="79">
        <f>ALL!AB494/ALL!AB$554</f>
        <v>1.5782951700719696E-4</v>
      </c>
      <c r="AC1107" s="79">
        <f>ALL!AC494/ALL!AC$554</f>
        <v>0</v>
      </c>
      <c r="AD1107" s="79">
        <f>ALL!AD494/ALL!AD$554</f>
        <v>9.5285327734725677E-5</v>
      </c>
      <c r="AE1107" s="79">
        <f>ALL!AE494/ALL!AE$554</f>
        <v>0</v>
      </c>
      <c r="AF1107" s="79">
        <f>ALL!AF494/ALL!AF$554</f>
        <v>0</v>
      </c>
      <c r="AG1107" s="79">
        <f>ALL!AG494/ALL!AG$554</f>
        <v>2.493479138089606E-4</v>
      </c>
      <c r="AH1107" s="79">
        <f>ALL!AH494/ALL!AH$554</f>
        <v>1.6828787540197209E-4</v>
      </c>
      <c r="AI1107" s="79">
        <f>ALL!AI494/ALL!AI$554</f>
        <v>5.5096234719550608E-5</v>
      </c>
      <c r="AJ1107" s="79">
        <f>ALL!AJ494/ALL!AJ$554</f>
        <v>4.05547821860538E-5</v>
      </c>
      <c r="AK1107" s="79">
        <f>ALL!AK494/ALL!AK$554</f>
        <v>0</v>
      </c>
      <c r="AL1107" s="79">
        <f>ALL!AL494/ALL!AL$554</f>
        <v>0</v>
      </c>
      <c r="AM1107" s="79">
        <f>ALL!AM494/ALL!AM$554</f>
        <v>0</v>
      </c>
      <c r="AN1107" s="79">
        <f>ALL!AN494/ALL!AN$554</f>
        <v>0</v>
      </c>
      <c r="AO1107" s="79">
        <f>ALL!AO494/ALL!AO$554</f>
        <v>0</v>
      </c>
      <c r="AP1107" s="79">
        <f>ALL!AP494/ALL!AP$554</f>
        <v>0</v>
      </c>
      <c r="AQ1107" s="79">
        <f>ALL!AQ494/ALL!AQ$554</f>
        <v>0</v>
      </c>
      <c r="AR1107" s="79">
        <f>ALL!AR494/ALL!AR$554</f>
        <v>0</v>
      </c>
      <c r="AS1107" s="79">
        <f>ALL!AS494/ALL!AS$554</f>
        <v>0</v>
      </c>
      <c r="AT1107" s="79">
        <f>ALL!AT494/ALL!AT$554</f>
        <v>1.2194461294696655E-5</v>
      </c>
      <c r="AU1107" s="79">
        <f>ALL!AU494/ALL!AU$554</f>
        <v>0</v>
      </c>
      <c r="AV1107" s="79">
        <f>ALL!AV494/ALL!AV$554</f>
        <v>0</v>
      </c>
      <c r="AW1107" s="79">
        <f>ALL!AW494/ALL!AW$554</f>
        <v>0</v>
      </c>
      <c r="AX1107" s="79">
        <f>ALL!AX494/ALL!AX$554</f>
        <v>0</v>
      </c>
      <c r="AY1107" s="79">
        <f>ALL!AY494/ALL!AY$554</f>
        <v>0</v>
      </c>
      <c r="AZ1107" s="79">
        <f>ALL!AZ494/ALL!AZ$554</f>
        <v>0</v>
      </c>
      <c r="BA1107" s="79">
        <f>ALL!BA494/ALL!BA$554</f>
        <v>0</v>
      </c>
      <c r="BB1107" s="79">
        <f>ALL!BB494/ALL!BB$554</f>
        <v>0</v>
      </c>
      <c r="BC1107" s="79">
        <f>ALL!BC494/ALL!BC$554</f>
        <v>0</v>
      </c>
      <c r="BD1107" s="79">
        <f>ALL!BD494/ALL!BD$554</f>
        <v>0</v>
      </c>
      <c r="BE1107" s="79">
        <f>ALL!BE494/ALL!BE$554</f>
        <v>1.1569536996025379E-4</v>
      </c>
      <c r="BF1107" s="79">
        <f>ALL!BF494/ALL!BF$554</f>
        <v>1.1124408521753235E-3</v>
      </c>
      <c r="BG1107" s="79">
        <f>ALL!BG494/ALL!BG$554</f>
        <v>2.6030196362594833E-3</v>
      </c>
      <c r="BH1107" s="79">
        <f>ALL!BH494/ALL!BH$554</f>
        <v>2.1243868748763663E-4</v>
      </c>
      <c r="BJ1107" s="267">
        <f t="array" ref="BJ1107">(MIN(IF($E$4:$BG$4=BJ$4,$E1107:$BG1107)))</f>
        <v>0</v>
      </c>
      <c r="BK1107" s="267">
        <f t="array" ref="BK1107">(MAX(IF($E$4:$BG$4=BK$4,$E1107:$BG1107)))</f>
        <v>1.2194461294696655E-5</v>
      </c>
      <c r="BL1107" s="267">
        <f t="array" ref="BL1107">(AVERAGE(IF($E$4:$BG$4=BL$4,$E1107:$BG1107)))</f>
        <v>7.6215383091854095E-7</v>
      </c>
      <c r="BM1107" s="267">
        <f t="array" ref="BM1107">(MIN(IF($E$4:$BG$4=BM$4,$E1107:$BG1107)))</f>
        <v>0</v>
      </c>
      <c r="BN1107" s="267">
        <f t="array" ref="BN1107">(MAX(IF($E$4:$BG$4=BN$4,$E1107:$BG1107)))</f>
        <v>2.6030196362594833E-3</v>
      </c>
      <c r="BO1107" s="267">
        <f t="array" ref="BO1107">(AVERAGE(IF($E$4:$BG$4=BO$4,$E1107:$BG1107)))</f>
        <v>9.5778896459876512E-4</v>
      </c>
      <c r="BP1107" s="267">
        <f t="array" ref="BP1107">(MIN(IF($E$4:$BG$4=BP$4,$E1107:$BG1107)))</f>
        <v>0</v>
      </c>
      <c r="BQ1107" s="267">
        <f t="array" ref="BQ1107">(MAX(IF($E$4:$BG$4=BQ$4,$E1107:$BG1107)))</f>
        <v>0</v>
      </c>
      <c r="BR1107" s="267">
        <f t="array" ref="BR1107">(AVERAGE(IF($E$4:$BG$4=BR$4,$E1107:$BG1107)))</f>
        <v>0</v>
      </c>
      <c r="BS1107" s="267">
        <f t="array" ref="BS1107">(MIN(IF($E$4:$BG$4=BS$4,$E1107:$BG1107)))</f>
        <v>0</v>
      </c>
      <c r="BT1107" s="267">
        <f t="array" ref="BT1107">(MAX(IF($E$4:$BG$4=BT$4,$E1107:$BG1107)))</f>
        <v>1.0565723459785663E-3</v>
      </c>
      <c r="BU1107" s="267">
        <f t="array" ref="BU1107">(AVERAGE(IF($E$4:$BG$4=BU$4,$E1107:$BG1107)))</f>
        <v>1.4795247780494987E-4</v>
      </c>
      <c r="BV1107" s="267">
        <f t="array" ref="BV1107">(MIN(IF($E$4:$BG$4=BV$4,$E1107:$BG1107)))</f>
        <v>0</v>
      </c>
      <c r="BW1107" s="267">
        <f t="array" ref="BW1107">(MAX(IF($E$4:$BG$4=BW$4,$E1107:$BG1107)))</f>
        <v>1.5782951700719696E-4</v>
      </c>
      <c r="BX1107" s="267">
        <f t="array" ref="BX1107">(AVERAGE(IF($E$4:$BG$4=BX$4,$E1107:$BG1107)))</f>
        <v>8.1110534853796832E-5</v>
      </c>
      <c r="BY1107" s="267">
        <f t="array" ref="BY1107">(MIN(IF($E$4:$BG$4=BY$4,$E1107:$BG1107)))</f>
        <v>0</v>
      </c>
      <c r="BZ1107" s="267">
        <f t="array" ref="BZ1107">(MAX(IF($E$4:$BG$4=BZ$4,$E1107:$BG1107)))</f>
        <v>5.9318341091206322E-4</v>
      </c>
      <c r="CA1107" s="267">
        <f t="array" ref="CA1107">(AVERAGE(IF($E$4:$BG$4=CA$4,$E1107:$BG1107)))</f>
        <v>1.9537932909400942E-4</v>
      </c>
      <c r="CB1107" s="268">
        <f t="shared" si="399"/>
        <v>0</v>
      </c>
      <c r="CC1107" s="268">
        <f t="shared" si="400"/>
        <v>0</v>
      </c>
      <c r="CD1107" s="268">
        <f t="shared" si="401"/>
        <v>1.5713545084849014E-4</v>
      </c>
    </row>
    <row r="1108" spans="1:82" s="90" customFormat="1" ht="24">
      <c r="A1108" s="253">
        <f t="shared" si="408"/>
        <v>56217</v>
      </c>
      <c r="B1108" s="236" t="s">
        <v>427</v>
      </c>
      <c r="C1108" s="50"/>
      <c r="D1108" s="50"/>
      <c r="E1108" s="79">
        <f>ALL!E495/ALL!E$554</f>
        <v>1.030687594554217E-3</v>
      </c>
      <c r="F1108" s="79">
        <f>ALL!F495/ALL!F$554</f>
        <v>9.2378843569098352E-5</v>
      </c>
      <c r="G1108" s="79">
        <f>ALL!G495/ALL!G$554</f>
        <v>2.007070508601061E-5</v>
      </c>
      <c r="H1108" s="79">
        <f>ALL!H495/ALL!H$554</f>
        <v>1.2546906760604773E-3</v>
      </c>
      <c r="I1108" s="79">
        <f>ALL!I495/ALL!I$554</f>
        <v>3.5100630318722056E-4</v>
      </c>
      <c r="J1108" s="79">
        <f>ALL!J495/ALL!J$554</f>
        <v>0</v>
      </c>
      <c r="K1108" s="79">
        <f>ALL!K495/ALL!K$554</f>
        <v>1.7492080108944029E-4</v>
      </c>
      <c r="L1108" s="79">
        <f>ALL!L495/ALL!L$554</f>
        <v>2.4235153290241246E-4</v>
      </c>
      <c r="M1108" s="79">
        <f>ALL!M495/ALL!M$554</f>
        <v>0</v>
      </c>
      <c r="N1108" s="79">
        <f>ALL!N495/ALL!N$554</f>
        <v>0</v>
      </c>
      <c r="O1108" s="79">
        <f>ALL!O495/ALL!O$554</f>
        <v>0</v>
      </c>
      <c r="P1108" s="79">
        <f>ALL!P495/ALL!P$554</f>
        <v>1.3885974350936198E-4</v>
      </c>
      <c r="Q1108" s="79">
        <f>ALL!Q495/ALL!Q$554</f>
        <v>4.0488577717148457E-4</v>
      </c>
      <c r="R1108" s="79">
        <f>ALL!R495/ALL!R$554</f>
        <v>1.6179660158661157E-5</v>
      </c>
      <c r="S1108" s="79">
        <f>ALL!S495/ALL!S$554</f>
        <v>2.0171487785330277E-4</v>
      </c>
      <c r="T1108" s="79">
        <f>ALL!T495/ALL!T$554</f>
        <v>3.9306273040219658E-4</v>
      </c>
      <c r="U1108" s="79">
        <f>ALL!U495/ALL!U$554</f>
        <v>0</v>
      </c>
      <c r="V1108" s="79">
        <f>ALL!V495/ALL!V$554</f>
        <v>0</v>
      </c>
      <c r="W1108" s="79">
        <f>ALL!W495/ALL!W$554</f>
        <v>6.6034838482401017E-4</v>
      </c>
      <c r="X1108" s="79">
        <f>ALL!X495/ALL!X$554</f>
        <v>4.3124854061593639E-5</v>
      </c>
      <c r="Y1108" s="79">
        <f>ALL!Y495/ALL!Y$554</f>
        <v>0</v>
      </c>
      <c r="Z1108" s="79">
        <f>ALL!Z495/ALL!Z$554</f>
        <v>0</v>
      </c>
      <c r="AA1108" s="79">
        <f>ALL!AA495/ALL!AA$554</f>
        <v>0</v>
      </c>
      <c r="AB1108" s="79">
        <f>ALL!AB495/ALL!AB$554</f>
        <v>1.1903858268194164E-4</v>
      </c>
      <c r="AC1108" s="79">
        <f>ALL!AC495/ALL!AC$554</f>
        <v>0</v>
      </c>
      <c r="AD1108" s="79">
        <f>ALL!AD495/ALL!AD$554</f>
        <v>1.5758665627372539E-4</v>
      </c>
      <c r="AE1108" s="79">
        <f>ALL!AE495/ALL!AE$554</f>
        <v>0</v>
      </c>
      <c r="AF1108" s="79">
        <f>ALL!AF495/ALL!AF$554</f>
        <v>2.3532918699031868E-4</v>
      </c>
      <c r="AG1108" s="79">
        <f>ALL!AG495/ALL!AG$554</f>
        <v>1.0380085056863014E-3</v>
      </c>
      <c r="AH1108" s="79">
        <f>ALL!AH495/ALL!AH$554</f>
        <v>1.7863591474638827E-5</v>
      </c>
      <c r="AI1108" s="79">
        <f>ALL!AI495/ALL!AI$554</f>
        <v>1.9243696060236849E-4</v>
      </c>
      <c r="AJ1108" s="79">
        <f>ALL!AJ495/ALL!AJ$554</f>
        <v>1.880875497052775E-4</v>
      </c>
      <c r="AK1108" s="79">
        <f>ALL!AK495/ALL!AK$554</f>
        <v>5.8908821152287218E-5</v>
      </c>
      <c r="AL1108" s="79">
        <f>ALL!AL495/ALL!AL$554</f>
        <v>0</v>
      </c>
      <c r="AM1108" s="79">
        <f>ALL!AM495/ALL!AM$554</f>
        <v>0</v>
      </c>
      <c r="AN1108" s="79">
        <f>ALL!AN495/ALL!AN$554</f>
        <v>0</v>
      </c>
      <c r="AO1108" s="79">
        <f>ALL!AO495/ALL!AO$554</f>
        <v>0</v>
      </c>
      <c r="AP1108" s="79">
        <f>ALL!AP495/ALL!AP$554</f>
        <v>0</v>
      </c>
      <c r="AQ1108" s="79">
        <f>ALL!AQ495/ALL!AQ$554</f>
        <v>0</v>
      </c>
      <c r="AR1108" s="79">
        <f>ALL!AR495/ALL!AR$554</f>
        <v>0</v>
      </c>
      <c r="AS1108" s="79">
        <f>ALL!AS495/ALL!AS$554</f>
        <v>0</v>
      </c>
      <c r="AT1108" s="79">
        <f>ALL!AT495/ALL!AT$554</f>
        <v>0</v>
      </c>
      <c r="AU1108" s="79">
        <f>ALL!AU495/ALL!AU$554</f>
        <v>0</v>
      </c>
      <c r="AV1108" s="79">
        <f>ALL!AV495/ALL!AV$554</f>
        <v>0</v>
      </c>
      <c r="AW1108" s="79">
        <f>ALL!AW495/ALL!AW$554</f>
        <v>1.5524188220908124E-5</v>
      </c>
      <c r="AX1108" s="79">
        <f>ALL!AX495/ALL!AX$554</f>
        <v>0</v>
      </c>
      <c r="AY1108" s="79">
        <f>ALL!AY495/ALL!AY$554</f>
        <v>0</v>
      </c>
      <c r="AZ1108" s="79">
        <f>ALL!AZ495/ALL!AZ$554</f>
        <v>0</v>
      </c>
      <c r="BA1108" s="79">
        <f>ALL!BA495/ALL!BA$554</f>
        <v>0</v>
      </c>
      <c r="BB1108" s="79">
        <f>ALL!BB495/ALL!BB$554</f>
        <v>0</v>
      </c>
      <c r="BC1108" s="79">
        <f>ALL!BC495/ALL!BC$554</f>
        <v>0</v>
      </c>
      <c r="BD1108" s="79">
        <f>ALL!BD495/ALL!BD$554</f>
        <v>0</v>
      </c>
      <c r="BE1108" s="79">
        <f>ALL!BE495/ALL!BE$554</f>
        <v>8.7040691846342646E-5</v>
      </c>
      <c r="BF1108" s="79">
        <f>ALL!BF495/ALL!BF$554</f>
        <v>2.2852940785138618E-4</v>
      </c>
      <c r="BG1108" s="79">
        <f>ALL!BG495/ALL!BG$554</f>
        <v>9.8534513533242787E-6</v>
      </c>
      <c r="BH1108" s="79">
        <f>ALL!BH495/ALL!BH$554</f>
        <v>2.6342746739001487E-4</v>
      </c>
      <c r="BJ1108" s="267">
        <f t="array" ref="BJ1108">(MIN(IF($E$4:$BG$4=BJ$4,$E1108:$BG1108)))</f>
        <v>0</v>
      </c>
      <c r="BK1108" s="267">
        <f t="array" ref="BK1108">(MAX(IF($E$4:$BG$4=BK$4,$E1108:$BG1108)))</f>
        <v>1.5524188220908124E-5</v>
      </c>
      <c r="BL1108" s="267">
        <f t="array" ref="BL1108">(AVERAGE(IF($E$4:$BG$4=BL$4,$E1108:$BG1108)))</f>
        <v>9.7026176380675775E-7</v>
      </c>
      <c r="BM1108" s="267">
        <f t="array" ref="BM1108">(MIN(IF($E$4:$BG$4=BM$4,$E1108:$BG1108)))</f>
        <v>0</v>
      </c>
      <c r="BN1108" s="267">
        <f t="array" ref="BN1108">(MAX(IF($E$4:$BG$4=BN$4,$E1108:$BG1108)))</f>
        <v>2.2852940785138618E-4</v>
      </c>
      <c r="BO1108" s="267">
        <f t="array" ref="BO1108">(AVERAGE(IF($E$4:$BG$4=BO$4,$E1108:$BG1108)))</f>
        <v>8.1355887762763282E-5</v>
      </c>
      <c r="BP1108" s="267">
        <f t="array" ref="BP1108">(MIN(IF($E$4:$BG$4=BP$4,$E1108:$BG1108)))</f>
        <v>0</v>
      </c>
      <c r="BQ1108" s="267">
        <f t="array" ref="BQ1108">(MAX(IF($E$4:$BG$4=BQ$4,$E1108:$BG1108)))</f>
        <v>5.8908821152287218E-5</v>
      </c>
      <c r="BR1108" s="267">
        <f t="array" ref="BR1108">(AVERAGE(IF($E$4:$BG$4=BR$4,$E1108:$BG1108)))</f>
        <v>1.9636273717429073E-5</v>
      </c>
      <c r="BS1108" s="267">
        <f t="array" ref="BS1108">(MIN(IF($E$4:$BG$4=BS$4,$E1108:$BG1108)))</f>
        <v>0</v>
      </c>
      <c r="BT1108" s="267">
        <f t="array" ref="BT1108">(MAX(IF($E$4:$BG$4=BT$4,$E1108:$BG1108)))</f>
        <v>1.2546906760604773E-3</v>
      </c>
      <c r="BU1108" s="267">
        <f t="array" ref="BU1108">(AVERAGE(IF($E$4:$BG$4=BU$4,$E1108:$BG1108)))</f>
        <v>2.2093565621055102E-4</v>
      </c>
      <c r="BV1108" s="267">
        <f t="array" ref="BV1108">(MIN(IF($E$4:$BG$4=BV$4,$E1108:$BG1108)))</f>
        <v>0</v>
      </c>
      <c r="BW1108" s="267">
        <f t="array" ref="BW1108">(MAX(IF($E$4:$BG$4=BW$4,$E1108:$BG1108)))</f>
        <v>1.880875497052775E-4</v>
      </c>
      <c r="BX1108" s="267">
        <f t="array" ref="BX1108">(AVERAGE(IF($E$4:$BG$4=BX$4,$E1108:$BG1108)))</f>
        <v>8.1799209368307434E-5</v>
      </c>
      <c r="BY1108" s="267">
        <f t="array" ref="BY1108">(MIN(IF($E$4:$BG$4=BY$4,$E1108:$BG1108)))</f>
        <v>0</v>
      </c>
      <c r="BZ1108" s="267">
        <f t="array" ref="BZ1108">(MAX(IF($E$4:$BG$4=BZ$4,$E1108:$BG1108)))</f>
        <v>1.0380085056863014E-3</v>
      </c>
      <c r="CA1108" s="267">
        <f t="array" ref="CA1108">(AVERAGE(IF($E$4:$BG$4=CA$4,$E1108:$BG1108)))</f>
        <v>2.8654112856417978E-4</v>
      </c>
      <c r="CB1108" s="268">
        <f t="shared" si="399"/>
        <v>0</v>
      </c>
      <c r="CC1108" s="268">
        <f t="shared" si="400"/>
        <v>0</v>
      </c>
      <c r="CD1108" s="268">
        <f t="shared" si="401"/>
        <v>1.3404527415033287E-4</v>
      </c>
    </row>
    <row r="1109" spans="1:82" s="90" customFormat="1">
      <c r="A1109" s="253">
        <f t="shared" si="408"/>
        <v>56218</v>
      </c>
      <c r="B1109" s="236" t="s">
        <v>428</v>
      </c>
      <c r="C1109" s="50"/>
      <c r="D1109" s="50"/>
      <c r="E1109" s="79">
        <f>ALL!E496/ALL!E$554</f>
        <v>6.9597220991237762E-4</v>
      </c>
      <c r="F1109" s="79">
        <f>ALL!F496/ALL!F$554</f>
        <v>3.0205649967820762E-5</v>
      </c>
      <c r="G1109" s="79">
        <f>ALL!G496/ALL!G$554</f>
        <v>1.269124703051421E-4</v>
      </c>
      <c r="H1109" s="79">
        <f>ALL!H496/ALL!H$554</f>
        <v>3.2626418378704374E-4</v>
      </c>
      <c r="I1109" s="79">
        <f>ALL!I496/ALL!I$554</f>
        <v>3.9849525492532826E-4</v>
      </c>
      <c r="J1109" s="79">
        <f>ALL!J496/ALL!J$554</f>
        <v>1.0910837461824077E-4</v>
      </c>
      <c r="K1109" s="79">
        <f>ALL!K496/ALL!K$554</f>
        <v>3.7406652802070392E-4</v>
      </c>
      <c r="L1109" s="79">
        <f>ALL!L496/ALL!L$554</f>
        <v>1.9972846774725701E-4</v>
      </c>
      <c r="M1109" s="79">
        <f>ALL!M496/ALL!M$554</f>
        <v>0</v>
      </c>
      <c r="N1109" s="79">
        <f>ALL!N496/ALL!N$554</f>
        <v>3.5372530689982109E-4</v>
      </c>
      <c r="O1109" s="79">
        <f>ALL!O496/ALL!O$554</f>
        <v>0</v>
      </c>
      <c r="P1109" s="79">
        <f>ALL!P496/ALL!P$554</f>
        <v>0</v>
      </c>
      <c r="Q1109" s="79">
        <f>ALL!Q496/ALL!Q$554</f>
        <v>4.9614768976832985E-5</v>
      </c>
      <c r="R1109" s="79">
        <f>ALL!R496/ALL!R$554</f>
        <v>4.4444745920902578E-6</v>
      </c>
      <c r="S1109" s="79">
        <f>ALL!S496/ALL!S$554</f>
        <v>1.3049552441342016E-4</v>
      </c>
      <c r="T1109" s="79">
        <f>ALL!T496/ALL!T$554</f>
        <v>1.8026604038704397E-4</v>
      </c>
      <c r="U1109" s="79">
        <f>ALL!U496/ALL!U$554</f>
        <v>0</v>
      </c>
      <c r="V1109" s="79">
        <f>ALL!V496/ALL!V$554</f>
        <v>0</v>
      </c>
      <c r="W1109" s="79">
        <f>ALL!W496/ALL!W$554</f>
        <v>3.3886241697251061E-4</v>
      </c>
      <c r="X1109" s="79">
        <f>ALL!X496/ALL!X$554</f>
        <v>5.3465139903875869E-5</v>
      </c>
      <c r="Y1109" s="79">
        <f>ALL!Y496/ALL!Y$554</f>
        <v>0</v>
      </c>
      <c r="Z1109" s="79">
        <f>ALL!Z496/ALL!Z$554</f>
        <v>0</v>
      </c>
      <c r="AA1109" s="79">
        <f>ALL!AA496/ALL!AA$554</f>
        <v>0</v>
      </c>
      <c r="AB1109" s="79">
        <f>ALL!AB496/ALL!AB$554</f>
        <v>0</v>
      </c>
      <c r="AC1109" s="79">
        <f>ALL!AC496/ALL!AC$554</f>
        <v>0</v>
      </c>
      <c r="AD1109" s="79">
        <f>ALL!AD496/ALL!AD$554</f>
        <v>3.9523938110603342E-4</v>
      </c>
      <c r="AE1109" s="79">
        <f>ALL!AE496/ALL!AE$554</f>
        <v>0</v>
      </c>
      <c r="AF1109" s="79">
        <f>ALL!AF496/ALL!AF$554</f>
        <v>3.4600782668298434E-4</v>
      </c>
      <c r="AG1109" s="79">
        <f>ALL!AG496/ALL!AG$554</f>
        <v>2.3463805998248061E-4</v>
      </c>
      <c r="AH1109" s="79">
        <f>ALL!AH496/ALL!AH$554</f>
        <v>8.6220016502605297E-4</v>
      </c>
      <c r="AI1109" s="79">
        <f>ALL!AI496/ALL!AI$554</f>
        <v>2.9813136566430437E-4</v>
      </c>
      <c r="AJ1109" s="79">
        <f>ALL!AJ496/ALL!AJ$554</f>
        <v>6.0607628452098058E-5</v>
      </c>
      <c r="AK1109" s="79">
        <f>ALL!AK496/ALL!AK$554</f>
        <v>0</v>
      </c>
      <c r="AL1109" s="79">
        <f>ALL!AL496/ALL!AL$554</f>
        <v>0</v>
      </c>
      <c r="AM1109" s="79">
        <f>ALL!AM496/ALL!AM$554</f>
        <v>0</v>
      </c>
      <c r="AN1109" s="79">
        <f>ALL!AN496/ALL!AN$554</f>
        <v>0</v>
      </c>
      <c r="AO1109" s="79">
        <f>ALL!AO496/ALL!AO$554</f>
        <v>0</v>
      </c>
      <c r="AP1109" s="79">
        <f>ALL!AP496/ALL!AP$554</f>
        <v>0</v>
      </c>
      <c r="AQ1109" s="79">
        <f>ALL!AQ496/ALL!AQ$554</f>
        <v>0</v>
      </c>
      <c r="AR1109" s="79">
        <f>ALL!AR496/ALL!AR$554</f>
        <v>0</v>
      </c>
      <c r="AS1109" s="79">
        <f>ALL!AS496/ALL!AS$554</f>
        <v>0</v>
      </c>
      <c r="AT1109" s="79">
        <f>ALL!AT496/ALL!AT$554</f>
        <v>0</v>
      </c>
      <c r="AU1109" s="79">
        <f>ALL!AU496/ALL!AU$554</f>
        <v>0</v>
      </c>
      <c r="AV1109" s="79">
        <f>ALL!AV496/ALL!AV$554</f>
        <v>0</v>
      </c>
      <c r="AW1109" s="79">
        <f>ALL!AW496/ALL!AW$554</f>
        <v>0</v>
      </c>
      <c r="AX1109" s="79">
        <f>ALL!AX496/ALL!AX$554</f>
        <v>0</v>
      </c>
      <c r="AY1109" s="79">
        <f>ALL!AY496/ALL!AY$554</f>
        <v>0</v>
      </c>
      <c r="AZ1109" s="79">
        <f>ALL!AZ496/ALL!AZ$554</f>
        <v>0</v>
      </c>
      <c r="BA1109" s="79">
        <f>ALL!BA496/ALL!BA$554</f>
        <v>0</v>
      </c>
      <c r="BB1109" s="79">
        <f>ALL!BB496/ALL!BB$554</f>
        <v>0</v>
      </c>
      <c r="BC1109" s="79">
        <f>ALL!BC496/ALL!BC$554</f>
        <v>0</v>
      </c>
      <c r="BD1109" s="79">
        <f>ALL!BD496/ALL!BD$554</f>
        <v>0</v>
      </c>
      <c r="BE1109" s="79">
        <f>ALL!BE496/ALL!BE$554</f>
        <v>2.1826980781463744E-4</v>
      </c>
      <c r="BF1109" s="79">
        <f>ALL!BF496/ALL!BF$554</f>
        <v>0</v>
      </c>
      <c r="BG1109" s="79">
        <f>ALL!BG496/ALL!BG$554</f>
        <v>1.0253610961062059E-5</v>
      </c>
      <c r="BH1109" s="79">
        <f>ALL!BH496/ALL!BH$554</f>
        <v>1.5249954730116094E-4</v>
      </c>
      <c r="BJ1109" s="267">
        <f t="array" ref="BJ1109">(MIN(IF($E$4:$BG$4=BJ$4,$E1109:$BG1109)))</f>
        <v>0</v>
      </c>
      <c r="BK1109" s="267">
        <f t="array" ref="BK1109">(MAX(IF($E$4:$BG$4=BK$4,$E1109:$BG1109)))</f>
        <v>0</v>
      </c>
      <c r="BL1109" s="267">
        <f t="array" ref="BL1109">(AVERAGE(IF($E$4:$BG$4=BL$4,$E1109:$BG1109)))</f>
        <v>0</v>
      </c>
      <c r="BM1109" s="267">
        <f t="array" ref="BM1109">(MIN(IF($E$4:$BG$4=BM$4,$E1109:$BG1109)))</f>
        <v>0</v>
      </c>
      <c r="BN1109" s="267">
        <f t="array" ref="BN1109">(MAX(IF($E$4:$BG$4=BN$4,$E1109:$BG1109)))</f>
        <v>2.1826980781463744E-4</v>
      </c>
      <c r="BO1109" s="267">
        <f t="array" ref="BO1109">(AVERAGE(IF($E$4:$BG$4=BO$4,$E1109:$BG1109)))</f>
        <v>5.7130854693924877E-5</v>
      </c>
      <c r="BP1109" s="267">
        <f t="array" ref="BP1109">(MIN(IF($E$4:$BG$4=BP$4,$E1109:$BG1109)))</f>
        <v>0</v>
      </c>
      <c r="BQ1109" s="267">
        <f t="array" ref="BQ1109">(MAX(IF($E$4:$BG$4=BQ$4,$E1109:$BG1109)))</f>
        <v>0</v>
      </c>
      <c r="BR1109" s="267">
        <f t="array" ref="BR1109">(AVERAGE(IF($E$4:$BG$4=BR$4,$E1109:$BG1109)))</f>
        <v>0</v>
      </c>
      <c r="BS1109" s="267">
        <f t="array" ref="BS1109">(MIN(IF($E$4:$BG$4=BS$4,$E1109:$BG1109)))</f>
        <v>0</v>
      </c>
      <c r="BT1109" s="267">
        <f t="array" ref="BT1109">(MAX(IF($E$4:$BG$4=BT$4,$E1109:$BG1109)))</f>
        <v>8.6220016502605297E-4</v>
      </c>
      <c r="BU1109" s="267">
        <f t="array" ref="BU1109">(AVERAGE(IF($E$4:$BG$4=BU$4,$E1109:$BG1109)))</f>
        <v>1.998320405410941E-4</v>
      </c>
      <c r="BV1109" s="267">
        <f t="array" ref="BV1109">(MIN(IF($E$4:$BG$4=BV$4,$E1109:$BG1109)))</f>
        <v>0</v>
      </c>
      <c r="BW1109" s="267">
        <f t="array" ref="BW1109">(MAX(IF($E$4:$BG$4=BW$4,$E1109:$BG1109)))</f>
        <v>1.269124703051421E-4</v>
      </c>
      <c r="BX1109" s="267">
        <f t="array" ref="BX1109">(AVERAGE(IF($E$4:$BG$4=BX$4,$E1109:$BG1109)))</f>
        <v>4.6880024689310043E-5</v>
      </c>
      <c r="BY1109" s="267">
        <f t="array" ref="BY1109">(MIN(IF($E$4:$BG$4=BY$4,$E1109:$BG1109)))</f>
        <v>0</v>
      </c>
      <c r="BZ1109" s="267">
        <f t="array" ref="BZ1109">(MAX(IF($E$4:$BG$4=BZ$4,$E1109:$BG1109)))</f>
        <v>3.9849525492532826E-4</v>
      </c>
      <c r="CA1109" s="267">
        <f t="array" ref="CA1109">(AVERAGE(IF($E$4:$BG$4=CA$4,$E1109:$BG1109)))</f>
        <v>1.6920832688903514E-4</v>
      </c>
      <c r="CB1109" s="268">
        <f t="shared" si="399"/>
        <v>0</v>
      </c>
      <c r="CC1109" s="268">
        <f t="shared" si="400"/>
        <v>0</v>
      </c>
      <c r="CD1109" s="268">
        <f t="shared" si="401"/>
        <v>1.0539953922034841E-4</v>
      </c>
    </row>
    <row r="1110" spans="1:82" s="90" customFormat="1">
      <c r="A1110" s="253">
        <f t="shared" si="408"/>
        <v>56219</v>
      </c>
      <c r="B1110" s="236" t="s">
        <v>429</v>
      </c>
      <c r="C1110" s="50"/>
      <c r="D1110" s="50"/>
      <c r="E1110" s="79">
        <f>ALL!E497/ALL!E$554</f>
        <v>2.1614444221964577E-3</v>
      </c>
      <c r="F1110" s="79">
        <f>ALL!F497/ALL!F$554</f>
        <v>1.5240377051367843E-3</v>
      </c>
      <c r="G1110" s="79">
        <f>ALL!G497/ALL!G$554</f>
        <v>1.3811295752915083E-3</v>
      </c>
      <c r="H1110" s="79">
        <f>ALL!H497/ALL!H$554</f>
        <v>1.7899028132545142E-3</v>
      </c>
      <c r="I1110" s="79">
        <f>ALL!I497/ALL!I$554</f>
        <v>8.1976599610501658E-4</v>
      </c>
      <c r="J1110" s="79">
        <f>ALL!J497/ALL!J$554</f>
        <v>1.0290071542908248E-5</v>
      </c>
      <c r="K1110" s="79">
        <f>ALL!K497/ALL!K$554</f>
        <v>2.5965906645290856E-3</v>
      </c>
      <c r="L1110" s="79">
        <f>ALL!L497/ALL!L$554</f>
        <v>9.3233179508300345E-4</v>
      </c>
      <c r="M1110" s="79">
        <f>ALL!M497/ALL!M$554</f>
        <v>2.9995106775181427E-3</v>
      </c>
      <c r="N1110" s="79">
        <f>ALL!N497/ALL!N$554</f>
        <v>4.9293393427720976E-3</v>
      </c>
      <c r="O1110" s="79">
        <f>ALL!O497/ALL!O$554</f>
        <v>2.1318128572952017E-3</v>
      </c>
      <c r="P1110" s="79">
        <f>ALL!P497/ALL!P$554</f>
        <v>1.4907315277616678E-3</v>
      </c>
      <c r="Q1110" s="79">
        <f>ALL!Q497/ALL!Q$554</f>
        <v>1.6542546787227629E-3</v>
      </c>
      <c r="R1110" s="79">
        <f>ALL!R497/ALL!R$554</f>
        <v>1.7168680841128745E-3</v>
      </c>
      <c r="S1110" s="79">
        <f>ALL!S497/ALL!S$554</f>
        <v>2.181902350777976E-3</v>
      </c>
      <c r="T1110" s="79">
        <f>ALL!T497/ALL!T$554</f>
        <v>1.5224054272040377E-3</v>
      </c>
      <c r="U1110" s="79">
        <f>ALL!U497/ALL!U$554</f>
        <v>4.0286866392662589E-3</v>
      </c>
      <c r="V1110" s="79">
        <f>ALL!V497/ALL!V$554</f>
        <v>2.4565413850617659E-3</v>
      </c>
      <c r="W1110" s="79">
        <f>ALL!W497/ALL!W$554</f>
        <v>1.7916044950554321E-4</v>
      </c>
      <c r="X1110" s="79">
        <f>ALL!X497/ALL!X$554</f>
        <v>2.0256823836522536E-3</v>
      </c>
      <c r="Y1110" s="79">
        <f>ALL!Y497/ALL!Y$554</f>
        <v>1.5127431960053554E-3</v>
      </c>
      <c r="Z1110" s="79">
        <f>ALL!Z497/ALL!Z$554</f>
        <v>1.6274911766966512E-3</v>
      </c>
      <c r="AA1110" s="79">
        <f>ALL!AA497/ALL!AA$554</f>
        <v>1.4204859916615556E-3</v>
      </c>
      <c r="AB1110" s="79">
        <f>ALL!AB497/ALL!AB$554</f>
        <v>9.785495876167353E-6</v>
      </c>
      <c r="AC1110" s="79">
        <f>ALL!AC497/ALL!AC$554</f>
        <v>1.0193301257215494E-3</v>
      </c>
      <c r="AD1110" s="79">
        <f>ALL!AD497/ALL!AD$554</f>
        <v>1.4341109087459662E-3</v>
      </c>
      <c r="AE1110" s="79">
        <f>ALL!AE497/ALL!AE$554</f>
        <v>1.3731967229591202E-3</v>
      </c>
      <c r="AF1110" s="79">
        <f>ALL!AF497/ALL!AF$554</f>
        <v>8.4270895050594279E-4</v>
      </c>
      <c r="AG1110" s="79">
        <f>ALL!AG497/ALL!AG$554</f>
        <v>7.475744335977587E-4</v>
      </c>
      <c r="AH1110" s="79">
        <f>ALL!AH497/ALL!AH$554</f>
        <v>2.2879618598135051E-4</v>
      </c>
      <c r="AI1110" s="79">
        <f>ALL!AI497/ALL!AI$554</f>
        <v>1.0648409327830217E-3</v>
      </c>
      <c r="AJ1110" s="79">
        <f>ALL!AJ497/ALL!AJ$554</f>
        <v>1.3839638321384777E-3</v>
      </c>
      <c r="AK1110" s="79">
        <f>ALL!AK497/ALL!AK$554</f>
        <v>1.7433295736802696E-3</v>
      </c>
      <c r="AL1110" s="79">
        <f>ALL!AL497/ALL!AL$554</f>
        <v>0</v>
      </c>
      <c r="AM1110" s="79">
        <f>ALL!AM497/ALL!AM$554</f>
        <v>0</v>
      </c>
      <c r="AN1110" s="79">
        <f>ALL!AN497/ALL!AN$554</f>
        <v>1.2489291555539508E-3</v>
      </c>
      <c r="AO1110" s="79">
        <f>ALL!AO497/ALL!AO$554</f>
        <v>2.9257253755638938E-4</v>
      </c>
      <c r="AP1110" s="79">
        <f>ALL!AP497/ALL!AP$554</f>
        <v>2.864557620707836E-3</v>
      </c>
      <c r="AQ1110" s="79">
        <f>ALL!AQ497/ALL!AQ$554</f>
        <v>2.5641292899132354E-3</v>
      </c>
      <c r="AR1110" s="79">
        <f>ALL!AR497/ALL!AR$554</f>
        <v>2.1226744683595787E-3</v>
      </c>
      <c r="AS1110" s="79">
        <f>ALL!AS497/ALL!AS$554</f>
        <v>5.074688497643887E-3</v>
      </c>
      <c r="AT1110" s="79">
        <f>ALL!AT497/ALL!AT$554</f>
        <v>1.9140312347933229E-3</v>
      </c>
      <c r="AU1110" s="79">
        <f>ALL!AU497/ALL!AU$554</f>
        <v>4.3982382032473049E-3</v>
      </c>
      <c r="AV1110" s="79">
        <f>ALL!AV497/ALL!AV$554</f>
        <v>0</v>
      </c>
      <c r="AW1110" s="79">
        <f>ALL!AW497/ALL!AW$554</f>
        <v>2.7903385907193231E-3</v>
      </c>
      <c r="AX1110" s="79">
        <f>ALL!AX497/ALL!AX$554</f>
        <v>5.2809120111587298E-3</v>
      </c>
      <c r="AY1110" s="79">
        <f>ALL!AY497/ALL!AY$554</f>
        <v>3.6855822474903496E-3</v>
      </c>
      <c r="AZ1110" s="79">
        <f>ALL!AZ497/ALL!AZ$554</f>
        <v>2.4195411581535908E-3</v>
      </c>
      <c r="BA1110" s="79">
        <f>ALL!BA497/ALL!BA$554</f>
        <v>1.7811663079894333E-3</v>
      </c>
      <c r="BB1110" s="79">
        <f>ALL!BB497/ALL!BB$554</f>
        <v>2.4496945352505913E-3</v>
      </c>
      <c r="BC1110" s="79">
        <f>ALL!BC497/ALL!BC$554</f>
        <v>2.1625252453801314E-3</v>
      </c>
      <c r="BD1110" s="79">
        <f>ALL!BD497/ALL!BD$554</f>
        <v>1.8589282283259249E-3</v>
      </c>
      <c r="BE1110" s="79">
        <f>ALL!BE497/ALL!BE$554</f>
        <v>1.3449196658977553E-3</v>
      </c>
      <c r="BF1110" s="79">
        <f>ALL!BF497/ALL!BF$554</f>
        <v>1.5129863164462642E-3</v>
      </c>
      <c r="BG1110" s="79">
        <f>ALL!BG497/ALL!BG$554</f>
        <v>2.6515955091894797E-3</v>
      </c>
      <c r="BH1110" s="79">
        <f>ALL!BH497/ALL!BH$554</f>
        <v>1.1653954613600559E-3</v>
      </c>
      <c r="BJ1110" s="267">
        <f t="array" ref="BJ1110">(MIN(IF($E$4:$BG$4=BJ$4,$E1110:$BG1110)))</f>
        <v>0</v>
      </c>
      <c r="BK1110" s="267">
        <f t="array" ref="BK1110">(MAX(IF($E$4:$BG$4=BK$4,$E1110:$BG1110)))</f>
        <v>5.2809120111587298E-3</v>
      </c>
      <c r="BL1110" s="267">
        <f t="array" ref="BL1110">(AVERAGE(IF($E$4:$BG$4=BL$4,$E1110:$BG1110)))</f>
        <v>2.5655988189948534E-3</v>
      </c>
      <c r="BM1110" s="267">
        <f t="array" ref="BM1110">(MIN(IF($E$4:$BG$4=BM$4,$E1110:$BG1110)))</f>
        <v>1.3449196658977553E-3</v>
      </c>
      <c r="BN1110" s="267">
        <f t="array" ref="BN1110">(MAX(IF($E$4:$BG$4=BN$4,$E1110:$BG1110)))</f>
        <v>2.6515955091894797E-3</v>
      </c>
      <c r="BO1110" s="267">
        <f t="array" ref="BO1110">(AVERAGE(IF($E$4:$BG$4=BO$4,$E1110:$BG1110)))</f>
        <v>1.8421074299648562E-3</v>
      </c>
      <c r="BP1110" s="267">
        <f t="array" ref="BP1110">(MIN(IF($E$4:$BG$4=BP$4,$E1110:$BG1110)))</f>
        <v>0</v>
      </c>
      <c r="BQ1110" s="267">
        <f t="array" ref="BQ1110">(MAX(IF($E$4:$BG$4=BQ$4,$E1110:$BG1110)))</f>
        <v>1.7433295736802696E-3</v>
      </c>
      <c r="BR1110" s="267">
        <f t="array" ref="BR1110">(AVERAGE(IF($E$4:$BG$4=BR$4,$E1110:$BG1110)))</f>
        <v>5.8110985789342319E-4</v>
      </c>
      <c r="BS1110" s="267">
        <f t="array" ref="BS1110">(MIN(IF($E$4:$BG$4=BS$4,$E1110:$BG1110)))</f>
        <v>1.0290071542908248E-5</v>
      </c>
      <c r="BT1110" s="267">
        <f t="array" ref="BT1110">(MAX(IF($E$4:$BG$4=BT$4,$E1110:$BG1110)))</f>
        <v>4.9293393427720976E-3</v>
      </c>
      <c r="BU1110" s="267">
        <f t="array" ref="BU1110">(AVERAGE(IF($E$4:$BG$4=BU$4,$E1110:$BG1110)))</f>
        <v>1.6993063338671898E-3</v>
      </c>
      <c r="BV1110" s="267">
        <f t="array" ref="BV1110">(MIN(IF($E$4:$BG$4=BV$4,$E1110:$BG1110)))</f>
        <v>9.785495876167353E-6</v>
      </c>
      <c r="BW1110" s="267">
        <f t="array" ref="BW1110">(MAX(IF($E$4:$BG$4=BW$4,$E1110:$BG1110)))</f>
        <v>1.6274911766966512E-3</v>
      </c>
      <c r="BX1110" s="267">
        <f t="array" ref="BX1110">(AVERAGE(IF($E$4:$BG$4=BX$4,$E1110:$BG1110)))</f>
        <v>1.100592520000701E-3</v>
      </c>
      <c r="BY1110" s="267">
        <f t="array" ref="BY1110">(MIN(IF($E$4:$BG$4=BY$4,$E1110:$BG1110)))</f>
        <v>7.475744335977587E-4</v>
      </c>
      <c r="BZ1110" s="267">
        <f t="array" ref="BZ1110">(MAX(IF($E$4:$BG$4=BZ$4,$E1110:$BG1110)))</f>
        <v>4.0286866392662589E-3</v>
      </c>
      <c r="CA1110" s="267">
        <f t="array" ref="CA1110">(AVERAGE(IF($E$4:$BG$4=CA$4,$E1110:$BG1110)))</f>
        <v>1.5870876726069973E-3</v>
      </c>
      <c r="CB1110" s="268">
        <f t="shared" si="399"/>
        <v>0</v>
      </c>
      <c r="CC1110" s="268">
        <f t="shared" si="400"/>
        <v>0</v>
      </c>
      <c r="CD1110" s="268">
        <f t="shared" si="401"/>
        <v>1.8428864944894569E-3</v>
      </c>
    </row>
    <row r="1111" spans="1:82" s="90" customFormat="1" ht="24">
      <c r="A1111" s="253">
        <f t="shared" si="408"/>
        <v>56220</v>
      </c>
      <c r="B1111" s="236" t="s">
        <v>430</v>
      </c>
      <c r="C1111" s="50"/>
      <c r="D1111" s="50"/>
      <c r="E1111" s="79">
        <f>ALL!E498/ALL!E$554</f>
        <v>0</v>
      </c>
      <c r="F1111" s="79">
        <f>ALL!F498/ALL!F$554</f>
        <v>0</v>
      </c>
      <c r="G1111" s="79">
        <f>ALL!G498/ALL!G$554</f>
        <v>0</v>
      </c>
      <c r="H1111" s="79">
        <f>ALL!H498/ALL!H$554</f>
        <v>0</v>
      </c>
      <c r="I1111" s="79">
        <f>ALL!I498/ALL!I$554</f>
        <v>0</v>
      </c>
      <c r="J1111" s="79">
        <f>ALL!J498/ALL!J$554</f>
        <v>0</v>
      </c>
      <c r="K1111" s="79">
        <f>ALL!K498/ALL!K$554</f>
        <v>0</v>
      </c>
      <c r="L1111" s="79">
        <f>ALL!L498/ALL!L$554</f>
        <v>0</v>
      </c>
      <c r="M1111" s="79">
        <f>ALL!M498/ALL!M$554</f>
        <v>0</v>
      </c>
      <c r="N1111" s="79">
        <f>ALL!N498/ALL!N$554</f>
        <v>0</v>
      </c>
      <c r="O1111" s="79">
        <f>ALL!O498/ALL!O$554</f>
        <v>0</v>
      </c>
      <c r="P1111" s="79">
        <f>ALL!P498/ALL!P$554</f>
        <v>0</v>
      </c>
      <c r="Q1111" s="79">
        <f>ALL!Q498/ALL!Q$554</f>
        <v>0</v>
      </c>
      <c r="R1111" s="79">
        <f>ALL!R498/ALL!R$554</f>
        <v>6.1470700373072085E-5</v>
      </c>
      <c r="S1111" s="79">
        <f>ALL!S498/ALL!S$554</f>
        <v>0</v>
      </c>
      <c r="T1111" s="79">
        <f>ALL!T498/ALL!T$554</f>
        <v>0</v>
      </c>
      <c r="U1111" s="79">
        <f>ALL!U498/ALL!U$554</f>
        <v>0</v>
      </c>
      <c r="V1111" s="79">
        <f>ALL!V498/ALL!V$554</f>
        <v>0</v>
      </c>
      <c r="W1111" s="79">
        <f>ALL!W498/ALL!W$554</f>
        <v>0</v>
      </c>
      <c r="X1111" s="79">
        <f>ALL!X498/ALL!X$554</f>
        <v>0</v>
      </c>
      <c r="Y1111" s="79">
        <f>ALL!Y498/ALL!Y$554</f>
        <v>4.3836286608181102E-5</v>
      </c>
      <c r="Z1111" s="79">
        <f>ALL!Z498/ALL!Z$554</f>
        <v>0</v>
      </c>
      <c r="AA1111" s="79">
        <f>ALL!AA498/ALL!AA$554</f>
        <v>0</v>
      </c>
      <c r="AB1111" s="79">
        <f>ALL!AB498/ALL!AB$554</f>
        <v>0</v>
      </c>
      <c r="AC1111" s="79">
        <f>ALL!AC498/ALL!AC$554</f>
        <v>0</v>
      </c>
      <c r="AD1111" s="79">
        <f>ALL!AD498/ALL!AD$554</f>
        <v>0</v>
      </c>
      <c r="AE1111" s="79">
        <f>ALL!AE498/ALL!AE$554</f>
        <v>0</v>
      </c>
      <c r="AF1111" s="79">
        <f>ALL!AF498/ALL!AF$554</f>
        <v>0</v>
      </c>
      <c r="AG1111" s="79">
        <f>ALL!AG498/ALL!AG$554</f>
        <v>2.3314219888826672E-6</v>
      </c>
      <c r="AH1111" s="79">
        <f>ALL!AH498/ALL!AH$554</f>
        <v>3.4863058954137052E-5</v>
      </c>
      <c r="AI1111" s="79">
        <f>ALL!AI498/ALL!AI$554</f>
        <v>0</v>
      </c>
      <c r="AJ1111" s="79">
        <f>ALL!AJ498/ALL!AJ$554</f>
        <v>3.6999067137442242E-5</v>
      </c>
      <c r="AK1111" s="79">
        <f>ALL!AK498/ALL!AK$554</f>
        <v>0</v>
      </c>
      <c r="AL1111" s="79">
        <f>ALL!AL498/ALL!AL$554</f>
        <v>0</v>
      </c>
      <c r="AM1111" s="79">
        <f>ALL!AM498/ALL!AM$554</f>
        <v>0</v>
      </c>
      <c r="AN1111" s="79">
        <f>ALL!AN498/ALL!AN$554</f>
        <v>0</v>
      </c>
      <c r="AO1111" s="79">
        <f>ALL!AO498/ALL!AO$554</f>
        <v>0</v>
      </c>
      <c r="AP1111" s="79">
        <f>ALL!AP498/ALL!AP$554</f>
        <v>0</v>
      </c>
      <c r="AQ1111" s="79">
        <f>ALL!AQ498/ALL!AQ$554</f>
        <v>0</v>
      </c>
      <c r="AR1111" s="79">
        <f>ALL!AR498/ALL!AR$554</f>
        <v>0</v>
      </c>
      <c r="AS1111" s="79">
        <f>ALL!AS498/ALL!AS$554</f>
        <v>0</v>
      </c>
      <c r="AT1111" s="79">
        <f>ALL!AT498/ALL!AT$554</f>
        <v>0</v>
      </c>
      <c r="AU1111" s="79">
        <f>ALL!AU498/ALL!AU$554</f>
        <v>1.2983236566085741E-4</v>
      </c>
      <c r="AV1111" s="79">
        <f>ALL!AV498/ALL!AV$554</f>
        <v>0</v>
      </c>
      <c r="AW1111" s="79">
        <f>ALL!AW498/ALL!AW$554</f>
        <v>7.6659871069273996E-4</v>
      </c>
      <c r="AX1111" s="79">
        <f>ALL!AX498/ALL!AX$554</f>
        <v>0</v>
      </c>
      <c r="AY1111" s="79">
        <f>ALL!AY498/ALL!AY$554</f>
        <v>0</v>
      </c>
      <c r="AZ1111" s="79">
        <f>ALL!AZ498/ALL!AZ$554</f>
        <v>0</v>
      </c>
      <c r="BA1111" s="79">
        <f>ALL!BA498/ALL!BA$554</f>
        <v>0</v>
      </c>
      <c r="BB1111" s="79">
        <f>ALL!BB498/ALL!BB$554</f>
        <v>0</v>
      </c>
      <c r="BC1111" s="79">
        <f>ALL!BC498/ALL!BC$554</f>
        <v>0</v>
      </c>
      <c r="BD1111" s="79">
        <f>ALL!BD498/ALL!BD$554</f>
        <v>2.0417424943014527E-5</v>
      </c>
      <c r="BE1111" s="79">
        <f>ALL!BE498/ALL!BE$554</f>
        <v>2.2124213720828724E-5</v>
      </c>
      <c r="BF1111" s="79">
        <f>ALL!BF498/ALL!BF$554</f>
        <v>0</v>
      </c>
      <c r="BG1111" s="79">
        <f>ALL!BG498/ALL!BG$554</f>
        <v>4.6530186946253538E-6</v>
      </c>
      <c r="BH1111" s="79">
        <f>ALL!BH498/ALL!BH$554</f>
        <v>5.4794515821066988E-6</v>
      </c>
      <c r="BJ1111" s="267">
        <f t="array" ref="BJ1111">(MIN(IF($E$4:$BG$4=BJ$4,$E1111:$BG1111)))</f>
        <v>0</v>
      </c>
      <c r="BK1111" s="267">
        <f t="array" ref="BK1111">(MAX(IF($E$4:$BG$4=BK$4,$E1111:$BG1111)))</f>
        <v>7.6659871069273996E-4</v>
      </c>
      <c r="BL1111" s="267">
        <f t="array" ref="BL1111">(AVERAGE(IF($E$4:$BG$4=BL$4,$E1111:$BG1111)))</f>
        <v>5.6026942272099833E-5</v>
      </c>
      <c r="BM1111" s="267">
        <f t="array" ref="BM1111">(MIN(IF($E$4:$BG$4=BM$4,$E1111:$BG1111)))</f>
        <v>0</v>
      </c>
      <c r="BN1111" s="267">
        <f t="array" ref="BN1111">(MAX(IF($E$4:$BG$4=BN$4,$E1111:$BG1111)))</f>
        <v>2.2124213720828724E-5</v>
      </c>
      <c r="BO1111" s="267">
        <f t="array" ref="BO1111">(AVERAGE(IF($E$4:$BG$4=BO$4,$E1111:$BG1111)))</f>
        <v>1.1798664339617151E-5</v>
      </c>
      <c r="BP1111" s="267">
        <f t="array" ref="BP1111">(MIN(IF($E$4:$BG$4=BP$4,$E1111:$BG1111)))</f>
        <v>0</v>
      </c>
      <c r="BQ1111" s="267">
        <f t="array" ref="BQ1111">(MAX(IF($E$4:$BG$4=BQ$4,$E1111:$BG1111)))</f>
        <v>0</v>
      </c>
      <c r="BR1111" s="267">
        <f t="array" ref="BR1111">(AVERAGE(IF($E$4:$BG$4=BR$4,$E1111:$BG1111)))</f>
        <v>0</v>
      </c>
      <c r="BS1111" s="267">
        <f t="array" ref="BS1111">(MIN(IF($E$4:$BG$4=BS$4,$E1111:$BG1111)))</f>
        <v>0</v>
      </c>
      <c r="BT1111" s="267">
        <f t="array" ref="BT1111">(MAX(IF($E$4:$BG$4=BT$4,$E1111:$BG1111)))</f>
        <v>6.1470700373072085E-5</v>
      </c>
      <c r="BU1111" s="267">
        <f t="array" ref="BU1111">(AVERAGE(IF($E$4:$BG$4=BU$4,$E1111:$BG1111)))</f>
        <v>6.67476409216144E-6</v>
      </c>
      <c r="BV1111" s="267">
        <f t="array" ref="BV1111">(MIN(IF($E$4:$BG$4=BV$4,$E1111:$BG1111)))</f>
        <v>0</v>
      </c>
      <c r="BW1111" s="267">
        <f t="array" ref="BW1111">(MAX(IF($E$4:$BG$4=BW$4,$E1111:$BG1111)))</f>
        <v>3.6999067137442242E-5</v>
      </c>
      <c r="BX1111" s="267">
        <f t="array" ref="BX1111">(AVERAGE(IF($E$4:$BG$4=BX$4,$E1111:$BG1111)))</f>
        <v>9.2497667843605605E-6</v>
      </c>
      <c r="BY1111" s="267">
        <f t="array" ref="BY1111">(MIN(IF($E$4:$BG$4=BY$4,$E1111:$BG1111)))</f>
        <v>0</v>
      </c>
      <c r="BZ1111" s="267">
        <f t="array" ref="BZ1111">(MAX(IF($E$4:$BG$4=BZ$4,$E1111:$BG1111)))</f>
        <v>2.3314219888826672E-6</v>
      </c>
      <c r="CA1111" s="267">
        <f t="array" ref="CA1111">(AVERAGE(IF($E$4:$BG$4=CA$4,$E1111:$BG1111)))</f>
        <v>3.3306028412609532E-7</v>
      </c>
      <c r="CB1111" s="268">
        <f t="shared" si="399"/>
        <v>0</v>
      </c>
      <c r="CC1111" s="268">
        <f t="shared" si="400"/>
        <v>0</v>
      </c>
      <c r="CD1111" s="268">
        <f t="shared" si="401"/>
        <v>2.0420477614068748E-5</v>
      </c>
    </row>
    <row r="1112" spans="1:82" s="90" customFormat="1">
      <c r="A1112" s="253">
        <f t="shared" si="408"/>
        <v>56221</v>
      </c>
      <c r="B1112" s="236" t="s">
        <v>431</v>
      </c>
      <c r="C1112" s="50"/>
      <c r="D1112" s="50"/>
      <c r="E1112" s="79">
        <f>ALL!E499/ALL!E$554</f>
        <v>0</v>
      </c>
      <c r="F1112" s="79">
        <f>ALL!F499/ALL!F$554</f>
        <v>3.5314573449007695E-5</v>
      </c>
      <c r="G1112" s="79">
        <f>ALL!G499/ALL!G$554</f>
        <v>0</v>
      </c>
      <c r="H1112" s="79">
        <f>ALL!H499/ALL!H$554</f>
        <v>2.3949414836961082E-3</v>
      </c>
      <c r="I1112" s="79">
        <f>ALL!I499/ALL!I$554</f>
        <v>1.9256153513340794E-4</v>
      </c>
      <c r="J1112" s="79">
        <f>ALL!J499/ALL!J$554</f>
        <v>0</v>
      </c>
      <c r="K1112" s="79">
        <f>ALL!K499/ALL!K$554</f>
        <v>2.3734568510114498E-4</v>
      </c>
      <c r="L1112" s="79">
        <f>ALL!L499/ALL!L$554</f>
        <v>0</v>
      </c>
      <c r="M1112" s="79">
        <f>ALL!M499/ALL!M$554</f>
        <v>0</v>
      </c>
      <c r="N1112" s="79">
        <f>ALL!N499/ALL!N$554</f>
        <v>0</v>
      </c>
      <c r="O1112" s="79">
        <f>ALL!O499/ALL!O$554</f>
        <v>0</v>
      </c>
      <c r="P1112" s="79">
        <f>ALL!P499/ALL!P$554</f>
        <v>0</v>
      </c>
      <c r="Q1112" s="79">
        <f>ALL!Q499/ALL!Q$554</f>
        <v>4.7566204730813748E-5</v>
      </c>
      <c r="R1112" s="79">
        <f>ALL!R499/ALL!R$554</f>
        <v>0</v>
      </c>
      <c r="S1112" s="79">
        <f>ALL!S499/ALL!S$554</f>
        <v>4.6692578330679565E-4</v>
      </c>
      <c r="T1112" s="79">
        <f>ALL!T499/ALL!T$554</f>
        <v>0</v>
      </c>
      <c r="U1112" s="79">
        <f>ALL!U499/ALL!U$554</f>
        <v>0</v>
      </c>
      <c r="V1112" s="79">
        <f>ALL!V499/ALL!V$554</f>
        <v>0</v>
      </c>
      <c r="W1112" s="79">
        <f>ALL!W499/ALL!W$554</f>
        <v>1.1289021621599698E-4</v>
      </c>
      <c r="X1112" s="79">
        <f>ALL!X499/ALL!X$554</f>
        <v>0</v>
      </c>
      <c r="Y1112" s="79">
        <f>ALL!Y499/ALL!Y$554</f>
        <v>5.2886375155654373E-5</v>
      </c>
      <c r="Z1112" s="79">
        <f>ALL!Z499/ALL!Z$554</f>
        <v>0</v>
      </c>
      <c r="AA1112" s="79">
        <f>ALL!AA499/ALL!AA$554</f>
        <v>2.9157036803874103E-4</v>
      </c>
      <c r="AB1112" s="79">
        <f>ALL!AB499/ALL!AB$554</f>
        <v>0</v>
      </c>
      <c r="AC1112" s="79">
        <f>ALL!AC499/ALL!AC$554</f>
        <v>0</v>
      </c>
      <c r="AD1112" s="79">
        <f>ALL!AD499/ALL!AD$554</f>
        <v>0</v>
      </c>
      <c r="AE1112" s="79">
        <f>ALL!AE499/ALL!AE$554</f>
        <v>0</v>
      </c>
      <c r="AF1112" s="79">
        <f>ALL!AF499/ALL!AF$554</f>
        <v>0</v>
      </c>
      <c r="AG1112" s="79">
        <f>ALL!AG499/ALL!AG$554</f>
        <v>1.5519531199133927E-4</v>
      </c>
      <c r="AH1112" s="79">
        <f>ALL!AH499/ALL!AH$554</f>
        <v>0</v>
      </c>
      <c r="AI1112" s="79">
        <f>ALL!AI499/ALL!AI$554</f>
        <v>0</v>
      </c>
      <c r="AJ1112" s="79">
        <f>ALL!AJ499/ALL!AJ$554</f>
        <v>7.8552778435265035E-5</v>
      </c>
      <c r="AK1112" s="79">
        <f>ALL!AK499/ALL!AK$554</f>
        <v>2.7299914960871529E-4</v>
      </c>
      <c r="AL1112" s="79">
        <f>ALL!AL499/ALL!AL$554</f>
        <v>0</v>
      </c>
      <c r="AM1112" s="79">
        <f>ALL!AM499/ALL!AM$554</f>
        <v>0</v>
      </c>
      <c r="AN1112" s="79">
        <f>ALL!AN499/ALL!AN$554</f>
        <v>0</v>
      </c>
      <c r="AO1112" s="79">
        <f>ALL!AO499/ALL!AO$554</f>
        <v>0</v>
      </c>
      <c r="AP1112" s="79">
        <f>ALL!AP499/ALL!AP$554</f>
        <v>0</v>
      </c>
      <c r="AQ1112" s="79">
        <f>ALL!AQ499/ALL!AQ$554</f>
        <v>0</v>
      </c>
      <c r="AR1112" s="79">
        <f>ALL!AR499/ALL!AR$554</f>
        <v>0</v>
      </c>
      <c r="AS1112" s="79">
        <f>ALL!AS499/ALL!AS$554</f>
        <v>0</v>
      </c>
      <c r="AT1112" s="79">
        <f>ALL!AT499/ALL!AT$554</f>
        <v>0</v>
      </c>
      <c r="AU1112" s="79">
        <f>ALL!AU499/ALL!AU$554</f>
        <v>3.1783454511177806E-4</v>
      </c>
      <c r="AV1112" s="79">
        <f>ALL!AV499/ALL!AV$554</f>
        <v>0</v>
      </c>
      <c r="AW1112" s="79">
        <f>ALL!AW499/ALL!AW$554</f>
        <v>0</v>
      </c>
      <c r="AX1112" s="79">
        <f>ALL!AX499/ALL!AX$554</f>
        <v>0</v>
      </c>
      <c r="AY1112" s="79">
        <f>ALL!AY499/ALL!AY$554</f>
        <v>0</v>
      </c>
      <c r="AZ1112" s="79">
        <f>ALL!AZ499/ALL!AZ$554</f>
        <v>0</v>
      </c>
      <c r="BA1112" s="79">
        <f>ALL!BA499/ALL!BA$554</f>
        <v>0</v>
      </c>
      <c r="BB1112" s="79">
        <f>ALL!BB499/ALL!BB$554</f>
        <v>0</v>
      </c>
      <c r="BC1112" s="79">
        <f>ALL!BC499/ALL!BC$554</f>
        <v>0</v>
      </c>
      <c r="BD1112" s="79">
        <f>ALL!BD499/ALL!BD$554</f>
        <v>0</v>
      </c>
      <c r="BE1112" s="79">
        <f>ALL!BE499/ALL!BE$554</f>
        <v>0</v>
      </c>
      <c r="BF1112" s="79">
        <f>ALL!BF499/ALL!BF$554</f>
        <v>0</v>
      </c>
      <c r="BG1112" s="79">
        <f>ALL!BG499/ALL!BG$554</f>
        <v>0</v>
      </c>
      <c r="BH1112" s="79">
        <f>ALL!BH499/ALL!BH$554</f>
        <v>1.2826285800944886E-4</v>
      </c>
      <c r="BJ1112" s="267">
        <f t="array" ref="BJ1112">(MIN(IF($E$4:$BG$4=BJ$4,$E1112:$BG1112)))</f>
        <v>0</v>
      </c>
      <c r="BK1112" s="267">
        <f t="array" ref="BK1112">(MAX(IF($E$4:$BG$4=BK$4,$E1112:$BG1112)))</f>
        <v>3.1783454511177806E-4</v>
      </c>
      <c r="BL1112" s="267">
        <f t="array" ref="BL1112">(AVERAGE(IF($E$4:$BG$4=BL$4,$E1112:$BG1112)))</f>
        <v>1.9864659069486129E-5</v>
      </c>
      <c r="BM1112" s="267">
        <f t="array" ref="BM1112">(MIN(IF($E$4:$BG$4=BM$4,$E1112:$BG1112)))</f>
        <v>0</v>
      </c>
      <c r="BN1112" s="267">
        <f t="array" ref="BN1112">(MAX(IF($E$4:$BG$4=BN$4,$E1112:$BG1112)))</f>
        <v>0</v>
      </c>
      <c r="BO1112" s="267">
        <f t="array" ref="BO1112">(AVERAGE(IF($E$4:$BG$4=BO$4,$E1112:$BG1112)))</f>
        <v>0</v>
      </c>
      <c r="BP1112" s="267">
        <f t="array" ref="BP1112">(MIN(IF($E$4:$BG$4=BP$4,$E1112:$BG1112)))</f>
        <v>0</v>
      </c>
      <c r="BQ1112" s="267">
        <f t="array" ref="BQ1112">(MAX(IF($E$4:$BG$4=BQ$4,$E1112:$BG1112)))</f>
        <v>2.7299914960871529E-4</v>
      </c>
      <c r="BR1112" s="267">
        <f t="array" ref="BR1112">(AVERAGE(IF($E$4:$BG$4=BR$4,$E1112:$BG1112)))</f>
        <v>9.0999716536238425E-5</v>
      </c>
      <c r="BS1112" s="267">
        <f t="array" ref="BS1112">(MIN(IF($E$4:$BG$4=BS$4,$E1112:$BG1112)))</f>
        <v>0</v>
      </c>
      <c r="BT1112" s="267">
        <f t="array" ref="BT1112">(MAX(IF($E$4:$BG$4=BT$4,$E1112:$BG1112)))</f>
        <v>2.3949414836961082E-3</v>
      </c>
      <c r="BU1112" s="267">
        <f t="array" ref="BU1112">(AVERAGE(IF($E$4:$BG$4=BU$4,$E1112:$BG1112)))</f>
        <v>1.733066995092506E-4</v>
      </c>
      <c r="BV1112" s="267">
        <f t="array" ref="BV1112">(MIN(IF($E$4:$BG$4=BV$4,$E1112:$BG1112)))</f>
        <v>0</v>
      </c>
      <c r="BW1112" s="267">
        <f t="array" ref="BW1112">(MAX(IF($E$4:$BG$4=BW$4,$E1112:$BG1112)))</f>
        <v>7.8552778435265035E-5</v>
      </c>
      <c r="BX1112" s="267">
        <f t="array" ref="BX1112">(AVERAGE(IF($E$4:$BG$4=BX$4,$E1112:$BG1112)))</f>
        <v>1.9638194608816259E-5</v>
      </c>
      <c r="BY1112" s="267">
        <f t="array" ref="BY1112">(MIN(IF($E$4:$BG$4=BY$4,$E1112:$BG1112)))</f>
        <v>0</v>
      </c>
      <c r="BZ1112" s="267">
        <f t="array" ref="BZ1112">(MAX(IF($E$4:$BG$4=BZ$4,$E1112:$BG1112)))</f>
        <v>1.9256153513340794E-4</v>
      </c>
      <c r="CA1112" s="267">
        <f t="array" ref="CA1112">(AVERAGE(IF($E$4:$BG$4=CA$4,$E1112:$BG1112)))</f>
        <v>4.9679549589249601E-5</v>
      </c>
      <c r="CB1112" s="268">
        <f t="shared" si="399"/>
        <v>0</v>
      </c>
      <c r="CC1112" s="268">
        <f t="shared" si="400"/>
        <v>0</v>
      </c>
      <c r="CD1112" s="268">
        <f t="shared" si="401"/>
        <v>8.4665163817723062E-5</v>
      </c>
    </row>
    <row r="1113" spans="1:82" s="90" customFormat="1" ht="24">
      <c r="A1113" s="253">
        <f t="shared" si="408"/>
        <v>56301</v>
      </c>
      <c r="B1113" s="236" t="s">
        <v>432</v>
      </c>
      <c r="C1113" s="50"/>
      <c r="D1113" s="50"/>
      <c r="E1113" s="79">
        <f>ALL!E500/ALL!E$554</f>
        <v>0</v>
      </c>
      <c r="F1113" s="79">
        <f>ALL!F500/ALL!F$554</f>
        <v>0</v>
      </c>
      <c r="G1113" s="79">
        <f>ALL!G500/ALL!G$554</f>
        <v>1.6756778043530398E-2</v>
      </c>
      <c r="H1113" s="79">
        <f>ALL!H500/ALL!H$554</f>
        <v>0</v>
      </c>
      <c r="I1113" s="79">
        <f>ALL!I500/ALL!I$554</f>
        <v>0</v>
      </c>
      <c r="J1113" s="79">
        <f>ALL!J500/ALL!J$554</f>
        <v>0</v>
      </c>
      <c r="K1113" s="79">
        <f>ALL!K500/ALL!K$554</f>
        <v>0</v>
      </c>
      <c r="L1113" s="79">
        <f>ALL!L500/ALL!L$554</f>
        <v>0</v>
      </c>
      <c r="M1113" s="79">
        <f>ALL!M500/ALL!M$554</f>
        <v>0</v>
      </c>
      <c r="N1113" s="79">
        <f>ALL!N500/ALL!N$554</f>
        <v>0</v>
      </c>
      <c r="O1113" s="79">
        <f>ALL!O500/ALL!O$554</f>
        <v>0</v>
      </c>
      <c r="P1113" s="79">
        <f>ALL!P500/ALL!P$554</f>
        <v>0</v>
      </c>
      <c r="Q1113" s="79">
        <f>ALL!Q500/ALL!Q$554</f>
        <v>0</v>
      </c>
      <c r="R1113" s="79">
        <f>ALL!R500/ALL!R$554</f>
        <v>0</v>
      </c>
      <c r="S1113" s="79">
        <f>ALL!S500/ALL!S$554</f>
        <v>0</v>
      </c>
      <c r="T1113" s="79">
        <f>ALL!T500/ALL!T$554</f>
        <v>0</v>
      </c>
      <c r="U1113" s="79">
        <f>ALL!U500/ALL!U$554</f>
        <v>1.0989658829520662E-3</v>
      </c>
      <c r="V1113" s="79">
        <f>ALL!V500/ALL!V$554</f>
        <v>1.0891278578925962E-4</v>
      </c>
      <c r="W1113" s="79">
        <f>ALL!W500/ALL!W$554</f>
        <v>5.0477808375527997E-3</v>
      </c>
      <c r="X1113" s="79">
        <f>ALL!X500/ALL!X$554</f>
        <v>1.2702273622360093E-6</v>
      </c>
      <c r="Y1113" s="79">
        <f>ALL!Y500/ALL!Y$554</f>
        <v>3.7237033194014448E-5</v>
      </c>
      <c r="Z1113" s="79">
        <f>ALL!Z500/ALL!Z$554</f>
        <v>-2.0982465746894876E-6</v>
      </c>
      <c r="AA1113" s="79">
        <f>ALL!AA500/ALL!AA$554</f>
        <v>0</v>
      </c>
      <c r="AB1113" s="79">
        <f>ALL!AB500/ALL!AB$554</f>
        <v>1.6288983607701658E-3</v>
      </c>
      <c r="AC1113" s="79">
        <f>ALL!AC500/ALL!AC$554</f>
        <v>0</v>
      </c>
      <c r="AD1113" s="79">
        <f>ALL!AD500/ALL!AD$554</f>
        <v>0</v>
      </c>
      <c r="AE1113" s="79">
        <f>ALL!AE500/ALL!AE$554</f>
        <v>0</v>
      </c>
      <c r="AF1113" s="79">
        <f>ALL!AF500/ALL!AF$554</f>
        <v>0</v>
      </c>
      <c r="AG1113" s="79">
        <f>ALL!AG500/ALL!AG$554</f>
        <v>0</v>
      </c>
      <c r="AH1113" s="79">
        <f>ALL!AH500/ALL!AH$554</f>
        <v>7.7563562588558706E-4</v>
      </c>
      <c r="AI1113" s="79">
        <f>ALL!AI500/ALL!AI$554</f>
        <v>0</v>
      </c>
      <c r="AJ1113" s="79">
        <f>ALL!AJ500/ALL!AJ$554</f>
        <v>0</v>
      </c>
      <c r="AK1113" s="79">
        <f>ALL!AK500/ALL!AK$554</f>
        <v>0</v>
      </c>
      <c r="AL1113" s="79">
        <f>ALL!AL500/ALL!AL$554</f>
        <v>0</v>
      </c>
      <c r="AM1113" s="79">
        <f>ALL!AM500/ALL!AM$554</f>
        <v>2.4246326945792495E-2</v>
      </c>
      <c r="AN1113" s="79">
        <f>ALL!AN500/ALL!AN$554</f>
        <v>0</v>
      </c>
      <c r="AO1113" s="79">
        <f>ALL!AO500/ALL!AO$554</f>
        <v>0</v>
      </c>
      <c r="AP1113" s="79">
        <f>ALL!AP500/ALL!AP$554</f>
        <v>0</v>
      </c>
      <c r="AQ1113" s="79">
        <f>ALL!AQ500/ALL!AQ$554</f>
        <v>1.7819549827053065E-2</v>
      </c>
      <c r="AR1113" s="79">
        <f>ALL!AR500/ALL!AR$554</f>
        <v>0</v>
      </c>
      <c r="AS1113" s="79">
        <f>ALL!AS500/ALL!AS$554</f>
        <v>0</v>
      </c>
      <c r="AT1113" s="79">
        <f>ALL!AT500/ALL!AT$554</f>
        <v>0</v>
      </c>
      <c r="AU1113" s="79">
        <f>ALL!AU500/ALL!AU$554</f>
        <v>0</v>
      </c>
      <c r="AV1113" s="79">
        <f>ALL!AV500/ALL!AV$554</f>
        <v>1.0142046606870176E-3</v>
      </c>
      <c r="AW1113" s="79">
        <f>ALL!AW500/ALL!AW$554</f>
        <v>0</v>
      </c>
      <c r="AX1113" s="79">
        <f>ALL!AX500/ALL!AX$554</f>
        <v>0</v>
      </c>
      <c r="AY1113" s="79">
        <f>ALL!AY500/ALL!AY$554</f>
        <v>0</v>
      </c>
      <c r="AZ1113" s="79">
        <f>ALL!AZ500/ALL!AZ$554</f>
        <v>0</v>
      </c>
      <c r="BA1113" s="79">
        <f>ALL!BA500/ALL!BA$554</f>
        <v>1.2420607813358735E-3</v>
      </c>
      <c r="BB1113" s="79">
        <f>ALL!BB500/ALL!BB$554</f>
        <v>0</v>
      </c>
      <c r="BC1113" s="79">
        <f>ALL!BC500/ALL!BC$554</f>
        <v>0</v>
      </c>
      <c r="BD1113" s="79">
        <f>ALL!BD500/ALL!BD$554</f>
        <v>0</v>
      </c>
      <c r="BE1113" s="79">
        <f>ALL!BE500/ALL!BE$554</f>
        <v>1.1229235282112331E-2</v>
      </c>
      <c r="BF1113" s="79">
        <f>ALL!BF500/ALL!BF$554</f>
        <v>0</v>
      </c>
      <c r="BG1113" s="79">
        <f>ALL!BG500/ALL!BG$554</f>
        <v>0</v>
      </c>
      <c r="BH1113" s="79">
        <f>ALL!BH500/ALL!BH$554</f>
        <v>1.2122841412233127E-3</v>
      </c>
      <c r="BJ1113" s="267">
        <f t="array" ref="BJ1113">(MIN(IF($E$4:$BG$4=BJ$4,$E1113:$BG1113)))</f>
        <v>0</v>
      </c>
      <c r="BK1113" s="267">
        <f t="array" ref="BK1113">(MAX(IF($E$4:$BG$4=BK$4,$E1113:$BG1113)))</f>
        <v>1.7819549827053065E-2</v>
      </c>
      <c r="BL1113" s="267">
        <f t="array" ref="BL1113">(AVERAGE(IF($E$4:$BG$4=BL$4,$E1113:$BG1113)))</f>
        <v>1.2547384543172473E-3</v>
      </c>
      <c r="BM1113" s="267">
        <f t="array" ref="BM1113">(MIN(IF($E$4:$BG$4=BM$4,$E1113:$BG1113)))</f>
        <v>0</v>
      </c>
      <c r="BN1113" s="267">
        <f t="array" ref="BN1113">(MAX(IF($E$4:$BG$4=BN$4,$E1113:$BG1113)))</f>
        <v>1.1229235282112331E-2</v>
      </c>
      <c r="BO1113" s="267">
        <f t="array" ref="BO1113">(AVERAGE(IF($E$4:$BG$4=BO$4,$E1113:$BG1113)))</f>
        <v>2.8073088205280827E-3</v>
      </c>
      <c r="BP1113" s="267">
        <f t="array" ref="BP1113">(MIN(IF($E$4:$BG$4=BP$4,$E1113:$BG1113)))</f>
        <v>0</v>
      </c>
      <c r="BQ1113" s="267">
        <f t="array" ref="BQ1113">(MAX(IF($E$4:$BG$4=BQ$4,$E1113:$BG1113)))</f>
        <v>2.4246326945792495E-2</v>
      </c>
      <c r="BR1113" s="267">
        <f t="array" ref="BR1113">(AVERAGE(IF($E$4:$BG$4=BR$4,$E1113:$BG1113)))</f>
        <v>8.0821089819308311E-3</v>
      </c>
      <c r="BS1113" s="267">
        <f t="array" ref="BS1113">(MIN(IF($E$4:$BG$4=BS$4,$E1113:$BG1113)))</f>
        <v>0</v>
      </c>
      <c r="BT1113" s="267">
        <f t="array" ref="BT1113">(MAX(IF($E$4:$BG$4=BT$4,$E1113:$BG1113)))</f>
        <v>5.0477808375527997E-3</v>
      </c>
      <c r="BU1113" s="267">
        <f t="array" ref="BU1113">(AVERAGE(IF($E$4:$BG$4=BU$4,$E1113:$BG1113)))</f>
        <v>2.8426506106769806E-4</v>
      </c>
      <c r="BV1113" s="267">
        <f t="array" ref="BV1113">(MIN(IF($E$4:$BG$4=BV$4,$E1113:$BG1113)))</f>
        <v>-2.0982465746894876E-6</v>
      </c>
      <c r="BW1113" s="267">
        <f t="array" ref="BW1113">(MAX(IF($E$4:$BG$4=BW$4,$E1113:$BG1113)))</f>
        <v>1.6756778043530398E-2</v>
      </c>
      <c r="BX1113" s="267">
        <f t="array" ref="BX1113">(AVERAGE(IF($E$4:$BG$4=BX$4,$E1113:$BG1113)))</f>
        <v>4.5958945394314688E-3</v>
      </c>
      <c r="BY1113" s="267">
        <f t="array" ref="BY1113">(MIN(IF($E$4:$BG$4=BY$4,$E1113:$BG1113)))</f>
        <v>0</v>
      </c>
      <c r="BZ1113" s="267">
        <f t="array" ref="BZ1113">(MAX(IF($E$4:$BG$4=BZ$4,$E1113:$BG1113)))</f>
        <v>1.0989658829520662E-3</v>
      </c>
      <c r="CA1113" s="267">
        <f t="array" ref="CA1113">(AVERAGE(IF($E$4:$BG$4=CA$4,$E1113:$BG1113)))</f>
        <v>1.5717658718775746E-4</v>
      </c>
      <c r="CB1113" s="268">
        <f t="shared" si="399"/>
        <v>0</v>
      </c>
      <c r="CC1113" s="268">
        <f t="shared" si="400"/>
        <v>0</v>
      </c>
      <c r="CD1113" s="268">
        <f t="shared" si="401"/>
        <v>1.4728137826807749E-3</v>
      </c>
    </row>
    <row r="1114" spans="1:82" s="90" customFormat="1" ht="24">
      <c r="A1114" s="253">
        <f t="shared" si="408"/>
        <v>56302</v>
      </c>
      <c r="B1114" s="236" t="s">
        <v>433</v>
      </c>
      <c r="C1114" s="50"/>
      <c r="D1114" s="50"/>
      <c r="E1114" s="79">
        <f>ALL!E501/ALL!E$554</f>
        <v>0</v>
      </c>
      <c r="F1114" s="79">
        <f>ALL!F501/ALL!F$554</f>
        <v>1.4215281623733308E-2</v>
      </c>
      <c r="G1114" s="79">
        <f>ALL!G501/ALL!G$554</f>
        <v>2.0782299053271308E-2</v>
      </c>
      <c r="H1114" s="79">
        <f>ALL!H501/ALL!H$554</f>
        <v>6.6095396377130198E-5</v>
      </c>
      <c r="I1114" s="79">
        <f>ALL!I501/ALL!I$554</f>
        <v>0</v>
      </c>
      <c r="J1114" s="79">
        <f>ALL!J501/ALL!J$554</f>
        <v>0</v>
      </c>
      <c r="K1114" s="79">
        <f>ALL!K501/ALL!K$554</f>
        <v>0</v>
      </c>
      <c r="L1114" s="79">
        <f>ALL!L501/ALL!L$554</f>
        <v>1.9624711306808671E-5</v>
      </c>
      <c r="M1114" s="79">
        <f>ALL!M501/ALL!M$554</f>
        <v>0</v>
      </c>
      <c r="N1114" s="79">
        <f>ALL!N501/ALL!N$554</f>
        <v>0</v>
      </c>
      <c r="O1114" s="79">
        <f>ALL!O501/ALL!O$554</f>
        <v>0</v>
      </c>
      <c r="P1114" s="79">
        <f>ALL!P501/ALL!P$554</f>
        <v>0</v>
      </c>
      <c r="Q1114" s="79">
        <f>ALL!Q501/ALL!Q$554</f>
        <v>0</v>
      </c>
      <c r="R1114" s="79">
        <f>ALL!R501/ALL!R$554</f>
        <v>0</v>
      </c>
      <c r="S1114" s="79">
        <f>ALL!S501/ALL!S$554</f>
        <v>0</v>
      </c>
      <c r="T1114" s="79">
        <f>ALL!T501/ALL!T$554</f>
        <v>0</v>
      </c>
      <c r="U1114" s="79">
        <f>ALL!U501/ALL!U$554</f>
        <v>0</v>
      </c>
      <c r="V1114" s="79">
        <f>ALL!V501/ALL!V$554</f>
        <v>0</v>
      </c>
      <c r="W1114" s="79">
        <f>ALL!W501/ALL!W$554</f>
        <v>7.0628095456011389E-4</v>
      </c>
      <c r="X1114" s="79">
        <f>ALL!X501/ALL!X$554</f>
        <v>0</v>
      </c>
      <c r="Y1114" s="79">
        <f>ALL!Y501/ALL!Y$554</f>
        <v>0</v>
      </c>
      <c r="Z1114" s="79">
        <f>ALL!Z501/ALL!Z$554</f>
        <v>5.1038605563964272E-3</v>
      </c>
      <c r="AA1114" s="79">
        <f>ALL!AA501/ALL!AA$554</f>
        <v>0</v>
      </c>
      <c r="AB1114" s="79">
        <f>ALL!AB501/ALL!AB$554</f>
        <v>8.2277151425173932E-6</v>
      </c>
      <c r="AC1114" s="79">
        <f>ALL!AC501/ALL!AC$554</f>
        <v>0</v>
      </c>
      <c r="AD1114" s="79">
        <f>ALL!AD501/ALL!AD$554</f>
        <v>0</v>
      </c>
      <c r="AE1114" s="79">
        <f>ALL!AE501/ALL!AE$554</f>
        <v>0</v>
      </c>
      <c r="AF1114" s="79">
        <f>ALL!AF501/ALL!AF$554</f>
        <v>1.1436828753481422E-4</v>
      </c>
      <c r="AG1114" s="79">
        <f>ALL!AG501/ALL!AG$554</f>
        <v>0</v>
      </c>
      <c r="AH1114" s="79">
        <f>ALL!AH501/ALL!AH$554</f>
        <v>7.0749470472986263E-5</v>
      </c>
      <c r="AI1114" s="79">
        <f>ALL!AI501/ALL!AI$554</f>
        <v>0</v>
      </c>
      <c r="AJ1114" s="79">
        <f>ALL!AJ501/ALL!AJ$554</f>
        <v>0</v>
      </c>
      <c r="AK1114" s="79">
        <f>ALL!AK501/ALL!AK$554</f>
        <v>0</v>
      </c>
      <c r="AL1114" s="79">
        <f>ALL!AL501/ALL!AL$554</f>
        <v>0</v>
      </c>
      <c r="AM1114" s="79">
        <f>ALL!AM501/ALL!AM$554</f>
        <v>5.9088609264410007E-4</v>
      </c>
      <c r="AN1114" s="79">
        <f>ALL!AN501/ALL!AN$554</f>
        <v>0</v>
      </c>
      <c r="AO1114" s="79">
        <f>ALL!AO501/ALL!AO$554</f>
        <v>0</v>
      </c>
      <c r="AP1114" s="79">
        <f>ALL!AP501/ALL!AP$554</f>
        <v>0</v>
      </c>
      <c r="AQ1114" s="79">
        <f>ALL!AQ501/ALL!AQ$554</f>
        <v>5.0602864772328782E-4</v>
      </c>
      <c r="AR1114" s="79">
        <f>ALL!AR501/ALL!AR$554</f>
        <v>0</v>
      </c>
      <c r="AS1114" s="79">
        <f>ALL!AS501/ALL!AS$554</f>
        <v>0</v>
      </c>
      <c r="AT1114" s="79">
        <f>ALL!AT501/ALL!AT$554</f>
        <v>0</v>
      </c>
      <c r="AU1114" s="79">
        <f>ALL!AU501/ALL!AU$554</f>
        <v>7.414928134455742E-4</v>
      </c>
      <c r="AV1114" s="79">
        <f>ALL!AV501/ALL!AV$554</f>
        <v>0</v>
      </c>
      <c r="AW1114" s="79">
        <f>ALL!AW501/ALL!AW$554</f>
        <v>0</v>
      </c>
      <c r="AX1114" s="79">
        <f>ALL!AX501/ALL!AX$554</f>
        <v>0</v>
      </c>
      <c r="AY1114" s="79">
        <f>ALL!AY501/ALL!AY$554</f>
        <v>0</v>
      </c>
      <c r="AZ1114" s="79">
        <f>ALL!AZ501/ALL!AZ$554</f>
        <v>0</v>
      </c>
      <c r="BA1114" s="79">
        <f>ALL!BA501/ALL!BA$554</f>
        <v>1.3270184146371808E-3</v>
      </c>
      <c r="BB1114" s="79">
        <f>ALL!BB501/ALL!BB$554</f>
        <v>0</v>
      </c>
      <c r="BC1114" s="79">
        <f>ALL!BC501/ALL!BC$554</f>
        <v>0</v>
      </c>
      <c r="BD1114" s="79">
        <f>ALL!BD501/ALL!BD$554</f>
        <v>0</v>
      </c>
      <c r="BE1114" s="79">
        <f>ALL!BE501/ALL!BE$554</f>
        <v>0</v>
      </c>
      <c r="BF1114" s="79">
        <f>ALL!BF501/ALL!BF$554</f>
        <v>8.0799629499811368E-6</v>
      </c>
      <c r="BG1114" s="79">
        <f>ALL!BG501/ALL!BG$554</f>
        <v>0</v>
      </c>
      <c r="BH1114" s="79">
        <f>ALL!BH501/ALL!BH$554</f>
        <v>1.0158437454499353E-3</v>
      </c>
      <c r="BJ1114" s="267">
        <f t="array" ref="BJ1114">(MIN(IF($E$4:$BG$4=BJ$4,$E1114:$BG1114)))</f>
        <v>0</v>
      </c>
      <c r="BK1114" s="267">
        <f t="array" ref="BK1114">(MAX(IF($E$4:$BG$4=BK$4,$E1114:$BG1114)))</f>
        <v>1.3270184146371808E-3</v>
      </c>
      <c r="BL1114" s="267">
        <f t="array" ref="BL1114">(AVERAGE(IF($E$4:$BG$4=BL$4,$E1114:$BG1114)))</f>
        <v>1.6090874223787769E-4</v>
      </c>
      <c r="BM1114" s="267">
        <f t="array" ref="BM1114">(MIN(IF($E$4:$BG$4=BM$4,$E1114:$BG1114)))</f>
        <v>0</v>
      </c>
      <c r="BN1114" s="267">
        <f t="array" ref="BN1114">(MAX(IF($E$4:$BG$4=BN$4,$E1114:$BG1114)))</f>
        <v>8.0799629499811368E-6</v>
      </c>
      <c r="BO1114" s="267">
        <f t="array" ref="BO1114">(AVERAGE(IF($E$4:$BG$4=BO$4,$E1114:$BG1114)))</f>
        <v>2.0199907374952842E-6</v>
      </c>
      <c r="BP1114" s="267">
        <f t="array" ref="BP1114">(MIN(IF($E$4:$BG$4=BP$4,$E1114:$BG1114)))</f>
        <v>0</v>
      </c>
      <c r="BQ1114" s="267">
        <f t="array" ref="BQ1114">(MAX(IF($E$4:$BG$4=BQ$4,$E1114:$BG1114)))</f>
        <v>5.9088609264410007E-4</v>
      </c>
      <c r="BR1114" s="267">
        <f t="array" ref="BR1114">(AVERAGE(IF($E$4:$BG$4=BR$4,$E1114:$BG1114)))</f>
        <v>1.9696203088136668E-4</v>
      </c>
      <c r="BS1114" s="267">
        <f t="array" ref="BS1114">(MIN(IF($E$4:$BG$4=BS$4,$E1114:$BG1114)))</f>
        <v>0</v>
      </c>
      <c r="BT1114" s="267">
        <f t="array" ref="BT1114">(MAX(IF($E$4:$BG$4=BT$4,$E1114:$BG1114)))</f>
        <v>1.4215281623733308E-2</v>
      </c>
      <c r="BU1114" s="267">
        <f t="array" ref="BU1114">(AVERAGE(IF($E$4:$BG$4=BU$4,$E1114:$BG1114)))</f>
        <v>7.2251313012754051E-4</v>
      </c>
      <c r="BV1114" s="267">
        <f t="array" ref="BV1114">(MIN(IF($E$4:$BG$4=BV$4,$E1114:$BG1114)))</f>
        <v>0</v>
      </c>
      <c r="BW1114" s="267">
        <f t="array" ref="BW1114">(MAX(IF($E$4:$BG$4=BW$4,$E1114:$BG1114)))</f>
        <v>2.0782299053271308E-2</v>
      </c>
      <c r="BX1114" s="267">
        <f t="array" ref="BX1114">(AVERAGE(IF($E$4:$BG$4=BX$4,$E1114:$BG1114)))</f>
        <v>6.4735968312025632E-3</v>
      </c>
      <c r="BY1114" s="267">
        <f t="array" ref="BY1114">(MIN(IF($E$4:$BG$4=BY$4,$E1114:$BG1114)))</f>
        <v>0</v>
      </c>
      <c r="BZ1114" s="267">
        <f t="array" ref="BZ1114">(MAX(IF($E$4:$BG$4=BZ$4,$E1114:$BG1114)))</f>
        <v>1.9624711306808671E-5</v>
      </c>
      <c r="CA1114" s="267">
        <f t="array" ref="CA1114">(AVERAGE(IF($E$4:$BG$4=CA$4,$E1114:$BG1114)))</f>
        <v>2.803530186686953E-6</v>
      </c>
      <c r="CB1114" s="268">
        <f t="shared" si="399"/>
        <v>0</v>
      </c>
      <c r="CC1114" s="268">
        <f t="shared" si="400"/>
        <v>0</v>
      </c>
      <c r="CD1114" s="268">
        <f t="shared" si="401"/>
        <v>8.0473261273082772E-4</v>
      </c>
    </row>
    <row r="1115" spans="1:82" s="90" customFormat="1" ht="24">
      <c r="A1115" s="253">
        <f t="shared" si="408"/>
        <v>56304</v>
      </c>
      <c r="B1115" s="236" t="s">
        <v>434</v>
      </c>
      <c r="C1115" s="50"/>
      <c r="D1115" s="50"/>
      <c r="E1115" s="79">
        <f>ALL!E502/ALL!E$554</f>
        <v>0</v>
      </c>
      <c r="F1115" s="79">
        <f>ALL!F502/ALL!F$554</f>
        <v>0</v>
      </c>
      <c r="G1115" s="79">
        <f>ALL!G502/ALL!G$554</f>
        <v>0</v>
      </c>
      <c r="H1115" s="79">
        <f>ALL!H502/ALL!H$554</f>
        <v>0</v>
      </c>
      <c r="I1115" s="79">
        <f>ALL!I502/ALL!I$554</f>
        <v>0</v>
      </c>
      <c r="J1115" s="79">
        <f>ALL!J502/ALL!J$554</f>
        <v>0</v>
      </c>
      <c r="K1115" s="79">
        <f>ALL!K502/ALL!K$554</f>
        <v>0</v>
      </c>
      <c r="L1115" s="79">
        <f>ALL!L502/ALL!L$554</f>
        <v>0</v>
      </c>
      <c r="M1115" s="79">
        <f>ALL!M502/ALL!M$554</f>
        <v>0</v>
      </c>
      <c r="N1115" s="79">
        <f>ALL!N502/ALL!N$554</f>
        <v>0</v>
      </c>
      <c r="O1115" s="79">
        <f>ALL!O502/ALL!O$554</f>
        <v>0</v>
      </c>
      <c r="P1115" s="79">
        <f>ALL!P502/ALL!P$554</f>
        <v>0</v>
      </c>
      <c r="Q1115" s="79">
        <f>ALL!Q502/ALL!Q$554</f>
        <v>0</v>
      </c>
      <c r="R1115" s="79">
        <f>ALL!R502/ALL!R$554</f>
        <v>0</v>
      </c>
      <c r="S1115" s="79">
        <f>ALL!S502/ALL!S$554</f>
        <v>0</v>
      </c>
      <c r="T1115" s="79">
        <f>ALL!T502/ALL!T$554</f>
        <v>0</v>
      </c>
      <c r="U1115" s="79">
        <f>ALL!U502/ALL!U$554</f>
        <v>0</v>
      </c>
      <c r="V1115" s="79">
        <f>ALL!V502/ALL!V$554</f>
        <v>0</v>
      </c>
      <c r="W1115" s="79">
        <f>ALL!W502/ALL!W$554</f>
        <v>0</v>
      </c>
      <c r="X1115" s="79">
        <f>ALL!X502/ALL!X$554</f>
        <v>0</v>
      </c>
      <c r="Y1115" s="79">
        <f>ALL!Y502/ALL!Y$554</f>
        <v>0</v>
      </c>
      <c r="Z1115" s="79">
        <f>ALL!Z502/ALL!Z$554</f>
        <v>0</v>
      </c>
      <c r="AA1115" s="79">
        <f>ALL!AA502/ALL!AA$554</f>
        <v>0</v>
      </c>
      <c r="AB1115" s="79">
        <f>ALL!AB502/ALL!AB$554</f>
        <v>0</v>
      </c>
      <c r="AC1115" s="79">
        <f>ALL!AC502/ALL!AC$554</f>
        <v>0</v>
      </c>
      <c r="AD1115" s="79">
        <f>ALL!AD502/ALL!AD$554</f>
        <v>0</v>
      </c>
      <c r="AE1115" s="79">
        <f>ALL!AE502/ALL!AE$554</f>
        <v>0</v>
      </c>
      <c r="AF1115" s="79">
        <f>ALL!AF502/ALL!AF$554</f>
        <v>0</v>
      </c>
      <c r="AG1115" s="79">
        <f>ALL!AG502/ALL!AG$554</f>
        <v>0</v>
      </c>
      <c r="AH1115" s="79">
        <f>ALL!AH502/ALL!AH$554</f>
        <v>0</v>
      </c>
      <c r="AI1115" s="79">
        <f>ALL!AI502/ALL!AI$554</f>
        <v>0</v>
      </c>
      <c r="AJ1115" s="79">
        <f>ALL!AJ502/ALL!AJ$554</f>
        <v>0</v>
      </c>
      <c r="AK1115" s="79">
        <f>ALL!AK502/ALL!AK$554</f>
        <v>0</v>
      </c>
      <c r="AL1115" s="79">
        <f>ALL!AL502/ALL!AL$554</f>
        <v>0</v>
      </c>
      <c r="AM1115" s="79">
        <f>ALL!AM502/ALL!AM$554</f>
        <v>0</v>
      </c>
      <c r="AN1115" s="79">
        <f>ALL!AN502/ALL!AN$554</f>
        <v>0</v>
      </c>
      <c r="AO1115" s="79">
        <f>ALL!AO502/ALL!AO$554</f>
        <v>0</v>
      </c>
      <c r="AP1115" s="79">
        <f>ALL!AP502/ALL!AP$554</f>
        <v>0</v>
      </c>
      <c r="AQ1115" s="79">
        <f>ALL!AQ502/ALL!AQ$554</f>
        <v>0</v>
      </c>
      <c r="AR1115" s="79">
        <f>ALL!AR502/ALL!AR$554</f>
        <v>0</v>
      </c>
      <c r="AS1115" s="79">
        <f>ALL!AS502/ALL!AS$554</f>
        <v>0</v>
      </c>
      <c r="AT1115" s="79">
        <f>ALL!AT502/ALL!AT$554</f>
        <v>0</v>
      </c>
      <c r="AU1115" s="79">
        <f>ALL!AU502/ALL!AU$554</f>
        <v>0</v>
      </c>
      <c r="AV1115" s="79">
        <f>ALL!AV502/ALL!AV$554</f>
        <v>0</v>
      </c>
      <c r="AW1115" s="79">
        <f>ALL!AW502/ALL!AW$554</f>
        <v>0</v>
      </c>
      <c r="AX1115" s="79">
        <f>ALL!AX502/ALL!AX$554</f>
        <v>0</v>
      </c>
      <c r="AY1115" s="79">
        <f>ALL!AY502/ALL!AY$554</f>
        <v>0</v>
      </c>
      <c r="AZ1115" s="79">
        <f>ALL!AZ502/ALL!AZ$554</f>
        <v>0</v>
      </c>
      <c r="BA1115" s="79">
        <f>ALL!BA502/ALL!BA$554</f>
        <v>0</v>
      </c>
      <c r="BB1115" s="79">
        <f>ALL!BB502/ALL!BB$554</f>
        <v>0</v>
      </c>
      <c r="BC1115" s="79">
        <f>ALL!BC502/ALL!BC$554</f>
        <v>0</v>
      </c>
      <c r="BD1115" s="79">
        <f>ALL!BD502/ALL!BD$554</f>
        <v>0</v>
      </c>
      <c r="BE1115" s="79">
        <f>ALL!BE502/ALL!BE$554</f>
        <v>0</v>
      </c>
      <c r="BF1115" s="79">
        <f>ALL!BF502/ALL!BF$554</f>
        <v>0</v>
      </c>
      <c r="BG1115" s="79">
        <f>ALL!BG502/ALL!BG$554</f>
        <v>0</v>
      </c>
      <c r="BH1115" s="79">
        <f>ALL!BH502/ALL!BH$554</f>
        <v>0</v>
      </c>
      <c r="BJ1115" s="267">
        <f t="array" ref="BJ1115">(MIN(IF($E$4:$BG$4=BJ$4,$E1115:$BG1115)))</f>
        <v>0</v>
      </c>
      <c r="BK1115" s="267">
        <f t="array" ref="BK1115">(MAX(IF($E$4:$BG$4=BK$4,$E1115:$BG1115)))</f>
        <v>0</v>
      </c>
      <c r="BL1115" s="267">
        <f t="array" ref="BL1115">(AVERAGE(IF($E$4:$BG$4=BL$4,$E1115:$BG1115)))</f>
        <v>0</v>
      </c>
      <c r="BM1115" s="267">
        <f t="array" ref="BM1115">(MIN(IF($E$4:$BG$4=BM$4,$E1115:$BG1115)))</f>
        <v>0</v>
      </c>
      <c r="BN1115" s="267">
        <f t="array" ref="BN1115">(MAX(IF($E$4:$BG$4=BN$4,$E1115:$BG1115)))</f>
        <v>0</v>
      </c>
      <c r="BO1115" s="267">
        <f t="array" ref="BO1115">(AVERAGE(IF($E$4:$BG$4=BO$4,$E1115:$BG1115)))</f>
        <v>0</v>
      </c>
      <c r="BP1115" s="267">
        <f t="array" ref="BP1115">(MIN(IF($E$4:$BG$4=BP$4,$E1115:$BG1115)))</f>
        <v>0</v>
      </c>
      <c r="BQ1115" s="267">
        <f t="array" ref="BQ1115">(MAX(IF($E$4:$BG$4=BQ$4,$E1115:$BG1115)))</f>
        <v>0</v>
      </c>
      <c r="BR1115" s="267">
        <f t="array" ref="BR1115">(AVERAGE(IF($E$4:$BG$4=BR$4,$E1115:$BG1115)))</f>
        <v>0</v>
      </c>
      <c r="BS1115" s="267">
        <f t="array" ref="BS1115">(MIN(IF($E$4:$BG$4=BS$4,$E1115:$BG1115)))</f>
        <v>0</v>
      </c>
      <c r="BT1115" s="267">
        <f t="array" ref="BT1115">(MAX(IF($E$4:$BG$4=BT$4,$E1115:$BG1115)))</f>
        <v>0</v>
      </c>
      <c r="BU1115" s="267">
        <f t="array" ref="BU1115">(AVERAGE(IF($E$4:$BG$4=BU$4,$E1115:$BG1115)))</f>
        <v>0</v>
      </c>
      <c r="BV1115" s="267">
        <f t="array" ref="BV1115">(MIN(IF($E$4:$BG$4=BV$4,$E1115:$BG1115)))</f>
        <v>0</v>
      </c>
      <c r="BW1115" s="267">
        <f t="array" ref="BW1115">(MAX(IF($E$4:$BG$4=BW$4,$E1115:$BG1115)))</f>
        <v>0</v>
      </c>
      <c r="BX1115" s="267">
        <f t="array" ref="BX1115">(AVERAGE(IF($E$4:$BG$4=BX$4,$E1115:$BG1115)))</f>
        <v>0</v>
      </c>
      <c r="BY1115" s="267">
        <f t="array" ref="BY1115">(MIN(IF($E$4:$BG$4=BY$4,$E1115:$BG1115)))</f>
        <v>0</v>
      </c>
      <c r="BZ1115" s="267">
        <f t="array" ref="BZ1115">(MAX(IF($E$4:$BG$4=BZ$4,$E1115:$BG1115)))</f>
        <v>0</v>
      </c>
      <c r="CA1115" s="267">
        <f t="array" ref="CA1115">(AVERAGE(IF($E$4:$BG$4=CA$4,$E1115:$BG1115)))</f>
        <v>0</v>
      </c>
      <c r="CB1115" s="268">
        <f t="shared" si="399"/>
        <v>0</v>
      </c>
      <c r="CC1115" s="268">
        <f t="shared" si="400"/>
        <v>0</v>
      </c>
      <c r="CD1115" s="268">
        <f t="shared" si="401"/>
        <v>0</v>
      </c>
    </row>
    <row r="1116" spans="1:82" s="90" customFormat="1" ht="24">
      <c r="A1116" s="253">
        <f t="shared" si="408"/>
        <v>56305</v>
      </c>
      <c r="B1116" s="236" t="s">
        <v>435</v>
      </c>
      <c r="C1116" s="50"/>
      <c r="D1116" s="50"/>
      <c r="E1116" s="79">
        <f>ALL!E503/ALL!E$554</f>
        <v>0</v>
      </c>
      <c r="F1116" s="79">
        <f>ALL!F503/ALL!F$554</f>
        <v>0</v>
      </c>
      <c r="G1116" s="79">
        <f>ALL!G503/ALL!G$554</f>
        <v>0</v>
      </c>
      <c r="H1116" s="79">
        <f>ALL!H503/ALL!H$554</f>
        <v>0</v>
      </c>
      <c r="I1116" s="79">
        <f>ALL!I503/ALL!I$554</f>
        <v>0</v>
      </c>
      <c r="J1116" s="79">
        <f>ALL!J503/ALL!J$554</f>
        <v>0</v>
      </c>
      <c r="K1116" s="79">
        <f>ALL!K503/ALL!K$554</f>
        <v>0</v>
      </c>
      <c r="L1116" s="79">
        <f>ALL!L503/ALL!L$554</f>
        <v>0</v>
      </c>
      <c r="M1116" s="79">
        <f>ALL!M503/ALL!M$554</f>
        <v>0</v>
      </c>
      <c r="N1116" s="79">
        <f>ALL!N503/ALL!N$554</f>
        <v>0</v>
      </c>
      <c r="O1116" s="79">
        <f>ALL!O503/ALL!O$554</f>
        <v>0</v>
      </c>
      <c r="P1116" s="79">
        <f>ALL!P503/ALL!P$554</f>
        <v>0</v>
      </c>
      <c r="Q1116" s="79">
        <f>ALL!Q503/ALL!Q$554</f>
        <v>0</v>
      </c>
      <c r="R1116" s="79">
        <f>ALL!R503/ALL!R$554</f>
        <v>0</v>
      </c>
      <c r="S1116" s="79">
        <f>ALL!S503/ALL!S$554</f>
        <v>0</v>
      </c>
      <c r="T1116" s="79">
        <f>ALL!T503/ALL!T$554</f>
        <v>0</v>
      </c>
      <c r="U1116" s="79">
        <f>ALL!U503/ALL!U$554</f>
        <v>0</v>
      </c>
      <c r="V1116" s="79">
        <f>ALL!V503/ALL!V$554</f>
        <v>0</v>
      </c>
      <c r="W1116" s="79">
        <f>ALL!W503/ALL!W$554</f>
        <v>8.1798292102248785E-4</v>
      </c>
      <c r="X1116" s="79">
        <f>ALL!X503/ALL!X$554</f>
        <v>0</v>
      </c>
      <c r="Y1116" s="79">
        <f>ALL!Y503/ALL!Y$554</f>
        <v>0</v>
      </c>
      <c r="Z1116" s="79">
        <f>ALL!Z503/ALL!Z$554</f>
        <v>0</v>
      </c>
      <c r="AA1116" s="79">
        <f>ALL!AA503/ALL!AA$554</f>
        <v>0</v>
      </c>
      <c r="AB1116" s="79">
        <f>ALL!AB503/ALL!AB$554</f>
        <v>0</v>
      </c>
      <c r="AC1116" s="79">
        <f>ALL!AC503/ALL!AC$554</f>
        <v>0</v>
      </c>
      <c r="AD1116" s="79">
        <f>ALL!AD503/ALL!AD$554</f>
        <v>0</v>
      </c>
      <c r="AE1116" s="79">
        <f>ALL!AE503/ALL!AE$554</f>
        <v>0</v>
      </c>
      <c r="AF1116" s="79">
        <f>ALL!AF503/ALL!AF$554</f>
        <v>0</v>
      </c>
      <c r="AG1116" s="79">
        <f>ALL!AG503/ALL!AG$554</f>
        <v>0</v>
      </c>
      <c r="AH1116" s="79">
        <f>ALL!AH503/ALL!AH$554</f>
        <v>0</v>
      </c>
      <c r="AI1116" s="79">
        <f>ALL!AI503/ALL!AI$554</f>
        <v>0</v>
      </c>
      <c r="AJ1116" s="79">
        <f>ALL!AJ503/ALL!AJ$554</f>
        <v>0</v>
      </c>
      <c r="AK1116" s="79">
        <f>ALL!AK503/ALL!AK$554</f>
        <v>0</v>
      </c>
      <c r="AL1116" s="79">
        <f>ALL!AL503/ALL!AL$554</f>
        <v>0</v>
      </c>
      <c r="AM1116" s="79">
        <f>ALL!AM503/ALL!AM$554</f>
        <v>0</v>
      </c>
      <c r="AN1116" s="79">
        <f>ALL!AN503/ALL!AN$554</f>
        <v>0</v>
      </c>
      <c r="AO1116" s="79">
        <f>ALL!AO503/ALL!AO$554</f>
        <v>0</v>
      </c>
      <c r="AP1116" s="79">
        <f>ALL!AP503/ALL!AP$554</f>
        <v>0</v>
      </c>
      <c r="AQ1116" s="79">
        <f>ALL!AQ503/ALL!AQ$554</f>
        <v>1.1850048666578164E-3</v>
      </c>
      <c r="AR1116" s="79">
        <f>ALL!AR503/ALL!AR$554</f>
        <v>0</v>
      </c>
      <c r="AS1116" s="79">
        <f>ALL!AS503/ALL!AS$554</f>
        <v>0</v>
      </c>
      <c r="AT1116" s="79">
        <f>ALL!AT503/ALL!AT$554</f>
        <v>0</v>
      </c>
      <c r="AU1116" s="79">
        <f>ALL!AU503/ALL!AU$554</f>
        <v>0</v>
      </c>
      <c r="AV1116" s="79">
        <f>ALL!AV503/ALL!AV$554</f>
        <v>0</v>
      </c>
      <c r="AW1116" s="79">
        <f>ALL!AW503/ALL!AW$554</f>
        <v>0</v>
      </c>
      <c r="AX1116" s="79">
        <f>ALL!AX503/ALL!AX$554</f>
        <v>0</v>
      </c>
      <c r="AY1116" s="79">
        <f>ALL!AY503/ALL!AY$554</f>
        <v>0</v>
      </c>
      <c r="AZ1116" s="79">
        <f>ALL!AZ503/ALL!AZ$554</f>
        <v>0</v>
      </c>
      <c r="BA1116" s="79">
        <f>ALL!BA503/ALL!BA$554</f>
        <v>0</v>
      </c>
      <c r="BB1116" s="79">
        <f>ALL!BB503/ALL!BB$554</f>
        <v>0</v>
      </c>
      <c r="BC1116" s="79">
        <f>ALL!BC503/ALL!BC$554</f>
        <v>0</v>
      </c>
      <c r="BD1116" s="79">
        <f>ALL!BD503/ALL!BD$554</f>
        <v>0</v>
      </c>
      <c r="BE1116" s="79">
        <f>ALL!BE503/ALL!BE$554</f>
        <v>0</v>
      </c>
      <c r="BF1116" s="79">
        <f>ALL!BF503/ALL!BF$554</f>
        <v>0</v>
      </c>
      <c r="BG1116" s="79">
        <f>ALL!BG503/ALL!BG$554</f>
        <v>0</v>
      </c>
      <c r="BH1116" s="79">
        <f>ALL!BH503/ALL!BH$554</f>
        <v>2.4859957377160886E-5</v>
      </c>
      <c r="BJ1116" s="267">
        <f t="array" ref="BJ1116">(MIN(IF($E$4:$BG$4=BJ$4,$E1116:$BG1116)))</f>
        <v>0</v>
      </c>
      <c r="BK1116" s="267">
        <f t="array" ref="BK1116">(MAX(IF($E$4:$BG$4=BK$4,$E1116:$BG1116)))</f>
        <v>1.1850048666578164E-3</v>
      </c>
      <c r="BL1116" s="267">
        <f t="array" ref="BL1116">(AVERAGE(IF($E$4:$BG$4=BL$4,$E1116:$BG1116)))</f>
        <v>7.4062804166113525E-5</v>
      </c>
      <c r="BM1116" s="267">
        <f t="array" ref="BM1116">(MIN(IF($E$4:$BG$4=BM$4,$E1116:$BG1116)))</f>
        <v>0</v>
      </c>
      <c r="BN1116" s="267">
        <f t="array" ref="BN1116">(MAX(IF($E$4:$BG$4=BN$4,$E1116:$BG1116)))</f>
        <v>0</v>
      </c>
      <c r="BO1116" s="267">
        <f t="array" ref="BO1116">(AVERAGE(IF($E$4:$BG$4=BO$4,$E1116:$BG1116)))</f>
        <v>0</v>
      </c>
      <c r="BP1116" s="267">
        <f t="array" ref="BP1116">(MIN(IF($E$4:$BG$4=BP$4,$E1116:$BG1116)))</f>
        <v>0</v>
      </c>
      <c r="BQ1116" s="267">
        <f t="array" ref="BQ1116">(MAX(IF($E$4:$BG$4=BQ$4,$E1116:$BG1116)))</f>
        <v>0</v>
      </c>
      <c r="BR1116" s="267">
        <f t="array" ref="BR1116">(AVERAGE(IF($E$4:$BG$4=BR$4,$E1116:$BG1116)))</f>
        <v>0</v>
      </c>
      <c r="BS1116" s="267">
        <f t="array" ref="BS1116">(MIN(IF($E$4:$BG$4=BS$4,$E1116:$BG1116)))</f>
        <v>0</v>
      </c>
      <c r="BT1116" s="267">
        <f t="array" ref="BT1116">(MAX(IF($E$4:$BG$4=BT$4,$E1116:$BG1116)))</f>
        <v>8.1798292102248785E-4</v>
      </c>
      <c r="BU1116" s="267">
        <f t="array" ref="BU1116">(AVERAGE(IF($E$4:$BG$4=BU$4,$E1116:$BG1116)))</f>
        <v>3.8951567667737517E-5</v>
      </c>
      <c r="BV1116" s="267">
        <f t="array" ref="BV1116">(MIN(IF($E$4:$BG$4=BV$4,$E1116:$BG1116)))</f>
        <v>0</v>
      </c>
      <c r="BW1116" s="267">
        <f t="array" ref="BW1116">(MAX(IF($E$4:$BG$4=BW$4,$E1116:$BG1116)))</f>
        <v>0</v>
      </c>
      <c r="BX1116" s="267">
        <f t="array" ref="BX1116">(AVERAGE(IF($E$4:$BG$4=BX$4,$E1116:$BG1116)))</f>
        <v>0</v>
      </c>
      <c r="BY1116" s="267">
        <f t="array" ref="BY1116">(MIN(IF($E$4:$BG$4=BY$4,$E1116:$BG1116)))</f>
        <v>0</v>
      </c>
      <c r="BZ1116" s="267">
        <f t="array" ref="BZ1116">(MAX(IF($E$4:$BG$4=BZ$4,$E1116:$BG1116)))</f>
        <v>0</v>
      </c>
      <c r="CA1116" s="267">
        <f t="array" ref="CA1116">(AVERAGE(IF($E$4:$BG$4=CA$4,$E1116:$BG1116)))</f>
        <v>0</v>
      </c>
      <c r="CB1116" s="268">
        <f t="shared" si="399"/>
        <v>0</v>
      </c>
      <c r="CC1116" s="268">
        <f t="shared" si="400"/>
        <v>0</v>
      </c>
      <c r="CD1116" s="268">
        <f t="shared" si="401"/>
        <v>3.6417959776005532E-5</v>
      </c>
    </row>
    <row r="1117" spans="1:82" s="90" customFormat="1">
      <c r="A1117" s="253">
        <f t="shared" si="408"/>
        <v>56401</v>
      </c>
      <c r="B1117" s="236" t="s">
        <v>436</v>
      </c>
      <c r="C1117" s="50"/>
      <c r="D1117" s="50"/>
      <c r="E1117" s="79">
        <f>ALL!E504/ALL!E$554</f>
        <v>8.9719201633564009E-4</v>
      </c>
      <c r="F1117" s="79">
        <f>ALL!F504/ALL!F$554</f>
        <v>9.6539178903861777E-4</v>
      </c>
      <c r="G1117" s="79">
        <f>ALL!G504/ALL!G$554</f>
        <v>6.2765320205336369E-3</v>
      </c>
      <c r="H1117" s="79">
        <f>ALL!H504/ALL!H$554</f>
        <v>2.7908159929580351E-3</v>
      </c>
      <c r="I1117" s="79">
        <f>ALL!I504/ALL!I$554</f>
        <v>1.5003725276983252E-3</v>
      </c>
      <c r="J1117" s="79">
        <f>ALL!J504/ALL!J$554</f>
        <v>9.4283980771033959E-4</v>
      </c>
      <c r="K1117" s="79">
        <f>ALL!K504/ALL!K$554</f>
        <v>1.2713479679901801E-3</v>
      </c>
      <c r="L1117" s="79">
        <f>ALL!L504/ALL!L$554</f>
        <v>2.574041746748201E-4</v>
      </c>
      <c r="M1117" s="79">
        <f>ALL!M504/ALL!M$554</f>
        <v>0</v>
      </c>
      <c r="N1117" s="79">
        <f>ALL!N504/ALL!N$554</f>
        <v>6.7322818306154628E-4</v>
      </c>
      <c r="O1117" s="79">
        <f>ALL!O504/ALL!O$554</f>
        <v>0</v>
      </c>
      <c r="P1117" s="79">
        <f>ALL!P504/ALL!P$554</f>
        <v>1.4848245508425155E-3</v>
      </c>
      <c r="Q1117" s="79">
        <f>ALL!Q504/ALL!Q$554</f>
        <v>6.0591731376682847E-4</v>
      </c>
      <c r="R1117" s="79">
        <f>ALL!R504/ALL!R$554</f>
        <v>1.3015914742883314E-2</v>
      </c>
      <c r="S1117" s="79">
        <f>ALL!S504/ALL!S$554</f>
        <v>4.4051264631898927E-4</v>
      </c>
      <c r="T1117" s="79">
        <f>ALL!T504/ALL!T$554</f>
        <v>1.3374158021166834E-3</v>
      </c>
      <c r="U1117" s="79">
        <f>ALL!U504/ALL!U$554</f>
        <v>6.2705548146199091E-3</v>
      </c>
      <c r="V1117" s="79">
        <f>ALL!V504/ALL!V$554</f>
        <v>2.2402234904766107E-3</v>
      </c>
      <c r="W1117" s="79">
        <f>ALL!W504/ALL!W$554</f>
        <v>7.4663472090625595E-4</v>
      </c>
      <c r="X1117" s="79">
        <f>ALL!X504/ALL!X$554</f>
        <v>1.8092663382884917E-3</v>
      </c>
      <c r="Y1117" s="79">
        <f>ALL!Y504/ALL!Y$554</f>
        <v>1.0127115472933199E-3</v>
      </c>
      <c r="Z1117" s="79">
        <f>ALL!Z504/ALL!Z$554</f>
        <v>1.167279452239768E-3</v>
      </c>
      <c r="AA1117" s="79">
        <f>ALL!AA504/ALL!AA$554</f>
        <v>2.7923236304333325E-3</v>
      </c>
      <c r="AB1117" s="79">
        <f>ALL!AB504/ALL!AB$554</f>
        <v>9.3160224501353096E-4</v>
      </c>
      <c r="AC1117" s="79">
        <f>ALL!AC504/ALL!AC$554</f>
        <v>2.269060761782204E-3</v>
      </c>
      <c r="AD1117" s="79">
        <f>ALL!AD504/ALL!AD$554</f>
        <v>4.6324049998796359E-4</v>
      </c>
      <c r="AE1117" s="79">
        <f>ALL!AE504/ALL!AE$554</f>
        <v>2.7433672797210107E-3</v>
      </c>
      <c r="AF1117" s="79">
        <f>ALL!AF504/ALL!AF$554</f>
        <v>7.3212747095937984E-4</v>
      </c>
      <c r="AG1117" s="79">
        <f>ALL!AG504/ALL!AG$554</f>
        <v>1.8129558084962135E-3</v>
      </c>
      <c r="AH1117" s="79">
        <f>ALL!AH504/ALL!AH$554</f>
        <v>6.0517417144829902E-4</v>
      </c>
      <c r="AI1117" s="79">
        <f>ALL!AI504/ALL!AI$554</f>
        <v>1.0589581923393937E-4</v>
      </c>
      <c r="AJ1117" s="79">
        <f>ALL!AJ504/ALL!AJ$554</f>
        <v>7.2811558653466436E-4</v>
      </c>
      <c r="AK1117" s="79">
        <f>ALL!AK504/ALL!AK$554</f>
        <v>2.387465416356962E-3</v>
      </c>
      <c r="AL1117" s="79">
        <f>ALL!AL504/ALL!AL$554</f>
        <v>3.6447411233511392E-4</v>
      </c>
      <c r="AM1117" s="79">
        <f>ALL!AM504/ALL!AM$554</f>
        <v>1.2639844829865807E-3</v>
      </c>
      <c r="AN1117" s="79">
        <f>ALL!AN504/ALL!AN$554</f>
        <v>5.6798914293943805E-5</v>
      </c>
      <c r="AO1117" s="79">
        <f>ALL!AO504/ALL!AO$554</f>
        <v>3.8606776312285519E-3</v>
      </c>
      <c r="AP1117" s="79">
        <f>ALL!AP504/ALL!AP$554</f>
        <v>1.7575500960238185E-3</v>
      </c>
      <c r="AQ1117" s="79">
        <f>ALL!AQ504/ALL!AQ$554</f>
        <v>3.8374488003903572E-4</v>
      </c>
      <c r="AR1117" s="79">
        <f>ALL!AR504/ALL!AR$554</f>
        <v>7.6301100589924436E-3</v>
      </c>
      <c r="AS1117" s="79">
        <f>ALL!AS504/ALL!AS$554</f>
        <v>2.2689071134377298E-3</v>
      </c>
      <c r="AT1117" s="79">
        <f>ALL!AT504/ALL!AT$554</f>
        <v>2.121313305923449E-3</v>
      </c>
      <c r="AU1117" s="79">
        <f>ALL!AU504/ALL!AU$554</f>
        <v>0</v>
      </c>
      <c r="AV1117" s="79">
        <f>ALL!AV504/ALL!AV$554</f>
        <v>4.4896256467123925E-3</v>
      </c>
      <c r="AW1117" s="79">
        <f>ALL!AW504/ALL!AW$554</f>
        <v>2.7332284574492806E-3</v>
      </c>
      <c r="AX1117" s="79">
        <f>ALL!AX504/ALL!AX$554</f>
        <v>3.5616121249002729E-3</v>
      </c>
      <c r="AY1117" s="79">
        <f>ALL!AY504/ALL!AY$554</f>
        <v>4.1450008199908819E-3</v>
      </c>
      <c r="AZ1117" s="79">
        <f>ALL!AZ504/ALL!AZ$554</f>
        <v>1.2798767047859363E-3</v>
      </c>
      <c r="BA1117" s="79">
        <f>ALL!BA504/ALL!BA$554</f>
        <v>6.2629979150641869E-3</v>
      </c>
      <c r="BB1117" s="79">
        <f>ALL!BB504/ALL!BB$554</f>
        <v>5.4119856196831644E-3</v>
      </c>
      <c r="BC1117" s="79">
        <f>ALL!BC504/ALL!BC$554</f>
        <v>1.1479516941266085E-2</v>
      </c>
      <c r="BD1117" s="79">
        <f>ALL!BD504/ALL!BD$554</f>
        <v>1.5323582443192813E-3</v>
      </c>
      <c r="BE1117" s="79">
        <f>ALL!BE504/ALL!BE$554</f>
        <v>2.2005793767140196E-3</v>
      </c>
      <c r="BF1117" s="79">
        <f>ALL!BF504/ALL!BF$554</f>
        <v>3.829216271903814E-3</v>
      </c>
      <c r="BG1117" s="79">
        <f>ALL!BG504/ALL!BG$554</f>
        <v>1.4686547345571274E-3</v>
      </c>
      <c r="BH1117" s="79">
        <f>ALL!BH504/ALL!BH$554</f>
        <v>1.5954817662864216E-3</v>
      </c>
      <c r="BJ1117" s="267">
        <f t="array" ref="BJ1117">(MIN(IF($E$4:$BG$4=BJ$4,$E1117:$BG1117)))</f>
        <v>0</v>
      </c>
      <c r="BK1117" s="267">
        <f t="array" ref="BK1117">(MAX(IF($E$4:$BG$4=BK$4,$E1117:$BG1117)))</f>
        <v>1.1479516941266085E-2</v>
      </c>
      <c r="BL1117" s="267">
        <f t="array" ref="BL1117">(AVERAGE(IF($E$4:$BG$4=BL$4,$E1117:$BG1117)))</f>
        <v>3.5901841393619479E-3</v>
      </c>
      <c r="BM1117" s="267">
        <f t="array" ref="BM1117">(MIN(IF($E$4:$BG$4=BM$4,$E1117:$BG1117)))</f>
        <v>1.4686547345571274E-3</v>
      </c>
      <c r="BN1117" s="267">
        <f t="array" ref="BN1117">(MAX(IF($E$4:$BG$4=BN$4,$E1117:$BG1117)))</f>
        <v>3.829216271903814E-3</v>
      </c>
      <c r="BO1117" s="267">
        <f t="array" ref="BO1117">(AVERAGE(IF($E$4:$BG$4=BO$4,$E1117:$BG1117)))</f>
        <v>2.2577021568735605E-3</v>
      </c>
      <c r="BP1117" s="267">
        <f t="array" ref="BP1117">(MIN(IF($E$4:$BG$4=BP$4,$E1117:$BG1117)))</f>
        <v>3.6447411233511392E-4</v>
      </c>
      <c r="BQ1117" s="267">
        <f t="array" ref="BQ1117">(MAX(IF($E$4:$BG$4=BQ$4,$E1117:$BG1117)))</f>
        <v>2.387465416356962E-3</v>
      </c>
      <c r="BR1117" s="267">
        <f t="array" ref="BR1117">(AVERAGE(IF($E$4:$BG$4=BR$4,$E1117:$BG1117)))</f>
        <v>1.338641337226219E-3</v>
      </c>
      <c r="BS1117" s="267">
        <f t="array" ref="BS1117">(MIN(IF($E$4:$BG$4=BS$4,$E1117:$BG1117)))</f>
        <v>0</v>
      </c>
      <c r="BT1117" s="267">
        <f t="array" ref="BT1117">(MAX(IF($E$4:$BG$4=BT$4,$E1117:$BG1117)))</f>
        <v>1.3015914742883314E-2</v>
      </c>
      <c r="BU1117" s="267">
        <f t="array" ref="BU1117">(AVERAGE(IF($E$4:$BG$4=BU$4,$E1117:$BG1117)))</f>
        <v>1.7402590397708837E-3</v>
      </c>
      <c r="BV1117" s="267">
        <f t="array" ref="BV1117">(MIN(IF($E$4:$BG$4=BV$4,$E1117:$BG1117)))</f>
        <v>7.2811558653466436E-4</v>
      </c>
      <c r="BW1117" s="267">
        <f t="array" ref="BW1117">(MAX(IF($E$4:$BG$4=BW$4,$E1117:$BG1117)))</f>
        <v>6.2765320205336369E-3</v>
      </c>
      <c r="BX1117" s="267">
        <f t="array" ref="BX1117">(AVERAGE(IF($E$4:$BG$4=BX$4,$E1117:$BG1117)))</f>
        <v>2.2758823260804E-3</v>
      </c>
      <c r="BY1117" s="267">
        <f t="array" ref="BY1117">(MIN(IF($E$4:$BG$4=BY$4,$E1117:$BG1117)))</f>
        <v>1.0589581923393937E-4</v>
      </c>
      <c r="BZ1117" s="267">
        <f t="array" ref="BZ1117">(MAX(IF($E$4:$BG$4=BZ$4,$E1117:$BG1117)))</f>
        <v>6.2705548146199091E-3</v>
      </c>
      <c r="CA1117" s="267">
        <f t="array" ref="CA1117">(AVERAGE(IF($E$4:$BG$4=CA$4,$E1117:$BG1117)))</f>
        <v>1.8916105762648878E-3</v>
      </c>
      <c r="CB1117" s="268">
        <f t="shared" si="399"/>
        <v>0</v>
      </c>
      <c r="CC1117" s="268">
        <f t="shared" si="400"/>
        <v>0</v>
      </c>
      <c r="CD1117" s="268">
        <f t="shared" si="401"/>
        <v>2.3523622189514258E-3</v>
      </c>
    </row>
    <row r="1118" spans="1:82" s="90" customFormat="1">
      <c r="A1118" s="253">
        <f t="shared" si="408"/>
        <v>56402</v>
      </c>
      <c r="B1118" s="236" t="s">
        <v>437</v>
      </c>
      <c r="C1118" s="50"/>
      <c r="D1118" s="50"/>
      <c r="E1118" s="79">
        <f>ALL!E505/ALL!E$554</f>
        <v>5.1674530342019965E-4</v>
      </c>
      <c r="F1118" s="79">
        <f>ALL!F505/ALL!F$554</f>
        <v>1.9911639454476258E-4</v>
      </c>
      <c r="G1118" s="79">
        <f>ALL!G505/ALL!G$554</f>
        <v>0</v>
      </c>
      <c r="H1118" s="79">
        <f>ALL!H505/ALL!H$554</f>
        <v>3.1281626736562887E-4</v>
      </c>
      <c r="I1118" s="79">
        <f>ALL!I505/ALL!I$554</f>
        <v>5.0655448265109649E-4</v>
      </c>
      <c r="J1118" s="79">
        <f>ALL!J505/ALL!J$554</f>
        <v>1.750484948333099E-4</v>
      </c>
      <c r="K1118" s="79">
        <f>ALL!K505/ALL!K$554</f>
        <v>7.2790164640321696E-4</v>
      </c>
      <c r="L1118" s="79">
        <f>ALL!L505/ALL!L$554</f>
        <v>8.7738397571800045E-5</v>
      </c>
      <c r="M1118" s="79">
        <f>ALL!M505/ALL!M$554</f>
        <v>0</v>
      </c>
      <c r="N1118" s="79">
        <f>ALL!N505/ALL!N$554</f>
        <v>1.063978177325588E-3</v>
      </c>
      <c r="O1118" s="79">
        <f>ALL!O505/ALL!O$554</f>
        <v>4.9233862819389798E-4</v>
      </c>
      <c r="P1118" s="79">
        <f>ALL!P505/ALL!P$554</f>
        <v>4.1871313139083332E-6</v>
      </c>
      <c r="Q1118" s="79">
        <f>ALL!Q505/ALL!Q$554</f>
        <v>2.5757461402750988E-4</v>
      </c>
      <c r="R1118" s="79">
        <f>ALL!R505/ALL!R$554</f>
        <v>5.0474592762149517E-5</v>
      </c>
      <c r="S1118" s="79">
        <f>ALL!S505/ALL!S$554</f>
        <v>0</v>
      </c>
      <c r="T1118" s="79">
        <f>ALL!T505/ALL!T$554</f>
        <v>1.0196369486616379E-3</v>
      </c>
      <c r="U1118" s="79">
        <f>ALL!U505/ALL!U$554</f>
        <v>1.7627532913278251E-4</v>
      </c>
      <c r="V1118" s="79">
        <f>ALL!V505/ALL!V$554</f>
        <v>9.7598007493690303E-4</v>
      </c>
      <c r="W1118" s="79">
        <f>ALL!W505/ALL!W$554</f>
        <v>3.632606368931945E-4</v>
      </c>
      <c r="X1118" s="79">
        <f>ALL!X505/ALL!X$554</f>
        <v>1.0116683485616623E-4</v>
      </c>
      <c r="Y1118" s="79">
        <f>ALL!Y505/ALL!Y$554</f>
        <v>1.7432889460109805E-5</v>
      </c>
      <c r="Z1118" s="79">
        <f>ALL!Z505/ALL!Z$554</f>
        <v>3.1550942298863064E-5</v>
      </c>
      <c r="AA1118" s="79">
        <f>ALL!AA505/ALL!AA$554</f>
        <v>1.8800001702050118E-4</v>
      </c>
      <c r="AB1118" s="79">
        <f>ALL!AB505/ALL!AB$554</f>
        <v>1.771591624486845E-4</v>
      </c>
      <c r="AC1118" s="79">
        <f>ALL!AC505/ALL!AC$554</f>
        <v>4.5741289641683017E-4</v>
      </c>
      <c r="AD1118" s="79">
        <f>ALL!AD505/ALL!AD$554</f>
        <v>8.0443897888263845E-4</v>
      </c>
      <c r="AE1118" s="79">
        <f>ALL!AE505/ALL!AE$554</f>
        <v>3.6626619253042088E-4</v>
      </c>
      <c r="AF1118" s="79">
        <f>ALL!AF505/ALL!AF$554</f>
        <v>4.0103041838279204E-4</v>
      </c>
      <c r="AG1118" s="79">
        <f>ALL!AG505/ALL!AG$554</f>
        <v>3.2209111893787636E-4</v>
      </c>
      <c r="AH1118" s="79">
        <f>ALL!AH505/ALL!AH$554</f>
        <v>6.5317994926416135E-4</v>
      </c>
      <c r="AI1118" s="79">
        <f>ALL!AI505/ALL!AI$554</f>
        <v>1.9498709399559918E-4</v>
      </c>
      <c r="AJ1118" s="79">
        <f>ALL!AJ505/ALL!AJ$554</f>
        <v>0</v>
      </c>
      <c r="AK1118" s="79">
        <f>ALL!AK505/ALL!AK$554</f>
        <v>5.1597939482988999E-4</v>
      </c>
      <c r="AL1118" s="79">
        <f>ALL!AL505/ALL!AL$554</f>
        <v>-2.5965026416775397E-4</v>
      </c>
      <c r="AM1118" s="79">
        <f>ALL!AM505/ALL!AM$554</f>
        <v>0</v>
      </c>
      <c r="AN1118" s="79">
        <f>ALL!AN505/ALL!AN$554</f>
        <v>1.1252265331731035E-5</v>
      </c>
      <c r="AO1118" s="79">
        <f>ALL!AO505/ALL!AO$554</f>
        <v>0</v>
      </c>
      <c r="AP1118" s="79">
        <f>ALL!AP505/ALL!AP$554</f>
        <v>4.7636198644964572E-3</v>
      </c>
      <c r="AQ1118" s="79">
        <f>ALL!AQ505/ALL!AQ$554</f>
        <v>1.6504246053730034E-5</v>
      </c>
      <c r="AR1118" s="79">
        <f>ALL!AR505/ALL!AR$554</f>
        <v>1.0429177171542613E-3</v>
      </c>
      <c r="AS1118" s="79">
        <f>ALL!AS505/ALL!AS$554</f>
        <v>0</v>
      </c>
      <c r="AT1118" s="79">
        <f>ALL!AT505/ALL!AT$554</f>
        <v>1.7756419272583032E-3</v>
      </c>
      <c r="AU1118" s="79">
        <f>ALL!AU505/ALL!AU$554</f>
        <v>0</v>
      </c>
      <c r="AV1118" s="79">
        <f>ALL!AV505/ALL!AV$554</f>
        <v>0</v>
      </c>
      <c r="AW1118" s="79">
        <f>ALL!AW505/ALL!AW$554</f>
        <v>8.4247536098594261E-4</v>
      </c>
      <c r="AX1118" s="79">
        <f>ALL!AX505/ALL!AX$554</f>
        <v>7.3122528099885493E-3</v>
      </c>
      <c r="AY1118" s="79">
        <f>ALL!AY505/ALL!AY$554</f>
        <v>1.6556612039995322E-3</v>
      </c>
      <c r="AZ1118" s="79">
        <f>ALL!AZ505/ALL!AZ$554</f>
        <v>7.4464200736950063E-3</v>
      </c>
      <c r="BA1118" s="79">
        <f>ALL!BA505/ALL!BA$554</f>
        <v>0</v>
      </c>
      <c r="BB1118" s="79">
        <f>ALL!BB505/ALL!BB$554</f>
        <v>0</v>
      </c>
      <c r="BC1118" s="79">
        <f>ALL!BC505/ALL!BC$554</f>
        <v>0</v>
      </c>
      <c r="BD1118" s="79">
        <f>ALL!BD505/ALL!BD$554</f>
        <v>8.1052695510651373E-4</v>
      </c>
      <c r="BE1118" s="79">
        <f>ALL!BE505/ALL!BE$554</f>
        <v>3.641886024740877E-4</v>
      </c>
      <c r="BF1118" s="79">
        <f>ALL!BF505/ALL!BF$554</f>
        <v>6.9417972166518655E-4</v>
      </c>
      <c r="BG1118" s="79">
        <f>ALL!BG505/ALL!BG$554</f>
        <v>3.9533579588636416E-4</v>
      </c>
      <c r="BH1118" s="79">
        <f>ALL!BH505/ALL!BH$554</f>
        <v>3.5830008680284256E-4</v>
      </c>
      <c r="BJ1118" s="267">
        <f t="array" ref="BJ1118">(MIN(IF($E$4:$BG$4=BJ$4,$E1118:$BG1118)))</f>
        <v>0</v>
      </c>
      <c r="BK1118" s="267">
        <f t="array" ref="BK1118">(MAX(IF($E$4:$BG$4=BK$4,$E1118:$BG1118)))</f>
        <v>7.4464200736950063E-3</v>
      </c>
      <c r="BL1118" s="267">
        <f t="array" ref="BL1118">(AVERAGE(IF($E$4:$BG$4=BL$4,$E1118:$BG1118)))</f>
        <v>1.5541715918102196E-3</v>
      </c>
      <c r="BM1118" s="267">
        <f t="array" ref="BM1118">(MIN(IF($E$4:$BG$4=BM$4,$E1118:$BG1118)))</f>
        <v>3.641886024740877E-4</v>
      </c>
      <c r="BN1118" s="267">
        <f t="array" ref="BN1118">(MAX(IF($E$4:$BG$4=BN$4,$E1118:$BG1118)))</f>
        <v>8.1052695510651373E-4</v>
      </c>
      <c r="BO1118" s="267">
        <f t="array" ref="BO1118">(AVERAGE(IF($E$4:$BG$4=BO$4,$E1118:$BG1118)))</f>
        <v>5.6605776878303812E-4</v>
      </c>
      <c r="BP1118" s="267">
        <f t="array" ref="BP1118">(MIN(IF($E$4:$BG$4=BP$4,$E1118:$BG1118)))</f>
        <v>-2.5965026416775397E-4</v>
      </c>
      <c r="BQ1118" s="267">
        <f t="array" ref="BQ1118">(MAX(IF($E$4:$BG$4=BQ$4,$E1118:$BG1118)))</f>
        <v>5.1597939482988999E-4</v>
      </c>
      <c r="BR1118" s="267">
        <f t="array" ref="BR1118">(AVERAGE(IF($E$4:$BG$4=BR$4,$E1118:$BG1118)))</f>
        <v>8.5443043554045341E-5</v>
      </c>
      <c r="BS1118" s="267">
        <f t="array" ref="BS1118">(MIN(IF($E$4:$BG$4=BS$4,$E1118:$BG1118)))</f>
        <v>0</v>
      </c>
      <c r="BT1118" s="267">
        <f t="array" ref="BT1118">(MAX(IF($E$4:$BG$4=BT$4,$E1118:$BG1118)))</f>
        <v>1.063978177325588E-3</v>
      </c>
      <c r="BU1118" s="267">
        <f t="array" ref="BU1118">(AVERAGE(IF($E$4:$BG$4=BU$4,$E1118:$BG1118)))</f>
        <v>4.3060157720597396E-4</v>
      </c>
      <c r="BV1118" s="267">
        <f t="array" ref="BV1118">(MIN(IF($E$4:$BG$4=BV$4,$E1118:$BG1118)))</f>
        <v>0</v>
      </c>
      <c r="BW1118" s="267">
        <f t="array" ref="BW1118">(MAX(IF($E$4:$BG$4=BW$4,$E1118:$BG1118)))</f>
        <v>1.771591624486845E-4</v>
      </c>
      <c r="BX1118" s="267">
        <f t="array" ref="BX1118">(AVERAGE(IF($E$4:$BG$4=BX$4,$E1118:$BG1118)))</f>
        <v>5.2177526186886894E-5</v>
      </c>
      <c r="BY1118" s="267">
        <f t="array" ref="BY1118">(MIN(IF($E$4:$BG$4=BY$4,$E1118:$BG1118)))</f>
        <v>4.1871313139083332E-6</v>
      </c>
      <c r="BZ1118" s="267">
        <f t="array" ref="BZ1118">(MAX(IF($E$4:$BG$4=BZ$4,$E1118:$BG1118)))</f>
        <v>5.0655448265109649E-4</v>
      </c>
      <c r="CA1118" s="267">
        <f t="array" ref="CA1118">(AVERAGE(IF($E$4:$BG$4=CA$4,$E1118:$BG1118)))</f>
        <v>1.9900005549417559E-4</v>
      </c>
      <c r="CB1118" s="268">
        <f t="shared" si="399"/>
        <v>0</v>
      </c>
      <c r="CC1118" s="268">
        <f t="shared" si="400"/>
        <v>0</v>
      </c>
      <c r="CD1118" s="268">
        <f t="shared" si="401"/>
        <v>6.9148453253254597E-4</v>
      </c>
    </row>
    <row r="1119" spans="1:82" s="90" customFormat="1">
      <c r="A1119" s="253">
        <f t="shared" si="408"/>
        <v>56403</v>
      </c>
      <c r="B1119" s="236" t="s">
        <v>438</v>
      </c>
      <c r="C1119" s="50"/>
      <c r="D1119" s="50"/>
      <c r="E1119" s="79">
        <f>ALL!E506/ALL!E$554</f>
        <v>2.7314297913842174E-4</v>
      </c>
      <c r="F1119" s="79">
        <f>ALL!F506/ALL!F$554</f>
        <v>1.5306885223042182E-5</v>
      </c>
      <c r="G1119" s="79">
        <f>ALL!G506/ALL!G$554</f>
        <v>1.5228813198394731E-3</v>
      </c>
      <c r="H1119" s="79">
        <f>ALL!H506/ALL!H$554</f>
        <v>4.4919013334687719E-5</v>
      </c>
      <c r="I1119" s="79">
        <f>ALL!I506/ALL!I$554</f>
        <v>1.5318517859558281E-4</v>
      </c>
      <c r="J1119" s="79">
        <f>ALL!J506/ALL!J$554</f>
        <v>0</v>
      </c>
      <c r="K1119" s="79">
        <f>ALL!K506/ALL!K$554</f>
        <v>2.2190716206014518E-5</v>
      </c>
      <c r="L1119" s="79">
        <f>ALL!L506/ALL!L$554</f>
        <v>4.338261697184842E-6</v>
      </c>
      <c r="M1119" s="79">
        <f>ALL!M506/ALL!M$554</f>
        <v>0</v>
      </c>
      <c r="N1119" s="79">
        <f>ALL!N506/ALL!N$554</f>
        <v>8.3704671399090745E-4</v>
      </c>
      <c r="O1119" s="79">
        <f>ALL!O506/ALL!O$554</f>
        <v>1.7593747912298485E-6</v>
      </c>
      <c r="P1119" s="79">
        <f>ALL!P506/ALL!P$554</f>
        <v>-3.1158996027060141E-5</v>
      </c>
      <c r="Q1119" s="79">
        <f>ALL!Q506/ALL!Q$554</f>
        <v>2.5890130709748635E-4</v>
      </c>
      <c r="R1119" s="79">
        <f>ALL!R506/ALL!R$554</f>
        <v>2.2762171482797151E-4</v>
      </c>
      <c r="S1119" s="79">
        <f>ALL!S506/ALL!S$554</f>
        <v>0</v>
      </c>
      <c r="T1119" s="79">
        <f>ALL!T506/ALL!T$554</f>
        <v>0</v>
      </c>
      <c r="U1119" s="79">
        <f>ALL!U506/ALL!U$554</f>
        <v>6.1334073459124369E-5</v>
      </c>
      <c r="V1119" s="79">
        <f>ALL!V506/ALL!V$554</f>
        <v>3.4507801034675541E-5</v>
      </c>
      <c r="W1119" s="79">
        <f>ALL!W506/ALL!W$554</f>
        <v>0</v>
      </c>
      <c r="X1119" s="79">
        <f>ALL!X506/ALL!X$554</f>
        <v>2.9194058875390952E-6</v>
      </c>
      <c r="Y1119" s="79">
        <f>ALL!Y506/ALL!Y$554</f>
        <v>1.8959395038017573E-5</v>
      </c>
      <c r="Z1119" s="79">
        <f>ALL!Z506/ALL!Z$554</f>
        <v>0</v>
      </c>
      <c r="AA1119" s="79">
        <f>ALL!AA506/ALL!AA$554</f>
        <v>0</v>
      </c>
      <c r="AB1119" s="79">
        <f>ALL!AB506/ALL!AB$554</f>
        <v>2.3119879550473873E-5</v>
      </c>
      <c r="AC1119" s="79">
        <f>ALL!AC506/ALL!AC$554</f>
        <v>4.2898999990690929E-4</v>
      </c>
      <c r="AD1119" s="79">
        <f>ALL!AD506/ALL!AD$554</f>
        <v>2.5151880475998624E-4</v>
      </c>
      <c r="AE1119" s="79">
        <f>ALL!AE506/ALL!AE$554</f>
        <v>1.4793702527259652E-4</v>
      </c>
      <c r="AF1119" s="79">
        <f>ALL!AF506/ALL!AF$554</f>
        <v>2.5073586091051608E-6</v>
      </c>
      <c r="AG1119" s="79">
        <f>ALL!AG506/ALL!AG$554</f>
        <v>1.3417158715487622E-4</v>
      </c>
      <c r="AH1119" s="79">
        <f>ALL!AH506/ALL!AH$554</f>
        <v>2.4246003304965279E-6</v>
      </c>
      <c r="AI1119" s="79">
        <f>ALL!AI506/ALL!AI$554</f>
        <v>7.1552291872129786E-5</v>
      </c>
      <c r="AJ1119" s="79">
        <f>ALL!AJ506/ALL!AJ$554</f>
        <v>0</v>
      </c>
      <c r="AK1119" s="79">
        <f>ALL!AK506/ALL!AK$554</f>
        <v>5.2707892609941197E-5</v>
      </c>
      <c r="AL1119" s="79">
        <f>ALL!AL506/ALL!AL$554</f>
        <v>0</v>
      </c>
      <c r="AM1119" s="79">
        <f>ALL!AM506/ALL!AM$554</f>
        <v>7.0624602413058219E-4</v>
      </c>
      <c r="AN1119" s="79">
        <f>ALL!AN506/ALL!AN$554</f>
        <v>0</v>
      </c>
      <c r="AO1119" s="79">
        <f>ALL!AO506/ALL!AO$554</f>
        <v>0</v>
      </c>
      <c r="AP1119" s="79">
        <f>ALL!AP506/ALL!AP$554</f>
        <v>8.254816909390592E-4</v>
      </c>
      <c r="AQ1119" s="79">
        <f>ALL!AQ506/ALL!AQ$554</f>
        <v>6.8383439187547274E-4</v>
      </c>
      <c r="AR1119" s="79">
        <f>ALL!AR506/ALL!AR$554</f>
        <v>0</v>
      </c>
      <c r="AS1119" s="79">
        <f>ALL!AS506/ALL!AS$554</f>
        <v>0</v>
      </c>
      <c r="AT1119" s="79">
        <f>ALL!AT506/ALL!AT$554</f>
        <v>0</v>
      </c>
      <c r="AU1119" s="79">
        <f>ALL!AU506/ALL!AU$554</f>
        <v>0</v>
      </c>
      <c r="AV1119" s="79">
        <f>ALL!AV506/ALL!AV$554</f>
        <v>0</v>
      </c>
      <c r="AW1119" s="79">
        <f>ALL!AW506/ALL!AW$554</f>
        <v>2.7341587458819944E-4</v>
      </c>
      <c r="AX1119" s="79">
        <f>ALL!AX506/ALL!AX$554</f>
        <v>4.9896103128148281E-3</v>
      </c>
      <c r="AY1119" s="79">
        <f>ALL!AY506/ALL!AY$554</f>
        <v>2.3025751843702104E-5</v>
      </c>
      <c r="AZ1119" s="79">
        <f>ALL!AZ506/ALL!AZ$554</f>
        <v>7.0092476146781297E-4</v>
      </c>
      <c r="BA1119" s="79">
        <f>ALL!BA506/ALL!BA$554</f>
        <v>0</v>
      </c>
      <c r="BB1119" s="79">
        <f>ALL!BB506/ALL!BB$554</f>
        <v>0</v>
      </c>
      <c r="BC1119" s="79">
        <f>ALL!BC506/ALL!BC$554</f>
        <v>0</v>
      </c>
      <c r="BD1119" s="79">
        <f>ALL!BD506/ALL!BD$554</f>
        <v>2.3499318290385862E-5</v>
      </c>
      <c r="BE1119" s="79">
        <f>ALL!BE506/ALL!BE$554</f>
        <v>2.9977813172505778E-4</v>
      </c>
      <c r="BF1119" s="79">
        <f>ALL!BF506/ALL!BF$554</f>
        <v>9.6241686728388567E-5</v>
      </c>
      <c r="BG1119" s="79">
        <f>ALL!BG506/ALL!BG$554</f>
        <v>1.4080965173675247E-4</v>
      </c>
      <c r="BH1119" s="79">
        <f>ALL!BH506/ALL!BH$554</f>
        <v>1.3167773405850644E-4</v>
      </c>
      <c r="BJ1119" s="267">
        <f t="array" ref="BJ1119">(MIN(IF($E$4:$BG$4=BJ$4,$E1119:$BG1119)))</f>
        <v>0</v>
      </c>
      <c r="BK1119" s="267">
        <f t="array" ref="BK1119">(MAX(IF($E$4:$BG$4=BK$4,$E1119:$BG1119)))</f>
        <v>4.9896103128148281E-3</v>
      </c>
      <c r="BL1119" s="267">
        <f t="array" ref="BL1119">(AVERAGE(IF($E$4:$BG$4=BL$4,$E1119:$BG1119)))</f>
        <v>4.6851829897056712E-4</v>
      </c>
      <c r="BM1119" s="267">
        <f t="array" ref="BM1119">(MIN(IF($E$4:$BG$4=BM$4,$E1119:$BG1119)))</f>
        <v>2.3499318290385862E-5</v>
      </c>
      <c r="BN1119" s="267">
        <f t="array" ref="BN1119">(MAX(IF($E$4:$BG$4=BN$4,$E1119:$BG1119)))</f>
        <v>2.9977813172505778E-4</v>
      </c>
      <c r="BO1119" s="267">
        <f t="array" ref="BO1119">(AVERAGE(IF($E$4:$BG$4=BO$4,$E1119:$BG1119)))</f>
        <v>1.4008219712014617E-4</v>
      </c>
      <c r="BP1119" s="267">
        <f t="array" ref="BP1119">(MIN(IF($E$4:$BG$4=BP$4,$E1119:$BG1119)))</f>
        <v>0</v>
      </c>
      <c r="BQ1119" s="267">
        <f t="array" ref="BQ1119">(MAX(IF($E$4:$BG$4=BQ$4,$E1119:$BG1119)))</f>
        <v>7.0624602413058219E-4</v>
      </c>
      <c r="BR1119" s="267">
        <f t="array" ref="BR1119">(AVERAGE(IF($E$4:$BG$4=BR$4,$E1119:$BG1119)))</f>
        <v>2.5298463891350781E-4</v>
      </c>
      <c r="BS1119" s="267">
        <f t="array" ref="BS1119">(MIN(IF($E$4:$BG$4=BS$4,$E1119:$BG1119)))</f>
        <v>0</v>
      </c>
      <c r="BT1119" s="267">
        <f t="array" ref="BT1119">(MAX(IF($E$4:$BG$4=BT$4,$E1119:$BG1119)))</f>
        <v>8.3704671399090745E-4</v>
      </c>
      <c r="BU1119" s="267">
        <f t="array" ref="BU1119">(AVERAGE(IF($E$4:$BG$4=BU$4,$E1119:$BG1119)))</f>
        <v>1.2227303283626417E-4</v>
      </c>
      <c r="BV1119" s="267">
        <f t="array" ref="BV1119">(MIN(IF($E$4:$BG$4=BV$4,$E1119:$BG1119)))</f>
        <v>0</v>
      </c>
      <c r="BW1119" s="267">
        <f t="array" ref="BW1119">(MAX(IF($E$4:$BG$4=BW$4,$E1119:$BG1119)))</f>
        <v>1.5228813198394731E-3</v>
      </c>
      <c r="BX1119" s="267">
        <f t="array" ref="BX1119">(AVERAGE(IF($E$4:$BG$4=BX$4,$E1119:$BG1119)))</f>
        <v>3.8650029984748675E-4</v>
      </c>
      <c r="BY1119" s="267">
        <f t="array" ref="BY1119">(MIN(IF($E$4:$BG$4=BY$4,$E1119:$BG1119)))</f>
        <v>-3.1158996027060141E-5</v>
      </c>
      <c r="BZ1119" s="267">
        <f t="array" ref="BZ1119">(MAX(IF($E$4:$BG$4=BZ$4,$E1119:$BG1119)))</f>
        <v>1.5318517859558281E-4</v>
      </c>
      <c r="CA1119" s="267">
        <f t="array" ref="CA1119">(AVERAGE(IF($E$4:$BG$4=CA$4,$E1119:$BG1119)))</f>
        <v>5.6620257519910998E-5</v>
      </c>
      <c r="CB1119" s="268">
        <f t="shared" si="399"/>
        <v>0</v>
      </c>
      <c r="CC1119" s="268">
        <f t="shared" si="400"/>
        <v>0</v>
      </c>
      <c r="CD1119" s="268">
        <f t="shared" si="401"/>
        <v>2.4228458509711003E-4</v>
      </c>
    </row>
    <row r="1120" spans="1:82" s="90" customFormat="1" ht="24">
      <c r="A1120" s="253">
        <f t="shared" si="408"/>
        <v>56404</v>
      </c>
      <c r="B1120" s="236" t="s">
        <v>439</v>
      </c>
      <c r="C1120" s="50"/>
      <c r="D1120" s="50"/>
      <c r="E1120" s="79">
        <f>ALL!E507/ALL!E$554</f>
        <v>6.4857985383635387E-4</v>
      </c>
      <c r="F1120" s="79">
        <f>ALL!F507/ALL!F$554</f>
        <v>2.5385220003364622E-4</v>
      </c>
      <c r="G1120" s="79">
        <f>ALL!G507/ALL!G$554</f>
        <v>1.7302231573232749E-4</v>
      </c>
      <c r="H1120" s="79">
        <f>ALL!H507/ALL!H$554</f>
        <v>2.2808455956264189E-4</v>
      </c>
      <c r="I1120" s="79">
        <f>ALL!I507/ALL!I$554</f>
        <v>5.5598631935514048E-5</v>
      </c>
      <c r="J1120" s="79">
        <f>ALL!J507/ALL!J$554</f>
        <v>8.6235443834344931E-5</v>
      </c>
      <c r="K1120" s="79">
        <f>ALL!K507/ALL!K$554</f>
        <v>2.0261188914612568E-4</v>
      </c>
      <c r="L1120" s="79">
        <f>ALL!L507/ALL!L$554</f>
        <v>3.9606348531228163E-5</v>
      </c>
      <c r="M1120" s="79">
        <f>ALL!M507/ALL!M$554</f>
        <v>2.1797762350963027E-4</v>
      </c>
      <c r="N1120" s="79">
        <f>ALL!N507/ALL!N$554</f>
        <v>5.9285006514288622E-4</v>
      </c>
      <c r="O1120" s="79">
        <f>ALL!O507/ALL!O$554</f>
        <v>5.7204577528053521E-5</v>
      </c>
      <c r="P1120" s="79">
        <f>ALL!P507/ALL!P$554</f>
        <v>2.262478002786719E-5</v>
      </c>
      <c r="Q1120" s="79">
        <f>ALL!Q507/ALL!Q$554</f>
        <v>2.678083538477873E-4</v>
      </c>
      <c r="R1120" s="79">
        <f>ALL!R507/ALL!R$554</f>
        <v>9.7785302871608733E-4</v>
      </c>
      <c r="S1120" s="79">
        <f>ALL!S507/ALL!S$554</f>
        <v>1.1355637663831046E-4</v>
      </c>
      <c r="T1120" s="79">
        <f>ALL!T507/ALL!T$554</f>
        <v>1.0171665917021522E-4</v>
      </c>
      <c r="U1120" s="79">
        <f>ALL!U507/ALL!U$554</f>
        <v>1.1407616035869617E-4</v>
      </c>
      <c r="V1120" s="79">
        <f>ALL!V507/ALL!V$554</f>
        <v>5.4977104023382593E-4</v>
      </c>
      <c r="W1120" s="79">
        <f>ALL!W507/ALL!W$554</f>
        <v>1.1024780445503877E-4</v>
      </c>
      <c r="X1120" s="79">
        <f>ALL!X507/ALL!X$554</f>
        <v>0</v>
      </c>
      <c r="Y1120" s="79">
        <f>ALL!Y507/ALL!Y$554</f>
        <v>4.2639169186755239E-5</v>
      </c>
      <c r="Z1120" s="79">
        <f>ALL!Z507/ALL!Z$554</f>
        <v>2.4045638227696842E-5</v>
      </c>
      <c r="AA1120" s="79">
        <f>ALL!AA507/ALL!AA$554</f>
        <v>3.8437336634924312E-4</v>
      </c>
      <c r="AB1120" s="79">
        <f>ALL!AB507/ALL!AB$554</f>
        <v>1.3193689745369475E-4</v>
      </c>
      <c r="AC1120" s="79">
        <f>ALL!AC507/ALL!AC$554</f>
        <v>1.427172337068628E-4</v>
      </c>
      <c r="AD1120" s="79">
        <f>ALL!AD507/ALL!AD$554</f>
        <v>2.5610964678493081E-4</v>
      </c>
      <c r="AE1120" s="79">
        <f>ALL!AE507/ALL!AE$554</f>
        <v>6.6039880469511098E-5</v>
      </c>
      <c r="AF1120" s="79">
        <f>ALL!AF507/ALL!AF$554</f>
        <v>4.2358689502570311E-5</v>
      </c>
      <c r="AG1120" s="79">
        <f>ALL!AG507/ALL!AG$554</f>
        <v>7.8607801615038984E-5</v>
      </c>
      <c r="AH1120" s="79">
        <f>ALL!AH507/ALL!AH$554</f>
        <v>3.5104337496659065E-4</v>
      </c>
      <c r="AI1120" s="79">
        <f>ALL!AI507/ALL!AI$554</f>
        <v>8.9886545451854202E-5</v>
      </c>
      <c r="AJ1120" s="79">
        <f>ALL!AJ507/ALL!AJ$554</f>
        <v>1.9179075415744634E-5</v>
      </c>
      <c r="AK1120" s="79">
        <f>ALL!AK507/ALL!AK$554</f>
        <v>8.2276771803691402E-5</v>
      </c>
      <c r="AL1120" s="79">
        <f>ALL!AL507/ALL!AL$554</f>
        <v>0</v>
      </c>
      <c r="AM1120" s="79">
        <f>ALL!AM507/ALL!AM$554</f>
        <v>1.7002922501996797E-3</v>
      </c>
      <c r="AN1120" s="79">
        <f>ALL!AN507/ALL!AN$554</f>
        <v>7.0566162883592388E-4</v>
      </c>
      <c r="AO1120" s="79">
        <f>ALL!AO507/ALL!AO$554</f>
        <v>0</v>
      </c>
      <c r="AP1120" s="79">
        <f>ALL!AP507/ALL!AP$554</f>
        <v>2.0990505218551346E-4</v>
      </c>
      <c r="AQ1120" s="79">
        <f>ALL!AQ507/ALL!AQ$554</f>
        <v>5.3480105001029051E-4</v>
      </c>
      <c r="AR1120" s="79">
        <f>ALL!AR507/ALL!AR$554</f>
        <v>6.9947533008334097E-5</v>
      </c>
      <c r="AS1120" s="79">
        <f>ALL!AS507/ALL!AS$554</f>
        <v>3.928010942314921E-4</v>
      </c>
      <c r="AT1120" s="79">
        <f>ALL!AT507/ALL!AT$554</f>
        <v>3.5656319575136413E-5</v>
      </c>
      <c r="AU1120" s="79">
        <f>ALL!AU507/ALL!AU$554</f>
        <v>0</v>
      </c>
      <c r="AV1120" s="79">
        <f>ALL!AV507/ALL!AV$554</f>
        <v>4.6425815724795196E-5</v>
      </c>
      <c r="AW1120" s="79">
        <f>ALL!AW507/ALL!AW$554</f>
        <v>1.1363541609157796E-4</v>
      </c>
      <c r="AX1120" s="79">
        <f>ALL!AX507/ALL!AX$554</f>
        <v>1.1705207073749127E-3</v>
      </c>
      <c r="AY1120" s="79">
        <f>ALL!AY507/ALL!AY$554</f>
        <v>0</v>
      </c>
      <c r="AZ1120" s="79">
        <f>ALL!AZ507/ALL!AZ$554</f>
        <v>1.1662153189452779E-4</v>
      </c>
      <c r="BA1120" s="79">
        <f>ALL!BA507/ALL!BA$554</f>
        <v>5.2665370336784281E-5</v>
      </c>
      <c r="BB1120" s="79">
        <f>ALL!BB507/ALL!BB$554</f>
        <v>0</v>
      </c>
      <c r="BC1120" s="79">
        <f>ALL!BC507/ALL!BC$554</f>
        <v>0</v>
      </c>
      <c r="BD1120" s="79">
        <f>ALL!BD507/ALL!BD$554</f>
        <v>1.7864782370521174E-4</v>
      </c>
      <c r="BE1120" s="79">
        <f>ALL!BE507/ALL!BE$554</f>
        <v>5.5045932033989875E-5</v>
      </c>
      <c r="BF1120" s="79">
        <f>ALL!BF507/ALL!BF$554</f>
        <v>8.9665701631107167E-5</v>
      </c>
      <c r="BG1120" s="79">
        <f>ALL!BG507/ALL!BG$554</f>
        <v>2.9739960581585376E-4</v>
      </c>
      <c r="BH1120" s="79">
        <f>ALL!BH507/ALL!BH$554</f>
        <v>1.4865626787003997E-4</v>
      </c>
      <c r="BJ1120" s="267">
        <f t="array" ref="BJ1120">(MIN(IF($E$4:$BG$4=BJ$4,$E1120:$BG1120)))</f>
        <v>0</v>
      </c>
      <c r="BK1120" s="267">
        <f t="array" ref="BK1120">(MAX(IF($E$4:$BG$4=BK$4,$E1120:$BG1120)))</f>
        <v>1.1705207073749127E-3</v>
      </c>
      <c r="BL1120" s="267">
        <f t="array" ref="BL1120">(AVERAGE(IF($E$4:$BG$4=BL$4,$E1120:$BG1120)))</f>
        <v>2.1554009495433052E-4</v>
      </c>
      <c r="BM1120" s="267">
        <f t="array" ref="BM1120">(MIN(IF($E$4:$BG$4=BM$4,$E1120:$BG1120)))</f>
        <v>5.5045932033989875E-5</v>
      </c>
      <c r="BN1120" s="267">
        <f t="array" ref="BN1120">(MAX(IF($E$4:$BG$4=BN$4,$E1120:$BG1120)))</f>
        <v>2.9739960581585376E-4</v>
      </c>
      <c r="BO1120" s="267">
        <f t="array" ref="BO1120">(AVERAGE(IF($E$4:$BG$4=BO$4,$E1120:$BG1120)))</f>
        <v>1.5518976579654062E-4</v>
      </c>
      <c r="BP1120" s="267">
        <f t="array" ref="BP1120">(MIN(IF($E$4:$BG$4=BP$4,$E1120:$BG1120)))</f>
        <v>0</v>
      </c>
      <c r="BQ1120" s="267">
        <f t="array" ref="BQ1120">(MAX(IF($E$4:$BG$4=BQ$4,$E1120:$BG1120)))</f>
        <v>1.7002922501996797E-3</v>
      </c>
      <c r="BR1120" s="267">
        <f t="array" ref="BR1120">(AVERAGE(IF($E$4:$BG$4=BR$4,$E1120:$BG1120)))</f>
        <v>5.9418967400112364E-4</v>
      </c>
      <c r="BS1120" s="267">
        <f t="array" ref="BS1120">(MIN(IF($E$4:$BG$4=BS$4,$E1120:$BG1120)))</f>
        <v>4.2358689502570311E-5</v>
      </c>
      <c r="BT1120" s="267">
        <f t="array" ref="BT1120">(MAX(IF($E$4:$BG$4=BT$4,$E1120:$BG1120)))</f>
        <v>9.7785302871608733E-4</v>
      </c>
      <c r="BU1120" s="267">
        <f t="array" ref="BU1120">(AVERAGE(IF($E$4:$BG$4=BU$4,$E1120:$BG1120)))</f>
        <v>2.7112527793435299E-4</v>
      </c>
      <c r="BV1120" s="267">
        <f t="array" ref="BV1120">(MIN(IF($E$4:$BG$4=BV$4,$E1120:$BG1120)))</f>
        <v>1.9179075415744634E-5</v>
      </c>
      <c r="BW1120" s="267">
        <f t="array" ref="BW1120">(MAX(IF($E$4:$BG$4=BW$4,$E1120:$BG1120)))</f>
        <v>1.7302231573232749E-4</v>
      </c>
      <c r="BX1120" s="267">
        <f t="array" ref="BX1120">(AVERAGE(IF($E$4:$BG$4=BX$4,$E1120:$BG1120)))</f>
        <v>8.704598170736593E-5</v>
      </c>
      <c r="BY1120" s="267">
        <f t="array" ref="BY1120">(MIN(IF($E$4:$BG$4=BY$4,$E1120:$BG1120)))</f>
        <v>0</v>
      </c>
      <c r="BZ1120" s="267">
        <f t="array" ref="BZ1120">(MAX(IF($E$4:$BG$4=BZ$4,$E1120:$BG1120)))</f>
        <v>1.1407616035869617E-4</v>
      </c>
      <c r="CA1120" s="267">
        <f t="array" ref="CA1120">(AVERAGE(IF($E$4:$BG$4=CA$4,$E1120:$BG1120)))</f>
        <v>5.7200038274314112E-5</v>
      </c>
      <c r="CB1120" s="268">
        <f t="shared" si="399"/>
        <v>0</v>
      </c>
      <c r="CC1120" s="268">
        <f t="shared" si="400"/>
        <v>0</v>
      </c>
      <c r="CD1120" s="268">
        <f t="shared" si="401"/>
        <v>2.2353062974236177E-4</v>
      </c>
    </row>
    <row r="1121" spans="1:82" s="90" customFormat="1">
      <c r="A1121" s="253">
        <f t="shared" si="408"/>
        <v>56405</v>
      </c>
      <c r="B1121" s="236" t="s">
        <v>440</v>
      </c>
      <c r="C1121" s="50"/>
      <c r="D1121" s="50"/>
      <c r="E1121" s="79">
        <f>ALL!E508/ALL!E$554</f>
        <v>0</v>
      </c>
      <c r="F1121" s="79">
        <f>ALL!F508/ALL!F$554</f>
        <v>0</v>
      </c>
      <c r="G1121" s="79">
        <f>ALL!G508/ALL!G$554</f>
        <v>0</v>
      </c>
      <c r="H1121" s="79">
        <f>ALL!H508/ALL!H$554</f>
        <v>1.167181837092617E-5</v>
      </c>
      <c r="I1121" s="79">
        <f>ALL!I508/ALL!I$554</f>
        <v>0</v>
      </c>
      <c r="J1121" s="79">
        <f>ALL!J508/ALL!J$554</f>
        <v>0</v>
      </c>
      <c r="K1121" s="79">
        <f>ALL!K508/ALL!K$554</f>
        <v>0</v>
      </c>
      <c r="L1121" s="79">
        <f>ALL!L508/ALL!L$554</f>
        <v>0</v>
      </c>
      <c r="M1121" s="79">
        <f>ALL!M508/ALL!M$554</f>
        <v>0</v>
      </c>
      <c r="N1121" s="79">
        <f>ALL!N508/ALL!N$554</f>
        <v>0</v>
      </c>
      <c r="O1121" s="79">
        <f>ALL!O508/ALL!O$554</f>
        <v>0</v>
      </c>
      <c r="P1121" s="79">
        <f>ALL!P508/ALL!P$554</f>
        <v>0</v>
      </c>
      <c r="Q1121" s="79">
        <f>ALL!Q508/ALL!Q$554</f>
        <v>0</v>
      </c>
      <c r="R1121" s="79">
        <f>ALL!R508/ALL!R$554</f>
        <v>0</v>
      </c>
      <c r="S1121" s="79">
        <f>ALL!S508/ALL!S$554</f>
        <v>0</v>
      </c>
      <c r="T1121" s="79">
        <f>ALL!T508/ALL!T$554</f>
        <v>0</v>
      </c>
      <c r="U1121" s="79">
        <f>ALL!U508/ALL!U$554</f>
        <v>0</v>
      </c>
      <c r="V1121" s="79">
        <f>ALL!V508/ALL!V$554</f>
        <v>0</v>
      </c>
      <c r="W1121" s="79">
        <f>ALL!W508/ALL!W$554</f>
        <v>1.9335828186344913E-6</v>
      </c>
      <c r="X1121" s="79">
        <f>ALL!X508/ALL!X$554</f>
        <v>0</v>
      </c>
      <c r="Y1121" s="79">
        <f>ALL!Y508/ALL!Y$554</f>
        <v>0</v>
      </c>
      <c r="Z1121" s="79">
        <f>ALL!Z508/ALL!Z$554</f>
        <v>0</v>
      </c>
      <c r="AA1121" s="79">
        <f>ALL!AA508/ALL!AA$554</f>
        <v>0</v>
      </c>
      <c r="AB1121" s="79">
        <f>ALL!AB508/ALL!AB$554</f>
        <v>0</v>
      </c>
      <c r="AC1121" s="79">
        <f>ALL!AC508/ALL!AC$554</f>
        <v>0</v>
      </c>
      <c r="AD1121" s="79">
        <f>ALL!AD508/ALL!AD$554</f>
        <v>0</v>
      </c>
      <c r="AE1121" s="79">
        <f>ALL!AE508/ALL!AE$554</f>
        <v>0</v>
      </c>
      <c r="AF1121" s="79">
        <f>ALL!AF508/ALL!AF$554</f>
        <v>0</v>
      </c>
      <c r="AG1121" s="79">
        <f>ALL!AG508/ALL!AG$554</f>
        <v>0</v>
      </c>
      <c r="AH1121" s="79">
        <f>ALL!AH508/ALL!AH$554</f>
        <v>0</v>
      </c>
      <c r="AI1121" s="79">
        <f>ALL!AI508/ALL!AI$554</f>
        <v>0</v>
      </c>
      <c r="AJ1121" s="79">
        <f>ALL!AJ508/ALL!AJ$554</f>
        <v>0</v>
      </c>
      <c r="AK1121" s="79">
        <f>ALL!AK508/ALL!AK$554</f>
        <v>0</v>
      </c>
      <c r="AL1121" s="79">
        <f>ALL!AL508/ALL!AL$554</f>
        <v>0</v>
      </c>
      <c r="AM1121" s="79">
        <f>ALL!AM508/ALL!AM$554</f>
        <v>0</v>
      </c>
      <c r="AN1121" s="79">
        <f>ALL!AN508/ALL!AN$554</f>
        <v>0</v>
      </c>
      <c r="AO1121" s="79">
        <f>ALL!AO508/ALL!AO$554</f>
        <v>0</v>
      </c>
      <c r="AP1121" s="79">
        <f>ALL!AP508/ALL!AP$554</f>
        <v>0</v>
      </c>
      <c r="AQ1121" s="79">
        <f>ALL!AQ508/ALL!AQ$554</f>
        <v>0</v>
      </c>
      <c r="AR1121" s="79">
        <f>ALL!AR508/ALL!AR$554</f>
        <v>0</v>
      </c>
      <c r="AS1121" s="79">
        <f>ALL!AS508/ALL!AS$554</f>
        <v>0</v>
      </c>
      <c r="AT1121" s="79">
        <f>ALL!AT508/ALL!AT$554</f>
        <v>0</v>
      </c>
      <c r="AU1121" s="79">
        <f>ALL!AU508/ALL!AU$554</f>
        <v>0</v>
      </c>
      <c r="AV1121" s="79">
        <f>ALL!AV508/ALL!AV$554</f>
        <v>0</v>
      </c>
      <c r="AW1121" s="79">
        <f>ALL!AW508/ALL!AW$554</f>
        <v>0</v>
      </c>
      <c r="AX1121" s="79">
        <f>ALL!AX508/ALL!AX$554</f>
        <v>0</v>
      </c>
      <c r="AY1121" s="79">
        <f>ALL!AY508/ALL!AY$554</f>
        <v>0</v>
      </c>
      <c r="AZ1121" s="79">
        <f>ALL!AZ508/ALL!AZ$554</f>
        <v>0</v>
      </c>
      <c r="BA1121" s="79">
        <f>ALL!BA508/ALL!BA$554</f>
        <v>0</v>
      </c>
      <c r="BB1121" s="79">
        <f>ALL!BB508/ALL!BB$554</f>
        <v>0</v>
      </c>
      <c r="BC1121" s="79">
        <f>ALL!BC508/ALL!BC$554</f>
        <v>0</v>
      </c>
      <c r="BD1121" s="79">
        <f>ALL!BD508/ALL!BD$554</f>
        <v>0</v>
      </c>
      <c r="BE1121" s="79">
        <f>ALL!BE508/ALL!BE$554</f>
        <v>0</v>
      </c>
      <c r="BF1121" s="79">
        <f>ALL!BF508/ALL!BF$554</f>
        <v>2.674813058499253E-6</v>
      </c>
      <c r="BG1121" s="79">
        <f>ALL!BG508/ALL!BG$554</f>
        <v>0</v>
      </c>
      <c r="BH1121" s="79">
        <f>ALL!BH508/ALL!BH$554</f>
        <v>4.9411971065562964E-7</v>
      </c>
      <c r="BJ1121" s="267">
        <f t="array" ref="BJ1121">(MIN(IF($E$4:$BG$4=BJ$4,$E1121:$BG1121)))</f>
        <v>0</v>
      </c>
      <c r="BK1121" s="267">
        <f t="array" ref="BK1121">(MAX(IF($E$4:$BG$4=BK$4,$E1121:$BG1121)))</f>
        <v>0</v>
      </c>
      <c r="BL1121" s="267">
        <f t="array" ref="BL1121">(AVERAGE(IF($E$4:$BG$4=BL$4,$E1121:$BG1121)))</f>
        <v>0</v>
      </c>
      <c r="BM1121" s="267">
        <f t="array" ref="BM1121">(MIN(IF($E$4:$BG$4=BM$4,$E1121:$BG1121)))</f>
        <v>0</v>
      </c>
      <c r="BN1121" s="267">
        <f t="array" ref="BN1121">(MAX(IF($E$4:$BG$4=BN$4,$E1121:$BG1121)))</f>
        <v>2.674813058499253E-6</v>
      </c>
      <c r="BO1121" s="267">
        <f t="array" ref="BO1121">(AVERAGE(IF($E$4:$BG$4=BO$4,$E1121:$BG1121)))</f>
        <v>6.6870326462481325E-7</v>
      </c>
      <c r="BP1121" s="267">
        <f t="array" ref="BP1121">(MIN(IF($E$4:$BG$4=BP$4,$E1121:$BG1121)))</f>
        <v>0</v>
      </c>
      <c r="BQ1121" s="267">
        <f t="array" ref="BQ1121">(MAX(IF($E$4:$BG$4=BQ$4,$E1121:$BG1121)))</f>
        <v>0</v>
      </c>
      <c r="BR1121" s="267">
        <f t="array" ref="BR1121">(AVERAGE(IF($E$4:$BG$4=BR$4,$E1121:$BG1121)))</f>
        <v>0</v>
      </c>
      <c r="BS1121" s="267">
        <f t="array" ref="BS1121">(MIN(IF($E$4:$BG$4=BS$4,$E1121:$BG1121)))</f>
        <v>0</v>
      </c>
      <c r="BT1121" s="267">
        <f t="array" ref="BT1121">(MAX(IF($E$4:$BG$4=BT$4,$E1121:$BG1121)))</f>
        <v>1.167181837092617E-5</v>
      </c>
      <c r="BU1121" s="267">
        <f t="array" ref="BU1121">(AVERAGE(IF($E$4:$BG$4=BU$4,$E1121:$BG1121)))</f>
        <v>6.4787624712193621E-7</v>
      </c>
      <c r="BV1121" s="267">
        <f t="array" ref="BV1121">(MIN(IF($E$4:$BG$4=BV$4,$E1121:$BG1121)))</f>
        <v>0</v>
      </c>
      <c r="BW1121" s="267">
        <f t="array" ref="BW1121">(MAX(IF($E$4:$BG$4=BW$4,$E1121:$BG1121)))</f>
        <v>0</v>
      </c>
      <c r="BX1121" s="267">
        <f t="array" ref="BX1121">(AVERAGE(IF($E$4:$BG$4=BX$4,$E1121:$BG1121)))</f>
        <v>0</v>
      </c>
      <c r="BY1121" s="267">
        <f t="array" ref="BY1121">(MIN(IF($E$4:$BG$4=BY$4,$E1121:$BG1121)))</f>
        <v>0</v>
      </c>
      <c r="BZ1121" s="267">
        <f t="array" ref="BZ1121">(MAX(IF($E$4:$BG$4=BZ$4,$E1121:$BG1121)))</f>
        <v>0</v>
      </c>
      <c r="CA1121" s="267">
        <f t="array" ref="CA1121">(AVERAGE(IF($E$4:$BG$4=CA$4,$E1121:$BG1121)))</f>
        <v>0</v>
      </c>
      <c r="CB1121" s="268">
        <f t="shared" si="399"/>
        <v>0</v>
      </c>
      <c r="CC1121" s="268">
        <f t="shared" si="400"/>
        <v>0</v>
      </c>
      <c r="CD1121" s="268">
        <f t="shared" si="401"/>
        <v>2.9600389541927114E-7</v>
      </c>
    </row>
    <row r="1122" spans="1:82" s="90" customFormat="1" ht="24">
      <c r="A1122" s="253">
        <f t="shared" si="408"/>
        <v>56406</v>
      </c>
      <c r="B1122" s="236" t="s">
        <v>441</v>
      </c>
      <c r="C1122" s="50"/>
      <c r="D1122" s="50"/>
      <c r="E1122" s="79">
        <f>ALL!E509/ALL!E$554</f>
        <v>5.7590397912643227E-5</v>
      </c>
      <c r="F1122" s="79">
        <f>ALL!F509/ALL!F$554</f>
        <v>9.845362061833373E-5</v>
      </c>
      <c r="G1122" s="79">
        <f>ALL!G509/ALL!G$554</f>
        <v>2.2039673417611168E-5</v>
      </c>
      <c r="H1122" s="79">
        <f>ALL!H509/ALL!H$554</f>
        <v>3.113354955271989E-4</v>
      </c>
      <c r="I1122" s="79">
        <f>ALL!I509/ALL!I$554</f>
        <v>1.023741189452152E-4</v>
      </c>
      <c r="J1122" s="79">
        <f>ALL!J509/ALL!J$554</f>
        <v>2.9588581074731186E-4</v>
      </c>
      <c r="K1122" s="79">
        <f>ALL!K509/ALL!K$554</f>
        <v>5.3241100723885903E-4</v>
      </c>
      <c r="L1122" s="79">
        <f>ALL!L509/ALL!L$554</f>
        <v>4.4548212476606215E-4</v>
      </c>
      <c r="M1122" s="79">
        <f>ALL!M509/ALL!M$554</f>
        <v>1.5610957083946248E-4</v>
      </c>
      <c r="N1122" s="79">
        <f>ALL!N509/ALL!N$554</f>
        <v>4.9993535592004863E-5</v>
      </c>
      <c r="O1122" s="79">
        <f>ALL!O509/ALL!O$554</f>
        <v>7.3622365969044126E-5</v>
      </c>
      <c r="P1122" s="79">
        <f>ALL!P509/ALL!P$554</f>
        <v>2.9780047328172965E-4</v>
      </c>
      <c r="Q1122" s="79">
        <f>ALL!Q509/ALL!Q$554</f>
        <v>2.2662880192889074E-4</v>
      </c>
      <c r="R1122" s="79">
        <f>ALL!R509/ALL!R$554</f>
        <v>7.7530278233330042E-4</v>
      </c>
      <c r="S1122" s="79">
        <f>ALL!S509/ALL!S$554</f>
        <v>1.2556169064856514E-4</v>
      </c>
      <c r="T1122" s="79">
        <f>ALL!T509/ALL!T$554</f>
        <v>7.7185154239202275E-5</v>
      </c>
      <c r="U1122" s="79">
        <f>ALL!U509/ALL!U$554</f>
        <v>1.9908456374792517E-4</v>
      </c>
      <c r="V1122" s="79">
        <f>ALL!V509/ALL!V$554</f>
        <v>0</v>
      </c>
      <c r="W1122" s="79">
        <f>ALL!W509/ALL!W$554</f>
        <v>3.4589424668599072E-4</v>
      </c>
      <c r="X1122" s="79">
        <f>ALL!X509/ALL!X$554</f>
        <v>4.1341179629085793E-4</v>
      </c>
      <c r="Y1122" s="79">
        <f>ALL!Y509/ALL!Y$554</f>
        <v>3.6334450066000904E-4</v>
      </c>
      <c r="Z1122" s="79">
        <f>ALL!Z509/ALL!Z$554</f>
        <v>2.251343191189477E-4</v>
      </c>
      <c r="AA1122" s="79">
        <f>ALL!AA509/ALL!AA$554</f>
        <v>3.1075477945471036E-4</v>
      </c>
      <c r="AB1122" s="79">
        <f>ALL!AB509/ALL!AB$554</f>
        <v>2.3233422019440614E-4</v>
      </c>
      <c r="AC1122" s="79">
        <f>ALL!AC509/ALL!AC$554</f>
        <v>3.1652317197651406E-4</v>
      </c>
      <c r="AD1122" s="79">
        <f>ALL!AD509/ALL!AD$554</f>
        <v>2.3291994908046228E-4</v>
      </c>
      <c r="AE1122" s="79">
        <f>ALL!AE509/ALL!AE$554</f>
        <v>2.7416361832159473E-4</v>
      </c>
      <c r="AF1122" s="79">
        <f>ALL!AF509/ALL!AF$554</f>
        <v>5.6364307151079973E-4</v>
      </c>
      <c r="AG1122" s="79">
        <f>ALL!AG509/ALL!AG$554</f>
        <v>1.0336822949791833E-4</v>
      </c>
      <c r="AH1122" s="79">
        <f>ALL!AH509/ALL!AH$554</f>
        <v>2.2690889118927123E-4</v>
      </c>
      <c r="AI1122" s="79">
        <f>ALL!AI509/ALL!AI$554</f>
        <v>2.2459330810189673E-4</v>
      </c>
      <c r="AJ1122" s="79">
        <f>ALL!AJ509/ALL!AJ$554</f>
        <v>1.9367072472391563E-4</v>
      </c>
      <c r="AK1122" s="79">
        <f>ALL!AK509/ALL!AK$554</f>
        <v>0</v>
      </c>
      <c r="AL1122" s="79">
        <f>ALL!AL509/ALL!AL$554</f>
        <v>0</v>
      </c>
      <c r="AM1122" s="79">
        <f>ALL!AM509/ALL!AM$554</f>
        <v>0</v>
      </c>
      <c r="AN1122" s="79">
        <f>ALL!AN509/ALL!AN$554</f>
        <v>0</v>
      </c>
      <c r="AO1122" s="79">
        <f>ALL!AO509/ALL!AO$554</f>
        <v>0</v>
      </c>
      <c r="AP1122" s="79">
        <f>ALL!AP509/ALL!AP$554</f>
        <v>0</v>
      </c>
      <c r="AQ1122" s="79">
        <f>ALL!AQ509/ALL!AQ$554</f>
        <v>0</v>
      </c>
      <c r="AR1122" s="79">
        <f>ALL!AR509/ALL!AR$554</f>
        <v>0</v>
      </c>
      <c r="AS1122" s="79">
        <f>ALL!AS509/ALL!AS$554</f>
        <v>0</v>
      </c>
      <c r="AT1122" s="79">
        <f>ALL!AT509/ALL!AT$554</f>
        <v>0</v>
      </c>
      <c r="AU1122" s="79">
        <f>ALL!AU509/ALL!AU$554</f>
        <v>0</v>
      </c>
      <c r="AV1122" s="79">
        <f>ALL!AV509/ALL!AV$554</f>
        <v>0</v>
      </c>
      <c r="AW1122" s="79">
        <f>ALL!AW509/ALL!AW$554</f>
        <v>0</v>
      </c>
      <c r="AX1122" s="79">
        <f>ALL!AX509/ALL!AX$554</f>
        <v>0</v>
      </c>
      <c r="AY1122" s="79">
        <f>ALL!AY509/ALL!AY$554</f>
        <v>0</v>
      </c>
      <c r="AZ1122" s="79">
        <f>ALL!AZ509/ALL!AZ$554</f>
        <v>0</v>
      </c>
      <c r="BA1122" s="79">
        <f>ALL!BA509/ALL!BA$554</f>
        <v>0</v>
      </c>
      <c r="BB1122" s="79">
        <f>ALL!BB509/ALL!BB$554</f>
        <v>0</v>
      </c>
      <c r="BC1122" s="79">
        <f>ALL!BC509/ALL!BC$554</f>
        <v>0</v>
      </c>
      <c r="BD1122" s="79">
        <f>ALL!BD509/ALL!BD$554</f>
        <v>2.8646006246903964E-4</v>
      </c>
      <c r="BE1122" s="79">
        <f>ALL!BE509/ALL!BE$554</f>
        <v>1.5380211740506378E-4</v>
      </c>
      <c r="BF1122" s="79">
        <f>ALL!BF509/ALL!BF$554</f>
        <v>1.2724652061780678E-4</v>
      </c>
      <c r="BG1122" s="79">
        <f>ALL!BG509/ALL!BG$554</f>
        <v>2.3628959535046474E-4</v>
      </c>
      <c r="BH1122" s="79">
        <f>ALL!BH509/ALL!BH$554</f>
        <v>2.1742702769826975E-4</v>
      </c>
      <c r="BJ1122" s="267">
        <f t="array" ref="BJ1122">(MIN(IF($E$4:$BG$4=BJ$4,$E1122:$BG1122)))</f>
        <v>0</v>
      </c>
      <c r="BK1122" s="267">
        <f t="array" ref="BK1122">(MAX(IF($E$4:$BG$4=BK$4,$E1122:$BG1122)))</f>
        <v>0</v>
      </c>
      <c r="BL1122" s="267">
        <f t="array" ref="BL1122">(AVERAGE(IF($E$4:$BG$4=BL$4,$E1122:$BG1122)))</f>
        <v>0</v>
      </c>
      <c r="BM1122" s="267">
        <f t="array" ref="BM1122">(MIN(IF($E$4:$BG$4=BM$4,$E1122:$BG1122)))</f>
        <v>1.2724652061780678E-4</v>
      </c>
      <c r="BN1122" s="267">
        <f t="array" ref="BN1122">(MAX(IF($E$4:$BG$4=BN$4,$E1122:$BG1122)))</f>
        <v>2.8646006246903964E-4</v>
      </c>
      <c r="BO1122" s="267">
        <f t="array" ref="BO1122">(AVERAGE(IF($E$4:$BG$4=BO$4,$E1122:$BG1122)))</f>
        <v>2.0094957396059375E-4</v>
      </c>
      <c r="BP1122" s="267">
        <f t="array" ref="BP1122">(MIN(IF($E$4:$BG$4=BP$4,$E1122:$BG1122)))</f>
        <v>0</v>
      </c>
      <c r="BQ1122" s="267">
        <f t="array" ref="BQ1122">(MAX(IF($E$4:$BG$4=BQ$4,$E1122:$BG1122)))</f>
        <v>0</v>
      </c>
      <c r="BR1122" s="267">
        <f t="array" ref="BR1122">(AVERAGE(IF($E$4:$BG$4=BR$4,$E1122:$BG1122)))</f>
        <v>0</v>
      </c>
      <c r="BS1122" s="267">
        <f t="array" ref="BS1122">(MIN(IF($E$4:$BG$4=BS$4,$E1122:$BG1122)))</f>
        <v>0</v>
      </c>
      <c r="BT1122" s="267">
        <f t="array" ref="BT1122">(MAX(IF($E$4:$BG$4=BT$4,$E1122:$BG1122)))</f>
        <v>7.7530278233330042E-4</v>
      </c>
      <c r="BU1122" s="267">
        <f t="array" ref="BU1122">(AVERAGE(IF($E$4:$BG$4=BU$4,$E1122:$BG1122)))</f>
        <v>2.5782059345115093E-4</v>
      </c>
      <c r="BV1122" s="267">
        <f t="array" ref="BV1122">(MIN(IF($E$4:$BG$4=BV$4,$E1122:$BG1122)))</f>
        <v>2.2039673417611168E-5</v>
      </c>
      <c r="BW1122" s="267">
        <f t="array" ref="BW1122">(MAX(IF($E$4:$BG$4=BW$4,$E1122:$BG1122)))</f>
        <v>2.3233422019440614E-4</v>
      </c>
      <c r="BX1122" s="267">
        <f t="array" ref="BX1122">(AVERAGE(IF($E$4:$BG$4=BX$4,$E1122:$BG1122)))</f>
        <v>1.6829473436372016E-4</v>
      </c>
      <c r="BY1122" s="267">
        <f t="array" ref="BY1122">(MIN(IF($E$4:$BG$4=BY$4,$E1122:$BG1122)))</f>
        <v>1.023741189452152E-4</v>
      </c>
      <c r="BZ1122" s="267">
        <f t="array" ref="BZ1122">(MAX(IF($E$4:$BG$4=BZ$4,$E1122:$BG1122)))</f>
        <v>4.4548212476606215E-4</v>
      </c>
      <c r="CA1122" s="267">
        <f t="array" ref="CA1122">(AVERAGE(IF($E$4:$BG$4=CA$4,$E1122:$BG1122)))</f>
        <v>2.5515923066165788E-4</v>
      </c>
      <c r="CB1122" s="268">
        <f t="shared" si="399"/>
        <v>0</v>
      </c>
      <c r="CC1122" s="268">
        <f t="shared" si="400"/>
        <v>0</v>
      </c>
      <c r="CD1122" s="268">
        <f t="shared" si="401"/>
        <v>1.5776953291641869E-4</v>
      </c>
    </row>
    <row r="1123" spans="1:82" s="90" customFormat="1" ht="24">
      <c r="A1123" s="253">
        <f t="shared" si="408"/>
        <v>56407</v>
      </c>
      <c r="B1123" s="236" t="s">
        <v>442</v>
      </c>
      <c r="C1123" s="50"/>
      <c r="D1123" s="50"/>
      <c r="E1123" s="79">
        <f>ALL!E510/ALL!E$554</f>
        <v>6.6190553299007196E-4</v>
      </c>
      <c r="F1123" s="79">
        <f>ALL!F510/ALL!F$554</f>
        <v>1.1047344732580191E-4</v>
      </c>
      <c r="G1123" s="79">
        <f>ALL!G510/ALL!G$554</f>
        <v>0</v>
      </c>
      <c r="H1123" s="79">
        <f>ALL!H510/ALL!H$554</f>
        <v>1.0144906433266206E-5</v>
      </c>
      <c r="I1123" s="79">
        <f>ALL!I510/ALL!I$554</f>
        <v>0</v>
      </c>
      <c r="J1123" s="79">
        <f>ALL!J510/ALL!J$554</f>
        <v>0</v>
      </c>
      <c r="K1123" s="79">
        <f>ALL!K510/ALL!K$554</f>
        <v>0</v>
      </c>
      <c r="L1123" s="79">
        <f>ALL!L510/ALL!L$554</f>
        <v>1.3541823688070176E-4</v>
      </c>
      <c r="M1123" s="79">
        <f>ALL!M510/ALL!M$554</f>
        <v>0</v>
      </c>
      <c r="N1123" s="79">
        <f>ALL!N510/ALL!N$554</f>
        <v>0</v>
      </c>
      <c r="O1123" s="79">
        <f>ALL!O510/ALL!O$554</f>
        <v>1.0813515815907985E-4</v>
      </c>
      <c r="P1123" s="79">
        <f>ALL!P510/ALL!P$554</f>
        <v>0</v>
      </c>
      <c r="Q1123" s="79">
        <f>ALL!Q510/ALL!Q$554</f>
        <v>2.1456667159842373E-4</v>
      </c>
      <c r="R1123" s="79">
        <f>ALL!R510/ALL!R$554</f>
        <v>3.1936173170568144E-4</v>
      </c>
      <c r="S1123" s="79">
        <f>ALL!S510/ALL!S$554</f>
        <v>0</v>
      </c>
      <c r="T1123" s="79">
        <f>ALL!T510/ALL!T$554</f>
        <v>0</v>
      </c>
      <c r="U1123" s="79">
        <f>ALL!U510/ALL!U$554</f>
        <v>0</v>
      </c>
      <c r="V1123" s="79">
        <f>ALL!V510/ALL!V$554</f>
        <v>0</v>
      </c>
      <c r="W1123" s="79">
        <f>ALL!W510/ALL!W$554</f>
        <v>1.7365449212041162E-4</v>
      </c>
      <c r="X1123" s="79">
        <f>ALL!X510/ALL!X$554</f>
        <v>0</v>
      </c>
      <c r="Y1123" s="79">
        <f>ALL!Y510/ALL!Y$554</f>
        <v>0</v>
      </c>
      <c r="Z1123" s="79">
        <f>ALL!Z510/ALL!Z$554</f>
        <v>0</v>
      </c>
      <c r="AA1123" s="79">
        <f>ALL!AA510/ALL!AA$554</f>
        <v>0</v>
      </c>
      <c r="AB1123" s="79">
        <f>ALL!AB510/ALL!AB$554</f>
        <v>4.2317881549681121E-5</v>
      </c>
      <c r="AC1123" s="79">
        <f>ALL!AC510/ALL!AC$554</f>
        <v>0</v>
      </c>
      <c r="AD1123" s="79">
        <f>ALL!AD510/ALL!AD$554</f>
        <v>6.9728222096748706E-4</v>
      </c>
      <c r="AE1123" s="79">
        <f>ALL!AE510/ALL!AE$554</f>
        <v>0</v>
      </c>
      <c r="AF1123" s="79">
        <f>ALL!AF510/ALL!AF$554</f>
        <v>2.0950374156078678E-4</v>
      </c>
      <c r="AG1123" s="79">
        <f>ALL!AG510/ALL!AG$554</f>
        <v>0</v>
      </c>
      <c r="AH1123" s="79">
        <f>ALL!AH510/ALL!AH$554</f>
        <v>0</v>
      </c>
      <c r="AI1123" s="79">
        <f>ALL!AI510/ALL!AI$554</f>
        <v>0</v>
      </c>
      <c r="AJ1123" s="79">
        <f>ALL!AJ510/ALL!AJ$554</f>
        <v>0</v>
      </c>
      <c r="AK1123" s="79">
        <f>ALL!AK510/ALL!AK$554</f>
        <v>2.1788414549710392E-4</v>
      </c>
      <c r="AL1123" s="79">
        <f>ALL!AL510/ALL!AL$554</f>
        <v>0</v>
      </c>
      <c r="AM1123" s="79">
        <f>ALL!AM510/ALL!AM$554</f>
        <v>0</v>
      </c>
      <c r="AN1123" s="79">
        <f>ALL!AN510/ALL!AN$554</f>
        <v>0</v>
      </c>
      <c r="AO1123" s="79">
        <f>ALL!AO510/ALL!AO$554</f>
        <v>0</v>
      </c>
      <c r="AP1123" s="79">
        <f>ALL!AP510/ALL!AP$554</f>
        <v>9.7881625341239716E-4</v>
      </c>
      <c r="AQ1123" s="79">
        <f>ALL!AQ510/ALL!AQ$554</f>
        <v>0</v>
      </c>
      <c r="AR1123" s="79">
        <f>ALL!AR510/ALL!AR$554</f>
        <v>0</v>
      </c>
      <c r="AS1123" s="79">
        <f>ALL!AS510/ALL!AS$554</f>
        <v>0</v>
      </c>
      <c r="AT1123" s="79">
        <f>ALL!AT510/ALL!AT$554</f>
        <v>0</v>
      </c>
      <c r="AU1123" s="79">
        <f>ALL!AU510/ALL!AU$554</f>
        <v>0</v>
      </c>
      <c r="AV1123" s="79">
        <f>ALL!AV510/ALL!AV$554</f>
        <v>0</v>
      </c>
      <c r="AW1123" s="79">
        <f>ALL!AW510/ALL!AW$554</f>
        <v>0</v>
      </c>
      <c r="AX1123" s="79">
        <f>ALL!AX510/ALL!AX$554</f>
        <v>0</v>
      </c>
      <c r="AY1123" s="79">
        <f>ALL!AY510/ALL!AY$554</f>
        <v>0</v>
      </c>
      <c r="AZ1123" s="79">
        <f>ALL!AZ510/ALL!AZ$554</f>
        <v>0</v>
      </c>
      <c r="BA1123" s="79">
        <f>ALL!BA510/ALL!BA$554</f>
        <v>0</v>
      </c>
      <c r="BB1123" s="79">
        <f>ALL!BB510/ALL!BB$554</f>
        <v>0</v>
      </c>
      <c r="BC1123" s="79">
        <f>ALL!BC510/ALL!BC$554</f>
        <v>0</v>
      </c>
      <c r="BD1123" s="79">
        <f>ALL!BD510/ALL!BD$554</f>
        <v>2.4869421494510662E-4</v>
      </c>
      <c r="BE1123" s="79">
        <f>ALL!BE510/ALL!BE$554</f>
        <v>0</v>
      </c>
      <c r="BF1123" s="79">
        <f>ALL!BF510/ALL!BF$554</f>
        <v>5.3290697828131596E-4</v>
      </c>
      <c r="BG1123" s="79">
        <f>ALL!BG510/ALL!BG$554</f>
        <v>1.3962066860678468E-4</v>
      </c>
      <c r="BH1123" s="79">
        <f>ALL!BH510/ALL!BH$554</f>
        <v>8.047462867474196E-5</v>
      </c>
      <c r="BJ1123" s="267">
        <f t="array" ref="BJ1123">(MIN(IF($E$4:$BG$4=BJ$4,$E1123:$BG1123)))</f>
        <v>0</v>
      </c>
      <c r="BK1123" s="267">
        <f t="array" ref="BK1123">(MAX(IF($E$4:$BG$4=BK$4,$E1123:$BG1123)))</f>
        <v>9.7881625341239716E-4</v>
      </c>
      <c r="BL1123" s="267">
        <f t="array" ref="BL1123">(AVERAGE(IF($E$4:$BG$4=BL$4,$E1123:$BG1123)))</f>
        <v>6.1176015838274823E-5</v>
      </c>
      <c r="BM1123" s="267">
        <f t="array" ref="BM1123">(MIN(IF($E$4:$BG$4=BM$4,$E1123:$BG1123)))</f>
        <v>0</v>
      </c>
      <c r="BN1123" s="267">
        <f t="array" ref="BN1123">(MAX(IF($E$4:$BG$4=BN$4,$E1123:$BG1123)))</f>
        <v>5.3290697828131596E-4</v>
      </c>
      <c r="BO1123" s="267">
        <f t="array" ref="BO1123">(AVERAGE(IF($E$4:$BG$4=BO$4,$E1123:$BG1123)))</f>
        <v>2.303054654583018E-4</v>
      </c>
      <c r="BP1123" s="267">
        <f t="array" ref="BP1123">(MIN(IF($E$4:$BG$4=BP$4,$E1123:$BG1123)))</f>
        <v>0</v>
      </c>
      <c r="BQ1123" s="267">
        <f t="array" ref="BQ1123">(MAX(IF($E$4:$BG$4=BQ$4,$E1123:$BG1123)))</f>
        <v>2.1788414549710392E-4</v>
      </c>
      <c r="BR1123" s="267">
        <f t="array" ref="BR1123">(AVERAGE(IF($E$4:$BG$4=BR$4,$E1123:$BG1123)))</f>
        <v>7.2628048499034646E-5</v>
      </c>
      <c r="BS1123" s="267">
        <f t="array" ref="BS1123">(MIN(IF($E$4:$BG$4=BS$4,$E1123:$BG1123)))</f>
        <v>0</v>
      </c>
      <c r="BT1123" s="267">
        <f t="array" ref="BT1123">(MAX(IF($E$4:$BG$4=BT$4,$E1123:$BG1123)))</f>
        <v>6.9728222096748706E-4</v>
      </c>
      <c r="BU1123" s="267">
        <f t="array" ref="BU1123">(AVERAGE(IF($E$4:$BG$4=BU$4,$E1123:$BG1123)))</f>
        <v>1.1928704299338146E-4</v>
      </c>
      <c r="BV1123" s="267">
        <f t="array" ref="BV1123">(MIN(IF($E$4:$BG$4=BV$4,$E1123:$BG1123)))</f>
        <v>0</v>
      </c>
      <c r="BW1123" s="267">
        <f t="array" ref="BW1123">(MAX(IF($E$4:$BG$4=BW$4,$E1123:$BG1123)))</f>
        <v>4.2317881549681121E-5</v>
      </c>
      <c r="BX1123" s="267">
        <f t="array" ref="BX1123">(AVERAGE(IF($E$4:$BG$4=BX$4,$E1123:$BG1123)))</f>
        <v>1.057947038742028E-5</v>
      </c>
      <c r="BY1123" s="267">
        <f t="array" ref="BY1123">(MIN(IF($E$4:$BG$4=BY$4,$E1123:$BG1123)))</f>
        <v>0</v>
      </c>
      <c r="BZ1123" s="267">
        <f t="array" ref="BZ1123">(MAX(IF($E$4:$BG$4=BZ$4,$E1123:$BG1123)))</f>
        <v>1.3541823688070176E-4</v>
      </c>
      <c r="CA1123" s="267">
        <f t="array" ref="CA1123">(AVERAGE(IF($E$4:$BG$4=CA$4,$E1123:$BG1123)))</f>
        <v>1.9345462411528822E-5</v>
      </c>
      <c r="CB1123" s="268">
        <f t="shared" si="399"/>
        <v>0</v>
      </c>
      <c r="CC1123" s="268">
        <f t="shared" si="400"/>
        <v>0</v>
      </c>
      <c r="CD1123" s="268">
        <f t="shared" si="401"/>
        <v>8.7285205127892769E-5</v>
      </c>
    </row>
    <row r="1124" spans="1:82" s="90" customFormat="1">
      <c r="A1124" s="253">
        <f t="shared" si="408"/>
        <v>56408</v>
      </c>
      <c r="B1124" s="236" t="s">
        <v>443</v>
      </c>
      <c r="C1124" s="50"/>
      <c r="D1124" s="50"/>
      <c r="E1124" s="79">
        <f>ALL!E511/ALL!E$554</f>
        <v>0</v>
      </c>
      <c r="F1124" s="79">
        <f>ALL!F511/ALL!F$554</f>
        <v>0</v>
      </c>
      <c r="G1124" s="79">
        <f>ALL!G511/ALL!G$554</f>
        <v>0</v>
      </c>
      <c r="H1124" s="79">
        <f>ALL!H511/ALL!H$554</f>
        <v>0</v>
      </c>
      <c r="I1124" s="79">
        <f>ALL!I511/ALL!I$554</f>
        <v>0</v>
      </c>
      <c r="J1124" s="79">
        <f>ALL!J511/ALL!J$554</f>
        <v>0</v>
      </c>
      <c r="K1124" s="79">
        <f>ALL!K511/ALL!K$554</f>
        <v>0</v>
      </c>
      <c r="L1124" s="79">
        <f>ALL!L511/ALL!L$554</f>
        <v>0</v>
      </c>
      <c r="M1124" s="79">
        <f>ALL!M511/ALL!M$554</f>
        <v>0</v>
      </c>
      <c r="N1124" s="79">
        <f>ALL!N511/ALL!N$554</f>
        <v>0</v>
      </c>
      <c r="O1124" s="79">
        <f>ALL!O511/ALL!O$554</f>
        <v>0</v>
      </c>
      <c r="P1124" s="79">
        <f>ALL!P511/ALL!P$554</f>
        <v>0</v>
      </c>
      <c r="Q1124" s="79">
        <f>ALL!Q511/ALL!Q$554</f>
        <v>0</v>
      </c>
      <c r="R1124" s="79">
        <f>ALL!R511/ALL!R$554</f>
        <v>0</v>
      </c>
      <c r="S1124" s="79">
        <f>ALL!S511/ALL!S$554</f>
        <v>0</v>
      </c>
      <c r="T1124" s="79">
        <f>ALL!T511/ALL!T$554</f>
        <v>0</v>
      </c>
      <c r="U1124" s="79">
        <f>ALL!U511/ALL!U$554</f>
        <v>1.687843042484612E-4</v>
      </c>
      <c r="V1124" s="79">
        <f>ALL!V511/ALL!V$554</f>
        <v>0</v>
      </c>
      <c r="W1124" s="79">
        <f>ALL!W511/ALL!W$554</f>
        <v>0</v>
      </c>
      <c r="X1124" s="79">
        <f>ALL!X511/ALL!X$554</f>
        <v>0</v>
      </c>
      <c r="Y1124" s="79">
        <f>ALL!Y511/ALL!Y$554</f>
        <v>0</v>
      </c>
      <c r="Z1124" s="79">
        <f>ALL!Z511/ALL!Z$554</f>
        <v>0</v>
      </c>
      <c r="AA1124" s="79">
        <f>ALL!AA511/ALL!AA$554</f>
        <v>0</v>
      </c>
      <c r="AB1124" s="79">
        <f>ALL!AB511/ALL!AB$554</f>
        <v>0</v>
      </c>
      <c r="AC1124" s="79">
        <f>ALL!AC511/ALL!AC$554</f>
        <v>0</v>
      </c>
      <c r="AD1124" s="79">
        <f>ALL!AD511/ALL!AD$554</f>
        <v>0</v>
      </c>
      <c r="AE1124" s="79">
        <f>ALL!AE511/ALL!AE$554</f>
        <v>0</v>
      </c>
      <c r="AF1124" s="79">
        <f>ALL!AF511/ALL!AF$554</f>
        <v>0</v>
      </c>
      <c r="AG1124" s="79">
        <f>ALL!AG511/ALL!AG$554</f>
        <v>0</v>
      </c>
      <c r="AH1124" s="79">
        <f>ALL!AH511/ALL!AH$554</f>
        <v>0</v>
      </c>
      <c r="AI1124" s="79">
        <f>ALL!AI511/ALL!AI$554</f>
        <v>0</v>
      </c>
      <c r="AJ1124" s="79">
        <f>ALL!AJ511/ALL!AJ$554</f>
        <v>0</v>
      </c>
      <c r="AK1124" s="79">
        <f>ALL!AK511/ALL!AK$554</f>
        <v>0</v>
      </c>
      <c r="AL1124" s="79">
        <f>ALL!AL511/ALL!AL$554</f>
        <v>0</v>
      </c>
      <c r="AM1124" s="79">
        <f>ALL!AM511/ALL!AM$554</f>
        <v>0</v>
      </c>
      <c r="AN1124" s="79">
        <f>ALL!AN511/ALL!AN$554</f>
        <v>0</v>
      </c>
      <c r="AO1124" s="79">
        <f>ALL!AO511/ALL!AO$554</f>
        <v>0</v>
      </c>
      <c r="AP1124" s="79">
        <f>ALL!AP511/ALL!AP$554</f>
        <v>0</v>
      </c>
      <c r="AQ1124" s="79">
        <f>ALL!AQ511/ALL!AQ$554</f>
        <v>0</v>
      </c>
      <c r="AR1124" s="79">
        <f>ALL!AR511/ALL!AR$554</f>
        <v>0</v>
      </c>
      <c r="AS1124" s="79">
        <f>ALL!AS511/ALL!AS$554</f>
        <v>0</v>
      </c>
      <c r="AT1124" s="79">
        <f>ALL!AT511/ALL!AT$554</f>
        <v>0</v>
      </c>
      <c r="AU1124" s="79">
        <f>ALL!AU511/ALL!AU$554</f>
        <v>0</v>
      </c>
      <c r="AV1124" s="79">
        <f>ALL!AV511/ALL!AV$554</f>
        <v>0</v>
      </c>
      <c r="AW1124" s="79">
        <f>ALL!AW511/ALL!AW$554</f>
        <v>0</v>
      </c>
      <c r="AX1124" s="79">
        <f>ALL!AX511/ALL!AX$554</f>
        <v>0</v>
      </c>
      <c r="AY1124" s="79">
        <f>ALL!AY511/ALL!AY$554</f>
        <v>0</v>
      </c>
      <c r="AZ1124" s="79">
        <f>ALL!AZ511/ALL!AZ$554</f>
        <v>0</v>
      </c>
      <c r="BA1124" s="79">
        <f>ALL!BA511/ALL!BA$554</f>
        <v>0</v>
      </c>
      <c r="BB1124" s="79">
        <f>ALL!BB511/ALL!BB$554</f>
        <v>0</v>
      </c>
      <c r="BC1124" s="79">
        <f>ALL!BC511/ALL!BC$554</f>
        <v>0</v>
      </c>
      <c r="BD1124" s="79">
        <f>ALL!BD511/ALL!BD$554</f>
        <v>0</v>
      </c>
      <c r="BE1124" s="79">
        <f>ALL!BE511/ALL!BE$554</f>
        <v>0</v>
      </c>
      <c r="BF1124" s="79">
        <f>ALL!BF511/ALL!BF$554</f>
        <v>9.3136653972118087E-5</v>
      </c>
      <c r="BG1124" s="79">
        <f>ALL!BG511/ALL!BG$554</f>
        <v>0</v>
      </c>
      <c r="BH1124" s="79">
        <f>ALL!BH511/ALL!BH$554</f>
        <v>5.5579299955521048E-6</v>
      </c>
      <c r="BJ1124" s="267">
        <f t="array" ref="BJ1124">(MIN(IF($E$4:$BG$4=BJ$4,$E1124:$BG1124)))</f>
        <v>0</v>
      </c>
      <c r="BK1124" s="267">
        <f t="array" ref="BK1124">(MAX(IF($E$4:$BG$4=BK$4,$E1124:$BG1124)))</f>
        <v>0</v>
      </c>
      <c r="BL1124" s="267">
        <f t="array" ref="BL1124">(AVERAGE(IF($E$4:$BG$4=BL$4,$E1124:$BG1124)))</f>
        <v>0</v>
      </c>
      <c r="BM1124" s="267">
        <f t="array" ref="BM1124">(MIN(IF($E$4:$BG$4=BM$4,$E1124:$BG1124)))</f>
        <v>0</v>
      </c>
      <c r="BN1124" s="267">
        <f t="array" ref="BN1124">(MAX(IF($E$4:$BG$4=BN$4,$E1124:$BG1124)))</f>
        <v>9.3136653972118087E-5</v>
      </c>
      <c r="BO1124" s="267">
        <f t="array" ref="BO1124">(AVERAGE(IF($E$4:$BG$4=BO$4,$E1124:$BG1124)))</f>
        <v>2.3284163493029522E-5</v>
      </c>
      <c r="BP1124" s="267">
        <f t="array" ref="BP1124">(MIN(IF($E$4:$BG$4=BP$4,$E1124:$BG1124)))</f>
        <v>0</v>
      </c>
      <c r="BQ1124" s="267">
        <f t="array" ref="BQ1124">(MAX(IF($E$4:$BG$4=BQ$4,$E1124:$BG1124)))</f>
        <v>0</v>
      </c>
      <c r="BR1124" s="267">
        <f t="array" ref="BR1124">(AVERAGE(IF($E$4:$BG$4=BR$4,$E1124:$BG1124)))</f>
        <v>0</v>
      </c>
      <c r="BS1124" s="267">
        <f t="array" ref="BS1124">(MIN(IF($E$4:$BG$4=BS$4,$E1124:$BG1124)))</f>
        <v>0</v>
      </c>
      <c r="BT1124" s="267">
        <f t="array" ref="BT1124">(MAX(IF($E$4:$BG$4=BT$4,$E1124:$BG1124)))</f>
        <v>0</v>
      </c>
      <c r="BU1124" s="267">
        <f t="array" ref="BU1124">(AVERAGE(IF($E$4:$BG$4=BU$4,$E1124:$BG1124)))</f>
        <v>0</v>
      </c>
      <c r="BV1124" s="267">
        <f t="array" ref="BV1124">(MIN(IF($E$4:$BG$4=BV$4,$E1124:$BG1124)))</f>
        <v>0</v>
      </c>
      <c r="BW1124" s="267">
        <f t="array" ref="BW1124">(MAX(IF($E$4:$BG$4=BW$4,$E1124:$BG1124)))</f>
        <v>0</v>
      </c>
      <c r="BX1124" s="267">
        <f t="array" ref="BX1124">(AVERAGE(IF($E$4:$BG$4=BX$4,$E1124:$BG1124)))</f>
        <v>0</v>
      </c>
      <c r="BY1124" s="267">
        <f t="array" ref="BY1124">(MIN(IF($E$4:$BG$4=BY$4,$E1124:$BG1124)))</f>
        <v>0</v>
      </c>
      <c r="BZ1124" s="267">
        <f t="array" ref="BZ1124">(MAX(IF($E$4:$BG$4=BZ$4,$E1124:$BG1124)))</f>
        <v>1.687843042484612E-4</v>
      </c>
      <c r="CA1124" s="267">
        <f t="array" ref="CA1124">(AVERAGE(IF($E$4:$BG$4=CA$4,$E1124:$BG1124)))</f>
        <v>2.4112043464065885E-5</v>
      </c>
      <c r="CB1124" s="268">
        <f t="shared" si="399"/>
        <v>0</v>
      </c>
      <c r="CC1124" s="268">
        <f t="shared" si="400"/>
        <v>0</v>
      </c>
      <c r="CD1124" s="268">
        <f t="shared" si="401"/>
        <v>4.7621992403741689E-6</v>
      </c>
    </row>
    <row r="1125" spans="1:82" s="90" customFormat="1" ht="24">
      <c r="A1125" s="253">
        <f t="shared" si="408"/>
        <v>56501</v>
      </c>
      <c r="B1125" s="236" t="s">
        <v>444</v>
      </c>
      <c r="C1125" s="50"/>
      <c r="D1125" s="50"/>
      <c r="E1125" s="79">
        <f>ALL!E513/ALL!E$554</f>
        <v>8.1901423785653976E-4</v>
      </c>
      <c r="F1125" s="79">
        <f>ALL!F513/ALL!F$554</f>
        <v>6.4222065719223996E-4</v>
      </c>
      <c r="G1125" s="79">
        <f>ALL!G513/ALL!G$554</f>
        <v>3.8199383165778139E-4</v>
      </c>
      <c r="H1125" s="79">
        <f>ALL!H513/ALL!H$554</f>
        <v>1.8770679676370844E-4</v>
      </c>
      <c r="I1125" s="79">
        <f>ALL!I513/ALL!I$554</f>
        <v>5.3734764876817826E-4</v>
      </c>
      <c r="J1125" s="79">
        <f>ALL!J513/ALL!J$554</f>
        <v>1.2881982733868141E-4</v>
      </c>
      <c r="K1125" s="79">
        <f>ALL!K513/ALL!K$554</f>
        <v>5.8048300781841835E-4</v>
      </c>
      <c r="L1125" s="79">
        <f>ALL!L513/ALL!L$554</f>
        <v>3.232603077474656E-4</v>
      </c>
      <c r="M1125" s="79">
        <f>ALL!M513/ALL!M$554</f>
        <v>1.5036695445601351E-3</v>
      </c>
      <c r="N1125" s="79">
        <f>ALL!N513/ALL!N$554</f>
        <v>1.5579155407357507E-4</v>
      </c>
      <c r="O1125" s="79">
        <f>ALL!O513/ALL!O$554</f>
        <v>2.7860114766009374E-4</v>
      </c>
      <c r="P1125" s="79">
        <f>ALL!P513/ALL!P$554</f>
        <v>5.4877147532651012E-4</v>
      </c>
      <c r="Q1125" s="79">
        <f>ALL!Q513/ALL!Q$554</f>
        <v>1.4868082137284952E-3</v>
      </c>
      <c r="R1125" s="79">
        <f>ALL!R513/ALL!R$554</f>
        <v>1.1858026898735041E-3</v>
      </c>
      <c r="S1125" s="79">
        <f>ALL!S513/ALL!S$554</f>
        <v>1.4421224108832926E-3</v>
      </c>
      <c r="T1125" s="79">
        <f>ALL!T513/ALL!T$554</f>
        <v>8.1054747004023211E-4</v>
      </c>
      <c r="U1125" s="79">
        <f>ALL!U513/ALL!U$554</f>
        <v>3.4552632622228933E-4</v>
      </c>
      <c r="V1125" s="79">
        <f>ALL!V513/ALL!V$554</f>
        <v>6.8481614382000027E-4</v>
      </c>
      <c r="W1125" s="79">
        <f>ALL!W513/ALL!W$554</f>
        <v>4.3418392902134096E-4</v>
      </c>
      <c r="X1125" s="79">
        <f>ALL!X513/ALL!X$554</f>
        <v>5.0719374096754434E-4</v>
      </c>
      <c r="Y1125" s="79">
        <f>ALL!Y513/ALL!Y$554</f>
        <v>2.8742393511967779E-4</v>
      </c>
      <c r="Z1125" s="79">
        <f>ALL!Z513/ALL!Z$554</f>
        <v>8.813928913817777E-6</v>
      </c>
      <c r="AA1125" s="79">
        <f>ALL!AA513/ALL!AA$554</f>
        <v>2.4591746485133274E-3</v>
      </c>
      <c r="AB1125" s="79">
        <f>ALL!AB513/ALL!AB$554</f>
        <v>6.7560511606924492E-5</v>
      </c>
      <c r="AC1125" s="79">
        <f>ALL!AC513/ALL!AC$554</f>
        <v>3.6629268432250838E-4</v>
      </c>
      <c r="AD1125" s="79">
        <f>ALL!AD513/ALL!AD$554</f>
        <v>1.9375472150593696E-3</v>
      </c>
      <c r="AE1125" s="79">
        <f>ALL!AE513/ALL!AE$554</f>
        <v>0</v>
      </c>
      <c r="AF1125" s="79">
        <f>ALL!AF513/ALL!AF$554</f>
        <v>6.2971684628023838E-4</v>
      </c>
      <c r="AG1125" s="79">
        <f>ALL!AG513/ALL!AG$554</f>
        <v>6.5116390621179025E-4</v>
      </c>
      <c r="AH1125" s="79">
        <f>ALL!AH513/ALL!AH$554</f>
        <v>3.96941373681138E-4</v>
      </c>
      <c r="AI1125" s="79">
        <f>ALL!AI513/ALL!AI$554</f>
        <v>1.1994158303536035E-5</v>
      </c>
      <c r="AJ1125" s="79">
        <f>ALL!AJ513/ALL!AJ$554</f>
        <v>1.27821120331127E-4</v>
      </c>
      <c r="AK1125" s="79">
        <f>ALL!AK513/ALL!AK$554</f>
        <v>5.5207560165276154E-4</v>
      </c>
      <c r="AL1125" s="79">
        <f>ALL!AL513/ALL!AL$554</f>
        <v>1.4541562177222463E-3</v>
      </c>
      <c r="AM1125" s="79">
        <f>ALL!AM513/ALL!AM$554</f>
        <v>6.3836783036707468E-3</v>
      </c>
      <c r="AN1125" s="79">
        <f>ALL!AN513/ALL!AN$554</f>
        <v>2.0617041938459017E-4</v>
      </c>
      <c r="AO1125" s="79">
        <f>ALL!AO513/ALL!AO$554</f>
        <v>4.4953182855396017E-4</v>
      </c>
      <c r="AP1125" s="79">
        <f>ALL!AP513/ALL!AP$554</f>
        <v>1.8594192277795745E-3</v>
      </c>
      <c r="AQ1125" s="79">
        <f>ALL!AQ513/ALL!AQ$554</f>
        <v>1.0742571437793254E-3</v>
      </c>
      <c r="AR1125" s="79">
        <f>ALL!AR513/ALL!AR$554</f>
        <v>0</v>
      </c>
      <c r="AS1125" s="79">
        <f>ALL!AS513/ALL!AS$554</f>
        <v>4.3429129546394335E-3</v>
      </c>
      <c r="AT1125" s="79">
        <f>ALL!AT513/ALL!AT$554</f>
        <v>3.179878121470099E-4</v>
      </c>
      <c r="AU1125" s="79">
        <f>ALL!AU513/ALL!AU$554</f>
        <v>9.1994765867663315E-3</v>
      </c>
      <c r="AV1125" s="79">
        <f>ALL!AV513/ALL!AV$554</f>
        <v>1.8109931757602927E-3</v>
      </c>
      <c r="AW1125" s="79">
        <f>ALL!AW513/ALL!AW$554</f>
        <v>4.8859979750220147E-4</v>
      </c>
      <c r="AX1125" s="79">
        <f>ALL!AX513/ALL!AX$554</f>
        <v>1.1052941118550766E-3</v>
      </c>
      <c r="AY1125" s="79">
        <f>ALL!AY513/ALL!AY$554</f>
        <v>9.4595636383920292E-3</v>
      </c>
      <c r="AZ1125" s="79">
        <f>ALL!AZ513/ALL!AZ$554</f>
        <v>4.4566643366589624E-5</v>
      </c>
      <c r="BA1125" s="79">
        <f>ALL!BA513/ALL!BA$554</f>
        <v>2.942387607331465E-4</v>
      </c>
      <c r="BB1125" s="79">
        <f>ALL!BB513/ALL!BB$554</f>
        <v>0</v>
      </c>
      <c r="BC1125" s="79">
        <f>ALL!BC513/ALL!BC$554</f>
        <v>0</v>
      </c>
      <c r="BD1125" s="79">
        <f>ALL!BD513/ALL!BD$554</f>
        <v>2.9217873102515727E-4</v>
      </c>
      <c r="BE1125" s="79">
        <f>ALL!BE513/ALL!BE$554</f>
        <v>2.6762810559058094E-4</v>
      </c>
      <c r="BF1125" s="79">
        <f>ALL!BF513/ALL!BF$554</f>
        <v>7.188707859600448E-4</v>
      </c>
      <c r="BG1125" s="79">
        <f>ALL!BG513/ALL!BG$554</f>
        <v>4.7893521423778766E-4</v>
      </c>
      <c r="BH1125" s="79">
        <f>ALL!BH513/ALL!BH$554</f>
        <v>5.4046845436304827E-4</v>
      </c>
      <c r="BJ1125" s="267">
        <f t="array" ref="BJ1125">(MIN(IF($E$4:$BG$4=BJ$4,$E1125:$BG1125)))</f>
        <v>0</v>
      </c>
      <c r="BK1125" s="267">
        <f t="array" ref="BK1125">(MAX(IF($E$4:$BG$4=BK$4,$E1125:$BG1125)))</f>
        <v>9.4595636383920292E-3</v>
      </c>
      <c r="BL1125" s="267">
        <f t="array" ref="BL1125">(AVERAGE(IF($E$4:$BG$4=BL$4,$E1125:$BG1125)))</f>
        <v>1.9158132562912226E-3</v>
      </c>
      <c r="BM1125" s="267">
        <f t="array" ref="BM1125">(MIN(IF($E$4:$BG$4=BM$4,$E1125:$BG1125)))</f>
        <v>2.6762810559058094E-4</v>
      </c>
      <c r="BN1125" s="267">
        <f t="array" ref="BN1125">(MAX(IF($E$4:$BG$4=BN$4,$E1125:$BG1125)))</f>
        <v>7.188707859600448E-4</v>
      </c>
      <c r="BO1125" s="267">
        <f t="array" ref="BO1125">(AVERAGE(IF($E$4:$BG$4=BO$4,$E1125:$BG1125)))</f>
        <v>4.3940320920339267E-4</v>
      </c>
      <c r="BP1125" s="267">
        <f t="array" ref="BP1125">(MIN(IF($E$4:$BG$4=BP$4,$E1125:$BG1125)))</f>
        <v>5.5207560165276154E-4</v>
      </c>
      <c r="BQ1125" s="267">
        <f t="array" ref="BQ1125">(MAX(IF($E$4:$BG$4=BQ$4,$E1125:$BG1125)))</f>
        <v>6.3836783036707468E-3</v>
      </c>
      <c r="BR1125" s="267">
        <f t="array" ref="BR1125">(AVERAGE(IF($E$4:$BG$4=BR$4,$E1125:$BG1125)))</f>
        <v>2.7966367076819182E-3</v>
      </c>
      <c r="BS1125" s="267">
        <f t="array" ref="BS1125">(MIN(IF($E$4:$BG$4=BS$4,$E1125:$BG1125)))</f>
        <v>0</v>
      </c>
      <c r="BT1125" s="267">
        <f t="array" ref="BT1125">(MAX(IF($E$4:$BG$4=BT$4,$E1125:$BG1125)))</f>
        <v>2.4591746485133274E-3</v>
      </c>
      <c r="BU1125" s="267">
        <f t="array" ref="BU1125">(AVERAGE(IF($E$4:$BG$4=BU$4,$E1125:$BG1125)))</f>
        <v>7.817944920765009E-4</v>
      </c>
      <c r="BV1125" s="267">
        <f t="array" ref="BV1125">(MIN(IF($E$4:$BG$4=BV$4,$E1125:$BG1125)))</f>
        <v>8.813928913817777E-6</v>
      </c>
      <c r="BW1125" s="267">
        <f t="array" ref="BW1125">(MAX(IF($E$4:$BG$4=BW$4,$E1125:$BG1125)))</f>
        <v>3.8199383165778139E-4</v>
      </c>
      <c r="BX1125" s="267">
        <f t="array" ref="BX1125">(AVERAGE(IF($E$4:$BG$4=BX$4,$E1125:$BG1125)))</f>
        <v>1.4654734812741266E-4</v>
      </c>
      <c r="BY1125" s="267">
        <f t="array" ref="BY1125">(MIN(IF($E$4:$BG$4=BY$4,$E1125:$BG1125)))</f>
        <v>1.1994158303536035E-5</v>
      </c>
      <c r="BZ1125" s="267">
        <f t="array" ref="BZ1125">(MAX(IF($E$4:$BG$4=BZ$4,$E1125:$BG1125)))</f>
        <v>6.5116390621179025E-4</v>
      </c>
      <c r="CA1125" s="267">
        <f t="array" ref="CA1125">(AVERAGE(IF($E$4:$BG$4=CA$4,$E1125:$BG1125)))</f>
        <v>4.1789393764961628E-4</v>
      </c>
      <c r="CB1125" s="268">
        <f t="shared" si="399"/>
        <v>0</v>
      </c>
      <c r="CC1125" s="268">
        <f t="shared" si="400"/>
        <v>0</v>
      </c>
      <c r="CD1125" s="268">
        <f t="shared" si="401"/>
        <v>1.1041757518214976E-3</v>
      </c>
    </row>
    <row r="1126" spans="1:82" s="90" customFormat="1">
      <c r="A1126" s="253">
        <f t="shared" si="408"/>
        <v>57101</v>
      </c>
      <c r="B1126" s="236" t="s">
        <v>445</v>
      </c>
      <c r="C1126" s="50"/>
      <c r="D1126" s="50"/>
      <c r="E1126" s="79">
        <f>ALL!E514/ALL!E$554</f>
        <v>0</v>
      </c>
      <c r="F1126" s="79">
        <f>ALL!F514/ALL!F$554</f>
        <v>0</v>
      </c>
      <c r="G1126" s="79">
        <f>ALL!G514/ALL!G$554</f>
        <v>0</v>
      </c>
      <c r="H1126" s="79">
        <f>ALL!H514/ALL!H$554</f>
        <v>0</v>
      </c>
      <c r="I1126" s="79">
        <f>ALL!I514/ALL!I$554</f>
        <v>0</v>
      </c>
      <c r="J1126" s="79">
        <f>ALL!J514/ALL!J$554</f>
        <v>0</v>
      </c>
      <c r="K1126" s="79">
        <f>ALL!K514/ALL!K$554</f>
        <v>0</v>
      </c>
      <c r="L1126" s="79">
        <f>ALL!L514/ALL!L$554</f>
        <v>0</v>
      </c>
      <c r="M1126" s="79">
        <f>ALL!M514/ALL!M$554</f>
        <v>0</v>
      </c>
      <c r="N1126" s="79">
        <f>ALL!N514/ALL!N$554</f>
        <v>0</v>
      </c>
      <c r="O1126" s="79">
        <f>ALL!O514/ALL!O$554</f>
        <v>0</v>
      </c>
      <c r="P1126" s="79">
        <f>ALL!P514/ALL!P$554</f>
        <v>0</v>
      </c>
      <c r="Q1126" s="79">
        <f>ALL!Q514/ALL!Q$554</f>
        <v>0</v>
      </c>
      <c r="R1126" s="79">
        <f>ALL!R514/ALL!R$554</f>
        <v>0</v>
      </c>
      <c r="S1126" s="79">
        <f>ALL!S514/ALL!S$554</f>
        <v>0</v>
      </c>
      <c r="T1126" s="79">
        <f>ALL!T514/ALL!T$554</f>
        <v>0</v>
      </c>
      <c r="U1126" s="79">
        <f>ALL!U514/ALL!U$554</f>
        <v>0</v>
      </c>
      <c r="V1126" s="79">
        <f>ALL!V514/ALL!V$554</f>
        <v>0</v>
      </c>
      <c r="W1126" s="79">
        <f>ALL!W514/ALL!W$554</f>
        <v>0</v>
      </c>
      <c r="X1126" s="79">
        <f>ALL!X514/ALL!X$554</f>
        <v>0</v>
      </c>
      <c r="Y1126" s="79">
        <f>ALL!Y514/ALL!Y$554</f>
        <v>0</v>
      </c>
      <c r="Z1126" s="79">
        <f>ALL!Z514/ALL!Z$554</f>
        <v>0</v>
      </c>
      <c r="AA1126" s="79">
        <f>ALL!AA514/ALL!AA$554</f>
        <v>0</v>
      </c>
      <c r="AB1126" s="79">
        <f>ALL!AB514/ALL!AB$554</f>
        <v>0</v>
      </c>
      <c r="AC1126" s="79">
        <f>ALL!AC514/ALL!AC$554</f>
        <v>0</v>
      </c>
      <c r="AD1126" s="79">
        <f>ALL!AD514/ALL!AD$554</f>
        <v>0</v>
      </c>
      <c r="AE1126" s="79">
        <f>ALL!AE514/ALL!AE$554</f>
        <v>0</v>
      </c>
      <c r="AF1126" s="79">
        <f>ALL!AF514/ALL!AF$554</f>
        <v>0</v>
      </c>
      <c r="AG1126" s="79">
        <f>ALL!AG514/ALL!AG$554</f>
        <v>0</v>
      </c>
      <c r="AH1126" s="79">
        <f>ALL!AH514/ALL!AH$554</f>
        <v>0</v>
      </c>
      <c r="AI1126" s="79">
        <f>ALL!AI514/ALL!AI$554</f>
        <v>0</v>
      </c>
      <c r="AJ1126" s="79">
        <f>ALL!AJ514/ALL!AJ$554</f>
        <v>0</v>
      </c>
      <c r="AK1126" s="79">
        <f>ALL!AK514/ALL!AK$554</f>
        <v>0</v>
      </c>
      <c r="AL1126" s="79">
        <f>ALL!AL514/ALL!AL$554</f>
        <v>0</v>
      </c>
      <c r="AM1126" s="79">
        <f>ALL!AM514/ALL!AM$554</f>
        <v>0</v>
      </c>
      <c r="AN1126" s="79">
        <f>ALL!AN514/ALL!AN$554</f>
        <v>0</v>
      </c>
      <c r="AO1126" s="79">
        <f>ALL!AO514/ALL!AO$554</f>
        <v>0</v>
      </c>
      <c r="AP1126" s="79">
        <f>ALL!AP514/ALL!AP$554</f>
        <v>0</v>
      </c>
      <c r="AQ1126" s="79">
        <f>ALL!AQ514/ALL!AQ$554</f>
        <v>0</v>
      </c>
      <c r="AR1126" s="79">
        <f>ALL!AR514/ALL!AR$554</f>
        <v>0</v>
      </c>
      <c r="AS1126" s="79">
        <f>ALL!AS514/ALL!AS$554</f>
        <v>0</v>
      </c>
      <c r="AT1126" s="79">
        <f>ALL!AT514/ALL!AT$554</f>
        <v>0</v>
      </c>
      <c r="AU1126" s="79">
        <f>ALL!AU514/ALL!AU$554</f>
        <v>0</v>
      </c>
      <c r="AV1126" s="79">
        <f>ALL!AV514/ALL!AV$554</f>
        <v>0</v>
      </c>
      <c r="AW1126" s="79">
        <f>ALL!AW514/ALL!AW$554</f>
        <v>0</v>
      </c>
      <c r="AX1126" s="79">
        <f>ALL!AX514/ALL!AX$554</f>
        <v>0</v>
      </c>
      <c r="AY1126" s="79">
        <f>ALL!AY514/ALL!AY$554</f>
        <v>0</v>
      </c>
      <c r="AZ1126" s="79">
        <f>ALL!AZ514/ALL!AZ$554</f>
        <v>0</v>
      </c>
      <c r="BA1126" s="79">
        <f>ALL!BA514/ALL!BA$554</f>
        <v>0</v>
      </c>
      <c r="BB1126" s="79">
        <f>ALL!BB514/ALL!BB$554</f>
        <v>0</v>
      </c>
      <c r="BC1126" s="79">
        <f>ALL!BC514/ALL!BC$554</f>
        <v>0</v>
      </c>
      <c r="BD1126" s="79">
        <f>ALL!BD514/ALL!BD$554</f>
        <v>0</v>
      </c>
      <c r="BE1126" s="79">
        <f>ALL!BE514/ALL!BE$554</f>
        <v>0</v>
      </c>
      <c r="BF1126" s="79">
        <f>ALL!BF514/ALL!BF$554</f>
        <v>0</v>
      </c>
      <c r="BG1126" s="79">
        <f>ALL!BG514/ALL!BG$554</f>
        <v>0</v>
      </c>
      <c r="BH1126" s="79">
        <f>ALL!BH514/ALL!BH$554</f>
        <v>0</v>
      </c>
      <c r="BJ1126" s="267">
        <f t="array" ref="BJ1126">(MIN(IF($E$4:$BG$4=BJ$4,$E1126:$BG1126)))</f>
        <v>0</v>
      </c>
      <c r="BK1126" s="267">
        <f t="array" ref="BK1126">(MAX(IF($E$4:$BG$4=BK$4,$E1126:$BG1126)))</f>
        <v>0</v>
      </c>
      <c r="BL1126" s="267">
        <f t="array" ref="BL1126">(AVERAGE(IF($E$4:$BG$4=BL$4,$E1126:$BG1126)))</f>
        <v>0</v>
      </c>
      <c r="BM1126" s="267">
        <f t="array" ref="BM1126">(MIN(IF($E$4:$BG$4=BM$4,$E1126:$BG1126)))</f>
        <v>0</v>
      </c>
      <c r="BN1126" s="267">
        <f t="array" ref="BN1126">(MAX(IF($E$4:$BG$4=BN$4,$E1126:$BG1126)))</f>
        <v>0</v>
      </c>
      <c r="BO1126" s="267">
        <f t="array" ref="BO1126">(AVERAGE(IF($E$4:$BG$4=BO$4,$E1126:$BG1126)))</f>
        <v>0</v>
      </c>
      <c r="BP1126" s="267">
        <f t="array" ref="BP1126">(MIN(IF($E$4:$BG$4=BP$4,$E1126:$BG1126)))</f>
        <v>0</v>
      </c>
      <c r="BQ1126" s="267">
        <f t="array" ref="BQ1126">(MAX(IF($E$4:$BG$4=BQ$4,$E1126:$BG1126)))</f>
        <v>0</v>
      </c>
      <c r="BR1126" s="267">
        <f t="array" ref="BR1126">(AVERAGE(IF($E$4:$BG$4=BR$4,$E1126:$BG1126)))</f>
        <v>0</v>
      </c>
      <c r="BS1126" s="267">
        <f t="array" ref="BS1126">(MIN(IF($E$4:$BG$4=BS$4,$E1126:$BG1126)))</f>
        <v>0</v>
      </c>
      <c r="BT1126" s="267">
        <f t="array" ref="BT1126">(MAX(IF($E$4:$BG$4=BT$4,$E1126:$BG1126)))</f>
        <v>0</v>
      </c>
      <c r="BU1126" s="267">
        <f t="array" ref="BU1126">(AVERAGE(IF($E$4:$BG$4=BU$4,$E1126:$BG1126)))</f>
        <v>0</v>
      </c>
      <c r="BV1126" s="267">
        <f t="array" ref="BV1126">(MIN(IF($E$4:$BG$4=BV$4,$E1126:$BG1126)))</f>
        <v>0</v>
      </c>
      <c r="BW1126" s="267">
        <f t="array" ref="BW1126">(MAX(IF($E$4:$BG$4=BW$4,$E1126:$BG1126)))</f>
        <v>0</v>
      </c>
      <c r="BX1126" s="267">
        <f t="array" ref="BX1126">(AVERAGE(IF($E$4:$BG$4=BX$4,$E1126:$BG1126)))</f>
        <v>0</v>
      </c>
      <c r="BY1126" s="267">
        <f t="array" ref="BY1126">(MIN(IF($E$4:$BG$4=BY$4,$E1126:$BG1126)))</f>
        <v>0</v>
      </c>
      <c r="BZ1126" s="267">
        <f t="array" ref="BZ1126">(MAX(IF($E$4:$BG$4=BZ$4,$E1126:$BG1126)))</f>
        <v>0</v>
      </c>
      <c r="CA1126" s="267">
        <f t="array" ref="CA1126">(AVERAGE(IF($E$4:$BG$4=CA$4,$E1126:$BG1126)))</f>
        <v>0</v>
      </c>
      <c r="CB1126" s="268">
        <f t="shared" si="399"/>
        <v>0</v>
      </c>
      <c r="CC1126" s="268">
        <f t="shared" si="400"/>
        <v>0</v>
      </c>
      <c r="CD1126" s="268">
        <f t="shared" si="401"/>
        <v>0</v>
      </c>
    </row>
    <row r="1127" spans="1:82" s="90" customFormat="1">
      <c r="A1127" s="253">
        <f t="shared" si="408"/>
        <v>57102</v>
      </c>
      <c r="B1127" s="236" t="s">
        <v>446</v>
      </c>
      <c r="C1127" s="50"/>
      <c r="D1127" s="50"/>
      <c r="E1127" s="79">
        <f>ALL!E515/ALL!E$554</f>
        <v>0</v>
      </c>
      <c r="F1127" s="79">
        <f>ALL!F515/ALL!F$554</f>
        <v>0</v>
      </c>
      <c r="G1127" s="79">
        <f>ALL!G515/ALL!G$554</f>
        <v>0</v>
      </c>
      <c r="H1127" s="79">
        <f>ALL!H515/ALL!H$554</f>
        <v>0</v>
      </c>
      <c r="I1127" s="79">
        <f>ALL!I515/ALL!I$554</f>
        <v>0</v>
      </c>
      <c r="J1127" s="79">
        <f>ALL!J515/ALL!J$554</f>
        <v>0</v>
      </c>
      <c r="K1127" s="79">
        <f>ALL!K515/ALL!K$554</f>
        <v>0</v>
      </c>
      <c r="L1127" s="79">
        <f>ALL!L515/ALL!L$554</f>
        <v>0</v>
      </c>
      <c r="M1127" s="79">
        <f>ALL!M515/ALL!M$554</f>
        <v>0</v>
      </c>
      <c r="N1127" s="79">
        <f>ALL!N515/ALL!N$554</f>
        <v>0</v>
      </c>
      <c r="O1127" s="79">
        <f>ALL!O515/ALL!O$554</f>
        <v>0</v>
      </c>
      <c r="P1127" s="79">
        <f>ALL!P515/ALL!P$554</f>
        <v>0</v>
      </c>
      <c r="Q1127" s="79">
        <f>ALL!Q515/ALL!Q$554</f>
        <v>0</v>
      </c>
      <c r="R1127" s="79">
        <f>ALL!R515/ALL!R$554</f>
        <v>0</v>
      </c>
      <c r="S1127" s="79">
        <f>ALL!S515/ALL!S$554</f>
        <v>0</v>
      </c>
      <c r="T1127" s="79">
        <f>ALL!T515/ALL!T$554</f>
        <v>0</v>
      </c>
      <c r="U1127" s="79">
        <f>ALL!U515/ALL!U$554</f>
        <v>0</v>
      </c>
      <c r="V1127" s="79">
        <f>ALL!V515/ALL!V$554</f>
        <v>0</v>
      </c>
      <c r="W1127" s="79">
        <f>ALL!W515/ALL!W$554</f>
        <v>0</v>
      </c>
      <c r="X1127" s="79">
        <f>ALL!X515/ALL!X$554</f>
        <v>0</v>
      </c>
      <c r="Y1127" s="79">
        <f>ALL!Y515/ALL!Y$554</f>
        <v>0</v>
      </c>
      <c r="Z1127" s="79">
        <f>ALL!Z515/ALL!Z$554</f>
        <v>0</v>
      </c>
      <c r="AA1127" s="79">
        <f>ALL!AA515/ALL!AA$554</f>
        <v>0</v>
      </c>
      <c r="AB1127" s="79">
        <f>ALL!AB515/ALL!AB$554</f>
        <v>0</v>
      </c>
      <c r="AC1127" s="79">
        <f>ALL!AC515/ALL!AC$554</f>
        <v>0</v>
      </c>
      <c r="AD1127" s="79">
        <f>ALL!AD515/ALL!AD$554</f>
        <v>0</v>
      </c>
      <c r="AE1127" s="79">
        <f>ALL!AE515/ALL!AE$554</f>
        <v>0</v>
      </c>
      <c r="AF1127" s="79">
        <f>ALL!AF515/ALL!AF$554</f>
        <v>0</v>
      </c>
      <c r="AG1127" s="79">
        <f>ALL!AG515/ALL!AG$554</f>
        <v>0</v>
      </c>
      <c r="AH1127" s="79">
        <f>ALL!AH515/ALL!AH$554</f>
        <v>0</v>
      </c>
      <c r="AI1127" s="79">
        <f>ALL!AI515/ALL!AI$554</f>
        <v>0</v>
      </c>
      <c r="AJ1127" s="79">
        <f>ALL!AJ515/ALL!AJ$554</f>
        <v>0</v>
      </c>
      <c r="AK1127" s="79">
        <f>ALL!AK515/ALL!AK$554</f>
        <v>0</v>
      </c>
      <c r="AL1127" s="79">
        <f>ALL!AL515/ALL!AL$554</f>
        <v>0</v>
      </c>
      <c r="AM1127" s="79">
        <f>ALL!AM515/ALL!AM$554</f>
        <v>0</v>
      </c>
      <c r="AN1127" s="79">
        <f>ALL!AN515/ALL!AN$554</f>
        <v>0</v>
      </c>
      <c r="AO1127" s="79">
        <f>ALL!AO515/ALL!AO$554</f>
        <v>0</v>
      </c>
      <c r="AP1127" s="79">
        <f>ALL!AP515/ALL!AP$554</f>
        <v>0</v>
      </c>
      <c r="AQ1127" s="79">
        <f>ALL!AQ515/ALL!AQ$554</f>
        <v>0</v>
      </c>
      <c r="AR1127" s="79">
        <f>ALL!AR515/ALL!AR$554</f>
        <v>0</v>
      </c>
      <c r="AS1127" s="79">
        <f>ALL!AS515/ALL!AS$554</f>
        <v>0</v>
      </c>
      <c r="AT1127" s="79">
        <f>ALL!AT515/ALL!AT$554</f>
        <v>0</v>
      </c>
      <c r="AU1127" s="79">
        <f>ALL!AU515/ALL!AU$554</f>
        <v>0</v>
      </c>
      <c r="AV1127" s="79">
        <f>ALL!AV515/ALL!AV$554</f>
        <v>0</v>
      </c>
      <c r="AW1127" s="79">
        <f>ALL!AW515/ALL!AW$554</f>
        <v>0</v>
      </c>
      <c r="AX1127" s="79">
        <f>ALL!AX515/ALL!AX$554</f>
        <v>0</v>
      </c>
      <c r="AY1127" s="79">
        <f>ALL!AY515/ALL!AY$554</f>
        <v>0</v>
      </c>
      <c r="AZ1127" s="79">
        <f>ALL!AZ515/ALL!AZ$554</f>
        <v>0</v>
      </c>
      <c r="BA1127" s="79">
        <f>ALL!BA515/ALL!BA$554</f>
        <v>0</v>
      </c>
      <c r="BB1127" s="79">
        <f>ALL!BB515/ALL!BB$554</f>
        <v>0</v>
      </c>
      <c r="BC1127" s="79">
        <f>ALL!BC515/ALL!BC$554</f>
        <v>0</v>
      </c>
      <c r="BD1127" s="79">
        <f>ALL!BD515/ALL!BD$554</f>
        <v>0</v>
      </c>
      <c r="BE1127" s="79">
        <f>ALL!BE515/ALL!BE$554</f>
        <v>0</v>
      </c>
      <c r="BF1127" s="79">
        <f>ALL!BF515/ALL!BF$554</f>
        <v>0</v>
      </c>
      <c r="BG1127" s="79">
        <f>ALL!BG515/ALL!BG$554</f>
        <v>0</v>
      </c>
      <c r="BH1127" s="79">
        <f>ALL!BH515/ALL!BH$554</f>
        <v>0</v>
      </c>
      <c r="BJ1127" s="267">
        <f t="array" ref="BJ1127">(MIN(IF($E$4:$BG$4=BJ$4,$E1127:$BG1127)))</f>
        <v>0</v>
      </c>
      <c r="BK1127" s="267">
        <f t="array" ref="BK1127">(MAX(IF($E$4:$BG$4=BK$4,$E1127:$BG1127)))</f>
        <v>0</v>
      </c>
      <c r="BL1127" s="267">
        <f t="array" ref="BL1127">(AVERAGE(IF($E$4:$BG$4=BL$4,$E1127:$BG1127)))</f>
        <v>0</v>
      </c>
      <c r="BM1127" s="267">
        <f t="array" ref="BM1127">(MIN(IF($E$4:$BG$4=BM$4,$E1127:$BG1127)))</f>
        <v>0</v>
      </c>
      <c r="BN1127" s="267">
        <f t="array" ref="BN1127">(MAX(IF($E$4:$BG$4=BN$4,$E1127:$BG1127)))</f>
        <v>0</v>
      </c>
      <c r="BO1127" s="267">
        <f t="array" ref="BO1127">(AVERAGE(IF($E$4:$BG$4=BO$4,$E1127:$BG1127)))</f>
        <v>0</v>
      </c>
      <c r="BP1127" s="267">
        <f t="array" ref="BP1127">(MIN(IF($E$4:$BG$4=BP$4,$E1127:$BG1127)))</f>
        <v>0</v>
      </c>
      <c r="BQ1127" s="267">
        <f t="array" ref="BQ1127">(MAX(IF($E$4:$BG$4=BQ$4,$E1127:$BG1127)))</f>
        <v>0</v>
      </c>
      <c r="BR1127" s="267">
        <f t="array" ref="BR1127">(AVERAGE(IF($E$4:$BG$4=BR$4,$E1127:$BG1127)))</f>
        <v>0</v>
      </c>
      <c r="BS1127" s="267">
        <f t="array" ref="BS1127">(MIN(IF($E$4:$BG$4=BS$4,$E1127:$BG1127)))</f>
        <v>0</v>
      </c>
      <c r="BT1127" s="267">
        <f t="array" ref="BT1127">(MAX(IF($E$4:$BG$4=BT$4,$E1127:$BG1127)))</f>
        <v>0</v>
      </c>
      <c r="BU1127" s="267">
        <f t="array" ref="BU1127">(AVERAGE(IF($E$4:$BG$4=BU$4,$E1127:$BG1127)))</f>
        <v>0</v>
      </c>
      <c r="BV1127" s="267">
        <f t="array" ref="BV1127">(MIN(IF($E$4:$BG$4=BV$4,$E1127:$BG1127)))</f>
        <v>0</v>
      </c>
      <c r="BW1127" s="267">
        <f t="array" ref="BW1127">(MAX(IF($E$4:$BG$4=BW$4,$E1127:$BG1127)))</f>
        <v>0</v>
      </c>
      <c r="BX1127" s="267">
        <f t="array" ref="BX1127">(AVERAGE(IF($E$4:$BG$4=BX$4,$E1127:$BG1127)))</f>
        <v>0</v>
      </c>
      <c r="BY1127" s="267">
        <f t="array" ref="BY1127">(MIN(IF($E$4:$BG$4=BY$4,$E1127:$BG1127)))</f>
        <v>0</v>
      </c>
      <c r="BZ1127" s="267">
        <f t="array" ref="BZ1127">(MAX(IF($E$4:$BG$4=BZ$4,$E1127:$BG1127)))</f>
        <v>0</v>
      </c>
      <c r="CA1127" s="267">
        <f t="array" ref="CA1127">(AVERAGE(IF($E$4:$BG$4=CA$4,$E1127:$BG1127)))</f>
        <v>0</v>
      </c>
      <c r="CB1127" s="268">
        <f t="shared" si="399"/>
        <v>0</v>
      </c>
      <c r="CC1127" s="268">
        <f t="shared" si="400"/>
        <v>0</v>
      </c>
      <c r="CD1127" s="268">
        <f t="shared" si="401"/>
        <v>0</v>
      </c>
    </row>
    <row r="1128" spans="1:82" s="90" customFormat="1">
      <c r="A1128" s="253">
        <f t="shared" si="408"/>
        <v>57201</v>
      </c>
      <c r="B1128" s="236" t="s">
        <v>911</v>
      </c>
      <c r="C1128" s="50"/>
      <c r="D1128" s="50"/>
      <c r="E1128" s="79">
        <f>ALL!E516/ALL!E$554</f>
        <v>0</v>
      </c>
      <c r="F1128" s="79">
        <f>ALL!F516/ALL!F$554</f>
        <v>0</v>
      </c>
      <c r="G1128" s="79">
        <f>ALL!G516/ALL!G$554</f>
        <v>0</v>
      </c>
      <c r="H1128" s="79">
        <f>ALL!H516/ALL!H$554</f>
        <v>0</v>
      </c>
      <c r="I1128" s="79">
        <f>ALL!I516/ALL!I$554</f>
        <v>0</v>
      </c>
      <c r="J1128" s="79">
        <f>ALL!J516/ALL!J$554</f>
        <v>0</v>
      </c>
      <c r="K1128" s="79">
        <f>ALL!K516/ALL!K$554</f>
        <v>0</v>
      </c>
      <c r="L1128" s="79">
        <f>ALL!L516/ALL!L$554</f>
        <v>0</v>
      </c>
      <c r="M1128" s="79">
        <f>ALL!M516/ALL!M$554</f>
        <v>0</v>
      </c>
      <c r="N1128" s="79">
        <f>ALL!N516/ALL!N$554</f>
        <v>0</v>
      </c>
      <c r="O1128" s="79">
        <f>ALL!O516/ALL!O$554</f>
        <v>0</v>
      </c>
      <c r="P1128" s="79">
        <f>ALL!P516/ALL!P$554</f>
        <v>0</v>
      </c>
      <c r="Q1128" s="79">
        <f>ALL!Q516/ALL!Q$554</f>
        <v>0</v>
      </c>
      <c r="R1128" s="79">
        <f>ALL!R516/ALL!R$554</f>
        <v>0</v>
      </c>
      <c r="S1128" s="79">
        <f>ALL!S516/ALL!S$554</f>
        <v>0</v>
      </c>
      <c r="T1128" s="79">
        <f>ALL!T516/ALL!T$554</f>
        <v>0</v>
      </c>
      <c r="U1128" s="79">
        <f>ALL!U516/ALL!U$554</f>
        <v>0</v>
      </c>
      <c r="V1128" s="79">
        <f>ALL!V516/ALL!V$554</f>
        <v>0</v>
      </c>
      <c r="W1128" s="79">
        <f>ALL!W516/ALL!W$554</f>
        <v>0</v>
      </c>
      <c r="X1128" s="79">
        <f>ALL!X516/ALL!X$554</f>
        <v>0</v>
      </c>
      <c r="Y1128" s="79">
        <f>ALL!Y516/ALL!Y$554</f>
        <v>0</v>
      </c>
      <c r="Z1128" s="79">
        <f>ALL!Z516/ALL!Z$554</f>
        <v>0</v>
      </c>
      <c r="AA1128" s="79">
        <f>ALL!AA516/ALL!AA$554</f>
        <v>0</v>
      </c>
      <c r="AB1128" s="79">
        <f>ALL!AB516/ALL!AB$554</f>
        <v>0</v>
      </c>
      <c r="AC1128" s="79">
        <f>ALL!AC516/ALL!AC$554</f>
        <v>0</v>
      </c>
      <c r="AD1128" s="79">
        <f>ALL!AD516/ALL!AD$554</f>
        <v>0</v>
      </c>
      <c r="AE1128" s="79">
        <f>ALL!AE516/ALL!AE$554</f>
        <v>0</v>
      </c>
      <c r="AF1128" s="79">
        <f>ALL!AF516/ALL!AF$554</f>
        <v>0</v>
      </c>
      <c r="AG1128" s="79">
        <f>ALL!AG516/ALL!AG$554</f>
        <v>0</v>
      </c>
      <c r="AH1128" s="79">
        <f>ALL!AH516/ALL!AH$554</f>
        <v>0</v>
      </c>
      <c r="AI1128" s="79">
        <f>ALL!AI516/ALL!AI$554</f>
        <v>0</v>
      </c>
      <c r="AJ1128" s="79">
        <f>ALL!AJ516/ALL!AJ$554</f>
        <v>0</v>
      </c>
      <c r="AK1128" s="79">
        <f>ALL!AK516/ALL!AK$554</f>
        <v>0</v>
      </c>
      <c r="AL1128" s="79">
        <f>ALL!AL516/ALL!AL$554</f>
        <v>0</v>
      </c>
      <c r="AM1128" s="79">
        <f>ALL!AM516/ALL!AM$554</f>
        <v>0</v>
      </c>
      <c r="AN1128" s="79">
        <f>ALL!AN516/ALL!AN$554</f>
        <v>0</v>
      </c>
      <c r="AO1128" s="79">
        <f>ALL!AO516/ALL!AO$554</f>
        <v>0</v>
      </c>
      <c r="AP1128" s="79">
        <f>ALL!AP516/ALL!AP$554</f>
        <v>0</v>
      </c>
      <c r="AQ1128" s="79">
        <f>ALL!AQ516/ALL!AQ$554</f>
        <v>0</v>
      </c>
      <c r="AR1128" s="79">
        <f>ALL!AR516/ALL!AR$554</f>
        <v>0</v>
      </c>
      <c r="AS1128" s="79">
        <f>ALL!AS516/ALL!AS$554</f>
        <v>0</v>
      </c>
      <c r="AT1128" s="79">
        <f>ALL!AT516/ALL!AT$554</f>
        <v>0</v>
      </c>
      <c r="AU1128" s="79">
        <f>ALL!AU516/ALL!AU$554</f>
        <v>0</v>
      </c>
      <c r="AV1128" s="79">
        <f>ALL!AV516/ALL!AV$554</f>
        <v>0</v>
      </c>
      <c r="AW1128" s="79">
        <f>ALL!AW516/ALL!AW$554</f>
        <v>0</v>
      </c>
      <c r="AX1128" s="79">
        <f>ALL!AX516/ALL!AX$554</f>
        <v>0</v>
      </c>
      <c r="AY1128" s="79">
        <f>ALL!AY516/ALL!AY$554</f>
        <v>0</v>
      </c>
      <c r="AZ1128" s="79">
        <f>ALL!AZ516/ALL!AZ$554</f>
        <v>0</v>
      </c>
      <c r="BA1128" s="79">
        <f>ALL!BA516/ALL!BA$554</f>
        <v>0</v>
      </c>
      <c r="BB1128" s="79">
        <f>ALL!BB516/ALL!BB$554</f>
        <v>0</v>
      </c>
      <c r="BC1128" s="79">
        <f>ALL!BC516/ALL!BC$554</f>
        <v>0</v>
      </c>
      <c r="BD1128" s="79">
        <f>ALL!BD516/ALL!BD$554</f>
        <v>0</v>
      </c>
      <c r="BE1128" s="79">
        <f>ALL!BE516/ALL!BE$554</f>
        <v>0</v>
      </c>
      <c r="BF1128" s="79">
        <f>ALL!BF516/ALL!BF$554</f>
        <v>0</v>
      </c>
      <c r="BG1128" s="79">
        <f>ALL!BG516/ALL!BG$554</f>
        <v>0</v>
      </c>
      <c r="BH1128" s="79">
        <f>ALL!BH516/ALL!BH$554</f>
        <v>0</v>
      </c>
      <c r="BJ1128" s="267">
        <f t="array" ref="BJ1128">(MIN(IF($E$4:$BG$4=BJ$4,$E1128:$BG1128)))</f>
        <v>0</v>
      </c>
      <c r="BK1128" s="267">
        <f t="array" ref="BK1128">(MAX(IF($E$4:$BG$4=BK$4,$E1128:$BG1128)))</f>
        <v>0</v>
      </c>
      <c r="BL1128" s="267">
        <f t="array" ref="BL1128">(AVERAGE(IF($E$4:$BG$4=BL$4,$E1128:$BG1128)))</f>
        <v>0</v>
      </c>
      <c r="BM1128" s="267">
        <f t="array" ref="BM1128">(MIN(IF($E$4:$BG$4=BM$4,$E1128:$BG1128)))</f>
        <v>0</v>
      </c>
      <c r="BN1128" s="267">
        <f t="array" ref="BN1128">(MAX(IF($E$4:$BG$4=BN$4,$E1128:$BG1128)))</f>
        <v>0</v>
      </c>
      <c r="BO1128" s="267">
        <f t="array" ref="BO1128">(AVERAGE(IF($E$4:$BG$4=BO$4,$E1128:$BG1128)))</f>
        <v>0</v>
      </c>
      <c r="BP1128" s="267">
        <f t="array" ref="BP1128">(MIN(IF($E$4:$BG$4=BP$4,$E1128:$BG1128)))</f>
        <v>0</v>
      </c>
      <c r="BQ1128" s="267">
        <f t="array" ref="BQ1128">(MAX(IF($E$4:$BG$4=BQ$4,$E1128:$BG1128)))</f>
        <v>0</v>
      </c>
      <c r="BR1128" s="267">
        <f t="array" ref="BR1128">(AVERAGE(IF($E$4:$BG$4=BR$4,$E1128:$BG1128)))</f>
        <v>0</v>
      </c>
      <c r="BS1128" s="267">
        <f t="array" ref="BS1128">(MIN(IF($E$4:$BG$4=BS$4,$E1128:$BG1128)))</f>
        <v>0</v>
      </c>
      <c r="BT1128" s="267">
        <f t="array" ref="BT1128">(MAX(IF($E$4:$BG$4=BT$4,$E1128:$BG1128)))</f>
        <v>0</v>
      </c>
      <c r="BU1128" s="267">
        <f t="array" ref="BU1128">(AVERAGE(IF($E$4:$BG$4=BU$4,$E1128:$BG1128)))</f>
        <v>0</v>
      </c>
      <c r="BV1128" s="267">
        <f t="array" ref="BV1128">(MIN(IF($E$4:$BG$4=BV$4,$E1128:$BG1128)))</f>
        <v>0</v>
      </c>
      <c r="BW1128" s="267">
        <f t="array" ref="BW1128">(MAX(IF($E$4:$BG$4=BW$4,$E1128:$BG1128)))</f>
        <v>0</v>
      </c>
      <c r="BX1128" s="267">
        <f t="array" ref="BX1128">(AVERAGE(IF($E$4:$BG$4=BX$4,$E1128:$BG1128)))</f>
        <v>0</v>
      </c>
      <c r="BY1128" s="267">
        <f t="array" ref="BY1128">(MIN(IF($E$4:$BG$4=BY$4,$E1128:$BG1128)))</f>
        <v>0</v>
      </c>
      <c r="BZ1128" s="267">
        <f t="array" ref="BZ1128">(MAX(IF($E$4:$BG$4=BZ$4,$E1128:$BG1128)))</f>
        <v>0</v>
      </c>
      <c r="CA1128" s="267">
        <f t="array" ref="CA1128">(AVERAGE(IF($E$4:$BG$4=CA$4,$E1128:$BG1128)))</f>
        <v>0</v>
      </c>
      <c r="CB1128" s="268">
        <f t="shared" si="399"/>
        <v>0</v>
      </c>
      <c r="CC1128" s="268">
        <f t="shared" si="400"/>
        <v>0</v>
      </c>
      <c r="CD1128" s="268">
        <f t="shared" si="401"/>
        <v>0</v>
      </c>
    </row>
    <row r="1129" spans="1:82" s="90" customFormat="1" ht="24">
      <c r="A1129" s="253">
        <f t="shared" si="408"/>
        <v>57202</v>
      </c>
      <c r="B1129" s="236" t="s">
        <v>447</v>
      </c>
      <c r="C1129" s="50"/>
      <c r="D1129" s="50"/>
      <c r="E1129" s="79">
        <f>ALL!E517/ALL!E$554</f>
        <v>0</v>
      </c>
      <c r="F1129" s="79">
        <f>ALL!F517/ALL!F$554</f>
        <v>0</v>
      </c>
      <c r="G1129" s="79">
        <f>ALL!G517/ALL!G$554</f>
        <v>0</v>
      </c>
      <c r="H1129" s="79">
        <f>ALL!H517/ALL!H$554</f>
        <v>0</v>
      </c>
      <c r="I1129" s="79">
        <f>ALL!I517/ALL!I$554</f>
        <v>0</v>
      </c>
      <c r="J1129" s="79">
        <f>ALL!J517/ALL!J$554</f>
        <v>0</v>
      </c>
      <c r="K1129" s="79">
        <f>ALL!K517/ALL!K$554</f>
        <v>0</v>
      </c>
      <c r="L1129" s="79">
        <f>ALL!L517/ALL!L$554</f>
        <v>0</v>
      </c>
      <c r="M1129" s="79">
        <f>ALL!M517/ALL!M$554</f>
        <v>0</v>
      </c>
      <c r="N1129" s="79">
        <f>ALL!N517/ALL!N$554</f>
        <v>0</v>
      </c>
      <c r="O1129" s="79">
        <f>ALL!O517/ALL!O$554</f>
        <v>0</v>
      </c>
      <c r="P1129" s="79">
        <f>ALL!P517/ALL!P$554</f>
        <v>0</v>
      </c>
      <c r="Q1129" s="79">
        <f>ALL!Q517/ALL!Q$554</f>
        <v>0</v>
      </c>
      <c r="R1129" s="79">
        <f>ALL!R517/ALL!R$554</f>
        <v>0</v>
      </c>
      <c r="S1129" s="79">
        <f>ALL!S517/ALL!S$554</f>
        <v>0</v>
      </c>
      <c r="T1129" s="79">
        <f>ALL!T517/ALL!T$554</f>
        <v>0</v>
      </c>
      <c r="U1129" s="79">
        <f>ALL!U517/ALL!U$554</f>
        <v>0</v>
      </c>
      <c r="V1129" s="79">
        <f>ALL!V517/ALL!V$554</f>
        <v>0</v>
      </c>
      <c r="W1129" s="79">
        <f>ALL!W517/ALL!W$554</f>
        <v>0</v>
      </c>
      <c r="X1129" s="79">
        <f>ALL!X517/ALL!X$554</f>
        <v>0</v>
      </c>
      <c r="Y1129" s="79">
        <f>ALL!Y517/ALL!Y$554</f>
        <v>0</v>
      </c>
      <c r="Z1129" s="79">
        <f>ALL!Z517/ALL!Z$554</f>
        <v>0</v>
      </c>
      <c r="AA1129" s="79">
        <f>ALL!AA517/ALL!AA$554</f>
        <v>0</v>
      </c>
      <c r="AB1129" s="79">
        <f>ALL!AB517/ALL!AB$554</f>
        <v>0</v>
      </c>
      <c r="AC1129" s="79">
        <f>ALL!AC517/ALL!AC$554</f>
        <v>0</v>
      </c>
      <c r="AD1129" s="79">
        <f>ALL!AD517/ALL!AD$554</f>
        <v>0</v>
      </c>
      <c r="AE1129" s="79">
        <f>ALL!AE517/ALL!AE$554</f>
        <v>0</v>
      </c>
      <c r="AF1129" s="79">
        <f>ALL!AF517/ALL!AF$554</f>
        <v>0</v>
      </c>
      <c r="AG1129" s="79">
        <f>ALL!AG517/ALL!AG$554</f>
        <v>0</v>
      </c>
      <c r="AH1129" s="79">
        <f>ALL!AH517/ALL!AH$554</f>
        <v>0</v>
      </c>
      <c r="AI1129" s="79">
        <f>ALL!AI517/ALL!AI$554</f>
        <v>0</v>
      </c>
      <c r="AJ1129" s="79">
        <f>ALL!AJ517/ALL!AJ$554</f>
        <v>0</v>
      </c>
      <c r="AK1129" s="79">
        <f>ALL!AK517/ALL!AK$554</f>
        <v>0</v>
      </c>
      <c r="AL1129" s="79">
        <f>ALL!AL517/ALL!AL$554</f>
        <v>0</v>
      </c>
      <c r="AM1129" s="79">
        <f>ALL!AM517/ALL!AM$554</f>
        <v>0</v>
      </c>
      <c r="AN1129" s="79">
        <f>ALL!AN517/ALL!AN$554</f>
        <v>0</v>
      </c>
      <c r="AO1129" s="79">
        <f>ALL!AO517/ALL!AO$554</f>
        <v>0</v>
      </c>
      <c r="AP1129" s="79">
        <f>ALL!AP517/ALL!AP$554</f>
        <v>0</v>
      </c>
      <c r="AQ1129" s="79">
        <f>ALL!AQ517/ALL!AQ$554</f>
        <v>0</v>
      </c>
      <c r="AR1129" s="79">
        <f>ALL!AR517/ALL!AR$554</f>
        <v>0</v>
      </c>
      <c r="AS1129" s="79">
        <f>ALL!AS517/ALL!AS$554</f>
        <v>0</v>
      </c>
      <c r="AT1129" s="79">
        <f>ALL!AT517/ALL!AT$554</f>
        <v>0</v>
      </c>
      <c r="AU1129" s="79">
        <f>ALL!AU517/ALL!AU$554</f>
        <v>0</v>
      </c>
      <c r="AV1129" s="79">
        <f>ALL!AV517/ALL!AV$554</f>
        <v>0</v>
      </c>
      <c r="AW1129" s="79">
        <f>ALL!AW517/ALL!AW$554</f>
        <v>0</v>
      </c>
      <c r="AX1129" s="79">
        <f>ALL!AX517/ALL!AX$554</f>
        <v>0</v>
      </c>
      <c r="AY1129" s="79">
        <f>ALL!AY517/ALL!AY$554</f>
        <v>0</v>
      </c>
      <c r="AZ1129" s="79">
        <f>ALL!AZ517/ALL!AZ$554</f>
        <v>0</v>
      </c>
      <c r="BA1129" s="79">
        <f>ALL!BA517/ALL!BA$554</f>
        <v>0</v>
      </c>
      <c r="BB1129" s="79">
        <f>ALL!BB517/ALL!BB$554</f>
        <v>0</v>
      </c>
      <c r="BC1129" s="79">
        <f>ALL!BC517/ALL!BC$554</f>
        <v>0</v>
      </c>
      <c r="BD1129" s="79">
        <f>ALL!BD517/ALL!BD$554</f>
        <v>0</v>
      </c>
      <c r="BE1129" s="79">
        <f>ALL!BE517/ALL!BE$554</f>
        <v>0</v>
      </c>
      <c r="BF1129" s="79">
        <f>ALL!BF517/ALL!BF$554</f>
        <v>0</v>
      </c>
      <c r="BG1129" s="79">
        <f>ALL!BG517/ALL!BG$554</f>
        <v>0</v>
      </c>
      <c r="BH1129" s="79">
        <f>ALL!BH517/ALL!BH$554</f>
        <v>0</v>
      </c>
      <c r="BJ1129" s="267">
        <f t="array" ref="BJ1129">(MIN(IF($E$4:$BG$4=BJ$4,$E1129:$BG1129)))</f>
        <v>0</v>
      </c>
      <c r="BK1129" s="267">
        <f t="array" ref="BK1129">(MAX(IF($E$4:$BG$4=BK$4,$E1129:$BG1129)))</f>
        <v>0</v>
      </c>
      <c r="BL1129" s="267">
        <f t="array" ref="BL1129">(AVERAGE(IF($E$4:$BG$4=BL$4,$E1129:$BG1129)))</f>
        <v>0</v>
      </c>
      <c r="BM1129" s="267">
        <f t="array" ref="BM1129">(MIN(IF($E$4:$BG$4=BM$4,$E1129:$BG1129)))</f>
        <v>0</v>
      </c>
      <c r="BN1129" s="267">
        <f t="array" ref="BN1129">(MAX(IF($E$4:$BG$4=BN$4,$E1129:$BG1129)))</f>
        <v>0</v>
      </c>
      <c r="BO1129" s="267">
        <f t="array" ref="BO1129">(AVERAGE(IF($E$4:$BG$4=BO$4,$E1129:$BG1129)))</f>
        <v>0</v>
      </c>
      <c r="BP1129" s="267">
        <f t="array" ref="BP1129">(MIN(IF($E$4:$BG$4=BP$4,$E1129:$BG1129)))</f>
        <v>0</v>
      </c>
      <c r="BQ1129" s="267">
        <f t="array" ref="BQ1129">(MAX(IF($E$4:$BG$4=BQ$4,$E1129:$BG1129)))</f>
        <v>0</v>
      </c>
      <c r="BR1129" s="267">
        <f t="array" ref="BR1129">(AVERAGE(IF($E$4:$BG$4=BR$4,$E1129:$BG1129)))</f>
        <v>0</v>
      </c>
      <c r="BS1129" s="267">
        <f t="array" ref="BS1129">(MIN(IF($E$4:$BG$4=BS$4,$E1129:$BG1129)))</f>
        <v>0</v>
      </c>
      <c r="BT1129" s="267">
        <f t="array" ref="BT1129">(MAX(IF($E$4:$BG$4=BT$4,$E1129:$BG1129)))</f>
        <v>0</v>
      </c>
      <c r="BU1129" s="267">
        <f t="array" ref="BU1129">(AVERAGE(IF($E$4:$BG$4=BU$4,$E1129:$BG1129)))</f>
        <v>0</v>
      </c>
      <c r="BV1129" s="267">
        <f t="array" ref="BV1129">(MIN(IF($E$4:$BG$4=BV$4,$E1129:$BG1129)))</f>
        <v>0</v>
      </c>
      <c r="BW1129" s="267">
        <f t="array" ref="BW1129">(MAX(IF($E$4:$BG$4=BW$4,$E1129:$BG1129)))</f>
        <v>0</v>
      </c>
      <c r="BX1129" s="267">
        <f t="array" ref="BX1129">(AVERAGE(IF($E$4:$BG$4=BX$4,$E1129:$BG1129)))</f>
        <v>0</v>
      </c>
      <c r="BY1129" s="267">
        <f t="array" ref="BY1129">(MIN(IF($E$4:$BG$4=BY$4,$E1129:$BG1129)))</f>
        <v>0</v>
      </c>
      <c r="BZ1129" s="267">
        <f t="array" ref="BZ1129">(MAX(IF($E$4:$BG$4=BZ$4,$E1129:$BG1129)))</f>
        <v>0</v>
      </c>
      <c r="CA1129" s="267">
        <f t="array" ref="CA1129">(AVERAGE(IF($E$4:$BG$4=CA$4,$E1129:$BG1129)))</f>
        <v>0</v>
      </c>
      <c r="CB1129" s="268">
        <f t="shared" si="399"/>
        <v>0</v>
      </c>
      <c r="CC1129" s="268">
        <f t="shared" si="400"/>
        <v>0</v>
      </c>
      <c r="CD1129" s="268">
        <f t="shared" si="401"/>
        <v>0</v>
      </c>
    </row>
    <row r="1130" spans="1:82" s="90" customFormat="1">
      <c r="A1130" s="253">
        <f t="shared" si="408"/>
        <v>57301</v>
      </c>
      <c r="B1130" s="236" t="s">
        <v>448</v>
      </c>
      <c r="C1130" s="50"/>
      <c r="D1130" s="50"/>
      <c r="E1130" s="79">
        <f>ALL!E518/ALL!E$554</f>
        <v>0</v>
      </c>
      <c r="F1130" s="79">
        <f>ALL!F518/ALL!F$554</f>
        <v>0</v>
      </c>
      <c r="G1130" s="79">
        <f>ALL!G518/ALL!G$554</f>
        <v>0</v>
      </c>
      <c r="H1130" s="79">
        <f>ALL!H518/ALL!H$554</f>
        <v>2.4103765299680159E-4</v>
      </c>
      <c r="I1130" s="79">
        <f>ALL!I518/ALL!I$554</f>
        <v>0</v>
      </c>
      <c r="J1130" s="79">
        <f>ALL!J518/ALL!J$554</f>
        <v>2.159655765268721E-4</v>
      </c>
      <c r="K1130" s="79">
        <f>ALL!K518/ALL!K$554</f>
        <v>0</v>
      </c>
      <c r="L1130" s="79">
        <f>ALL!L518/ALL!L$554</f>
        <v>0</v>
      </c>
      <c r="M1130" s="79">
        <f>ALL!M518/ALL!M$554</f>
        <v>0</v>
      </c>
      <c r="N1130" s="79">
        <f>ALL!N518/ALL!N$554</f>
        <v>0</v>
      </c>
      <c r="O1130" s="79">
        <f>ALL!O518/ALL!O$554</f>
        <v>1.9310798121286484E-3</v>
      </c>
      <c r="P1130" s="79">
        <f>ALL!P518/ALL!P$554</f>
        <v>0</v>
      </c>
      <c r="Q1130" s="79">
        <f>ALL!Q518/ALL!Q$554</f>
        <v>0</v>
      </c>
      <c r="R1130" s="79">
        <f>ALL!R518/ALL!R$554</f>
        <v>0</v>
      </c>
      <c r="S1130" s="79">
        <f>ALL!S518/ALL!S$554</f>
        <v>0</v>
      </c>
      <c r="T1130" s="79">
        <f>ALL!T518/ALL!T$554</f>
        <v>0</v>
      </c>
      <c r="U1130" s="79">
        <f>ALL!U518/ALL!U$554</f>
        <v>0</v>
      </c>
      <c r="V1130" s="79">
        <f>ALL!V518/ALL!V$554</f>
        <v>0</v>
      </c>
      <c r="W1130" s="79">
        <f>ALL!W518/ALL!W$554</f>
        <v>7.3523018401641768E-4</v>
      </c>
      <c r="X1130" s="79">
        <f>ALL!X518/ALL!X$554</f>
        <v>0</v>
      </c>
      <c r="Y1130" s="79">
        <f>ALL!Y518/ALL!Y$554</f>
        <v>0</v>
      </c>
      <c r="Z1130" s="79">
        <f>ALL!Z518/ALL!Z$554</f>
        <v>0</v>
      </c>
      <c r="AA1130" s="79">
        <f>ALL!AA518/ALL!AA$554</f>
        <v>0</v>
      </c>
      <c r="AB1130" s="79">
        <f>ALL!AB518/ALL!AB$554</f>
        <v>2.468314542755218E-5</v>
      </c>
      <c r="AC1130" s="79">
        <f>ALL!AC518/ALL!AC$554</f>
        <v>0</v>
      </c>
      <c r="AD1130" s="79">
        <f>ALL!AD518/ALL!AD$554</f>
        <v>0</v>
      </c>
      <c r="AE1130" s="79">
        <f>ALL!AE518/ALL!AE$554</f>
        <v>3.8056433573922875E-4</v>
      </c>
      <c r="AF1130" s="79">
        <f>ALL!AF518/ALL!AF$554</f>
        <v>0</v>
      </c>
      <c r="AG1130" s="79">
        <f>ALL!AG518/ALL!AG$554</f>
        <v>7.3532062612541771E-4</v>
      </c>
      <c r="AH1130" s="79">
        <f>ALL!AH518/ALL!AH$554</f>
        <v>0</v>
      </c>
      <c r="AI1130" s="79">
        <f>ALL!AI518/ALL!AI$554</f>
        <v>4.3563696926251008E-4</v>
      </c>
      <c r="AJ1130" s="79">
        <f>ALL!AJ518/ALL!AJ$554</f>
        <v>0</v>
      </c>
      <c r="AK1130" s="79">
        <f>ALL!AK518/ALL!AK$554</f>
        <v>0</v>
      </c>
      <c r="AL1130" s="79">
        <f>ALL!AL518/ALL!AL$554</f>
        <v>0</v>
      </c>
      <c r="AM1130" s="79">
        <f>ALL!AM518/ALL!AM$554</f>
        <v>0</v>
      </c>
      <c r="AN1130" s="79">
        <f>ALL!AN518/ALL!AN$554</f>
        <v>0</v>
      </c>
      <c r="AO1130" s="79">
        <f>ALL!AO518/ALL!AO$554</f>
        <v>0</v>
      </c>
      <c r="AP1130" s="79">
        <f>ALL!AP518/ALL!AP$554</f>
        <v>0</v>
      </c>
      <c r="AQ1130" s="79">
        <f>ALL!AQ518/ALL!AQ$554</f>
        <v>0</v>
      </c>
      <c r="AR1130" s="79">
        <f>ALL!AR518/ALL!AR$554</f>
        <v>0</v>
      </c>
      <c r="AS1130" s="79">
        <f>ALL!AS518/ALL!AS$554</f>
        <v>3.1368757156053501E-3</v>
      </c>
      <c r="AT1130" s="79">
        <f>ALL!AT518/ALL!AT$554</f>
        <v>0</v>
      </c>
      <c r="AU1130" s="79">
        <f>ALL!AU518/ALL!AU$554</f>
        <v>0</v>
      </c>
      <c r="AV1130" s="79">
        <f>ALL!AV518/ALL!AV$554</f>
        <v>0</v>
      </c>
      <c r="AW1130" s="79">
        <f>ALL!AW518/ALL!AW$554</f>
        <v>0</v>
      </c>
      <c r="AX1130" s="79">
        <f>ALL!AX518/ALL!AX$554</f>
        <v>0</v>
      </c>
      <c r="AY1130" s="79">
        <f>ALL!AY518/ALL!AY$554</f>
        <v>0</v>
      </c>
      <c r="AZ1130" s="79">
        <f>ALL!AZ518/ALL!AZ$554</f>
        <v>0</v>
      </c>
      <c r="BA1130" s="79">
        <f>ALL!BA518/ALL!BA$554</f>
        <v>0</v>
      </c>
      <c r="BB1130" s="79">
        <f>ALL!BB518/ALL!BB$554</f>
        <v>0</v>
      </c>
      <c r="BC1130" s="79">
        <f>ALL!BC518/ALL!BC$554</f>
        <v>0</v>
      </c>
      <c r="BD1130" s="79">
        <f>ALL!BD518/ALL!BD$554</f>
        <v>0</v>
      </c>
      <c r="BE1130" s="79">
        <f>ALL!BE518/ALL!BE$554</f>
        <v>1.9579794599407277E-3</v>
      </c>
      <c r="BF1130" s="79">
        <f>ALL!BF518/ALL!BF$554</f>
        <v>6.1466609442599018E-4</v>
      </c>
      <c r="BG1130" s="79">
        <f>ALL!BG518/ALL!BG$554</f>
        <v>2.0189398848722648E-3</v>
      </c>
      <c r="BH1130" s="79">
        <f>ALL!BH518/ALL!BH$554</f>
        <v>1.9309856537616792E-4</v>
      </c>
      <c r="BJ1130" s="267">
        <f t="array" ref="BJ1130">(MIN(IF($E$4:$BG$4=BJ$4,$E1130:$BG1130)))</f>
        <v>0</v>
      </c>
      <c r="BK1130" s="267">
        <f t="array" ref="BK1130">(MAX(IF($E$4:$BG$4=BK$4,$E1130:$BG1130)))</f>
        <v>3.1368757156053501E-3</v>
      </c>
      <c r="BL1130" s="267">
        <f t="array" ref="BL1130">(AVERAGE(IF($E$4:$BG$4=BL$4,$E1130:$BG1130)))</f>
        <v>1.9605473222533438E-4</v>
      </c>
      <c r="BM1130" s="267">
        <f t="array" ref="BM1130">(MIN(IF($E$4:$BG$4=BM$4,$E1130:$BG1130)))</f>
        <v>0</v>
      </c>
      <c r="BN1130" s="267">
        <f t="array" ref="BN1130">(MAX(IF($E$4:$BG$4=BN$4,$E1130:$BG1130)))</f>
        <v>2.0189398848722648E-3</v>
      </c>
      <c r="BO1130" s="267">
        <f t="array" ref="BO1130">(AVERAGE(IF($E$4:$BG$4=BO$4,$E1130:$BG1130)))</f>
        <v>1.1478963598097456E-3</v>
      </c>
      <c r="BP1130" s="267">
        <f t="array" ref="BP1130">(MIN(IF($E$4:$BG$4=BP$4,$E1130:$BG1130)))</f>
        <v>0</v>
      </c>
      <c r="BQ1130" s="267">
        <f t="array" ref="BQ1130">(MAX(IF($E$4:$BG$4=BQ$4,$E1130:$BG1130)))</f>
        <v>0</v>
      </c>
      <c r="BR1130" s="267">
        <f t="array" ref="BR1130">(AVERAGE(IF($E$4:$BG$4=BR$4,$E1130:$BG1130)))</f>
        <v>0</v>
      </c>
      <c r="BS1130" s="267">
        <f t="array" ref="BS1130">(MIN(IF($E$4:$BG$4=BS$4,$E1130:$BG1130)))</f>
        <v>0</v>
      </c>
      <c r="BT1130" s="267">
        <f t="array" ref="BT1130">(MAX(IF($E$4:$BG$4=BT$4,$E1130:$BG1130)))</f>
        <v>1.9310798121286484E-3</v>
      </c>
      <c r="BU1130" s="267">
        <f t="array" ref="BU1130">(AVERAGE(IF($E$4:$BG$4=BU$4,$E1130:$BG1130)))</f>
        <v>1.668513124479985E-4</v>
      </c>
      <c r="BV1130" s="267">
        <f t="array" ref="BV1130">(MIN(IF($E$4:$BG$4=BV$4,$E1130:$BG1130)))</f>
        <v>0</v>
      </c>
      <c r="BW1130" s="267">
        <f t="array" ref="BW1130">(MAX(IF($E$4:$BG$4=BW$4,$E1130:$BG1130)))</f>
        <v>2.468314542755218E-5</v>
      </c>
      <c r="BX1130" s="267">
        <f t="array" ref="BX1130">(AVERAGE(IF($E$4:$BG$4=BX$4,$E1130:$BG1130)))</f>
        <v>6.1707863568880449E-6</v>
      </c>
      <c r="BY1130" s="267">
        <f t="array" ref="BY1130">(MIN(IF($E$4:$BG$4=BY$4,$E1130:$BG1130)))</f>
        <v>0</v>
      </c>
      <c r="BZ1130" s="267">
        <f t="array" ref="BZ1130">(MAX(IF($E$4:$BG$4=BZ$4,$E1130:$BG1130)))</f>
        <v>7.3532062612541771E-4</v>
      </c>
      <c r="CA1130" s="267">
        <f t="array" ref="CA1130">(AVERAGE(IF($E$4:$BG$4=CA$4,$E1130:$BG1130)))</f>
        <v>1.672796564839897E-4</v>
      </c>
      <c r="CB1130" s="268">
        <f t="shared" si="399"/>
        <v>0</v>
      </c>
      <c r="CC1130" s="268">
        <f t="shared" si="400"/>
        <v>0</v>
      </c>
      <c r="CD1130" s="268">
        <f t="shared" si="401"/>
        <v>2.2596326285577781E-4</v>
      </c>
    </row>
    <row r="1131" spans="1:82" s="90" customFormat="1">
      <c r="A1131" s="253">
        <f t="shared" si="408"/>
        <v>57303</v>
      </c>
      <c r="B1131" s="236" t="s">
        <v>449</v>
      </c>
      <c r="C1131" s="50"/>
      <c r="D1131" s="50"/>
      <c r="E1131" s="79">
        <f>ALL!E519/ALL!E$554</f>
        <v>0</v>
      </c>
      <c r="F1131" s="79">
        <f>ALL!F519/ALL!F$554</f>
        <v>0</v>
      </c>
      <c r="G1131" s="79">
        <f>ALL!G519/ALL!G$554</f>
        <v>0</v>
      </c>
      <c r="H1131" s="79">
        <f>ALL!H519/ALL!H$554</f>
        <v>0</v>
      </c>
      <c r="I1131" s="79">
        <f>ALL!I519/ALL!I$554</f>
        <v>0</v>
      </c>
      <c r="J1131" s="79">
        <f>ALL!J519/ALL!J$554</f>
        <v>0</v>
      </c>
      <c r="K1131" s="79">
        <f>ALL!K519/ALL!K$554</f>
        <v>0</v>
      </c>
      <c r="L1131" s="79">
        <f>ALL!L519/ALL!L$554</f>
        <v>0</v>
      </c>
      <c r="M1131" s="79">
        <f>ALL!M519/ALL!M$554</f>
        <v>0</v>
      </c>
      <c r="N1131" s="79">
        <f>ALL!N519/ALL!N$554</f>
        <v>0</v>
      </c>
      <c r="O1131" s="79">
        <f>ALL!O519/ALL!O$554</f>
        <v>0</v>
      </c>
      <c r="P1131" s="79">
        <f>ALL!P519/ALL!P$554</f>
        <v>0</v>
      </c>
      <c r="Q1131" s="79">
        <f>ALL!Q519/ALL!Q$554</f>
        <v>0</v>
      </c>
      <c r="R1131" s="79">
        <f>ALL!R519/ALL!R$554</f>
        <v>0</v>
      </c>
      <c r="S1131" s="79">
        <f>ALL!S519/ALL!S$554</f>
        <v>0</v>
      </c>
      <c r="T1131" s="79">
        <f>ALL!T519/ALL!T$554</f>
        <v>3.650266183569425E-3</v>
      </c>
      <c r="U1131" s="79">
        <f>ALL!U519/ALL!U$554</f>
        <v>0</v>
      </c>
      <c r="V1131" s="79">
        <f>ALL!V519/ALL!V$554</f>
        <v>0</v>
      </c>
      <c r="W1131" s="79">
        <f>ALL!W519/ALL!W$554</f>
        <v>1.4634097184161026E-4</v>
      </c>
      <c r="X1131" s="79">
        <f>ALL!X519/ALL!X$554</f>
        <v>0</v>
      </c>
      <c r="Y1131" s="79">
        <f>ALL!Y519/ALL!Y$554</f>
        <v>0</v>
      </c>
      <c r="Z1131" s="79">
        <f>ALL!Z519/ALL!Z$554</f>
        <v>0</v>
      </c>
      <c r="AA1131" s="79">
        <f>ALL!AA519/ALL!AA$554</f>
        <v>0</v>
      </c>
      <c r="AB1131" s="79">
        <f>ALL!AB519/ALL!AB$554</f>
        <v>0</v>
      </c>
      <c r="AC1131" s="79">
        <f>ALL!AC519/ALL!AC$554</f>
        <v>0</v>
      </c>
      <c r="AD1131" s="79">
        <f>ALL!AD519/ALL!AD$554</f>
        <v>0</v>
      </c>
      <c r="AE1131" s="79">
        <f>ALL!AE519/ALL!AE$554</f>
        <v>0</v>
      </c>
      <c r="AF1131" s="79">
        <f>ALL!AF519/ALL!AF$554</f>
        <v>0</v>
      </c>
      <c r="AG1131" s="79">
        <f>ALL!AG519/ALL!AG$554</f>
        <v>0</v>
      </c>
      <c r="AH1131" s="79">
        <f>ALL!AH519/ALL!AH$554</f>
        <v>0</v>
      </c>
      <c r="AI1131" s="79">
        <f>ALL!AI519/ALL!AI$554</f>
        <v>0</v>
      </c>
      <c r="AJ1131" s="79">
        <f>ALL!AJ519/ALL!AJ$554</f>
        <v>0</v>
      </c>
      <c r="AK1131" s="79">
        <f>ALL!AK519/ALL!AK$554</f>
        <v>0</v>
      </c>
      <c r="AL1131" s="79">
        <f>ALL!AL519/ALL!AL$554</f>
        <v>0</v>
      </c>
      <c r="AM1131" s="79">
        <f>ALL!AM519/ALL!AM$554</f>
        <v>0</v>
      </c>
      <c r="AN1131" s="79">
        <f>ALL!AN519/ALL!AN$554</f>
        <v>0</v>
      </c>
      <c r="AO1131" s="79">
        <f>ALL!AO519/ALL!AO$554</f>
        <v>0</v>
      </c>
      <c r="AP1131" s="79">
        <f>ALL!AP519/ALL!AP$554</f>
        <v>0</v>
      </c>
      <c r="AQ1131" s="79">
        <f>ALL!AQ519/ALL!AQ$554</f>
        <v>0</v>
      </c>
      <c r="AR1131" s="79">
        <f>ALL!AR519/ALL!AR$554</f>
        <v>0</v>
      </c>
      <c r="AS1131" s="79">
        <f>ALL!AS519/ALL!AS$554</f>
        <v>0</v>
      </c>
      <c r="AT1131" s="79">
        <f>ALL!AT519/ALL!AT$554</f>
        <v>0</v>
      </c>
      <c r="AU1131" s="79">
        <f>ALL!AU519/ALL!AU$554</f>
        <v>0</v>
      </c>
      <c r="AV1131" s="79">
        <f>ALL!AV519/ALL!AV$554</f>
        <v>0</v>
      </c>
      <c r="AW1131" s="79">
        <f>ALL!AW519/ALL!AW$554</f>
        <v>0</v>
      </c>
      <c r="AX1131" s="79">
        <f>ALL!AX519/ALL!AX$554</f>
        <v>0</v>
      </c>
      <c r="AY1131" s="79">
        <f>ALL!AY519/ALL!AY$554</f>
        <v>0</v>
      </c>
      <c r="AZ1131" s="79">
        <f>ALL!AZ519/ALL!AZ$554</f>
        <v>0</v>
      </c>
      <c r="BA1131" s="79">
        <f>ALL!BA519/ALL!BA$554</f>
        <v>0</v>
      </c>
      <c r="BB1131" s="79">
        <f>ALL!BB519/ALL!BB$554</f>
        <v>0</v>
      </c>
      <c r="BC1131" s="79">
        <f>ALL!BC519/ALL!BC$554</f>
        <v>0</v>
      </c>
      <c r="BD1131" s="79">
        <f>ALL!BD519/ALL!BD$554</f>
        <v>0</v>
      </c>
      <c r="BE1131" s="79">
        <f>ALL!BE519/ALL!BE$554</f>
        <v>0</v>
      </c>
      <c r="BF1131" s="79">
        <f>ALL!BF519/ALL!BF$554</f>
        <v>0</v>
      </c>
      <c r="BG1131" s="79">
        <f>ALL!BG519/ALL!BG$554</f>
        <v>0</v>
      </c>
      <c r="BH1131" s="79">
        <f>ALL!BH519/ALL!BH$554</f>
        <v>4.9997756365923313E-5</v>
      </c>
      <c r="BJ1131" s="267">
        <f t="array" ref="BJ1131">(MIN(IF($E$4:$BG$4=BJ$4,$E1131:$BG1131)))</f>
        <v>0</v>
      </c>
      <c r="BK1131" s="267">
        <f t="array" ref="BK1131">(MAX(IF($E$4:$BG$4=BK$4,$E1131:$BG1131)))</f>
        <v>0</v>
      </c>
      <c r="BL1131" s="267">
        <f t="array" ref="BL1131">(AVERAGE(IF($E$4:$BG$4=BL$4,$E1131:$BG1131)))</f>
        <v>0</v>
      </c>
      <c r="BM1131" s="267">
        <f t="array" ref="BM1131">(MIN(IF($E$4:$BG$4=BM$4,$E1131:$BG1131)))</f>
        <v>0</v>
      </c>
      <c r="BN1131" s="267">
        <f t="array" ref="BN1131">(MAX(IF($E$4:$BG$4=BN$4,$E1131:$BG1131)))</f>
        <v>0</v>
      </c>
      <c r="BO1131" s="267">
        <f t="array" ref="BO1131">(AVERAGE(IF($E$4:$BG$4=BO$4,$E1131:$BG1131)))</f>
        <v>0</v>
      </c>
      <c r="BP1131" s="267">
        <f t="array" ref="BP1131">(MIN(IF($E$4:$BG$4=BP$4,$E1131:$BG1131)))</f>
        <v>0</v>
      </c>
      <c r="BQ1131" s="267">
        <f t="array" ref="BQ1131">(MAX(IF($E$4:$BG$4=BQ$4,$E1131:$BG1131)))</f>
        <v>0</v>
      </c>
      <c r="BR1131" s="267">
        <f t="array" ref="BR1131">(AVERAGE(IF($E$4:$BG$4=BR$4,$E1131:$BG1131)))</f>
        <v>0</v>
      </c>
      <c r="BS1131" s="267">
        <f t="array" ref="BS1131">(MIN(IF($E$4:$BG$4=BS$4,$E1131:$BG1131)))</f>
        <v>0</v>
      </c>
      <c r="BT1131" s="267">
        <f t="array" ref="BT1131">(MAX(IF($E$4:$BG$4=BT$4,$E1131:$BG1131)))</f>
        <v>3.650266183569425E-3</v>
      </c>
      <c r="BU1131" s="267">
        <f t="array" ref="BU1131">(AVERAGE(IF($E$4:$BG$4=BU$4,$E1131:$BG1131)))</f>
        <v>1.8079081692433502E-4</v>
      </c>
      <c r="BV1131" s="267">
        <f t="array" ref="BV1131">(MIN(IF($E$4:$BG$4=BV$4,$E1131:$BG1131)))</f>
        <v>0</v>
      </c>
      <c r="BW1131" s="267">
        <f t="array" ref="BW1131">(MAX(IF($E$4:$BG$4=BW$4,$E1131:$BG1131)))</f>
        <v>0</v>
      </c>
      <c r="BX1131" s="267">
        <f t="array" ref="BX1131">(AVERAGE(IF($E$4:$BG$4=BX$4,$E1131:$BG1131)))</f>
        <v>0</v>
      </c>
      <c r="BY1131" s="267">
        <f t="array" ref="BY1131">(MIN(IF($E$4:$BG$4=BY$4,$E1131:$BG1131)))</f>
        <v>0</v>
      </c>
      <c r="BZ1131" s="267">
        <f t="array" ref="BZ1131">(MAX(IF($E$4:$BG$4=BZ$4,$E1131:$BG1131)))</f>
        <v>0</v>
      </c>
      <c r="CA1131" s="267">
        <f t="array" ref="CA1131">(AVERAGE(IF($E$4:$BG$4=CA$4,$E1131:$BG1131)))</f>
        <v>0</v>
      </c>
      <c r="CB1131" s="268">
        <f t="shared" si="399"/>
        <v>0</v>
      </c>
      <c r="CC1131" s="268">
        <f t="shared" si="400"/>
        <v>0</v>
      </c>
      <c r="CD1131" s="268">
        <f t="shared" si="401"/>
        <v>6.9029221007473369E-5</v>
      </c>
    </row>
    <row r="1132" spans="1:82" s="90" customFormat="1">
      <c r="A1132" s="253">
        <f t="shared" si="408"/>
        <v>57305</v>
      </c>
      <c r="B1132" s="236" t="s">
        <v>450</v>
      </c>
      <c r="C1132" s="50"/>
      <c r="D1132" s="50"/>
      <c r="E1132" s="79">
        <f>ALL!E520/ALL!E$554</f>
        <v>2.1464980704124295E-3</v>
      </c>
      <c r="F1132" s="79">
        <f>ALL!F520/ALL!F$554</f>
        <v>5.9890534417716117E-3</v>
      </c>
      <c r="G1132" s="79">
        <f>ALL!G520/ALL!G$554</f>
        <v>1.2655666235476188E-3</v>
      </c>
      <c r="H1132" s="79">
        <f>ALL!H520/ALL!H$554</f>
        <v>2.2893711620386318E-3</v>
      </c>
      <c r="I1132" s="79">
        <f>ALL!I520/ALL!I$554</f>
        <v>1.7692068905335099E-3</v>
      </c>
      <c r="J1132" s="79">
        <f>ALL!J520/ALL!J$554</f>
        <v>3.0201823868458693E-3</v>
      </c>
      <c r="K1132" s="79">
        <f>ALL!K520/ALL!K$554</f>
        <v>6.5601416987006765E-3</v>
      </c>
      <c r="L1132" s="79">
        <f>ALL!L520/ALL!L$554</f>
        <v>3.6969688747544882E-3</v>
      </c>
      <c r="M1132" s="79">
        <f>ALL!M520/ALL!M$554</f>
        <v>0</v>
      </c>
      <c r="N1132" s="79">
        <f>ALL!N520/ALL!N$554</f>
        <v>1.6029854532691552E-3</v>
      </c>
      <c r="O1132" s="79">
        <f>ALL!O520/ALL!O$554</f>
        <v>3.0859848785056267E-3</v>
      </c>
      <c r="P1132" s="79">
        <f>ALL!P520/ALL!P$554</f>
        <v>1.7632623414769366E-3</v>
      </c>
      <c r="Q1132" s="79">
        <f>ALL!Q520/ALL!Q$554</f>
        <v>1.3277894988552015E-3</v>
      </c>
      <c r="R1132" s="79">
        <f>ALL!R520/ALL!R$554</f>
        <v>1.8676943100096499E-4</v>
      </c>
      <c r="S1132" s="79">
        <f>ALL!S520/ALL!S$554</f>
        <v>2.4798145339563317E-3</v>
      </c>
      <c r="T1132" s="79">
        <f>ALL!T520/ALL!T$554</f>
        <v>2.6457958784267283E-3</v>
      </c>
      <c r="U1132" s="79">
        <f>ALL!U520/ALL!U$554</f>
        <v>7.9332717898864772E-4</v>
      </c>
      <c r="V1132" s="79">
        <f>ALL!V520/ALL!V$554</f>
        <v>0</v>
      </c>
      <c r="W1132" s="79">
        <f>ALL!W520/ALL!W$554</f>
        <v>1.4684601043500908E-3</v>
      </c>
      <c r="X1132" s="79">
        <f>ALL!X520/ALL!X$554</f>
        <v>1.1224851006887352E-3</v>
      </c>
      <c r="Y1132" s="79">
        <f>ALL!Y520/ALL!Y$554</f>
        <v>1.8667865241226401E-3</v>
      </c>
      <c r="Z1132" s="79">
        <f>ALL!Z520/ALL!Z$554</f>
        <v>4.065137262259E-4</v>
      </c>
      <c r="AA1132" s="79">
        <f>ALL!AA520/ALL!AA$554</f>
        <v>3.8213036600371433E-3</v>
      </c>
      <c r="AB1132" s="79">
        <f>ALL!AB520/ALL!AB$554</f>
        <v>5.4735423499939788E-4</v>
      </c>
      <c r="AC1132" s="79">
        <f>ALL!AC520/ALL!AC$554</f>
        <v>6.4847740051169828E-3</v>
      </c>
      <c r="AD1132" s="79">
        <f>ALL!AD520/ALL!AD$554</f>
        <v>1.4813011042128896E-3</v>
      </c>
      <c r="AE1132" s="79">
        <f>ALL!AE520/ALL!AE$554</f>
        <v>2.3254707752975281E-3</v>
      </c>
      <c r="AF1132" s="79">
        <f>ALL!AF520/ALL!AF$554</f>
        <v>1.0995289867303029E-4</v>
      </c>
      <c r="AG1132" s="79">
        <f>ALL!AG520/ALL!AG$554</f>
        <v>1.251268386523247E-3</v>
      </c>
      <c r="AH1132" s="79">
        <f>ALL!AH520/ALL!AH$554</f>
        <v>5.2938773420431134E-5</v>
      </c>
      <c r="AI1132" s="79">
        <f>ALL!AI520/ALL!AI$554</f>
        <v>1.7096303842817253E-3</v>
      </c>
      <c r="AJ1132" s="79">
        <f>ALL!AJ520/ALL!AJ$554</f>
        <v>1.8429916233262103E-3</v>
      </c>
      <c r="AK1132" s="79">
        <f>ALL!AK520/ALL!AK$554</f>
        <v>1.7149670628948163E-2</v>
      </c>
      <c r="AL1132" s="79">
        <f>ALL!AL520/ALL!AL$554</f>
        <v>0</v>
      </c>
      <c r="AM1132" s="79">
        <f>ALL!AM520/ALL!AM$554</f>
        <v>0</v>
      </c>
      <c r="AN1132" s="79">
        <f>ALL!AN520/ALL!AN$554</f>
        <v>3.8812158892419414E-4</v>
      </c>
      <c r="AO1132" s="79">
        <f>ALL!AO520/ALL!AO$554</f>
        <v>3.3054933611257047E-4</v>
      </c>
      <c r="AP1132" s="79">
        <f>ALL!AP520/ALL!AP$554</f>
        <v>3.1946384323687841E-3</v>
      </c>
      <c r="AQ1132" s="79">
        <f>ALL!AQ520/ALL!AQ$554</f>
        <v>2.0731829839682795E-3</v>
      </c>
      <c r="AR1132" s="79">
        <f>ALL!AR520/ALL!AR$554</f>
        <v>7.5077018762278596E-5</v>
      </c>
      <c r="AS1132" s="79">
        <f>ALL!AS520/ALL!AS$554</f>
        <v>0</v>
      </c>
      <c r="AT1132" s="79">
        <f>ALL!AT520/ALL!AT$554</f>
        <v>0</v>
      </c>
      <c r="AU1132" s="79">
        <f>ALL!AU520/ALL!AU$554</f>
        <v>2.5768386960813957E-2</v>
      </c>
      <c r="AV1132" s="79">
        <f>ALL!AV520/ALL!AV$554</f>
        <v>0</v>
      </c>
      <c r="AW1132" s="79">
        <f>ALL!AW520/ALL!AW$554</f>
        <v>4.7419058732932513E-4</v>
      </c>
      <c r="AX1132" s="79">
        <f>ALL!AX520/ALL!AX$554</f>
        <v>0</v>
      </c>
      <c r="AY1132" s="79">
        <f>ALL!AY520/ALL!AY$554</f>
        <v>8.8740516629378903E-4</v>
      </c>
      <c r="AZ1132" s="79">
        <f>ALL!AZ520/ALL!AZ$554</f>
        <v>1.2184783420519281E-4</v>
      </c>
      <c r="BA1132" s="79">
        <f>ALL!BA520/ALL!BA$554</f>
        <v>0</v>
      </c>
      <c r="BB1132" s="79">
        <f>ALL!BB520/ALL!BB$554</f>
        <v>8.8447575132797815E-3</v>
      </c>
      <c r="BC1132" s="79">
        <f>ALL!BC520/ALL!BC$554</f>
        <v>1.0107587849785665E-2</v>
      </c>
      <c r="BD1132" s="79">
        <f>ALL!BD520/ALL!BD$554</f>
        <v>3.2697349080309302E-3</v>
      </c>
      <c r="BE1132" s="79">
        <f>ALL!BE520/ALL!BE$554</f>
        <v>3.8246573737451104E-3</v>
      </c>
      <c r="BF1132" s="79">
        <f>ALL!BF520/ALL!BF$554</f>
        <v>3.8518592253560364E-3</v>
      </c>
      <c r="BG1132" s="79">
        <f>ALL!BG520/ALL!BG$554</f>
        <v>9.5675397769584714E-3</v>
      </c>
      <c r="BH1132" s="79">
        <f>ALL!BH520/ALL!BH$554</f>
        <v>2.0532470759702581E-3</v>
      </c>
      <c r="BJ1132" s="267">
        <f t="array" ref="BJ1132">(MIN(IF($E$4:$BG$4=BJ$4,$E1132:$BG1132)))</f>
        <v>0</v>
      </c>
      <c r="BK1132" s="267">
        <f t="array" ref="BK1132">(MAX(IF($E$4:$BG$4=BK$4,$E1132:$BG1132)))</f>
        <v>2.5768386960813957E-2</v>
      </c>
      <c r="BL1132" s="267">
        <f t="array" ref="BL1132">(AVERAGE(IF($E$4:$BG$4=BL$4,$E1132:$BG1132)))</f>
        <v>3.2666090794902388E-3</v>
      </c>
      <c r="BM1132" s="267">
        <f t="array" ref="BM1132">(MIN(IF($E$4:$BG$4=BM$4,$E1132:$BG1132)))</f>
        <v>3.2697349080309302E-3</v>
      </c>
      <c r="BN1132" s="267">
        <f t="array" ref="BN1132">(MAX(IF($E$4:$BG$4=BN$4,$E1132:$BG1132)))</f>
        <v>9.5675397769584714E-3</v>
      </c>
      <c r="BO1132" s="267">
        <f t="array" ref="BO1132">(AVERAGE(IF($E$4:$BG$4=BO$4,$E1132:$BG1132)))</f>
        <v>5.1284478210226365E-3</v>
      </c>
      <c r="BP1132" s="267">
        <f t="array" ref="BP1132">(MIN(IF($E$4:$BG$4=BP$4,$E1132:$BG1132)))</f>
        <v>0</v>
      </c>
      <c r="BQ1132" s="267">
        <f t="array" ref="BQ1132">(MAX(IF($E$4:$BG$4=BQ$4,$E1132:$BG1132)))</f>
        <v>1.7149670628948163E-2</v>
      </c>
      <c r="BR1132" s="267">
        <f t="array" ref="BR1132">(AVERAGE(IF($E$4:$BG$4=BR$4,$E1132:$BG1132)))</f>
        <v>5.7165568763160547E-3</v>
      </c>
      <c r="BS1132" s="267">
        <f t="array" ref="BS1132">(MIN(IF($E$4:$BG$4=BS$4,$E1132:$BG1132)))</f>
        <v>0</v>
      </c>
      <c r="BT1132" s="267">
        <f t="array" ref="BT1132">(MAX(IF($E$4:$BG$4=BT$4,$E1132:$BG1132)))</f>
        <v>6.5601416987006765E-3</v>
      </c>
      <c r="BU1132" s="267">
        <f t="array" ref="BU1132">(AVERAGE(IF($E$4:$BG$4=BU$4,$E1132:$BG1132)))</f>
        <v>2.3307321085244749E-3</v>
      </c>
      <c r="BV1132" s="267">
        <f t="array" ref="BV1132">(MIN(IF($E$4:$BG$4=BV$4,$E1132:$BG1132)))</f>
        <v>4.065137262259E-4</v>
      </c>
      <c r="BW1132" s="267">
        <f t="array" ref="BW1132">(MAX(IF($E$4:$BG$4=BW$4,$E1132:$BG1132)))</f>
        <v>1.8429916233262103E-3</v>
      </c>
      <c r="BX1132" s="267">
        <f t="array" ref="BX1132">(AVERAGE(IF($E$4:$BG$4=BX$4,$E1132:$BG1132)))</f>
        <v>1.0156065520247818E-3</v>
      </c>
      <c r="BY1132" s="267">
        <f t="array" ref="BY1132">(MIN(IF($E$4:$BG$4=BY$4,$E1132:$BG1132)))</f>
        <v>7.9332717898864772E-4</v>
      </c>
      <c r="BZ1132" s="267">
        <f t="array" ref="BZ1132">(MAX(IF($E$4:$BG$4=BZ$4,$E1132:$BG1132)))</f>
        <v>3.6969688747544882E-3</v>
      </c>
      <c r="CA1132" s="267">
        <f t="array" ref="CA1132">(AVERAGE(IF($E$4:$BG$4=CA$4,$E1132:$BG1132)))</f>
        <v>1.7294498796067558E-3</v>
      </c>
      <c r="CB1132" s="268">
        <f t="shared" si="399"/>
        <v>0</v>
      </c>
      <c r="CC1132" s="268">
        <f t="shared" si="400"/>
        <v>0</v>
      </c>
      <c r="CD1132" s="268">
        <f t="shared" si="401"/>
        <v>2.8189664878044162E-3</v>
      </c>
    </row>
    <row r="1133" spans="1:82" s="90" customFormat="1" ht="24">
      <c r="A1133" s="253">
        <f t="shared" si="408"/>
        <v>57306</v>
      </c>
      <c r="B1133" s="236" t="s">
        <v>451</v>
      </c>
      <c r="C1133" s="50"/>
      <c r="D1133" s="50"/>
      <c r="E1133" s="79">
        <f>ALL!E521/ALL!E$554</f>
        <v>1.9333806228320286E-4</v>
      </c>
      <c r="F1133" s="79">
        <f>ALL!F521/ALL!F$554</f>
        <v>2.8105833808736105E-4</v>
      </c>
      <c r="G1133" s="79">
        <f>ALL!G521/ALL!G$554</f>
        <v>0</v>
      </c>
      <c r="H1133" s="79">
        <f>ALL!H521/ALL!H$554</f>
        <v>1.9573413883519706E-4</v>
      </c>
      <c r="I1133" s="79">
        <f>ALL!I521/ALL!I$554</f>
        <v>2.9661668646910111E-4</v>
      </c>
      <c r="J1133" s="79">
        <f>ALL!J521/ALL!J$554</f>
        <v>2.8018344873426951E-4</v>
      </c>
      <c r="K1133" s="79">
        <f>ALL!K521/ALL!K$554</f>
        <v>0</v>
      </c>
      <c r="L1133" s="79">
        <f>ALL!L521/ALL!L$554</f>
        <v>0</v>
      </c>
      <c r="M1133" s="79">
        <f>ALL!M521/ALL!M$554</f>
        <v>0</v>
      </c>
      <c r="N1133" s="79">
        <f>ALL!N521/ALL!N$554</f>
        <v>1.0111915092641571E-3</v>
      </c>
      <c r="O1133" s="79">
        <f>ALL!O521/ALL!O$554</f>
        <v>6.0293359148562182E-4</v>
      </c>
      <c r="P1133" s="79">
        <f>ALL!P521/ALL!P$554</f>
        <v>4.455702340196891E-4</v>
      </c>
      <c r="Q1133" s="79">
        <f>ALL!Q521/ALL!Q$554</f>
        <v>4.5795551806161185E-4</v>
      </c>
      <c r="R1133" s="79">
        <f>ALL!R521/ALL!R$554</f>
        <v>1.2743219279618997E-3</v>
      </c>
      <c r="S1133" s="79">
        <f>ALL!S521/ALL!S$554</f>
        <v>2.9746172948501146E-4</v>
      </c>
      <c r="T1133" s="79">
        <f>ALL!T521/ALL!T$554</f>
        <v>4.6681407729468345E-3</v>
      </c>
      <c r="U1133" s="79">
        <f>ALL!U521/ALL!U$554</f>
        <v>0</v>
      </c>
      <c r="V1133" s="79">
        <f>ALL!V521/ALL!V$554</f>
        <v>0</v>
      </c>
      <c r="W1133" s="79">
        <f>ALL!W521/ALL!W$554</f>
        <v>4.8458054736079501E-4</v>
      </c>
      <c r="X1133" s="79">
        <f>ALL!X521/ALL!X$554</f>
        <v>0</v>
      </c>
      <c r="Y1133" s="79">
        <f>ALL!Y521/ALL!Y$554</f>
        <v>0</v>
      </c>
      <c r="Z1133" s="79">
        <f>ALL!Z521/ALL!Z$554</f>
        <v>9.641534693275232E-5</v>
      </c>
      <c r="AA1133" s="79">
        <f>ALL!AA521/ALL!AA$554</f>
        <v>7.679744151586485E-4</v>
      </c>
      <c r="AB1133" s="79">
        <f>ALL!AB521/ALL!AB$554</f>
        <v>4.0575525739667358E-4</v>
      </c>
      <c r="AC1133" s="79">
        <f>ALL!AC521/ALL!AC$554</f>
        <v>0</v>
      </c>
      <c r="AD1133" s="79">
        <f>ALL!AD521/ALL!AD$554</f>
        <v>8.8301314036112386E-4</v>
      </c>
      <c r="AE1133" s="79">
        <f>ALL!AE521/ALL!AE$554</f>
        <v>4.2309830096524373E-4</v>
      </c>
      <c r="AF1133" s="79">
        <f>ALL!AF521/ALL!AF$554</f>
        <v>6.7883251899009586E-5</v>
      </c>
      <c r="AG1133" s="79">
        <f>ALL!AG521/ALL!AG$554</f>
        <v>1.2419475532643901E-4</v>
      </c>
      <c r="AH1133" s="79">
        <f>ALL!AH521/ALL!AH$554</f>
        <v>1.4427317158876457E-3</v>
      </c>
      <c r="AI1133" s="79">
        <f>ALL!AI521/ALL!AI$554</f>
        <v>2.9837525114882063E-4</v>
      </c>
      <c r="AJ1133" s="79">
        <f>ALL!AJ521/ALL!AJ$554</f>
        <v>5.5883501309848089E-4</v>
      </c>
      <c r="AK1133" s="79">
        <f>ALL!AK521/ALL!AK$554</f>
        <v>5.9600734887740143E-4</v>
      </c>
      <c r="AL1133" s="79">
        <f>ALL!AL521/ALL!AL$554</f>
        <v>0</v>
      </c>
      <c r="AM1133" s="79">
        <f>ALL!AM521/ALL!AM$554</f>
        <v>3.6249946375628049E-3</v>
      </c>
      <c r="AN1133" s="79">
        <f>ALL!AN521/ALL!AN$554</f>
        <v>8.2123740917158024E-4</v>
      </c>
      <c r="AO1133" s="79">
        <f>ALL!AO521/ALL!AO$554</f>
        <v>0</v>
      </c>
      <c r="AP1133" s="79">
        <f>ALL!AP521/ALL!AP$554</f>
        <v>2.6996666232291544E-3</v>
      </c>
      <c r="AQ1133" s="79">
        <f>ALL!AQ521/ALL!AQ$554</f>
        <v>3.7396928814567262E-4</v>
      </c>
      <c r="AR1133" s="79">
        <f>ALL!AR521/ALL!AR$554</f>
        <v>0</v>
      </c>
      <c r="AS1133" s="79">
        <f>ALL!AS521/ALL!AS$554</f>
        <v>6.207310350975475E-4</v>
      </c>
      <c r="AT1133" s="79">
        <f>ALL!AT521/ALL!AT$554</f>
        <v>1.3786634818125078E-4</v>
      </c>
      <c r="AU1133" s="79">
        <f>ALL!AU521/ALL!AU$554</f>
        <v>2.2467671918758713E-3</v>
      </c>
      <c r="AV1133" s="79">
        <f>ALL!AV521/ALL!AV$554</f>
        <v>1.7993898376556527E-3</v>
      </c>
      <c r="AW1133" s="79">
        <f>ALL!AW521/ALL!AW$554</f>
        <v>1.504402942286157E-3</v>
      </c>
      <c r="AX1133" s="79">
        <f>ALL!AX521/ALL!AX$554</f>
        <v>6.5163453718197614E-3</v>
      </c>
      <c r="AY1133" s="79">
        <f>ALL!AY521/ALL!AY$554</f>
        <v>1.1483636871890796E-3</v>
      </c>
      <c r="AZ1133" s="79">
        <f>ALL!AZ521/ALL!AZ$554</f>
        <v>9.2361490457482399E-5</v>
      </c>
      <c r="BA1133" s="79">
        <f>ALL!BA521/ALL!BA$554</f>
        <v>2.1632035963889819E-3</v>
      </c>
      <c r="BB1133" s="79">
        <f>ALL!BB521/ALL!BB$554</f>
        <v>2.0249724254495539E-2</v>
      </c>
      <c r="BC1133" s="79">
        <f>ALL!BC521/ALL!BC$554</f>
        <v>4.3033446902272829E-2</v>
      </c>
      <c r="BD1133" s="79">
        <f>ALL!BD521/ALL!BD$554</f>
        <v>1.4271630651396612E-3</v>
      </c>
      <c r="BE1133" s="79">
        <f>ALL!BE521/ALL!BE$554</f>
        <v>1.3885819784381675E-5</v>
      </c>
      <c r="BF1133" s="79">
        <f>ALL!BF521/ALL!BF$554</f>
        <v>1.0242714267120684E-3</v>
      </c>
      <c r="BG1133" s="79">
        <f>ALL!BG521/ALL!BG$554</f>
        <v>3.412026858758856E-3</v>
      </c>
      <c r="BH1133" s="79">
        <f>ALL!BH521/ALL!BH$554</f>
        <v>5.5765778212736334E-4</v>
      </c>
      <c r="BJ1133" s="267">
        <f t="array" ref="BJ1133">(MIN(IF($E$4:$BG$4=BJ$4,$E1133:$BG1133)))</f>
        <v>0</v>
      </c>
      <c r="BK1133" s="267">
        <f t="array" ref="BK1133">(MAX(IF($E$4:$BG$4=BK$4,$E1133:$BG1133)))</f>
        <v>4.3033446902272829E-2</v>
      </c>
      <c r="BL1133" s="267">
        <f t="array" ref="BL1133">(AVERAGE(IF($E$4:$BG$4=BL$4,$E1133:$BG1133)))</f>
        <v>5.21296724864166E-3</v>
      </c>
      <c r="BM1133" s="267">
        <f t="array" ref="BM1133">(MIN(IF($E$4:$BG$4=BM$4,$E1133:$BG1133)))</f>
        <v>1.3885819784381675E-5</v>
      </c>
      <c r="BN1133" s="267">
        <f t="array" ref="BN1133">(MAX(IF($E$4:$BG$4=BN$4,$E1133:$BG1133)))</f>
        <v>3.412026858758856E-3</v>
      </c>
      <c r="BO1133" s="267">
        <f t="array" ref="BO1133">(AVERAGE(IF($E$4:$BG$4=BO$4,$E1133:$BG1133)))</f>
        <v>1.4693367925987418E-3</v>
      </c>
      <c r="BP1133" s="267">
        <f t="array" ref="BP1133">(MIN(IF($E$4:$BG$4=BP$4,$E1133:$BG1133)))</f>
        <v>0</v>
      </c>
      <c r="BQ1133" s="267">
        <f t="array" ref="BQ1133">(MAX(IF($E$4:$BG$4=BQ$4,$E1133:$BG1133)))</f>
        <v>3.6249946375628049E-3</v>
      </c>
      <c r="BR1133" s="267">
        <f t="array" ref="BR1133">(AVERAGE(IF($E$4:$BG$4=BR$4,$E1133:$BG1133)))</f>
        <v>1.4070006621467355E-3</v>
      </c>
      <c r="BS1133" s="267">
        <f t="array" ref="BS1133">(MIN(IF($E$4:$BG$4=BS$4,$E1133:$BG1133)))</f>
        <v>0</v>
      </c>
      <c r="BT1133" s="267">
        <f t="array" ref="BT1133">(MAX(IF($E$4:$BG$4=BT$4,$E1133:$BG1133)))</f>
        <v>4.6681407729468345E-3</v>
      </c>
      <c r="BU1133" s="267">
        <f t="array" ref="BU1133">(AVERAGE(IF($E$4:$BG$4=BU$4,$E1133:$BG1133)))</f>
        <v>6.3483811470369683E-4</v>
      </c>
      <c r="BV1133" s="267">
        <f t="array" ref="BV1133">(MIN(IF($E$4:$BG$4=BV$4,$E1133:$BG1133)))</f>
        <v>0</v>
      </c>
      <c r="BW1133" s="267">
        <f t="array" ref="BW1133">(MAX(IF($E$4:$BG$4=BW$4,$E1133:$BG1133)))</f>
        <v>5.5883501309848089E-4</v>
      </c>
      <c r="BX1133" s="267">
        <f t="array" ref="BX1133">(AVERAGE(IF($E$4:$BG$4=BX$4,$E1133:$BG1133)))</f>
        <v>2.6525140435697671E-4</v>
      </c>
      <c r="BY1133" s="267">
        <f t="array" ref="BY1133">(MIN(IF($E$4:$BG$4=BY$4,$E1133:$BG1133)))</f>
        <v>0</v>
      </c>
      <c r="BZ1133" s="267">
        <f t="array" ref="BZ1133">(MAX(IF($E$4:$BG$4=BZ$4,$E1133:$BG1133)))</f>
        <v>4.455702340196891E-4</v>
      </c>
      <c r="CA1133" s="267">
        <f t="array" ref="CA1133">(AVERAGE(IF($E$4:$BG$4=CA$4,$E1133:$BG1133)))</f>
        <v>1.6639384670914995E-4</v>
      </c>
      <c r="CB1133" s="268">
        <f t="shared" si="399"/>
        <v>0</v>
      </c>
      <c r="CC1133" s="268">
        <f t="shared" si="400"/>
        <v>0</v>
      </c>
      <c r="CD1133" s="268">
        <f t="shared" si="401"/>
        <v>1.9829670561503877E-3</v>
      </c>
    </row>
    <row r="1134" spans="1:82" s="90" customFormat="1" ht="24">
      <c r="A1134" s="253">
        <f t="shared" si="408"/>
        <v>57309</v>
      </c>
      <c r="B1134" s="236" t="s">
        <v>452</v>
      </c>
      <c r="C1134" s="50"/>
      <c r="D1134" s="50"/>
      <c r="E1134" s="79">
        <f>ALL!E522/ALL!E$554</f>
        <v>1.1583526307511619E-3</v>
      </c>
      <c r="F1134" s="79">
        <f>ALL!F522/ALL!F$554</f>
        <v>1.784394266110553E-3</v>
      </c>
      <c r="G1134" s="79">
        <f>ALL!G522/ALL!G$554</f>
        <v>8.8732233337730382E-3</v>
      </c>
      <c r="H1134" s="79">
        <f>ALL!H522/ALL!H$554</f>
        <v>7.069441668327933E-3</v>
      </c>
      <c r="I1134" s="79">
        <f>ALL!I522/ALL!I$554</f>
        <v>6.6318025336121996E-3</v>
      </c>
      <c r="J1134" s="79">
        <f>ALL!J522/ALL!J$554</f>
        <v>1.8315005034621836E-3</v>
      </c>
      <c r="K1134" s="79">
        <f>ALL!K522/ALL!K$554</f>
        <v>4.0432927796983853E-3</v>
      </c>
      <c r="L1134" s="79">
        <f>ALL!L522/ALL!L$554</f>
        <v>4.394589707774961E-3</v>
      </c>
      <c r="M1134" s="79">
        <f>ALL!M522/ALL!M$554</f>
        <v>9.9230260296667375E-3</v>
      </c>
      <c r="N1134" s="79">
        <f>ALL!N522/ALL!N$554</f>
        <v>5.5582594803845909E-3</v>
      </c>
      <c r="O1134" s="79">
        <f>ALL!O522/ALL!O$554</f>
        <v>4.6136367314301933E-3</v>
      </c>
      <c r="P1134" s="79">
        <f>ALL!P522/ALL!P$554</f>
        <v>5.1766438981737236E-3</v>
      </c>
      <c r="Q1134" s="79">
        <f>ALL!Q522/ALL!Q$554</f>
        <v>4.1935080817819053E-3</v>
      </c>
      <c r="R1134" s="79">
        <f>ALL!R522/ALL!R$554</f>
        <v>8.80837110284962E-3</v>
      </c>
      <c r="S1134" s="79">
        <f>ALL!S522/ALL!S$554</f>
        <v>1.4514823405074073E-2</v>
      </c>
      <c r="T1134" s="79">
        <f>ALL!T522/ALL!T$554</f>
        <v>5.8400456382526698E-3</v>
      </c>
      <c r="U1134" s="79">
        <f>ALL!U522/ALL!U$554</f>
        <v>2.6955389757654289E-3</v>
      </c>
      <c r="V1134" s="79">
        <f>ALL!V522/ALL!V$554</f>
        <v>5.668237671344372E-3</v>
      </c>
      <c r="W1134" s="79">
        <f>ALL!W522/ALL!W$554</f>
        <v>4.5811445812214933E-3</v>
      </c>
      <c r="X1134" s="79">
        <f>ALL!X522/ALL!X$554</f>
        <v>3.3612544754928909E-3</v>
      </c>
      <c r="Y1134" s="79">
        <f>ALL!Y522/ALL!Y$554</f>
        <v>5.2348595794435944E-3</v>
      </c>
      <c r="Z1134" s="79">
        <f>ALL!Z522/ALL!Z$554</f>
        <v>6.6505055936567385E-3</v>
      </c>
      <c r="AA1134" s="79">
        <f>ALL!AA522/ALL!AA$554</f>
        <v>1.2898976446689924E-3</v>
      </c>
      <c r="AB1134" s="79">
        <f>ALL!AB522/ALL!AB$554</f>
        <v>4.2285382074868181E-3</v>
      </c>
      <c r="AC1134" s="79">
        <f>ALL!AC522/ALL!AC$554</f>
        <v>1.2979001262039115E-3</v>
      </c>
      <c r="AD1134" s="79">
        <f>ALL!AD522/ALL!AD$554</f>
        <v>1.010955232818137E-2</v>
      </c>
      <c r="AE1134" s="79">
        <f>ALL!AE522/ALL!AE$554</f>
        <v>2.5937703834403312E-3</v>
      </c>
      <c r="AF1134" s="79">
        <f>ALL!AF522/ALL!AF$554</f>
        <v>1.0299386415115941E-3</v>
      </c>
      <c r="AG1134" s="79">
        <f>ALL!AG522/ALL!AG$554</f>
        <v>5.5120546817336042E-3</v>
      </c>
      <c r="AH1134" s="79">
        <f>ALL!AH522/ALL!AH$554</f>
        <v>4.3180150617412195E-3</v>
      </c>
      <c r="AI1134" s="79">
        <f>ALL!AI522/ALL!AI$554</f>
        <v>3.4804159347610704E-3</v>
      </c>
      <c r="AJ1134" s="79">
        <f>ALL!AJ522/ALL!AJ$554</f>
        <v>4.8132138579718743E-3</v>
      </c>
      <c r="AK1134" s="79">
        <f>ALL!AK522/ALL!AK$554</f>
        <v>1.196126737552425E-2</v>
      </c>
      <c r="AL1134" s="79">
        <f>ALL!AL522/ALL!AL$554</f>
        <v>0</v>
      </c>
      <c r="AM1134" s="79">
        <f>ALL!AM522/ALL!AM$554</f>
        <v>3.5296753688111265E-3</v>
      </c>
      <c r="AN1134" s="79">
        <f>ALL!AN522/ALL!AN$554</f>
        <v>1.4637721611210731E-2</v>
      </c>
      <c r="AO1134" s="79">
        <f>ALL!AO522/ALL!AO$554</f>
        <v>1.1167379244333864E-3</v>
      </c>
      <c r="AP1134" s="79">
        <f>ALL!AP522/ALL!AP$554</f>
        <v>1.5605651994700129E-2</v>
      </c>
      <c r="AQ1134" s="79">
        <f>ALL!AQ522/ALL!AQ$554</f>
        <v>3.5551034689906614E-3</v>
      </c>
      <c r="AR1134" s="79">
        <f>ALL!AR522/ALL!AR$554</f>
        <v>3.1476389853750338E-5</v>
      </c>
      <c r="AS1134" s="79">
        <f>ALL!AS522/ALL!AS$554</f>
        <v>2.5279559323132185E-3</v>
      </c>
      <c r="AT1134" s="79">
        <f>ALL!AT522/ALL!AT$554</f>
        <v>1.2034136219359011E-2</v>
      </c>
      <c r="AU1134" s="79">
        <f>ALL!AU522/ALL!AU$554</f>
        <v>1.7553034533152715E-2</v>
      </c>
      <c r="AV1134" s="79">
        <f>ALL!AV522/ALL!AV$554</f>
        <v>4.5269906388044562E-3</v>
      </c>
      <c r="AW1134" s="79">
        <f>ALL!AW522/ALL!AW$554</f>
        <v>7.4706949396187737E-5</v>
      </c>
      <c r="AX1134" s="79">
        <f>ALL!AX522/ALL!AX$554</f>
        <v>7.1185069619510372E-3</v>
      </c>
      <c r="AY1134" s="79">
        <f>ALL!AY522/ALL!AY$554</f>
        <v>2.7046121213237395E-4</v>
      </c>
      <c r="AZ1134" s="79">
        <f>ALL!AZ522/ALL!AZ$554</f>
        <v>1.4939692681320419E-3</v>
      </c>
      <c r="BA1134" s="79">
        <f>ALL!BA522/ALL!BA$554</f>
        <v>3.0622097730718199E-2</v>
      </c>
      <c r="BB1134" s="79">
        <f>ALL!BB522/ALL!BB$554</f>
        <v>1.8111237563630173E-2</v>
      </c>
      <c r="BC1134" s="79">
        <f>ALL!BC522/ALL!BC$554</f>
        <v>5.8352067888186178E-2</v>
      </c>
      <c r="BD1134" s="79">
        <f>ALL!BD522/ALL!BD$554</f>
        <v>4.9306642375935373E-3</v>
      </c>
      <c r="BE1134" s="79">
        <f>ALL!BE522/ALL!BE$554</f>
        <v>1.2871652334995416E-3</v>
      </c>
      <c r="BF1134" s="79">
        <f>ALL!BF522/ALL!BF$554</f>
        <v>1.0347719933878901E-2</v>
      </c>
      <c r="BG1134" s="79">
        <f>ALL!BG522/ALL!BG$554</f>
        <v>5.4690530701815392E-3</v>
      </c>
      <c r="BH1134" s="79">
        <f>ALL!BH522/ALL!BH$554</f>
        <v>5.1763863030523565E-3</v>
      </c>
      <c r="BJ1134" s="267">
        <f t="array" ref="BJ1134">(MIN(IF($E$4:$BG$4=BJ$4,$E1134:$BG1134)))</f>
        <v>3.1476389853750338E-5</v>
      </c>
      <c r="BK1134" s="267">
        <f t="array" ref="BK1134">(MAX(IF($E$4:$BG$4=BK$4,$E1134:$BG1134)))</f>
        <v>5.8352067888186178E-2</v>
      </c>
      <c r="BL1134" s="267">
        <f t="array" ref="BL1134">(AVERAGE(IF($E$4:$BG$4=BL$4,$E1134:$BG1134)))</f>
        <v>1.1726991017935267E-2</v>
      </c>
      <c r="BM1134" s="267">
        <f t="array" ref="BM1134">(MIN(IF($E$4:$BG$4=BM$4,$E1134:$BG1134)))</f>
        <v>1.2871652334995416E-3</v>
      </c>
      <c r="BN1134" s="267">
        <f t="array" ref="BN1134">(MAX(IF($E$4:$BG$4=BN$4,$E1134:$BG1134)))</f>
        <v>1.0347719933878901E-2</v>
      </c>
      <c r="BO1134" s="267">
        <f t="array" ref="BO1134">(AVERAGE(IF($E$4:$BG$4=BO$4,$E1134:$BG1134)))</f>
        <v>5.5086506187883794E-3</v>
      </c>
      <c r="BP1134" s="267">
        <f t="array" ref="BP1134">(MIN(IF($E$4:$BG$4=BP$4,$E1134:$BG1134)))</f>
        <v>0</v>
      </c>
      <c r="BQ1134" s="267">
        <f t="array" ref="BQ1134">(MAX(IF($E$4:$BG$4=BQ$4,$E1134:$BG1134)))</f>
        <v>1.196126737552425E-2</v>
      </c>
      <c r="BR1134" s="267">
        <f t="array" ref="BR1134">(AVERAGE(IF($E$4:$BG$4=BR$4,$E1134:$BG1134)))</f>
        <v>5.1636475814451259E-3</v>
      </c>
      <c r="BS1134" s="267">
        <f t="array" ref="BS1134">(MIN(IF($E$4:$BG$4=BS$4,$E1134:$BG1134)))</f>
        <v>1.0299386415115941E-3</v>
      </c>
      <c r="BT1134" s="267">
        <f t="array" ref="BT1134">(MAX(IF($E$4:$BG$4=BT$4,$E1134:$BG1134)))</f>
        <v>1.4514823405074073E-2</v>
      </c>
      <c r="BU1134" s="267">
        <f t="array" ref="BU1134">(AVERAGE(IF($E$4:$BG$4=BU$4,$E1134:$BG1134)))</f>
        <v>5.0219984921688991E-3</v>
      </c>
      <c r="BV1134" s="267">
        <f t="array" ref="BV1134">(MIN(IF($E$4:$BG$4=BV$4,$E1134:$BG1134)))</f>
        <v>4.2285382074868181E-3</v>
      </c>
      <c r="BW1134" s="267">
        <f t="array" ref="BW1134">(MAX(IF($E$4:$BG$4=BW$4,$E1134:$BG1134)))</f>
        <v>8.8732233337730382E-3</v>
      </c>
      <c r="BX1134" s="267">
        <f t="array" ref="BX1134">(AVERAGE(IF($E$4:$BG$4=BX$4,$E1134:$BG1134)))</f>
        <v>6.1413702482221175E-3</v>
      </c>
      <c r="BY1134" s="267">
        <f t="array" ref="BY1134">(MIN(IF($E$4:$BG$4=BY$4,$E1134:$BG1134)))</f>
        <v>2.6955389757654289E-3</v>
      </c>
      <c r="BZ1134" s="267">
        <f t="array" ref="BZ1134">(MAX(IF($E$4:$BG$4=BZ$4,$E1134:$BG1134)))</f>
        <v>6.6318025336121996E-3</v>
      </c>
      <c r="CA1134" s="267">
        <f t="array" ref="CA1134">(AVERAGE(IF($E$4:$BG$4=CA$4,$E1134:$BG1134)))</f>
        <v>4.4646143153305529E-3</v>
      </c>
      <c r="CB1134" s="268">
        <f t="shared" ref="CB1134:CB1164" si="409">ROUND(MIN($E1134:$BG1134),1)</f>
        <v>0</v>
      </c>
      <c r="CC1134" s="268">
        <f t="shared" ref="CC1134:CC1164" si="410">ROUND(MAX($E1134:$BG1134),1)</f>
        <v>0.1</v>
      </c>
      <c r="CD1134" s="268">
        <f t="shared" ref="CD1134:CD1164" si="411">(AVERAGE($E1134:$BG1134))</f>
        <v>7.026130018949135E-3</v>
      </c>
    </row>
    <row r="1135" spans="1:82" s="90" customFormat="1">
      <c r="A1135" s="253">
        <f t="shared" si="408"/>
        <v>57311</v>
      </c>
      <c r="B1135" s="236" t="s">
        <v>453</v>
      </c>
      <c r="C1135" s="50"/>
      <c r="D1135" s="50"/>
      <c r="E1135" s="79">
        <f>ALL!E523/ALL!E$554</f>
        <v>1.8054609700242957E-3</v>
      </c>
      <c r="F1135" s="79">
        <f>ALL!F523/ALL!F$554</f>
        <v>1.7423635383409782E-3</v>
      </c>
      <c r="G1135" s="79">
        <f>ALL!G523/ALL!G$554</f>
        <v>5.027678917897801E-3</v>
      </c>
      <c r="H1135" s="79">
        <f>ALL!H523/ALL!H$554</f>
        <v>2.7066154878359274E-3</v>
      </c>
      <c r="I1135" s="79">
        <f>ALL!I523/ALL!I$554</f>
        <v>2.4724900115762742E-3</v>
      </c>
      <c r="J1135" s="79">
        <f>ALL!J523/ALL!J$554</f>
        <v>8.4132535780626083E-5</v>
      </c>
      <c r="K1135" s="79">
        <f>ALL!K523/ALL!K$554</f>
        <v>0</v>
      </c>
      <c r="L1135" s="79">
        <f>ALL!L523/ALL!L$554</f>
        <v>1.1859116710250619E-3</v>
      </c>
      <c r="M1135" s="79">
        <f>ALL!M523/ALL!M$554</f>
        <v>3.0095745058576237E-3</v>
      </c>
      <c r="N1135" s="79">
        <f>ALL!N523/ALL!N$554</f>
        <v>1.4150118579992575E-3</v>
      </c>
      <c r="O1135" s="79">
        <f>ALL!O523/ALL!O$554</f>
        <v>5.3029381973960425E-4</v>
      </c>
      <c r="P1135" s="79">
        <f>ALL!P523/ALL!P$554</f>
        <v>7.3652957890854088E-4</v>
      </c>
      <c r="Q1135" s="79">
        <f>ALL!Q523/ALL!Q$554</f>
        <v>2.2462144710253822E-3</v>
      </c>
      <c r="R1135" s="79">
        <f>ALL!R523/ALL!R$554</f>
        <v>5.142367178488632E-4</v>
      </c>
      <c r="S1135" s="79">
        <f>ALL!S523/ALL!S$554</f>
        <v>1.0603870085279115E-3</v>
      </c>
      <c r="T1135" s="79">
        <f>ALL!T523/ALL!T$554</f>
        <v>1.2789361624696975E-3</v>
      </c>
      <c r="U1135" s="79">
        <f>ALL!U523/ALL!U$554</f>
        <v>2.0597264264910937E-3</v>
      </c>
      <c r="V1135" s="79">
        <f>ALL!V523/ALL!V$554</f>
        <v>2.7650436016023513E-3</v>
      </c>
      <c r="W1135" s="79">
        <f>ALL!W523/ALL!W$554</f>
        <v>2.1597213159499171E-3</v>
      </c>
      <c r="X1135" s="79">
        <f>ALL!X523/ALL!X$554</f>
        <v>1.0349672822489158E-3</v>
      </c>
      <c r="Y1135" s="79">
        <f>ALL!Y523/ALL!Y$554</f>
        <v>3.0019845044891172E-3</v>
      </c>
      <c r="Z1135" s="79">
        <f>ALL!Z523/ALL!Z$554</f>
        <v>5.3618715390215156E-3</v>
      </c>
      <c r="AA1135" s="79">
        <f>ALL!AA523/ALL!AA$554</f>
        <v>3.8504470323410208E-3</v>
      </c>
      <c r="AB1135" s="79">
        <f>ALL!AB523/ALL!AB$554</f>
        <v>5.3510590972390365E-4</v>
      </c>
      <c r="AC1135" s="79">
        <f>ALL!AC523/ALL!AC$554</f>
        <v>5.1962389123096162E-4</v>
      </c>
      <c r="AD1135" s="79">
        <f>ALL!AD523/ALL!AD$554</f>
        <v>3.01389420116664E-4</v>
      </c>
      <c r="AE1135" s="79">
        <f>ALL!AE523/ALL!AE$554</f>
        <v>1.5146081916336653E-3</v>
      </c>
      <c r="AF1135" s="79">
        <f>ALL!AF523/ALL!AF$554</f>
        <v>1.3141348548163674E-3</v>
      </c>
      <c r="AG1135" s="79">
        <f>ALL!AG523/ALL!AG$554</f>
        <v>2.9121559836567177E-3</v>
      </c>
      <c r="AH1135" s="79">
        <f>ALL!AH523/ALL!AH$554</f>
        <v>5.1071000487223992E-3</v>
      </c>
      <c r="AI1135" s="79">
        <f>ALL!AI523/ALL!AI$554</f>
        <v>5.7241499662059631E-4</v>
      </c>
      <c r="AJ1135" s="79">
        <f>ALL!AJ523/ALL!AJ$554</f>
        <v>2.4735632232342902E-3</v>
      </c>
      <c r="AK1135" s="79">
        <f>ALL!AK523/ALL!AK$554</f>
        <v>3.5109624701443868E-3</v>
      </c>
      <c r="AL1135" s="79">
        <f>ALL!AL523/ALL!AL$554</f>
        <v>1.7997074842292314E-3</v>
      </c>
      <c r="AM1135" s="79">
        <f>ALL!AM523/ALL!AM$554</f>
        <v>2.6290337360756464E-3</v>
      </c>
      <c r="AN1135" s="79">
        <f>ALL!AN523/ALL!AN$554</f>
        <v>6.1120136393917161E-3</v>
      </c>
      <c r="AO1135" s="79">
        <f>ALL!AO523/ALL!AO$554</f>
        <v>0</v>
      </c>
      <c r="AP1135" s="79">
        <f>ALL!AP523/ALL!AP$554</f>
        <v>6.6865546075715475E-4</v>
      </c>
      <c r="AQ1135" s="79">
        <f>ALL!AQ523/ALL!AQ$554</f>
        <v>1.3338816297783863E-4</v>
      </c>
      <c r="AR1135" s="79">
        <f>ALL!AR523/ALL!AR$554</f>
        <v>0</v>
      </c>
      <c r="AS1135" s="79">
        <f>ALL!AS523/ALL!AS$554</f>
        <v>-1.561744666375352E-5</v>
      </c>
      <c r="AT1135" s="79">
        <f>ALL!AT523/ALL!AT$554</f>
        <v>4.041049551848794E-4</v>
      </c>
      <c r="AU1135" s="79">
        <f>ALL!AU523/ALL!AU$554</f>
        <v>2.3782677223943231E-3</v>
      </c>
      <c r="AV1135" s="79">
        <f>ALL!AV523/ALL!AV$554</f>
        <v>9.0608859492630146E-4</v>
      </c>
      <c r="AW1135" s="79">
        <f>ALL!AW523/ALL!AW$554</f>
        <v>4.5576198389863619E-3</v>
      </c>
      <c r="AX1135" s="79">
        <f>ALL!AX523/ALL!AX$554</f>
        <v>8.5723027753220552E-3</v>
      </c>
      <c r="AY1135" s="79">
        <f>ALL!AY523/ALL!AY$554</f>
        <v>5.1296258274025246E-3</v>
      </c>
      <c r="AZ1135" s="79">
        <f>ALL!AZ523/ALL!AZ$554</f>
        <v>6.54304105644955E-4</v>
      </c>
      <c r="BA1135" s="79">
        <f>ALL!BA523/ALL!BA$554</f>
        <v>1.966247712070544E-2</v>
      </c>
      <c r="BB1135" s="79">
        <f>ALL!BB523/ALL!BB$554</f>
        <v>8.6278231967670763E-3</v>
      </c>
      <c r="BC1135" s="79">
        <f>ALL!BC523/ALL!BC$554</f>
        <v>8.7140829672257489E-3</v>
      </c>
      <c r="BD1135" s="79">
        <f>ALL!BD523/ALL!BD$554</f>
        <v>1.0693641005835607E-5</v>
      </c>
      <c r="BE1135" s="79">
        <f>ALL!BE523/ALL!BE$554</f>
        <v>2.3325044074727114E-3</v>
      </c>
      <c r="BF1135" s="79">
        <f>ALL!BF523/ALL!BF$554</f>
        <v>2.7038086481881718E-3</v>
      </c>
      <c r="BG1135" s="79">
        <f>ALL!BG523/ALL!BG$554</f>
        <v>4.3237924409382624E-3</v>
      </c>
      <c r="BH1135" s="79">
        <f>ALL!BH523/ALL!BH$554</f>
        <v>2.0169341424315702E-3</v>
      </c>
      <c r="BJ1135" s="267">
        <f t="array" ref="BJ1135">(MIN(IF($E$4:$BG$4=BJ$4,$E1135:$BG1135)))</f>
        <v>-1.561744666375352E-5</v>
      </c>
      <c r="BK1135" s="267">
        <f t="array" ref="BK1135">(MAX(IF($E$4:$BG$4=BK$4,$E1135:$BG1135)))</f>
        <v>1.966247712070544E-2</v>
      </c>
      <c r="BL1135" s="267">
        <f t="array" ref="BL1135">(AVERAGE(IF($E$4:$BG$4=BL$4,$E1135:$BG1135)))</f>
        <v>4.1565710575639141E-3</v>
      </c>
      <c r="BM1135" s="267">
        <f t="array" ref="BM1135">(MIN(IF($E$4:$BG$4=BM$4,$E1135:$BG1135)))</f>
        <v>1.0693641005835607E-5</v>
      </c>
      <c r="BN1135" s="267">
        <f t="array" ref="BN1135">(MAX(IF($E$4:$BG$4=BN$4,$E1135:$BG1135)))</f>
        <v>4.3237924409382624E-3</v>
      </c>
      <c r="BO1135" s="267">
        <f t="array" ref="BO1135">(AVERAGE(IF($E$4:$BG$4=BO$4,$E1135:$BG1135)))</f>
        <v>2.3426997844012455E-3</v>
      </c>
      <c r="BP1135" s="267">
        <f t="array" ref="BP1135">(MIN(IF($E$4:$BG$4=BP$4,$E1135:$BG1135)))</f>
        <v>1.7997074842292314E-3</v>
      </c>
      <c r="BQ1135" s="267">
        <f t="array" ref="BQ1135">(MAX(IF($E$4:$BG$4=BQ$4,$E1135:$BG1135)))</f>
        <v>3.5109624701443868E-3</v>
      </c>
      <c r="BR1135" s="267">
        <f t="array" ref="BR1135">(AVERAGE(IF($E$4:$BG$4=BR$4,$E1135:$BG1135)))</f>
        <v>2.6465678968164217E-3</v>
      </c>
      <c r="BS1135" s="267">
        <f t="array" ref="BS1135">(MIN(IF($E$4:$BG$4=BS$4,$E1135:$BG1135)))</f>
        <v>0</v>
      </c>
      <c r="BT1135" s="267">
        <f t="array" ref="BT1135">(MAX(IF($E$4:$BG$4=BT$4,$E1135:$BG1135)))</f>
        <v>5.1071000487223992E-3</v>
      </c>
      <c r="BU1135" s="267">
        <f t="array" ref="BU1135">(AVERAGE(IF($E$4:$BG$4=BU$4,$E1135:$BG1135)))</f>
        <v>1.7584419017310771E-3</v>
      </c>
      <c r="BV1135" s="267">
        <f t="array" ref="BV1135">(MIN(IF($E$4:$BG$4=BV$4,$E1135:$BG1135)))</f>
        <v>5.3510590972390365E-4</v>
      </c>
      <c r="BW1135" s="267">
        <f t="array" ref="BW1135">(MAX(IF($E$4:$BG$4=BW$4,$E1135:$BG1135)))</f>
        <v>5.3618715390215156E-3</v>
      </c>
      <c r="BX1135" s="267">
        <f t="array" ref="BX1135">(AVERAGE(IF($E$4:$BG$4=BX$4,$E1135:$BG1135)))</f>
        <v>3.3495548974693773E-3</v>
      </c>
      <c r="BY1135" s="267">
        <f t="array" ref="BY1135">(MIN(IF($E$4:$BG$4=BY$4,$E1135:$BG1135)))</f>
        <v>5.7241499662059631E-4</v>
      </c>
      <c r="BZ1135" s="267">
        <f t="array" ref="BZ1135">(MAX(IF($E$4:$BG$4=BZ$4,$E1135:$BG1135)))</f>
        <v>2.9121559836567177E-3</v>
      </c>
      <c r="CA1135" s="267">
        <f t="array" ref="CA1135">(AVERAGE(IF($E$4:$BG$4=CA$4,$E1135:$BG1135)))</f>
        <v>1.5677422786467431E-3</v>
      </c>
      <c r="CB1135" s="268">
        <f t="shared" si="409"/>
        <v>0</v>
      </c>
      <c r="CC1135" s="268">
        <f t="shared" si="410"/>
        <v>0</v>
      </c>
      <c r="CD1135" s="268">
        <f t="shared" si="411"/>
        <v>2.6384606404697133E-3</v>
      </c>
    </row>
    <row r="1136" spans="1:82" s="90" customFormat="1" ht="24">
      <c r="A1136" s="253">
        <f t="shared" si="408"/>
        <v>57313</v>
      </c>
      <c r="B1136" s="236" t="s">
        <v>454</v>
      </c>
      <c r="C1136" s="50"/>
      <c r="D1136" s="50"/>
      <c r="E1136" s="79">
        <f>ALL!E524/ALL!E$554</f>
        <v>0</v>
      </c>
      <c r="F1136" s="79">
        <f>ALL!F524/ALL!F$554</f>
        <v>0</v>
      </c>
      <c r="G1136" s="79">
        <f>ALL!G524/ALL!G$554</f>
        <v>0</v>
      </c>
      <c r="H1136" s="79">
        <f>ALL!H524/ALL!H$554</f>
        <v>3.5492384023088765E-6</v>
      </c>
      <c r="I1136" s="79">
        <f>ALL!I524/ALL!I$554</f>
        <v>0</v>
      </c>
      <c r="J1136" s="79">
        <f>ALL!J524/ALL!J$554</f>
        <v>0</v>
      </c>
      <c r="K1136" s="79">
        <f>ALL!K524/ALL!K$554</f>
        <v>0</v>
      </c>
      <c r="L1136" s="79">
        <f>ALL!L524/ALL!L$554</f>
        <v>0</v>
      </c>
      <c r="M1136" s="79">
        <f>ALL!M524/ALL!M$554</f>
        <v>0</v>
      </c>
      <c r="N1136" s="79">
        <f>ALL!N524/ALL!N$554</f>
        <v>0</v>
      </c>
      <c r="O1136" s="79">
        <f>ALL!O524/ALL!O$554</f>
        <v>0</v>
      </c>
      <c r="P1136" s="79">
        <f>ALL!P524/ALL!P$554</f>
        <v>0</v>
      </c>
      <c r="Q1136" s="79">
        <f>ALL!Q524/ALL!Q$554</f>
        <v>0</v>
      </c>
      <c r="R1136" s="79">
        <f>ALL!R524/ALL!R$554</f>
        <v>0</v>
      </c>
      <c r="S1136" s="79">
        <f>ALL!S524/ALL!S$554</f>
        <v>0</v>
      </c>
      <c r="T1136" s="79">
        <f>ALL!T524/ALL!T$554</f>
        <v>0</v>
      </c>
      <c r="U1136" s="79">
        <f>ALL!U524/ALL!U$554</f>
        <v>0</v>
      </c>
      <c r="V1136" s="79">
        <f>ALL!V524/ALL!V$554</f>
        <v>0</v>
      </c>
      <c r="W1136" s="79">
        <f>ALL!W524/ALL!W$554</f>
        <v>0</v>
      </c>
      <c r="X1136" s="79">
        <f>ALL!X524/ALL!X$554</f>
        <v>0</v>
      </c>
      <c r="Y1136" s="79">
        <f>ALL!Y524/ALL!Y$554</f>
        <v>0</v>
      </c>
      <c r="Z1136" s="79">
        <f>ALL!Z524/ALL!Z$554</f>
        <v>0</v>
      </c>
      <c r="AA1136" s="79">
        <f>ALL!AA524/ALL!AA$554</f>
        <v>0</v>
      </c>
      <c r="AB1136" s="79">
        <f>ALL!AB524/ALL!AB$554</f>
        <v>0</v>
      </c>
      <c r="AC1136" s="79">
        <f>ALL!AC524/ALL!AC$554</f>
        <v>0</v>
      </c>
      <c r="AD1136" s="79">
        <f>ALL!AD524/ALL!AD$554</f>
        <v>0</v>
      </c>
      <c r="AE1136" s="79">
        <f>ALL!AE524/ALL!AE$554</f>
        <v>0</v>
      </c>
      <c r="AF1136" s="79">
        <f>ALL!AF524/ALL!AF$554</f>
        <v>0</v>
      </c>
      <c r="AG1136" s="79">
        <f>ALL!AG524/ALL!AG$554</f>
        <v>0</v>
      </c>
      <c r="AH1136" s="79">
        <f>ALL!AH524/ALL!AH$554</f>
        <v>0</v>
      </c>
      <c r="AI1136" s="79">
        <f>ALL!AI524/ALL!AI$554</f>
        <v>0</v>
      </c>
      <c r="AJ1136" s="79">
        <f>ALL!AJ524/ALL!AJ$554</f>
        <v>0</v>
      </c>
      <c r="AK1136" s="79">
        <f>ALL!AK524/ALL!AK$554</f>
        <v>0</v>
      </c>
      <c r="AL1136" s="79">
        <f>ALL!AL524/ALL!AL$554</f>
        <v>0</v>
      </c>
      <c r="AM1136" s="79">
        <f>ALL!AM524/ALL!AM$554</f>
        <v>0</v>
      </c>
      <c r="AN1136" s="79">
        <f>ALL!AN524/ALL!AN$554</f>
        <v>0</v>
      </c>
      <c r="AO1136" s="79">
        <f>ALL!AO524/ALL!AO$554</f>
        <v>0</v>
      </c>
      <c r="AP1136" s="79">
        <f>ALL!AP524/ALL!AP$554</f>
        <v>0</v>
      </c>
      <c r="AQ1136" s="79">
        <f>ALL!AQ524/ALL!AQ$554</f>
        <v>0</v>
      </c>
      <c r="AR1136" s="79">
        <f>ALL!AR524/ALL!AR$554</f>
        <v>0</v>
      </c>
      <c r="AS1136" s="79">
        <f>ALL!AS524/ALL!AS$554</f>
        <v>0</v>
      </c>
      <c r="AT1136" s="79">
        <f>ALL!AT524/ALL!AT$554</f>
        <v>0</v>
      </c>
      <c r="AU1136" s="79">
        <f>ALL!AU524/ALL!AU$554</f>
        <v>0</v>
      </c>
      <c r="AV1136" s="79">
        <f>ALL!AV524/ALL!AV$554</f>
        <v>0</v>
      </c>
      <c r="AW1136" s="79">
        <f>ALL!AW524/ALL!AW$554</f>
        <v>0</v>
      </c>
      <c r="AX1136" s="79">
        <f>ALL!AX524/ALL!AX$554</f>
        <v>0</v>
      </c>
      <c r="AY1136" s="79">
        <f>ALL!AY524/ALL!AY$554</f>
        <v>0</v>
      </c>
      <c r="AZ1136" s="79">
        <f>ALL!AZ524/ALL!AZ$554</f>
        <v>0</v>
      </c>
      <c r="BA1136" s="79">
        <f>ALL!BA524/ALL!BA$554</f>
        <v>0</v>
      </c>
      <c r="BB1136" s="79">
        <f>ALL!BB524/ALL!BB$554</f>
        <v>0</v>
      </c>
      <c r="BC1136" s="79">
        <f>ALL!BC524/ALL!BC$554</f>
        <v>0</v>
      </c>
      <c r="BD1136" s="79">
        <f>ALL!BD524/ALL!BD$554</f>
        <v>0</v>
      </c>
      <c r="BE1136" s="79">
        <f>ALL!BE524/ALL!BE$554</f>
        <v>0</v>
      </c>
      <c r="BF1136" s="79">
        <f>ALL!BF524/ALL!BF$554</f>
        <v>0</v>
      </c>
      <c r="BG1136" s="79">
        <f>ALL!BG524/ALL!BG$554</f>
        <v>0</v>
      </c>
      <c r="BH1136" s="79">
        <f>ALL!BH524/ALL!BH$554</f>
        <v>1.1211201920772107E-7</v>
      </c>
      <c r="BJ1136" s="267">
        <f t="array" ref="BJ1136">(MIN(IF($E$4:$BG$4=BJ$4,$E1136:$BG1136)))</f>
        <v>0</v>
      </c>
      <c r="BK1136" s="267">
        <f t="array" ref="BK1136">(MAX(IF($E$4:$BG$4=BK$4,$E1136:$BG1136)))</f>
        <v>0</v>
      </c>
      <c r="BL1136" s="267">
        <f t="array" ref="BL1136">(AVERAGE(IF($E$4:$BG$4=BL$4,$E1136:$BG1136)))</f>
        <v>0</v>
      </c>
      <c r="BM1136" s="267">
        <f t="array" ref="BM1136">(MIN(IF($E$4:$BG$4=BM$4,$E1136:$BG1136)))</f>
        <v>0</v>
      </c>
      <c r="BN1136" s="267">
        <f t="array" ref="BN1136">(MAX(IF($E$4:$BG$4=BN$4,$E1136:$BG1136)))</f>
        <v>0</v>
      </c>
      <c r="BO1136" s="267">
        <f t="array" ref="BO1136">(AVERAGE(IF($E$4:$BG$4=BO$4,$E1136:$BG1136)))</f>
        <v>0</v>
      </c>
      <c r="BP1136" s="267">
        <f t="array" ref="BP1136">(MIN(IF($E$4:$BG$4=BP$4,$E1136:$BG1136)))</f>
        <v>0</v>
      </c>
      <c r="BQ1136" s="267">
        <f t="array" ref="BQ1136">(MAX(IF($E$4:$BG$4=BQ$4,$E1136:$BG1136)))</f>
        <v>0</v>
      </c>
      <c r="BR1136" s="267">
        <f t="array" ref="BR1136">(AVERAGE(IF($E$4:$BG$4=BR$4,$E1136:$BG1136)))</f>
        <v>0</v>
      </c>
      <c r="BS1136" s="267">
        <f t="array" ref="BS1136">(MIN(IF($E$4:$BG$4=BS$4,$E1136:$BG1136)))</f>
        <v>0</v>
      </c>
      <c r="BT1136" s="267">
        <f t="array" ref="BT1136">(MAX(IF($E$4:$BG$4=BT$4,$E1136:$BG1136)))</f>
        <v>3.5492384023088765E-6</v>
      </c>
      <c r="BU1136" s="267">
        <f t="array" ref="BU1136">(AVERAGE(IF($E$4:$BG$4=BU$4,$E1136:$BG1136)))</f>
        <v>1.6901135249089888E-7</v>
      </c>
      <c r="BV1136" s="267">
        <f t="array" ref="BV1136">(MIN(IF($E$4:$BG$4=BV$4,$E1136:$BG1136)))</f>
        <v>0</v>
      </c>
      <c r="BW1136" s="267">
        <f t="array" ref="BW1136">(MAX(IF($E$4:$BG$4=BW$4,$E1136:$BG1136)))</f>
        <v>0</v>
      </c>
      <c r="BX1136" s="267">
        <f t="array" ref="BX1136">(AVERAGE(IF($E$4:$BG$4=BX$4,$E1136:$BG1136)))</f>
        <v>0</v>
      </c>
      <c r="BY1136" s="267">
        <f t="array" ref="BY1136">(MIN(IF($E$4:$BG$4=BY$4,$E1136:$BG1136)))</f>
        <v>0</v>
      </c>
      <c r="BZ1136" s="267">
        <f t="array" ref="BZ1136">(MAX(IF($E$4:$BG$4=BZ$4,$E1136:$BG1136)))</f>
        <v>0</v>
      </c>
      <c r="CA1136" s="267">
        <f t="array" ref="CA1136">(AVERAGE(IF($E$4:$BG$4=CA$4,$E1136:$BG1136)))</f>
        <v>0</v>
      </c>
      <c r="CB1136" s="268">
        <f t="shared" si="409"/>
        <v>0</v>
      </c>
      <c r="CC1136" s="268">
        <f t="shared" si="410"/>
        <v>0</v>
      </c>
      <c r="CD1136" s="268">
        <f t="shared" si="411"/>
        <v>6.4531607314706848E-8</v>
      </c>
    </row>
    <row r="1137" spans="1:82" s="90" customFormat="1">
      <c r="A1137" s="253">
        <f t="shared" si="408"/>
        <v>57401</v>
      </c>
      <c r="B1137" s="236" t="s">
        <v>912</v>
      </c>
      <c r="C1137" s="50"/>
      <c r="D1137" s="50"/>
      <c r="E1137" s="79">
        <f>ALL!E525/ALL!E$554</f>
        <v>0</v>
      </c>
      <c r="F1137" s="79">
        <f>ALL!F525/ALL!F$554</f>
        <v>0</v>
      </c>
      <c r="G1137" s="79">
        <f>ALL!G525/ALL!G$554</f>
        <v>0</v>
      </c>
      <c r="H1137" s="79">
        <f>ALL!H525/ALL!H$554</f>
        <v>0</v>
      </c>
      <c r="I1137" s="79">
        <f>ALL!I525/ALL!I$554</f>
        <v>0</v>
      </c>
      <c r="J1137" s="79">
        <f>ALL!J525/ALL!J$554</f>
        <v>0</v>
      </c>
      <c r="K1137" s="79">
        <f>ALL!K525/ALL!K$554</f>
        <v>0</v>
      </c>
      <c r="L1137" s="79">
        <f>ALL!L525/ALL!L$554</f>
        <v>0</v>
      </c>
      <c r="M1137" s="79">
        <f>ALL!M525/ALL!M$554</f>
        <v>0</v>
      </c>
      <c r="N1137" s="79">
        <f>ALL!N525/ALL!N$554</f>
        <v>0</v>
      </c>
      <c r="O1137" s="79">
        <f>ALL!O525/ALL!O$554</f>
        <v>0</v>
      </c>
      <c r="P1137" s="79">
        <f>ALL!P525/ALL!P$554</f>
        <v>0</v>
      </c>
      <c r="Q1137" s="79">
        <f>ALL!Q525/ALL!Q$554</f>
        <v>0</v>
      </c>
      <c r="R1137" s="79">
        <f>ALL!R525/ALL!R$554</f>
        <v>0</v>
      </c>
      <c r="S1137" s="79">
        <f>ALL!S525/ALL!S$554</f>
        <v>0</v>
      </c>
      <c r="T1137" s="79">
        <f>ALL!T525/ALL!T$554</f>
        <v>0</v>
      </c>
      <c r="U1137" s="79">
        <f>ALL!U525/ALL!U$554</f>
        <v>0</v>
      </c>
      <c r="V1137" s="79">
        <f>ALL!V525/ALL!V$554</f>
        <v>0</v>
      </c>
      <c r="W1137" s="79">
        <f>ALL!W525/ALL!W$554</f>
        <v>0</v>
      </c>
      <c r="X1137" s="79">
        <f>ALL!X525/ALL!X$554</f>
        <v>0</v>
      </c>
      <c r="Y1137" s="79">
        <f>ALL!Y525/ALL!Y$554</f>
        <v>0</v>
      </c>
      <c r="Z1137" s="79">
        <f>ALL!Z525/ALL!Z$554</f>
        <v>0</v>
      </c>
      <c r="AA1137" s="79">
        <f>ALL!AA525/ALL!AA$554</f>
        <v>0</v>
      </c>
      <c r="AB1137" s="79">
        <f>ALL!AB525/ALL!AB$554</f>
        <v>0</v>
      </c>
      <c r="AC1137" s="79">
        <f>ALL!AC525/ALL!AC$554</f>
        <v>0</v>
      </c>
      <c r="AD1137" s="79">
        <f>ALL!AD525/ALL!AD$554</f>
        <v>0</v>
      </c>
      <c r="AE1137" s="79">
        <f>ALL!AE525/ALL!AE$554</f>
        <v>0</v>
      </c>
      <c r="AF1137" s="79">
        <f>ALL!AF525/ALL!AF$554</f>
        <v>0</v>
      </c>
      <c r="AG1137" s="79">
        <f>ALL!AG525/ALL!AG$554</f>
        <v>0</v>
      </c>
      <c r="AH1137" s="79">
        <f>ALL!AH525/ALL!AH$554</f>
        <v>0</v>
      </c>
      <c r="AI1137" s="79">
        <f>ALL!AI525/ALL!AI$554</f>
        <v>0</v>
      </c>
      <c r="AJ1137" s="79">
        <f>ALL!AJ525/ALL!AJ$554</f>
        <v>0</v>
      </c>
      <c r="AK1137" s="79">
        <f>ALL!AK525/ALL!AK$554</f>
        <v>0</v>
      </c>
      <c r="AL1137" s="79">
        <f>ALL!AL525/ALL!AL$554</f>
        <v>0</v>
      </c>
      <c r="AM1137" s="79">
        <f>ALL!AM525/ALL!AM$554</f>
        <v>0</v>
      </c>
      <c r="AN1137" s="79">
        <f>ALL!AN525/ALL!AN$554</f>
        <v>0</v>
      </c>
      <c r="AO1137" s="79">
        <f>ALL!AO525/ALL!AO$554</f>
        <v>0</v>
      </c>
      <c r="AP1137" s="79">
        <f>ALL!AP525/ALL!AP$554</f>
        <v>0</v>
      </c>
      <c r="AQ1137" s="79">
        <f>ALL!AQ525/ALL!AQ$554</f>
        <v>0</v>
      </c>
      <c r="AR1137" s="79">
        <f>ALL!AR525/ALL!AR$554</f>
        <v>0</v>
      </c>
      <c r="AS1137" s="79">
        <f>ALL!AS525/ALL!AS$554</f>
        <v>0</v>
      </c>
      <c r="AT1137" s="79">
        <f>ALL!AT525/ALL!AT$554</f>
        <v>0</v>
      </c>
      <c r="AU1137" s="79">
        <f>ALL!AU525/ALL!AU$554</f>
        <v>0</v>
      </c>
      <c r="AV1137" s="79">
        <f>ALL!AV525/ALL!AV$554</f>
        <v>0</v>
      </c>
      <c r="AW1137" s="79">
        <f>ALL!AW525/ALL!AW$554</f>
        <v>0</v>
      </c>
      <c r="AX1137" s="79">
        <f>ALL!AX525/ALL!AX$554</f>
        <v>0</v>
      </c>
      <c r="AY1137" s="79">
        <f>ALL!AY525/ALL!AY$554</f>
        <v>0</v>
      </c>
      <c r="AZ1137" s="79">
        <f>ALL!AZ525/ALL!AZ$554</f>
        <v>0</v>
      </c>
      <c r="BA1137" s="79">
        <f>ALL!BA525/ALL!BA$554</f>
        <v>0</v>
      </c>
      <c r="BB1137" s="79">
        <f>ALL!BB525/ALL!BB$554</f>
        <v>0</v>
      </c>
      <c r="BC1137" s="79">
        <f>ALL!BC525/ALL!BC$554</f>
        <v>0</v>
      </c>
      <c r="BD1137" s="79">
        <f>ALL!BD525/ALL!BD$554</f>
        <v>0</v>
      </c>
      <c r="BE1137" s="79">
        <f>ALL!BE525/ALL!BE$554</f>
        <v>0</v>
      </c>
      <c r="BF1137" s="79">
        <f>ALL!BF525/ALL!BF$554</f>
        <v>0</v>
      </c>
      <c r="BG1137" s="79">
        <f>ALL!BG525/ALL!BG$554</f>
        <v>0</v>
      </c>
      <c r="BH1137" s="79">
        <f>ALL!BH525/ALL!BH$554</f>
        <v>0</v>
      </c>
      <c r="BJ1137" s="267">
        <f t="array" ref="BJ1137">(MIN(IF($E$4:$BG$4=BJ$4,$E1137:$BG1137)))</f>
        <v>0</v>
      </c>
      <c r="BK1137" s="267">
        <f t="array" ref="BK1137">(MAX(IF($E$4:$BG$4=BK$4,$E1137:$BG1137)))</f>
        <v>0</v>
      </c>
      <c r="BL1137" s="267">
        <f t="array" ref="BL1137">(AVERAGE(IF($E$4:$BG$4=BL$4,$E1137:$BG1137)))</f>
        <v>0</v>
      </c>
      <c r="BM1137" s="267">
        <f t="array" ref="BM1137">(MIN(IF($E$4:$BG$4=BM$4,$E1137:$BG1137)))</f>
        <v>0</v>
      </c>
      <c r="BN1137" s="267">
        <f t="array" ref="BN1137">(MAX(IF($E$4:$BG$4=BN$4,$E1137:$BG1137)))</f>
        <v>0</v>
      </c>
      <c r="BO1137" s="267">
        <f t="array" ref="BO1137">(AVERAGE(IF($E$4:$BG$4=BO$4,$E1137:$BG1137)))</f>
        <v>0</v>
      </c>
      <c r="BP1137" s="267">
        <f t="array" ref="BP1137">(MIN(IF($E$4:$BG$4=BP$4,$E1137:$BG1137)))</f>
        <v>0</v>
      </c>
      <c r="BQ1137" s="267">
        <f t="array" ref="BQ1137">(MAX(IF($E$4:$BG$4=BQ$4,$E1137:$BG1137)))</f>
        <v>0</v>
      </c>
      <c r="BR1137" s="267">
        <f t="array" ref="BR1137">(AVERAGE(IF($E$4:$BG$4=BR$4,$E1137:$BG1137)))</f>
        <v>0</v>
      </c>
      <c r="BS1137" s="267">
        <f t="array" ref="BS1137">(MIN(IF($E$4:$BG$4=BS$4,$E1137:$BG1137)))</f>
        <v>0</v>
      </c>
      <c r="BT1137" s="267">
        <f t="array" ref="BT1137">(MAX(IF($E$4:$BG$4=BT$4,$E1137:$BG1137)))</f>
        <v>0</v>
      </c>
      <c r="BU1137" s="267">
        <f t="array" ref="BU1137">(AVERAGE(IF($E$4:$BG$4=BU$4,$E1137:$BG1137)))</f>
        <v>0</v>
      </c>
      <c r="BV1137" s="267">
        <f t="array" ref="BV1137">(MIN(IF($E$4:$BG$4=BV$4,$E1137:$BG1137)))</f>
        <v>0</v>
      </c>
      <c r="BW1137" s="267">
        <f t="array" ref="BW1137">(MAX(IF($E$4:$BG$4=BW$4,$E1137:$BG1137)))</f>
        <v>0</v>
      </c>
      <c r="BX1137" s="267">
        <f t="array" ref="BX1137">(AVERAGE(IF($E$4:$BG$4=BX$4,$E1137:$BG1137)))</f>
        <v>0</v>
      </c>
      <c r="BY1137" s="267">
        <f t="array" ref="BY1137">(MIN(IF($E$4:$BG$4=BY$4,$E1137:$BG1137)))</f>
        <v>0</v>
      </c>
      <c r="BZ1137" s="267">
        <f t="array" ref="BZ1137">(MAX(IF($E$4:$BG$4=BZ$4,$E1137:$BG1137)))</f>
        <v>0</v>
      </c>
      <c r="CA1137" s="267">
        <f t="array" ref="CA1137">(AVERAGE(IF($E$4:$BG$4=CA$4,$E1137:$BG1137)))</f>
        <v>0</v>
      </c>
      <c r="CB1137" s="268">
        <f t="shared" si="409"/>
        <v>0</v>
      </c>
      <c r="CC1137" s="268">
        <f t="shared" si="410"/>
        <v>0</v>
      </c>
      <c r="CD1137" s="268">
        <f t="shared" si="411"/>
        <v>0</v>
      </c>
    </row>
    <row r="1138" spans="1:82" s="90" customFormat="1">
      <c r="A1138" s="253">
        <f t="shared" si="408"/>
        <v>57402</v>
      </c>
      <c r="B1138" s="236" t="s">
        <v>455</v>
      </c>
      <c r="C1138" s="50"/>
      <c r="D1138" s="50"/>
      <c r="E1138" s="79">
        <f>ALL!E526/ALL!E$554</f>
        <v>0</v>
      </c>
      <c r="F1138" s="79">
        <f>ALL!F526/ALL!F$554</f>
        <v>0</v>
      </c>
      <c r="G1138" s="79">
        <f>ALL!G526/ALL!G$554</f>
        <v>0</v>
      </c>
      <c r="H1138" s="79">
        <f>ALL!H526/ALL!H$554</f>
        <v>0</v>
      </c>
      <c r="I1138" s="79">
        <f>ALL!I526/ALL!I$554</f>
        <v>0</v>
      </c>
      <c r="J1138" s="79">
        <f>ALL!J526/ALL!J$554</f>
        <v>0</v>
      </c>
      <c r="K1138" s="79">
        <f>ALL!K526/ALL!K$554</f>
        <v>0</v>
      </c>
      <c r="L1138" s="79">
        <f>ALL!L526/ALL!L$554</f>
        <v>0</v>
      </c>
      <c r="M1138" s="79">
        <f>ALL!M526/ALL!M$554</f>
        <v>0</v>
      </c>
      <c r="N1138" s="79">
        <f>ALL!N526/ALL!N$554</f>
        <v>0</v>
      </c>
      <c r="O1138" s="79">
        <f>ALL!O526/ALL!O$554</f>
        <v>0</v>
      </c>
      <c r="P1138" s="79">
        <f>ALL!P526/ALL!P$554</f>
        <v>0</v>
      </c>
      <c r="Q1138" s="79">
        <f>ALL!Q526/ALL!Q$554</f>
        <v>0</v>
      </c>
      <c r="R1138" s="79">
        <f>ALL!R526/ALL!R$554</f>
        <v>0</v>
      </c>
      <c r="S1138" s="79">
        <f>ALL!S526/ALL!S$554</f>
        <v>0</v>
      </c>
      <c r="T1138" s="79">
        <f>ALL!T526/ALL!T$554</f>
        <v>0</v>
      </c>
      <c r="U1138" s="79">
        <f>ALL!U526/ALL!U$554</f>
        <v>0</v>
      </c>
      <c r="V1138" s="79">
        <f>ALL!V526/ALL!V$554</f>
        <v>0</v>
      </c>
      <c r="W1138" s="79">
        <f>ALL!W526/ALL!W$554</f>
        <v>0</v>
      </c>
      <c r="X1138" s="79">
        <f>ALL!X526/ALL!X$554</f>
        <v>0</v>
      </c>
      <c r="Y1138" s="79">
        <f>ALL!Y526/ALL!Y$554</f>
        <v>0</v>
      </c>
      <c r="Z1138" s="79">
        <f>ALL!Z526/ALL!Z$554</f>
        <v>0</v>
      </c>
      <c r="AA1138" s="79">
        <f>ALL!AA526/ALL!AA$554</f>
        <v>0</v>
      </c>
      <c r="AB1138" s="79">
        <f>ALL!AB526/ALL!AB$554</f>
        <v>0</v>
      </c>
      <c r="AC1138" s="79">
        <f>ALL!AC526/ALL!AC$554</f>
        <v>0</v>
      </c>
      <c r="AD1138" s="79">
        <f>ALL!AD526/ALL!AD$554</f>
        <v>0</v>
      </c>
      <c r="AE1138" s="79">
        <f>ALL!AE526/ALL!AE$554</f>
        <v>0</v>
      </c>
      <c r="AF1138" s="79">
        <f>ALL!AF526/ALL!AF$554</f>
        <v>0</v>
      </c>
      <c r="AG1138" s="79">
        <f>ALL!AG526/ALL!AG$554</f>
        <v>0</v>
      </c>
      <c r="AH1138" s="79">
        <f>ALL!AH526/ALL!AH$554</f>
        <v>0</v>
      </c>
      <c r="AI1138" s="79">
        <f>ALL!AI526/ALL!AI$554</f>
        <v>0</v>
      </c>
      <c r="AJ1138" s="79">
        <f>ALL!AJ526/ALL!AJ$554</f>
        <v>0</v>
      </c>
      <c r="AK1138" s="79">
        <f>ALL!AK526/ALL!AK$554</f>
        <v>0</v>
      </c>
      <c r="AL1138" s="79">
        <f>ALL!AL526/ALL!AL$554</f>
        <v>0</v>
      </c>
      <c r="AM1138" s="79">
        <f>ALL!AM526/ALL!AM$554</f>
        <v>0</v>
      </c>
      <c r="AN1138" s="79">
        <f>ALL!AN526/ALL!AN$554</f>
        <v>0</v>
      </c>
      <c r="AO1138" s="79">
        <f>ALL!AO526/ALL!AO$554</f>
        <v>0</v>
      </c>
      <c r="AP1138" s="79">
        <f>ALL!AP526/ALL!AP$554</f>
        <v>0</v>
      </c>
      <c r="AQ1138" s="79">
        <f>ALL!AQ526/ALL!AQ$554</f>
        <v>0</v>
      </c>
      <c r="AR1138" s="79">
        <f>ALL!AR526/ALL!AR$554</f>
        <v>0</v>
      </c>
      <c r="AS1138" s="79">
        <f>ALL!AS526/ALL!AS$554</f>
        <v>0</v>
      </c>
      <c r="AT1138" s="79">
        <f>ALL!AT526/ALL!AT$554</f>
        <v>0</v>
      </c>
      <c r="AU1138" s="79">
        <f>ALL!AU526/ALL!AU$554</f>
        <v>0</v>
      </c>
      <c r="AV1138" s="79">
        <f>ALL!AV526/ALL!AV$554</f>
        <v>0</v>
      </c>
      <c r="AW1138" s="79">
        <f>ALL!AW526/ALL!AW$554</f>
        <v>0</v>
      </c>
      <c r="AX1138" s="79">
        <f>ALL!AX526/ALL!AX$554</f>
        <v>0</v>
      </c>
      <c r="AY1138" s="79">
        <f>ALL!AY526/ALL!AY$554</f>
        <v>0</v>
      </c>
      <c r="AZ1138" s="79">
        <f>ALL!AZ526/ALL!AZ$554</f>
        <v>0</v>
      </c>
      <c r="BA1138" s="79">
        <f>ALL!BA526/ALL!BA$554</f>
        <v>0</v>
      </c>
      <c r="BB1138" s="79">
        <f>ALL!BB526/ALL!BB$554</f>
        <v>0</v>
      </c>
      <c r="BC1138" s="79">
        <f>ALL!BC526/ALL!BC$554</f>
        <v>0</v>
      </c>
      <c r="BD1138" s="79">
        <f>ALL!BD526/ALL!BD$554</f>
        <v>0</v>
      </c>
      <c r="BE1138" s="79">
        <f>ALL!BE526/ALL!BE$554</f>
        <v>0</v>
      </c>
      <c r="BF1138" s="79">
        <f>ALL!BF526/ALL!BF$554</f>
        <v>0</v>
      </c>
      <c r="BG1138" s="79">
        <f>ALL!BG526/ALL!BG$554</f>
        <v>0</v>
      </c>
      <c r="BH1138" s="79">
        <f>ALL!BH526/ALL!BH$554</f>
        <v>0</v>
      </c>
      <c r="BJ1138" s="267">
        <f t="array" ref="BJ1138">(MIN(IF($E$4:$BG$4=BJ$4,$E1138:$BG1138)))</f>
        <v>0</v>
      </c>
      <c r="BK1138" s="267">
        <f t="array" ref="BK1138">(MAX(IF($E$4:$BG$4=BK$4,$E1138:$BG1138)))</f>
        <v>0</v>
      </c>
      <c r="BL1138" s="267">
        <f t="array" ref="BL1138">(AVERAGE(IF($E$4:$BG$4=BL$4,$E1138:$BG1138)))</f>
        <v>0</v>
      </c>
      <c r="BM1138" s="267">
        <f t="array" ref="BM1138">(MIN(IF($E$4:$BG$4=BM$4,$E1138:$BG1138)))</f>
        <v>0</v>
      </c>
      <c r="BN1138" s="267">
        <f t="array" ref="BN1138">(MAX(IF($E$4:$BG$4=BN$4,$E1138:$BG1138)))</f>
        <v>0</v>
      </c>
      <c r="BO1138" s="267">
        <f t="array" ref="BO1138">(AVERAGE(IF($E$4:$BG$4=BO$4,$E1138:$BG1138)))</f>
        <v>0</v>
      </c>
      <c r="BP1138" s="267">
        <f t="array" ref="BP1138">(MIN(IF($E$4:$BG$4=BP$4,$E1138:$BG1138)))</f>
        <v>0</v>
      </c>
      <c r="BQ1138" s="267">
        <f t="array" ref="BQ1138">(MAX(IF($E$4:$BG$4=BQ$4,$E1138:$BG1138)))</f>
        <v>0</v>
      </c>
      <c r="BR1138" s="267">
        <f t="array" ref="BR1138">(AVERAGE(IF($E$4:$BG$4=BR$4,$E1138:$BG1138)))</f>
        <v>0</v>
      </c>
      <c r="BS1138" s="267">
        <f t="array" ref="BS1138">(MIN(IF($E$4:$BG$4=BS$4,$E1138:$BG1138)))</f>
        <v>0</v>
      </c>
      <c r="BT1138" s="267">
        <f t="array" ref="BT1138">(MAX(IF($E$4:$BG$4=BT$4,$E1138:$BG1138)))</f>
        <v>0</v>
      </c>
      <c r="BU1138" s="267">
        <f t="array" ref="BU1138">(AVERAGE(IF($E$4:$BG$4=BU$4,$E1138:$BG1138)))</f>
        <v>0</v>
      </c>
      <c r="BV1138" s="267">
        <f t="array" ref="BV1138">(MIN(IF($E$4:$BG$4=BV$4,$E1138:$BG1138)))</f>
        <v>0</v>
      </c>
      <c r="BW1138" s="267">
        <f t="array" ref="BW1138">(MAX(IF($E$4:$BG$4=BW$4,$E1138:$BG1138)))</f>
        <v>0</v>
      </c>
      <c r="BX1138" s="267">
        <f t="array" ref="BX1138">(AVERAGE(IF($E$4:$BG$4=BX$4,$E1138:$BG1138)))</f>
        <v>0</v>
      </c>
      <c r="BY1138" s="267">
        <f t="array" ref="BY1138">(MIN(IF($E$4:$BG$4=BY$4,$E1138:$BG1138)))</f>
        <v>0</v>
      </c>
      <c r="BZ1138" s="267">
        <f t="array" ref="BZ1138">(MAX(IF($E$4:$BG$4=BZ$4,$E1138:$BG1138)))</f>
        <v>0</v>
      </c>
      <c r="CA1138" s="267">
        <f t="array" ref="CA1138">(AVERAGE(IF($E$4:$BG$4=CA$4,$E1138:$BG1138)))</f>
        <v>0</v>
      </c>
      <c r="CB1138" s="268">
        <f t="shared" si="409"/>
        <v>0</v>
      </c>
      <c r="CC1138" s="268">
        <f t="shared" si="410"/>
        <v>0</v>
      </c>
      <c r="CD1138" s="268">
        <f t="shared" si="411"/>
        <v>0</v>
      </c>
    </row>
    <row r="1139" spans="1:82" s="90" customFormat="1">
      <c r="A1139" s="253">
        <f t="shared" si="408"/>
        <v>57403</v>
      </c>
      <c r="B1139" s="236" t="s">
        <v>913</v>
      </c>
      <c r="C1139" s="50"/>
      <c r="D1139" s="50"/>
      <c r="E1139" s="79">
        <f>ALL!E527/ALL!E$554</f>
        <v>0</v>
      </c>
      <c r="F1139" s="79">
        <f>ALL!F527/ALL!F$554</f>
        <v>0</v>
      </c>
      <c r="G1139" s="79">
        <f>ALL!G527/ALL!G$554</f>
        <v>0</v>
      </c>
      <c r="H1139" s="79">
        <f>ALL!H527/ALL!H$554</f>
        <v>0</v>
      </c>
      <c r="I1139" s="79">
        <f>ALL!I527/ALL!I$554</f>
        <v>0</v>
      </c>
      <c r="J1139" s="79">
        <f>ALL!J527/ALL!J$554</f>
        <v>0</v>
      </c>
      <c r="K1139" s="79">
        <f>ALL!K527/ALL!K$554</f>
        <v>0</v>
      </c>
      <c r="L1139" s="79">
        <f>ALL!L527/ALL!L$554</f>
        <v>0</v>
      </c>
      <c r="M1139" s="79">
        <f>ALL!M527/ALL!M$554</f>
        <v>0</v>
      </c>
      <c r="N1139" s="79">
        <f>ALL!N527/ALL!N$554</f>
        <v>0</v>
      </c>
      <c r="O1139" s="79">
        <f>ALL!O527/ALL!O$554</f>
        <v>0</v>
      </c>
      <c r="P1139" s="79">
        <f>ALL!P527/ALL!P$554</f>
        <v>0</v>
      </c>
      <c r="Q1139" s="79">
        <f>ALL!Q527/ALL!Q$554</f>
        <v>0</v>
      </c>
      <c r="R1139" s="79">
        <f>ALL!R527/ALL!R$554</f>
        <v>0</v>
      </c>
      <c r="S1139" s="79">
        <f>ALL!S527/ALL!S$554</f>
        <v>0</v>
      </c>
      <c r="T1139" s="79">
        <f>ALL!T527/ALL!T$554</f>
        <v>0</v>
      </c>
      <c r="U1139" s="79">
        <f>ALL!U527/ALL!U$554</f>
        <v>0</v>
      </c>
      <c r="V1139" s="79">
        <f>ALL!V527/ALL!V$554</f>
        <v>0</v>
      </c>
      <c r="W1139" s="79">
        <f>ALL!W527/ALL!W$554</f>
        <v>0</v>
      </c>
      <c r="X1139" s="79">
        <f>ALL!X527/ALL!X$554</f>
        <v>0</v>
      </c>
      <c r="Y1139" s="79">
        <f>ALL!Y527/ALL!Y$554</f>
        <v>0</v>
      </c>
      <c r="Z1139" s="79">
        <f>ALL!Z527/ALL!Z$554</f>
        <v>0</v>
      </c>
      <c r="AA1139" s="79">
        <f>ALL!AA527/ALL!AA$554</f>
        <v>0</v>
      </c>
      <c r="AB1139" s="79">
        <f>ALL!AB527/ALL!AB$554</f>
        <v>0</v>
      </c>
      <c r="AC1139" s="79">
        <f>ALL!AC527/ALL!AC$554</f>
        <v>0</v>
      </c>
      <c r="AD1139" s="79">
        <f>ALL!AD527/ALL!AD$554</f>
        <v>0</v>
      </c>
      <c r="AE1139" s="79">
        <f>ALL!AE527/ALL!AE$554</f>
        <v>0</v>
      </c>
      <c r="AF1139" s="79">
        <f>ALL!AF527/ALL!AF$554</f>
        <v>0</v>
      </c>
      <c r="AG1139" s="79">
        <f>ALL!AG527/ALL!AG$554</f>
        <v>0</v>
      </c>
      <c r="AH1139" s="79">
        <f>ALL!AH527/ALL!AH$554</f>
        <v>0</v>
      </c>
      <c r="AI1139" s="79">
        <f>ALL!AI527/ALL!AI$554</f>
        <v>0</v>
      </c>
      <c r="AJ1139" s="79">
        <f>ALL!AJ527/ALL!AJ$554</f>
        <v>0</v>
      </c>
      <c r="AK1139" s="79">
        <f>ALL!AK527/ALL!AK$554</f>
        <v>0</v>
      </c>
      <c r="AL1139" s="79">
        <f>ALL!AL527/ALL!AL$554</f>
        <v>0</v>
      </c>
      <c r="AM1139" s="79">
        <f>ALL!AM527/ALL!AM$554</f>
        <v>0</v>
      </c>
      <c r="AN1139" s="79">
        <f>ALL!AN527/ALL!AN$554</f>
        <v>0</v>
      </c>
      <c r="AO1139" s="79">
        <f>ALL!AO527/ALL!AO$554</f>
        <v>0</v>
      </c>
      <c r="AP1139" s="79">
        <f>ALL!AP527/ALL!AP$554</f>
        <v>0</v>
      </c>
      <c r="AQ1139" s="79">
        <f>ALL!AQ527/ALL!AQ$554</f>
        <v>0</v>
      </c>
      <c r="AR1139" s="79">
        <f>ALL!AR527/ALL!AR$554</f>
        <v>0</v>
      </c>
      <c r="AS1139" s="79">
        <f>ALL!AS527/ALL!AS$554</f>
        <v>0</v>
      </c>
      <c r="AT1139" s="79">
        <f>ALL!AT527/ALL!AT$554</f>
        <v>0</v>
      </c>
      <c r="AU1139" s="79">
        <f>ALL!AU527/ALL!AU$554</f>
        <v>0</v>
      </c>
      <c r="AV1139" s="79">
        <f>ALL!AV527/ALL!AV$554</f>
        <v>0</v>
      </c>
      <c r="AW1139" s="79">
        <f>ALL!AW527/ALL!AW$554</f>
        <v>0</v>
      </c>
      <c r="AX1139" s="79">
        <f>ALL!AX527/ALL!AX$554</f>
        <v>0</v>
      </c>
      <c r="AY1139" s="79">
        <f>ALL!AY527/ALL!AY$554</f>
        <v>0</v>
      </c>
      <c r="AZ1139" s="79">
        <f>ALL!AZ527/ALL!AZ$554</f>
        <v>0</v>
      </c>
      <c r="BA1139" s="79">
        <f>ALL!BA527/ALL!BA$554</f>
        <v>0</v>
      </c>
      <c r="BB1139" s="79">
        <f>ALL!BB527/ALL!BB$554</f>
        <v>0</v>
      </c>
      <c r="BC1139" s="79">
        <f>ALL!BC527/ALL!BC$554</f>
        <v>0</v>
      </c>
      <c r="BD1139" s="79">
        <f>ALL!BD527/ALL!BD$554</f>
        <v>0</v>
      </c>
      <c r="BE1139" s="79">
        <f>ALL!BE527/ALL!BE$554</f>
        <v>0</v>
      </c>
      <c r="BF1139" s="79">
        <f>ALL!BF527/ALL!BF$554</f>
        <v>0</v>
      </c>
      <c r="BG1139" s="79">
        <f>ALL!BG527/ALL!BG$554</f>
        <v>0</v>
      </c>
      <c r="BH1139" s="79">
        <f>ALL!BH527/ALL!BH$554</f>
        <v>0</v>
      </c>
      <c r="BJ1139" s="267">
        <f t="array" ref="BJ1139">(MIN(IF($E$4:$BG$4=BJ$4,$E1139:$BG1139)))</f>
        <v>0</v>
      </c>
      <c r="BK1139" s="267">
        <f t="array" ref="BK1139">(MAX(IF($E$4:$BG$4=BK$4,$E1139:$BG1139)))</f>
        <v>0</v>
      </c>
      <c r="BL1139" s="267">
        <f t="array" ref="BL1139">(AVERAGE(IF($E$4:$BG$4=BL$4,$E1139:$BG1139)))</f>
        <v>0</v>
      </c>
      <c r="BM1139" s="267">
        <f t="array" ref="BM1139">(MIN(IF($E$4:$BG$4=BM$4,$E1139:$BG1139)))</f>
        <v>0</v>
      </c>
      <c r="BN1139" s="267">
        <f t="array" ref="BN1139">(MAX(IF($E$4:$BG$4=BN$4,$E1139:$BG1139)))</f>
        <v>0</v>
      </c>
      <c r="BO1139" s="267">
        <f t="array" ref="BO1139">(AVERAGE(IF($E$4:$BG$4=BO$4,$E1139:$BG1139)))</f>
        <v>0</v>
      </c>
      <c r="BP1139" s="267">
        <f t="array" ref="BP1139">(MIN(IF($E$4:$BG$4=BP$4,$E1139:$BG1139)))</f>
        <v>0</v>
      </c>
      <c r="BQ1139" s="267">
        <f t="array" ref="BQ1139">(MAX(IF($E$4:$BG$4=BQ$4,$E1139:$BG1139)))</f>
        <v>0</v>
      </c>
      <c r="BR1139" s="267">
        <f t="array" ref="BR1139">(AVERAGE(IF($E$4:$BG$4=BR$4,$E1139:$BG1139)))</f>
        <v>0</v>
      </c>
      <c r="BS1139" s="267">
        <f t="array" ref="BS1139">(MIN(IF($E$4:$BG$4=BS$4,$E1139:$BG1139)))</f>
        <v>0</v>
      </c>
      <c r="BT1139" s="267">
        <f t="array" ref="BT1139">(MAX(IF($E$4:$BG$4=BT$4,$E1139:$BG1139)))</f>
        <v>0</v>
      </c>
      <c r="BU1139" s="267">
        <f t="array" ref="BU1139">(AVERAGE(IF($E$4:$BG$4=BU$4,$E1139:$BG1139)))</f>
        <v>0</v>
      </c>
      <c r="BV1139" s="267">
        <f t="array" ref="BV1139">(MIN(IF($E$4:$BG$4=BV$4,$E1139:$BG1139)))</f>
        <v>0</v>
      </c>
      <c r="BW1139" s="267">
        <f t="array" ref="BW1139">(MAX(IF($E$4:$BG$4=BW$4,$E1139:$BG1139)))</f>
        <v>0</v>
      </c>
      <c r="BX1139" s="267">
        <f t="array" ref="BX1139">(AVERAGE(IF($E$4:$BG$4=BX$4,$E1139:$BG1139)))</f>
        <v>0</v>
      </c>
      <c r="BY1139" s="267">
        <f t="array" ref="BY1139">(MIN(IF($E$4:$BG$4=BY$4,$E1139:$BG1139)))</f>
        <v>0</v>
      </c>
      <c r="BZ1139" s="267">
        <f t="array" ref="BZ1139">(MAX(IF($E$4:$BG$4=BZ$4,$E1139:$BG1139)))</f>
        <v>0</v>
      </c>
      <c r="CA1139" s="267">
        <f t="array" ref="CA1139">(AVERAGE(IF($E$4:$BG$4=CA$4,$E1139:$BG1139)))</f>
        <v>0</v>
      </c>
      <c r="CB1139" s="268">
        <f t="shared" si="409"/>
        <v>0</v>
      </c>
      <c r="CC1139" s="268">
        <f t="shared" si="410"/>
        <v>0</v>
      </c>
      <c r="CD1139" s="268">
        <f t="shared" si="411"/>
        <v>0</v>
      </c>
    </row>
    <row r="1140" spans="1:82" s="90" customFormat="1">
      <c r="A1140" s="253">
        <f t="shared" si="408"/>
        <v>57404</v>
      </c>
      <c r="B1140" s="236" t="s">
        <v>896</v>
      </c>
      <c r="C1140" s="50"/>
      <c r="D1140" s="50"/>
      <c r="E1140" s="79">
        <f>ALL!E528/ALL!E$554</f>
        <v>0</v>
      </c>
      <c r="F1140" s="79">
        <f>ALL!F528/ALL!F$554</f>
        <v>0</v>
      </c>
      <c r="G1140" s="79">
        <f>ALL!G528/ALL!G$554</f>
        <v>0</v>
      </c>
      <c r="H1140" s="79">
        <f>ALL!H528/ALL!H$554</f>
        <v>0</v>
      </c>
      <c r="I1140" s="79">
        <f>ALL!I528/ALL!I$554</f>
        <v>0</v>
      </c>
      <c r="J1140" s="79">
        <f>ALL!J528/ALL!J$554</f>
        <v>0</v>
      </c>
      <c r="K1140" s="79">
        <f>ALL!K528/ALL!K$554</f>
        <v>0</v>
      </c>
      <c r="L1140" s="79">
        <f>ALL!L528/ALL!L$554</f>
        <v>0</v>
      </c>
      <c r="M1140" s="79">
        <f>ALL!M528/ALL!M$554</f>
        <v>0</v>
      </c>
      <c r="N1140" s="79">
        <f>ALL!N528/ALL!N$554</f>
        <v>0</v>
      </c>
      <c r="O1140" s="79">
        <f>ALL!O528/ALL!O$554</f>
        <v>0</v>
      </c>
      <c r="P1140" s="79">
        <f>ALL!P528/ALL!P$554</f>
        <v>0</v>
      </c>
      <c r="Q1140" s="79">
        <f>ALL!Q528/ALL!Q$554</f>
        <v>0</v>
      </c>
      <c r="R1140" s="79">
        <f>ALL!R528/ALL!R$554</f>
        <v>0</v>
      </c>
      <c r="S1140" s="79">
        <f>ALL!S528/ALL!S$554</f>
        <v>0</v>
      </c>
      <c r="T1140" s="79">
        <f>ALL!T528/ALL!T$554</f>
        <v>0</v>
      </c>
      <c r="U1140" s="79">
        <f>ALL!U528/ALL!U$554</f>
        <v>0</v>
      </c>
      <c r="V1140" s="79">
        <f>ALL!V528/ALL!V$554</f>
        <v>0</v>
      </c>
      <c r="W1140" s="79">
        <f>ALL!W528/ALL!W$554</f>
        <v>0</v>
      </c>
      <c r="X1140" s="79">
        <f>ALL!X528/ALL!X$554</f>
        <v>0</v>
      </c>
      <c r="Y1140" s="79">
        <f>ALL!Y528/ALL!Y$554</f>
        <v>0</v>
      </c>
      <c r="Z1140" s="79">
        <f>ALL!Z528/ALL!Z$554</f>
        <v>0</v>
      </c>
      <c r="AA1140" s="79">
        <f>ALL!AA528/ALL!AA$554</f>
        <v>0</v>
      </c>
      <c r="AB1140" s="79">
        <f>ALL!AB528/ALL!AB$554</f>
        <v>0</v>
      </c>
      <c r="AC1140" s="79">
        <f>ALL!AC528/ALL!AC$554</f>
        <v>0</v>
      </c>
      <c r="AD1140" s="79">
        <f>ALL!AD528/ALL!AD$554</f>
        <v>0</v>
      </c>
      <c r="AE1140" s="79">
        <f>ALL!AE528/ALL!AE$554</f>
        <v>0</v>
      </c>
      <c r="AF1140" s="79">
        <f>ALL!AF528/ALL!AF$554</f>
        <v>0</v>
      </c>
      <c r="AG1140" s="79">
        <f>ALL!AG528/ALL!AG$554</f>
        <v>0</v>
      </c>
      <c r="AH1140" s="79">
        <f>ALL!AH528/ALL!AH$554</f>
        <v>0</v>
      </c>
      <c r="AI1140" s="79">
        <f>ALL!AI528/ALL!AI$554</f>
        <v>0</v>
      </c>
      <c r="AJ1140" s="79">
        <f>ALL!AJ528/ALL!AJ$554</f>
        <v>0</v>
      </c>
      <c r="AK1140" s="79">
        <f>ALL!AK528/ALL!AK$554</f>
        <v>0</v>
      </c>
      <c r="AL1140" s="79">
        <f>ALL!AL528/ALL!AL$554</f>
        <v>0</v>
      </c>
      <c r="AM1140" s="79">
        <f>ALL!AM528/ALL!AM$554</f>
        <v>0</v>
      </c>
      <c r="AN1140" s="79">
        <f>ALL!AN528/ALL!AN$554</f>
        <v>0</v>
      </c>
      <c r="AO1140" s="79">
        <f>ALL!AO528/ALL!AO$554</f>
        <v>0</v>
      </c>
      <c r="AP1140" s="79">
        <f>ALL!AP528/ALL!AP$554</f>
        <v>0</v>
      </c>
      <c r="AQ1140" s="79">
        <f>ALL!AQ528/ALL!AQ$554</f>
        <v>0</v>
      </c>
      <c r="AR1140" s="79">
        <f>ALL!AR528/ALL!AR$554</f>
        <v>0</v>
      </c>
      <c r="AS1140" s="79">
        <f>ALL!AS528/ALL!AS$554</f>
        <v>0</v>
      </c>
      <c r="AT1140" s="79">
        <f>ALL!AT528/ALL!AT$554</f>
        <v>0</v>
      </c>
      <c r="AU1140" s="79">
        <f>ALL!AU528/ALL!AU$554</f>
        <v>0</v>
      </c>
      <c r="AV1140" s="79">
        <f>ALL!AV528/ALL!AV$554</f>
        <v>0</v>
      </c>
      <c r="AW1140" s="79">
        <f>ALL!AW528/ALL!AW$554</f>
        <v>0</v>
      </c>
      <c r="AX1140" s="79">
        <f>ALL!AX528/ALL!AX$554</f>
        <v>0</v>
      </c>
      <c r="AY1140" s="79">
        <f>ALL!AY528/ALL!AY$554</f>
        <v>0</v>
      </c>
      <c r="AZ1140" s="79">
        <f>ALL!AZ528/ALL!AZ$554</f>
        <v>0</v>
      </c>
      <c r="BA1140" s="79">
        <f>ALL!BA528/ALL!BA$554</f>
        <v>0</v>
      </c>
      <c r="BB1140" s="79">
        <f>ALL!BB528/ALL!BB$554</f>
        <v>0</v>
      </c>
      <c r="BC1140" s="79">
        <f>ALL!BC528/ALL!BC$554</f>
        <v>0</v>
      </c>
      <c r="BD1140" s="79">
        <f>ALL!BD528/ALL!BD$554</f>
        <v>0</v>
      </c>
      <c r="BE1140" s="79">
        <f>ALL!BE528/ALL!BE$554</f>
        <v>0</v>
      </c>
      <c r="BF1140" s="79">
        <f>ALL!BF528/ALL!BF$554</f>
        <v>0</v>
      </c>
      <c r="BG1140" s="79">
        <f>ALL!BG528/ALL!BG$554</f>
        <v>0</v>
      </c>
      <c r="BH1140" s="79">
        <f>ALL!BH528/ALL!BH$554</f>
        <v>0</v>
      </c>
      <c r="BJ1140" s="267">
        <f t="array" ref="BJ1140">(MIN(IF($E$4:$BG$4=BJ$4,$E1140:$BG1140)))</f>
        <v>0</v>
      </c>
      <c r="BK1140" s="267">
        <f t="array" ref="BK1140">(MAX(IF($E$4:$BG$4=BK$4,$E1140:$BG1140)))</f>
        <v>0</v>
      </c>
      <c r="BL1140" s="267">
        <f t="array" ref="BL1140">(AVERAGE(IF($E$4:$BG$4=BL$4,$E1140:$BG1140)))</f>
        <v>0</v>
      </c>
      <c r="BM1140" s="267">
        <f t="array" ref="BM1140">(MIN(IF($E$4:$BG$4=BM$4,$E1140:$BG1140)))</f>
        <v>0</v>
      </c>
      <c r="BN1140" s="267">
        <f t="array" ref="BN1140">(MAX(IF($E$4:$BG$4=BN$4,$E1140:$BG1140)))</f>
        <v>0</v>
      </c>
      <c r="BO1140" s="267">
        <f t="array" ref="BO1140">(AVERAGE(IF($E$4:$BG$4=BO$4,$E1140:$BG1140)))</f>
        <v>0</v>
      </c>
      <c r="BP1140" s="267">
        <f t="array" ref="BP1140">(MIN(IF($E$4:$BG$4=BP$4,$E1140:$BG1140)))</f>
        <v>0</v>
      </c>
      <c r="BQ1140" s="267">
        <f t="array" ref="BQ1140">(MAX(IF($E$4:$BG$4=BQ$4,$E1140:$BG1140)))</f>
        <v>0</v>
      </c>
      <c r="BR1140" s="267">
        <f t="array" ref="BR1140">(AVERAGE(IF($E$4:$BG$4=BR$4,$E1140:$BG1140)))</f>
        <v>0</v>
      </c>
      <c r="BS1140" s="267">
        <f t="array" ref="BS1140">(MIN(IF($E$4:$BG$4=BS$4,$E1140:$BG1140)))</f>
        <v>0</v>
      </c>
      <c r="BT1140" s="267">
        <f t="array" ref="BT1140">(MAX(IF($E$4:$BG$4=BT$4,$E1140:$BG1140)))</f>
        <v>0</v>
      </c>
      <c r="BU1140" s="267">
        <f t="array" ref="BU1140">(AVERAGE(IF($E$4:$BG$4=BU$4,$E1140:$BG1140)))</f>
        <v>0</v>
      </c>
      <c r="BV1140" s="267">
        <f t="array" ref="BV1140">(MIN(IF($E$4:$BG$4=BV$4,$E1140:$BG1140)))</f>
        <v>0</v>
      </c>
      <c r="BW1140" s="267">
        <f t="array" ref="BW1140">(MAX(IF($E$4:$BG$4=BW$4,$E1140:$BG1140)))</f>
        <v>0</v>
      </c>
      <c r="BX1140" s="267">
        <f t="array" ref="BX1140">(AVERAGE(IF($E$4:$BG$4=BX$4,$E1140:$BG1140)))</f>
        <v>0</v>
      </c>
      <c r="BY1140" s="267">
        <f t="array" ref="BY1140">(MIN(IF($E$4:$BG$4=BY$4,$E1140:$BG1140)))</f>
        <v>0</v>
      </c>
      <c r="BZ1140" s="267">
        <f t="array" ref="BZ1140">(MAX(IF($E$4:$BG$4=BZ$4,$E1140:$BG1140)))</f>
        <v>0</v>
      </c>
      <c r="CA1140" s="267">
        <f t="array" ref="CA1140">(AVERAGE(IF($E$4:$BG$4=CA$4,$E1140:$BG1140)))</f>
        <v>0</v>
      </c>
      <c r="CB1140" s="268">
        <f t="shared" si="409"/>
        <v>0</v>
      </c>
      <c r="CC1140" s="268">
        <f t="shared" si="410"/>
        <v>0</v>
      </c>
      <c r="CD1140" s="268">
        <f t="shared" si="411"/>
        <v>0</v>
      </c>
    </row>
    <row r="1141" spans="1:82" s="90" customFormat="1" ht="24">
      <c r="A1141" s="253">
        <f t="shared" si="408"/>
        <v>57405</v>
      </c>
      <c r="B1141" s="236" t="s">
        <v>456</v>
      </c>
      <c r="C1141" s="50"/>
      <c r="D1141" s="50"/>
      <c r="E1141" s="79">
        <f>ALL!E529/ALL!E$554</f>
        <v>0</v>
      </c>
      <c r="F1141" s="79">
        <f>ALL!F529/ALL!F$554</f>
        <v>0</v>
      </c>
      <c r="G1141" s="79">
        <f>ALL!G529/ALL!G$554</f>
        <v>0</v>
      </c>
      <c r="H1141" s="79">
        <f>ALL!H529/ALL!H$554</f>
        <v>0</v>
      </c>
      <c r="I1141" s="79">
        <f>ALL!I529/ALL!I$554</f>
        <v>0</v>
      </c>
      <c r="J1141" s="79">
        <f>ALL!J529/ALL!J$554</f>
        <v>0</v>
      </c>
      <c r="K1141" s="79">
        <f>ALL!K529/ALL!K$554</f>
        <v>0</v>
      </c>
      <c r="L1141" s="79">
        <f>ALL!L529/ALL!L$554</f>
        <v>0</v>
      </c>
      <c r="M1141" s="79">
        <f>ALL!M529/ALL!M$554</f>
        <v>0</v>
      </c>
      <c r="N1141" s="79">
        <f>ALL!N529/ALL!N$554</f>
        <v>0</v>
      </c>
      <c r="O1141" s="79">
        <f>ALL!O529/ALL!O$554</f>
        <v>0</v>
      </c>
      <c r="P1141" s="79">
        <f>ALL!P529/ALL!P$554</f>
        <v>0</v>
      </c>
      <c r="Q1141" s="79">
        <f>ALL!Q529/ALL!Q$554</f>
        <v>0</v>
      </c>
      <c r="R1141" s="79">
        <f>ALL!R529/ALL!R$554</f>
        <v>0</v>
      </c>
      <c r="S1141" s="79">
        <f>ALL!S529/ALL!S$554</f>
        <v>0</v>
      </c>
      <c r="T1141" s="79">
        <f>ALL!T529/ALL!T$554</f>
        <v>0</v>
      </c>
      <c r="U1141" s="79">
        <f>ALL!U529/ALL!U$554</f>
        <v>0</v>
      </c>
      <c r="V1141" s="79">
        <f>ALL!V529/ALL!V$554</f>
        <v>0</v>
      </c>
      <c r="W1141" s="79">
        <f>ALL!W529/ALL!W$554</f>
        <v>0</v>
      </c>
      <c r="X1141" s="79">
        <f>ALL!X529/ALL!X$554</f>
        <v>0</v>
      </c>
      <c r="Y1141" s="79">
        <f>ALL!Y529/ALL!Y$554</f>
        <v>0</v>
      </c>
      <c r="Z1141" s="79">
        <f>ALL!Z529/ALL!Z$554</f>
        <v>0</v>
      </c>
      <c r="AA1141" s="79">
        <f>ALL!AA529/ALL!AA$554</f>
        <v>0</v>
      </c>
      <c r="AB1141" s="79">
        <f>ALL!AB529/ALL!AB$554</f>
        <v>0</v>
      </c>
      <c r="AC1141" s="79">
        <f>ALL!AC529/ALL!AC$554</f>
        <v>0</v>
      </c>
      <c r="AD1141" s="79">
        <f>ALL!AD529/ALL!AD$554</f>
        <v>0</v>
      </c>
      <c r="AE1141" s="79">
        <f>ALL!AE529/ALL!AE$554</f>
        <v>0</v>
      </c>
      <c r="AF1141" s="79">
        <f>ALL!AF529/ALL!AF$554</f>
        <v>0</v>
      </c>
      <c r="AG1141" s="79">
        <f>ALL!AG529/ALL!AG$554</f>
        <v>0</v>
      </c>
      <c r="AH1141" s="79">
        <f>ALL!AH529/ALL!AH$554</f>
        <v>0</v>
      </c>
      <c r="AI1141" s="79">
        <f>ALL!AI529/ALL!AI$554</f>
        <v>0</v>
      </c>
      <c r="AJ1141" s="79">
        <f>ALL!AJ529/ALL!AJ$554</f>
        <v>0</v>
      </c>
      <c r="AK1141" s="79">
        <f>ALL!AK529/ALL!AK$554</f>
        <v>0</v>
      </c>
      <c r="AL1141" s="79">
        <f>ALL!AL529/ALL!AL$554</f>
        <v>0</v>
      </c>
      <c r="AM1141" s="79">
        <f>ALL!AM529/ALL!AM$554</f>
        <v>0</v>
      </c>
      <c r="AN1141" s="79">
        <f>ALL!AN529/ALL!AN$554</f>
        <v>0</v>
      </c>
      <c r="AO1141" s="79">
        <f>ALL!AO529/ALL!AO$554</f>
        <v>0</v>
      </c>
      <c r="AP1141" s="79">
        <f>ALL!AP529/ALL!AP$554</f>
        <v>0</v>
      </c>
      <c r="AQ1141" s="79">
        <f>ALL!AQ529/ALL!AQ$554</f>
        <v>0</v>
      </c>
      <c r="AR1141" s="79">
        <f>ALL!AR529/ALL!AR$554</f>
        <v>0</v>
      </c>
      <c r="AS1141" s="79">
        <f>ALL!AS529/ALL!AS$554</f>
        <v>0</v>
      </c>
      <c r="AT1141" s="79">
        <f>ALL!AT529/ALL!AT$554</f>
        <v>0</v>
      </c>
      <c r="AU1141" s="79">
        <f>ALL!AU529/ALL!AU$554</f>
        <v>0</v>
      </c>
      <c r="AV1141" s="79">
        <f>ALL!AV529/ALL!AV$554</f>
        <v>0</v>
      </c>
      <c r="AW1141" s="79">
        <f>ALL!AW529/ALL!AW$554</f>
        <v>0</v>
      </c>
      <c r="AX1141" s="79">
        <f>ALL!AX529/ALL!AX$554</f>
        <v>0</v>
      </c>
      <c r="AY1141" s="79">
        <f>ALL!AY529/ALL!AY$554</f>
        <v>0</v>
      </c>
      <c r="AZ1141" s="79">
        <f>ALL!AZ529/ALL!AZ$554</f>
        <v>0</v>
      </c>
      <c r="BA1141" s="79">
        <f>ALL!BA529/ALL!BA$554</f>
        <v>0</v>
      </c>
      <c r="BB1141" s="79">
        <f>ALL!BB529/ALL!BB$554</f>
        <v>0</v>
      </c>
      <c r="BC1141" s="79">
        <f>ALL!BC529/ALL!BC$554</f>
        <v>0</v>
      </c>
      <c r="BD1141" s="79">
        <f>ALL!BD529/ALL!BD$554</f>
        <v>0</v>
      </c>
      <c r="BE1141" s="79">
        <f>ALL!BE529/ALL!BE$554</f>
        <v>0</v>
      </c>
      <c r="BF1141" s="79">
        <f>ALL!BF529/ALL!BF$554</f>
        <v>0</v>
      </c>
      <c r="BG1141" s="79">
        <f>ALL!BG529/ALL!BG$554</f>
        <v>0</v>
      </c>
      <c r="BH1141" s="79">
        <f>ALL!BH529/ALL!BH$554</f>
        <v>0</v>
      </c>
      <c r="BJ1141" s="267">
        <f t="array" ref="BJ1141">(MIN(IF($E$4:$BG$4=BJ$4,$E1141:$BG1141)))</f>
        <v>0</v>
      </c>
      <c r="BK1141" s="267">
        <f t="array" ref="BK1141">(MAX(IF($E$4:$BG$4=BK$4,$E1141:$BG1141)))</f>
        <v>0</v>
      </c>
      <c r="BL1141" s="267">
        <f t="array" ref="BL1141">(AVERAGE(IF($E$4:$BG$4=BL$4,$E1141:$BG1141)))</f>
        <v>0</v>
      </c>
      <c r="BM1141" s="267">
        <f t="array" ref="BM1141">(MIN(IF($E$4:$BG$4=BM$4,$E1141:$BG1141)))</f>
        <v>0</v>
      </c>
      <c r="BN1141" s="267">
        <f t="array" ref="BN1141">(MAX(IF($E$4:$BG$4=BN$4,$E1141:$BG1141)))</f>
        <v>0</v>
      </c>
      <c r="BO1141" s="267">
        <f t="array" ref="BO1141">(AVERAGE(IF($E$4:$BG$4=BO$4,$E1141:$BG1141)))</f>
        <v>0</v>
      </c>
      <c r="BP1141" s="267">
        <f t="array" ref="BP1141">(MIN(IF($E$4:$BG$4=BP$4,$E1141:$BG1141)))</f>
        <v>0</v>
      </c>
      <c r="BQ1141" s="267">
        <f t="array" ref="BQ1141">(MAX(IF($E$4:$BG$4=BQ$4,$E1141:$BG1141)))</f>
        <v>0</v>
      </c>
      <c r="BR1141" s="267">
        <f t="array" ref="BR1141">(AVERAGE(IF($E$4:$BG$4=BR$4,$E1141:$BG1141)))</f>
        <v>0</v>
      </c>
      <c r="BS1141" s="267">
        <f t="array" ref="BS1141">(MIN(IF($E$4:$BG$4=BS$4,$E1141:$BG1141)))</f>
        <v>0</v>
      </c>
      <c r="BT1141" s="267">
        <f t="array" ref="BT1141">(MAX(IF($E$4:$BG$4=BT$4,$E1141:$BG1141)))</f>
        <v>0</v>
      </c>
      <c r="BU1141" s="267">
        <f t="array" ref="BU1141">(AVERAGE(IF($E$4:$BG$4=BU$4,$E1141:$BG1141)))</f>
        <v>0</v>
      </c>
      <c r="BV1141" s="267">
        <f t="array" ref="BV1141">(MIN(IF($E$4:$BG$4=BV$4,$E1141:$BG1141)))</f>
        <v>0</v>
      </c>
      <c r="BW1141" s="267">
        <f t="array" ref="BW1141">(MAX(IF($E$4:$BG$4=BW$4,$E1141:$BG1141)))</f>
        <v>0</v>
      </c>
      <c r="BX1141" s="267">
        <f t="array" ref="BX1141">(AVERAGE(IF($E$4:$BG$4=BX$4,$E1141:$BG1141)))</f>
        <v>0</v>
      </c>
      <c r="BY1141" s="267">
        <f t="array" ref="BY1141">(MIN(IF($E$4:$BG$4=BY$4,$E1141:$BG1141)))</f>
        <v>0</v>
      </c>
      <c r="BZ1141" s="267">
        <f t="array" ref="BZ1141">(MAX(IF($E$4:$BG$4=BZ$4,$E1141:$BG1141)))</f>
        <v>0</v>
      </c>
      <c r="CA1141" s="267">
        <f t="array" ref="CA1141">(AVERAGE(IF($E$4:$BG$4=CA$4,$E1141:$BG1141)))</f>
        <v>0</v>
      </c>
      <c r="CB1141" s="268">
        <f t="shared" si="409"/>
        <v>0</v>
      </c>
      <c r="CC1141" s="268">
        <f t="shared" si="410"/>
        <v>0</v>
      </c>
      <c r="CD1141" s="268">
        <f t="shared" si="411"/>
        <v>0</v>
      </c>
    </row>
    <row r="1142" spans="1:82" s="90" customFormat="1" ht="24">
      <c r="A1142" s="253">
        <f t="shared" si="408"/>
        <v>58101</v>
      </c>
      <c r="B1142" s="236" t="s">
        <v>457</v>
      </c>
      <c r="C1142" s="50"/>
      <c r="D1142" s="50"/>
      <c r="E1142" s="79">
        <f>ALL!E530/ALL!E$554</f>
        <v>2.5102700708023144E-4</v>
      </c>
      <c r="F1142" s="79">
        <f>ALL!F530/ALL!F$554</f>
        <v>4.3043611462341734E-4</v>
      </c>
      <c r="G1142" s="79">
        <f>ALL!G530/ALL!G$554</f>
        <v>4.3733049871459646E-4</v>
      </c>
      <c r="H1142" s="79">
        <f>ALL!H530/ALL!H$554</f>
        <v>4.716582912828266E-4</v>
      </c>
      <c r="I1142" s="79">
        <f>ALL!I530/ALL!I$554</f>
        <v>6.7212074492721581E-5</v>
      </c>
      <c r="J1142" s="79">
        <f>ALL!J530/ALL!J$554</f>
        <v>6.7403670718659654E-4</v>
      </c>
      <c r="K1142" s="79">
        <f>ALL!K530/ALL!K$554</f>
        <v>6.0650257477901274E-6</v>
      </c>
      <c r="L1142" s="79">
        <f>ALL!L530/ALL!L$554</f>
        <v>3.5109586869976972E-4</v>
      </c>
      <c r="M1142" s="79">
        <f>ALL!M530/ALL!M$554</f>
        <v>5.3057749851732764E-4</v>
      </c>
      <c r="N1142" s="79">
        <f>ALL!N530/ALL!N$554</f>
        <v>8.5119942155036327E-4</v>
      </c>
      <c r="O1142" s="79">
        <f>ALL!O530/ALL!O$554</f>
        <v>1.6390941377548965E-3</v>
      </c>
      <c r="P1142" s="79">
        <f>ALL!P530/ALL!P$554</f>
        <v>2.2892954639356803E-4</v>
      </c>
      <c r="Q1142" s="79">
        <f>ALL!Q530/ALL!Q$554</f>
        <v>5.761964829482148E-4</v>
      </c>
      <c r="R1142" s="79">
        <f>ALL!R530/ALL!R$554</f>
        <v>1.2632143153596025E-3</v>
      </c>
      <c r="S1142" s="79">
        <f>ALL!S530/ALL!S$554</f>
        <v>8.2077456697354876E-4</v>
      </c>
      <c r="T1142" s="79">
        <f>ALL!T530/ALL!T$554</f>
        <v>5.301975226178116E-4</v>
      </c>
      <c r="U1142" s="79">
        <f>ALL!U530/ALL!U$554</f>
        <v>1.2411774225740367E-3</v>
      </c>
      <c r="V1142" s="79">
        <f>ALL!V530/ALL!V$554</f>
        <v>1.4106906076712159E-3</v>
      </c>
      <c r="W1142" s="79">
        <f>ALL!W530/ALL!W$554</f>
        <v>3.909023697950952E-4</v>
      </c>
      <c r="X1142" s="79">
        <f>ALL!X530/ALL!X$554</f>
        <v>2.9994302113599633E-4</v>
      </c>
      <c r="Y1142" s="79">
        <f>ALL!Y530/ALL!Y$554</f>
        <v>1.5443793538408965E-4</v>
      </c>
      <c r="Z1142" s="79">
        <f>ALL!Z530/ALL!Z$554</f>
        <v>4.0650371643728423E-4</v>
      </c>
      <c r="AA1142" s="79">
        <f>ALL!AA530/ALL!AA$554</f>
        <v>8.8649673536374696E-4</v>
      </c>
      <c r="AB1142" s="79">
        <f>ALL!AB530/ALL!AB$554</f>
        <v>3.5483118580791924E-4</v>
      </c>
      <c r="AC1142" s="79">
        <f>ALL!AC530/ALL!AC$554</f>
        <v>4.3791618030633974E-4</v>
      </c>
      <c r="AD1142" s="79">
        <f>ALL!AD530/ALL!AD$554</f>
        <v>7.5557122585505126E-4</v>
      </c>
      <c r="AE1142" s="79">
        <f>ALL!AE530/ALL!AE$554</f>
        <v>1.1218015774403893E-3</v>
      </c>
      <c r="AF1142" s="79">
        <f>ALL!AF530/ALL!AF$554</f>
        <v>5.6102706069529999E-4</v>
      </c>
      <c r="AG1142" s="79">
        <f>ALL!AG530/ALL!AG$554</f>
        <v>4.8887237962364546E-4</v>
      </c>
      <c r="AH1142" s="79">
        <f>ALL!AH530/ALL!AH$554</f>
        <v>2.7840461025601678E-4</v>
      </c>
      <c r="AI1142" s="79">
        <f>ALL!AI530/ALL!AI$554</f>
        <v>3.9590125438980679E-4</v>
      </c>
      <c r="AJ1142" s="79">
        <f>ALL!AJ530/ALL!AJ$554</f>
        <v>4.2882284419831134E-4</v>
      </c>
      <c r="AK1142" s="79">
        <f>ALL!AK530/ALL!AK$554</f>
        <v>4.7870121776693192E-4</v>
      </c>
      <c r="AL1142" s="79">
        <f>ALL!AL530/ALL!AL$554</f>
        <v>1.803459698968364E-4</v>
      </c>
      <c r="AM1142" s="79">
        <f>ALL!AM530/ALL!AM$554</f>
        <v>0</v>
      </c>
      <c r="AN1142" s="79">
        <f>ALL!AN530/ALL!AN$554</f>
        <v>2.4358281129974596E-3</v>
      </c>
      <c r="AO1142" s="79">
        <f>ALL!AO530/ALL!AO$554</f>
        <v>4.8238168445917872E-4</v>
      </c>
      <c r="AP1142" s="79">
        <f>ALL!AP530/ALL!AP$554</f>
        <v>2.4986768166506239E-3</v>
      </c>
      <c r="AQ1142" s="79">
        <f>ALL!AQ530/ALL!AQ$554</f>
        <v>0</v>
      </c>
      <c r="AR1142" s="79">
        <f>ALL!AR530/ALL!AR$554</f>
        <v>3.1616284919767008E-3</v>
      </c>
      <c r="AS1142" s="79">
        <f>ALL!AS530/ALL!AS$554</f>
        <v>4.2474992797791366E-3</v>
      </c>
      <c r="AT1142" s="79">
        <f>ALL!AT530/ALL!AT$554</f>
        <v>1.7828159787568209E-4</v>
      </c>
      <c r="AU1142" s="79">
        <f>ALL!AU530/ALL!AU$554</f>
        <v>5.0115616432854053E-3</v>
      </c>
      <c r="AV1142" s="79">
        <f>ALL!AV530/ALL!AV$554</f>
        <v>5.8192734723767616E-3</v>
      </c>
      <c r="AW1142" s="79">
        <f>ALL!AW530/ALL!AW$554</f>
        <v>5.2602338585055499E-4</v>
      </c>
      <c r="AX1142" s="79">
        <f>ALL!AX530/ALL!AX$554</f>
        <v>2.7831943949813659E-3</v>
      </c>
      <c r="AY1142" s="79">
        <f>ALL!AY530/ALL!AY$554</f>
        <v>0</v>
      </c>
      <c r="AZ1142" s="79">
        <f>ALL!AZ530/ALL!AZ$554</f>
        <v>0</v>
      </c>
      <c r="BA1142" s="79">
        <f>ALL!BA530/ALL!BA$554</f>
        <v>5.1118915742881972E-3</v>
      </c>
      <c r="BB1142" s="79">
        <f>ALL!BB530/ALL!BB$554</f>
        <v>5.5731191889962176E-3</v>
      </c>
      <c r="BC1142" s="79">
        <f>ALL!BC530/ALL!BC$554</f>
        <v>0</v>
      </c>
      <c r="BD1142" s="79">
        <f>ALL!BD530/ALL!BD$554</f>
        <v>5.6788467860155489E-4</v>
      </c>
      <c r="BE1142" s="79">
        <f>ALL!BE530/ALL!BE$554</f>
        <v>6.596035031110895E-4</v>
      </c>
      <c r="BF1142" s="79">
        <f>ALL!BF530/ALL!BF$554</f>
        <v>1.5969353977219325E-4</v>
      </c>
      <c r="BG1142" s="79">
        <f>ALL!BG530/ALL!BG$554</f>
        <v>1.0342357712917667E-3</v>
      </c>
      <c r="BH1142" s="79">
        <f>ALL!BH530/ALL!BH$554</f>
        <v>5.1079572886866776E-4</v>
      </c>
      <c r="BJ1142" s="267">
        <f t="array" ref="BJ1142">(MIN(IF($E$4:$BG$4=BJ$4,$E1142:$BG1142)))</f>
        <v>0</v>
      </c>
      <c r="BK1142" s="267">
        <f t="array" ref="BK1142">(MAX(IF($E$4:$BG$4=BK$4,$E1142:$BG1142)))</f>
        <v>5.8192734723767616E-3</v>
      </c>
      <c r="BL1142" s="267">
        <f t="array" ref="BL1142">(AVERAGE(IF($E$4:$BG$4=BL$4,$E1142:$BG1142)))</f>
        <v>2.3643349777198301E-3</v>
      </c>
      <c r="BM1142" s="267">
        <f t="array" ref="BM1142">(MIN(IF($E$4:$BG$4=BM$4,$E1142:$BG1142)))</f>
        <v>1.5969353977219325E-4</v>
      </c>
      <c r="BN1142" s="267">
        <f t="array" ref="BN1142">(MAX(IF($E$4:$BG$4=BN$4,$E1142:$BG1142)))</f>
        <v>1.0342357712917667E-3</v>
      </c>
      <c r="BO1142" s="267">
        <f t="array" ref="BO1142">(AVERAGE(IF($E$4:$BG$4=BO$4,$E1142:$BG1142)))</f>
        <v>6.0535437319415115E-4</v>
      </c>
      <c r="BP1142" s="267">
        <f t="array" ref="BP1142">(MIN(IF($E$4:$BG$4=BP$4,$E1142:$BG1142)))</f>
        <v>0</v>
      </c>
      <c r="BQ1142" s="267">
        <f t="array" ref="BQ1142">(MAX(IF($E$4:$BG$4=BQ$4,$E1142:$BG1142)))</f>
        <v>4.7870121776693192E-4</v>
      </c>
      <c r="BR1142" s="267">
        <f t="array" ref="BR1142">(AVERAGE(IF($E$4:$BG$4=BR$4,$E1142:$BG1142)))</f>
        <v>2.1968239588792275E-4</v>
      </c>
      <c r="BS1142" s="267">
        <f t="array" ref="BS1142">(MIN(IF($E$4:$BG$4=BS$4,$E1142:$BG1142)))</f>
        <v>6.0650257477901274E-6</v>
      </c>
      <c r="BT1142" s="267">
        <f t="array" ref="BT1142">(MAX(IF($E$4:$BG$4=BT$4,$E1142:$BG1142)))</f>
        <v>1.6390941377548965E-3</v>
      </c>
      <c r="BU1142" s="267">
        <f t="array" ref="BU1142">(AVERAGE(IF($E$4:$BG$4=BU$4,$E1142:$BG1142)))</f>
        <v>6.686535902099939E-4</v>
      </c>
      <c r="BV1142" s="267">
        <f t="array" ref="BV1142">(MIN(IF($E$4:$BG$4=BV$4,$E1142:$BG1142)))</f>
        <v>3.5483118580791924E-4</v>
      </c>
      <c r="BW1142" s="267">
        <f t="array" ref="BW1142">(MAX(IF($E$4:$BG$4=BW$4,$E1142:$BG1142)))</f>
        <v>4.3733049871459646E-4</v>
      </c>
      <c r="BX1142" s="267">
        <f t="array" ref="BX1142">(AVERAGE(IF($E$4:$BG$4=BX$4,$E1142:$BG1142)))</f>
        <v>4.0687206128952778E-4</v>
      </c>
      <c r="BY1142" s="267">
        <f t="array" ref="BY1142">(MIN(IF($E$4:$BG$4=BY$4,$E1142:$BG1142)))</f>
        <v>6.7212074492721581E-5</v>
      </c>
      <c r="BZ1142" s="267">
        <f t="array" ref="BZ1142">(MAX(IF($E$4:$BG$4=BZ$4,$E1142:$BG1142)))</f>
        <v>1.2411774225740367E-3</v>
      </c>
      <c r="CA1142" s="267">
        <f t="array" ref="CA1142">(AVERAGE(IF($E$4:$BG$4=CA$4,$E1142:$BG1142)))</f>
        <v>4.3901879532993494E-4</v>
      </c>
      <c r="CB1142" s="268">
        <f t="shared" si="409"/>
        <v>0</v>
      </c>
      <c r="CC1142" s="268">
        <f t="shared" si="410"/>
        <v>0</v>
      </c>
      <c r="CD1142" s="268">
        <f t="shared" si="411"/>
        <v>1.0845849005606397E-3</v>
      </c>
    </row>
    <row r="1143" spans="1:82" s="90" customFormat="1">
      <c r="A1143" s="253">
        <f t="shared" si="408"/>
        <v>58102</v>
      </c>
      <c r="B1143" s="236" t="s">
        <v>458</v>
      </c>
      <c r="C1143" s="50"/>
      <c r="D1143" s="50"/>
      <c r="E1143" s="79">
        <f>ALL!E531/ALL!E$554</f>
        <v>6.6519503690912489E-4</v>
      </c>
      <c r="F1143" s="79">
        <f>ALL!F531/ALL!F$554</f>
        <v>6.0311842269206183E-4</v>
      </c>
      <c r="G1143" s="79">
        <f>ALL!G531/ALL!G$554</f>
        <v>2.199658282518063E-4</v>
      </c>
      <c r="H1143" s="79">
        <f>ALL!H531/ALL!H$554</f>
        <v>3.5822241367103346E-4</v>
      </c>
      <c r="I1143" s="79">
        <f>ALL!I531/ALL!I$554</f>
        <v>2.993355309812084E-4</v>
      </c>
      <c r="J1143" s="79">
        <f>ALL!J531/ALL!J$554</f>
        <v>0</v>
      </c>
      <c r="K1143" s="79">
        <f>ALL!K531/ALL!K$554</f>
        <v>9.0271024451632313E-4</v>
      </c>
      <c r="L1143" s="79">
        <f>ALL!L531/ALL!L$554</f>
        <v>9.66431619501189E-5</v>
      </c>
      <c r="M1143" s="79">
        <f>ALL!M531/ALL!M$554</f>
        <v>0</v>
      </c>
      <c r="N1143" s="79">
        <f>ALL!N531/ALL!N$554</f>
        <v>0</v>
      </c>
      <c r="O1143" s="79">
        <f>ALL!O531/ALL!O$554</f>
        <v>4.6059104204366321E-5</v>
      </c>
      <c r="P1143" s="79">
        <f>ALL!P531/ALL!P$554</f>
        <v>3.0017519613483902E-4</v>
      </c>
      <c r="Q1143" s="79">
        <f>ALL!Q531/ALL!Q$554</f>
        <v>4.0328563276140813E-4</v>
      </c>
      <c r="R1143" s="79">
        <f>ALL!R531/ALL!R$554</f>
        <v>3.9955955242496852E-4</v>
      </c>
      <c r="S1143" s="79">
        <f>ALL!S531/ALL!S$554</f>
        <v>6.8025872425443376E-4</v>
      </c>
      <c r="T1143" s="79">
        <f>ALL!T531/ALL!T$554</f>
        <v>6.2652989857329955E-4</v>
      </c>
      <c r="U1143" s="79">
        <f>ALL!U531/ALL!U$554</f>
        <v>0</v>
      </c>
      <c r="V1143" s="79">
        <f>ALL!V531/ALL!V$554</f>
        <v>5.6144091021529492E-4</v>
      </c>
      <c r="W1143" s="79">
        <f>ALL!W531/ALL!W$554</f>
        <v>3.5385490352119278E-4</v>
      </c>
      <c r="X1143" s="79">
        <f>ALL!X531/ALL!X$554</f>
        <v>9.0730435143474822E-5</v>
      </c>
      <c r="Y1143" s="79">
        <f>ALL!Y531/ALL!Y$554</f>
        <v>7.4039988972510098E-4</v>
      </c>
      <c r="Z1143" s="79">
        <f>ALL!Z531/ALL!Z$554</f>
        <v>2.1459330304902236E-4</v>
      </c>
      <c r="AA1143" s="79">
        <f>ALL!AA531/ALL!AA$554</f>
        <v>2.4529143944846424E-4</v>
      </c>
      <c r="AB1143" s="79">
        <f>ALL!AB531/ALL!AB$554</f>
        <v>1.9791741349608448E-3</v>
      </c>
      <c r="AC1143" s="79">
        <f>ALL!AC531/ALL!AC$554</f>
        <v>2.2108227300194831E-3</v>
      </c>
      <c r="AD1143" s="79">
        <f>ALL!AD531/ALL!AD$554</f>
        <v>2.0148323151947668E-4</v>
      </c>
      <c r="AE1143" s="79">
        <f>ALL!AE531/ALL!AE$554</f>
        <v>0</v>
      </c>
      <c r="AF1143" s="79">
        <f>ALL!AF531/ALL!AF$554</f>
        <v>9.3433932614293705E-5</v>
      </c>
      <c r="AG1143" s="79">
        <f>ALL!AG531/ALL!AG$554</f>
        <v>1.9853515566116016E-4</v>
      </c>
      <c r="AH1143" s="79">
        <f>ALL!AH531/ALL!AH$554</f>
        <v>4.400615972813104E-4</v>
      </c>
      <c r="AI1143" s="79">
        <f>ALL!AI531/ALL!AI$554</f>
        <v>3.1405365671464958E-4</v>
      </c>
      <c r="AJ1143" s="79">
        <f>ALL!AJ531/ALL!AJ$554</f>
        <v>2.1111277484899777E-4</v>
      </c>
      <c r="AK1143" s="79">
        <f>ALL!AK531/ALL!AK$554</f>
        <v>1.5116398587934241E-4</v>
      </c>
      <c r="AL1143" s="79">
        <f>ALL!AL531/ALL!AL$554</f>
        <v>5.4223921756307771E-4</v>
      </c>
      <c r="AM1143" s="79">
        <f>ALL!AM531/ALL!AM$554</f>
        <v>1.7200430564478513E-3</v>
      </c>
      <c r="AN1143" s="79">
        <f>ALL!AN531/ALL!AN$554</f>
        <v>3.7532774470451129E-3</v>
      </c>
      <c r="AO1143" s="79">
        <f>ALL!AO531/ALL!AO$554</f>
        <v>2.8067204293590693E-4</v>
      </c>
      <c r="AP1143" s="79">
        <f>ALL!AP531/ALL!AP$554</f>
        <v>1.7137039439643344E-3</v>
      </c>
      <c r="AQ1143" s="79">
        <f>ALL!AQ531/ALL!AQ$554</f>
        <v>6.216125378813179E-3</v>
      </c>
      <c r="AR1143" s="79">
        <f>ALL!AR531/ALL!AR$554</f>
        <v>1.2012323001964575E-3</v>
      </c>
      <c r="AS1143" s="79">
        <f>ALL!AS531/ALL!AS$554</f>
        <v>1.3264700634497144E-3</v>
      </c>
      <c r="AT1143" s="79">
        <f>ALL!AT531/ALL!AT$554</f>
        <v>5.9925532014276127E-3</v>
      </c>
      <c r="AU1143" s="79">
        <f>ALL!AU531/ALL!AU$554</f>
        <v>0</v>
      </c>
      <c r="AV1143" s="79">
        <f>ALL!AV531/ALL!AV$554</f>
        <v>5.6661305970161116E-4</v>
      </c>
      <c r="AW1143" s="79">
        <f>ALL!AW531/ALL!AW$554</f>
        <v>4.6264919646097202E-3</v>
      </c>
      <c r="AX1143" s="79">
        <f>ALL!AX531/ALL!AX$554</f>
        <v>2.0141976501885884E-3</v>
      </c>
      <c r="AY1143" s="79">
        <f>ALL!AY531/ALL!AY$554</f>
        <v>7.3550830175025577E-3</v>
      </c>
      <c r="AZ1143" s="79">
        <f>ALL!AZ531/ALL!AZ$554</f>
        <v>1.0915538573643493E-2</v>
      </c>
      <c r="BA1143" s="79">
        <f>ALL!BA531/ALL!BA$554</f>
        <v>9.1174724425371074E-3</v>
      </c>
      <c r="BB1143" s="79">
        <f>ALL!BB531/ALL!BB$554</f>
        <v>1.3687398145486772E-2</v>
      </c>
      <c r="BC1143" s="79">
        <f>ALL!BC531/ALL!BC$554</f>
        <v>1.5266045162926633E-2</v>
      </c>
      <c r="BD1143" s="79">
        <f>ALL!BD531/ALL!BD$554</f>
        <v>7.2710673536338926E-4</v>
      </c>
      <c r="BE1143" s="79">
        <f>ALL!BE531/ALL!BE$554</f>
        <v>6.7349086937278308E-4</v>
      </c>
      <c r="BF1143" s="79">
        <f>ALL!BF531/ALL!BF$554</f>
        <v>1.5385458800394123E-4</v>
      </c>
      <c r="BG1143" s="79">
        <f>ALL!BG531/ALL!BG$554</f>
        <v>5.5041871932237087E-4</v>
      </c>
      <c r="BH1143" s="79">
        <f>ALL!BH531/ALL!BH$554</f>
        <v>7.2354127162421007E-4</v>
      </c>
      <c r="BJ1143" s="267">
        <f t="array" ref="BJ1143">(MIN(IF($E$4:$BG$4=BJ$4,$E1143:$BG1143)))</f>
        <v>0</v>
      </c>
      <c r="BK1143" s="267">
        <f t="array" ref="BK1143">(MAX(IF($E$4:$BG$4=BK$4,$E1143:$BG1143)))</f>
        <v>1.5266045162926633E-2</v>
      </c>
      <c r="BL1143" s="267">
        <f t="array" ref="BL1143">(AVERAGE(IF($E$4:$BG$4=BL$4,$E1143:$BG1143)))</f>
        <v>5.2520546496517993E-3</v>
      </c>
      <c r="BM1143" s="267">
        <f t="array" ref="BM1143">(MIN(IF($E$4:$BG$4=BM$4,$E1143:$BG1143)))</f>
        <v>1.5385458800394123E-4</v>
      </c>
      <c r="BN1143" s="267">
        <f t="array" ref="BN1143">(MAX(IF($E$4:$BG$4=BN$4,$E1143:$BG1143)))</f>
        <v>7.2710673536338926E-4</v>
      </c>
      <c r="BO1143" s="267">
        <f t="array" ref="BO1143">(AVERAGE(IF($E$4:$BG$4=BO$4,$E1143:$BG1143)))</f>
        <v>5.2621772801562114E-4</v>
      </c>
      <c r="BP1143" s="267">
        <f t="array" ref="BP1143">(MIN(IF($E$4:$BG$4=BP$4,$E1143:$BG1143)))</f>
        <v>1.5116398587934241E-4</v>
      </c>
      <c r="BQ1143" s="267">
        <f t="array" ref="BQ1143">(MAX(IF($E$4:$BG$4=BQ$4,$E1143:$BG1143)))</f>
        <v>1.7200430564478513E-3</v>
      </c>
      <c r="BR1143" s="267">
        <f t="array" ref="BR1143">(AVERAGE(IF($E$4:$BG$4=BR$4,$E1143:$BG1143)))</f>
        <v>8.0448208663009039E-4</v>
      </c>
      <c r="BS1143" s="267">
        <f t="array" ref="BS1143">(MIN(IF($E$4:$BG$4=BS$4,$E1143:$BG1143)))</f>
        <v>0</v>
      </c>
      <c r="BT1143" s="267">
        <f t="array" ref="BT1143">(MAX(IF($E$4:$BG$4=BT$4,$E1143:$BG1143)))</f>
        <v>2.2108227300194831E-3</v>
      </c>
      <c r="BU1143" s="267">
        <f t="array" ref="BU1143">(AVERAGE(IF($E$4:$BG$4=BU$4,$E1143:$BG1143)))</f>
        <v>4.5389179354055412E-4</v>
      </c>
      <c r="BV1143" s="267">
        <f t="array" ref="BV1143">(MIN(IF($E$4:$BG$4=BV$4,$E1143:$BG1143)))</f>
        <v>2.1111277484899777E-4</v>
      </c>
      <c r="BW1143" s="267">
        <f t="array" ref="BW1143">(MAX(IF($E$4:$BG$4=BW$4,$E1143:$BG1143)))</f>
        <v>1.9791741349608448E-3</v>
      </c>
      <c r="BX1143" s="267">
        <f t="array" ref="BX1143">(AVERAGE(IF($E$4:$BG$4=BX$4,$E1143:$BG1143)))</f>
        <v>6.5621151027766785E-4</v>
      </c>
      <c r="BY1143" s="267">
        <f t="array" ref="BY1143">(MIN(IF($E$4:$BG$4=BY$4,$E1143:$BG1143)))</f>
        <v>0</v>
      </c>
      <c r="BZ1143" s="267">
        <f t="array" ref="BZ1143">(MAX(IF($E$4:$BG$4=BZ$4,$E1143:$BG1143)))</f>
        <v>3.1405365671464958E-4</v>
      </c>
      <c r="CA1143" s="267">
        <f t="array" ref="CA1143">(AVERAGE(IF($E$4:$BG$4=CA$4,$E1143:$BG1143)))</f>
        <v>1.8563901951220726E-4</v>
      </c>
      <c r="CB1143" s="268">
        <f t="shared" si="409"/>
        <v>0</v>
      </c>
      <c r="CC1143" s="268">
        <f t="shared" si="410"/>
        <v>0</v>
      </c>
      <c r="CD1143" s="268">
        <f t="shared" si="411"/>
        <v>1.8546770619714424E-3</v>
      </c>
    </row>
    <row r="1144" spans="1:82" s="90" customFormat="1">
      <c r="A1144" s="253">
        <f t="shared" si="408"/>
        <v>58103</v>
      </c>
      <c r="B1144" s="236" t="s">
        <v>459</v>
      </c>
      <c r="C1144" s="50"/>
      <c r="D1144" s="50"/>
      <c r="E1144" s="79">
        <f>ALL!E532/ALL!E$554</f>
        <v>4.0689607240556209E-7</v>
      </c>
      <c r="F1144" s="79">
        <f>ALL!F532/ALL!F$554</f>
        <v>0</v>
      </c>
      <c r="G1144" s="79">
        <f>ALL!G532/ALL!G$554</f>
        <v>0</v>
      </c>
      <c r="H1144" s="79">
        <f>ALL!H532/ALL!H$554</f>
        <v>0</v>
      </c>
      <c r="I1144" s="79">
        <f>ALL!I532/ALL!I$554</f>
        <v>0</v>
      </c>
      <c r="J1144" s="79">
        <f>ALL!J532/ALL!J$554</f>
        <v>0</v>
      </c>
      <c r="K1144" s="79">
        <f>ALL!K532/ALL!K$554</f>
        <v>0</v>
      </c>
      <c r="L1144" s="79">
        <f>ALL!L532/ALL!L$554</f>
        <v>0</v>
      </c>
      <c r="M1144" s="79">
        <f>ALL!M532/ALL!M$554</f>
        <v>0</v>
      </c>
      <c r="N1144" s="79">
        <f>ALL!N532/ALL!N$554</f>
        <v>0</v>
      </c>
      <c r="O1144" s="79">
        <f>ALL!O532/ALL!O$554</f>
        <v>0</v>
      </c>
      <c r="P1144" s="79">
        <f>ALL!P532/ALL!P$554</f>
        <v>0</v>
      </c>
      <c r="Q1144" s="79">
        <f>ALL!Q532/ALL!Q$554</f>
        <v>1.1428449734220273E-5</v>
      </c>
      <c r="R1144" s="79">
        <f>ALL!R532/ALL!R$554</f>
        <v>2.1787074628739652E-4</v>
      </c>
      <c r="S1144" s="79">
        <f>ALL!S532/ALL!S$554</f>
        <v>2.7644144982353014E-4</v>
      </c>
      <c r="T1144" s="79">
        <f>ALL!T532/ALL!T$554</f>
        <v>0</v>
      </c>
      <c r="U1144" s="79">
        <f>ALL!U532/ALL!U$554</f>
        <v>7.9378102013698634E-6</v>
      </c>
      <c r="V1144" s="79">
        <f>ALL!V532/ALL!V$554</f>
        <v>0</v>
      </c>
      <c r="W1144" s="79">
        <f>ALL!W532/ALL!W$554</f>
        <v>0</v>
      </c>
      <c r="X1144" s="79">
        <f>ALL!X532/ALL!X$554</f>
        <v>1.5725203039921423E-5</v>
      </c>
      <c r="Y1144" s="79">
        <f>ALL!Y532/ALL!Y$554</f>
        <v>0</v>
      </c>
      <c r="Z1144" s="79">
        <f>ALL!Z532/ALL!Z$554</f>
        <v>0</v>
      </c>
      <c r="AA1144" s="79">
        <f>ALL!AA532/ALL!AA$554</f>
        <v>3.0884502893511161E-6</v>
      </c>
      <c r="AB1144" s="79">
        <f>ALL!AB532/ALL!AB$554</f>
        <v>0</v>
      </c>
      <c r="AC1144" s="79">
        <f>ALL!AC532/ALL!AC$554</f>
        <v>0</v>
      </c>
      <c r="AD1144" s="79">
        <f>ALL!AD532/ALL!AD$554</f>
        <v>0</v>
      </c>
      <c r="AE1144" s="79">
        <f>ALL!AE532/ALL!AE$554</f>
        <v>0</v>
      </c>
      <c r="AF1144" s="79">
        <f>ALL!AF532/ALL!AF$554</f>
        <v>0</v>
      </c>
      <c r="AG1144" s="79">
        <f>ALL!AG532/ALL!AG$554</f>
        <v>2.4580742654078045E-8</v>
      </c>
      <c r="AH1144" s="79">
        <f>ALL!AH532/ALL!AH$554</f>
        <v>0</v>
      </c>
      <c r="AI1144" s="79">
        <f>ALL!AI532/ALL!AI$554</f>
        <v>0</v>
      </c>
      <c r="AJ1144" s="79">
        <f>ALL!AJ532/ALL!AJ$554</f>
        <v>0</v>
      </c>
      <c r="AK1144" s="79">
        <f>ALL!AK532/ALL!AK$554</f>
        <v>0</v>
      </c>
      <c r="AL1144" s="79">
        <f>ALL!AL532/ALL!AL$554</f>
        <v>0</v>
      </c>
      <c r="AM1144" s="79">
        <f>ALL!AM532/ALL!AM$554</f>
        <v>2.7307726253353379E-5</v>
      </c>
      <c r="AN1144" s="79">
        <f>ALL!AN532/ALL!AN$554</f>
        <v>1.2791842169179019E-3</v>
      </c>
      <c r="AO1144" s="79">
        <f>ALL!AO532/ALL!AO$554</f>
        <v>0</v>
      </c>
      <c r="AP1144" s="79">
        <f>ALL!AP532/ALL!AP$554</f>
        <v>3.2356704534944986E-4</v>
      </c>
      <c r="AQ1144" s="79">
        <f>ALL!AQ532/ALL!AQ$554</f>
        <v>1.2705518753696504E-3</v>
      </c>
      <c r="AR1144" s="79">
        <f>ALL!AR532/ALL!AR$554</f>
        <v>1.3429926337600145E-4</v>
      </c>
      <c r="AS1144" s="79">
        <f>ALL!AS532/ALL!AS$554</f>
        <v>1.1601531807359759E-4</v>
      </c>
      <c r="AT1144" s="79">
        <f>ALL!AT532/ALL!AT$554</f>
        <v>1.2097951523046618E-4</v>
      </c>
      <c r="AU1144" s="79">
        <f>ALL!AU532/ALL!AU$554</f>
        <v>1.4423030947826763E-3</v>
      </c>
      <c r="AV1144" s="79">
        <f>ALL!AV532/ALL!AV$554</f>
        <v>5.148903388270071E-5</v>
      </c>
      <c r="AW1144" s="79">
        <f>ALL!AW532/ALL!AW$554</f>
        <v>6.292443597450267E-5</v>
      </c>
      <c r="AX1144" s="79">
        <f>ALL!AX532/ALL!AX$554</f>
        <v>1.1976012829120271E-4</v>
      </c>
      <c r="AY1144" s="79">
        <f>ALL!AY532/ALL!AY$554</f>
        <v>0</v>
      </c>
      <c r="AZ1144" s="79">
        <f>ALL!AZ532/ALL!AZ$554</f>
        <v>3.1138434150886638E-4</v>
      </c>
      <c r="BA1144" s="79">
        <f>ALL!BA532/ALL!BA$554</f>
        <v>7.5507077449682132E-5</v>
      </c>
      <c r="BB1144" s="79">
        <f>ALL!BB532/ALL!BB$554</f>
        <v>6.4121301121446346E-5</v>
      </c>
      <c r="BC1144" s="79">
        <f>ALL!BC532/ALL!BC$554</f>
        <v>2.5626307830097267E-5</v>
      </c>
      <c r="BD1144" s="79">
        <f>ALL!BD532/ALL!BD$554</f>
        <v>0</v>
      </c>
      <c r="BE1144" s="79">
        <f>ALL!BE532/ALL!BE$554</f>
        <v>1.9083530029988849E-5</v>
      </c>
      <c r="BF1144" s="79">
        <f>ALL!BF532/ALL!BF$554</f>
        <v>0</v>
      </c>
      <c r="BG1144" s="79">
        <f>ALL!BG532/ALL!BG$554</f>
        <v>0</v>
      </c>
      <c r="BH1144" s="79">
        <f>ALL!BH532/ALL!BH$554</f>
        <v>2.0119291302294134E-5</v>
      </c>
      <c r="BJ1144" s="267">
        <f t="array" ref="BJ1144">(MIN(IF($E$4:$BG$4=BJ$4,$E1144:$BG1144)))</f>
        <v>0</v>
      </c>
      <c r="BK1144" s="267">
        <f t="array" ref="BK1144">(MAX(IF($E$4:$BG$4=BK$4,$E1144:$BG1144)))</f>
        <v>1.4423030947826763E-3</v>
      </c>
      <c r="BL1144" s="267">
        <f t="array" ref="BL1144">(AVERAGE(IF($E$4:$BG$4=BL$4,$E1144:$BG1144)))</f>
        <v>3.3735705969739009E-4</v>
      </c>
      <c r="BM1144" s="267">
        <f t="array" ref="BM1144">(MIN(IF($E$4:$BG$4=BM$4,$E1144:$BG1144)))</f>
        <v>0</v>
      </c>
      <c r="BN1144" s="267">
        <f t="array" ref="BN1144">(MAX(IF($E$4:$BG$4=BN$4,$E1144:$BG1144)))</f>
        <v>1.9083530029988849E-5</v>
      </c>
      <c r="BO1144" s="267">
        <f t="array" ref="BO1144">(AVERAGE(IF($E$4:$BG$4=BO$4,$E1144:$BG1144)))</f>
        <v>4.7708825074972123E-6</v>
      </c>
      <c r="BP1144" s="267">
        <f t="array" ref="BP1144">(MIN(IF($E$4:$BG$4=BP$4,$E1144:$BG1144)))</f>
        <v>0</v>
      </c>
      <c r="BQ1144" s="267">
        <f t="array" ref="BQ1144">(MAX(IF($E$4:$BG$4=BQ$4,$E1144:$BG1144)))</f>
        <v>2.7307726253353379E-5</v>
      </c>
      <c r="BR1144" s="267">
        <f t="array" ref="BR1144">(AVERAGE(IF($E$4:$BG$4=BR$4,$E1144:$BG1144)))</f>
        <v>9.1025754177844592E-6</v>
      </c>
      <c r="BS1144" s="267">
        <f t="array" ref="BS1144">(MIN(IF($E$4:$BG$4=BS$4,$E1144:$BG1144)))</f>
        <v>0</v>
      </c>
      <c r="BT1144" s="267">
        <f t="array" ref="BT1144">(MAX(IF($E$4:$BG$4=BT$4,$E1144:$BG1144)))</f>
        <v>2.7644144982353014E-4</v>
      </c>
      <c r="BU1144" s="267">
        <f t="array" ref="BU1144">(AVERAGE(IF($E$4:$BG$4=BU$4,$E1144:$BG1144)))</f>
        <v>2.4249332962233503E-5</v>
      </c>
      <c r="BV1144" s="267">
        <f t="array" ref="BV1144">(MIN(IF($E$4:$BG$4=BV$4,$E1144:$BG1144)))</f>
        <v>0</v>
      </c>
      <c r="BW1144" s="267">
        <f t="array" ref="BW1144">(MAX(IF($E$4:$BG$4=BW$4,$E1144:$BG1144)))</f>
        <v>0</v>
      </c>
      <c r="BX1144" s="267">
        <f t="array" ref="BX1144">(AVERAGE(IF($E$4:$BG$4=BX$4,$E1144:$BG1144)))</f>
        <v>0</v>
      </c>
      <c r="BY1144" s="267">
        <f t="array" ref="BY1144">(MIN(IF($E$4:$BG$4=BY$4,$E1144:$BG1144)))</f>
        <v>0</v>
      </c>
      <c r="BZ1144" s="267">
        <f t="array" ref="BZ1144">(MAX(IF($E$4:$BG$4=BZ$4,$E1144:$BG1144)))</f>
        <v>1.5725203039921423E-5</v>
      </c>
      <c r="CA1144" s="267">
        <f t="array" ref="CA1144">(AVERAGE(IF($E$4:$BG$4=CA$4,$E1144:$BG1144)))</f>
        <v>3.3839419977064806E-6</v>
      </c>
      <c r="CB1144" s="268">
        <f t="shared" si="409"/>
        <v>0</v>
      </c>
      <c r="CC1144" s="268">
        <f t="shared" si="410"/>
        <v>0</v>
      </c>
      <c r="CD1144" s="268">
        <f t="shared" si="411"/>
        <v>1.0867323268422605E-4</v>
      </c>
    </row>
    <row r="1145" spans="1:82" s="90" customFormat="1" ht="24">
      <c r="A1145" s="253">
        <f t="shared" si="408"/>
        <v>58104</v>
      </c>
      <c r="B1145" s="236" t="s">
        <v>460</v>
      </c>
      <c r="C1145" s="50"/>
      <c r="D1145" s="50"/>
      <c r="E1145" s="79">
        <f>ALL!E533/ALL!E$554</f>
        <v>0</v>
      </c>
      <c r="F1145" s="79">
        <f>ALL!F533/ALL!F$554</f>
        <v>0</v>
      </c>
      <c r="G1145" s="79">
        <f>ALL!G533/ALL!G$554</f>
        <v>0</v>
      </c>
      <c r="H1145" s="79">
        <f>ALL!H533/ALL!H$554</f>
        <v>0</v>
      </c>
      <c r="I1145" s="79">
        <f>ALL!I533/ALL!I$554</f>
        <v>0</v>
      </c>
      <c r="J1145" s="79">
        <f>ALL!J533/ALL!J$554</f>
        <v>0</v>
      </c>
      <c r="K1145" s="79">
        <f>ALL!K533/ALL!K$554</f>
        <v>1.2179784706712134E-5</v>
      </c>
      <c r="L1145" s="79">
        <f>ALL!L533/ALL!L$554</f>
        <v>0</v>
      </c>
      <c r="M1145" s="79">
        <f>ALL!M533/ALL!M$554</f>
        <v>0</v>
      </c>
      <c r="N1145" s="79">
        <f>ALL!N533/ALL!N$554</f>
        <v>8.3828189670401006E-5</v>
      </c>
      <c r="O1145" s="79">
        <f>ALL!O533/ALL!O$554</f>
        <v>0</v>
      </c>
      <c r="P1145" s="79">
        <f>ALL!P533/ALL!P$554</f>
        <v>0</v>
      </c>
      <c r="Q1145" s="79">
        <f>ALL!Q533/ALL!Q$554</f>
        <v>9.0814098188223917E-7</v>
      </c>
      <c r="R1145" s="79">
        <f>ALL!R533/ALL!R$554</f>
        <v>3.5738779286669815E-6</v>
      </c>
      <c r="S1145" s="79">
        <f>ALL!S533/ALL!S$554</f>
        <v>8.0342513676193263E-7</v>
      </c>
      <c r="T1145" s="79">
        <f>ALL!T533/ALL!T$554</f>
        <v>3.1656918672740929E-6</v>
      </c>
      <c r="U1145" s="79">
        <f>ALL!U533/ALL!U$554</f>
        <v>0</v>
      </c>
      <c r="V1145" s="79">
        <f>ALL!V533/ALL!V$554</f>
        <v>6.7507925075987361E-6</v>
      </c>
      <c r="W1145" s="79">
        <f>ALL!W533/ALL!W$554</f>
        <v>1.8495422161799969E-5</v>
      </c>
      <c r="X1145" s="79">
        <f>ALL!X533/ALL!X$554</f>
        <v>0</v>
      </c>
      <c r="Y1145" s="79">
        <f>ALL!Y533/ALL!Y$554</f>
        <v>0</v>
      </c>
      <c r="Z1145" s="79">
        <f>ALL!Z533/ALL!Z$554</f>
        <v>0</v>
      </c>
      <c r="AA1145" s="79">
        <f>ALL!AA533/ALL!AA$554</f>
        <v>0</v>
      </c>
      <c r="AB1145" s="79">
        <f>ALL!AB533/ALL!AB$554</f>
        <v>0</v>
      </c>
      <c r="AC1145" s="79">
        <f>ALL!AC533/ALL!AC$554</f>
        <v>0</v>
      </c>
      <c r="AD1145" s="79">
        <f>ALL!AD533/ALL!AD$554</f>
        <v>0</v>
      </c>
      <c r="AE1145" s="79">
        <f>ALL!AE533/ALL!AE$554</f>
        <v>0</v>
      </c>
      <c r="AF1145" s="79">
        <f>ALL!AF533/ALL!AF$554</f>
        <v>0</v>
      </c>
      <c r="AG1145" s="79">
        <f>ALL!AG533/ALL!AG$554</f>
        <v>0</v>
      </c>
      <c r="AH1145" s="79">
        <f>ALL!AH533/ALL!AH$554</f>
        <v>0</v>
      </c>
      <c r="AI1145" s="79">
        <f>ALL!AI533/ALL!AI$554</f>
        <v>0</v>
      </c>
      <c r="AJ1145" s="79">
        <f>ALL!AJ533/ALL!AJ$554</f>
        <v>2.3629464302307868E-5</v>
      </c>
      <c r="AK1145" s="79">
        <f>ALL!AK533/ALL!AK$554</f>
        <v>0</v>
      </c>
      <c r="AL1145" s="79">
        <f>ALL!AL533/ALL!AL$554</f>
        <v>0</v>
      </c>
      <c r="AM1145" s="79">
        <f>ALL!AM533/ALL!AM$554</f>
        <v>0</v>
      </c>
      <c r="AN1145" s="79">
        <f>ALL!AN533/ALL!AN$554</f>
        <v>9.4124179937173525E-4</v>
      </c>
      <c r="AO1145" s="79">
        <f>ALL!AO533/ALL!AO$554</f>
        <v>0</v>
      </c>
      <c r="AP1145" s="79">
        <f>ALL!AP533/ALL!AP$554</f>
        <v>1.3469518648300002E-4</v>
      </c>
      <c r="AQ1145" s="79">
        <f>ALL!AQ533/ALL!AQ$554</f>
        <v>0</v>
      </c>
      <c r="AR1145" s="79">
        <f>ALL!AR533/ALL!AR$554</f>
        <v>0</v>
      </c>
      <c r="AS1145" s="79">
        <f>ALL!AS533/ALL!AS$554</f>
        <v>0</v>
      </c>
      <c r="AT1145" s="79">
        <f>ALL!AT533/ALL!AT$554</f>
        <v>0</v>
      </c>
      <c r="AU1145" s="79">
        <f>ALL!AU533/ALL!AU$554</f>
        <v>0</v>
      </c>
      <c r="AV1145" s="79">
        <f>ALL!AV533/ALL!AV$554</f>
        <v>0</v>
      </c>
      <c r="AW1145" s="79">
        <f>ALL!AW533/ALL!AW$554</f>
        <v>0</v>
      </c>
      <c r="AX1145" s="79">
        <f>ALL!AX533/ALL!AX$554</f>
        <v>4.7567005108852639E-6</v>
      </c>
      <c r="AY1145" s="79">
        <f>ALL!AY533/ALL!AY$554</f>
        <v>7.3097624900641602E-6</v>
      </c>
      <c r="AZ1145" s="79">
        <f>ALL!AZ533/ALL!AZ$554</f>
        <v>6.5781023419320478E-5</v>
      </c>
      <c r="BA1145" s="79">
        <f>ALL!BA533/ALL!BA$554</f>
        <v>4.0684356560766302E-4</v>
      </c>
      <c r="BB1145" s="79">
        <f>ALL!BB533/ALL!BB$554</f>
        <v>3.9385694112562973E-4</v>
      </c>
      <c r="BC1145" s="79">
        <f>ALL!BC533/ALL!BC$554</f>
        <v>2.8890989661890944E-4</v>
      </c>
      <c r="BD1145" s="79">
        <f>ALL!BD533/ALL!BD$554</f>
        <v>0</v>
      </c>
      <c r="BE1145" s="79">
        <f>ALL!BE533/ALL!BE$554</f>
        <v>0</v>
      </c>
      <c r="BF1145" s="79">
        <f>ALL!BF533/ALL!BF$554</f>
        <v>1.2895844396139429E-6</v>
      </c>
      <c r="BG1145" s="79">
        <f>ALL!BG533/ALL!BG$554</f>
        <v>0</v>
      </c>
      <c r="BH1145" s="79">
        <f>ALL!BH533/ALL!BH$554</f>
        <v>5.9839977105486463E-6</v>
      </c>
      <c r="BJ1145" s="267">
        <f t="array" ref="BJ1145">(MIN(IF($E$4:$BG$4=BJ$4,$E1145:$BG1145)))</f>
        <v>0</v>
      </c>
      <c r="BK1145" s="267">
        <f t="array" ref="BK1145">(MAX(IF($E$4:$BG$4=BK$4,$E1145:$BG1145)))</f>
        <v>9.4124179937173525E-4</v>
      </c>
      <c r="BL1145" s="267">
        <f t="array" ref="BL1145">(AVERAGE(IF($E$4:$BG$4=BL$4,$E1145:$BG1145)))</f>
        <v>1.4021217972670045E-4</v>
      </c>
      <c r="BM1145" s="267">
        <f t="array" ref="BM1145">(MIN(IF($E$4:$BG$4=BM$4,$E1145:$BG1145)))</f>
        <v>0</v>
      </c>
      <c r="BN1145" s="267">
        <f t="array" ref="BN1145">(MAX(IF($E$4:$BG$4=BN$4,$E1145:$BG1145)))</f>
        <v>1.2895844396139429E-6</v>
      </c>
      <c r="BO1145" s="267">
        <f t="array" ref="BO1145">(AVERAGE(IF($E$4:$BG$4=BO$4,$E1145:$BG1145)))</f>
        <v>3.2239610990348573E-7</v>
      </c>
      <c r="BP1145" s="267">
        <f t="array" ref="BP1145">(MIN(IF($E$4:$BG$4=BP$4,$E1145:$BG1145)))</f>
        <v>0</v>
      </c>
      <c r="BQ1145" s="267">
        <f t="array" ref="BQ1145">(MAX(IF($E$4:$BG$4=BQ$4,$E1145:$BG1145)))</f>
        <v>0</v>
      </c>
      <c r="BR1145" s="267">
        <f t="array" ref="BR1145">(AVERAGE(IF($E$4:$BG$4=BR$4,$E1145:$BG1145)))</f>
        <v>0</v>
      </c>
      <c r="BS1145" s="267">
        <f t="array" ref="BS1145">(MIN(IF($E$4:$BG$4=BS$4,$E1145:$BG1145)))</f>
        <v>0</v>
      </c>
      <c r="BT1145" s="267">
        <f t="array" ref="BT1145">(MAX(IF($E$4:$BG$4=BT$4,$E1145:$BG1145)))</f>
        <v>8.3828189670401006E-5</v>
      </c>
      <c r="BU1145" s="267">
        <f t="array" ref="BU1145">(AVERAGE(IF($E$4:$BG$4=BU$4,$E1145:$BG1145)))</f>
        <v>6.1764440457665287E-6</v>
      </c>
      <c r="BV1145" s="267">
        <f t="array" ref="BV1145">(MIN(IF($E$4:$BG$4=BV$4,$E1145:$BG1145)))</f>
        <v>0</v>
      </c>
      <c r="BW1145" s="267">
        <f t="array" ref="BW1145">(MAX(IF($E$4:$BG$4=BW$4,$E1145:$BG1145)))</f>
        <v>2.3629464302307868E-5</v>
      </c>
      <c r="BX1145" s="267">
        <f t="array" ref="BX1145">(AVERAGE(IF($E$4:$BG$4=BX$4,$E1145:$BG1145)))</f>
        <v>5.9073660755769669E-6</v>
      </c>
      <c r="BY1145" s="267">
        <f t="array" ref="BY1145">(MIN(IF($E$4:$BG$4=BY$4,$E1145:$BG1145)))</f>
        <v>0</v>
      </c>
      <c r="BZ1145" s="267">
        <f t="array" ref="BZ1145">(MAX(IF($E$4:$BG$4=BZ$4,$E1145:$BG1145)))</f>
        <v>0</v>
      </c>
      <c r="CA1145" s="267">
        <f t="array" ref="CA1145">(AVERAGE(IF($E$4:$BG$4=CA$4,$E1145:$BG1145)))</f>
        <v>0</v>
      </c>
      <c r="CB1145" s="268">
        <f t="shared" si="409"/>
        <v>0</v>
      </c>
      <c r="CC1145" s="268">
        <f t="shared" si="410"/>
        <v>0</v>
      </c>
      <c r="CD1145" s="268">
        <f t="shared" si="411"/>
        <v>4.3600349987822302E-5</v>
      </c>
    </row>
    <row r="1146" spans="1:82" s="90" customFormat="1">
      <c r="A1146" s="253">
        <f t="shared" si="408"/>
        <v>58201</v>
      </c>
      <c r="B1146" s="236" t="s">
        <v>461</v>
      </c>
      <c r="C1146" s="50"/>
      <c r="D1146" s="50"/>
      <c r="E1146" s="79">
        <f>ALL!E534/ALL!E$554</f>
        <v>0</v>
      </c>
      <c r="F1146" s="79">
        <f>ALL!F534/ALL!F$554</f>
        <v>0</v>
      </c>
      <c r="G1146" s="79">
        <f>ALL!G534/ALL!G$554</f>
        <v>0</v>
      </c>
      <c r="H1146" s="79">
        <f>ALL!H534/ALL!H$554</f>
        <v>0</v>
      </c>
      <c r="I1146" s="79">
        <f>ALL!I534/ALL!I$554</f>
        <v>0</v>
      </c>
      <c r="J1146" s="79">
        <f>ALL!J534/ALL!J$554</f>
        <v>0</v>
      </c>
      <c r="K1146" s="79">
        <f>ALL!K534/ALL!K$554</f>
        <v>0</v>
      </c>
      <c r="L1146" s="79">
        <f>ALL!L534/ALL!L$554</f>
        <v>0</v>
      </c>
      <c r="M1146" s="79">
        <f>ALL!M534/ALL!M$554</f>
        <v>0</v>
      </c>
      <c r="N1146" s="79">
        <f>ALL!N534/ALL!N$554</f>
        <v>0</v>
      </c>
      <c r="O1146" s="79">
        <f>ALL!O534/ALL!O$554</f>
        <v>0</v>
      </c>
      <c r="P1146" s="79">
        <f>ALL!P534/ALL!P$554</f>
        <v>1.8389880730685396E-5</v>
      </c>
      <c r="Q1146" s="79">
        <f>ALL!Q534/ALL!Q$554</f>
        <v>0</v>
      </c>
      <c r="R1146" s="79">
        <f>ALL!R534/ALL!R$554</f>
        <v>9.2920826145341519E-7</v>
      </c>
      <c r="S1146" s="79">
        <f>ALL!S534/ALL!S$554</f>
        <v>0</v>
      </c>
      <c r="T1146" s="79">
        <f>ALL!T534/ALL!T$554</f>
        <v>0</v>
      </c>
      <c r="U1146" s="79">
        <f>ALL!U534/ALL!U$554</f>
        <v>0</v>
      </c>
      <c r="V1146" s="79">
        <f>ALL!V534/ALL!V$554</f>
        <v>0</v>
      </c>
      <c r="W1146" s="79">
        <f>ALL!W534/ALL!W$554</f>
        <v>0</v>
      </c>
      <c r="X1146" s="79">
        <f>ALL!X534/ALL!X$554</f>
        <v>5.9581284653042258E-5</v>
      </c>
      <c r="Y1146" s="79">
        <f>ALL!Y534/ALL!Y$554</f>
        <v>0</v>
      </c>
      <c r="Z1146" s="79">
        <f>ALL!Z534/ALL!Z$554</f>
        <v>0</v>
      </c>
      <c r="AA1146" s="79">
        <f>ALL!AA534/ALL!AA$554</f>
        <v>0</v>
      </c>
      <c r="AB1146" s="79">
        <f>ALL!AB534/ALL!AB$554</f>
        <v>0</v>
      </c>
      <c r="AC1146" s="79">
        <f>ALL!AC534/ALL!AC$554</f>
        <v>0</v>
      </c>
      <c r="AD1146" s="79">
        <f>ALL!AD534/ALL!AD$554</f>
        <v>0</v>
      </c>
      <c r="AE1146" s="79">
        <f>ALL!AE534/ALL!AE$554</f>
        <v>0</v>
      </c>
      <c r="AF1146" s="79">
        <f>ALL!AF534/ALL!AF$554</f>
        <v>4.986056716331245E-4</v>
      </c>
      <c r="AG1146" s="79">
        <f>ALL!AG534/ALL!AG$554</f>
        <v>0</v>
      </c>
      <c r="AH1146" s="79">
        <f>ALL!AH534/ALL!AH$554</f>
        <v>0</v>
      </c>
      <c r="AI1146" s="79">
        <f>ALL!AI534/ALL!AI$554</f>
        <v>0</v>
      </c>
      <c r="AJ1146" s="79">
        <f>ALL!AJ534/ALL!AJ$554</f>
        <v>0</v>
      </c>
      <c r="AK1146" s="79">
        <f>ALL!AK534/ALL!AK$554</f>
        <v>0</v>
      </c>
      <c r="AL1146" s="79">
        <f>ALL!AL534/ALL!AL$554</f>
        <v>0</v>
      </c>
      <c r="AM1146" s="79">
        <f>ALL!AM534/ALL!AM$554</f>
        <v>0</v>
      </c>
      <c r="AN1146" s="79">
        <f>ALL!AN534/ALL!AN$554</f>
        <v>0</v>
      </c>
      <c r="AO1146" s="79">
        <f>ALL!AO534/ALL!AO$554</f>
        <v>0</v>
      </c>
      <c r="AP1146" s="79">
        <f>ALL!AP534/ALL!AP$554</f>
        <v>0</v>
      </c>
      <c r="AQ1146" s="79">
        <f>ALL!AQ534/ALL!AQ$554</f>
        <v>0</v>
      </c>
      <c r="AR1146" s="79">
        <f>ALL!AR534/ALL!AR$554</f>
        <v>0</v>
      </c>
      <c r="AS1146" s="79">
        <f>ALL!AS534/ALL!AS$554</f>
        <v>0</v>
      </c>
      <c r="AT1146" s="79">
        <f>ALL!AT534/ALL!AT$554</f>
        <v>0</v>
      </c>
      <c r="AU1146" s="79">
        <f>ALL!AU534/ALL!AU$554</f>
        <v>0</v>
      </c>
      <c r="AV1146" s="79">
        <f>ALL!AV534/ALL!AV$554</f>
        <v>0</v>
      </c>
      <c r="AW1146" s="79">
        <f>ALL!AW534/ALL!AW$554</f>
        <v>0</v>
      </c>
      <c r="AX1146" s="79">
        <f>ALL!AX534/ALL!AX$554</f>
        <v>0</v>
      </c>
      <c r="AY1146" s="79">
        <f>ALL!AY534/ALL!AY$554</f>
        <v>0</v>
      </c>
      <c r="AZ1146" s="79">
        <f>ALL!AZ534/ALL!AZ$554</f>
        <v>0</v>
      </c>
      <c r="BA1146" s="79">
        <f>ALL!BA534/ALL!BA$554</f>
        <v>0</v>
      </c>
      <c r="BB1146" s="79">
        <f>ALL!BB534/ALL!BB$554</f>
        <v>0</v>
      </c>
      <c r="BC1146" s="79">
        <f>ALL!BC534/ALL!BC$554</f>
        <v>0</v>
      </c>
      <c r="BD1146" s="79">
        <f>ALL!BD534/ALL!BD$554</f>
        <v>0</v>
      </c>
      <c r="BE1146" s="79">
        <f>ALL!BE534/ALL!BE$554</f>
        <v>0</v>
      </c>
      <c r="BF1146" s="79">
        <f>ALL!BF534/ALL!BF$554</f>
        <v>0</v>
      </c>
      <c r="BG1146" s="79">
        <f>ALL!BG534/ALL!BG$554</f>
        <v>0</v>
      </c>
      <c r="BH1146" s="79">
        <f>ALL!BH534/ALL!BH$554</f>
        <v>8.4394050852241484E-6</v>
      </c>
      <c r="BJ1146" s="267">
        <f t="array" ref="BJ1146">(MIN(IF($E$4:$BG$4=BJ$4,$E1146:$BG1146)))</f>
        <v>0</v>
      </c>
      <c r="BK1146" s="267">
        <f t="array" ref="BK1146">(MAX(IF($E$4:$BG$4=BK$4,$E1146:$BG1146)))</f>
        <v>0</v>
      </c>
      <c r="BL1146" s="267">
        <f t="array" ref="BL1146">(AVERAGE(IF($E$4:$BG$4=BL$4,$E1146:$BG1146)))</f>
        <v>0</v>
      </c>
      <c r="BM1146" s="267">
        <f t="array" ref="BM1146">(MIN(IF($E$4:$BG$4=BM$4,$E1146:$BG1146)))</f>
        <v>0</v>
      </c>
      <c r="BN1146" s="267">
        <f t="array" ref="BN1146">(MAX(IF($E$4:$BG$4=BN$4,$E1146:$BG1146)))</f>
        <v>0</v>
      </c>
      <c r="BO1146" s="267">
        <f t="array" ref="BO1146">(AVERAGE(IF($E$4:$BG$4=BO$4,$E1146:$BG1146)))</f>
        <v>0</v>
      </c>
      <c r="BP1146" s="267">
        <f t="array" ref="BP1146">(MIN(IF($E$4:$BG$4=BP$4,$E1146:$BG1146)))</f>
        <v>0</v>
      </c>
      <c r="BQ1146" s="267">
        <f t="array" ref="BQ1146">(MAX(IF($E$4:$BG$4=BQ$4,$E1146:$BG1146)))</f>
        <v>0</v>
      </c>
      <c r="BR1146" s="267">
        <f t="array" ref="BR1146">(AVERAGE(IF($E$4:$BG$4=BR$4,$E1146:$BG1146)))</f>
        <v>0</v>
      </c>
      <c r="BS1146" s="267">
        <f t="array" ref="BS1146">(MIN(IF($E$4:$BG$4=BS$4,$E1146:$BG1146)))</f>
        <v>0</v>
      </c>
      <c r="BT1146" s="267">
        <f t="array" ref="BT1146">(MAX(IF($E$4:$BG$4=BT$4,$E1146:$BG1146)))</f>
        <v>4.986056716331245E-4</v>
      </c>
      <c r="BU1146" s="267">
        <f t="array" ref="BU1146">(AVERAGE(IF($E$4:$BG$4=BU$4,$E1146:$BG1146)))</f>
        <v>2.3787375233075139E-5</v>
      </c>
      <c r="BV1146" s="267">
        <f t="array" ref="BV1146">(MIN(IF($E$4:$BG$4=BV$4,$E1146:$BG1146)))</f>
        <v>0</v>
      </c>
      <c r="BW1146" s="267">
        <f t="array" ref="BW1146">(MAX(IF($E$4:$BG$4=BW$4,$E1146:$BG1146)))</f>
        <v>0</v>
      </c>
      <c r="BX1146" s="267">
        <f t="array" ref="BX1146">(AVERAGE(IF($E$4:$BG$4=BX$4,$E1146:$BG1146)))</f>
        <v>0</v>
      </c>
      <c r="BY1146" s="267">
        <f t="array" ref="BY1146">(MIN(IF($E$4:$BG$4=BY$4,$E1146:$BG1146)))</f>
        <v>0</v>
      </c>
      <c r="BZ1146" s="267">
        <f t="array" ref="BZ1146">(MAX(IF($E$4:$BG$4=BZ$4,$E1146:$BG1146)))</f>
        <v>5.9581284653042258E-5</v>
      </c>
      <c r="CA1146" s="267">
        <f t="array" ref="CA1146">(AVERAGE(IF($E$4:$BG$4=CA$4,$E1146:$BG1146)))</f>
        <v>1.1138737911961094E-5</v>
      </c>
      <c r="CB1146" s="268">
        <f t="shared" si="409"/>
        <v>0</v>
      </c>
      <c r="CC1146" s="268">
        <f t="shared" si="410"/>
        <v>0</v>
      </c>
      <c r="CD1146" s="268">
        <f t="shared" si="411"/>
        <v>1.0500109914151011E-5</v>
      </c>
    </row>
    <row r="1147" spans="1:82" s="90" customFormat="1" ht="24">
      <c r="A1147" s="253">
        <f t="shared" si="408"/>
        <v>58206</v>
      </c>
      <c r="B1147" s="236" t="s">
        <v>462</v>
      </c>
      <c r="C1147" s="50"/>
      <c r="D1147" s="50"/>
      <c r="E1147" s="79">
        <f>ALL!E535/ALL!E$554</f>
        <v>0</v>
      </c>
      <c r="F1147" s="79">
        <f>ALL!F535/ALL!F$554</f>
        <v>0</v>
      </c>
      <c r="G1147" s="79">
        <f>ALL!G535/ALL!G$554</f>
        <v>0</v>
      </c>
      <c r="H1147" s="79">
        <f>ALL!H535/ALL!H$554</f>
        <v>0</v>
      </c>
      <c r="I1147" s="79">
        <f>ALL!I535/ALL!I$554</f>
        <v>0</v>
      </c>
      <c r="J1147" s="79">
        <f>ALL!J535/ALL!J$554</f>
        <v>0</v>
      </c>
      <c r="K1147" s="79">
        <f>ALL!K535/ALL!K$554</f>
        <v>0</v>
      </c>
      <c r="L1147" s="79">
        <f>ALL!L535/ALL!L$554</f>
        <v>1.1560930156926481E-3</v>
      </c>
      <c r="M1147" s="79">
        <f>ALL!M535/ALL!M$554</f>
        <v>0</v>
      </c>
      <c r="N1147" s="79">
        <f>ALL!N535/ALL!N$554</f>
        <v>0</v>
      </c>
      <c r="O1147" s="79">
        <f>ALL!O535/ALL!O$554</f>
        <v>0</v>
      </c>
      <c r="P1147" s="79">
        <f>ALL!P535/ALL!P$554</f>
        <v>1.2598561793274541E-3</v>
      </c>
      <c r="Q1147" s="79">
        <f>ALL!Q535/ALL!Q$554</f>
        <v>9.1864514590601047E-5</v>
      </c>
      <c r="R1147" s="79">
        <f>ALL!R535/ALL!R$554</f>
        <v>0</v>
      </c>
      <c r="S1147" s="79">
        <f>ALL!S535/ALL!S$554</f>
        <v>2.976382152067202E-4</v>
      </c>
      <c r="T1147" s="79">
        <f>ALL!T535/ALL!T$554</f>
        <v>0</v>
      </c>
      <c r="U1147" s="79">
        <f>ALL!U535/ALL!U$554</f>
        <v>0</v>
      </c>
      <c r="V1147" s="79">
        <f>ALL!V535/ALL!V$554</f>
        <v>0</v>
      </c>
      <c r="W1147" s="79">
        <f>ALL!W535/ALL!W$554</f>
        <v>1.0831367001855033E-3</v>
      </c>
      <c r="X1147" s="79">
        <f>ALL!X535/ALL!X$554</f>
        <v>0</v>
      </c>
      <c r="Y1147" s="79">
        <f>ALL!Y535/ALL!Y$554</f>
        <v>0</v>
      </c>
      <c r="Z1147" s="79">
        <f>ALL!Z535/ALL!Z$554</f>
        <v>0</v>
      </c>
      <c r="AA1147" s="79">
        <f>ALL!AA535/ALL!AA$554</f>
        <v>2.0176123434860992E-3</v>
      </c>
      <c r="AB1147" s="79">
        <f>ALL!AB535/ALL!AB$554</f>
        <v>4.558839831883179E-4</v>
      </c>
      <c r="AC1147" s="79">
        <f>ALL!AC535/ALL!AC$554</f>
        <v>0</v>
      </c>
      <c r="AD1147" s="79">
        <f>ALL!AD535/ALL!AD$554</f>
        <v>0</v>
      </c>
      <c r="AE1147" s="79">
        <f>ALL!AE535/ALL!AE$554</f>
        <v>0</v>
      </c>
      <c r="AF1147" s="79">
        <f>ALL!AF535/ALL!AF$554</f>
        <v>-2.921804092535168E-5</v>
      </c>
      <c r="AG1147" s="79">
        <f>ALL!AG535/ALL!AG$554</f>
        <v>0</v>
      </c>
      <c r="AH1147" s="79">
        <f>ALL!AH535/ALL!AH$554</f>
        <v>0</v>
      </c>
      <c r="AI1147" s="79">
        <f>ALL!AI535/ALL!AI$554</f>
        <v>0</v>
      </c>
      <c r="AJ1147" s="79">
        <f>ALL!AJ535/ALL!AJ$554</f>
        <v>0</v>
      </c>
      <c r="AK1147" s="79">
        <f>ALL!AK535/ALL!AK$554</f>
        <v>0</v>
      </c>
      <c r="AL1147" s="79">
        <f>ALL!AL535/ALL!AL$554</f>
        <v>1.123417586566672E-2</v>
      </c>
      <c r="AM1147" s="79">
        <f>ALL!AM535/ALL!AM$554</f>
        <v>0</v>
      </c>
      <c r="AN1147" s="79">
        <f>ALL!AN535/ALL!AN$554</f>
        <v>0</v>
      </c>
      <c r="AO1147" s="79">
        <f>ALL!AO535/ALL!AO$554</f>
        <v>0</v>
      </c>
      <c r="AP1147" s="79">
        <f>ALL!AP535/ALL!AP$554</f>
        <v>0</v>
      </c>
      <c r="AQ1147" s="79">
        <f>ALL!AQ535/ALL!AQ$554</f>
        <v>0</v>
      </c>
      <c r="AR1147" s="79">
        <f>ALL!AR535/ALL!AR$554</f>
        <v>0</v>
      </c>
      <c r="AS1147" s="79">
        <f>ALL!AS535/ALL!AS$554</f>
        <v>0</v>
      </c>
      <c r="AT1147" s="79">
        <f>ALL!AT535/ALL!AT$554</f>
        <v>0</v>
      </c>
      <c r="AU1147" s="79">
        <f>ALL!AU535/ALL!AU$554</f>
        <v>0</v>
      </c>
      <c r="AV1147" s="79">
        <f>ALL!AV535/ALL!AV$554</f>
        <v>0</v>
      </c>
      <c r="AW1147" s="79">
        <f>ALL!AW535/ALL!AW$554</f>
        <v>0</v>
      </c>
      <c r="AX1147" s="79">
        <f>ALL!AX535/ALL!AX$554</f>
        <v>0</v>
      </c>
      <c r="AY1147" s="79">
        <f>ALL!AY535/ALL!AY$554</f>
        <v>0</v>
      </c>
      <c r="AZ1147" s="79">
        <f>ALL!AZ535/ALL!AZ$554</f>
        <v>0</v>
      </c>
      <c r="BA1147" s="79">
        <f>ALL!BA535/ALL!BA$554</f>
        <v>0</v>
      </c>
      <c r="BB1147" s="79">
        <f>ALL!BB535/ALL!BB$554</f>
        <v>0</v>
      </c>
      <c r="BC1147" s="79">
        <f>ALL!BC535/ALL!BC$554</f>
        <v>0</v>
      </c>
      <c r="BD1147" s="79">
        <f>ALL!BD535/ALL!BD$554</f>
        <v>0</v>
      </c>
      <c r="BE1147" s="79">
        <f>ALL!BE535/ALL!BE$554</f>
        <v>0</v>
      </c>
      <c r="BF1147" s="79">
        <f>ALL!BF535/ALL!BF$554</f>
        <v>0</v>
      </c>
      <c r="BG1147" s="79">
        <f>ALL!BG535/ALL!BG$554</f>
        <v>0</v>
      </c>
      <c r="BH1147" s="79">
        <f>ALL!BH535/ALL!BH$554</f>
        <v>2.5669091307920026E-4</v>
      </c>
      <c r="BJ1147" s="267">
        <f t="array" ref="BJ1147">(MIN(IF($E$4:$BG$4=BJ$4,$E1147:$BG1147)))</f>
        <v>0</v>
      </c>
      <c r="BK1147" s="267">
        <f t="array" ref="BK1147">(MAX(IF($E$4:$BG$4=BK$4,$E1147:$BG1147)))</f>
        <v>0</v>
      </c>
      <c r="BL1147" s="267">
        <f t="array" ref="BL1147">(AVERAGE(IF($E$4:$BG$4=BL$4,$E1147:$BG1147)))</f>
        <v>0</v>
      </c>
      <c r="BM1147" s="267">
        <f t="array" ref="BM1147">(MIN(IF($E$4:$BG$4=BM$4,$E1147:$BG1147)))</f>
        <v>0</v>
      </c>
      <c r="BN1147" s="267">
        <f t="array" ref="BN1147">(MAX(IF($E$4:$BG$4=BN$4,$E1147:$BG1147)))</f>
        <v>0</v>
      </c>
      <c r="BO1147" s="267">
        <f t="array" ref="BO1147">(AVERAGE(IF($E$4:$BG$4=BO$4,$E1147:$BG1147)))</f>
        <v>0</v>
      </c>
      <c r="BP1147" s="267">
        <f t="array" ref="BP1147">(MIN(IF($E$4:$BG$4=BP$4,$E1147:$BG1147)))</f>
        <v>0</v>
      </c>
      <c r="BQ1147" s="267">
        <f t="array" ref="BQ1147">(MAX(IF($E$4:$BG$4=BQ$4,$E1147:$BG1147)))</f>
        <v>1.123417586566672E-2</v>
      </c>
      <c r="BR1147" s="267">
        <f t="array" ref="BR1147">(AVERAGE(IF($E$4:$BG$4=BR$4,$E1147:$BG1147)))</f>
        <v>3.7447252885555731E-3</v>
      </c>
      <c r="BS1147" s="267">
        <f t="array" ref="BS1147">(MIN(IF($E$4:$BG$4=BS$4,$E1147:$BG1147)))</f>
        <v>-2.921804092535168E-5</v>
      </c>
      <c r="BT1147" s="267">
        <f t="array" ref="BT1147">(MAX(IF($E$4:$BG$4=BT$4,$E1147:$BG1147)))</f>
        <v>2.0176123434860992E-3</v>
      </c>
      <c r="BU1147" s="267">
        <f t="array" ref="BU1147">(AVERAGE(IF($E$4:$BG$4=BU$4,$E1147:$BG1147)))</f>
        <v>1.6481113012112246E-4</v>
      </c>
      <c r="BV1147" s="267">
        <f t="array" ref="BV1147">(MIN(IF($E$4:$BG$4=BV$4,$E1147:$BG1147)))</f>
        <v>0</v>
      </c>
      <c r="BW1147" s="267">
        <f t="array" ref="BW1147">(MAX(IF($E$4:$BG$4=BW$4,$E1147:$BG1147)))</f>
        <v>4.558839831883179E-4</v>
      </c>
      <c r="BX1147" s="267">
        <f t="array" ref="BX1147">(AVERAGE(IF($E$4:$BG$4=BX$4,$E1147:$BG1147)))</f>
        <v>1.1397099579707947E-4</v>
      </c>
      <c r="BY1147" s="267">
        <f t="array" ref="BY1147">(MIN(IF($E$4:$BG$4=BY$4,$E1147:$BG1147)))</f>
        <v>0</v>
      </c>
      <c r="BZ1147" s="267">
        <f t="array" ref="BZ1147">(MAX(IF($E$4:$BG$4=BZ$4,$E1147:$BG1147)))</f>
        <v>1.2598561793274541E-3</v>
      </c>
      <c r="CA1147" s="267">
        <f t="array" ref="CA1147">(AVERAGE(IF($E$4:$BG$4=CA$4,$E1147:$BG1147)))</f>
        <v>3.4513559928858604E-4</v>
      </c>
      <c r="CB1147" s="268">
        <f t="shared" si="409"/>
        <v>0</v>
      </c>
      <c r="CC1147" s="268">
        <f t="shared" si="410"/>
        <v>0</v>
      </c>
      <c r="CD1147" s="268">
        <f t="shared" si="411"/>
        <v>3.1940077775306747E-4</v>
      </c>
    </row>
    <row r="1148" spans="1:82" s="90" customFormat="1" ht="24">
      <c r="A1148" s="253">
        <f t="shared" si="408"/>
        <v>58310</v>
      </c>
      <c r="B1148" s="236" t="s">
        <v>463</v>
      </c>
      <c r="C1148" s="50"/>
      <c r="D1148" s="50"/>
      <c r="E1148" s="79">
        <f>ALL!E536/ALL!E$554</f>
        <v>0</v>
      </c>
      <c r="F1148" s="79">
        <f>ALL!F536/ALL!F$554</f>
        <v>0</v>
      </c>
      <c r="G1148" s="79">
        <f>ALL!G536/ALL!G$554</f>
        <v>0</v>
      </c>
      <c r="H1148" s="79">
        <f>ALL!H536/ALL!H$554</f>
        <v>0</v>
      </c>
      <c r="I1148" s="79">
        <f>ALL!I536/ALL!I$554</f>
        <v>0</v>
      </c>
      <c r="J1148" s="79">
        <f>ALL!J536/ALL!J$554</f>
        <v>0</v>
      </c>
      <c r="K1148" s="79">
        <f>ALL!K536/ALL!K$554</f>
        <v>0</v>
      </c>
      <c r="L1148" s="79">
        <f>ALL!L536/ALL!L$554</f>
        <v>0</v>
      </c>
      <c r="M1148" s="79">
        <f>ALL!M536/ALL!M$554</f>
        <v>0</v>
      </c>
      <c r="N1148" s="79">
        <f>ALL!N536/ALL!N$554</f>
        <v>0</v>
      </c>
      <c r="O1148" s="79">
        <f>ALL!O536/ALL!O$554</f>
        <v>0</v>
      </c>
      <c r="P1148" s="79">
        <f>ALL!P536/ALL!P$554</f>
        <v>0</v>
      </c>
      <c r="Q1148" s="79">
        <f>ALL!Q536/ALL!Q$554</f>
        <v>0</v>
      </c>
      <c r="R1148" s="79">
        <f>ALL!R536/ALL!R$554</f>
        <v>0</v>
      </c>
      <c r="S1148" s="79">
        <f>ALL!S536/ALL!S$554</f>
        <v>0</v>
      </c>
      <c r="T1148" s="79">
        <f>ALL!T536/ALL!T$554</f>
        <v>0</v>
      </c>
      <c r="U1148" s="79">
        <f>ALL!U536/ALL!U$554</f>
        <v>0</v>
      </c>
      <c r="V1148" s="79">
        <f>ALL!V536/ALL!V$554</f>
        <v>0</v>
      </c>
      <c r="W1148" s="79">
        <f>ALL!W536/ALL!W$554</f>
        <v>0</v>
      </c>
      <c r="X1148" s="79">
        <f>ALL!X536/ALL!X$554</f>
        <v>0</v>
      </c>
      <c r="Y1148" s="79">
        <f>ALL!Y536/ALL!Y$554</f>
        <v>0</v>
      </c>
      <c r="Z1148" s="79">
        <f>ALL!Z536/ALL!Z$554</f>
        <v>0</v>
      </c>
      <c r="AA1148" s="79">
        <f>ALL!AA536/ALL!AA$554</f>
        <v>0</v>
      </c>
      <c r="AB1148" s="79">
        <f>ALL!AB536/ALL!AB$554</f>
        <v>0</v>
      </c>
      <c r="AC1148" s="79">
        <f>ALL!AC536/ALL!AC$554</f>
        <v>0</v>
      </c>
      <c r="AD1148" s="79">
        <f>ALL!AD536/ALL!AD$554</f>
        <v>0</v>
      </c>
      <c r="AE1148" s="79">
        <f>ALL!AE536/ALL!AE$554</f>
        <v>0</v>
      </c>
      <c r="AF1148" s="79">
        <f>ALL!AF536/ALL!AF$554</f>
        <v>0</v>
      </c>
      <c r="AG1148" s="79">
        <f>ALL!AG536/ALL!AG$554</f>
        <v>0</v>
      </c>
      <c r="AH1148" s="79">
        <f>ALL!AH536/ALL!AH$554</f>
        <v>0</v>
      </c>
      <c r="AI1148" s="79">
        <f>ALL!AI536/ALL!AI$554</f>
        <v>0</v>
      </c>
      <c r="AJ1148" s="79">
        <f>ALL!AJ536/ALL!AJ$554</f>
        <v>0</v>
      </c>
      <c r="AK1148" s="79">
        <f>ALL!AK536/ALL!AK$554</f>
        <v>0</v>
      </c>
      <c r="AL1148" s="79">
        <f>ALL!AL536/ALL!AL$554</f>
        <v>0</v>
      </c>
      <c r="AM1148" s="79">
        <f>ALL!AM536/ALL!AM$554</f>
        <v>0</v>
      </c>
      <c r="AN1148" s="79">
        <f>ALL!AN536/ALL!AN$554</f>
        <v>0</v>
      </c>
      <c r="AO1148" s="79">
        <f>ALL!AO536/ALL!AO$554</f>
        <v>0</v>
      </c>
      <c r="AP1148" s="79">
        <f>ALL!AP536/ALL!AP$554</f>
        <v>0</v>
      </c>
      <c r="AQ1148" s="79">
        <f>ALL!AQ536/ALL!AQ$554</f>
        <v>0</v>
      </c>
      <c r="AR1148" s="79">
        <f>ALL!AR536/ALL!AR$554</f>
        <v>0</v>
      </c>
      <c r="AS1148" s="79">
        <f>ALL!AS536/ALL!AS$554</f>
        <v>0</v>
      </c>
      <c r="AT1148" s="79">
        <f>ALL!AT536/ALL!AT$554</f>
        <v>0</v>
      </c>
      <c r="AU1148" s="79">
        <f>ALL!AU536/ALL!AU$554</f>
        <v>0</v>
      </c>
      <c r="AV1148" s="79">
        <f>ALL!AV536/ALL!AV$554</f>
        <v>0</v>
      </c>
      <c r="AW1148" s="79">
        <f>ALL!AW536/ALL!AW$554</f>
        <v>0</v>
      </c>
      <c r="AX1148" s="79">
        <f>ALL!AX536/ALL!AX$554</f>
        <v>0</v>
      </c>
      <c r="AY1148" s="79">
        <f>ALL!AY536/ALL!AY$554</f>
        <v>0</v>
      </c>
      <c r="AZ1148" s="79">
        <f>ALL!AZ536/ALL!AZ$554</f>
        <v>0</v>
      </c>
      <c r="BA1148" s="79">
        <f>ALL!BA536/ALL!BA$554</f>
        <v>0</v>
      </c>
      <c r="BB1148" s="79">
        <f>ALL!BB536/ALL!BB$554</f>
        <v>0</v>
      </c>
      <c r="BC1148" s="79">
        <f>ALL!BC536/ALL!BC$554</f>
        <v>0</v>
      </c>
      <c r="BD1148" s="79">
        <f>ALL!BD536/ALL!BD$554</f>
        <v>0</v>
      </c>
      <c r="BE1148" s="79">
        <f>ALL!BE536/ALL!BE$554</f>
        <v>0</v>
      </c>
      <c r="BF1148" s="79">
        <f>ALL!BF536/ALL!BF$554</f>
        <v>0</v>
      </c>
      <c r="BG1148" s="79">
        <f>ALL!BG536/ALL!BG$554</f>
        <v>0</v>
      </c>
      <c r="BH1148" s="79">
        <f>ALL!BH536/ALL!BH$554</f>
        <v>0</v>
      </c>
      <c r="BJ1148" s="267">
        <f t="array" ref="BJ1148">(MIN(IF($E$4:$BG$4=BJ$4,$E1148:$BG1148)))</f>
        <v>0</v>
      </c>
      <c r="BK1148" s="267">
        <f t="array" ref="BK1148">(MAX(IF($E$4:$BG$4=BK$4,$E1148:$BG1148)))</f>
        <v>0</v>
      </c>
      <c r="BL1148" s="267">
        <f t="array" ref="BL1148">(AVERAGE(IF($E$4:$BG$4=BL$4,$E1148:$BG1148)))</f>
        <v>0</v>
      </c>
      <c r="BM1148" s="267">
        <f t="array" ref="BM1148">(MIN(IF($E$4:$BG$4=BM$4,$E1148:$BG1148)))</f>
        <v>0</v>
      </c>
      <c r="BN1148" s="267">
        <f t="array" ref="BN1148">(MAX(IF($E$4:$BG$4=BN$4,$E1148:$BG1148)))</f>
        <v>0</v>
      </c>
      <c r="BO1148" s="267">
        <f t="array" ref="BO1148">(AVERAGE(IF($E$4:$BG$4=BO$4,$E1148:$BG1148)))</f>
        <v>0</v>
      </c>
      <c r="BP1148" s="267">
        <f t="array" ref="BP1148">(MIN(IF($E$4:$BG$4=BP$4,$E1148:$BG1148)))</f>
        <v>0</v>
      </c>
      <c r="BQ1148" s="267">
        <f t="array" ref="BQ1148">(MAX(IF($E$4:$BG$4=BQ$4,$E1148:$BG1148)))</f>
        <v>0</v>
      </c>
      <c r="BR1148" s="267">
        <f t="array" ref="BR1148">(AVERAGE(IF($E$4:$BG$4=BR$4,$E1148:$BG1148)))</f>
        <v>0</v>
      </c>
      <c r="BS1148" s="267">
        <f t="array" ref="BS1148">(MIN(IF($E$4:$BG$4=BS$4,$E1148:$BG1148)))</f>
        <v>0</v>
      </c>
      <c r="BT1148" s="267">
        <f t="array" ref="BT1148">(MAX(IF($E$4:$BG$4=BT$4,$E1148:$BG1148)))</f>
        <v>0</v>
      </c>
      <c r="BU1148" s="267">
        <f t="array" ref="BU1148">(AVERAGE(IF($E$4:$BG$4=BU$4,$E1148:$BG1148)))</f>
        <v>0</v>
      </c>
      <c r="BV1148" s="267">
        <f t="array" ref="BV1148">(MIN(IF($E$4:$BG$4=BV$4,$E1148:$BG1148)))</f>
        <v>0</v>
      </c>
      <c r="BW1148" s="267">
        <f t="array" ref="BW1148">(MAX(IF($E$4:$BG$4=BW$4,$E1148:$BG1148)))</f>
        <v>0</v>
      </c>
      <c r="BX1148" s="267">
        <f t="array" ref="BX1148">(AVERAGE(IF($E$4:$BG$4=BX$4,$E1148:$BG1148)))</f>
        <v>0</v>
      </c>
      <c r="BY1148" s="267">
        <f t="array" ref="BY1148">(MIN(IF($E$4:$BG$4=BY$4,$E1148:$BG1148)))</f>
        <v>0</v>
      </c>
      <c r="BZ1148" s="267">
        <f t="array" ref="BZ1148">(MAX(IF($E$4:$BG$4=BZ$4,$E1148:$BG1148)))</f>
        <v>0</v>
      </c>
      <c r="CA1148" s="267">
        <f t="array" ref="CA1148">(AVERAGE(IF($E$4:$BG$4=CA$4,$E1148:$BG1148)))</f>
        <v>0</v>
      </c>
      <c r="CB1148" s="268">
        <f t="shared" si="409"/>
        <v>0</v>
      </c>
      <c r="CC1148" s="268">
        <f t="shared" si="410"/>
        <v>0</v>
      </c>
      <c r="CD1148" s="268">
        <f t="shared" si="411"/>
        <v>0</v>
      </c>
    </row>
    <row r="1149" spans="1:82" s="90" customFormat="1" ht="24">
      <c r="A1149" s="253">
        <f t="shared" si="408"/>
        <v>58311</v>
      </c>
      <c r="B1149" s="236" t="s">
        <v>464</v>
      </c>
      <c r="C1149" s="50"/>
      <c r="D1149" s="50"/>
      <c r="E1149" s="79">
        <f>ALL!E537/ALL!E$554</f>
        <v>0</v>
      </c>
      <c r="F1149" s="79">
        <f>ALL!F537/ALL!F$554</f>
        <v>0</v>
      </c>
      <c r="G1149" s="79">
        <f>ALL!G537/ALL!G$554</f>
        <v>0</v>
      </c>
      <c r="H1149" s="79">
        <f>ALL!H537/ALL!H$554</f>
        <v>0</v>
      </c>
      <c r="I1149" s="79">
        <f>ALL!I537/ALL!I$554</f>
        <v>0</v>
      </c>
      <c r="J1149" s="79">
        <f>ALL!J537/ALL!J$554</f>
        <v>0</v>
      </c>
      <c r="K1149" s="79">
        <f>ALL!K537/ALL!K$554</f>
        <v>0</v>
      </c>
      <c r="L1149" s="79">
        <f>ALL!L537/ALL!L$554</f>
        <v>0</v>
      </c>
      <c r="M1149" s="79">
        <f>ALL!M537/ALL!M$554</f>
        <v>0</v>
      </c>
      <c r="N1149" s="79">
        <f>ALL!N537/ALL!N$554</f>
        <v>0</v>
      </c>
      <c r="O1149" s="79">
        <f>ALL!O537/ALL!O$554</f>
        <v>0</v>
      </c>
      <c r="P1149" s="79">
        <f>ALL!P537/ALL!P$554</f>
        <v>0</v>
      </c>
      <c r="Q1149" s="79">
        <f>ALL!Q537/ALL!Q$554</f>
        <v>0</v>
      </c>
      <c r="R1149" s="79">
        <f>ALL!R537/ALL!R$554</f>
        <v>0</v>
      </c>
      <c r="S1149" s="79">
        <f>ALL!S537/ALL!S$554</f>
        <v>0</v>
      </c>
      <c r="T1149" s="79">
        <f>ALL!T537/ALL!T$554</f>
        <v>0</v>
      </c>
      <c r="U1149" s="79">
        <f>ALL!U537/ALL!U$554</f>
        <v>0</v>
      </c>
      <c r="V1149" s="79">
        <f>ALL!V537/ALL!V$554</f>
        <v>0</v>
      </c>
      <c r="W1149" s="79">
        <f>ALL!W537/ALL!W$554</f>
        <v>0</v>
      </c>
      <c r="X1149" s="79">
        <f>ALL!X537/ALL!X$554</f>
        <v>0</v>
      </c>
      <c r="Y1149" s="79">
        <f>ALL!Y537/ALL!Y$554</f>
        <v>0</v>
      </c>
      <c r="Z1149" s="79">
        <f>ALL!Z537/ALL!Z$554</f>
        <v>0</v>
      </c>
      <c r="AA1149" s="79">
        <f>ALL!AA537/ALL!AA$554</f>
        <v>0</v>
      </c>
      <c r="AB1149" s="79">
        <f>ALL!AB537/ALL!AB$554</f>
        <v>0</v>
      </c>
      <c r="AC1149" s="79">
        <f>ALL!AC537/ALL!AC$554</f>
        <v>0</v>
      </c>
      <c r="AD1149" s="79">
        <f>ALL!AD537/ALL!AD$554</f>
        <v>0</v>
      </c>
      <c r="AE1149" s="79">
        <f>ALL!AE537/ALL!AE$554</f>
        <v>0</v>
      </c>
      <c r="AF1149" s="79">
        <f>ALL!AF537/ALL!AF$554</f>
        <v>0</v>
      </c>
      <c r="AG1149" s="79">
        <f>ALL!AG537/ALL!AG$554</f>
        <v>0</v>
      </c>
      <c r="AH1149" s="79">
        <f>ALL!AH537/ALL!AH$554</f>
        <v>0</v>
      </c>
      <c r="AI1149" s="79">
        <f>ALL!AI537/ALL!AI$554</f>
        <v>0</v>
      </c>
      <c r="AJ1149" s="79">
        <f>ALL!AJ537/ALL!AJ$554</f>
        <v>0</v>
      </c>
      <c r="AK1149" s="79">
        <f>ALL!AK537/ALL!AK$554</f>
        <v>0</v>
      </c>
      <c r="AL1149" s="79">
        <f>ALL!AL537/ALL!AL$554</f>
        <v>0</v>
      </c>
      <c r="AM1149" s="79">
        <f>ALL!AM537/ALL!AM$554</f>
        <v>0</v>
      </c>
      <c r="AN1149" s="79">
        <f>ALL!AN537/ALL!AN$554</f>
        <v>0</v>
      </c>
      <c r="AO1149" s="79">
        <f>ALL!AO537/ALL!AO$554</f>
        <v>0</v>
      </c>
      <c r="AP1149" s="79">
        <f>ALL!AP537/ALL!AP$554</f>
        <v>0</v>
      </c>
      <c r="AQ1149" s="79">
        <f>ALL!AQ537/ALL!AQ$554</f>
        <v>0</v>
      </c>
      <c r="AR1149" s="79">
        <f>ALL!AR537/ALL!AR$554</f>
        <v>0</v>
      </c>
      <c r="AS1149" s="79">
        <f>ALL!AS537/ALL!AS$554</f>
        <v>0</v>
      </c>
      <c r="AT1149" s="79">
        <f>ALL!AT537/ALL!AT$554</f>
        <v>0</v>
      </c>
      <c r="AU1149" s="79">
        <f>ALL!AU537/ALL!AU$554</f>
        <v>0</v>
      </c>
      <c r="AV1149" s="79">
        <f>ALL!AV537/ALL!AV$554</f>
        <v>0</v>
      </c>
      <c r="AW1149" s="79">
        <f>ALL!AW537/ALL!AW$554</f>
        <v>0</v>
      </c>
      <c r="AX1149" s="79">
        <f>ALL!AX537/ALL!AX$554</f>
        <v>0</v>
      </c>
      <c r="AY1149" s="79">
        <f>ALL!AY537/ALL!AY$554</f>
        <v>0</v>
      </c>
      <c r="AZ1149" s="79">
        <f>ALL!AZ537/ALL!AZ$554</f>
        <v>0</v>
      </c>
      <c r="BA1149" s="79">
        <f>ALL!BA537/ALL!BA$554</f>
        <v>0</v>
      </c>
      <c r="BB1149" s="79">
        <f>ALL!BB537/ALL!BB$554</f>
        <v>0</v>
      </c>
      <c r="BC1149" s="79">
        <f>ALL!BC537/ALL!BC$554</f>
        <v>0</v>
      </c>
      <c r="BD1149" s="79">
        <f>ALL!BD537/ALL!BD$554</f>
        <v>0</v>
      </c>
      <c r="BE1149" s="79">
        <f>ALL!BE537/ALL!BE$554</f>
        <v>0</v>
      </c>
      <c r="BF1149" s="79">
        <f>ALL!BF537/ALL!BF$554</f>
        <v>0</v>
      </c>
      <c r="BG1149" s="79">
        <f>ALL!BG537/ALL!BG$554</f>
        <v>0</v>
      </c>
      <c r="BH1149" s="79">
        <f>ALL!BH537/ALL!BH$554</f>
        <v>0</v>
      </c>
      <c r="BJ1149" s="267">
        <f t="array" ref="BJ1149">(MIN(IF($E$4:$BG$4=BJ$4,$E1149:$BG1149)))</f>
        <v>0</v>
      </c>
      <c r="BK1149" s="267">
        <f t="array" ref="BK1149">(MAX(IF($E$4:$BG$4=BK$4,$E1149:$BG1149)))</f>
        <v>0</v>
      </c>
      <c r="BL1149" s="267">
        <f t="array" ref="BL1149">(AVERAGE(IF($E$4:$BG$4=BL$4,$E1149:$BG1149)))</f>
        <v>0</v>
      </c>
      <c r="BM1149" s="267">
        <f t="array" ref="BM1149">(MIN(IF($E$4:$BG$4=BM$4,$E1149:$BG1149)))</f>
        <v>0</v>
      </c>
      <c r="BN1149" s="267">
        <f t="array" ref="BN1149">(MAX(IF($E$4:$BG$4=BN$4,$E1149:$BG1149)))</f>
        <v>0</v>
      </c>
      <c r="BO1149" s="267">
        <f t="array" ref="BO1149">(AVERAGE(IF($E$4:$BG$4=BO$4,$E1149:$BG1149)))</f>
        <v>0</v>
      </c>
      <c r="BP1149" s="267">
        <f t="array" ref="BP1149">(MIN(IF($E$4:$BG$4=BP$4,$E1149:$BG1149)))</f>
        <v>0</v>
      </c>
      <c r="BQ1149" s="267">
        <f t="array" ref="BQ1149">(MAX(IF($E$4:$BG$4=BQ$4,$E1149:$BG1149)))</f>
        <v>0</v>
      </c>
      <c r="BR1149" s="267">
        <f t="array" ref="BR1149">(AVERAGE(IF($E$4:$BG$4=BR$4,$E1149:$BG1149)))</f>
        <v>0</v>
      </c>
      <c r="BS1149" s="267">
        <f t="array" ref="BS1149">(MIN(IF($E$4:$BG$4=BS$4,$E1149:$BG1149)))</f>
        <v>0</v>
      </c>
      <c r="BT1149" s="267">
        <f t="array" ref="BT1149">(MAX(IF($E$4:$BG$4=BT$4,$E1149:$BG1149)))</f>
        <v>0</v>
      </c>
      <c r="BU1149" s="267">
        <f t="array" ref="BU1149">(AVERAGE(IF($E$4:$BG$4=BU$4,$E1149:$BG1149)))</f>
        <v>0</v>
      </c>
      <c r="BV1149" s="267">
        <f t="array" ref="BV1149">(MIN(IF($E$4:$BG$4=BV$4,$E1149:$BG1149)))</f>
        <v>0</v>
      </c>
      <c r="BW1149" s="267">
        <f t="array" ref="BW1149">(MAX(IF($E$4:$BG$4=BW$4,$E1149:$BG1149)))</f>
        <v>0</v>
      </c>
      <c r="BX1149" s="267">
        <f t="array" ref="BX1149">(AVERAGE(IF($E$4:$BG$4=BX$4,$E1149:$BG1149)))</f>
        <v>0</v>
      </c>
      <c r="BY1149" s="267">
        <f t="array" ref="BY1149">(MIN(IF($E$4:$BG$4=BY$4,$E1149:$BG1149)))</f>
        <v>0</v>
      </c>
      <c r="BZ1149" s="267">
        <f t="array" ref="BZ1149">(MAX(IF($E$4:$BG$4=BZ$4,$E1149:$BG1149)))</f>
        <v>0</v>
      </c>
      <c r="CA1149" s="267">
        <f t="array" ref="CA1149">(AVERAGE(IF($E$4:$BG$4=CA$4,$E1149:$BG1149)))</f>
        <v>0</v>
      </c>
      <c r="CB1149" s="268">
        <f t="shared" si="409"/>
        <v>0</v>
      </c>
      <c r="CC1149" s="268">
        <f t="shared" si="410"/>
        <v>0</v>
      </c>
      <c r="CD1149" s="268">
        <f t="shared" si="411"/>
        <v>0</v>
      </c>
    </row>
    <row r="1150" spans="1:82" s="90" customFormat="1" ht="24">
      <c r="A1150" s="253">
        <f t="shared" si="408"/>
        <v>58313</v>
      </c>
      <c r="B1150" s="236" t="s">
        <v>914</v>
      </c>
      <c r="C1150" s="50"/>
      <c r="D1150" s="50"/>
      <c r="E1150" s="79">
        <f>ALL!E538/ALL!E$554</f>
        <v>0</v>
      </c>
      <c r="F1150" s="79">
        <f>ALL!F538/ALL!F$554</f>
        <v>0</v>
      </c>
      <c r="G1150" s="79">
        <f>ALL!G538/ALL!G$554</f>
        <v>0</v>
      </c>
      <c r="H1150" s="79">
        <f>ALL!H538/ALL!H$554</f>
        <v>0</v>
      </c>
      <c r="I1150" s="79">
        <f>ALL!I538/ALL!I$554</f>
        <v>0</v>
      </c>
      <c r="J1150" s="79">
        <f>ALL!J538/ALL!J$554</f>
        <v>0</v>
      </c>
      <c r="K1150" s="79">
        <f>ALL!K538/ALL!K$554</f>
        <v>0</v>
      </c>
      <c r="L1150" s="79">
        <f>ALL!L538/ALL!L$554</f>
        <v>0</v>
      </c>
      <c r="M1150" s="79">
        <f>ALL!M538/ALL!M$554</f>
        <v>0</v>
      </c>
      <c r="N1150" s="79">
        <f>ALL!N538/ALL!N$554</f>
        <v>0</v>
      </c>
      <c r="O1150" s="79">
        <f>ALL!O538/ALL!O$554</f>
        <v>0</v>
      </c>
      <c r="P1150" s="79">
        <f>ALL!P538/ALL!P$554</f>
        <v>0</v>
      </c>
      <c r="Q1150" s="79">
        <f>ALL!Q538/ALL!Q$554</f>
        <v>0</v>
      </c>
      <c r="R1150" s="79">
        <f>ALL!R538/ALL!R$554</f>
        <v>0</v>
      </c>
      <c r="S1150" s="79">
        <f>ALL!S538/ALL!S$554</f>
        <v>0</v>
      </c>
      <c r="T1150" s="79">
        <f>ALL!T538/ALL!T$554</f>
        <v>0</v>
      </c>
      <c r="U1150" s="79">
        <f>ALL!U538/ALL!U$554</f>
        <v>0</v>
      </c>
      <c r="V1150" s="79">
        <f>ALL!V538/ALL!V$554</f>
        <v>0</v>
      </c>
      <c r="W1150" s="79">
        <f>ALL!W538/ALL!W$554</f>
        <v>0</v>
      </c>
      <c r="X1150" s="79">
        <f>ALL!X538/ALL!X$554</f>
        <v>0</v>
      </c>
      <c r="Y1150" s="79">
        <f>ALL!Y538/ALL!Y$554</f>
        <v>0</v>
      </c>
      <c r="Z1150" s="79">
        <f>ALL!Z538/ALL!Z$554</f>
        <v>0</v>
      </c>
      <c r="AA1150" s="79">
        <f>ALL!AA538/ALL!AA$554</f>
        <v>0</v>
      </c>
      <c r="AB1150" s="79">
        <f>ALL!AB538/ALL!AB$554</f>
        <v>0</v>
      </c>
      <c r="AC1150" s="79">
        <f>ALL!AC538/ALL!AC$554</f>
        <v>0</v>
      </c>
      <c r="AD1150" s="79">
        <f>ALL!AD538/ALL!AD$554</f>
        <v>0</v>
      </c>
      <c r="AE1150" s="79">
        <f>ALL!AE538/ALL!AE$554</f>
        <v>0</v>
      </c>
      <c r="AF1150" s="79">
        <f>ALL!AF538/ALL!AF$554</f>
        <v>0</v>
      </c>
      <c r="AG1150" s="79">
        <f>ALL!AG538/ALL!AG$554</f>
        <v>0</v>
      </c>
      <c r="AH1150" s="79">
        <f>ALL!AH538/ALL!AH$554</f>
        <v>0</v>
      </c>
      <c r="AI1150" s="79">
        <f>ALL!AI538/ALL!AI$554</f>
        <v>0</v>
      </c>
      <c r="AJ1150" s="79">
        <f>ALL!AJ538/ALL!AJ$554</f>
        <v>0</v>
      </c>
      <c r="AK1150" s="79">
        <f>ALL!AK538/ALL!AK$554</f>
        <v>0</v>
      </c>
      <c r="AL1150" s="79">
        <f>ALL!AL538/ALL!AL$554</f>
        <v>0</v>
      </c>
      <c r="AM1150" s="79">
        <f>ALL!AM538/ALL!AM$554</f>
        <v>0</v>
      </c>
      <c r="AN1150" s="79">
        <f>ALL!AN538/ALL!AN$554</f>
        <v>0</v>
      </c>
      <c r="AO1150" s="79">
        <f>ALL!AO538/ALL!AO$554</f>
        <v>0</v>
      </c>
      <c r="AP1150" s="79">
        <f>ALL!AP538/ALL!AP$554</f>
        <v>0</v>
      </c>
      <c r="AQ1150" s="79">
        <f>ALL!AQ538/ALL!AQ$554</f>
        <v>0</v>
      </c>
      <c r="AR1150" s="79">
        <f>ALL!AR538/ALL!AR$554</f>
        <v>0</v>
      </c>
      <c r="AS1150" s="79">
        <f>ALL!AS538/ALL!AS$554</f>
        <v>0</v>
      </c>
      <c r="AT1150" s="79">
        <f>ALL!AT538/ALL!AT$554</f>
        <v>0</v>
      </c>
      <c r="AU1150" s="79">
        <f>ALL!AU538/ALL!AU$554</f>
        <v>0</v>
      </c>
      <c r="AV1150" s="79">
        <f>ALL!AV538/ALL!AV$554</f>
        <v>0</v>
      </c>
      <c r="AW1150" s="79">
        <f>ALL!AW538/ALL!AW$554</f>
        <v>0</v>
      </c>
      <c r="AX1150" s="79">
        <f>ALL!AX538/ALL!AX$554</f>
        <v>0</v>
      </c>
      <c r="AY1150" s="79">
        <f>ALL!AY538/ALL!AY$554</f>
        <v>0</v>
      </c>
      <c r="AZ1150" s="79">
        <f>ALL!AZ538/ALL!AZ$554</f>
        <v>0</v>
      </c>
      <c r="BA1150" s="79">
        <f>ALL!BA538/ALL!BA$554</f>
        <v>0</v>
      </c>
      <c r="BB1150" s="79">
        <f>ALL!BB538/ALL!BB$554</f>
        <v>0</v>
      </c>
      <c r="BC1150" s="79">
        <f>ALL!BC538/ALL!BC$554</f>
        <v>0</v>
      </c>
      <c r="BD1150" s="79">
        <f>ALL!BD538/ALL!BD$554</f>
        <v>0</v>
      </c>
      <c r="BE1150" s="79">
        <f>ALL!BE538/ALL!BE$554</f>
        <v>0</v>
      </c>
      <c r="BF1150" s="79">
        <f>ALL!BF538/ALL!BF$554</f>
        <v>0</v>
      </c>
      <c r="BG1150" s="79">
        <f>ALL!BG538/ALL!BG$554</f>
        <v>0</v>
      </c>
      <c r="BH1150" s="79">
        <f>ALL!BH538/ALL!BH$554</f>
        <v>0</v>
      </c>
      <c r="BJ1150" s="267">
        <f t="array" ref="BJ1150">(MIN(IF($E$4:$BG$4=BJ$4,$E1150:$BG1150)))</f>
        <v>0</v>
      </c>
      <c r="BK1150" s="267">
        <f t="array" ref="BK1150">(MAX(IF($E$4:$BG$4=BK$4,$E1150:$BG1150)))</f>
        <v>0</v>
      </c>
      <c r="BL1150" s="267">
        <f t="array" ref="BL1150">(AVERAGE(IF($E$4:$BG$4=BL$4,$E1150:$BG1150)))</f>
        <v>0</v>
      </c>
      <c r="BM1150" s="267">
        <f t="array" ref="BM1150">(MIN(IF($E$4:$BG$4=BM$4,$E1150:$BG1150)))</f>
        <v>0</v>
      </c>
      <c r="BN1150" s="267">
        <f t="array" ref="BN1150">(MAX(IF($E$4:$BG$4=BN$4,$E1150:$BG1150)))</f>
        <v>0</v>
      </c>
      <c r="BO1150" s="267">
        <f t="array" ref="BO1150">(AVERAGE(IF($E$4:$BG$4=BO$4,$E1150:$BG1150)))</f>
        <v>0</v>
      </c>
      <c r="BP1150" s="267">
        <f t="array" ref="BP1150">(MIN(IF($E$4:$BG$4=BP$4,$E1150:$BG1150)))</f>
        <v>0</v>
      </c>
      <c r="BQ1150" s="267">
        <f t="array" ref="BQ1150">(MAX(IF($E$4:$BG$4=BQ$4,$E1150:$BG1150)))</f>
        <v>0</v>
      </c>
      <c r="BR1150" s="267">
        <f t="array" ref="BR1150">(AVERAGE(IF($E$4:$BG$4=BR$4,$E1150:$BG1150)))</f>
        <v>0</v>
      </c>
      <c r="BS1150" s="267">
        <f t="array" ref="BS1150">(MIN(IF($E$4:$BG$4=BS$4,$E1150:$BG1150)))</f>
        <v>0</v>
      </c>
      <c r="BT1150" s="267">
        <f t="array" ref="BT1150">(MAX(IF($E$4:$BG$4=BT$4,$E1150:$BG1150)))</f>
        <v>0</v>
      </c>
      <c r="BU1150" s="267">
        <f t="array" ref="BU1150">(AVERAGE(IF($E$4:$BG$4=BU$4,$E1150:$BG1150)))</f>
        <v>0</v>
      </c>
      <c r="BV1150" s="267">
        <f t="array" ref="BV1150">(MIN(IF($E$4:$BG$4=BV$4,$E1150:$BG1150)))</f>
        <v>0</v>
      </c>
      <c r="BW1150" s="267">
        <f t="array" ref="BW1150">(MAX(IF($E$4:$BG$4=BW$4,$E1150:$BG1150)))</f>
        <v>0</v>
      </c>
      <c r="BX1150" s="267">
        <f t="array" ref="BX1150">(AVERAGE(IF($E$4:$BG$4=BX$4,$E1150:$BG1150)))</f>
        <v>0</v>
      </c>
      <c r="BY1150" s="267">
        <f t="array" ref="BY1150">(MIN(IF($E$4:$BG$4=BY$4,$E1150:$BG1150)))</f>
        <v>0</v>
      </c>
      <c r="BZ1150" s="267">
        <f t="array" ref="BZ1150">(MAX(IF($E$4:$BG$4=BZ$4,$E1150:$BG1150)))</f>
        <v>0</v>
      </c>
      <c r="CA1150" s="267">
        <f t="array" ref="CA1150">(AVERAGE(IF($E$4:$BG$4=CA$4,$E1150:$BG1150)))</f>
        <v>0</v>
      </c>
      <c r="CB1150" s="268">
        <f t="shared" si="409"/>
        <v>0</v>
      </c>
      <c r="CC1150" s="268">
        <f t="shared" si="410"/>
        <v>0</v>
      </c>
      <c r="CD1150" s="268">
        <f t="shared" si="411"/>
        <v>0</v>
      </c>
    </row>
    <row r="1151" spans="1:82" s="90" customFormat="1">
      <c r="A1151" s="253">
        <f t="shared" si="408"/>
        <v>58320</v>
      </c>
      <c r="B1151" s="236" t="s">
        <v>465</v>
      </c>
      <c r="C1151" s="50"/>
      <c r="D1151" s="50"/>
      <c r="E1151" s="79">
        <f>ALL!E540/ALL!E$554</f>
        <v>0</v>
      </c>
      <c r="F1151" s="79">
        <f>ALL!F540/ALL!F$554</f>
        <v>0</v>
      </c>
      <c r="G1151" s="79">
        <f>ALL!G540/ALL!G$554</f>
        <v>0</v>
      </c>
      <c r="H1151" s="79">
        <f>ALL!H540/ALL!H$554</f>
        <v>0</v>
      </c>
      <c r="I1151" s="79">
        <f>ALL!I540/ALL!I$554</f>
        <v>0</v>
      </c>
      <c r="J1151" s="79">
        <f>ALL!J540/ALL!J$554</f>
        <v>0</v>
      </c>
      <c r="K1151" s="79">
        <f>ALL!K540/ALL!K$554</f>
        <v>0</v>
      </c>
      <c r="L1151" s="79">
        <f>ALL!L540/ALL!L$554</f>
        <v>0</v>
      </c>
      <c r="M1151" s="79">
        <f>ALL!M540/ALL!M$554</f>
        <v>0</v>
      </c>
      <c r="N1151" s="79">
        <f>ALL!N540/ALL!N$554</f>
        <v>0</v>
      </c>
      <c r="O1151" s="79">
        <f>ALL!O540/ALL!O$554</f>
        <v>0</v>
      </c>
      <c r="P1151" s="79">
        <f>ALL!P540/ALL!P$554</f>
        <v>0</v>
      </c>
      <c r="Q1151" s="79">
        <f>ALL!Q540/ALL!Q$554</f>
        <v>0</v>
      </c>
      <c r="R1151" s="79">
        <f>ALL!R540/ALL!R$554</f>
        <v>0</v>
      </c>
      <c r="S1151" s="79">
        <f>ALL!S540/ALL!S$554</f>
        <v>0</v>
      </c>
      <c r="T1151" s="79">
        <f>ALL!T540/ALL!T$554</f>
        <v>0</v>
      </c>
      <c r="U1151" s="79">
        <f>ALL!U540/ALL!U$554</f>
        <v>0</v>
      </c>
      <c r="V1151" s="79">
        <f>ALL!V540/ALL!V$554</f>
        <v>0</v>
      </c>
      <c r="W1151" s="79">
        <f>ALL!W540/ALL!W$554</f>
        <v>0</v>
      </c>
      <c r="X1151" s="79">
        <f>ALL!X540/ALL!X$554</f>
        <v>0</v>
      </c>
      <c r="Y1151" s="79">
        <f>ALL!Y540/ALL!Y$554</f>
        <v>0</v>
      </c>
      <c r="Z1151" s="79">
        <f>ALL!Z540/ALL!Z$554</f>
        <v>0</v>
      </c>
      <c r="AA1151" s="79">
        <f>ALL!AA540/ALL!AA$554</f>
        <v>0</v>
      </c>
      <c r="AB1151" s="79">
        <f>ALL!AB540/ALL!AB$554</f>
        <v>0</v>
      </c>
      <c r="AC1151" s="79">
        <f>ALL!AC540/ALL!AC$554</f>
        <v>0</v>
      </c>
      <c r="AD1151" s="79">
        <f>ALL!AD540/ALL!AD$554</f>
        <v>0</v>
      </c>
      <c r="AE1151" s="79">
        <f>ALL!AE540/ALL!AE$554</f>
        <v>0</v>
      </c>
      <c r="AF1151" s="79">
        <f>ALL!AF540/ALL!AF$554</f>
        <v>0</v>
      </c>
      <c r="AG1151" s="79">
        <f>ALL!AG540/ALL!AG$554</f>
        <v>0</v>
      </c>
      <c r="AH1151" s="79">
        <f>ALL!AH540/ALL!AH$554</f>
        <v>0</v>
      </c>
      <c r="AI1151" s="79">
        <f>ALL!AI540/ALL!AI$554</f>
        <v>0</v>
      </c>
      <c r="AJ1151" s="79">
        <f>ALL!AJ540/ALL!AJ$554</f>
        <v>0</v>
      </c>
      <c r="AK1151" s="79">
        <f>ALL!AK540/ALL!AK$554</f>
        <v>0</v>
      </c>
      <c r="AL1151" s="79">
        <f>ALL!AL540/ALL!AL$554</f>
        <v>0</v>
      </c>
      <c r="AM1151" s="79">
        <f>ALL!AM540/ALL!AM$554</f>
        <v>0</v>
      </c>
      <c r="AN1151" s="79">
        <f>ALL!AN540/ALL!AN$554</f>
        <v>0</v>
      </c>
      <c r="AO1151" s="79">
        <f>ALL!AO540/ALL!AO$554</f>
        <v>0</v>
      </c>
      <c r="AP1151" s="79">
        <f>ALL!AP540/ALL!AP$554</f>
        <v>0</v>
      </c>
      <c r="AQ1151" s="79">
        <f>ALL!AQ540/ALL!AQ$554</f>
        <v>0</v>
      </c>
      <c r="AR1151" s="79">
        <f>ALL!AR540/ALL!AR$554</f>
        <v>0</v>
      </c>
      <c r="AS1151" s="79">
        <f>ALL!AS540/ALL!AS$554</f>
        <v>0</v>
      </c>
      <c r="AT1151" s="79">
        <f>ALL!AT540/ALL!AT$554</f>
        <v>0</v>
      </c>
      <c r="AU1151" s="79">
        <f>ALL!AU540/ALL!AU$554</f>
        <v>0</v>
      </c>
      <c r="AV1151" s="79">
        <f>ALL!AV540/ALL!AV$554</f>
        <v>0</v>
      </c>
      <c r="AW1151" s="79">
        <f>ALL!AW540/ALL!AW$554</f>
        <v>0</v>
      </c>
      <c r="AX1151" s="79">
        <f>ALL!AX540/ALL!AX$554</f>
        <v>0</v>
      </c>
      <c r="AY1151" s="79">
        <f>ALL!AY540/ALL!AY$554</f>
        <v>0</v>
      </c>
      <c r="AZ1151" s="79">
        <f>ALL!AZ540/ALL!AZ$554</f>
        <v>0</v>
      </c>
      <c r="BA1151" s="79">
        <f>ALL!BA540/ALL!BA$554</f>
        <v>0</v>
      </c>
      <c r="BB1151" s="79">
        <f>ALL!BB540/ALL!BB$554</f>
        <v>0</v>
      </c>
      <c r="BC1151" s="79">
        <f>ALL!BC540/ALL!BC$554</f>
        <v>0</v>
      </c>
      <c r="BD1151" s="79">
        <f>ALL!BD540/ALL!BD$554</f>
        <v>0</v>
      </c>
      <c r="BE1151" s="79">
        <f>ALL!BE540/ALL!BE$554</f>
        <v>0</v>
      </c>
      <c r="BF1151" s="79">
        <f>ALL!BF540/ALL!BF$554</f>
        <v>0</v>
      </c>
      <c r="BG1151" s="79">
        <f>ALL!BG540/ALL!BG$554</f>
        <v>0</v>
      </c>
      <c r="BH1151" s="79">
        <f>ALL!BH540/ALL!BH$554</f>
        <v>0</v>
      </c>
      <c r="BJ1151" s="267">
        <f t="array" ref="BJ1151">(MIN(IF($E$4:$BG$4=BJ$4,$E1151:$BG1151)))</f>
        <v>0</v>
      </c>
      <c r="BK1151" s="267">
        <f t="array" ref="BK1151">(MAX(IF($E$4:$BG$4=BK$4,$E1151:$BG1151)))</f>
        <v>0</v>
      </c>
      <c r="BL1151" s="267">
        <f t="array" ref="BL1151">(AVERAGE(IF($E$4:$BG$4=BL$4,$E1151:$BG1151)))</f>
        <v>0</v>
      </c>
      <c r="BM1151" s="267">
        <f t="array" ref="BM1151">(MIN(IF($E$4:$BG$4=BM$4,$E1151:$BG1151)))</f>
        <v>0</v>
      </c>
      <c r="BN1151" s="267">
        <f t="array" ref="BN1151">(MAX(IF($E$4:$BG$4=BN$4,$E1151:$BG1151)))</f>
        <v>0</v>
      </c>
      <c r="BO1151" s="267">
        <f t="array" ref="BO1151">(AVERAGE(IF($E$4:$BG$4=BO$4,$E1151:$BG1151)))</f>
        <v>0</v>
      </c>
      <c r="BP1151" s="267">
        <f t="array" ref="BP1151">(MIN(IF($E$4:$BG$4=BP$4,$E1151:$BG1151)))</f>
        <v>0</v>
      </c>
      <c r="BQ1151" s="267">
        <f t="array" ref="BQ1151">(MAX(IF($E$4:$BG$4=BQ$4,$E1151:$BG1151)))</f>
        <v>0</v>
      </c>
      <c r="BR1151" s="267">
        <f t="array" ref="BR1151">(AVERAGE(IF($E$4:$BG$4=BR$4,$E1151:$BG1151)))</f>
        <v>0</v>
      </c>
      <c r="BS1151" s="267">
        <f t="array" ref="BS1151">(MIN(IF($E$4:$BG$4=BS$4,$E1151:$BG1151)))</f>
        <v>0</v>
      </c>
      <c r="BT1151" s="267">
        <f t="array" ref="BT1151">(MAX(IF($E$4:$BG$4=BT$4,$E1151:$BG1151)))</f>
        <v>0</v>
      </c>
      <c r="BU1151" s="267">
        <f t="array" ref="BU1151">(AVERAGE(IF($E$4:$BG$4=BU$4,$E1151:$BG1151)))</f>
        <v>0</v>
      </c>
      <c r="BV1151" s="267">
        <f t="array" ref="BV1151">(MIN(IF($E$4:$BG$4=BV$4,$E1151:$BG1151)))</f>
        <v>0</v>
      </c>
      <c r="BW1151" s="267">
        <f t="array" ref="BW1151">(MAX(IF($E$4:$BG$4=BW$4,$E1151:$BG1151)))</f>
        <v>0</v>
      </c>
      <c r="BX1151" s="267">
        <f t="array" ref="BX1151">(AVERAGE(IF($E$4:$BG$4=BX$4,$E1151:$BG1151)))</f>
        <v>0</v>
      </c>
      <c r="BY1151" s="267">
        <f t="array" ref="BY1151">(MIN(IF($E$4:$BG$4=BY$4,$E1151:$BG1151)))</f>
        <v>0</v>
      </c>
      <c r="BZ1151" s="267">
        <f t="array" ref="BZ1151">(MAX(IF($E$4:$BG$4=BZ$4,$E1151:$BG1151)))</f>
        <v>0</v>
      </c>
      <c r="CA1151" s="267">
        <f t="array" ref="CA1151">(AVERAGE(IF($E$4:$BG$4=CA$4,$E1151:$BG1151)))</f>
        <v>0</v>
      </c>
      <c r="CB1151" s="268">
        <f t="shared" si="409"/>
        <v>0</v>
      </c>
      <c r="CC1151" s="268">
        <f t="shared" si="410"/>
        <v>0</v>
      </c>
      <c r="CD1151" s="268">
        <f t="shared" si="411"/>
        <v>0</v>
      </c>
    </row>
    <row r="1152" spans="1:82" s="90" customFormat="1" ht="24">
      <c r="A1152" s="253">
        <f t="shared" si="408"/>
        <v>58322</v>
      </c>
      <c r="B1152" s="236" t="s">
        <v>466</v>
      </c>
      <c r="C1152" s="50"/>
      <c r="D1152" s="50"/>
      <c r="E1152" s="79">
        <f>ALL!E541/ALL!E$554</f>
        <v>0</v>
      </c>
      <c r="F1152" s="79">
        <f>ALL!F541/ALL!F$554</f>
        <v>0</v>
      </c>
      <c r="G1152" s="79">
        <f>ALL!G541/ALL!G$554</f>
        <v>0</v>
      </c>
      <c r="H1152" s="79">
        <f>ALL!H541/ALL!H$554</f>
        <v>0</v>
      </c>
      <c r="I1152" s="79">
        <f>ALL!I541/ALL!I$554</f>
        <v>0</v>
      </c>
      <c r="J1152" s="79">
        <f>ALL!J541/ALL!J$554</f>
        <v>0</v>
      </c>
      <c r="K1152" s="79">
        <f>ALL!K541/ALL!K$554</f>
        <v>0</v>
      </c>
      <c r="L1152" s="79">
        <f>ALL!L541/ALL!L$554</f>
        <v>0</v>
      </c>
      <c r="M1152" s="79">
        <f>ALL!M541/ALL!M$554</f>
        <v>0</v>
      </c>
      <c r="N1152" s="79">
        <f>ALL!N541/ALL!N$554</f>
        <v>0</v>
      </c>
      <c r="O1152" s="79">
        <f>ALL!O541/ALL!O$554</f>
        <v>0</v>
      </c>
      <c r="P1152" s="79">
        <f>ALL!P541/ALL!P$554</f>
        <v>0</v>
      </c>
      <c r="Q1152" s="79">
        <f>ALL!Q541/ALL!Q$554</f>
        <v>0</v>
      </c>
      <c r="R1152" s="79">
        <f>ALL!R541/ALL!R$554</f>
        <v>0</v>
      </c>
      <c r="S1152" s="79">
        <f>ALL!S541/ALL!S$554</f>
        <v>0</v>
      </c>
      <c r="T1152" s="79">
        <f>ALL!T541/ALL!T$554</f>
        <v>0</v>
      </c>
      <c r="U1152" s="79">
        <f>ALL!U541/ALL!U$554</f>
        <v>0</v>
      </c>
      <c r="V1152" s="79">
        <f>ALL!V541/ALL!V$554</f>
        <v>0</v>
      </c>
      <c r="W1152" s="79">
        <f>ALL!W541/ALL!W$554</f>
        <v>0</v>
      </c>
      <c r="X1152" s="79">
        <f>ALL!X541/ALL!X$554</f>
        <v>0</v>
      </c>
      <c r="Y1152" s="79">
        <f>ALL!Y541/ALL!Y$554</f>
        <v>0</v>
      </c>
      <c r="Z1152" s="79">
        <f>ALL!Z541/ALL!Z$554</f>
        <v>0</v>
      </c>
      <c r="AA1152" s="79">
        <f>ALL!AA541/ALL!AA$554</f>
        <v>0</v>
      </c>
      <c r="AB1152" s="79">
        <f>ALL!AB541/ALL!AB$554</f>
        <v>0</v>
      </c>
      <c r="AC1152" s="79">
        <f>ALL!AC541/ALL!AC$554</f>
        <v>0</v>
      </c>
      <c r="AD1152" s="79">
        <f>ALL!AD541/ALL!AD$554</f>
        <v>0</v>
      </c>
      <c r="AE1152" s="79">
        <f>ALL!AE541/ALL!AE$554</f>
        <v>0</v>
      </c>
      <c r="AF1152" s="79">
        <f>ALL!AF541/ALL!AF$554</f>
        <v>0</v>
      </c>
      <c r="AG1152" s="79">
        <f>ALL!AG541/ALL!AG$554</f>
        <v>0</v>
      </c>
      <c r="AH1152" s="79">
        <f>ALL!AH541/ALL!AH$554</f>
        <v>0</v>
      </c>
      <c r="AI1152" s="79">
        <f>ALL!AI541/ALL!AI$554</f>
        <v>0</v>
      </c>
      <c r="AJ1152" s="79">
        <f>ALL!AJ541/ALL!AJ$554</f>
        <v>0</v>
      </c>
      <c r="AK1152" s="79">
        <f>ALL!AK541/ALL!AK$554</f>
        <v>0</v>
      </c>
      <c r="AL1152" s="79">
        <f>ALL!AL541/ALL!AL$554</f>
        <v>0</v>
      </c>
      <c r="AM1152" s="79">
        <f>ALL!AM541/ALL!AM$554</f>
        <v>0</v>
      </c>
      <c r="AN1152" s="79">
        <f>ALL!AN541/ALL!AN$554</f>
        <v>0</v>
      </c>
      <c r="AO1152" s="79">
        <f>ALL!AO541/ALL!AO$554</f>
        <v>0</v>
      </c>
      <c r="AP1152" s="79">
        <f>ALL!AP541/ALL!AP$554</f>
        <v>0</v>
      </c>
      <c r="AQ1152" s="79">
        <f>ALL!AQ541/ALL!AQ$554</f>
        <v>0</v>
      </c>
      <c r="AR1152" s="79">
        <f>ALL!AR541/ALL!AR$554</f>
        <v>0</v>
      </c>
      <c r="AS1152" s="79">
        <f>ALL!AS541/ALL!AS$554</f>
        <v>0</v>
      </c>
      <c r="AT1152" s="79">
        <f>ALL!AT541/ALL!AT$554</f>
        <v>0</v>
      </c>
      <c r="AU1152" s="79">
        <f>ALL!AU541/ALL!AU$554</f>
        <v>0</v>
      </c>
      <c r="AV1152" s="79">
        <f>ALL!AV541/ALL!AV$554</f>
        <v>0</v>
      </c>
      <c r="AW1152" s="79">
        <f>ALL!AW541/ALL!AW$554</f>
        <v>0</v>
      </c>
      <c r="AX1152" s="79">
        <f>ALL!AX541/ALL!AX$554</f>
        <v>0</v>
      </c>
      <c r="AY1152" s="79">
        <f>ALL!AY541/ALL!AY$554</f>
        <v>0</v>
      </c>
      <c r="AZ1152" s="79">
        <f>ALL!AZ541/ALL!AZ$554</f>
        <v>0</v>
      </c>
      <c r="BA1152" s="79">
        <f>ALL!BA541/ALL!BA$554</f>
        <v>0</v>
      </c>
      <c r="BB1152" s="79">
        <f>ALL!BB541/ALL!BB$554</f>
        <v>0</v>
      </c>
      <c r="BC1152" s="79">
        <f>ALL!BC541/ALL!BC$554</f>
        <v>0</v>
      </c>
      <c r="BD1152" s="79">
        <f>ALL!BD541/ALL!BD$554</f>
        <v>0</v>
      </c>
      <c r="BE1152" s="79">
        <f>ALL!BE541/ALL!BE$554</f>
        <v>0</v>
      </c>
      <c r="BF1152" s="79">
        <f>ALL!BF541/ALL!BF$554</f>
        <v>0</v>
      </c>
      <c r="BG1152" s="79">
        <f>ALL!BG541/ALL!BG$554</f>
        <v>0</v>
      </c>
      <c r="BH1152" s="79">
        <f>ALL!BH541/ALL!BH$554</f>
        <v>0</v>
      </c>
      <c r="BJ1152" s="267">
        <f t="array" ref="BJ1152">(MIN(IF($E$4:$BG$4=BJ$4,$E1152:$BG1152)))</f>
        <v>0</v>
      </c>
      <c r="BK1152" s="267">
        <f t="array" ref="BK1152">(MAX(IF($E$4:$BG$4=BK$4,$E1152:$BG1152)))</f>
        <v>0</v>
      </c>
      <c r="BL1152" s="267">
        <f t="array" ref="BL1152">(AVERAGE(IF($E$4:$BG$4=BL$4,$E1152:$BG1152)))</f>
        <v>0</v>
      </c>
      <c r="BM1152" s="267">
        <f t="array" ref="BM1152">(MIN(IF($E$4:$BG$4=BM$4,$E1152:$BG1152)))</f>
        <v>0</v>
      </c>
      <c r="BN1152" s="267">
        <f t="array" ref="BN1152">(MAX(IF($E$4:$BG$4=BN$4,$E1152:$BG1152)))</f>
        <v>0</v>
      </c>
      <c r="BO1152" s="267">
        <f t="array" ref="BO1152">(AVERAGE(IF($E$4:$BG$4=BO$4,$E1152:$BG1152)))</f>
        <v>0</v>
      </c>
      <c r="BP1152" s="267">
        <f t="array" ref="BP1152">(MIN(IF($E$4:$BG$4=BP$4,$E1152:$BG1152)))</f>
        <v>0</v>
      </c>
      <c r="BQ1152" s="267">
        <f t="array" ref="BQ1152">(MAX(IF($E$4:$BG$4=BQ$4,$E1152:$BG1152)))</f>
        <v>0</v>
      </c>
      <c r="BR1152" s="267">
        <f t="array" ref="BR1152">(AVERAGE(IF($E$4:$BG$4=BR$4,$E1152:$BG1152)))</f>
        <v>0</v>
      </c>
      <c r="BS1152" s="267">
        <f t="array" ref="BS1152">(MIN(IF($E$4:$BG$4=BS$4,$E1152:$BG1152)))</f>
        <v>0</v>
      </c>
      <c r="BT1152" s="267">
        <f t="array" ref="BT1152">(MAX(IF($E$4:$BG$4=BT$4,$E1152:$BG1152)))</f>
        <v>0</v>
      </c>
      <c r="BU1152" s="267">
        <f t="array" ref="BU1152">(AVERAGE(IF($E$4:$BG$4=BU$4,$E1152:$BG1152)))</f>
        <v>0</v>
      </c>
      <c r="BV1152" s="267">
        <f t="array" ref="BV1152">(MIN(IF($E$4:$BG$4=BV$4,$E1152:$BG1152)))</f>
        <v>0</v>
      </c>
      <c r="BW1152" s="267">
        <f t="array" ref="BW1152">(MAX(IF($E$4:$BG$4=BW$4,$E1152:$BG1152)))</f>
        <v>0</v>
      </c>
      <c r="BX1152" s="267">
        <f t="array" ref="BX1152">(AVERAGE(IF($E$4:$BG$4=BX$4,$E1152:$BG1152)))</f>
        <v>0</v>
      </c>
      <c r="BY1152" s="267">
        <f t="array" ref="BY1152">(MIN(IF($E$4:$BG$4=BY$4,$E1152:$BG1152)))</f>
        <v>0</v>
      </c>
      <c r="BZ1152" s="267">
        <f t="array" ref="BZ1152">(MAX(IF($E$4:$BG$4=BZ$4,$E1152:$BG1152)))</f>
        <v>0</v>
      </c>
      <c r="CA1152" s="267">
        <f t="array" ref="CA1152">(AVERAGE(IF($E$4:$BG$4=CA$4,$E1152:$BG1152)))</f>
        <v>0</v>
      </c>
      <c r="CB1152" s="268">
        <f t="shared" si="409"/>
        <v>0</v>
      </c>
      <c r="CC1152" s="268">
        <f t="shared" si="410"/>
        <v>0</v>
      </c>
      <c r="CD1152" s="268">
        <f t="shared" si="411"/>
        <v>0</v>
      </c>
    </row>
    <row r="1153" spans="1:82" s="90" customFormat="1" ht="24">
      <c r="A1153" s="253">
        <f t="shared" si="408"/>
        <v>58324</v>
      </c>
      <c r="B1153" s="236" t="s">
        <v>915</v>
      </c>
      <c r="C1153" s="50"/>
      <c r="D1153" s="50"/>
      <c r="E1153" s="79">
        <f>ALL!E542/ALL!E$554</f>
        <v>0</v>
      </c>
      <c r="F1153" s="79">
        <f>ALL!F542/ALL!F$554</f>
        <v>0</v>
      </c>
      <c r="G1153" s="79">
        <f>ALL!G542/ALL!G$554</f>
        <v>0</v>
      </c>
      <c r="H1153" s="79">
        <f>ALL!H542/ALL!H$554</f>
        <v>0</v>
      </c>
      <c r="I1153" s="79">
        <f>ALL!I542/ALL!I$554</f>
        <v>0</v>
      </c>
      <c r="J1153" s="79">
        <f>ALL!J542/ALL!J$554</f>
        <v>0</v>
      </c>
      <c r="K1153" s="79">
        <f>ALL!K542/ALL!K$554</f>
        <v>0</v>
      </c>
      <c r="L1153" s="79">
        <f>ALL!L542/ALL!L$554</f>
        <v>0</v>
      </c>
      <c r="M1153" s="79">
        <f>ALL!M542/ALL!M$554</f>
        <v>0</v>
      </c>
      <c r="N1153" s="79">
        <f>ALL!N542/ALL!N$554</f>
        <v>0</v>
      </c>
      <c r="O1153" s="79">
        <f>ALL!O542/ALL!O$554</f>
        <v>0</v>
      </c>
      <c r="P1153" s="79">
        <f>ALL!P542/ALL!P$554</f>
        <v>0</v>
      </c>
      <c r="Q1153" s="79">
        <f>ALL!Q542/ALL!Q$554</f>
        <v>0</v>
      </c>
      <c r="R1153" s="79">
        <f>ALL!R542/ALL!R$554</f>
        <v>0</v>
      </c>
      <c r="S1153" s="79">
        <f>ALL!S542/ALL!S$554</f>
        <v>0</v>
      </c>
      <c r="T1153" s="79">
        <f>ALL!T542/ALL!T$554</f>
        <v>0</v>
      </c>
      <c r="U1153" s="79">
        <f>ALL!U542/ALL!U$554</f>
        <v>0</v>
      </c>
      <c r="V1153" s="79">
        <f>ALL!V542/ALL!V$554</f>
        <v>0</v>
      </c>
      <c r="W1153" s="79">
        <f>ALL!W542/ALL!W$554</f>
        <v>0</v>
      </c>
      <c r="X1153" s="79">
        <f>ALL!X542/ALL!X$554</f>
        <v>0</v>
      </c>
      <c r="Y1153" s="79">
        <f>ALL!Y542/ALL!Y$554</f>
        <v>0</v>
      </c>
      <c r="Z1153" s="79">
        <f>ALL!Z542/ALL!Z$554</f>
        <v>0</v>
      </c>
      <c r="AA1153" s="79">
        <f>ALL!AA542/ALL!AA$554</f>
        <v>0</v>
      </c>
      <c r="AB1153" s="79">
        <f>ALL!AB542/ALL!AB$554</f>
        <v>0</v>
      </c>
      <c r="AC1153" s="79">
        <f>ALL!AC542/ALL!AC$554</f>
        <v>0</v>
      </c>
      <c r="AD1153" s="79">
        <f>ALL!AD542/ALL!AD$554</f>
        <v>0</v>
      </c>
      <c r="AE1153" s="79">
        <f>ALL!AE542/ALL!AE$554</f>
        <v>0</v>
      </c>
      <c r="AF1153" s="79">
        <f>ALL!AF542/ALL!AF$554</f>
        <v>0</v>
      </c>
      <c r="AG1153" s="79">
        <f>ALL!AG542/ALL!AG$554</f>
        <v>0</v>
      </c>
      <c r="AH1153" s="79">
        <f>ALL!AH542/ALL!AH$554</f>
        <v>0</v>
      </c>
      <c r="AI1153" s="79">
        <f>ALL!AI542/ALL!AI$554</f>
        <v>0</v>
      </c>
      <c r="AJ1153" s="79">
        <f>ALL!AJ542/ALL!AJ$554</f>
        <v>0</v>
      </c>
      <c r="AK1153" s="79">
        <f>ALL!AK542/ALL!AK$554</f>
        <v>0</v>
      </c>
      <c r="AL1153" s="79">
        <f>ALL!AL542/ALL!AL$554</f>
        <v>0</v>
      </c>
      <c r="AM1153" s="79">
        <f>ALL!AM542/ALL!AM$554</f>
        <v>0</v>
      </c>
      <c r="AN1153" s="79">
        <f>ALL!AN542/ALL!AN$554</f>
        <v>0</v>
      </c>
      <c r="AO1153" s="79">
        <f>ALL!AO542/ALL!AO$554</f>
        <v>0</v>
      </c>
      <c r="AP1153" s="79">
        <f>ALL!AP542/ALL!AP$554</f>
        <v>0</v>
      </c>
      <c r="AQ1153" s="79">
        <f>ALL!AQ542/ALL!AQ$554</f>
        <v>0</v>
      </c>
      <c r="AR1153" s="79">
        <f>ALL!AR542/ALL!AR$554</f>
        <v>0</v>
      </c>
      <c r="AS1153" s="79">
        <f>ALL!AS542/ALL!AS$554</f>
        <v>0</v>
      </c>
      <c r="AT1153" s="79">
        <f>ALL!AT542/ALL!AT$554</f>
        <v>0</v>
      </c>
      <c r="AU1153" s="79">
        <f>ALL!AU542/ALL!AU$554</f>
        <v>0</v>
      </c>
      <c r="AV1153" s="79">
        <f>ALL!AV542/ALL!AV$554</f>
        <v>0</v>
      </c>
      <c r="AW1153" s="79">
        <f>ALL!AW542/ALL!AW$554</f>
        <v>0</v>
      </c>
      <c r="AX1153" s="79">
        <f>ALL!AX542/ALL!AX$554</f>
        <v>0</v>
      </c>
      <c r="AY1153" s="79">
        <f>ALL!AY542/ALL!AY$554</f>
        <v>0</v>
      </c>
      <c r="AZ1153" s="79">
        <f>ALL!AZ542/ALL!AZ$554</f>
        <v>0</v>
      </c>
      <c r="BA1153" s="79">
        <f>ALL!BA542/ALL!BA$554</f>
        <v>0</v>
      </c>
      <c r="BB1153" s="79">
        <f>ALL!BB542/ALL!BB$554</f>
        <v>0</v>
      </c>
      <c r="BC1153" s="79">
        <f>ALL!BC542/ALL!BC$554</f>
        <v>0</v>
      </c>
      <c r="BD1153" s="79">
        <f>ALL!BD542/ALL!BD$554</f>
        <v>0</v>
      </c>
      <c r="BE1153" s="79">
        <f>ALL!BE542/ALL!BE$554</f>
        <v>0</v>
      </c>
      <c r="BF1153" s="79">
        <f>ALL!BF542/ALL!BF$554</f>
        <v>0</v>
      </c>
      <c r="BG1153" s="79">
        <f>ALL!BG542/ALL!BG$554</f>
        <v>0</v>
      </c>
      <c r="BH1153" s="79">
        <f>ALL!BH542/ALL!BH$554</f>
        <v>0</v>
      </c>
      <c r="BJ1153" s="267">
        <f t="array" ref="BJ1153">(MIN(IF($E$4:$BG$4=BJ$4,$E1153:$BG1153)))</f>
        <v>0</v>
      </c>
      <c r="BK1153" s="267">
        <f t="array" ref="BK1153">(MAX(IF($E$4:$BG$4=BK$4,$E1153:$BG1153)))</f>
        <v>0</v>
      </c>
      <c r="BL1153" s="267">
        <f t="array" ref="BL1153">(AVERAGE(IF($E$4:$BG$4=BL$4,$E1153:$BG1153)))</f>
        <v>0</v>
      </c>
      <c r="BM1153" s="267">
        <f t="array" ref="BM1153">(MIN(IF($E$4:$BG$4=BM$4,$E1153:$BG1153)))</f>
        <v>0</v>
      </c>
      <c r="BN1153" s="267">
        <f t="array" ref="BN1153">(MAX(IF($E$4:$BG$4=BN$4,$E1153:$BG1153)))</f>
        <v>0</v>
      </c>
      <c r="BO1153" s="267">
        <f t="array" ref="BO1153">(AVERAGE(IF($E$4:$BG$4=BO$4,$E1153:$BG1153)))</f>
        <v>0</v>
      </c>
      <c r="BP1153" s="267">
        <f t="array" ref="BP1153">(MIN(IF($E$4:$BG$4=BP$4,$E1153:$BG1153)))</f>
        <v>0</v>
      </c>
      <c r="BQ1153" s="267">
        <f t="array" ref="BQ1153">(MAX(IF($E$4:$BG$4=BQ$4,$E1153:$BG1153)))</f>
        <v>0</v>
      </c>
      <c r="BR1153" s="267">
        <f t="array" ref="BR1153">(AVERAGE(IF($E$4:$BG$4=BR$4,$E1153:$BG1153)))</f>
        <v>0</v>
      </c>
      <c r="BS1153" s="267">
        <f t="array" ref="BS1153">(MIN(IF($E$4:$BG$4=BS$4,$E1153:$BG1153)))</f>
        <v>0</v>
      </c>
      <c r="BT1153" s="267">
        <f t="array" ref="BT1153">(MAX(IF($E$4:$BG$4=BT$4,$E1153:$BG1153)))</f>
        <v>0</v>
      </c>
      <c r="BU1153" s="267">
        <f t="array" ref="BU1153">(AVERAGE(IF($E$4:$BG$4=BU$4,$E1153:$BG1153)))</f>
        <v>0</v>
      </c>
      <c r="BV1153" s="267">
        <f t="array" ref="BV1153">(MIN(IF($E$4:$BG$4=BV$4,$E1153:$BG1153)))</f>
        <v>0</v>
      </c>
      <c r="BW1153" s="267">
        <f t="array" ref="BW1153">(MAX(IF($E$4:$BG$4=BW$4,$E1153:$BG1153)))</f>
        <v>0</v>
      </c>
      <c r="BX1153" s="267">
        <f t="array" ref="BX1153">(AVERAGE(IF($E$4:$BG$4=BX$4,$E1153:$BG1153)))</f>
        <v>0</v>
      </c>
      <c r="BY1153" s="267">
        <f t="array" ref="BY1153">(MIN(IF($E$4:$BG$4=BY$4,$E1153:$BG1153)))</f>
        <v>0</v>
      </c>
      <c r="BZ1153" s="267">
        <f t="array" ref="BZ1153">(MAX(IF($E$4:$BG$4=BZ$4,$E1153:$BG1153)))</f>
        <v>0</v>
      </c>
      <c r="CA1153" s="267">
        <f t="array" ref="CA1153">(AVERAGE(IF($E$4:$BG$4=CA$4,$E1153:$BG1153)))</f>
        <v>0</v>
      </c>
      <c r="CB1153" s="268">
        <f t="shared" si="409"/>
        <v>0</v>
      </c>
      <c r="CC1153" s="268">
        <f t="shared" si="410"/>
        <v>0</v>
      </c>
      <c r="CD1153" s="268">
        <f t="shared" si="411"/>
        <v>0</v>
      </c>
    </row>
    <row r="1154" spans="1:82" s="90" customFormat="1" ht="36">
      <c r="A1154" s="253">
        <f t="shared" si="408"/>
        <v>58330</v>
      </c>
      <c r="B1154" s="236" t="s">
        <v>467</v>
      </c>
      <c r="C1154" s="50"/>
      <c r="D1154" s="50"/>
      <c r="E1154" s="79">
        <f>ALL!E544/ALL!E$554</f>
        <v>0</v>
      </c>
      <c r="F1154" s="79">
        <f>ALL!F544/ALL!F$554</f>
        <v>0</v>
      </c>
      <c r="G1154" s="79">
        <f>ALL!G544/ALL!G$554</f>
        <v>0</v>
      </c>
      <c r="H1154" s="79">
        <f>ALL!H544/ALL!H$554</f>
        <v>0</v>
      </c>
      <c r="I1154" s="79">
        <f>ALL!I544/ALL!I$554</f>
        <v>0</v>
      </c>
      <c r="J1154" s="79">
        <f>ALL!J544/ALL!J$554</f>
        <v>0</v>
      </c>
      <c r="K1154" s="79">
        <f>ALL!K544/ALL!K$554</f>
        <v>0</v>
      </c>
      <c r="L1154" s="79">
        <f>ALL!L544/ALL!L$554</f>
        <v>0</v>
      </c>
      <c r="M1154" s="79">
        <f>ALL!M544/ALL!M$554</f>
        <v>0</v>
      </c>
      <c r="N1154" s="79">
        <f>ALL!N544/ALL!N$554</f>
        <v>0</v>
      </c>
      <c r="O1154" s="79">
        <f>ALL!O544/ALL!O$554</f>
        <v>0</v>
      </c>
      <c r="P1154" s="79">
        <f>ALL!P544/ALL!P$554</f>
        <v>0</v>
      </c>
      <c r="Q1154" s="79">
        <f>ALL!Q544/ALL!Q$554</f>
        <v>0</v>
      </c>
      <c r="R1154" s="79">
        <f>ALL!R544/ALL!R$554</f>
        <v>0</v>
      </c>
      <c r="S1154" s="79">
        <f>ALL!S544/ALL!S$554</f>
        <v>0</v>
      </c>
      <c r="T1154" s="79">
        <f>ALL!T544/ALL!T$554</f>
        <v>0</v>
      </c>
      <c r="U1154" s="79">
        <f>ALL!U544/ALL!U$554</f>
        <v>0</v>
      </c>
      <c r="V1154" s="79">
        <f>ALL!V544/ALL!V$554</f>
        <v>0</v>
      </c>
      <c r="W1154" s="79">
        <f>ALL!W544/ALL!W$554</f>
        <v>0</v>
      </c>
      <c r="X1154" s="79">
        <f>ALL!X544/ALL!X$554</f>
        <v>0</v>
      </c>
      <c r="Y1154" s="79">
        <f>ALL!Y544/ALL!Y$554</f>
        <v>0</v>
      </c>
      <c r="Z1154" s="79">
        <f>ALL!Z544/ALL!Z$554</f>
        <v>0</v>
      </c>
      <c r="AA1154" s="79">
        <f>ALL!AA544/ALL!AA$554</f>
        <v>0</v>
      </c>
      <c r="AB1154" s="79">
        <f>ALL!AB544/ALL!AB$554</f>
        <v>0</v>
      </c>
      <c r="AC1154" s="79">
        <f>ALL!AC544/ALL!AC$554</f>
        <v>0</v>
      </c>
      <c r="AD1154" s="79">
        <f>ALL!AD544/ALL!AD$554</f>
        <v>0</v>
      </c>
      <c r="AE1154" s="79">
        <f>ALL!AE544/ALL!AE$554</f>
        <v>0</v>
      </c>
      <c r="AF1154" s="79">
        <f>ALL!AF544/ALL!AF$554</f>
        <v>0</v>
      </c>
      <c r="AG1154" s="79">
        <f>ALL!AG544/ALL!AG$554</f>
        <v>0</v>
      </c>
      <c r="AH1154" s="79">
        <f>ALL!AH544/ALL!AH$554</f>
        <v>0</v>
      </c>
      <c r="AI1154" s="79">
        <f>ALL!AI544/ALL!AI$554</f>
        <v>0</v>
      </c>
      <c r="AJ1154" s="79">
        <f>ALL!AJ544/ALL!AJ$554</f>
        <v>0</v>
      </c>
      <c r="AK1154" s="79">
        <f>ALL!AK544/ALL!AK$554</f>
        <v>0</v>
      </c>
      <c r="AL1154" s="79">
        <f>ALL!AL544/ALL!AL$554</f>
        <v>0</v>
      </c>
      <c r="AM1154" s="79">
        <f>ALL!AM544/ALL!AM$554</f>
        <v>0</v>
      </c>
      <c r="AN1154" s="79">
        <f>ALL!AN544/ALL!AN$554</f>
        <v>0</v>
      </c>
      <c r="AO1154" s="79">
        <f>ALL!AO544/ALL!AO$554</f>
        <v>0</v>
      </c>
      <c r="AP1154" s="79">
        <f>ALL!AP544/ALL!AP$554</f>
        <v>0</v>
      </c>
      <c r="AQ1154" s="79">
        <f>ALL!AQ544/ALL!AQ$554</f>
        <v>0</v>
      </c>
      <c r="AR1154" s="79">
        <f>ALL!AR544/ALL!AR$554</f>
        <v>0</v>
      </c>
      <c r="AS1154" s="79">
        <f>ALL!AS544/ALL!AS$554</f>
        <v>0</v>
      </c>
      <c r="AT1154" s="79">
        <f>ALL!AT544/ALL!AT$554</f>
        <v>0</v>
      </c>
      <c r="AU1154" s="79">
        <f>ALL!AU544/ALL!AU$554</f>
        <v>0</v>
      </c>
      <c r="AV1154" s="79">
        <f>ALL!AV544/ALL!AV$554</f>
        <v>0</v>
      </c>
      <c r="AW1154" s="79">
        <f>ALL!AW544/ALL!AW$554</f>
        <v>0</v>
      </c>
      <c r="AX1154" s="79">
        <f>ALL!AX544/ALL!AX$554</f>
        <v>0</v>
      </c>
      <c r="AY1154" s="79">
        <f>ALL!AY544/ALL!AY$554</f>
        <v>0</v>
      </c>
      <c r="AZ1154" s="79">
        <f>ALL!AZ544/ALL!AZ$554</f>
        <v>0</v>
      </c>
      <c r="BA1154" s="79">
        <f>ALL!BA544/ALL!BA$554</f>
        <v>0</v>
      </c>
      <c r="BB1154" s="79">
        <f>ALL!BB544/ALL!BB$554</f>
        <v>0</v>
      </c>
      <c r="BC1154" s="79">
        <f>ALL!BC544/ALL!BC$554</f>
        <v>0</v>
      </c>
      <c r="BD1154" s="79">
        <f>ALL!BD544/ALL!BD$554</f>
        <v>0</v>
      </c>
      <c r="BE1154" s="79">
        <f>ALL!BE544/ALL!BE$554</f>
        <v>0</v>
      </c>
      <c r="BF1154" s="79">
        <f>ALL!BF544/ALL!BF$554</f>
        <v>0</v>
      </c>
      <c r="BG1154" s="79">
        <f>ALL!BG544/ALL!BG$554</f>
        <v>0</v>
      </c>
      <c r="BH1154" s="79">
        <f>ALL!BH544/ALL!BH$554</f>
        <v>0</v>
      </c>
      <c r="BJ1154" s="267">
        <f t="array" ref="BJ1154">(MIN(IF($E$4:$BG$4=BJ$4,$E1154:$BG1154)))</f>
        <v>0</v>
      </c>
      <c r="BK1154" s="267">
        <f t="array" ref="BK1154">(MAX(IF($E$4:$BG$4=BK$4,$E1154:$BG1154)))</f>
        <v>0</v>
      </c>
      <c r="BL1154" s="267">
        <f t="array" ref="BL1154">(AVERAGE(IF($E$4:$BG$4=BL$4,$E1154:$BG1154)))</f>
        <v>0</v>
      </c>
      <c r="BM1154" s="267">
        <f t="array" ref="BM1154">(MIN(IF($E$4:$BG$4=BM$4,$E1154:$BG1154)))</f>
        <v>0</v>
      </c>
      <c r="BN1154" s="267">
        <f t="array" ref="BN1154">(MAX(IF($E$4:$BG$4=BN$4,$E1154:$BG1154)))</f>
        <v>0</v>
      </c>
      <c r="BO1154" s="267">
        <f t="array" ref="BO1154">(AVERAGE(IF($E$4:$BG$4=BO$4,$E1154:$BG1154)))</f>
        <v>0</v>
      </c>
      <c r="BP1154" s="267">
        <f t="array" ref="BP1154">(MIN(IF($E$4:$BG$4=BP$4,$E1154:$BG1154)))</f>
        <v>0</v>
      </c>
      <c r="BQ1154" s="267">
        <f t="array" ref="BQ1154">(MAX(IF($E$4:$BG$4=BQ$4,$E1154:$BG1154)))</f>
        <v>0</v>
      </c>
      <c r="BR1154" s="267">
        <f t="array" ref="BR1154">(AVERAGE(IF($E$4:$BG$4=BR$4,$E1154:$BG1154)))</f>
        <v>0</v>
      </c>
      <c r="BS1154" s="267">
        <f t="array" ref="BS1154">(MIN(IF($E$4:$BG$4=BS$4,$E1154:$BG1154)))</f>
        <v>0</v>
      </c>
      <c r="BT1154" s="267">
        <f t="array" ref="BT1154">(MAX(IF($E$4:$BG$4=BT$4,$E1154:$BG1154)))</f>
        <v>0</v>
      </c>
      <c r="BU1154" s="267">
        <f t="array" ref="BU1154">(AVERAGE(IF($E$4:$BG$4=BU$4,$E1154:$BG1154)))</f>
        <v>0</v>
      </c>
      <c r="BV1154" s="267">
        <f t="array" ref="BV1154">(MIN(IF($E$4:$BG$4=BV$4,$E1154:$BG1154)))</f>
        <v>0</v>
      </c>
      <c r="BW1154" s="267">
        <f t="array" ref="BW1154">(MAX(IF($E$4:$BG$4=BW$4,$E1154:$BG1154)))</f>
        <v>0</v>
      </c>
      <c r="BX1154" s="267">
        <f t="array" ref="BX1154">(AVERAGE(IF($E$4:$BG$4=BX$4,$E1154:$BG1154)))</f>
        <v>0</v>
      </c>
      <c r="BY1154" s="267">
        <f t="array" ref="BY1154">(MIN(IF($E$4:$BG$4=BY$4,$E1154:$BG1154)))</f>
        <v>0</v>
      </c>
      <c r="BZ1154" s="267">
        <f t="array" ref="BZ1154">(MAX(IF($E$4:$BG$4=BZ$4,$E1154:$BG1154)))</f>
        <v>0</v>
      </c>
      <c r="CA1154" s="267">
        <f t="array" ref="CA1154">(AVERAGE(IF($E$4:$BG$4=CA$4,$E1154:$BG1154)))</f>
        <v>0</v>
      </c>
      <c r="CB1154" s="268">
        <f t="shared" si="409"/>
        <v>0</v>
      </c>
      <c r="CC1154" s="268">
        <f t="shared" si="410"/>
        <v>0</v>
      </c>
      <c r="CD1154" s="268">
        <f t="shared" si="411"/>
        <v>0</v>
      </c>
    </row>
    <row r="1155" spans="1:82" s="90" customFormat="1" ht="36">
      <c r="A1155" s="253">
        <f t="shared" si="408"/>
        <v>58340</v>
      </c>
      <c r="B1155" s="236" t="s">
        <v>916</v>
      </c>
      <c r="C1155" s="50"/>
      <c r="D1155" s="50"/>
      <c r="E1155" s="79">
        <f>ALL!E545/ALL!E$554</f>
        <v>0</v>
      </c>
      <c r="F1155" s="79">
        <f>ALL!F545/ALL!F$554</f>
        <v>0</v>
      </c>
      <c r="G1155" s="79">
        <f>ALL!G545/ALL!G$554</f>
        <v>0</v>
      </c>
      <c r="H1155" s="79">
        <f>ALL!H545/ALL!H$554</f>
        <v>0</v>
      </c>
      <c r="I1155" s="79">
        <f>ALL!I545/ALL!I$554</f>
        <v>0</v>
      </c>
      <c r="J1155" s="79">
        <f>ALL!J545/ALL!J$554</f>
        <v>0</v>
      </c>
      <c r="K1155" s="79">
        <f>ALL!K545/ALL!K$554</f>
        <v>0</v>
      </c>
      <c r="L1155" s="79">
        <f>ALL!L545/ALL!L$554</f>
        <v>0</v>
      </c>
      <c r="M1155" s="79">
        <f>ALL!M545/ALL!M$554</f>
        <v>0</v>
      </c>
      <c r="N1155" s="79">
        <f>ALL!N545/ALL!N$554</f>
        <v>0</v>
      </c>
      <c r="O1155" s="79">
        <f>ALL!O545/ALL!O$554</f>
        <v>0</v>
      </c>
      <c r="P1155" s="79">
        <f>ALL!P545/ALL!P$554</f>
        <v>0</v>
      </c>
      <c r="Q1155" s="79">
        <f>ALL!Q545/ALL!Q$554</f>
        <v>0</v>
      </c>
      <c r="R1155" s="79">
        <f>ALL!R545/ALL!R$554</f>
        <v>0</v>
      </c>
      <c r="S1155" s="79">
        <f>ALL!S545/ALL!S$554</f>
        <v>0</v>
      </c>
      <c r="T1155" s="79">
        <f>ALL!T545/ALL!T$554</f>
        <v>0</v>
      </c>
      <c r="U1155" s="79">
        <f>ALL!U545/ALL!U$554</f>
        <v>0</v>
      </c>
      <c r="V1155" s="79">
        <f>ALL!V545/ALL!V$554</f>
        <v>0</v>
      </c>
      <c r="W1155" s="79">
        <f>ALL!W545/ALL!W$554</f>
        <v>0</v>
      </c>
      <c r="X1155" s="79">
        <f>ALL!X545/ALL!X$554</f>
        <v>0</v>
      </c>
      <c r="Y1155" s="79">
        <f>ALL!Y545/ALL!Y$554</f>
        <v>0</v>
      </c>
      <c r="Z1155" s="79">
        <f>ALL!Z545/ALL!Z$554</f>
        <v>0</v>
      </c>
      <c r="AA1155" s="79">
        <f>ALL!AA545/ALL!AA$554</f>
        <v>0</v>
      </c>
      <c r="AB1155" s="79">
        <f>ALL!AB545/ALL!AB$554</f>
        <v>0</v>
      </c>
      <c r="AC1155" s="79">
        <f>ALL!AC545/ALL!AC$554</f>
        <v>0</v>
      </c>
      <c r="AD1155" s="79">
        <f>ALL!AD545/ALL!AD$554</f>
        <v>0</v>
      </c>
      <c r="AE1155" s="79">
        <f>ALL!AE545/ALL!AE$554</f>
        <v>0</v>
      </c>
      <c r="AF1155" s="79">
        <f>ALL!AF545/ALL!AF$554</f>
        <v>0</v>
      </c>
      <c r="AG1155" s="79">
        <f>ALL!AG545/ALL!AG$554</f>
        <v>0</v>
      </c>
      <c r="AH1155" s="79">
        <f>ALL!AH545/ALL!AH$554</f>
        <v>0</v>
      </c>
      <c r="AI1155" s="79">
        <f>ALL!AI545/ALL!AI$554</f>
        <v>0</v>
      </c>
      <c r="AJ1155" s="79">
        <f>ALL!AJ545/ALL!AJ$554</f>
        <v>0</v>
      </c>
      <c r="AK1155" s="79">
        <f>ALL!AK545/ALL!AK$554</f>
        <v>0</v>
      </c>
      <c r="AL1155" s="79">
        <f>ALL!AL545/ALL!AL$554</f>
        <v>0</v>
      </c>
      <c r="AM1155" s="79">
        <f>ALL!AM545/ALL!AM$554</f>
        <v>0</v>
      </c>
      <c r="AN1155" s="79">
        <f>ALL!AN545/ALL!AN$554</f>
        <v>0</v>
      </c>
      <c r="AO1155" s="79">
        <f>ALL!AO545/ALL!AO$554</f>
        <v>0</v>
      </c>
      <c r="AP1155" s="79">
        <f>ALL!AP545/ALL!AP$554</f>
        <v>0</v>
      </c>
      <c r="AQ1155" s="79">
        <f>ALL!AQ545/ALL!AQ$554</f>
        <v>0</v>
      </c>
      <c r="AR1155" s="79">
        <f>ALL!AR545/ALL!AR$554</f>
        <v>0</v>
      </c>
      <c r="AS1155" s="79">
        <f>ALL!AS545/ALL!AS$554</f>
        <v>0</v>
      </c>
      <c r="AT1155" s="79">
        <f>ALL!AT545/ALL!AT$554</f>
        <v>0</v>
      </c>
      <c r="AU1155" s="79">
        <f>ALL!AU545/ALL!AU$554</f>
        <v>0</v>
      </c>
      <c r="AV1155" s="79">
        <f>ALL!AV545/ALL!AV$554</f>
        <v>0</v>
      </c>
      <c r="AW1155" s="79">
        <f>ALL!AW545/ALL!AW$554</f>
        <v>0</v>
      </c>
      <c r="AX1155" s="79">
        <f>ALL!AX545/ALL!AX$554</f>
        <v>0</v>
      </c>
      <c r="AY1155" s="79">
        <f>ALL!AY545/ALL!AY$554</f>
        <v>0</v>
      </c>
      <c r="AZ1155" s="79">
        <f>ALL!AZ545/ALL!AZ$554</f>
        <v>0</v>
      </c>
      <c r="BA1155" s="79">
        <f>ALL!BA545/ALL!BA$554</f>
        <v>0</v>
      </c>
      <c r="BB1155" s="79">
        <f>ALL!BB545/ALL!BB$554</f>
        <v>0</v>
      </c>
      <c r="BC1155" s="79">
        <f>ALL!BC545/ALL!BC$554</f>
        <v>0</v>
      </c>
      <c r="BD1155" s="79">
        <f>ALL!BD545/ALL!BD$554</f>
        <v>0</v>
      </c>
      <c r="BE1155" s="79">
        <f>ALL!BE545/ALL!BE$554</f>
        <v>0</v>
      </c>
      <c r="BF1155" s="79">
        <f>ALL!BF545/ALL!BF$554</f>
        <v>0</v>
      </c>
      <c r="BG1155" s="79">
        <f>ALL!BG545/ALL!BG$554</f>
        <v>0</v>
      </c>
      <c r="BH1155" s="79">
        <f>ALL!BH545/ALL!BH$554</f>
        <v>0</v>
      </c>
      <c r="BJ1155" s="267">
        <f t="array" ref="BJ1155">(MIN(IF($E$4:$BG$4=BJ$4,$E1155:$BG1155)))</f>
        <v>0</v>
      </c>
      <c r="BK1155" s="267">
        <f t="array" ref="BK1155">(MAX(IF($E$4:$BG$4=BK$4,$E1155:$BG1155)))</f>
        <v>0</v>
      </c>
      <c r="BL1155" s="267">
        <f t="array" ref="BL1155">(AVERAGE(IF($E$4:$BG$4=BL$4,$E1155:$BG1155)))</f>
        <v>0</v>
      </c>
      <c r="BM1155" s="267">
        <f t="array" ref="BM1155">(MIN(IF($E$4:$BG$4=BM$4,$E1155:$BG1155)))</f>
        <v>0</v>
      </c>
      <c r="BN1155" s="267">
        <f t="array" ref="BN1155">(MAX(IF($E$4:$BG$4=BN$4,$E1155:$BG1155)))</f>
        <v>0</v>
      </c>
      <c r="BO1155" s="267">
        <f t="array" ref="BO1155">(AVERAGE(IF($E$4:$BG$4=BO$4,$E1155:$BG1155)))</f>
        <v>0</v>
      </c>
      <c r="BP1155" s="267">
        <f t="array" ref="BP1155">(MIN(IF($E$4:$BG$4=BP$4,$E1155:$BG1155)))</f>
        <v>0</v>
      </c>
      <c r="BQ1155" s="267">
        <f t="array" ref="BQ1155">(MAX(IF($E$4:$BG$4=BQ$4,$E1155:$BG1155)))</f>
        <v>0</v>
      </c>
      <c r="BR1155" s="267">
        <f t="array" ref="BR1155">(AVERAGE(IF($E$4:$BG$4=BR$4,$E1155:$BG1155)))</f>
        <v>0</v>
      </c>
      <c r="BS1155" s="267">
        <f t="array" ref="BS1155">(MIN(IF($E$4:$BG$4=BS$4,$E1155:$BG1155)))</f>
        <v>0</v>
      </c>
      <c r="BT1155" s="267">
        <f t="array" ref="BT1155">(MAX(IF($E$4:$BG$4=BT$4,$E1155:$BG1155)))</f>
        <v>0</v>
      </c>
      <c r="BU1155" s="267">
        <f t="array" ref="BU1155">(AVERAGE(IF($E$4:$BG$4=BU$4,$E1155:$BG1155)))</f>
        <v>0</v>
      </c>
      <c r="BV1155" s="267">
        <f t="array" ref="BV1155">(MIN(IF($E$4:$BG$4=BV$4,$E1155:$BG1155)))</f>
        <v>0</v>
      </c>
      <c r="BW1155" s="267">
        <f t="array" ref="BW1155">(MAX(IF($E$4:$BG$4=BW$4,$E1155:$BG1155)))</f>
        <v>0</v>
      </c>
      <c r="BX1155" s="267">
        <f t="array" ref="BX1155">(AVERAGE(IF($E$4:$BG$4=BX$4,$E1155:$BG1155)))</f>
        <v>0</v>
      </c>
      <c r="BY1155" s="267">
        <f t="array" ref="BY1155">(MIN(IF($E$4:$BG$4=BY$4,$E1155:$BG1155)))</f>
        <v>0</v>
      </c>
      <c r="BZ1155" s="267">
        <f t="array" ref="BZ1155">(MAX(IF($E$4:$BG$4=BZ$4,$E1155:$BG1155)))</f>
        <v>0</v>
      </c>
      <c r="CA1155" s="267">
        <f t="array" ref="CA1155">(AVERAGE(IF($E$4:$BG$4=CA$4,$E1155:$BG1155)))</f>
        <v>0</v>
      </c>
      <c r="CB1155" s="268">
        <f t="shared" si="409"/>
        <v>0</v>
      </c>
      <c r="CC1155" s="268">
        <f t="shared" si="410"/>
        <v>0</v>
      </c>
      <c r="CD1155" s="268">
        <f t="shared" si="411"/>
        <v>0</v>
      </c>
    </row>
    <row r="1156" spans="1:82" s="90" customFormat="1">
      <c r="A1156" s="253">
        <f t="shared" si="408"/>
        <v>58341</v>
      </c>
      <c r="B1156" s="236" t="s">
        <v>690</v>
      </c>
      <c r="C1156" s="50"/>
      <c r="D1156" s="50"/>
      <c r="E1156" s="79">
        <f>ALL!E546/ALL!E$554</f>
        <v>0</v>
      </c>
      <c r="F1156" s="79">
        <f>ALL!F546/ALL!F$554</f>
        <v>0</v>
      </c>
      <c r="G1156" s="79">
        <f>ALL!G546/ALL!G$554</f>
        <v>0</v>
      </c>
      <c r="H1156" s="79">
        <f>ALL!H546/ALL!H$554</f>
        <v>0</v>
      </c>
      <c r="I1156" s="79">
        <f>ALL!I546/ALL!I$554</f>
        <v>0</v>
      </c>
      <c r="J1156" s="79">
        <f>ALL!J546/ALL!J$554</f>
        <v>0</v>
      </c>
      <c r="K1156" s="79">
        <f>ALL!K546/ALL!K$554</f>
        <v>0</v>
      </c>
      <c r="L1156" s="79">
        <f>ALL!L546/ALL!L$554</f>
        <v>0</v>
      </c>
      <c r="M1156" s="79">
        <f>ALL!M546/ALL!M$554</f>
        <v>0</v>
      </c>
      <c r="N1156" s="79">
        <f>ALL!N546/ALL!N$554</f>
        <v>0</v>
      </c>
      <c r="O1156" s="79">
        <f>ALL!O546/ALL!O$554</f>
        <v>0</v>
      </c>
      <c r="P1156" s="79">
        <f>ALL!P546/ALL!P$554</f>
        <v>0</v>
      </c>
      <c r="Q1156" s="79">
        <f>ALL!Q546/ALL!Q$554</f>
        <v>0</v>
      </c>
      <c r="R1156" s="79">
        <f>ALL!R546/ALL!R$554</f>
        <v>0</v>
      </c>
      <c r="S1156" s="79">
        <f>ALL!S546/ALL!S$554</f>
        <v>0</v>
      </c>
      <c r="T1156" s="79">
        <f>ALL!T546/ALL!T$554</f>
        <v>0</v>
      </c>
      <c r="U1156" s="79">
        <f>ALL!U546/ALL!U$554</f>
        <v>0</v>
      </c>
      <c r="V1156" s="79">
        <f>ALL!V546/ALL!V$554</f>
        <v>0</v>
      </c>
      <c r="W1156" s="79">
        <f>ALL!W546/ALL!W$554</f>
        <v>0</v>
      </c>
      <c r="X1156" s="79">
        <f>ALL!X546/ALL!X$554</f>
        <v>0</v>
      </c>
      <c r="Y1156" s="79">
        <f>ALL!Y546/ALL!Y$554</f>
        <v>0</v>
      </c>
      <c r="Z1156" s="79">
        <f>ALL!Z546/ALL!Z$554</f>
        <v>0</v>
      </c>
      <c r="AA1156" s="79">
        <f>ALL!AA546/ALL!AA$554</f>
        <v>0</v>
      </c>
      <c r="AB1156" s="79">
        <f>ALL!AB546/ALL!AB$554</f>
        <v>0</v>
      </c>
      <c r="AC1156" s="79">
        <f>ALL!AC546/ALL!AC$554</f>
        <v>0</v>
      </c>
      <c r="AD1156" s="79">
        <f>ALL!AD546/ALL!AD$554</f>
        <v>0</v>
      </c>
      <c r="AE1156" s="79">
        <f>ALL!AE546/ALL!AE$554</f>
        <v>0</v>
      </c>
      <c r="AF1156" s="79">
        <f>ALL!AF546/ALL!AF$554</f>
        <v>0</v>
      </c>
      <c r="AG1156" s="79">
        <f>ALL!AG546/ALL!AG$554</f>
        <v>0</v>
      </c>
      <c r="AH1156" s="79">
        <f>ALL!AH546/ALL!AH$554</f>
        <v>0</v>
      </c>
      <c r="AI1156" s="79">
        <f>ALL!AI546/ALL!AI$554</f>
        <v>0</v>
      </c>
      <c r="AJ1156" s="79">
        <f>ALL!AJ546/ALL!AJ$554</f>
        <v>0</v>
      </c>
      <c r="AK1156" s="79">
        <f>ALL!AK546/ALL!AK$554</f>
        <v>0</v>
      </c>
      <c r="AL1156" s="79">
        <f>ALL!AL546/ALL!AL$554</f>
        <v>0</v>
      </c>
      <c r="AM1156" s="79">
        <f>ALL!AM546/ALL!AM$554</f>
        <v>0</v>
      </c>
      <c r="AN1156" s="79">
        <f>ALL!AN546/ALL!AN$554</f>
        <v>0</v>
      </c>
      <c r="AO1156" s="79">
        <f>ALL!AO546/ALL!AO$554</f>
        <v>0</v>
      </c>
      <c r="AP1156" s="79">
        <f>ALL!AP546/ALL!AP$554</f>
        <v>0</v>
      </c>
      <c r="AQ1156" s="79">
        <f>ALL!AQ546/ALL!AQ$554</f>
        <v>0</v>
      </c>
      <c r="AR1156" s="79">
        <f>ALL!AR546/ALL!AR$554</f>
        <v>0</v>
      </c>
      <c r="AS1156" s="79">
        <f>ALL!AS546/ALL!AS$554</f>
        <v>0</v>
      </c>
      <c r="AT1156" s="79">
        <f>ALL!AT546/ALL!AT$554</f>
        <v>0</v>
      </c>
      <c r="AU1156" s="79">
        <f>ALL!AU546/ALL!AU$554</f>
        <v>0</v>
      </c>
      <c r="AV1156" s="79">
        <f>ALL!AV546/ALL!AV$554</f>
        <v>0</v>
      </c>
      <c r="AW1156" s="79">
        <f>ALL!AW546/ALL!AW$554</f>
        <v>0</v>
      </c>
      <c r="AX1156" s="79">
        <f>ALL!AX546/ALL!AX$554</f>
        <v>0</v>
      </c>
      <c r="AY1156" s="79">
        <f>ALL!AY546/ALL!AY$554</f>
        <v>0</v>
      </c>
      <c r="AZ1156" s="79">
        <f>ALL!AZ546/ALL!AZ$554</f>
        <v>0</v>
      </c>
      <c r="BA1156" s="79">
        <f>ALL!BA546/ALL!BA$554</f>
        <v>0</v>
      </c>
      <c r="BB1156" s="79">
        <f>ALL!BB546/ALL!BB$554</f>
        <v>0</v>
      </c>
      <c r="BC1156" s="79">
        <f>ALL!BC546/ALL!BC$554</f>
        <v>0</v>
      </c>
      <c r="BD1156" s="79">
        <f>ALL!BD546/ALL!BD$554</f>
        <v>0</v>
      </c>
      <c r="BE1156" s="79">
        <f>ALL!BE546/ALL!BE$554</f>
        <v>0</v>
      </c>
      <c r="BF1156" s="79">
        <f>ALL!BF546/ALL!BF$554</f>
        <v>0</v>
      </c>
      <c r="BG1156" s="79">
        <f>ALL!BG546/ALL!BG$554</f>
        <v>0</v>
      </c>
      <c r="BH1156" s="79">
        <f>ALL!BH546/ALL!BH$554</f>
        <v>0</v>
      </c>
      <c r="BJ1156" s="267">
        <f t="array" ref="BJ1156">(MIN(IF($E$4:$BG$4=BJ$4,$E1156:$BG1156)))</f>
        <v>0</v>
      </c>
      <c r="BK1156" s="267">
        <f t="array" ref="BK1156">(MAX(IF($E$4:$BG$4=BK$4,$E1156:$BG1156)))</f>
        <v>0</v>
      </c>
      <c r="BL1156" s="267">
        <f t="array" ref="BL1156">(AVERAGE(IF($E$4:$BG$4=BL$4,$E1156:$BG1156)))</f>
        <v>0</v>
      </c>
      <c r="BM1156" s="267">
        <f t="array" ref="BM1156">(MIN(IF($E$4:$BG$4=BM$4,$E1156:$BG1156)))</f>
        <v>0</v>
      </c>
      <c r="BN1156" s="267">
        <f t="array" ref="BN1156">(MAX(IF($E$4:$BG$4=BN$4,$E1156:$BG1156)))</f>
        <v>0</v>
      </c>
      <c r="BO1156" s="267">
        <f t="array" ref="BO1156">(AVERAGE(IF($E$4:$BG$4=BO$4,$E1156:$BG1156)))</f>
        <v>0</v>
      </c>
      <c r="BP1156" s="267">
        <f t="array" ref="BP1156">(MIN(IF($E$4:$BG$4=BP$4,$E1156:$BG1156)))</f>
        <v>0</v>
      </c>
      <c r="BQ1156" s="267">
        <f t="array" ref="BQ1156">(MAX(IF($E$4:$BG$4=BQ$4,$E1156:$BG1156)))</f>
        <v>0</v>
      </c>
      <c r="BR1156" s="267">
        <f t="array" ref="BR1156">(AVERAGE(IF($E$4:$BG$4=BR$4,$E1156:$BG1156)))</f>
        <v>0</v>
      </c>
      <c r="BS1156" s="267">
        <f t="array" ref="BS1156">(MIN(IF($E$4:$BG$4=BS$4,$E1156:$BG1156)))</f>
        <v>0</v>
      </c>
      <c r="BT1156" s="267">
        <f t="array" ref="BT1156">(MAX(IF($E$4:$BG$4=BT$4,$E1156:$BG1156)))</f>
        <v>0</v>
      </c>
      <c r="BU1156" s="267">
        <f t="array" ref="BU1156">(AVERAGE(IF($E$4:$BG$4=BU$4,$E1156:$BG1156)))</f>
        <v>0</v>
      </c>
      <c r="BV1156" s="267">
        <f t="array" ref="BV1156">(MIN(IF($E$4:$BG$4=BV$4,$E1156:$BG1156)))</f>
        <v>0</v>
      </c>
      <c r="BW1156" s="267">
        <f t="array" ref="BW1156">(MAX(IF($E$4:$BG$4=BW$4,$E1156:$BG1156)))</f>
        <v>0</v>
      </c>
      <c r="BX1156" s="267">
        <f t="array" ref="BX1156">(AVERAGE(IF($E$4:$BG$4=BX$4,$E1156:$BG1156)))</f>
        <v>0</v>
      </c>
      <c r="BY1156" s="267">
        <f t="array" ref="BY1156">(MIN(IF($E$4:$BG$4=BY$4,$E1156:$BG1156)))</f>
        <v>0</v>
      </c>
      <c r="BZ1156" s="267">
        <f t="array" ref="BZ1156">(MAX(IF($E$4:$BG$4=BZ$4,$E1156:$BG1156)))</f>
        <v>0</v>
      </c>
      <c r="CA1156" s="267">
        <f t="array" ref="CA1156">(AVERAGE(IF($E$4:$BG$4=CA$4,$E1156:$BG1156)))</f>
        <v>0</v>
      </c>
      <c r="CB1156" s="268">
        <f t="shared" si="409"/>
        <v>0</v>
      </c>
      <c r="CC1156" s="268">
        <f t="shared" si="410"/>
        <v>0</v>
      </c>
      <c r="CD1156" s="268">
        <f t="shared" si="411"/>
        <v>0</v>
      </c>
    </row>
    <row r="1157" spans="1:82" s="90" customFormat="1" ht="24">
      <c r="A1157" s="253">
        <f t="shared" si="408"/>
        <v>58401</v>
      </c>
      <c r="B1157" s="236" t="s">
        <v>468</v>
      </c>
      <c r="C1157" s="50"/>
      <c r="D1157" s="50"/>
      <c r="E1157" s="79">
        <f>ALL!E547/ALL!E$554</f>
        <v>0</v>
      </c>
      <c r="F1157" s="79">
        <f>ALL!F547/ALL!F$554</f>
        <v>0</v>
      </c>
      <c r="G1157" s="79">
        <f>ALL!G547/ALL!G$554</f>
        <v>0</v>
      </c>
      <c r="H1157" s="79">
        <f>ALL!H547/ALL!H$554</f>
        <v>0</v>
      </c>
      <c r="I1157" s="79">
        <f>ALL!I547/ALL!I$554</f>
        <v>0</v>
      </c>
      <c r="J1157" s="79">
        <f>ALL!J547/ALL!J$554</f>
        <v>0</v>
      </c>
      <c r="K1157" s="79">
        <f>ALL!K547/ALL!K$554</f>
        <v>0</v>
      </c>
      <c r="L1157" s="79">
        <f>ALL!L547/ALL!L$554</f>
        <v>0</v>
      </c>
      <c r="M1157" s="79">
        <f>ALL!M547/ALL!M$554</f>
        <v>0</v>
      </c>
      <c r="N1157" s="79">
        <f>ALL!N547/ALL!N$554</f>
        <v>0</v>
      </c>
      <c r="O1157" s="79">
        <f>ALL!O547/ALL!O$554</f>
        <v>0</v>
      </c>
      <c r="P1157" s="79">
        <f>ALL!P547/ALL!P$554</f>
        <v>0</v>
      </c>
      <c r="Q1157" s="79">
        <f>ALL!Q547/ALL!Q$554</f>
        <v>0</v>
      </c>
      <c r="R1157" s="79">
        <f>ALL!R547/ALL!R$554</f>
        <v>0</v>
      </c>
      <c r="S1157" s="79">
        <f>ALL!S547/ALL!S$554</f>
        <v>0</v>
      </c>
      <c r="T1157" s="79">
        <f>ALL!T547/ALL!T$554</f>
        <v>0</v>
      </c>
      <c r="U1157" s="79">
        <f>ALL!U547/ALL!U$554</f>
        <v>0</v>
      </c>
      <c r="V1157" s="79">
        <f>ALL!V547/ALL!V$554</f>
        <v>0</v>
      </c>
      <c r="W1157" s="79">
        <f>ALL!W547/ALL!W$554</f>
        <v>0</v>
      </c>
      <c r="X1157" s="79">
        <f>ALL!X547/ALL!X$554</f>
        <v>0</v>
      </c>
      <c r="Y1157" s="79">
        <f>ALL!Y547/ALL!Y$554</f>
        <v>0</v>
      </c>
      <c r="Z1157" s="79">
        <f>ALL!Z547/ALL!Z$554</f>
        <v>0</v>
      </c>
      <c r="AA1157" s="79">
        <f>ALL!AA547/ALL!AA$554</f>
        <v>0</v>
      </c>
      <c r="AB1157" s="79">
        <f>ALL!AB547/ALL!AB$554</f>
        <v>0</v>
      </c>
      <c r="AC1157" s="79">
        <f>ALL!AC547/ALL!AC$554</f>
        <v>0</v>
      </c>
      <c r="AD1157" s="79">
        <f>ALL!AD547/ALL!AD$554</f>
        <v>0</v>
      </c>
      <c r="AE1157" s="79">
        <f>ALL!AE547/ALL!AE$554</f>
        <v>0</v>
      </c>
      <c r="AF1157" s="79">
        <f>ALL!AF547/ALL!AF$554</f>
        <v>0</v>
      </c>
      <c r="AG1157" s="79">
        <f>ALL!AG547/ALL!AG$554</f>
        <v>0</v>
      </c>
      <c r="AH1157" s="79">
        <f>ALL!AH547/ALL!AH$554</f>
        <v>0</v>
      </c>
      <c r="AI1157" s="79">
        <f>ALL!AI547/ALL!AI$554</f>
        <v>0</v>
      </c>
      <c r="AJ1157" s="79">
        <f>ALL!AJ547/ALL!AJ$554</f>
        <v>0</v>
      </c>
      <c r="AK1157" s="79">
        <f>ALL!AK547/ALL!AK$554</f>
        <v>0</v>
      </c>
      <c r="AL1157" s="79">
        <f>ALL!AL547/ALL!AL$554</f>
        <v>0</v>
      </c>
      <c r="AM1157" s="79">
        <f>ALL!AM547/ALL!AM$554</f>
        <v>4.9682950660263773E-4</v>
      </c>
      <c r="AN1157" s="79">
        <f>ALL!AN547/ALL!AN$554</f>
        <v>1.3664587888813115E-3</v>
      </c>
      <c r="AO1157" s="79">
        <f>ALL!AO547/ALL!AO$554</f>
        <v>2.3602015216286784E-2</v>
      </c>
      <c r="AP1157" s="79">
        <f>ALL!AP547/ALL!AP$554</f>
        <v>0</v>
      </c>
      <c r="AQ1157" s="79">
        <f>ALL!AQ547/ALL!AQ$554</f>
        <v>1.7450277901245763E-3</v>
      </c>
      <c r="AR1157" s="79">
        <f>ALL!AR547/ALL!AR$554</f>
        <v>5.9054370534502862E-3</v>
      </c>
      <c r="AS1157" s="79">
        <f>ALL!AS547/ALL!AS$554</f>
        <v>0</v>
      </c>
      <c r="AT1157" s="79">
        <f>ALL!AT547/ALL!AT$554</f>
        <v>1.0639755431877783E-2</v>
      </c>
      <c r="AU1157" s="79">
        <f>ALL!AU547/ALL!AU$554</f>
        <v>0</v>
      </c>
      <c r="AV1157" s="79">
        <f>ALL!AV547/ALL!AV$554</f>
        <v>2.278354696260721E-4</v>
      </c>
      <c r="AW1157" s="79">
        <f>ALL!AW547/ALL!AW$554</f>
        <v>4.4889837056492424E-3</v>
      </c>
      <c r="AX1157" s="79">
        <f>ALL!AX547/ALL!AX$554</f>
        <v>0</v>
      </c>
      <c r="AY1157" s="79">
        <f>ALL!AY547/ALL!AY$554</f>
        <v>0</v>
      </c>
      <c r="AZ1157" s="79">
        <f>ALL!AZ547/ALL!AZ$554</f>
        <v>3.6437753397547097E-5</v>
      </c>
      <c r="BA1157" s="79">
        <f>ALL!BA547/ALL!BA$554</f>
        <v>8.047291497899067E-5</v>
      </c>
      <c r="BB1157" s="79">
        <f>ALL!BB547/ALL!BB$554</f>
        <v>0</v>
      </c>
      <c r="BC1157" s="79">
        <f>ALL!BC547/ALL!BC$554</f>
        <v>0</v>
      </c>
      <c r="BD1157" s="79">
        <f>ALL!BD547/ALL!BD$554</f>
        <v>0</v>
      </c>
      <c r="BE1157" s="79">
        <f>ALL!BE547/ALL!BE$554</f>
        <v>1.6861118414470503E-4</v>
      </c>
      <c r="BF1157" s="79">
        <f>ALL!BF547/ALL!BF$554</f>
        <v>0</v>
      </c>
      <c r="BG1157" s="79">
        <f>ALL!BG547/ALL!BG$554</f>
        <v>0</v>
      </c>
      <c r="BH1157" s="79">
        <f>ALL!BH547/ALL!BH$554</f>
        <v>6.9451980484940711E-5</v>
      </c>
      <c r="BJ1157" s="267">
        <f t="array" ref="BJ1157">(MIN(IF($E$4:$BG$4=BJ$4,$E1157:$BG1157)))</f>
        <v>0</v>
      </c>
      <c r="BK1157" s="267">
        <f t="array" ref="BK1157">(MAX(IF($E$4:$BG$4=BK$4,$E1157:$BG1157)))</f>
        <v>2.3602015216286784E-2</v>
      </c>
      <c r="BL1157" s="267">
        <f t="array" ref="BL1157">(AVERAGE(IF($E$4:$BG$4=BL$4,$E1157:$BG1157)))</f>
        <v>3.0057765077670371E-3</v>
      </c>
      <c r="BM1157" s="267">
        <f t="array" ref="BM1157">(MIN(IF($E$4:$BG$4=BM$4,$E1157:$BG1157)))</f>
        <v>0</v>
      </c>
      <c r="BN1157" s="267">
        <f t="array" ref="BN1157">(MAX(IF($E$4:$BG$4=BN$4,$E1157:$BG1157)))</f>
        <v>1.6861118414470503E-4</v>
      </c>
      <c r="BO1157" s="267">
        <f t="array" ref="BO1157">(AVERAGE(IF($E$4:$BG$4=BO$4,$E1157:$BG1157)))</f>
        <v>4.2152796036176259E-5</v>
      </c>
      <c r="BP1157" s="267">
        <f t="array" ref="BP1157">(MIN(IF($E$4:$BG$4=BP$4,$E1157:$BG1157)))</f>
        <v>0</v>
      </c>
      <c r="BQ1157" s="267">
        <f t="array" ref="BQ1157">(MAX(IF($E$4:$BG$4=BQ$4,$E1157:$BG1157)))</f>
        <v>4.9682950660263773E-4</v>
      </c>
      <c r="BR1157" s="267">
        <f t="array" ref="BR1157">(AVERAGE(IF($E$4:$BG$4=BR$4,$E1157:$BG1157)))</f>
        <v>1.6560983553421258E-4</v>
      </c>
      <c r="BS1157" s="267">
        <f t="array" ref="BS1157">(MIN(IF($E$4:$BG$4=BS$4,$E1157:$BG1157)))</f>
        <v>0</v>
      </c>
      <c r="BT1157" s="267">
        <f t="array" ref="BT1157">(MAX(IF($E$4:$BG$4=BT$4,$E1157:$BG1157)))</f>
        <v>0</v>
      </c>
      <c r="BU1157" s="267">
        <f t="array" ref="BU1157">(AVERAGE(IF($E$4:$BG$4=BU$4,$E1157:$BG1157)))</f>
        <v>0</v>
      </c>
      <c r="BV1157" s="267">
        <f t="array" ref="BV1157">(MIN(IF($E$4:$BG$4=BV$4,$E1157:$BG1157)))</f>
        <v>0</v>
      </c>
      <c r="BW1157" s="267">
        <f t="array" ref="BW1157">(MAX(IF($E$4:$BG$4=BW$4,$E1157:$BG1157)))</f>
        <v>0</v>
      </c>
      <c r="BX1157" s="267">
        <f t="array" ref="BX1157">(AVERAGE(IF($E$4:$BG$4=BX$4,$E1157:$BG1157)))</f>
        <v>0</v>
      </c>
      <c r="BY1157" s="267">
        <f t="array" ref="BY1157">(MIN(IF($E$4:$BG$4=BY$4,$E1157:$BG1157)))</f>
        <v>0</v>
      </c>
      <c r="BZ1157" s="267">
        <f t="array" ref="BZ1157">(MAX(IF($E$4:$BG$4=BZ$4,$E1157:$BG1157)))</f>
        <v>0</v>
      </c>
      <c r="CA1157" s="267">
        <f t="array" ref="CA1157">(AVERAGE(IF($E$4:$BG$4=CA$4,$E1157:$BG1157)))</f>
        <v>0</v>
      </c>
      <c r="CB1157" s="268">
        <f t="shared" si="409"/>
        <v>0</v>
      </c>
      <c r="CC1157" s="268">
        <f t="shared" si="410"/>
        <v>0</v>
      </c>
      <c r="CD1157" s="268">
        <f t="shared" si="411"/>
        <v>8.8650663300036253E-4</v>
      </c>
    </row>
    <row r="1158" spans="1:82" s="90" customFormat="1" ht="24">
      <c r="A1158" s="253">
        <f t="shared" si="408"/>
        <v>58901</v>
      </c>
      <c r="B1158" s="236" t="s">
        <v>469</v>
      </c>
      <c r="C1158" s="50"/>
      <c r="D1158" s="50"/>
      <c r="E1158" s="79">
        <f>ALL!E548/ALL!E$554</f>
        <v>0</v>
      </c>
      <c r="F1158" s="79">
        <f>ALL!F548/ALL!F$554</f>
        <v>0</v>
      </c>
      <c r="G1158" s="79">
        <f>ALL!G548/ALL!G$554</f>
        <v>0</v>
      </c>
      <c r="H1158" s="79">
        <f>ALL!H548/ALL!H$554</f>
        <v>0</v>
      </c>
      <c r="I1158" s="79">
        <f>ALL!I548/ALL!I$554</f>
        <v>2.3746608797987842E-6</v>
      </c>
      <c r="J1158" s="79">
        <f>ALL!J548/ALL!J$554</f>
        <v>8.2711140719901174E-6</v>
      </c>
      <c r="K1158" s="79">
        <f>ALL!K548/ALL!K$554</f>
        <v>2.9089874042436846E-3</v>
      </c>
      <c r="L1158" s="79">
        <f>ALL!L548/ALL!L$554</f>
        <v>4.1677476869979683E-5</v>
      </c>
      <c r="M1158" s="79">
        <f>ALL!M548/ALL!M$554</f>
        <v>0</v>
      </c>
      <c r="N1158" s="79">
        <f>ALL!N548/ALL!N$554</f>
        <v>3.2986153126189455E-3</v>
      </c>
      <c r="O1158" s="79">
        <f>ALL!O548/ALL!O$554</f>
        <v>0</v>
      </c>
      <c r="P1158" s="79">
        <f>ALL!P548/ALL!P$554</f>
        <v>2.2954597140593511E-5</v>
      </c>
      <c r="Q1158" s="79">
        <f>ALL!Q548/ALL!Q$554</f>
        <v>-4.7912529339482222E-4</v>
      </c>
      <c r="R1158" s="79">
        <f>ALL!R548/ALL!R$554</f>
        <v>0</v>
      </c>
      <c r="S1158" s="79">
        <f>ALL!S548/ALL!S$554</f>
        <v>0</v>
      </c>
      <c r="T1158" s="79">
        <f>ALL!T548/ALL!T$554</f>
        <v>2.4945651914119851E-5</v>
      </c>
      <c r="U1158" s="79">
        <f>ALL!U548/ALL!U$554</f>
        <v>0</v>
      </c>
      <c r="V1158" s="79">
        <f>ALL!V548/ALL!V$554</f>
        <v>0</v>
      </c>
      <c r="W1158" s="79">
        <f>ALL!W548/ALL!W$554</f>
        <v>1.0324988301552193E-6</v>
      </c>
      <c r="X1158" s="79">
        <f>ALL!X548/ALL!X$554</f>
        <v>5.4434535085822318E-5</v>
      </c>
      <c r="Y1158" s="79">
        <f>ALL!Y548/ALL!Y$554</f>
        <v>0</v>
      </c>
      <c r="Z1158" s="79">
        <f>ALL!Z548/ALL!Z$554</f>
        <v>8.7561733193272328E-5</v>
      </c>
      <c r="AA1158" s="79">
        <f>ALL!AA548/ALL!AA$554</f>
        <v>1.5292871132786966E-4</v>
      </c>
      <c r="AB1158" s="79">
        <f>ALL!AB548/ALL!AB$554</f>
        <v>0</v>
      </c>
      <c r="AC1158" s="79">
        <f>ALL!AC548/ALL!AC$554</f>
        <v>0</v>
      </c>
      <c r="AD1158" s="79">
        <f>ALL!AD548/ALL!AD$554</f>
        <v>6.411790537632065E-5</v>
      </c>
      <c r="AE1158" s="79">
        <f>ALL!AE548/ALL!AE$554</f>
        <v>0</v>
      </c>
      <c r="AF1158" s="79">
        <f>ALL!AF548/ALL!AF$554</f>
        <v>0</v>
      </c>
      <c r="AG1158" s="79">
        <f>ALL!AG548/ALL!AG$554</f>
        <v>0</v>
      </c>
      <c r="AH1158" s="79">
        <f>ALL!AH548/ALL!AH$554</f>
        <v>2.0882427010207648E-4</v>
      </c>
      <c r="AI1158" s="79">
        <f>ALL!AI548/ALL!AI$554</f>
        <v>0</v>
      </c>
      <c r="AJ1158" s="79">
        <f>ALL!AJ548/ALL!AJ$554</f>
        <v>0</v>
      </c>
      <c r="AK1158" s="79">
        <f>ALL!AK548/ALL!AK$554</f>
        <v>0</v>
      </c>
      <c r="AL1158" s="79">
        <f>ALL!AL548/ALL!AL$554</f>
        <v>-5.5209233874232522E-4</v>
      </c>
      <c r="AM1158" s="79">
        <f>ALL!AM548/ALL!AM$554</f>
        <v>0</v>
      </c>
      <c r="AN1158" s="79">
        <f>ALL!AN548/ALL!AN$554</f>
        <v>2.8344808583219113E-3</v>
      </c>
      <c r="AO1158" s="79">
        <f>ALL!AO548/ALL!AO$554</f>
        <v>2.9911406730374891E-2</v>
      </c>
      <c r="AP1158" s="79">
        <f>ALL!AP548/ALL!AP$554</f>
        <v>0</v>
      </c>
      <c r="AQ1158" s="79">
        <f>ALL!AQ548/ALL!AQ$554</f>
        <v>7.462669923961597E-4</v>
      </c>
      <c r="AR1158" s="79">
        <f>ALL!AR548/ALL!AR$554</f>
        <v>9.6993912438223269E-5</v>
      </c>
      <c r="AS1158" s="79">
        <f>ALL!AS548/ALL!AS$554</f>
        <v>0</v>
      </c>
      <c r="AT1158" s="79">
        <f>ALL!AT548/ALL!AT$554</f>
        <v>0</v>
      </c>
      <c r="AU1158" s="79">
        <f>ALL!AU548/ALL!AU$554</f>
        <v>8.2113540046072249E-4</v>
      </c>
      <c r="AV1158" s="79">
        <f>ALL!AV548/ALL!AV$554</f>
        <v>1.238541057087657E-3</v>
      </c>
      <c r="AW1158" s="79">
        <f>ALL!AW548/ALL!AW$554</f>
        <v>6.0333651092956536E-4</v>
      </c>
      <c r="AX1158" s="79">
        <f>ALL!AX548/ALL!AX$554</f>
        <v>7.3653430239191842E-4</v>
      </c>
      <c r="AY1158" s="79">
        <f>ALL!AY548/ALL!AY$554</f>
        <v>0</v>
      </c>
      <c r="AZ1158" s="79">
        <f>ALL!AZ548/ALL!AZ$554</f>
        <v>0</v>
      </c>
      <c r="BA1158" s="79">
        <f>ALL!BA548/ALL!BA$554</f>
        <v>0</v>
      </c>
      <c r="BB1158" s="79">
        <f>ALL!BB548/ALL!BB$554</f>
        <v>1.3252286211300631E-3</v>
      </c>
      <c r="BC1158" s="79">
        <f>ALL!BC548/ALL!BC$554</f>
        <v>0</v>
      </c>
      <c r="BD1158" s="79">
        <f>ALL!BD548/ALL!BD$554</f>
        <v>4.3280535195399641E-5</v>
      </c>
      <c r="BE1158" s="79">
        <f>ALL!BE548/ALL!BE$554</f>
        <v>0</v>
      </c>
      <c r="BF1158" s="79">
        <f>ALL!BF548/ALL!BF$554</f>
        <v>8.8452954931020236E-4</v>
      </c>
      <c r="BG1158" s="79">
        <f>ALL!BG548/ALL!BG$554</f>
        <v>0</v>
      </c>
      <c r="BH1158" s="79">
        <f>ALL!BH548/ALL!BH$554</f>
        <v>1.4161820229756863E-4</v>
      </c>
      <c r="BJ1158" s="267">
        <f t="array" ref="BJ1158">(MIN(IF($E$4:$BG$4=BJ$4,$E1158:$BG1158)))</f>
        <v>0</v>
      </c>
      <c r="BK1158" s="267">
        <f t="array" ref="BK1158">(MAX(IF($E$4:$BG$4=BK$4,$E1158:$BG1158)))</f>
        <v>2.9911406730374891E-2</v>
      </c>
      <c r="BL1158" s="267">
        <f t="array" ref="BL1158">(AVERAGE(IF($E$4:$BG$4=BL$4,$E1158:$BG1158)))</f>
        <v>2.3946202740956946E-3</v>
      </c>
      <c r="BM1158" s="267">
        <f t="array" ref="BM1158">(MIN(IF($E$4:$BG$4=BM$4,$E1158:$BG1158)))</f>
        <v>0</v>
      </c>
      <c r="BN1158" s="267">
        <f t="array" ref="BN1158">(MAX(IF($E$4:$BG$4=BN$4,$E1158:$BG1158)))</f>
        <v>8.8452954931020236E-4</v>
      </c>
      <c r="BO1158" s="267">
        <f t="array" ref="BO1158">(AVERAGE(IF($E$4:$BG$4=BO$4,$E1158:$BG1158)))</f>
        <v>2.319525211264005E-4</v>
      </c>
      <c r="BP1158" s="267">
        <f t="array" ref="BP1158">(MIN(IF($E$4:$BG$4=BP$4,$E1158:$BG1158)))</f>
        <v>-5.5209233874232522E-4</v>
      </c>
      <c r="BQ1158" s="267">
        <f t="array" ref="BQ1158">(MAX(IF($E$4:$BG$4=BQ$4,$E1158:$BG1158)))</f>
        <v>0</v>
      </c>
      <c r="BR1158" s="267">
        <f t="array" ref="BR1158">(AVERAGE(IF($E$4:$BG$4=BR$4,$E1158:$BG1158)))</f>
        <v>-1.8403077958077508E-4</v>
      </c>
      <c r="BS1158" s="267">
        <f t="array" ref="BS1158">(MIN(IF($E$4:$BG$4=BS$4,$E1158:$BG1158)))</f>
        <v>-4.7912529339482222E-4</v>
      </c>
      <c r="BT1158" s="267">
        <f t="array" ref="BT1158">(MAX(IF($E$4:$BG$4=BT$4,$E1158:$BG1158)))</f>
        <v>3.2986153126189455E-3</v>
      </c>
      <c r="BU1158" s="267">
        <f t="array" ref="BU1158">(AVERAGE(IF($E$4:$BG$4=BU$4,$E1158:$BG1158)))</f>
        <v>2.9469512262334955E-4</v>
      </c>
      <c r="BV1158" s="267">
        <f t="array" ref="BV1158">(MIN(IF($E$4:$BG$4=BV$4,$E1158:$BG1158)))</f>
        <v>0</v>
      </c>
      <c r="BW1158" s="267">
        <f t="array" ref="BW1158">(MAX(IF($E$4:$BG$4=BW$4,$E1158:$BG1158)))</f>
        <v>8.7561733193272328E-5</v>
      </c>
      <c r="BX1158" s="267">
        <f t="array" ref="BX1158">(AVERAGE(IF($E$4:$BG$4=BX$4,$E1158:$BG1158)))</f>
        <v>2.1890433298318082E-5</v>
      </c>
      <c r="BY1158" s="267">
        <f t="array" ref="BY1158">(MIN(IF($E$4:$BG$4=BY$4,$E1158:$BG1158)))</f>
        <v>0</v>
      </c>
      <c r="BZ1158" s="267">
        <f t="array" ref="BZ1158">(MAX(IF($E$4:$BG$4=BZ$4,$E1158:$BG1158)))</f>
        <v>5.4434535085822318E-5</v>
      </c>
      <c r="CA1158" s="267">
        <f t="array" ref="CA1158">(AVERAGE(IF($E$4:$BG$4=CA$4,$E1158:$BG1158)))</f>
        <v>1.7348752853742042E-5</v>
      </c>
      <c r="CB1158" s="268">
        <f t="shared" si="409"/>
        <v>0</v>
      </c>
      <c r="CC1158" s="268">
        <f t="shared" si="410"/>
        <v>0</v>
      </c>
      <c r="CD1158" s="268">
        <f t="shared" si="411"/>
        <v>8.197680492646218E-4</v>
      </c>
    </row>
    <row r="1159" spans="1:82" s="90" customFormat="1">
      <c r="A1159" s="253">
        <f t="shared" si="408"/>
        <v>58902</v>
      </c>
      <c r="B1159" s="236" t="s">
        <v>691</v>
      </c>
      <c r="C1159" s="50"/>
      <c r="D1159" s="50"/>
      <c r="E1159" s="79">
        <f>ALL!E549/ALL!E$554</f>
        <v>0</v>
      </c>
      <c r="F1159" s="79">
        <f>ALL!F549/ALL!F$554</f>
        <v>3.8970297640228952E-5</v>
      </c>
      <c r="G1159" s="79">
        <f>ALL!G549/ALL!G$554</f>
        <v>0</v>
      </c>
      <c r="H1159" s="79">
        <f>ALL!H549/ALL!H$554</f>
        <v>0</v>
      </c>
      <c r="I1159" s="79">
        <f>ALL!I549/ALL!I$554</f>
        <v>0</v>
      </c>
      <c r="J1159" s="79">
        <f>ALL!J549/ALL!J$554</f>
        <v>0</v>
      </c>
      <c r="K1159" s="79">
        <f>ALL!K549/ALL!K$554</f>
        <v>0</v>
      </c>
      <c r="L1159" s="79">
        <f>ALL!L549/ALL!L$554</f>
        <v>0</v>
      </c>
      <c r="M1159" s="79">
        <f>ALL!M549/ALL!M$554</f>
        <v>0</v>
      </c>
      <c r="N1159" s="79">
        <f>ALL!N549/ALL!N$554</f>
        <v>0</v>
      </c>
      <c r="O1159" s="79">
        <f>ALL!O549/ALL!O$554</f>
        <v>0</v>
      </c>
      <c r="P1159" s="79">
        <f>ALL!P549/ALL!P$554</f>
        <v>0</v>
      </c>
      <c r="Q1159" s="79">
        <f>ALL!Q549/ALL!Q$554</f>
        <v>0</v>
      </c>
      <c r="R1159" s="79">
        <f>ALL!R549/ALL!R$554</f>
        <v>0</v>
      </c>
      <c r="S1159" s="79">
        <f>ALL!S549/ALL!S$554</f>
        <v>0</v>
      </c>
      <c r="T1159" s="79">
        <f>ALL!T549/ALL!T$554</f>
        <v>0</v>
      </c>
      <c r="U1159" s="79">
        <f>ALL!U549/ALL!U$554</f>
        <v>0</v>
      </c>
      <c r="V1159" s="79">
        <f>ALL!V549/ALL!V$554</f>
        <v>0</v>
      </c>
      <c r="W1159" s="79">
        <f>ALL!W549/ALL!W$554</f>
        <v>0</v>
      </c>
      <c r="X1159" s="79">
        <f>ALL!X549/ALL!X$554</f>
        <v>0</v>
      </c>
      <c r="Y1159" s="79">
        <f>ALL!Y549/ALL!Y$554</f>
        <v>0</v>
      </c>
      <c r="Z1159" s="79">
        <f>ALL!Z549/ALL!Z$554</f>
        <v>0</v>
      </c>
      <c r="AA1159" s="79">
        <f>ALL!AA549/ALL!AA$554</f>
        <v>0</v>
      </c>
      <c r="AB1159" s="79">
        <f>ALL!AB549/ALL!AB$554</f>
        <v>0</v>
      </c>
      <c r="AC1159" s="79">
        <f>ALL!AC549/ALL!AC$554</f>
        <v>0</v>
      </c>
      <c r="AD1159" s="79">
        <f>ALL!AD549/ALL!AD$554</f>
        <v>0</v>
      </c>
      <c r="AE1159" s="79">
        <f>ALL!AE549/ALL!AE$554</f>
        <v>0</v>
      </c>
      <c r="AF1159" s="79">
        <f>ALL!AF549/ALL!AF$554</f>
        <v>0</v>
      </c>
      <c r="AG1159" s="79">
        <f>ALL!AG549/ALL!AG$554</f>
        <v>0</v>
      </c>
      <c r="AH1159" s="79">
        <f>ALL!AH549/ALL!AH$554</f>
        <v>0</v>
      </c>
      <c r="AI1159" s="79">
        <f>ALL!AI549/ALL!AI$554</f>
        <v>0</v>
      </c>
      <c r="AJ1159" s="79">
        <f>ALL!AJ549/ALL!AJ$554</f>
        <v>0</v>
      </c>
      <c r="AK1159" s="79">
        <f>ALL!AK549/ALL!AK$554</f>
        <v>0</v>
      </c>
      <c r="AL1159" s="79">
        <f>ALL!AL549/ALL!AL$554</f>
        <v>0</v>
      </c>
      <c r="AM1159" s="79">
        <f>ALL!AM549/ALL!AM$554</f>
        <v>4.5123869524207633E-4</v>
      </c>
      <c r="AN1159" s="79">
        <f>ALL!AN549/ALL!AN$554</f>
        <v>0</v>
      </c>
      <c r="AO1159" s="79">
        <f>ALL!AO549/ALL!AO$554</f>
        <v>0</v>
      </c>
      <c r="AP1159" s="79">
        <f>ALL!AP549/ALL!AP$554</f>
        <v>0</v>
      </c>
      <c r="AQ1159" s="79">
        <f>ALL!AQ549/ALL!AQ$554</f>
        <v>0</v>
      </c>
      <c r="AR1159" s="79">
        <f>ALL!AR549/ALL!AR$554</f>
        <v>5.8056452396917295E-4</v>
      </c>
      <c r="AS1159" s="79">
        <f>ALL!AS549/ALL!AS$554</f>
        <v>0</v>
      </c>
      <c r="AT1159" s="79">
        <f>ALL!AT549/ALL!AT$554</f>
        <v>0</v>
      </c>
      <c r="AU1159" s="79">
        <f>ALL!AU549/ALL!AU$554</f>
        <v>7.8494268880617977E-5</v>
      </c>
      <c r="AV1159" s="79">
        <f>ALL!AV549/ALL!AV$554</f>
        <v>0</v>
      </c>
      <c r="AW1159" s="79">
        <f>ALL!AW549/ALL!AW$554</f>
        <v>0</v>
      </c>
      <c r="AX1159" s="79">
        <f>ALL!AX549/ALL!AX$554</f>
        <v>0</v>
      </c>
      <c r="AY1159" s="79">
        <f>ALL!AY549/ALL!AY$554</f>
        <v>0</v>
      </c>
      <c r="AZ1159" s="79">
        <f>ALL!AZ549/ALL!AZ$554</f>
        <v>0</v>
      </c>
      <c r="BA1159" s="79">
        <f>ALL!BA549/ALL!BA$554</f>
        <v>0</v>
      </c>
      <c r="BB1159" s="79">
        <f>ALL!BB549/ALL!BB$554</f>
        <v>0</v>
      </c>
      <c r="BC1159" s="79">
        <f>ALL!BC549/ALL!BC$554</f>
        <v>0</v>
      </c>
      <c r="BD1159" s="79">
        <f>ALL!BD549/ALL!BD$554</f>
        <v>0</v>
      </c>
      <c r="BE1159" s="79">
        <f>ALL!BE549/ALL!BE$554</f>
        <v>0</v>
      </c>
      <c r="BF1159" s="79">
        <f>ALL!BF549/ALL!BF$554</f>
        <v>0</v>
      </c>
      <c r="BG1159" s="79">
        <f>ALL!BG549/ALL!BG$554</f>
        <v>0</v>
      </c>
      <c r="BH1159" s="79">
        <f>ALL!BH549/ALL!BH$554</f>
        <v>4.881422714982047E-6</v>
      </c>
      <c r="BJ1159" s="267">
        <f t="array" ref="BJ1159">(MIN(IF($E$4:$BG$4=BJ$4,$E1159:$BG1159)))</f>
        <v>0</v>
      </c>
      <c r="BK1159" s="267">
        <f t="array" ref="BK1159">(MAX(IF($E$4:$BG$4=BK$4,$E1159:$BG1159)))</f>
        <v>5.8056452396917295E-4</v>
      </c>
      <c r="BL1159" s="267">
        <f t="array" ref="BL1159">(AVERAGE(IF($E$4:$BG$4=BL$4,$E1159:$BG1159)))</f>
        <v>4.1191174553111934E-5</v>
      </c>
      <c r="BM1159" s="267">
        <f t="array" ref="BM1159">(MIN(IF($E$4:$BG$4=BM$4,$E1159:$BG1159)))</f>
        <v>0</v>
      </c>
      <c r="BN1159" s="267">
        <f t="array" ref="BN1159">(MAX(IF($E$4:$BG$4=BN$4,$E1159:$BG1159)))</f>
        <v>0</v>
      </c>
      <c r="BO1159" s="267">
        <f t="array" ref="BO1159">(AVERAGE(IF($E$4:$BG$4=BO$4,$E1159:$BG1159)))</f>
        <v>0</v>
      </c>
      <c r="BP1159" s="267">
        <f t="array" ref="BP1159">(MIN(IF($E$4:$BG$4=BP$4,$E1159:$BG1159)))</f>
        <v>0</v>
      </c>
      <c r="BQ1159" s="267">
        <f t="array" ref="BQ1159">(MAX(IF($E$4:$BG$4=BQ$4,$E1159:$BG1159)))</f>
        <v>4.5123869524207633E-4</v>
      </c>
      <c r="BR1159" s="267">
        <f t="array" ref="BR1159">(AVERAGE(IF($E$4:$BG$4=BR$4,$E1159:$BG1159)))</f>
        <v>1.5041289841402543E-4</v>
      </c>
      <c r="BS1159" s="267">
        <f t="array" ref="BS1159">(MIN(IF($E$4:$BG$4=BS$4,$E1159:$BG1159)))</f>
        <v>0</v>
      </c>
      <c r="BT1159" s="267">
        <f t="array" ref="BT1159">(MAX(IF($E$4:$BG$4=BT$4,$E1159:$BG1159)))</f>
        <v>3.8970297640228952E-5</v>
      </c>
      <c r="BU1159" s="267">
        <f t="array" ref="BU1159">(AVERAGE(IF($E$4:$BG$4=BU$4,$E1159:$BG1159)))</f>
        <v>1.8557284590585216E-6</v>
      </c>
      <c r="BV1159" s="267">
        <f t="array" ref="BV1159">(MIN(IF($E$4:$BG$4=BV$4,$E1159:$BG1159)))</f>
        <v>0</v>
      </c>
      <c r="BW1159" s="267">
        <f t="array" ref="BW1159">(MAX(IF($E$4:$BG$4=BW$4,$E1159:$BG1159)))</f>
        <v>0</v>
      </c>
      <c r="BX1159" s="267">
        <f t="array" ref="BX1159">(AVERAGE(IF($E$4:$BG$4=BX$4,$E1159:$BG1159)))</f>
        <v>0</v>
      </c>
      <c r="BY1159" s="267">
        <f t="array" ref="BY1159">(MIN(IF($E$4:$BG$4=BY$4,$E1159:$BG1159)))</f>
        <v>0</v>
      </c>
      <c r="BZ1159" s="267">
        <f t="array" ref="BZ1159">(MAX(IF($E$4:$BG$4=BZ$4,$E1159:$BG1159)))</f>
        <v>0</v>
      </c>
      <c r="CA1159" s="267">
        <f t="array" ref="CA1159">(AVERAGE(IF($E$4:$BG$4=CA$4,$E1159:$BG1159)))</f>
        <v>0</v>
      </c>
      <c r="CB1159" s="268">
        <f t="shared" si="409"/>
        <v>0</v>
      </c>
      <c r="CC1159" s="268">
        <f t="shared" si="410"/>
        <v>0</v>
      </c>
      <c r="CD1159" s="268">
        <f t="shared" si="411"/>
        <v>2.089577792240175E-5</v>
      </c>
    </row>
    <row r="1160" spans="1:82" s="90" customFormat="1">
      <c r="A1160" s="253">
        <f t="shared" ref="A1160:A1163" si="412">LEFT(B1160,5)*1</f>
        <v>59201</v>
      </c>
      <c r="B1160" s="236" t="s">
        <v>897</v>
      </c>
      <c r="C1160" s="50"/>
      <c r="D1160" s="50"/>
      <c r="E1160" s="79">
        <f>ALL!E550/ALL!E$554</f>
        <v>0</v>
      </c>
      <c r="F1160" s="79">
        <f>ALL!F550/ALL!F$554</f>
        <v>0</v>
      </c>
      <c r="G1160" s="79">
        <f>ALL!G550/ALL!G$554</f>
        <v>0</v>
      </c>
      <c r="H1160" s="79">
        <f>ALL!H550/ALL!H$554</f>
        <v>0</v>
      </c>
      <c r="I1160" s="79">
        <f>ALL!I550/ALL!I$554</f>
        <v>0</v>
      </c>
      <c r="J1160" s="79">
        <f>ALL!J550/ALL!J$554</f>
        <v>0</v>
      </c>
      <c r="K1160" s="79">
        <f>ALL!K550/ALL!K$554</f>
        <v>0</v>
      </c>
      <c r="L1160" s="79">
        <f>ALL!L550/ALL!L$554</f>
        <v>0</v>
      </c>
      <c r="M1160" s="79">
        <f>ALL!M550/ALL!M$554</f>
        <v>0</v>
      </c>
      <c r="N1160" s="79">
        <f>ALL!N550/ALL!N$554</f>
        <v>0</v>
      </c>
      <c r="O1160" s="79">
        <f>ALL!O550/ALL!O$554</f>
        <v>0</v>
      </c>
      <c r="P1160" s="79">
        <f>ALL!P550/ALL!P$554</f>
        <v>0</v>
      </c>
      <c r="Q1160" s="79">
        <f>ALL!Q550/ALL!Q$554</f>
        <v>0</v>
      </c>
      <c r="R1160" s="79">
        <f>ALL!R550/ALL!R$554</f>
        <v>0</v>
      </c>
      <c r="S1160" s="79">
        <f>ALL!S550/ALL!S$554</f>
        <v>0</v>
      </c>
      <c r="T1160" s="79">
        <f>ALL!T550/ALL!T$554</f>
        <v>0</v>
      </c>
      <c r="U1160" s="79">
        <f>ALL!U550/ALL!U$554</f>
        <v>0</v>
      </c>
      <c r="V1160" s="79">
        <f>ALL!V550/ALL!V$554</f>
        <v>0</v>
      </c>
      <c r="W1160" s="79">
        <f>ALL!W550/ALL!W$554</f>
        <v>0</v>
      </c>
      <c r="X1160" s="79">
        <f>ALL!X550/ALL!X$554</f>
        <v>0</v>
      </c>
      <c r="Y1160" s="79">
        <f>ALL!Y550/ALL!Y$554</f>
        <v>0</v>
      </c>
      <c r="Z1160" s="79">
        <f>ALL!Z550/ALL!Z$554</f>
        <v>0</v>
      </c>
      <c r="AA1160" s="79">
        <f>ALL!AA550/ALL!AA$554</f>
        <v>0</v>
      </c>
      <c r="AB1160" s="79">
        <f>ALL!AB550/ALL!AB$554</f>
        <v>0</v>
      </c>
      <c r="AC1160" s="79">
        <f>ALL!AC550/ALL!AC$554</f>
        <v>0</v>
      </c>
      <c r="AD1160" s="79">
        <f>ALL!AD550/ALL!AD$554</f>
        <v>0</v>
      </c>
      <c r="AE1160" s="79">
        <f>ALL!AE550/ALL!AE$554</f>
        <v>0</v>
      </c>
      <c r="AF1160" s="79">
        <f>ALL!AF550/ALL!AF$554</f>
        <v>0</v>
      </c>
      <c r="AG1160" s="79">
        <f>ALL!AG550/ALL!AG$554</f>
        <v>0</v>
      </c>
      <c r="AH1160" s="79">
        <f>ALL!AH550/ALL!AH$554</f>
        <v>0</v>
      </c>
      <c r="AI1160" s="79">
        <f>ALL!AI550/ALL!AI$554</f>
        <v>0</v>
      </c>
      <c r="AJ1160" s="79">
        <f>ALL!AJ550/ALL!AJ$554</f>
        <v>0</v>
      </c>
      <c r="AK1160" s="79">
        <f>ALL!AK550/ALL!AK$554</f>
        <v>0</v>
      </c>
      <c r="AL1160" s="79">
        <f>ALL!AL550/ALL!AL$554</f>
        <v>0</v>
      </c>
      <c r="AM1160" s="79">
        <f>ALL!AM550/ALL!AM$554</f>
        <v>0</v>
      </c>
      <c r="AN1160" s="79">
        <f>ALL!AN550/ALL!AN$554</f>
        <v>0</v>
      </c>
      <c r="AO1160" s="79">
        <f>ALL!AO550/ALL!AO$554</f>
        <v>0</v>
      </c>
      <c r="AP1160" s="79">
        <f>ALL!AP550/ALL!AP$554</f>
        <v>0</v>
      </c>
      <c r="AQ1160" s="79">
        <f>ALL!AQ550/ALL!AQ$554</f>
        <v>0</v>
      </c>
      <c r="AR1160" s="79">
        <f>ALL!AR550/ALL!AR$554</f>
        <v>0</v>
      </c>
      <c r="AS1160" s="79">
        <f>ALL!AS550/ALL!AS$554</f>
        <v>0</v>
      </c>
      <c r="AT1160" s="79">
        <f>ALL!AT550/ALL!AT$554</f>
        <v>0</v>
      </c>
      <c r="AU1160" s="79">
        <f>ALL!AU550/ALL!AU$554</f>
        <v>0</v>
      </c>
      <c r="AV1160" s="79">
        <f>ALL!AV550/ALL!AV$554</f>
        <v>0</v>
      </c>
      <c r="AW1160" s="79">
        <f>ALL!AW550/ALL!AW$554</f>
        <v>0</v>
      </c>
      <c r="AX1160" s="79">
        <f>ALL!AX550/ALL!AX$554</f>
        <v>0</v>
      </c>
      <c r="AY1160" s="79">
        <f>ALL!AY550/ALL!AY$554</f>
        <v>0</v>
      </c>
      <c r="AZ1160" s="79">
        <f>ALL!AZ550/ALL!AZ$554</f>
        <v>0</v>
      </c>
      <c r="BA1160" s="79">
        <f>ALL!BA550/ALL!BA$554</f>
        <v>0</v>
      </c>
      <c r="BB1160" s="79">
        <f>ALL!BB550/ALL!BB$554</f>
        <v>0</v>
      </c>
      <c r="BC1160" s="79">
        <f>ALL!BC550/ALL!BC$554</f>
        <v>0</v>
      </c>
      <c r="BD1160" s="79">
        <f>ALL!BD550/ALL!BD$554</f>
        <v>0</v>
      </c>
      <c r="BE1160" s="79">
        <f>ALL!BE550/ALL!BE$554</f>
        <v>0</v>
      </c>
      <c r="BF1160" s="79">
        <f>ALL!BF550/ALL!BF$554</f>
        <v>0</v>
      </c>
      <c r="BG1160" s="79">
        <f>ALL!BG550/ALL!BG$554</f>
        <v>0</v>
      </c>
      <c r="BH1160" s="79">
        <f>ALL!BH550/ALL!BH$554</f>
        <v>0</v>
      </c>
      <c r="BJ1160" s="267">
        <f t="array" ref="BJ1160">(MIN(IF($E$4:$BG$4=BJ$4,$E1160:$BG1160)))</f>
        <v>0</v>
      </c>
      <c r="BK1160" s="267">
        <f t="array" ref="BK1160">(MAX(IF($E$4:$BG$4=BK$4,$E1160:$BG1160)))</f>
        <v>0</v>
      </c>
      <c r="BL1160" s="267">
        <f t="array" ref="BL1160">(AVERAGE(IF($E$4:$BG$4=BL$4,$E1160:$BG1160)))</f>
        <v>0</v>
      </c>
      <c r="BM1160" s="267">
        <f t="array" ref="BM1160">(MIN(IF($E$4:$BG$4=BM$4,$E1160:$BG1160)))</f>
        <v>0</v>
      </c>
      <c r="BN1160" s="267">
        <f t="array" ref="BN1160">(MAX(IF($E$4:$BG$4=BN$4,$E1160:$BG1160)))</f>
        <v>0</v>
      </c>
      <c r="BO1160" s="267">
        <f t="array" ref="BO1160">(AVERAGE(IF($E$4:$BG$4=BO$4,$E1160:$BG1160)))</f>
        <v>0</v>
      </c>
      <c r="BP1160" s="267">
        <f t="array" ref="BP1160">(MIN(IF($E$4:$BG$4=BP$4,$E1160:$BG1160)))</f>
        <v>0</v>
      </c>
      <c r="BQ1160" s="267">
        <f t="array" ref="BQ1160">(MAX(IF($E$4:$BG$4=BQ$4,$E1160:$BG1160)))</f>
        <v>0</v>
      </c>
      <c r="BR1160" s="267">
        <f t="array" ref="BR1160">(AVERAGE(IF($E$4:$BG$4=BR$4,$E1160:$BG1160)))</f>
        <v>0</v>
      </c>
      <c r="BS1160" s="267">
        <f t="array" ref="BS1160">(MIN(IF($E$4:$BG$4=BS$4,$E1160:$BG1160)))</f>
        <v>0</v>
      </c>
      <c r="BT1160" s="267">
        <f t="array" ref="BT1160">(MAX(IF($E$4:$BG$4=BT$4,$E1160:$BG1160)))</f>
        <v>0</v>
      </c>
      <c r="BU1160" s="267">
        <f t="array" ref="BU1160">(AVERAGE(IF($E$4:$BG$4=BU$4,$E1160:$BG1160)))</f>
        <v>0</v>
      </c>
      <c r="BV1160" s="267">
        <f t="array" ref="BV1160">(MIN(IF($E$4:$BG$4=BV$4,$E1160:$BG1160)))</f>
        <v>0</v>
      </c>
      <c r="BW1160" s="267">
        <f t="array" ref="BW1160">(MAX(IF($E$4:$BG$4=BW$4,$E1160:$BG1160)))</f>
        <v>0</v>
      </c>
      <c r="BX1160" s="267">
        <f t="array" ref="BX1160">(AVERAGE(IF($E$4:$BG$4=BX$4,$E1160:$BG1160)))</f>
        <v>0</v>
      </c>
      <c r="BY1160" s="267">
        <f t="array" ref="BY1160">(MIN(IF($E$4:$BG$4=BY$4,$E1160:$BG1160)))</f>
        <v>0</v>
      </c>
      <c r="BZ1160" s="267">
        <f t="array" ref="BZ1160">(MAX(IF($E$4:$BG$4=BZ$4,$E1160:$BG1160)))</f>
        <v>0</v>
      </c>
      <c r="CA1160" s="267">
        <f t="array" ref="CA1160">(AVERAGE(IF($E$4:$BG$4=CA$4,$E1160:$BG1160)))</f>
        <v>0</v>
      </c>
      <c r="CB1160" s="268">
        <f t="shared" si="409"/>
        <v>0</v>
      </c>
      <c r="CC1160" s="268">
        <f t="shared" si="410"/>
        <v>0</v>
      </c>
      <c r="CD1160" s="268">
        <f t="shared" si="411"/>
        <v>0</v>
      </c>
    </row>
    <row r="1161" spans="1:82" s="90" customFormat="1">
      <c r="A1161" s="253">
        <f t="shared" si="412"/>
        <v>59401</v>
      </c>
      <c r="B1161" s="236" t="s">
        <v>898</v>
      </c>
      <c r="C1161" s="50"/>
      <c r="D1161" s="50"/>
      <c r="E1161" s="79">
        <f>ALL!E551/ALL!E$554</f>
        <v>0</v>
      </c>
      <c r="F1161" s="79">
        <f>ALL!F551/ALL!F$554</f>
        <v>0</v>
      </c>
      <c r="G1161" s="79">
        <f>ALL!G551/ALL!G$554</f>
        <v>0</v>
      </c>
      <c r="H1161" s="79">
        <f>ALL!H551/ALL!H$554</f>
        <v>0</v>
      </c>
      <c r="I1161" s="79">
        <f>ALL!I551/ALL!I$554</f>
        <v>0</v>
      </c>
      <c r="J1161" s="79">
        <f>ALL!J551/ALL!J$554</f>
        <v>0</v>
      </c>
      <c r="K1161" s="79">
        <f>ALL!K551/ALL!K$554</f>
        <v>0</v>
      </c>
      <c r="L1161" s="79">
        <f>ALL!L551/ALL!L$554</f>
        <v>0</v>
      </c>
      <c r="M1161" s="79">
        <f>ALL!M551/ALL!M$554</f>
        <v>0</v>
      </c>
      <c r="N1161" s="79">
        <f>ALL!N551/ALL!N$554</f>
        <v>0</v>
      </c>
      <c r="O1161" s="79">
        <f>ALL!O551/ALL!O$554</f>
        <v>0</v>
      </c>
      <c r="P1161" s="79">
        <f>ALL!P551/ALL!P$554</f>
        <v>0</v>
      </c>
      <c r="Q1161" s="79">
        <f>ALL!Q551/ALL!Q$554</f>
        <v>0</v>
      </c>
      <c r="R1161" s="79">
        <f>ALL!R551/ALL!R$554</f>
        <v>0</v>
      </c>
      <c r="S1161" s="79">
        <f>ALL!S551/ALL!S$554</f>
        <v>0</v>
      </c>
      <c r="T1161" s="79">
        <f>ALL!T551/ALL!T$554</f>
        <v>0</v>
      </c>
      <c r="U1161" s="79">
        <f>ALL!U551/ALL!U$554</f>
        <v>0</v>
      </c>
      <c r="V1161" s="79">
        <f>ALL!V551/ALL!V$554</f>
        <v>0</v>
      </c>
      <c r="W1161" s="79">
        <f>ALL!W551/ALL!W$554</f>
        <v>0</v>
      </c>
      <c r="X1161" s="79">
        <f>ALL!X551/ALL!X$554</f>
        <v>0</v>
      </c>
      <c r="Y1161" s="79">
        <f>ALL!Y551/ALL!Y$554</f>
        <v>0</v>
      </c>
      <c r="Z1161" s="79">
        <f>ALL!Z551/ALL!Z$554</f>
        <v>0</v>
      </c>
      <c r="AA1161" s="79">
        <f>ALL!AA551/ALL!AA$554</f>
        <v>0</v>
      </c>
      <c r="AB1161" s="79">
        <f>ALL!AB551/ALL!AB$554</f>
        <v>0</v>
      </c>
      <c r="AC1161" s="79">
        <f>ALL!AC551/ALL!AC$554</f>
        <v>0</v>
      </c>
      <c r="AD1161" s="79">
        <f>ALL!AD551/ALL!AD$554</f>
        <v>0</v>
      </c>
      <c r="AE1161" s="79">
        <f>ALL!AE551/ALL!AE$554</f>
        <v>0</v>
      </c>
      <c r="AF1161" s="79">
        <f>ALL!AF551/ALL!AF$554</f>
        <v>0</v>
      </c>
      <c r="AG1161" s="79">
        <f>ALL!AG551/ALL!AG$554</f>
        <v>0</v>
      </c>
      <c r="AH1161" s="79">
        <f>ALL!AH551/ALL!AH$554</f>
        <v>0</v>
      </c>
      <c r="AI1161" s="79">
        <f>ALL!AI551/ALL!AI$554</f>
        <v>0</v>
      </c>
      <c r="AJ1161" s="79">
        <f>ALL!AJ551/ALL!AJ$554</f>
        <v>0</v>
      </c>
      <c r="AK1161" s="79">
        <f>ALL!AK551/ALL!AK$554</f>
        <v>0</v>
      </c>
      <c r="AL1161" s="79">
        <f>ALL!AL551/ALL!AL$554</f>
        <v>0</v>
      </c>
      <c r="AM1161" s="79">
        <f>ALL!AM551/ALL!AM$554</f>
        <v>0</v>
      </c>
      <c r="AN1161" s="79">
        <f>ALL!AN551/ALL!AN$554</f>
        <v>0</v>
      </c>
      <c r="AO1161" s="79">
        <f>ALL!AO551/ALL!AO$554</f>
        <v>0</v>
      </c>
      <c r="AP1161" s="79">
        <f>ALL!AP551/ALL!AP$554</f>
        <v>0</v>
      </c>
      <c r="AQ1161" s="79">
        <f>ALL!AQ551/ALL!AQ$554</f>
        <v>0</v>
      </c>
      <c r="AR1161" s="79">
        <f>ALL!AR551/ALL!AR$554</f>
        <v>0</v>
      </c>
      <c r="AS1161" s="79">
        <f>ALL!AS551/ALL!AS$554</f>
        <v>0</v>
      </c>
      <c r="AT1161" s="79">
        <f>ALL!AT551/ALL!AT$554</f>
        <v>0</v>
      </c>
      <c r="AU1161" s="79">
        <f>ALL!AU551/ALL!AU$554</f>
        <v>0</v>
      </c>
      <c r="AV1161" s="79">
        <f>ALL!AV551/ALL!AV$554</f>
        <v>0</v>
      </c>
      <c r="AW1161" s="79">
        <f>ALL!AW551/ALL!AW$554</f>
        <v>0</v>
      </c>
      <c r="AX1161" s="79">
        <f>ALL!AX551/ALL!AX$554</f>
        <v>0</v>
      </c>
      <c r="AY1161" s="79">
        <f>ALL!AY551/ALL!AY$554</f>
        <v>0</v>
      </c>
      <c r="AZ1161" s="79">
        <f>ALL!AZ551/ALL!AZ$554</f>
        <v>0</v>
      </c>
      <c r="BA1161" s="79">
        <f>ALL!BA551/ALL!BA$554</f>
        <v>0</v>
      </c>
      <c r="BB1161" s="79">
        <f>ALL!BB551/ALL!BB$554</f>
        <v>0</v>
      </c>
      <c r="BC1161" s="79">
        <f>ALL!BC551/ALL!BC$554</f>
        <v>0</v>
      </c>
      <c r="BD1161" s="79">
        <f>ALL!BD551/ALL!BD$554</f>
        <v>0</v>
      </c>
      <c r="BE1161" s="79">
        <f>ALL!BE551/ALL!BE$554</f>
        <v>0</v>
      </c>
      <c r="BF1161" s="79">
        <f>ALL!BF551/ALL!BF$554</f>
        <v>0</v>
      </c>
      <c r="BG1161" s="79">
        <f>ALL!BG551/ALL!BG$554</f>
        <v>0</v>
      </c>
      <c r="BH1161" s="79">
        <f>ALL!BH551/ALL!BH$554</f>
        <v>0</v>
      </c>
      <c r="BJ1161" s="267">
        <f t="array" ref="BJ1161">(MIN(IF($E$4:$BG$4=BJ$4,$E1161:$BG1161)))</f>
        <v>0</v>
      </c>
      <c r="BK1161" s="267">
        <f t="array" ref="BK1161">(MAX(IF($E$4:$BG$4=BK$4,$E1161:$BG1161)))</f>
        <v>0</v>
      </c>
      <c r="BL1161" s="267">
        <f t="array" ref="BL1161">(AVERAGE(IF($E$4:$BG$4=BL$4,$E1161:$BG1161)))</f>
        <v>0</v>
      </c>
      <c r="BM1161" s="267">
        <f t="array" ref="BM1161">(MIN(IF($E$4:$BG$4=BM$4,$E1161:$BG1161)))</f>
        <v>0</v>
      </c>
      <c r="BN1161" s="267">
        <f t="array" ref="BN1161">(MAX(IF($E$4:$BG$4=BN$4,$E1161:$BG1161)))</f>
        <v>0</v>
      </c>
      <c r="BO1161" s="267">
        <f t="array" ref="BO1161">(AVERAGE(IF($E$4:$BG$4=BO$4,$E1161:$BG1161)))</f>
        <v>0</v>
      </c>
      <c r="BP1161" s="267">
        <f t="array" ref="BP1161">(MIN(IF($E$4:$BG$4=BP$4,$E1161:$BG1161)))</f>
        <v>0</v>
      </c>
      <c r="BQ1161" s="267">
        <f t="array" ref="BQ1161">(MAX(IF($E$4:$BG$4=BQ$4,$E1161:$BG1161)))</f>
        <v>0</v>
      </c>
      <c r="BR1161" s="267">
        <f t="array" ref="BR1161">(AVERAGE(IF($E$4:$BG$4=BR$4,$E1161:$BG1161)))</f>
        <v>0</v>
      </c>
      <c r="BS1161" s="267">
        <f t="array" ref="BS1161">(MIN(IF($E$4:$BG$4=BS$4,$E1161:$BG1161)))</f>
        <v>0</v>
      </c>
      <c r="BT1161" s="267">
        <f t="array" ref="BT1161">(MAX(IF($E$4:$BG$4=BT$4,$E1161:$BG1161)))</f>
        <v>0</v>
      </c>
      <c r="BU1161" s="267">
        <f t="array" ref="BU1161">(AVERAGE(IF($E$4:$BG$4=BU$4,$E1161:$BG1161)))</f>
        <v>0</v>
      </c>
      <c r="BV1161" s="267">
        <f t="array" ref="BV1161">(MIN(IF($E$4:$BG$4=BV$4,$E1161:$BG1161)))</f>
        <v>0</v>
      </c>
      <c r="BW1161" s="267">
        <f t="array" ref="BW1161">(MAX(IF($E$4:$BG$4=BW$4,$E1161:$BG1161)))</f>
        <v>0</v>
      </c>
      <c r="BX1161" s="267">
        <f t="array" ref="BX1161">(AVERAGE(IF($E$4:$BG$4=BX$4,$E1161:$BG1161)))</f>
        <v>0</v>
      </c>
      <c r="BY1161" s="267">
        <f t="array" ref="BY1161">(MIN(IF($E$4:$BG$4=BY$4,$E1161:$BG1161)))</f>
        <v>0</v>
      </c>
      <c r="BZ1161" s="267">
        <f t="array" ref="BZ1161">(MAX(IF($E$4:$BG$4=BZ$4,$E1161:$BG1161)))</f>
        <v>0</v>
      </c>
      <c r="CA1161" s="267">
        <f t="array" ref="CA1161">(AVERAGE(IF($E$4:$BG$4=CA$4,$E1161:$BG1161)))</f>
        <v>0</v>
      </c>
      <c r="CB1161" s="268">
        <f t="shared" si="409"/>
        <v>0</v>
      </c>
      <c r="CC1161" s="268">
        <f t="shared" si="410"/>
        <v>0</v>
      </c>
      <c r="CD1161" s="268">
        <f t="shared" si="411"/>
        <v>0</v>
      </c>
    </row>
    <row r="1162" spans="1:82" s="90" customFormat="1" ht="24">
      <c r="A1162" s="253">
        <f t="shared" si="412"/>
        <v>59501</v>
      </c>
      <c r="B1162" s="236" t="s">
        <v>899</v>
      </c>
      <c r="C1162" s="50"/>
      <c r="D1162" s="50"/>
      <c r="E1162" s="79">
        <f>ALL!E552/ALL!E$554</f>
        <v>0</v>
      </c>
      <c r="F1162" s="79">
        <f>ALL!F552/ALL!F$554</f>
        <v>0</v>
      </c>
      <c r="G1162" s="79">
        <f>ALL!G552/ALL!G$554</f>
        <v>0</v>
      </c>
      <c r="H1162" s="79">
        <f>ALL!H552/ALL!H$554</f>
        <v>0</v>
      </c>
      <c r="I1162" s="79">
        <f>ALL!I552/ALL!I$554</f>
        <v>0</v>
      </c>
      <c r="J1162" s="79">
        <f>ALL!J552/ALL!J$554</f>
        <v>0</v>
      </c>
      <c r="K1162" s="79">
        <f>ALL!K552/ALL!K$554</f>
        <v>0</v>
      </c>
      <c r="L1162" s="79">
        <f>ALL!L552/ALL!L$554</f>
        <v>0</v>
      </c>
      <c r="M1162" s="79">
        <f>ALL!M552/ALL!M$554</f>
        <v>0</v>
      </c>
      <c r="N1162" s="79">
        <f>ALL!N552/ALL!N$554</f>
        <v>0</v>
      </c>
      <c r="O1162" s="79">
        <f>ALL!O552/ALL!O$554</f>
        <v>0</v>
      </c>
      <c r="P1162" s="79">
        <f>ALL!P552/ALL!P$554</f>
        <v>0</v>
      </c>
      <c r="Q1162" s="79">
        <f>ALL!Q552/ALL!Q$554</f>
        <v>0</v>
      </c>
      <c r="R1162" s="79">
        <f>ALL!R552/ALL!R$554</f>
        <v>0</v>
      </c>
      <c r="S1162" s="79">
        <f>ALL!S552/ALL!S$554</f>
        <v>0</v>
      </c>
      <c r="T1162" s="79">
        <f>ALL!T552/ALL!T$554</f>
        <v>0</v>
      </c>
      <c r="U1162" s="79">
        <f>ALL!U552/ALL!U$554</f>
        <v>0</v>
      </c>
      <c r="V1162" s="79">
        <f>ALL!V552/ALL!V$554</f>
        <v>0</v>
      </c>
      <c r="W1162" s="79">
        <f>ALL!W552/ALL!W$554</f>
        <v>0</v>
      </c>
      <c r="X1162" s="79">
        <f>ALL!X552/ALL!X$554</f>
        <v>0</v>
      </c>
      <c r="Y1162" s="79">
        <f>ALL!Y552/ALL!Y$554</f>
        <v>0</v>
      </c>
      <c r="Z1162" s="79">
        <f>ALL!Z552/ALL!Z$554</f>
        <v>0</v>
      </c>
      <c r="AA1162" s="79">
        <f>ALL!AA552/ALL!AA$554</f>
        <v>0</v>
      </c>
      <c r="AB1162" s="79">
        <f>ALL!AB552/ALL!AB$554</f>
        <v>0</v>
      </c>
      <c r="AC1162" s="79">
        <f>ALL!AC552/ALL!AC$554</f>
        <v>0</v>
      </c>
      <c r="AD1162" s="79">
        <f>ALL!AD552/ALL!AD$554</f>
        <v>0</v>
      </c>
      <c r="AE1162" s="79">
        <f>ALL!AE552/ALL!AE$554</f>
        <v>0</v>
      </c>
      <c r="AF1162" s="79">
        <f>ALL!AF552/ALL!AF$554</f>
        <v>0</v>
      </c>
      <c r="AG1162" s="79">
        <f>ALL!AG552/ALL!AG$554</f>
        <v>0</v>
      </c>
      <c r="AH1162" s="79">
        <f>ALL!AH552/ALL!AH$554</f>
        <v>0</v>
      </c>
      <c r="AI1162" s="79">
        <f>ALL!AI552/ALL!AI$554</f>
        <v>0</v>
      </c>
      <c r="AJ1162" s="79">
        <f>ALL!AJ552/ALL!AJ$554</f>
        <v>0</v>
      </c>
      <c r="AK1162" s="79">
        <f>ALL!AK552/ALL!AK$554</f>
        <v>0</v>
      </c>
      <c r="AL1162" s="79">
        <f>ALL!AL552/ALL!AL$554</f>
        <v>0</v>
      </c>
      <c r="AM1162" s="79">
        <f>ALL!AM552/ALL!AM$554</f>
        <v>0</v>
      </c>
      <c r="AN1162" s="79">
        <f>ALL!AN552/ALL!AN$554</f>
        <v>0</v>
      </c>
      <c r="AO1162" s="79">
        <f>ALL!AO552/ALL!AO$554</f>
        <v>0</v>
      </c>
      <c r="AP1162" s="79">
        <f>ALL!AP552/ALL!AP$554</f>
        <v>0</v>
      </c>
      <c r="AQ1162" s="79">
        <f>ALL!AQ552/ALL!AQ$554</f>
        <v>0</v>
      </c>
      <c r="AR1162" s="79">
        <f>ALL!AR552/ALL!AR$554</f>
        <v>0</v>
      </c>
      <c r="AS1162" s="79">
        <f>ALL!AS552/ALL!AS$554</f>
        <v>0</v>
      </c>
      <c r="AT1162" s="79">
        <f>ALL!AT552/ALL!AT$554</f>
        <v>0</v>
      </c>
      <c r="AU1162" s="79">
        <f>ALL!AU552/ALL!AU$554</f>
        <v>0</v>
      </c>
      <c r="AV1162" s="79">
        <f>ALL!AV552/ALL!AV$554</f>
        <v>0</v>
      </c>
      <c r="AW1162" s="79">
        <f>ALL!AW552/ALL!AW$554</f>
        <v>0</v>
      </c>
      <c r="AX1162" s="79">
        <f>ALL!AX552/ALL!AX$554</f>
        <v>0</v>
      </c>
      <c r="AY1162" s="79">
        <f>ALL!AY552/ALL!AY$554</f>
        <v>0</v>
      </c>
      <c r="AZ1162" s="79">
        <f>ALL!AZ552/ALL!AZ$554</f>
        <v>0</v>
      </c>
      <c r="BA1162" s="79">
        <f>ALL!BA552/ALL!BA$554</f>
        <v>0</v>
      </c>
      <c r="BB1162" s="79">
        <f>ALL!BB552/ALL!BB$554</f>
        <v>0</v>
      </c>
      <c r="BC1162" s="79">
        <f>ALL!BC552/ALL!BC$554</f>
        <v>0</v>
      </c>
      <c r="BD1162" s="79">
        <f>ALL!BD552/ALL!BD$554</f>
        <v>0</v>
      </c>
      <c r="BE1162" s="79">
        <f>ALL!BE552/ALL!BE$554</f>
        <v>0</v>
      </c>
      <c r="BF1162" s="79">
        <f>ALL!BF552/ALL!BF$554</f>
        <v>0</v>
      </c>
      <c r="BG1162" s="79">
        <f>ALL!BG552/ALL!BG$554</f>
        <v>0</v>
      </c>
      <c r="BH1162" s="79">
        <f>ALL!BH552/ALL!BH$554</f>
        <v>0</v>
      </c>
      <c r="BJ1162" s="267">
        <f t="array" ref="BJ1162">(MIN(IF($E$4:$BG$4=BJ$4,$E1162:$BG1162)))</f>
        <v>0</v>
      </c>
      <c r="BK1162" s="267">
        <f t="array" ref="BK1162">(MAX(IF($E$4:$BG$4=BK$4,$E1162:$BG1162)))</f>
        <v>0</v>
      </c>
      <c r="BL1162" s="267">
        <f t="array" ref="BL1162">(AVERAGE(IF($E$4:$BG$4=BL$4,$E1162:$BG1162)))</f>
        <v>0</v>
      </c>
      <c r="BM1162" s="267">
        <f t="array" ref="BM1162">(MIN(IF($E$4:$BG$4=BM$4,$E1162:$BG1162)))</f>
        <v>0</v>
      </c>
      <c r="BN1162" s="267">
        <f t="array" ref="BN1162">(MAX(IF($E$4:$BG$4=BN$4,$E1162:$BG1162)))</f>
        <v>0</v>
      </c>
      <c r="BO1162" s="267">
        <f t="array" ref="BO1162">(AVERAGE(IF($E$4:$BG$4=BO$4,$E1162:$BG1162)))</f>
        <v>0</v>
      </c>
      <c r="BP1162" s="267">
        <f t="array" ref="BP1162">(MIN(IF($E$4:$BG$4=BP$4,$E1162:$BG1162)))</f>
        <v>0</v>
      </c>
      <c r="BQ1162" s="267">
        <f t="array" ref="BQ1162">(MAX(IF($E$4:$BG$4=BQ$4,$E1162:$BG1162)))</f>
        <v>0</v>
      </c>
      <c r="BR1162" s="267">
        <f t="array" ref="BR1162">(AVERAGE(IF($E$4:$BG$4=BR$4,$E1162:$BG1162)))</f>
        <v>0</v>
      </c>
      <c r="BS1162" s="267">
        <f t="array" ref="BS1162">(MIN(IF($E$4:$BG$4=BS$4,$E1162:$BG1162)))</f>
        <v>0</v>
      </c>
      <c r="BT1162" s="267">
        <f t="array" ref="BT1162">(MAX(IF($E$4:$BG$4=BT$4,$E1162:$BG1162)))</f>
        <v>0</v>
      </c>
      <c r="BU1162" s="267">
        <f t="array" ref="BU1162">(AVERAGE(IF($E$4:$BG$4=BU$4,$E1162:$BG1162)))</f>
        <v>0</v>
      </c>
      <c r="BV1162" s="267">
        <f t="array" ref="BV1162">(MIN(IF($E$4:$BG$4=BV$4,$E1162:$BG1162)))</f>
        <v>0</v>
      </c>
      <c r="BW1162" s="267">
        <f t="array" ref="BW1162">(MAX(IF($E$4:$BG$4=BW$4,$E1162:$BG1162)))</f>
        <v>0</v>
      </c>
      <c r="BX1162" s="267">
        <f t="array" ref="BX1162">(AVERAGE(IF($E$4:$BG$4=BX$4,$E1162:$BG1162)))</f>
        <v>0</v>
      </c>
      <c r="BY1162" s="267">
        <f t="array" ref="BY1162">(MIN(IF($E$4:$BG$4=BY$4,$E1162:$BG1162)))</f>
        <v>0</v>
      </c>
      <c r="BZ1162" s="267">
        <f t="array" ref="BZ1162">(MAX(IF($E$4:$BG$4=BZ$4,$E1162:$BG1162)))</f>
        <v>0</v>
      </c>
      <c r="CA1162" s="267">
        <f t="array" ref="CA1162">(AVERAGE(IF($E$4:$BG$4=CA$4,$E1162:$BG1162)))</f>
        <v>0</v>
      </c>
      <c r="CB1162" s="268">
        <f t="shared" si="409"/>
        <v>0</v>
      </c>
      <c r="CC1162" s="268">
        <f t="shared" si="410"/>
        <v>0</v>
      </c>
      <c r="CD1162" s="268">
        <f t="shared" si="411"/>
        <v>0</v>
      </c>
    </row>
    <row r="1163" spans="1:82" s="90" customFormat="1">
      <c r="A1163" s="253">
        <f t="shared" si="412"/>
        <v>59601</v>
      </c>
      <c r="B1163" s="236" t="s">
        <v>900</v>
      </c>
      <c r="C1163" s="231"/>
      <c r="D1163" s="231"/>
      <c r="E1163" s="79">
        <f>ALL!E553/ALL!E$554</f>
        <v>0</v>
      </c>
      <c r="F1163" s="79">
        <f>ALL!F553/ALL!F$554</f>
        <v>0</v>
      </c>
      <c r="G1163" s="79">
        <f>ALL!G553/ALL!G$554</f>
        <v>0</v>
      </c>
      <c r="H1163" s="79">
        <f>ALL!H553/ALL!H$554</f>
        <v>0</v>
      </c>
      <c r="I1163" s="79">
        <f>ALL!I553/ALL!I$554</f>
        <v>0</v>
      </c>
      <c r="J1163" s="79">
        <f>ALL!J553/ALL!J$554</f>
        <v>0</v>
      </c>
      <c r="K1163" s="79">
        <f>ALL!K553/ALL!K$554</f>
        <v>0</v>
      </c>
      <c r="L1163" s="79">
        <f>ALL!L553/ALL!L$554</f>
        <v>0</v>
      </c>
      <c r="M1163" s="79">
        <f>ALL!M553/ALL!M$554</f>
        <v>0</v>
      </c>
      <c r="N1163" s="79">
        <f>ALL!N553/ALL!N$554</f>
        <v>0</v>
      </c>
      <c r="O1163" s="79">
        <f>ALL!O553/ALL!O$554</f>
        <v>0</v>
      </c>
      <c r="P1163" s="79">
        <f>ALL!P553/ALL!P$554</f>
        <v>0</v>
      </c>
      <c r="Q1163" s="79">
        <f>ALL!Q553/ALL!Q$554</f>
        <v>0</v>
      </c>
      <c r="R1163" s="79">
        <f>ALL!R553/ALL!R$554</f>
        <v>0</v>
      </c>
      <c r="S1163" s="79">
        <f>ALL!S553/ALL!S$554</f>
        <v>0</v>
      </c>
      <c r="T1163" s="79">
        <f>ALL!T553/ALL!T$554</f>
        <v>0</v>
      </c>
      <c r="U1163" s="79">
        <f>ALL!U553/ALL!U$554</f>
        <v>0</v>
      </c>
      <c r="V1163" s="79">
        <f>ALL!V553/ALL!V$554</f>
        <v>0</v>
      </c>
      <c r="W1163" s="79">
        <f>ALL!W553/ALL!W$554</f>
        <v>0</v>
      </c>
      <c r="X1163" s="79">
        <f>ALL!X553/ALL!X$554</f>
        <v>0</v>
      </c>
      <c r="Y1163" s="79">
        <f>ALL!Y553/ALL!Y$554</f>
        <v>0</v>
      </c>
      <c r="Z1163" s="79">
        <f>ALL!Z553/ALL!Z$554</f>
        <v>0</v>
      </c>
      <c r="AA1163" s="79">
        <f>ALL!AA553/ALL!AA$554</f>
        <v>0</v>
      </c>
      <c r="AB1163" s="79">
        <f>ALL!AB553/ALL!AB$554</f>
        <v>0</v>
      </c>
      <c r="AC1163" s="79">
        <f>ALL!AC553/ALL!AC$554</f>
        <v>0</v>
      </c>
      <c r="AD1163" s="79">
        <f>ALL!AD553/ALL!AD$554</f>
        <v>0</v>
      </c>
      <c r="AE1163" s="79">
        <f>ALL!AE553/ALL!AE$554</f>
        <v>0</v>
      </c>
      <c r="AF1163" s="79">
        <f>ALL!AF553/ALL!AF$554</f>
        <v>0</v>
      </c>
      <c r="AG1163" s="79">
        <f>ALL!AG553/ALL!AG$554</f>
        <v>0</v>
      </c>
      <c r="AH1163" s="79">
        <f>ALL!AH553/ALL!AH$554</f>
        <v>0</v>
      </c>
      <c r="AI1163" s="79">
        <f>ALL!AI553/ALL!AI$554</f>
        <v>0</v>
      </c>
      <c r="AJ1163" s="79">
        <f>ALL!AJ553/ALL!AJ$554</f>
        <v>0</v>
      </c>
      <c r="AK1163" s="79">
        <f>ALL!AK553/ALL!AK$554</f>
        <v>0</v>
      </c>
      <c r="AL1163" s="79">
        <f>ALL!AL553/ALL!AL$554</f>
        <v>0</v>
      </c>
      <c r="AM1163" s="79">
        <f>ALL!AM553/ALL!AM$554</f>
        <v>0</v>
      </c>
      <c r="AN1163" s="79">
        <f>ALL!AN553/ALL!AN$554</f>
        <v>0</v>
      </c>
      <c r="AO1163" s="79">
        <f>ALL!AO553/ALL!AO$554</f>
        <v>0</v>
      </c>
      <c r="AP1163" s="79">
        <f>ALL!AP553/ALL!AP$554</f>
        <v>0</v>
      </c>
      <c r="AQ1163" s="79">
        <f>ALL!AQ553/ALL!AQ$554</f>
        <v>0</v>
      </c>
      <c r="AR1163" s="79">
        <f>ALL!AR553/ALL!AR$554</f>
        <v>0</v>
      </c>
      <c r="AS1163" s="79">
        <f>ALL!AS553/ALL!AS$554</f>
        <v>0</v>
      </c>
      <c r="AT1163" s="79">
        <f>ALL!AT553/ALL!AT$554</f>
        <v>0</v>
      </c>
      <c r="AU1163" s="79">
        <f>ALL!AU553/ALL!AU$554</f>
        <v>0</v>
      </c>
      <c r="AV1163" s="79">
        <f>ALL!AV553/ALL!AV$554</f>
        <v>0</v>
      </c>
      <c r="AW1163" s="79">
        <f>ALL!AW553/ALL!AW$554</f>
        <v>0</v>
      </c>
      <c r="AX1163" s="79">
        <f>ALL!AX553/ALL!AX$554</f>
        <v>0</v>
      </c>
      <c r="AY1163" s="79">
        <f>ALL!AY553/ALL!AY$554</f>
        <v>0</v>
      </c>
      <c r="AZ1163" s="79">
        <f>ALL!AZ553/ALL!AZ$554</f>
        <v>0</v>
      </c>
      <c r="BA1163" s="79">
        <f>ALL!BA553/ALL!BA$554</f>
        <v>0</v>
      </c>
      <c r="BB1163" s="79">
        <f>ALL!BB553/ALL!BB$554</f>
        <v>0</v>
      </c>
      <c r="BC1163" s="79">
        <f>ALL!BC553/ALL!BC$554</f>
        <v>0</v>
      </c>
      <c r="BD1163" s="79">
        <f>ALL!BD553/ALL!BD$554</f>
        <v>0</v>
      </c>
      <c r="BE1163" s="79">
        <f>ALL!BE553/ALL!BE$554</f>
        <v>0</v>
      </c>
      <c r="BF1163" s="79">
        <f>ALL!BF553/ALL!BF$554</f>
        <v>0</v>
      </c>
      <c r="BG1163" s="79">
        <f>ALL!BG553/ALL!BG$554</f>
        <v>0</v>
      </c>
      <c r="BH1163" s="79">
        <f>ALL!BH553/ALL!BH$554</f>
        <v>0</v>
      </c>
      <c r="BJ1163" s="267">
        <f t="array" ref="BJ1163">(MIN(IF($E$4:$BG$4=BJ$4,$E1163:$BG1163)))</f>
        <v>0</v>
      </c>
      <c r="BK1163" s="267">
        <f t="array" ref="BK1163">(MAX(IF($E$4:$BG$4=BK$4,$E1163:$BG1163)))</f>
        <v>0</v>
      </c>
      <c r="BL1163" s="267">
        <f t="array" ref="BL1163">(AVERAGE(IF($E$4:$BG$4=BL$4,$E1163:$BG1163)))</f>
        <v>0</v>
      </c>
      <c r="BM1163" s="267">
        <f t="array" ref="BM1163">(MIN(IF($E$4:$BG$4=BM$4,$E1163:$BG1163)))</f>
        <v>0</v>
      </c>
      <c r="BN1163" s="267">
        <f t="array" ref="BN1163">(MAX(IF($E$4:$BG$4=BN$4,$E1163:$BG1163)))</f>
        <v>0</v>
      </c>
      <c r="BO1163" s="267">
        <f t="array" ref="BO1163">(AVERAGE(IF($E$4:$BG$4=BO$4,$E1163:$BG1163)))</f>
        <v>0</v>
      </c>
      <c r="BP1163" s="267">
        <f t="array" ref="BP1163">(MIN(IF($E$4:$BG$4=BP$4,$E1163:$BG1163)))</f>
        <v>0</v>
      </c>
      <c r="BQ1163" s="267">
        <f t="array" ref="BQ1163">(MAX(IF($E$4:$BG$4=BQ$4,$E1163:$BG1163)))</f>
        <v>0</v>
      </c>
      <c r="BR1163" s="267">
        <f t="array" ref="BR1163">(AVERAGE(IF($E$4:$BG$4=BR$4,$E1163:$BG1163)))</f>
        <v>0</v>
      </c>
      <c r="BS1163" s="267">
        <f t="array" ref="BS1163">(MIN(IF($E$4:$BG$4=BS$4,$E1163:$BG1163)))</f>
        <v>0</v>
      </c>
      <c r="BT1163" s="267">
        <f t="array" ref="BT1163">(MAX(IF($E$4:$BG$4=BT$4,$E1163:$BG1163)))</f>
        <v>0</v>
      </c>
      <c r="BU1163" s="267">
        <f t="array" ref="BU1163">(AVERAGE(IF($E$4:$BG$4=BU$4,$E1163:$BG1163)))</f>
        <v>0</v>
      </c>
      <c r="BV1163" s="267">
        <f t="array" ref="BV1163">(MIN(IF($E$4:$BG$4=BV$4,$E1163:$BG1163)))</f>
        <v>0</v>
      </c>
      <c r="BW1163" s="267">
        <f t="array" ref="BW1163">(MAX(IF($E$4:$BG$4=BW$4,$E1163:$BG1163)))</f>
        <v>0</v>
      </c>
      <c r="BX1163" s="267">
        <f t="array" ref="BX1163">(AVERAGE(IF($E$4:$BG$4=BX$4,$E1163:$BG1163)))</f>
        <v>0</v>
      </c>
      <c r="BY1163" s="267">
        <f t="array" ref="BY1163">(MIN(IF($E$4:$BG$4=BY$4,$E1163:$BG1163)))</f>
        <v>0</v>
      </c>
      <c r="BZ1163" s="267">
        <f t="array" ref="BZ1163">(MAX(IF($E$4:$BG$4=BZ$4,$E1163:$BG1163)))</f>
        <v>0</v>
      </c>
      <c r="CA1163" s="267">
        <f t="array" ref="CA1163">(AVERAGE(IF($E$4:$BG$4=CA$4,$E1163:$BG1163)))</f>
        <v>0</v>
      </c>
      <c r="CB1163" s="268">
        <f t="shared" si="409"/>
        <v>0</v>
      </c>
      <c r="CC1163" s="268">
        <f t="shared" si="410"/>
        <v>0</v>
      </c>
      <c r="CD1163" s="268">
        <f t="shared" si="411"/>
        <v>0</v>
      </c>
    </row>
    <row r="1164" spans="1:82" s="90" customFormat="1">
      <c r="A1164" s="256">
        <v>90000</v>
      </c>
      <c r="B1164" s="255" t="s">
        <v>53</v>
      </c>
      <c r="C1164" s="231"/>
      <c r="D1164" s="225"/>
      <c r="E1164" s="80" t="e">
        <f>SUM(E877:E1163)</f>
        <v>#REF!</v>
      </c>
      <c r="F1164" s="80" t="e">
        <f t="shared" ref="F1164:BH1164" si="413">SUM(F877:F1163)</f>
        <v>#REF!</v>
      </c>
      <c r="G1164" s="80" t="e">
        <f t="shared" si="413"/>
        <v>#REF!</v>
      </c>
      <c r="H1164" s="80" t="e">
        <f t="shared" si="413"/>
        <v>#REF!</v>
      </c>
      <c r="I1164" s="80" t="e">
        <f t="shared" si="413"/>
        <v>#REF!</v>
      </c>
      <c r="J1164" s="80" t="e">
        <f t="shared" si="413"/>
        <v>#REF!</v>
      </c>
      <c r="K1164" s="80" t="e">
        <f t="shared" si="413"/>
        <v>#REF!</v>
      </c>
      <c r="L1164" s="80" t="e">
        <f t="shared" si="413"/>
        <v>#REF!</v>
      </c>
      <c r="M1164" s="80" t="e">
        <f t="shared" si="413"/>
        <v>#REF!</v>
      </c>
      <c r="N1164" s="80" t="e">
        <f t="shared" si="413"/>
        <v>#REF!</v>
      </c>
      <c r="O1164" s="80" t="e">
        <f t="shared" si="413"/>
        <v>#REF!</v>
      </c>
      <c r="P1164" s="80" t="e">
        <f t="shared" si="413"/>
        <v>#REF!</v>
      </c>
      <c r="Q1164" s="80" t="e">
        <f t="shared" si="413"/>
        <v>#REF!</v>
      </c>
      <c r="R1164" s="80" t="e">
        <f t="shared" si="413"/>
        <v>#REF!</v>
      </c>
      <c r="S1164" s="80" t="e">
        <f t="shared" si="413"/>
        <v>#REF!</v>
      </c>
      <c r="T1164" s="80" t="e">
        <f t="shared" si="413"/>
        <v>#REF!</v>
      </c>
      <c r="U1164" s="80" t="e">
        <f t="shared" si="413"/>
        <v>#REF!</v>
      </c>
      <c r="V1164" s="80" t="e">
        <f t="shared" si="413"/>
        <v>#REF!</v>
      </c>
      <c r="W1164" s="80" t="e">
        <f t="shared" si="413"/>
        <v>#REF!</v>
      </c>
      <c r="X1164" s="80" t="e">
        <f t="shared" si="413"/>
        <v>#REF!</v>
      </c>
      <c r="Y1164" s="80" t="e">
        <f t="shared" si="413"/>
        <v>#REF!</v>
      </c>
      <c r="Z1164" s="80" t="e">
        <f t="shared" si="413"/>
        <v>#REF!</v>
      </c>
      <c r="AA1164" s="80" t="e">
        <f t="shared" si="413"/>
        <v>#REF!</v>
      </c>
      <c r="AB1164" s="80" t="e">
        <f t="shared" si="413"/>
        <v>#REF!</v>
      </c>
      <c r="AC1164" s="80" t="e">
        <f t="shared" si="413"/>
        <v>#REF!</v>
      </c>
      <c r="AD1164" s="80" t="e">
        <f t="shared" si="413"/>
        <v>#REF!</v>
      </c>
      <c r="AE1164" s="80" t="e">
        <f t="shared" si="413"/>
        <v>#REF!</v>
      </c>
      <c r="AF1164" s="80" t="e">
        <f t="shared" si="413"/>
        <v>#REF!</v>
      </c>
      <c r="AG1164" s="80" t="e">
        <f t="shared" si="413"/>
        <v>#REF!</v>
      </c>
      <c r="AH1164" s="80" t="e">
        <f t="shared" si="413"/>
        <v>#REF!</v>
      </c>
      <c r="AI1164" s="80" t="e">
        <f t="shared" si="413"/>
        <v>#REF!</v>
      </c>
      <c r="AJ1164" s="80" t="e">
        <f t="shared" si="413"/>
        <v>#REF!</v>
      </c>
      <c r="AK1164" s="80" t="e">
        <f t="shared" si="413"/>
        <v>#REF!</v>
      </c>
      <c r="AL1164" s="80" t="e">
        <f t="shared" si="413"/>
        <v>#REF!</v>
      </c>
      <c r="AM1164" s="80" t="e">
        <f t="shared" si="413"/>
        <v>#REF!</v>
      </c>
      <c r="AN1164" s="80" t="e">
        <f t="shared" si="413"/>
        <v>#REF!</v>
      </c>
      <c r="AO1164" s="80" t="e">
        <f t="shared" si="413"/>
        <v>#REF!</v>
      </c>
      <c r="AP1164" s="80" t="e">
        <f t="shared" si="413"/>
        <v>#REF!</v>
      </c>
      <c r="AQ1164" s="80" t="e">
        <f t="shared" si="413"/>
        <v>#REF!</v>
      </c>
      <c r="AR1164" s="80" t="e">
        <f t="shared" si="413"/>
        <v>#REF!</v>
      </c>
      <c r="AS1164" s="80" t="e">
        <f t="shared" si="413"/>
        <v>#REF!</v>
      </c>
      <c r="AT1164" s="80" t="e">
        <f t="shared" si="413"/>
        <v>#REF!</v>
      </c>
      <c r="AU1164" s="80" t="e">
        <f t="shared" si="413"/>
        <v>#REF!</v>
      </c>
      <c r="AV1164" s="80" t="e">
        <f t="shared" si="413"/>
        <v>#REF!</v>
      </c>
      <c r="AW1164" s="80" t="e">
        <f t="shared" si="413"/>
        <v>#REF!</v>
      </c>
      <c r="AX1164" s="80" t="e">
        <f t="shared" si="413"/>
        <v>#REF!</v>
      </c>
      <c r="AY1164" s="80" t="e">
        <f t="shared" si="413"/>
        <v>#REF!</v>
      </c>
      <c r="AZ1164" s="80" t="e">
        <f t="shared" si="413"/>
        <v>#REF!</v>
      </c>
      <c r="BA1164" s="80" t="e">
        <f t="shared" ref="BA1164:BB1164" si="414">SUM(BA877:BA1163)</f>
        <v>#REF!</v>
      </c>
      <c r="BB1164" s="80" t="e">
        <f t="shared" si="414"/>
        <v>#REF!</v>
      </c>
      <c r="BC1164" s="80" t="e">
        <f t="shared" ref="BC1164" si="415">SUM(BC877:BC1163)</f>
        <v>#REF!</v>
      </c>
      <c r="BD1164" s="80" t="e">
        <f t="shared" si="413"/>
        <v>#REF!</v>
      </c>
      <c r="BE1164" s="80" t="e">
        <f t="shared" si="413"/>
        <v>#REF!</v>
      </c>
      <c r="BF1164" s="80" t="e">
        <f t="shared" si="413"/>
        <v>#REF!</v>
      </c>
      <c r="BG1164" s="80" t="e">
        <f t="shared" si="413"/>
        <v>#REF!</v>
      </c>
      <c r="BH1164" s="80" t="e">
        <f t="shared" si="413"/>
        <v>#REF!</v>
      </c>
      <c r="BJ1164" s="267" t="e">
        <f t="array" ref="BJ1164">(MIN(IF($E$4:$BG$4=BJ$4,$E1164:$BG1164)))</f>
        <v>#REF!</v>
      </c>
      <c r="BK1164" s="267" t="e">
        <f t="array" ref="BK1164">(MAX(IF($E$4:$BG$4=BK$4,$E1164:$BG1164)))</f>
        <v>#REF!</v>
      </c>
      <c r="BL1164" s="267" t="e">
        <f t="array" ref="BL1164">(AVERAGE(IF($E$4:$BG$4=BL$4,$E1164:$BG1164)))</f>
        <v>#REF!</v>
      </c>
      <c r="BM1164" s="267" t="e">
        <f t="array" ref="BM1164">(MIN(IF($E$4:$BG$4=BM$4,$E1164:$BG1164)))</f>
        <v>#REF!</v>
      </c>
      <c r="BN1164" s="267" t="e">
        <f t="array" ref="BN1164">(MAX(IF($E$4:$BG$4=BN$4,$E1164:$BG1164)))</f>
        <v>#REF!</v>
      </c>
      <c r="BO1164" s="267" t="e">
        <f t="array" ref="BO1164">(AVERAGE(IF($E$4:$BG$4=BO$4,$E1164:$BG1164)))</f>
        <v>#REF!</v>
      </c>
      <c r="BP1164" s="267" t="e">
        <f t="array" ref="BP1164">(MIN(IF($E$4:$BG$4=BP$4,$E1164:$BG1164)))</f>
        <v>#REF!</v>
      </c>
      <c r="BQ1164" s="267" t="e">
        <f t="array" ref="BQ1164">(MAX(IF($E$4:$BG$4=BQ$4,$E1164:$BG1164)))</f>
        <v>#REF!</v>
      </c>
      <c r="BR1164" s="267" t="e">
        <f t="array" ref="BR1164">(AVERAGE(IF($E$4:$BG$4=BR$4,$E1164:$BG1164)))</f>
        <v>#REF!</v>
      </c>
      <c r="BS1164" s="267" t="e">
        <f t="array" ref="BS1164">(MIN(IF($E$4:$BG$4=BS$4,$E1164:$BG1164)))</f>
        <v>#REF!</v>
      </c>
      <c r="BT1164" s="267" t="e">
        <f t="array" ref="BT1164">(MAX(IF($E$4:$BG$4=BT$4,$E1164:$BG1164)))</f>
        <v>#REF!</v>
      </c>
      <c r="BU1164" s="267" t="e">
        <f t="array" ref="BU1164">(AVERAGE(IF($E$4:$BG$4=BU$4,$E1164:$BG1164)))</f>
        <v>#REF!</v>
      </c>
      <c r="BV1164" s="267" t="e">
        <f t="array" ref="BV1164">(MIN(IF($E$4:$BG$4=BV$4,$E1164:$BG1164)))</f>
        <v>#REF!</v>
      </c>
      <c r="BW1164" s="267" t="e">
        <f t="array" ref="BW1164">(MAX(IF($E$4:$BG$4=BW$4,$E1164:$BG1164)))</f>
        <v>#REF!</v>
      </c>
      <c r="BX1164" s="267" t="e">
        <f t="array" ref="BX1164">(AVERAGE(IF($E$4:$BG$4=BX$4,$E1164:$BG1164)))</f>
        <v>#REF!</v>
      </c>
      <c r="BY1164" s="267" t="e">
        <f t="array" ref="BY1164">(MIN(IF($E$4:$BG$4=BY$4,$E1164:$BG1164)))</f>
        <v>#REF!</v>
      </c>
      <c r="BZ1164" s="267" t="e">
        <f t="array" ref="BZ1164">(MAX(IF($E$4:$BG$4=BZ$4,$E1164:$BG1164)))</f>
        <v>#REF!</v>
      </c>
      <c r="CA1164" s="267" t="e">
        <f t="array" ref="CA1164">(AVERAGE(IF($E$4:$BG$4=CA$4,$E1164:$BG1164)))</f>
        <v>#REF!</v>
      </c>
      <c r="CB1164" s="268" t="e">
        <f t="shared" si="409"/>
        <v>#REF!</v>
      </c>
      <c r="CC1164" s="268" t="e">
        <f t="shared" si="410"/>
        <v>#REF!</v>
      </c>
      <c r="CD1164" s="268" t="e">
        <f t="shared" si="411"/>
        <v>#REF!</v>
      </c>
    </row>
    <row r="1165" spans="1:82" s="90" customFormat="1">
      <c r="B1165" s="225"/>
    </row>
    <row r="1166" spans="1:82" s="90" customFormat="1">
      <c r="B1166" s="225"/>
    </row>
    <row r="1168" spans="1:82" ht="12" customHeight="1">
      <c r="A1168" s="14"/>
      <c r="B1168" s="363" t="s">
        <v>876</v>
      </c>
      <c r="C1168" s="82"/>
      <c r="E1168" s="27"/>
      <c r="F1168" s="36"/>
      <c r="G1168" s="36"/>
      <c r="H1168" s="36"/>
      <c r="I1168" s="36"/>
      <c r="J1168" s="36"/>
      <c r="K1168" s="36"/>
      <c r="L1168" s="36"/>
      <c r="M1168" s="36"/>
      <c r="N1168" s="36"/>
      <c r="O1168" s="36"/>
      <c r="P1168" s="36"/>
      <c r="Q1168" s="36"/>
      <c r="R1168" s="36"/>
      <c r="S1168" s="36"/>
      <c r="T1168" s="15"/>
      <c r="U1168" s="15"/>
      <c r="V1168" s="15"/>
      <c r="W1168" s="15"/>
      <c r="X1168" s="15"/>
    </row>
    <row r="1169" spans="1:92">
      <c r="A1169" s="14"/>
      <c r="B1169" s="364" t="s">
        <v>559</v>
      </c>
      <c r="C1169" s="73">
        <f>C$2</f>
        <v>3</v>
      </c>
      <c r="D1169" s="73">
        <f t="shared" ref="D1169:BH1169" si="416">D$2</f>
        <v>4</v>
      </c>
      <c r="E1169" s="73">
        <f t="shared" si="416"/>
        <v>5</v>
      </c>
      <c r="F1169" s="73">
        <f t="shared" si="416"/>
        <v>6</v>
      </c>
      <c r="G1169" s="73">
        <f t="shared" si="416"/>
        <v>7</v>
      </c>
      <c r="H1169" s="73">
        <f t="shared" si="416"/>
        <v>8</v>
      </c>
      <c r="I1169" s="73">
        <f t="shared" si="416"/>
        <v>9</v>
      </c>
      <c r="J1169" s="73">
        <f t="shared" si="416"/>
        <v>10</v>
      </c>
      <c r="K1169" s="73">
        <f t="shared" si="416"/>
        <v>11</v>
      </c>
      <c r="L1169" s="73">
        <f t="shared" si="416"/>
        <v>12</v>
      </c>
      <c r="M1169" s="73">
        <f t="shared" si="416"/>
        <v>13</v>
      </c>
      <c r="N1169" s="73">
        <f t="shared" si="416"/>
        <v>14</v>
      </c>
      <c r="O1169" s="73">
        <f t="shared" si="416"/>
        <v>15</v>
      </c>
      <c r="P1169" s="73">
        <f t="shared" si="416"/>
        <v>16</v>
      </c>
      <c r="Q1169" s="73">
        <f t="shared" si="416"/>
        <v>17</v>
      </c>
      <c r="R1169" s="73">
        <f t="shared" si="416"/>
        <v>18</v>
      </c>
      <c r="S1169" s="73">
        <f t="shared" si="416"/>
        <v>19</v>
      </c>
      <c r="T1169" s="73">
        <f t="shared" si="416"/>
        <v>20</v>
      </c>
      <c r="U1169" s="73">
        <f t="shared" si="416"/>
        <v>21</v>
      </c>
      <c r="V1169" s="73">
        <f t="shared" si="416"/>
        <v>22</v>
      </c>
      <c r="W1169" s="73">
        <f t="shared" si="416"/>
        <v>23</v>
      </c>
      <c r="X1169" s="73">
        <f t="shared" si="416"/>
        <v>24</v>
      </c>
      <c r="Y1169" s="73">
        <f t="shared" si="416"/>
        <v>25</v>
      </c>
      <c r="Z1169" s="73">
        <f t="shared" si="416"/>
        <v>26</v>
      </c>
      <c r="AA1169" s="73">
        <f t="shared" si="416"/>
        <v>27</v>
      </c>
      <c r="AB1169" s="73">
        <f t="shared" si="416"/>
        <v>28</v>
      </c>
      <c r="AC1169" s="73">
        <f t="shared" si="416"/>
        <v>29</v>
      </c>
      <c r="AD1169" s="73">
        <f t="shared" si="416"/>
        <v>30</v>
      </c>
      <c r="AE1169" s="73">
        <f t="shared" si="416"/>
        <v>31</v>
      </c>
      <c r="AF1169" s="73">
        <f t="shared" si="416"/>
        <v>32</v>
      </c>
      <c r="AG1169" s="73">
        <f t="shared" si="416"/>
        <v>33</v>
      </c>
      <c r="AH1169" s="73">
        <f t="shared" si="416"/>
        <v>34</v>
      </c>
      <c r="AI1169" s="73">
        <f t="shared" si="416"/>
        <v>35</v>
      </c>
      <c r="AJ1169" s="73">
        <f t="shared" si="416"/>
        <v>36</v>
      </c>
      <c r="AK1169" s="73">
        <f t="shared" si="416"/>
        <v>37</v>
      </c>
      <c r="AL1169" s="73">
        <f t="shared" si="416"/>
        <v>38</v>
      </c>
      <c r="AM1169" s="73">
        <f t="shared" si="416"/>
        <v>39</v>
      </c>
      <c r="AN1169" s="73">
        <f t="shared" si="416"/>
        <v>40</v>
      </c>
      <c r="AO1169" s="73">
        <f t="shared" si="416"/>
        <v>41</v>
      </c>
      <c r="AP1169" s="73">
        <f t="shared" si="416"/>
        <v>42</v>
      </c>
      <c r="AQ1169" s="73">
        <f t="shared" si="416"/>
        <v>43</v>
      </c>
      <c r="AR1169" s="73">
        <f t="shared" si="416"/>
        <v>44</v>
      </c>
      <c r="AS1169" s="73">
        <f t="shared" si="416"/>
        <v>45</v>
      </c>
      <c r="AT1169" s="73">
        <f t="shared" si="416"/>
        <v>46</v>
      </c>
      <c r="AU1169" s="73">
        <f t="shared" si="416"/>
        <v>47</v>
      </c>
      <c r="AV1169" s="73">
        <f t="shared" si="416"/>
        <v>48</v>
      </c>
      <c r="AW1169" s="73">
        <f t="shared" si="416"/>
        <v>49</v>
      </c>
      <c r="AX1169" s="73">
        <f t="shared" si="416"/>
        <v>50</v>
      </c>
      <c r="AY1169" s="73">
        <f t="shared" si="416"/>
        <v>51</v>
      </c>
      <c r="AZ1169" s="73">
        <f t="shared" si="416"/>
        <v>52</v>
      </c>
      <c r="BA1169" s="73">
        <f t="shared" si="416"/>
        <v>53</v>
      </c>
      <c r="BB1169" s="73">
        <f t="shared" si="416"/>
        <v>54</v>
      </c>
      <c r="BC1169" s="73">
        <f t="shared" si="416"/>
        <v>55</v>
      </c>
      <c r="BD1169" s="73">
        <f t="shared" si="416"/>
        <v>56</v>
      </c>
      <c r="BE1169" s="73">
        <f t="shared" si="416"/>
        <v>57</v>
      </c>
      <c r="BF1169" s="73">
        <f t="shared" si="416"/>
        <v>58</v>
      </c>
      <c r="BG1169" s="73">
        <f t="shared" si="416"/>
        <v>59</v>
      </c>
      <c r="BH1169" s="73">
        <f t="shared" si="416"/>
        <v>60</v>
      </c>
    </row>
    <row r="1170" spans="1:92">
      <c r="A1170" s="14"/>
      <c r="B1170" s="355" t="s">
        <v>867</v>
      </c>
      <c r="C1170" s="82"/>
      <c r="D1170" s="82"/>
      <c r="E1170" s="82"/>
      <c r="F1170" s="82"/>
      <c r="G1170" s="82"/>
      <c r="H1170" s="82"/>
      <c r="I1170" s="82"/>
      <c r="J1170" s="82"/>
      <c r="K1170" s="82"/>
      <c r="L1170" s="82"/>
      <c r="M1170" s="82"/>
      <c r="N1170" s="82"/>
      <c r="O1170" s="82"/>
      <c r="P1170" s="82"/>
      <c r="Q1170" s="82"/>
      <c r="R1170" s="82"/>
      <c r="S1170" s="82"/>
      <c r="T1170" s="82"/>
      <c r="U1170" s="82"/>
      <c r="V1170" s="82"/>
      <c r="W1170" s="82"/>
      <c r="X1170" s="82"/>
      <c r="Y1170" s="82"/>
      <c r="Z1170" s="82"/>
      <c r="AA1170" s="82"/>
      <c r="AB1170" s="82"/>
      <c r="AC1170" s="82"/>
      <c r="AD1170" s="82"/>
      <c r="AE1170" s="82"/>
      <c r="AF1170" s="82"/>
      <c r="AG1170" s="82"/>
      <c r="AH1170" s="82"/>
      <c r="AI1170" s="82"/>
      <c r="AJ1170" s="82"/>
      <c r="AK1170" s="82"/>
      <c r="AL1170" s="82"/>
      <c r="AM1170" s="82"/>
      <c r="AN1170" s="82"/>
      <c r="AO1170" s="82"/>
      <c r="AP1170" s="82"/>
      <c r="AQ1170" s="82"/>
      <c r="AR1170" s="82"/>
      <c r="AS1170" s="82"/>
      <c r="AT1170" s="82"/>
      <c r="AU1170" s="82"/>
      <c r="AV1170" s="82"/>
      <c r="AW1170" s="82"/>
      <c r="AX1170" s="82"/>
      <c r="AY1170" s="82"/>
      <c r="AZ1170" s="82"/>
      <c r="BA1170" s="82"/>
      <c r="BB1170" s="82"/>
      <c r="BC1170" s="82"/>
      <c r="BD1170" s="82"/>
      <c r="BE1170" s="82"/>
      <c r="BF1170" s="82"/>
      <c r="BG1170" s="82"/>
      <c r="BH1170" s="82"/>
    </row>
    <row r="1171" spans="1:92" s="39" customFormat="1" ht="12.75">
      <c r="B1171" s="356" t="s">
        <v>604</v>
      </c>
      <c r="C1171" s="72"/>
      <c r="D1171" s="74"/>
      <c r="E1171" s="87">
        <v>10</v>
      </c>
      <c r="F1171" s="87">
        <v>30</v>
      </c>
      <c r="G1171" s="87">
        <v>40</v>
      </c>
      <c r="H1171" s="87">
        <v>60</v>
      </c>
      <c r="I1171" s="87">
        <v>70</v>
      </c>
      <c r="J1171" s="87">
        <v>80</v>
      </c>
      <c r="K1171" s="87">
        <v>90</v>
      </c>
      <c r="L1171" s="87">
        <v>100</v>
      </c>
      <c r="M1171" s="87">
        <v>120</v>
      </c>
      <c r="N1171" s="87">
        <v>130</v>
      </c>
      <c r="O1171" s="87">
        <v>150</v>
      </c>
      <c r="P1171" s="87">
        <v>160</v>
      </c>
      <c r="Q1171" s="87">
        <v>170</v>
      </c>
      <c r="R1171" s="87">
        <v>180</v>
      </c>
      <c r="S1171" s="87">
        <v>190</v>
      </c>
      <c r="T1171" s="87">
        <v>200</v>
      </c>
      <c r="U1171" s="87">
        <v>210</v>
      </c>
      <c r="V1171" s="87">
        <v>220</v>
      </c>
      <c r="W1171" s="87">
        <v>230</v>
      </c>
      <c r="X1171" s="87">
        <v>240</v>
      </c>
      <c r="Y1171" s="87">
        <v>250</v>
      </c>
      <c r="Z1171" s="87">
        <v>260</v>
      </c>
      <c r="AA1171" s="87">
        <v>270</v>
      </c>
      <c r="AB1171" s="87">
        <v>280</v>
      </c>
      <c r="AC1171" s="87">
        <v>300</v>
      </c>
      <c r="AD1171" s="87">
        <v>310</v>
      </c>
      <c r="AE1171" s="87">
        <v>320</v>
      </c>
      <c r="AF1171" s="87">
        <v>330</v>
      </c>
      <c r="AG1171" s="87">
        <v>350</v>
      </c>
      <c r="AH1171" s="87">
        <v>360</v>
      </c>
      <c r="AI1171" s="87">
        <v>380</v>
      </c>
      <c r="AJ1171" s="87">
        <v>390</v>
      </c>
      <c r="AK1171" s="87">
        <v>400</v>
      </c>
      <c r="AL1171" s="87">
        <v>410</v>
      </c>
      <c r="AM1171" s="87">
        <v>420</v>
      </c>
      <c r="AN1171" s="87">
        <v>480</v>
      </c>
      <c r="AO1171" s="87">
        <v>500</v>
      </c>
      <c r="AP1171" s="87">
        <v>510</v>
      </c>
      <c r="AQ1171" s="87">
        <v>520</v>
      </c>
      <c r="AR1171" s="87">
        <v>530</v>
      </c>
      <c r="AS1171" s="87">
        <v>540</v>
      </c>
      <c r="AT1171" s="87">
        <v>550</v>
      </c>
      <c r="AU1171" s="87">
        <v>560</v>
      </c>
      <c r="AV1171" s="87">
        <v>570</v>
      </c>
      <c r="AW1171" s="87">
        <v>580</v>
      </c>
      <c r="AX1171" s="87">
        <v>590</v>
      </c>
      <c r="AY1171" s="87">
        <v>600</v>
      </c>
      <c r="AZ1171" s="87">
        <v>610</v>
      </c>
      <c r="BA1171" s="87">
        <v>620</v>
      </c>
      <c r="BB1171" s="87">
        <v>630</v>
      </c>
      <c r="BC1171" s="87">
        <v>640</v>
      </c>
      <c r="BD1171" s="87">
        <v>960</v>
      </c>
      <c r="BE1171" s="87">
        <v>970</v>
      </c>
      <c r="BF1171" s="87">
        <v>980</v>
      </c>
      <c r="BG1171" s="87">
        <v>990</v>
      </c>
      <c r="BH1171" s="75" t="s">
        <v>497</v>
      </c>
    </row>
    <row r="1172" spans="1:92" s="39" customFormat="1" ht="12.75">
      <c r="B1172" s="357" t="s">
        <v>859</v>
      </c>
      <c r="C1172" s="81">
        <v>90000</v>
      </c>
      <c r="D1172" s="74"/>
      <c r="E1172" s="88">
        <f t="shared" ref="E1172:AJ1172" si="417">VLOOKUP($C1172,ALLFUNCGC,E1169)</f>
        <v>44851747.749999993</v>
      </c>
      <c r="F1172" s="88">
        <f t="shared" si="417"/>
        <v>31681821.149999995</v>
      </c>
      <c r="G1172" s="88">
        <f t="shared" si="417"/>
        <v>51519365.94000002</v>
      </c>
      <c r="H1172" s="88">
        <f t="shared" si="417"/>
        <v>67620140.659999982</v>
      </c>
      <c r="I1172" s="88">
        <f t="shared" si="417"/>
        <v>140651662.23999995</v>
      </c>
      <c r="J1172" s="88">
        <f t="shared" si="417"/>
        <v>55508846.330000006</v>
      </c>
      <c r="K1172" s="88">
        <f t="shared" si="417"/>
        <v>32975952.34</v>
      </c>
      <c r="L1172" s="88">
        <f t="shared" si="417"/>
        <v>77242919.720000014</v>
      </c>
      <c r="M1172" s="88">
        <f t="shared" si="417"/>
        <v>4491332.5699999994</v>
      </c>
      <c r="N1172" s="88">
        <f t="shared" si="417"/>
        <v>8767933.5900000017</v>
      </c>
      <c r="O1172" s="88">
        <f t="shared" si="417"/>
        <v>12049735</v>
      </c>
      <c r="P1172" s="88">
        <f t="shared" si="417"/>
        <v>50452203.230000012</v>
      </c>
      <c r="Q1172" s="88">
        <f t="shared" si="417"/>
        <v>49551777.640000001</v>
      </c>
      <c r="R1172" s="88">
        <f t="shared" si="417"/>
        <v>6995202.5500000007</v>
      </c>
      <c r="S1172" s="88">
        <f t="shared" si="417"/>
        <v>37340131.18</v>
      </c>
      <c r="T1172" s="88">
        <f t="shared" si="417"/>
        <v>26850370.649999995</v>
      </c>
      <c r="U1172" s="88">
        <f t="shared" si="417"/>
        <v>39683488.520000003</v>
      </c>
      <c r="V1172" s="88">
        <f t="shared" si="417"/>
        <v>4443922.6900000004</v>
      </c>
      <c r="W1172" s="88">
        <f t="shared" si="417"/>
        <v>61636873.709999986</v>
      </c>
      <c r="X1172" s="88">
        <f t="shared" si="417"/>
        <v>47235638.110000007</v>
      </c>
      <c r="Y1172" s="88">
        <f t="shared" si="417"/>
        <v>23498112.629999995</v>
      </c>
      <c r="Z1172" s="88">
        <f t="shared" si="417"/>
        <v>112889496.81</v>
      </c>
      <c r="AA1172" s="88">
        <f t="shared" si="417"/>
        <v>36591166.899999999</v>
      </c>
      <c r="AB1172" s="88">
        <f t="shared" si="417"/>
        <v>364621276.75000006</v>
      </c>
      <c r="AC1172" s="88">
        <f t="shared" si="417"/>
        <v>22330940.120000001</v>
      </c>
      <c r="AD1172" s="88">
        <f t="shared" si="417"/>
        <v>34311788.370000005</v>
      </c>
      <c r="AE1172" s="88">
        <f t="shared" si="417"/>
        <v>59950441.639999986</v>
      </c>
      <c r="AF1172" s="88">
        <f t="shared" si="417"/>
        <v>28715477.609999996</v>
      </c>
      <c r="AG1172" s="88">
        <f t="shared" si="417"/>
        <v>162729013.36999997</v>
      </c>
      <c r="AH1172" s="88">
        <f t="shared" si="417"/>
        <v>55015252.750000015</v>
      </c>
      <c r="AI1172" s="88">
        <f t="shared" si="417"/>
        <v>53918748.079999998</v>
      </c>
      <c r="AJ1172" s="88">
        <f t="shared" si="417"/>
        <v>77022482.470000014</v>
      </c>
      <c r="AK1172" s="88">
        <f t="shared" ref="AK1172:BG1172" si="418">VLOOKUP($C1172,ALLFUNCGC,AK1169)</f>
        <v>15288032.970000001</v>
      </c>
      <c r="AL1172" s="88">
        <f t="shared" si="418"/>
        <v>6676057.1400000015</v>
      </c>
      <c r="AM1172" s="88">
        <f t="shared" si="418"/>
        <v>13558433.849999996</v>
      </c>
      <c r="AN1172" s="88">
        <f t="shared" si="418"/>
        <v>5394469.3099999996</v>
      </c>
      <c r="AO1172" s="88">
        <f t="shared" si="418"/>
        <v>2672157.8400000008</v>
      </c>
      <c r="AP1172" s="88">
        <f t="shared" si="418"/>
        <v>9136035.4600000009</v>
      </c>
      <c r="AQ1172" s="88">
        <f t="shared" si="418"/>
        <v>2363028.27</v>
      </c>
      <c r="AR1172" s="88">
        <f t="shared" si="418"/>
        <v>4288928.96</v>
      </c>
      <c r="AS1172" s="88">
        <f t="shared" si="418"/>
        <v>2241083.37</v>
      </c>
      <c r="AT1172" s="88">
        <f t="shared" si="418"/>
        <v>2103413.9499999988</v>
      </c>
      <c r="AU1172" s="88">
        <f t="shared" si="418"/>
        <v>7733048.6499999985</v>
      </c>
      <c r="AV1172" s="88">
        <f t="shared" si="418"/>
        <v>3209421.26</v>
      </c>
      <c r="AW1172" s="88">
        <f t="shared" si="418"/>
        <v>2923824.3800000004</v>
      </c>
      <c r="AX1172" s="88">
        <f t="shared" si="418"/>
        <v>7358041.5500000007</v>
      </c>
      <c r="AY1172" s="88">
        <f t="shared" si="418"/>
        <v>2736067.0100000002</v>
      </c>
      <c r="AZ1172" s="88">
        <f t="shared" si="418"/>
        <v>6080781.0399999991</v>
      </c>
      <c r="BA1172" s="88">
        <f t="shared" ref="BA1172:BB1172" si="419">VLOOKUP($C1172,ALLFUNCGC,BA1169)</f>
        <v>1745929.05</v>
      </c>
      <c r="BB1172" s="88">
        <f t="shared" si="419"/>
        <v>1150163.81</v>
      </c>
      <c r="BC1172" s="88">
        <f t="shared" ref="BC1172" si="420">VLOOKUP($C1172,ALLFUNCGC,BC1169)</f>
        <v>1730643.38</v>
      </c>
      <c r="BD1172" s="88">
        <f t="shared" si="418"/>
        <v>52750040.859999999</v>
      </c>
      <c r="BE1172" s="88">
        <f t="shared" si="418"/>
        <v>32331544.480000008</v>
      </c>
      <c r="BF1172" s="88">
        <f t="shared" si="418"/>
        <v>55831939.18</v>
      </c>
      <c r="BG1172" s="88">
        <f t="shared" si="418"/>
        <v>18267710.829999998</v>
      </c>
      <c r="BH1172" s="75"/>
    </row>
    <row r="1173" spans="1:92" s="39" customFormat="1" ht="12.75">
      <c r="B1173" s="365" t="s">
        <v>858</v>
      </c>
      <c r="C1173" s="72"/>
      <c r="D1173" s="74"/>
      <c r="E1173" s="75"/>
      <c r="F1173" s="75"/>
      <c r="G1173" s="75"/>
      <c r="H1173" s="75"/>
      <c r="I1173" s="75"/>
      <c r="J1173" s="75"/>
      <c r="K1173" s="75"/>
      <c r="L1173" s="75"/>
      <c r="M1173" s="75"/>
      <c r="N1173" s="75"/>
      <c r="O1173" s="75"/>
      <c r="P1173" s="75"/>
      <c r="Q1173" s="75"/>
      <c r="R1173" s="75"/>
      <c r="S1173" s="75"/>
      <c r="T1173" s="75"/>
      <c r="U1173" s="75"/>
      <c r="V1173" s="75"/>
      <c r="W1173" s="75"/>
      <c r="X1173" s="75"/>
      <c r="Y1173" s="75"/>
      <c r="Z1173" s="75"/>
      <c r="AA1173" s="75"/>
      <c r="AB1173" s="75"/>
      <c r="AC1173" s="75"/>
      <c r="AD1173" s="75"/>
      <c r="AE1173" s="75"/>
      <c r="AF1173" s="75"/>
      <c r="AG1173" s="75"/>
      <c r="AH1173" s="75"/>
      <c r="AI1173" s="75"/>
      <c r="AJ1173" s="75"/>
      <c r="AK1173" s="75"/>
      <c r="AL1173" s="75"/>
      <c r="AM1173" s="75"/>
      <c r="AN1173" s="75"/>
      <c r="AO1173" s="75"/>
      <c r="AP1173" s="75"/>
      <c r="AQ1173" s="75"/>
      <c r="AR1173" s="75"/>
      <c r="AS1173" s="75"/>
      <c r="AT1173" s="75"/>
      <c r="AU1173" s="75"/>
      <c r="AV1173" s="75"/>
      <c r="AW1173" s="75"/>
      <c r="AX1173" s="75"/>
      <c r="AY1173" s="75"/>
      <c r="AZ1173" s="75"/>
      <c r="BA1173" s="75"/>
      <c r="BB1173" s="75"/>
      <c r="BC1173" s="75"/>
      <c r="BD1173" s="75"/>
      <c r="BE1173" s="75"/>
      <c r="BF1173" s="75"/>
      <c r="BG1173" s="75"/>
      <c r="BH1173" s="75"/>
    </row>
    <row r="1174" spans="1:92" s="29" customFormat="1" ht="22.9" customHeight="1">
      <c r="A1174" s="28"/>
      <c r="B1174" s="78"/>
      <c r="C1174" s="71"/>
      <c r="D1174" s="76"/>
      <c r="E1174" s="77" t="str">
        <f t="shared" ref="E1174:BG1174" si="421">VLOOKUP(E1171,num,15)</f>
        <v>Barrington</v>
      </c>
      <c r="F1174" s="77" t="str">
        <f t="shared" si="421"/>
        <v>Burrillville</v>
      </c>
      <c r="G1174" s="77" t="str">
        <f t="shared" si="421"/>
        <v>Central Falls</v>
      </c>
      <c r="H1174" s="77" t="str">
        <f t="shared" si="421"/>
        <v>Coventry</v>
      </c>
      <c r="I1174" s="77" t="str">
        <f t="shared" si="421"/>
        <v>Cranston</v>
      </c>
      <c r="J1174" s="77" t="str">
        <f t="shared" si="421"/>
        <v>Cumberland</v>
      </c>
      <c r="K1174" s="77" t="str">
        <f t="shared" si="421"/>
        <v>East Greenwich</v>
      </c>
      <c r="L1174" s="77" t="str">
        <f t="shared" si="421"/>
        <v>E Providence</v>
      </c>
      <c r="M1174" s="77" t="str">
        <f t="shared" si="421"/>
        <v>Foster</v>
      </c>
      <c r="N1174" s="77" t="str">
        <f t="shared" si="421"/>
        <v>Glocester</v>
      </c>
      <c r="O1174" s="77" t="str">
        <f t="shared" si="421"/>
        <v>Jamestown</v>
      </c>
      <c r="P1174" s="77" t="str">
        <f t="shared" si="421"/>
        <v>Johnston</v>
      </c>
      <c r="Q1174" s="77" t="str">
        <f t="shared" si="421"/>
        <v>Lincoln</v>
      </c>
      <c r="R1174" s="77" t="str">
        <f t="shared" si="421"/>
        <v>Little Compton</v>
      </c>
      <c r="S1174" s="77" t="str">
        <f t="shared" si="421"/>
        <v>Middletown</v>
      </c>
      <c r="T1174" s="77" t="str">
        <f t="shared" si="421"/>
        <v>Narragansett</v>
      </c>
      <c r="U1174" s="77" t="str">
        <f t="shared" si="421"/>
        <v>Newport</v>
      </c>
      <c r="V1174" s="77" t="str">
        <f t="shared" si="421"/>
        <v>New Shoreham</v>
      </c>
      <c r="W1174" s="77" t="str">
        <f t="shared" si="421"/>
        <v>North Kingstown</v>
      </c>
      <c r="X1174" s="77" t="str">
        <f t="shared" si="421"/>
        <v>North Providence</v>
      </c>
      <c r="Y1174" s="77" t="str">
        <f t="shared" si="421"/>
        <v>North Smithfield</v>
      </c>
      <c r="Z1174" s="77" t="str">
        <f t="shared" si="421"/>
        <v>Pawtucket</v>
      </c>
      <c r="AA1174" s="77" t="str">
        <f t="shared" si="421"/>
        <v>Portsmouth</v>
      </c>
      <c r="AB1174" s="77" t="str">
        <f t="shared" si="421"/>
        <v>Providence</v>
      </c>
      <c r="AC1174" s="77" t="str">
        <f t="shared" si="421"/>
        <v>Scituate</v>
      </c>
      <c r="AD1174" s="77" t="str">
        <f t="shared" si="421"/>
        <v>Smithfield</v>
      </c>
      <c r="AE1174" s="77" t="str">
        <f t="shared" si="421"/>
        <v>South Kingstown</v>
      </c>
      <c r="AF1174" s="77" t="str">
        <f t="shared" si="421"/>
        <v>Tiverton</v>
      </c>
      <c r="AG1174" s="77" t="str">
        <f t="shared" si="421"/>
        <v>Warwick</v>
      </c>
      <c r="AH1174" s="77" t="str">
        <f t="shared" si="421"/>
        <v>Westerly</v>
      </c>
      <c r="AI1174" s="77" t="str">
        <f t="shared" si="421"/>
        <v>W Warwick</v>
      </c>
      <c r="AJ1174" s="77" t="str">
        <f t="shared" si="421"/>
        <v>Woonsocket</v>
      </c>
      <c r="AK1174" s="77" t="str">
        <f t="shared" si="421"/>
        <v>Davies</v>
      </c>
      <c r="AL1174" s="77" t="str">
        <f t="shared" si="421"/>
        <v>Deaf</v>
      </c>
      <c r="AM1174" s="77" t="str">
        <f t="shared" si="421"/>
        <v>Metropolitan C&amp;TC</v>
      </c>
      <c r="AN1174" s="77" t="str">
        <f t="shared" si="421"/>
        <v>Highlander</v>
      </c>
      <c r="AO1174" s="77" t="str">
        <f t="shared" si="421"/>
        <v>New England Laborers</v>
      </c>
      <c r="AP1174" s="77" t="str">
        <f t="shared" si="421"/>
        <v>Cuffee</v>
      </c>
      <c r="AQ1174" s="77" t="str">
        <f t="shared" si="421"/>
        <v>Kingston Hill</v>
      </c>
      <c r="AR1174" s="77" t="str">
        <f t="shared" si="421"/>
        <v>International</v>
      </c>
      <c r="AS1174" s="77" t="str">
        <f t="shared" si="421"/>
        <v>Blackstone</v>
      </c>
      <c r="AT1174" s="77" t="str">
        <f t="shared" si="421"/>
        <v>Compass</v>
      </c>
      <c r="AU1174" s="77" t="str">
        <f t="shared" si="421"/>
        <v>Times 2</v>
      </c>
      <c r="AV1174" s="77" t="str">
        <f t="shared" si="421"/>
        <v>ACES</v>
      </c>
      <c r="AW1174" s="77" t="str">
        <f t="shared" si="421"/>
        <v>Beacon</v>
      </c>
      <c r="AX1174" s="77" t="str">
        <f t="shared" si="421"/>
        <v>Learning Community</v>
      </c>
      <c r="AY1174" s="77" t="str">
        <f t="shared" si="421"/>
        <v>Segue</v>
      </c>
      <c r="AZ1174" s="77" t="str">
        <f t="shared" si="421"/>
        <v>RIMA-BV</v>
      </c>
      <c r="BA1174" s="77" t="str">
        <f t="shared" ref="BA1174:BB1174" si="422">VLOOKUP(BA1171,num,15)</f>
        <v>Greene</v>
      </c>
      <c r="BB1174" s="77" t="str">
        <f t="shared" si="422"/>
        <v>Trinity</v>
      </c>
      <c r="BC1174" s="77" t="str">
        <f t="shared" ref="BC1174" si="423">VLOOKUP(BC1171,num,15)</f>
        <v>RINI</v>
      </c>
      <c r="BD1174" s="77" t="str">
        <f t="shared" si="421"/>
        <v>Bristol-Warren</v>
      </c>
      <c r="BE1174" s="77" t="str">
        <f t="shared" si="421"/>
        <v>Exeter-W. Greenwich</v>
      </c>
      <c r="BF1174" s="77" t="str">
        <f t="shared" si="421"/>
        <v>Chariho</v>
      </c>
      <c r="BG1174" s="77" t="str">
        <f t="shared" si="421"/>
        <v>Foster-Glocester</v>
      </c>
      <c r="BH1174" s="78"/>
    </row>
    <row r="1175" spans="1:92" ht="12.75">
      <c r="A1175" s="101">
        <f>LEFT(B1175,2)*100</f>
        <v>0</v>
      </c>
      <c r="B1175" s="248" t="s">
        <v>470</v>
      </c>
      <c r="E1175" s="79">
        <f>ALL!E563/E$1172</f>
        <v>0.15751611017209474</v>
      </c>
      <c r="F1175" s="79">
        <f>ALL!F563/F$1172</f>
        <v>0.23367311446362354</v>
      </c>
      <c r="G1175" s="79">
        <f>ALL!G563/G$1172</f>
        <v>0.24916655563948498</v>
      </c>
      <c r="H1175" s="79">
        <f>ALL!H563/H$1172</f>
        <v>0.15489556037253008</v>
      </c>
      <c r="I1175" s="79">
        <f>ALL!I563/I$1172</f>
        <v>0.16105430081122663</v>
      </c>
      <c r="J1175" s="79">
        <f>ALL!J563/J$1172</f>
        <v>0.21222493438191392</v>
      </c>
      <c r="K1175" s="79">
        <f>ALL!K563/K$1172</f>
        <v>0.20090398547683003</v>
      </c>
      <c r="L1175" s="79">
        <f>ALL!L563/L$1172</f>
        <v>0.26675603919028035</v>
      </c>
      <c r="M1175" s="79">
        <f>ALL!M563/M$1172</f>
        <v>0.27310761135642203</v>
      </c>
      <c r="N1175" s="79">
        <f>ALL!N563/N$1172</f>
        <v>0.19853015332886426</v>
      </c>
      <c r="O1175" s="79">
        <f>ALL!O563/O$1172</f>
        <v>0.35941660210784721</v>
      </c>
      <c r="P1175" s="79">
        <f>ALL!P563/P$1172</f>
        <v>0.23266517116184213</v>
      </c>
      <c r="Q1175" s="79">
        <f>ALL!Q563/Q$1172</f>
        <v>0.21740976193160044</v>
      </c>
      <c r="R1175" s="79">
        <f>ALL!R563/R$1172</f>
        <v>0.35914488566167402</v>
      </c>
      <c r="S1175" s="79">
        <f>ALL!S563/S$1172</f>
        <v>0.23177969563844475</v>
      </c>
      <c r="T1175" s="79">
        <f>ALL!T563/T$1172</f>
        <v>0.16000345343463637</v>
      </c>
      <c r="U1175" s="79">
        <f>ALL!U563/U$1172</f>
        <v>0.19299863861867952</v>
      </c>
      <c r="V1175" s="79">
        <f>ALL!V563/V$1172</f>
        <v>0.19064826260512646</v>
      </c>
      <c r="W1175" s="79">
        <f>ALL!W563/W$1172</f>
        <v>0.15492438154680063</v>
      </c>
      <c r="X1175" s="79">
        <f>ALL!X563/X$1172</f>
        <v>0.20923953069044288</v>
      </c>
      <c r="Y1175" s="79">
        <f>ALL!Y563/Y$1172</f>
        <v>0.2354135613826957</v>
      </c>
      <c r="Z1175" s="79">
        <f>ALL!Z563/Z$1172</f>
        <v>0.19675742303452651</v>
      </c>
      <c r="AA1175" s="79">
        <f>ALL!AA563/AA$1172</f>
        <v>0.24215359199162348</v>
      </c>
      <c r="AB1175" s="79">
        <f>ALL!AB563/AB$1172</f>
        <v>0.26236836438261962</v>
      </c>
      <c r="AC1175" s="79">
        <f>ALL!AC563/AC$1172</f>
        <v>0.1956179012852057</v>
      </c>
      <c r="AD1175" s="79">
        <f>ALL!AD563/AD$1172</f>
        <v>0.19113605648530049</v>
      </c>
      <c r="AE1175" s="79">
        <f>ALL!AE563/AE$1172</f>
        <v>0.19200118689901274</v>
      </c>
      <c r="AF1175" s="79">
        <f>ALL!AF563/AF$1172</f>
        <v>0.25166455415261335</v>
      </c>
      <c r="AG1175" s="79">
        <f>ALL!AG563/AG$1172</f>
        <v>0.14364687105212556</v>
      </c>
      <c r="AH1175" s="79">
        <f>ALL!AH563/AH$1172</f>
        <v>0.19539730388678422</v>
      </c>
      <c r="AI1175" s="79">
        <f>ALL!AI563/AI$1172</f>
        <v>0.17424864271811555</v>
      </c>
      <c r="AJ1175" s="79">
        <f>ALL!AJ563/AJ$1172</f>
        <v>0.19757643758012211</v>
      </c>
      <c r="AK1175" s="79">
        <f>ALL!AK563/AK$1172</f>
        <v>0.1761654265977162</v>
      </c>
      <c r="AL1175" s="79">
        <f>ALL!AL563/AL$1172</f>
        <v>0.15479437013925851</v>
      </c>
      <c r="AM1175" s="79">
        <f>ALL!AM563/AM$1172</f>
        <v>0.29696985688358107</v>
      </c>
      <c r="AN1175" s="79">
        <f>ALL!AN563/AN$1172</f>
        <v>0.25266469260903074</v>
      </c>
      <c r="AO1175" s="79">
        <f>ALL!AO563/AO$1172</f>
        <v>0.25522688060971715</v>
      </c>
      <c r="AP1175" s="79">
        <f>ALL!AP563/AP$1172</f>
        <v>0.18757952478437515</v>
      </c>
      <c r="AQ1175" s="79">
        <f>ALL!AQ563/AQ$1172</f>
        <v>0.296171450373719</v>
      </c>
      <c r="AR1175" s="79">
        <f>ALL!AR563/AR$1172</f>
        <v>0.23208544820476579</v>
      </c>
      <c r="AS1175" s="79">
        <f>ALL!AS563/AS$1172</f>
        <v>0.22970104409814968</v>
      </c>
      <c r="AT1175" s="79">
        <f>ALL!AT563/AT$1172</f>
        <v>0.25275058197650552</v>
      </c>
      <c r="AU1175" s="79">
        <f>ALL!AU563/AU$1172</f>
        <v>0.26881839673929903</v>
      </c>
      <c r="AV1175" s="79">
        <f>ALL!AV563/AV$1172</f>
        <v>0.19413518186764925</v>
      </c>
      <c r="AW1175" s="79">
        <f>ALL!AW563/AW$1172</f>
        <v>0.1932692858932929</v>
      </c>
      <c r="AX1175" s="79">
        <f>ALL!AX563/AX$1172</f>
        <v>0.2521085559784586</v>
      </c>
      <c r="AY1175" s="79">
        <f>ALL!AY563/AY$1172</f>
        <v>0.14560279355146347</v>
      </c>
      <c r="AZ1175" s="79">
        <f>ALL!AZ563/AZ$1172</f>
        <v>0.27093587142220144</v>
      </c>
      <c r="BA1175" s="79">
        <f>ALL!BA563/BA$1172</f>
        <v>0.34182197724472252</v>
      </c>
      <c r="BB1175" s="79">
        <f>ALL!BB563/BB$1172</f>
        <v>0.41396736348364149</v>
      </c>
      <c r="BC1175" s="79">
        <f>ALL!BC563/BC$1172</f>
        <v>0.40814648365049078</v>
      </c>
      <c r="BD1175" s="79">
        <f>ALL!BD563/BD$1172</f>
        <v>0.19907046001859713</v>
      </c>
      <c r="BE1175" s="79">
        <f>ALL!BE563/BE$1172</f>
        <v>0.24311016459056581</v>
      </c>
      <c r="BF1175" s="79">
        <f>ALL!BF563/BF$1172</f>
        <v>0.21200222030332122</v>
      </c>
      <c r="BG1175" s="79">
        <f>ALL!BG563/BG$1172</f>
        <v>0.22821206985352752</v>
      </c>
      <c r="BH1175" s="79" t="e">
        <f>ALL!BH563/BH$1172</f>
        <v>#DIV/0!</v>
      </c>
      <c r="BJ1175" s="267">
        <f t="array" ref="BJ1175">(MIN(IF($E$4:$BG$4=BJ$4,$E1175:$BG1175)))</f>
        <v>0.14560279355146347</v>
      </c>
      <c r="BK1175" s="267">
        <f t="array" ref="BK1175">(MAX(IF($E$4:$BG$4=BK$4,$E1175:$BG1175)))</f>
        <v>0.41396736348364149</v>
      </c>
      <c r="BL1175" s="267">
        <f t="array" ref="BL1175">(AVERAGE(IF($E$4:$BG$4=BL$4,$E1175:$BG1175)))</f>
        <v>0.26218659578046766</v>
      </c>
      <c r="BM1175" s="267">
        <f t="array" ref="BM1175">(MIN(IF($E$4:$BG$4=BM$4,$E1175:$BG1175)))</f>
        <v>0.19907046001859713</v>
      </c>
      <c r="BN1175" s="267">
        <f t="array" ref="BN1175">(MAX(IF($E$4:$BG$4=BN$4,$E1175:$BG1175)))</f>
        <v>0.24311016459056581</v>
      </c>
      <c r="BO1175" s="267">
        <f t="array" ref="BO1175">(AVERAGE(IF($E$4:$BG$4=BO$4,$E1175:$BG1175)))</f>
        <v>0.22059872869150293</v>
      </c>
      <c r="BP1175" s="267">
        <f t="array" ref="BP1175">(MIN(IF($E$4:$BG$4=BP$4,$E1175:$BG1175)))</f>
        <v>0.15479437013925851</v>
      </c>
      <c r="BQ1175" s="267">
        <f t="array" ref="BQ1175">(MAX(IF($E$4:$BG$4=BQ$4,$E1175:$BG1175)))</f>
        <v>0.29696985688358107</v>
      </c>
      <c r="BR1175" s="267">
        <f t="array" ref="BR1175">(AVERAGE(IF($E$4:$BG$4=BR$4,$E1175:$BG1175)))</f>
        <v>0.20930988454018529</v>
      </c>
      <c r="BS1175" s="267">
        <f t="array" ref="BS1175">(MIN(IF($E$4:$BG$4=BS$4,$E1175:$BG1175)))</f>
        <v>0.15489556037253008</v>
      </c>
      <c r="BT1175" s="267">
        <f t="array" ref="BT1175">(MAX(IF($E$4:$BG$4=BT$4,$E1175:$BG1175)))</f>
        <v>0.35941660210784721</v>
      </c>
      <c r="BU1175" s="267">
        <f t="array" ref="BU1175">(AVERAGE(IF($E$4:$BG$4=BU$4,$E1175:$BG1175)))</f>
        <v>0.21940774612198299</v>
      </c>
      <c r="BV1175" s="267">
        <f t="array" ref="BV1175">(MIN(IF($E$4:$BG$4=BV$4,$E1175:$BG1175)))</f>
        <v>0.19675742303452651</v>
      </c>
      <c r="BW1175" s="267">
        <f t="array" ref="BW1175">(MAX(IF($E$4:$BG$4=BW$4,$E1175:$BG1175)))</f>
        <v>0.26236836438261962</v>
      </c>
      <c r="BX1175" s="267">
        <f t="array" ref="BX1175">(AVERAGE(IF($E$4:$BG$4=BX$4,$E1175:$BG1175)))</f>
        <v>0.22646719515918828</v>
      </c>
      <c r="BY1175" s="267">
        <f t="array" ref="BY1175">(MIN(IF($E$4:$BG$4=BY$4,$E1175:$BG1175)))</f>
        <v>0.14364687105212556</v>
      </c>
      <c r="BZ1175" s="267">
        <f t="array" ref="BZ1175">(MAX(IF($E$4:$BG$4=BZ$4,$E1175:$BG1175)))</f>
        <v>0.26675603919028035</v>
      </c>
      <c r="CA1175" s="267">
        <f t="array" ref="CA1175">(AVERAGE(IF($E$4:$BG$4=CA$4,$E1175:$BG1175)))</f>
        <v>0.19722988489181609</v>
      </c>
      <c r="CB1175" s="268">
        <f t="shared" ref="CB1175:CB1203" si="424">ROUND(MIN($E1175:$BG1175),1)</f>
        <v>0.1</v>
      </c>
      <c r="CC1175" s="268">
        <f t="shared" ref="CC1175:CC1203" si="425">ROUND(MAX($E1175:$BG1175),1)</f>
        <v>0.4</v>
      </c>
      <c r="CD1175" s="268">
        <f t="shared" ref="CD1175:CD1203" si="426">(AVERAGE($E1175:$BG1175))</f>
        <v>0.22907910444209378</v>
      </c>
      <c r="CE1175" s="79"/>
      <c r="CF1175" s="79"/>
      <c r="CG1175" s="79"/>
      <c r="CH1175" s="79"/>
      <c r="CI1175" s="79"/>
      <c r="CJ1175" s="79"/>
      <c r="CK1175" s="79"/>
      <c r="CL1175" s="79"/>
      <c r="CM1175" s="79"/>
      <c r="CN1175" s="79"/>
    </row>
    <row r="1176" spans="1:92" ht="12.75">
      <c r="A1176" s="22">
        <f>LEFT(B1176,2)*100</f>
        <v>1100</v>
      </c>
      <c r="B1176" s="248" t="s">
        <v>471</v>
      </c>
      <c r="E1176" s="79">
        <f>ALL!E564/E$1172</f>
        <v>0.55221452724771469</v>
      </c>
      <c r="F1176" s="79">
        <f>ALL!F564/F$1172</f>
        <v>0.50293407643960497</v>
      </c>
      <c r="G1176" s="79">
        <f>ALL!G564/G$1172</f>
        <v>0.44975496315279373</v>
      </c>
      <c r="H1176" s="79">
        <f>ALL!H564/H$1172</f>
        <v>0.58228444241156907</v>
      </c>
      <c r="I1176" s="79">
        <f>ALL!I564/I$1172</f>
        <v>0.54114800925796747</v>
      </c>
      <c r="J1176" s="79">
        <f>ALL!J564/J$1172</f>
        <v>0.53041808011937475</v>
      </c>
      <c r="K1176" s="79">
        <f>ALL!K564/K$1172</f>
        <v>0.54382303792473252</v>
      </c>
      <c r="L1176" s="79">
        <f>ALL!L564/L$1172</f>
        <v>0.42921396174794918</v>
      </c>
      <c r="M1176" s="79">
        <f>ALL!M564/M$1172</f>
        <v>0.48129493113888921</v>
      </c>
      <c r="N1176" s="79">
        <f>ALL!N564/N$1172</f>
        <v>0.49483849820080561</v>
      </c>
      <c r="O1176" s="79">
        <f>ALL!O564/O$1172</f>
        <v>0.36465260024390578</v>
      </c>
      <c r="P1176" s="79">
        <f>ALL!P564/P$1172</f>
        <v>0.46380592386272274</v>
      </c>
      <c r="Q1176" s="79">
        <f>ALL!Q564/Q$1172</f>
        <v>0.53241873039693444</v>
      </c>
      <c r="R1176" s="79">
        <f>ALL!R564/R$1172</f>
        <v>0.42289537134274979</v>
      </c>
      <c r="S1176" s="79">
        <f>ALL!S564/S$1172</f>
        <v>0.51403637811215641</v>
      </c>
      <c r="T1176" s="79">
        <f>ALL!T564/T$1172</f>
        <v>0.47630346249987437</v>
      </c>
      <c r="U1176" s="79">
        <f>ALL!U564/U$1172</f>
        <v>0.47761793901883498</v>
      </c>
      <c r="V1176" s="79">
        <f>ALL!V564/V$1172</f>
        <v>0.53362750331734499</v>
      </c>
      <c r="W1176" s="79">
        <f>ALL!W564/W$1172</f>
        <v>0.50647202528273738</v>
      </c>
      <c r="X1176" s="79">
        <f>ALL!X564/X$1172</f>
        <v>0.51600498448310284</v>
      </c>
      <c r="Y1176" s="79">
        <f>ALL!Y564/Y$1172</f>
        <v>0.49622071242919247</v>
      </c>
      <c r="Z1176" s="79">
        <f>ALL!Z564/Z$1172</f>
        <v>0.51502071647864556</v>
      </c>
      <c r="AA1176" s="79">
        <f>ALL!AA564/AA$1172</f>
        <v>0.52384249762748059</v>
      </c>
      <c r="AB1176" s="79">
        <f>ALL!AB564/AB$1172</f>
        <v>0.41953620878488695</v>
      </c>
      <c r="AC1176" s="79">
        <f>ALL!AC564/AC$1172</f>
        <v>0.56233957963790371</v>
      </c>
      <c r="AD1176" s="79">
        <f>ALL!AD564/AD$1172</f>
        <v>0.51239997636998702</v>
      </c>
      <c r="AE1176" s="79">
        <f>ALL!AE564/AE$1172</f>
        <v>0.50973754411194405</v>
      </c>
      <c r="AF1176" s="79">
        <f>ALL!AF564/AF$1172</f>
        <v>0.49556142312062373</v>
      </c>
      <c r="AG1176" s="79">
        <f>ALL!AG564/AG$1172</f>
        <v>0.54347396446701679</v>
      </c>
      <c r="AH1176" s="79">
        <f>ALL!AH564/AH$1172</f>
        <v>0.49856412520071502</v>
      </c>
      <c r="AI1176" s="79">
        <f>ALL!AI564/AI$1172</f>
        <v>0.51389426399308191</v>
      </c>
      <c r="AJ1176" s="79">
        <f>ALL!AJ564/AJ$1172</f>
        <v>0.49692285112866452</v>
      </c>
      <c r="AK1176" s="79">
        <f>ALL!AK564/AK$1172</f>
        <v>0.49712968142558855</v>
      </c>
      <c r="AL1176" s="79">
        <f>ALL!AL564/AL$1172</f>
        <v>0.37376945368685055</v>
      </c>
      <c r="AM1176" s="79">
        <f>ALL!AM564/AM$1172</f>
        <v>0.31601097791984301</v>
      </c>
      <c r="AN1176" s="79">
        <f>ALL!AN564/AN$1172</f>
        <v>0.4188173646315545</v>
      </c>
      <c r="AO1176" s="79">
        <f>ALL!AO564/AO$1172</f>
        <v>0.42985871672909859</v>
      </c>
      <c r="AP1176" s="79">
        <f>ALL!AP564/AP$1172</f>
        <v>0.47581423791890565</v>
      </c>
      <c r="AQ1176" s="79">
        <f>ALL!AQ564/AQ$1172</f>
        <v>0.38967914251825675</v>
      </c>
      <c r="AR1176" s="79">
        <f>ALL!AR564/AR$1172</f>
        <v>0.51243812394598398</v>
      </c>
      <c r="AS1176" s="79">
        <f>ALL!AS564/AS$1172</f>
        <v>0.38171956985250394</v>
      </c>
      <c r="AT1176" s="79">
        <f>ALL!AT564/AT$1172</f>
        <v>0.47191794558555644</v>
      </c>
      <c r="AU1176" s="79">
        <f>ALL!AU564/AU$1172</f>
        <v>0.53851524133370099</v>
      </c>
      <c r="AV1176" s="79">
        <f>ALL!AV564/AV$1172</f>
        <v>0.55842338066894981</v>
      </c>
      <c r="AW1176" s="79">
        <f>ALL!AW564/AW$1172</f>
        <v>0.53219383511673146</v>
      </c>
      <c r="AX1176" s="79">
        <f>ALL!AX564/AX$1172</f>
        <v>0.42823410259214961</v>
      </c>
      <c r="AY1176" s="79">
        <f>ALL!AY564/AY$1172</f>
        <v>0.39291053036014639</v>
      </c>
      <c r="AZ1176" s="79">
        <f>ALL!AZ564/AZ$1172</f>
        <v>0.38357337069976138</v>
      </c>
      <c r="BA1176" s="79">
        <f>ALL!BA564/BA$1172</f>
        <v>0.44270129991822993</v>
      </c>
      <c r="BB1176" s="79">
        <f>ALL!BB564/BB$1172</f>
        <v>0.20749649565134554</v>
      </c>
      <c r="BC1176" s="79">
        <f>ALL!BC564/BC$1172</f>
        <v>0.2966843752639553</v>
      </c>
      <c r="BD1176" s="79">
        <f>ALL!BD564/BD$1172</f>
        <v>0.45730581638832885</v>
      </c>
      <c r="BE1176" s="79">
        <f>ALL!BE564/BE$1172</f>
        <v>0.49750199901368869</v>
      </c>
      <c r="BF1176" s="79">
        <f>ALL!BF564/BF$1172</f>
        <v>0.48786972797386524</v>
      </c>
      <c r="BG1176" s="79">
        <f>ALL!BG564/BG$1172</f>
        <v>0.49619777455170072</v>
      </c>
      <c r="BH1176" s="79" t="e">
        <f>ALL!BH564/BH$1172</f>
        <v>#DIV/0!</v>
      </c>
      <c r="BJ1176" s="267">
        <f t="array" ref="BJ1176">(MIN(IF($E$4:$BG$4=BJ$4,$E1176:$BG1176)))</f>
        <v>0.20749649565134554</v>
      </c>
      <c r="BK1176" s="267">
        <f t="array" ref="BK1176">(MAX(IF($E$4:$BG$4=BK$4,$E1176:$BG1176)))</f>
        <v>0.55842338066894981</v>
      </c>
      <c r="BL1176" s="267">
        <f t="array" ref="BL1176">(AVERAGE(IF($E$4:$BG$4=BL$4,$E1176:$BG1176)))</f>
        <v>0.42881110829917696</v>
      </c>
      <c r="BM1176" s="267">
        <f t="array" ref="BM1176">(MIN(IF($E$4:$BG$4=BM$4,$E1176:$BG1176)))</f>
        <v>0.45730581638832885</v>
      </c>
      <c r="BN1176" s="267">
        <f t="array" ref="BN1176">(MAX(IF($E$4:$BG$4=BN$4,$E1176:$BG1176)))</f>
        <v>0.49750199901368869</v>
      </c>
      <c r="BO1176" s="267">
        <f t="array" ref="BO1176">(AVERAGE(IF($E$4:$BG$4=BO$4,$E1176:$BG1176)))</f>
        <v>0.48471882948189587</v>
      </c>
      <c r="BP1176" s="267">
        <f t="array" ref="BP1176">(MIN(IF($E$4:$BG$4=BP$4,$E1176:$BG1176)))</f>
        <v>0.31601097791984301</v>
      </c>
      <c r="BQ1176" s="267">
        <f t="array" ref="BQ1176">(MAX(IF($E$4:$BG$4=BQ$4,$E1176:$BG1176)))</f>
        <v>0.49712968142558855</v>
      </c>
      <c r="BR1176" s="267">
        <f t="array" ref="BR1176">(AVERAGE(IF($E$4:$BG$4=BR$4,$E1176:$BG1176)))</f>
        <v>0.39563670434409404</v>
      </c>
      <c r="BS1176" s="267">
        <f t="array" ref="BS1176">(MIN(IF($E$4:$BG$4=BS$4,$E1176:$BG1176)))</f>
        <v>0.36465260024390578</v>
      </c>
      <c r="BT1176" s="267">
        <f t="array" ref="BT1176">(MAX(IF($E$4:$BG$4=BT$4,$E1176:$BG1176)))</f>
        <v>0.58228444241156907</v>
      </c>
      <c r="BU1176" s="267">
        <f t="array" ref="BU1176">(AVERAGE(IF($E$4:$BG$4=BU$4,$E1176:$BG1176)))</f>
        <v>0.50651807253220205</v>
      </c>
      <c r="BV1176" s="267">
        <f t="array" ref="BV1176">(MIN(IF($E$4:$BG$4=BV$4,$E1176:$BG1176)))</f>
        <v>0.41953620878488695</v>
      </c>
      <c r="BW1176" s="267">
        <f t="array" ref="BW1176">(MAX(IF($E$4:$BG$4=BW$4,$E1176:$BG1176)))</f>
        <v>0.51502071647864556</v>
      </c>
      <c r="BX1176" s="267">
        <f t="array" ref="BX1176">(AVERAGE(IF($E$4:$BG$4=BX$4,$E1176:$BG1176)))</f>
        <v>0.47030868488624766</v>
      </c>
      <c r="BY1176" s="267">
        <f t="array" ref="BY1176">(MIN(IF($E$4:$BG$4=BY$4,$E1176:$BG1176)))</f>
        <v>0.42921396174794918</v>
      </c>
      <c r="BZ1176" s="267">
        <f t="array" ref="BZ1176">(MAX(IF($E$4:$BG$4=BZ$4,$E1176:$BG1176)))</f>
        <v>0.54347396446701679</v>
      </c>
      <c r="CA1176" s="267">
        <f t="array" ref="CA1176">(AVERAGE(IF($E$4:$BG$4=CA$4,$E1176:$BG1176)))</f>
        <v>0.49787986383295368</v>
      </c>
      <c r="CB1176" s="268">
        <f t="shared" si="424"/>
        <v>0.2</v>
      </c>
      <c r="CC1176" s="268">
        <f t="shared" si="425"/>
        <v>0.6</v>
      </c>
      <c r="CD1176" s="268">
        <f t="shared" si="426"/>
        <v>0.47254611769633814</v>
      </c>
      <c r="CE1176" s="79"/>
      <c r="CF1176" s="79"/>
      <c r="CG1176" s="79"/>
      <c r="CH1176" s="79"/>
      <c r="CI1176" s="79"/>
      <c r="CJ1176" s="79"/>
      <c r="CK1176" s="79"/>
      <c r="CL1176" s="79"/>
      <c r="CM1176" s="79"/>
      <c r="CN1176" s="79"/>
    </row>
    <row r="1177" spans="1:92" ht="24">
      <c r="A1177" s="22">
        <f t="shared" ref="A1177:A1202" si="427">LEFT(B1177,2)*100</f>
        <v>1500</v>
      </c>
      <c r="B1177" s="248" t="s">
        <v>472</v>
      </c>
      <c r="E1177" s="79">
        <f>ALL!E565/E$1172</f>
        <v>2.105711008775573E-2</v>
      </c>
      <c r="F1177" s="79">
        <f>ALL!F565/F$1172</f>
        <v>1.5371455690450423E-2</v>
      </c>
      <c r="G1177" s="79">
        <f>ALL!G565/G$1172</f>
        <v>1.9060719247663928E-2</v>
      </c>
      <c r="H1177" s="79">
        <f>ALL!H565/H$1172</f>
        <v>1.4794011521359653E-2</v>
      </c>
      <c r="I1177" s="79">
        <f>ALL!I565/I$1172</f>
        <v>2.0209580354263446E-2</v>
      </c>
      <c r="J1177" s="79">
        <f>ALL!J565/J$1172</f>
        <v>2.1993324140483897E-2</v>
      </c>
      <c r="K1177" s="79">
        <f>ALL!K565/K$1172</f>
        <v>1.6679544667245839E-2</v>
      </c>
      <c r="L1177" s="79">
        <f>ALL!L565/L$1172</f>
        <v>1.6208302515470997E-2</v>
      </c>
      <c r="M1177" s="79">
        <f>ALL!M565/M$1172</f>
        <v>0</v>
      </c>
      <c r="N1177" s="79">
        <f>ALL!N565/N$1172</f>
        <v>0</v>
      </c>
      <c r="O1177" s="79">
        <f>ALL!O565/O$1172</f>
        <v>0</v>
      </c>
      <c r="P1177" s="79">
        <f>ALL!P565/P$1172</f>
        <v>1.4543871288532425E-2</v>
      </c>
      <c r="Q1177" s="79">
        <f>ALL!Q565/Q$1172</f>
        <v>1.5442227230659652E-2</v>
      </c>
      <c r="R1177" s="79">
        <f>ALL!R565/R$1172</f>
        <v>1.4340125147627066E-2</v>
      </c>
      <c r="S1177" s="79">
        <f>ALL!S565/S$1172</f>
        <v>1.9241666734819432E-2</v>
      </c>
      <c r="T1177" s="79">
        <f>ALL!T565/T$1172</f>
        <v>1.3620586276711233E-2</v>
      </c>
      <c r="U1177" s="79">
        <f>ALL!U565/U$1172</f>
        <v>1.2413436629991118E-2</v>
      </c>
      <c r="V1177" s="79">
        <f>ALL!V565/V$1172</f>
        <v>8.1498920045343995E-3</v>
      </c>
      <c r="W1177" s="79">
        <f>ALL!W565/W$1172</f>
        <v>1.4754046648742664E-2</v>
      </c>
      <c r="X1177" s="79">
        <f>ALL!X565/X$1172</f>
        <v>1.1177114168978037E-2</v>
      </c>
      <c r="Y1177" s="79">
        <f>ALL!Y565/Y$1172</f>
        <v>2.0187606020509577E-2</v>
      </c>
      <c r="Z1177" s="79">
        <f>ALL!Z565/Z$1172</f>
        <v>1.4405008224431644E-2</v>
      </c>
      <c r="AA1177" s="79">
        <f>ALL!AA565/AA$1172</f>
        <v>2.2520736828428391E-2</v>
      </c>
      <c r="AB1177" s="79">
        <f>ALL!AB565/AB$1172</f>
        <v>1.5075486183898344E-2</v>
      </c>
      <c r="AC1177" s="79">
        <f>ALL!AC565/AC$1172</f>
        <v>1.7516267470068337E-2</v>
      </c>
      <c r="AD1177" s="79">
        <f>ALL!AD565/AD$1172</f>
        <v>2.0506129625559935E-2</v>
      </c>
      <c r="AE1177" s="79">
        <f>ALL!AE565/AE$1172</f>
        <v>1.8130863264145928E-2</v>
      </c>
      <c r="AF1177" s="79">
        <f>ALL!AF565/AF$1172</f>
        <v>2.7226010328581129E-2</v>
      </c>
      <c r="AG1177" s="79">
        <f>ALL!AG565/AG$1172</f>
        <v>2.0304724287163546E-2</v>
      </c>
      <c r="AH1177" s="79">
        <f>ALL!AH565/AH$1172</f>
        <v>1.2334787828453625E-2</v>
      </c>
      <c r="AI1177" s="79">
        <f>ALL!AI565/AI$1172</f>
        <v>1.8126268223993231E-2</v>
      </c>
      <c r="AJ1177" s="79">
        <f>ALL!AJ565/AJ$1172</f>
        <v>1.608686594180609E-2</v>
      </c>
      <c r="AK1177" s="79">
        <f>ALL!AK565/AK$1172</f>
        <v>4.7739402540024768E-2</v>
      </c>
      <c r="AL1177" s="79">
        <f>ALL!AL565/AL$1172</f>
        <v>3.1054928927705356E-2</v>
      </c>
      <c r="AM1177" s="79">
        <f>ALL!AM565/AM$1172</f>
        <v>4.929835535540119E-2</v>
      </c>
      <c r="AN1177" s="79">
        <f>ALL!AN565/AN$1172</f>
        <v>0</v>
      </c>
      <c r="AO1177" s="79">
        <f>ALL!AO565/AO$1172</f>
        <v>1.8829677366663338E-2</v>
      </c>
      <c r="AP1177" s="79">
        <f>ALL!AP565/AP$1172</f>
        <v>0</v>
      </c>
      <c r="AQ1177" s="79">
        <f>ALL!AQ565/AQ$1172</f>
        <v>0</v>
      </c>
      <c r="AR1177" s="79">
        <f>ALL!AR565/AR$1172</f>
        <v>0</v>
      </c>
      <c r="AS1177" s="79">
        <f>ALL!AS565/AS$1172</f>
        <v>7.0500349123558043E-2</v>
      </c>
      <c r="AT1177" s="79">
        <f>ALL!AT565/AT$1172</f>
        <v>0</v>
      </c>
      <c r="AU1177" s="79">
        <f>ALL!AU565/AU$1172</f>
        <v>1.0688733996261619E-2</v>
      </c>
      <c r="AV1177" s="79">
        <f>ALL!AV565/AV$1172</f>
        <v>4.0272052039687686E-2</v>
      </c>
      <c r="AW1177" s="79">
        <f>ALL!AW565/AW$1172</f>
        <v>1.6729489751364613E-2</v>
      </c>
      <c r="AX1177" s="79">
        <f>ALL!AX565/AX$1172</f>
        <v>0</v>
      </c>
      <c r="AY1177" s="79">
        <f>ALL!AY565/AY$1172</f>
        <v>1.9970307671667735E-2</v>
      </c>
      <c r="AZ1177" s="79">
        <f>ALL!AZ565/AZ$1172</f>
        <v>0</v>
      </c>
      <c r="BA1177" s="79">
        <f>ALL!BA565/BA$1172</f>
        <v>4.2371126134822031E-2</v>
      </c>
      <c r="BB1177" s="79">
        <f>ALL!BB565/BB$1172</f>
        <v>0</v>
      </c>
      <c r="BC1177" s="79">
        <f>ALL!BC565/BC$1172</f>
        <v>0</v>
      </c>
      <c r="BD1177" s="79">
        <f>ALL!BD565/BD$1172</f>
        <v>1.4128253132124685E-2</v>
      </c>
      <c r="BE1177" s="79">
        <f>ALL!BE565/BE$1172</f>
        <v>1.4277746622514581E-2</v>
      </c>
      <c r="BF1177" s="79">
        <f>ALL!BF565/BF$1172</f>
        <v>1.9072803052154346E-2</v>
      </c>
      <c r="BG1177" s="79">
        <f>ALL!BG565/BG$1172</f>
        <v>2.5832153486086255E-2</v>
      </c>
      <c r="BH1177" s="79" t="e">
        <f>ALL!BH565/BH$1172</f>
        <v>#DIV/0!</v>
      </c>
      <c r="BJ1177" s="267">
        <f t="array" ref="BJ1177">(MIN(IF($E$4:$BG$4=BJ$4,$E1177:$BG1177)))</f>
        <v>0</v>
      </c>
      <c r="BK1177" s="267">
        <f t="array" ref="BK1177">(MAX(IF($E$4:$BG$4=BK$4,$E1177:$BG1177)))</f>
        <v>7.0500349123558043E-2</v>
      </c>
      <c r="BL1177" s="267">
        <f t="array" ref="BL1177">(AVERAGE(IF($E$4:$BG$4=BL$4,$E1177:$BG1177)))</f>
        <v>1.3710108505251568E-2</v>
      </c>
      <c r="BM1177" s="267">
        <f t="array" ref="BM1177">(MIN(IF($E$4:$BG$4=BM$4,$E1177:$BG1177)))</f>
        <v>1.4128253132124685E-2</v>
      </c>
      <c r="BN1177" s="267">
        <f t="array" ref="BN1177">(MAX(IF($E$4:$BG$4=BN$4,$E1177:$BG1177)))</f>
        <v>2.5832153486086255E-2</v>
      </c>
      <c r="BO1177" s="267">
        <f t="array" ref="BO1177">(AVERAGE(IF($E$4:$BG$4=BO$4,$E1177:$BG1177)))</f>
        <v>1.8327739073219967E-2</v>
      </c>
      <c r="BP1177" s="267">
        <f t="array" ref="BP1177">(MIN(IF($E$4:$BG$4=BP$4,$E1177:$BG1177)))</f>
        <v>3.1054928927705356E-2</v>
      </c>
      <c r="BQ1177" s="267">
        <f t="array" ref="BQ1177">(MAX(IF($E$4:$BG$4=BQ$4,$E1177:$BG1177)))</f>
        <v>4.929835535540119E-2</v>
      </c>
      <c r="BR1177" s="267">
        <f t="array" ref="BR1177">(AVERAGE(IF($E$4:$BG$4=BR$4,$E1177:$BG1177)))</f>
        <v>4.2697562274377106E-2</v>
      </c>
      <c r="BS1177" s="267">
        <f t="array" ref="BS1177">(MIN(IF($E$4:$BG$4=BS$4,$E1177:$BG1177)))</f>
        <v>0</v>
      </c>
      <c r="BT1177" s="267">
        <f t="array" ref="BT1177">(MAX(IF($E$4:$BG$4=BT$4,$E1177:$BG1177)))</f>
        <v>2.7226010328581129E-2</v>
      </c>
      <c r="BU1177" s="267">
        <f t="array" ref="BU1177">(AVERAGE(IF($E$4:$BG$4=BU$4,$E1177:$BG1177)))</f>
        <v>1.4946018643625568E-2</v>
      </c>
      <c r="BV1177" s="267">
        <f t="array" ref="BV1177">(MIN(IF($E$4:$BG$4=BV$4,$E1177:$BG1177)))</f>
        <v>1.4405008224431644E-2</v>
      </c>
      <c r="BW1177" s="267">
        <f t="array" ref="BW1177">(MAX(IF($E$4:$BG$4=BW$4,$E1177:$BG1177)))</f>
        <v>1.9060719247663928E-2</v>
      </c>
      <c r="BX1177" s="267">
        <f t="array" ref="BX1177">(AVERAGE(IF($E$4:$BG$4=BX$4,$E1177:$BG1177)))</f>
        <v>1.6157019899450002E-2</v>
      </c>
      <c r="BY1177" s="267">
        <f t="array" ref="BY1177">(MIN(IF($E$4:$BG$4=BY$4,$E1177:$BG1177)))</f>
        <v>1.1177114168978037E-2</v>
      </c>
      <c r="BZ1177" s="267">
        <f t="array" ref="BZ1177">(MAX(IF($E$4:$BG$4=BZ$4,$E1177:$BG1177)))</f>
        <v>2.0304724287163546E-2</v>
      </c>
      <c r="CA1177" s="267">
        <f t="array" ref="CA1177">(AVERAGE(IF($E$4:$BG$4=CA$4,$E1177:$BG1177)))</f>
        <v>1.6140471066913256E-2</v>
      </c>
      <c r="CB1177" s="268">
        <f t="shared" si="424"/>
        <v>0</v>
      </c>
      <c r="CC1177" s="268">
        <f t="shared" si="425"/>
        <v>0.1</v>
      </c>
      <c r="CD1177" s="268">
        <f t="shared" si="426"/>
        <v>1.658623905058847E-2</v>
      </c>
      <c r="CE1177" s="79"/>
      <c r="CF1177" s="79"/>
      <c r="CG1177" s="79"/>
      <c r="CH1177" s="79"/>
      <c r="CI1177" s="79"/>
      <c r="CJ1177" s="79"/>
      <c r="CK1177" s="79"/>
      <c r="CL1177" s="79"/>
      <c r="CM1177" s="79"/>
      <c r="CN1177" s="79"/>
    </row>
    <row r="1178" spans="1:92" ht="12.75">
      <c r="A1178" s="22">
        <f t="shared" si="427"/>
        <v>1600</v>
      </c>
      <c r="B1178" s="248" t="s">
        <v>473</v>
      </c>
      <c r="E1178" s="79">
        <f>ALL!E566/E$1172</f>
        <v>1.4050089497348522E-2</v>
      </c>
      <c r="F1178" s="79">
        <f>ALL!F566/F$1172</f>
        <v>1.2590876897870506E-2</v>
      </c>
      <c r="G1178" s="79">
        <f>ALL!G566/G$1172</f>
        <v>9.295226780502569E-3</v>
      </c>
      <c r="H1178" s="79">
        <f>ALL!H566/H$1172</f>
        <v>9.6997344814455499E-3</v>
      </c>
      <c r="I1178" s="79">
        <f>ALL!I566/I$1172</f>
        <v>1.0116168677566853E-2</v>
      </c>
      <c r="J1178" s="79">
        <f>ALL!J566/J$1172</f>
        <v>1.0601106650670324E-2</v>
      </c>
      <c r="K1178" s="79">
        <f>ALL!K566/K$1172</f>
        <v>1.3553439348523754E-2</v>
      </c>
      <c r="L1178" s="79">
        <f>ALL!L566/L$1172</f>
        <v>7.167084465563754E-3</v>
      </c>
      <c r="M1178" s="79">
        <f>ALL!M566/M$1172</f>
        <v>2.105138030337397E-2</v>
      </c>
      <c r="N1178" s="79">
        <f>ALL!N566/N$1172</f>
        <v>1.4768362313747859E-2</v>
      </c>
      <c r="O1178" s="79">
        <f>ALL!O566/O$1172</f>
        <v>8.7876538363706753E-3</v>
      </c>
      <c r="P1178" s="79">
        <f>ALL!P566/P$1172</f>
        <v>7.1464310162297701E-3</v>
      </c>
      <c r="Q1178" s="79">
        <f>ALL!Q566/Q$1172</f>
        <v>1.1274175955072758E-2</v>
      </c>
      <c r="R1178" s="79">
        <f>ALL!R566/R$1172</f>
        <v>7.4808956032302422E-3</v>
      </c>
      <c r="S1178" s="79">
        <f>ALL!S566/S$1172</f>
        <v>7.8744685866955245E-3</v>
      </c>
      <c r="T1178" s="79">
        <f>ALL!T566/T$1172</f>
        <v>1.0588326831905394E-2</v>
      </c>
      <c r="U1178" s="79">
        <f>ALL!U566/U$1172</f>
        <v>1.0368819510225859E-2</v>
      </c>
      <c r="V1178" s="79">
        <f>ALL!V566/V$1172</f>
        <v>2.2386154517012986E-2</v>
      </c>
      <c r="W1178" s="79">
        <f>ALL!W566/W$1172</f>
        <v>1.351132755237206E-2</v>
      </c>
      <c r="X1178" s="79">
        <f>ALL!X566/X$1172</f>
        <v>9.5650076526509319E-3</v>
      </c>
      <c r="Y1178" s="79">
        <f>ALL!Y566/Y$1172</f>
        <v>8.3756369330160989E-3</v>
      </c>
      <c r="Z1178" s="79">
        <f>ALL!Z566/Z$1172</f>
        <v>1.1409964136591844E-2</v>
      </c>
      <c r="AA1178" s="79">
        <f>ALL!AA566/AA$1172</f>
        <v>9.5116176795116084E-3</v>
      </c>
      <c r="AB1178" s="79">
        <f>ALL!AB566/AB$1172</f>
        <v>9.9932476307418323E-3</v>
      </c>
      <c r="AC1178" s="79">
        <f>ALL!AC566/AC$1172</f>
        <v>9.8787820313227335E-3</v>
      </c>
      <c r="AD1178" s="79">
        <f>ALL!AD566/AD$1172</f>
        <v>1.0336059029499077E-2</v>
      </c>
      <c r="AE1178" s="79">
        <f>ALL!AE566/AE$1172</f>
        <v>9.7953953955225628E-3</v>
      </c>
      <c r="AF1178" s="79">
        <f>ALL!AF566/AF$1172</f>
        <v>8.0796315893141794E-3</v>
      </c>
      <c r="AG1178" s="79">
        <f>ALL!AG566/AG$1172</f>
        <v>1.2082678246990964E-2</v>
      </c>
      <c r="AH1178" s="79">
        <f>ALL!AH566/AH$1172</f>
        <v>1.0350234553816531E-2</v>
      </c>
      <c r="AI1178" s="79">
        <f>ALL!AI566/AI$1172</f>
        <v>1.079546355817392E-2</v>
      </c>
      <c r="AJ1178" s="79">
        <f>ALL!AJ566/AJ$1172</f>
        <v>9.7747107838706826E-3</v>
      </c>
      <c r="AK1178" s="79">
        <f>ALL!AK566/AK$1172</f>
        <v>6.0873913722335462E-3</v>
      </c>
      <c r="AL1178" s="79">
        <f>ALL!AL566/AL$1172</f>
        <v>1.2851161726276058E-2</v>
      </c>
      <c r="AM1178" s="79">
        <f>ALL!AM566/AM$1172</f>
        <v>7.9348677871080246E-3</v>
      </c>
      <c r="AN1178" s="79">
        <f>ALL!AN566/AN$1172</f>
        <v>0</v>
      </c>
      <c r="AO1178" s="79">
        <f>ALL!AO566/AO$1172</f>
        <v>0</v>
      </c>
      <c r="AP1178" s="79">
        <f>ALL!AP566/AP$1172</f>
        <v>1.4276090605278801E-2</v>
      </c>
      <c r="AQ1178" s="79">
        <f>ALL!AQ566/AQ$1172</f>
        <v>0</v>
      </c>
      <c r="AR1178" s="79">
        <f>ALL!AR566/AR$1172</f>
        <v>1.4377799346902682E-2</v>
      </c>
      <c r="AS1178" s="79">
        <f>ALL!AS566/AS$1172</f>
        <v>0</v>
      </c>
      <c r="AT1178" s="79">
        <f>ALL!AT566/AT$1172</f>
        <v>0</v>
      </c>
      <c r="AU1178" s="79">
        <f>ALL!AU566/AU$1172</f>
        <v>0</v>
      </c>
      <c r="AV1178" s="79">
        <f>ALL!AV566/AV$1172</f>
        <v>0</v>
      </c>
      <c r="AW1178" s="79">
        <f>ALL!AW566/AW$1172</f>
        <v>0</v>
      </c>
      <c r="AX1178" s="79">
        <f>ALL!AX566/AX$1172</f>
        <v>0</v>
      </c>
      <c r="AY1178" s="79">
        <f>ALL!AY566/AY$1172</f>
        <v>0</v>
      </c>
      <c r="AZ1178" s="79">
        <f>ALL!AZ566/AZ$1172</f>
        <v>0</v>
      </c>
      <c r="BA1178" s="79">
        <f>ALL!BA566/BA$1172</f>
        <v>0</v>
      </c>
      <c r="BB1178" s="79">
        <f>ALL!BB566/BB$1172</f>
        <v>0</v>
      </c>
      <c r="BC1178" s="79">
        <f>ALL!BC566/BC$1172</f>
        <v>0</v>
      </c>
      <c r="BD1178" s="79">
        <f>ALL!BD566/BD$1172</f>
        <v>1.1525179887794307E-2</v>
      </c>
      <c r="BE1178" s="79">
        <f>ALL!BE566/BE$1172</f>
        <v>7.358682791883747E-3</v>
      </c>
      <c r="BF1178" s="79">
        <f>ALL!BF566/BF$1172</f>
        <v>1.5912984092056392E-2</v>
      </c>
      <c r="BG1178" s="79">
        <f>ALL!BG566/BG$1172</f>
        <v>1.5277447874950846E-4</v>
      </c>
      <c r="BH1178" s="79" t="e">
        <f>ALL!BH566/BH$1172</f>
        <v>#DIV/0!</v>
      </c>
      <c r="BJ1178" s="267">
        <f t="array" ref="BJ1178">(MIN(IF($E$4:$BG$4=BJ$4,$E1178:$BG1178)))</f>
        <v>0</v>
      </c>
      <c r="BK1178" s="267">
        <f t="array" ref="BK1178">(MAX(IF($E$4:$BG$4=BK$4,$E1178:$BG1178)))</f>
        <v>1.4377799346902682E-2</v>
      </c>
      <c r="BL1178" s="267">
        <f t="array" ref="BL1178">(AVERAGE(IF($E$4:$BG$4=BL$4,$E1178:$BG1178)))</f>
        <v>1.7908681220113426E-3</v>
      </c>
      <c r="BM1178" s="267">
        <f t="array" ref="BM1178">(MIN(IF($E$4:$BG$4=BM$4,$E1178:$BG1178)))</f>
        <v>1.5277447874950846E-4</v>
      </c>
      <c r="BN1178" s="267">
        <f t="array" ref="BN1178">(MAX(IF($E$4:$BG$4=BN$4,$E1178:$BG1178)))</f>
        <v>1.5912984092056392E-2</v>
      </c>
      <c r="BO1178" s="267">
        <f t="array" ref="BO1178">(AVERAGE(IF($E$4:$BG$4=BO$4,$E1178:$BG1178)))</f>
        <v>8.7374053126209883E-3</v>
      </c>
      <c r="BP1178" s="267">
        <f t="array" ref="BP1178">(MIN(IF($E$4:$BG$4=BP$4,$E1178:$BG1178)))</f>
        <v>6.0873913722335462E-3</v>
      </c>
      <c r="BQ1178" s="267">
        <f t="array" ref="BQ1178">(MAX(IF($E$4:$BG$4=BQ$4,$E1178:$BG1178)))</f>
        <v>1.2851161726276058E-2</v>
      </c>
      <c r="BR1178" s="267">
        <f t="array" ref="BR1178">(AVERAGE(IF($E$4:$BG$4=BR$4,$E1178:$BG1178)))</f>
        <v>8.9578069618725439E-3</v>
      </c>
      <c r="BS1178" s="267">
        <f t="array" ref="BS1178">(MIN(IF($E$4:$BG$4=BS$4,$E1178:$BG1178)))</f>
        <v>7.4808956032302422E-3</v>
      </c>
      <c r="BT1178" s="267">
        <f t="array" ref="BT1178">(MAX(IF($E$4:$BG$4=BT$4,$E1178:$BG1178)))</f>
        <v>2.2386154517012986E-2</v>
      </c>
      <c r="BU1178" s="267">
        <f t="array" ref="BU1178">(AVERAGE(IF($E$4:$BG$4=BU$4,$E1178:$BG1178)))</f>
        <v>1.1645016647030614E-2</v>
      </c>
      <c r="BV1178" s="267">
        <f t="array" ref="BV1178">(MIN(IF($E$4:$BG$4=BV$4,$E1178:$BG1178)))</f>
        <v>9.295226780502569E-3</v>
      </c>
      <c r="BW1178" s="267">
        <f t="array" ref="BW1178">(MAX(IF($E$4:$BG$4=BW$4,$E1178:$BG1178)))</f>
        <v>1.1409964136591844E-2</v>
      </c>
      <c r="BX1178" s="267">
        <f t="array" ref="BX1178">(AVERAGE(IF($E$4:$BG$4=BX$4,$E1178:$BG1178)))</f>
        <v>1.0118287332926731E-2</v>
      </c>
      <c r="BY1178" s="267">
        <f t="array" ref="BY1178">(MIN(IF($E$4:$BG$4=BY$4,$E1178:$BG1178)))</f>
        <v>7.1464310162297701E-3</v>
      </c>
      <c r="BZ1178" s="267">
        <f t="array" ref="BZ1178">(MAX(IF($E$4:$BG$4=BZ$4,$E1178:$BG1178)))</f>
        <v>1.2082678246990964E-2</v>
      </c>
      <c r="CA1178" s="267">
        <f t="array" ref="CA1178">(AVERAGE(IF($E$4:$BG$4=CA$4,$E1178:$BG1178)))</f>
        <v>9.6059504467717206E-3</v>
      </c>
      <c r="CB1178" s="268">
        <f t="shared" si="424"/>
        <v>0</v>
      </c>
      <c r="CC1178" s="268">
        <f t="shared" si="425"/>
        <v>0</v>
      </c>
      <c r="CD1178" s="268">
        <f t="shared" si="426"/>
        <v>8.049765166091542E-3</v>
      </c>
      <c r="CE1178" s="79"/>
      <c r="CF1178" s="79"/>
      <c r="CG1178" s="79"/>
      <c r="CH1178" s="79"/>
      <c r="CI1178" s="79"/>
      <c r="CJ1178" s="79"/>
      <c r="CK1178" s="79"/>
      <c r="CL1178" s="79"/>
      <c r="CM1178" s="79"/>
      <c r="CN1178" s="79"/>
    </row>
    <row r="1179" spans="1:92" ht="36">
      <c r="A1179" s="22">
        <f t="shared" si="427"/>
        <v>1700</v>
      </c>
      <c r="B1179" s="248" t="s">
        <v>474</v>
      </c>
      <c r="E1179" s="79">
        <f>ALL!E567/E$1172</f>
        <v>4.977079404893426E-2</v>
      </c>
      <c r="F1179" s="79">
        <f>ALL!F567/F$1172</f>
        <v>3.7434062719592133E-2</v>
      </c>
      <c r="G1179" s="79">
        <f>ALL!G567/G$1172</f>
        <v>5.8510032392685117E-2</v>
      </c>
      <c r="H1179" s="79">
        <f>ALL!H567/H$1172</f>
        <v>4.3748460608422524E-2</v>
      </c>
      <c r="I1179" s="79">
        <f>ALL!I567/I$1172</f>
        <v>5.2155519694340173E-2</v>
      </c>
      <c r="J1179" s="79">
        <f>ALL!J567/J$1172</f>
        <v>2.4230864968870263E-2</v>
      </c>
      <c r="K1179" s="79">
        <f>ALL!K567/K$1172</f>
        <v>5.5318242857455568E-2</v>
      </c>
      <c r="L1179" s="79">
        <f>ALL!L567/L$1172</f>
        <v>4.8784725948471698E-2</v>
      </c>
      <c r="M1179" s="79">
        <f>ALL!M567/M$1172</f>
        <v>4.3640175147395065E-2</v>
      </c>
      <c r="N1179" s="79">
        <f>ALL!N567/N$1172</f>
        <v>5.9004263055783469E-2</v>
      </c>
      <c r="O1179" s="79">
        <f>ALL!O567/O$1172</f>
        <v>3.5271157415495032E-2</v>
      </c>
      <c r="P1179" s="79">
        <f>ALL!P567/P$1172</f>
        <v>5.8304082511323845E-2</v>
      </c>
      <c r="Q1179" s="79">
        <f>ALL!Q567/Q$1172</f>
        <v>5.1442514505116332E-2</v>
      </c>
      <c r="R1179" s="79">
        <f>ALL!R567/R$1172</f>
        <v>4.7156851805527769E-2</v>
      </c>
      <c r="S1179" s="79">
        <f>ALL!S567/S$1172</f>
        <v>2.8347466560774952E-2</v>
      </c>
      <c r="T1179" s="79">
        <f>ALL!T567/T$1172</f>
        <v>6.2540348954177302E-2</v>
      </c>
      <c r="U1179" s="79">
        <f>ALL!U567/U$1172</f>
        <v>2.6923689671625669E-2</v>
      </c>
      <c r="V1179" s="79">
        <f>ALL!V567/V$1172</f>
        <v>4.9619470315312796E-2</v>
      </c>
      <c r="W1179" s="79">
        <f>ALL!W567/W$1172</f>
        <v>4.658929090905705E-2</v>
      </c>
      <c r="X1179" s="79">
        <f>ALL!X567/X$1172</f>
        <v>5.8437998732478617E-2</v>
      </c>
      <c r="Y1179" s="79">
        <f>ALL!Y567/Y$1172</f>
        <v>5.010086420715229E-2</v>
      </c>
      <c r="Z1179" s="79">
        <f>ALL!Z567/Z$1172</f>
        <v>5.5003737065554552E-2</v>
      </c>
      <c r="AA1179" s="79">
        <f>ALL!AA567/AA$1172</f>
        <v>1.4234254989009383E-2</v>
      </c>
      <c r="AB1179" s="79">
        <f>ALL!AB567/AB$1172</f>
        <v>3.856579968491923E-2</v>
      </c>
      <c r="AC1179" s="79">
        <f>ALL!AC567/AC$1172</f>
        <v>4.6977603914689095E-2</v>
      </c>
      <c r="AD1179" s="79">
        <f>ALL!AD567/AD$1172</f>
        <v>4.5589709960081569E-2</v>
      </c>
      <c r="AE1179" s="79">
        <f>ALL!AE567/AE$1172</f>
        <v>6.1043505266827947E-2</v>
      </c>
      <c r="AF1179" s="79">
        <f>ALL!AF567/AF$1172</f>
        <v>3.9566738378202446E-2</v>
      </c>
      <c r="AG1179" s="79">
        <f>ALL!AG567/AG$1172</f>
        <v>4.8116773203785101E-2</v>
      </c>
      <c r="AH1179" s="79">
        <f>ALL!AH567/AH$1172</f>
        <v>3.5451928192768309E-2</v>
      </c>
      <c r="AI1179" s="79">
        <f>ALL!AI567/AI$1172</f>
        <v>4.7293517205119796E-2</v>
      </c>
      <c r="AJ1179" s="79">
        <f>ALL!AJ567/AJ$1172</f>
        <v>6.1494284890711334E-2</v>
      </c>
      <c r="AK1179" s="79">
        <f>ALL!AK567/AK$1172</f>
        <v>1.6731909232663031E-2</v>
      </c>
      <c r="AL1179" s="79">
        <f>ALL!AL567/AL$1172</f>
        <v>0.17349213251341328</v>
      </c>
      <c r="AM1179" s="79">
        <f>ALL!AM567/AM$1172</f>
        <v>2.4345128180125325E-2</v>
      </c>
      <c r="AN1179" s="79">
        <f>ALL!AN567/AN$1172</f>
        <v>5.6288243115428911E-2</v>
      </c>
      <c r="AO1179" s="79">
        <f>ALL!AO567/AO$1172</f>
        <v>1.5691056633091702E-2</v>
      </c>
      <c r="AP1179" s="79">
        <f>ALL!AP567/AP$1172</f>
        <v>4.4601939406220301E-2</v>
      </c>
      <c r="AQ1179" s="79">
        <f>ALL!AQ567/AQ$1172</f>
        <v>3.240731436530804E-2</v>
      </c>
      <c r="AR1179" s="79">
        <f>ALL!AR567/AR$1172</f>
        <v>4.9623664086056576E-2</v>
      </c>
      <c r="AS1179" s="79">
        <f>ALL!AS567/AS$1172</f>
        <v>1.6416680652090156E-2</v>
      </c>
      <c r="AT1179" s="79">
        <f>ALL!AT567/AT$1172</f>
        <v>1.8858403977020322E-2</v>
      </c>
      <c r="AU1179" s="79">
        <f>ALL!AU567/AU$1172</f>
        <v>3.8476328478807657E-2</v>
      </c>
      <c r="AV1179" s="79">
        <f>ALL!AV567/AV$1172</f>
        <v>2.6951918427810254E-2</v>
      </c>
      <c r="AW1179" s="79">
        <f>ALL!AW567/AW$1172</f>
        <v>1.5886987028954181E-2</v>
      </c>
      <c r="AX1179" s="79">
        <f>ALL!AX567/AX$1172</f>
        <v>4.2872768230019023E-2</v>
      </c>
      <c r="AY1179" s="79">
        <f>ALL!AY567/AY$1172</f>
        <v>4.3259503355511743E-2</v>
      </c>
      <c r="AZ1179" s="79">
        <f>ALL!AZ567/AZ$1172</f>
        <v>1.9569499249721383E-2</v>
      </c>
      <c r="BA1179" s="79">
        <f>ALL!BA567/BA$1172</f>
        <v>1.4502376256354744E-2</v>
      </c>
      <c r="BB1179" s="79">
        <f>ALL!BB567/BB$1172</f>
        <v>4.7174515080595343E-2</v>
      </c>
      <c r="BC1179" s="79">
        <f>ALL!BC567/BC$1172</f>
        <v>1.0019406771139645E-2</v>
      </c>
      <c r="BD1179" s="79">
        <f>ALL!BD567/BD$1172</f>
        <v>5.0374601359123951E-2</v>
      </c>
      <c r="BE1179" s="79">
        <f>ALL!BE567/BE$1172</f>
        <v>5.1564423129593709E-2</v>
      </c>
      <c r="BF1179" s="79">
        <f>ALL!BF567/BF$1172</f>
        <v>5.1857071642554396E-2</v>
      </c>
      <c r="BG1179" s="79">
        <f>ALL!BG567/BG$1172</f>
        <v>1.8830850958899269E-2</v>
      </c>
      <c r="BH1179" s="79" t="e">
        <f>ALL!BH567/BH$1172</f>
        <v>#DIV/0!</v>
      </c>
      <c r="BJ1179" s="267">
        <f t="array" ref="BJ1179">(MIN(IF($E$4:$BG$4=BJ$4,$E1179:$BG1179)))</f>
        <v>1.0019406771139645E-2</v>
      </c>
      <c r="BK1179" s="267">
        <f t="array" ref="BK1179">(MAX(IF($E$4:$BG$4=BK$4,$E1179:$BG1179)))</f>
        <v>5.6288243115428911E-2</v>
      </c>
      <c r="BL1179" s="267">
        <f t="array" ref="BL1179">(AVERAGE(IF($E$4:$BG$4=BL$4,$E1179:$BG1179)))</f>
        <v>3.0787537819633125E-2</v>
      </c>
      <c r="BM1179" s="267">
        <f t="array" ref="BM1179">(MIN(IF($E$4:$BG$4=BM$4,$E1179:$BG1179)))</f>
        <v>1.8830850958899269E-2</v>
      </c>
      <c r="BN1179" s="267">
        <f t="array" ref="BN1179">(MAX(IF($E$4:$BG$4=BN$4,$E1179:$BG1179)))</f>
        <v>5.1857071642554396E-2</v>
      </c>
      <c r="BO1179" s="267">
        <f t="array" ref="BO1179">(AVERAGE(IF($E$4:$BG$4=BO$4,$E1179:$BG1179)))</f>
        <v>4.3156736772542836E-2</v>
      </c>
      <c r="BP1179" s="267">
        <f t="array" ref="BP1179">(MIN(IF($E$4:$BG$4=BP$4,$E1179:$BG1179)))</f>
        <v>1.6731909232663031E-2</v>
      </c>
      <c r="BQ1179" s="267">
        <f t="array" ref="BQ1179">(MAX(IF($E$4:$BG$4=BQ$4,$E1179:$BG1179)))</f>
        <v>0.17349213251341328</v>
      </c>
      <c r="BR1179" s="267">
        <f t="array" ref="BR1179">(AVERAGE(IF($E$4:$BG$4=BR$4,$E1179:$BG1179)))</f>
        <v>7.152305664206722E-2</v>
      </c>
      <c r="BS1179" s="267">
        <f t="array" ref="BS1179">(MIN(IF($E$4:$BG$4=BS$4,$E1179:$BG1179)))</f>
        <v>1.4234254989009383E-2</v>
      </c>
      <c r="BT1179" s="267">
        <f t="array" ref="BT1179">(MAX(IF($E$4:$BG$4=BT$4,$E1179:$BG1179)))</f>
        <v>6.2540348954177302E-2</v>
      </c>
      <c r="BU1179" s="267">
        <f t="array" ref="BU1179">(AVERAGE(IF($E$4:$BG$4=BU$4,$E1179:$BG1179)))</f>
        <v>4.4146598513364076E-2</v>
      </c>
      <c r="BV1179" s="267">
        <f t="array" ref="BV1179">(MIN(IF($E$4:$BG$4=BV$4,$E1179:$BG1179)))</f>
        <v>3.856579968491923E-2</v>
      </c>
      <c r="BW1179" s="267">
        <f t="array" ref="BW1179">(MAX(IF($E$4:$BG$4=BW$4,$E1179:$BG1179)))</f>
        <v>6.1494284890711334E-2</v>
      </c>
      <c r="BX1179" s="267">
        <f t="array" ref="BX1179">(AVERAGE(IF($E$4:$BG$4=BX$4,$E1179:$BG1179)))</f>
        <v>5.3393463508467562E-2</v>
      </c>
      <c r="BY1179" s="267">
        <f t="array" ref="BY1179">(MIN(IF($E$4:$BG$4=BY$4,$E1179:$BG1179)))</f>
        <v>2.6923689671625669E-2</v>
      </c>
      <c r="BZ1179" s="267">
        <f t="array" ref="BZ1179">(MAX(IF($E$4:$BG$4=BZ$4,$E1179:$BG1179)))</f>
        <v>5.8437998732478617E-2</v>
      </c>
      <c r="CA1179" s="267">
        <f t="array" ref="CA1179">(AVERAGE(IF($E$4:$BG$4=CA$4,$E1179:$BG1179)))</f>
        <v>4.8573758138163566E-2</v>
      </c>
      <c r="CB1179" s="268">
        <f t="shared" si="424"/>
        <v>0</v>
      </c>
      <c r="CC1179" s="268">
        <f t="shared" si="425"/>
        <v>0.2</v>
      </c>
      <c r="CD1179" s="268">
        <f t="shared" si="426"/>
        <v>4.2917553671130253E-2</v>
      </c>
      <c r="CE1179" s="79"/>
      <c r="CF1179" s="79"/>
      <c r="CG1179" s="79"/>
      <c r="CH1179" s="79"/>
      <c r="CI1179" s="79"/>
      <c r="CJ1179" s="79"/>
      <c r="CK1179" s="79"/>
      <c r="CL1179" s="79"/>
      <c r="CM1179" s="79"/>
      <c r="CN1179" s="79"/>
    </row>
    <row r="1180" spans="1:92" ht="24">
      <c r="A1180" s="22">
        <f t="shared" si="427"/>
        <v>1800</v>
      </c>
      <c r="B1180" s="248" t="s">
        <v>475</v>
      </c>
      <c r="E1180" s="79">
        <f>ALL!E568/E$1172</f>
        <v>7.3365096458253365E-3</v>
      </c>
      <c r="F1180" s="79">
        <f>ALL!F568/F$1172</f>
        <v>0</v>
      </c>
      <c r="G1180" s="79">
        <f>ALL!G568/G$1172</f>
        <v>2.4957886739085115E-3</v>
      </c>
      <c r="H1180" s="79">
        <f>ALL!H568/H$1172</f>
        <v>0</v>
      </c>
      <c r="I1180" s="79">
        <f>ALL!I568/I$1172</f>
        <v>2.1652122353189767E-3</v>
      </c>
      <c r="J1180" s="79">
        <f>ALL!J568/J$1172</f>
        <v>1.5904455926745969E-3</v>
      </c>
      <c r="K1180" s="79">
        <f>ALL!K568/K$1172</f>
        <v>0</v>
      </c>
      <c r="L1180" s="79">
        <f>ALL!L568/L$1172</f>
        <v>3.7509168613803919E-3</v>
      </c>
      <c r="M1180" s="79">
        <f>ALL!M568/M$1172</f>
        <v>0</v>
      </c>
      <c r="N1180" s="79">
        <f>ALL!N568/N$1172</f>
        <v>0</v>
      </c>
      <c r="O1180" s="79">
        <f>ALL!O568/O$1172</f>
        <v>1.0827341846106988E-3</v>
      </c>
      <c r="P1180" s="79">
        <f>ALL!P568/P$1172</f>
        <v>3.5741479748257164E-3</v>
      </c>
      <c r="Q1180" s="79">
        <f>ALL!Q568/Q$1172</f>
        <v>3.3307073501793343E-3</v>
      </c>
      <c r="R1180" s="79">
        <f>ALL!R568/R$1172</f>
        <v>3.7943876264169073E-3</v>
      </c>
      <c r="S1180" s="79">
        <f>ALL!S568/S$1172</f>
        <v>5.2247754315468365E-3</v>
      </c>
      <c r="T1180" s="79">
        <f>ALL!T568/T$1172</f>
        <v>7.9731714988448416E-3</v>
      </c>
      <c r="U1180" s="79">
        <f>ALL!U568/U$1172</f>
        <v>4.2917557490986429E-3</v>
      </c>
      <c r="V1180" s="79">
        <f>ALL!V568/V$1172</f>
        <v>8.4910005488866847E-3</v>
      </c>
      <c r="W1180" s="79">
        <f>ALL!W568/W$1172</f>
        <v>2.8761483074901408E-3</v>
      </c>
      <c r="X1180" s="79">
        <f>ALL!X568/X$1172</f>
        <v>8.3976054070924889E-3</v>
      </c>
      <c r="Y1180" s="79">
        <f>ALL!Y568/Y$1172</f>
        <v>4.1803825501537749E-4</v>
      </c>
      <c r="Z1180" s="79">
        <f>ALL!Z568/Z$1172</f>
        <v>3.8735887957405094E-3</v>
      </c>
      <c r="AA1180" s="79">
        <f>ALL!AA568/AA$1172</f>
        <v>2.0005330849396882E-3</v>
      </c>
      <c r="AB1180" s="79">
        <f>ALL!AB568/AB$1172</f>
        <v>1.9223754747603326E-3</v>
      </c>
      <c r="AC1180" s="79">
        <f>ALL!AC568/AC$1172</f>
        <v>5.2335861979822453E-3</v>
      </c>
      <c r="AD1180" s="79">
        <f>ALL!AD568/AD$1172</f>
        <v>2.4587275687956221E-3</v>
      </c>
      <c r="AE1180" s="79">
        <f>ALL!AE568/AE$1172</f>
        <v>3.7962626091506478E-3</v>
      </c>
      <c r="AF1180" s="79">
        <f>ALL!AF568/AF$1172</f>
        <v>2.8852642162269793E-3</v>
      </c>
      <c r="AG1180" s="79">
        <f>ALL!AG568/AG$1172</f>
        <v>4.6299379833817508E-3</v>
      </c>
      <c r="AH1180" s="79">
        <f>ALL!AH568/AH$1172</f>
        <v>3.1587470985489558E-3</v>
      </c>
      <c r="AI1180" s="79">
        <f>ALL!AI568/AI$1172</f>
        <v>1.7427643138260343E-3</v>
      </c>
      <c r="AJ1180" s="79">
        <f>ALL!AJ568/AJ$1172</f>
        <v>2.5238994351515089E-5</v>
      </c>
      <c r="AK1180" s="79">
        <f>ALL!AK568/AK$1172</f>
        <v>9.2489531045274816E-4</v>
      </c>
      <c r="AL1180" s="79">
        <f>ALL!AL568/AL$1172</f>
        <v>8.1683093563216548E-3</v>
      </c>
      <c r="AM1180" s="79">
        <f>ALL!AM568/AM$1172</f>
        <v>0</v>
      </c>
      <c r="AN1180" s="79">
        <f>ALL!AN568/AN$1172</f>
        <v>0</v>
      </c>
      <c r="AO1180" s="79">
        <f>ALL!AO568/AO$1172</f>
        <v>0</v>
      </c>
      <c r="AP1180" s="79">
        <f>ALL!AP568/AP$1172</f>
        <v>1.6871804041793854E-3</v>
      </c>
      <c r="AQ1180" s="79">
        <f>ALL!AQ568/AQ$1172</f>
        <v>0</v>
      </c>
      <c r="AR1180" s="79">
        <f>ALL!AR568/AR$1172</f>
        <v>0</v>
      </c>
      <c r="AS1180" s="79">
        <f>ALL!AS568/AS$1172</f>
        <v>0</v>
      </c>
      <c r="AT1180" s="79">
        <f>ALL!AT568/AT$1172</f>
        <v>1.8519179260934359E-3</v>
      </c>
      <c r="AU1180" s="79">
        <f>ALL!AU568/AU$1172</f>
        <v>6.0204328340802569E-4</v>
      </c>
      <c r="AV1180" s="79">
        <f>ALL!AV568/AV$1172</f>
        <v>7.5880939356649003E-3</v>
      </c>
      <c r="AW1180" s="79">
        <f>ALL!AW568/AW$1172</f>
        <v>0</v>
      </c>
      <c r="AX1180" s="79">
        <f>ALL!AX568/AX$1172</f>
        <v>0</v>
      </c>
      <c r="AY1180" s="79">
        <f>ALL!AY568/AY$1172</f>
        <v>0</v>
      </c>
      <c r="AZ1180" s="79">
        <f>ALL!AZ568/AZ$1172</f>
        <v>0</v>
      </c>
      <c r="BA1180" s="79">
        <f>ALL!BA568/BA$1172</f>
        <v>0</v>
      </c>
      <c r="BB1180" s="79">
        <f>ALL!BB568/BB$1172</f>
        <v>0</v>
      </c>
      <c r="BC1180" s="79">
        <f>ALL!BC568/BC$1172</f>
        <v>0</v>
      </c>
      <c r="BD1180" s="79">
        <f>ALL!BD568/BD$1172</f>
        <v>4.501530731136575E-3</v>
      </c>
      <c r="BE1180" s="79">
        <f>ALL!BE568/BE$1172</f>
        <v>7.6465106748281123E-3</v>
      </c>
      <c r="BF1180" s="79">
        <f>ALL!BF568/BF$1172</f>
        <v>3.8479523218308536E-3</v>
      </c>
      <c r="BG1180" s="79">
        <f>ALL!BG568/BG$1172</f>
        <v>5.7150143754492533E-3</v>
      </c>
      <c r="BH1180" s="79" t="e">
        <f>ALL!BH568/BH$1172</f>
        <v>#DIV/0!</v>
      </c>
      <c r="BJ1180" s="267">
        <f t="array" ref="BJ1180">(MIN(IF($E$4:$BG$4=BJ$4,$E1180:$BG1180)))</f>
        <v>0</v>
      </c>
      <c r="BK1180" s="267">
        <f t="array" ref="BK1180">(MAX(IF($E$4:$BG$4=BK$4,$E1180:$BG1180)))</f>
        <v>7.5880939356649003E-3</v>
      </c>
      <c r="BL1180" s="267">
        <f t="array" ref="BL1180">(AVERAGE(IF($E$4:$BG$4=BL$4,$E1180:$BG1180)))</f>
        <v>7.3307722183410919E-4</v>
      </c>
      <c r="BM1180" s="267">
        <f t="array" ref="BM1180">(MIN(IF($E$4:$BG$4=BM$4,$E1180:$BG1180)))</f>
        <v>3.8479523218308536E-3</v>
      </c>
      <c r="BN1180" s="267">
        <f t="array" ref="BN1180">(MAX(IF($E$4:$BG$4=BN$4,$E1180:$BG1180)))</f>
        <v>7.6465106748281123E-3</v>
      </c>
      <c r="BO1180" s="267">
        <f t="array" ref="BO1180">(AVERAGE(IF($E$4:$BG$4=BO$4,$E1180:$BG1180)))</f>
        <v>5.4277520258111979E-3</v>
      </c>
      <c r="BP1180" s="267">
        <f t="array" ref="BP1180">(MIN(IF($E$4:$BG$4=BP$4,$E1180:$BG1180)))</f>
        <v>0</v>
      </c>
      <c r="BQ1180" s="267">
        <f t="array" ref="BQ1180">(MAX(IF($E$4:$BG$4=BQ$4,$E1180:$BG1180)))</f>
        <v>8.1683093563216548E-3</v>
      </c>
      <c r="BR1180" s="267">
        <f t="array" ref="BR1180">(AVERAGE(IF($E$4:$BG$4=BR$4,$E1180:$BG1180)))</f>
        <v>3.0310682222581347E-3</v>
      </c>
      <c r="BS1180" s="267">
        <f t="array" ref="BS1180">(MIN(IF($E$4:$BG$4=BS$4,$E1180:$BG1180)))</f>
        <v>0</v>
      </c>
      <c r="BT1180" s="267">
        <f t="array" ref="BT1180">(MAX(IF($E$4:$BG$4=BT$4,$E1180:$BG1180)))</f>
        <v>8.4910005488866847E-3</v>
      </c>
      <c r="BU1180" s="267">
        <f t="array" ref="BU1180">(AVERAGE(IF($E$4:$BG$4=BU$4,$E1180:$BG1180)))</f>
        <v>2.9357637722445184E-3</v>
      </c>
      <c r="BV1180" s="267">
        <f t="array" ref="BV1180">(MIN(IF($E$4:$BG$4=BV$4,$E1180:$BG1180)))</f>
        <v>2.5238994351515089E-5</v>
      </c>
      <c r="BW1180" s="267">
        <f t="array" ref="BW1180">(MAX(IF($E$4:$BG$4=BW$4,$E1180:$BG1180)))</f>
        <v>3.8735887957405094E-3</v>
      </c>
      <c r="BX1180" s="267">
        <f t="array" ref="BX1180">(AVERAGE(IF($E$4:$BG$4=BX$4,$E1180:$BG1180)))</f>
        <v>2.0792479846902172E-3</v>
      </c>
      <c r="BY1180" s="267">
        <f t="array" ref="BY1180">(MIN(IF($E$4:$BG$4=BY$4,$E1180:$BG1180)))</f>
        <v>1.7427643138260343E-3</v>
      </c>
      <c r="BZ1180" s="267">
        <f t="array" ref="BZ1180">(MAX(IF($E$4:$BG$4=BZ$4,$E1180:$BG1180)))</f>
        <v>8.3976054070924889E-3</v>
      </c>
      <c r="CA1180" s="267">
        <f t="array" ref="CA1180">(AVERAGE(IF($E$4:$BG$4=CA$4,$E1180:$BG1180)))</f>
        <v>4.0789057892748571E-3</v>
      </c>
      <c r="CB1180" s="268">
        <f t="shared" si="424"/>
        <v>0</v>
      </c>
      <c r="CC1180" s="268">
        <f t="shared" si="425"/>
        <v>0</v>
      </c>
      <c r="CD1180" s="268">
        <f t="shared" si="426"/>
        <v>2.5646149090942662E-3</v>
      </c>
      <c r="CE1180" s="79"/>
      <c r="CF1180" s="79"/>
      <c r="CG1180" s="79"/>
      <c r="CH1180" s="79"/>
      <c r="CI1180" s="79"/>
      <c r="CJ1180" s="79"/>
      <c r="CK1180" s="79"/>
      <c r="CL1180" s="79"/>
      <c r="CM1180" s="79"/>
      <c r="CN1180" s="79"/>
    </row>
    <row r="1181" spans="1:92" ht="12.75">
      <c r="A1181" s="22">
        <f t="shared" si="427"/>
        <v>1900</v>
      </c>
      <c r="B1181" s="248" t="s">
        <v>476</v>
      </c>
      <c r="E1181" s="79">
        <f>ALL!E569/E$1172</f>
        <v>3.3490175419083864E-3</v>
      </c>
      <c r="F1181" s="79">
        <f>ALL!F569/F$1172</f>
        <v>0</v>
      </c>
      <c r="G1181" s="79">
        <f>ALL!G569/G$1172</f>
        <v>1.212138617403178E-2</v>
      </c>
      <c r="H1181" s="79">
        <f>ALL!H569/H$1172</f>
        <v>7.4147878887301944E-3</v>
      </c>
      <c r="I1181" s="79">
        <f>ALL!I569/I$1172</f>
        <v>4.3714660758921459E-3</v>
      </c>
      <c r="J1181" s="79">
        <f>ALL!J569/J$1172</f>
        <v>7.407500194753191E-3</v>
      </c>
      <c r="K1181" s="79">
        <f>ALL!K569/K$1172</f>
        <v>0</v>
      </c>
      <c r="L1181" s="79">
        <f>ALL!L569/L$1172</f>
        <v>3.4978478413218634E-3</v>
      </c>
      <c r="M1181" s="79">
        <f>ALL!M569/M$1172</f>
        <v>1.358285298387512E-2</v>
      </c>
      <c r="N1181" s="79">
        <f>ALL!N569/N$1172</f>
        <v>4.8133325334641357E-3</v>
      </c>
      <c r="O1181" s="79">
        <f>ALL!O569/O$1172</f>
        <v>2.8553748277451749E-3</v>
      </c>
      <c r="P1181" s="79">
        <f>ALL!P569/P$1172</f>
        <v>5.7498218398419768E-3</v>
      </c>
      <c r="Q1181" s="79">
        <f>ALL!Q569/Q$1172</f>
        <v>0</v>
      </c>
      <c r="R1181" s="79">
        <f>ALL!R569/R$1172</f>
        <v>0</v>
      </c>
      <c r="S1181" s="79">
        <f>ALL!S569/S$1172</f>
        <v>0</v>
      </c>
      <c r="T1181" s="79">
        <f>ALL!T569/T$1172</f>
        <v>1.1132070163806101E-2</v>
      </c>
      <c r="U1181" s="79">
        <f>ALL!U569/U$1172</f>
        <v>0</v>
      </c>
      <c r="V1181" s="79">
        <f>ALL!V569/V$1172</f>
        <v>5.813782507544027E-5</v>
      </c>
      <c r="W1181" s="79">
        <f>ALL!W569/W$1172</f>
        <v>1.8524356140645023E-3</v>
      </c>
      <c r="X1181" s="79">
        <f>ALL!X569/X$1172</f>
        <v>0</v>
      </c>
      <c r="Y1181" s="79">
        <f>ALL!Y569/Y$1172</f>
        <v>1.8433012336786984E-4</v>
      </c>
      <c r="Z1181" s="79">
        <f>ALL!Z569/Z$1172</f>
        <v>4.8162027058644644E-3</v>
      </c>
      <c r="AA1181" s="79">
        <f>ALL!AA569/AA$1172</f>
        <v>8.799227444151283E-5</v>
      </c>
      <c r="AB1181" s="79">
        <f>ALL!AB569/AB$1172</f>
        <v>1.7485045186683548E-2</v>
      </c>
      <c r="AC1181" s="79">
        <f>ALL!AC569/AC$1172</f>
        <v>0</v>
      </c>
      <c r="AD1181" s="79">
        <f>ALL!AD569/AD$1172</f>
        <v>0</v>
      </c>
      <c r="AE1181" s="79">
        <f>ALL!AE569/AE$1172</f>
        <v>0</v>
      </c>
      <c r="AF1181" s="79">
        <f>ALL!AF569/AF$1172</f>
        <v>7.0659106825839775E-5</v>
      </c>
      <c r="AG1181" s="79">
        <f>ALL!AG569/AG$1172</f>
        <v>7.7934197088532376E-4</v>
      </c>
      <c r="AH1181" s="79">
        <f>ALL!AH569/AH$1172</f>
        <v>1.4649095654659149E-3</v>
      </c>
      <c r="AI1181" s="79">
        <f>ALL!AI569/AI$1172</f>
        <v>9.6945973082392823E-3</v>
      </c>
      <c r="AJ1181" s="79">
        <f>ALL!AJ569/AJ$1172</f>
        <v>9.1747951680893145E-3</v>
      </c>
      <c r="AK1181" s="79">
        <f>ALL!AK569/AK$1172</f>
        <v>0</v>
      </c>
      <c r="AL1181" s="79">
        <f>ALL!AL569/AL$1172</f>
        <v>0</v>
      </c>
      <c r="AM1181" s="79">
        <f>ALL!AM569/AM$1172</f>
        <v>0</v>
      </c>
      <c r="AN1181" s="79">
        <f>ALL!AN569/AN$1172</f>
        <v>1.1402344969499883E-3</v>
      </c>
      <c r="AO1181" s="79">
        <f>ALL!AO569/AO$1172</f>
        <v>1.4234480999071521E-2</v>
      </c>
      <c r="AP1181" s="79">
        <f>ALL!AP569/AP$1172</f>
        <v>4.4917426360339451E-3</v>
      </c>
      <c r="AQ1181" s="79">
        <f>ALL!AQ569/AQ$1172</f>
        <v>0</v>
      </c>
      <c r="AR1181" s="79">
        <f>ALL!AR569/AR$1172</f>
        <v>1.3569432029016401E-2</v>
      </c>
      <c r="AS1181" s="79">
        <f>ALL!AS569/AS$1172</f>
        <v>0</v>
      </c>
      <c r="AT1181" s="79">
        <f>ALL!AT569/AT$1172</f>
        <v>0</v>
      </c>
      <c r="AU1181" s="79">
        <f>ALL!AU569/AU$1172</f>
        <v>0</v>
      </c>
      <c r="AV1181" s="79">
        <f>ALL!AV569/AV$1172</f>
        <v>0</v>
      </c>
      <c r="AW1181" s="79">
        <f>ALL!AW569/AW$1172</f>
        <v>5.0377102334716829E-3</v>
      </c>
      <c r="AX1181" s="79">
        <f>ALL!AX569/AX$1172</f>
        <v>1.575542611607025E-2</v>
      </c>
      <c r="AY1181" s="79">
        <f>ALL!AY569/AY$1172</f>
        <v>4.9052811758437162E-2</v>
      </c>
      <c r="AZ1181" s="79">
        <f>ALL!AZ569/AZ$1172</f>
        <v>6.8210316614196013E-3</v>
      </c>
      <c r="BA1181" s="79">
        <f>ALL!BA569/BA$1172</f>
        <v>0</v>
      </c>
      <c r="BB1181" s="79">
        <f>ALL!BB569/BB$1172</f>
        <v>0</v>
      </c>
      <c r="BC1181" s="79">
        <f>ALL!BC569/BC$1172</f>
        <v>0</v>
      </c>
      <c r="BD1181" s="79">
        <f>ALL!BD569/BD$1172</f>
        <v>3.2176454697062768E-3</v>
      </c>
      <c r="BE1181" s="79">
        <f>ALL!BE569/BE$1172</f>
        <v>0</v>
      </c>
      <c r="BF1181" s="79">
        <f>ALL!BF569/BF$1172</f>
        <v>0</v>
      </c>
      <c r="BG1181" s="79">
        <f>ALL!BG569/BG$1172</f>
        <v>0</v>
      </c>
      <c r="BH1181" s="79" t="e">
        <f>ALL!BH569/BH$1172</f>
        <v>#DIV/0!</v>
      </c>
      <c r="BJ1181" s="267">
        <f t="array" ref="BJ1181">(MIN(IF($E$4:$BG$4=BJ$4,$E1181:$BG1181)))</f>
        <v>0</v>
      </c>
      <c r="BK1181" s="267">
        <f t="array" ref="BK1181">(MAX(IF($E$4:$BG$4=BK$4,$E1181:$BG1181)))</f>
        <v>4.9052811758437162E-2</v>
      </c>
      <c r="BL1181" s="267">
        <f t="array" ref="BL1181">(AVERAGE(IF($E$4:$BG$4=BL$4,$E1181:$BG1181)))</f>
        <v>6.8814293706544096E-3</v>
      </c>
      <c r="BM1181" s="267">
        <f t="array" ref="BM1181">(MIN(IF($E$4:$BG$4=BM$4,$E1181:$BG1181)))</f>
        <v>0</v>
      </c>
      <c r="BN1181" s="267">
        <f t="array" ref="BN1181">(MAX(IF($E$4:$BG$4=BN$4,$E1181:$BG1181)))</f>
        <v>3.2176454697062768E-3</v>
      </c>
      <c r="BO1181" s="267">
        <f t="array" ref="BO1181">(AVERAGE(IF($E$4:$BG$4=BO$4,$E1181:$BG1181)))</f>
        <v>8.044113674265692E-4</v>
      </c>
      <c r="BP1181" s="267">
        <f t="array" ref="BP1181">(MIN(IF($E$4:$BG$4=BP$4,$E1181:$BG1181)))</f>
        <v>0</v>
      </c>
      <c r="BQ1181" s="267">
        <f t="array" ref="BQ1181">(MAX(IF($E$4:$BG$4=BQ$4,$E1181:$BG1181)))</f>
        <v>0</v>
      </c>
      <c r="BR1181" s="267">
        <f t="array" ref="BR1181">(AVERAGE(IF($E$4:$BG$4=BR$4,$E1181:$BG1181)))</f>
        <v>0</v>
      </c>
      <c r="BS1181" s="267">
        <f t="array" ref="BS1181">(MIN(IF($E$4:$BG$4=BS$4,$E1181:$BG1181)))</f>
        <v>0</v>
      </c>
      <c r="BT1181" s="267">
        <f t="array" ref="BT1181">(MAX(IF($E$4:$BG$4=BT$4,$E1181:$BG1181)))</f>
        <v>1.358285298387512E-2</v>
      </c>
      <c r="BU1181" s="267">
        <f t="array" ref="BU1181">(AVERAGE(IF($E$4:$BG$4=BU$4,$E1181:$BG1181)))</f>
        <v>2.5844476496915897E-3</v>
      </c>
      <c r="BV1181" s="267">
        <f t="array" ref="BV1181">(MIN(IF($E$4:$BG$4=BV$4,$E1181:$BG1181)))</f>
        <v>4.8162027058644644E-3</v>
      </c>
      <c r="BW1181" s="267">
        <f t="array" ref="BW1181">(MAX(IF($E$4:$BG$4=BW$4,$E1181:$BG1181)))</f>
        <v>1.7485045186683548E-2</v>
      </c>
      <c r="BX1181" s="267">
        <f t="array" ref="BX1181">(AVERAGE(IF($E$4:$BG$4=BX$4,$E1181:$BG1181)))</f>
        <v>1.0899357308667276E-2</v>
      </c>
      <c r="BY1181" s="267">
        <f t="array" ref="BY1181">(MIN(IF($E$4:$BG$4=BY$4,$E1181:$BG1181)))</f>
        <v>0</v>
      </c>
      <c r="BZ1181" s="267">
        <f t="array" ref="BZ1181">(MAX(IF($E$4:$BG$4=BZ$4,$E1181:$BG1181)))</f>
        <v>9.6945973082392823E-3</v>
      </c>
      <c r="CA1181" s="267">
        <f t="array" ref="CA1181">(AVERAGE(IF($E$4:$BG$4=CA$4,$E1181:$BG1181)))</f>
        <v>3.4418678623115129E-3</v>
      </c>
      <c r="CB1181" s="268">
        <f t="shared" si="424"/>
        <v>0</v>
      </c>
      <c r="CC1181" s="268">
        <f t="shared" si="425"/>
        <v>0</v>
      </c>
      <c r="CD1181" s="268">
        <f t="shared" si="426"/>
        <v>4.2778985511736341E-3</v>
      </c>
      <c r="CE1181" s="79"/>
      <c r="CF1181" s="79"/>
      <c r="CG1181" s="79"/>
      <c r="CH1181" s="79"/>
      <c r="CI1181" s="79"/>
      <c r="CJ1181" s="79"/>
      <c r="CK1181" s="79"/>
      <c r="CL1181" s="79"/>
      <c r="CM1181" s="79"/>
      <c r="CN1181" s="79"/>
    </row>
    <row r="1182" spans="1:92" ht="12.75">
      <c r="A1182" s="22">
        <f t="shared" si="427"/>
        <v>2100</v>
      </c>
      <c r="B1182" s="248" t="s">
        <v>477</v>
      </c>
      <c r="E1182" s="79">
        <f>ALL!E570/E$1172</f>
        <v>1.0604178072414136E-2</v>
      </c>
      <c r="F1182" s="79">
        <f>ALL!F570/F$1172</f>
        <v>1.7344572062266066E-2</v>
      </c>
      <c r="G1182" s="79">
        <f>ALL!G570/G$1172</f>
        <v>7.7254625078951398E-3</v>
      </c>
      <c r="H1182" s="79">
        <f>ALL!H570/H$1172</f>
        <v>6.8238321526141611E-3</v>
      </c>
      <c r="I1182" s="79">
        <f>ALL!I570/I$1172</f>
        <v>8.6517107627465499E-3</v>
      </c>
      <c r="J1182" s="79">
        <f>ALL!J570/J$1172</f>
        <v>1.345467361292212E-2</v>
      </c>
      <c r="K1182" s="79">
        <f>ALL!K570/K$1172</f>
        <v>6.3460402247779331E-3</v>
      </c>
      <c r="L1182" s="79">
        <f>ALL!L570/L$1172</f>
        <v>7.2445173231211971E-3</v>
      </c>
      <c r="M1182" s="79">
        <f>ALL!M570/M$1172</f>
        <v>1.1527026599145831E-2</v>
      </c>
      <c r="N1182" s="79">
        <f>ALL!N570/N$1172</f>
        <v>9.8077157083029387E-3</v>
      </c>
      <c r="O1182" s="79">
        <f>ALL!O570/O$1172</f>
        <v>1.7972132997115701E-2</v>
      </c>
      <c r="P1182" s="79">
        <f>ALL!P570/P$1172</f>
        <v>9.8550964708781445E-3</v>
      </c>
      <c r="Q1182" s="79">
        <f>ALL!Q570/Q$1172</f>
        <v>6.6952863408918052E-3</v>
      </c>
      <c r="R1182" s="79">
        <f>ALL!R570/R$1172</f>
        <v>1.7226909319444938E-2</v>
      </c>
      <c r="S1182" s="79">
        <f>ALL!S570/S$1172</f>
        <v>1.2970878909483253E-2</v>
      </c>
      <c r="T1182" s="79">
        <f>ALL!T570/T$1172</f>
        <v>1.1720007299042629E-2</v>
      </c>
      <c r="U1182" s="79">
        <f>ALL!U570/U$1172</f>
        <v>1.7465808220229525E-2</v>
      </c>
      <c r="V1182" s="79">
        <f>ALL!V570/V$1172</f>
        <v>2.067723639899775E-2</v>
      </c>
      <c r="W1182" s="79">
        <f>ALL!W570/W$1172</f>
        <v>9.3503850099797697E-3</v>
      </c>
      <c r="X1182" s="79">
        <f>ALL!X570/X$1172</f>
        <v>5.7803622630048963E-3</v>
      </c>
      <c r="Y1182" s="79">
        <f>ALL!Y570/Y$1172</f>
        <v>1.2132234809191997E-2</v>
      </c>
      <c r="Z1182" s="79">
        <f>ALL!Z570/Z$1172</f>
        <v>1.2377558404319368E-2</v>
      </c>
      <c r="AA1182" s="79">
        <f>ALL!AA570/AA$1172</f>
        <v>8.1225302492334579E-3</v>
      </c>
      <c r="AB1182" s="79">
        <f>ALL!AB570/AB$1172</f>
        <v>4.6147154247218498E-3</v>
      </c>
      <c r="AC1182" s="79">
        <f>ALL!AC570/AC$1172</f>
        <v>2.1745117195719747E-2</v>
      </c>
      <c r="AD1182" s="79">
        <f>ALL!AD570/AD$1172</f>
        <v>1.2841017939631221E-2</v>
      </c>
      <c r="AE1182" s="79">
        <f>ALL!AE570/AE$1172</f>
        <v>1.1060251465396877E-2</v>
      </c>
      <c r="AF1182" s="79">
        <f>ALL!AF570/AF$1172</f>
        <v>1.0078026001532349E-2</v>
      </c>
      <c r="AG1182" s="79">
        <f>ALL!AG570/AG$1172</f>
        <v>6.761361033378213E-3</v>
      </c>
      <c r="AH1182" s="79">
        <f>ALL!AH570/AH$1172</f>
        <v>9.2346768324171671E-3</v>
      </c>
      <c r="AI1182" s="79">
        <f>ALL!AI570/AI$1172</f>
        <v>9.3738515451080567E-3</v>
      </c>
      <c r="AJ1182" s="79">
        <f>ALL!AJ570/AJ$1172</f>
        <v>8.316159638836423E-3</v>
      </c>
      <c r="AK1182" s="79">
        <f>ALL!AK570/AK$1172</f>
        <v>1.6397796269273741E-2</v>
      </c>
      <c r="AL1182" s="79">
        <f>ALL!AL570/AL$1172</f>
        <v>0</v>
      </c>
      <c r="AM1182" s="79">
        <f>ALL!AM570/AM$1172</f>
        <v>2.2803461920493134E-2</v>
      </c>
      <c r="AN1182" s="79">
        <f>ALL!AN570/AN$1172</f>
        <v>3.0847785099365047E-2</v>
      </c>
      <c r="AO1182" s="79">
        <f>ALL!AO570/AO$1172</f>
        <v>3.7041573113061305E-2</v>
      </c>
      <c r="AP1182" s="79">
        <f>ALL!AP570/AP$1172</f>
        <v>2.0013188521490258E-2</v>
      </c>
      <c r="AQ1182" s="79">
        <f>ALL!AQ570/AQ$1172</f>
        <v>1.8453973045358441E-2</v>
      </c>
      <c r="AR1182" s="79">
        <f>ALL!AR570/AR$1172</f>
        <v>1.6646871670264272E-2</v>
      </c>
      <c r="AS1182" s="79">
        <f>ALL!AS570/AS$1172</f>
        <v>6.032549784169787E-2</v>
      </c>
      <c r="AT1182" s="79">
        <f>ALL!AT570/AT$1172</f>
        <v>7.2697240597838622E-2</v>
      </c>
      <c r="AU1182" s="79">
        <f>ALL!AU570/AU$1172</f>
        <v>1.5393961086744233E-2</v>
      </c>
      <c r="AV1182" s="79">
        <f>ALL!AV570/AV$1172</f>
        <v>1.0235608646775153E-2</v>
      </c>
      <c r="AW1182" s="79">
        <f>ALL!AW570/AW$1172</f>
        <v>5.5930260763473072E-2</v>
      </c>
      <c r="AX1182" s="79">
        <f>ALL!AX570/AX$1172</f>
        <v>8.0861625468804238E-3</v>
      </c>
      <c r="AY1182" s="79">
        <f>ALL!AY570/AY$1172</f>
        <v>4.8854943797593607E-2</v>
      </c>
      <c r="AZ1182" s="79">
        <f>ALL!AZ570/AZ$1172</f>
        <v>1.474587218486657E-2</v>
      </c>
      <c r="BA1182" s="79">
        <f>ALL!BA570/BA$1172</f>
        <v>3.4660211421535136E-2</v>
      </c>
      <c r="BB1182" s="79">
        <f>ALL!BB570/BB$1172</f>
        <v>4.783782059705044E-2</v>
      </c>
      <c r="BC1182" s="79">
        <f>ALL!BC570/BC$1172</f>
        <v>0.12785706897050045</v>
      </c>
      <c r="BD1182" s="79">
        <f>ALL!BD570/BD$1172</f>
        <v>1.6525524260987273E-2</v>
      </c>
      <c r="BE1182" s="79">
        <f>ALL!BE570/BE$1172</f>
        <v>1.0437188987638487E-2</v>
      </c>
      <c r="BF1182" s="79">
        <f>ALL!BF570/BF$1172</f>
        <v>1.0181318047495409E-2</v>
      </c>
      <c r="BG1182" s="79">
        <f>ALL!BG570/BG$1172</f>
        <v>2.0139972841906432E-2</v>
      </c>
      <c r="BH1182" s="79" t="e">
        <f>ALL!BH570/BH$1172</f>
        <v>#DIV/0!</v>
      </c>
      <c r="BJ1182" s="267">
        <f t="array" ref="BJ1182">(MIN(IF($E$4:$BG$4=BJ$4,$E1182:$BG1182)))</f>
        <v>8.0861625468804238E-3</v>
      </c>
      <c r="BK1182" s="267">
        <f t="array" ref="BK1182">(MAX(IF($E$4:$BG$4=BK$4,$E1182:$BG1182)))</f>
        <v>0.12785706897050045</v>
      </c>
      <c r="BL1182" s="267">
        <f t="array" ref="BL1182">(AVERAGE(IF($E$4:$BG$4=BL$4,$E1182:$BG1182)))</f>
        <v>3.872675249403093E-2</v>
      </c>
      <c r="BM1182" s="267">
        <f t="array" ref="BM1182">(MIN(IF($E$4:$BG$4=BM$4,$E1182:$BG1182)))</f>
        <v>1.0181318047495409E-2</v>
      </c>
      <c r="BN1182" s="267">
        <f t="array" ref="BN1182">(MAX(IF($E$4:$BG$4=BN$4,$E1182:$BG1182)))</f>
        <v>2.0139972841906432E-2</v>
      </c>
      <c r="BO1182" s="267">
        <f t="array" ref="BO1182">(AVERAGE(IF($E$4:$BG$4=BO$4,$E1182:$BG1182)))</f>
        <v>1.4321001034506899E-2</v>
      </c>
      <c r="BP1182" s="267">
        <f t="array" ref="BP1182">(MIN(IF($E$4:$BG$4=BP$4,$E1182:$BG1182)))</f>
        <v>0</v>
      </c>
      <c r="BQ1182" s="267">
        <f t="array" ref="BQ1182">(MAX(IF($E$4:$BG$4=BQ$4,$E1182:$BG1182)))</f>
        <v>2.2803461920493134E-2</v>
      </c>
      <c r="BR1182" s="267">
        <f t="array" ref="BR1182">(AVERAGE(IF($E$4:$BG$4=BR$4,$E1182:$BG1182)))</f>
        <v>1.3067086063255623E-2</v>
      </c>
      <c r="BS1182" s="267">
        <f t="array" ref="BS1182">(MIN(IF($E$4:$BG$4=BS$4,$E1182:$BG1182)))</f>
        <v>6.3460402247779331E-3</v>
      </c>
      <c r="BT1182" s="267">
        <f t="array" ref="BT1182">(MAX(IF($E$4:$BG$4=BT$4,$E1182:$BG1182)))</f>
        <v>2.1745117195719747E-2</v>
      </c>
      <c r="BU1182" s="267">
        <f t="array" ref="BU1182">(AVERAGE(IF($E$4:$BG$4=BU$4,$E1182:$BG1182)))</f>
        <v>1.2273082342881995E-2</v>
      </c>
      <c r="BV1182" s="267">
        <f t="array" ref="BV1182">(MIN(IF($E$4:$BG$4=BV$4,$E1182:$BG1182)))</f>
        <v>4.6147154247218498E-3</v>
      </c>
      <c r="BW1182" s="267">
        <f t="array" ref="BW1182">(MAX(IF($E$4:$BG$4=BW$4,$E1182:$BG1182)))</f>
        <v>1.2377558404319368E-2</v>
      </c>
      <c r="BX1182" s="267">
        <f t="array" ref="BX1182">(AVERAGE(IF($E$4:$BG$4=BX$4,$E1182:$BG1182)))</f>
        <v>8.2584739939431957E-3</v>
      </c>
      <c r="BY1182" s="267">
        <f t="array" ref="BY1182">(MIN(IF($E$4:$BG$4=BY$4,$E1182:$BG1182)))</f>
        <v>5.7803622630048963E-3</v>
      </c>
      <c r="BZ1182" s="267">
        <f t="array" ref="BZ1182">(MAX(IF($E$4:$BG$4=BZ$4,$E1182:$BG1182)))</f>
        <v>1.7465808220229525E-2</v>
      </c>
      <c r="CA1182" s="267">
        <f t="array" ref="CA1182">(AVERAGE(IF($E$4:$BG$4=CA$4,$E1182:$BG1182)))</f>
        <v>9.3046725169237971E-3</v>
      </c>
      <c r="CB1182" s="268">
        <f t="shared" si="424"/>
        <v>0</v>
      </c>
      <c r="CC1182" s="268">
        <f t="shared" si="425"/>
        <v>0.1</v>
      </c>
      <c r="CD1182" s="268">
        <f t="shared" si="426"/>
        <v>1.949117518231001E-2</v>
      </c>
      <c r="CE1182" s="79"/>
      <c r="CF1182" s="79"/>
      <c r="CG1182" s="79"/>
      <c r="CH1182" s="79"/>
      <c r="CI1182" s="79"/>
      <c r="CJ1182" s="79"/>
      <c r="CK1182" s="79"/>
      <c r="CL1182" s="79"/>
      <c r="CM1182" s="79"/>
      <c r="CN1182" s="79"/>
    </row>
    <row r="1183" spans="1:92" ht="24">
      <c r="A1183" s="22">
        <f t="shared" si="427"/>
        <v>2200</v>
      </c>
      <c r="B1183" s="248" t="s">
        <v>478</v>
      </c>
      <c r="E1183" s="79">
        <f>ALL!E571/E$1172</f>
        <v>3.7507996552932545E-3</v>
      </c>
      <c r="F1183" s="79">
        <f>ALL!F571/F$1172</f>
        <v>1.7498310067948858E-2</v>
      </c>
      <c r="G1183" s="79">
        <f>ALL!G571/G$1172</f>
        <v>5.4582958246710113E-3</v>
      </c>
      <c r="H1183" s="79">
        <f>ALL!H571/H$1172</f>
        <v>7.0256421439393105E-3</v>
      </c>
      <c r="I1183" s="79">
        <f>ALL!I571/I$1172</f>
        <v>1.2715105328427441E-3</v>
      </c>
      <c r="J1183" s="79">
        <f>ALL!J571/J$1172</f>
        <v>4.3311083889355983E-3</v>
      </c>
      <c r="K1183" s="79">
        <f>ALL!K571/K$1172</f>
        <v>4.0223041515955807E-3</v>
      </c>
      <c r="L1183" s="79">
        <f>ALL!L571/L$1172</f>
        <v>3.709218023329271E-3</v>
      </c>
      <c r="M1183" s="79">
        <f>ALL!M571/M$1172</f>
        <v>5.6377900334376712E-3</v>
      </c>
      <c r="N1183" s="79">
        <f>ALL!N571/N$1172</f>
        <v>0</v>
      </c>
      <c r="O1183" s="79">
        <f>ALL!O571/O$1172</f>
        <v>1.7107679131532768E-2</v>
      </c>
      <c r="P1183" s="79">
        <f>ALL!P571/P$1172</f>
        <v>2.2917149816610687E-3</v>
      </c>
      <c r="Q1183" s="79">
        <f>ALL!Q571/Q$1172</f>
        <v>4.3507268612291098E-3</v>
      </c>
      <c r="R1183" s="79">
        <f>ALL!R571/R$1172</f>
        <v>0</v>
      </c>
      <c r="S1183" s="79">
        <f>ALL!S571/S$1172</f>
        <v>6.3311049674785857E-3</v>
      </c>
      <c r="T1183" s="79">
        <f>ALL!T571/T$1172</f>
        <v>8.8495471104418459E-3</v>
      </c>
      <c r="U1183" s="79">
        <f>ALL!U571/U$1172</f>
        <v>0</v>
      </c>
      <c r="V1183" s="79">
        <f>ALL!V571/V$1172</f>
        <v>1.7152868156669034E-2</v>
      </c>
      <c r="W1183" s="79">
        <f>ALL!W571/W$1172</f>
        <v>2.5794840073825025E-3</v>
      </c>
      <c r="X1183" s="79">
        <f>ALL!X571/X$1172</f>
        <v>2.7390858931279922E-3</v>
      </c>
      <c r="Y1183" s="79">
        <f>ALL!Y571/Y$1172</f>
        <v>8.106503403035226E-3</v>
      </c>
      <c r="Z1183" s="79">
        <f>ALL!Z571/Z$1172</f>
        <v>2.6056481631331315E-3</v>
      </c>
      <c r="AA1183" s="79">
        <f>ALL!AA571/AA$1172</f>
        <v>6.4747459584296556E-3</v>
      </c>
      <c r="AB1183" s="79">
        <f>ALL!AB571/AB$1172</f>
        <v>0</v>
      </c>
      <c r="AC1183" s="79">
        <f>ALL!AC571/AC$1172</f>
        <v>6.4920173186152454E-3</v>
      </c>
      <c r="AD1183" s="79">
        <f>ALL!AD571/AD$1172</f>
        <v>4.2639704005611994E-3</v>
      </c>
      <c r="AE1183" s="79">
        <f>ALL!AE571/AE$1172</f>
        <v>6.0981390628501147E-3</v>
      </c>
      <c r="AF1183" s="79">
        <f>ALL!AF571/AF$1172</f>
        <v>9.7652180405436786E-3</v>
      </c>
      <c r="AG1183" s="79">
        <f>ALL!AG571/AG$1172</f>
        <v>8.0783492923355415E-3</v>
      </c>
      <c r="AH1183" s="79">
        <f>ALL!AH571/AH$1172</f>
        <v>3.8653142423307318E-3</v>
      </c>
      <c r="AI1183" s="79">
        <f>ALL!AI571/AI$1172</f>
        <v>8.011751485013336E-3</v>
      </c>
      <c r="AJ1183" s="79">
        <f>ALL!AJ571/AJ$1172</f>
        <v>5.2955506875394008E-3</v>
      </c>
      <c r="AK1183" s="79">
        <f>ALL!AK571/AK$1172</f>
        <v>2.273558349083021E-2</v>
      </c>
      <c r="AL1183" s="79">
        <f>ALL!AL571/AL$1172</f>
        <v>2.443698976488988E-2</v>
      </c>
      <c r="AM1183" s="79">
        <f>ALL!AM571/AM$1172</f>
        <v>8.8301334301970329E-3</v>
      </c>
      <c r="AN1183" s="79">
        <f>ALL!AN571/AN$1172</f>
        <v>1.5909576098784038E-2</v>
      </c>
      <c r="AO1183" s="79">
        <f>ALL!AO571/AO$1172</f>
        <v>0</v>
      </c>
      <c r="AP1183" s="79">
        <f>ALL!AP571/AP$1172</f>
        <v>2.6605893887368951E-2</v>
      </c>
      <c r="AQ1183" s="79">
        <f>ALL!AQ571/AQ$1172</f>
        <v>0</v>
      </c>
      <c r="AR1183" s="79">
        <f>ALL!AR571/AR$1172</f>
        <v>0</v>
      </c>
      <c r="AS1183" s="79">
        <f>ALL!AS571/AS$1172</f>
        <v>5.3628134325051917E-2</v>
      </c>
      <c r="AT1183" s="79">
        <f>ALL!AT571/AT$1172</f>
        <v>0</v>
      </c>
      <c r="AU1183" s="79">
        <f>ALL!AU571/AU$1172</f>
        <v>1.2735664090255014E-2</v>
      </c>
      <c r="AV1183" s="79">
        <f>ALL!AV571/AV$1172</f>
        <v>0</v>
      </c>
      <c r="AW1183" s="79">
        <f>ALL!AW571/AW$1172</f>
        <v>0</v>
      </c>
      <c r="AX1183" s="79">
        <f>ALL!AX571/AX$1172</f>
        <v>0</v>
      </c>
      <c r="AY1183" s="79">
        <f>ALL!AY571/AY$1172</f>
        <v>2.9774723975053517E-2</v>
      </c>
      <c r="AZ1183" s="79">
        <f>ALL!AZ571/AZ$1172</f>
        <v>0</v>
      </c>
      <c r="BA1183" s="79">
        <f>ALL!BA571/BA$1172</f>
        <v>0</v>
      </c>
      <c r="BB1183" s="79">
        <f>ALL!BB571/BB$1172</f>
        <v>0</v>
      </c>
      <c r="BC1183" s="79">
        <f>ALL!BC571/BC$1172</f>
        <v>0</v>
      </c>
      <c r="BD1183" s="79">
        <f>ALL!BD571/BD$1172</f>
        <v>2.8779503773828924E-5</v>
      </c>
      <c r="BE1183" s="79">
        <f>ALL!BE571/BE$1172</f>
        <v>1.2689718248807888E-2</v>
      </c>
      <c r="BF1183" s="79">
        <f>ALL!BF571/BF$1172</f>
        <v>4.952682891928884E-3</v>
      </c>
      <c r="BG1183" s="79">
        <f>ALL!BG571/BG$1172</f>
        <v>4.5932881673494286E-3</v>
      </c>
      <c r="BH1183" s="79" t="e">
        <f>ALL!BH571/BH$1172</f>
        <v>#DIV/0!</v>
      </c>
      <c r="BJ1183" s="267">
        <f t="array" ref="BJ1183">(MIN(IF($E$4:$BG$4=BJ$4,$E1183:$BG1183)))</f>
        <v>0</v>
      </c>
      <c r="BK1183" s="267">
        <f t="array" ref="BK1183">(MAX(IF($E$4:$BG$4=BK$4,$E1183:$BG1183)))</f>
        <v>5.3628134325051917E-2</v>
      </c>
      <c r="BL1183" s="267">
        <f t="array" ref="BL1183">(AVERAGE(IF($E$4:$BG$4=BL$4,$E1183:$BG1183)))</f>
        <v>8.6658745235320914E-3</v>
      </c>
      <c r="BM1183" s="267">
        <f t="array" ref="BM1183">(MIN(IF($E$4:$BG$4=BM$4,$E1183:$BG1183)))</f>
        <v>2.8779503773828924E-5</v>
      </c>
      <c r="BN1183" s="267">
        <f t="array" ref="BN1183">(MAX(IF($E$4:$BG$4=BN$4,$E1183:$BG1183)))</f>
        <v>1.2689718248807888E-2</v>
      </c>
      <c r="BO1183" s="267">
        <f t="array" ref="BO1183">(AVERAGE(IF($E$4:$BG$4=BO$4,$E1183:$BG1183)))</f>
        <v>5.5661172029650083E-3</v>
      </c>
      <c r="BP1183" s="267">
        <f t="array" ref="BP1183">(MIN(IF($E$4:$BG$4=BP$4,$E1183:$BG1183)))</f>
        <v>8.8301334301970329E-3</v>
      </c>
      <c r="BQ1183" s="267">
        <f t="array" ref="BQ1183">(MAX(IF($E$4:$BG$4=BQ$4,$E1183:$BG1183)))</f>
        <v>2.443698976488988E-2</v>
      </c>
      <c r="BR1183" s="267">
        <f t="array" ref="BR1183">(AVERAGE(IF($E$4:$BG$4=BR$4,$E1183:$BG1183)))</f>
        <v>1.866756889530571E-2</v>
      </c>
      <c r="BS1183" s="267">
        <f t="array" ref="BS1183">(MIN(IF($E$4:$BG$4=BS$4,$E1183:$BG1183)))</f>
        <v>0</v>
      </c>
      <c r="BT1183" s="267">
        <f t="array" ref="BT1183">(MAX(IF($E$4:$BG$4=BT$4,$E1183:$BG1183)))</f>
        <v>1.7498310067948858E-2</v>
      </c>
      <c r="BU1183" s="267">
        <f t="array" ref="BU1183">(AVERAGE(IF($E$4:$BG$4=BU$4,$E1183:$BG1183)))</f>
        <v>6.8430130048690464E-3</v>
      </c>
      <c r="BV1183" s="267">
        <f t="array" ref="BV1183">(MIN(IF($E$4:$BG$4=BV$4,$E1183:$BG1183)))</f>
        <v>0</v>
      </c>
      <c r="BW1183" s="267">
        <f t="array" ref="BW1183">(MAX(IF($E$4:$BG$4=BW$4,$E1183:$BG1183)))</f>
        <v>5.4582958246710113E-3</v>
      </c>
      <c r="BX1183" s="267">
        <f t="array" ref="BX1183">(AVERAGE(IF($E$4:$BG$4=BX$4,$E1183:$BG1183)))</f>
        <v>3.3398736688358861E-3</v>
      </c>
      <c r="BY1183" s="267">
        <f t="array" ref="BY1183">(MIN(IF($E$4:$BG$4=BY$4,$E1183:$BG1183)))</f>
        <v>0</v>
      </c>
      <c r="BZ1183" s="267">
        <f t="array" ref="BZ1183">(MAX(IF($E$4:$BG$4=BZ$4,$E1183:$BG1183)))</f>
        <v>8.0783492923355415E-3</v>
      </c>
      <c r="CA1183" s="267">
        <f t="array" ref="CA1183">(AVERAGE(IF($E$4:$BG$4=CA$4,$E1183:$BG1183)))</f>
        <v>3.7288043154728506E-3</v>
      </c>
      <c r="CB1183" s="268">
        <f t="shared" si="424"/>
        <v>0</v>
      </c>
      <c r="CC1183" s="268">
        <f t="shared" si="425"/>
        <v>0.1</v>
      </c>
      <c r="CD1183" s="268">
        <f t="shared" si="426"/>
        <v>7.2742830156398933E-3</v>
      </c>
      <c r="CE1183" s="79"/>
      <c r="CF1183" s="79"/>
      <c r="CG1183" s="79"/>
      <c r="CH1183" s="79"/>
      <c r="CI1183" s="79"/>
      <c r="CJ1183" s="79"/>
      <c r="CK1183" s="79"/>
      <c r="CL1183" s="79"/>
      <c r="CM1183" s="79"/>
      <c r="CN1183" s="79"/>
    </row>
    <row r="1184" spans="1:92" ht="12.75">
      <c r="A1184" s="22">
        <f t="shared" si="427"/>
        <v>2300</v>
      </c>
      <c r="B1184" s="248" t="s">
        <v>479</v>
      </c>
      <c r="E1184" s="79">
        <f>ALL!E572/E$1172</f>
        <v>0</v>
      </c>
      <c r="F1184" s="79">
        <f>ALL!F572/F$1172</f>
        <v>0</v>
      </c>
      <c r="G1184" s="79">
        <f>ALL!G572/G$1172</f>
        <v>0</v>
      </c>
      <c r="H1184" s="79">
        <f>ALL!H572/H$1172</f>
        <v>0</v>
      </c>
      <c r="I1184" s="79">
        <f>ALL!I572/I$1172</f>
        <v>9.6664033566845717E-4</v>
      </c>
      <c r="J1184" s="79">
        <f>ALL!J572/J$1172</f>
        <v>0</v>
      </c>
      <c r="K1184" s="79">
        <f>ALL!K572/K$1172</f>
        <v>1.2715326480241996E-6</v>
      </c>
      <c r="L1184" s="79">
        <f>ALL!L572/L$1172</f>
        <v>0</v>
      </c>
      <c r="M1184" s="79">
        <f>ALL!M572/M$1172</f>
        <v>0</v>
      </c>
      <c r="N1184" s="79">
        <f>ALL!N572/N$1172</f>
        <v>0</v>
      </c>
      <c r="O1184" s="79">
        <f>ALL!O572/O$1172</f>
        <v>0</v>
      </c>
      <c r="P1184" s="79">
        <f>ALL!P572/P$1172</f>
        <v>1.3170802412150671E-4</v>
      </c>
      <c r="Q1184" s="79">
        <f>ALL!Q572/Q$1172</f>
        <v>1.1084889910318866E-4</v>
      </c>
      <c r="R1184" s="79">
        <f>ALL!R572/R$1172</f>
        <v>0</v>
      </c>
      <c r="S1184" s="79">
        <f>ALL!S572/S$1172</f>
        <v>0</v>
      </c>
      <c r="T1184" s="79">
        <f>ALL!T572/T$1172</f>
        <v>0</v>
      </c>
      <c r="U1184" s="79">
        <f>ALL!U572/U$1172</f>
        <v>0</v>
      </c>
      <c r="V1184" s="79">
        <f>ALL!V572/V$1172</f>
        <v>0</v>
      </c>
      <c r="W1184" s="79">
        <f>ALL!W572/W$1172</f>
        <v>0</v>
      </c>
      <c r="X1184" s="79">
        <f>ALL!X572/X$1172</f>
        <v>0</v>
      </c>
      <c r="Y1184" s="79">
        <f>ALL!Y572/Y$1172</f>
        <v>0</v>
      </c>
      <c r="Z1184" s="79">
        <f>ALL!Z572/Z$1172</f>
        <v>0</v>
      </c>
      <c r="AA1184" s="79">
        <f>ALL!AA572/AA$1172</f>
        <v>3.2486493345474589E-3</v>
      </c>
      <c r="AB1184" s="79">
        <f>ALL!AB572/AB$1172</f>
        <v>1.1628810961866064E-3</v>
      </c>
      <c r="AC1184" s="79">
        <f>ALL!AC572/AC$1172</f>
        <v>0</v>
      </c>
      <c r="AD1184" s="79">
        <f>ALL!AD572/AD$1172</f>
        <v>0</v>
      </c>
      <c r="AE1184" s="79">
        <f>ALL!AE572/AE$1172</f>
        <v>0</v>
      </c>
      <c r="AF1184" s="79">
        <f>ALL!AF572/AF$1172</f>
        <v>0</v>
      </c>
      <c r="AG1184" s="79">
        <f>ALL!AG572/AG$1172</f>
        <v>1.6153455032774169E-3</v>
      </c>
      <c r="AH1184" s="79">
        <f>ALL!AH572/AH$1172</f>
        <v>0</v>
      </c>
      <c r="AI1184" s="79">
        <f>ALL!AI572/AI$1172</f>
        <v>0</v>
      </c>
      <c r="AJ1184" s="79">
        <f>ALL!AJ572/AJ$1172</f>
        <v>8.0631664948204547E-4</v>
      </c>
      <c r="AK1184" s="79">
        <f>ALL!AK572/AK$1172</f>
        <v>0</v>
      </c>
      <c r="AL1184" s="79">
        <f>ALL!AL572/AL$1172</f>
        <v>4.1809603205403362E-2</v>
      </c>
      <c r="AM1184" s="79">
        <f>ALL!AM572/AM$1172</f>
        <v>0</v>
      </c>
      <c r="AN1184" s="79">
        <f>ALL!AN572/AN$1172</f>
        <v>0</v>
      </c>
      <c r="AO1184" s="79">
        <f>ALL!AO572/AO$1172</f>
        <v>0</v>
      </c>
      <c r="AP1184" s="79">
        <f>ALL!AP572/AP$1172</f>
        <v>1.0020691185014294E-2</v>
      </c>
      <c r="AQ1184" s="79">
        <f>ALL!AQ572/AQ$1172</f>
        <v>0</v>
      </c>
      <c r="AR1184" s="79">
        <f>ALL!AR572/AR$1172</f>
        <v>0</v>
      </c>
      <c r="AS1184" s="79">
        <f>ALL!AS572/AS$1172</f>
        <v>0</v>
      </c>
      <c r="AT1184" s="79">
        <f>ALL!AT572/AT$1172</f>
        <v>0</v>
      </c>
      <c r="AU1184" s="79">
        <f>ALL!AU572/AU$1172</f>
        <v>1.220405874467116E-2</v>
      </c>
      <c r="AV1184" s="79">
        <f>ALL!AV572/AV$1172</f>
        <v>0</v>
      </c>
      <c r="AW1184" s="79">
        <f>ALL!AW572/AW$1172</f>
        <v>0</v>
      </c>
      <c r="AX1184" s="79">
        <f>ALL!AX572/AX$1172</f>
        <v>0</v>
      </c>
      <c r="AY1184" s="79">
        <f>ALL!AY572/AY$1172</f>
        <v>0</v>
      </c>
      <c r="AZ1184" s="79">
        <f>ALL!AZ572/AZ$1172</f>
        <v>4.6558173717763086E-2</v>
      </c>
      <c r="BA1184" s="79">
        <f>ALL!BA572/BA$1172</f>
        <v>0</v>
      </c>
      <c r="BB1184" s="79">
        <f>ALL!BB572/BB$1172</f>
        <v>0</v>
      </c>
      <c r="BC1184" s="79">
        <f>ALL!BC572/BC$1172</f>
        <v>0</v>
      </c>
      <c r="BD1184" s="79">
        <f>ALL!BD572/BD$1172</f>
        <v>0</v>
      </c>
      <c r="BE1184" s="79">
        <f>ALL!BE572/BE$1172</f>
        <v>0</v>
      </c>
      <c r="BF1184" s="79">
        <f>ALL!BF572/BF$1172</f>
        <v>0</v>
      </c>
      <c r="BG1184" s="79">
        <f>ALL!BG572/BG$1172</f>
        <v>0</v>
      </c>
      <c r="BH1184" s="79" t="e">
        <f>ALL!BH572/BH$1172</f>
        <v>#DIV/0!</v>
      </c>
      <c r="BJ1184" s="267">
        <f t="array" ref="BJ1184">(MIN(IF($E$4:$BG$4=BJ$4,$E1184:$BG1184)))</f>
        <v>0</v>
      </c>
      <c r="BK1184" s="267">
        <f t="array" ref="BK1184">(MAX(IF($E$4:$BG$4=BK$4,$E1184:$BG1184)))</f>
        <v>4.6558173717763086E-2</v>
      </c>
      <c r="BL1184" s="267">
        <f t="array" ref="BL1184">(AVERAGE(IF($E$4:$BG$4=BL$4,$E1184:$BG1184)))</f>
        <v>4.2989327279655334E-3</v>
      </c>
      <c r="BM1184" s="267">
        <f t="array" ref="BM1184">(MIN(IF($E$4:$BG$4=BM$4,$E1184:$BG1184)))</f>
        <v>0</v>
      </c>
      <c r="BN1184" s="267">
        <f t="array" ref="BN1184">(MAX(IF($E$4:$BG$4=BN$4,$E1184:$BG1184)))</f>
        <v>0</v>
      </c>
      <c r="BO1184" s="267">
        <f t="array" ref="BO1184">(AVERAGE(IF($E$4:$BG$4=BO$4,$E1184:$BG1184)))</f>
        <v>0</v>
      </c>
      <c r="BP1184" s="267">
        <f t="array" ref="BP1184">(MIN(IF($E$4:$BG$4=BP$4,$E1184:$BG1184)))</f>
        <v>0</v>
      </c>
      <c r="BQ1184" s="267">
        <f t="array" ref="BQ1184">(MAX(IF($E$4:$BG$4=BQ$4,$E1184:$BG1184)))</f>
        <v>4.1809603205403362E-2</v>
      </c>
      <c r="BR1184" s="267">
        <f t="array" ref="BR1184">(AVERAGE(IF($E$4:$BG$4=BR$4,$E1184:$BG1184)))</f>
        <v>1.3936534401801121E-2</v>
      </c>
      <c r="BS1184" s="267">
        <f t="array" ref="BS1184">(MIN(IF($E$4:$BG$4=BS$4,$E1184:$BG1184)))</f>
        <v>0</v>
      </c>
      <c r="BT1184" s="267">
        <f t="array" ref="BT1184">(MAX(IF($E$4:$BG$4=BT$4,$E1184:$BG1184)))</f>
        <v>3.2486493345474589E-3</v>
      </c>
      <c r="BU1184" s="267">
        <f t="array" ref="BU1184">(AVERAGE(IF($E$4:$BG$4=BU$4,$E1184:$BG1184)))</f>
        <v>1.6003665553803199E-4</v>
      </c>
      <c r="BV1184" s="267">
        <f t="array" ref="BV1184">(MIN(IF($E$4:$BG$4=BV$4,$E1184:$BG1184)))</f>
        <v>0</v>
      </c>
      <c r="BW1184" s="267">
        <f t="array" ref="BW1184">(MAX(IF($E$4:$BG$4=BW$4,$E1184:$BG1184)))</f>
        <v>1.1628810961866064E-3</v>
      </c>
      <c r="BX1184" s="267">
        <f t="array" ref="BX1184">(AVERAGE(IF($E$4:$BG$4=BX$4,$E1184:$BG1184)))</f>
        <v>4.922994364171629E-4</v>
      </c>
      <c r="BY1184" s="267">
        <f t="array" ref="BY1184">(MIN(IF($E$4:$BG$4=BY$4,$E1184:$BG1184)))</f>
        <v>0</v>
      </c>
      <c r="BZ1184" s="267">
        <f t="array" ref="BZ1184">(MAX(IF($E$4:$BG$4=BZ$4,$E1184:$BG1184)))</f>
        <v>1.6153455032774169E-3</v>
      </c>
      <c r="CA1184" s="267">
        <f t="array" ref="CA1184">(AVERAGE(IF($E$4:$BG$4=CA$4,$E1184:$BG1184)))</f>
        <v>3.8767055186676871E-4</v>
      </c>
      <c r="CB1184" s="268">
        <f t="shared" si="424"/>
        <v>0</v>
      </c>
      <c r="CC1184" s="268">
        <f t="shared" si="425"/>
        <v>0</v>
      </c>
      <c r="CD1184" s="268">
        <f t="shared" si="426"/>
        <v>2.1570216041433927E-3</v>
      </c>
      <c r="CE1184" s="79"/>
      <c r="CF1184" s="79"/>
      <c r="CG1184" s="79"/>
      <c r="CH1184" s="79"/>
      <c r="CI1184" s="79"/>
      <c r="CJ1184" s="79"/>
      <c r="CK1184" s="79"/>
      <c r="CL1184" s="79"/>
      <c r="CM1184" s="79"/>
      <c r="CN1184" s="79"/>
    </row>
    <row r="1185" spans="1:92" ht="24">
      <c r="A1185" s="22">
        <f t="shared" si="427"/>
        <v>2400</v>
      </c>
      <c r="B1185" s="248" t="s">
        <v>480</v>
      </c>
      <c r="E1185" s="79">
        <f>ALL!E573/E$1172</f>
        <v>1.6698287972512734E-3</v>
      </c>
      <c r="F1185" s="79">
        <f>ALL!F573/F$1172</f>
        <v>0</v>
      </c>
      <c r="G1185" s="79">
        <f>ALL!G573/G$1172</f>
        <v>0</v>
      </c>
      <c r="H1185" s="79">
        <f>ALL!H573/H$1172</f>
        <v>0</v>
      </c>
      <c r="I1185" s="79">
        <f>ALL!I573/I$1172</f>
        <v>0</v>
      </c>
      <c r="J1185" s="79">
        <f>ALL!J573/J$1172</f>
        <v>0</v>
      </c>
      <c r="K1185" s="79">
        <f>ALL!K573/K$1172</f>
        <v>7.0332737507832052E-4</v>
      </c>
      <c r="L1185" s="79">
        <f>ALL!L573/L$1172</f>
        <v>0</v>
      </c>
      <c r="M1185" s="79">
        <f>ALL!M573/M$1172</f>
        <v>0</v>
      </c>
      <c r="N1185" s="79">
        <f>ALL!N573/N$1172</f>
        <v>0</v>
      </c>
      <c r="O1185" s="79">
        <f>ALL!O573/O$1172</f>
        <v>0</v>
      </c>
      <c r="P1185" s="79">
        <f>ALL!P573/P$1172</f>
        <v>4.358917667033269E-4</v>
      </c>
      <c r="Q1185" s="79">
        <f>ALL!Q573/Q$1172</f>
        <v>2.7405256979192404E-3</v>
      </c>
      <c r="R1185" s="79">
        <f>ALL!R573/R$1172</f>
        <v>1.0151957644171431E-4</v>
      </c>
      <c r="S1185" s="79">
        <f>ALL!S573/S$1172</f>
        <v>3.0314703356111774E-3</v>
      </c>
      <c r="T1185" s="79">
        <f>ALL!T573/T$1172</f>
        <v>1.81053217602417E-3</v>
      </c>
      <c r="U1185" s="79">
        <f>ALL!U573/U$1172</f>
        <v>0</v>
      </c>
      <c r="V1185" s="79">
        <f>ALL!V573/V$1172</f>
        <v>0</v>
      </c>
      <c r="W1185" s="79">
        <f>ALL!W573/W$1172</f>
        <v>8.8640495066406898E-4</v>
      </c>
      <c r="X1185" s="79">
        <f>ALL!X573/X$1172</f>
        <v>5.6929244688888993E-3</v>
      </c>
      <c r="Y1185" s="79">
        <f>ALL!Y573/Y$1172</f>
        <v>0</v>
      </c>
      <c r="Z1185" s="79">
        <f>ALL!Z573/Z$1172</f>
        <v>5.6482393669728679E-4</v>
      </c>
      <c r="AA1185" s="79">
        <f>ALL!AA573/AA$1172</f>
        <v>0</v>
      </c>
      <c r="AB1185" s="79">
        <f>ALL!AB573/AB$1172</f>
        <v>7.0904817268044947E-4</v>
      </c>
      <c r="AC1185" s="79">
        <f>ALL!AC573/AC$1172</f>
        <v>0</v>
      </c>
      <c r="AD1185" s="79">
        <f>ALL!AD573/AD$1172</f>
        <v>0</v>
      </c>
      <c r="AE1185" s="79">
        <f>ALL!AE573/AE$1172</f>
        <v>0</v>
      </c>
      <c r="AF1185" s="79">
        <f>ALL!AF573/AF$1172</f>
        <v>4.1426989867851972E-3</v>
      </c>
      <c r="AG1185" s="79">
        <f>ALL!AG573/AG$1172</f>
        <v>0</v>
      </c>
      <c r="AH1185" s="79">
        <f>ALL!AH573/AH$1172</f>
        <v>0</v>
      </c>
      <c r="AI1185" s="79">
        <f>ALL!AI573/AI$1172</f>
        <v>0</v>
      </c>
      <c r="AJ1185" s="79">
        <f>ALL!AJ573/AJ$1172</f>
        <v>0</v>
      </c>
      <c r="AK1185" s="79">
        <f>ALL!AK573/AK$1172</f>
        <v>0</v>
      </c>
      <c r="AL1185" s="79">
        <f>ALL!AL573/AL$1172</f>
        <v>0</v>
      </c>
      <c r="AM1185" s="79">
        <f>ALL!AM573/AM$1172</f>
        <v>0</v>
      </c>
      <c r="AN1185" s="79">
        <f>ALL!AN573/AN$1172</f>
        <v>0</v>
      </c>
      <c r="AO1185" s="79">
        <f>ALL!AO573/AO$1172</f>
        <v>0</v>
      </c>
      <c r="AP1185" s="79">
        <f>ALL!AP573/AP$1172</f>
        <v>0</v>
      </c>
      <c r="AQ1185" s="79">
        <f>ALL!AQ573/AQ$1172</f>
        <v>0</v>
      </c>
      <c r="AR1185" s="79">
        <f>ALL!AR573/AR$1172</f>
        <v>0</v>
      </c>
      <c r="AS1185" s="79">
        <f>ALL!AS573/AS$1172</f>
        <v>3.4819365064495569E-3</v>
      </c>
      <c r="AT1185" s="79">
        <f>ALL!AT573/AT$1172</f>
        <v>0</v>
      </c>
      <c r="AU1185" s="79">
        <f>ALL!AU573/AU$1172</f>
        <v>0</v>
      </c>
      <c r="AV1185" s="79">
        <f>ALL!AV573/AV$1172</f>
        <v>0</v>
      </c>
      <c r="AW1185" s="79">
        <f>ALL!AW573/AW$1172</f>
        <v>2.6625771551983562E-2</v>
      </c>
      <c r="AX1185" s="79">
        <f>ALL!AX573/AX$1172</f>
        <v>0</v>
      </c>
      <c r="AY1185" s="79">
        <f>ALL!AY573/AY$1172</f>
        <v>0</v>
      </c>
      <c r="AZ1185" s="79">
        <f>ALL!AZ573/AZ$1172</f>
        <v>0</v>
      </c>
      <c r="BA1185" s="79">
        <f>ALL!BA573/BA$1172</f>
        <v>0</v>
      </c>
      <c r="BB1185" s="79">
        <f>ALL!BB573/BB$1172</f>
        <v>0</v>
      </c>
      <c r="BC1185" s="79">
        <f>ALL!BC573/BC$1172</f>
        <v>0</v>
      </c>
      <c r="BD1185" s="79">
        <f>ALL!BD573/BD$1172</f>
        <v>0</v>
      </c>
      <c r="BE1185" s="79">
        <f>ALL!BE573/BE$1172</f>
        <v>0</v>
      </c>
      <c r="BF1185" s="79">
        <f>ALL!BF573/BF$1172</f>
        <v>1.444007877642913E-3</v>
      </c>
      <c r="BG1185" s="79">
        <f>ALL!BG573/BG$1172</f>
        <v>0</v>
      </c>
      <c r="BH1185" s="79" t="e">
        <f>ALL!BH573/BH$1172</f>
        <v>#DIV/0!</v>
      </c>
      <c r="BJ1185" s="267">
        <f t="array" ref="BJ1185">(MIN(IF($E$4:$BG$4=BJ$4,$E1185:$BG1185)))</f>
        <v>0</v>
      </c>
      <c r="BK1185" s="267">
        <f t="array" ref="BK1185">(MAX(IF($E$4:$BG$4=BK$4,$E1185:$BG1185)))</f>
        <v>2.6625771551983562E-2</v>
      </c>
      <c r="BL1185" s="267">
        <f t="array" ref="BL1185">(AVERAGE(IF($E$4:$BG$4=BL$4,$E1185:$BG1185)))</f>
        <v>1.88173175365207E-3</v>
      </c>
      <c r="BM1185" s="267">
        <f t="array" ref="BM1185">(MIN(IF($E$4:$BG$4=BM$4,$E1185:$BG1185)))</f>
        <v>0</v>
      </c>
      <c r="BN1185" s="267">
        <f t="array" ref="BN1185">(MAX(IF($E$4:$BG$4=BN$4,$E1185:$BG1185)))</f>
        <v>1.444007877642913E-3</v>
      </c>
      <c r="BO1185" s="267">
        <f t="array" ref="BO1185">(AVERAGE(IF($E$4:$BG$4=BO$4,$E1185:$BG1185)))</f>
        <v>3.6100196941072824E-4</v>
      </c>
      <c r="BP1185" s="267">
        <f t="array" ref="BP1185">(MIN(IF($E$4:$BG$4=BP$4,$E1185:$BG1185)))</f>
        <v>0</v>
      </c>
      <c r="BQ1185" s="267">
        <f t="array" ref="BQ1185">(MAX(IF($E$4:$BG$4=BQ$4,$E1185:$BG1185)))</f>
        <v>0</v>
      </c>
      <c r="BR1185" s="267">
        <f t="array" ref="BR1185">(AVERAGE(IF($E$4:$BG$4=BR$4,$E1185:$BG1185)))</f>
        <v>0</v>
      </c>
      <c r="BS1185" s="267">
        <f t="array" ref="BS1185">(MIN(IF($E$4:$BG$4=BS$4,$E1185:$BG1185)))</f>
        <v>0</v>
      </c>
      <c r="BT1185" s="267">
        <f t="array" ref="BT1185">(MAX(IF($E$4:$BG$4=BT$4,$E1185:$BG1185)))</f>
        <v>4.1426989867851972E-3</v>
      </c>
      <c r="BU1185" s="267">
        <f t="array" ref="BU1185">(AVERAGE(IF($E$4:$BG$4=BU$4,$E1185:$BG1185)))</f>
        <v>7.1839561408453142E-4</v>
      </c>
      <c r="BV1185" s="267">
        <f t="array" ref="BV1185">(MIN(IF($E$4:$BG$4=BV$4,$E1185:$BG1185)))</f>
        <v>0</v>
      </c>
      <c r="BW1185" s="267">
        <f t="array" ref="BW1185">(MAX(IF($E$4:$BG$4=BW$4,$E1185:$BG1185)))</f>
        <v>7.0904817268044947E-4</v>
      </c>
      <c r="BX1185" s="267">
        <f t="array" ref="BX1185">(AVERAGE(IF($E$4:$BG$4=BX$4,$E1185:$BG1185)))</f>
        <v>3.1846802734443404E-4</v>
      </c>
      <c r="BY1185" s="267">
        <f t="array" ref="BY1185">(MIN(IF($E$4:$BG$4=BY$4,$E1185:$BG1185)))</f>
        <v>0</v>
      </c>
      <c r="BZ1185" s="267">
        <f t="array" ref="BZ1185">(MAX(IF($E$4:$BG$4=BZ$4,$E1185:$BG1185)))</f>
        <v>5.6929244688888993E-3</v>
      </c>
      <c r="CA1185" s="267">
        <f t="array" ref="CA1185">(AVERAGE(IF($E$4:$BG$4=CA$4,$E1185:$BG1185)))</f>
        <v>8.755451765131751E-4</v>
      </c>
      <c r="CB1185" s="268">
        <f t="shared" si="424"/>
        <v>0</v>
      </c>
      <c r="CC1185" s="268">
        <f t="shared" si="425"/>
        <v>0</v>
      </c>
      <c r="CD1185" s="268">
        <f t="shared" si="426"/>
        <v>9.8255840321493011E-4</v>
      </c>
      <c r="CE1185" s="79"/>
      <c r="CF1185" s="79"/>
      <c r="CG1185" s="79"/>
      <c r="CH1185" s="79"/>
      <c r="CI1185" s="79"/>
      <c r="CJ1185" s="79"/>
      <c r="CK1185" s="79"/>
      <c r="CL1185" s="79"/>
      <c r="CM1185" s="79"/>
      <c r="CN1185" s="79"/>
    </row>
    <row r="1186" spans="1:92" ht="24">
      <c r="A1186" s="22">
        <f t="shared" si="427"/>
        <v>2500</v>
      </c>
      <c r="B1186" s="248" t="s">
        <v>481</v>
      </c>
      <c r="E1186" s="79">
        <f>ALL!E574/E$1172</f>
        <v>2.4996720668482759E-2</v>
      </c>
      <c r="F1186" s="79">
        <f>ALL!F574/F$1172</f>
        <v>2.7531470046190831E-2</v>
      </c>
      <c r="G1186" s="79">
        <f>ALL!G574/G$1172</f>
        <v>2.462276634920868E-2</v>
      </c>
      <c r="H1186" s="79">
        <f>ALL!H574/H$1172</f>
        <v>2.8951209371826242E-2</v>
      </c>
      <c r="I1186" s="79">
        <f>ALL!I574/I$1172</f>
        <v>2.7857456055614988E-2</v>
      </c>
      <c r="J1186" s="79">
        <f>ALL!J574/J$1172</f>
        <v>2.884694793475813E-2</v>
      </c>
      <c r="K1186" s="79">
        <f>ALL!K574/K$1172</f>
        <v>2.7445547915296388E-2</v>
      </c>
      <c r="L1186" s="79">
        <f>ALL!L574/L$1172</f>
        <v>2.5575234819722834E-2</v>
      </c>
      <c r="M1186" s="79">
        <f>ALL!M574/M$1172</f>
        <v>2.1731042731489382E-2</v>
      </c>
      <c r="N1186" s="79">
        <f>ALL!N574/N$1172</f>
        <v>2.7462020272897618E-2</v>
      </c>
      <c r="O1186" s="79">
        <f>ALL!O574/O$1172</f>
        <v>2.3114927423715126E-2</v>
      </c>
      <c r="P1186" s="79">
        <f>ALL!P574/P$1172</f>
        <v>2.7253976872557678E-2</v>
      </c>
      <c r="Q1186" s="79">
        <f>ALL!Q574/Q$1172</f>
        <v>2.515218765822666E-2</v>
      </c>
      <c r="R1186" s="79">
        <f>ALL!R574/R$1172</f>
        <v>2.8726446241360084E-2</v>
      </c>
      <c r="S1186" s="79">
        <f>ALL!S574/S$1172</f>
        <v>2.1658231624884183E-2</v>
      </c>
      <c r="T1186" s="79">
        <f>ALL!T574/T$1172</f>
        <v>3.1741690314431484E-2</v>
      </c>
      <c r="U1186" s="79">
        <f>ALL!U574/U$1172</f>
        <v>2.9166687535967663E-2</v>
      </c>
      <c r="V1186" s="79">
        <f>ALL!V574/V$1172</f>
        <v>2.4394612049382879E-2</v>
      </c>
      <c r="W1186" s="79">
        <f>ALL!W574/W$1172</f>
        <v>2.7498841164051643E-2</v>
      </c>
      <c r="X1186" s="79">
        <f>ALL!X574/X$1172</f>
        <v>3.3489143436915024E-2</v>
      </c>
      <c r="Y1186" s="79">
        <f>ALL!Y574/Y$1172</f>
        <v>2.8991712259062406E-2</v>
      </c>
      <c r="Z1186" s="79">
        <f>ALL!Z574/Z$1172</f>
        <v>2.8366447725332904E-2</v>
      </c>
      <c r="AA1186" s="79">
        <f>ALL!AA574/AA$1172</f>
        <v>2.3725928237615185E-2</v>
      </c>
      <c r="AB1186" s="79">
        <f>ALL!AB574/AB$1172</f>
        <v>2.4108441746330419E-2</v>
      </c>
      <c r="AC1186" s="79">
        <f>ALL!AC574/AC$1172</f>
        <v>3.1991231724282643E-2</v>
      </c>
      <c r="AD1186" s="79">
        <f>ALL!AD574/AD$1172</f>
        <v>3.2700458743240957E-2</v>
      </c>
      <c r="AE1186" s="79">
        <f>ALL!AE574/AE$1172</f>
        <v>2.6049661141412075E-2</v>
      </c>
      <c r="AF1186" s="79">
        <f>ALL!AF574/AF$1172</f>
        <v>2.8835008118118503E-2</v>
      </c>
      <c r="AG1186" s="79">
        <f>ALL!AG574/AG$1172</f>
        <v>2.5907979915136877E-2</v>
      </c>
      <c r="AH1186" s="79">
        <f>ALL!AH574/AH$1172</f>
        <v>2.6834243163592477E-2</v>
      </c>
      <c r="AI1186" s="79">
        <f>ALL!AI574/AI$1172</f>
        <v>2.0387449618989743E-2</v>
      </c>
      <c r="AJ1186" s="79">
        <f>ALL!AJ574/AJ$1172</f>
        <v>2.5604086972503413E-2</v>
      </c>
      <c r="AK1186" s="79">
        <f>ALL!AK574/AK$1172</f>
        <v>6.4801194630076725E-3</v>
      </c>
      <c r="AL1186" s="79">
        <f>ALL!AL574/AL$1172</f>
        <v>2.2107510002528221E-4</v>
      </c>
      <c r="AM1186" s="79">
        <f>ALL!AM574/AM$1172</f>
        <v>4.8128657573529424E-2</v>
      </c>
      <c r="AN1186" s="79">
        <f>ALL!AN574/AN$1172</f>
        <v>4.1263923698177468E-2</v>
      </c>
      <c r="AO1186" s="79">
        <f>ALL!AO574/AO$1172</f>
        <v>0</v>
      </c>
      <c r="AP1186" s="79">
        <f>ALL!AP574/AP$1172</f>
        <v>5.4724135232285954E-2</v>
      </c>
      <c r="AQ1186" s="79">
        <f>ALL!AQ574/AQ$1172</f>
        <v>5.6593034327092513E-2</v>
      </c>
      <c r="AR1186" s="79">
        <f>ALL!AR574/AR$1172</f>
        <v>2.9802253940806704E-2</v>
      </c>
      <c r="AS1186" s="79">
        <f>ALL!AS574/AS$1172</f>
        <v>5.2929360677911763E-2</v>
      </c>
      <c r="AT1186" s="79">
        <f>ALL!AT574/AT$1172</f>
        <v>1.3386808621289221E-2</v>
      </c>
      <c r="AU1186" s="79">
        <f>ALL!AU574/AU$1172</f>
        <v>2.7633178022228023E-2</v>
      </c>
      <c r="AV1186" s="79">
        <f>ALL!AV574/AV$1172</f>
        <v>3.0706495662710231E-2</v>
      </c>
      <c r="AW1186" s="79">
        <f>ALL!AW574/AW$1172</f>
        <v>5.8875198242925933E-2</v>
      </c>
      <c r="AX1186" s="79">
        <f>ALL!AX574/AX$1172</f>
        <v>2.279084167443985E-2</v>
      </c>
      <c r="AY1186" s="79">
        <f>ALL!AY574/AY$1172</f>
        <v>4.1408126915721995E-2</v>
      </c>
      <c r="AZ1186" s="79">
        <f>ALL!AZ574/AZ$1172</f>
        <v>5.0897943531280326E-2</v>
      </c>
      <c r="BA1186" s="79">
        <f>ALL!BA574/BA$1172</f>
        <v>5.5117835401157902E-2</v>
      </c>
      <c r="BB1186" s="79">
        <f>ALL!BB574/BB$1172</f>
        <v>0.164728274662024</v>
      </c>
      <c r="BC1186" s="79">
        <f>ALL!BC574/BC$1172</f>
        <v>9.9404037820894103E-2</v>
      </c>
      <c r="BD1186" s="79">
        <f>ALL!BD574/BD$1172</f>
        <v>2.2736265611302126E-2</v>
      </c>
      <c r="BE1186" s="79">
        <f>ALL!BE574/BE$1172</f>
        <v>2.9468414371276574E-2</v>
      </c>
      <c r="BF1186" s="79">
        <f>ALL!BF574/BF$1172</f>
        <v>2.4902970063738344E-2</v>
      </c>
      <c r="BG1186" s="79">
        <f>ALL!BG574/BG$1172</f>
        <v>3.1448141770262519E-2</v>
      </c>
      <c r="BH1186" s="79" t="e">
        <f>ALL!BH574/BH$1172</f>
        <v>#DIV/0!</v>
      </c>
      <c r="BJ1186" s="267">
        <f t="array" ref="BJ1186">(MIN(IF($E$4:$BG$4=BJ$4,$E1186:$BG1186)))</f>
        <v>0</v>
      </c>
      <c r="BK1186" s="267">
        <f t="array" ref="BK1186">(MAX(IF($E$4:$BG$4=BK$4,$E1186:$BG1186)))</f>
        <v>0.164728274662024</v>
      </c>
      <c r="BL1186" s="267">
        <f t="array" ref="BL1186">(AVERAGE(IF($E$4:$BG$4=BL$4,$E1186:$BG1186)))</f>
        <v>5.0016340526934121E-2</v>
      </c>
      <c r="BM1186" s="267">
        <f t="array" ref="BM1186">(MIN(IF($E$4:$BG$4=BM$4,$E1186:$BG1186)))</f>
        <v>2.2736265611302126E-2</v>
      </c>
      <c r="BN1186" s="267">
        <f t="array" ref="BN1186">(MAX(IF($E$4:$BG$4=BN$4,$E1186:$BG1186)))</f>
        <v>3.1448141770262519E-2</v>
      </c>
      <c r="BO1186" s="267">
        <f t="array" ref="BO1186">(AVERAGE(IF($E$4:$BG$4=BO$4,$E1186:$BG1186)))</f>
        <v>2.7138947954144892E-2</v>
      </c>
      <c r="BP1186" s="267">
        <f t="array" ref="BP1186">(MIN(IF($E$4:$BG$4=BP$4,$E1186:$BG1186)))</f>
        <v>2.2107510002528221E-4</v>
      </c>
      <c r="BQ1186" s="267">
        <f t="array" ref="BQ1186">(MAX(IF($E$4:$BG$4=BQ$4,$E1186:$BG1186)))</f>
        <v>4.8128657573529424E-2</v>
      </c>
      <c r="BR1186" s="267">
        <f t="array" ref="BR1186">(AVERAGE(IF($E$4:$BG$4=BR$4,$E1186:$BG1186)))</f>
        <v>1.8276617378854127E-2</v>
      </c>
      <c r="BS1186" s="267">
        <f t="array" ref="BS1186">(MIN(IF($E$4:$BG$4=BS$4,$E1186:$BG1186)))</f>
        <v>2.1658231624884183E-2</v>
      </c>
      <c r="BT1186" s="267">
        <f t="array" ref="BT1186">(MAX(IF($E$4:$BG$4=BT$4,$E1186:$BG1186)))</f>
        <v>3.2700458743240957E-2</v>
      </c>
      <c r="BU1186" s="267">
        <f t="array" ref="BU1186">(AVERAGE(IF($E$4:$BG$4=BU$4,$E1186:$BG1186)))</f>
        <v>2.7065720895443696E-2</v>
      </c>
      <c r="BV1186" s="267">
        <f t="array" ref="BV1186">(MIN(IF($E$4:$BG$4=BV$4,$E1186:$BG1186)))</f>
        <v>2.4108441746330419E-2</v>
      </c>
      <c r="BW1186" s="267">
        <f t="array" ref="BW1186">(MAX(IF($E$4:$BG$4=BW$4,$E1186:$BG1186)))</f>
        <v>2.8366447725332904E-2</v>
      </c>
      <c r="BX1186" s="267">
        <f t="array" ref="BX1186">(AVERAGE(IF($E$4:$BG$4=BX$4,$E1186:$BG1186)))</f>
        <v>2.5675435698343855E-2</v>
      </c>
      <c r="BY1186" s="267">
        <f t="array" ref="BY1186">(MIN(IF($E$4:$BG$4=BY$4,$E1186:$BG1186)))</f>
        <v>2.0387449618989743E-2</v>
      </c>
      <c r="BZ1186" s="267">
        <f t="array" ref="BZ1186">(MAX(IF($E$4:$BG$4=BZ$4,$E1186:$BG1186)))</f>
        <v>3.3489143436915024E-2</v>
      </c>
      <c r="CA1186" s="267">
        <f t="array" ref="CA1186">(AVERAGE(IF($E$4:$BG$4=CA$4,$E1186:$BG1186)))</f>
        <v>2.7091132607843547E-2</v>
      </c>
      <c r="CB1186" s="268">
        <f t="shared" si="424"/>
        <v>0</v>
      </c>
      <c r="CC1186" s="268">
        <f t="shared" si="425"/>
        <v>0.2</v>
      </c>
      <c r="CD1186" s="268">
        <f t="shared" si="426"/>
        <v>3.3170307313394293E-2</v>
      </c>
      <c r="CE1186" s="79"/>
      <c r="CF1186" s="79"/>
      <c r="CG1186" s="79"/>
      <c r="CH1186" s="79"/>
      <c r="CI1186" s="79"/>
      <c r="CJ1186" s="79"/>
      <c r="CK1186" s="79"/>
      <c r="CL1186" s="79"/>
      <c r="CM1186" s="79"/>
      <c r="CN1186" s="79"/>
    </row>
    <row r="1187" spans="1:92" ht="12.75">
      <c r="A1187" s="22">
        <f t="shared" si="427"/>
        <v>3100</v>
      </c>
      <c r="B1187" s="248" t="s">
        <v>482</v>
      </c>
      <c r="E1187" s="79">
        <f>ALL!E575/E$1172</f>
        <v>0</v>
      </c>
      <c r="F1187" s="79">
        <f>ALL!F575/F$1172</f>
        <v>0</v>
      </c>
      <c r="G1187" s="79">
        <f>ALL!G575/G$1172</f>
        <v>2.9091679849971371E-3</v>
      </c>
      <c r="H1187" s="79">
        <f>ALL!H575/H$1172</f>
        <v>0</v>
      </c>
      <c r="I1187" s="79">
        <f>ALL!I575/I$1172</f>
        <v>5.3889973849483592E-3</v>
      </c>
      <c r="J1187" s="79">
        <f>ALL!J575/J$1172</f>
        <v>0</v>
      </c>
      <c r="K1187" s="79">
        <f>ALL!K575/K$1172</f>
        <v>0</v>
      </c>
      <c r="L1187" s="79">
        <f>ALL!L575/L$1172</f>
        <v>0</v>
      </c>
      <c r="M1187" s="79">
        <f>ALL!M575/M$1172</f>
        <v>0</v>
      </c>
      <c r="N1187" s="79">
        <f>ALL!N575/N$1172</f>
        <v>3.9563483965667211E-4</v>
      </c>
      <c r="O1187" s="79">
        <f>ALL!O575/O$1172</f>
        <v>0</v>
      </c>
      <c r="P1187" s="79">
        <f>ALL!P575/P$1172</f>
        <v>0</v>
      </c>
      <c r="Q1187" s="79">
        <f>ALL!Q575/Q$1172</f>
        <v>0</v>
      </c>
      <c r="R1187" s="79">
        <f>ALL!R575/R$1172</f>
        <v>0</v>
      </c>
      <c r="S1187" s="79">
        <f>ALL!S575/S$1172</f>
        <v>1.0712335156825767E-4</v>
      </c>
      <c r="T1187" s="79">
        <f>ALL!T575/T$1172</f>
        <v>2.6326426149353732E-3</v>
      </c>
      <c r="U1187" s="79">
        <f>ALL!U575/U$1172</f>
        <v>0</v>
      </c>
      <c r="V1187" s="79">
        <f>ALL!V575/V$1172</f>
        <v>2.068744359726924E-3</v>
      </c>
      <c r="W1187" s="79">
        <f>ALL!W575/W$1172</f>
        <v>5.6936205371341505E-3</v>
      </c>
      <c r="X1187" s="79">
        <f>ALL!X575/X$1172</f>
        <v>6.2103723319426529E-4</v>
      </c>
      <c r="Y1187" s="79">
        <f>ALL!Y575/Y$1172</f>
        <v>0</v>
      </c>
      <c r="Z1187" s="79">
        <f>ALL!Z575/Z$1172</f>
        <v>5.0176673296131059E-3</v>
      </c>
      <c r="AA1187" s="79">
        <f>ALL!AA575/AA$1172</f>
        <v>0</v>
      </c>
      <c r="AB1187" s="79">
        <f>ALL!AB575/AB$1172</f>
        <v>7.775041613777684E-4</v>
      </c>
      <c r="AC1187" s="79">
        <f>ALL!AC575/AC$1172</f>
        <v>3.8258039984390949E-4</v>
      </c>
      <c r="AD1187" s="79">
        <f>ALL!AD575/AD$1172</f>
        <v>2.890882833922072E-3</v>
      </c>
      <c r="AE1187" s="79">
        <f>ALL!AE575/AE$1172</f>
        <v>2.3607382385915652E-3</v>
      </c>
      <c r="AF1187" s="79">
        <f>ALL!AF575/AF$1172</f>
        <v>0</v>
      </c>
      <c r="AG1187" s="79">
        <f>ALL!AG575/AG$1172</f>
        <v>1.4954357121719216E-2</v>
      </c>
      <c r="AH1187" s="79">
        <f>ALL!AH575/AH$1172</f>
        <v>0</v>
      </c>
      <c r="AI1187" s="79">
        <f>ALL!AI575/AI$1172</f>
        <v>1.1959274333359115E-3</v>
      </c>
      <c r="AJ1187" s="79">
        <f>ALL!AJ575/AJ$1172</f>
        <v>2.7180528760747426E-3</v>
      </c>
      <c r="AK1187" s="79">
        <f>ALL!AK575/AK$1172</f>
        <v>0</v>
      </c>
      <c r="AL1187" s="79">
        <f>ALL!AL575/AL$1172</f>
        <v>0</v>
      </c>
      <c r="AM1187" s="79">
        <f>ALL!AM575/AM$1172</f>
        <v>0</v>
      </c>
      <c r="AN1187" s="79">
        <f>ALL!AN575/AN$1172</f>
        <v>4.7294717114629396E-3</v>
      </c>
      <c r="AO1187" s="79">
        <f>ALL!AO575/AO$1172</f>
        <v>0</v>
      </c>
      <c r="AP1187" s="79">
        <f>ALL!AP575/AP$1172</f>
        <v>9.1547575932898143E-3</v>
      </c>
      <c r="AQ1187" s="79">
        <f>ALL!AQ575/AQ$1172</f>
        <v>0</v>
      </c>
      <c r="AR1187" s="79">
        <f>ALL!AR575/AR$1172</f>
        <v>0</v>
      </c>
      <c r="AS1187" s="79">
        <f>ALL!AS575/AS$1172</f>
        <v>0</v>
      </c>
      <c r="AT1187" s="79">
        <f>ALL!AT575/AT$1172</f>
        <v>0</v>
      </c>
      <c r="AU1187" s="79">
        <f>ALL!AU575/AU$1172</f>
        <v>0</v>
      </c>
      <c r="AV1187" s="79">
        <f>ALL!AV575/AV$1172</f>
        <v>0</v>
      </c>
      <c r="AW1187" s="79">
        <f>ALL!AW575/AW$1172</f>
        <v>3.559037290741792E-5</v>
      </c>
      <c r="AX1187" s="79">
        <f>ALL!AX575/AX$1172</f>
        <v>0</v>
      </c>
      <c r="AY1187" s="79">
        <f>ALL!AY575/AY$1172</f>
        <v>1.5737918641108135E-3</v>
      </c>
      <c r="AZ1187" s="79">
        <f>ALL!AZ575/AZ$1172</f>
        <v>0</v>
      </c>
      <c r="BA1187" s="79">
        <f>ALL!BA575/BA$1172</f>
        <v>0</v>
      </c>
      <c r="BB1187" s="79">
        <f>ALL!BB575/BB$1172</f>
        <v>0</v>
      </c>
      <c r="BC1187" s="79">
        <f>ALL!BC575/BC$1172</f>
        <v>0</v>
      </c>
      <c r="BD1187" s="79">
        <f>ALL!BD575/BD$1172</f>
        <v>0</v>
      </c>
      <c r="BE1187" s="79">
        <f>ALL!BE575/BE$1172</f>
        <v>0</v>
      </c>
      <c r="BF1187" s="79">
        <f>ALL!BF575/BF$1172</f>
        <v>4.6211595690450816E-3</v>
      </c>
      <c r="BG1187" s="79">
        <f>ALL!BG575/BG$1172</f>
        <v>2.6925760133679548E-4</v>
      </c>
      <c r="BH1187" s="79" t="e">
        <f>ALL!BH575/BH$1172</f>
        <v>#DIV/0!</v>
      </c>
      <c r="BJ1187" s="267">
        <f t="array" ref="BJ1187">(MIN(IF($E$4:$BG$4=BJ$4,$E1187:$BG1187)))</f>
        <v>0</v>
      </c>
      <c r="BK1187" s="267">
        <f t="array" ref="BK1187">(MAX(IF($E$4:$BG$4=BK$4,$E1187:$BG1187)))</f>
        <v>9.1547575932898143E-3</v>
      </c>
      <c r="BL1187" s="267">
        <f t="array" ref="BL1187">(AVERAGE(IF($E$4:$BG$4=BL$4,$E1187:$BG1187)))</f>
        <v>9.6835072136068666E-4</v>
      </c>
      <c r="BM1187" s="267">
        <f t="array" ref="BM1187">(MIN(IF($E$4:$BG$4=BM$4,$E1187:$BG1187)))</f>
        <v>0</v>
      </c>
      <c r="BN1187" s="267">
        <f t="array" ref="BN1187">(MAX(IF($E$4:$BG$4=BN$4,$E1187:$BG1187)))</f>
        <v>4.6211595690450816E-3</v>
      </c>
      <c r="BO1187" s="267">
        <f t="array" ref="BO1187">(AVERAGE(IF($E$4:$BG$4=BO$4,$E1187:$BG1187)))</f>
        <v>1.2226042925954693E-3</v>
      </c>
      <c r="BP1187" s="267">
        <f t="array" ref="BP1187">(MIN(IF($E$4:$BG$4=BP$4,$E1187:$BG1187)))</f>
        <v>0</v>
      </c>
      <c r="BQ1187" s="267">
        <f t="array" ref="BQ1187">(MAX(IF($E$4:$BG$4=BQ$4,$E1187:$BG1187)))</f>
        <v>0</v>
      </c>
      <c r="BR1187" s="267">
        <f t="array" ref="BR1187">(AVERAGE(IF($E$4:$BG$4=BR$4,$E1187:$BG1187)))</f>
        <v>0</v>
      </c>
      <c r="BS1187" s="267">
        <f t="array" ref="BS1187">(MIN(IF($E$4:$BG$4=BS$4,$E1187:$BG1187)))</f>
        <v>0</v>
      </c>
      <c r="BT1187" s="267">
        <f t="array" ref="BT1187">(MAX(IF($E$4:$BG$4=BT$4,$E1187:$BG1187)))</f>
        <v>5.6936205371341505E-3</v>
      </c>
      <c r="BU1187" s="267">
        <f t="array" ref="BU1187">(AVERAGE(IF($E$4:$BG$4=BU$4,$E1187:$BG1187)))</f>
        <v>7.8723653216090114E-4</v>
      </c>
      <c r="BV1187" s="267">
        <f t="array" ref="BV1187">(MIN(IF($E$4:$BG$4=BV$4,$E1187:$BG1187)))</f>
        <v>7.775041613777684E-4</v>
      </c>
      <c r="BW1187" s="267">
        <f t="array" ref="BW1187">(MAX(IF($E$4:$BG$4=BW$4,$E1187:$BG1187)))</f>
        <v>5.0176673296131059E-3</v>
      </c>
      <c r="BX1187" s="267">
        <f t="array" ref="BX1187">(AVERAGE(IF($E$4:$BG$4=BX$4,$E1187:$BG1187)))</f>
        <v>2.8555980880156885E-3</v>
      </c>
      <c r="BY1187" s="267">
        <f t="array" ref="BY1187">(MIN(IF($E$4:$BG$4=BY$4,$E1187:$BG1187)))</f>
        <v>0</v>
      </c>
      <c r="BZ1187" s="267">
        <f t="array" ref="BZ1187">(MAX(IF($E$4:$BG$4=BZ$4,$E1187:$BG1187)))</f>
        <v>1.4954357121719216E-2</v>
      </c>
      <c r="CA1187" s="267">
        <f t="array" ref="CA1187">(AVERAGE(IF($E$4:$BG$4=CA$4,$E1187:$BG1187)))</f>
        <v>3.165759881885393E-3</v>
      </c>
      <c r="CB1187" s="268">
        <f t="shared" si="424"/>
        <v>0</v>
      </c>
      <c r="CC1187" s="268">
        <f t="shared" si="425"/>
        <v>0</v>
      </c>
      <c r="CD1187" s="268">
        <f t="shared" si="426"/>
        <v>1.281794680232587E-3</v>
      </c>
      <c r="CE1187" s="79"/>
      <c r="CF1187" s="79"/>
      <c r="CG1187" s="79"/>
      <c r="CH1187" s="79"/>
      <c r="CI1187" s="79"/>
      <c r="CJ1187" s="79"/>
      <c r="CK1187" s="79"/>
      <c r="CL1187" s="79"/>
      <c r="CM1187" s="79"/>
      <c r="CN1187" s="79"/>
    </row>
    <row r="1188" spans="1:92" ht="24">
      <c r="A1188" s="22">
        <f t="shared" si="427"/>
        <v>3200</v>
      </c>
      <c r="B1188" s="248" t="s">
        <v>483</v>
      </c>
      <c r="E1188" s="79">
        <f>ALL!E576/E$1172</f>
        <v>5.0740158726590547E-3</v>
      </c>
      <c r="F1188" s="79">
        <f>ALL!F576/F$1172</f>
        <v>0</v>
      </c>
      <c r="G1188" s="79">
        <f>ALL!G576/G$1172</f>
        <v>6.3956551869007703E-4</v>
      </c>
      <c r="H1188" s="79">
        <f>ALL!H576/H$1172</f>
        <v>4.0683642079841851E-3</v>
      </c>
      <c r="I1188" s="79">
        <f>ALL!I576/I$1172</f>
        <v>4.8187230723481019E-3</v>
      </c>
      <c r="J1188" s="79">
        <f>ALL!J576/J$1172</f>
        <v>6.4715666736142011E-4</v>
      </c>
      <c r="K1188" s="79">
        <f>ALL!K576/K$1172</f>
        <v>0</v>
      </c>
      <c r="L1188" s="79">
        <f>ALL!L576/L$1172</f>
        <v>6.9641352495472438E-3</v>
      </c>
      <c r="M1188" s="79">
        <f>ALL!M576/M$1172</f>
        <v>0</v>
      </c>
      <c r="N1188" s="79">
        <f>ALL!N576/N$1172</f>
        <v>3.2712496856400112E-4</v>
      </c>
      <c r="O1188" s="79">
        <f>ALL!O576/O$1172</f>
        <v>7.1071222728134684E-3</v>
      </c>
      <c r="P1188" s="79">
        <f>ALL!P576/P$1172</f>
        <v>8.0509342307269506E-3</v>
      </c>
      <c r="Q1188" s="79">
        <f>ALL!Q576/Q$1172</f>
        <v>4.2089448640010487E-3</v>
      </c>
      <c r="R1188" s="79">
        <f>ALL!R576/R$1172</f>
        <v>1.0073020687585376E-2</v>
      </c>
      <c r="S1188" s="79">
        <f>ALL!S576/S$1172</f>
        <v>3.7784543208988263E-3</v>
      </c>
      <c r="T1188" s="79">
        <f>ALL!T576/T$1172</f>
        <v>1.2008844652578381E-2</v>
      </c>
      <c r="U1188" s="79">
        <f>ALL!U576/U$1172</f>
        <v>0</v>
      </c>
      <c r="V1188" s="79">
        <f>ALL!V576/V$1172</f>
        <v>0</v>
      </c>
      <c r="W1188" s="79">
        <f>ALL!W576/W$1172</f>
        <v>8.3478834832033562E-3</v>
      </c>
      <c r="X1188" s="79">
        <f>ALL!X576/X$1172</f>
        <v>0</v>
      </c>
      <c r="Y1188" s="79">
        <f>ALL!Y576/Y$1172</f>
        <v>7.2106884781750254E-3</v>
      </c>
      <c r="Z1188" s="79">
        <f>ALL!Z576/Z$1172</f>
        <v>3.7453906868911307E-3</v>
      </c>
      <c r="AA1188" s="79">
        <f>ALL!AA576/AA$1172</f>
        <v>8.1618331772851993E-5</v>
      </c>
      <c r="AB1188" s="79">
        <f>ALL!AB576/AB$1172</f>
        <v>4.6176824210793941E-3</v>
      </c>
      <c r="AC1188" s="79">
        <f>ALL!AC576/AC$1172</f>
        <v>3.3313465353558075E-4</v>
      </c>
      <c r="AD1188" s="79">
        <f>ALL!AD576/AD$1172</f>
        <v>8.8643633704016071E-3</v>
      </c>
      <c r="AE1188" s="79">
        <f>ALL!AE576/AE$1172</f>
        <v>1.0615905948145076E-2</v>
      </c>
      <c r="AF1188" s="79">
        <f>ALL!AF576/AF$1172</f>
        <v>0</v>
      </c>
      <c r="AG1188" s="79">
        <f>ALL!AG576/AG$1172</f>
        <v>3.8839923312441104E-3</v>
      </c>
      <c r="AH1188" s="79">
        <f>ALL!AH576/AH$1172</f>
        <v>2.7678196934212934E-3</v>
      </c>
      <c r="AI1188" s="79">
        <f>ALL!AI576/AI$1172</f>
        <v>1.1077015347497291E-3</v>
      </c>
      <c r="AJ1188" s="79">
        <f>ALL!AJ576/AJ$1172</f>
        <v>3.4215912230905789E-3</v>
      </c>
      <c r="AK1188" s="79">
        <f>ALL!AK576/AK$1172</f>
        <v>1.3503036682684495E-2</v>
      </c>
      <c r="AL1188" s="79">
        <f>ALL!AL576/AL$1172</f>
        <v>2.6505152111385304E-2</v>
      </c>
      <c r="AM1188" s="79">
        <f>ALL!AM576/AM$1172</f>
        <v>0</v>
      </c>
      <c r="AN1188" s="79">
        <f>ALL!AN576/AN$1172</f>
        <v>1.3850904640701349E-2</v>
      </c>
      <c r="AO1188" s="79">
        <f>ALL!AO576/AO$1172</f>
        <v>0</v>
      </c>
      <c r="AP1188" s="79">
        <f>ALL!AP576/AP$1172</f>
        <v>2.0047215315865247E-2</v>
      </c>
      <c r="AQ1188" s="79">
        <f>ALL!AQ576/AQ$1172</f>
        <v>0</v>
      </c>
      <c r="AR1188" s="79">
        <f>ALL!AR576/AR$1172</f>
        <v>2.4297348119284308E-2</v>
      </c>
      <c r="AS1188" s="79">
        <f>ALL!AS576/AS$1172</f>
        <v>0</v>
      </c>
      <c r="AT1188" s="79">
        <f>ALL!AT576/AT$1172</f>
        <v>3.9978250595894382E-2</v>
      </c>
      <c r="AU1188" s="79">
        <f>ALL!AU576/AU$1172</f>
        <v>1.246159106990747E-2</v>
      </c>
      <c r="AV1188" s="79">
        <f>ALL!AV576/AV$1172</f>
        <v>0</v>
      </c>
      <c r="AW1188" s="79">
        <f>ALL!AW576/AW$1172</f>
        <v>2.4673126913320284E-2</v>
      </c>
      <c r="AX1188" s="79">
        <f>ALL!AX576/AX$1172</f>
        <v>4.50139276530723E-2</v>
      </c>
      <c r="AY1188" s="79">
        <f>ALL!AY576/AY$1172</f>
        <v>2.0326424680658681E-2</v>
      </c>
      <c r="AZ1188" s="79">
        <f>ALL!AZ576/AZ$1172</f>
        <v>2.9902507392372745E-3</v>
      </c>
      <c r="BA1188" s="79">
        <f>ALL!BA576/BA$1172</f>
        <v>0</v>
      </c>
      <c r="BB1188" s="79">
        <f>ALL!BB576/BB$1172</f>
        <v>2.8791020646006936E-2</v>
      </c>
      <c r="BC1188" s="79">
        <f>ALL!BC576/BC$1172</f>
        <v>0</v>
      </c>
      <c r="BD1188" s="79">
        <f>ALL!BD576/BD$1172</f>
        <v>0</v>
      </c>
      <c r="BE1188" s="79">
        <f>ALL!BE576/BE$1172</f>
        <v>3.4334793399266638E-3</v>
      </c>
      <c r="BF1188" s="79">
        <f>ALL!BF576/BF$1172</f>
        <v>4.8572106572494656E-3</v>
      </c>
      <c r="BG1188" s="79">
        <f>ALL!BG576/BG$1172</f>
        <v>1.484537458052154E-2</v>
      </c>
      <c r="BH1188" s="79" t="e">
        <f>ALL!BH576/BH$1172</f>
        <v>#DIV/0!</v>
      </c>
      <c r="BJ1188" s="267">
        <f t="array" ref="BJ1188">(MIN(IF($E$4:$BG$4=BJ$4,$E1188:$BG1188)))</f>
        <v>0</v>
      </c>
      <c r="BK1188" s="267">
        <f t="array" ref="BK1188">(MAX(IF($E$4:$BG$4=BK$4,$E1188:$BG1188)))</f>
        <v>4.50139276530723E-2</v>
      </c>
      <c r="BL1188" s="267">
        <f t="array" ref="BL1188">(AVERAGE(IF($E$4:$BG$4=BL$4,$E1188:$BG1188)))</f>
        <v>1.4526878773371766E-2</v>
      </c>
      <c r="BM1188" s="267">
        <f t="array" ref="BM1188">(MIN(IF($E$4:$BG$4=BM$4,$E1188:$BG1188)))</f>
        <v>0</v>
      </c>
      <c r="BN1188" s="267">
        <f t="array" ref="BN1188">(MAX(IF($E$4:$BG$4=BN$4,$E1188:$BG1188)))</f>
        <v>1.484537458052154E-2</v>
      </c>
      <c r="BO1188" s="267">
        <f t="array" ref="BO1188">(AVERAGE(IF($E$4:$BG$4=BO$4,$E1188:$BG1188)))</f>
        <v>5.7840161444244181E-3</v>
      </c>
      <c r="BP1188" s="267">
        <f t="array" ref="BP1188">(MIN(IF($E$4:$BG$4=BP$4,$E1188:$BG1188)))</f>
        <v>0</v>
      </c>
      <c r="BQ1188" s="267">
        <f t="array" ref="BQ1188">(MAX(IF($E$4:$BG$4=BQ$4,$E1188:$BG1188)))</f>
        <v>2.6505152111385304E-2</v>
      </c>
      <c r="BR1188" s="267">
        <f t="array" ref="BR1188">(AVERAGE(IF($E$4:$BG$4=BR$4,$E1188:$BG1188)))</f>
        <v>1.3336062931356599E-2</v>
      </c>
      <c r="BS1188" s="267">
        <f t="array" ref="BS1188">(MIN(IF($E$4:$BG$4=BS$4,$E1188:$BG1188)))</f>
        <v>0</v>
      </c>
      <c r="BT1188" s="267">
        <f t="array" ref="BT1188">(MAX(IF($E$4:$BG$4=BT$4,$E1188:$BG1188)))</f>
        <v>1.2008844652578381E-2</v>
      </c>
      <c r="BU1188" s="267">
        <f t="array" ref="BU1188">(AVERAGE(IF($E$4:$BG$4=BU$4,$E1188:$BG1188)))</f>
        <v>4.072117260623836E-3</v>
      </c>
      <c r="BV1188" s="267">
        <f t="array" ref="BV1188">(MIN(IF($E$4:$BG$4=BV$4,$E1188:$BG1188)))</f>
        <v>6.3956551869007703E-4</v>
      </c>
      <c r="BW1188" s="267">
        <f t="array" ref="BW1188">(MAX(IF($E$4:$BG$4=BW$4,$E1188:$BG1188)))</f>
        <v>4.6176824210793941E-3</v>
      </c>
      <c r="BX1188" s="267">
        <f t="array" ref="BX1188">(AVERAGE(IF($E$4:$BG$4=BX$4,$E1188:$BG1188)))</f>
        <v>3.1060574624377953E-3</v>
      </c>
      <c r="BY1188" s="267">
        <f t="array" ref="BY1188">(MIN(IF($E$4:$BG$4=BY$4,$E1188:$BG1188)))</f>
        <v>0</v>
      </c>
      <c r="BZ1188" s="267">
        <f t="array" ref="BZ1188">(MAX(IF($E$4:$BG$4=BZ$4,$E1188:$BG1188)))</f>
        <v>8.0509342307269506E-3</v>
      </c>
      <c r="CA1188" s="267">
        <f t="array" ref="CA1188">(AVERAGE(IF($E$4:$BG$4=CA$4,$E1188:$BG1188)))</f>
        <v>3.5464980598023054E-3</v>
      </c>
      <c r="CB1188" s="268">
        <f t="shared" si="424"/>
        <v>0</v>
      </c>
      <c r="CC1188" s="268">
        <f t="shared" si="425"/>
        <v>0</v>
      </c>
      <c r="CD1188" s="268">
        <f t="shared" si="426"/>
        <v>7.606154408857882E-3</v>
      </c>
      <c r="CE1188" s="79"/>
      <c r="CF1188" s="79"/>
      <c r="CG1188" s="79"/>
      <c r="CH1188" s="79"/>
      <c r="CI1188" s="79"/>
      <c r="CJ1188" s="79"/>
      <c r="CK1188" s="79"/>
      <c r="CL1188" s="79"/>
      <c r="CM1188" s="79"/>
      <c r="CN1188" s="79"/>
    </row>
    <row r="1189" spans="1:92" ht="24">
      <c r="A1189" s="22">
        <f t="shared" si="427"/>
        <v>3300</v>
      </c>
      <c r="B1189" s="248" t="s">
        <v>484</v>
      </c>
      <c r="E1189" s="79">
        <f>ALL!E577/E$1172</f>
        <v>0</v>
      </c>
      <c r="F1189" s="79">
        <f>ALL!F577/F$1172</f>
        <v>0</v>
      </c>
      <c r="G1189" s="79">
        <f>ALL!G577/G$1172</f>
        <v>4.4898960959533878E-3</v>
      </c>
      <c r="H1189" s="79">
        <f>ALL!H577/H$1172</f>
        <v>1.0799695074162835E-3</v>
      </c>
      <c r="I1189" s="79">
        <f>ALL!I577/I$1172</f>
        <v>3.533474130948885E-3</v>
      </c>
      <c r="J1189" s="79">
        <f>ALL!J577/J$1172</f>
        <v>1.6699590448865305E-4</v>
      </c>
      <c r="K1189" s="79">
        <f>ALL!K577/K$1172</f>
        <v>0</v>
      </c>
      <c r="L1189" s="79">
        <f>ALL!L577/L$1172</f>
        <v>4.9257806589810245E-3</v>
      </c>
      <c r="M1189" s="79">
        <f>ALL!M577/M$1172</f>
        <v>0</v>
      </c>
      <c r="N1189" s="79">
        <f>ALL!N577/N$1172</f>
        <v>0</v>
      </c>
      <c r="O1189" s="79">
        <f>ALL!O577/O$1172</f>
        <v>0</v>
      </c>
      <c r="P1189" s="79">
        <f>ALL!P577/P$1172</f>
        <v>7.8678328117881872E-4</v>
      </c>
      <c r="Q1189" s="79">
        <f>ALL!Q577/Q$1172</f>
        <v>1.4683610450589679E-4</v>
      </c>
      <c r="R1189" s="79">
        <f>ALL!R577/R$1172</f>
        <v>1.9139588745718306E-3</v>
      </c>
      <c r="S1189" s="79">
        <f>ALL!S577/S$1172</f>
        <v>2.9768700989335948E-3</v>
      </c>
      <c r="T1189" s="79">
        <f>ALL!T577/T$1172</f>
        <v>8.6303914765511833E-3</v>
      </c>
      <c r="U1189" s="79">
        <f>ALL!U577/U$1172</f>
        <v>1.5119638478799745E-5</v>
      </c>
      <c r="V1189" s="79">
        <f>ALL!V577/V$1172</f>
        <v>0</v>
      </c>
      <c r="W1189" s="79">
        <f>ALL!W577/W$1172</f>
        <v>8.2613401580973883E-3</v>
      </c>
      <c r="X1189" s="79">
        <f>ALL!X577/X$1172</f>
        <v>0</v>
      </c>
      <c r="Y1189" s="79">
        <f>ALL!Y577/Y$1172</f>
        <v>0</v>
      </c>
      <c r="Z1189" s="79">
        <f>ALL!Z577/Z$1172</f>
        <v>5.4935455248221517E-3</v>
      </c>
      <c r="AA1189" s="79">
        <f>ALL!AA577/AA$1172</f>
        <v>1.7918242448835379E-3</v>
      </c>
      <c r="AB1189" s="79">
        <f>ALL!AB577/AB$1172</f>
        <v>6.2117186363562912E-3</v>
      </c>
      <c r="AC1189" s="79">
        <f>ALL!AC577/AC$1172</f>
        <v>4.1108882790734917E-4</v>
      </c>
      <c r="AD1189" s="79">
        <f>ALL!AD577/AD$1172</f>
        <v>-8.0516351121339103E-5</v>
      </c>
      <c r="AE1189" s="79">
        <f>ALL!AE577/AE$1172</f>
        <v>0</v>
      </c>
      <c r="AF1189" s="79">
        <f>ALL!AF577/AF$1172</f>
        <v>0</v>
      </c>
      <c r="AG1189" s="79">
        <f>ALL!AG577/AG$1172</f>
        <v>1.5934257489193555E-4</v>
      </c>
      <c r="AH1189" s="79">
        <f>ALL!AH577/AH$1172</f>
        <v>1.3987053799366573E-3</v>
      </c>
      <c r="AI1189" s="79">
        <f>ALL!AI577/AI$1172</f>
        <v>3.6371463912520429E-3</v>
      </c>
      <c r="AJ1189" s="79">
        <f>ALL!AJ577/AJ$1172</f>
        <v>7.6903039347077529E-3</v>
      </c>
      <c r="AK1189" s="79">
        <f>ALL!AK577/AK$1172</f>
        <v>4.1623191894516187E-2</v>
      </c>
      <c r="AL1189" s="79">
        <f>ALL!AL577/AL$1172</f>
        <v>2.7962343054481406E-3</v>
      </c>
      <c r="AM1189" s="79">
        <f>ALL!AM577/AM$1172</f>
        <v>2.184182799254503E-2</v>
      </c>
      <c r="AN1189" s="79">
        <f>ALL!AN577/AN$1172</f>
        <v>7.0767072359152984E-3</v>
      </c>
      <c r="AO1189" s="79">
        <f>ALL!AO577/AO$1172</f>
        <v>1.447540239613989E-2</v>
      </c>
      <c r="AP1189" s="79">
        <f>ALL!AP577/AP$1172</f>
        <v>1.9648469052680317E-2</v>
      </c>
      <c r="AQ1189" s="79">
        <f>ALL!AQ577/AQ$1172</f>
        <v>0</v>
      </c>
      <c r="AR1189" s="79">
        <f>ALL!AR577/AR$1172</f>
        <v>8.8600208477223182E-6</v>
      </c>
      <c r="AS1189" s="79">
        <f>ALL!AS577/AS$1172</f>
        <v>7.8316051223029683E-3</v>
      </c>
      <c r="AT1189" s="79">
        <f>ALL!AT577/AT$1172</f>
        <v>0</v>
      </c>
      <c r="AU1189" s="79">
        <f>ALL!AU577/AU$1172</f>
        <v>3.614438659971447E-3</v>
      </c>
      <c r="AV1189" s="79">
        <f>ALL!AV577/AV$1172</f>
        <v>0</v>
      </c>
      <c r="AW1189" s="79">
        <f>ALL!AW577/AW$1172</f>
        <v>2.096345472021818E-2</v>
      </c>
      <c r="AX1189" s="79">
        <f>ALL!AX577/AX$1172</f>
        <v>1.2961629715178762E-2</v>
      </c>
      <c r="AY1189" s="79">
        <f>ALL!AY577/AY$1172</f>
        <v>4.3534829214581253E-2</v>
      </c>
      <c r="AZ1189" s="79">
        <f>ALL!AZ577/AZ$1172</f>
        <v>0</v>
      </c>
      <c r="BA1189" s="79">
        <f>ALL!BA577/BA$1172</f>
        <v>0</v>
      </c>
      <c r="BB1189" s="79">
        <f>ALL!BB577/BB$1172</f>
        <v>2.5857629792751E-2</v>
      </c>
      <c r="BC1189" s="79">
        <f>ALL!BC577/BC$1172</f>
        <v>0</v>
      </c>
      <c r="BD1189" s="79">
        <f>ALL!BD577/BD$1172</f>
        <v>7.3196699700148835E-3</v>
      </c>
      <c r="BE1189" s="79">
        <f>ALL!BE577/BE$1172</f>
        <v>0</v>
      </c>
      <c r="BF1189" s="79">
        <f>ALL!BF577/BF$1172</f>
        <v>1.2745603689418549E-2</v>
      </c>
      <c r="BG1189" s="79">
        <f>ALL!BG577/BG$1172</f>
        <v>0</v>
      </c>
      <c r="BH1189" s="79" t="e">
        <f>ALL!BH577/BH$1172</f>
        <v>#DIV/0!</v>
      </c>
      <c r="BJ1189" s="267">
        <f t="array" ref="BJ1189">(MIN(IF($E$4:$BG$4=BJ$4,$E1189:$BG1189)))</f>
        <v>0</v>
      </c>
      <c r="BK1189" s="267">
        <f t="array" ref="BK1189">(MAX(IF($E$4:$BG$4=BK$4,$E1189:$BG1189)))</f>
        <v>4.3534829214581253E-2</v>
      </c>
      <c r="BL1189" s="267">
        <f t="array" ref="BL1189">(AVERAGE(IF($E$4:$BG$4=BL$4,$E1189:$BG1189)))</f>
        <v>9.7483141206616778E-3</v>
      </c>
      <c r="BM1189" s="267">
        <f t="array" ref="BM1189">(MIN(IF($E$4:$BG$4=BM$4,$E1189:$BG1189)))</f>
        <v>0</v>
      </c>
      <c r="BN1189" s="267">
        <f t="array" ref="BN1189">(MAX(IF($E$4:$BG$4=BN$4,$E1189:$BG1189)))</f>
        <v>1.2745603689418549E-2</v>
      </c>
      <c r="BO1189" s="267">
        <f t="array" ref="BO1189">(AVERAGE(IF($E$4:$BG$4=BO$4,$E1189:$BG1189)))</f>
        <v>5.0163184148583582E-3</v>
      </c>
      <c r="BP1189" s="267">
        <f t="array" ref="BP1189">(MIN(IF($E$4:$BG$4=BP$4,$E1189:$BG1189)))</f>
        <v>2.7962343054481406E-3</v>
      </c>
      <c r="BQ1189" s="267">
        <f t="array" ref="BQ1189">(MAX(IF($E$4:$BG$4=BQ$4,$E1189:$BG1189)))</f>
        <v>4.1623191894516187E-2</v>
      </c>
      <c r="BR1189" s="267">
        <f t="array" ref="BR1189">(AVERAGE(IF($E$4:$BG$4=BR$4,$E1189:$BG1189)))</f>
        <v>2.2087084730836454E-2</v>
      </c>
      <c r="BS1189" s="267">
        <f t="array" ref="BS1189">(MIN(IF($E$4:$BG$4=BS$4,$E1189:$BG1189)))</f>
        <v>-8.0516351121339103E-5</v>
      </c>
      <c r="BT1189" s="267">
        <f t="array" ref="BT1189">(MAX(IF($E$4:$BG$4=BT$4,$E1189:$BG1189)))</f>
        <v>8.6303914765511833E-3</v>
      </c>
      <c r="BU1189" s="267">
        <f t="array" ref="BU1189">(AVERAGE(IF($E$4:$BG$4=BU$4,$E1189:$BG1189)))</f>
        <v>1.2713078202938588E-3</v>
      </c>
      <c r="BV1189" s="267">
        <f t="array" ref="BV1189">(MIN(IF($E$4:$BG$4=BV$4,$E1189:$BG1189)))</f>
        <v>4.4898960959533878E-3</v>
      </c>
      <c r="BW1189" s="267">
        <f t="array" ref="BW1189">(MAX(IF($E$4:$BG$4=BW$4,$E1189:$BG1189)))</f>
        <v>7.6903039347077529E-3</v>
      </c>
      <c r="BX1189" s="267">
        <f t="array" ref="BX1189">(AVERAGE(IF($E$4:$BG$4=BX$4,$E1189:$BG1189)))</f>
        <v>5.9713660479598953E-3</v>
      </c>
      <c r="BY1189" s="267">
        <f t="array" ref="BY1189">(MIN(IF($E$4:$BG$4=BY$4,$E1189:$BG1189)))</f>
        <v>0</v>
      </c>
      <c r="BZ1189" s="267">
        <f t="array" ref="BZ1189">(MAX(IF($E$4:$BG$4=BZ$4,$E1189:$BG1189)))</f>
        <v>4.9257806589810245E-3</v>
      </c>
      <c r="CA1189" s="267">
        <f t="array" ref="CA1189">(AVERAGE(IF($E$4:$BG$4=CA$4,$E1189:$BG1189)))</f>
        <v>1.8653780965330726E-3</v>
      </c>
      <c r="CB1189" s="268">
        <f t="shared" si="424"/>
        <v>0</v>
      </c>
      <c r="CC1189" s="268">
        <f t="shared" si="425"/>
        <v>0</v>
      </c>
      <c r="CD1189" s="268">
        <f t="shared" si="426"/>
        <v>5.5625477977503954E-3</v>
      </c>
      <c r="CE1189" s="79"/>
      <c r="CF1189" s="79"/>
      <c r="CG1189" s="79"/>
      <c r="CH1189" s="79"/>
      <c r="CI1189" s="79"/>
      <c r="CJ1189" s="79"/>
      <c r="CK1189" s="79"/>
      <c r="CL1189" s="79"/>
      <c r="CM1189" s="79"/>
      <c r="CN1189" s="79"/>
    </row>
    <row r="1190" spans="1:92" ht="24">
      <c r="A1190" s="22">
        <f t="shared" si="427"/>
        <v>3400</v>
      </c>
      <c r="B1190" s="248" t="s">
        <v>485</v>
      </c>
      <c r="E1190" s="79">
        <f>ALL!E578/E$1172</f>
        <v>0</v>
      </c>
      <c r="F1190" s="79">
        <f>ALL!F578/F$1172</f>
        <v>0</v>
      </c>
      <c r="G1190" s="79">
        <f>ALL!G578/G$1172</f>
        <v>0</v>
      </c>
      <c r="H1190" s="79">
        <f>ALL!H578/H$1172</f>
        <v>4.6637584146072388E-3</v>
      </c>
      <c r="I1190" s="79">
        <f>ALL!I578/I$1172</f>
        <v>4.4411689847939347E-4</v>
      </c>
      <c r="J1190" s="79">
        <f>ALL!J578/J$1172</f>
        <v>4.5126774660531836E-3</v>
      </c>
      <c r="K1190" s="79">
        <f>ALL!K578/K$1172</f>
        <v>0</v>
      </c>
      <c r="L1190" s="79">
        <f>ALL!L578/L$1172</f>
        <v>1.6497585857957256E-3</v>
      </c>
      <c r="M1190" s="79">
        <f>ALL!M578/M$1172</f>
        <v>0</v>
      </c>
      <c r="N1190" s="79">
        <f>ALL!N578/N$1172</f>
        <v>0</v>
      </c>
      <c r="O1190" s="79">
        <f>ALL!O578/O$1172</f>
        <v>0</v>
      </c>
      <c r="P1190" s="79">
        <f>ALL!P578/P$1172</f>
        <v>0</v>
      </c>
      <c r="Q1190" s="79">
        <f>ALL!Q578/Q$1172</f>
        <v>0</v>
      </c>
      <c r="R1190" s="79">
        <f>ALL!R578/R$1172</f>
        <v>0</v>
      </c>
      <c r="S1190" s="79">
        <f>ALL!S578/S$1172</f>
        <v>3.3670904741583176E-4</v>
      </c>
      <c r="T1190" s="79">
        <f>ALL!T578/T$1172</f>
        <v>4.3034932927452909E-3</v>
      </c>
      <c r="U1190" s="79">
        <f>ALL!U578/U$1172</f>
        <v>6.3922651324405284E-3</v>
      </c>
      <c r="V1190" s="79">
        <f>ALL!V578/V$1172</f>
        <v>0</v>
      </c>
      <c r="W1190" s="79">
        <f>ALL!W578/W$1172</f>
        <v>3.3603279584635509E-3</v>
      </c>
      <c r="X1190" s="79">
        <f>ALL!X578/X$1172</f>
        <v>0</v>
      </c>
      <c r="Y1190" s="79">
        <f>ALL!Y578/Y$1172</f>
        <v>4.8484366295251701E-3</v>
      </c>
      <c r="Z1190" s="79">
        <f>ALL!Z578/Z$1172</f>
        <v>0</v>
      </c>
      <c r="AA1190" s="79">
        <f>ALL!AA578/AA$1172</f>
        <v>3.0425755566707547E-3</v>
      </c>
      <c r="AB1190" s="79">
        <f>ALL!AB578/AB$1172</f>
        <v>2.3780058523422409E-3</v>
      </c>
      <c r="AC1190" s="79">
        <f>ALL!AC578/AC$1172</f>
        <v>0</v>
      </c>
      <c r="AD1190" s="79">
        <f>ALL!AD578/AD$1172</f>
        <v>0</v>
      </c>
      <c r="AE1190" s="79">
        <f>ALL!AE578/AE$1172</f>
        <v>3.9761385150656591E-3</v>
      </c>
      <c r="AF1190" s="79">
        <f>ALL!AF578/AF$1172</f>
        <v>0</v>
      </c>
      <c r="AG1190" s="79">
        <f>ALL!AG578/AG$1172</f>
        <v>2.8264622299049337E-3</v>
      </c>
      <c r="AH1190" s="79">
        <f>ALL!AH578/AH$1172</f>
        <v>0</v>
      </c>
      <c r="AI1190" s="79">
        <f>ALL!AI578/AI$1172</f>
        <v>8.7435045654346358E-3</v>
      </c>
      <c r="AJ1190" s="79">
        <f>ALL!AJ578/AJ$1172</f>
        <v>7.7679033551409748E-4</v>
      </c>
      <c r="AK1190" s="79">
        <f>ALL!AK578/AK$1172</f>
        <v>9.1763930830926245E-3</v>
      </c>
      <c r="AL1190" s="79">
        <f>ALL!AL578/AL$1172</f>
        <v>0</v>
      </c>
      <c r="AM1190" s="79">
        <f>ALL!AM578/AM$1172</f>
        <v>1.9704311202580382E-2</v>
      </c>
      <c r="AN1190" s="79">
        <f>ALL!AN578/AN$1172</f>
        <v>1.2256998084580818E-5</v>
      </c>
      <c r="AO1190" s="79">
        <f>ALL!AO578/AO$1172</f>
        <v>2.6386390408734233E-2</v>
      </c>
      <c r="AP1190" s="79">
        <f>ALL!AP578/AP$1172</f>
        <v>5.8915051540310017E-4</v>
      </c>
      <c r="AQ1190" s="79">
        <f>ALL!AQ578/AQ$1172</f>
        <v>4.2880528043788488E-2</v>
      </c>
      <c r="AR1190" s="79">
        <f>ALL!AR578/AR$1172</f>
        <v>0</v>
      </c>
      <c r="AS1190" s="79">
        <f>ALL!AS578/AS$1172</f>
        <v>1.6303766512711219E-3</v>
      </c>
      <c r="AT1190" s="79">
        <f>ALL!AT578/AT$1172</f>
        <v>0</v>
      </c>
      <c r="AU1190" s="79">
        <f>ALL!AU578/AU$1172</f>
        <v>0</v>
      </c>
      <c r="AV1190" s="79">
        <f>ALL!AV578/AV$1172</f>
        <v>0</v>
      </c>
      <c r="AW1190" s="79">
        <f>ALL!AW578/AW$1172</f>
        <v>1.2199877750523442E-3</v>
      </c>
      <c r="AX1190" s="79">
        <f>ALL!AX578/AX$1172</f>
        <v>1.4300284835983291E-2</v>
      </c>
      <c r="AY1190" s="79">
        <f>ALL!AY578/AY$1172</f>
        <v>0</v>
      </c>
      <c r="AZ1190" s="79">
        <f>ALL!AZ578/AZ$1172</f>
        <v>0</v>
      </c>
      <c r="BA1190" s="79">
        <f>ALL!BA578/BA$1172</f>
        <v>0</v>
      </c>
      <c r="BB1190" s="79">
        <f>ALL!BB578/BB$1172</f>
        <v>0</v>
      </c>
      <c r="BC1190" s="79">
        <f>ALL!BC578/BC$1172</f>
        <v>0</v>
      </c>
      <c r="BD1190" s="79">
        <f>ALL!BD578/BD$1172</f>
        <v>7.5893969648765883E-3</v>
      </c>
      <c r="BE1190" s="79">
        <f>ALL!BE578/BE$1172</f>
        <v>2.2562612202187003E-3</v>
      </c>
      <c r="BF1190" s="79">
        <f>ALL!BF578/BF$1172</f>
        <v>3.1688713055371977E-3</v>
      </c>
      <c r="BG1190" s="79">
        <f>ALL!BG578/BG$1172</f>
        <v>0</v>
      </c>
      <c r="BH1190" s="79" t="e">
        <f>ALL!BH578/BH$1172</f>
        <v>#DIV/0!</v>
      </c>
      <c r="BJ1190" s="267">
        <f t="array" ref="BJ1190">(MIN(IF($E$4:$BG$4=BJ$4,$E1190:$BG1190)))</f>
        <v>0</v>
      </c>
      <c r="BK1190" s="267">
        <f t="array" ref="BK1190">(MAX(IF($E$4:$BG$4=BK$4,$E1190:$BG1190)))</f>
        <v>4.2880528043788488E-2</v>
      </c>
      <c r="BL1190" s="267">
        <f t="array" ref="BL1190">(AVERAGE(IF($E$4:$BG$4=BL$4,$E1190:$BG1190)))</f>
        <v>5.4386859517698231E-3</v>
      </c>
      <c r="BM1190" s="267">
        <f t="array" ref="BM1190">(MIN(IF($E$4:$BG$4=BM$4,$E1190:$BG1190)))</f>
        <v>0</v>
      </c>
      <c r="BN1190" s="267">
        <f t="array" ref="BN1190">(MAX(IF($E$4:$BG$4=BN$4,$E1190:$BG1190)))</f>
        <v>7.5893969648765883E-3</v>
      </c>
      <c r="BO1190" s="267">
        <f t="array" ref="BO1190">(AVERAGE(IF($E$4:$BG$4=BO$4,$E1190:$BG1190)))</f>
        <v>3.2536323726581216E-3</v>
      </c>
      <c r="BP1190" s="267">
        <f t="array" ref="BP1190">(MIN(IF($E$4:$BG$4=BP$4,$E1190:$BG1190)))</f>
        <v>0</v>
      </c>
      <c r="BQ1190" s="267">
        <f t="array" ref="BQ1190">(MAX(IF($E$4:$BG$4=BQ$4,$E1190:$BG1190)))</f>
        <v>1.9704311202580382E-2</v>
      </c>
      <c r="BR1190" s="267">
        <f t="array" ref="BR1190">(AVERAGE(IF($E$4:$BG$4=BR$4,$E1190:$BG1190)))</f>
        <v>9.6269014285576687E-3</v>
      </c>
      <c r="BS1190" s="267">
        <f t="array" ref="BS1190">(MIN(IF($E$4:$BG$4=BS$4,$E1190:$BG1190)))</f>
        <v>0</v>
      </c>
      <c r="BT1190" s="267">
        <f t="array" ref="BT1190">(MAX(IF($E$4:$BG$4=BT$4,$E1190:$BG1190)))</f>
        <v>4.8484366295251701E-3</v>
      </c>
      <c r="BU1190" s="267">
        <f t="array" ref="BU1190">(AVERAGE(IF($E$4:$BG$4=BU$4,$E1190:$BG1190)))</f>
        <v>1.3830531847879371E-3</v>
      </c>
      <c r="BV1190" s="267">
        <f t="array" ref="BV1190">(MIN(IF($E$4:$BG$4=BV$4,$E1190:$BG1190)))</f>
        <v>0</v>
      </c>
      <c r="BW1190" s="267">
        <f t="array" ref="BW1190">(MAX(IF($E$4:$BG$4=BW$4,$E1190:$BG1190)))</f>
        <v>2.3780058523422409E-3</v>
      </c>
      <c r="BX1190" s="267">
        <f t="array" ref="BX1190">(AVERAGE(IF($E$4:$BG$4=BX$4,$E1190:$BG1190)))</f>
        <v>7.8869904696408466E-4</v>
      </c>
      <c r="BY1190" s="267">
        <f t="array" ref="BY1190">(MIN(IF($E$4:$BG$4=BY$4,$E1190:$BG1190)))</f>
        <v>0</v>
      </c>
      <c r="BZ1190" s="267">
        <f t="array" ref="BZ1190">(MAX(IF($E$4:$BG$4=BZ$4,$E1190:$BG1190)))</f>
        <v>8.7435045654346358E-3</v>
      </c>
      <c r="CA1190" s="267">
        <f t="array" ref="CA1190">(AVERAGE(IF($E$4:$BG$4=CA$4,$E1190:$BG1190)))</f>
        <v>2.8651582017221737E-3</v>
      </c>
      <c r="CB1190" s="268">
        <f t="shared" si="424"/>
        <v>0</v>
      </c>
      <c r="CC1190" s="268">
        <f t="shared" si="425"/>
        <v>0</v>
      </c>
      <c r="CD1190" s="268">
        <f t="shared" si="426"/>
        <v>3.2939859906378336E-3</v>
      </c>
      <c r="CE1190" s="79"/>
      <c r="CF1190" s="79"/>
      <c r="CG1190" s="79"/>
      <c r="CH1190" s="79"/>
      <c r="CI1190" s="79"/>
      <c r="CJ1190" s="79"/>
      <c r="CK1190" s="79"/>
      <c r="CL1190" s="79"/>
      <c r="CM1190" s="79"/>
      <c r="CN1190" s="79"/>
    </row>
    <row r="1191" spans="1:92" ht="24">
      <c r="A1191" s="22">
        <f t="shared" si="427"/>
        <v>3500</v>
      </c>
      <c r="B1191" s="248" t="s">
        <v>486</v>
      </c>
      <c r="E1191" s="79">
        <f>ALL!E579/E$1172</f>
        <v>4.6216950375138957E-4</v>
      </c>
      <c r="F1191" s="79">
        <f>ALL!F579/F$1172</f>
        <v>0</v>
      </c>
      <c r="G1191" s="79">
        <f>ALL!G579/G$1172</f>
        <v>7.3553438223855567E-3</v>
      </c>
      <c r="H1191" s="79">
        <f>ALL!H579/H$1172</f>
        <v>7.6286280236199694E-4</v>
      </c>
      <c r="I1191" s="79">
        <f>ALL!I579/I$1172</f>
        <v>5.5228405240921969E-3</v>
      </c>
      <c r="J1191" s="79">
        <f>ALL!J579/J$1172</f>
        <v>4.3033681258639121E-5</v>
      </c>
      <c r="K1191" s="79">
        <f>ALL!K579/K$1172</f>
        <v>9.1144736898294536E-3</v>
      </c>
      <c r="L1191" s="79">
        <f>ALL!L579/L$1172</f>
        <v>3.276190373400348E-3</v>
      </c>
      <c r="M1191" s="79">
        <f>ALL!M579/M$1172</f>
        <v>0</v>
      </c>
      <c r="N1191" s="79">
        <f>ALL!N579/N$1172</f>
        <v>0</v>
      </c>
      <c r="O1191" s="79">
        <f>ALL!O579/O$1172</f>
        <v>0</v>
      </c>
      <c r="P1191" s="79">
        <f>ALL!P579/P$1172</f>
        <v>6.4444063724588305E-4</v>
      </c>
      <c r="Q1191" s="79">
        <f>ALL!Q579/Q$1172</f>
        <v>0</v>
      </c>
      <c r="R1191" s="79">
        <f>ALL!R579/R$1172</f>
        <v>1.4054589455740635E-3</v>
      </c>
      <c r="S1191" s="79">
        <f>ALL!S579/S$1172</f>
        <v>1.4925309108140096E-4</v>
      </c>
      <c r="T1191" s="79">
        <f>ALL!T579/T$1172</f>
        <v>0</v>
      </c>
      <c r="U1191" s="79">
        <f>ALL!U579/U$1172</f>
        <v>3.6521829457346298E-3</v>
      </c>
      <c r="V1191" s="79">
        <f>ALL!V579/V$1172</f>
        <v>0</v>
      </c>
      <c r="W1191" s="79">
        <f>ALL!W579/W$1172</f>
        <v>6.0194587698533045E-3</v>
      </c>
      <c r="X1191" s="79">
        <f>ALL!X579/X$1172</f>
        <v>-4.1494093833042952E-5</v>
      </c>
      <c r="Y1191" s="79">
        <f>ALL!Y579/Y$1172</f>
        <v>4.0106284910593703E-4</v>
      </c>
      <c r="Z1191" s="79">
        <f>ALL!Z579/Z$1172</f>
        <v>1.760125304964587E-3</v>
      </c>
      <c r="AA1191" s="79">
        <f>ALL!AA579/AA$1172</f>
        <v>0</v>
      </c>
      <c r="AB1191" s="79">
        <f>ALL!AB579/AB$1172</f>
        <v>2.8284490148036859E-2</v>
      </c>
      <c r="AC1191" s="79">
        <f>ALL!AC579/AC$1172</f>
        <v>2.8656652902260343E-4</v>
      </c>
      <c r="AD1191" s="79">
        <f>ALL!AD579/AD$1172</f>
        <v>2.3653678183373566E-4</v>
      </c>
      <c r="AE1191" s="79">
        <f>ALL!AE579/AE$1172</f>
        <v>0</v>
      </c>
      <c r="AF1191" s="79">
        <f>ALL!AF579/AF$1172</f>
        <v>3.5140125952444509E-3</v>
      </c>
      <c r="AG1191" s="79">
        <f>ALL!AG579/AG$1172</f>
        <v>2.5528616034526143E-3</v>
      </c>
      <c r="AH1191" s="79">
        <f>ALL!AH579/AH$1172</f>
        <v>7.7885020713641985E-3</v>
      </c>
      <c r="AI1191" s="79">
        <f>ALL!AI579/AI$1172</f>
        <v>1.3540065858294683E-3</v>
      </c>
      <c r="AJ1191" s="79">
        <f>ALL!AJ579/AJ$1172</f>
        <v>7.6975919366261344E-3</v>
      </c>
      <c r="AK1191" s="79">
        <f>ALL!AK579/AK$1172</f>
        <v>1.8531153128459012E-2</v>
      </c>
      <c r="AL1191" s="79">
        <f>ALL!AL579/AL$1172</f>
        <v>0</v>
      </c>
      <c r="AM1191" s="79">
        <f>ALL!AM579/AM$1172</f>
        <v>6.6764259796864385E-3</v>
      </c>
      <c r="AN1191" s="79">
        <f>ALL!AN579/AN$1172</f>
        <v>2.1257284713331701E-2</v>
      </c>
      <c r="AO1191" s="79">
        <f>ALL!AO579/AO$1172</f>
        <v>5.323862156286395E-2</v>
      </c>
      <c r="AP1191" s="79">
        <f>ALL!AP579/AP$1172</f>
        <v>0</v>
      </c>
      <c r="AQ1191" s="79">
        <f>ALL!AQ579/AQ$1172</f>
        <v>0</v>
      </c>
      <c r="AR1191" s="79">
        <f>ALL!AR579/AR$1172</f>
        <v>0</v>
      </c>
      <c r="AS1191" s="79">
        <f>ALL!AS579/AS$1172</f>
        <v>7.0189851973244524E-2</v>
      </c>
      <c r="AT1191" s="79">
        <f>ALL!AT579/AT$1172</f>
        <v>0</v>
      </c>
      <c r="AU1191" s="79">
        <f>ALL!AU579/AU$1172</f>
        <v>0</v>
      </c>
      <c r="AV1191" s="79">
        <f>ALL!AV579/AV$1172</f>
        <v>0</v>
      </c>
      <c r="AW1191" s="79">
        <f>ALL!AW579/AW$1172</f>
        <v>1.8432639240801459E-3</v>
      </c>
      <c r="AX1191" s="79">
        <f>ALL!AX579/AX$1172</f>
        <v>4.034730274117574E-2</v>
      </c>
      <c r="AY1191" s="79">
        <f>ALL!AY579/AY$1172</f>
        <v>7.9195246025790863E-3</v>
      </c>
      <c r="AZ1191" s="79">
        <f>ALL!AZ579/AZ$1172</f>
        <v>0</v>
      </c>
      <c r="BA1191" s="79">
        <f>ALL!BA579/BA$1172</f>
        <v>0</v>
      </c>
      <c r="BB1191" s="79">
        <f>ALL!BB579/BB$1172</f>
        <v>9.2786783127874617E-5</v>
      </c>
      <c r="BC1191" s="79">
        <f>ALL!BC579/BC$1172</f>
        <v>0</v>
      </c>
      <c r="BD1191" s="79">
        <f>ALL!BD579/BD$1172</f>
        <v>1.9929197833042211E-3</v>
      </c>
      <c r="BE1191" s="79">
        <f>ALL!BE579/BE$1172</f>
        <v>0</v>
      </c>
      <c r="BF1191" s="79">
        <f>ALL!BF579/BF$1172</f>
        <v>3.8218805066408584E-5</v>
      </c>
      <c r="BG1191" s="79">
        <f>ALL!BG579/BG$1172</f>
        <v>0</v>
      </c>
      <c r="BH1191" s="79" t="e">
        <f>ALL!BH579/BH$1172</f>
        <v>#DIV/0!</v>
      </c>
      <c r="BJ1191" s="267">
        <f t="array" ref="BJ1191">(MIN(IF($E$4:$BG$4=BJ$4,$E1191:$BG1191)))</f>
        <v>0</v>
      </c>
      <c r="BK1191" s="267">
        <f t="array" ref="BK1191">(MAX(IF($E$4:$BG$4=BK$4,$E1191:$BG1191)))</f>
        <v>7.0189851973244524E-2</v>
      </c>
      <c r="BL1191" s="267">
        <f t="array" ref="BL1191">(AVERAGE(IF($E$4:$BG$4=BL$4,$E1191:$BG1191)))</f>
        <v>1.218053976877519E-2</v>
      </c>
      <c r="BM1191" s="267">
        <f t="array" ref="BM1191">(MIN(IF($E$4:$BG$4=BM$4,$E1191:$BG1191)))</f>
        <v>0</v>
      </c>
      <c r="BN1191" s="267">
        <f t="array" ref="BN1191">(MAX(IF($E$4:$BG$4=BN$4,$E1191:$BG1191)))</f>
        <v>1.9929197833042211E-3</v>
      </c>
      <c r="BO1191" s="267">
        <f t="array" ref="BO1191">(AVERAGE(IF($E$4:$BG$4=BO$4,$E1191:$BG1191)))</f>
        <v>5.077846470926574E-4</v>
      </c>
      <c r="BP1191" s="267">
        <f t="array" ref="BP1191">(MIN(IF($E$4:$BG$4=BP$4,$E1191:$BG1191)))</f>
        <v>0</v>
      </c>
      <c r="BQ1191" s="267">
        <f t="array" ref="BQ1191">(MAX(IF($E$4:$BG$4=BQ$4,$E1191:$BG1191)))</f>
        <v>1.8531153128459012E-2</v>
      </c>
      <c r="BR1191" s="267">
        <f t="array" ref="BR1191">(AVERAGE(IF($E$4:$BG$4=BR$4,$E1191:$BG1191)))</f>
        <v>8.4025263693818172E-3</v>
      </c>
      <c r="BS1191" s="267">
        <f t="array" ref="BS1191">(MIN(IF($E$4:$BG$4=BS$4,$E1191:$BG1191)))</f>
        <v>0</v>
      </c>
      <c r="BT1191" s="267">
        <f t="array" ref="BT1191">(MAX(IF($E$4:$BG$4=BT$4,$E1191:$BG1191)))</f>
        <v>9.1144736898294536E-3</v>
      </c>
      <c r="BU1191" s="267">
        <f t="array" ref="BU1191">(AVERAGE(IF($E$4:$BG$4=BU$4,$E1191:$BG1191)))</f>
        <v>1.4373043481086271E-3</v>
      </c>
      <c r="BV1191" s="267">
        <f t="array" ref="BV1191">(MIN(IF($E$4:$BG$4=BV$4,$E1191:$BG1191)))</f>
        <v>1.760125304964587E-3</v>
      </c>
      <c r="BW1191" s="267">
        <f t="array" ref="BW1191">(MAX(IF($E$4:$BG$4=BW$4,$E1191:$BG1191)))</f>
        <v>2.8284490148036859E-2</v>
      </c>
      <c r="BX1191" s="267">
        <f t="array" ref="BX1191">(AVERAGE(IF($E$4:$BG$4=BX$4,$E1191:$BG1191)))</f>
        <v>1.1274387803003284E-2</v>
      </c>
      <c r="BY1191" s="267">
        <f t="array" ref="BY1191">(MIN(IF($E$4:$BG$4=BY$4,$E1191:$BG1191)))</f>
        <v>-4.1494093833042952E-5</v>
      </c>
      <c r="BZ1191" s="267">
        <f t="array" ref="BZ1191">(MAX(IF($E$4:$BG$4=BZ$4,$E1191:$BG1191)))</f>
        <v>5.5228405240921969E-3</v>
      </c>
      <c r="CA1191" s="267">
        <f t="array" ref="CA1191">(AVERAGE(IF($E$4:$BG$4=CA$4,$E1191:$BG1191)))</f>
        <v>2.4230040822745855E-3</v>
      </c>
      <c r="CB1191" s="268">
        <f t="shared" si="424"/>
        <v>0</v>
      </c>
      <c r="CC1191" s="268">
        <f t="shared" si="425"/>
        <v>0.1</v>
      </c>
      <c r="CD1191" s="268">
        <f t="shared" si="426"/>
        <v>5.7158059108206455E-3</v>
      </c>
      <c r="CE1191" s="79"/>
      <c r="CF1191" s="79"/>
      <c r="CG1191" s="79"/>
      <c r="CH1191" s="79"/>
      <c r="CI1191" s="79"/>
      <c r="CJ1191" s="79"/>
      <c r="CK1191" s="79"/>
      <c r="CL1191" s="79"/>
      <c r="CM1191" s="79"/>
      <c r="CN1191" s="79"/>
    </row>
    <row r="1192" spans="1:92" ht="12.75">
      <c r="A1192" s="22">
        <f t="shared" si="427"/>
        <v>4100</v>
      </c>
      <c r="B1192" s="248" t="s">
        <v>487</v>
      </c>
      <c r="E1192" s="79">
        <f>ALL!E580/E$1172</f>
        <v>2.7091923078961851E-3</v>
      </c>
      <c r="F1192" s="79">
        <f>ALL!F580/F$1172</f>
        <v>4.605767746403683E-3</v>
      </c>
      <c r="G1192" s="79">
        <f>ALL!G580/G$1172</f>
        <v>1.9131809602391228E-3</v>
      </c>
      <c r="H1192" s="79">
        <f>ALL!H580/H$1172</f>
        <v>2.6634261366826331E-3</v>
      </c>
      <c r="I1192" s="79">
        <f>ALL!I580/I$1172</f>
        <v>1.4563742563558917E-3</v>
      </c>
      <c r="J1192" s="79">
        <f>ALL!J580/J$1172</f>
        <v>3.3713725356035512E-3</v>
      </c>
      <c r="K1192" s="79">
        <f>ALL!K580/K$1172</f>
        <v>2.1838071348935003E-3</v>
      </c>
      <c r="L1192" s="79">
        <f>ALL!L580/L$1172</f>
        <v>1.2780350659691501E-3</v>
      </c>
      <c r="M1192" s="79">
        <f>ALL!M580/M$1172</f>
        <v>8.6304052073347126E-3</v>
      </c>
      <c r="N1192" s="79">
        <f>ALL!N580/N$1172</f>
        <v>5.2613423136112034E-3</v>
      </c>
      <c r="O1192" s="79">
        <f>ALL!O580/O$1172</f>
        <v>1.0873922123598568E-2</v>
      </c>
      <c r="P1192" s="79">
        <f>ALL!P580/P$1172</f>
        <v>5.2032972435959151E-3</v>
      </c>
      <c r="Q1192" s="79">
        <f>ALL!Q580/Q$1172</f>
        <v>2.9843879885476494E-3</v>
      </c>
      <c r="R1192" s="79">
        <f>ALL!R580/R$1172</f>
        <v>6.6453515345313323E-3</v>
      </c>
      <c r="S1192" s="79">
        <f>ALL!S580/S$1172</f>
        <v>4.8787611141970291E-3</v>
      </c>
      <c r="T1192" s="79">
        <f>ALL!T580/T$1172</f>
        <v>2.2900268603927082E-3</v>
      </c>
      <c r="U1192" s="79">
        <f>ALL!U580/U$1172</f>
        <v>7.082988680754217E-3</v>
      </c>
      <c r="V1192" s="79">
        <f>ALL!V580/V$1172</f>
        <v>4.3607932342315338E-2</v>
      </c>
      <c r="W1192" s="79">
        <f>ALL!W580/W$1172</f>
        <v>3.0122332432619419E-3</v>
      </c>
      <c r="X1192" s="79">
        <f>ALL!X580/X$1172</f>
        <v>4.2936604249464629E-3</v>
      </c>
      <c r="Y1192" s="79">
        <f>ALL!Y580/Y$1172</f>
        <v>2.5005455087053945E-3</v>
      </c>
      <c r="Z1192" s="79">
        <f>ALL!Z580/Z$1172</f>
        <v>2.5556124188024897E-3</v>
      </c>
      <c r="AA1192" s="79">
        <f>ALL!AA580/AA$1172</f>
        <v>3.9745032017549572E-3</v>
      </c>
      <c r="AB1192" s="79">
        <f>ALL!AB580/AB$1172</f>
        <v>1.936070753446507E-3</v>
      </c>
      <c r="AC1192" s="79">
        <f>ALL!AC580/AC$1172</f>
        <v>4.9675906792946978E-3</v>
      </c>
      <c r="AD1192" s="79">
        <f>ALL!AD580/AD$1172</f>
        <v>5.6673799075428362E-3</v>
      </c>
      <c r="AE1192" s="79">
        <f>ALL!AE580/AE$1172</f>
        <v>1.270626836369708E-3</v>
      </c>
      <c r="AF1192" s="79">
        <f>ALL!AF580/AF$1172</f>
        <v>3.7234829053571158E-3</v>
      </c>
      <c r="AG1192" s="79">
        <f>ALL!AG580/AG$1172</f>
        <v>3.9887129932028543E-3</v>
      </c>
      <c r="AH1192" s="79">
        <f>ALL!AH580/AH$1172</f>
        <v>1.7958181788049674E-2</v>
      </c>
      <c r="AI1192" s="79">
        <f>ALL!AI580/AI$1172</f>
        <v>2.372544885689787E-3</v>
      </c>
      <c r="AJ1192" s="79">
        <f>ALL!AJ580/AJ$1172</f>
        <v>4.3954189626627845E-3</v>
      </c>
      <c r="AK1192" s="79">
        <f>ALL!AK580/AK$1172</f>
        <v>1.0227344505785689E-2</v>
      </c>
      <c r="AL1192" s="79">
        <f>ALL!AL580/AL$1172</f>
        <v>0</v>
      </c>
      <c r="AM1192" s="79">
        <f>ALL!AM580/AM$1172</f>
        <v>0</v>
      </c>
      <c r="AN1192" s="79">
        <f>ALL!AN580/AN$1172</f>
        <v>1.2297810254851558E-2</v>
      </c>
      <c r="AO1192" s="79">
        <f>ALL!AO580/AO$1172</f>
        <v>6.647361819015899E-4</v>
      </c>
      <c r="AP1192" s="79">
        <f>ALL!AP580/AP$1172</f>
        <v>1.9114239515002931E-2</v>
      </c>
      <c r="AQ1192" s="79">
        <f>ALL!AQ580/AQ$1172</f>
        <v>3.2701974403378603E-2</v>
      </c>
      <c r="AR1192" s="79">
        <f>ALL!AR580/AR$1172</f>
        <v>2.3396775963386438E-2</v>
      </c>
      <c r="AS1192" s="79">
        <f>ALL!AS580/AS$1172</f>
        <v>0</v>
      </c>
      <c r="AT1192" s="79">
        <f>ALL!AT580/AT$1172</f>
        <v>0</v>
      </c>
      <c r="AU1192" s="79">
        <f>ALL!AU580/AU$1172</f>
        <v>0</v>
      </c>
      <c r="AV1192" s="79">
        <f>ALL!AV580/AV$1172</f>
        <v>2.6670842829775488E-2</v>
      </c>
      <c r="AW1192" s="79">
        <f>ALL!AW580/AW$1172</f>
        <v>0</v>
      </c>
      <c r="AX1192" s="79">
        <f>ALL!AX580/AX$1172</f>
        <v>9.2104155079146006E-3</v>
      </c>
      <c r="AY1192" s="79">
        <f>ALL!AY580/AY$1172</f>
        <v>1.9424736238459306E-2</v>
      </c>
      <c r="AZ1192" s="79">
        <f>ALL!AZ580/AZ$1172</f>
        <v>1.6095892839450114E-2</v>
      </c>
      <c r="BA1192" s="79">
        <f>ALL!BA580/BA$1172</f>
        <v>7.2071943587856549E-3</v>
      </c>
      <c r="BB1192" s="79">
        <f>ALL!BB580/BB$1172</f>
        <v>4.9628765488630704E-2</v>
      </c>
      <c r="BC1192" s="79">
        <f>ALL!BC580/BC$1172</f>
        <v>0</v>
      </c>
      <c r="BD1192" s="79">
        <f>ALL!BD580/BD$1172</f>
        <v>7.4475877856220486E-3</v>
      </c>
      <c r="BE1192" s="79">
        <f>ALL!BE580/BE$1172</f>
        <v>5.5998738356590862E-3</v>
      </c>
      <c r="BF1192" s="79">
        <f>ALL!BF580/BF$1172</f>
        <v>3.7652426744888144E-3</v>
      </c>
      <c r="BG1192" s="79">
        <f>ALL!BG580/BG$1172</f>
        <v>7.716022621100359E-3</v>
      </c>
      <c r="BH1192" s="79" t="e">
        <f>ALL!BH580/BH$1172</f>
        <v>#DIV/0!</v>
      </c>
      <c r="BJ1192" s="267">
        <f t="array" ref="BJ1192">(MIN(IF($E$4:$BG$4=BJ$4,$E1192:$BG1192)))</f>
        <v>0</v>
      </c>
      <c r="BK1192" s="267">
        <f t="array" ref="BK1192">(MAX(IF($E$4:$BG$4=BK$4,$E1192:$BG1192)))</f>
        <v>4.9628765488630704E-2</v>
      </c>
      <c r="BL1192" s="267">
        <f t="array" ref="BL1192">(AVERAGE(IF($E$4:$BG$4=BL$4,$E1192:$BG1192)))</f>
        <v>1.3525836473846064E-2</v>
      </c>
      <c r="BM1192" s="267">
        <f t="array" ref="BM1192">(MIN(IF($E$4:$BG$4=BM$4,$E1192:$BG1192)))</f>
        <v>3.7652426744888144E-3</v>
      </c>
      <c r="BN1192" s="267">
        <f t="array" ref="BN1192">(MAX(IF($E$4:$BG$4=BN$4,$E1192:$BG1192)))</f>
        <v>7.716022621100359E-3</v>
      </c>
      <c r="BO1192" s="267">
        <f t="array" ref="BO1192">(AVERAGE(IF($E$4:$BG$4=BO$4,$E1192:$BG1192)))</f>
        <v>6.1321817292175765E-3</v>
      </c>
      <c r="BP1192" s="267">
        <f t="array" ref="BP1192">(MIN(IF($E$4:$BG$4=BP$4,$E1192:$BG1192)))</f>
        <v>0</v>
      </c>
      <c r="BQ1192" s="267">
        <f t="array" ref="BQ1192">(MAX(IF($E$4:$BG$4=BQ$4,$E1192:$BG1192)))</f>
        <v>1.0227344505785689E-2</v>
      </c>
      <c r="BR1192" s="267">
        <f t="array" ref="BR1192">(AVERAGE(IF($E$4:$BG$4=BR$4,$E1192:$BG1192)))</f>
        <v>3.4091148352618961E-3</v>
      </c>
      <c r="BS1192" s="267">
        <f t="array" ref="BS1192">(MIN(IF($E$4:$BG$4=BS$4,$E1192:$BG1192)))</f>
        <v>1.270626836369708E-3</v>
      </c>
      <c r="BT1192" s="267">
        <f t="array" ref="BT1192">(MAX(IF($E$4:$BG$4=BT$4,$E1192:$BG1192)))</f>
        <v>4.3607932342315338E-2</v>
      </c>
      <c r="BU1192" s="267">
        <f t="array" ref="BU1192">(AVERAGE(IF($E$4:$BG$4=BU$4,$E1192:$BG1192)))</f>
        <v>6.8466780674449716E-3</v>
      </c>
      <c r="BV1192" s="267">
        <f t="array" ref="BV1192">(MIN(IF($E$4:$BG$4=BV$4,$E1192:$BG1192)))</f>
        <v>1.9131809602391228E-3</v>
      </c>
      <c r="BW1192" s="267">
        <f t="array" ref="BW1192">(MAX(IF($E$4:$BG$4=BW$4,$E1192:$BG1192)))</f>
        <v>4.3954189626627845E-3</v>
      </c>
      <c r="BX1192" s="267">
        <f t="array" ref="BX1192">(AVERAGE(IF($E$4:$BG$4=BX$4,$E1192:$BG1192)))</f>
        <v>2.7000707737877263E-3</v>
      </c>
      <c r="BY1192" s="267">
        <f t="array" ref="BY1192">(MIN(IF($E$4:$BG$4=BY$4,$E1192:$BG1192)))</f>
        <v>1.2780350659691501E-3</v>
      </c>
      <c r="BZ1192" s="267">
        <f t="array" ref="BZ1192">(MAX(IF($E$4:$BG$4=BZ$4,$E1192:$BG1192)))</f>
        <v>7.082988680754217E-3</v>
      </c>
      <c r="CA1192" s="267">
        <f t="array" ref="CA1192">(AVERAGE(IF($E$4:$BG$4=CA$4,$E1192:$BG1192)))</f>
        <v>3.6679447929306116E-3</v>
      </c>
      <c r="CB1192" s="268">
        <f t="shared" si="424"/>
        <v>0</v>
      </c>
      <c r="CC1192" s="268">
        <f t="shared" si="425"/>
        <v>0</v>
      </c>
      <c r="CD1192" s="268">
        <f t="shared" si="426"/>
        <v>7.8441016557491382E-3</v>
      </c>
      <c r="CE1192" s="79"/>
      <c r="CF1192" s="79"/>
      <c r="CG1192" s="79"/>
      <c r="CH1192" s="79"/>
      <c r="CI1192" s="79"/>
      <c r="CJ1192" s="79"/>
      <c r="CK1192" s="79"/>
      <c r="CL1192" s="79"/>
      <c r="CM1192" s="79"/>
      <c r="CN1192" s="79"/>
    </row>
    <row r="1193" spans="1:92" ht="24">
      <c r="A1193" s="22">
        <f t="shared" si="427"/>
        <v>4200</v>
      </c>
      <c r="B1193" s="248" t="s">
        <v>488</v>
      </c>
      <c r="E1193" s="79">
        <f>ALL!E581/E$1172</f>
        <v>1.0730413064003734E-2</v>
      </c>
      <c r="F1193" s="79">
        <f>ALL!F581/F$1172</f>
        <v>6.7719711876474643E-3</v>
      </c>
      <c r="G1193" s="79">
        <f>ALL!G581/G$1172</f>
        <v>7.3402830780257833E-3</v>
      </c>
      <c r="H1193" s="79">
        <f>ALL!H581/H$1172</f>
        <v>5.5075265500046664E-3</v>
      </c>
      <c r="I1193" s="79">
        <f>ALL!I581/I$1172</f>
        <v>8.5240296552928987E-3</v>
      </c>
      <c r="J1193" s="79">
        <f>ALL!J581/J$1172</f>
        <v>1.1392588601831961E-2</v>
      </c>
      <c r="K1193" s="79">
        <f>ALL!K581/K$1172</f>
        <v>1.1569694365952012E-2</v>
      </c>
      <c r="L1193" s="79">
        <f>ALL!L581/L$1172</f>
        <v>1.4825737739474454E-2</v>
      </c>
      <c r="M1193" s="79">
        <f>ALL!M581/M$1172</f>
        <v>1.3609170340284997E-2</v>
      </c>
      <c r="N1193" s="79">
        <f>ALL!N581/N$1172</f>
        <v>0</v>
      </c>
      <c r="O1193" s="79">
        <f>ALL!O581/O$1172</f>
        <v>8.9479436684707179E-3</v>
      </c>
      <c r="P1193" s="79">
        <f>ALL!P581/P$1172</f>
        <v>6.5144201632123628E-3</v>
      </c>
      <c r="Q1193" s="79">
        <f>ALL!Q581/Q$1172</f>
        <v>1.174516551612456E-2</v>
      </c>
      <c r="R1193" s="79">
        <f>ALL!R581/R$1172</f>
        <v>7.7105987445638714E-3</v>
      </c>
      <c r="S1193" s="79">
        <f>ALL!S581/S$1172</f>
        <v>1.3188557844804015E-2</v>
      </c>
      <c r="T1193" s="79">
        <f>ALL!T581/T$1172</f>
        <v>8.5025209884765623E-3</v>
      </c>
      <c r="U1193" s="79">
        <f>ALL!U581/U$1172</f>
        <v>1.0172426746115111E-2</v>
      </c>
      <c r="V1193" s="79">
        <f>ALL!V581/V$1172</f>
        <v>5.6170599133442602E-3</v>
      </c>
      <c r="W1193" s="79">
        <f>ALL!W581/W$1172</f>
        <v>1.137462119345378E-2</v>
      </c>
      <c r="X1193" s="79">
        <f>ALL!X581/X$1172</f>
        <v>5.2542486971814085E-3</v>
      </c>
      <c r="Y1193" s="79">
        <f>ALL!Y581/Y$1172</f>
        <v>1.2459205750261999E-2</v>
      </c>
      <c r="Z1193" s="79">
        <f>ALL!Z581/Z$1172</f>
        <v>1.4412046966054678E-2</v>
      </c>
      <c r="AA1193" s="79">
        <f>ALL!AA581/AA$1172</f>
        <v>1.538087215250848E-2</v>
      </c>
      <c r="AB1193" s="79">
        <f>ALL!AB581/AB$1172</f>
        <v>2.8673474140589898E-2</v>
      </c>
      <c r="AC1193" s="79">
        <f>ALL!AC581/AC$1172</f>
        <v>8.2775234274373218E-3</v>
      </c>
      <c r="AD1193" s="79">
        <f>ALL!AD581/AD$1172</f>
        <v>1.264180331618197E-2</v>
      </c>
      <c r="AE1193" s="79">
        <f>ALL!AE581/AE$1172</f>
        <v>9.4356907893497887E-3</v>
      </c>
      <c r="AF1193" s="79">
        <f>ALL!AF581/AF$1172</f>
        <v>1.0162081019971587E-2</v>
      </c>
      <c r="AG1193" s="79">
        <f>ALL!AG581/AG$1172</f>
        <v>1.5364028074792726E-2</v>
      </c>
      <c r="AH1193" s="79">
        <f>ALL!AH581/AH$1172</f>
        <v>1.9593044585258217E-2</v>
      </c>
      <c r="AI1193" s="79">
        <f>ALL!AI581/AI$1172</f>
        <v>1.4520540218002777E-2</v>
      </c>
      <c r="AJ1193" s="79">
        <f>ALL!AJ581/AJ$1172</f>
        <v>1.8135823141562264E-2</v>
      </c>
      <c r="AK1193" s="79">
        <f>ALL!AK581/AK$1172</f>
        <v>8.7139823848770767E-3</v>
      </c>
      <c r="AL1193" s="79">
        <f>ALL!AL581/AL$1172</f>
        <v>3.2125107005899579E-2</v>
      </c>
      <c r="AM1193" s="79">
        <f>ALL!AM581/AM$1172</f>
        <v>2.832070681968922E-2</v>
      </c>
      <c r="AN1193" s="79">
        <f>ALL!AN581/AN$1172</f>
        <v>1.8614585463273312E-2</v>
      </c>
      <c r="AO1193" s="79">
        <f>ALL!AO581/AO$1172</f>
        <v>3.3996850275880397E-2</v>
      </c>
      <c r="AP1193" s="79">
        <f>ALL!AP581/AP$1172</f>
        <v>0</v>
      </c>
      <c r="AQ1193" s="79">
        <f>ALL!AQ581/AQ$1172</f>
        <v>1.3111235440276809E-2</v>
      </c>
      <c r="AR1193" s="79">
        <f>ALL!AR581/AR$1172</f>
        <v>1.3863967101007894E-2</v>
      </c>
      <c r="AS1193" s="79">
        <f>ALL!AS581/AS$1172</f>
        <v>0</v>
      </c>
      <c r="AT1193" s="79">
        <f>ALL!AT581/AT$1172</f>
        <v>0</v>
      </c>
      <c r="AU1193" s="79">
        <f>ALL!AU581/AU$1172</f>
        <v>7.3131015411366917E-3</v>
      </c>
      <c r="AV1193" s="79">
        <f>ALL!AV581/AV$1172</f>
        <v>0</v>
      </c>
      <c r="AW1193" s="79">
        <f>ALL!AW581/AW$1172</f>
        <v>0</v>
      </c>
      <c r="AX1193" s="79">
        <f>ALL!AX581/AX$1172</f>
        <v>8.1017522930405313E-3</v>
      </c>
      <c r="AY1193" s="79">
        <f>ALL!AY581/AY$1172</f>
        <v>0</v>
      </c>
      <c r="AZ1193" s="79">
        <f>ALL!AZ581/AZ$1172</f>
        <v>0</v>
      </c>
      <c r="BA1193" s="79">
        <f>ALL!BA581/BA$1172</f>
        <v>9.6066561238556652E-3</v>
      </c>
      <c r="BB1193" s="79">
        <f>ALL!BB581/BB$1172</f>
        <v>0</v>
      </c>
      <c r="BC1193" s="79">
        <f>ALL!BC581/BC$1172</f>
        <v>0</v>
      </c>
      <c r="BD1193" s="79">
        <f>ALL!BD581/BD$1172</f>
        <v>1.1002268065352167E-2</v>
      </c>
      <c r="BE1193" s="79">
        <f>ALL!BE581/BE$1172</f>
        <v>7.4522053887355758E-3</v>
      </c>
      <c r="BF1193" s="79">
        <f>ALL!BF581/BF$1172</f>
        <v>9.9794622609058366E-3</v>
      </c>
      <c r="BG1193" s="79">
        <f>ALL!BG581/BG$1172</f>
        <v>1.0710490866687317E-2</v>
      </c>
      <c r="BH1193" s="79" t="e">
        <f>ALL!BH581/BH$1172</f>
        <v>#DIV/0!</v>
      </c>
      <c r="BJ1193" s="267">
        <f t="array" ref="BJ1193">(MIN(IF($E$4:$BG$4=BJ$4,$E1193:$BG1193)))</f>
        <v>0</v>
      </c>
      <c r="BK1193" s="267">
        <f t="array" ref="BK1193">(MAX(IF($E$4:$BG$4=BK$4,$E1193:$BG1193)))</f>
        <v>3.3996850275880397E-2</v>
      </c>
      <c r="BL1193" s="267">
        <f t="array" ref="BL1193">(AVERAGE(IF($E$4:$BG$4=BL$4,$E1193:$BG1193)))</f>
        <v>6.538009264904456E-3</v>
      </c>
      <c r="BM1193" s="267">
        <f t="array" ref="BM1193">(MIN(IF($E$4:$BG$4=BM$4,$E1193:$BG1193)))</f>
        <v>7.4522053887355758E-3</v>
      </c>
      <c r="BN1193" s="267">
        <f t="array" ref="BN1193">(MAX(IF($E$4:$BG$4=BN$4,$E1193:$BG1193)))</f>
        <v>1.1002268065352167E-2</v>
      </c>
      <c r="BO1193" s="267">
        <f t="array" ref="BO1193">(AVERAGE(IF($E$4:$BG$4=BO$4,$E1193:$BG1193)))</f>
        <v>9.7861066454202235E-3</v>
      </c>
      <c r="BP1193" s="267">
        <f t="array" ref="BP1193">(MIN(IF($E$4:$BG$4=BP$4,$E1193:$BG1193)))</f>
        <v>8.7139823848770767E-3</v>
      </c>
      <c r="BQ1193" s="267">
        <f t="array" ref="BQ1193">(MAX(IF($E$4:$BG$4=BQ$4,$E1193:$BG1193)))</f>
        <v>3.2125107005899579E-2</v>
      </c>
      <c r="BR1193" s="267">
        <f t="array" ref="BR1193">(AVERAGE(IF($E$4:$BG$4=BR$4,$E1193:$BG1193)))</f>
        <v>2.3053265403488624E-2</v>
      </c>
      <c r="BS1193" s="267">
        <f t="array" ref="BS1193">(MIN(IF($E$4:$BG$4=BS$4,$E1193:$BG1193)))</f>
        <v>0</v>
      </c>
      <c r="BT1193" s="267">
        <f t="array" ref="BT1193">(MAX(IF($E$4:$BG$4=BT$4,$E1193:$BG1193)))</f>
        <v>1.9593044585258217E-2</v>
      </c>
      <c r="BU1193" s="267">
        <f t="array" ref="BU1193">(AVERAGE(IF($E$4:$BG$4=BU$4,$E1193:$BG1193)))</f>
        <v>1.0219907286663424E-2</v>
      </c>
      <c r="BV1193" s="267">
        <f t="array" ref="BV1193">(MIN(IF($E$4:$BG$4=BV$4,$E1193:$BG1193)))</f>
        <v>7.3402830780257833E-3</v>
      </c>
      <c r="BW1193" s="267">
        <f t="array" ref="BW1193">(MAX(IF($E$4:$BG$4=BW$4,$E1193:$BG1193)))</f>
        <v>2.8673474140589898E-2</v>
      </c>
      <c r="BX1193" s="267">
        <f t="array" ref="BX1193">(AVERAGE(IF($E$4:$BG$4=BX$4,$E1193:$BG1193)))</f>
        <v>1.7140406831558156E-2</v>
      </c>
      <c r="BY1193" s="267">
        <f t="array" ref="BY1193">(MIN(IF($E$4:$BG$4=BY$4,$E1193:$BG1193)))</f>
        <v>5.2542486971814085E-3</v>
      </c>
      <c r="BZ1193" s="267">
        <f t="array" ref="BZ1193">(MAX(IF($E$4:$BG$4=BZ$4,$E1193:$BG1193)))</f>
        <v>1.5364028074792726E-2</v>
      </c>
      <c r="CA1193" s="267">
        <f t="array" ref="CA1193">(AVERAGE(IF($E$4:$BG$4=CA$4,$E1193:$BG1193)))</f>
        <v>1.0739347327724535E-2</v>
      </c>
      <c r="CB1193" s="268">
        <f t="shared" si="424"/>
        <v>0</v>
      </c>
      <c r="CC1193" s="268">
        <f t="shared" si="425"/>
        <v>0</v>
      </c>
      <c r="CD1193" s="268">
        <f t="shared" si="426"/>
        <v>1.0386681503106445E-2</v>
      </c>
      <c r="CE1193" s="79"/>
      <c r="CF1193" s="79"/>
      <c r="CG1193" s="79"/>
      <c r="CH1193" s="79"/>
      <c r="CI1193" s="79"/>
      <c r="CJ1193" s="79"/>
      <c r="CK1193" s="79"/>
      <c r="CL1193" s="79"/>
      <c r="CM1193" s="79"/>
      <c r="CN1193" s="79"/>
    </row>
    <row r="1194" spans="1:92" ht="24">
      <c r="A1194" s="22">
        <f t="shared" si="427"/>
        <v>4300</v>
      </c>
      <c r="B1194" s="248" t="s">
        <v>489</v>
      </c>
      <c r="E1194" s="79">
        <f>ALL!E582/E$1172</f>
        <v>1.8239222795950024E-2</v>
      </c>
      <c r="F1194" s="79">
        <f>ALL!F582/F$1172</f>
        <v>1.9703484753748134E-2</v>
      </c>
      <c r="G1194" s="79">
        <f>ALL!G582/G$1172</f>
        <v>2.8099811082418755E-2</v>
      </c>
      <c r="H1194" s="79">
        <f>ALL!H582/H$1172</f>
        <v>1.5213463917097988E-2</v>
      </c>
      <c r="I1194" s="79">
        <f>ALL!I582/I$1172</f>
        <v>1.6252685134281287E-2</v>
      </c>
      <c r="J1194" s="79">
        <f>ALL!J582/J$1172</f>
        <v>1.0204742441095514E-2</v>
      </c>
      <c r="K1194" s="79">
        <f>ALL!K582/K$1172</f>
        <v>1.2756784873494879E-2</v>
      </c>
      <c r="L1194" s="79">
        <f>ALL!L582/L$1172</f>
        <v>1.7221176190930238E-2</v>
      </c>
      <c r="M1194" s="79">
        <f>ALL!M582/M$1172</f>
        <v>0</v>
      </c>
      <c r="N1194" s="79">
        <f>ALL!N582/N$1172</f>
        <v>1.7119367803058366E-2</v>
      </c>
      <c r="O1194" s="79">
        <f>ALL!O582/O$1172</f>
        <v>1.5464267886389204E-2</v>
      </c>
      <c r="P1194" s="79">
        <f>ALL!P582/P$1172</f>
        <v>1.5374059017085263E-2</v>
      </c>
      <c r="Q1194" s="79">
        <f>ALL!Q582/Q$1172</f>
        <v>1.4055641253882577E-2</v>
      </c>
      <c r="R1194" s="79">
        <f>ALL!R582/R$1172</f>
        <v>9.9317695954350867E-3</v>
      </c>
      <c r="S1194" s="79">
        <f>ALL!S582/S$1172</f>
        <v>1.7733748090169407E-2</v>
      </c>
      <c r="T1194" s="79">
        <f>ALL!T582/T$1172</f>
        <v>2.3926672684497937E-2</v>
      </c>
      <c r="U1194" s="79">
        <f>ALL!U582/U$1172</f>
        <v>1.8194008816440618E-2</v>
      </c>
      <c r="V1194" s="79">
        <f>ALL!V582/V$1172</f>
        <v>1.1112029493924431E-3</v>
      </c>
      <c r="W1194" s="79">
        <f>ALL!W582/W$1172</f>
        <v>2.1040692396272421E-2</v>
      </c>
      <c r="X1194" s="79">
        <f>ALL!X582/X$1172</f>
        <v>1.9714310788634327E-2</v>
      </c>
      <c r="Y1194" s="79">
        <f>ALL!Y582/Y$1172</f>
        <v>1.3588195998020466E-2</v>
      </c>
      <c r="Z1194" s="79">
        <f>ALL!Z582/Z$1172</f>
        <v>1.4316953442712398E-2</v>
      </c>
      <c r="AA1194" s="79">
        <f>ALL!AA582/AA$1172</f>
        <v>1.8448305620994011E-2</v>
      </c>
      <c r="AB1194" s="79">
        <f>ALL!AB582/AB$1172</f>
        <v>2.5587158690129834E-2</v>
      </c>
      <c r="AC1194" s="79">
        <f>ALL!AC582/AC$1172</f>
        <v>1.2235599062633641E-2</v>
      </c>
      <c r="AD1194" s="79">
        <f>ALL!AD582/AD$1172</f>
        <v>2.0491713588871148E-2</v>
      </c>
      <c r="AE1194" s="79">
        <f>ALL!AE582/AE$1172</f>
        <v>2.4658767301117757E-2</v>
      </c>
      <c r="AF1194" s="79">
        <f>ALL!AF582/AF$1172</f>
        <v>1.8066850464619526E-2</v>
      </c>
      <c r="AG1194" s="79">
        <f>ALL!AG582/AG$1172</f>
        <v>1.5497873659848149E-2</v>
      </c>
      <c r="AH1194" s="79">
        <f>ALL!AH582/AH$1172</f>
        <v>7.102051530609387E-3</v>
      </c>
      <c r="AI1194" s="79">
        <f>ALL!AI582/AI$1172</f>
        <v>1.9718148099851063E-2</v>
      </c>
      <c r="AJ1194" s="79">
        <f>ALL!AJ582/AJ$1172</f>
        <v>1.3185495032512939E-2</v>
      </c>
      <c r="AK1194" s="79">
        <f>ALL!AK582/AK$1172</f>
        <v>7.746619217292282E-3</v>
      </c>
      <c r="AL1194" s="79">
        <f>ALL!AL582/AL$1172</f>
        <v>2.025108490907853E-2</v>
      </c>
      <c r="AM1194" s="79">
        <f>ALL!AM582/AM$1172</f>
        <v>4.2694824225587097E-2</v>
      </c>
      <c r="AN1194" s="79">
        <f>ALL!AN582/AN$1172</f>
        <v>1.7041159142306812E-2</v>
      </c>
      <c r="AO1194" s="79">
        <f>ALL!AO582/AO$1172</f>
        <v>2.0356660518227467E-2</v>
      </c>
      <c r="AP1194" s="79">
        <f>ALL!AP582/AP$1172</f>
        <v>1.1755585939899577E-2</v>
      </c>
      <c r="AQ1194" s="79">
        <f>ALL!AQ582/AQ$1172</f>
        <v>1.1657698026608879E-2</v>
      </c>
      <c r="AR1194" s="79">
        <f>ALL!AR582/AR$1172</f>
        <v>1.3157625254767569E-2</v>
      </c>
      <c r="AS1194" s="79">
        <f>ALL!AS582/AS$1172</f>
        <v>2.7160756629950805E-2</v>
      </c>
      <c r="AT1194" s="79">
        <f>ALL!AT582/AT$1172</f>
        <v>1.5379164904749262E-2</v>
      </c>
      <c r="AU1194" s="79">
        <f>ALL!AU582/AU$1172</f>
        <v>1.5844763888818936E-2</v>
      </c>
      <c r="AV1194" s="79">
        <f>ALL!AV582/AV$1172</f>
        <v>0.10323938902305396</v>
      </c>
      <c r="AW1194" s="79">
        <f>ALL!AW582/AW$1172</f>
        <v>3.0133047867943411E-2</v>
      </c>
      <c r="AX1194" s="79">
        <f>ALL!AX582/AX$1172</f>
        <v>1.8710253137942664E-2</v>
      </c>
      <c r="AY1194" s="79">
        <f>ALL!AY582/AY$1172</f>
        <v>1.5784576855082211E-2</v>
      </c>
      <c r="AZ1194" s="79">
        <f>ALL!AZ582/AZ$1172</f>
        <v>3.2719509005704965E-2</v>
      </c>
      <c r="BA1194" s="79">
        <f>ALL!BA582/BA$1172</f>
        <v>3.4528762781053442E-2</v>
      </c>
      <c r="BB1194" s="79">
        <f>ALL!BB582/BB$1172</f>
        <v>0</v>
      </c>
      <c r="BC1194" s="79">
        <f>ALL!BC582/BC$1172</f>
        <v>2.808339982787211E-2</v>
      </c>
      <c r="BD1194" s="79">
        <f>ALL!BD582/BD$1172</f>
        <v>1.9816621616925892E-2</v>
      </c>
      <c r="BE1194" s="79">
        <f>ALL!BE582/BE$1172</f>
        <v>2.271779068439974E-2</v>
      </c>
      <c r="BF1194" s="79">
        <f>ALL!BF582/BF$1172</f>
        <v>2.2313080618311418E-2</v>
      </c>
      <c r="BG1194" s="79">
        <f>ALL!BG582/BG$1172</f>
        <v>2.7507582897292888E-2</v>
      </c>
      <c r="BH1194" s="79" t="e">
        <f>ALL!BH582/BH$1172</f>
        <v>#DIV/0!</v>
      </c>
      <c r="BJ1194" s="267">
        <f t="array" ref="BJ1194">(MIN(IF($E$4:$BG$4=BJ$4,$E1194:$BG1194)))</f>
        <v>0</v>
      </c>
      <c r="BK1194" s="267">
        <f t="array" ref="BK1194">(MAX(IF($E$4:$BG$4=BK$4,$E1194:$BG1194)))</f>
        <v>0.10323938902305396</v>
      </c>
      <c r="BL1194" s="267">
        <f t="array" ref="BL1194">(AVERAGE(IF($E$4:$BG$4=BL$4,$E1194:$BG1194)))</f>
        <v>2.4722022050248881E-2</v>
      </c>
      <c r="BM1194" s="267">
        <f t="array" ref="BM1194">(MIN(IF($E$4:$BG$4=BM$4,$E1194:$BG1194)))</f>
        <v>1.9816621616925892E-2</v>
      </c>
      <c r="BN1194" s="267">
        <f t="array" ref="BN1194">(MAX(IF($E$4:$BG$4=BN$4,$E1194:$BG1194)))</f>
        <v>2.7507582897292888E-2</v>
      </c>
      <c r="BO1194" s="267">
        <f t="array" ref="BO1194">(AVERAGE(IF($E$4:$BG$4=BO$4,$E1194:$BG1194)))</f>
        <v>2.3088768954232487E-2</v>
      </c>
      <c r="BP1194" s="267">
        <f t="array" ref="BP1194">(MIN(IF($E$4:$BG$4=BP$4,$E1194:$BG1194)))</f>
        <v>7.746619217292282E-3</v>
      </c>
      <c r="BQ1194" s="267">
        <f t="array" ref="BQ1194">(MAX(IF($E$4:$BG$4=BQ$4,$E1194:$BG1194)))</f>
        <v>4.2694824225587097E-2</v>
      </c>
      <c r="BR1194" s="267">
        <f t="array" ref="BR1194">(AVERAGE(IF($E$4:$BG$4=BR$4,$E1194:$BG1194)))</f>
        <v>2.3564176117319303E-2</v>
      </c>
      <c r="BS1194" s="267">
        <f t="array" ref="BS1194">(MIN(IF($E$4:$BG$4=BS$4,$E1194:$BG1194)))</f>
        <v>0</v>
      </c>
      <c r="BT1194" s="267">
        <f t="array" ref="BT1194">(MAX(IF($E$4:$BG$4=BT$4,$E1194:$BG1194)))</f>
        <v>2.4658767301117757E-2</v>
      </c>
      <c r="BU1194" s="267">
        <f t="array" ref="BU1194">(AVERAGE(IF($E$4:$BG$4=BU$4,$E1194:$BG1194)))</f>
        <v>1.4813930714635709E-2</v>
      </c>
      <c r="BV1194" s="267">
        <f t="array" ref="BV1194">(MIN(IF($E$4:$BG$4=BV$4,$E1194:$BG1194)))</f>
        <v>1.3185495032512939E-2</v>
      </c>
      <c r="BW1194" s="267">
        <f t="array" ref="BW1194">(MAX(IF($E$4:$BG$4=BW$4,$E1194:$BG1194)))</f>
        <v>2.8099811082418755E-2</v>
      </c>
      <c r="BX1194" s="267">
        <f t="array" ref="BX1194">(AVERAGE(IF($E$4:$BG$4=BX$4,$E1194:$BG1194)))</f>
        <v>2.0297354561943485E-2</v>
      </c>
      <c r="BY1194" s="267">
        <f t="array" ref="BY1194">(MIN(IF($E$4:$BG$4=BY$4,$E1194:$BG1194)))</f>
        <v>1.5374059017085263E-2</v>
      </c>
      <c r="BZ1194" s="267">
        <f t="array" ref="BZ1194">(MAX(IF($E$4:$BG$4=BZ$4,$E1194:$BG1194)))</f>
        <v>1.9718148099851063E-2</v>
      </c>
      <c r="CA1194" s="267">
        <f t="array" ref="CA1194">(AVERAGE(IF($E$4:$BG$4=CA$4,$E1194:$BG1194)))</f>
        <v>1.7424608815295849E-2</v>
      </c>
      <c r="CB1194" s="268">
        <f t="shared" si="424"/>
        <v>0</v>
      </c>
      <c r="CC1194" s="268">
        <f t="shared" si="425"/>
        <v>0.1</v>
      </c>
      <c r="CD1194" s="268">
        <f t="shared" si="426"/>
        <v>1.9506439671546635E-2</v>
      </c>
      <c r="CE1194" s="79"/>
      <c r="CF1194" s="79"/>
      <c r="CG1194" s="79"/>
      <c r="CH1194" s="79"/>
      <c r="CI1194" s="79"/>
      <c r="CJ1194" s="79"/>
      <c r="CK1194" s="79"/>
      <c r="CL1194" s="79"/>
      <c r="CM1194" s="79"/>
      <c r="CN1194" s="79"/>
    </row>
    <row r="1195" spans="1:92" ht="24">
      <c r="A1195" s="22">
        <f t="shared" si="427"/>
        <v>4400</v>
      </c>
      <c r="B1195" s="248" t="s">
        <v>490</v>
      </c>
      <c r="E1195" s="79">
        <f>ALL!E583/E$1172</f>
        <v>0</v>
      </c>
      <c r="F1195" s="79">
        <f>ALL!F583/F$1172</f>
        <v>0</v>
      </c>
      <c r="G1195" s="79">
        <f>ALL!G583/G$1172</f>
        <v>0</v>
      </c>
      <c r="H1195" s="79">
        <f>ALL!H583/H$1172</f>
        <v>8.7750571680044202E-4</v>
      </c>
      <c r="I1195" s="79">
        <f>ALL!I583/I$1172</f>
        <v>2.1272032284230767E-3</v>
      </c>
      <c r="J1195" s="79">
        <f>ALL!J583/J$1172</f>
        <v>0</v>
      </c>
      <c r="K1195" s="79">
        <f>ALL!K583/K$1172</f>
        <v>0</v>
      </c>
      <c r="L1195" s="79">
        <f>ALL!L583/L$1172</f>
        <v>0</v>
      </c>
      <c r="M1195" s="79">
        <f>ALL!M583/M$1172</f>
        <v>0</v>
      </c>
      <c r="N1195" s="79">
        <f>ALL!N583/N$1172</f>
        <v>0</v>
      </c>
      <c r="O1195" s="79">
        <f>ALL!O583/O$1172</f>
        <v>0</v>
      </c>
      <c r="P1195" s="79">
        <f>ALL!P583/P$1172</f>
        <v>0</v>
      </c>
      <c r="Q1195" s="79">
        <f>ALL!Q583/Q$1172</f>
        <v>0</v>
      </c>
      <c r="R1195" s="79">
        <f>ALL!R583/R$1172</f>
        <v>0</v>
      </c>
      <c r="S1195" s="79">
        <f>ALL!S583/S$1172</f>
        <v>0</v>
      </c>
      <c r="T1195" s="79">
        <f>ALL!T583/T$1172</f>
        <v>0</v>
      </c>
      <c r="U1195" s="79">
        <f>ALL!U583/U$1172</f>
        <v>6.5547475713710257E-3</v>
      </c>
      <c r="V1195" s="79">
        <f>ALL!V583/V$1172</f>
        <v>0</v>
      </c>
      <c r="W1195" s="79">
        <f>ALL!W583/W$1172</f>
        <v>0</v>
      </c>
      <c r="X1195" s="79">
        <f>ALL!X583/X$1172</f>
        <v>0</v>
      </c>
      <c r="Y1195" s="79">
        <f>ALL!Y583/Y$1172</f>
        <v>0</v>
      </c>
      <c r="Z1195" s="79">
        <f>ALL!Z583/Z$1172</f>
        <v>5.9096179791006363E-4</v>
      </c>
      <c r="AA1195" s="79">
        <f>ALL!AA583/AA$1172</f>
        <v>0</v>
      </c>
      <c r="AB1195" s="79">
        <f>ALL!AB583/AB$1172</f>
        <v>0</v>
      </c>
      <c r="AC1195" s="79">
        <f>ALL!AC583/AC$1172</f>
        <v>4.4780918072695987E-6</v>
      </c>
      <c r="AD1195" s="79">
        <f>ALL!AD583/AD$1172</f>
        <v>0</v>
      </c>
      <c r="AE1195" s="79">
        <f>ALL!AE583/AE$1172</f>
        <v>0</v>
      </c>
      <c r="AF1195" s="79">
        <f>ALL!AF583/AF$1172</f>
        <v>0</v>
      </c>
      <c r="AG1195" s="79">
        <f>ALL!AG583/AG$1172</f>
        <v>0</v>
      </c>
      <c r="AH1195" s="79">
        <f>ALL!AH583/AH$1172</f>
        <v>0</v>
      </c>
      <c r="AI1195" s="79">
        <f>ALL!AI583/AI$1172</f>
        <v>0</v>
      </c>
      <c r="AJ1195" s="79">
        <f>ALL!AJ583/AJ$1172</f>
        <v>0</v>
      </c>
      <c r="AK1195" s="79">
        <f>ALL!AK583/AK$1172</f>
        <v>3.6437127071423369E-4</v>
      </c>
      <c r="AL1195" s="79">
        <f>ALL!AL583/AL$1172</f>
        <v>0</v>
      </c>
      <c r="AM1195" s="79">
        <f>ALL!AM583/AM$1172</f>
        <v>0</v>
      </c>
      <c r="AN1195" s="79">
        <f>ALL!AN583/AN$1172</f>
        <v>0</v>
      </c>
      <c r="AO1195" s="79">
        <f>ALL!AO583/AO$1172</f>
        <v>1.1641292117684183E-2</v>
      </c>
      <c r="AP1195" s="79">
        <f>ALL!AP583/AP$1172</f>
        <v>0</v>
      </c>
      <c r="AQ1195" s="79">
        <f>ALL!AQ583/AQ$1172</f>
        <v>0</v>
      </c>
      <c r="AR1195" s="79">
        <f>ALL!AR583/AR$1172</f>
        <v>0</v>
      </c>
      <c r="AS1195" s="79">
        <f>ALL!AS583/AS$1172</f>
        <v>0</v>
      </c>
      <c r="AT1195" s="79">
        <f>ALL!AT583/AT$1172</f>
        <v>0</v>
      </c>
      <c r="AU1195" s="79">
        <f>ALL!AU583/AU$1172</f>
        <v>0</v>
      </c>
      <c r="AV1195" s="79">
        <f>ALL!AV583/AV$1172</f>
        <v>0</v>
      </c>
      <c r="AW1195" s="79">
        <f>ALL!AW583/AW$1172</f>
        <v>0</v>
      </c>
      <c r="AX1195" s="79">
        <f>ALL!AX583/AX$1172</f>
        <v>4.2617291281808536E-3</v>
      </c>
      <c r="AY1195" s="79">
        <f>ALL!AY583/AY$1172</f>
        <v>0</v>
      </c>
      <c r="AZ1195" s="79">
        <f>ALL!AZ583/AZ$1172</f>
        <v>0</v>
      </c>
      <c r="BA1195" s="79">
        <f>ALL!BA583/BA$1172</f>
        <v>0</v>
      </c>
      <c r="BB1195" s="79">
        <f>ALL!BB583/BB$1172</f>
        <v>0</v>
      </c>
      <c r="BC1195" s="79">
        <f>ALL!BC583/BC$1172</f>
        <v>0</v>
      </c>
      <c r="BD1195" s="79">
        <f>ALL!BD583/BD$1172</f>
        <v>1.5221317119563647E-3</v>
      </c>
      <c r="BE1195" s="79">
        <f>ALL!BE583/BE$1172</f>
        <v>0</v>
      </c>
      <c r="BF1195" s="79">
        <f>ALL!BF583/BF$1172</f>
        <v>0</v>
      </c>
      <c r="BG1195" s="79">
        <f>ALL!BG583/BG$1172</f>
        <v>0</v>
      </c>
      <c r="BH1195" s="79" t="e">
        <f>ALL!BH583/BH$1172</f>
        <v>#DIV/0!</v>
      </c>
      <c r="BJ1195" s="267">
        <f t="array" ref="BJ1195">(MIN(IF($E$4:$BG$4=BJ$4,$E1195:$BG1195)))</f>
        <v>0</v>
      </c>
      <c r="BK1195" s="267">
        <f t="array" ref="BK1195">(MAX(IF($E$4:$BG$4=BK$4,$E1195:$BG1195)))</f>
        <v>1.1641292117684183E-2</v>
      </c>
      <c r="BL1195" s="267">
        <f t="array" ref="BL1195">(AVERAGE(IF($E$4:$BG$4=BL$4,$E1195:$BG1195)))</f>
        <v>9.9393882786656478E-4</v>
      </c>
      <c r="BM1195" s="267">
        <f t="array" ref="BM1195">(MIN(IF($E$4:$BG$4=BM$4,$E1195:$BG1195)))</f>
        <v>0</v>
      </c>
      <c r="BN1195" s="267">
        <f t="array" ref="BN1195">(MAX(IF($E$4:$BG$4=BN$4,$E1195:$BG1195)))</f>
        <v>1.5221317119563647E-3</v>
      </c>
      <c r="BO1195" s="267">
        <f t="array" ref="BO1195">(AVERAGE(IF($E$4:$BG$4=BO$4,$E1195:$BG1195)))</f>
        <v>3.8053292798909116E-4</v>
      </c>
      <c r="BP1195" s="267">
        <f t="array" ref="BP1195">(MIN(IF($E$4:$BG$4=BP$4,$E1195:$BG1195)))</f>
        <v>0</v>
      </c>
      <c r="BQ1195" s="267">
        <f t="array" ref="BQ1195">(MAX(IF($E$4:$BG$4=BQ$4,$E1195:$BG1195)))</f>
        <v>3.6437127071423369E-4</v>
      </c>
      <c r="BR1195" s="267">
        <f t="array" ref="BR1195">(AVERAGE(IF($E$4:$BG$4=BR$4,$E1195:$BG1195)))</f>
        <v>1.214570902380779E-4</v>
      </c>
      <c r="BS1195" s="267">
        <f t="array" ref="BS1195">(MIN(IF($E$4:$BG$4=BS$4,$E1195:$BG1195)))</f>
        <v>0</v>
      </c>
      <c r="BT1195" s="267">
        <f t="array" ref="BT1195">(MAX(IF($E$4:$BG$4=BT$4,$E1195:$BG1195)))</f>
        <v>8.7750571680044202E-4</v>
      </c>
      <c r="BU1195" s="267">
        <f t="array" ref="BU1195">(AVERAGE(IF($E$4:$BG$4=BU$4,$E1195:$BG1195)))</f>
        <v>4.1999228981319598E-5</v>
      </c>
      <c r="BV1195" s="267">
        <f t="array" ref="BV1195">(MIN(IF($E$4:$BG$4=BV$4,$E1195:$BG1195)))</f>
        <v>0</v>
      </c>
      <c r="BW1195" s="267">
        <f t="array" ref="BW1195">(MAX(IF($E$4:$BG$4=BW$4,$E1195:$BG1195)))</f>
        <v>5.9096179791006363E-4</v>
      </c>
      <c r="BX1195" s="267">
        <f t="array" ref="BX1195">(AVERAGE(IF($E$4:$BG$4=BX$4,$E1195:$BG1195)))</f>
        <v>1.4774044947751591E-4</v>
      </c>
      <c r="BY1195" s="267">
        <f t="array" ref="BY1195">(MIN(IF($E$4:$BG$4=BY$4,$E1195:$BG1195)))</f>
        <v>0</v>
      </c>
      <c r="BZ1195" s="267">
        <f t="array" ref="BZ1195">(MAX(IF($E$4:$BG$4=BZ$4,$E1195:$BG1195)))</f>
        <v>6.5547475713710257E-3</v>
      </c>
      <c r="CA1195" s="267">
        <f t="array" ref="CA1195">(AVERAGE(IF($E$4:$BG$4=CA$4,$E1195:$BG1195)))</f>
        <v>1.240278685684872E-3</v>
      </c>
      <c r="CB1195" s="268">
        <f t="shared" si="424"/>
        <v>0</v>
      </c>
      <c r="CC1195" s="268">
        <f t="shared" si="425"/>
        <v>0</v>
      </c>
      <c r="CD1195" s="268">
        <f t="shared" si="426"/>
        <v>5.0808037517904565E-4</v>
      </c>
      <c r="CE1195" s="79"/>
      <c r="CF1195" s="79"/>
      <c r="CG1195" s="79"/>
      <c r="CH1195" s="79"/>
      <c r="CI1195" s="79"/>
      <c r="CJ1195" s="79"/>
      <c r="CK1195" s="79"/>
      <c r="CL1195" s="79"/>
      <c r="CM1195" s="79"/>
      <c r="CN1195" s="79"/>
    </row>
    <row r="1196" spans="1:92" ht="12.75">
      <c r="A1196" s="22">
        <f t="shared" si="427"/>
        <v>4500</v>
      </c>
      <c r="B1196" s="248" t="s">
        <v>491</v>
      </c>
      <c r="E1196" s="79">
        <f>ALL!E584/E$1172</f>
        <v>8.8723316250256933E-3</v>
      </c>
      <c r="F1196" s="79">
        <f>ALL!F584/F$1172</f>
        <v>3.8189098861193473E-3</v>
      </c>
      <c r="G1196" s="79">
        <f>ALL!G584/G$1172</f>
        <v>7.5558668647698803E-3</v>
      </c>
      <c r="H1196" s="79">
        <f>ALL!H584/H$1172</f>
        <v>0</v>
      </c>
      <c r="I1196" s="79">
        <f>ALL!I584/I$1172</f>
        <v>3.1816234722943447E-2</v>
      </c>
      <c r="J1196" s="79">
        <f>ALL!J584/J$1172</f>
        <v>4.3872835791289267E-3</v>
      </c>
      <c r="K1196" s="79">
        <f>ALL!K584/K$1172</f>
        <v>0</v>
      </c>
      <c r="L1196" s="79">
        <f>ALL!L584/L$1172</f>
        <v>5.5456201235371937E-3</v>
      </c>
      <c r="M1196" s="79">
        <f>ALL!M584/M$1172</f>
        <v>0</v>
      </c>
      <c r="N1196" s="79">
        <f>ALL!N584/N$1172</f>
        <v>1.1731878320488054E-2</v>
      </c>
      <c r="O1196" s="79">
        <f>ALL!O584/O$1172</f>
        <v>5.6851241956773326E-3</v>
      </c>
      <c r="P1196" s="79">
        <f>ALL!P584/P$1172</f>
        <v>1.3552288626186919E-2</v>
      </c>
      <c r="Q1196" s="79">
        <f>ALL!Q584/Q$1172</f>
        <v>4.4275041269740408E-4</v>
      </c>
      <c r="R1196" s="79">
        <f>ALL!R584/R$1172</f>
        <v>0</v>
      </c>
      <c r="S1196" s="79">
        <f>ALL!S584/S$1172</f>
        <v>3.7675735342716597E-3</v>
      </c>
      <c r="T1196" s="79">
        <f>ALL!T584/T$1172</f>
        <v>4.1845971314366195E-2</v>
      </c>
      <c r="U1196" s="79">
        <f>ALL!U584/U$1172</f>
        <v>9.3592628534362547E-4</v>
      </c>
      <c r="V1196" s="79">
        <f>ALL!V584/V$1172</f>
        <v>6.8311269384391563E-4</v>
      </c>
      <c r="W1196" s="79">
        <f>ALL!W584/W$1172</f>
        <v>2.6441987432201323E-2</v>
      </c>
      <c r="X1196" s="79">
        <f>ALL!X584/X$1172</f>
        <v>2.2202670313412644E-3</v>
      </c>
      <c r="Y1196" s="79">
        <f>ALL!Y584/Y$1172</f>
        <v>2.7870285171920218E-3</v>
      </c>
      <c r="Z1196" s="79">
        <f>ALL!Z584/Z$1172</f>
        <v>5.8798757081642075E-3</v>
      </c>
      <c r="AA1196" s="79">
        <f>ALL!AA584/AA$1172</f>
        <v>5.8762908706253914E-3</v>
      </c>
      <c r="AB1196" s="79">
        <f>ALL!AB584/AB$1172</f>
        <v>1.7843809905972525E-2</v>
      </c>
      <c r="AC1196" s="79">
        <f>ALL!AC584/AC$1172</f>
        <v>9.4147527542606663E-3</v>
      </c>
      <c r="AD1196" s="79">
        <f>ALL!AD584/AD$1172</f>
        <v>0</v>
      </c>
      <c r="AE1196" s="79">
        <f>ALL!AE584/AE$1172</f>
        <v>1.2866390620304364E-3</v>
      </c>
      <c r="AF1196" s="79">
        <f>ALL!AF584/AF$1172</f>
        <v>0</v>
      </c>
      <c r="AG1196" s="79">
        <f>ALL!AG584/AG$1172</f>
        <v>1.0608768063226415E-2</v>
      </c>
      <c r="AH1196" s="79">
        <f>ALL!AH584/AH$1172</f>
        <v>3.7845590194075768E-2</v>
      </c>
      <c r="AI1196" s="79">
        <f>ALL!AI584/AI$1172</f>
        <v>3.7872044005365932E-3</v>
      </c>
      <c r="AJ1196" s="79">
        <f>ALL!AJ584/AJ$1172</f>
        <v>5.8348872379573923E-4</v>
      </c>
      <c r="AK1196" s="79">
        <f>ALL!AK584/AK$1172</f>
        <v>0</v>
      </c>
      <c r="AL1196" s="79">
        <f>ALL!AL584/AL$1172</f>
        <v>0</v>
      </c>
      <c r="AM1196" s="79">
        <f>ALL!AM584/AM$1172</f>
        <v>1.1282850341892553E-2</v>
      </c>
      <c r="AN1196" s="79">
        <f>ALL!AN584/AN$1172</f>
        <v>0</v>
      </c>
      <c r="AO1196" s="79">
        <f>ALL!AO584/AO$1172</f>
        <v>2.1343814031584297E-2</v>
      </c>
      <c r="AP1196" s="79">
        <f>ALL!AP584/AP$1172</f>
        <v>0</v>
      </c>
      <c r="AQ1196" s="79">
        <f>ALL!AQ584/AQ$1172</f>
        <v>0</v>
      </c>
      <c r="AR1196" s="79">
        <f>ALL!AR584/AR$1172</f>
        <v>0</v>
      </c>
      <c r="AS1196" s="79">
        <f>ALL!AS584/AS$1172</f>
        <v>0</v>
      </c>
      <c r="AT1196" s="79">
        <f>ALL!AT584/AT$1172</f>
        <v>0</v>
      </c>
      <c r="AU1196" s="79">
        <f>ALL!AU584/AU$1172</f>
        <v>0</v>
      </c>
      <c r="AV1196" s="79">
        <f>ALL!AV584/AV$1172</f>
        <v>0</v>
      </c>
      <c r="AW1196" s="79">
        <f>ALL!AW584/AW$1172</f>
        <v>0</v>
      </c>
      <c r="AX1196" s="79">
        <f>ALL!AX584/AX$1172</f>
        <v>6.7078175170130695E-4</v>
      </c>
      <c r="AY1196" s="79">
        <f>ALL!AY584/AY$1172</f>
        <v>0</v>
      </c>
      <c r="AZ1196" s="79">
        <f>ALL!AZ584/AZ$1172</f>
        <v>2.0709494252731725E-3</v>
      </c>
      <c r="BA1196" s="79">
        <f>ALL!BA584/BA$1172</f>
        <v>9.4290830432084295E-3</v>
      </c>
      <c r="BB1196" s="79">
        <f>ALL!BB584/BB$1172</f>
        <v>0</v>
      </c>
      <c r="BC1196" s="79">
        <f>ALL!BC584/BC$1172</f>
        <v>0</v>
      </c>
      <c r="BD1196" s="79">
        <f>ALL!BD584/BD$1172</f>
        <v>2.5905200786985705E-3</v>
      </c>
      <c r="BE1196" s="79">
        <f>ALL!BE584/BE$1172</f>
        <v>0</v>
      </c>
      <c r="BF1196" s="79">
        <f>ALL!BF584/BF$1172</f>
        <v>0</v>
      </c>
      <c r="BG1196" s="79">
        <f>ALL!BG584/BG$1172</f>
        <v>5.7752775365122204E-4</v>
      </c>
      <c r="BH1196" s="79" t="e">
        <f>ALL!BH584/BH$1172</f>
        <v>#DIV/0!</v>
      </c>
      <c r="BJ1196" s="267">
        <f t="array" ref="BJ1196">(MIN(IF($E$4:$BG$4=BJ$4,$E1196:$BG1196)))</f>
        <v>0</v>
      </c>
      <c r="BK1196" s="267">
        <f t="array" ref="BK1196">(MAX(IF($E$4:$BG$4=BK$4,$E1196:$BG1196)))</f>
        <v>2.1343814031584297E-2</v>
      </c>
      <c r="BL1196" s="267">
        <f t="array" ref="BL1196">(AVERAGE(IF($E$4:$BG$4=BL$4,$E1196:$BG1196)))</f>
        <v>2.0946642657354506E-3</v>
      </c>
      <c r="BM1196" s="267">
        <f t="array" ref="BM1196">(MIN(IF($E$4:$BG$4=BM$4,$E1196:$BG1196)))</f>
        <v>0</v>
      </c>
      <c r="BN1196" s="267">
        <f t="array" ref="BN1196">(MAX(IF($E$4:$BG$4=BN$4,$E1196:$BG1196)))</f>
        <v>2.5905200786985705E-3</v>
      </c>
      <c r="BO1196" s="267">
        <f t="array" ref="BO1196">(AVERAGE(IF($E$4:$BG$4=BO$4,$E1196:$BG1196)))</f>
        <v>7.9201195808744815E-4</v>
      </c>
      <c r="BP1196" s="267">
        <f t="array" ref="BP1196">(MIN(IF($E$4:$BG$4=BP$4,$E1196:$BG1196)))</f>
        <v>0</v>
      </c>
      <c r="BQ1196" s="267">
        <f t="array" ref="BQ1196">(MAX(IF($E$4:$BG$4=BQ$4,$E1196:$BG1196)))</f>
        <v>1.1282850341892553E-2</v>
      </c>
      <c r="BR1196" s="267">
        <f t="array" ref="BR1196">(AVERAGE(IF($E$4:$BG$4=BR$4,$E1196:$BG1196)))</f>
        <v>3.7609501139641843E-3</v>
      </c>
      <c r="BS1196" s="267">
        <f t="array" ref="BS1196">(MIN(IF($E$4:$BG$4=BS$4,$E1196:$BG1196)))</f>
        <v>0</v>
      </c>
      <c r="BT1196" s="267">
        <f t="array" ref="BT1196">(MAX(IF($E$4:$BG$4=BT$4,$E1196:$BG1196)))</f>
        <v>4.1845971314366195E-2</v>
      </c>
      <c r="BU1196" s="267">
        <f t="array" ref="BU1196">(AVERAGE(IF($E$4:$BG$4=BU$4,$E1196:$BG1196)))</f>
        <v>7.851772590095436E-3</v>
      </c>
      <c r="BV1196" s="267">
        <f t="array" ref="BV1196">(MIN(IF($E$4:$BG$4=BV$4,$E1196:$BG1196)))</f>
        <v>5.8348872379573923E-4</v>
      </c>
      <c r="BW1196" s="267">
        <f t="array" ref="BW1196">(MAX(IF($E$4:$BG$4=BW$4,$E1196:$BG1196)))</f>
        <v>1.7843809905972525E-2</v>
      </c>
      <c r="BX1196" s="267">
        <f t="array" ref="BX1196">(AVERAGE(IF($E$4:$BG$4=BX$4,$E1196:$BG1196)))</f>
        <v>7.9657603006755874E-3</v>
      </c>
      <c r="BY1196" s="267">
        <f t="array" ref="BY1196">(MIN(IF($E$4:$BG$4=BY$4,$E1196:$BG1196)))</f>
        <v>9.3592628534362547E-4</v>
      </c>
      <c r="BZ1196" s="267">
        <f t="array" ref="BZ1196">(MAX(IF($E$4:$BG$4=BZ$4,$E1196:$BG1196)))</f>
        <v>3.1816234722943447E-2</v>
      </c>
      <c r="CA1196" s="267">
        <f t="array" ref="CA1196">(AVERAGE(IF($E$4:$BG$4=CA$4,$E1196:$BG1196)))</f>
        <v>9.7809013218736369E-3</v>
      </c>
      <c r="CB1196" s="268">
        <f t="shared" si="424"/>
        <v>0</v>
      </c>
      <c r="CC1196" s="268">
        <f t="shared" si="425"/>
        <v>0</v>
      </c>
      <c r="CD1196" s="268">
        <f t="shared" si="426"/>
        <v>5.694220023160574E-3</v>
      </c>
      <c r="CE1196" s="79"/>
      <c r="CF1196" s="79"/>
      <c r="CG1196" s="79"/>
      <c r="CH1196" s="79"/>
      <c r="CI1196" s="79"/>
      <c r="CJ1196" s="79"/>
      <c r="CK1196" s="79"/>
      <c r="CL1196" s="79"/>
      <c r="CM1196" s="79"/>
      <c r="CN1196" s="79"/>
    </row>
    <row r="1197" spans="1:92" ht="24">
      <c r="A1197" s="22">
        <f t="shared" si="427"/>
        <v>4600</v>
      </c>
      <c r="B1197" s="248" t="s">
        <v>492</v>
      </c>
      <c r="E1197" s="79">
        <f>ALL!E585/E$1172</f>
        <v>4.8611922374864426E-2</v>
      </c>
      <c r="F1197" s="79">
        <f>ALL!F585/F$1172</f>
        <v>4.7430963418591231E-2</v>
      </c>
      <c r="G1197" s="79">
        <f>ALL!G585/G$1172</f>
        <v>6.7401793609884603E-2</v>
      </c>
      <c r="H1197" s="79">
        <f>ALL!H585/H$1172</f>
        <v>6.1084218395354058E-2</v>
      </c>
      <c r="I1197" s="79">
        <f>ALL!I585/I$1172</f>
        <v>3.9719536627070312E-2</v>
      </c>
      <c r="J1197" s="79">
        <f>ALL!J585/J$1172</f>
        <v>5.3224958458616904E-2</v>
      </c>
      <c r="K1197" s="79">
        <f>ALL!K585/K$1172</f>
        <v>4.9196168264476564E-2</v>
      </c>
      <c r="L1197" s="79">
        <f>ALL!L585/L$1172</f>
        <v>5.8624300666194416E-2</v>
      </c>
      <c r="M1197" s="79">
        <f>ALL!M585/M$1172</f>
        <v>6.3406665073568583E-2</v>
      </c>
      <c r="N1197" s="79">
        <f>ALL!N585/N$1172</f>
        <v>0.10032872295055782</v>
      </c>
      <c r="O1197" s="79">
        <f>ALL!O585/O$1172</f>
        <v>6.6750341812496283E-2</v>
      </c>
      <c r="P1197" s="79">
        <f>ALL!P585/P$1172</f>
        <v>5.6335590678623364E-2</v>
      </c>
      <c r="Q1197" s="79">
        <f>ALL!Q585/Q$1172</f>
        <v>3.9505501583050773E-2</v>
      </c>
      <c r="R1197" s="79">
        <f>ALL!R585/R$1172</f>
        <v>2.6760224405510607E-2</v>
      </c>
      <c r="S1197" s="79">
        <f>ALL!S585/S$1172</f>
        <v>3.3754609321648352E-2</v>
      </c>
      <c r="T1197" s="79">
        <f>ALL!T585/T$1172</f>
        <v>4.1587971151526737E-2</v>
      </c>
      <c r="U1197" s="79">
        <f>ALL!U585/U$1172</f>
        <v>3.8984081987154896E-2</v>
      </c>
      <c r="V1197" s="79">
        <f>ALL!V585/V$1172</f>
        <v>3.5070310820371174E-2</v>
      </c>
      <c r="W1197" s="79">
        <f>ALL!W585/W$1172</f>
        <v>7.2180440087411452E-2</v>
      </c>
      <c r="X1197" s="79">
        <f>ALL!X585/X$1172</f>
        <v>5.7208801831088479E-2</v>
      </c>
      <c r="Y1197" s="79">
        <f>ALL!Y585/Y$1172</f>
        <v>4.2347070408096869E-2</v>
      </c>
      <c r="Z1197" s="79">
        <f>ALL!Z585/Z$1172</f>
        <v>3.9390667384090007E-2</v>
      </c>
      <c r="AA1197" s="79">
        <f>ALL!AA585/AA$1172</f>
        <v>4.5177100924868305E-2</v>
      </c>
      <c r="AB1197" s="79">
        <f>ALL!AB585/AB$1172</f>
        <v>7.0842817841677133E-2</v>
      </c>
      <c r="AC1197" s="79">
        <f>ALL!AC585/AC$1172</f>
        <v>3.1925620514359244E-2</v>
      </c>
      <c r="AD1197" s="79">
        <f>ALL!AD585/AD$1172</f>
        <v>4.9476341824382722E-2</v>
      </c>
      <c r="AE1197" s="79">
        <f>ALL!AE585/AE$1172</f>
        <v>5.7183253637829265E-2</v>
      </c>
      <c r="AF1197" s="79">
        <f>ALL!AF585/AF$1172</f>
        <v>3.3339690636613448E-2</v>
      </c>
      <c r="AG1197" s="79">
        <f>ALL!AG585/AG$1172</f>
        <v>6.3025050404998978E-2</v>
      </c>
      <c r="AH1197" s="79">
        <f>ALL!AH585/AH$1172</f>
        <v>6.6133955914616779E-2</v>
      </c>
      <c r="AI1197" s="79">
        <f>ALL!AI585/AI$1172</f>
        <v>4.7626808140831742E-2</v>
      </c>
      <c r="AJ1197" s="79">
        <f>ALL!AJ585/AJ$1172</f>
        <v>5.3406565694661894E-2</v>
      </c>
      <c r="AK1197" s="79">
        <f>ALL!AK585/AK$1172</f>
        <v>2.7494109335375192E-2</v>
      </c>
      <c r="AL1197" s="79">
        <f>ALL!AL585/AL$1172</f>
        <v>2.304618980537965E-2</v>
      </c>
      <c r="AM1197" s="79">
        <f>ALL!AM585/AM$1172</f>
        <v>9.4288841480020938E-2</v>
      </c>
      <c r="AN1197" s="79">
        <f>ALL!AN585/AN$1172</f>
        <v>8.8188000090781885E-2</v>
      </c>
      <c r="AO1197" s="79">
        <f>ALL!AO585/AO$1172</f>
        <v>2.8704891175141052E-4</v>
      </c>
      <c r="AP1197" s="79">
        <f>ALL!AP585/AP$1172</f>
        <v>5.7582696816721859E-2</v>
      </c>
      <c r="AQ1197" s="79">
        <f>ALL!AQ585/AQ$1172</f>
        <v>9.3233306937965651E-2</v>
      </c>
      <c r="AR1197" s="79">
        <f>ALL!AR585/AR$1172</f>
        <v>5.6004299031336718E-2</v>
      </c>
      <c r="AS1197" s="79">
        <f>ALL!AS585/AS$1172</f>
        <v>1.5105952974877506E-3</v>
      </c>
      <c r="AT1197" s="79">
        <f>ALL!AT585/AT$1172</f>
        <v>0.11317968581505325</v>
      </c>
      <c r="AU1197" s="79">
        <f>ALL!AU585/AU$1172</f>
        <v>7.5028520608104565E-3</v>
      </c>
      <c r="AV1197" s="79">
        <f>ALL!AV585/AV$1172</f>
        <v>1.7770368979234594E-3</v>
      </c>
      <c r="AW1197" s="79">
        <f>ALL!AW585/AW$1172</f>
        <v>0</v>
      </c>
      <c r="AX1197" s="79">
        <f>ALL!AX585/AX$1172</f>
        <v>5.3222885103169901E-2</v>
      </c>
      <c r="AY1197" s="79">
        <f>ALL!AY585/AY$1172</f>
        <v>0.10504395870041208</v>
      </c>
      <c r="AZ1197" s="79">
        <f>ALL!AZ585/AZ$1172</f>
        <v>0.14728808916296715</v>
      </c>
      <c r="BA1197" s="79">
        <f>ALL!BA585/BA$1172</f>
        <v>8.0534773162746799E-3</v>
      </c>
      <c r="BB1197" s="79">
        <f>ALL!BB585/BB$1172</f>
        <v>0</v>
      </c>
      <c r="BC1197" s="79">
        <f>ALL!BC585/BC$1172</f>
        <v>2.9805227695147683E-2</v>
      </c>
      <c r="BD1197" s="79">
        <f>ALL!BD585/BD$1172</f>
        <v>4.8241428983037189E-2</v>
      </c>
      <c r="BE1197" s="79">
        <f>ALL!BE585/BE$1172</f>
        <v>4.5409166299128785E-2</v>
      </c>
      <c r="BF1197" s="79">
        <f>ALL!BF585/BF$1172</f>
        <v>6.2101026776480335E-2</v>
      </c>
      <c r="BG1197" s="79">
        <f>ALL!BG585/BG$1172</f>
        <v>3.3748756794832621E-2</v>
      </c>
      <c r="BH1197" s="79" t="e">
        <f>ALL!BH585/BH$1172</f>
        <v>#DIV/0!</v>
      </c>
      <c r="BJ1197" s="267">
        <f t="array" ref="BJ1197">(MIN(IF($E$4:$BG$4=BJ$4,$E1197:$BG1197)))</f>
        <v>0</v>
      </c>
      <c r="BK1197" s="267">
        <f t="array" ref="BK1197">(MAX(IF($E$4:$BG$4=BK$4,$E1197:$BG1197)))</f>
        <v>0.14728808916296715</v>
      </c>
      <c r="BL1197" s="267">
        <f t="array" ref="BL1197">(AVERAGE(IF($E$4:$BG$4=BL$4,$E1197:$BG1197)))</f>
        <v>4.7667447489862742E-2</v>
      </c>
      <c r="BM1197" s="267">
        <f t="array" ref="BM1197">(MIN(IF($E$4:$BG$4=BM$4,$E1197:$BG1197)))</f>
        <v>3.3748756794832621E-2</v>
      </c>
      <c r="BN1197" s="267">
        <f t="array" ref="BN1197">(MAX(IF($E$4:$BG$4=BN$4,$E1197:$BG1197)))</f>
        <v>6.2101026776480335E-2</v>
      </c>
      <c r="BO1197" s="267">
        <f t="array" ref="BO1197">(AVERAGE(IF($E$4:$BG$4=BO$4,$E1197:$BG1197)))</f>
        <v>4.7375094713369731E-2</v>
      </c>
      <c r="BP1197" s="267">
        <f t="array" ref="BP1197">(MIN(IF($E$4:$BG$4=BP$4,$E1197:$BG1197)))</f>
        <v>2.304618980537965E-2</v>
      </c>
      <c r="BQ1197" s="267">
        <f t="array" ref="BQ1197">(MAX(IF($E$4:$BG$4=BQ$4,$E1197:$BG1197)))</f>
        <v>9.4288841480020938E-2</v>
      </c>
      <c r="BR1197" s="267">
        <f t="array" ref="BR1197">(AVERAGE(IF($E$4:$BG$4=BR$4,$E1197:$BG1197)))</f>
        <v>4.8276380206925262E-2</v>
      </c>
      <c r="BS1197" s="267">
        <f t="array" ref="BS1197">(MIN(IF($E$4:$BG$4=BS$4,$E1197:$BG1197)))</f>
        <v>2.6760224405510607E-2</v>
      </c>
      <c r="BT1197" s="267">
        <f t="array" ref="BT1197">(MAX(IF($E$4:$BG$4=BT$4,$E1197:$BG1197)))</f>
        <v>0.10032872295055782</v>
      </c>
      <c r="BU1197" s="267">
        <f t="array" ref="BU1197">(AVERAGE(IF($E$4:$BG$4=BU$4,$E1197:$BG1197)))</f>
        <v>5.068933580851482E-2</v>
      </c>
      <c r="BV1197" s="267">
        <f t="array" ref="BV1197">(MIN(IF($E$4:$BG$4=BV$4,$E1197:$BG1197)))</f>
        <v>3.9390667384090007E-2</v>
      </c>
      <c r="BW1197" s="267">
        <f t="array" ref="BW1197">(MAX(IF($E$4:$BG$4=BW$4,$E1197:$BG1197)))</f>
        <v>7.0842817841677133E-2</v>
      </c>
      <c r="BX1197" s="267">
        <f t="array" ref="BX1197">(AVERAGE(IF($E$4:$BG$4=BX$4,$E1197:$BG1197)))</f>
        <v>5.7760461132578406E-2</v>
      </c>
      <c r="BY1197" s="267">
        <f t="array" ref="BY1197">(MIN(IF($E$4:$BG$4=BY$4,$E1197:$BG1197)))</f>
        <v>3.8984081987154896E-2</v>
      </c>
      <c r="BZ1197" s="267">
        <f t="array" ref="BZ1197">(MAX(IF($E$4:$BG$4=BZ$4,$E1197:$BG1197)))</f>
        <v>6.3025050404998978E-2</v>
      </c>
      <c r="CA1197" s="267">
        <f t="array" ref="CA1197">(AVERAGE(IF($E$4:$BG$4=CA$4,$E1197:$BG1197)))</f>
        <v>5.1646310047994595E-2</v>
      </c>
      <c r="CB1197" s="268">
        <f t="shared" si="424"/>
        <v>0</v>
      </c>
      <c r="CC1197" s="268">
        <f t="shared" si="425"/>
        <v>0.1</v>
      </c>
      <c r="CD1197" s="268">
        <f t="shared" si="426"/>
        <v>5.0073649930129936E-2</v>
      </c>
      <c r="CE1197" s="79"/>
      <c r="CF1197" s="79"/>
      <c r="CG1197" s="79"/>
      <c r="CH1197" s="79"/>
      <c r="CI1197" s="79"/>
      <c r="CJ1197" s="79"/>
      <c r="CK1197" s="79"/>
      <c r="CL1197" s="79"/>
      <c r="CM1197" s="79"/>
      <c r="CN1197" s="79"/>
    </row>
    <row r="1198" spans="1:92" ht="12.75">
      <c r="A1198" s="22">
        <f t="shared" si="427"/>
        <v>4700</v>
      </c>
      <c r="B1198" s="248" t="s">
        <v>493</v>
      </c>
      <c r="E1198" s="79">
        <f>ALL!E586/E$1172</f>
        <v>3.2707168027805565E-2</v>
      </c>
      <c r="F1198" s="79">
        <f>ALL!F586/F$1172</f>
        <v>3.6549284351982389E-2</v>
      </c>
      <c r="G1198" s="79">
        <f>ALL!G586/G$1172</f>
        <v>2.0871857026585131E-2</v>
      </c>
      <c r="H1198" s="79">
        <f>ALL!H586/H$1172</f>
        <v>2.6743973501814372E-2</v>
      </c>
      <c r="I1198" s="79">
        <f>ALL!I586/I$1172</f>
        <v>3.2886058268599409E-2</v>
      </c>
      <c r="J1198" s="79">
        <f>ALL!J586/J$1172</f>
        <v>3.1024591643679364E-2</v>
      </c>
      <c r="K1198" s="79">
        <f>ALL!K586/K$1172</f>
        <v>2.0494990501917981E-2</v>
      </c>
      <c r="L1198" s="79">
        <f>ALL!L586/L$1172</f>
        <v>3.2810237095993601E-2</v>
      </c>
      <c r="M1198" s="79">
        <f>ALL!M586/M$1172</f>
        <v>3.5409016705258145E-2</v>
      </c>
      <c r="N1198" s="79">
        <f>ALL!N586/N$1172</f>
        <v>4.4070933707881781E-2</v>
      </c>
      <c r="O1198" s="79">
        <f>ALL!O586/O$1172</f>
        <v>2.5725136693877507E-2</v>
      </c>
      <c r="P1198" s="79">
        <f>ALL!P586/P$1172</f>
        <v>2.2355435992720663E-2</v>
      </c>
      <c r="Q1198" s="79">
        <f>ALL!Q586/Q$1172</f>
        <v>3.9791171455539322E-2</v>
      </c>
      <c r="R1198" s="79">
        <f>ALL!R586/R$1172</f>
        <v>3.1550201502027982E-2</v>
      </c>
      <c r="S1198" s="79">
        <f>ALL!S586/S$1172</f>
        <v>3.1916434204664196E-2</v>
      </c>
      <c r="T1198" s="79">
        <f>ALL!T586/T$1172</f>
        <v>3.7243084761662326E-2</v>
      </c>
      <c r="U1198" s="79">
        <f>ALL!U586/U$1172</f>
        <v>2.8561116279602727E-2</v>
      </c>
      <c r="V1198" s="79">
        <f>ALL!V586/V$1172</f>
        <v>2.7264018402624369E-2</v>
      </c>
      <c r="W1198" s="79">
        <f>ALL!W586/W$1172</f>
        <v>3.2986542431825763E-2</v>
      </c>
      <c r="X1198" s="79">
        <f>ALL!X586/X$1172</f>
        <v>3.2115083455998637E-2</v>
      </c>
      <c r="Y1198" s="79">
        <f>ALL!Y586/Y$1172</f>
        <v>3.572724129886852E-2</v>
      </c>
      <c r="Z1198" s="79">
        <f>ALL!Z586/Z$1172</f>
        <v>2.5466887719755797E-2</v>
      </c>
      <c r="AA1198" s="79">
        <f>ALL!AA586/AA$1172</f>
        <v>2.8616867640807599E-2</v>
      </c>
      <c r="AB1198" s="79">
        <f>ALL!AB586/AB$1172</f>
        <v>6.2274352726729616E-4</v>
      </c>
      <c r="AC1198" s="79">
        <f>ALL!AC586/AC$1172</f>
        <v>3.5809583730145256E-2</v>
      </c>
      <c r="AD1198" s="79">
        <f>ALL!AD586/AD$1172</f>
        <v>3.9280664285584709E-2</v>
      </c>
      <c r="AE1198" s="79">
        <f>ALL!AE586/AE$1172</f>
        <v>2.5458037142826961E-2</v>
      </c>
      <c r="AF1198" s="79">
        <f>ALL!AF586/AF$1172</f>
        <v>2.9835004022417868E-2</v>
      </c>
      <c r="AG1198" s="79">
        <f>ALL!AG586/AG$1172</f>
        <v>2.9492492276640164E-2</v>
      </c>
      <c r="AH1198" s="79">
        <f>ALL!AH586/AH$1172</f>
        <v>3.06041524093516E-2</v>
      </c>
      <c r="AI1198" s="79">
        <f>ALL!AI586/AI$1172</f>
        <v>2.2489013621029903E-2</v>
      </c>
      <c r="AJ1198" s="79">
        <f>ALL!AJ586/AJ$1172</f>
        <v>2.7402136393384412E-2</v>
      </c>
      <c r="AK1198" s="79">
        <f>ALL!AK586/AK$1172</f>
        <v>3.0200621682725214E-2</v>
      </c>
      <c r="AL1198" s="79">
        <f>ALL!AL586/AL$1172</f>
        <v>2.8232559435523344E-2</v>
      </c>
      <c r="AM1198" s="79">
        <f>ALL!AM586/AM$1172</f>
        <v>8.6877290772045931E-4</v>
      </c>
      <c r="AN1198" s="79">
        <f>ALL!AN586/AN$1172</f>
        <v>0</v>
      </c>
      <c r="AO1198" s="79">
        <f>ALL!AO586/AO$1172</f>
        <v>3.2873069354316276E-2</v>
      </c>
      <c r="AP1198" s="79">
        <f>ALL!AP586/AP$1172</f>
        <v>2.1200089562699663E-2</v>
      </c>
      <c r="AQ1198" s="79">
        <f>ALL!AQ586/AQ$1172</f>
        <v>1.311034251824672E-2</v>
      </c>
      <c r="AR1198" s="79">
        <f>ALL!AR586/AR$1172</f>
        <v>0</v>
      </c>
      <c r="AS1198" s="79">
        <f>ALL!AS586/AS$1172</f>
        <v>0</v>
      </c>
      <c r="AT1198" s="79">
        <f>ALL!AT586/AT$1172</f>
        <v>0</v>
      </c>
      <c r="AU1198" s="79">
        <f>ALL!AU586/AU$1172</f>
        <v>2.8195647003979474E-2</v>
      </c>
      <c r="AV1198" s="79">
        <f>ALL!AV586/AV$1172</f>
        <v>0</v>
      </c>
      <c r="AW1198" s="79">
        <f>ALL!AW586/AW$1172</f>
        <v>1.5009707936014952E-2</v>
      </c>
      <c r="AX1198" s="79">
        <f>ALL!AX586/AX$1172</f>
        <v>1.715295695768394E-2</v>
      </c>
      <c r="AY1198" s="79">
        <f>ALL!AY586/AY$1172</f>
        <v>1.5558416458520873E-2</v>
      </c>
      <c r="AZ1198" s="79">
        <f>ALL!AZ586/AZ$1172</f>
        <v>5.7335463603537364E-3</v>
      </c>
      <c r="BA1198" s="79">
        <f>ALL!BA586/BA$1172</f>
        <v>0</v>
      </c>
      <c r="BB1198" s="79">
        <f>ALL!BB586/BB$1172</f>
        <v>1.4425327814826652E-2</v>
      </c>
      <c r="BC1198" s="79">
        <f>ALL!BC586/BC$1172</f>
        <v>0</v>
      </c>
      <c r="BD1198" s="79">
        <f>ALL!BD586/BD$1172</f>
        <v>3.5448245527671805E-2</v>
      </c>
      <c r="BE1198" s="79">
        <f>ALL!BE586/BE$1172</f>
        <v>2.5733173387824489E-2</v>
      </c>
      <c r="BF1198" s="79">
        <f>ALL!BF586/BF$1172</f>
        <v>3.0553918510698597E-2</v>
      </c>
      <c r="BG1198" s="79">
        <f>ALL!BG586/BG$1172</f>
        <v>5.5021104688682002E-2</v>
      </c>
      <c r="BH1198" s="79" t="e">
        <f>ALL!BH586/BH$1172</f>
        <v>#DIV/0!</v>
      </c>
      <c r="BJ1198" s="267">
        <f t="array" ref="BJ1198">(MIN(IF($E$4:$BG$4=BJ$4,$E1198:$BG1198)))</f>
        <v>0</v>
      </c>
      <c r="BK1198" s="267">
        <f t="array" ref="BK1198">(MAX(IF($E$4:$BG$4=BK$4,$E1198:$BG1198)))</f>
        <v>3.2873069354316276E-2</v>
      </c>
      <c r="BL1198" s="267">
        <f t="array" ref="BL1198">(AVERAGE(IF($E$4:$BG$4=BL$4,$E1198:$BG1198)))</f>
        <v>1.0203693997915143E-2</v>
      </c>
      <c r="BM1198" s="267">
        <f t="array" ref="BM1198">(MIN(IF($E$4:$BG$4=BM$4,$E1198:$BG1198)))</f>
        <v>2.5733173387824489E-2</v>
      </c>
      <c r="BN1198" s="267">
        <f t="array" ref="BN1198">(MAX(IF($E$4:$BG$4=BN$4,$E1198:$BG1198)))</f>
        <v>5.5021104688682002E-2</v>
      </c>
      <c r="BO1198" s="267">
        <f t="array" ref="BO1198">(AVERAGE(IF($E$4:$BG$4=BO$4,$E1198:$BG1198)))</f>
        <v>3.6689110528719218E-2</v>
      </c>
      <c r="BP1198" s="267">
        <f t="array" ref="BP1198">(MIN(IF($E$4:$BG$4=BP$4,$E1198:$BG1198)))</f>
        <v>8.6877290772045931E-4</v>
      </c>
      <c r="BQ1198" s="267">
        <f t="array" ref="BQ1198">(MAX(IF($E$4:$BG$4=BQ$4,$E1198:$BG1198)))</f>
        <v>3.0200621682725214E-2</v>
      </c>
      <c r="BR1198" s="267">
        <f t="array" ref="BR1198">(AVERAGE(IF($E$4:$BG$4=BR$4,$E1198:$BG1198)))</f>
        <v>1.9767318008656339E-2</v>
      </c>
      <c r="BS1198" s="267">
        <f t="array" ref="BS1198">(MIN(IF($E$4:$BG$4=BS$4,$E1198:$BG1198)))</f>
        <v>2.0494990501917981E-2</v>
      </c>
      <c r="BT1198" s="267">
        <f t="array" ref="BT1198">(MAX(IF($E$4:$BG$4=BT$4,$E1198:$BG1198)))</f>
        <v>4.4070933707881781E-2</v>
      </c>
      <c r="BU1198" s="267">
        <f t="array" ref="BU1198">(AVERAGE(IF($E$4:$BG$4=BU$4,$E1198:$BG1198)))</f>
        <v>3.2324195162979213E-2</v>
      </c>
      <c r="BV1198" s="267">
        <f t="array" ref="BV1198">(MIN(IF($E$4:$BG$4=BV$4,$E1198:$BG1198)))</f>
        <v>6.2274352726729616E-4</v>
      </c>
      <c r="BW1198" s="267">
        <f t="array" ref="BW1198">(MAX(IF($E$4:$BG$4=BW$4,$E1198:$BG1198)))</f>
        <v>2.7402136393384412E-2</v>
      </c>
      <c r="BX1198" s="267">
        <f t="array" ref="BX1198">(AVERAGE(IF($E$4:$BG$4=BX$4,$E1198:$BG1198)))</f>
        <v>1.8590906166748158E-2</v>
      </c>
      <c r="BY1198" s="267">
        <f t="array" ref="BY1198">(MIN(IF($E$4:$BG$4=BY$4,$E1198:$BG1198)))</f>
        <v>2.2355435992720663E-2</v>
      </c>
      <c r="BZ1198" s="267">
        <f t="array" ref="BZ1198">(MAX(IF($E$4:$BG$4=BZ$4,$E1198:$BG1198)))</f>
        <v>3.2886058268599409E-2</v>
      </c>
      <c r="CA1198" s="267">
        <f t="array" ref="CA1198">(AVERAGE(IF($E$4:$BG$4=CA$4,$E1198:$BG1198)))</f>
        <v>2.8672776712940728E-2</v>
      </c>
      <c r="CB1198" s="268">
        <f t="shared" si="424"/>
        <v>0</v>
      </c>
      <c r="CC1198" s="268">
        <f t="shared" si="425"/>
        <v>0.1</v>
      </c>
      <c r="CD1198" s="268">
        <f t="shared" si="426"/>
        <v>2.4058157457956912E-2</v>
      </c>
      <c r="CE1198" s="79"/>
      <c r="CF1198" s="79"/>
      <c r="CG1198" s="79"/>
      <c r="CH1198" s="79"/>
      <c r="CI1198" s="79"/>
      <c r="CJ1198" s="79"/>
      <c r="CK1198" s="79"/>
      <c r="CL1198" s="79"/>
      <c r="CM1198" s="79"/>
      <c r="CN1198" s="79"/>
    </row>
    <row r="1199" spans="1:92" ht="24">
      <c r="A1199" s="22">
        <f t="shared" si="427"/>
        <v>4800</v>
      </c>
      <c r="B1199" s="248" t="s">
        <v>494</v>
      </c>
      <c r="E1199" s="79">
        <f>ALL!E587/E$1172</f>
        <v>2.7376384680572454E-3</v>
      </c>
      <c r="F1199" s="79">
        <f>ALL!F587/F$1172</f>
        <v>3.5591243150490427E-3</v>
      </c>
      <c r="G1199" s="79">
        <f>ALL!G587/G$1172</f>
        <v>1.9878544335982557E-5</v>
      </c>
      <c r="H1199" s="79">
        <f>ALL!H587/H$1172</f>
        <v>5.6636306322643505E-3</v>
      </c>
      <c r="I1199" s="79">
        <f>ALL!I587/I$1172</f>
        <v>2.4961276277057394E-4</v>
      </c>
      <c r="J1199" s="79">
        <f>ALL!J587/J$1172</f>
        <v>2.2904134819189633E-3</v>
      </c>
      <c r="K1199" s="79">
        <f>ALL!K587/K$1172</f>
        <v>8.7083171105771916E-3</v>
      </c>
      <c r="L1199" s="79">
        <f>ALL!L587/L$1172</f>
        <v>1.8258217129962212E-4</v>
      </c>
      <c r="M1199" s="79">
        <f>ALL!M587/M$1172</f>
        <v>0</v>
      </c>
      <c r="N1199" s="79">
        <f>ALL!N587/N$1172</f>
        <v>0</v>
      </c>
      <c r="O1199" s="79">
        <f>ALL!O587/O$1172</f>
        <v>3.9834900933506006E-5</v>
      </c>
      <c r="P1199" s="79">
        <f>ALL!P587/P$1172</f>
        <v>0</v>
      </c>
      <c r="Q1199" s="79">
        <f>ALL!Q587/Q$1172</f>
        <v>2.6358590190024909E-3</v>
      </c>
      <c r="R1199" s="79">
        <f>ALL!R587/R$1172</f>
        <v>0</v>
      </c>
      <c r="S1199" s="79">
        <f>ALL!S587/S$1172</f>
        <v>6.5818194053811037E-4</v>
      </c>
      <c r="T1199" s="79">
        <f>ALL!T587/T$1172</f>
        <v>3.5567665431836417E-4</v>
      </c>
      <c r="U1199" s="79">
        <f>ALL!U587/U$1172</f>
        <v>0</v>
      </c>
      <c r="V1199" s="79">
        <f>ALL!V587/V$1172</f>
        <v>-2.9262885309105138E-4</v>
      </c>
      <c r="W1199" s="79">
        <f>ALL!W587/W$1172</f>
        <v>3.2293115795668089E-3</v>
      </c>
      <c r="X1199" s="79">
        <f>ALL!X587/X$1172</f>
        <v>0</v>
      </c>
      <c r="Y1199" s="79">
        <f>ALL!Y587/Y$1172</f>
        <v>4.7635136388398539E-3</v>
      </c>
      <c r="Z1199" s="79">
        <f>ALL!Z587/Z$1172</f>
        <v>-6.0289045414516448E-7</v>
      </c>
      <c r="AA1199" s="79">
        <f>ALL!AA587/AA$1172</f>
        <v>3.1443706158493677E-3</v>
      </c>
      <c r="AB1199" s="79">
        <f>ALL!AB587/AB$1172</f>
        <v>2.1218454581038102E-4</v>
      </c>
      <c r="AC1199" s="79">
        <f>ALL!AC587/AC$1172</f>
        <v>0</v>
      </c>
      <c r="AD1199" s="79">
        <f>ALL!AD587/AD$1172</f>
        <v>1.8216191276887381E-3</v>
      </c>
      <c r="AE1199" s="79">
        <f>ALL!AE587/AE$1172</f>
        <v>0</v>
      </c>
      <c r="AF1199" s="79">
        <f>ALL!AF587/AF$1172</f>
        <v>1.7259483081953169E-3</v>
      </c>
      <c r="AG1199" s="79">
        <f>ALL!AG587/AG$1172</f>
        <v>2.3734710363038688E-4</v>
      </c>
      <c r="AH1199" s="79">
        <f>ALL!AH587/AH$1172</f>
        <v>0</v>
      </c>
      <c r="AI1199" s="79">
        <f>ALL!AI587/AI$1172</f>
        <v>3.1710932855175448E-3</v>
      </c>
      <c r="AJ1199" s="79">
        <f>ALL!AJ587/AJ$1172</f>
        <v>3.2663440846377599E-3</v>
      </c>
      <c r="AK1199" s="79">
        <f>ALL!AK587/AK$1172</f>
        <v>1.9204099086921314E-3</v>
      </c>
      <c r="AL1199" s="79">
        <f>ALL!AL587/AL$1172</f>
        <v>0</v>
      </c>
      <c r="AM1199" s="79">
        <f>ALL!AM587/AM$1172</f>
        <v>0</v>
      </c>
      <c r="AN1199" s="79">
        <f>ALL!AN587/AN$1172</f>
        <v>0</v>
      </c>
      <c r="AO1199" s="79">
        <f>ALL!AO587/AO$1172</f>
        <v>4.8248010678890122E-3</v>
      </c>
      <c r="AP1199" s="79">
        <f>ALL!AP587/AP$1172</f>
        <v>1.0931711072846469E-3</v>
      </c>
      <c r="AQ1199" s="79">
        <f>ALL!AQ587/AQ$1172</f>
        <v>0</v>
      </c>
      <c r="AR1199" s="79">
        <f>ALL!AR587/AR$1172</f>
        <v>0</v>
      </c>
      <c r="AS1199" s="79">
        <f>ALL!AS587/AS$1172</f>
        <v>2.2974241248329818E-2</v>
      </c>
      <c r="AT1199" s="79">
        <f>ALL!AT587/AT$1172</f>
        <v>0</v>
      </c>
      <c r="AU1199" s="79">
        <f>ALL!AU587/AU$1172</f>
        <v>0</v>
      </c>
      <c r="AV1199" s="79">
        <f>ALL!AV587/AV$1172</f>
        <v>0</v>
      </c>
      <c r="AW1199" s="79">
        <f>ALL!AW587/AW$1172</f>
        <v>1.5732819082656393E-3</v>
      </c>
      <c r="AX1199" s="79">
        <f>ALL!AX587/AX$1172</f>
        <v>6.1982240369381969E-3</v>
      </c>
      <c r="AY1199" s="79">
        <f>ALL!AY587/AY$1172</f>
        <v>0</v>
      </c>
      <c r="AZ1199" s="79">
        <f>ALL!AZ587/AZ$1172</f>
        <v>0</v>
      </c>
      <c r="BA1199" s="79">
        <f>ALL!BA587/BA$1172</f>
        <v>0</v>
      </c>
      <c r="BB1199" s="79">
        <f>ALL!BB587/BB$1172</f>
        <v>0</v>
      </c>
      <c r="BC1199" s="79">
        <f>ALL!BC587/BC$1172</f>
        <v>0</v>
      </c>
      <c r="BD1199" s="79">
        <f>ALL!BD587/BD$1172</f>
        <v>0</v>
      </c>
      <c r="BE1199" s="79">
        <f>ALL!BE587/BE$1172</f>
        <v>0</v>
      </c>
      <c r="BF1199" s="79">
        <f>ALL!BF587/BF$1172</f>
        <v>0</v>
      </c>
      <c r="BG1199" s="79">
        <f>ALL!BG587/BG$1172</f>
        <v>3.5663548983384035E-3</v>
      </c>
      <c r="BH1199" s="79" t="e">
        <f>ALL!BH587/BH$1172</f>
        <v>#DIV/0!</v>
      </c>
      <c r="BJ1199" s="267">
        <f t="array" ref="BJ1199">(MIN(IF($E$4:$BG$4=BJ$4,$E1199:$BG1199)))</f>
        <v>0</v>
      </c>
      <c r="BK1199" s="267">
        <f t="array" ref="BK1199">(MAX(IF($E$4:$BG$4=BK$4,$E1199:$BG1199)))</f>
        <v>2.2974241248329818E-2</v>
      </c>
      <c r="BL1199" s="267">
        <f t="array" ref="BL1199">(AVERAGE(IF($E$4:$BG$4=BL$4,$E1199:$BG1199)))</f>
        <v>2.291482460544207E-3</v>
      </c>
      <c r="BM1199" s="267">
        <f t="array" ref="BM1199">(MIN(IF($E$4:$BG$4=BM$4,$E1199:$BG1199)))</f>
        <v>0</v>
      </c>
      <c r="BN1199" s="267">
        <f t="array" ref="BN1199">(MAX(IF($E$4:$BG$4=BN$4,$E1199:$BG1199)))</f>
        <v>3.5663548983384035E-3</v>
      </c>
      <c r="BO1199" s="267">
        <f t="array" ref="BO1199">(AVERAGE(IF($E$4:$BG$4=BO$4,$E1199:$BG1199)))</f>
        <v>8.9158872458460089E-4</v>
      </c>
      <c r="BP1199" s="267">
        <f t="array" ref="BP1199">(MIN(IF($E$4:$BG$4=BP$4,$E1199:$BG1199)))</f>
        <v>0</v>
      </c>
      <c r="BQ1199" s="267">
        <f t="array" ref="BQ1199">(MAX(IF($E$4:$BG$4=BQ$4,$E1199:$BG1199)))</f>
        <v>1.9204099086921314E-3</v>
      </c>
      <c r="BR1199" s="267">
        <f t="array" ref="BR1199">(AVERAGE(IF($E$4:$BG$4=BR$4,$E1199:$BG1199)))</f>
        <v>6.401366362307105E-4</v>
      </c>
      <c r="BS1199" s="267">
        <f t="array" ref="BS1199">(MIN(IF($E$4:$BG$4=BS$4,$E1199:$BG1199)))</f>
        <v>-2.9262885309105138E-4</v>
      </c>
      <c r="BT1199" s="267">
        <f t="array" ref="BT1199">(MAX(IF($E$4:$BG$4=BT$4,$E1199:$BG1199)))</f>
        <v>8.7083171105771916E-3</v>
      </c>
      <c r="BU1199" s="267">
        <f t="array" ref="BU1199">(AVERAGE(IF($E$4:$BG$4=BU$4,$E1199:$BG1199)))</f>
        <v>1.9543243304622998E-3</v>
      </c>
      <c r="BV1199" s="267">
        <f t="array" ref="BV1199">(MIN(IF($E$4:$BG$4=BV$4,$E1199:$BG1199)))</f>
        <v>-6.0289045414516448E-7</v>
      </c>
      <c r="BW1199" s="267">
        <f t="array" ref="BW1199">(MAX(IF($E$4:$BG$4=BW$4,$E1199:$BG1199)))</f>
        <v>3.2663440846377599E-3</v>
      </c>
      <c r="BX1199" s="267">
        <f t="array" ref="BX1199">(AVERAGE(IF($E$4:$BG$4=BX$4,$E1199:$BG1199)))</f>
        <v>8.7445107108249454E-4</v>
      </c>
      <c r="BY1199" s="267">
        <f t="array" ref="BY1199">(MIN(IF($E$4:$BG$4=BY$4,$E1199:$BG1199)))</f>
        <v>0</v>
      </c>
      <c r="BZ1199" s="267">
        <f t="array" ref="BZ1199">(MAX(IF($E$4:$BG$4=BZ$4,$E1199:$BG1199)))</f>
        <v>3.1710932855175448E-3</v>
      </c>
      <c r="CA1199" s="267">
        <f t="array" ref="CA1199">(AVERAGE(IF($E$4:$BG$4=CA$4,$E1199:$BG1199)))</f>
        <v>5.4866218903116117E-4</v>
      </c>
      <c r="CB1199" s="268">
        <f t="shared" si="424"/>
        <v>0</v>
      </c>
      <c r="CC1199" s="268">
        <f t="shared" si="425"/>
        <v>0</v>
      </c>
      <c r="CD1199" s="268">
        <f t="shared" si="426"/>
        <v>1.6459951767817133E-3</v>
      </c>
      <c r="CE1199" s="79"/>
      <c r="CF1199" s="79"/>
      <c r="CG1199" s="79"/>
      <c r="CH1199" s="79"/>
      <c r="CI1199" s="79"/>
      <c r="CJ1199" s="79"/>
      <c r="CK1199" s="79"/>
      <c r="CL1199" s="79"/>
      <c r="CM1199" s="79"/>
      <c r="CN1199" s="79"/>
    </row>
    <row r="1200" spans="1:92" ht="24">
      <c r="A1200" s="22">
        <f t="shared" si="427"/>
        <v>4900</v>
      </c>
      <c r="B1200" s="248" t="s">
        <v>495</v>
      </c>
      <c r="E1200" s="79">
        <f>ALL!E588/E$1172</f>
        <v>8.07323210721482E-3</v>
      </c>
      <c r="F1200" s="79">
        <f>ALL!F588/F$1172</f>
        <v>9.0116277927413304E-3</v>
      </c>
      <c r="G1200" s="79">
        <f>ALL!G588/G$1172</f>
        <v>8.4728779563858101E-4</v>
      </c>
      <c r="H1200" s="79">
        <f>ALL!H588/H$1172</f>
        <v>9.3411920447785748E-3</v>
      </c>
      <c r="I1200" s="79">
        <f>ALL!I588/I$1172</f>
        <v>6.6443169253511134E-3</v>
      </c>
      <c r="J1200" s="79">
        <f>ALL!J588/J$1172</f>
        <v>4.9169407769242687E-3</v>
      </c>
      <c r="K1200" s="79">
        <f>ALL!K588/K$1172</f>
        <v>1.3263260314379749E-2</v>
      </c>
      <c r="L1200" s="79">
        <f>ALL!L588/L$1172</f>
        <v>1.6501186835250817E-2</v>
      </c>
      <c r="M1200" s="79">
        <f>ALL!M588/M$1172</f>
        <v>0</v>
      </c>
      <c r="N1200" s="79">
        <f>ALL!N588/N$1172</f>
        <v>0</v>
      </c>
      <c r="O1200" s="79">
        <f>ALL!O588/O$1172</f>
        <v>0</v>
      </c>
      <c r="P1200" s="79">
        <f>ALL!P588/P$1172</f>
        <v>6.6055523577577555E-3</v>
      </c>
      <c r="Q1200" s="79">
        <f>ALL!Q588/Q$1172</f>
        <v>5.9072754589475918E-3</v>
      </c>
      <c r="R1200" s="79">
        <f>ALL!R588/R$1172</f>
        <v>0</v>
      </c>
      <c r="S1200" s="79">
        <f>ALL!S588/S$1172</f>
        <v>1.7298349780462664E-2</v>
      </c>
      <c r="T1200" s="79">
        <f>ALL!T588/T$1172</f>
        <v>1.2569817541792485E-2</v>
      </c>
      <c r="U1200" s="79">
        <f>ALL!U588/U$1172</f>
        <v>7.2901955142929539E-3</v>
      </c>
      <c r="V1200" s="79">
        <f>ALL!V588/V$1172</f>
        <v>2.1296410086738028E-3</v>
      </c>
      <c r="W1200" s="79">
        <f>ALL!W588/W$1172</f>
        <v>1.4120956946893149E-2</v>
      </c>
      <c r="X1200" s="79">
        <f>ALL!X588/X$1172</f>
        <v>4.4867311733242498E-3</v>
      </c>
      <c r="Y1200" s="79">
        <f>ALL!Y588/Y$1172</f>
        <v>7.1927300145892634E-3</v>
      </c>
      <c r="Z1200" s="79">
        <f>ALL!Z588/Z$1172</f>
        <v>4.2930138205476524E-3</v>
      </c>
      <c r="AA1200" s="79">
        <f>ALL!AA588/AA$1172</f>
        <v>6.5092575662024053E-3</v>
      </c>
      <c r="AB1200" s="79">
        <f>ALL!AB588/AB$1172</f>
        <v>0</v>
      </c>
      <c r="AC1200" s="79">
        <f>ALL!AC588/AC$1172</f>
        <v>0</v>
      </c>
      <c r="AD1200" s="79">
        <f>ALL!AD588/AD$1172</f>
        <v>8.5257829421614591E-3</v>
      </c>
      <c r="AE1200" s="79">
        <f>ALL!AE588/AE$1172</f>
        <v>8.3151776094238655E-3</v>
      </c>
      <c r="AF1200" s="79">
        <f>ALL!AF588/AF$1172</f>
        <v>0</v>
      </c>
      <c r="AG1200" s="79">
        <f>ALL!AG588/AG$1172</f>
        <v>1.4465941575197795E-2</v>
      </c>
      <c r="AH1200" s="79">
        <f>ALL!AH588/AH$1172</f>
        <v>5.9784358620437305E-3</v>
      </c>
      <c r="AI1200" s="79">
        <f>ALL!AI588/AI$1172</f>
        <v>6.730533495725036E-3</v>
      </c>
      <c r="AJ1200" s="79">
        <f>ALL!AJ588/AJ$1172</f>
        <v>7.8102409933918596E-3</v>
      </c>
      <c r="AK1200" s="79">
        <f>ALL!AK588/AK$1172</f>
        <v>4.4097733261233285E-3</v>
      </c>
      <c r="AL1200" s="79">
        <f>ALL!AL588/AL$1172</f>
        <v>1.2233434838456158E-2</v>
      </c>
      <c r="AM1200" s="79">
        <f>ALL!AM588/AM$1172</f>
        <v>0</v>
      </c>
      <c r="AN1200" s="79">
        <f>ALL!AN588/AN$1172</f>
        <v>0</v>
      </c>
      <c r="AO1200" s="79">
        <f>ALL!AO588/AO$1172</f>
        <v>7.9062395505798393E-3</v>
      </c>
      <c r="AP1200" s="79">
        <f>ALL!AP588/AP$1172</f>
        <v>0</v>
      </c>
      <c r="AQ1200" s="79">
        <f>ALL!AQ588/AQ$1172</f>
        <v>0</v>
      </c>
      <c r="AR1200" s="79">
        <f>ALL!AR588/AR$1172</f>
        <v>7.2753128557298367E-4</v>
      </c>
      <c r="AS1200" s="79">
        <f>ALL!AS588/AS$1172</f>
        <v>0</v>
      </c>
      <c r="AT1200" s="79">
        <f>ALL!AT588/AT$1172</f>
        <v>0</v>
      </c>
      <c r="AU1200" s="79">
        <f>ALL!AU588/AU$1172</f>
        <v>0</v>
      </c>
      <c r="AV1200" s="79">
        <f>ALL!AV588/AV$1172</f>
        <v>0</v>
      </c>
      <c r="AW1200" s="79">
        <f>ALL!AW588/AW$1172</f>
        <v>0</v>
      </c>
      <c r="AX1200" s="79">
        <f>ALL!AX588/AX$1172</f>
        <v>0</v>
      </c>
      <c r="AY1200" s="79">
        <f>ALL!AY588/AY$1172</f>
        <v>0</v>
      </c>
      <c r="AZ1200" s="79">
        <f>ALL!AZ588/AZ$1172</f>
        <v>0</v>
      </c>
      <c r="BA1200" s="79">
        <f>ALL!BA588/BA$1172</f>
        <v>0</v>
      </c>
      <c r="BB1200" s="79">
        <f>ALL!BB588/BB$1172</f>
        <v>0</v>
      </c>
      <c r="BC1200" s="79">
        <f>ALL!BC588/BC$1172</f>
        <v>0</v>
      </c>
      <c r="BD1200" s="79">
        <f>ALL!BD588/BD$1172</f>
        <v>1.0497961536555292E-2</v>
      </c>
      <c r="BE1200" s="79">
        <f>ALL!BE588/BE$1172</f>
        <v>9.0941820048802049E-3</v>
      </c>
      <c r="BF1200" s="79">
        <f>ALL!BF588/BF$1172</f>
        <v>8.4717215082766549E-3</v>
      </c>
      <c r="BG1200" s="79">
        <f>ALL!BG588/BG$1172</f>
        <v>0</v>
      </c>
      <c r="BH1200" s="79" t="e">
        <f>ALL!BH588/BH$1172</f>
        <v>#DIV/0!</v>
      </c>
      <c r="BJ1200" s="267">
        <f t="array" ref="BJ1200">(MIN(IF($E$4:$BG$4=BJ$4,$E1200:$BG1200)))</f>
        <v>0</v>
      </c>
      <c r="BK1200" s="267">
        <f t="array" ref="BK1200">(MAX(IF($E$4:$BG$4=BK$4,$E1200:$BG1200)))</f>
        <v>7.9062395505798393E-3</v>
      </c>
      <c r="BL1200" s="267">
        <f t="array" ref="BL1200">(AVERAGE(IF($E$4:$BG$4=BL$4,$E1200:$BG1200)))</f>
        <v>5.3961067725955144E-4</v>
      </c>
      <c r="BM1200" s="267">
        <f t="array" ref="BM1200">(MIN(IF($E$4:$BG$4=BM$4,$E1200:$BG1200)))</f>
        <v>0</v>
      </c>
      <c r="BN1200" s="267">
        <f t="array" ref="BN1200">(MAX(IF($E$4:$BG$4=BN$4,$E1200:$BG1200)))</f>
        <v>1.0497961536555292E-2</v>
      </c>
      <c r="BO1200" s="267">
        <f t="array" ref="BO1200">(AVERAGE(IF($E$4:$BG$4=BO$4,$E1200:$BG1200)))</f>
        <v>7.0159662624280379E-3</v>
      </c>
      <c r="BP1200" s="267">
        <f t="array" ref="BP1200">(MIN(IF($E$4:$BG$4=BP$4,$E1200:$BG1200)))</f>
        <v>0</v>
      </c>
      <c r="BQ1200" s="267">
        <f t="array" ref="BQ1200">(MAX(IF($E$4:$BG$4=BQ$4,$E1200:$BG1200)))</f>
        <v>1.2233434838456158E-2</v>
      </c>
      <c r="BR1200" s="267">
        <f t="array" ref="BR1200">(AVERAGE(IF($E$4:$BG$4=BR$4,$E1200:$BG1200)))</f>
        <v>5.5477360548598295E-3</v>
      </c>
      <c r="BS1200" s="267">
        <f t="array" ref="BS1200">(MIN(IF($E$4:$BG$4=BS$4,$E1200:$BG1200)))</f>
        <v>0</v>
      </c>
      <c r="BT1200" s="267">
        <f t="array" ref="BT1200">(MAX(IF($E$4:$BG$4=BT$4,$E1200:$BG1200)))</f>
        <v>1.7298349780462664E-2</v>
      </c>
      <c r="BU1200" s="267">
        <f t="array" ref="BU1200">(AVERAGE(IF($E$4:$BG$4=BU$4,$E1200:$BG1200)))</f>
        <v>6.3406513222490062E-3</v>
      </c>
      <c r="BV1200" s="267">
        <f t="array" ref="BV1200">(MIN(IF($E$4:$BG$4=BV$4,$E1200:$BG1200)))</f>
        <v>0</v>
      </c>
      <c r="BW1200" s="267">
        <f t="array" ref="BW1200">(MAX(IF($E$4:$BG$4=BW$4,$E1200:$BG1200)))</f>
        <v>7.8102409933918596E-3</v>
      </c>
      <c r="BX1200" s="267">
        <f t="array" ref="BX1200">(AVERAGE(IF($E$4:$BG$4=BX$4,$E1200:$BG1200)))</f>
        <v>3.2376356523945234E-3</v>
      </c>
      <c r="BY1200" s="267">
        <f t="array" ref="BY1200">(MIN(IF($E$4:$BG$4=BY$4,$E1200:$BG1200)))</f>
        <v>4.4867311733242498E-3</v>
      </c>
      <c r="BZ1200" s="267">
        <f t="array" ref="BZ1200">(MAX(IF($E$4:$BG$4=BZ$4,$E1200:$BG1200)))</f>
        <v>1.6501186835250817E-2</v>
      </c>
      <c r="CA1200" s="267">
        <f t="array" ref="CA1200">(AVERAGE(IF($E$4:$BG$4=CA$4,$E1200:$BG1200)))</f>
        <v>8.9606368395571019E-3</v>
      </c>
      <c r="CB1200" s="268">
        <f t="shared" si="424"/>
        <v>0</v>
      </c>
      <c r="CC1200" s="268">
        <f t="shared" si="425"/>
        <v>0</v>
      </c>
      <c r="CD1200" s="268">
        <f t="shared" si="426"/>
        <v>4.7667185873482079E-3</v>
      </c>
      <c r="CE1200" s="79"/>
      <c r="CF1200" s="79"/>
      <c r="CG1200" s="79"/>
      <c r="CH1200" s="79"/>
      <c r="CI1200" s="79"/>
      <c r="CJ1200" s="79"/>
      <c r="CK1200" s="79"/>
      <c r="CL1200" s="79"/>
      <c r="CM1200" s="79"/>
      <c r="CN1200" s="79"/>
    </row>
    <row r="1201" spans="1:97" s="90" customFormat="1" ht="24">
      <c r="A1201" s="22">
        <f t="shared" ref="A1201" si="428">LEFT(B1201,2)*100</f>
        <v>5100</v>
      </c>
      <c r="B1201" s="248" t="s">
        <v>496</v>
      </c>
      <c r="E1201" s="79">
        <f>ALL!E589/E$1172</f>
        <v>1.5467008417748895E-2</v>
      </c>
      <c r="F1201" s="79">
        <f>ALL!F589/F$1172</f>
        <v>4.1709281601698591E-3</v>
      </c>
      <c r="G1201" s="79">
        <f>ALL!G589/G$1172</f>
        <v>1.2344870873230317E-2</v>
      </c>
      <c r="H1201" s="79">
        <f>ALL!H589/H$1172</f>
        <v>6.692427220396144E-3</v>
      </c>
      <c r="I1201" s="79">
        <f>ALL!I589/I$1172</f>
        <v>9.8901598306485854E-3</v>
      </c>
      <c r="J1201" s="79">
        <f>ALL!J589/J$1172</f>
        <v>1.8718258776681731E-2</v>
      </c>
      <c r="K1201" s="79">
        <f>ALL!K589/K$1172</f>
        <v>3.9157622702944506E-3</v>
      </c>
      <c r="L1201" s="79">
        <f>ALL!L589/L$1172</f>
        <v>2.4287410507014426E-2</v>
      </c>
      <c r="M1201" s="79">
        <f>ALL!M589/M$1172</f>
        <v>7.3719323795253949E-3</v>
      </c>
      <c r="N1201" s="79">
        <f>ALL!N589/N$1172</f>
        <v>1.154064968231585E-2</v>
      </c>
      <c r="O1201" s="79">
        <f>ALL!O589/O$1172</f>
        <v>2.9145444277405272E-2</v>
      </c>
      <c r="P1201" s="79">
        <f>ALL!P589/P$1172</f>
        <v>3.8819360000425483E-2</v>
      </c>
      <c r="Q1201" s="79">
        <f>ALL!Q589/Q$1172</f>
        <v>8.2087735167678238E-3</v>
      </c>
      <c r="R1201" s="79">
        <f>ALL!R589/R$1172</f>
        <v>3.1420233857274073E-3</v>
      </c>
      <c r="S1201" s="79">
        <f>ALL!S589/S$1172</f>
        <v>1.8959237357451617E-2</v>
      </c>
      <c r="T1201" s="79">
        <f>ALL!T589/T$1172</f>
        <v>7.8196894462609599E-3</v>
      </c>
      <c r="U1201" s="79">
        <f>ALL!U589/U$1172</f>
        <v>0.10091816544761775</v>
      </c>
      <c r="V1201" s="79">
        <f>ALL!V589/V$1172</f>
        <v>7.5354686244553E-3</v>
      </c>
      <c r="W1201" s="79">
        <f>ALL!W589/W$1172</f>
        <v>2.6358127890195359E-3</v>
      </c>
      <c r="X1201" s="79">
        <f>ALL!X589/X$1172</f>
        <v>1.3603596261441506E-2</v>
      </c>
      <c r="Y1201" s="79">
        <f>ALL!Y589/Y$1172</f>
        <v>6.0430810863808526E-3</v>
      </c>
      <c r="Z1201" s="79">
        <f>ALL!Z589/Z$1172</f>
        <v>3.1876736115287858E-2</v>
      </c>
      <c r="AA1201" s="79">
        <f>ALL!AA589/AA$1172</f>
        <v>1.2033335017801797E-2</v>
      </c>
      <c r="AB1201" s="79">
        <f>ALL!AB589/AB$1172</f>
        <v>1.6470725607484724E-2</v>
      </c>
      <c r="AC1201" s="79">
        <f>ALL!AC589/AC$1172</f>
        <v>-1.8406054460370835E-3</v>
      </c>
      <c r="AD1201" s="79">
        <f>ALL!AD589/AD$1172</f>
        <v>1.795132224989297E-2</v>
      </c>
      <c r="AE1201" s="79">
        <f>ALL!AE589/AE$1172</f>
        <v>1.7726215702987443E-2</v>
      </c>
      <c r="AF1201" s="79">
        <f>ALL!AF589/AF$1172</f>
        <v>2.1757698008213634E-2</v>
      </c>
      <c r="AG1201" s="79">
        <f>ALL!AG589/AG$1172</f>
        <v>7.5454430317732366E-3</v>
      </c>
      <c r="AH1201" s="79">
        <f>ALL!AH589/AH$1172</f>
        <v>6.1732900063791833E-3</v>
      </c>
      <c r="AI1201" s="79">
        <f>ALL!AI589/AI$1172</f>
        <v>4.9977257372552861E-2</v>
      </c>
      <c r="AJ1201" s="79">
        <f>ALL!AJ589/AJ$1172</f>
        <v>1.8432858231399979E-2</v>
      </c>
      <c r="AK1201" s="79">
        <f>ALL!AK589/AK$1172</f>
        <v>3.5696787877871818E-2</v>
      </c>
      <c r="AL1201" s="79">
        <f>ALL!AL589/AL$1172</f>
        <v>3.4212213168684766E-2</v>
      </c>
      <c r="AM1201" s="79">
        <f>ALL!AM589/AM$1172</f>
        <v>0</v>
      </c>
      <c r="AN1201" s="79">
        <f>ALL!AN589/AN$1172</f>
        <v>0</v>
      </c>
      <c r="AO1201" s="79">
        <f>ALL!AO589/AO$1172</f>
        <v>1.1226881717436269E-3</v>
      </c>
      <c r="AP1201" s="79">
        <f>ALL!AP589/AP$1172</f>
        <v>0</v>
      </c>
      <c r="AQ1201" s="79">
        <f>ALL!AQ589/AQ$1172</f>
        <v>0</v>
      </c>
      <c r="AR1201" s="79">
        <f>ALL!AR589/AR$1172</f>
        <v>0</v>
      </c>
      <c r="AS1201" s="79">
        <f>ALL!AS589/AS$1172</f>
        <v>0</v>
      </c>
      <c r="AT1201" s="79">
        <f>ALL!AT589/AT$1172</f>
        <v>0</v>
      </c>
      <c r="AU1201" s="79">
        <f>ALL!AU589/AU$1172</f>
        <v>0</v>
      </c>
      <c r="AV1201" s="79">
        <f>ALL!AV589/AV$1172</f>
        <v>0</v>
      </c>
      <c r="AW1201" s="79">
        <f>ALL!AW589/AW$1172</f>
        <v>0</v>
      </c>
      <c r="AX1201" s="79">
        <f>ALL!AX589/AX$1172</f>
        <v>0</v>
      </c>
      <c r="AY1201" s="79">
        <f>ALL!AY589/AY$1172</f>
        <v>0</v>
      </c>
      <c r="AZ1201" s="79">
        <f>ALL!AZ589/AZ$1172</f>
        <v>0</v>
      </c>
      <c r="BA1201" s="79">
        <f>ALL!BA589/BA$1172</f>
        <v>0</v>
      </c>
      <c r="BB1201" s="79">
        <f>ALL!BB589/BB$1172</f>
        <v>0</v>
      </c>
      <c r="BC1201" s="79">
        <f>ALL!BC589/BC$1172</f>
        <v>0</v>
      </c>
      <c r="BD1201" s="79">
        <f>ALL!BD589/BD$1172</f>
        <v>6.7117191613109972E-2</v>
      </c>
      <c r="BE1201" s="79">
        <f>ALL!BE589/BE$1172</f>
        <v>4.2490194084288295E-3</v>
      </c>
      <c r="BF1201" s="79">
        <f>ALL!BF589/BF$1172</f>
        <v>5.3407453579333115E-3</v>
      </c>
      <c r="BG1201" s="79">
        <f>ALL!BG589/BG$1172</f>
        <v>1.4915486813626117E-2</v>
      </c>
      <c r="BH1201" s="79" t="e">
        <f>ALL!BH589/BH$1172</f>
        <v>#DIV/0!</v>
      </c>
      <c r="BJ1201" s="267">
        <f t="array" ref="BJ1201">(MIN(IF($E$4:$BG$4=BJ$4,$E1201:$BG1201)))</f>
        <v>0</v>
      </c>
      <c r="BK1201" s="267">
        <f t="array" ref="BK1201">(MAX(IF($E$4:$BG$4=BK$4,$E1201:$BG1201)))</f>
        <v>1.1226881717436269E-3</v>
      </c>
      <c r="BL1201" s="267">
        <f t="array" ref="BL1201">(AVERAGE(IF($E$4:$BG$4=BL$4,$E1201:$BG1201)))</f>
        <v>7.0168010733976679E-5</v>
      </c>
      <c r="BM1201" s="267">
        <f t="array" ref="BM1201">(MIN(IF($E$4:$BG$4=BM$4,$E1201:$BG1201)))</f>
        <v>4.2490194084288295E-3</v>
      </c>
      <c r="BN1201" s="267">
        <f t="array" ref="BN1201">(MAX(IF($E$4:$BG$4=BN$4,$E1201:$BG1201)))</f>
        <v>6.7117191613109972E-2</v>
      </c>
      <c r="BO1201" s="267">
        <f t="array" ref="BO1201">(AVERAGE(IF($E$4:$BG$4=BO$4,$E1201:$BG1201)))</f>
        <v>2.2905610798274557E-2</v>
      </c>
      <c r="BP1201" s="267">
        <f t="array" ref="BP1201">(MIN(IF($E$4:$BG$4=BP$4,$E1201:$BG1201)))</f>
        <v>0</v>
      </c>
      <c r="BQ1201" s="267">
        <f t="array" ref="BQ1201">(MAX(IF($E$4:$BG$4=BQ$4,$E1201:$BG1201)))</f>
        <v>3.5696787877871818E-2</v>
      </c>
      <c r="BR1201" s="267">
        <f t="array" ref="BR1201">(AVERAGE(IF($E$4:$BG$4=BR$4,$E1201:$BG1201)))</f>
        <v>2.3303000348852198E-2</v>
      </c>
      <c r="BS1201" s="267">
        <f t="array" ref="BS1201">(MIN(IF($E$4:$BG$4=BS$4,$E1201:$BG1201)))</f>
        <v>-1.8406054460370835E-3</v>
      </c>
      <c r="BT1201" s="267">
        <f t="array" ref="BT1201">(MAX(IF($E$4:$BG$4=BT$4,$E1201:$BG1201)))</f>
        <v>2.9145444277405272E-2</v>
      </c>
      <c r="BU1201" s="267">
        <f t="array" ref="BU1201">(AVERAGE(IF($E$4:$BG$4=BU$4,$E1201:$BG1201)))</f>
        <v>1.0722273949039953E-2</v>
      </c>
      <c r="BV1201" s="267">
        <f t="array" ref="BV1201">(MIN(IF($E$4:$BG$4=BV$4,$E1201:$BG1201)))</f>
        <v>1.2344870873230317E-2</v>
      </c>
      <c r="BW1201" s="267">
        <f t="array" ref="BW1201">(MAX(IF($E$4:$BG$4=BW$4,$E1201:$BG1201)))</f>
        <v>3.1876736115287858E-2</v>
      </c>
      <c r="BX1201" s="267">
        <f t="array" ref="BX1201">(AVERAGE(IF($E$4:$BG$4=BX$4,$E1201:$BG1201)))</f>
        <v>1.978129770685072E-2</v>
      </c>
      <c r="BY1201" s="267">
        <f t="array" ref="BY1201">(MIN(IF($E$4:$BG$4=BY$4,$E1201:$BG1201)))</f>
        <v>7.5454430317732366E-3</v>
      </c>
      <c r="BZ1201" s="267">
        <f t="array" ref="BZ1201">(MAX(IF($E$4:$BG$4=BZ$4,$E1201:$BG1201)))</f>
        <v>0.10091816544761775</v>
      </c>
      <c r="CA1201" s="267">
        <f t="array" ref="CA1201">(AVERAGE(IF($E$4:$BG$4=CA$4,$E1201:$BG1201)))</f>
        <v>3.5005913207353405E-2</v>
      </c>
      <c r="CB1201" s="268">
        <f t="shared" si="424"/>
        <v>0</v>
      </c>
      <c r="CC1201" s="268">
        <f t="shared" si="425"/>
        <v>0.1</v>
      </c>
      <c r="CD1201" s="268">
        <f t="shared" si="426"/>
        <v>1.2945244884002075E-2</v>
      </c>
      <c r="CE1201" s="79"/>
      <c r="CF1201" s="79"/>
      <c r="CG1201" s="79"/>
      <c r="CH1201" s="79"/>
      <c r="CI1201" s="79"/>
      <c r="CJ1201" s="79"/>
      <c r="CK1201" s="79"/>
      <c r="CL1201" s="79"/>
      <c r="CM1201" s="79"/>
      <c r="CN1201" s="79"/>
    </row>
    <row r="1202" spans="1:97" ht="24">
      <c r="A1202" s="22">
        <f t="shared" si="427"/>
        <v>5200</v>
      </c>
      <c r="B1202" s="248" t="s">
        <v>1527</v>
      </c>
      <c r="E1202" s="79">
        <f>ALL!E590/E$1172</f>
        <v>0</v>
      </c>
      <c r="F1202" s="79">
        <f>ALL!F590/F$1172</f>
        <v>0</v>
      </c>
      <c r="G1202" s="79">
        <f>ALL!G590/G$1172</f>
        <v>0</v>
      </c>
      <c r="H1202" s="79">
        <f>ALL!H590/H$1172</f>
        <v>0</v>
      </c>
      <c r="I1202" s="79">
        <f>ALL!I590/I$1172</f>
        <v>7.5806178399843722E-4</v>
      </c>
      <c r="J1202" s="79">
        <f>ALL!J590/J$1172</f>
        <v>0</v>
      </c>
      <c r="K1202" s="79">
        <f>ALL!K590/K$1172</f>
        <v>0</v>
      </c>
      <c r="L1202" s="79">
        <f>ALL!L590/L$1172</f>
        <v>0</v>
      </c>
      <c r="M1202" s="79">
        <f>ALL!M590/M$1172</f>
        <v>0</v>
      </c>
      <c r="N1202" s="79">
        <f>ALL!N590/N$1172</f>
        <v>0</v>
      </c>
      <c r="O1202" s="79">
        <f>ALL!O590/O$1172</f>
        <v>0</v>
      </c>
      <c r="P1202" s="79">
        <f>ALL!P590/P$1172</f>
        <v>0</v>
      </c>
      <c r="Q1202" s="79">
        <f>ALL!Q590/Q$1172</f>
        <v>0</v>
      </c>
      <c r="R1202" s="79">
        <f>ALL!R590/R$1172</f>
        <v>0</v>
      </c>
      <c r="S1202" s="79">
        <f>ALL!S590/S$1172</f>
        <v>0</v>
      </c>
      <c r="T1202" s="79">
        <f>ALL!T590/T$1172</f>
        <v>0</v>
      </c>
      <c r="U1202" s="79">
        <f>ALL!U590/U$1172</f>
        <v>0</v>
      </c>
      <c r="V1202" s="79">
        <f>ALL!V590/V$1172</f>
        <v>0</v>
      </c>
      <c r="W1202" s="79">
        <f>ALL!W590/W$1172</f>
        <v>0</v>
      </c>
      <c r="X1202" s="79">
        <f>ALL!X590/X$1172</f>
        <v>0</v>
      </c>
      <c r="Y1202" s="79">
        <f>ALL!Y590/Y$1172</f>
        <v>0</v>
      </c>
      <c r="Z1202" s="79">
        <f>ALL!Z590/Z$1172</f>
        <v>0</v>
      </c>
      <c r="AA1202" s="79">
        <f>ALL!AA590/AA$1172</f>
        <v>0</v>
      </c>
      <c r="AB1202" s="79">
        <f>ALL!AB590/AB$1172</f>
        <v>0</v>
      </c>
      <c r="AC1202" s="79">
        <f>ALL!AC590/AC$1172</f>
        <v>0</v>
      </c>
      <c r="AD1202" s="79">
        <f>ALL!AD590/AD$1172</f>
        <v>0</v>
      </c>
      <c r="AE1202" s="79">
        <f>ALL!AE590/AE$1172</f>
        <v>0</v>
      </c>
      <c r="AF1202" s="79">
        <f>ALL!AF590/AF$1172</f>
        <v>0</v>
      </c>
      <c r="AG1202" s="79">
        <f>ALL!AG590/AG$1172</f>
        <v>0</v>
      </c>
      <c r="AH1202" s="79">
        <f>ALL!AH590/AH$1172</f>
        <v>0</v>
      </c>
      <c r="AI1202" s="79">
        <f>ALL!AI590/AI$1172</f>
        <v>0</v>
      </c>
      <c r="AJ1202" s="79">
        <f>ALL!AJ590/AJ$1172</f>
        <v>0</v>
      </c>
      <c r="AK1202" s="79">
        <f>ALL!AK590/AK$1172</f>
        <v>0</v>
      </c>
      <c r="AL1202" s="79">
        <f>ALL!AL590/AL$1172</f>
        <v>0</v>
      </c>
      <c r="AM1202" s="79">
        <f>ALL!AM590/AM$1172</f>
        <v>0</v>
      </c>
      <c r="AN1202" s="79">
        <f>ALL!AN590/AN$1172</f>
        <v>0</v>
      </c>
      <c r="AO1202" s="79">
        <f>ALL!AO590/AO$1172</f>
        <v>0</v>
      </c>
      <c r="AP1202" s="79">
        <f>ALL!AP590/AP$1172</f>
        <v>0</v>
      </c>
      <c r="AQ1202" s="79">
        <f>ALL!AQ590/AQ$1172</f>
        <v>0</v>
      </c>
      <c r="AR1202" s="79">
        <f>ALL!AR590/AR$1172</f>
        <v>0</v>
      </c>
      <c r="AS1202" s="79">
        <f>ALL!AS590/AS$1172</f>
        <v>0</v>
      </c>
      <c r="AT1202" s="79">
        <f>ALL!AT590/AT$1172</f>
        <v>0</v>
      </c>
      <c r="AU1202" s="79">
        <f>ALL!AU590/AU$1172</f>
        <v>0</v>
      </c>
      <c r="AV1202" s="79">
        <f>ALL!AV590/AV$1172</f>
        <v>0</v>
      </c>
      <c r="AW1202" s="79">
        <f>ALL!AW590/AW$1172</f>
        <v>0</v>
      </c>
      <c r="AX1202" s="79">
        <f>ALL!AX590/AX$1172</f>
        <v>0</v>
      </c>
      <c r="AY1202" s="79">
        <f>ALL!AY590/AY$1172</f>
        <v>0</v>
      </c>
      <c r="AZ1202" s="79">
        <f>ALL!AZ590/AZ$1172</f>
        <v>0</v>
      </c>
      <c r="BA1202" s="79">
        <f>ALL!BA590/BA$1172</f>
        <v>0</v>
      </c>
      <c r="BB1202" s="79">
        <f>ALL!BB590/BB$1172</f>
        <v>0</v>
      </c>
      <c r="BC1202" s="79">
        <f>ALL!BC590/BC$1172</f>
        <v>0</v>
      </c>
      <c r="BD1202" s="79">
        <f>ALL!BD590/BD$1172</f>
        <v>0</v>
      </c>
      <c r="BE1202" s="79">
        <f>ALL!BE590/BE$1172</f>
        <v>0</v>
      </c>
      <c r="BF1202" s="79">
        <f>ALL!BF590/BF$1172</f>
        <v>0</v>
      </c>
      <c r="BG1202" s="79">
        <f>ALL!BG590/BG$1172</f>
        <v>0</v>
      </c>
      <c r="BH1202" s="79" t="e">
        <f>ALL!BH590/BH$1172</f>
        <v>#DIV/0!</v>
      </c>
      <c r="BJ1202" s="267">
        <f t="array" ref="BJ1202">(MIN(IF($E$4:$BG$4=BJ$4,$E1202:$BG1202)))</f>
        <v>0</v>
      </c>
      <c r="BK1202" s="267">
        <f t="array" ref="BK1202">(MAX(IF($E$4:$BG$4=BK$4,$E1202:$BG1202)))</f>
        <v>0</v>
      </c>
      <c r="BL1202" s="267">
        <f t="array" ref="BL1202">(AVERAGE(IF($E$4:$BG$4=BL$4,$E1202:$BG1202)))</f>
        <v>0</v>
      </c>
      <c r="BM1202" s="267">
        <f t="array" ref="BM1202">(MIN(IF($E$4:$BG$4=BM$4,$E1202:$BG1202)))</f>
        <v>0</v>
      </c>
      <c r="BN1202" s="267">
        <f t="array" ref="BN1202">(MAX(IF($E$4:$BG$4=BN$4,$E1202:$BG1202)))</f>
        <v>0</v>
      </c>
      <c r="BO1202" s="267">
        <f t="array" ref="BO1202">(AVERAGE(IF($E$4:$BG$4=BO$4,$E1202:$BG1202)))</f>
        <v>0</v>
      </c>
      <c r="BP1202" s="267">
        <f t="array" ref="BP1202">(MIN(IF($E$4:$BG$4=BP$4,$E1202:$BG1202)))</f>
        <v>0</v>
      </c>
      <c r="BQ1202" s="267">
        <f t="array" ref="BQ1202">(MAX(IF($E$4:$BG$4=BQ$4,$E1202:$BG1202)))</f>
        <v>0</v>
      </c>
      <c r="BR1202" s="267">
        <f t="array" ref="BR1202">(AVERAGE(IF($E$4:$BG$4=BR$4,$E1202:$BG1202)))</f>
        <v>0</v>
      </c>
      <c r="BS1202" s="267">
        <f t="array" ref="BS1202">(MIN(IF($E$4:$BG$4=BS$4,$E1202:$BG1202)))</f>
        <v>0</v>
      </c>
      <c r="BT1202" s="267">
        <f t="array" ref="BT1202">(MAX(IF($E$4:$BG$4=BT$4,$E1202:$BG1202)))</f>
        <v>0</v>
      </c>
      <c r="BU1202" s="267">
        <f t="array" ref="BU1202">(AVERAGE(IF($E$4:$BG$4=BU$4,$E1202:$BG1202)))</f>
        <v>0</v>
      </c>
      <c r="BV1202" s="267">
        <f t="array" ref="BV1202">(MIN(IF($E$4:$BG$4=BV$4,$E1202:$BG1202)))</f>
        <v>0</v>
      </c>
      <c r="BW1202" s="267">
        <f t="array" ref="BW1202">(MAX(IF($E$4:$BG$4=BW$4,$E1202:$BG1202)))</f>
        <v>0</v>
      </c>
      <c r="BX1202" s="267">
        <f t="array" ref="BX1202">(AVERAGE(IF($E$4:$BG$4=BX$4,$E1202:$BG1202)))</f>
        <v>0</v>
      </c>
      <c r="BY1202" s="267">
        <f t="array" ref="BY1202">(MIN(IF($E$4:$BG$4=BY$4,$E1202:$BG1202)))</f>
        <v>0</v>
      </c>
      <c r="BZ1202" s="267">
        <f t="array" ref="BZ1202">(MAX(IF($E$4:$BG$4=BZ$4,$E1202:$BG1202)))</f>
        <v>7.5806178399843722E-4</v>
      </c>
      <c r="CA1202" s="267">
        <f t="array" ref="CA1202">(AVERAGE(IF($E$4:$BG$4=CA$4,$E1202:$BG1202)))</f>
        <v>1.0829454057120532E-4</v>
      </c>
      <c r="CB1202" s="268">
        <f t="shared" si="424"/>
        <v>0</v>
      </c>
      <c r="CC1202" s="268">
        <f t="shared" si="425"/>
        <v>0</v>
      </c>
      <c r="CD1202" s="268">
        <f t="shared" si="426"/>
        <v>1.3782941527244313E-5</v>
      </c>
      <c r="CE1202" s="79"/>
      <c r="CF1202" s="79"/>
      <c r="CG1202" s="79"/>
      <c r="CH1202" s="79"/>
      <c r="CI1202" s="79"/>
      <c r="CJ1202" s="79"/>
      <c r="CK1202" s="79"/>
      <c r="CL1202" s="79"/>
      <c r="CM1202" s="79"/>
      <c r="CN1202" s="79"/>
    </row>
    <row r="1203" spans="1:97" ht="12.75">
      <c r="A1203" s="22">
        <v>90000</v>
      </c>
      <c r="B1203" s="359" t="s">
        <v>53</v>
      </c>
      <c r="E1203" s="80">
        <f t="shared" ref="E1203:AJ1203" si="429">SUM(E1175:E1202)</f>
        <v>1.0000000000000002</v>
      </c>
      <c r="F1203" s="80">
        <f t="shared" si="429"/>
        <v>0.99999999999999978</v>
      </c>
      <c r="G1203" s="80">
        <f t="shared" si="429"/>
        <v>0.99999999999999989</v>
      </c>
      <c r="H1203" s="80">
        <f t="shared" si="429"/>
        <v>0.99999999999999956</v>
      </c>
      <c r="I1203" s="80">
        <f t="shared" si="429"/>
        <v>1.0000000000000002</v>
      </c>
      <c r="J1203" s="80">
        <f t="shared" si="429"/>
        <v>1</v>
      </c>
      <c r="K1203" s="80">
        <f t="shared" si="429"/>
        <v>0.99999999999999967</v>
      </c>
      <c r="L1203" s="80">
        <f t="shared" si="429"/>
        <v>0.99999999999999967</v>
      </c>
      <c r="M1203" s="80">
        <f t="shared" si="429"/>
        <v>1</v>
      </c>
      <c r="N1203" s="80">
        <f t="shared" si="429"/>
        <v>0.99999999999999956</v>
      </c>
      <c r="O1203" s="80">
        <f t="shared" si="429"/>
        <v>1.0000000000000002</v>
      </c>
      <c r="P1203" s="80">
        <f t="shared" si="429"/>
        <v>0.99999999999999967</v>
      </c>
      <c r="Q1203" s="80">
        <f t="shared" si="429"/>
        <v>1</v>
      </c>
      <c r="R1203" s="80">
        <f t="shared" si="429"/>
        <v>1.0000000000000002</v>
      </c>
      <c r="S1203" s="80">
        <f t="shared" si="429"/>
        <v>0.99999999999999989</v>
      </c>
      <c r="T1203" s="80">
        <f t="shared" si="429"/>
        <v>1</v>
      </c>
      <c r="U1203" s="80">
        <f t="shared" si="429"/>
        <v>0.99999999999999967</v>
      </c>
      <c r="V1203" s="80">
        <f t="shared" si="429"/>
        <v>1</v>
      </c>
      <c r="W1203" s="80">
        <f t="shared" si="429"/>
        <v>1.0000000000000004</v>
      </c>
      <c r="X1203" s="80">
        <f t="shared" si="429"/>
        <v>1</v>
      </c>
      <c r="Y1203" s="80">
        <f t="shared" si="429"/>
        <v>1.0000000000000004</v>
      </c>
      <c r="Z1203" s="80">
        <f t="shared" si="429"/>
        <v>1.0000000000000002</v>
      </c>
      <c r="AA1203" s="80">
        <f t="shared" si="429"/>
        <v>0.99999999999999989</v>
      </c>
      <c r="AB1203" s="80">
        <f t="shared" si="429"/>
        <v>1.0000000000000002</v>
      </c>
      <c r="AC1203" s="80">
        <f t="shared" si="429"/>
        <v>0.99999999999999989</v>
      </c>
      <c r="AD1203" s="80">
        <f t="shared" si="429"/>
        <v>0.99999999999999978</v>
      </c>
      <c r="AE1203" s="80">
        <f t="shared" si="429"/>
        <v>1.0000000000000004</v>
      </c>
      <c r="AF1203" s="80">
        <f t="shared" si="429"/>
        <v>1.0000000000000002</v>
      </c>
      <c r="AG1203" s="80">
        <f t="shared" si="429"/>
        <v>1.0000000000000004</v>
      </c>
      <c r="AH1203" s="80">
        <f t="shared" si="429"/>
        <v>0.99999999999999956</v>
      </c>
      <c r="AI1203" s="80">
        <f t="shared" si="429"/>
        <v>1</v>
      </c>
      <c r="AJ1203" s="80">
        <f t="shared" si="429"/>
        <v>0.99999999999999978</v>
      </c>
      <c r="AK1203" s="80">
        <f t="shared" ref="AK1203:BH1203" si="430">SUM(AK1175:AK1202)</f>
        <v>0.99999999999999944</v>
      </c>
      <c r="AL1203" s="80">
        <f t="shared" si="430"/>
        <v>0.99999999999999944</v>
      </c>
      <c r="AM1203" s="80">
        <f t="shared" si="430"/>
        <v>1.0000000000000004</v>
      </c>
      <c r="AN1203" s="80">
        <f t="shared" si="430"/>
        <v>1.0000000000000002</v>
      </c>
      <c r="AO1203" s="80">
        <f t="shared" si="430"/>
        <v>0.99999999999999967</v>
      </c>
      <c r="AP1203" s="80">
        <f t="shared" si="430"/>
        <v>0.99999999999999978</v>
      </c>
      <c r="AQ1203" s="80">
        <f t="shared" si="430"/>
        <v>1</v>
      </c>
      <c r="AR1203" s="80">
        <f t="shared" si="430"/>
        <v>1</v>
      </c>
      <c r="AS1203" s="80">
        <f t="shared" si="430"/>
        <v>0.99999999999999978</v>
      </c>
      <c r="AT1203" s="80">
        <f t="shared" si="430"/>
        <v>1.0000000000000004</v>
      </c>
      <c r="AU1203" s="80">
        <f t="shared" si="430"/>
        <v>1.0000000000000004</v>
      </c>
      <c r="AV1203" s="80">
        <f t="shared" si="430"/>
        <v>1.0000000000000002</v>
      </c>
      <c r="AW1203" s="80">
        <f t="shared" si="430"/>
        <v>1</v>
      </c>
      <c r="AX1203" s="80">
        <f t="shared" si="430"/>
        <v>1</v>
      </c>
      <c r="AY1203" s="80">
        <f t="shared" si="430"/>
        <v>0.99999999999999989</v>
      </c>
      <c r="AZ1203" s="80">
        <f t="shared" si="430"/>
        <v>1.0000000000000002</v>
      </c>
      <c r="BA1203" s="80">
        <f t="shared" ref="BA1203:BB1203" si="431">SUM(BA1175:BA1202)</f>
        <v>1.0000000000000002</v>
      </c>
      <c r="BB1203" s="80">
        <f t="shared" si="431"/>
        <v>0.99999999999999989</v>
      </c>
      <c r="BC1203" s="80">
        <f t="shared" ref="BC1203" si="432">SUM(BC1175:BC1202)</f>
        <v>1</v>
      </c>
      <c r="BD1203" s="80">
        <f t="shared" si="430"/>
        <v>1</v>
      </c>
      <c r="BE1203" s="80">
        <f t="shared" si="430"/>
        <v>0.99999999999999978</v>
      </c>
      <c r="BF1203" s="80">
        <f t="shared" si="430"/>
        <v>0.99999999999999956</v>
      </c>
      <c r="BG1203" s="80">
        <f t="shared" si="430"/>
        <v>1.0000000000000002</v>
      </c>
      <c r="BH1203" s="80" t="e">
        <f t="shared" si="430"/>
        <v>#DIV/0!</v>
      </c>
      <c r="BJ1203" s="267">
        <f t="array" ref="BJ1203">(MIN(IF($E$4:$BG$4=BJ$4,$E1203:$BG1203)))</f>
        <v>0.99999999999999967</v>
      </c>
      <c r="BK1203" s="267">
        <f t="array" ref="BK1203">(MAX(IF($E$4:$BG$4=BK$4,$E1203:$BG1203)))</f>
        <v>1.0000000000000004</v>
      </c>
      <c r="BL1203" s="267">
        <f t="array" ref="BL1203">(AVERAGE(IF($E$4:$BG$4=BL$4,$E1203:$BG1203)))</f>
        <v>1</v>
      </c>
      <c r="BM1203" s="267">
        <f t="array" ref="BM1203">(MIN(IF($E$4:$BG$4=BM$4,$E1203:$BG1203)))</f>
        <v>0.99999999999999956</v>
      </c>
      <c r="BN1203" s="267">
        <f t="array" ref="BN1203">(MAX(IF($E$4:$BG$4=BN$4,$E1203:$BG1203)))</f>
        <v>1.0000000000000002</v>
      </c>
      <c r="BO1203" s="267">
        <f t="array" ref="BO1203">(AVERAGE(IF($E$4:$BG$4=BO$4,$E1203:$BG1203)))</f>
        <v>0.99999999999999978</v>
      </c>
      <c r="BP1203" s="267">
        <f t="array" ref="BP1203">(MIN(IF($E$4:$BG$4=BP$4,$E1203:$BG1203)))</f>
        <v>0.99999999999999944</v>
      </c>
      <c r="BQ1203" s="267">
        <f t="array" ref="BQ1203">(MAX(IF($E$4:$BG$4=BQ$4,$E1203:$BG1203)))</f>
        <v>1.0000000000000004</v>
      </c>
      <c r="BR1203" s="267">
        <f t="array" ref="BR1203">(AVERAGE(IF($E$4:$BG$4=BR$4,$E1203:$BG1203)))</f>
        <v>0.99999999999999967</v>
      </c>
      <c r="BS1203" s="267">
        <f t="array" ref="BS1203">(MIN(IF($E$4:$BG$4=BS$4,$E1203:$BG1203)))</f>
        <v>0.99999999999999956</v>
      </c>
      <c r="BT1203" s="267">
        <f t="array" ref="BT1203">(MAX(IF($E$4:$BG$4=BT$4,$E1203:$BG1203)))</f>
        <v>1.0000000000000004</v>
      </c>
      <c r="BU1203" s="267">
        <f t="array" ref="BU1203">(AVERAGE(IF($E$4:$BG$4=BU$4,$E1203:$BG1203)))</f>
        <v>0.99999999999999978</v>
      </c>
      <c r="BV1203" s="267">
        <f t="array" ref="BV1203">(MIN(IF($E$4:$BG$4=BV$4,$E1203:$BG1203)))</f>
        <v>0.99999999999999978</v>
      </c>
      <c r="BW1203" s="267">
        <f t="array" ref="BW1203">(MAX(IF($E$4:$BG$4=BW$4,$E1203:$BG1203)))</f>
        <v>1.0000000000000002</v>
      </c>
      <c r="BX1203" s="267">
        <f t="array" ref="BX1203">(AVERAGE(IF($E$4:$BG$4=BX$4,$E1203:$BG1203)))</f>
        <v>1</v>
      </c>
      <c r="BY1203" s="267">
        <f t="array" ref="BY1203">(MIN(IF($E$4:$BG$4=BY$4,$E1203:$BG1203)))</f>
        <v>0.99999999999999967</v>
      </c>
      <c r="BZ1203" s="267">
        <f t="array" ref="BZ1203">(MAX(IF($E$4:$BG$4=BZ$4,$E1203:$BG1203)))</f>
        <v>1.0000000000000004</v>
      </c>
      <c r="CA1203" s="267">
        <f t="array" ref="CA1203">(AVERAGE(IF($E$4:$BG$4=CA$4,$E1203:$BG1203)))</f>
        <v>1</v>
      </c>
      <c r="CB1203" s="268">
        <f t="shared" si="424"/>
        <v>1</v>
      </c>
      <c r="CC1203" s="268">
        <f t="shared" si="425"/>
        <v>1</v>
      </c>
      <c r="CD1203" s="268">
        <f t="shared" si="426"/>
        <v>1</v>
      </c>
      <c r="CE1203" s="79"/>
      <c r="CF1203" s="79"/>
      <c r="CG1203" s="79"/>
      <c r="CH1203" s="79"/>
      <c r="CI1203" s="79"/>
      <c r="CJ1203" s="79"/>
      <c r="CK1203" s="79"/>
      <c r="CL1203" s="79"/>
      <c r="CM1203" s="79"/>
      <c r="CN1203" s="79"/>
    </row>
    <row r="1204" spans="1:97">
      <c r="BJ1204" s="272"/>
      <c r="BK1204" s="272"/>
      <c r="BL1204" s="272"/>
      <c r="BM1204" s="272"/>
      <c r="BN1204" s="272"/>
      <c r="BO1204" s="272"/>
      <c r="BP1204" s="272"/>
      <c r="BQ1204" s="272"/>
      <c r="BR1204" s="272"/>
      <c r="BS1204" s="272"/>
      <c r="BT1204" s="272"/>
      <c r="BU1204" s="272"/>
      <c r="BV1204" s="272"/>
      <c r="BW1204" s="272"/>
      <c r="BX1204" s="272"/>
      <c r="BY1204" s="272"/>
      <c r="BZ1204" s="272"/>
      <c r="CA1204" s="272"/>
      <c r="CB1204" s="273"/>
      <c r="CC1204" s="273"/>
      <c r="CD1204" s="273"/>
      <c r="CE1204" s="92"/>
      <c r="CF1204" s="92"/>
      <c r="CG1204" s="92"/>
      <c r="CH1204" s="92"/>
      <c r="CI1204" s="92"/>
      <c r="CJ1204" s="92"/>
      <c r="CK1204" s="92"/>
      <c r="CL1204" s="92"/>
      <c r="CM1204" s="92"/>
      <c r="CN1204" s="92"/>
      <c r="CO1204" s="92"/>
      <c r="CP1204" s="92"/>
      <c r="CQ1204" s="92"/>
      <c r="CR1204" s="92"/>
      <c r="CS1204" s="92"/>
    </row>
    <row r="1205" spans="1:97">
      <c r="BJ1205" s="272"/>
      <c r="BK1205" s="272"/>
      <c r="BL1205" s="272"/>
      <c r="BM1205" s="272"/>
      <c r="BN1205" s="272"/>
      <c r="BO1205" s="272"/>
      <c r="BP1205" s="272"/>
      <c r="BQ1205" s="272"/>
      <c r="BR1205" s="272"/>
      <c r="BS1205" s="272"/>
      <c r="BT1205" s="272"/>
      <c r="BU1205" s="272"/>
      <c r="BV1205" s="272"/>
      <c r="BW1205" s="272"/>
      <c r="BX1205" s="272"/>
      <c r="BY1205" s="272"/>
      <c r="BZ1205" s="272"/>
      <c r="CA1205" s="272"/>
      <c r="CB1205" s="273"/>
      <c r="CC1205" s="273"/>
      <c r="CD1205" s="273"/>
      <c r="CE1205" s="92"/>
      <c r="CF1205" s="92"/>
      <c r="CG1205" s="92"/>
      <c r="CH1205" s="92"/>
      <c r="CI1205" s="92"/>
      <c r="CJ1205" s="92"/>
      <c r="CK1205" s="92"/>
      <c r="CL1205" s="92"/>
      <c r="CM1205" s="92"/>
      <c r="CN1205" s="92"/>
      <c r="CO1205" s="92"/>
      <c r="CP1205" s="92"/>
      <c r="CQ1205" s="92"/>
      <c r="CR1205" s="92"/>
      <c r="CS1205" s="92"/>
    </row>
    <row r="1206" spans="1:97">
      <c r="BJ1206" s="272"/>
      <c r="BK1206" s="272"/>
      <c r="BL1206" s="272"/>
      <c r="BM1206" s="272"/>
      <c r="BN1206" s="272"/>
      <c r="BO1206" s="272"/>
      <c r="BP1206" s="272"/>
      <c r="BQ1206" s="272"/>
      <c r="BR1206" s="272"/>
      <c r="BS1206" s="272"/>
      <c r="BT1206" s="272"/>
      <c r="BU1206" s="272"/>
      <c r="BV1206" s="272"/>
      <c r="BW1206" s="272"/>
      <c r="BX1206" s="272"/>
      <c r="BY1206" s="272"/>
      <c r="BZ1206" s="272"/>
      <c r="CA1206" s="272"/>
      <c r="CB1206" s="273"/>
      <c r="CC1206" s="273"/>
      <c r="CD1206" s="273"/>
      <c r="CE1206" s="92"/>
      <c r="CF1206" s="92"/>
      <c r="CG1206" s="92"/>
      <c r="CH1206" s="92"/>
      <c r="CI1206" s="92"/>
      <c r="CJ1206" s="92"/>
      <c r="CK1206" s="92"/>
      <c r="CL1206" s="92"/>
      <c r="CM1206" s="92"/>
      <c r="CN1206" s="92"/>
      <c r="CO1206" s="92"/>
      <c r="CP1206" s="92"/>
      <c r="CQ1206" s="92"/>
      <c r="CR1206" s="92"/>
      <c r="CS1206" s="92"/>
    </row>
  </sheetData>
  <sheetProtection password="F441" sheet="1" objects="1" scenarios="1" selectLockedCells="1" selectUnlockedCells="1"/>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002060"/>
  </sheetPr>
  <dimension ref="A3:BF48"/>
  <sheetViews>
    <sheetView topLeftCell="A25" workbookViewId="0">
      <selection activeCell="G43" sqref="G43"/>
    </sheetView>
  </sheetViews>
  <sheetFormatPr defaultColWidth="9.3984375" defaultRowHeight="12.75"/>
  <cols>
    <col min="1" max="1" width="27.19921875" style="95" customWidth="1"/>
    <col min="2" max="2" width="8.3984375" style="95" bestFit="1" customWidth="1"/>
    <col min="3" max="3" width="21.796875" style="95" customWidth="1"/>
    <col min="4" max="4" width="21" style="95" customWidth="1"/>
    <col min="5" max="6" width="15.796875" style="95" customWidth="1"/>
    <col min="7" max="7" width="17.19921875" style="95" bestFit="1" customWidth="1"/>
    <col min="8" max="23" width="15.796875" style="95" customWidth="1"/>
    <col min="24" max="24" width="17.19921875" style="95" bestFit="1" customWidth="1"/>
    <col min="25" max="25" width="15.796875" style="95" customWidth="1"/>
    <col min="26" max="26" width="17.19921875" style="95" bestFit="1" customWidth="1"/>
    <col min="27" max="30" width="15.796875" style="95" customWidth="1"/>
    <col min="31" max="31" width="17.19921875" style="95" bestFit="1" customWidth="1"/>
    <col min="32" max="52" width="15.796875" style="95" customWidth="1"/>
    <col min="53" max="53" width="15.796875" style="496" customWidth="1"/>
    <col min="54" max="57" width="15.796875" style="95" customWidth="1"/>
    <col min="58" max="58" width="19.796875" style="95" customWidth="1"/>
    <col min="59" max="16384" width="9.3984375" style="95"/>
  </cols>
  <sheetData>
    <row r="3" spans="1:58">
      <c r="C3" s="86">
        <v>10</v>
      </c>
      <c r="D3" s="86">
        <v>30</v>
      </c>
      <c r="E3" s="86">
        <v>40</v>
      </c>
      <c r="F3" s="86">
        <v>60</v>
      </c>
      <c r="G3" s="86">
        <v>70</v>
      </c>
      <c r="H3" s="86">
        <v>80</v>
      </c>
      <c r="I3" s="86">
        <v>90</v>
      </c>
      <c r="J3" s="86">
        <v>100</v>
      </c>
      <c r="K3" s="86">
        <v>120</v>
      </c>
      <c r="L3" s="86">
        <v>130</v>
      </c>
      <c r="M3" s="86">
        <v>150</v>
      </c>
      <c r="N3" s="86">
        <v>160</v>
      </c>
      <c r="O3" s="86">
        <v>170</v>
      </c>
      <c r="P3" s="86">
        <v>180</v>
      </c>
      <c r="Q3" s="86">
        <v>190</v>
      </c>
      <c r="R3" s="86">
        <v>200</v>
      </c>
      <c r="S3" s="86">
        <v>210</v>
      </c>
      <c r="T3" s="86">
        <v>220</v>
      </c>
      <c r="U3" s="86">
        <v>230</v>
      </c>
      <c r="V3" s="86">
        <v>240</v>
      </c>
      <c r="W3" s="86">
        <v>250</v>
      </c>
      <c r="X3" s="86">
        <v>260</v>
      </c>
      <c r="Y3" s="86">
        <v>270</v>
      </c>
      <c r="Z3" s="86">
        <v>280</v>
      </c>
      <c r="AA3" s="86">
        <v>300</v>
      </c>
      <c r="AB3" s="86">
        <v>310</v>
      </c>
      <c r="AC3" s="86">
        <v>320</v>
      </c>
      <c r="AD3" s="86">
        <v>330</v>
      </c>
      <c r="AE3" s="86">
        <v>350</v>
      </c>
      <c r="AF3" s="86">
        <v>360</v>
      </c>
      <c r="AG3" s="86">
        <v>380</v>
      </c>
      <c r="AH3" s="86">
        <v>390</v>
      </c>
      <c r="AI3" s="86">
        <v>400</v>
      </c>
      <c r="AJ3" s="86">
        <v>410</v>
      </c>
      <c r="AK3" s="86">
        <v>420</v>
      </c>
      <c r="AL3" s="86">
        <v>480</v>
      </c>
      <c r="AM3" s="86">
        <v>500</v>
      </c>
      <c r="AN3" s="86">
        <v>510</v>
      </c>
      <c r="AO3" s="86">
        <v>520</v>
      </c>
      <c r="AP3" s="86">
        <v>530</v>
      </c>
      <c r="AQ3" s="86">
        <v>540</v>
      </c>
      <c r="AR3" s="86">
        <v>550</v>
      </c>
      <c r="AS3" s="86">
        <v>560</v>
      </c>
      <c r="AT3" s="86">
        <v>570</v>
      </c>
      <c r="AU3" s="86">
        <v>580</v>
      </c>
      <c r="AV3" s="86">
        <v>590</v>
      </c>
      <c r="AW3" s="86">
        <v>600</v>
      </c>
      <c r="AX3" s="86">
        <v>610</v>
      </c>
      <c r="AY3" s="86">
        <v>620</v>
      </c>
      <c r="AZ3" s="86">
        <v>630</v>
      </c>
      <c r="BA3" s="86">
        <v>640</v>
      </c>
      <c r="BB3" s="86">
        <v>960</v>
      </c>
      <c r="BC3" s="86">
        <v>970</v>
      </c>
      <c r="BD3" s="86">
        <v>980</v>
      </c>
      <c r="BE3" s="86">
        <v>990</v>
      </c>
      <c r="BF3" s="287" t="s">
        <v>497</v>
      </c>
    </row>
    <row r="4" spans="1:58" ht="25.5">
      <c r="C4" s="23" t="str">
        <f t="shared" ref="C4:BE4" si="0">VLOOKUP(C3,num,15,FALSE)</f>
        <v>Barrington</v>
      </c>
      <c r="D4" s="23" t="str">
        <f t="shared" si="0"/>
        <v>Burrillville</v>
      </c>
      <c r="E4" s="23" t="str">
        <f t="shared" si="0"/>
        <v>Central Falls</v>
      </c>
      <c r="F4" s="23" t="str">
        <f t="shared" si="0"/>
        <v>Coventry</v>
      </c>
      <c r="G4" s="23" t="str">
        <f t="shared" si="0"/>
        <v>Cranston</v>
      </c>
      <c r="H4" s="23" t="str">
        <f t="shared" si="0"/>
        <v>Cumberland</v>
      </c>
      <c r="I4" s="23" t="str">
        <f t="shared" si="0"/>
        <v>East Greenwich</v>
      </c>
      <c r="J4" s="23" t="str">
        <f t="shared" si="0"/>
        <v>E Providence</v>
      </c>
      <c r="K4" s="23" t="str">
        <f t="shared" si="0"/>
        <v>Foster</v>
      </c>
      <c r="L4" s="23" t="str">
        <f t="shared" si="0"/>
        <v>Glocester</v>
      </c>
      <c r="M4" s="23" t="str">
        <f t="shared" si="0"/>
        <v>Jamestown</v>
      </c>
      <c r="N4" s="23" t="str">
        <f t="shared" si="0"/>
        <v>Johnston</v>
      </c>
      <c r="O4" s="23" t="str">
        <f t="shared" si="0"/>
        <v>Lincoln</v>
      </c>
      <c r="P4" s="23" t="str">
        <f t="shared" si="0"/>
        <v>Little Compton</v>
      </c>
      <c r="Q4" s="23" t="str">
        <f t="shared" si="0"/>
        <v>Middletown</v>
      </c>
      <c r="R4" s="23" t="str">
        <f t="shared" si="0"/>
        <v>Narragansett</v>
      </c>
      <c r="S4" s="23" t="str">
        <f t="shared" si="0"/>
        <v>Newport</v>
      </c>
      <c r="T4" s="23" t="str">
        <f t="shared" si="0"/>
        <v>New Shoreham</v>
      </c>
      <c r="U4" s="23" t="str">
        <f t="shared" si="0"/>
        <v>North Kingstown</v>
      </c>
      <c r="V4" s="23" t="str">
        <f t="shared" si="0"/>
        <v>North Providence</v>
      </c>
      <c r="W4" s="23" t="str">
        <f t="shared" si="0"/>
        <v>North Smithfield</v>
      </c>
      <c r="X4" s="23" t="str">
        <f t="shared" si="0"/>
        <v>Pawtucket</v>
      </c>
      <c r="Y4" s="23" t="str">
        <f t="shared" si="0"/>
        <v>Portsmouth</v>
      </c>
      <c r="Z4" s="23" t="str">
        <f t="shared" si="0"/>
        <v>Providence</v>
      </c>
      <c r="AA4" s="23" t="str">
        <f t="shared" si="0"/>
        <v>Scituate</v>
      </c>
      <c r="AB4" s="23" t="str">
        <f t="shared" si="0"/>
        <v>Smithfield</v>
      </c>
      <c r="AC4" s="23" t="str">
        <f t="shared" si="0"/>
        <v>South Kingstown</v>
      </c>
      <c r="AD4" s="23" t="str">
        <f t="shared" si="0"/>
        <v>Tiverton</v>
      </c>
      <c r="AE4" s="23" t="str">
        <f t="shared" si="0"/>
        <v>Warwick</v>
      </c>
      <c r="AF4" s="23" t="str">
        <f t="shared" si="0"/>
        <v>Westerly</v>
      </c>
      <c r="AG4" s="23" t="str">
        <f t="shared" si="0"/>
        <v>W Warwick</v>
      </c>
      <c r="AH4" s="23" t="str">
        <f t="shared" si="0"/>
        <v>Woonsocket</v>
      </c>
      <c r="AI4" s="23" t="str">
        <f t="shared" si="0"/>
        <v>Davies</v>
      </c>
      <c r="AJ4" s="23" t="str">
        <f t="shared" si="0"/>
        <v>Deaf</v>
      </c>
      <c r="AK4" s="23" t="str">
        <f t="shared" si="0"/>
        <v>Metropolitan C&amp;TC</v>
      </c>
      <c r="AL4" s="23" t="str">
        <f t="shared" si="0"/>
        <v>Highlander</v>
      </c>
      <c r="AM4" s="23" t="str">
        <f t="shared" si="0"/>
        <v>New England Laborers</v>
      </c>
      <c r="AN4" s="23" t="str">
        <f t="shared" si="0"/>
        <v>Cuffee</v>
      </c>
      <c r="AO4" s="23" t="str">
        <f t="shared" si="0"/>
        <v>Kingston Hill</v>
      </c>
      <c r="AP4" s="23" t="str">
        <f t="shared" si="0"/>
        <v>International</v>
      </c>
      <c r="AQ4" s="23" t="str">
        <f t="shared" si="0"/>
        <v>Blackstone</v>
      </c>
      <c r="AR4" s="23" t="str">
        <f t="shared" si="0"/>
        <v>Compass</v>
      </c>
      <c r="AS4" s="23" t="str">
        <f t="shared" si="0"/>
        <v>Times 2</v>
      </c>
      <c r="AT4" s="23" t="str">
        <f t="shared" si="0"/>
        <v>ACES</v>
      </c>
      <c r="AU4" s="23" t="str">
        <f t="shared" si="0"/>
        <v>Beacon</v>
      </c>
      <c r="AV4" s="23" t="str">
        <f t="shared" si="0"/>
        <v>Learning Community</v>
      </c>
      <c r="AW4" s="23" t="str">
        <f t="shared" si="0"/>
        <v>Segue</v>
      </c>
      <c r="AX4" s="23" t="str">
        <f t="shared" si="0"/>
        <v>RIMA-BV</v>
      </c>
      <c r="AY4" s="23" t="str">
        <f t="shared" ref="AY4:AZ4" si="1">VLOOKUP(AY3,num,15,FALSE)</f>
        <v>Greene</v>
      </c>
      <c r="AZ4" s="23" t="str">
        <f t="shared" si="1"/>
        <v>Trinity</v>
      </c>
      <c r="BA4" s="23" t="str">
        <f t="shared" ref="BA4" si="2">VLOOKUP(BA3,num,15,FALSE)</f>
        <v>RINI</v>
      </c>
      <c r="BB4" s="23" t="str">
        <f t="shared" si="0"/>
        <v>Bristol-Warren</v>
      </c>
      <c r="BC4" s="23" t="str">
        <f t="shared" si="0"/>
        <v>Exeter-W. Greenwich</v>
      </c>
      <c r="BD4" s="23" t="str">
        <f t="shared" si="0"/>
        <v>Chariho</v>
      </c>
      <c r="BE4" s="23" t="str">
        <f t="shared" si="0"/>
        <v>Foster-Glocester</v>
      </c>
      <c r="BF4" s="288"/>
    </row>
    <row r="6" spans="1:58">
      <c r="A6" s="95" t="s">
        <v>1467</v>
      </c>
      <c r="C6" s="96">
        <f>ALL!E39</f>
        <v>44851747.75</v>
      </c>
      <c r="D6" s="96">
        <f>ALL!F39</f>
        <v>31681821.149999991</v>
      </c>
      <c r="E6" s="96">
        <f>ALL!G39</f>
        <v>51519365.940000013</v>
      </c>
      <c r="F6" s="96">
        <f>ALL!H39</f>
        <v>67620140.659999952</v>
      </c>
      <c r="G6" s="96">
        <f>ALL!I39</f>
        <v>140651662.24000004</v>
      </c>
      <c r="H6" s="96">
        <f>ALL!J39</f>
        <v>55508846.329999991</v>
      </c>
      <c r="I6" s="96">
        <f>ALL!K39</f>
        <v>32975952.34</v>
      </c>
      <c r="J6" s="96">
        <f>ALL!L39</f>
        <v>77242919.719999984</v>
      </c>
      <c r="K6" s="96">
        <f>ALL!M39</f>
        <v>4491332.5699999994</v>
      </c>
      <c r="L6" s="96">
        <f>ALL!N39</f>
        <v>8767933.5900000017</v>
      </c>
      <c r="M6" s="96">
        <f>ALL!O39</f>
        <v>12049735</v>
      </c>
      <c r="N6" s="96">
        <f>ALL!P39</f>
        <v>50452203.230000004</v>
      </c>
      <c r="O6" s="96">
        <f>ALL!Q39</f>
        <v>49551777.640000008</v>
      </c>
      <c r="P6" s="96">
        <f>ALL!R39</f>
        <v>6995202.5500000007</v>
      </c>
      <c r="Q6" s="96">
        <f>ALL!S39</f>
        <v>37340131.18</v>
      </c>
      <c r="R6" s="96">
        <f>ALL!T39</f>
        <v>26850370.65000001</v>
      </c>
      <c r="S6" s="96">
        <f>ALL!U39</f>
        <v>39683488.520000003</v>
      </c>
      <c r="T6" s="96">
        <f>ALL!V39</f>
        <v>4443922.6900000013</v>
      </c>
      <c r="U6" s="96">
        <f>ALL!W39</f>
        <v>61636873.709999993</v>
      </c>
      <c r="V6" s="96">
        <f>ALL!X39</f>
        <v>47235638.110000007</v>
      </c>
      <c r="W6" s="96">
        <f>ALL!Y39</f>
        <v>23498112.629999999</v>
      </c>
      <c r="X6" s="96">
        <f>ALL!Z39</f>
        <v>112889496.80999999</v>
      </c>
      <c r="Y6" s="96">
        <f>ALL!AA39</f>
        <v>36591166.899999991</v>
      </c>
      <c r="Z6" s="96">
        <f>ALL!AB39</f>
        <v>364621276.75</v>
      </c>
      <c r="AA6" s="96">
        <f>ALL!AC39</f>
        <v>22330940.119999997</v>
      </c>
      <c r="AB6" s="96">
        <f>ALL!AD39</f>
        <v>34311788.369999997</v>
      </c>
      <c r="AC6" s="96">
        <f>ALL!AE39</f>
        <v>59950441.639999986</v>
      </c>
      <c r="AD6" s="96">
        <f>ALL!AF39</f>
        <v>28715477.609999999</v>
      </c>
      <c r="AE6" s="96">
        <f>ALL!AG39</f>
        <v>162729013.37</v>
      </c>
      <c r="AF6" s="96">
        <f>ALL!AH39</f>
        <v>55015252.749999978</v>
      </c>
      <c r="AG6" s="96">
        <f>ALL!AI39</f>
        <v>53918748.079999998</v>
      </c>
      <c r="AH6" s="96">
        <f>ALL!AJ39</f>
        <v>77022482.469999969</v>
      </c>
      <c r="AI6" s="96">
        <f>ALL!AK39</f>
        <v>15288032.970000008</v>
      </c>
      <c r="AJ6" s="96">
        <f>ALL!AL39</f>
        <v>6676057.1399999997</v>
      </c>
      <c r="AK6" s="96">
        <f>ALL!AM39</f>
        <v>13558433.850000001</v>
      </c>
      <c r="AL6" s="96">
        <f>ALL!AN39</f>
        <v>5394469.3100000005</v>
      </c>
      <c r="AM6" s="96">
        <f>ALL!AO39</f>
        <v>2672157.8400000008</v>
      </c>
      <c r="AN6" s="96">
        <f>ALL!AP39</f>
        <v>9136035.459999999</v>
      </c>
      <c r="AO6" s="96">
        <f>ALL!AQ39</f>
        <v>2363028.27</v>
      </c>
      <c r="AP6" s="96">
        <f>ALL!AR39</f>
        <v>4288928.96</v>
      </c>
      <c r="AQ6" s="96">
        <f>ALL!AS39</f>
        <v>2241083.3699999992</v>
      </c>
      <c r="AR6" s="96">
        <f>ALL!AT39</f>
        <v>2103413.9499999997</v>
      </c>
      <c r="AS6" s="96">
        <f>ALL!AU39</f>
        <v>7733048.6499999994</v>
      </c>
      <c r="AT6" s="96">
        <f>ALL!AV39</f>
        <v>3209421.2600000007</v>
      </c>
      <c r="AU6" s="96">
        <f>ALL!AW39</f>
        <v>2923824.3800000008</v>
      </c>
      <c r="AV6" s="96">
        <f>ALL!AX39</f>
        <v>7358041.5499999998</v>
      </c>
      <c r="AW6" s="96">
        <f>ALL!AY39</f>
        <v>2736067.01</v>
      </c>
      <c r="AX6" s="96">
        <f>ALL!AZ39</f>
        <v>6080781.04</v>
      </c>
      <c r="AY6" s="96">
        <f>ALL!BA39</f>
        <v>1745929.0500000003</v>
      </c>
      <c r="AZ6" s="96">
        <f>ALL!BB39</f>
        <v>1150163.8099999998</v>
      </c>
      <c r="BA6" s="96">
        <f>ALL!BC39</f>
        <v>1730643.38</v>
      </c>
      <c r="BB6" s="96">
        <f>ALL!BD39</f>
        <v>52750040.859999999</v>
      </c>
      <c r="BC6" s="96">
        <f>ALL!BE39</f>
        <v>32331544.469999999</v>
      </c>
      <c r="BD6" s="96">
        <f>ALL!BF39</f>
        <v>55831939.180000015</v>
      </c>
      <c r="BE6" s="96">
        <f>ALL!BG39</f>
        <v>18267710.829999998</v>
      </c>
      <c r="BF6" s="96">
        <f>ALL!BH39</f>
        <v>2140716059.6700003</v>
      </c>
    </row>
    <row r="7" spans="1:58">
      <c r="A7" s="95" t="s">
        <v>1458</v>
      </c>
      <c r="C7" s="96">
        <f>ALL!E53</f>
        <v>44851747.750000007</v>
      </c>
      <c r="D7" s="96">
        <f>ALL!F53</f>
        <v>31681821.150000017</v>
      </c>
      <c r="E7" s="96">
        <f>ALL!G53</f>
        <v>51519365.940000057</v>
      </c>
      <c r="F7" s="96">
        <f>ALL!H53</f>
        <v>67620140.66000016</v>
      </c>
      <c r="G7" s="96">
        <f>ALL!I53</f>
        <v>140651662.2399998</v>
      </c>
      <c r="H7" s="96">
        <f>ALL!J53</f>
        <v>55508846.329999998</v>
      </c>
      <c r="I7" s="96">
        <f>ALL!K53</f>
        <v>32975952.339999974</v>
      </c>
      <c r="J7" s="96">
        <f>ALL!L53</f>
        <v>77242919.719999969</v>
      </c>
      <c r="K7" s="96">
        <f>ALL!M53</f>
        <v>4491332.5699999984</v>
      </c>
      <c r="L7" s="96">
        <f>ALL!N53</f>
        <v>8767933.5899999961</v>
      </c>
      <c r="M7" s="96">
        <f>ALL!O53</f>
        <v>12049735.000000004</v>
      </c>
      <c r="N7" s="96">
        <f>ALL!P53</f>
        <v>50452203.229999967</v>
      </c>
      <c r="O7" s="96">
        <f>ALL!Q53</f>
        <v>49551777.639999993</v>
      </c>
      <c r="P7" s="96">
        <f>ALL!R53</f>
        <v>6995202.5499999998</v>
      </c>
      <c r="Q7" s="96">
        <f>ALL!S53</f>
        <v>37340131.179999977</v>
      </c>
      <c r="R7" s="96">
        <f>ALL!T53</f>
        <v>26850370.650000006</v>
      </c>
      <c r="S7" s="96">
        <f>ALL!U53</f>
        <v>39683488.519999996</v>
      </c>
      <c r="T7" s="96">
        <f>ALL!V53</f>
        <v>4443922.6900000023</v>
      </c>
      <c r="U7" s="96">
        <f>ALL!W53</f>
        <v>61636873.710000068</v>
      </c>
      <c r="V7" s="96">
        <f>ALL!X53</f>
        <v>47235638.109999955</v>
      </c>
      <c r="W7" s="96">
        <f>ALL!Y53</f>
        <v>23498112.629999995</v>
      </c>
      <c r="X7" s="96">
        <f>ALL!Z53</f>
        <v>112889496.8099997</v>
      </c>
      <c r="Y7" s="96">
        <f>ALL!AA53</f>
        <v>36591166.900000073</v>
      </c>
      <c r="Z7" s="96">
        <f>ALL!AB53</f>
        <v>364621276.75000018</v>
      </c>
      <c r="AA7" s="96">
        <f>ALL!AC53</f>
        <v>22330940.119999997</v>
      </c>
      <c r="AB7" s="96">
        <f>ALL!AD53</f>
        <v>34311788.369999975</v>
      </c>
      <c r="AC7" s="96">
        <f>ALL!AE53</f>
        <v>59950441.639999948</v>
      </c>
      <c r="AD7" s="96">
        <f>ALL!AF53</f>
        <v>28715477.610000014</v>
      </c>
      <c r="AE7" s="96">
        <f>ALL!AG53</f>
        <v>162729013.37000003</v>
      </c>
      <c r="AF7" s="96">
        <f>ALL!AH53</f>
        <v>55015252.750000238</v>
      </c>
      <c r="AG7" s="96">
        <f>ALL!AI53</f>
        <v>53918748.080000013</v>
      </c>
      <c r="AH7" s="96">
        <f>ALL!AJ53</f>
        <v>77022482.469999939</v>
      </c>
      <c r="AI7" s="96">
        <f>ALL!AK53</f>
        <v>15288032.970000003</v>
      </c>
      <c r="AJ7" s="96">
        <f>ALL!AL53</f>
        <v>6676057.1400000006</v>
      </c>
      <c r="AK7" s="96">
        <f>ALL!AM53</f>
        <v>13558433.850000003</v>
      </c>
      <c r="AL7" s="96">
        <f>ALL!AN53</f>
        <v>5394469.3100000005</v>
      </c>
      <c r="AM7" s="96">
        <f>ALL!AO53</f>
        <v>2672157.8400000008</v>
      </c>
      <c r="AN7" s="96">
        <f>ALL!AP53</f>
        <v>9136035.4599999972</v>
      </c>
      <c r="AO7" s="96">
        <f>ALL!AQ53</f>
        <v>2363028.2700000009</v>
      </c>
      <c r="AP7" s="96">
        <f>ALL!AR53</f>
        <v>4288928.96</v>
      </c>
      <c r="AQ7" s="96">
        <f>ALL!AS53</f>
        <v>2241083.3700000006</v>
      </c>
      <c r="AR7" s="96">
        <f>ALL!AT53</f>
        <v>2103413.9499999997</v>
      </c>
      <c r="AS7" s="96">
        <f>ALL!AU53</f>
        <v>7733048.6499999985</v>
      </c>
      <c r="AT7" s="96">
        <f>ALL!AV53</f>
        <v>3209421.2600000002</v>
      </c>
      <c r="AU7" s="96">
        <f>ALL!AW53</f>
        <v>2923824.3800000008</v>
      </c>
      <c r="AV7" s="96">
        <f>ALL!AX53</f>
        <v>7358041.5499999989</v>
      </c>
      <c r="AW7" s="96">
        <f>ALL!AY53</f>
        <v>2736067.0100000002</v>
      </c>
      <c r="AX7" s="96">
        <f>ALL!AZ53</f>
        <v>6080781.040000001</v>
      </c>
      <c r="AY7" s="96">
        <f>ALL!BA53</f>
        <v>1745929.0500000003</v>
      </c>
      <c r="AZ7" s="96">
        <f>ALL!BB53</f>
        <v>1150163.81</v>
      </c>
      <c r="BA7" s="96">
        <f>ALL!BC53</f>
        <v>1730643.38</v>
      </c>
      <c r="BB7" s="96">
        <f>ALL!BD53</f>
        <v>52750040.860000044</v>
      </c>
      <c r="BC7" s="96">
        <f>ALL!BE53</f>
        <v>32331544.480000004</v>
      </c>
      <c r="BD7" s="96">
        <f>ALL!BF53</f>
        <v>55831939.18</v>
      </c>
      <c r="BE7" s="96">
        <f>ALL!BG53</f>
        <v>18267710.829999987</v>
      </c>
      <c r="BF7" s="96">
        <f>ALL!BH53</f>
        <v>2140716059.6700001</v>
      </c>
    </row>
    <row r="8" spans="1:58">
      <c r="A8" s="95" t="s">
        <v>1459</v>
      </c>
      <c r="C8" s="96">
        <f>ALL!E79</f>
        <v>44851747.750000022</v>
      </c>
      <c r="D8" s="96">
        <f>ALL!F79</f>
        <v>31681821.15000001</v>
      </c>
      <c r="E8" s="96">
        <f>ALL!G79</f>
        <v>51519365.940000057</v>
      </c>
      <c r="F8" s="96">
        <f>ALL!H79</f>
        <v>67620140.660000116</v>
      </c>
      <c r="G8" s="96">
        <f>ALL!I79</f>
        <v>140651662.23999971</v>
      </c>
      <c r="H8" s="96">
        <f>ALL!J79</f>
        <v>55508846.330000035</v>
      </c>
      <c r="I8" s="96">
        <f>ALL!K79</f>
        <v>32975952.339999977</v>
      </c>
      <c r="J8" s="96">
        <f>ALL!L79</f>
        <v>77242919.720000014</v>
      </c>
      <c r="K8" s="96">
        <f>ALL!M79</f>
        <v>4491332.5699999984</v>
      </c>
      <c r="L8" s="96">
        <f>ALL!N79</f>
        <v>8767933.589999998</v>
      </c>
      <c r="M8" s="96">
        <f>ALL!O79</f>
        <v>12049735.000000002</v>
      </c>
      <c r="N8" s="96">
        <f>ALL!P79</f>
        <v>50452203.22999993</v>
      </c>
      <c r="O8" s="96">
        <f>ALL!Q79</f>
        <v>49551777.640000008</v>
      </c>
      <c r="P8" s="96">
        <f>ALL!R79</f>
        <v>6995202.5499999998</v>
      </c>
      <c r="Q8" s="96">
        <f>ALL!S79</f>
        <v>37340131.179999992</v>
      </c>
      <c r="R8" s="96">
        <f>ALL!T79</f>
        <v>26850370.649999999</v>
      </c>
      <c r="S8" s="96">
        <f>ALL!U79</f>
        <v>39683488.519999996</v>
      </c>
      <c r="T8" s="96">
        <f>ALL!V79</f>
        <v>4443922.6900000023</v>
      </c>
      <c r="U8" s="96">
        <f>ALL!W79</f>
        <v>61636873.710000031</v>
      </c>
      <c r="V8" s="96">
        <f>ALL!X79</f>
        <v>47235638.109999962</v>
      </c>
      <c r="W8" s="96">
        <f>ALL!Y79</f>
        <v>23498112.629999995</v>
      </c>
      <c r="X8" s="96">
        <f>ALL!Z79</f>
        <v>112889496.80999996</v>
      </c>
      <c r="Y8" s="96">
        <f>ALL!AA79</f>
        <v>36591166.900000051</v>
      </c>
      <c r="Z8" s="96">
        <f>ALL!AB79</f>
        <v>364621276.75000012</v>
      </c>
      <c r="AA8" s="96">
        <f>ALL!AC79</f>
        <v>22330940.119999997</v>
      </c>
      <c r="AB8" s="96">
        <f>ALL!AD79</f>
        <v>34311788.369999997</v>
      </c>
      <c r="AC8" s="96">
        <f>ALL!AE79</f>
        <v>59950441.639999919</v>
      </c>
      <c r="AD8" s="96">
        <f>ALL!AF79</f>
        <v>28715477.610000003</v>
      </c>
      <c r="AE8" s="96">
        <f>ALL!AG79</f>
        <v>162729013.37000003</v>
      </c>
      <c r="AF8" s="96">
        <f>ALL!AH79</f>
        <v>55015252.750000201</v>
      </c>
      <c r="AG8" s="96">
        <f>ALL!AI79</f>
        <v>53918748.080000013</v>
      </c>
      <c r="AH8" s="96">
        <f>ALL!AJ79</f>
        <v>77022482.469999924</v>
      </c>
      <c r="AI8" s="96">
        <f>ALL!AK79</f>
        <v>15288032.970000003</v>
      </c>
      <c r="AJ8" s="96">
        <f>ALL!AL79</f>
        <v>6676057.1399999978</v>
      </c>
      <c r="AK8" s="96">
        <f>ALL!AM79</f>
        <v>13558433.850000005</v>
      </c>
      <c r="AL8" s="96">
        <f>ALL!AN79</f>
        <v>5394469.3100000005</v>
      </c>
      <c r="AM8" s="96">
        <f>ALL!AO79</f>
        <v>2672157.8400000003</v>
      </c>
      <c r="AN8" s="96">
        <f>ALL!AP79</f>
        <v>9136035.459999999</v>
      </c>
      <c r="AO8" s="96">
        <f>ALL!AQ79</f>
        <v>2363028.2700000009</v>
      </c>
      <c r="AP8" s="96">
        <f>ALL!AR79</f>
        <v>4288928.96</v>
      </c>
      <c r="AQ8" s="96">
        <f>ALL!AS79</f>
        <v>2241083.3699999996</v>
      </c>
      <c r="AR8" s="96">
        <f>ALL!AT79</f>
        <v>2103413.9499999997</v>
      </c>
      <c r="AS8" s="96">
        <f>ALL!AU79</f>
        <v>7733048.6499999985</v>
      </c>
      <c r="AT8" s="96">
        <f>ALL!AV79</f>
        <v>3209421.2600000002</v>
      </c>
      <c r="AU8" s="96">
        <f>ALL!AW79</f>
        <v>2923824.3800000013</v>
      </c>
      <c r="AV8" s="96">
        <f>ALL!AX79</f>
        <v>7358041.5499999998</v>
      </c>
      <c r="AW8" s="96">
        <f>ALL!AY79</f>
        <v>2736067.0100000002</v>
      </c>
      <c r="AX8" s="96">
        <f>ALL!AZ79</f>
        <v>6080781.0399999982</v>
      </c>
      <c r="AY8" s="96">
        <f>ALL!BA79</f>
        <v>1745929.0499999998</v>
      </c>
      <c r="AZ8" s="96">
        <f>ALL!BB79</f>
        <v>1150163.8099999998</v>
      </c>
      <c r="BA8" s="96">
        <f>ALL!BC79</f>
        <v>1730643.38</v>
      </c>
      <c r="BB8" s="96">
        <f>ALL!BD79</f>
        <v>52750040.860000014</v>
      </c>
      <c r="BC8" s="96">
        <f>ALL!BE79</f>
        <v>32331544.480000012</v>
      </c>
      <c r="BD8" s="96">
        <f>ALL!BF79</f>
        <v>55831939.180000022</v>
      </c>
      <c r="BE8" s="96">
        <f>ALL!BG79</f>
        <v>18267710.829999994</v>
      </c>
      <c r="BF8" s="96">
        <f>ALL!BH79</f>
        <v>2140716059.6700001</v>
      </c>
    </row>
    <row r="9" spans="1:58">
      <c r="A9" s="95" t="s">
        <v>1460</v>
      </c>
      <c r="C9" s="96">
        <f>ALL!E123</f>
        <v>44851747.749999993</v>
      </c>
      <c r="D9" s="96">
        <f>ALL!F123</f>
        <v>31681821.149999995</v>
      </c>
      <c r="E9" s="96">
        <f>ALL!G123</f>
        <v>51519365.94000002</v>
      </c>
      <c r="F9" s="96">
        <f>ALL!H123</f>
        <v>67620140.659999982</v>
      </c>
      <c r="G9" s="96">
        <f>ALL!I123</f>
        <v>140651662.23999995</v>
      </c>
      <c r="H9" s="96">
        <f>ALL!J123</f>
        <v>55508846.330000006</v>
      </c>
      <c r="I9" s="96">
        <f>ALL!K123</f>
        <v>32975952.34</v>
      </c>
      <c r="J9" s="96">
        <f>ALL!L123</f>
        <v>77242919.720000014</v>
      </c>
      <c r="K9" s="96">
        <f>ALL!M123</f>
        <v>4491332.5699999994</v>
      </c>
      <c r="L9" s="96">
        <f>ALL!N123</f>
        <v>8767933.5900000017</v>
      </c>
      <c r="M9" s="96">
        <f>ALL!O123</f>
        <v>12049735</v>
      </c>
      <c r="N9" s="96">
        <f>ALL!P123</f>
        <v>50452203.230000012</v>
      </c>
      <c r="O9" s="96">
        <f>ALL!Q123</f>
        <v>49551777.640000001</v>
      </c>
      <c r="P9" s="96">
        <f>ALL!R123</f>
        <v>6995202.5500000007</v>
      </c>
      <c r="Q9" s="96">
        <f>ALL!S123</f>
        <v>37340131.18</v>
      </c>
      <c r="R9" s="96">
        <f>ALL!T123</f>
        <v>26850370.649999995</v>
      </c>
      <c r="S9" s="96">
        <f>ALL!U123</f>
        <v>39683488.520000003</v>
      </c>
      <c r="T9" s="96">
        <f>ALL!V123</f>
        <v>4443922.6900000004</v>
      </c>
      <c r="U9" s="96">
        <f>ALL!W123</f>
        <v>61636873.709999986</v>
      </c>
      <c r="V9" s="96">
        <f>ALL!X123</f>
        <v>47235638.110000007</v>
      </c>
      <c r="W9" s="96">
        <f>ALL!Y123</f>
        <v>23498112.629999995</v>
      </c>
      <c r="X9" s="96">
        <f>ALL!Z123</f>
        <v>112889496.81</v>
      </c>
      <c r="Y9" s="96">
        <f>ALL!AA123</f>
        <v>36591166.899999999</v>
      </c>
      <c r="Z9" s="96">
        <f>ALL!AB123</f>
        <v>364621276.75000006</v>
      </c>
      <c r="AA9" s="96">
        <f>ALL!AC123</f>
        <v>22330940.120000001</v>
      </c>
      <c r="AB9" s="96">
        <f>ALL!AD123</f>
        <v>34311788.370000005</v>
      </c>
      <c r="AC9" s="96">
        <f>ALL!AE123</f>
        <v>59950441.639999986</v>
      </c>
      <c r="AD9" s="96">
        <f>ALL!AF123</f>
        <v>28715477.609999996</v>
      </c>
      <c r="AE9" s="96">
        <f>ALL!AG123</f>
        <v>162729013.36999997</v>
      </c>
      <c r="AF9" s="96">
        <f>ALL!AH123</f>
        <v>55015252.750000015</v>
      </c>
      <c r="AG9" s="96">
        <f>ALL!AI123</f>
        <v>53918748.079999998</v>
      </c>
      <c r="AH9" s="96">
        <f>ALL!AJ123</f>
        <v>77022482.470000014</v>
      </c>
      <c r="AI9" s="96">
        <f>ALL!AK123</f>
        <v>15288032.970000001</v>
      </c>
      <c r="AJ9" s="96">
        <f>ALL!AL123</f>
        <v>6676057.1400000015</v>
      </c>
      <c r="AK9" s="96">
        <f>ALL!AM123</f>
        <v>13558433.849999996</v>
      </c>
      <c r="AL9" s="96">
        <f>ALL!AN123</f>
        <v>5394469.3099999996</v>
      </c>
      <c r="AM9" s="96">
        <f>ALL!AO123</f>
        <v>2672157.8400000008</v>
      </c>
      <c r="AN9" s="96">
        <f>ALL!AP123</f>
        <v>9136035.4600000009</v>
      </c>
      <c r="AO9" s="96">
        <f>ALL!AQ123</f>
        <v>2363028.27</v>
      </c>
      <c r="AP9" s="96">
        <f>ALL!AR123</f>
        <v>4288928.96</v>
      </c>
      <c r="AQ9" s="96">
        <f>ALL!AS123</f>
        <v>2241083.37</v>
      </c>
      <c r="AR9" s="96">
        <f>ALL!AT123</f>
        <v>2103413.9499999988</v>
      </c>
      <c r="AS9" s="96">
        <f>ALL!AU123</f>
        <v>7733048.6499999985</v>
      </c>
      <c r="AT9" s="96">
        <f>ALL!AV123</f>
        <v>3209421.26</v>
      </c>
      <c r="AU9" s="96">
        <f>ALL!AW123</f>
        <v>2923824.3800000004</v>
      </c>
      <c r="AV9" s="96">
        <f>ALL!AX123</f>
        <v>7358041.5500000007</v>
      </c>
      <c r="AW9" s="96">
        <f>ALL!AY123</f>
        <v>2736067.0100000002</v>
      </c>
      <c r="AX9" s="96">
        <f>ALL!AZ123</f>
        <v>6080781.0399999991</v>
      </c>
      <c r="AY9" s="96">
        <f>ALL!BA123</f>
        <v>1745929.05</v>
      </c>
      <c r="AZ9" s="96">
        <f>ALL!BB123</f>
        <v>1150163.81</v>
      </c>
      <c r="BA9" s="96">
        <f>ALL!BC123</f>
        <v>1730643.38</v>
      </c>
      <c r="BB9" s="96">
        <f>ALL!BD123</f>
        <v>52750040.859999999</v>
      </c>
      <c r="BC9" s="96">
        <f>ALL!BE123</f>
        <v>32331544.480000008</v>
      </c>
      <c r="BD9" s="96">
        <f>ALL!BF123</f>
        <v>55831939.18</v>
      </c>
      <c r="BE9" s="96">
        <f>ALL!BG123</f>
        <v>18267710.829999998</v>
      </c>
      <c r="BF9" s="96">
        <f>ALL!BH123</f>
        <v>2140716059.6700001</v>
      </c>
    </row>
    <row r="10" spans="1:58">
      <c r="A10" s="95" t="s">
        <v>1461</v>
      </c>
      <c r="C10" s="96">
        <f>ALL!E141</f>
        <v>44851747.74999997</v>
      </c>
      <c r="D10" s="96">
        <f>ALL!F141</f>
        <v>31681821.149999972</v>
      </c>
      <c r="E10" s="96">
        <f>ALL!G141</f>
        <v>51519365.940000027</v>
      </c>
      <c r="F10" s="96">
        <f>ALL!H141</f>
        <v>67620140.660000086</v>
      </c>
      <c r="G10" s="96">
        <f>ALL!I141</f>
        <v>140651662.24000019</v>
      </c>
      <c r="H10" s="96">
        <f>ALL!J141</f>
        <v>55508846.330000125</v>
      </c>
      <c r="I10" s="96">
        <f>ALL!K141</f>
        <v>32975952.33999997</v>
      </c>
      <c r="J10" s="96">
        <f>ALL!L141</f>
        <v>77242919.71999985</v>
      </c>
      <c r="K10" s="96">
        <f>ALL!M141</f>
        <v>4491332.5699999956</v>
      </c>
      <c r="L10" s="96">
        <f>ALL!N141</f>
        <v>8767933.5899999961</v>
      </c>
      <c r="M10" s="96">
        <f>ALL!O141</f>
        <v>12049735.000000002</v>
      </c>
      <c r="N10" s="96">
        <f>ALL!P141</f>
        <v>50452203.229999878</v>
      </c>
      <c r="O10" s="96">
        <f>ALL!Q141</f>
        <v>49551777.639999986</v>
      </c>
      <c r="P10" s="96">
        <f>ALL!R141</f>
        <v>6995202.5500000063</v>
      </c>
      <c r="Q10" s="96">
        <f>ALL!S141</f>
        <v>37340131.179999948</v>
      </c>
      <c r="R10" s="96">
        <f>ALL!T141</f>
        <v>26850370.649999972</v>
      </c>
      <c r="S10" s="96">
        <f>ALL!U141</f>
        <v>39683488.520000011</v>
      </c>
      <c r="T10" s="96">
        <f>ALL!V141</f>
        <v>4443922.6899999995</v>
      </c>
      <c r="U10" s="96">
        <f>ALL!W141</f>
        <v>61636873.710000001</v>
      </c>
      <c r="V10" s="96">
        <f>ALL!X141</f>
        <v>47235638.109999992</v>
      </c>
      <c r="W10" s="96">
        <f>ALL!Y141</f>
        <v>23498112.630000003</v>
      </c>
      <c r="X10" s="96">
        <f>ALL!Z141</f>
        <v>112889496.80999997</v>
      </c>
      <c r="Y10" s="96">
        <f>ALL!AA141</f>
        <v>36591166.900000073</v>
      </c>
      <c r="Z10" s="96">
        <f>ALL!AB141</f>
        <v>364621276.75000024</v>
      </c>
      <c r="AA10" s="96">
        <f>ALL!AC141</f>
        <v>22330940.120000005</v>
      </c>
      <c r="AB10" s="96">
        <f>ALL!AD141</f>
        <v>34311788.370000005</v>
      </c>
      <c r="AC10" s="96">
        <f>ALL!AE141</f>
        <v>59950441.639999896</v>
      </c>
      <c r="AD10" s="96">
        <f>ALL!AF141</f>
        <v>28715477.610000025</v>
      </c>
      <c r="AE10" s="96">
        <f>ALL!AG141</f>
        <v>162729013.37000114</v>
      </c>
      <c r="AF10" s="96">
        <f>ALL!AH141</f>
        <v>55015252.750000216</v>
      </c>
      <c r="AG10" s="96">
        <f>ALL!AI141</f>
        <v>53918748.079999998</v>
      </c>
      <c r="AH10" s="96">
        <f>ALL!AJ141</f>
        <v>77022482.469999671</v>
      </c>
      <c r="AI10" s="96">
        <f>ALL!AK141</f>
        <v>15288032.970000044</v>
      </c>
      <c r="AJ10" s="96">
        <f>ALL!AL141</f>
        <v>6676057.1399999969</v>
      </c>
      <c r="AK10" s="96">
        <f>ALL!AM141</f>
        <v>13558433.849999998</v>
      </c>
      <c r="AL10" s="96">
        <f>ALL!AN141</f>
        <v>5394469.3100000005</v>
      </c>
      <c r="AM10" s="96">
        <f>ALL!AO141</f>
        <v>2672157.8399999994</v>
      </c>
      <c r="AN10" s="96">
        <f>ALL!AP141</f>
        <v>9136035.4599999879</v>
      </c>
      <c r="AO10" s="96">
        <f>ALL!AQ141</f>
        <v>2363028.2699999991</v>
      </c>
      <c r="AP10" s="96">
        <f>ALL!AR141</f>
        <v>4288928.96</v>
      </c>
      <c r="AQ10" s="96">
        <f>ALL!AS141</f>
        <v>2241083.370000002</v>
      </c>
      <c r="AR10" s="96">
        <f>ALL!AT141</f>
        <v>2103413.9499999997</v>
      </c>
      <c r="AS10" s="96">
        <f>ALL!AU141</f>
        <v>7733048.650000006</v>
      </c>
      <c r="AT10" s="96">
        <f>ALL!AV141</f>
        <v>3209421.2599999993</v>
      </c>
      <c r="AU10" s="96">
        <f>ALL!AW141</f>
        <v>2923824.3800000045</v>
      </c>
      <c r="AV10" s="96">
        <f>ALL!AX141</f>
        <v>7358041.5499999952</v>
      </c>
      <c r="AW10" s="96">
        <f>ALL!AY141</f>
        <v>2736067.0100000012</v>
      </c>
      <c r="AX10" s="96">
        <f>ALL!AZ141</f>
        <v>6080781.040000001</v>
      </c>
      <c r="AY10" s="96">
        <f>ALL!BA141</f>
        <v>1745929.0500000019</v>
      </c>
      <c r="AZ10" s="96">
        <f>ALL!BB141</f>
        <v>1150163.8100000005</v>
      </c>
      <c r="BA10" s="96">
        <f>ALL!BC141</f>
        <v>1730643.3800000001</v>
      </c>
      <c r="BB10" s="96">
        <f>ALL!BD141</f>
        <v>52750040.859999992</v>
      </c>
      <c r="BC10" s="96">
        <f>ALL!BE141</f>
        <v>32331544.479999963</v>
      </c>
      <c r="BD10" s="96">
        <f>ALL!BF141</f>
        <v>55831939.17999991</v>
      </c>
      <c r="BE10" s="96">
        <f>ALL!BG141</f>
        <v>18267710.829999994</v>
      </c>
      <c r="BF10" s="96">
        <f>ALL!BH141</f>
        <v>2140716059.6700008</v>
      </c>
    </row>
    <row r="11" spans="1:58">
      <c r="A11" s="95" t="s">
        <v>1462</v>
      </c>
      <c r="C11" s="96">
        <f>ALL!E181</f>
        <v>44851747.749999985</v>
      </c>
      <c r="D11" s="96">
        <f>ALL!F181</f>
        <v>31681821.15000001</v>
      </c>
      <c r="E11" s="96">
        <f>ALL!G181</f>
        <v>51519365.940000013</v>
      </c>
      <c r="F11" s="96">
        <f>ALL!H181</f>
        <v>67620140.659999982</v>
      </c>
      <c r="G11" s="96">
        <f>ALL!I181</f>
        <v>140651662.2400001</v>
      </c>
      <c r="H11" s="96">
        <f>ALL!J181</f>
        <v>55508846.329999983</v>
      </c>
      <c r="I11" s="96">
        <f>ALL!K181</f>
        <v>32975952.340000011</v>
      </c>
      <c r="J11" s="96">
        <f>ALL!L181</f>
        <v>77242919.719999999</v>
      </c>
      <c r="K11" s="96">
        <f>ALL!M181</f>
        <v>4491332.5700000012</v>
      </c>
      <c r="L11" s="96">
        <f>ALL!N181</f>
        <v>8767933.5899999961</v>
      </c>
      <c r="M11" s="96">
        <f>ALL!O181</f>
        <v>12049735.000000006</v>
      </c>
      <c r="N11" s="96">
        <f>ALL!P181</f>
        <v>50452203.229999974</v>
      </c>
      <c r="O11" s="96">
        <f>ALL!Q181</f>
        <v>49551777.639999986</v>
      </c>
      <c r="P11" s="96">
        <f>ALL!R181</f>
        <v>6995202.5500000007</v>
      </c>
      <c r="Q11" s="96">
        <f>ALL!S181</f>
        <v>37340131.180000007</v>
      </c>
      <c r="R11" s="96">
        <f>ALL!T181</f>
        <v>26850370.649999984</v>
      </c>
      <c r="S11" s="96">
        <f>ALL!U181</f>
        <v>39683488.519999996</v>
      </c>
      <c r="T11" s="96">
        <f>ALL!V181</f>
        <v>4443922.6900000013</v>
      </c>
      <c r="U11" s="96">
        <f>ALL!W181</f>
        <v>61636873.710000053</v>
      </c>
      <c r="V11" s="96">
        <f>ALL!X181</f>
        <v>47235638.109999999</v>
      </c>
      <c r="W11" s="96">
        <f>ALL!Y181</f>
        <v>23498112.630000006</v>
      </c>
      <c r="X11" s="96">
        <f>ALL!Z181</f>
        <v>112889496.80999979</v>
      </c>
      <c r="Y11" s="96">
        <f>ALL!AA181</f>
        <v>36591166.900000006</v>
      </c>
      <c r="Z11" s="96">
        <f>ALL!AB181</f>
        <v>364621276.75000006</v>
      </c>
      <c r="AA11" s="96">
        <f>ALL!AC181</f>
        <v>22330940.11999999</v>
      </c>
      <c r="AB11" s="96">
        <f>ALL!AD181</f>
        <v>34311788.370000005</v>
      </c>
      <c r="AC11" s="96">
        <f>ALL!AE181</f>
        <v>59950441.639999971</v>
      </c>
      <c r="AD11" s="96">
        <f>ALL!AF181</f>
        <v>28715477.609999992</v>
      </c>
      <c r="AE11" s="96">
        <f>ALL!AG181</f>
        <v>162729013.37000015</v>
      </c>
      <c r="AF11" s="96">
        <f>ALL!AH181</f>
        <v>55015252.749999866</v>
      </c>
      <c r="AG11" s="96">
        <f>ALL!AI181</f>
        <v>53918748.079999998</v>
      </c>
      <c r="AH11" s="96">
        <f>ALL!AJ181</f>
        <v>77022482.469999984</v>
      </c>
      <c r="AI11" s="96">
        <f>ALL!AK181</f>
        <v>15288032.970000008</v>
      </c>
      <c r="AJ11" s="96">
        <f>ALL!AL181</f>
        <v>6676057.139999995</v>
      </c>
      <c r="AK11" s="96">
        <f>ALL!AM181</f>
        <v>13558433.849999994</v>
      </c>
      <c r="AL11" s="96">
        <f>ALL!AN181</f>
        <v>5394469.3100000005</v>
      </c>
      <c r="AM11" s="96">
        <f>ALL!AO181</f>
        <v>2672157.8399999994</v>
      </c>
      <c r="AN11" s="96">
        <f>ALL!AP181</f>
        <v>9136035.4600000028</v>
      </c>
      <c r="AO11" s="96">
        <f>ALL!AQ181</f>
        <v>2363028.27</v>
      </c>
      <c r="AP11" s="96">
        <f>ALL!AR181</f>
        <v>4288928.959999999</v>
      </c>
      <c r="AQ11" s="96">
        <f>ALL!AS181</f>
        <v>2241083.3699999992</v>
      </c>
      <c r="AR11" s="96">
        <f>ALL!AT181</f>
        <v>2103413.9500000002</v>
      </c>
      <c r="AS11" s="96">
        <f>ALL!AU181</f>
        <v>7733048.6499999985</v>
      </c>
      <c r="AT11" s="96">
        <f>ALL!AV181</f>
        <v>3209421.26</v>
      </c>
      <c r="AU11" s="96">
        <f>ALL!AW181</f>
        <v>2923824.3799999994</v>
      </c>
      <c r="AV11" s="96">
        <f>ALL!AX181</f>
        <v>7358041.5499999998</v>
      </c>
      <c r="AW11" s="96">
        <f>ALL!AY181</f>
        <v>2736067.0100000002</v>
      </c>
      <c r="AX11" s="96">
        <f>ALL!AZ181</f>
        <v>6080781.0400000019</v>
      </c>
      <c r="AY11" s="96">
        <f>ALL!BA181</f>
        <v>1745929.0499999998</v>
      </c>
      <c r="AZ11" s="96">
        <f>ALL!BB181</f>
        <v>1150163.8099999998</v>
      </c>
      <c r="BA11" s="96">
        <f>ALL!BC181</f>
        <v>1730643.3800000001</v>
      </c>
      <c r="BB11" s="96">
        <f>ALL!BD181</f>
        <v>52750040.859999992</v>
      </c>
      <c r="BC11" s="96">
        <f>ALL!BE181</f>
        <v>32331544.480000004</v>
      </c>
      <c r="BD11" s="96">
        <f>ALL!BF181</f>
        <v>55831939.179999933</v>
      </c>
      <c r="BE11" s="96">
        <f>ALL!BG181</f>
        <v>18267710.829999994</v>
      </c>
      <c r="BF11" s="96">
        <f>ALL!BH181</f>
        <v>2140716059.6699998</v>
      </c>
    </row>
    <row r="12" spans="1:58">
      <c r="A12" s="95" t="s">
        <v>1463</v>
      </c>
      <c r="C12" s="96">
        <f>ALL!E200</f>
        <v>44851747.750000007</v>
      </c>
      <c r="D12" s="96">
        <f>ALL!F200</f>
        <v>31681821.150000013</v>
      </c>
      <c r="E12" s="96">
        <f>ALL!G200</f>
        <v>51519365.940000042</v>
      </c>
      <c r="F12" s="96">
        <f>ALL!H200</f>
        <v>67620140.659999996</v>
      </c>
      <c r="G12" s="96">
        <f>ALL!I200</f>
        <v>140651662.24000013</v>
      </c>
      <c r="H12" s="96">
        <f>ALL!J200</f>
        <v>55508846.329999961</v>
      </c>
      <c r="I12" s="96">
        <f>ALL!K200</f>
        <v>32975952.339999977</v>
      </c>
      <c r="J12" s="96">
        <f>ALL!L200</f>
        <v>77242919.719999999</v>
      </c>
      <c r="K12" s="96">
        <f>ALL!M200</f>
        <v>4491332.5700000012</v>
      </c>
      <c r="L12" s="96">
        <f>ALL!N200</f>
        <v>8767933.5900000017</v>
      </c>
      <c r="M12" s="96">
        <f>ALL!O200</f>
        <v>12049735.000000006</v>
      </c>
      <c r="N12" s="96">
        <f>ALL!P200</f>
        <v>50452203.230000019</v>
      </c>
      <c r="O12" s="96">
        <f>ALL!Q200</f>
        <v>49551777.639999993</v>
      </c>
      <c r="P12" s="96">
        <f>ALL!R200</f>
        <v>6995202.5500000035</v>
      </c>
      <c r="Q12" s="96">
        <f>ALL!S200</f>
        <v>37340131.180000015</v>
      </c>
      <c r="R12" s="96">
        <f>ALL!T200</f>
        <v>26850370.649999976</v>
      </c>
      <c r="S12" s="96">
        <f>ALL!U200</f>
        <v>39683488.520000011</v>
      </c>
      <c r="T12" s="96">
        <f>ALL!V200</f>
        <v>4443922.6900000013</v>
      </c>
      <c r="U12" s="96">
        <f>ALL!W200</f>
        <v>61636873.710000038</v>
      </c>
      <c r="V12" s="96">
        <f>ALL!X200</f>
        <v>47235638.110000014</v>
      </c>
      <c r="W12" s="96">
        <f>ALL!Y200</f>
        <v>23498112.629999999</v>
      </c>
      <c r="X12" s="96">
        <f>ALL!Z200</f>
        <v>112889496.80999991</v>
      </c>
      <c r="Y12" s="96">
        <f>ALL!AA200</f>
        <v>36591166.899999991</v>
      </c>
      <c r="Z12" s="96">
        <f>ALL!AB200</f>
        <v>364621276.74999988</v>
      </c>
      <c r="AA12" s="96">
        <f>ALL!AC200</f>
        <v>22330940.11999999</v>
      </c>
      <c r="AB12" s="96">
        <f>ALL!AD200</f>
        <v>34311788.37000002</v>
      </c>
      <c r="AC12" s="96">
        <f>ALL!AE200</f>
        <v>59950441.639999971</v>
      </c>
      <c r="AD12" s="96">
        <f>ALL!AF200</f>
        <v>28715477.609999996</v>
      </c>
      <c r="AE12" s="96">
        <f>ALL!AG200</f>
        <v>162729013.37000021</v>
      </c>
      <c r="AF12" s="96">
        <f>ALL!AH200</f>
        <v>55015252.749999955</v>
      </c>
      <c r="AG12" s="96">
        <f>ALL!AI200</f>
        <v>53918748.080000013</v>
      </c>
      <c r="AH12" s="96">
        <f>ALL!AJ200</f>
        <v>77022482.469999924</v>
      </c>
      <c r="AI12" s="96">
        <f>ALL!AK200</f>
        <v>15288032.969999984</v>
      </c>
      <c r="AJ12" s="96">
        <f>ALL!AL200</f>
        <v>6676057.1399999987</v>
      </c>
      <c r="AK12" s="96">
        <f>ALL!AM200</f>
        <v>13558433.849999996</v>
      </c>
      <c r="AL12" s="96">
        <f>ALL!AN200</f>
        <v>5394469.3099999987</v>
      </c>
      <c r="AM12" s="96">
        <f>ALL!AO200</f>
        <v>2672157.8399999994</v>
      </c>
      <c r="AN12" s="96">
        <f>ALL!AP200</f>
        <v>9136035.4600000009</v>
      </c>
      <c r="AO12" s="96">
        <f>ALL!AQ200</f>
        <v>2363028.2700000005</v>
      </c>
      <c r="AP12" s="96">
        <f>ALL!AR200</f>
        <v>4288928.96</v>
      </c>
      <c r="AQ12" s="96">
        <f>ALL!AS200</f>
        <v>2241083.3699999996</v>
      </c>
      <c r="AR12" s="96">
        <f>ALL!AT200</f>
        <v>2103413.9499999993</v>
      </c>
      <c r="AS12" s="96">
        <f>ALL!AU200</f>
        <v>7733048.6500000004</v>
      </c>
      <c r="AT12" s="96">
        <f>ALL!AV200</f>
        <v>3209421.26</v>
      </c>
      <c r="AU12" s="96">
        <f>ALL!AW200</f>
        <v>2923824.3799999994</v>
      </c>
      <c r="AV12" s="96">
        <f>ALL!AX200</f>
        <v>7358041.549999997</v>
      </c>
      <c r="AW12" s="96">
        <f>ALL!AY200</f>
        <v>2736067.01</v>
      </c>
      <c r="AX12" s="96">
        <f>ALL!AZ200</f>
        <v>6080781.040000001</v>
      </c>
      <c r="AY12" s="96">
        <f>ALL!BA200</f>
        <v>1745929.05</v>
      </c>
      <c r="AZ12" s="96">
        <f>ALL!BB200</f>
        <v>1150163.8099999998</v>
      </c>
      <c r="BA12" s="96">
        <f>ALL!BC200</f>
        <v>1730643.3800000001</v>
      </c>
      <c r="BB12" s="96">
        <f>ALL!BD200</f>
        <v>52750040.859999992</v>
      </c>
      <c r="BC12" s="96">
        <f>ALL!BE200</f>
        <v>32331544.479999986</v>
      </c>
      <c r="BD12" s="96">
        <f>ALL!BF200</f>
        <v>55831939.18</v>
      </c>
      <c r="BE12" s="96">
        <f>ALL!BG200</f>
        <v>18267710.830000002</v>
      </c>
      <c r="BF12" s="96">
        <f>ALL!BH200</f>
        <v>2140716059.6700006</v>
      </c>
    </row>
    <row r="13" spans="1:58">
      <c r="A13" s="95" t="s">
        <v>1464</v>
      </c>
      <c r="C13" s="96">
        <f>ALL!E254</f>
        <v>44851747.75</v>
      </c>
      <c r="D13" s="96">
        <f>ALL!F254</f>
        <v>31681821.150000006</v>
      </c>
      <c r="E13" s="96">
        <f>ALL!G254</f>
        <v>51519365.939999975</v>
      </c>
      <c r="F13" s="96">
        <f>ALL!H254</f>
        <v>67620140.659999952</v>
      </c>
      <c r="G13" s="96">
        <f>ALL!I254</f>
        <v>140651662.23999998</v>
      </c>
      <c r="H13" s="96">
        <f>ALL!J254</f>
        <v>55508846.329999991</v>
      </c>
      <c r="I13" s="96">
        <f>ALL!K254</f>
        <v>32975952.339999974</v>
      </c>
      <c r="J13" s="96">
        <f>ALL!L254</f>
        <v>77242919.720000044</v>
      </c>
      <c r="K13" s="96">
        <f>ALL!M254</f>
        <v>4491332.5700000012</v>
      </c>
      <c r="L13" s="96">
        <f>ALL!N254</f>
        <v>8767933.5900000036</v>
      </c>
      <c r="M13" s="96">
        <f>ALL!O254</f>
        <v>12049735.000000004</v>
      </c>
      <c r="N13" s="96">
        <f>ALL!P254</f>
        <v>50452203.229999997</v>
      </c>
      <c r="O13" s="96">
        <f>ALL!Q254</f>
        <v>49551777.639999993</v>
      </c>
      <c r="P13" s="96">
        <f>ALL!R254</f>
        <v>6995202.5500000054</v>
      </c>
      <c r="Q13" s="96">
        <f>ALL!S254</f>
        <v>37340131.18</v>
      </c>
      <c r="R13" s="96">
        <f>ALL!T254</f>
        <v>26850370.649999999</v>
      </c>
      <c r="S13" s="96">
        <f>ALL!U254</f>
        <v>39683488.520000003</v>
      </c>
      <c r="T13" s="96">
        <f>ALL!V254</f>
        <v>4443922.6900000013</v>
      </c>
      <c r="U13" s="96">
        <f>ALL!W254</f>
        <v>61636873.709999986</v>
      </c>
      <c r="V13" s="96">
        <f>ALL!X254</f>
        <v>47235638.109999999</v>
      </c>
      <c r="W13" s="96">
        <f>ALL!Y254</f>
        <v>23498112.629999995</v>
      </c>
      <c r="X13" s="96">
        <f>ALL!Z254</f>
        <v>112889496.81000006</v>
      </c>
      <c r="Y13" s="96">
        <f>ALL!AA254</f>
        <v>36591166.900000006</v>
      </c>
      <c r="Z13" s="96">
        <f>ALL!AB254</f>
        <v>364621276.75</v>
      </c>
      <c r="AA13" s="96">
        <f>ALL!AC254</f>
        <v>22330940.120000001</v>
      </c>
      <c r="AB13" s="96">
        <f>ALL!AD254</f>
        <v>34311788.37000002</v>
      </c>
      <c r="AC13" s="96">
        <f>ALL!AE254</f>
        <v>59950441.640000001</v>
      </c>
      <c r="AD13" s="96">
        <f>ALL!AF254</f>
        <v>28715477.610000003</v>
      </c>
      <c r="AE13" s="96">
        <f>ALL!AG254</f>
        <v>162729013.36999995</v>
      </c>
      <c r="AF13" s="96">
        <f>ALL!AH254</f>
        <v>55015252.749999985</v>
      </c>
      <c r="AG13" s="96">
        <f>ALL!AI254</f>
        <v>53918748.080000006</v>
      </c>
      <c r="AH13" s="96">
        <f>ALL!AJ254</f>
        <v>77022482.469999999</v>
      </c>
      <c r="AI13" s="96">
        <f>ALL!AK254</f>
        <v>15288032.969999978</v>
      </c>
      <c r="AJ13" s="96">
        <f>ALL!AL254</f>
        <v>6676057.1399999997</v>
      </c>
      <c r="AK13" s="96">
        <f>ALL!AM254</f>
        <v>13558433.849999994</v>
      </c>
      <c r="AL13" s="96">
        <f>ALL!AN254</f>
        <v>5394469.3099999977</v>
      </c>
      <c r="AM13" s="96">
        <f>ALL!AO254</f>
        <v>2672157.84</v>
      </c>
      <c r="AN13" s="96">
        <f>ALL!AP254</f>
        <v>9136035.459999999</v>
      </c>
      <c r="AO13" s="96">
        <f>ALL!AQ254</f>
        <v>2363028.2700000009</v>
      </c>
      <c r="AP13" s="96">
        <f>ALL!AR254</f>
        <v>4288928.96</v>
      </c>
      <c r="AQ13" s="96">
        <f>ALL!AS254</f>
        <v>2241083.3700000006</v>
      </c>
      <c r="AR13" s="96">
        <f>ALL!AT254</f>
        <v>2103413.9499999997</v>
      </c>
      <c r="AS13" s="96">
        <f>ALL!AU254</f>
        <v>7733048.6500000004</v>
      </c>
      <c r="AT13" s="96">
        <f>ALL!AV254</f>
        <v>3209421.26</v>
      </c>
      <c r="AU13" s="96">
        <f>ALL!AW254</f>
        <v>2923824.3799999994</v>
      </c>
      <c r="AV13" s="96">
        <f>ALL!AX254</f>
        <v>7358041.549999998</v>
      </c>
      <c r="AW13" s="96">
        <f>ALL!AY254</f>
        <v>2736067.01</v>
      </c>
      <c r="AX13" s="96">
        <f>ALL!AZ254</f>
        <v>6080781.040000001</v>
      </c>
      <c r="AY13" s="96">
        <f>ALL!BA254</f>
        <v>1745929.0499999998</v>
      </c>
      <c r="AZ13" s="96">
        <f>ALL!BB254</f>
        <v>1150163.81</v>
      </c>
      <c r="BA13" s="96">
        <f>ALL!BC254</f>
        <v>1730643.3800000001</v>
      </c>
      <c r="BB13" s="96">
        <f>ALL!BD254</f>
        <v>52750040.859999985</v>
      </c>
      <c r="BC13" s="96">
        <f>ALL!BE254</f>
        <v>32331544.48</v>
      </c>
      <c r="BD13" s="96">
        <f>ALL!BF254</f>
        <v>55831939.179999985</v>
      </c>
      <c r="BE13" s="96">
        <f>ALL!BG254</f>
        <v>18267710.830000009</v>
      </c>
      <c r="BF13" s="96">
        <f>ALL!BH254</f>
        <v>2140716059.6699998</v>
      </c>
    </row>
    <row r="14" spans="1:58">
      <c r="A14" s="95" t="s">
        <v>1465</v>
      </c>
      <c r="C14" s="96">
        <f>ALL!E554</f>
        <v>44851747.749999985</v>
      </c>
      <c r="D14" s="96">
        <f>ALL!F554</f>
        <v>31681821.149999984</v>
      </c>
      <c r="E14" s="96">
        <f>ALL!G554</f>
        <v>51519365.940000005</v>
      </c>
      <c r="F14" s="96">
        <f>ALL!H554</f>
        <v>67620140.660000026</v>
      </c>
      <c r="G14" s="96">
        <f>ALL!I554</f>
        <v>140651662.24000007</v>
      </c>
      <c r="H14" s="96">
        <f>ALL!J554</f>
        <v>55508846.330000006</v>
      </c>
      <c r="I14" s="96">
        <f>ALL!K554</f>
        <v>32975952.339999981</v>
      </c>
      <c r="J14" s="96">
        <f>ALL!L554</f>
        <v>77242919.720000073</v>
      </c>
      <c r="K14" s="96">
        <f>ALL!M554</f>
        <v>4491332.5699999994</v>
      </c>
      <c r="L14" s="96">
        <f>ALL!N554</f>
        <v>8767933.5899999999</v>
      </c>
      <c r="M14" s="96">
        <f>ALL!O554</f>
        <v>12049735</v>
      </c>
      <c r="N14" s="96">
        <f>ALL!P554</f>
        <v>50452203.229999967</v>
      </c>
      <c r="O14" s="96">
        <f>ALL!Q554</f>
        <v>49551777.640000015</v>
      </c>
      <c r="P14" s="96">
        <f>ALL!R554</f>
        <v>6995202.5500000035</v>
      </c>
      <c r="Q14" s="96">
        <f>ALL!S554</f>
        <v>37340131.179999992</v>
      </c>
      <c r="R14" s="96">
        <f>ALL!T554</f>
        <v>26850370.649999999</v>
      </c>
      <c r="S14" s="96">
        <f>ALL!U554</f>
        <v>39683488.520000018</v>
      </c>
      <c r="T14" s="96">
        <f>ALL!V554</f>
        <v>4443922.6899999967</v>
      </c>
      <c r="U14" s="96">
        <f>ALL!W554</f>
        <v>61636873.710000008</v>
      </c>
      <c r="V14" s="96">
        <f>ALL!X554</f>
        <v>47235638.109999985</v>
      </c>
      <c r="W14" s="96">
        <f>ALL!Y554</f>
        <v>23498112.629999995</v>
      </c>
      <c r="X14" s="96">
        <f>ALL!Z554</f>
        <v>112889496.81000014</v>
      </c>
      <c r="Y14" s="96">
        <f>ALL!AA554</f>
        <v>36591166.900000006</v>
      </c>
      <c r="Z14" s="96">
        <f>ALL!AB554</f>
        <v>364621276.75</v>
      </c>
      <c r="AA14" s="96">
        <f>ALL!AC554</f>
        <v>22330940.120000008</v>
      </c>
      <c r="AB14" s="96">
        <f>ALL!AD554</f>
        <v>34311788.370000012</v>
      </c>
      <c r="AC14" s="96">
        <f>ALL!AE554</f>
        <v>59950441.640000001</v>
      </c>
      <c r="AD14" s="96">
        <f>ALL!AF554</f>
        <v>28715477.610000003</v>
      </c>
      <c r="AE14" s="96">
        <f>ALL!AG554</f>
        <v>162729013.37000018</v>
      </c>
      <c r="AF14" s="96">
        <f>ALL!AH554</f>
        <v>55015252.749999985</v>
      </c>
      <c r="AG14" s="96">
        <f>ALL!AI554</f>
        <v>53918748.080000035</v>
      </c>
      <c r="AH14" s="96">
        <f>ALL!AJ554</f>
        <v>77022482.470000058</v>
      </c>
      <c r="AI14" s="96">
        <f>ALL!AK554</f>
        <v>15288032.969999991</v>
      </c>
      <c r="AJ14" s="96">
        <f>ALL!AL554</f>
        <v>6676057.1400000015</v>
      </c>
      <c r="AK14" s="96">
        <f>ALL!AM554</f>
        <v>13558433.849999996</v>
      </c>
      <c r="AL14" s="96">
        <f>ALL!AN554</f>
        <v>5394469.3099999968</v>
      </c>
      <c r="AM14" s="96">
        <f>ALL!AO554</f>
        <v>2672157.8399999989</v>
      </c>
      <c r="AN14" s="96">
        <f>ALL!AP554</f>
        <v>9136035.4599999934</v>
      </c>
      <c r="AO14" s="96">
        <f>ALL!AQ554</f>
        <v>2363028.2699999996</v>
      </c>
      <c r="AP14" s="96">
        <f>ALL!AR554</f>
        <v>4288928.96</v>
      </c>
      <c r="AQ14" s="96">
        <f>ALL!AS554</f>
        <v>2241083.37</v>
      </c>
      <c r="AR14" s="96">
        <f>ALL!AT554</f>
        <v>2103413.9499999997</v>
      </c>
      <c r="AS14" s="96">
        <f>ALL!AU554</f>
        <v>7733048.6500000013</v>
      </c>
      <c r="AT14" s="96">
        <f>ALL!AV554</f>
        <v>3209421.26</v>
      </c>
      <c r="AU14" s="96">
        <f>ALL!AW554</f>
        <v>2923824.3800000004</v>
      </c>
      <c r="AV14" s="96">
        <f>ALL!AX554</f>
        <v>7358041.5499999998</v>
      </c>
      <c r="AW14" s="96">
        <f>ALL!AY554</f>
        <v>2736067.01</v>
      </c>
      <c r="AX14" s="96">
        <f>ALL!AZ554</f>
        <v>6080781.040000001</v>
      </c>
      <c r="AY14" s="96">
        <f>ALL!BA554</f>
        <v>1745929.0500000007</v>
      </c>
      <c r="AZ14" s="96">
        <f>ALL!BB554</f>
        <v>1150163.81</v>
      </c>
      <c r="BA14" s="96">
        <f>ALL!BC554</f>
        <v>1730643.3800000001</v>
      </c>
      <c r="BB14" s="96">
        <f>ALL!BD554</f>
        <v>52750040.860000022</v>
      </c>
      <c r="BC14" s="96">
        <f>ALL!BE554</f>
        <v>32331544.479999989</v>
      </c>
      <c r="BD14" s="96">
        <f>ALL!BF554</f>
        <v>55831939.17999997</v>
      </c>
      <c r="BE14" s="96">
        <f>ALL!BG554</f>
        <v>18267710.829999991</v>
      </c>
      <c r="BF14" s="96">
        <f>ALL!BH554</f>
        <v>2140716059.6699998</v>
      </c>
    </row>
    <row r="15" spans="1:58">
      <c r="A15" s="95" t="s">
        <v>1466</v>
      </c>
      <c r="C15" s="96">
        <f>ALL!E591</f>
        <v>44851747.749999993</v>
      </c>
      <c r="D15" s="96">
        <f>ALL!F591</f>
        <v>31681821.149999991</v>
      </c>
      <c r="E15" s="96">
        <f>ALL!G591</f>
        <v>51519365.940000013</v>
      </c>
      <c r="F15" s="96">
        <f>ALL!H591</f>
        <v>67620140.659999967</v>
      </c>
      <c r="G15" s="96">
        <f>ALL!I591</f>
        <v>140651662.23999998</v>
      </c>
      <c r="H15" s="96">
        <f>ALL!J591</f>
        <v>55508846.329999991</v>
      </c>
      <c r="I15" s="96">
        <f>ALL!K591</f>
        <v>32975952.339999989</v>
      </c>
      <c r="J15" s="96">
        <f>ALL!L591</f>
        <v>77242919.720000014</v>
      </c>
      <c r="K15" s="96">
        <f>ALL!M591</f>
        <v>4491332.5699999994</v>
      </c>
      <c r="L15" s="96">
        <f>ALL!N591</f>
        <v>8767933.589999998</v>
      </c>
      <c r="M15" s="96">
        <f>ALL!O591</f>
        <v>12049735.000000002</v>
      </c>
      <c r="N15" s="96">
        <f>ALL!P591</f>
        <v>50452203.230000012</v>
      </c>
      <c r="O15" s="96">
        <f>ALL!Q591</f>
        <v>49551777.640000008</v>
      </c>
      <c r="P15" s="96">
        <f>ALL!R591</f>
        <v>6995202.5500000017</v>
      </c>
      <c r="Q15" s="96">
        <f>ALL!S591</f>
        <v>37340131.180000007</v>
      </c>
      <c r="R15" s="96">
        <f>ALL!T591</f>
        <v>26850370.650000002</v>
      </c>
      <c r="S15" s="96">
        <f>ALL!U591</f>
        <v>39683488.519999988</v>
      </c>
      <c r="T15" s="96">
        <f>ALL!V591</f>
        <v>4443922.6900000004</v>
      </c>
      <c r="U15" s="96">
        <f>ALL!W591</f>
        <v>61636873.710000016</v>
      </c>
      <c r="V15" s="96">
        <f>ALL!X591</f>
        <v>47235638.109999999</v>
      </c>
      <c r="W15" s="96">
        <f>ALL!Y591</f>
        <v>23498112.630000003</v>
      </c>
      <c r="X15" s="96">
        <f>ALL!Z591</f>
        <v>112889496.80999997</v>
      </c>
      <c r="Y15" s="96">
        <f>ALL!AA591</f>
        <v>36591166.899999991</v>
      </c>
      <c r="Z15" s="96">
        <f>ALL!AB591</f>
        <v>364621276.75</v>
      </c>
      <c r="AA15" s="96">
        <f>ALL!AC591</f>
        <v>22330940.120000001</v>
      </c>
      <c r="AB15" s="96">
        <f>ALL!AD591</f>
        <v>34311788.369999997</v>
      </c>
      <c r="AC15" s="96">
        <f>ALL!AE591</f>
        <v>59950441.640000008</v>
      </c>
      <c r="AD15" s="96">
        <f>ALL!AF591</f>
        <v>28715477.610000003</v>
      </c>
      <c r="AE15" s="96">
        <f>ALL!AG591</f>
        <v>162729013.37000009</v>
      </c>
      <c r="AF15" s="96">
        <f>ALL!AH591</f>
        <v>55015252.74999997</v>
      </c>
      <c r="AG15" s="96">
        <f>ALL!AI591</f>
        <v>53918748.079999998</v>
      </c>
      <c r="AH15" s="96">
        <f>ALL!AJ591</f>
        <v>77022482.469999999</v>
      </c>
      <c r="AI15" s="96">
        <f>ALL!AK591</f>
        <v>15288032.969999997</v>
      </c>
      <c r="AJ15" s="96">
        <f>ALL!AL591</f>
        <v>6676057.1399999978</v>
      </c>
      <c r="AK15" s="96">
        <f>ALL!AM591</f>
        <v>13558433.85</v>
      </c>
      <c r="AL15" s="96">
        <f>ALL!AN591</f>
        <v>5394469.3099999996</v>
      </c>
      <c r="AM15" s="96">
        <f>ALL!AO591</f>
        <v>2672157.8400000003</v>
      </c>
      <c r="AN15" s="96">
        <f>ALL!AP591</f>
        <v>9136035.459999999</v>
      </c>
      <c r="AO15" s="96">
        <f>ALL!AQ591</f>
        <v>2363028.2699999996</v>
      </c>
      <c r="AP15" s="96">
        <f>ALL!AR591</f>
        <v>4288928.96</v>
      </c>
      <c r="AQ15" s="96">
        <f>ALL!AS591</f>
        <v>2241083.3699999996</v>
      </c>
      <c r="AR15" s="96">
        <f>ALL!AT591</f>
        <v>2103413.9499999997</v>
      </c>
      <c r="AS15" s="96">
        <f>ALL!AU591</f>
        <v>7733048.6499999994</v>
      </c>
      <c r="AT15" s="96">
        <f>ALL!AV591</f>
        <v>3209421.2600000002</v>
      </c>
      <c r="AU15" s="96">
        <f>ALL!AW591</f>
        <v>2923824.379999999</v>
      </c>
      <c r="AV15" s="96">
        <f>ALL!AX591</f>
        <v>7358041.5499999998</v>
      </c>
      <c r="AW15" s="96">
        <f>ALL!AY591</f>
        <v>2736067.0100000002</v>
      </c>
      <c r="AX15" s="96">
        <f>ALL!AZ591</f>
        <v>6080781.04</v>
      </c>
      <c r="AY15" s="96">
        <f>ALL!BA591</f>
        <v>1745929.0500000007</v>
      </c>
      <c r="AZ15" s="96">
        <f>ALL!BB591</f>
        <v>1150163.8099999998</v>
      </c>
      <c r="BA15" s="96">
        <f>ALL!BC591</f>
        <v>1730643.38</v>
      </c>
      <c r="BB15" s="96">
        <f>ALL!BD591</f>
        <v>52750040.859999999</v>
      </c>
      <c r="BC15" s="96">
        <f>ALL!BE591</f>
        <v>32331544.480000004</v>
      </c>
      <c r="BD15" s="96">
        <f>ALL!BF591</f>
        <v>55831939.17999997</v>
      </c>
      <c r="BE15" s="96">
        <f>ALL!BG591</f>
        <v>18267710.830000006</v>
      </c>
      <c r="BF15" s="96">
        <f>ALL!BH591</f>
        <v>2140716059.6699996</v>
      </c>
    </row>
    <row r="16" spans="1:58">
      <c r="C16" s="96"/>
      <c r="D16" s="96"/>
      <c r="E16" s="96"/>
      <c r="F16" s="96"/>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row>
    <row r="17" spans="1:58">
      <c r="A17" s="95" t="s">
        <v>917</v>
      </c>
      <c r="B17" s="290">
        <f>SUM(C17:BE17)</f>
        <v>-1.0000109672546387E-2</v>
      </c>
      <c r="C17" s="289">
        <f>C6-C7</f>
        <v>0</v>
      </c>
      <c r="D17" s="289">
        <f t="shared" ref="D17:BF22" si="3">D6-D7</f>
        <v>0</v>
      </c>
      <c r="E17" s="289">
        <f t="shared" si="3"/>
        <v>0</v>
      </c>
      <c r="F17" s="289">
        <f t="shared" si="3"/>
        <v>-2.0861625671386719E-7</v>
      </c>
      <c r="G17" s="289">
        <f t="shared" si="3"/>
        <v>2.384185791015625E-7</v>
      </c>
      <c r="H17" s="289">
        <f t="shared" si="3"/>
        <v>0</v>
      </c>
      <c r="I17" s="289">
        <f t="shared" si="3"/>
        <v>0</v>
      </c>
      <c r="J17" s="289">
        <f t="shared" si="3"/>
        <v>0</v>
      </c>
      <c r="K17" s="289">
        <f t="shared" si="3"/>
        <v>0</v>
      </c>
      <c r="L17" s="289">
        <f t="shared" si="3"/>
        <v>0</v>
      </c>
      <c r="M17" s="289">
        <f t="shared" si="3"/>
        <v>0</v>
      </c>
      <c r="N17" s="289">
        <f t="shared" si="3"/>
        <v>0</v>
      </c>
      <c r="O17" s="289">
        <f t="shared" si="3"/>
        <v>0</v>
      </c>
      <c r="P17" s="289">
        <f t="shared" si="3"/>
        <v>0</v>
      </c>
      <c r="Q17" s="289">
        <f t="shared" si="3"/>
        <v>0</v>
      </c>
      <c r="R17" s="289">
        <f t="shared" si="3"/>
        <v>0</v>
      </c>
      <c r="S17" s="289">
        <f t="shared" si="3"/>
        <v>0</v>
      </c>
      <c r="T17" s="289">
        <f t="shared" si="3"/>
        <v>0</v>
      </c>
      <c r="U17" s="289">
        <f t="shared" si="3"/>
        <v>-7.4505805969238281E-8</v>
      </c>
      <c r="V17" s="289">
        <f t="shared" si="3"/>
        <v>0</v>
      </c>
      <c r="W17" s="289">
        <f t="shared" si="3"/>
        <v>0</v>
      </c>
      <c r="X17" s="289">
        <f t="shared" si="3"/>
        <v>2.8312206268310547E-7</v>
      </c>
      <c r="Y17" s="289">
        <f t="shared" si="3"/>
        <v>-8.1956386566162109E-8</v>
      </c>
      <c r="Z17" s="289">
        <f t="shared" si="3"/>
        <v>0</v>
      </c>
      <c r="AA17" s="289">
        <f t="shared" si="3"/>
        <v>0</v>
      </c>
      <c r="AB17" s="289">
        <f t="shared" si="3"/>
        <v>0</v>
      </c>
      <c r="AC17" s="289">
        <f t="shared" si="3"/>
        <v>0</v>
      </c>
      <c r="AD17" s="289">
        <f t="shared" si="3"/>
        <v>0</v>
      </c>
      <c r="AE17" s="289">
        <f t="shared" si="3"/>
        <v>0</v>
      </c>
      <c r="AF17" s="289">
        <f t="shared" si="3"/>
        <v>-2.6077032089233398E-7</v>
      </c>
      <c r="AG17" s="289">
        <f t="shared" si="3"/>
        <v>0</v>
      </c>
      <c r="AH17" s="289">
        <f t="shared" si="3"/>
        <v>0</v>
      </c>
      <c r="AI17" s="289">
        <f t="shared" si="3"/>
        <v>0</v>
      </c>
      <c r="AJ17" s="289">
        <f t="shared" si="3"/>
        <v>0</v>
      </c>
      <c r="AK17" s="289">
        <f t="shared" si="3"/>
        <v>0</v>
      </c>
      <c r="AL17" s="289">
        <f t="shared" si="3"/>
        <v>0</v>
      </c>
      <c r="AM17" s="289">
        <f t="shared" si="3"/>
        <v>0</v>
      </c>
      <c r="AN17" s="289">
        <f t="shared" si="3"/>
        <v>0</v>
      </c>
      <c r="AO17" s="289">
        <f t="shared" si="3"/>
        <v>0</v>
      </c>
      <c r="AP17" s="289">
        <f t="shared" si="3"/>
        <v>0</v>
      </c>
      <c r="AQ17" s="289">
        <f t="shared" si="3"/>
        <v>0</v>
      </c>
      <c r="AR17" s="289">
        <f t="shared" si="3"/>
        <v>0</v>
      </c>
      <c r="AS17" s="289">
        <f t="shared" si="3"/>
        <v>0</v>
      </c>
      <c r="AT17" s="289">
        <f t="shared" si="3"/>
        <v>0</v>
      </c>
      <c r="AU17" s="289">
        <f t="shared" si="3"/>
        <v>0</v>
      </c>
      <c r="AV17" s="289">
        <f t="shared" si="3"/>
        <v>0</v>
      </c>
      <c r="AW17" s="289">
        <f t="shared" si="3"/>
        <v>0</v>
      </c>
      <c r="AX17" s="289">
        <f t="shared" si="3"/>
        <v>0</v>
      </c>
      <c r="AY17" s="289">
        <f t="shared" ref="AY17:AZ21" si="4">AY6-AY7</f>
        <v>0</v>
      </c>
      <c r="AZ17" s="289">
        <f t="shared" si="4"/>
        <v>0</v>
      </c>
      <c r="BA17" s="289">
        <f t="shared" ref="BA17" si="5">BA6-BA7</f>
        <v>0</v>
      </c>
      <c r="BB17" s="289">
        <f t="shared" si="3"/>
        <v>0</v>
      </c>
      <c r="BC17" s="289">
        <f t="shared" si="3"/>
        <v>-1.000000536441803E-2</v>
      </c>
      <c r="BD17" s="289">
        <f t="shared" si="3"/>
        <v>0</v>
      </c>
      <c r="BE17" s="289">
        <f t="shared" si="3"/>
        <v>0</v>
      </c>
      <c r="BF17" s="289">
        <f t="shared" si="3"/>
        <v>0</v>
      </c>
    </row>
    <row r="18" spans="1:58">
      <c r="A18" s="95" t="s">
        <v>1458</v>
      </c>
      <c r="B18" s="290">
        <f t="shared" ref="B18:B26" si="6">SUM(C18:BE18)</f>
        <v>-2.5331974029541016E-7</v>
      </c>
      <c r="C18" s="289">
        <f t="shared" ref="C18:R25" si="7">C7-C8</f>
        <v>0</v>
      </c>
      <c r="D18" s="289">
        <f t="shared" si="7"/>
        <v>0</v>
      </c>
      <c r="E18" s="289">
        <f t="shared" si="7"/>
        <v>0</v>
      </c>
      <c r="F18" s="289">
        <f t="shared" si="7"/>
        <v>0</v>
      </c>
      <c r="G18" s="289">
        <f t="shared" si="7"/>
        <v>0</v>
      </c>
      <c r="H18" s="289">
        <f t="shared" si="7"/>
        <v>0</v>
      </c>
      <c r="I18" s="289">
        <f t="shared" si="7"/>
        <v>0</v>
      </c>
      <c r="J18" s="289">
        <f t="shared" si="7"/>
        <v>0</v>
      </c>
      <c r="K18" s="289">
        <f t="shared" si="7"/>
        <v>0</v>
      </c>
      <c r="L18" s="289">
        <f t="shared" si="7"/>
        <v>0</v>
      </c>
      <c r="M18" s="289">
        <f t="shared" si="7"/>
        <v>0</v>
      </c>
      <c r="N18" s="289">
        <f t="shared" si="7"/>
        <v>0</v>
      </c>
      <c r="O18" s="289">
        <f t="shared" si="7"/>
        <v>0</v>
      </c>
      <c r="P18" s="289">
        <f t="shared" si="7"/>
        <v>0</v>
      </c>
      <c r="Q18" s="289">
        <f t="shared" si="7"/>
        <v>0</v>
      </c>
      <c r="R18" s="289">
        <f t="shared" si="7"/>
        <v>0</v>
      </c>
      <c r="S18" s="289">
        <f t="shared" si="3"/>
        <v>0</v>
      </c>
      <c r="T18" s="289">
        <f t="shared" si="3"/>
        <v>0</v>
      </c>
      <c r="U18" s="289">
        <f t="shared" si="3"/>
        <v>0</v>
      </c>
      <c r="V18" s="289">
        <f t="shared" si="3"/>
        <v>0</v>
      </c>
      <c r="W18" s="289">
        <f t="shared" si="3"/>
        <v>0</v>
      </c>
      <c r="X18" s="289">
        <f t="shared" si="3"/>
        <v>-2.5331974029541016E-7</v>
      </c>
      <c r="Y18" s="289">
        <f t="shared" si="3"/>
        <v>0</v>
      </c>
      <c r="Z18" s="289">
        <f t="shared" si="3"/>
        <v>0</v>
      </c>
      <c r="AA18" s="289">
        <f t="shared" si="3"/>
        <v>0</v>
      </c>
      <c r="AB18" s="289">
        <f t="shared" si="3"/>
        <v>0</v>
      </c>
      <c r="AC18" s="289">
        <f t="shared" si="3"/>
        <v>0</v>
      </c>
      <c r="AD18" s="289">
        <f t="shared" si="3"/>
        <v>0</v>
      </c>
      <c r="AE18" s="289">
        <f t="shared" si="3"/>
        <v>0</v>
      </c>
      <c r="AF18" s="289">
        <f t="shared" si="3"/>
        <v>0</v>
      </c>
      <c r="AG18" s="289">
        <f t="shared" si="3"/>
        <v>0</v>
      </c>
      <c r="AH18" s="289">
        <f t="shared" si="3"/>
        <v>0</v>
      </c>
      <c r="AI18" s="289">
        <f t="shared" si="3"/>
        <v>0</v>
      </c>
      <c r="AJ18" s="289">
        <f t="shared" si="3"/>
        <v>0</v>
      </c>
      <c r="AK18" s="289">
        <f t="shared" si="3"/>
        <v>0</v>
      </c>
      <c r="AL18" s="289">
        <f t="shared" si="3"/>
        <v>0</v>
      </c>
      <c r="AM18" s="289">
        <f t="shared" si="3"/>
        <v>0</v>
      </c>
      <c r="AN18" s="289">
        <f t="shared" si="3"/>
        <v>0</v>
      </c>
      <c r="AO18" s="289">
        <f t="shared" si="3"/>
        <v>0</v>
      </c>
      <c r="AP18" s="289">
        <f t="shared" si="3"/>
        <v>0</v>
      </c>
      <c r="AQ18" s="289">
        <f t="shared" si="3"/>
        <v>0</v>
      </c>
      <c r="AR18" s="289">
        <f t="shared" si="3"/>
        <v>0</v>
      </c>
      <c r="AS18" s="289">
        <f t="shared" si="3"/>
        <v>0</v>
      </c>
      <c r="AT18" s="289">
        <f t="shared" si="3"/>
        <v>0</v>
      </c>
      <c r="AU18" s="289">
        <f t="shared" si="3"/>
        <v>0</v>
      </c>
      <c r="AV18" s="289">
        <f t="shared" si="3"/>
        <v>0</v>
      </c>
      <c r="AW18" s="289">
        <f t="shared" si="3"/>
        <v>0</v>
      </c>
      <c r="AX18" s="289">
        <f t="shared" si="3"/>
        <v>0</v>
      </c>
      <c r="AY18" s="289">
        <f t="shared" si="4"/>
        <v>0</v>
      </c>
      <c r="AZ18" s="289">
        <f t="shared" si="4"/>
        <v>0</v>
      </c>
      <c r="BA18" s="289">
        <f t="shared" ref="BA18" si="8">BA7-BA8</f>
        <v>0</v>
      </c>
      <c r="BB18" s="289">
        <f t="shared" si="3"/>
        <v>0</v>
      </c>
      <c r="BC18" s="289">
        <f t="shared" si="3"/>
        <v>0</v>
      </c>
      <c r="BD18" s="289">
        <f t="shared" si="3"/>
        <v>0</v>
      </c>
      <c r="BE18" s="289">
        <f t="shared" si="3"/>
        <v>0</v>
      </c>
      <c r="BF18" s="289">
        <f t="shared" si="3"/>
        <v>0</v>
      </c>
    </row>
    <row r="19" spans="1:58">
      <c r="A19" s="95" t="s">
        <v>1459</v>
      </c>
      <c r="B19" s="290">
        <f t="shared" si="6"/>
        <v>-6.7055225372314453E-8</v>
      </c>
      <c r="C19" s="289">
        <f t="shared" si="7"/>
        <v>0</v>
      </c>
      <c r="D19" s="289">
        <f t="shared" si="3"/>
        <v>0</v>
      </c>
      <c r="E19" s="289">
        <f t="shared" si="3"/>
        <v>0</v>
      </c>
      <c r="F19" s="289">
        <f t="shared" si="3"/>
        <v>1.3411045074462891E-7</v>
      </c>
      <c r="G19" s="289">
        <f t="shared" si="3"/>
        <v>-2.384185791015625E-7</v>
      </c>
      <c r="H19" s="289">
        <f t="shared" si="3"/>
        <v>0</v>
      </c>
      <c r="I19" s="289">
        <f t="shared" si="3"/>
        <v>0</v>
      </c>
      <c r="J19" s="289">
        <f t="shared" si="3"/>
        <v>0</v>
      </c>
      <c r="K19" s="289">
        <f t="shared" si="3"/>
        <v>0</v>
      </c>
      <c r="L19" s="289">
        <f t="shared" si="3"/>
        <v>0</v>
      </c>
      <c r="M19" s="289">
        <f t="shared" si="3"/>
        <v>0</v>
      </c>
      <c r="N19" s="289">
        <f t="shared" si="3"/>
        <v>-8.1956386566162109E-8</v>
      </c>
      <c r="O19" s="289">
        <f t="shared" si="3"/>
        <v>0</v>
      </c>
      <c r="P19" s="289">
        <f t="shared" si="3"/>
        <v>0</v>
      </c>
      <c r="Q19" s="289">
        <f t="shared" si="3"/>
        <v>0</v>
      </c>
      <c r="R19" s="289">
        <f t="shared" si="3"/>
        <v>0</v>
      </c>
      <c r="S19" s="289">
        <f t="shared" si="3"/>
        <v>0</v>
      </c>
      <c r="T19" s="289">
        <f t="shared" si="3"/>
        <v>0</v>
      </c>
      <c r="U19" s="289">
        <f t="shared" si="3"/>
        <v>0</v>
      </c>
      <c r="V19" s="289">
        <f t="shared" si="3"/>
        <v>0</v>
      </c>
      <c r="W19" s="289">
        <f t="shared" si="3"/>
        <v>0</v>
      </c>
      <c r="X19" s="289">
        <f t="shared" si="3"/>
        <v>0</v>
      </c>
      <c r="Y19" s="289">
        <f t="shared" si="3"/>
        <v>0</v>
      </c>
      <c r="Z19" s="289">
        <f t="shared" si="3"/>
        <v>0</v>
      </c>
      <c r="AA19" s="289">
        <f t="shared" si="3"/>
        <v>0</v>
      </c>
      <c r="AB19" s="289">
        <f t="shared" si="3"/>
        <v>0</v>
      </c>
      <c r="AC19" s="289">
        <f t="shared" si="3"/>
        <v>-6.7055225372314453E-8</v>
      </c>
      <c r="AD19" s="289">
        <f t="shared" si="3"/>
        <v>0</v>
      </c>
      <c r="AE19" s="289">
        <f t="shared" si="3"/>
        <v>0</v>
      </c>
      <c r="AF19" s="289">
        <f t="shared" si="3"/>
        <v>1.862645149230957E-7</v>
      </c>
      <c r="AG19" s="289">
        <f t="shared" si="3"/>
        <v>0</v>
      </c>
      <c r="AH19" s="289">
        <f t="shared" si="3"/>
        <v>0</v>
      </c>
      <c r="AI19" s="289">
        <f t="shared" si="3"/>
        <v>0</v>
      </c>
      <c r="AJ19" s="289">
        <f t="shared" si="3"/>
        <v>0</v>
      </c>
      <c r="AK19" s="289">
        <f t="shared" si="3"/>
        <v>0</v>
      </c>
      <c r="AL19" s="289">
        <f t="shared" si="3"/>
        <v>0</v>
      </c>
      <c r="AM19" s="289">
        <f t="shared" si="3"/>
        <v>0</v>
      </c>
      <c r="AN19" s="289">
        <f t="shared" si="3"/>
        <v>0</v>
      </c>
      <c r="AO19" s="289">
        <f t="shared" si="3"/>
        <v>0</v>
      </c>
      <c r="AP19" s="289">
        <f t="shared" si="3"/>
        <v>0</v>
      </c>
      <c r="AQ19" s="289">
        <f t="shared" si="3"/>
        <v>0</v>
      </c>
      <c r="AR19" s="289">
        <f t="shared" si="3"/>
        <v>0</v>
      </c>
      <c r="AS19" s="289">
        <f t="shared" si="3"/>
        <v>0</v>
      </c>
      <c r="AT19" s="289">
        <f t="shared" si="3"/>
        <v>0</v>
      </c>
      <c r="AU19" s="289">
        <f t="shared" si="3"/>
        <v>0</v>
      </c>
      <c r="AV19" s="289">
        <f t="shared" si="3"/>
        <v>0</v>
      </c>
      <c r="AW19" s="289">
        <f t="shared" si="3"/>
        <v>0</v>
      </c>
      <c r="AX19" s="289">
        <f t="shared" si="3"/>
        <v>0</v>
      </c>
      <c r="AY19" s="289">
        <f t="shared" si="4"/>
        <v>0</v>
      </c>
      <c r="AZ19" s="289">
        <f t="shared" si="4"/>
        <v>0</v>
      </c>
      <c r="BA19" s="289">
        <f t="shared" ref="BA19" si="9">BA8-BA9</f>
        <v>0</v>
      </c>
      <c r="BB19" s="289">
        <f t="shared" si="3"/>
        <v>0</v>
      </c>
      <c r="BC19" s="289">
        <f t="shared" si="3"/>
        <v>0</v>
      </c>
      <c r="BD19" s="289">
        <f t="shared" si="3"/>
        <v>0</v>
      </c>
      <c r="BE19" s="289">
        <f t="shared" si="3"/>
        <v>0</v>
      </c>
      <c r="BF19" s="289">
        <f t="shared" si="3"/>
        <v>0</v>
      </c>
    </row>
    <row r="20" spans="1:58">
      <c r="A20" s="95" t="s">
        <v>1460</v>
      </c>
      <c r="B20" s="290">
        <f t="shared" si="6"/>
        <v>-9.8766759037971497E-7</v>
      </c>
      <c r="C20" s="289">
        <f t="shared" si="7"/>
        <v>0</v>
      </c>
      <c r="D20" s="289">
        <f t="shared" si="3"/>
        <v>0</v>
      </c>
      <c r="E20" s="289">
        <f t="shared" si="3"/>
        <v>0</v>
      </c>
      <c r="F20" s="289">
        <f t="shared" si="3"/>
        <v>0</v>
      </c>
      <c r="G20" s="289">
        <f t="shared" si="3"/>
        <v>-2.384185791015625E-7</v>
      </c>
      <c r="H20" s="289">
        <f t="shared" si="3"/>
        <v>-1.1920928955078125E-7</v>
      </c>
      <c r="I20" s="289">
        <f t="shared" si="3"/>
        <v>2.9802322387695313E-8</v>
      </c>
      <c r="J20" s="289">
        <f t="shared" si="3"/>
        <v>1.6391277313232422E-7</v>
      </c>
      <c r="K20" s="289">
        <f t="shared" si="3"/>
        <v>0</v>
      </c>
      <c r="L20" s="289">
        <f t="shared" si="3"/>
        <v>0</v>
      </c>
      <c r="M20" s="289">
        <f t="shared" si="3"/>
        <v>0</v>
      </c>
      <c r="N20" s="289">
        <f t="shared" si="3"/>
        <v>1.3411045074462891E-7</v>
      </c>
      <c r="O20" s="289">
        <f t="shared" si="3"/>
        <v>0</v>
      </c>
      <c r="P20" s="289">
        <f t="shared" si="3"/>
        <v>0</v>
      </c>
      <c r="Q20" s="289">
        <f t="shared" si="3"/>
        <v>0</v>
      </c>
      <c r="R20" s="289">
        <f t="shared" si="3"/>
        <v>0</v>
      </c>
      <c r="S20" s="289">
        <f t="shared" si="3"/>
        <v>0</v>
      </c>
      <c r="T20" s="289">
        <f t="shared" si="3"/>
        <v>0</v>
      </c>
      <c r="U20" s="289">
        <f t="shared" si="3"/>
        <v>0</v>
      </c>
      <c r="V20" s="289">
        <f t="shared" si="3"/>
        <v>0</v>
      </c>
      <c r="W20" s="289">
        <f t="shared" si="3"/>
        <v>0</v>
      </c>
      <c r="X20" s="289">
        <f t="shared" si="3"/>
        <v>0</v>
      </c>
      <c r="Y20" s="289">
        <f t="shared" si="3"/>
        <v>-7.4505805969238281E-8</v>
      </c>
      <c r="Z20" s="289">
        <f t="shared" si="3"/>
        <v>0</v>
      </c>
      <c r="AA20" s="289">
        <f t="shared" si="3"/>
        <v>0</v>
      </c>
      <c r="AB20" s="289">
        <f t="shared" si="3"/>
        <v>0</v>
      </c>
      <c r="AC20" s="289">
        <f t="shared" si="3"/>
        <v>8.9406967163085938E-8</v>
      </c>
      <c r="AD20" s="289">
        <f t="shared" si="3"/>
        <v>-2.9802322387695313E-8</v>
      </c>
      <c r="AE20" s="289">
        <f t="shared" si="3"/>
        <v>-1.1622905731201172E-6</v>
      </c>
      <c r="AF20" s="289">
        <f t="shared" si="3"/>
        <v>-2.0116567611694336E-7</v>
      </c>
      <c r="AG20" s="289">
        <f t="shared" si="3"/>
        <v>0</v>
      </c>
      <c r="AH20" s="289">
        <f t="shared" si="3"/>
        <v>3.4272670745849609E-7</v>
      </c>
      <c r="AI20" s="289">
        <f t="shared" si="3"/>
        <v>-4.2840838432312012E-8</v>
      </c>
      <c r="AJ20" s="289">
        <f t="shared" si="3"/>
        <v>0</v>
      </c>
      <c r="AK20" s="289">
        <f t="shared" si="3"/>
        <v>0</v>
      </c>
      <c r="AL20" s="289">
        <f t="shared" si="3"/>
        <v>0</v>
      </c>
      <c r="AM20" s="289">
        <f t="shared" si="3"/>
        <v>0</v>
      </c>
      <c r="AN20" s="289">
        <f t="shared" si="3"/>
        <v>0</v>
      </c>
      <c r="AO20" s="289">
        <f t="shared" si="3"/>
        <v>0</v>
      </c>
      <c r="AP20" s="289">
        <f t="shared" si="3"/>
        <v>0</v>
      </c>
      <c r="AQ20" s="289">
        <f t="shared" si="3"/>
        <v>0</v>
      </c>
      <c r="AR20" s="289">
        <f t="shared" si="3"/>
        <v>0</v>
      </c>
      <c r="AS20" s="289">
        <f t="shared" si="3"/>
        <v>-7.4505805969238281E-9</v>
      </c>
      <c r="AT20" s="289">
        <f t="shared" si="3"/>
        <v>0</v>
      </c>
      <c r="AU20" s="289">
        <f t="shared" si="3"/>
        <v>-4.1909515857696533E-9</v>
      </c>
      <c r="AV20" s="289">
        <f t="shared" si="3"/>
        <v>0</v>
      </c>
      <c r="AW20" s="289">
        <f t="shared" si="3"/>
        <v>0</v>
      </c>
      <c r="AX20" s="289">
        <f t="shared" si="3"/>
        <v>0</v>
      </c>
      <c r="AY20" s="289">
        <f t="shared" si="4"/>
        <v>-1.862645149230957E-9</v>
      </c>
      <c r="AZ20" s="289">
        <f t="shared" si="4"/>
        <v>0</v>
      </c>
      <c r="BA20" s="289">
        <f t="shared" ref="BA20" si="10">BA9-BA10</f>
        <v>0</v>
      </c>
      <c r="BB20" s="289">
        <f t="shared" si="3"/>
        <v>0</v>
      </c>
      <c r="BC20" s="289">
        <f t="shared" si="3"/>
        <v>4.4703483581542969E-8</v>
      </c>
      <c r="BD20" s="289">
        <f t="shared" si="3"/>
        <v>8.9406967163085938E-8</v>
      </c>
      <c r="BE20" s="289">
        <f t="shared" si="3"/>
        <v>0</v>
      </c>
      <c r="BF20" s="289">
        <f t="shared" si="3"/>
        <v>0</v>
      </c>
    </row>
    <row r="21" spans="1:58">
      <c r="A21" s="95" t="s">
        <v>1461</v>
      </c>
      <c r="B21" s="290">
        <f t="shared" si="6"/>
        <v>9.7765587270259857E-7</v>
      </c>
      <c r="C21" s="289">
        <f t="shared" si="7"/>
        <v>0</v>
      </c>
      <c r="D21" s="289">
        <f t="shared" si="3"/>
        <v>-3.7252902984619141E-8</v>
      </c>
      <c r="E21" s="289">
        <f t="shared" si="3"/>
        <v>0</v>
      </c>
      <c r="F21" s="289">
        <f t="shared" si="3"/>
        <v>0</v>
      </c>
      <c r="G21" s="289">
        <f t="shared" si="3"/>
        <v>0</v>
      </c>
      <c r="H21" s="289">
        <f t="shared" si="3"/>
        <v>1.4156103134155273E-7</v>
      </c>
      <c r="I21" s="289">
        <f t="shared" si="3"/>
        <v>-4.0978193283081055E-8</v>
      </c>
      <c r="J21" s="289">
        <f t="shared" si="3"/>
        <v>-1.4901161193847656E-7</v>
      </c>
      <c r="K21" s="289">
        <f t="shared" si="3"/>
        <v>0</v>
      </c>
      <c r="L21" s="289">
        <f t="shared" si="3"/>
        <v>0</v>
      </c>
      <c r="M21" s="289">
        <f t="shared" si="3"/>
        <v>0</v>
      </c>
      <c r="N21" s="289">
        <f t="shared" si="3"/>
        <v>-9.6857547760009766E-8</v>
      </c>
      <c r="O21" s="289">
        <f t="shared" si="3"/>
        <v>0</v>
      </c>
      <c r="P21" s="289">
        <f t="shared" si="3"/>
        <v>0</v>
      </c>
      <c r="Q21" s="289">
        <f t="shared" si="3"/>
        <v>-5.9604644775390625E-8</v>
      </c>
      <c r="R21" s="289">
        <f t="shared" si="3"/>
        <v>0</v>
      </c>
      <c r="S21" s="289">
        <f t="shared" si="3"/>
        <v>0</v>
      </c>
      <c r="T21" s="289">
        <f t="shared" si="3"/>
        <v>0</v>
      </c>
      <c r="U21" s="289">
        <f t="shared" si="3"/>
        <v>0</v>
      </c>
      <c r="V21" s="289">
        <f t="shared" si="3"/>
        <v>0</v>
      </c>
      <c r="W21" s="289">
        <f t="shared" si="3"/>
        <v>0</v>
      </c>
      <c r="X21" s="289">
        <f t="shared" si="3"/>
        <v>1.7881393432617188E-7</v>
      </c>
      <c r="Y21" s="289">
        <f t="shared" si="3"/>
        <v>6.7055225372314453E-8</v>
      </c>
      <c r="Z21" s="289">
        <f t="shared" si="3"/>
        <v>0</v>
      </c>
      <c r="AA21" s="289">
        <f t="shared" si="3"/>
        <v>0</v>
      </c>
      <c r="AB21" s="289">
        <f t="shared" si="3"/>
        <v>0</v>
      </c>
      <c r="AC21" s="289">
        <f t="shared" si="3"/>
        <v>-7.4505805969238281E-8</v>
      </c>
      <c r="AD21" s="289">
        <f t="shared" si="3"/>
        <v>3.3527612686157227E-8</v>
      </c>
      <c r="AE21" s="289">
        <f t="shared" si="3"/>
        <v>9.8347663879394531E-7</v>
      </c>
      <c r="AF21" s="289">
        <f t="shared" si="3"/>
        <v>3.5017728805541992E-7</v>
      </c>
      <c r="AG21" s="289">
        <f t="shared" si="3"/>
        <v>0</v>
      </c>
      <c r="AH21" s="289">
        <f t="shared" si="3"/>
        <v>-3.1292438507080078E-7</v>
      </c>
      <c r="AI21" s="289">
        <f t="shared" si="3"/>
        <v>3.5390257835388184E-8</v>
      </c>
      <c r="AJ21" s="289">
        <f t="shared" si="3"/>
        <v>0</v>
      </c>
      <c r="AK21" s="289">
        <f t="shared" si="3"/>
        <v>0</v>
      </c>
      <c r="AL21" s="289">
        <f t="shared" si="3"/>
        <v>0</v>
      </c>
      <c r="AM21" s="289">
        <f t="shared" si="3"/>
        <v>0</v>
      </c>
      <c r="AN21" s="289">
        <f t="shared" si="3"/>
        <v>-1.4901161193847656E-8</v>
      </c>
      <c r="AO21" s="289">
        <f t="shared" si="3"/>
        <v>0</v>
      </c>
      <c r="AP21" s="289">
        <f t="shared" si="3"/>
        <v>0</v>
      </c>
      <c r="AQ21" s="289">
        <f t="shared" si="3"/>
        <v>0</v>
      </c>
      <c r="AR21" s="289">
        <f t="shared" si="3"/>
        <v>0</v>
      </c>
      <c r="AS21" s="289">
        <f t="shared" si="3"/>
        <v>7.4505805969238281E-9</v>
      </c>
      <c r="AT21" s="289">
        <f t="shared" si="3"/>
        <v>0</v>
      </c>
      <c r="AU21" s="289">
        <f t="shared" si="3"/>
        <v>5.1222741603851318E-9</v>
      </c>
      <c r="AV21" s="289">
        <f t="shared" si="3"/>
        <v>0</v>
      </c>
      <c r="AW21" s="289">
        <f t="shared" si="3"/>
        <v>0</v>
      </c>
      <c r="AX21" s="289">
        <f t="shared" si="3"/>
        <v>0</v>
      </c>
      <c r="AY21" s="289">
        <f t="shared" si="4"/>
        <v>2.0954757928848267E-9</v>
      </c>
      <c r="AZ21" s="289">
        <f t="shared" si="4"/>
        <v>0</v>
      </c>
      <c r="BA21" s="289">
        <f t="shared" ref="BA21" si="11">BA10-BA11</f>
        <v>0</v>
      </c>
      <c r="BB21" s="289">
        <f t="shared" si="3"/>
        <v>0</v>
      </c>
      <c r="BC21" s="289">
        <f t="shared" si="3"/>
        <v>-4.0978193283081055E-8</v>
      </c>
      <c r="BD21" s="289">
        <f t="shared" si="3"/>
        <v>0</v>
      </c>
      <c r="BE21" s="289">
        <f t="shared" si="3"/>
        <v>0</v>
      </c>
      <c r="BF21" s="289">
        <f t="shared" si="3"/>
        <v>0</v>
      </c>
    </row>
    <row r="22" spans="1:58">
      <c r="A22" s="95" t="s">
        <v>1462</v>
      </c>
      <c r="B22" s="290">
        <f t="shared" si="6"/>
        <v>-2.1792948246002197E-7</v>
      </c>
      <c r="C22" s="289">
        <f t="shared" si="7"/>
        <v>0</v>
      </c>
      <c r="D22" s="289">
        <f t="shared" si="3"/>
        <v>0</v>
      </c>
      <c r="E22" s="289">
        <f t="shared" si="3"/>
        <v>0</v>
      </c>
      <c r="F22" s="289">
        <f t="shared" si="3"/>
        <v>0</v>
      </c>
      <c r="G22" s="289">
        <f t="shared" si="3"/>
        <v>0</v>
      </c>
      <c r="H22" s="289">
        <f t="shared" si="3"/>
        <v>0</v>
      </c>
      <c r="I22" s="289">
        <f t="shared" si="3"/>
        <v>3.3527612686157227E-8</v>
      </c>
      <c r="J22" s="289">
        <f t="shared" si="3"/>
        <v>0</v>
      </c>
      <c r="K22" s="289">
        <f t="shared" si="3"/>
        <v>0</v>
      </c>
      <c r="L22" s="289">
        <f t="shared" si="3"/>
        <v>0</v>
      </c>
      <c r="M22" s="289">
        <f t="shared" si="3"/>
        <v>0</v>
      </c>
      <c r="N22" s="289">
        <f t="shared" ref="D22:BF25" si="12">N11-N12</f>
        <v>0</v>
      </c>
      <c r="O22" s="289">
        <f t="shared" si="12"/>
        <v>0</v>
      </c>
      <c r="P22" s="289">
        <f t="shared" si="12"/>
        <v>0</v>
      </c>
      <c r="Q22" s="289">
        <f t="shared" si="12"/>
        <v>0</v>
      </c>
      <c r="R22" s="289">
        <f t="shared" si="12"/>
        <v>0</v>
      </c>
      <c r="S22" s="289">
        <f t="shared" si="12"/>
        <v>0</v>
      </c>
      <c r="T22" s="289">
        <f t="shared" si="12"/>
        <v>0</v>
      </c>
      <c r="U22" s="289">
        <f t="shared" si="12"/>
        <v>0</v>
      </c>
      <c r="V22" s="289">
        <f t="shared" si="12"/>
        <v>0</v>
      </c>
      <c r="W22" s="289">
        <f t="shared" si="12"/>
        <v>0</v>
      </c>
      <c r="X22" s="289">
        <f t="shared" si="12"/>
        <v>-1.1920928955078125E-7</v>
      </c>
      <c r="Y22" s="289">
        <f t="shared" si="12"/>
        <v>0</v>
      </c>
      <c r="Z22" s="289">
        <f t="shared" si="12"/>
        <v>0</v>
      </c>
      <c r="AA22" s="289">
        <f t="shared" si="12"/>
        <v>0</v>
      </c>
      <c r="AB22" s="289">
        <f t="shared" si="12"/>
        <v>0</v>
      </c>
      <c r="AC22" s="289">
        <f t="shared" si="12"/>
        <v>0</v>
      </c>
      <c r="AD22" s="289">
        <f t="shared" si="12"/>
        <v>0</v>
      </c>
      <c r="AE22" s="289">
        <f t="shared" si="12"/>
        <v>0</v>
      </c>
      <c r="AF22" s="289">
        <f t="shared" si="12"/>
        <v>-8.9406967163085938E-8</v>
      </c>
      <c r="AG22" s="289">
        <f t="shared" si="12"/>
        <v>0</v>
      </c>
      <c r="AH22" s="289">
        <f t="shared" si="12"/>
        <v>0</v>
      </c>
      <c r="AI22" s="289">
        <f t="shared" si="12"/>
        <v>2.4214386940002441E-8</v>
      </c>
      <c r="AJ22" s="289">
        <f t="shared" si="12"/>
        <v>0</v>
      </c>
      <c r="AK22" s="289">
        <f t="shared" si="12"/>
        <v>0</v>
      </c>
      <c r="AL22" s="289">
        <f t="shared" si="12"/>
        <v>0</v>
      </c>
      <c r="AM22" s="289">
        <f t="shared" si="12"/>
        <v>0</v>
      </c>
      <c r="AN22" s="289">
        <f t="shared" si="12"/>
        <v>0</v>
      </c>
      <c r="AO22" s="289">
        <f t="shared" si="12"/>
        <v>0</v>
      </c>
      <c r="AP22" s="289">
        <f t="shared" si="12"/>
        <v>0</v>
      </c>
      <c r="AQ22" s="289">
        <f t="shared" si="12"/>
        <v>0</v>
      </c>
      <c r="AR22" s="289">
        <f t="shared" si="12"/>
        <v>0</v>
      </c>
      <c r="AS22" s="289">
        <f t="shared" si="12"/>
        <v>0</v>
      </c>
      <c r="AT22" s="289">
        <f t="shared" si="12"/>
        <v>0</v>
      </c>
      <c r="AU22" s="289">
        <f t="shared" si="12"/>
        <v>0</v>
      </c>
      <c r="AV22" s="289">
        <f t="shared" si="12"/>
        <v>0</v>
      </c>
      <c r="AW22" s="289">
        <f t="shared" si="12"/>
        <v>0</v>
      </c>
      <c r="AX22" s="289">
        <f t="shared" si="12"/>
        <v>0</v>
      </c>
      <c r="AY22" s="289">
        <f t="shared" ref="AY22:AZ22" si="13">AY11-AY12</f>
        <v>0</v>
      </c>
      <c r="AZ22" s="289">
        <f t="shared" si="13"/>
        <v>0</v>
      </c>
      <c r="BA22" s="289">
        <f t="shared" ref="BA22" si="14">BA11-BA12</f>
        <v>0</v>
      </c>
      <c r="BB22" s="289">
        <f t="shared" si="12"/>
        <v>0</v>
      </c>
      <c r="BC22" s="289">
        <f t="shared" si="12"/>
        <v>0</v>
      </c>
      <c r="BD22" s="289">
        <f t="shared" si="12"/>
        <v>-6.7055225372314453E-8</v>
      </c>
      <c r="BE22" s="289">
        <f t="shared" si="12"/>
        <v>0</v>
      </c>
      <c r="BF22" s="289">
        <f t="shared" si="12"/>
        <v>0</v>
      </c>
    </row>
    <row r="23" spans="1:58">
      <c r="A23" s="95" t="s">
        <v>1463</v>
      </c>
      <c r="B23" s="290">
        <f t="shared" si="6"/>
        <v>1.862645149230957E-7</v>
      </c>
      <c r="C23" s="289">
        <f t="shared" si="7"/>
        <v>0</v>
      </c>
      <c r="D23" s="289">
        <f t="shared" si="12"/>
        <v>0</v>
      </c>
      <c r="E23" s="289">
        <f t="shared" si="12"/>
        <v>6.7055225372314453E-8</v>
      </c>
      <c r="F23" s="289">
        <f t="shared" si="12"/>
        <v>0</v>
      </c>
      <c r="G23" s="289">
        <f t="shared" si="12"/>
        <v>0</v>
      </c>
      <c r="H23" s="289">
        <f t="shared" si="12"/>
        <v>0</v>
      </c>
      <c r="I23" s="289">
        <f t="shared" si="12"/>
        <v>0</v>
      </c>
      <c r="J23" s="289">
        <f t="shared" si="12"/>
        <v>0</v>
      </c>
      <c r="K23" s="289">
        <f t="shared" si="12"/>
        <v>0</v>
      </c>
      <c r="L23" s="289">
        <f t="shared" si="12"/>
        <v>0</v>
      </c>
      <c r="M23" s="289">
        <f t="shared" si="12"/>
        <v>0</v>
      </c>
      <c r="N23" s="289">
        <f t="shared" si="12"/>
        <v>0</v>
      </c>
      <c r="O23" s="289">
        <f t="shared" si="12"/>
        <v>0</v>
      </c>
      <c r="P23" s="289">
        <f t="shared" si="12"/>
        <v>0</v>
      </c>
      <c r="Q23" s="289">
        <f t="shared" si="12"/>
        <v>0</v>
      </c>
      <c r="R23" s="289">
        <f t="shared" si="12"/>
        <v>0</v>
      </c>
      <c r="S23" s="289">
        <f t="shared" si="12"/>
        <v>0</v>
      </c>
      <c r="T23" s="289">
        <f t="shared" si="12"/>
        <v>0</v>
      </c>
      <c r="U23" s="289">
        <f t="shared" si="12"/>
        <v>0</v>
      </c>
      <c r="V23" s="289">
        <f t="shared" si="12"/>
        <v>0</v>
      </c>
      <c r="W23" s="289">
        <f t="shared" si="12"/>
        <v>0</v>
      </c>
      <c r="X23" s="289">
        <f t="shared" si="12"/>
        <v>-1.4901161193847656E-7</v>
      </c>
      <c r="Y23" s="289">
        <f t="shared" si="12"/>
        <v>0</v>
      </c>
      <c r="Z23" s="289">
        <f t="shared" si="12"/>
        <v>0</v>
      </c>
      <c r="AA23" s="289">
        <f t="shared" si="12"/>
        <v>0</v>
      </c>
      <c r="AB23" s="289">
        <f t="shared" si="12"/>
        <v>0</v>
      </c>
      <c r="AC23" s="289">
        <f t="shared" si="12"/>
        <v>0</v>
      </c>
      <c r="AD23" s="289">
        <f t="shared" si="12"/>
        <v>0</v>
      </c>
      <c r="AE23" s="289">
        <f t="shared" si="12"/>
        <v>2.6822090148925781E-7</v>
      </c>
      <c r="AF23" s="289">
        <f t="shared" si="12"/>
        <v>0</v>
      </c>
      <c r="AG23" s="289">
        <f t="shared" si="12"/>
        <v>0</v>
      </c>
      <c r="AH23" s="289">
        <f t="shared" si="12"/>
        <v>0</v>
      </c>
      <c r="AI23" s="289">
        <f t="shared" si="12"/>
        <v>0</v>
      </c>
      <c r="AJ23" s="289">
        <f t="shared" si="12"/>
        <v>0</v>
      </c>
      <c r="AK23" s="289">
        <f t="shared" si="12"/>
        <v>0</v>
      </c>
      <c r="AL23" s="289">
        <f t="shared" si="12"/>
        <v>0</v>
      </c>
      <c r="AM23" s="289">
        <f t="shared" si="12"/>
        <v>0</v>
      </c>
      <c r="AN23" s="289">
        <f t="shared" si="12"/>
        <v>0</v>
      </c>
      <c r="AO23" s="289">
        <f t="shared" si="12"/>
        <v>0</v>
      </c>
      <c r="AP23" s="289">
        <f t="shared" si="12"/>
        <v>0</v>
      </c>
      <c r="AQ23" s="289">
        <f t="shared" si="12"/>
        <v>0</v>
      </c>
      <c r="AR23" s="289">
        <f t="shared" si="12"/>
        <v>0</v>
      </c>
      <c r="AS23" s="289">
        <f t="shared" si="12"/>
        <v>0</v>
      </c>
      <c r="AT23" s="289">
        <f t="shared" si="12"/>
        <v>0</v>
      </c>
      <c r="AU23" s="289">
        <f t="shared" si="12"/>
        <v>0</v>
      </c>
      <c r="AV23" s="289">
        <f t="shared" si="12"/>
        <v>0</v>
      </c>
      <c r="AW23" s="289">
        <f t="shared" si="12"/>
        <v>0</v>
      </c>
      <c r="AX23" s="289">
        <f t="shared" si="12"/>
        <v>0</v>
      </c>
      <c r="AY23" s="289">
        <f t="shared" ref="AY23:AZ23" si="15">AY12-AY13</f>
        <v>0</v>
      </c>
      <c r="AZ23" s="289">
        <f t="shared" si="15"/>
        <v>0</v>
      </c>
      <c r="BA23" s="289">
        <f t="shared" ref="BA23" si="16">BA12-BA13</f>
        <v>0</v>
      </c>
      <c r="BB23" s="289">
        <f t="shared" si="12"/>
        <v>0</v>
      </c>
      <c r="BC23" s="289">
        <f t="shared" si="12"/>
        <v>0</v>
      </c>
      <c r="BD23" s="289">
        <f t="shared" si="12"/>
        <v>0</v>
      </c>
      <c r="BE23" s="289">
        <f t="shared" si="12"/>
        <v>0</v>
      </c>
      <c r="BF23" s="289">
        <f t="shared" si="12"/>
        <v>0</v>
      </c>
    </row>
    <row r="24" spans="1:58">
      <c r="A24" s="95" t="s">
        <v>1464</v>
      </c>
      <c r="B24" s="290">
        <f t="shared" si="6"/>
        <v>-2.384185791015625E-7</v>
      </c>
      <c r="C24" s="289">
        <f t="shared" si="7"/>
        <v>0</v>
      </c>
      <c r="D24" s="289">
        <f t="shared" si="12"/>
        <v>0</v>
      </c>
      <c r="E24" s="289">
        <f t="shared" si="12"/>
        <v>0</v>
      </c>
      <c r="F24" s="289">
        <f t="shared" si="12"/>
        <v>0</v>
      </c>
      <c r="G24" s="289">
        <f t="shared" si="12"/>
        <v>0</v>
      </c>
      <c r="H24" s="289">
        <f t="shared" si="12"/>
        <v>0</v>
      </c>
      <c r="I24" s="289">
        <f t="shared" si="12"/>
        <v>0</v>
      </c>
      <c r="J24" s="289">
        <f t="shared" si="12"/>
        <v>0</v>
      </c>
      <c r="K24" s="289">
        <f t="shared" si="12"/>
        <v>0</v>
      </c>
      <c r="L24" s="289">
        <f t="shared" si="12"/>
        <v>0</v>
      </c>
      <c r="M24" s="289">
        <f t="shared" si="12"/>
        <v>0</v>
      </c>
      <c r="N24" s="289">
        <f t="shared" si="12"/>
        <v>0</v>
      </c>
      <c r="O24" s="289">
        <f t="shared" si="12"/>
        <v>0</v>
      </c>
      <c r="P24" s="289">
        <f t="shared" si="12"/>
        <v>0</v>
      </c>
      <c r="Q24" s="289">
        <f t="shared" si="12"/>
        <v>0</v>
      </c>
      <c r="R24" s="289">
        <f t="shared" si="12"/>
        <v>0</v>
      </c>
      <c r="S24" s="289">
        <f t="shared" si="12"/>
        <v>0</v>
      </c>
      <c r="T24" s="289">
        <f t="shared" si="12"/>
        <v>0</v>
      </c>
      <c r="U24" s="289">
        <f t="shared" si="12"/>
        <v>0</v>
      </c>
      <c r="V24" s="289">
        <f t="shared" si="12"/>
        <v>0</v>
      </c>
      <c r="W24" s="289">
        <f t="shared" si="12"/>
        <v>0</v>
      </c>
      <c r="X24" s="289">
        <f t="shared" si="12"/>
        <v>0</v>
      </c>
      <c r="Y24" s="289">
        <f t="shared" si="12"/>
        <v>0</v>
      </c>
      <c r="Z24" s="289">
        <f t="shared" si="12"/>
        <v>0</v>
      </c>
      <c r="AA24" s="289">
        <f t="shared" si="12"/>
        <v>0</v>
      </c>
      <c r="AB24" s="289">
        <f t="shared" si="12"/>
        <v>0</v>
      </c>
      <c r="AC24" s="289">
        <f t="shared" si="12"/>
        <v>0</v>
      </c>
      <c r="AD24" s="289">
        <f t="shared" si="12"/>
        <v>0</v>
      </c>
      <c r="AE24" s="289">
        <f t="shared" si="12"/>
        <v>-2.384185791015625E-7</v>
      </c>
      <c r="AF24" s="289">
        <f t="shared" si="12"/>
        <v>0</v>
      </c>
      <c r="AG24" s="289">
        <f t="shared" si="12"/>
        <v>0</v>
      </c>
      <c r="AH24" s="289">
        <f t="shared" si="12"/>
        <v>0</v>
      </c>
      <c r="AI24" s="289">
        <f t="shared" si="12"/>
        <v>0</v>
      </c>
      <c r="AJ24" s="289">
        <f t="shared" si="12"/>
        <v>0</v>
      </c>
      <c r="AK24" s="289">
        <f t="shared" si="12"/>
        <v>0</v>
      </c>
      <c r="AL24" s="289">
        <f t="shared" si="12"/>
        <v>0</v>
      </c>
      <c r="AM24" s="289">
        <f t="shared" si="12"/>
        <v>0</v>
      </c>
      <c r="AN24" s="289">
        <f t="shared" si="12"/>
        <v>0</v>
      </c>
      <c r="AO24" s="289">
        <f t="shared" si="12"/>
        <v>0</v>
      </c>
      <c r="AP24" s="289">
        <f t="shared" si="12"/>
        <v>0</v>
      </c>
      <c r="AQ24" s="289">
        <f t="shared" si="12"/>
        <v>0</v>
      </c>
      <c r="AR24" s="289">
        <f t="shared" si="12"/>
        <v>0</v>
      </c>
      <c r="AS24" s="289">
        <f t="shared" si="12"/>
        <v>0</v>
      </c>
      <c r="AT24" s="289">
        <f t="shared" si="12"/>
        <v>0</v>
      </c>
      <c r="AU24" s="289">
        <f t="shared" si="12"/>
        <v>0</v>
      </c>
      <c r="AV24" s="289">
        <f t="shared" si="12"/>
        <v>0</v>
      </c>
      <c r="AW24" s="289">
        <f t="shared" si="12"/>
        <v>0</v>
      </c>
      <c r="AX24" s="289">
        <f t="shared" si="12"/>
        <v>0</v>
      </c>
      <c r="AY24" s="289">
        <f t="shared" ref="AY24:AZ24" si="17">AY13-AY14</f>
        <v>0</v>
      </c>
      <c r="AZ24" s="289">
        <f t="shared" si="17"/>
        <v>0</v>
      </c>
      <c r="BA24" s="289">
        <f t="shared" ref="BA24" si="18">BA13-BA14</f>
        <v>0</v>
      </c>
      <c r="BB24" s="289">
        <f t="shared" si="12"/>
        <v>0</v>
      </c>
      <c r="BC24" s="289">
        <f t="shared" si="12"/>
        <v>0</v>
      </c>
      <c r="BD24" s="289">
        <f t="shared" si="12"/>
        <v>0</v>
      </c>
      <c r="BE24" s="289">
        <f t="shared" si="12"/>
        <v>0</v>
      </c>
      <c r="BF24" s="289">
        <f t="shared" si="12"/>
        <v>0</v>
      </c>
    </row>
    <row r="25" spans="1:58">
      <c r="A25" s="95" t="s">
        <v>1465</v>
      </c>
      <c r="B25" s="290">
        <f t="shared" si="6"/>
        <v>1.6391277313232422E-7</v>
      </c>
      <c r="C25" s="289">
        <f t="shared" si="7"/>
        <v>0</v>
      </c>
      <c r="D25" s="289">
        <f t="shared" si="12"/>
        <v>0</v>
      </c>
      <c r="E25" s="289">
        <f t="shared" si="12"/>
        <v>0</v>
      </c>
      <c r="F25" s="289">
        <f t="shared" si="12"/>
        <v>0</v>
      </c>
      <c r="G25" s="289">
        <f t="shared" si="12"/>
        <v>0</v>
      </c>
      <c r="H25" s="289">
        <f t="shared" si="12"/>
        <v>0</v>
      </c>
      <c r="I25" s="289">
        <f t="shared" si="12"/>
        <v>0</v>
      </c>
      <c r="J25" s="289">
        <f t="shared" si="12"/>
        <v>0</v>
      </c>
      <c r="K25" s="289">
        <f t="shared" si="12"/>
        <v>0</v>
      </c>
      <c r="L25" s="289">
        <f t="shared" si="12"/>
        <v>0</v>
      </c>
      <c r="M25" s="289">
        <f t="shared" si="12"/>
        <v>0</v>
      </c>
      <c r="N25" s="289">
        <f t="shared" si="12"/>
        <v>0</v>
      </c>
      <c r="O25" s="289">
        <f t="shared" si="12"/>
        <v>0</v>
      </c>
      <c r="P25" s="289">
        <f t="shared" si="12"/>
        <v>0</v>
      </c>
      <c r="Q25" s="289">
        <f t="shared" si="12"/>
        <v>0</v>
      </c>
      <c r="R25" s="289">
        <f t="shared" si="12"/>
        <v>0</v>
      </c>
      <c r="S25" s="289">
        <f t="shared" si="12"/>
        <v>0</v>
      </c>
      <c r="T25" s="289">
        <f t="shared" si="12"/>
        <v>0</v>
      </c>
      <c r="U25" s="289">
        <f t="shared" si="12"/>
        <v>0</v>
      </c>
      <c r="V25" s="289">
        <f t="shared" si="12"/>
        <v>0</v>
      </c>
      <c r="W25" s="289">
        <f t="shared" si="12"/>
        <v>0</v>
      </c>
      <c r="X25" s="289">
        <f t="shared" si="12"/>
        <v>1.6391277313232422E-7</v>
      </c>
      <c r="Y25" s="289">
        <f t="shared" si="12"/>
        <v>0</v>
      </c>
      <c r="Z25" s="289">
        <f t="shared" si="12"/>
        <v>0</v>
      </c>
      <c r="AA25" s="289">
        <f t="shared" si="12"/>
        <v>0</v>
      </c>
      <c r="AB25" s="289">
        <f t="shared" si="12"/>
        <v>0</v>
      </c>
      <c r="AC25" s="289">
        <f t="shared" si="12"/>
        <v>0</v>
      </c>
      <c r="AD25" s="289">
        <f t="shared" si="12"/>
        <v>0</v>
      </c>
      <c r="AE25" s="289">
        <f t="shared" si="12"/>
        <v>0</v>
      </c>
      <c r="AF25" s="289">
        <f t="shared" si="12"/>
        <v>0</v>
      </c>
      <c r="AG25" s="289">
        <f t="shared" si="12"/>
        <v>0</v>
      </c>
      <c r="AH25" s="289">
        <f t="shared" si="12"/>
        <v>0</v>
      </c>
      <c r="AI25" s="289">
        <f t="shared" si="12"/>
        <v>0</v>
      </c>
      <c r="AJ25" s="289">
        <f t="shared" si="12"/>
        <v>0</v>
      </c>
      <c r="AK25" s="289">
        <f t="shared" si="12"/>
        <v>0</v>
      </c>
      <c r="AL25" s="289">
        <f t="shared" si="12"/>
        <v>0</v>
      </c>
      <c r="AM25" s="289">
        <f t="shared" si="12"/>
        <v>0</v>
      </c>
      <c r="AN25" s="289">
        <f t="shared" si="12"/>
        <v>0</v>
      </c>
      <c r="AO25" s="289">
        <f t="shared" si="12"/>
        <v>0</v>
      </c>
      <c r="AP25" s="289">
        <f t="shared" si="12"/>
        <v>0</v>
      </c>
      <c r="AQ25" s="289">
        <f t="shared" si="12"/>
        <v>0</v>
      </c>
      <c r="AR25" s="289">
        <f t="shared" si="12"/>
        <v>0</v>
      </c>
      <c r="AS25" s="289">
        <f t="shared" si="12"/>
        <v>0</v>
      </c>
      <c r="AT25" s="289">
        <f t="shared" si="12"/>
        <v>0</v>
      </c>
      <c r="AU25" s="289">
        <f t="shared" si="12"/>
        <v>0</v>
      </c>
      <c r="AV25" s="289">
        <f t="shared" si="12"/>
        <v>0</v>
      </c>
      <c r="AW25" s="289">
        <f t="shared" si="12"/>
        <v>0</v>
      </c>
      <c r="AX25" s="289">
        <f t="shared" si="12"/>
        <v>0</v>
      </c>
      <c r="AY25" s="289">
        <f t="shared" ref="AY25:AZ25" si="19">AY14-AY15</f>
        <v>0</v>
      </c>
      <c r="AZ25" s="289">
        <f t="shared" si="19"/>
        <v>0</v>
      </c>
      <c r="BA25" s="289">
        <f t="shared" ref="BA25" si="20">BA14-BA15</f>
        <v>0</v>
      </c>
      <c r="BB25" s="289">
        <f t="shared" si="12"/>
        <v>0</v>
      </c>
      <c r="BC25" s="289">
        <f t="shared" si="12"/>
        <v>0</v>
      </c>
      <c r="BD25" s="289">
        <f t="shared" si="12"/>
        <v>0</v>
      </c>
      <c r="BE25" s="289">
        <f t="shared" si="12"/>
        <v>0</v>
      </c>
      <c r="BF25" s="289">
        <f t="shared" si="12"/>
        <v>0</v>
      </c>
    </row>
    <row r="26" spans="1:58">
      <c r="A26" s="95" t="s">
        <v>1466</v>
      </c>
      <c r="B26" s="290">
        <f t="shared" si="6"/>
        <v>1.000000536441803E-2</v>
      </c>
      <c r="C26" s="289">
        <f>C15-C6</f>
        <v>0</v>
      </c>
      <c r="D26" s="289">
        <f t="shared" ref="D26:BF26" si="21">D15-D6</f>
        <v>0</v>
      </c>
      <c r="E26" s="289">
        <f t="shared" si="21"/>
        <v>0</v>
      </c>
      <c r="F26" s="289">
        <f t="shared" si="21"/>
        <v>0</v>
      </c>
      <c r="G26" s="289">
        <f t="shared" si="21"/>
        <v>0</v>
      </c>
      <c r="H26" s="289">
        <f t="shared" si="21"/>
        <v>0</v>
      </c>
      <c r="I26" s="289">
        <f t="shared" si="21"/>
        <v>0</v>
      </c>
      <c r="J26" s="289">
        <f t="shared" si="21"/>
        <v>0</v>
      </c>
      <c r="K26" s="289">
        <f t="shared" si="21"/>
        <v>0</v>
      </c>
      <c r="L26" s="289">
        <f t="shared" si="21"/>
        <v>0</v>
      </c>
      <c r="M26" s="289">
        <f t="shared" si="21"/>
        <v>0</v>
      </c>
      <c r="N26" s="289">
        <f t="shared" si="21"/>
        <v>0</v>
      </c>
      <c r="O26" s="289">
        <f t="shared" si="21"/>
        <v>0</v>
      </c>
      <c r="P26" s="289">
        <f t="shared" si="21"/>
        <v>0</v>
      </c>
      <c r="Q26" s="289">
        <f t="shared" si="21"/>
        <v>0</v>
      </c>
      <c r="R26" s="289">
        <f t="shared" si="21"/>
        <v>0</v>
      </c>
      <c r="S26" s="289">
        <f t="shared" si="21"/>
        <v>0</v>
      </c>
      <c r="T26" s="289">
        <f t="shared" si="21"/>
        <v>0</v>
      </c>
      <c r="U26" s="289">
        <f t="shared" si="21"/>
        <v>0</v>
      </c>
      <c r="V26" s="289">
        <f t="shared" si="21"/>
        <v>0</v>
      </c>
      <c r="W26" s="289">
        <f t="shared" si="21"/>
        <v>0</v>
      </c>
      <c r="X26" s="289">
        <f t="shared" si="21"/>
        <v>0</v>
      </c>
      <c r="Y26" s="289">
        <f t="shared" si="21"/>
        <v>0</v>
      </c>
      <c r="Z26" s="289">
        <f t="shared" si="21"/>
        <v>0</v>
      </c>
      <c r="AA26" s="289">
        <f t="shared" si="21"/>
        <v>0</v>
      </c>
      <c r="AB26" s="289">
        <f t="shared" si="21"/>
        <v>0</v>
      </c>
      <c r="AC26" s="289">
        <f t="shared" si="21"/>
        <v>0</v>
      </c>
      <c r="AD26" s="289">
        <f t="shared" si="21"/>
        <v>0</v>
      </c>
      <c r="AE26" s="289">
        <f t="shared" si="21"/>
        <v>0</v>
      </c>
      <c r="AF26" s="289">
        <f t="shared" si="21"/>
        <v>0</v>
      </c>
      <c r="AG26" s="289">
        <f t="shared" si="21"/>
        <v>0</v>
      </c>
      <c r="AH26" s="289">
        <f t="shared" si="21"/>
        <v>0</v>
      </c>
      <c r="AI26" s="289">
        <f t="shared" si="21"/>
        <v>0</v>
      </c>
      <c r="AJ26" s="289">
        <f t="shared" si="21"/>
        <v>0</v>
      </c>
      <c r="AK26" s="289">
        <f t="shared" si="21"/>
        <v>0</v>
      </c>
      <c r="AL26" s="289">
        <f t="shared" si="21"/>
        <v>0</v>
      </c>
      <c r="AM26" s="289">
        <f t="shared" si="21"/>
        <v>0</v>
      </c>
      <c r="AN26" s="289">
        <f t="shared" si="21"/>
        <v>0</v>
      </c>
      <c r="AO26" s="289">
        <f t="shared" si="21"/>
        <v>0</v>
      </c>
      <c r="AP26" s="289">
        <f t="shared" si="21"/>
        <v>0</v>
      </c>
      <c r="AQ26" s="289">
        <f t="shared" si="21"/>
        <v>0</v>
      </c>
      <c r="AR26" s="289">
        <f t="shared" si="21"/>
        <v>0</v>
      </c>
      <c r="AS26" s="289">
        <f t="shared" si="21"/>
        <v>0</v>
      </c>
      <c r="AT26" s="289">
        <f t="shared" si="21"/>
        <v>0</v>
      </c>
      <c r="AU26" s="289">
        <f t="shared" si="21"/>
        <v>0</v>
      </c>
      <c r="AV26" s="289">
        <f t="shared" si="21"/>
        <v>0</v>
      </c>
      <c r="AW26" s="289">
        <f t="shared" si="21"/>
        <v>0</v>
      </c>
      <c r="AX26" s="289">
        <f t="shared" si="21"/>
        <v>0</v>
      </c>
      <c r="AY26" s="289">
        <f t="shared" ref="AY26:AZ26" si="22">AY15-AY6</f>
        <v>0</v>
      </c>
      <c r="AZ26" s="289">
        <f t="shared" si="22"/>
        <v>0</v>
      </c>
      <c r="BA26" s="289">
        <f t="shared" ref="BA26" si="23">BA15-BA6</f>
        <v>0</v>
      </c>
      <c r="BB26" s="289">
        <f t="shared" si="21"/>
        <v>0</v>
      </c>
      <c r="BC26" s="289">
        <f t="shared" si="21"/>
        <v>1.000000536441803E-2</v>
      </c>
      <c r="BD26" s="289">
        <f t="shared" si="21"/>
        <v>0</v>
      </c>
      <c r="BE26" s="289">
        <f t="shared" si="21"/>
        <v>0</v>
      </c>
      <c r="BF26" s="289">
        <f t="shared" si="21"/>
        <v>0</v>
      </c>
    </row>
    <row r="28" spans="1:58">
      <c r="A28" s="519"/>
    </row>
    <row r="29" spans="1:58">
      <c r="A29" s="95" t="s">
        <v>1545</v>
      </c>
    </row>
    <row r="30" spans="1:58">
      <c r="A30" s="496" t="s">
        <v>1546</v>
      </c>
      <c r="C30" s="96"/>
      <c r="D30" s="96">
        <f>'Rev by Fund Type and Source'!K63</f>
        <v>2182162741.9799995</v>
      </c>
      <c r="F30" s="96">
        <f>'Rev by Fund Type and Source'!K6</f>
        <v>39675686.217818171</v>
      </c>
    </row>
    <row r="31" spans="1:58">
      <c r="A31" s="496" t="s">
        <v>1547</v>
      </c>
      <c r="C31" s="96"/>
      <c r="D31" s="96">
        <f>'Revenue and Percents by Source '!J62</f>
        <v>2182162741.9799995</v>
      </c>
      <c r="E31" s="289">
        <f>D30-D31</f>
        <v>0</v>
      </c>
      <c r="F31" s="96">
        <f>'Revenue and Percents by Source '!J5</f>
        <v>39675686.217818171</v>
      </c>
    </row>
    <row r="32" spans="1:58">
      <c r="A32" s="496" t="s">
        <v>1548</v>
      </c>
      <c r="C32" s="96"/>
      <c r="D32" s="96">
        <f>'Rev Exp GF and Other'!D63+'Rev Exp GF and Other'!F63</f>
        <v>2182162741.9799995</v>
      </c>
      <c r="E32" s="289">
        <f>D31-D32</f>
        <v>0</v>
      </c>
      <c r="F32" s="96">
        <f>'Rev Exp GF and Other'!D6+'Rev Exp GF and Other'!F6</f>
        <v>39675686.217818171</v>
      </c>
    </row>
    <row r="33" spans="1:6">
      <c r="A33" s="95" t="s">
        <v>1422</v>
      </c>
      <c r="C33" s="96"/>
      <c r="D33" s="96">
        <f>'Revenue Per Pupil'!C62</f>
        <v>2182162741.9799995</v>
      </c>
      <c r="E33" s="289">
        <f>D32-D33</f>
        <v>0</v>
      </c>
      <c r="F33" s="96">
        <f>'Revenue Per Pupil'!C5</f>
        <v>39675686.217818171</v>
      </c>
    </row>
    <row r="34" spans="1:6">
      <c r="C34" s="96"/>
    </row>
    <row r="35" spans="1:6">
      <c r="C35" s="96"/>
    </row>
    <row r="36" spans="1:6">
      <c r="C36" s="96"/>
    </row>
    <row r="39" spans="1:6">
      <c r="A39" s="519"/>
    </row>
    <row r="40" spans="1:6">
      <c r="A40" s="496"/>
      <c r="C40" s="521"/>
    </row>
    <row r="41" spans="1:6">
      <c r="A41" s="496"/>
      <c r="C41" s="521"/>
    </row>
    <row r="42" spans="1:6">
      <c r="A42" s="496"/>
      <c r="C42" s="521"/>
    </row>
    <row r="43" spans="1:6">
      <c r="A43" s="496"/>
      <c r="C43" s="521"/>
    </row>
    <row r="44" spans="1:6">
      <c r="A44" s="496"/>
      <c r="C44" s="521"/>
    </row>
    <row r="45" spans="1:6">
      <c r="A45" s="496"/>
      <c r="C45" s="521"/>
    </row>
    <row r="46" spans="1:6">
      <c r="A46" s="496"/>
      <c r="C46" s="521"/>
    </row>
    <row r="47" spans="1:6">
      <c r="A47" s="496"/>
      <c r="C47" s="521"/>
    </row>
    <row r="48" spans="1:6">
      <c r="A48" s="496"/>
      <c r="C48" s="521"/>
    </row>
  </sheetData>
  <sheetProtection password="F441"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sheetPr>
    <tabColor rgb="FF002060"/>
  </sheetPr>
  <dimension ref="A1:R411"/>
  <sheetViews>
    <sheetView topLeftCell="C1" workbookViewId="0">
      <pane ySplit="1" topLeftCell="A46" activePane="bottomLeft" state="frozen"/>
      <selection pane="bottomLeft" activeCell="F69" sqref="F69"/>
    </sheetView>
  </sheetViews>
  <sheetFormatPr defaultColWidth="9.3984375" defaultRowHeight="12.75"/>
  <cols>
    <col min="1" max="1" width="9.3984375" style="225"/>
    <col min="2" max="2" width="42.3984375" style="225" customWidth="1"/>
    <col min="3" max="4" width="22.59765625" style="225" bestFit="1" customWidth="1"/>
    <col min="5" max="6" width="21.19921875" style="225" bestFit="1" customWidth="1"/>
    <col min="7" max="7" width="21.796875" style="226" customWidth="1"/>
    <col min="8" max="8" width="20.796875" style="226" customWidth="1"/>
    <col min="9" max="9" width="32.59765625" style="16" customWidth="1"/>
    <col min="10" max="10" width="22.19921875" style="16" customWidth="1"/>
    <col min="11" max="12" width="20.3984375" style="496" customWidth="1"/>
    <col min="13" max="13" width="20.59765625" style="225" customWidth="1"/>
    <col min="14" max="14" width="21.3984375" style="225" customWidth="1"/>
    <col min="15" max="15" width="18" style="225" customWidth="1"/>
    <col min="16" max="16384" width="9.3984375" style="225"/>
  </cols>
  <sheetData>
    <row r="1" spans="1:18" s="226" customFormat="1" ht="12.6" customHeight="1">
      <c r="A1" s="69">
        <v>1</v>
      </c>
      <c r="B1" s="69">
        <f t="shared" ref="B1:J1" si="0">A1+1</f>
        <v>2</v>
      </c>
      <c r="C1" s="69">
        <f t="shared" si="0"/>
        <v>3</v>
      </c>
      <c r="D1" s="69">
        <f t="shared" si="0"/>
        <v>4</v>
      </c>
      <c r="E1" s="69">
        <f t="shared" si="0"/>
        <v>5</v>
      </c>
      <c r="F1" s="69">
        <f t="shared" si="0"/>
        <v>6</v>
      </c>
      <c r="G1" s="69">
        <f t="shared" si="0"/>
        <v>7</v>
      </c>
      <c r="H1" s="69">
        <f t="shared" si="0"/>
        <v>8</v>
      </c>
      <c r="I1" s="132">
        <f t="shared" si="0"/>
        <v>9</v>
      </c>
      <c r="J1" s="132">
        <f t="shared" si="0"/>
        <v>10</v>
      </c>
      <c r="K1" s="132">
        <f t="shared" ref="K1" si="1">J1+1</f>
        <v>11</v>
      </c>
      <c r="L1" s="132">
        <f t="shared" ref="L1" si="2">K1+1</f>
        <v>12</v>
      </c>
      <c r="M1" s="69">
        <f t="shared" ref="M1" si="3">L1+1</f>
        <v>13</v>
      </c>
      <c r="N1" s="69">
        <f t="shared" ref="N1" si="4">M1+1</f>
        <v>14</v>
      </c>
      <c r="O1" s="69">
        <f t="shared" ref="O1" si="5">N1+1</f>
        <v>15</v>
      </c>
      <c r="P1" s="69">
        <f t="shared" ref="P1" si="6">O1+1</f>
        <v>16</v>
      </c>
      <c r="Q1" s="69">
        <f t="shared" ref="Q1" si="7">P1+1</f>
        <v>17</v>
      </c>
      <c r="R1" s="69">
        <f t="shared" ref="R1" si="8">Q1+1</f>
        <v>18</v>
      </c>
    </row>
    <row r="2" spans="1:18">
      <c r="K2" s="96">
        <f t="array" ref="K2">TRANSPOSE(ALL!E29:BG29)</f>
        <v>0</v>
      </c>
    </row>
    <row r="3" spans="1:18">
      <c r="A3" s="496"/>
      <c r="B3" s="496"/>
      <c r="C3" s="496"/>
      <c r="D3" s="496"/>
      <c r="E3" s="496"/>
      <c r="F3" s="496"/>
      <c r="G3" s="16"/>
    </row>
    <row r="4" spans="1:18">
      <c r="A4" s="496"/>
      <c r="B4" s="117" t="s">
        <v>1395</v>
      </c>
      <c r="C4" s="118"/>
      <c r="D4" s="118"/>
      <c r="E4" s="118"/>
      <c r="F4" s="119"/>
      <c r="G4" s="16"/>
    </row>
    <row r="5" spans="1:18">
      <c r="A5" s="496"/>
      <c r="B5" s="120" t="s">
        <v>559</v>
      </c>
      <c r="C5" s="121"/>
      <c r="D5" s="121"/>
      <c r="E5" s="121"/>
      <c r="F5" s="122"/>
      <c r="G5" s="16"/>
    </row>
    <row r="6" spans="1:18">
      <c r="A6" s="496"/>
      <c r="B6" s="115" t="s">
        <v>1394</v>
      </c>
      <c r="C6" s="123"/>
      <c r="D6" s="123"/>
      <c r="E6" s="123"/>
      <c r="F6" s="124"/>
      <c r="G6" s="16"/>
    </row>
    <row r="7" spans="1:18">
      <c r="A7" s="496"/>
      <c r="B7" s="116"/>
      <c r="C7" s="114" t="s">
        <v>1452</v>
      </c>
      <c r="D7" s="114" t="s">
        <v>1452</v>
      </c>
      <c r="E7" s="114" t="s">
        <v>1452</v>
      </c>
      <c r="F7" s="291" t="s">
        <v>1452</v>
      </c>
      <c r="G7" s="16"/>
      <c r="K7" s="506" t="s">
        <v>1505</v>
      </c>
    </row>
    <row r="8" spans="1:18">
      <c r="A8" s="496"/>
      <c r="B8" s="496"/>
      <c r="C8" s="125" t="s">
        <v>1391</v>
      </c>
      <c r="D8" s="125" t="s">
        <v>1391</v>
      </c>
      <c r="E8" s="125" t="s">
        <v>672</v>
      </c>
      <c r="F8" s="125" t="s">
        <v>672</v>
      </c>
      <c r="G8" s="94" t="s">
        <v>53</v>
      </c>
      <c r="H8" s="169" t="s">
        <v>53</v>
      </c>
      <c r="I8" s="169" t="s">
        <v>1427</v>
      </c>
      <c r="J8" s="94" t="s">
        <v>1426</v>
      </c>
      <c r="K8" s="169" t="s">
        <v>1428</v>
      </c>
      <c r="L8" s="94" t="s">
        <v>1426</v>
      </c>
    </row>
    <row r="9" spans="1:18">
      <c r="A9" s="126" t="s">
        <v>1392</v>
      </c>
      <c r="B9" s="126" t="s">
        <v>1393</v>
      </c>
      <c r="C9" s="126" t="s">
        <v>1389</v>
      </c>
      <c r="D9" s="126" t="s">
        <v>1390</v>
      </c>
      <c r="E9" s="126" t="s">
        <v>1389</v>
      </c>
      <c r="F9" s="126" t="s">
        <v>1390</v>
      </c>
      <c r="G9" s="126" t="s">
        <v>1389</v>
      </c>
      <c r="H9" s="126" t="s">
        <v>1390</v>
      </c>
      <c r="I9" s="126" t="s">
        <v>1389</v>
      </c>
      <c r="J9" s="126" t="s">
        <v>1389</v>
      </c>
      <c r="K9" s="126" t="s">
        <v>1390</v>
      </c>
      <c r="L9" s="126" t="s">
        <v>1390</v>
      </c>
    </row>
    <row r="10" spans="1:18" ht="15">
      <c r="A10" s="127">
        <v>10</v>
      </c>
      <c r="B10" s="64" t="str">
        <f t="shared" ref="B10:B41" si="9">VLOOKUP(A10,num,15)</f>
        <v>Barrington</v>
      </c>
      <c r="C10" s="524">
        <v>43379525.759999998</v>
      </c>
      <c r="D10" s="524">
        <v>42993167.710000001</v>
      </c>
      <c r="E10" s="524">
        <v>1845611.11</v>
      </c>
      <c r="F10" s="524">
        <v>1974220.04</v>
      </c>
      <c r="G10" s="98">
        <f>C10+E10</f>
        <v>45225136.869999997</v>
      </c>
      <c r="H10" s="98">
        <f>D10+F10</f>
        <v>44967387.75</v>
      </c>
      <c r="I10" s="433">
        <f>M73</f>
        <v>45225136.869999997</v>
      </c>
      <c r="J10" s="98">
        <f>G10-I10</f>
        <v>0</v>
      </c>
      <c r="K10" s="294">
        <f t="array" ref="K10:K64">TRANSPOSE('Segment Totals'!C6:BE6)</f>
        <v>44851747.75</v>
      </c>
      <c r="L10" s="96">
        <f>H10-K10</f>
        <v>115640</v>
      </c>
    </row>
    <row r="11" spans="1:18" ht="15">
      <c r="A11" s="127">
        <v>30</v>
      </c>
      <c r="B11" s="64" t="str">
        <f t="shared" si="9"/>
        <v>Burrillville</v>
      </c>
      <c r="C11" s="524">
        <v>28368807</v>
      </c>
      <c r="D11" s="524">
        <v>28514005.77</v>
      </c>
      <c r="E11" s="524">
        <v>3224157.81</v>
      </c>
      <c r="F11" s="524">
        <v>3191979.16</v>
      </c>
      <c r="G11" s="98">
        <f t="shared" ref="G11:G64" si="10">C11+E11</f>
        <v>31592964.809999999</v>
      </c>
      <c r="H11" s="98">
        <f t="shared" ref="H11:H64" si="11">D11+F11</f>
        <v>31705984.93</v>
      </c>
      <c r="I11" s="433">
        <f t="shared" ref="I11:I60" si="12">M74</f>
        <v>31592964.810000002</v>
      </c>
      <c r="J11" s="98">
        <f t="shared" ref="J11:J64" si="13">G11-I11</f>
        <v>0</v>
      </c>
      <c r="K11" s="294">
        <v>31681821.149999991</v>
      </c>
      <c r="L11" s="96">
        <f t="shared" ref="L11:L64" si="14">H11-K11</f>
        <v>24163.780000008643</v>
      </c>
    </row>
    <row r="12" spans="1:18" ht="15">
      <c r="A12" s="127">
        <v>40</v>
      </c>
      <c r="B12" s="64" t="str">
        <f t="shared" si="9"/>
        <v>Central Falls</v>
      </c>
      <c r="C12" s="524">
        <v>41030141.340000004</v>
      </c>
      <c r="D12" s="524">
        <v>41061566.219999999</v>
      </c>
      <c r="E12" s="524">
        <v>10731975.57</v>
      </c>
      <c r="F12" s="524">
        <v>10816005.119999999</v>
      </c>
      <c r="G12" s="98">
        <f t="shared" si="10"/>
        <v>51762116.910000004</v>
      </c>
      <c r="H12" s="98">
        <f t="shared" si="11"/>
        <v>51877571.339999996</v>
      </c>
      <c r="I12" s="433">
        <f t="shared" si="12"/>
        <v>51762116.909999996</v>
      </c>
      <c r="J12" s="98">
        <f t="shared" si="13"/>
        <v>0</v>
      </c>
      <c r="K12" s="294">
        <v>51519365.940000013</v>
      </c>
      <c r="L12" s="96">
        <f t="shared" si="14"/>
        <v>358205.39999998361</v>
      </c>
    </row>
    <row r="13" spans="1:18" ht="15">
      <c r="A13" s="127">
        <v>60</v>
      </c>
      <c r="B13" s="64" t="str">
        <f t="shared" si="9"/>
        <v>Coventry</v>
      </c>
      <c r="C13" s="524">
        <v>62398191.060000002</v>
      </c>
      <c r="D13" s="524">
        <v>62132423.890000097</v>
      </c>
      <c r="E13" s="524">
        <v>5507050.0700000003</v>
      </c>
      <c r="F13" s="524">
        <v>5686799.4000000004</v>
      </c>
      <c r="G13" s="98">
        <f t="shared" si="10"/>
        <v>67905241.129999995</v>
      </c>
      <c r="H13" s="98">
        <f t="shared" si="11"/>
        <v>67819223.290000096</v>
      </c>
      <c r="I13" s="433">
        <f t="shared" si="12"/>
        <v>67905241.129999995</v>
      </c>
      <c r="J13" s="98">
        <f t="shared" si="13"/>
        <v>0</v>
      </c>
      <c r="K13" s="294">
        <v>67620140.659999952</v>
      </c>
      <c r="L13" s="96">
        <f t="shared" si="14"/>
        <v>199082.63000014424</v>
      </c>
    </row>
    <row r="14" spans="1:18" ht="15">
      <c r="A14" s="127">
        <v>70</v>
      </c>
      <c r="B14" s="64" t="str">
        <f t="shared" si="9"/>
        <v>Cranston</v>
      </c>
      <c r="C14" s="524">
        <v>128775162.48</v>
      </c>
      <c r="D14" s="524">
        <v>128438251.34999999</v>
      </c>
      <c r="E14" s="524">
        <v>12596201.4</v>
      </c>
      <c r="F14" s="524">
        <v>12275433.09</v>
      </c>
      <c r="G14" s="98">
        <f t="shared" si="10"/>
        <v>141371363.88</v>
      </c>
      <c r="H14" s="98">
        <f t="shared" si="11"/>
        <v>140713684.44</v>
      </c>
      <c r="I14" s="433">
        <f t="shared" si="12"/>
        <v>141371363.88</v>
      </c>
      <c r="J14" s="98">
        <f t="shared" si="13"/>
        <v>0</v>
      </c>
      <c r="K14" s="294">
        <v>140651662.24000004</v>
      </c>
      <c r="L14" s="96">
        <f t="shared" si="14"/>
        <v>62022.199999958277</v>
      </c>
    </row>
    <row r="15" spans="1:18" ht="15">
      <c r="A15" s="127">
        <v>80</v>
      </c>
      <c r="B15" s="64" t="str">
        <f t="shared" si="9"/>
        <v>Cumberland</v>
      </c>
      <c r="C15" s="524">
        <v>50038511.039999999</v>
      </c>
      <c r="D15" s="524">
        <v>50133823.039999999</v>
      </c>
      <c r="E15" s="524">
        <v>4802191.08</v>
      </c>
      <c r="F15" s="524">
        <v>5616459.2300000004</v>
      </c>
      <c r="G15" s="98">
        <f t="shared" si="10"/>
        <v>54840702.119999997</v>
      </c>
      <c r="H15" s="98">
        <f t="shared" si="11"/>
        <v>55750282.269999996</v>
      </c>
      <c r="I15" s="433">
        <f t="shared" si="12"/>
        <v>54840702.119999997</v>
      </c>
      <c r="J15" s="98">
        <f t="shared" si="13"/>
        <v>0</v>
      </c>
      <c r="K15" s="294">
        <v>55508846.329999991</v>
      </c>
      <c r="L15" s="96">
        <f t="shared" si="14"/>
        <v>241435.94000000507</v>
      </c>
    </row>
    <row r="16" spans="1:18" ht="15">
      <c r="A16" s="127">
        <v>90</v>
      </c>
      <c r="B16" s="64" t="str">
        <f t="shared" si="9"/>
        <v>East Greenwich</v>
      </c>
      <c r="C16" s="524">
        <v>32450689.289999999</v>
      </c>
      <c r="D16" s="524">
        <v>31747693.02</v>
      </c>
      <c r="E16" s="524">
        <v>1519416.12</v>
      </c>
      <c r="F16" s="524">
        <v>1494794.07</v>
      </c>
      <c r="G16" s="98">
        <f t="shared" si="10"/>
        <v>33970105.409999996</v>
      </c>
      <c r="H16" s="98">
        <f t="shared" si="11"/>
        <v>33242487.09</v>
      </c>
      <c r="I16" s="433">
        <f t="shared" si="12"/>
        <v>33970105.409999996</v>
      </c>
      <c r="J16" s="98">
        <f t="shared" si="13"/>
        <v>0</v>
      </c>
      <c r="K16" s="294">
        <v>32975952.34</v>
      </c>
      <c r="L16" s="96">
        <f t="shared" si="14"/>
        <v>266534.75</v>
      </c>
    </row>
    <row r="17" spans="1:12" ht="15">
      <c r="A17" s="128">
        <v>100</v>
      </c>
      <c r="B17" s="64" t="str">
        <f t="shared" si="9"/>
        <v>E Providence</v>
      </c>
      <c r="C17" s="524">
        <v>74646262.319999993</v>
      </c>
      <c r="D17" s="524">
        <v>72168558.680000007</v>
      </c>
      <c r="E17" s="524">
        <v>6377659.0300000003</v>
      </c>
      <c r="F17" s="524">
        <v>6549958.8899999997</v>
      </c>
      <c r="G17" s="98">
        <f t="shared" si="10"/>
        <v>81023921.349999994</v>
      </c>
      <c r="H17" s="98">
        <f t="shared" si="11"/>
        <v>78718517.570000008</v>
      </c>
      <c r="I17" s="433">
        <f t="shared" si="12"/>
        <v>81023921.349999994</v>
      </c>
      <c r="J17" s="98">
        <f t="shared" si="13"/>
        <v>0</v>
      </c>
      <c r="K17" s="294">
        <v>77242919.719999984</v>
      </c>
      <c r="L17" s="96">
        <f t="shared" si="14"/>
        <v>1475597.8500000238</v>
      </c>
    </row>
    <row r="18" spans="1:12" ht="15">
      <c r="A18" s="128">
        <v>120</v>
      </c>
      <c r="B18" s="64" t="str">
        <f t="shared" si="9"/>
        <v>Foster</v>
      </c>
      <c r="C18" s="524">
        <v>4190995.15</v>
      </c>
      <c r="D18" s="524">
        <v>4270015.67</v>
      </c>
      <c r="E18" s="524">
        <v>147648.91</v>
      </c>
      <c r="F18" s="524">
        <v>221316.9</v>
      </c>
      <c r="G18" s="98">
        <f t="shared" si="10"/>
        <v>4338644.0599999996</v>
      </c>
      <c r="H18" s="98">
        <f t="shared" si="11"/>
        <v>4491332.57</v>
      </c>
      <c r="I18" s="433">
        <f t="shared" si="12"/>
        <v>4338644.0600000005</v>
      </c>
      <c r="J18" s="98">
        <f t="shared" si="13"/>
        <v>0</v>
      </c>
      <c r="K18" s="294">
        <v>4491332.5699999994</v>
      </c>
      <c r="L18" s="96">
        <f t="shared" si="14"/>
        <v>0</v>
      </c>
    </row>
    <row r="19" spans="1:12" ht="15">
      <c r="A19" s="128">
        <v>130</v>
      </c>
      <c r="B19" s="64" t="str">
        <f t="shared" si="9"/>
        <v>Glocester</v>
      </c>
      <c r="C19" s="524">
        <v>9295704.1300000008</v>
      </c>
      <c r="D19" s="524">
        <v>7980459.6299999999</v>
      </c>
      <c r="E19" s="524">
        <v>762137.63</v>
      </c>
      <c r="F19" s="524">
        <v>1124580.77</v>
      </c>
      <c r="G19" s="98">
        <f t="shared" si="10"/>
        <v>10057841.760000002</v>
      </c>
      <c r="H19" s="98">
        <f t="shared" si="11"/>
        <v>9105040.4000000004</v>
      </c>
      <c r="I19" s="433">
        <f t="shared" si="12"/>
        <v>10057841.76</v>
      </c>
      <c r="J19" s="98">
        <f t="shared" si="13"/>
        <v>0</v>
      </c>
      <c r="K19" s="294">
        <v>8767933.5900000017</v>
      </c>
      <c r="L19" s="96">
        <f t="shared" si="14"/>
        <v>337106.80999999866</v>
      </c>
    </row>
    <row r="20" spans="1:12" ht="15">
      <c r="A20" s="128">
        <v>150</v>
      </c>
      <c r="B20" s="64" t="str">
        <f t="shared" si="9"/>
        <v>Jamestown</v>
      </c>
      <c r="C20" s="524">
        <v>11986855.33</v>
      </c>
      <c r="D20" s="524">
        <v>11478805.390000001</v>
      </c>
      <c r="E20" s="524">
        <v>581829.64</v>
      </c>
      <c r="F20" s="524">
        <v>704367.21</v>
      </c>
      <c r="G20" s="98">
        <f t="shared" si="10"/>
        <v>12568684.970000001</v>
      </c>
      <c r="H20" s="98">
        <f t="shared" si="11"/>
        <v>12183172.600000001</v>
      </c>
      <c r="I20" s="433">
        <f t="shared" si="12"/>
        <v>12568684.970000001</v>
      </c>
      <c r="J20" s="98">
        <f t="shared" si="13"/>
        <v>0</v>
      </c>
      <c r="K20" s="294">
        <v>12049735</v>
      </c>
      <c r="L20" s="96">
        <f t="shared" si="14"/>
        <v>133437.60000000149</v>
      </c>
    </row>
    <row r="21" spans="1:12" ht="15">
      <c r="A21" s="128">
        <v>160</v>
      </c>
      <c r="B21" s="64" t="str">
        <f t="shared" si="9"/>
        <v>Johnston</v>
      </c>
      <c r="C21" s="524">
        <v>47670742.670000002</v>
      </c>
      <c r="D21" s="524">
        <v>46420998.079999998</v>
      </c>
      <c r="E21" s="524">
        <v>3341971.85</v>
      </c>
      <c r="F21" s="524">
        <v>4031205.15</v>
      </c>
      <c r="G21" s="98">
        <f t="shared" si="10"/>
        <v>51012714.520000003</v>
      </c>
      <c r="H21" s="98">
        <f t="shared" si="11"/>
        <v>50452203.229999997</v>
      </c>
      <c r="I21" s="433">
        <f t="shared" si="12"/>
        <v>51012714.519999996</v>
      </c>
      <c r="J21" s="98">
        <f t="shared" si="13"/>
        <v>0</v>
      </c>
      <c r="K21" s="294">
        <v>50452203.230000004</v>
      </c>
      <c r="L21" s="96">
        <f t="shared" si="14"/>
        <v>0</v>
      </c>
    </row>
    <row r="22" spans="1:12" ht="15">
      <c r="A22" s="128">
        <v>170</v>
      </c>
      <c r="B22" s="64" t="str">
        <f t="shared" si="9"/>
        <v>Lincoln</v>
      </c>
      <c r="C22" s="524">
        <v>47551151.850000001</v>
      </c>
      <c r="D22" s="524">
        <v>46562117.640000001</v>
      </c>
      <c r="E22" s="524">
        <v>3191823.59</v>
      </c>
      <c r="F22" s="524">
        <v>2996651.24</v>
      </c>
      <c r="G22" s="98">
        <f t="shared" si="10"/>
        <v>50742975.439999998</v>
      </c>
      <c r="H22" s="98">
        <f t="shared" si="11"/>
        <v>49558768.880000003</v>
      </c>
      <c r="I22" s="433">
        <f t="shared" si="12"/>
        <v>50742975.439999998</v>
      </c>
      <c r="J22" s="98">
        <f t="shared" si="13"/>
        <v>0</v>
      </c>
      <c r="K22" s="294">
        <v>49551777.640000008</v>
      </c>
      <c r="L22" s="96">
        <f t="shared" si="14"/>
        <v>6991.2399999946356</v>
      </c>
    </row>
    <row r="23" spans="1:12" ht="15">
      <c r="A23" s="128">
        <v>180</v>
      </c>
      <c r="B23" s="64" t="str">
        <f t="shared" si="9"/>
        <v>Little Compton</v>
      </c>
      <c r="C23" s="524">
        <v>6558456.2400000002</v>
      </c>
      <c r="D23" s="524">
        <v>6671746.4500000002</v>
      </c>
      <c r="E23" s="524">
        <v>290795.57</v>
      </c>
      <c r="F23" s="524">
        <v>837290.59</v>
      </c>
      <c r="G23" s="98">
        <f t="shared" si="10"/>
        <v>6849251.8100000005</v>
      </c>
      <c r="H23" s="98">
        <f t="shared" si="11"/>
        <v>7509037.04</v>
      </c>
      <c r="I23" s="433">
        <f t="shared" si="12"/>
        <v>6849251.8100000005</v>
      </c>
      <c r="J23" s="98">
        <f t="shared" si="13"/>
        <v>0</v>
      </c>
      <c r="K23" s="294">
        <v>6995202.5500000007</v>
      </c>
      <c r="L23" s="96">
        <f t="shared" si="14"/>
        <v>513834.48999999929</v>
      </c>
    </row>
    <row r="24" spans="1:12" ht="15">
      <c r="A24" s="128">
        <v>190</v>
      </c>
      <c r="B24" s="64" t="str">
        <f t="shared" si="9"/>
        <v>Middletown</v>
      </c>
      <c r="C24" s="524">
        <v>34327317.229999997</v>
      </c>
      <c r="D24" s="524">
        <v>33705633.119999997</v>
      </c>
      <c r="E24" s="524">
        <v>3854971.66</v>
      </c>
      <c r="F24" s="524">
        <v>3816342.1</v>
      </c>
      <c r="G24" s="98">
        <f t="shared" si="10"/>
        <v>38182288.890000001</v>
      </c>
      <c r="H24" s="98">
        <f t="shared" si="11"/>
        <v>37521975.219999999</v>
      </c>
      <c r="I24" s="433">
        <f t="shared" si="12"/>
        <v>38182288.890000001</v>
      </c>
      <c r="J24" s="98">
        <f t="shared" si="13"/>
        <v>0</v>
      </c>
      <c r="K24" s="294">
        <v>37340131.18</v>
      </c>
      <c r="L24" s="96">
        <f t="shared" si="14"/>
        <v>181844.03999999911</v>
      </c>
    </row>
    <row r="25" spans="1:12" ht="15">
      <c r="A25" s="128">
        <v>200</v>
      </c>
      <c r="B25" s="64" t="str">
        <f t="shared" si="9"/>
        <v>Narragansett</v>
      </c>
      <c r="C25" s="524">
        <v>26353650.550000001</v>
      </c>
      <c r="D25" s="524">
        <v>25245799.73</v>
      </c>
      <c r="E25" s="524">
        <v>1450924.1</v>
      </c>
      <c r="F25" s="524">
        <v>1846159.29</v>
      </c>
      <c r="G25" s="98">
        <f t="shared" si="10"/>
        <v>27804574.650000002</v>
      </c>
      <c r="H25" s="98">
        <f t="shared" si="11"/>
        <v>27091959.02</v>
      </c>
      <c r="I25" s="433">
        <f t="shared" si="12"/>
        <v>27804574.649999999</v>
      </c>
      <c r="J25" s="98">
        <f t="shared" si="13"/>
        <v>0</v>
      </c>
      <c r="K25" s="294">
        <v>26850370.65000001</v>
      </c>
      <c r="L25" s="96">
        <f t="shared" si="14"/>
        <v>241588.36999998987</v>
      </c>
    </row>
    <row r="26" spans="1:12" ht="15">
      <c r="A26" s="128">
        <v>210</v>
      </c>
      <c r="B26" s="64" t="str">
        <f t="shared" si="9"/>
        <v>Newport</v>
      </c>
      <c r="C26" s="524">
        <v>35168258.060000002</v>
      </c>
      <c r="D26" s="524">
        <v>36049825.549999997</v>
      </c>
      <c r="E26" s="524">
        <v>4800229.83</v>
      </c>
      <c r="F26" s="524">
        <v>4121817.06</v>
      </c>
      <c r="G26" s="98">
        <f t="shared" si="10"/>
        <v>39968487.890000001</v>
      </c>
      <c r="H26" s="98">
        <f t="shared" si="11"/>
        <v>40171642.609999999</v>
      </c>
      <c r="I26" s="433">
        <f t="shared" si="12"/>
        <v>39968487.890000001</v>
      </c>
      <c r="J26" s="98">
        <f t="shared" si="13"/>
        <v>0</v>
      </c>
      <c r="K26" s="294">
        <v>39683488.520000003</v>
      </c>
      <c r="L26" s="96">
        <f t="shared" si="14"/>
        <v>488154.08999999613</v>
      </c>
    </row>
    <row r="27" spans="1:12" ht="15">
      <c r="A27" s="128">
        <v>220</v>
      </c>
      <c r="B27" s="64" t="str">
        <f t="shared" si="9"/>
        <v>New Shoreham</v>
      </c>
      <c r="C27" s="524">
        <v>4469435.2699999996</v>
      </c>
      <c r="D27" s="524">
        <v>4343798.41</v>
      </c>
      <c r="E27" s="524">
        <v>113293.81</v>
      </c>
      <c r="F27" s="524">
        <v>143535.31</v>
      </c>
      <c r="G27" s="98">
        <f t="shared" si="10"/>
        <v>4582729.0799999991</v>
      </c>
      <c r="H27" s="98">
        <f t="shared" si="11"/>
        <v>4487333.72</v>
      </c>
      <c r="I27" s="433">
        <f t="shared" si="12"/>
        <v>4582729.0799999991</v>
      </c>
      <c r="J27" s="98">
        <f t="shared" si="13"/>
        <v>0</v>
      </c>
      <c r="K27" s="294">
        <v>4443922.6900000013</v>
      </c>
      <c r="L27" s="96">
        <f t="shared" si="14"/>
        <v>43411.029999998398</v>
      </c>
    </row>
    <row r="28" spans="1:12" ht="15">
      <c r="A28" s="128">
        <v>230</v>
      </c>
      <c r="B28" s="64" t="str">
        <f t="shared" si="9"/>
        <v>North Kingstown</v>
      </c>
      <c r="C28" s="524">
        <v>57863539.039999999</v>
      </c>
      <c r="D28" s="524">
        <v>57334961.960000001</v>
      </c>
      <c r="E28" s="524">
        <v>4230839.9400000004</v>
      </c>
      <c r="F28" s="524">
        <v>4368171.1399999997</v>
      </c>
      <c r="G28" s="98">
        <f t="shared" si="10"/>
        <v>62094378.979999997</v>
      </c>
      <c r="H28" s="98">
        <f t="shared" si="11"/>
        <v>61703133.100000001</v>
      </c>
      <c r="I28" s="433">
        <f t="shared" si="12"/>
        <v>62094378.980000004</v>
      </c>
      <c r="J28" s="98">
        <f t="shared" si="13"/>
        <v>0</v>
      </c>
      <c r="K28" s="294">
        <v>61636873.709999993</v>
      </c>
      <c r="L28" s="96">
        <f t="shared" si="14"/>
        <v>66259.390000008047</v>
      </c>
    </row>
    <row r="29" spans="1:12" ht="15">
      <c r="A29" s="128">
        <v>240</v>
      </c>
      <c r="B29" s="64" t="str">
        <f t="shared" si="9"/>
        <v>North Providence</v>
      </c>
      <c r="C29" s="524">
        <v>44687856.909999996</v>
      </c>
      <c r="D29" s="524">
        <v>43878564.859999999</v>
      </c>
      <c r="E29" s="524">
        <v>3379885.11</v>
      </c>
      <c r="F29" s="524">
        <v>3496008.23</v>
      </c>
      <c r="G29" s="98">
        <f t="shared" si="10"/>
        <v>48067742.019999996</v>
      </c>
      <c r="H29" s="98">
        <f t="shared" si="11"/>
        <v>47374573.089999996</v>
      </c>
      <c r="I29" s="433">
        <f t="shared" si="12"/>
        <v>48067742.019999996</v>
      </c>
      <c r="J29" s="98">
        <f t="shared" si="13"/>
        <v>0</v>
      </c>
      <c r="K29" s="294">
        <v>47235638.110000007</v>
      </c>
      <c r="L29" s="96">
        <f t="shared" si="14"/>
        <v>138934.97999998927</v>
      </c>
    </row>
    <row r="30" spans="1:12" ht="15">
      <c r="A30" s="128">
        <v>250</v>
      </c>
      <c r="B30" s="64" t="str">
        <f t="shared" si="9"/>
        <v>North Smithfield</v>
      </c>
      <c r="C30" s="524">
        <v>22139246.460000001</v>
      </c>
      <c r="D30" s="524">
        <v>22278678.670000002</v>
      </c>
      <c r="E30" s="524">
        <v>1345798.39</v>
      </c>
      <c r="F30" s="524">
        <v>1391528.96</v>
      </c>
      <c r="G30" s="98">
        <f t="shared" si="10"/>
        <v>23485044.850000001</v>
      </c>
      <c r="H30" s="98">
        <f t="shared" si="11"/>
        <v>23670207.630000003</v>
      </c>
      <c r="I30" s="433">
        <f t="shared" si="12"/>
        <v>23485044.850000001</v>
      </c>
      <c r="J30" s="98">
        <f t="shared" si="13"/>
        <v>0</v>
      </c>
      <c r="K30" s="294">
        <v>23498112.629999999</v>
      </c>
      <c r="L30" s="96">
        <f t="shared" si="14"/>
        <v>172095.00000000373</v>
      </c>
    </row>
    <row r="31" spans="1:12" ht="15">
      <c r="A31" s="128">
        <v>260</v>
      </c>
      <c r="B31" s="64" t="str">
        <f t="shared" si="9"/>
        <v>Pawtucket</v>
      </c>
      <c r="C31" s="524">
        <v>93249509.950000003</v>
      </c>
      <c r="D31" s="524">
        <v>94987473.519999996</v>
      </c>
      <c r="E31" s="524">
        <v>16685623.539999999</v>
      </c>
      <c r="F31" s="524">
        <v>18165001.530000001</v>
      </c>
      <c r="G31" s="98">
        <f t="shared" si="10"/>
        <v>109935133.49000001</v>
      </c>
      <c r="H31" s="98">
        <f t="shared" si="11"/>
        <v>113152475.05</v>
      </c>
      <c r="I31" s="433">
        <f t="shared" si="12"/>
        <v>109935133.49000001</v>
      </c>
      <c r="J31" s="98">
        <f t="shared" si="13"/>
        <v>0</v>
      </c>
      <c r="K31" s="294">
        <v>112889496.80999999</v>
      </c>
      <c r="L31" s="96">
        <f t="shared" si="14"/>
        <v>262978.24000000954</v>
      </c>
    </row>
    <row r="32" spans="1:12" ht="15">
      <c r="A32" s="128">
        <v>270</v>
      </c>
      <c r="B32" s="64" t="str">
        <f t="shared" si="9"/>
        <v>Portsmouth</v>
      </c>
      <c r="C32" s="524">
        <v>36463282.119999997</v>
      </c>
      <c r="D32" s="524">
        <v>34420173.939999998</v>
      </c>
      <c r="E32" s="524">
        <v>2378622.71</v>
      </c>
      <c r="F32" s="524">
        <v>2291553.9300000002</v>
      </c>
      <c r="G32" s="98">
        <f t="shared" si="10"/>
        <v>38841904.829999998</v>
      </c>
      <c r="H32" s="98">
        <f t="shared" si="11"/>
        <v>36711727.869999997</v>
      </c>
      <c r="I32" s="433">
        <f t="shared" si="12"/>
        <v>38841904.829999998</v>
      </c>
      <c r="J32" s="98">
        <f t="shared" si="13"/>
        <v>0</v>
      </c>
      <c r="K32" s="294">
        <v>36591166.899999991</v>
      </c>
      <c r="L32" s="96">
        <f t="shared" si="14"/>
        <v>120560.97000000626</v>
      </c>
    </row>
    <row r="33" spans="1:12" ht="15">
      <c r="A33" s="128">
        <v>280</v>
      </c>
      <c r="B33" s="64" t="str">
        <f t="shared" si="9"/>
        <v>Providence</v>
      </c>
      <c r="C33" s="524">
        <v>306546652</v>
      </c>
      <c r="D33" s="524">
        <v>307091841.36000001</v>
      </c>
      <c r="E33" s="524">
        <v>59264311</v>
      </c>
      <c r="F33" s="524">
        <v>57614177.390000001</v>
      </c>
      <c r="G33" s="98">
        <f t="shared" si="10"/>
        <v>365810963</v>
      </c>
      <c r="H33" s="98">
        <f t="shared" si="11"/>
        <v>364706018.75</v>
      </c>
      <c r="I33" s="433">
        <f t="shared" si="12"/>
        <v>365810963</v>
      </c>
      <c r="J33" s="98">
        <f t="shared" si="13"/>
        <v>0</v>
      </c>
      <c r="K33" s="294">
        <v>364621276.75</v>
      </c>
      <c r="L33" s="96">
        <f t="shared" si="14"/>
        <v>84742</v>
      </c>
    </row>
    <row r="34" spans="1:12" ht="15">
      <c r="A34" s="128">
        <v>300</v>
      </c>
      <c r="B34" s="64" t="str">
        <f t="shared" si="9"/>
        <v>Scituate</v>
      </c>
      <c r="C34" s="524">
        <v>20817365.25</v>
      </c>
      <c r="D34" s="524">
        <v>21038152.859999999</v>
      </c>
      <c r="E34" s="524">
        <v>1210345.48</v>
      </c>
      <c r="F34" s="524">
        <v>1370366.39</v>
      </c>
      <c r="G34" s="98">
        <f t="shared" si="10"/>
        <v>22027710.73</v>
      </c>
      <c r="H34" s="98">
        <f t="shared" si="11"/>
        <v>22408519.25</v>
      </c>
      <c r="I34" s="433">
        <f t="shared" si="12"/>
        <v>22027710.73</v>
      </c>
      <c r="J34" s="98">
        <f t="shared" si="13"/>
        <v>0</v>
      </c>
      <c r="K34" s="294">
        <v>22330940.119999997</v>
      </c>
      <c r="L34" s="96">
        <f t="shared" si="14"/>
        <v>77579.130000002682</v>
      </c>
    </row>
    <row r="35" spans="1:12" ht="15">
      <c r="A35" s="128">
        <v>310</v>
      </c>
      <c r="B35" s="64" t="str">
        <f t="shared" si="9"/>
        <v>Smithfield</v>
      </c>
      <c r="C35" s="524">
        <v>32360093.449999999</v>
      </c>
      <c r="D35" s="524">
        <v>32067678.239999998</v>
      </c>
      <c r="E35" s="524">
        <v>2059958.84</v>
      </c>
      <c r="F35" s="524">
        <v>2320404.2000000002</v>
      </c>
      <c r="G35" s="98">
        <f t="shared" si="10"/>
        <v>34420052.289999999</v>
      </c>
      <c r="H35" s="98">
        <f t="shared" si="11"/>
        <v>34388082.439999998</v>
      </c>
      <c r="I35" s="433">
        <f t="shared" si="12"/>
        <v>34420052.289999999</v>
      </c>
      <c r="J35" s="98">
        <f t="shared" si="13"/>
        <v>0</v>
      </c>
      <c r="K35" s="294">
        <v>34311788.369999997</v>
      </c>
      <c r="L35" s="96">
        <f t="shared" si="14"/>
        <v>76294.070000000298</v>
      </c>
    </row>
    <row r="36" spans="1:12" ht="15">
      <c r="A36" s="128">
        <v>320</v>
      </c>
      <c r="B36" s="64" t="str">
        <f t="shared" si="9"/>
        <v>South Kingstown</v>
      </c>
      <c r="C36" s="524">
        <v>57717335.530000001</v>
      </c>
      <c r="D36" s="524">
        <v>57082649.939999998</v>
      </c>
      <c r="E36" s="524">
        <v>3212341.99</v>
      </c>
      <c r="F36" s="524">
        <v>3206834.36</v>
      </c>
      <c r="G36" s="98">
        <f t="shared" si="10"/>
        <v>60929677.520000003</v>
      </c>
      <c r="H36" s="98">
        <f t="shared" si="11"/>
        <v>60289484.299999997</v>
      </c>
      <c r="I36" s="433">
        <f t="shared" si="12"/>
        <v>60929677.519999996</v>
      </c>
      <c r="J36" s="98">
        <f t="shared" si="13"/>
        <v>0</v>
      </c>
      <c r="K36" s="294">
        <v>59950441.639999986</v>
      </c>
      <c r="L36" s="96">
        <f t="shared" si="14"/>
        <v>339042.66000001132</v>
      </c>
    </row>
    <row r="37" spans="1:12" ht="15">
      <c r="A37" s="128">
        <v>330</v>
      </c>
      <c r="B37" s="64" t="str">
        <f t="shared" si="9"/>
        <v>Tiverton</v>
      </c>
      <c r="C37" s="524">
        <v>26879301</v>
      </c>
      <c r="D37" s="524">
        <v>26504921.640000001</v>
      </c>
      <c r="E37" s="524">
        <v>2304083.46</v>
      </c>
      <c r="F37" s="524">
        <v>2283603.36</v>
      </c>
      <c r="G37" s="98">
        <f t="shared" si="10"/>
        <v>29183384.460000001</v>
      </c>
      <c r="H37" s="98">
        <f t="shared" si="11"/>
        <v>28788525</v>
      </c>
      <c r="I37" s="433">
        <f t="shared" si="12"/>
        <v>29183384.460000001</v>
      </c>
      <c r="J37" s="98">
        <f t="shared" si="13"/>
        <v>0</v>
      </c>
      <c r="K37" s="294">
        <v>28715477.609999999</v>
      </c>
      <c r="L37" s="96">
        <f t="shared" si="14"/>
        <v>73047.390000000596</v>
      </c>
    </row>
    <row r="38" spans="1:12" ht="15">
      <c r="A38" s="128">
        <v>350</v>
      </c>
      <c r="B38" s="64" t="str">
        <f t="shared" si="9"/>
        <v>Warwick</v>
      </c>
      <c r="C38" s="524">
        <v>155732547.91999999</v>
      </c>
      <c r="D38" s="524">
        <v>151785109.16</v>
      </c>
      <c r="E38" s="524">
        <v>13277223.699999999</v>
      </c>
      <c r="F38" s="524">
        <v>14042965.91</v>
      </c>
      <c r="G38" s="98">
        <f t="shared" si="10"/>
        <v>169009771.61999997</v>
      </c>
      <c r="H38" s="98">
        <f t="shared" si="11"/>
        <v>165828075.06999999</v>
      </c>
      <c r="I38" s="433">
        <f t="shared" si="12"/>
        <v>169009771.62</v>
      </c>
      <c r="J38" s="98">
        <f t="shared" si="13"/>
        <v>0</v>
      </c>
      <c r="K38" s="294">
        <v>162729013.37</v>
      </c>
      <c r="L38" s="96">
        <f t="shared" si="14"/>
        <v>3099061.6999999881</v>
      </c>
    </row>
    <row r="39" spans="1:12" ht="15">
      <c r="A39" s="128">
        <v>360</v>
      </c>
      <c r="B39" s="64" t="str">
        <f t="shared" si="9"/>
        <v>Westerly</v>
      </c>
      <c r="C39" s="524">
        <v>49970658.07</v>
      </c>
      <c r="D39" s="524">
        <v>52016739.710000202</v>
      </c>
      <c r="E39" s="524">
        <v>3068222.41</v>
      </c>
      <c r="F39" s="524">
        <v>3093536.1</v>
      </c>
      <c r="G39" s="98">
        <f t="shared" si="10"/>
        <v>53038880.480000004</v>
      </c>
      <c r="H39" s="98">
        <f t="shared" si="11"/>
        <v>55110275.810000204</v>
      </c>
      <c r="I39" s="433">
        <f t="shared" si="12"/>
        <v>53038880.480000004</v>
      </c>
      <c r="J39" s="98">
        <f t="shared" si="13"/>
        <v>0</v>
      </c>
      <c r="K39" s="294">
        <v>55015252.749999978</v>
      </c>
      <c r="L39" s="96">
        <f t="shared" si="14"/>
        <v>95023.060000225902</v>
      </c>
    </row>
    <row r="40" spans="1:12" ht="15">
      <c r="A40" s="128">
        <v>380</v>
      </c>
      <c r="B40" s="64" t="str">
        <f t="shared" si="9"/>
        <v>W Warwick</v>
      </c>
      <c r="C40" s="524">
        <v>47784111.890000001</v>
      </c>
      <c r="D40" s="524">
        <v>48195924.390000001</v>
      </c>
      <c r="E40" s="524">
        <v>6001250.8099999996</v>
      </c>
      <c r="F40" s="524">
        <v>5974742.9800000004</v>
      </c>
      <c r="G40" s="98">
        <f t="shared" si="10"/>
        <v>53785362.700000003</v>
      </c>
      <c r="H40" s="98">
        <f t="shared" si="11"/>
        <v>54170667.370000005</v>
      </c>
      <c r="I40" s="433">
        <f t="shared" si="12"/>
        <v>53785362.700000003</v>
      </c>
      <c r="J40" s="98">
        <f t="shared" si="13"/>
        <v>0</v>
      </c>
      <c r="K40" s="294">
        <v>53918748.079999998</v>
      </c>
      <c r="L40" s="96">
        <f t="shared" si="14"/>
        <v>251919.29000000656</v>
      </c>
    </row>
    <row r="41" spans="1:12" ht="15">
      <c r="A41" s="128">
        <v>390</v>
      </c>
      <c r="B41" s="64" t="str">
        <f t="shared" si="9"/>
        <v>Woonsocket</v>
      </c>
      <c r="C41" s="524">
        <v>59333101.289999999</v>
      </c>
      <c r="D41" s="524">
        <v>66162863.269999802</v>
      </c>
      <c r="E41" s="524">
        <v>10946915.970000001</v>
      </c>
      <c r="F41" s="524">
        <v>10886836.560000001</v>
      </c>
      <c r="G41" s="98">
        <f t="shared" si="10"/>
        <v>70280017.260000005</v>
      </c>
      <c r="H41" s="98">
        <f t="shared" si="11"/>
        <v>77049699.829999804</v>
      </c>
      <c r="I41" s="433">
        <f t="shared" si="12"/>
        <v>70280017.260000005</v>
      </c>
      <c r="J41" s="98">
        <f t="shared" si="13"/>
        <v>0</v>
      </c>
      <c r="K41" s="294">
        <v>77022482.469999969</v>
      </c>
      <c r="L41" s="96">
        <f t="shared" si="14"/>
        <v>27217.359999835491</v>
      </c>
    </row>
    <row r="42" spans="1:12" ht="15">
      <c r="A42" s="128">
        <v>400</v>
      </c>
      <c r="B42" s="64" t="str">
        <f t="shared" ref="B42:B64" si="15">VLOOKUP(A42,num,15)</f>
        <v>Davies</v>
      </c>
      <c r="C42" s="524">
        <v>14032979.300000001</v>
      </c>
      <c r="D42" s="524">
        <v>13326665.99</v>
      </c>
      <c r="E42" s="524">
        <v>2005928.06</v>
      </c>
      <c r="F42" s="524">
        <v>1961366.98</v>
      </c>
      <c r="G42" s="98">
        <f t="shared" si="10"/>
        <v>16038907.360000001</v>
      </c>
      <c r="H42" s="98">
        <f t="shared" si="11"/>
        <v>15288032.970000001</v>
      </c>
      <c r="I42" s="433">
        <f t="shared" si="12"/>
        <v>16038907.360000001</v>
      </c>
      <c r="J42" s="98">
        <f t="shared" si="13"/>
        <v>0</v>
      </c>
      <c r="K42" s="294">
        <v>15288032.970000008</v>
      </c>
      <c r="L42" s="96">
        <f t="shared" si="14"/>
        <v>0</v>
      </c>
    </row>
    <row r="43" spans="1:12" ht="15">
      <c r="A43" s="128">
        <v>410</v>
      </c>
      <c r="B43" s="64" t="str">
        <f t="shared" si="15"/>
        <v>Deaf</v>
      </c>
      <c r="C43" s="524">
        <v>5991556.25</v>
      </c>
      <c r="D43" s="524">
        <v>5799481.9500000002</v>
      </c>
      <c r="E43" s="524">
        <v>1152381.3600000001</v>
      </c>
      <c r="F43" s="524">
        <v>876575.19000000099</v>
      </c>
      <c r="G43" s="98">
        <f t="shared" si="10"/>
        <v>7143937.6100000003</v>
      </c>
      <c r="H43" s="98">
        <f t="shared" si="11"/>
        <v>6676057.1400000015</v>
      </c>
      <c r="I43" s="433">
        <f t="shared" si="12"/>
        <v>7143937.6099999994</v>
      </c>
      <c r="J43" s="98">
        <f t="shared" si="13"/>
        <v>0</v>
      </c>
      <c r="K43" s="294">
        <v>6676057.1399999997</v>
      </c>
      <c r="L43" s="96">
        <f t="shared" si="14"/>
        <v>0</v>
      </c>
    </row>
    <row r="44" spans="1:12" ht="15">
      <c r="A44" s="128">
        <v>420</v>
      </c>
      <c r="B44" s="64" t="str">
        <f t="shared" si="15"/>
        <v>Metropolitan C&amp;TC</v>
      </c>
      <c r="C44" s="524">
        <v>12411436.529999999</v>
      </c>
      <c r="D44" s="524">
        <v>11642252.869999999</v>
      </c>
      <c r="E44" s="524">
        <v>1142958.8600000001</v>
      </c>
      <c r="F44" s="524">
        <v>2139031.79</v>
      </c>
      <c r="G44" s="98">
        <f t="shared" si="10"/>
        <v>13554395.389999999</v>
      </c>
      <c r="H44" s="98">
        <f t="shared" si="11"/>
        <v>13781284.66</v>
      </c>
      <c r="I44" s="433">
        <f t="shared" si="12"/>
        <v>13554395.390000001</v>
      </c>
      <c r="J44" s="98">
        <f t="shared" si="13"/>
        <v>0</v>
      </c>
      <c r="K44" s="294">
        <v>13558433.850000001</v>
      </c>
      <c r="L44" s="96">
        <f t="shared" si="14"/>
        <v>222850.80999999866</v>
      </c>
    </row>
    <row r="45" spans="1:12" ht="15">
      <c r="A45" s="128">
        <v>480</v>
      </c>
      <c r="B45" s="64" t="str">
        <f t="shared" si="15"/>
        <v>Highlander</v>
      </c>
      <c r="C45" s="524">
        <v>4050113.66</v>
      </c>
      <c r="D45" s="524">
        <v>4535938.91</v>
      </c>
      <c r="E45" s="524">
        <v>1022363.76</v>
      </c>
      <c r="F45" s="524">
        <v>1045690.85</v>
      </c>
      <c r="G45" s="98">
        <f t="shared" si="10"/>
        <v>5072477.42</v>
      </c>
      <c r="H45" s="98">
        <f t="shared" si="11"/>
        <v>5581629.7599999998</v>
      </c>
      <c r="I45" s="433">
        <f t="shared" si="12"/>
        <v>5072477.42</v>
      </c>
      <c r="J45" s="98">
        <f t="shared" si="13"/>
        <v>0</v>
      </c>
      <c r="K45" s="294">
        <v>5394469.3100000005</v>
      </c>
      <c r="L45" s="96">
        <f t="shared" si="14"/>
        <v>187160.44999999925</v>
      </c>
    </row>
    <row r="46" spans="1:12" ht="15">
      <c r="A46" s="128">
        <v>500</v>
      </c>
      <c r="B46" s="64" t="str">
        <f t="shared" si="15"/>
        <v>New England Laborers</v>
      </c>
      <c r="C46" s="524">
        <v>3315931.92</v>
      </c>
      <c r="D46" s="524">
        <v>2964762.84</v>
      </c>
      <c r="E46" s="525"/>
      <c r="F46" s="525"/>
      <c r="G46" s="98">
        <f t="shared" si="10"/>
        <v>3315931.92</v>
      </c>
      <c r="H46" s="98">
        <f t="shared" si="11"/>
        <v>2964762.84</v>
      </c>
      <c r="I46" s="433">
        <f t="shared" si="12"/>
        <v>3315931.92</v>
      </c>
      <c r="J46" s="98">
        <f t="shared" si="13"/>
        <v>0</v>
      </c>
      <c r="K46" s="294">
        <v>2672157.8400000008</v>
      </c>
      <c r="L46" s="96">
        <f t="shared" si="14"/>
        <v>292604.99999999907</v>
      </c>
    </row>
    <row r="47" spans="1:12" ht="15">
      <c r="A47" s="128">
        <v>510</v>
      </c>
      <c r="B47" s="64" t="str">
        <f t="shared" si="15"/>
        <v>Cuffee</v>
      </c>
      <c r="C47" s="524">
        <v>8620075.6400000006</v>
      </c>
      <c r="D47" s="524">
        <v>7637613.0599999996</v>
      </c>
      <c r="E47" s="524">
        <v>1579969.58</v>
      </c>
      <c r="F47" s="524">
        <v>2066886.22</v>
      </c>
      <c r="G47" s="98">
        <f t="shared" si="10"/>
        <v>10200045.220000001</v>
      </c>
      <c r="H47" s="98">
        <f t="shared" si="11"/>
        <v>9704499.2799999993</v>
      </c>
      <c r="I47" s="433">
        <f t="shared" si="12"/>
        <v>10200045.219999999</v>
      </c>
      <c r="J47" s="98">
        <f t="shared" si="13"/>
        <v>0</v>
      </c>
      <c r="K47" s="294">
        <v>9136035.459999999</v>
      </c>
      <c r="L47" s="96">
        <f t="shared" si="14"/>
        <v>568463.8200000003</v>
      </c>
    </row>
    <row r="48" spans="1:12" ht="15">
      <c r="A48" s="128">
        <v>520</v>
      </c>
      <c r="B48" s="64" t="str">
        <f t="shared" si="15"/>
        <v>Kingston Hill</v>
      </c>
      <c r="C48" s="524">
        <v>2648707.92</v>
      </c>
      <c r="D48" s="524">
        <v>2217091.4500000002</v>
      </c>
      <c r="E48" s="524">
        <v>235001.25</v>
      </c>
      <c r="F48" s="524">
        <v>417380.49</v>
      </c>
      <c r="G48" s="98">
        <f t="shared" si="10"/>
        <v>2883709.17</v>
      </c>
      <c r="H48" s="98">
        <f t="shared" si="11"/>
        <v>2634471.9400000004</v>
      </c>
      <c r="I48" s="433">
        <f t="shared" si="12"/>
        <v>2883709.17</v>
      </c>
      <c r="J48" s="98">
        <f t="shared" si="13"/>
        <v>0</v>
      </c>
      <c r="K48" s="294">
        <v>2363028.27</v>
      </c>
      <c r="L48" s="96">
        <f t="shared" si="14"/>
        <v>271443.67000000039</v>
      </c>
    </row>
    <row r="49" spans="1:12" ht="15">
      <c r="A49" s="128">
        <v>530</v>
      </c>
      <c r="B49" s="64" t="str">
        <f t="shared" si="15"/>
        <v>International</v>
      </c>
      <c r="C49" s="524">
        <v>3928977</v>
      </c>
      <c r="D49" s="524">
        <v>3655835.63</v>
      </c>
      <c r="E49" s="524">
        <v>864769</v>
      </c>
      <c r="F49" s="524">
        <v>930775.33</v>
      </c>
      <c r="G49" s="98">
        <f t="shared" si="10"/>
        <v>4793746</v>
      </c>
      <c r="H49" s="98">
        <f t="shared" si="11"/>
        <v>4586610.96</v>
      </c>
      <c r="I49" s="433">
        <f t="shared" si="12"/>
        <v>4793746</v>
      </c>
      <c r="J49" s="98">
        <f t="shared" si="13"/>
        <v>0</v>
      </c>
      <c r="K49" s="294">
        <v>4288928.96</v>
      </c>
      <c r="L49" s="96">
        <f t="shared" si="14"/>
        <v>297682</v>
      </c>
    </row>
    <row r="50" spans="1:12" ht="15">
      <c r="A50" s="128">
        <v>540</v>
      </c>
      <c r="B50" s="64" t="str">
        <f t="shared" si="15"/>
        <v>Blackstone</v>
      </c>
      <c r="C50" s="524">
        <v>1918597.51</v>
      </c>
      <c r="D50" s="524">
        <v>1816315.42</v>
      </c>
      <c r="E50" s="524">
        <v>418733.02</v>
      </c>
      <c r="F50" s="524">
        <v>424767.95</v>
      </c>
      <c r="G50" s="98">
        <f t="shared" si="10"/>
        <v>2337330.5300000003</v>
      </c>
      <c r="H50" s="98">
        <f t="shared" si="11"/>
        <v>2241083.37</v>
      </c>
      <c r="I50" s="433">
        <f t="shared" si="12"/>
        <v>2337330.5300000003</v>
      </c>
      <c r="J50" s="98">
        <f t="shared" si="13"/>
        <v>0</v>
      </c>
      <c r="K50" s="294">
        <v>2241083.3699999992</v>
      </c>
      <c r="L50" s="96">
        <f t="shared" si="14"/>
        <v>0</v>
      </c>
    </row>
    <row r="51" spans="1:12" ht="15">
      <c r="A51" s="128">
        <v>550</v>
      </c>
      <c r="B51" s="64" t="str">
        <f t="shared" si="15"/>
        <v>Compass</v>
      </c>
      <c r="C51" s="524">
        <v>2334952.9300000002</v>
      </c>
      <c r="D51" s="524">
        <v>1986232.19</v>
      </c>
      <c r="E51" s="524">
        <v>290746.90999999997</v>
      </c>
      <c r="F51" s="524">
        <v>337729.97</v>
      </c>
      <c r="G51" s="98">
        <f t="shared" si="10"/>
        <v>2625699.8400000003</v>
      </c>
      <c r="H51" s="98">
        <f t="shared" si="11"/>
        <v>2323962.16</v>
      </c>
      <c r="I51" s="433">
        <f t="shared" si="12"/>
        <v>2625699.8399999999</v>
      </c>
      <c r="J51" s="98">
        <f t="shared" si="13"/>
        <v>0</v>
      </c>
      <c r="K51" s="294">
        <v>2103413.9499999997</v>
      </c>
      <c r="L51" s="96">
        <f t="shared" si="14"/>
        <v>220548.21000000043</v>
      </c>
    </row>
    <row r="52" spans="1:12" ht="15">
      <c r="A52" s="128">
        <v>560</v>
      </c>
      <c r="B52" s="64" t="str">
        <f t="shared" si="15"/>
        <v>Times 2</v>
      </c>
      <c r="C52" s="524">
        <v>9142822.3100000005</v>
      </c>
      <c r="D52" s="524">
        <v>7341985.5</v>
      </c>
      <c r="E52" s="524">
        <v>852879.63</v>
      </c>
      <c r="F52" s="524">
        <v>2608781</v>
      </c>
      <c r="G52" s="98">
        <f t="shared" si="10"/>
        <v>9995701.9400000013</v>
      </c>
      <c r="H52" s="98">
        <f t="shared" si="11"/>
        <v>9950766.5</v>
      </c>
      <c r="I52" s="433">
        <f t="shared" si="12"/>
        <v>9995701.9400000013</v>
      </c>
      <c r="J52" s="98">
        <f t="shared" si="13"/>
        <v>0</v>
      </c>
      <c r="K52" s="294">
        <v>7733048.6499999994</v>
      </c>
      <c r="L52" s="96">
        <f t="shared" si="14"/>
        <v>2217717.8500000006</v>
      </c>
    </row>
    <row r="53" spans="1:12" ht="15">
      <c r="A53" s="128">
        <v>570</v>
      </c>
      <c r="B53" s="64" t="str">
        <f t="shared" si="15"/>
        <v>ACES</v>
      </c>
      <c r="C53" s="524">
        <v>3269300.29</v>
      </c>
      <c r="D53" s="524">
        <v>3353933.68</v>
      </c>
      <c r="E53" s="524">
        <v>163679.79</v>
      </c>
      <c r="F53" s="524">
        <v>108021.34</v>
      </c>
      <c r="G53" s="98">
        <f t="shared" si="10"/>
        <v>3432980.08</v>
      </c>
      <c r="H53" s="98">
        <f t="shared" si="11"/>
        <v>3461955.02</v>
      </c>
      <c r="I53" s="433">
        <f t="shared" si="12"/>
        <v>3432980.08</v>
      </c>
      <c r="J53" s="98">
        <f t="shared" si="13"/>
        <v>0</v>
      </c>
      <c r="K53" s="294">
        <v>3209421.2600000007</v>
      </c>
      <c r="L53" s="96">
        <f t="shared" si="14"/>
        <v>252533.75999999931</v>
      </c>
    </row>
    <row r="54" spans="1:12" ht="15">
      <c r="A54" s="128">
        <v>580</v>
      </c>
      <c r="B54" s="64" t="str">
        <f t="shared" si="15"/>
        <v>Beacon</v>
      </c>
      <c r="C54" s="524">
        <v>2698661.43</v>
      </c>
      <c r="D54" s="524">
        <v>3583384.8</v>
      </c>
      <c r="E54" s="524">
        <v>225672.38</v>
      </c>
      <c r="F54" s="524">
        <v>210690.2</v>
      </c>
      <c r="G54" s="98">
        <f t="shared" si="10"/>
        <v>2924333.81</v>
      </c>
      <c r="H54" s="98">
        <f t="shared" si="11"/>
        <v>3794075</v>
      </c>
      <c r="I54" s="433">
        <f t="shared" si="12"/>
        <v>2924333.81</v>
      </c>
      <c r="J54" s="98">
        <f t="shared" si="13"/>
        <v>0</v>
      </c>
      <c r="K54" s="294">
        <v>2923824.3800000008</v>
      </c>
      <c r="L54" s="96">
        <f t="shared" si="14"/>
        <v>870250.61999999918</v>
      </c>
    </row>
    <row r="55" spans="1:12" ht="15">
      <c r="A55" s="128">
        <v>590</v>
      </c>
      <c r="B55" s="64" t="str">
        <f t="shared" si="15"/>
        <v>Learning Community</v>
      </c>
      <c r="C55" s="524">
        <v>7438682.5199999996</v>
      </c>
      <c r="D55" s="524">
        <v>6218029.7400000002</v>
      </c>
      <c r="E55" s="524">
        <v>1168638.42</v>
      </c>
      <c r="F55" s="524">
        <v>1937507.22</v>
      </c>
      <c r="G55" s="98">
        <f t="shared" si="10"/>
        <v>8607320.9399999995</v>
      </c>
      <c r="H55" s="98">
        <f t="shared" si="11"/>
        <v>8155536.96</v>
      </c>
      <c r="I55" s="433">
        <f t="shared" si="12"/>
        <v>8607320.9399999995</v>
      </c>
      <c r="J55" s="98">
        <f t="shared" si="13"/>
        <v>0</v>
      </c>
      <c r="K55" s="294">
        <v>7358041.5499999998</v>
      </c>
      <c r="L55" s="96">
        <f t="shared" si="14"/>
        <v>797495.41000000015</v>
      </c>
    </row>
    <row r="56" spans="1:12" ht="15">
      <c r="A56" s="128">
        <v>600</v>
      </c>
      <c r="B56" s="64" t="str">
        <f t="shared" si="15"/>
        <v>Segue</v>
      </c>
      <c r="C56" s="524">
        <v>2941181</v>
      </c>
      <c r="D56" s="524">
        <v>2465092.6800000002</v>
      </c>
      <c r="E56" s="524">
        <v>306573</v>
      </c>
      <c r="F56" s="524">
        <v>270974.33</v>
      </c>
      <c r="G56" s="98">
        <f t="shared" si="10"/>
        <v>3247754</v>
      </c>
      <c r="H56" s="98">
        <f t="shared" si="11"/>
        <v>2736067.0100000002</v>
      </c>
      <c r="I56" s="433">
        <f t="shared" si="12"/>
        <v>3247754</v>
      </c>
      <c r="J56" s="98">
        <f t="shared" si="13"/>
        <v>0</v>
      </c>
      <c r="K56" s="294">
        <v>2736067.01</v>
      </c>
      <c r="L56" s="96">
        <f t="shared" si="14"/>
        <v>0</v>
      </c>
    </row>
    <row r="57" spans="1:12" ht="15">
      <c r="A57" s="128">
        <v>610</v>
      </c>
      <c r="B57" s="64" t="str">
        <f t="shared" si="15"/>
        <v>RIMA-BV</v>
      </c>
      <c r="C57" s="524">
        <v>6165596.2199999997</v>
      </c>
      <c r="D57" s="524">
        <v>5944598.79</v>
      </c>
      <c r="E57" s="524">
        <v>1330182.55</v>
      </c>
      <c r="F57" s="524">
        <v>199030.75</v>
      </c>
      <c r="G57" s="98">
        <f t="shared" si="10"/>
        <v>7495778.7699999996</v>
      </c>
      <c r="H57" s="98">
        <f t="shared" si="11"/>
        <v>6143629.54</v>
      </c>
      <c r="I57" s="433">
        <f t="shared" si="12"/>
        <v>7495778.7699999996</v>
      </c>
      <c r="J57" s="98">
        <f t="shared" si="13"/>
        <v>0</v>
      </c>
      <c r="K57" s="294">
        <v>6080781.04</v>
      </c>
      <c r="L57" s="96">
        <f t="shared" si="14"/>
        <v>62848.5</v>
      </c>
    </row>
    <row r="58" spans="1:12" ht="15">
      <c r="A58" s="128">
        <v>620</v>
      </c>
      <c r="B58" s="64" t="str">
        <f t="shared" si="15"/>
        <v>Greene</v>
      </c>
      <c r="C58" s="524">
        <v>1633552.1</v>
      </c>
      <c r="D58" s="524">
        <v>1514616.04</v>
      </c>
      <c r="E58" s="524">
        <v>334028.78999999998</v>
      </c>
      <c r="F58" s="524">
        <v>315393.01</v>
      </c>
      <c r="G58" s="98">
        <f t="shared" si="10"/>
        <v>1967580.8900000001</v>
      </c>
      <c r="H58" s="98">
        <f t="shared" si="11"/>
        <v>1830009.05</v>
      </c>
      <c r="I58" s="433">
        <f t="shared" si="12"/>
        <v>1967580.89</v>
      </c>
      <c r="J58" s="98">
        <f t="shared" si="13"/>
        <v>0</v>
      </c>
      <c r="K58" s="294">
        <v>1745929.0500000003</v>
      </c>
      <c r="L58" s="96">
        <f t="shared" si="14"/>
        <v>84079.999999999767</v>
      </c>
    </row>
    <row r="59" spans="1:12" ht="15">
      <c r="A59" s="128">
        <v>630</v>
      </c>
      <c r="B59" s="64" t="str">
        <f t="shared" si="15"/>
        <v>Trinity</v>
      </c>
      <c r="C59" s="524">
        <v>1022245.1</v>
      </c>
      <c r="D59" s="524">
        <v>888840.25</v>
      </c>
      <c r="E59" s="524">
        <v>283308.73</v>
      </c>
      <c r="F59" s="524">
        <v>261323.56</v>
      </c>
      <c r="G59" s="98">
        <f t="shared" si="10"/>
        <v>1305553.83</v>
      </c>
      <c r="H59" s="98">
        <f t="shared" si="11"/>
        <v>1150163.81</v>
      </c>
      <c r="I59" s="433">
        <f t="shared" si="12"/>
        <v>1305553.83</v>
      </c>
      <c r="J59" s="98">
        <f t="shared" si="13"/>
        <v>0</v>
      </c>
      <c r="K59" s="294">
        <v>1150163.8099999998</v>
      </c>
      <c r="L59" s="96">
        <f t="shared" si="14"/>
        <v>0</v>
      </c>
    </row>
    <row r="60" spans="1:12" ht="15">
      <c r="A60" s="128">
        <v>640</v>
      </c>
      <c r="B60" s="64" t="str">
        <f t="shared" ref="B60" si="16">VLOOKUP(A60,num,15)</f>
        <v>RINI</v>
      </c>
      <c r="C60" s="524">
        <v>1717837.81</v>
      </c>
      <c r="D60" s="524">
        <v>1664382.69</v>
      </c>
      <c r="E60" s="524">
        <v>254899.73</v>
      </c>
      <c r="F60" s="524">
        <v>320253.98</v>
      </c>
      <c r="G60" s="98">
        <f t="shared" ref="G60" si="17">C60+E60</f>
        <v>1972737.54</v>
      </c>
      <c r="H60" s="98">
        <f t="shared" ref="H60" si="18">D60+F60</f>
        <v>1984636.67</v>
      </c>
      <c r="I60" s="433">
        <f t="shared" si="12"/>
        <v>1972737.54</v>
      </c>
      <c r="J60" s="98">
        <f t="shared" si="13"/>
        <v>0</v>
      </c>
      <c r="K60" s="294">
        <v>1730643.38</v>
      </c>
      <c r="L60" s="96">
        <f t="shared" ref="L60" si="19">H60-K60</f>
        <v>253993.29000000004</v>
      </c>
    </row>
    <row r="61" spans="1:12" ht="15">
      <c r="A61" s="128">
        <v>960</v>
      </c>
      <c r="B61" s="64" t="str">
        <f t="shared" si="15"/>
        <v>Bristol-Warren</v>
      </c>
      <c r="C61" s="524">
        <v>51624163.710000001</v>
      </c>
      <c r="D61" s="524">
        <v>47664798.030000001</v>
      </c>
      <c r="E61" s="524">
        <v>7537048.2699999996</v>
      </c>
      <c r="F61" s="524">
        <v>8523475.4100000001</v>
      </c>
      <c r="G61" s="98">
        <f t="shared" si="10"/>
        <v>59161211.980000004</v>
      </c>
      <c r="H61" s="98">
        <f t="shared" si="11"/>
        <v>56188273.439999998</v>
      </c>
      <c r="I61" s="433">
        <f>M124</f>
        <v>59161211.980000004</v>
      </c>
      <c r="J61" s="98">
        <f t="shared" si="13"/>
        <v>0</v>
      </c>
      <c r="K61" s="295">
        <v>52750040.859999999</v>
      </c>
      <c r="L61" s="96">
        <f t="shared" si="14"/>
        <v>3438232.5799999982</v>
      </c>
    </row>
    <row r="62" spans="1:12" ht="15">
      <c r="A62" s="128">
        <v>970</v>
      </c>
      <c r="B62" s="64" t="str">
        <f t="shared" si="15"/>
        <v>Exeter-W. Greenwich</v>
      </c>
      <c r="C62" s="524">
        <v>30144049.43</v>
      </c>
      <c r="D62" s="524">
        <v>30745835.48</v>
      </c>
      <c r="E62" s="524">
        <v>2243841.33</v>
      </c>
      <c r="F62" s="524">
        <v>2681932.86</v>
      </c>
      <c r="G62" s="98">
        <f t="shared" si="10"/>
        <v>32387890.759999998</v>
      </c>
      <c r="H62" s="98">
        <f t="shared" si="11"/>
        <v>33427768.34</v>
      </c>
      <c r="I62" s="433">
        <f>M125</f>
        <v>32387890.759999998</v>
      </c>
      <c r="J62" s="98">
        <f t="shared" si="13"/>
        <v>0</v>
      </c>
      <c r="K62" s="294">
        <v>32331544.469999999</v>
      </c>
      <c r="L62" s="96">
        <f t="shared" si="14"/>
        <v>1096223.870000001</v>
      </c>
    </row>
    <row r="63" spans="1:12" ht="15">
      <c r="A63" s="128">
        <v>980</v>
      </c>
      <c r="B63" s="64" t="str">
        <f t="shared" si="15"/>
        <v>Chariho</v>
      </c>
      <c r="C63" s="524">
        <v>54127958.939999998</v>
      </c>
      <c r="D63" s="524">
        <v>51902348.020000003</v>
      </c>
      <c r="E63" s="524">
        <v>7962925.8799999999</v>
      </c>
      <c r="F63" s="524">
        <v>11543337.52</v>
      </c>
      <c r="G63" s="98">
        <f t="shared" si="10"/>
        <v>62090884.82</v>
      </c>
      <c r="H63" s="98">
        <f t="shared" si="11"/>
        <v>63445685.540000007</v>
      </c>
      <c r="I63" s="433">
        <f>M126</f>
        <v>62090884.819999993</v>
      </c>
      <c r="J63" s="98">
        <f t="shared" si="13"/>
        <v>0</v>
      </c>
      <c r="K63" s="294">
        <v>55831939.180000015</v>
      </c>
      <c r="L63" s="96">
        <f t="shared" si="14"/>
        <v>7613746.359999992</v>
      </c>
    </row>
    <row r="64" spans="1:12" ht="15">
      <c r="A64" s="128">
        <v>990</v>
      </c>
      <c r="B64" s="64" t="str">
        <f t="shared" si="15"/>
        <v>Foster-Glocester</v>
      </c>
      <c r="C64" s="524">
        <v>18531762.489999998</v>
      </c>
      <c r="D64" s="524">
        <v>17022542.739999998</v>
      </c>
      <c r="E64" s="524">
        <v>6365299.8899999997</v>
      </c>
      <c r="F64" s="524">
        <v>6902608.75</v>
      </c>
      <c r="G64" s="98">
        <f t="shared" si="10"/>
        <v>24897062.379999999</v>
      </c>
      <c r="H64" s="98">
        <f t="shared" si="11"/>
        <v>23925151.489999998</v>
      </c>
      <c r="I64" s="433">
        <f>M127</f>
        <v>24897062.380000003</v>
      </c>
      <c r="J64" s="98">
        <f t="shared" si="13"/>
        <v>0</v>
      </c>
      <c r="K64" s="294">
        <v>18267710.829999998</v>
      </c>
      <c r="L64" s="96">
        <f t="shared" si="14"/>
        <v>5657440.6600000001</v>
      </c>
    </row>
    <row r="65" spans="1:15" s="222" customFormat="1">
      <c r="A65" s="94">
        <v>90000</v>
      </c>
      <c r="B65" s="167" t="s">
        <v>53</v>
      </c>
      <c r="C65" s="168">
        <f>SUM(C10:C64)</f>
        <v>1949915599.6600003</v>
      </c>
      <c r="D65" s="168">
        <f t="shared" ref="D65:L65" si="20">SUM(D10:D64)</f>
        <v>1930657001.6200004</v>
      </c>
      <c r="E65" s="168">
        <f t="shared" si="20"/>
        <v>232247142.32000002</v>
      </c>
      <c r="F65" s="168">
        <f t="shared" si="20"/>
        <v>244038180.35999998</v>
      </c>
      <c r="G65" s="168">
        <f t="shared" si="20"/>
        <v>2182162741.98</v>
      </c>
      <c r="H65" s="168">
        <f t="shared" si="20"/>
        <v>2174695181.98</v>
      </c>
      <c r="I65" s="168">
        <f t="shared" si="20"/>
        <v>2182162741.9800005</v>
      </c>
      <c r="J65" s="168">
        <f t="shared" si="20"/>
        <v>0</v>
      </c>
      <c r="K65" s="168">
        <f t="shared" si="20"/>
        <v>2140716059.6599994</v>
      </c>
      <c r="L65" s="168">
        <f t="shared" si="20"/>
        <v>33979122.320000172</v>
      </c>
    </row>
    <row r="66" spans="1:15">
      <c r="A66" s="496"/>
      <c r="B66" s="496"/>
      <c r="C66" s="130"/>
      <c r="D66" s="130"/>
      <c r="E66" s="130"/>
      <c r="F66" s="130"/>
      <c r="G66" s="16"/>
    </row>
    <row r="67" spans="1:15">
      <c r="H67" s="454"/>
    </row>
    <row r="68" spans="1:15">
      <c r="B68" s="117" t="s">
        <v>1401</v>
      </c>
      <c r="C68" s="118"/>
      <c r="D68" s="118"/>
      <c r="E68" s="118"/>
      <c r="F68" s="119"/>
    </row>
    <row r="69" spans="1:15">
      <c r="B69" s="120" t="s">
        <v>559</v>
      </c>
      <c r="C69" s="121"/>
      <c r="D69" s="121"/>
      <c r="E69" s="121"/>
      <c r="F69" s="122"/>
    </row>
    <row r="70" spans="1:15">
      <c r="B70" s="115" t="s">
        <v>1402</v>
      </c>
      <c r="C70" s="123" t="s">
        <v>1468</v>
      </c>
      <c r="D70" s="123"/>
      <c r="E70" s="123"/>
      <c r="F70" s="124"/>
    </row>
    <row r="71" spans="1:15" s="226" customFormat="1" ht="15">
      <c r="A71" s="105"/>
      <c r="B71" s="105"/>
      <c r="C71" s="555" t="s">
        <v>1380</v>
      </c>
      <c r="D71" s="555"/>
      <c r="E71" s="556" t="s">
        <v>37</v>
      </c>
      <c r="F71" s="556"/>
      <c r="G71" s="557" t="s">
        <v>1381</v>
      </c>
      <c r="H71" s="558"/>
      <c r="I71" s="559"/>
      <c r="M71" s="163"/>
      <c r="N71" s="163"/>
    </row>
    <row r="72" spans="1:15" s="226" customFormat="1" ht="15">
      <c r="A72" s="526" t="s">
        <v>1382</v>
      </c>
      <c r="B72" s="527" t="s">
        <v>613</v>
      </c>
      <c r="C72" s="528" t="s">
        <v>1383</v>
      </c>
      <c r="D72" s="529" t="s">
        <v>1384</v>
      </c>
      <c r="E72" s="528" t="s">
        <v>1383</v>
      </c>
      <c r="F72" s="529" t="s">
        <v>1384</v>
      </c>
      <c r="G72" s="530" t="s">
        <v>1385</v>
      </c>
      <c r="H72" s="531" t="s">
        <v>1386</v>
      </c>
      <c r="I72" s="532" t="s">
        <v>672</v>
      </c>
      <c r="J72" s="160" t="s">
        <v>1380</v>
      </c>
      <c r="K72" s="161" t="s">
        <v>37</v>
      </c>
      <c r="L72" s="162" t="s">
        <v>1381</v>
      </c>
      <c r="M72" s="164" t="s">
        <v>53</v>
      </c>
      <c r="N72" s="165" t="s">
        <v>1424</v>
      </c>
      <c r="O72" s="165" t="s">
        <v>1425</v>
      </c>
    </row>
    <row r="73" spans="1:15" ht="15">
      <c r="A73" s="127">
        <v>10</v>
      </c>
      <c r="B73" s="64" t="str">
        <f t="shared" ref="B73:B104" si="21">VLOOKUP(A73,num,15)</f>
        <v>Barrington</v>
      </c>
      <c r="C73" s="533">
        <v>342716.76</v>
      </c>
      <c r="D73" s="533">
        <v>1174115.72</v>
      </c>
      <c r="E73" s="533">
        <v>2282481</v>
      </c>
      <c r="F73" s="533">
        <v>8540.39</v>
      </c>
      <c r="G73" s="533">
        <v>40754328</v>
      </c>
      <c r="H73" s="533">
        <v>5494.17</v>
      </c>
      <c r="I73" s="533">
        <v>657460.82999999996</v>
      </c>
      <c r="J73" s="98">
        <f>C73+D73</f>
        <v>1516832.48</v>
      </c>
      <c r="K73" s="96">
        <f>E73+F73</f>
        <v>2291021.39</v>
      </c>
      <c r="L73" s="96">
        <f>G73+H73+I73</f>
        <v>41417283</v>
      </c>
      <c r="M73" s="96">
        <f>J73+K73+L73</f>
        <v>45225136.869999997</v>
      </c>
      <c r="N73" s="96">
        <f t="shared" ref="N73:N104" si="22">G10</f>
        <v>45225136.869999997</v>
      </c>
      <c r="O73" s="96">
        <f>M73-N73</f>
        <v>0</v>
      </c>
    </row>
    <row r="74" spans="1:15" ht="15">
      <c r="A74" s="127">
        <v>30</v>
      </c>
      <c r="B74" s="64" t="str">
        <f t="shared" si="21"/>
        <v>Burrillville</v>
      </c>
      <c r="C74" s="533">
        <v>345076.54</v>
      </c>
      <c r="D74" s="533">
        <v>2099808.64</v>
      </c>
      <c r="E74" s="533">
        <v>13040258</v>
      </c>
      <c r="F74" s="533">
        <v>191806.97</v>
      </c>
      <c r="G74" s="533">
        <v>14983472.460000001</v>
      </c>
      <c r="H74" s="533">
        <v>14614.08</v>
      </c>
      <c r="I74" s="533">
        <v>917928.12</v>
      </c>
      <c r="J74" s="98">
        <f t="shared" ref="J74:J127" si="23">C74+D74</f>
        <v>2444885.1800000002</v>
      </c>
      <c r="K74" s="96">
        <f t="shared" ref="K74:K127" si="24">E74+F74</f>
        <v>13232064.970000001</v>
      </c>
      <c r="L74" s="96">
        <f t="shared" ref="L74:L127" si="25">G74+H74+I74</f>
        <v>15916014.66</v>
      </c>
      <c r="M74" s="96">
        <f t="shared" ref="M74:M127" si="26">J74+K74+L74</f>
        <v>31592964.810000002</v>
      </c>
      <c r="N74" s="96">
        <f t="shared" si="22"/>
        <v>31592964.809999999</v>
      </c>
      <c r="O74" s="96">
        <f t="shared" ref="O74:O127" si="27">M74-N74</f>
        <v>0</v>
      </c>
    </row>
    <row r="75" spans="1:15" ht="15">
      <c r="A75" s="127">
        <v>40</v>
      </c>
      <c r="B75" s="64" t="str">
        <f t="shared" si="21"/>
        <v>Central Falls</v>
      </c>
      <c r="C75" s="533">
        <v>645842.01</v>
      </c>
      <c r="D75" s="533">
        <v>10180654.789999999</v>
      </c>
      <c r="E75" s="533">
        <v>39167832</v>
      </c>
      <c r="F75" s="533">
        <v>96119.03</v>
      </c>
      <c r="G75" s="533">
        <v>1195421.46</v>
      </c>
      <c r="H75" s="533">
        <v>212672</v>
      </c>
      <c r="I75" s="533">
        <v>263575.62</v>
      </c>
      <c r="J75" s="98">
        <f t="shared" si="23"/>
        <v>10826496.799999999</v>
      </c>
      <c r="K75" s="96">
        <f t="shared" si="24"/>
        <v>39263951.030000001</v>
      </c>
      <c r="L75" s="96">
        <f t="shared" si="25"/>
        <v>1671669.08</v>
      </c>
      <c r="M75" s="96">
        <f t="shared" si="26"/>
        <v>51762116.909999996</v>
      </c>
      <c r="N75" s="96">
        <f t="shared" si="22"/>
        <v>51762116.910000004</v>
      </c>
      <c r="O75" s="96">
        <f t="shared" si="27"/>
        <v>0</v>
      </c>
    </row>
    <row r="76" spans="1:15" ht="15">
      <c r="A76" s="127">
        <v>60</v>
      </c>
      <c r="B76" s="64" t="str">
        <f t="shared" si="21"/>
        <v>Coventry</v>
      </c>
      <c r="C76" s="533">
        <v>585212.85</v>
      </c>
      <c r="D76" s="533">
        <v>4452351.58</v>
      </c>
      <c r="E76" s="533">
        <v>17841361</v>
      </c>
      <c r="F76" s="533">
        <v>151415.43</v>
      </c>
      <c r="G76" s="533">
        <v>43055728</v>
      </c>
      <c r="H76" s="533">
        <v>58888.92</v>
      </c>
      <c r="I76" s="533">
        <v>1760283.35</v>
      </c>
      <c r="J76" s="98">
        <f t="shared" si="23"/>
        <v>5037564.43</v>
      </c>
      <c r="K76" s="96">
        <f t="shared" si="24"/>
        <v>17992776.43</v>
      </c>
      <c r="L76" s="96">
        <f t="shared" si="25"/>
        <v>44874900.270000003</v>
      </c>
      <c r="M76" s="96">
        <f t="shared" si="26"/>
        <v>67905241.129999995</v>
      </c>
      <c r="N76" s="96">
        <f t="shared" si="22"/>
        <v>67905241.129999995</v>
      </c>
      <c r="O76" s="96">
        <f t="shared" si="27"/>
        <v>0</v>
      </c>
    </row>
    <row r="77" spans="1:15" ht="15">
      <c r="A77" s="127">
        <v>70</v>
      </c>
      <c r="B77" s="64" t="str">
        <f t="shared" si="21"/>
        <v>Cranston</v>
      </c>
      <c r="C77" s="533">
        <v>1869335.35</v>
      </c>
      <c r="D77" s="533">
        <v>10770133.560000001</v>
      </c>
      <c r="E77" s="533">
        <v>34064447</v>
      </c>
      <c r="F77" s="533">
        <v>433743.51</v>
      </c>
      <c r="G77" s="533">
        <v>90882652</v>
      </c>
      <c r="H77" s="533">
        <v>443397.31</v>
      </c>
      <c r="I77" s="533">
        <v>2907655.15</v>
      </c>
      <c r="J77" s="98">
        <f t="shared" si="23"/>
        <v>12639468.91</v>
      </c>
      <c r="K77" s="96">
        <f t="shared" si="24"/>
        <v>34498190.509999998</v>
      </c>
      <c r="L77" s="96">
        <f t="shared" si="25"/>
        <v>94233704.460000008</v>
      </c>
      <c r="M77" s="96">
        <f t="shared" si="26"/>
        <v>141371363.88</v>
      </c>
      <c r="N77" s="96">
        <f t="shared" si="22"/>
        <v>141371363.88</v>
      </c>
      <c r="O77" s="96">
        <f t="shared" si="27"/>
        <v>0</v>
      </c>
    </row>
    <row r="78" spans="1:15" ht="15">
      <c r="A78" s="127">
        <v>80</v>
      </c>
      <c r="B78" s="64" t="str">
        <f t="shared" si="21"/>
        <v>Cumberland</v>
      </c>
      <c r="C78" s="533">
        <v>610268.96</v>
      </c>
      <c r="D78" s="533">
        <v>3718810.58</v>
      </c>
      <c r="E78" s="533">
        <v>11767529</v>
      </c>
      <c r="F78" s="533">
        <v>29400.43</v>
      </c>
      <c r="G78" s="533">
        <v>36202474</v>
      </c>
      <c r="H78" s="533">
        <v>225.79</v>
      </c>
      <c r="I78" s="533">
        <v>2511993.36</v>
      </c>
      <c r="J78" s="98">
        <f t="shared" si="23"/>
        <v>4329079.54</v>
      </c>
      <c r="K78" s="96">
        <f t="shared" si="24"/>
        <v>11796929.43</v>
      </c>
      <c r="L78" s="96">
        <f t="shared" si="25"/>
        <v>38714693.149999999</v>
      </c>
      <c r="M78" s="96">
        <f t="shared" si="26"/>
        <v>54840702.119999997</v>
      </c>
      <c r="N78" s="96">
        <f t="shared" si="22"/>
        <v>54840702.119999997</v>
      </c>
      <c r="O78" s="96">
        <f t="shared" si="27"/>
        <v>0</v>
      </c>
    </row>
    <row r="79" spans="1:15" ht="15">
      <c r="A79" s="127">
        <v>90</v>
      </c>
      <c r="B79" s="64" t="str">
        <f t="shared" si="21"/>
        <v>East Greenwich</v>
      </c>
      <c r="C79" s="533">
        <v>313941.8</v>
      </c>
      <c r="D79" s="533">
        <v>982243.34</v>
      </c>
      <c r="E79" s="533">
        <v>1443506</v>
      </c>
      <c r="F79" s="533">
        <v>6348.63</v>
      </c>
      <c r="G79" s="533">
        <v>30501077</v>
      </c>
      <c r="H79" s="533">
        <v>8500</v>
      </c>
      <c r="I79" s="533">
        <v>714488.64</v>
      </c>
      <c r="J79" s="98">
        <f t="shared" si="23"/>
        <v>1296185.1399999999</v>
      </c>
      <c r="K79" s="96">
        <f t="shared" si="24"/>
        <v>1449854.63</v>
      </c>
      <c r="L79" s="96">
        <f t="shared" si="25"/>
        <v>31224065.640000001</v>
      </c>
      <c r="M79" s="96">
        <f t="shared" si="26"/>
        <v>33970105.409999996</v>
      </c>
      <c r="N79" s="96">
        <f t="shared" si="22"/>
        <v>33970105.409999996</v>
      </c>
      <c r="O79" s="96">
        <f t="shared" si="27"/>
        <v>0</v>
      </c>
    </row>
    <row r="80" spans="1:15" ht="15">
      <c r="A80" s="128">
        <v>100</v>
      </c>
      <c r="B80" s="64" t="str">
        <f t="shared" si="21"/>
        <v>E Providence</v>
      </c>
      <c r="C80" s="533">
        <v>2197174.5699999998</v>
      </c>
      <c r="D80" s="533">
        <v>4960183.62</v>
      </c>
      <c r="E80" s="533">
        <v>24862194.640000001</v>
      </c>
      <c r="F80" s="533">
        <v>712623.55</v>
      </c>
      <c r="G80" s="533">
        <v>47411142.93</v>
      </c>
      <c r="H80" s="533">
        <v>9741.8799999999992</v>
      </c>
      <c r="I80" s="533">
        <v>870860.16</v>
      </c>
      <c r="J80" s="98">
        <f t="shared" si="23"/>
        <v>7157358.1899999995</v>
      </c>
      <c r="K80" s="96">
        <f t="shared" si="24"/>
        <v>25574818.190000001</v>
      </c>
      <c r="L80" s="96">
        <f t="shared" si="25"/>
        <v>48291744.969999999</v>
      </c>
      <c r="M80" s="96">
        <f t="shared" si="26"/>
        <v>81023921.349999994</v>
      </c>
      <c r="N80" s="96">
        <f t="shared" si="22"/>
        <v>81023921.349999994</v>
      </c>
      <c r="O80" s="96">
        <f t="shared" si="27"/>
        <v>0</v>
      </c>
    </row>
    <row r="81" spans="1:15" ht="15">
      <c r="A81" s="128">
        <v>120</v>
      </c>
      <c r="B81" s="64" t="str">
        <f t="shared" si="21"/>
        <v>Foster</v>
      </c>
      <c r="C81" s="533">
        <v>0</v>
      </c>
      <c r="D81" s="533">
        <v>111243.86</v>
      </c>
      <c r="E81" s="533">
        <v>1183413</v>
      </c>
      <c r="F81" s="533">
        <v>11137.84</v>
      </c>
      <c r="G81" s="533">
        <v>2989332.96</v>
      </c>
      <c r="H81" s="533">
        <v>0</v>
      </c>
      <c r="I81" s="533">
        <v>43516.4</v>
      </c>
      <c r="J81" s="98">
        <f t="shared" si="23"/>
        <v>111243.86</v>
      </c>
      <c r="K81" s="96">
        <f t="shared" si="24"/>
        <v>1194550.8400000001</v>
      </c>
      <c r="L81" s="96">
        <f t="shared" si="25"/>
        <v>3032849.36</v>
      </c>
      <c r="M81" s="96">
        <f t="shared" si="26"/>
        <v>4338644.0600000005</v>
      </c>
      <c r="N81" s="96">
        <f t="shared" si="22"/>
        <v>4338644.0599999996</v>
      </c>
      <c r="O81" s="96">
        <f t="shared" si="27"/>
        <v>0</v>
      </c>
    </row>
    <row r="82" spans="1:15" ht="15">
      <c r="A82" s="128">
        <v>130</v>
      </c>
      <c r="B82" s="64" t="str">
        <f t="shared" si="21"/>
        <v>Glocester</v>
      </c>
      <c r="C82" s="533">
        <v>83112</v>
      </c>
      <c r="D82" s="533">
        <v>600195.79</v>
      </c>
      <c r="E82" s="533">
        <v>2725127</v>
      </c>
      <c r="F82" s="533">
        <v>92700.22</v>
      </c>
      <c r="G82" s="533">
        <v>6372035</v>
      </c>
      <c r="H82" s="533">
        <v>1685</v>
      </c>
      <c r="I82" s="533">
        <v>182986.75</v>
      </c>
      <c r="J82" s="98">
        <f t="shared" si="23"/>
        <v>683307.79</v>
      </c>
      <c r="K82" s="96">
        <f t="shared" si="24"/>
        <v>2817827.22</v>
      </c>
      <c r="L82" s="96">
        <f t="shared" si="25"/>
        <v>6556706.75</v>
      </c>
      <c r="M82" s="96">
        <f t="shared" si="26"/>
        <v>10057841.76</v>
      </c>
      <c r="N82" s="96">
        <f t="shared" si="22"/>
        <v>10057841.760000002</v>
      </c>
      <c r="O82" s="96">
        <f t="shared" si="27"/>
        <v>0</v>
      </c>
    </row>
    <row r="83" spans="1:15" ht="15">
      <c r="A83" s="128">
        <v>150</v>
      </c>
      <c r="B83" s="64" t="str">
        <f t="shared" si="21"/>
        <v>Jamestown</v>
      </c>
      <c r="C83" s="533">
        <v>165535.73000000001</v>
      </c>
      <c r="D83" s="533">
        <v>338538.22</v>
      </c>
      <c r="E83" s="533">
        <v>352407</v>
      </c>
      <c r="F83" s="533">
        <v>40954.89</v>
      </c>
      <c r="G83" s="533">
        <v>11398023</v>
      </c>
      <c r="H83" s="533">
        <v>89571.55</v>
      </c>
      <c r="I83" s="533">
        <v>183654.58</v>
      </c>
      <c r="J83" s="98">
        <f t="shared" si="23"/>
        <v>504073.94999999995</v>
      </c>
      <c r="K83" s="96">
        <f t="shared" si="24"/>
        <v>393361.89</v>
      </c>
      <c r="L83" s="96">
        <f t="shared" si="25"/>
        <v>11671249.130000001</v>
      </c>
      <c r="M83" s="96">
        <f t="shared" si="26"/>
        <v>12568684.970000001</v>
      </c>
      <c r="N83" s="96">
        <f t="shared" si="22"/>
        <v>12568684.970000001</v>
      </c>
      <c r="O83" s="96">
        <f t="shared" si="27"/>
        <v>0</v>
      </c>
    </row>
    <row r="84" spans="1:15" ht="15">
      <c r="A84" s="128">
        <v>160</v>
      </c>
      <c r="B84" s="64" t="str">
        <f t="shared" si="21"/>
        <v>Johnston</v>
      </c>
      <c r="C84" s="533">
        <v>885394.94</v>
      </c>
      <c r="D84" s="533">
        <v>2716647.39</v>
      </c>
      <c r="E84" s="533">
        <v>9617585</v>
      </c>
      <c r="F84" s="533">
        <v>14296.52</v>
      </c>
      <c r="G84" s="533">
        <v>37129015</v>
      </c>
      <c r="H84" s="533">
        <v>156408.73000000001</v>
      </c>
      <c r="I84" s="533">
        <v>493366.94</v>
      </c>
      <c r="J84" s="98">
        <f t="shared" si="23"/>
        <v>3602042.33</v>
      </c>
      <c r="K84" s="96">
        <f t="shared" si="24"/>
        <v>9631881.5199999996</v>
      </c>
      <c r="L84" s="96">
        <f t="shared" si="25"/>
        <v>37778790.669999994</v>
      </c>
      <c r="M84" s="96">
        <f t="shared" si="26"/>
        <v>51012714.519999996</v>
      </c>
      <c r="N84" s="96">
        <f t="shared" si="22"/>
        <v>51012714.520000003</v>
      </c>
      <c r="O84" s="96">
        <f t="shared" si="27"/>
        <v>0</v>
      </c>
    </row>
    <row r="85" spans="1:15" ht="15">
      <c r="A85" s="128">
        <v>170</v>
      </c>
      <c r="B85" s="64" t="str">
        <f t="shared" si="21"/>
        <v>Lincoln</v>
      </c>
      <c r="C85" s="533">
        <v>1020080.5</v>
      </c>
      <c r="D85" s="533">
        <v>2642414.92</v>
      </c>
      <c r="E85" s="533">
        <v>6710317</v>
      </c>
      <c r="F85" s="533">
        <v>29520.17</v>
      </c>
      <c r="G85" s="533">
        <v>39746732</v>
      </c>
      <c r="H85" s="533">
        <v>9564.26</v>
      </c>
      <c r="I85" s="533">
        <v>584346.59</v>
      </c>
      <c r="J85" s="98">
        <f t="shared" si="23"/>
        <v>3662495.42</v>
      </c>
      <c r="K85" s="96">
        <f t="shared" si="24"/>
        <v>6739837.1699999999</v>
      </c>
      <c r="L85" s="96">
        <f t="shared" si="25"/>
        <v>40340642.850000001</v>
      </c>
      <c r="M85" s="96">
        <f t="shared" si="26"/>
        <v>50742975.439999998</v>
      </c>
      <c r="N85" s="96">
        <f t="shared" si="22"/>
        <v>50742975.439999998</v>
      </c>
      <c r="O85" s="96">
        <f t="shared" si="27"/>
        <v>0</v>
      </c>
    </row>
    <row r="86" spans="1:15" ht="15">
      <c r="A86" s="128">
        <v>180</v>
      </c>
      <c r="B86" s="64" t="str">
        <f t="shared" si="21"/>
        <v>Little Compton</v>
      </c>
      <c r="C86" s="533">
        <v>16866</v>
      </c>
      <c r="D86" s="533">
        <v>253839.01</v>
      </c>
      <c r="E86" s="533">
        <v>309414.24</v>
      </c>
      <c r="F86" s="533">
        <v>1036.28</v>
      </c>
      <c r="G86" s="533">
        <v>6227856</v>
      </c>
      <c r="H86" s="533">
        <v>0</v>
      </c>
      <c r="I86" s="533">
        <v>40240.28</v>
      </c>
      <c r="J86" s="98">
        <f t="shared" si="23"/>
        <v>270705.01</v>
      </c>
      <c r="K86" s="96">
        <f t="shared" si="24"/>
        <v>310450.52</v>
      </c>
      <c r="L86" s="96">
        <f t="shared" si="25"/>
        <v>6268096.2800000003</v>
      </c>
      <c r="M86" s="96">
        <f t="shared" si="26"/>
        <v>6849251.8100000005</v>
      </c>
      <c r="N86" s="96">
        <f t="shared" si="22"/>
        <v>6849251.8100000005</v>
      </c>
      <c r="O86" s="96">
        <f t="shared" si="27"/>
        <v>0</v>
      </c>
    </row>
    <row r="87" spans="1:15" ht="15">
      <c r="A87" s="128">
        <v>190</v>
      </c>
      <c r="B87" s="64" t="str">
        <f t="shared" si="21"/>
        <v>Middletown</v>
      </c>
      <c r="C87" s="533">
        <v>2257667.04</v>
      </c>
      <c r="D87" s="533">
        <v>2663891.9900000002</v>
      </c>
      <c r="E87" s="533">
        <v>8969558</v>
      </c>
      <c r="F87" s="533">
        <v>53052.83</v>
      </c>
      <c r="G87" s="533">
        <v>23239513.09</v>
      </c>
      <c r="H87" s="533">
        <f>203500.12+220.04</f>
        <v>203720.16</v>
      </c>
      <c r="I87" s="533">
        <v>794885.78</v>
      </c>
      <c r="J87" s="98">
        <f t="shared" si="23"/>
        <v>4921559.03</v>
      </c>
      <c r="K87" s="96">
        <f t="shared" si="24"/>
        <v>9022610.8300000001</v>
      </c>
      <c r="L87" s="96">
        <f t="shared" si="25"/>
        <v>24238119.030000001</v>
      </c>
      <c r="M87" s="96">
        <f t="shared" si="26"/>
        <v>38182288.890000001</v>
      </c>
      <c r="N87" s="96">
        <f t="shared" si="22"/>
        <v>38182288.890000001</v>
      </c>
      <c r="O87" s="96">
        <f t="shared" si="27"/>
        <v>0</v>
      </c>
    </row>
    <row r="88" spans="1:15" ht="15">
      <c r="A88" s="128">
        <v>200</v>
      </c>
      <c r="B88" s="64" t="str">
        <f t="shared" si="21"/>
        <v>Narragansett</v>
      </c>
      <c r="C88" s="533">
        <v>298311.26</v>
      </c>
      <c r="D88" s="533">
        <v>1010876.15</v>
      </c>
      <c r="E88" s="533">
        <v>1423886</v>
      </c>
      <c r="F88" s="533">
        <v>180896.5</v>
      </c>
      <c r="G88" s="533">
        <v>24277345</v>
      </c>
      <c r="H88" s="533">
        <v>13528</v>
      </c>
      <c r="I88" s="533">
        <v>599731.74</v>
      </c>
      <c r="J88" s="98">
        <f t="shared" si="23"/>
        <v>1309187.4100000001</v>
      </c>
      <c r="K88" s="96">
        <f t="shared" si="24"/>
        <v>1604782.5</v>
      </c>
      <c r="L88" s="96">
        <f t="shared" si="25"/>
        <v>24890604.739999998</v>
      </c>
      <c r="M88" s="96">
        <f t="shared" si="26"/>
        <v>27804574.649999999</v>
      </c>
      <c r="N88" s="96">
        <f t="shared" si="22"/>
        <v>27804574.650000002</v>
      </c>
      <c r="O88" s="96">
        <f t="shared" si="27"/>
        <v>0</v>
      </c>
    </row>
    <row r="89" spans="1:15" ht="15">
      <c r="A89" s="128">
        <v>210</v>
      </c>
      <c r="B89" s="64" t="str">
        <f t="shared" si="21"/>
        <v>Newport</v>
      </c>
      <c r="C89" s="533">
        <v>1413172.9</v>
      </c>
      <c r="D89" s="533">
        <v>3438159.01</v>
      </c>
      <c r="E89" s="533">
        <v>10207333</v>
      </c>
      <c r="F89" s="533">
        <v>1086934</v>
      </c>
      <c r="G89" s="533">
        <v>22564157</v>
      </c>
      <c r="H89" s="533">
        <v>88563.35</v>
      </c>
      <c r="I89" s="533">
        <v>1170168.6299999999</v>
      </c>
      <c r="J89" s="98">
        <f t="shared" si="23"/>
        <v>4851331.91</v>
      </c>
      <c r="K89" s="96">
        <f t="shared" si="24"/>
        <v>11294267</v>
      </c>
      <c r="L89" s="96">
        <f t="shared" si="25"/>
        <v>23822888.98</v>
      </c>
      <c r="M89" s="96">
        <f t="shared" si="26"/>
        <v>39968487.890000001</v>
      </c>
      <c r="N89" s="96">
        <f t="shared" si="22"/>
        <v>39968487.890000001</v>
      </c>
      <c r="O89" s="96">
        <f t="shared" si="27"/>
        <v>0</v>
      </c>
    </row>
    <row r="90" spans="1:15" ht="15">
      <c r="A90" s="128">
        <v>220</v>
      </c>
      <c r="B90" s="64" t="str">
        <f t="shared" si="21"/>
        <v>New Shoreham</v>
      </c>
      <c r="C90" s="533">
        <v>49068.75</v>
      </c>
      <c r="D90" s="533">
        <v>68689.38</v>
      </c>
      <c r="E90" s="533">
        <v>59350</v>
      </c>
      <c r="F90" s="533">
        <v>488.58</v>
      </c>
      <c r="G90" s="533">
        <v>4342649.5199999996</v>
      </c>
      <c r="H90" s="533">
        <v>0</v>
      </c>
      <c r="I90" s="533">
        <v>62482.85</v>
      </c>
      <c r="J90" s="98">
        <f t="shared" si="23"/>
        <v>117758.13</v>
      </c>
      <c r="K90" s="96">
        <f t="shared" si="24"/>
        <v>59838.58</v>
      </c>
      <c r="L90" s="96">
        <f t="shared" si="25"/>
        <v>4405132.3699999992</v>
      </c>
      <c r="M90" s="96">
        <f t="shared" si="26"/>
        <v>4582729.0799999991</v>
      </c>
      <c r="N90" s="96">
        <f t="shared" si="22"/>
        <v>4582729.0799999991</v>
      </c>
      <c r="O90" s="96">
        <f t="shared" si="27"/>
        <v>0</v>
      </c>
    </row>
    <row r="91" spans="1:15" ht="15">
      <c r="A91" s="128">
        <v>230</v>
      </c>
      <c r="B91" s="64" t="str">
        <f t="shared" si="21"/>
        <v>North Kingstown</v>
      </c>
      <c r="C91" s="533">
        <v>504665.25</v>
      </c>
      <c r="D91" s="533">
        <v>3230132.47</v>
      </c>
      <c r="E91" s="533">
        <v>10188035</v>
      </c>
      <c r="F91" s="533">
        <v>44002.28</v>
      </c>
      <c r="G91" s="533">
        <v>45197624.740000002</v>
      </c>
      <c r="H91" s="533">
        <v>62869.63</v>
      </c>
      <c r="I91" s="533">
        <v>2867049.61</v>
      </c>
      <c r="J91" s="98">
        <f t="shared" si="23"/>
        <v>3734797.72</v>
      </c>
      <c r="K91" s="96">
        <f t="shared" si="24"/>
        <v>10232037.279999999</v>
      </c>
      <c r="L91" s="96">
        <f t="shared" si="25"/>
        <v>48127543.980000004</v>
      </c>
      <c r="M91" s="96">
        <f t="shared" si="26"/>
        <v>62094378.980000004</v>
      </c>
      <c r="N91" s="96">
        <f t="shared" si="22"/>
        <v>62094378.979999997</v>
      </c>
      <c r="O91" s="96">
        <f t="shared" si="27"/>
        <v>0</v>
      </c>
    </row>
    <row r="92" spans="1:15" ht="15">
      <c r="A92" s="128">
        <v>240</v>
      </c>
      <c r="B92" s="64" t="str">
        <f t="shared" si="21"/>
        <v>North Providence</v>
      </c>
      <c r="C92" s="533">
        <v>478357.96</v>
      </c>
      <c r="D92" s="533">
        <v>2775544.91</v>
      </c>
      <c r="E92" s="533">
        <v>12129398</v>
      </c>
      <c r="F92" s="533">
        <v>159298.62</v>
      </c>
      <c r="G92" s="533">
        <v>31845745.16</v>
      </c>
      <c r="H92" s="533">
        <v>10000</v>
      </c>
      <c r="I92" s="533">
        <v>669397.37</v>
      </c>
      <c r="J92" s="98">
        <f t="shared" si="23"/>
        <v>3253902.87</v>
      </c>
      <c r="K92" s="96">
        <f t="shared" si="24"/>
        <v>12288696.619999999</v>
      </c>
      <c r="L92" s="96">
        <f t="shared" si="25"/>
        <v>32525142.530000001</v>
      </c>
      <c r="M92" s="96">
        <f t="shared" si="26"/>
        <v>48067742.019999996</v>
      </c>
      <c r="N92" s="96">
        <f t="shared" si="22"/>
        <v>48067742.019999996</v>
      </c>
      <c r="O92" s="96">
        <f t="shared" si="27"/>
        <v>0</v>
      </c>
    </row>
    <row r="93" spans="1:15" ht="15">
      <c r="A93" s="128">
        <v>250</v>
      </c>
      <c r="B93" s="64" t="str">
        <f t="shared" si="21"/>
        <v>North Smithfield</v>
      </c>
      <c r="C93" s="533">
        <v>199974.51</v>
      </c>
      <c r="D93" s="533">
        <v>921911.46</v>
      </c>
      <c r="E93" s="533">
        <v>4421801</v>
      </c>
      <c r="F93" s="533">
        <v>26008.36</v>
      </c>
      <c r="G93" s="533">
        <v>17285450</v>
      </c>
      <c r="H93" s="533">
        <v>805.89</v>
      </c>
      <c r="I93" s="533">
        <v>629093.63</v>
      </c>
      <c r="J93" s="98">
        <f t="shared" si="23"/>
        <v>1121885.97</v>
      </c>
      <c r="K93" s="96">
        <f t="shared" si="24"/>
        <v>4447809.3600000003</v>
      </c>
      <c r="L93" s="96">
        <f t="shared" si="25"/>
        <v>17915349.52</v>
      </c>
      <c r="M93" s="96">
        <f t="shared" si="26"/>
        <v>23485044.850000001</v>
      </c>
      <c r="N93" s="96">
        <f t="shared" si="22"/>
        <v>23485044.850000001</v>
      </c>
      <c r="O93" s="96">
        <f t="shared" si="27"/>
        <v>0</v>
      </c>
    </row>
    <row r="94" spans="1:15" ht="15">
      <c r="A94" s="128">
        <v>260</v>
      </c>
      <c r="B94" s="64" t="str">
        <f t="shared" si="21"/>
        <v>Pawtucket</v>
      </c>
      <c r="C94" s="533">
        <v>0</v>
      </c>
      <c r="D94" s="533">
        <v>15358244.01</v>
      </c>
      <c r="E94" s="533">
        <v>63380533.909999996</v>
      </c>
      <c r="F94" s="533">
        <v>548960</v>
      </c>
      <c r="G94" s="533">
        <v>29623349</v>
      </c>
      <c r="H94" s="533">
        <v>35743.910000000003</v>
      </c>
      <c r="I94" s="533">
        <v>988302.66</v>
      </c>
      <c r="J94" s="98">
        <f t="shared" si="23"/>
        <v>15358244.01</v>
      </c>
      <c r="K94" s="96">
        <f t="shared" si="24"/>
        <v>63929493.909999996</v>
      </c>
      <c r="L94" s="96">
        <f t="shared" si="25"/>
        <v>30647395.57</v>
      </c>
      <c r="M94" s="96">
        <f t="shared" si="26"/>
        <v>109935133.49000001</v>
      </c>
      <c r="N94" s="96">
        <f t="shared" si="22"/>
        <v>109935133.49000001</v>
      </c>
      <c r="O94" s="96">
        <f t="shared" si="27"/>
        <v>0</v>
      </c>
    </row>
    <row r="95" spans="1:15" ht="15">
      <c r="A95" s="128">
        <v>270</v>
      </c>
      <c r="B95" s="64" t="str">
        <f t="shared" si="21"/>
        <v>Portsmouth</v>
      </c>
      <c r="C95" s="533">
        <v>434673.13</v>
      </c>
      <c r="D95" s="533">
        <v>1847629.12</v>
      </c>
      <c r="E95" s="533">
        <v>5488897</v>
      </c>
      <c r="F95" s="533">
        <v>10996.35</v>
      </c>
      <c r="G95" s="533">
        <v>29398093</v>
      </c>
      <c r="H95" s="533">
        <v>22331.5</v>
      </c>
      <c r="I95" s="533">
        <v>1639284.73</v>
      </c>
      <c r="J95" s="98">
        <f t="shared" si="23"/>
        <v>2282302.25</v>
      </c>
      <c r="K95" s="96">
        <f t="shared" si="24"/>
        <v>5499893.3499999996</v>
      </c>
      <c r="L95" s="96">
        <f t="shared" si="25"/>
        <v>31059709.23</v>
      </c>
      <c r="M95" s="96">
        <f t="shared" si="26"/>
        <v>38841904.829999998</v>
      </c>
      <c r="N95" s="96">
        <f t="shared" si="22"/>
        <v>38841904.829999998</v>
      </c>
      <c r="O95" s="96">
        <f t="shared" si="27"/>
        <v>0</v>
      </c>
    </row>
    <row r="96" spans="1:15" ht="15">
      <c r="A96" s="128">
        <v>280</v>
      </c>
      <c r="B96" s="64" t="str">
        <f t="shared" si="21"/>
        <v>Providence</v>
      </c>
      <c r="C96" s="533">
        <v>5175625</v>
      </c>
      <c r="D96" s="533">
        <v>56468044</v>
      </c>
      <c r="E96" s="533">
        <v>177121395</v>
      </c>
      <c r="F96" s="533">
        <v>557770</v>
      </c>
      <c r="G96" s="533">
        <v>124896611</v>
      </c>
      <c r="H96" s="533">
        <v>10970</v>
      </c>
      <c r="I96" s="533">
        <v>1580548</v>
      </c>
      <c r="J96" s="98">
        <f t="shared" si="23"/>
        <v>61643669</v>
      </c>
      <c r="K96" s="96">
        <f t="shared" si="24"/>
        <v>177679165</v>
      </c>
      <c r="L96" s="96">
        <f t="shared" si="25"/>
        <v>126488129</v>
      </c>
      <c r="M96" s="96">
        <f t="shared" si="26"/>
        <v>365810963</v>
      </c>
      <c r="N96" s="96">
        <f t="shared" si="22"/>
        <v>365810963</v>
      </c>
      <c r="O96" s="96">
        <f t="shared" si="27"/>
        <v>0</v>
      </c>
    </row>
    <row r="97" spans="1:15" ht="15">
      <c r="A97" s="128">
        <v>300</v>
      </c>
      <c r="B97" s="64" t="str">
        <f t="shared" si="21"/>
        <v>Scituate</v>
      </c>
      <c r="C97" s="533">
        <v>97431.46</v>
      </c>
      <c r="D97" s="533">
        <v>908481.56</v>
      </c>
      <c r="E97" s="533">
        <v>3023478.83</v>
      </c>
      <c r="F97" s="533">
        <v>6299.09</v>
      </c>
      <c r="G97" s="533">
        <v>17651815</v>
      </c>
      <c r="H97" s="533">
        <v>59770</v>
      </c>
      <c r="I97" s="533">
        <v>280434.78999999998</v>
      </c>
      <c r="J97" s="98">
        <f t="shared" si="23"/>
        <v>1005913.02</v>
      </c>
      <c r="K97" s="96">
        <f t="shared" si="24"/>
        <v>3029777.92</v>
      </c>
      <c r="L97" s="96">
        <f t="shared" si="25"/>
        <v>17992019.789999999</v>
      </c>
      <c r="M97" s="96">
        <f t="shared" si="26"/>
        <v>22027710.73</v>
      </c>
      <c r="N97" s="96">
        <f t="shared" si="22"/>
        <v>22027710.73</v>
      </c>
      <c r="O97" s="96">
        <f t="shared" si="27"/>
        <v>0</v>
      </c>
    </row>
    <row r="98" spans="1:15" ht="15">
      <c r="A98" s="128">
        <v>310</v>
      </c>
      <c r="B98" s="64" t="str">
        <f t="shared" si="21"/>
        <v>Smithfield</v>
      </c>
      <c r="C98" s="533">
        <v>218734.25</v>
      </c>
      <c r="D98" s="533">
        <v>1537647.26</v>
      </c>
      <c r="E98" s="533">
        <v>4734817</v>
      </c>
      <c r="F98" s="533">
        <v>14504.96</v>
      </c>
      <c r="G98" s="533">
        <v>27264432</v>
      </c>
      <c r="H98" s="533">
        <v>43980.01</v>
      </c>
      <c r="I98" s="533">
        <v>605936.81000000006</v>
      </c>
      <c r="J98" s="98">
        <f t="shared" si="23"/>
        <v>1756381.51</v>
      </c>
      <c r="K98" s="96">
        <f t="shared" si="24"/>
        <v>4749321.96</v>
      </c>
      <c r="L98" s="96">
        <f t="shared" si="25"/>
        <v>27914348.82</v>
      </c>
      <c r="M98" s="96">
        <f t="shared" si="26"/>
        <v>34420052.289999999</v>
      </c>
      <c r="N98" s="96">
        <f t="shared" si="22"/>
        <v>34420052.289999999</v>
      </c>
      <c r="O98" s="96">
        <f t="shared" si="27"/>
        <v>0</v>
      </c>
    </row>
    <row r="99" spans="1:15" ht="15">
      <c r="A99" s="128">
        <v>320</v>
      </c>
      <c r="B99" s="64" t="str">
        <f t="shared" si="21"/>
        <v>South Kingstown</v>
      </c>
      <c r="C99" s="533">
        <v>469588.81</v>
      </c>
      <c r="D99" s="533">
        <v>2482107.1</v>
      </c>
      <c r="E99" s="533">
        <v>8395479</v>
      </c>
      <c r="F99" s="533">
        <v>22896.560000000001</v>
      </c>
      <c r="G99" s="533">
        <v>48608402</v>
      </c>
      <c r="H99" s="533">
        <v>21690.75</v>
      </c>
      <c r="I99" s="533">
        <v>929513.3</v>
      </c>
      <c r="J99" s="98">
        <f t="shared" si="23"/>
        <v>2951695.91</v>
      </c>
      <c r="K99" s="96">
        <f t="shared" si="24"/>
        <v>8418375.5600000005</v>
      </c>
      <c r="L99" s="96">
        <f t="shared" si="25"/>
        <v>49559606.049999997</v>
      </c>
      <c r="M99" s="96">
        <f t="shared" si="26"/>
        <v>60929677.519999996</v>
      </c>
      <c r="N99" s="96">
        <f t="shared" si="22"/>
        <v>60929677.520000003</v>
      </c>
      <c r="O99" s="96">
        <f t="shared" si="27"/>
        <v>0</v>
      </c>
    </row>
    <row r="100" spans="1:15" ht="15">
      <c r="A100" s="128">
        <v>330</v>
      </c>
      <c r="B100" s="64" t="str">
        <f t="shared" si="21"/>
        <v>Tiverton</v>
      </c>
      <c r="C100" s="533">
        <v>0</v>
      </c>
      <c r="D100" s="533">
        <v>1684059.12</v>
      </c>
      <c r="E100" s="533">
        <v>5097030.5999999996</v>
      </c>
      <c r="F100" s="533">
        <v>7853.03</v>
      </c>
      <c r="G100" s="533">
        <v>21791184</v>
      </c>
      <c r="H100" s="533">
        <v>9500</v>
      </c>
      <c r="I100" s="533">
        <v>593757.71</v>
      </c>
      <c r="J100" s="98">
        <f t="shared" si="23"/>
        <v>1684059.12</v>
      </c>
      <c r="K100" s="96">
        <f t="shared" si="24"/>
        <v>5104883.63</v>
      </c>
      <c r="L100" s="96">
        <f t="shared" si="25"/>
        <v>22394441.710000001</v>
      </c>
      <c r="M100" s="96">
        <f t="shared" si="26"/>
        <v>29183384.460000001</v>
      </c>
      <c r="N100" s="96">
        <f t="shared" si="22"/>
        <v>29183384.460000001</v>
      </c>
      <c r="O100" s="96">
        <f t="shared" si="27"/>
        <v>0</v>
      </c>
    </row>
    <row r="101" spans="1:15" ht="15">
      <c r="A101" s="128">
        <v>350</v>
      </c>
      <c r="B101" s="64" t="str">
        <f t="shared" si="21"/>
        <v>Warwick</v>
      </c>
      <c r="C101" s="533">
        <v>1548739.35</v>
      </c>
      <c r="D101" s="533">
        <v>9023005.2300000004</v>
      </c>
      <c r="E101" s="533">
        <v>32262908</v>
      </c>
      <c r="F101" s="533">
        <v>506868.45</v>
      </c>
      <c r="G101" s="533">
        <v>120761540.23999999</v>
      </c>
      <c r="H101" s="533">
        <v>115854.85</v>
      </c>
      <c r="I101" s="533">
        <v>4790855.5</v>
      </c>
      <c r="J101" s="98">
        <f t="shared" si="23"/>
        <v>10571744.58</v>
      </c>
      <c r="K101" s="96">
        <f t="shared" si="24"/>
        <v>32769776.449999999</v>
      </c>
      <c r="L101" s="96">
        <f t="shared" si="25"/>
        <v>125668250.58999999</v>
      </c>
      <c r="M101" s="96">
        <f t="shared" si="26"/>
        <v>169009771.62</v>
      </c>
      <c r="N101" s="96">
        <f t="shared" si="22"/>
        <v>169009771.61999997</v>
      </c>
      <c r="O101" s="96">
        <f t="shared" si="27"/>
        <v>0</v>
      </c>
    </row>
    <row r="102" spans="1:15" ht="15">
      <c r="A102" s="128">
        <v>360</v>
      </c>
      <c r="B102" s="64" t="str">
        <f t="shared" si="21"/>
        <v>Westerly</v>
      </c>
      <c r="C102" s="533">
        <v>753573.5</v>
      </c>
      <c r="D102" s="533">
        <v>2467459.81</v>
      </c>
      <c r="E102" s="533">
        <v>5726262.8399999999</v>
      </c>
      <c r="F102" s="533">
        <v>16287.48</v>
      </c>
      <c r="G102" s="533">
        <v>43100729</v>
      </c>
      <c r="H102" s="533">
        <v>143394.35999999999</v>
      </c>
      <c r="I102" s="533">
        <v>831173.49</v>
      </c>
      <c r="J102" s="98">
        <f t="shared" si="23"/>
        <v>3221033.31</v>
      </c>
      <c r="K102" s="96">
        <f t="shared" si="24"/>
        <v>5742550.3200000003</v>
      </c>
      <c r="L102" s="96">
        <f t="shared" si="25"/>
        <v>44075296.850000001</v>
      </c>
      <c r="M102" s="96">
        <f t="shared" si="26"/>
        <v>53038880.480000004</v>
      </c>
      <c r="N102" s="96">
        <f t="shared" si="22"/>
        <v>53038880.480000004</v>
      </c>
      <c r="O102" s="96">
        <f t="shared" si="27"/>
        <v>0</v>
      </c>
    </row>
    <row r="103" spans="1:15" ht="15">
      <c r="A103" s="128">
        <v>380</v>
      </c>
      <c r="B103" s="64" t="str">
        <f t="shared" si="21"/>
        <v>W Warwick</v>
      </c>
      <c r="C103" s="533">
        <v>845905.26</v>
      </c>
      <c r="D103" s="533">
        <v>5302724.9400000004</v>
      </c>
      <c r="E103" s="533">
        <v>18287715</v>
      </c>
      <c r="F103" s="533">
        <v>25672.89</v>
      </c>
      <c r="G103" s="533">
        <v>28659945.48</v>
      </c>
      <c r="H103" s="533">
        <v>60647.39</v>
      </c>
      <c r="I103" s="533">
        <v>602751.74</v>
      </c>
      <c r="J103" s="98">
        <f t="shared" si="23"/>
        <v>6148630.2000000002</v>
      </c>
      <c r="K103" s="96">
        <f t="shared" si="24"/>
        <v>18313387.890000001</v>
      </c>
      <c r="L103" s="96">
        <f t="shared" si="25"/>
        <v>29323344.609999999</v>
      </c>
      <c r="M103" s="96">
        <f t="shared" si="26"/>
        <v>53785362.700000003</v>
      </c>
      <c r="N103" s="96">
        <f t="shared" si="22"/>
        <v>53785362.700000003</v>
      </c>
      <c r="O103" s="96">
        <f t="shared" si="27"/>
        <v>0</v>
      </c>
    </row>
    <row r="104" spans="1:15" ht="15">
      <c r="A104" s="128">
        <v>390</v>
      </c>
      <c r="B104" s="64" t="str">
        <f t="shared" si="21"/>
        <v>Woonsocket</v>
      </c>
      <c r="C104" s="533">
        <v>1454630.1</v>
      </c>
      <c r="D104" s="533">
        <v>9939868.4299999997</v>
      </c>
      <c r="E104" s="533">
        <v>42972579.82</v>
      </c>
      <c r="F104" s="533">
        <v>685076.46</v>
      </c>
      <c r="G104" s="533">
        <v>12964157</v>
      </c>
      <c r="H104" s="533">
        <v>138577.76999999999</v>
      </c>
      <c r="I104" s="533">
        <v>2125127.6800000002</v>
      </c>
      <c r="J104" s="98">
        <f t="shared" si="23"/>
        <v>11394498.529999999</v>
      </c>
      <c r="K104" s="96">
        <f t="shared" si="24"/>
        <v>43657656.280000001</v>
      </c>
      <c r="L104" s="96">
        <f t="shared" si="25"/>
        <v>15227862.449999999</v>
      </c>
      <c r="M104" s="96">
        <f t="shared" si="26"/>
        <v>70280017.260000005</v>
      </c>
      <c r="N104" s="96">
        <f t="shared" si="22"/>
        <v>70280017.260000005</v>
      </c>
      <c r="O104" s="96">
        <f t="shared" si="27"/>
        <v>0</v>
      </c>
    </row>
    <row r="105" spans="1:15" ht="15">
      <c r="A105" s="128">
        <v>400</v>
      </c>
      <c r="B105" s="64" t="str">
        <f t="shared" ref="B105:B127" si="28">VLOOKUP(A105,num,15)</f>
        <v>Davies</v>
      </c>
      <c r="C105" s="533">
        <v>0</v>
      </c>
      <c r="D105" s="533">
        <v>1972873.16</v>
      </c>
      <c r="E105" s="533">
        <v>13310676.050000001</v>
      </c>
      <c r="F105" s="533">
        <v>6117.4</v>
      </c>
      <c r="G105" s="533">
        <v>0</v>
      </c>
      <c r="H105" s="533">
        <v>0</v>
      </c>
      <c r="I105" s="533">
        <v>749240.75</v>
      </c>
      <c r="J105" s="98">
        <f t="shared" si="23"/>
        <v>1972873.16</v>
      </c>
      <c r="K105" s="96">
        <f t="shared" si="24"/>
        <v>13316793.450000001</v>
      </c>
      <c r="L105" s="96">
        <f t="shared" si="25"/>
        <v>749240.75</v>
      </c>
      <c r="M105" s="96">
        <f t="shared" si="26"/>
        <v>16038907.360000001</v>
      </c>
      <c r="N105" s="96">
        <f t="shared" ref="N105:N127" si="29">G42</f>
        <v>16038907.360000001</v>
      </c>
      <c r="O105" s="96">
        <f t="shared" si="27"/>
        <v>0</v>
      </c>
    </row>
    <row r="106" spans="1:15" ht="15">
      <c r="A106" s="128">
        <v>410</v>
      </c>
      <c r="B106" s="64" t="str">
        <f t="shared" si="28"/>
        <v>Deaf</v>
      </c>
      <c r="C106" s="533">
        <v>67715.78</v>
      </c>
      <c r="D106" s="533">
        <v>640854.36</v>
      </c>
      <c r="E106" s="533">
        <v>5889334</v>
      </c>
      <c r="F106" s="533">
        <v>0</v>
      </c>
      <c r="G106" s="533">
        <v>0</v>
      </c>
      <c r="H106" s="533">
        <v>931</v>
      </c>
      <c r="I106" s="533">
        <v>545102.47</v>
      </c>
      <c r="J106" s="98">
        <f t="shared" si="23"/>
        <v>708570.14</v>
      </c>
      <c r="K106" s="96">
        <f t="shared" si="24"/>
        <v>5889334</v>
      </c>
      <c r="L106" s="96">
        <f t="shared" si="25"/>
        <v>546033.47</v>
      </c>
      <c r="M106" s="96">
        <f t="shared" si="26"/>
        <v>7143937.6099999994</v>
      </c>
      <c r="N106" s="96">
        <f t="shared" si="29"/>
        <v>7143937.6100000003</v>
      </c>
      <c r="O106" s="96">
        <f t="shared" si="27"/>
        <v>0</v>
      </c>
    </row>
    <row r="107" spans="1:15" ht="15">
      <c r="A107" s="128">
        <v>420</v>
      </c>
      <c r="B107" s="64" t="str">
        <f t="shared" si="28"/>
        <v>Metropolitan C&amp;TC</v>
      </c>
      <c r="C107" s="533">
        <v>6222.14</v>
      </c>
      <c r="D107" s="533">
        <v>1130782.96</v>
      </c>
      <c r="E107" s="533">
        <v>11656709</v>
      </c>
      <c r="F107" s="533">
        <v>12175.9</v>
      </c>
      <c r="G107" s="533">
        <v>0</v>
      </c>
      <c r="H107" s="533">
        <v>1275</v>
      </c>
      <c r="I107" s="533">
        <v>747230.39</v>
      </c>
      <c r="J107" s="98">
        <f t="shared" si="23"/>
        <v>1137005.0999999999</v>
      </c>
      <c r="K107" s="96">
        <f t="shared" si="24"/>
        <v>11668884.9</v>
      </c>
      <c r="L107" s="96">
        <f t="shared" si="25"/>
        <v>748505.39</v>
      </c>
      <c r="M107" s="96">
        <f t="shared" si="26"/>
        <v>13554395.390000001</v>
      </c>
      <c r="N107" s="96">
        <f t="shared" si="29"/>
        <v>13554395.389999999</v>
      </c>
      <c r="O107" s="96">
        <f t="shared" si="27"/>
        <v>0</v>
      </c>
    </row>
    <row r="108" spans="1:15" ht="15">
      <c r="A108" s="128">
        <v>480</v>
      </c>
      <c r="B108" s="64" t="str">
        <f t="shared" si="28"/>
        <v>Highlander</v>
      </c>
      <c r="C108" s="533">
        <v>205984.85</v>
      </c>
      <c r="D108" s="533">
        <v>528360.59</v>
      </c>
      <c r="E108" s="533">
        <v>2591367.9900000002</v>
      </c>
      <c r="F108" s="533">
        <v>111377</v>
      </c>
      <c r="G108" s="533">
        <v>0</v>
      </c>
      <c r="H108" s="533">
        <v>467118.04</v>
      </c>
      <c r="I108" s="533">
        <v>1168268.95</v>
      </c>
      <c r="J108" s="98">
        <f t="shared" si="23"/>
        <v>734345.44</v>
      </c>
      <c r="K108" s="96">
        <f t="shared" si="24"/>
        <v>2702744.99</v>
      </c>
      <c r="L108" s="96">
        <f t="shared" si="25"/>
        <v>1635386.99</v>
      </c>
      <c r="M108" s="96">
        <f t="shared" si="26"/>
        <v>5072477.42</v>
      </c>
      <c r="N108" s="96">
        <f t="shared" si="29"/>
        <v>5072477.42</v>
      </c>
      <c r="O108" s="96">
        <f t="shared" si="27"/>
        <v>0</v>
      </c>
    </row>
    <row r="109" spans="1:15" ht="15">
      <c r="A109" s="128">
        <v>500</v>
      </c>
      <c r="B109" s="64" t="str">
        <f t="shared" si="28"/>
        <v>New England Laborers</v>
      </c>
      <c r="C109" s="533">
        <v>0</v>
      </c>
      <c r="D109" s="533">
        <v>0</v>
      </c>
      <c r="E109" s="533">
        <v>1649333</v>
      </c>
      <c r="F109" s="533">
        <v>0</v>
      </c>
      <c r="G109" s="533">
        <v>0</v>
      </c>
      <c r="H109" s="533">
        <v>0</v>
      </c>
      <c r="I109" s="533">
        <v>1666598.92</v>
      </c>
      <c r="J109" s="98">
        <f t="shared" si="23"/>
        <v>0</v>
      </c>
      <c r="K109" s="96">
        <f t="shared" si="24"/>
        <v>1649333</v>
      </c>
      <c r="L109" s="96">
        <f t="shared" si="25"/>
        <v>1666598.92</v>
      </c>
      <c r="M109" s="96">
        <f t="shared" si="26"/>
        <v>3315931.92</v>
      </c>
      <c r="N109" s="96">
        <f t="shared" si="29"/>
        <v>3315931.92</v>
      </c>
      <c r="O109" s="96">
        <f t="shared" si="27"/>
        <v>0</v>
      </c>
    </row>
    <row r="110" spans="1:15" ht="15">
      <c r="A110" s="128">
        <v>510</v>
      </c>
      <c r="B110" s="64" t="str">
        <f t="shared" si="28"/>
        <v>Cuffee</v>
      </c>
      <c r="C110" s="533">
        <v>31529.03</v>
      </c>
      <c r="D110" s="533">
        <v>1254493.94</v>
      </c>
      <c r="E110" s="533">
        <v>6526131</v>
      </c>
      <c r="F110" s="533">
        <v>109795</v>
      </c>
      <c r="G110" s="533">
        <v>0</v>
      </c>
      <c r="H110" s="533">
        <v>145910.56</v>
      </c>
      <c r="I110" s="533">
        <v>2132185.69</v>
      </c>
      <c r="J110" s="98">
        <f t="shared" si="23"/>
        <v>1286022.97</v>
      </c>
      <c r="K110" s="96">
        <f t="shared" si="24"/>
        <v>6635926</v>
      </c>
      <c r="L110" s="96">
        <f t="shared" si="25"/>
        <v>2278096.25</v>
      </c>
      <c r="M110" s="96">
        <f t="shared" si="26"/>
        <v>10200045.219999999</v>
      </c>
      <c r="N110" s="96">
        <f t="shared" si="29"/>
        <v>10200045.220000001</v>
      </c>
      <c r="O110" s="96">
        <f t="shared" si="27"/>
        <v>0</v>
      </c>
    </row>
    <row r="111" spans="1:15" ht="15">
      <c r="A111" s="128">
        <v>520</v>
      </c>
      <c r="B111" s="64" t="str">
        <f t="shared" si="28"/>
        <v>Kingston Hill</v>
      </c>
      <c r="C111" s="533">
        <v>48699.53</v>
      </c>
      <c r="D111" s="533">
        <v>148260.65</v>
      </c>
      <c r="E111" s="533">
        <v>692088</v>
      </c>
      <c r="F111" s="533">
        <v>61178.98</v>
      </c>
      <c r="G111" s="533">
        <v>0</v>
      </c>
      <c r="H111" s="533">
        <v>649.49</v>
      </c>
      <c r="I111" s="533">
        <v>1932832.52</v>
      </c>
      <c r="J111" s="98">
        <f t="shared" si="23"/>
        <v>196960.18</v>
      </c>
      <c r="K111" s="96">
        <f t="shared" si="24"/>
        <v>753266.98</v>
      </c>
      <c r="L111" s="96">
        <f t="shared" si="25"/>
        <v>1933482.01</v>
      </c>
      <c r="M111" s="96">
        <f t="shared" si="26"/>
        <v>2883709.17</v>
      </c>
      <c r="N111" s="96">
        <f t="shared" si="29"/>
        <v>2883709.17</v>
      </c>
      <c r="O111" s="96">
        <f t="shared" si="27"/>
        <v>0</v>
      </c>
    </row>
    <row r="112" spans="1:15" ht="15">
      <c r="A112" s="128">
        <v>530</v>
      </c>
      <c r="B112" s="64" t="str">
        <f t="shared" si="28"/>
        <v>International</v>
      </c>
      <c r="C112" s="533">
        <v>51565</v>
      </c>
      <c r="D112" s="533">
        <v>589581</v>
      </c>
      <c r="E112" s="533">
        <v>2762161</v>
      </c>
      <c r="F112" s="533">
        <v>6728</v>
      </c>
      <c r="G112" s="533">
        <v>0</v>
      </c>
      <c r="H112" s="533">
        <v>107457</v>
      </c>
      <c r="I112" s="533">
        <v>1276254</v>
      </c>
      <c r="J112" s="98">
        <f t="shared" si="23"/>
        <v>641146</v>
      </c>
      <c r="K112" s="96">
        <f t="shared" si="24"/>
        <v>2768889</v>
      </c>
      <c r="L112" s="96">
        <f t="shared" si="25"/>
        <v>1383711</v>
      </c>
      <c r="M112" s="96">
        <f t="shared" si="26"/>
        <v>4793746</v>
      </c>
      <c r="N112" s="96">
        <f t="shared" si="29"/>
        <v>4793746</v>
      </c>
      <c r="O112" s="96">
        <f t="shared" si="27"/>
        <v>0</v>
      </c>
    </row>
    <row r="113" spans="1:15" ht="15">
      <c r="A113" s="128">
        <v>540</v>
      </c>
      <c r="B113" s="64" t="str">
        <f t="shared" si="28"/>
        <v>Blackstone</v>
      </c>
      <c r="C113" s="533">
        <v>181655.75</v>
      </c>
      <c r="D113" s="533">
        <v>253208.54</v>
      </c>
      <c r="E113" s="533">
        <v>1481056</v>
      </c>
      <c r="F113" s="533">
        <v>764</v>
      </c>
      <c r="G113" s="533">
        <v>0</v>
      </c>
      <c r="H113" s="533">
        <v>25712</v>
      </c>
      <c r="I113" s="533">
        <v>394934.24</v>
      </c>
      <c r="J113" s="98">
        <f t="shared" si="23"/>
        <v>434864.29000000004</v>
      </c>
      <c r="K113" s="96">
        <f t="shared" si="24"/>
        <v>1481820</v>
      </c>
      <c r="L113" s="96">
        <f t="shared" si="25"/>
        <v>420646.24</v>
      </c>
      <c r="M113" s="96">
        <f t="shared" si="26"/>
        <v>2337330.5300000003</v>
      </c>
      <c r="N113" s="96">
        <f t="shared" si="29"/>
        <v>2337330.5300000003</v>
      </c>
      <c r="O113" s="96">
        <f t="shared" si="27"/>
        <v>0</v>
      </c>
    </row>
    <row r="114" spans="1:15" ht="15">
      <c r="A114" s="128">
        <v>550</v>
      </c>
      <c r="B114" s="64" t="str">
        <f t="shared" si="28"/>
        <v>Compass</v>
      </c>
      <c r="C114" s="533">
        <v>4806.2299999999996</v>
      </c>
      <c r="D114" s="533">
        <v>88644.56</v>
      </c>
      <c r="E114" s="533">
        <v>579438</v>
      </c>
      <c r="F114" s="533">
        <v>93299</v>
      </c>
      <c r="G114" s="533">
        <v>0</v>
      </c>
      <c r="H114" s="533">
        <v>97400</v>
      </c>
      <c r="I114" s="533">
        <v>1762112.05</v>
      </c>
      <c r="J114" s="98">
        <f t="shared" si="23"/>
        <v>93450.79</v>
      </c>
      <c r="K114" s="96">
        <f t="shared" si="24"/>
        <v>672737</v>
      </c>
      <c r="L114" s="96">
        <f t="shared" si="25"/>
        <v>1859512.05</v>
      </c>
      <c r="M114" s="96">
        <f t="shared" si="26"/>
        <v>2625699.8399999999</v>
      </c>
      <c r="N114" s="96">
        <f t="shared" si="29"/>
        <v>2625699.8400000003</v>
      </c>
      <c r="O114" s="96">
        <f t="shared" si="27"/>
        <v>0</v>
      </c>
    </row>
    <row r="115" spans="1:15" ht="15">
      <c r="A115" s="128">
        <v>560</v>
      </c>
      <c r="B115" s="64" t="str">
        <f t="shared" si="28"/>
        <v>Times 2</v>
      </c>
      <c r="C115" s="533">
        <v>0</v>
      </c>
      <c r="D115" s="533">
        <v>360</v>
      </c>
      <c r="E115" s="533">
        <v>0</v>
      </c>
      <c r="F115" s="533">
        <v>915097</v>
      </c>
      <c r="G115" s="533">
        <v>0</v>
      </c>
      <c r="H115" s="533">
        <v>265.38</v>
      </c>
      <c r="I115" s="533">
        <v>9079979.5600000005</v>
      </c>
      <c r="J115" s="98">
        <f t="shared" si="23"/>
        <v>360</v>
      </c>
      <c r="K115" s="96">
        <f t="shared" si="24"/>
        <v>915097</v>
      </c>
      <c r="L115" s="96">
        <f t="shared" si="25"/>
        <v>9080244.9400000013</v>
      </c>
      <c r="M115" s="96">
        <f t="shared" si="26"/>
        <v>9995701.9400000013</v>
      </c>
      <c r="N115" s="96">
        <f t="shared" si="29"/>
        <v>9995701.9400000013</v>
      </c>
      <c r="O115" s="96">
        <f t="shared" si="27"/>
        <v>0</v>
      </c>
    </row>
    <row r="116" spans="1:15" ht="15">
      <c r="A116" s="128">
        <v>570</v>
      </c>
      <c r="B116" s="64" t="str">
        <f t="shared" si="28"/>
        <v>ACES</v>
      </c>
      <c r="C116" s="533">
        <v>195537.25</v>
      </c>
      <c r="D116" s="533">
        <v>113664.79</v>
      </c>
      <c r="E116" s="533">
        <v>0</v>
      </c>
      <c r="F116" s="533">
        <v>0</v>
      </c>
      <c r="G116" s="533">
        <v>0</v>
      </c>
      <c r="H116" s="533">
        <v>116460</v>
      </c>
      <c r="I116" s="533">
        <v>3007318.04</v>
      </c>
      <c r="J116" s="98">
        <f t="shared" si="23"/>
        <v>309202.03999999998</v>
      </c>
      <c r="K116" s="96">
        <f t="shared" si="24"/>
        <v>0</v>
      </c>
      <c r="L116" s="96">
        <f t="shared" si="25"/>
        <v>3123778.04</v>
      </c>
      <c r="M116" s="96">
        <f t="shared" si="26"/>
        <v>3432980.08</v>
      </c>
      <c r="N116" s="96">
        <f t="shared" si="29"/>
        <v>3432980.08</v>
      </c>
      <c r="O116" s="96">
        <f t="shared" si="27"/>
        <v>0</v>
      </c>
    </row>
    <row r="117" spans="1:15" ht="15">
      <c r="A117" s="128">
        <v>580</v>
      </c>
      <c r="B117" s="64" t="str">
        <f t="shared" si="28"/>
        <v>Beacon</v>
      </c>
      <c r="C117" s="533">
        <v>86046</v>
      </c>
      <c r="D117" s="533">
        <v>216885.81</v>
      </c>
      <c r="E117" s="533">
        <v>1637280</v>
      </c>
      <c r="F117" s="533">
        <v>702.93</v>
      </c>
      <c r="G117" s="533">
        <v>0</v>
      </c>
      <c r="H117" s="533">
        <v>5802.53</v>
      </c>
      <c r="I117" s="533">
        <v>977616.54</v>
      </c>
      <c r="J117" s="98">
        <f t="shared" si="23"/>
        <v>302931.81</v>
      </c>
      <c r="K117" s="96">
        <f t="shared" si="24"/>
        <v>1637982.93</v>
      </c>
      <c r="L117" s="96">
        <f t="shared" si="25"/>
        <v>983419.07000000007</v>
      </c>
      <c r="M117" s="96">
        <f t="shared" si="26"/>
        <v>2924333.81</v>
      </c>
      <c r="N117" s="96">
        <f t="shared" si="29"/>
        <v>2924333.81</v>
      </c>
      <c r="O117" s="96">
        <f t="shared" si="27"/>
        <v>0</v>
      </c>
    </row>
    <row r="118" spans="1:15" ht="15">
      <c r="A118" s="128">
        <v>590</v>
      </c>
      <c r="B118" s="64" t="str">
        <f t="shared" si="28"/>
        <v>Learning Community</v>
      </c>
      <c r="C118" s="533">
        <v>440136.2</v>
      </c>
      <c r="D118" s="533">
        <v>964896.73</v>
      </c>
      <c r="E118" s="533">
        <v>5726737</v>
      </c>
      <c r="F118" s="533">
        <v>101164</v>
      </c>
      <c r="G118" s="533">
        <v>0</v>
      </c>
      <c r="H118" s="533">
        <v>223978.56</v>
      </c>
      <c r="I118" s="533">
        <v>1150408.45</v>
      </c>
      <c r="J118" s="98">
        <f t="shared" si="23"/>
        <v>1405032.93</v>
      </c>
      <c r="K118" s="96">
        <f t="shared" si="24"/>
        <v>5827901</v>
      </c>
      <c r="L118" s="96">
        <f t="shared" si="25"/>
        <v>1374387.01</v>
      </c>
      <c r="M118" s="96">
        <f t="shared" si="26"/>
        <v>8607320.9399999995</v>
      </c>
      <c r="N118" s="96">
        <f t="shared" si="29"/>
        <v>8607320.9399999995</v>
      </c>
      <c r="O118" s="96">
        <f t="shared" si="27"/>
        <v>0</v>
      </c>
    </row>
    <row r="119" spans="1:15" ht="15">
      <c r="A119" s="128">
        <v>600</v>
      </c>
      <c r="B119" s="64" t="str">
        <f t="shared" si="28"/>
        <v>Segue</v>
      </c>
      <c r="C119" s="533">
        <v>195927</v>
      </c>
      <c r="D119" s="533">
        <v>227628</v>
      </c>
      <c r="E119" s="533">
        <v>2482437</v>
      </c>
      <c r="F119" s="533">
        <v>68259</v>
      </c>
      <c r="G119" s="533">
        <v>0</v>
      </c>
      <c r="H119" s="533">
        <v>12681</v>
      </c>
      <c r="I119" s="533">
        <v>260822</v>
      </c>
      <c r="J119" s="98">
        <f t="shared" si="23"/>
        <v>423555</v>
      </c>
      <c r="K119" s="96">
        <f t="shared" si="24"/>
        <v>2550696</v>
      </c>
      <c r="L119" s="96">
        <f t="shared" si="25"/>
        <v>273503</v>
      </c>
      <c r="M119" s="96">
        <f t="shared" si="26"/>
        <v>3247754</v>
      </c>
      <c r="N119" s="96">
        <f t="shared" si="29"/>
        <v>3247754</v>
      </c>
      <c r="O119" s="96">
        <f t="shared" si="27"/>
        <v>0</v>
      </c>
    </row>
    <row r="120" spans="1:15" ht="15">
      <c r="A120" s="128">
        <v>610</v>
      </c>
      <c r="B120" s="64" t="str">
        <f t="shared" si="28"/>
        <v>RIMA-BV</v>
      </c>
      <c r="C120" s="533">
        <v>171296.88</v>
      </c>
      <c r="D120" s="533">
        <v>830093.05</v>
      </c>
      <c r="E120" s="533">
        <v>3959168</v>
      </c>
      <c r="F120" s="533">
        <v>0</v>
      </c>
      <c r="G120" s="533">
        <v>0</v>
      </c>
      <c r="H120" s="533">
        <v>560809.81000000006</v>
      </c>
      <c r="I120" s="533">
        <v>1974411.03</v>
      </c>
      <c r="J120" s="98">
        <f t="shared" si="23"/>
        <v>1001389.93</v>
      </c>
      <c r="K120" s="96">
        <f t="shared" si="24"/>
        <v>3959168</v>
      </c>
      <c r="L120" s="96">
        <f t="shared" si="25"/>
        <v>2535220.84</v>
      </c>
      <c r="M120" s="96">
        <f t="shared" si="26"/>
        <v>7495778.7699999996</v>
      </c>
      <c r="N120" s="96">
        <f t="shared" si="29"/>
        <v>7495778.7699999996</v>
      </c>
      <c r="O120" s="96">
        <f t="shared" si="27"/>
        <v>0</v>
      </c>
    </row>
    <row r="121" spans="1:15" ht="15">
      <c r="A121" s="128">
        <v>620</v>
      </c>
      <c r="B121" s="64" t="str">
        <f t="shared" si="28"/>
        <v>Greene</v>
      </c>
      <c r="C121" s="533">
        <v>9360.48</v>
      </c>
      <c r="D121" s="533">
        <v>255146.26</v>
      </c>
      <c r="E121" s="533">
        <v>640520.01</v>
      </c>
      <c r="F121" s="533">
        <v>175.49</v>
      </c>
      <c r="G121" s="533">
        <v>0</v>
      </c>
      <c r="H121" s="533">
        <v>81189.399999999994</v>
      </c>
      <c r="I121" s="533">
        <v>981189.25</v>
      </c>
      <c r="J121" s="98">
        <f t="shared" ref="J121:J122" si="30">C121+D121</f>
        <v>264506.74</v>
      </c>
      <c r="K121" s="96">
        <f t="shared" ref="K121:K122" si="31">E121+F121</f>
        <v>640695.5</v>
      </c>
      <c r="L121" s="96">
        <f t="shared" ref="L121:L122" si="32">G121+H121+I121</f>
        <v>1062378.6499999999</v>
      </c>
      <c r="M121" s="96">
        <f t="shared" ref="M121:M122" si="33">J121+K121+L121</f>
        <v>1967580.89</v>
      </c>
      <c r="N121" s="96">
        <f t="shared" si="29"/>
        <v>1967580.8900000001</v>
      </c>
      <c r="O121" s="96">
        <f t="shared" ref="O121:O122" si="34">M121-N121</f>
        <v>0</v>
      </c>
    </row>
    <row r="122" spans="1:15" ht="15">
      <c r="A122" s="128">
        <v>630</v>
      </c>
      <c r="B122" s="64" t="str">
        <f t="shared" si="28"/>
        <v>Trinity</v>
      </c>
      <c r="C122" s="533">
        <v>102781.54</v>
      </c>
      <c r="D122" s="533">
        <v>255973.73</v>
      </c>
      <c r="E122" s="533">
        <v>707819</v>
      </c>
      <c r="F122" s="533">
        <v>2660</v>
      </c>
      <c r="G122" s="533">
        <v>0</v>
      </c>
      <c r="H122" s="533">
        <v>31201.18</v>
      </c>
      <c r="I122" s="533">
        <v>205118.38</v>
      </c>
      <c r="J122" s="98">
        <f t="shared" si="30"/>
        <v>358755.27</v>
      </c>
      <c r="K122" s="96">
        <f t="shared" si="31"/>
        <v>710479</v>
      </c>
      <c r="L122" s="96">
        <f t="shared" si="32"/>
        <v>236319.56</v>
      </c>
      <c r="M122" s="96">
        <f t="shared" si="33"/>
        <v>1305553.83</v>
      </c>
      <c r="N122" s="96">
        <f t="shared" si="29"/>
        <v>1305553.83</v>
      </c>
      <c r="O122" s="96">
        <f t="shared" si="34"/>
        <v>0</v>
      </c>
    </row>
    <row r="123" spans="1:15" ht="15">
      <c r="A123" s="128">
        <v>640</v>
      </c>
      <c r="B123" s="64" t="str">
        <f t="shared" ref="B123" si="35">VLOOKUP(A123,num,15)</f>
        <v>RINI</v>
      </c>
      <c r="C123" s="533">
        <v>85110.33</v>
      </c>
      <c r="D123" s="533">
        <v>234899.73</v>
      </c>
      <c r="E123" s="533">
        <v>1130376</v>
      </c>
      <c r="F123" s="533">
        <v>20000</v>
      </c>
      <c r="G123" s="533">
        <v>0</v>
      </c>
      <c r="H123" s="533">
        <v>0</v>
      </c>
      <c r="I123" s="533">
        <v>502351.48</v>
      </c>
      <c r="J123" s="98">
        <f t="shared" ref="J123" si="36">C123+D123</f>
        <v>320010.06</v>
      </c>
      <c r="K123" s="96">
        <f t="shared" ref="K123" si="37">E123+F123</f>
        <v>1150376</v>
      </c>
      <c r="L123" s="96">
        <f t="shared" ref="L123" si="38">G123+H123+I123</f>
        <v>502351.48</v>
      </c>
      <c r="M123" s="96">
        <f t="shared" ref="M123" si="39">J123+K123+L123</f>
        <v>1972737.54</v>
      </c>
      <c r="N123" s="96">
        <f t="shared" si="29"/>
        <v>1972737.54</v>
      </c>
      <c r="O123" s="96">
        <f t="shared" ref="O123" si="40">M123-N123</f>
        <v>0</v>
      </c>
    </row>
    <row r="124" spans="1:15" ht="15">
      <c r="A124" s="128">
        <v>960</v>
      </c>
      <c r="B124" s="64" t="str">
        <f t="shared" si="28"/>
        <v>Bristol-Warren</v>
      </c>
      <c r="C124" s="533">
        <v>389282.68</v>
      </c>
      <c r="D124" s="533">
        <v>3721566.85</v>
      </c>
      <c r="E124" s="533">
        <v>17770329.829999998</v>
      </c>
      <c r="F124" s="533">
        <v>2614641.48</v>
      </c>
      <c r="G124" s="533">
        <v>33052684</v>
      </c>
      <c r="H124" s="533">
        <v>43049.13</v>
      </c>
      <c r="I124" s="533">
        <v>1569658.01</v>
      </c>
      <c r="J124" s="98">
        <f t="shared" si="23"/>
        <v>4110849.5300000003</v>
      </c>
      <c r="K124" s="96">
        <f t="shared" si="24"/>
        <v>20384971.309999999</v>
      </c>
      <c r="L124" s="96">
        <f t="shared" si="25"/>
        <v>34665391.140000001</v>
      </c>
      <c r="M124" s="96">
        <f t="shared" si="26"/>
        <v>59161211.980000004</v>
      </c>
      <c r="N124" s="96">
        <f t="shared" si="29"/>
        <v>59161211.980000004</v>
      </c>
      <c r="O124" s="96">
        <f t="shared" si="27"/>
        <v>0</v>
      </c>
    </row>
    <row r="125" spans="1:15" ht="15">
      <c r="A125" s="128">
        <v>970</v>
      </c>
      <c r="B125" s="64" t="str">
        <f t="shared" si="28"/>
        <v>Exeter-W. Greenwich</v>
      </c>
      <c r="C125" s="533">
        <v>442252.65</v>
      </c>
      <c r="D125" s="533">
        <v>1069172.95</v>
      </c>
      <c r="E125" s="533">
        <v>6483351</v>
      </c>
      <c r="F125" s="533">
        <v>550382.30000000005</v>
      </c>
      <c r="G125" s="533">
        <v>22777234</v>
      </c>
      <c r="H125" s="533">
        <v>0</v>
      </c>
      <c r="I125" s="533">
        <v>1065497.8600000001</v>
      </c>
      <c r="J125" s="98">
        <f t="shared" si="23"/>
        <v>1511425.6</v>
      </c>
      <c r="K125" s="96">
        <f t="shared" si="24"/>
        <v>7033733.2999999998</v>
      </c>
      <c r="L125" s="96">
        <f t="shared" si="25"/>
        <v>23842731.859999999</v>
      </c>
      <c r="M125" s="96">
        <f t="shared" si="26"/>
        <v>32387890.759999998</v>
      </c>
      <c r="N125" s="96">
        <f t="shared" si="29"/>
        <v>32387890.759999998</v>
      </c>
      <c r="O125" s="96">
        <f t="shared" si="27"/>
        <v>0</v>
      </c>
    </row>
    <row r="126" spans="1:15" ht="15">
      <c r="A126" s="128">
        <v>980</v>
      </c>
      <c r="B126" s="64" t="str">
        <f t="shared" si="28"/>
        <v>Chariho</v>
      </c>
      <c r="C126" s="533">
        <v>533372.91</v>
      </c>
      <c r="D126" s="533">
        <v>3080574.61</v>
      </c>
      <c r="E126" s="533">
        <v>13056426.9</v>
      </c>
      <c r="F126" s="533">
        <v>714515.73</v>
      </c>
      <c r="G126" s="533">
        <v>39601742.909999996</v>
      </c>
      <c r="H126" s="533">
        <v>196082.19</v>
      </c>
      <c r="I126" s="533">
        <v>4908169.57</v>
      </c>
      <c r="J126" s="98">
        <f t="shared" si="23"/>
        <v>3613947.52</v>
      </c>
      <c r="K126" s="96">
        <f t="shared" si="24"/>
        <v>13770942.630000001</v>
      </c>
      <c r="L126" s="96">
        <f t="shared" si="25"/>
        <v>44705994.669999994</v>
      </c>
      <c r="M126" s="96">
        <f t="shared" si="26"/>
        <v>62090884.819999993</v>
      </c>
      <c r="N126" s="96">
        <f t="shared" si="29"/>
        <v>62090884.82</v>
      </c>
      <c r="O126" s="96">
        <f t="shared" si="27"/>
        <v>0</v>
      </c>
    </row>
    <row r="127" spans="1:15" ht="15">
      <c r="A127" s="128">
        <v>990</v>
      </c>
      <c r="B127" s="64" t="str">
        <f t="shared" si="28"/>
        <v>Foster-Glocester</v>
      </c>
      <c r="C127" s="533">
        <v>107849.19</v>
      </c>
      <c r="D127" s="533">
        <v>931287.62</v>
      </c>
      <c r="E127" s="533">
        <v>5021213</v>
      </c>
      <c r="F127" s="533">
        <v>3185310.58</v>
      </c>
      <c r="G127" s="533">
        <v>13970424.65</v>
      </c>
      <c r="H127" s="533">
        <v>26965.13</v>
      </c>
      <c r="I127" s="533">
        <v>1654012.21</v>
      </c>
      <c r="J127" s="98">
        <f t="shared" si="23"/>
        <v>1039136.81</v>
      </c>
      <c r="K127" s="96">
        <f t="shared" si="24"/>
        <v>8206523.5800000001</v>
      </c>
      <c r="L127" s="96">
        <f t="shared" si="25"/>
        <v>15651401.990000002</v>
      </c>
      <c r="M127" s="96">
        <f t="shared" si="26"/>
        <v>24897062.380000003</v>
      </c>
      <c r="N127" s="96">
        <f t="shared" si="29"/>
        <v>24897062.379999999</v>
      </c>
      <c r="O127" s="96">
        <f t="shared" si="27"/>
        <v>0</v>
      </c>
    </row>
    <row r="128" spans="1:15" ht="15">
      <c r="A128" s="128">
        <v>90000</v>
      </c>
      <c r="B128" s="129" t="s">
        <v>53</v>
      </c>
      <c r="C128" s="534">
        <f>SUM(C73:C127)</f>
        <v>28637807.960000008</v>
      </c>
      <c r="D128" s="534">
        <f t="shared" ref="D128:O128" si="41">SUM(D73:D127)</f>
        <v>184638866.85999998</v>
      </c>
      <c r="E128" s="534">
        <f t="shared" si="41"/>
        <v>685012281.65999997</v>
      </c>
      <c r="F128" s="534">
        <f t="shared" si="41"/>
        <v>14347854.090000004</v>
      </c>
      <c r="G128" s="534">
        <f t="shared" si="41"/>
        <v>1191724117.6000001</v>
      </c>
      <c r="H128" s="534">
        <f t="shared" si="41"/>
        <v>4197648.66</v>
      </c>
      <c r="I128" s="133">
        <f t="shared" si="41"/>
        <v>73604165.149999991</v>
      </c>
      <c r="J128" s="133">
        <f t="shared" si="41"/>
        <v>213276674.82000002</v>
      </c>
      <c r="K128" s="133">
        <f t="shared" si="41"/>
        <v>699360135.75</v>
      </c>
      <c r="L128" s="133">
        <f t="shared" si="41"/>
        <v>1269525931.4100003</v>
      </c>
      <c r="M128" s="133">
        <f t="shared" si="41"/>
        <v>2182162741.9800005</v>
      </c>
      <c r="N128" s="133">
        <f t="shared" si="41"/>
        <v>2182162741.98</v>
      </c>
      <c r="O128" s="133">
        <f t="shared" si="41"/>
        <v>0</v>
      </c>
    </row>
    <row r="129" spans="1:14">
      <c r="C129" s="223"/>
      <c r="D129" s="223"/>
      <c r="E129" s="223"/>
      <c r="F129" s="223"/>
      <c r="G129" s="454"/>
      <c r="H129" s="454"/>
      <c r="I129" s="98"/>
    </row>
    <row r="130" spans="1:14" ht="15">
      <c r="A130" s="128">
        <f>COUNT(A73:A127)</f>
        <v>55</v>
      </c>
      <c r="B130" s="508" t="s">
        <v>500</v>
      </c>
      <c r="C130" s="523">
        <f>C128/$A$130</f>
        <v>520687.41745454562</v>
      </c>
      <c r="D130" s="523">
        <f t="shared" ref="D130:N130" si="42">D128/$A$130</f>
        <v>3357070.3065454541</v>
      </c>
      <c r="E130" s="523">
        <f t="shared" si="42"/>
        <v>12454768.757454544</v>
      </c>
      <c r="F130" s="523">
        <f t="shared" si="42"/>
        <v>260870.07436363644</v>
      </c>
      <c r="G130" s="523">
        <f t="shared" si="42"/>
        <v>21667711.22909091</v>
      </c>
      <c r="H130" s="523">
        <f t="shared" si="42"/>
        <v>76320.884727272729</v>
      </c>
      <c r="I130" s="523">
        <f t="shared" si="42"/>
        <v>1338257.5481818181</v>
      </c>
      <c r="J130" s="523">
        <f t="shared" si="42"/>
        <v>3877757.7240000004</v>
      </c>
      <c r="K130" s="523">
        <f t="shared" si="42"/>
        <v>12715638.831818182</v>
      </c>
      <c r="L130" s="523">
        <f t="shared" si="42"/>
        <v>23082289.662000004</v>
      </c>
      <c r="M130" s="523">
        <f t="shared" si="42"/>
        <v>39675686.217818193</v>
      </c>
      <c r="N130" s="523">
        <f t="shared" si="42"/>
        <v>39675686.217818186</v>
      </c>
    </row>
    <row r="132" spans="1:14" s="535" customFormat="1" ht="15">
      <c r="B132" s="535" t="s">
        <v>1544</v>
      </c>
      <c r="C132" s="537">
        <f>'Rev by Fund Type and Source'!D63</f>
        <v>28637807.960000005</v>
      </c>
      <c r="D132" s="537">
        <f>'Rev by Fund Type and Source'!E63</f>
        <v>184638866.85999998</v>
      </c>
      <c r="E132" s="537">
        <f>'Rev by Fund Type and Source'!F63</f>
        <v>685012281.66000021</v>
      </c>
      <c r="F132" s="537">
        <f>'Rev by Fund Type and Source'!G63</f>
        <v>14347854.09</v>
      </c>
      <c r="G132" s="537">
        <f>'Rev by Fund Type and Source'!H63</f>
        <v>1191724117.5999999</v>
      </c>
      <c r="H132" s="537">
        <f>'Rev by Fund Type and Source'!I63</f>
        <v>4197648.66</v>
      </c>
      <c r="I132" s="537">
        <f>'Rev by Fund Type and Source'!J63</f>
        <v>73604165.150000006</v>
      </c>
      <c r="J132" s="522"/>
      <c r="K132" s="522"/>
      <c r="L132" s="522"/>
      <c r="M132" s="522">
        <f>'Rev by Fund Type and Source'!K6</f>
        <v>39675686.217818171</v>
      </c>
      <c r="N132" s="537"/>
    </row>
    <row r="133" spans="1:14" s="535" customFormat="1" ht="15">
      <c r="B133" s="535" t="s">
        <v>1426</v>
      </c>
      <c r="C133" s="538">
        <f>C128-C132</f>
        <v>0</v>
      </c>
      <c r="D133" s="538">
        <f t="shared" ref="D133:I133" si="43">D128-D132</f>
        <v>0</v>
      </c>
      <c r="E133" s="538">
        <f t="shared" si="43"/>
        <v>0</v>
      </c>
      <c r="F133" s="538">
        <f t="shared" si="43"/>
        <v>0</v>
      </c>
      <c r="G133" s="538">
        <f t="shared" si="43"/>
        <v>0</v>
      </c>
      <c r="H133" s="538">
        <f t="shared" si="43"/>
        <v>0</v>
      </c>
      <c r="I133" s="538">
        <f t="shared" si="43"/>
        <v>0</v>
      </c>
      <c r="J133" s="522"/>
      <c r="K133" s="522"/>
      <c r="L133" s="522"/>
      <c r="M133" s="538">
        <f>M130-M132</f>
        <v>0</v>
      </c>
      <c r="N133" s="522"/>
    </row>
    <row r="134" spans="1:14" s="535" customFormat="1" ht="15">
      <c r="G134" s="536"/>
      <c r="H134" s="536"/>
      <c r="I134" s="536"/>
      <c r="J134" s="536"/>
    </row>
    <row r="135" spans="1:14" s="535" customFormat="1" ht="15">
      <c r="G135" s="536"/>
      <c r="H135" s="536"/>
      <c r="I135" s="536"/>
      <c r="J135" s="536"/>
    </row>
    <row r="136" spans="1:14" s="535" customFormat="1" ht="15">
      <c r="G136" s="536"/>
      <c r="H136" s="536"/>
      <c r="I136" s="536"/>
      <c r="J136" s="536"/>
    </row>
    <row r="137" spans="1:14" s="535" customFormat="1" ht="15">
      <c r="G137" s="536"/>
      <c r="H137" s="536"/>
      <c r="I137" s="536"/>
      <c r="J137" s="536"/>
    </row>
    <row r="138" spans="1:14" s="535" customFormat="1" ht="15">
      <c r="A138" s="536"/>
      <c r="C138" s="540"/>
      <c r="D138" s="537"/>
      <c r="E138" s="537"/>
      <c r="G138" s="536"/>
      <c r="H138" s="536"/>
      <c r="I138" s="536"/>
      <c r="J138" s="536"/>
    </row>
    <row r="139" spans="1:14" s="535" customFormat="1" ht="15">
      <c r="A139" s="536"/>
      <c r="C139" s="540"/>
      <c r="D139" s="537"/>
      <c r="E139" s="537"/>
      <c r="G139" s="536"/>
      <c r="H139" s="536"/>
      <c r="I139" s="536"/>
      <c r="J139" s="536"/>
    </row>
    <row r="140" spans="1:14" s="535" customFormat="1" ht="15">
      <c r="A140" s="536"/>
      <c r="C140" s="540"/>
      <c r="D140" s="537"/>
      <c r="E140" s="537"/>
      <c r="G140" s="536"/>
      <c r="H140" s="536"/>
      <c r="I140" s="536"/>
      <c r="J140" s="536"/>
    </row>
    <row r="141" spans="1:14" s="535" customFormat="1" ht="15">
      <c r="A141" s="536"/>
      <c r="C141" s="540"/>
      <c r="D141" s="537"/>
      <c r="E141" s="537"/>
      <c r="G141" s="536"/>
      <c r="H141" s="536"/>
      <c r="I141" s="536"/>
      <c r="J141" s="536"/>
    </row>
    <row r="142" spans="1:14" s="535" customFormat="1" ht="15">
      <c r="A142" s="536"/>
      <c r="C142" s="540"/>
      <c r="D142" s="537"/>
      <c r="E142" s="537"/>
      <c r="G142" s="536"/>
      <c r="H142" s="536"/>
      <c r="I142" s="536"/>
      <c r="J142" s="536"/>
    </row>
    <row r="143" spans="1:14" s="535" customFormat="1" ht="15">
      <c r="A143" s="536"/>
      <c r="C143" s="540"/>
      <c r="D143" s="537"/>
      <c r="E143" s="537"/>
      <c r="G143" s="226"/>
      <c r="H143" s="226"/>
      <c r="I143" s="536"/>
      <c r="J143" s="536"/>
    </row>
    <row r="144" spans="1:14" s="535" customFormat="1" ht="15">
      <c r="A144" s="536"/>
      <c r="C144" s="540"/>
      <c r="D144" s="537"/>
      <c r="E144" s="537"/>
      <c r="G144" s="226"/>
      <c r="H144" s="226"/>
      <c r="I144" s="536"/>
      <c r="J144" s="536"/>
    </row>
    <row r="145" spans="1:10" s="535" customFormat="1" ht="15">
      <c r="A145" s="536"/>
      <c r="C145" s="540"/>
      <c r="D145" s="537"/>
      <c r="E145" s="537"/>
      <c r="G145" s="226"/>
      <c r="H145" s="226"/>
      <c r="I145" s="536"/>
      <c r="J145" s="536"/>
    </row>
    <row r="146" spans="1:10" s="535" customFormat="1" ht="15">
      <c r="A146" s="536"/>
      <c r="C146" s="540"/>
      <c r="D146" s="537"/>
      <c r="E146" s="537"/>
      <c r="G146" s="226"/>
      <c r="H146" s="226"/>
      <c r="I146" s="536"/>
      <c r="J146" s="536"/>
    </row>
    <row r="147" spans="1:10" s="535" customFormat="1" ht="15">
      <c r="A147" s="536"/>
      <c r="C147" s="540"/>
      <c r="D147" s="537"/>
      <c r="E147" s="537"/>
      <c r="G147" s="536"/>
      <c r="H147" s="536"/>
      <c r="I147" s="536"/>
      <c r="J147" s="536"/>
    </row>
    <row r="148" spans="1:10" s="535" customFormat="1" ht="15">
      <c r="A148" s="536"/>
      <c r="C148" s="540"/>
      <c r="D148" s="537"/>
      <c r="E148" s="537"/>
      <c r="G148" s="536"/>
      <c r="H148" s="536"/>
      <c r="I148" s="536"/>
      <c r="J148" s="536"/>
    </row>
    <row r="149" spans="1:10" s="535" customFormat="1" ht="15">
      <c r="A149" s="226"/>
      <c r="C149" s="454"/>
      <c r="D149" s="537"/>
      <c r="E149" s="537"/>
      <c r="G149" s="536"/>
      <c r="H149" s="536"/>
      <c r="I149" s="536"/>
      <c r="J149" s="536"/>
    </row>
    <row r="150" spans="1:10" s="535" customFormat="1" ht="15">
      <c r="A150" s="226"/>
      <c r="C150" s="454"/>
      <c r="D150" s="537"/>
      <c r="E150" s="537"/>
      <c r="G150" s="226"/>
      <c r="H150" s="226"/>
      <c r="I150" s="536"/>
      <c r="J150" s="536"/>
    </row>
    <row r="151" spans="1:10" s="535" customFormat="1" ht="15">
      <c r="A151" s="226"/>
      <c r="C151" s="454"/>
      <c r="D151" s="537"/>
      <c r="E151" s="537"/>
      <c r="G151" s="226"/>
      <c r="H151" s="226"/>
      <c r="I151" s="536"/>
      <c r="J151" s="536"/>
    </row>
    <row r="152" spans="1:10" s="535" customFormat="1" ht="15">
      <c r="A152" s="226"/>
      <c r="C152" s="454"/>
      <c r="D152" s="537"/>
      <c r="E152" s="537"/>
      <c r="G152" s="536"/>
      <c r="H152" s="536"/>
      <c r="I152" s="536"/>
      <c r="J152" s="536"/>
    </row>
    <row r="153" spans="1:10" s="535" customFormat="1" ht="15">
      <c r="A153" s="226"/>
      <c r="C153" s="454"/>
      <c r="D153" s="537"/>
      <c r="E153" s="537"/>
      <c r="G153" s="536"/>
      <c r="H153" s="536"/>
      <c r="I153" s="536"/>
      <c r="J153" s="536"/>
    </row>
    <row r="154" spans="1:10" s="535" customFormat="1" ht="15">
      <c r="A154" s="226"/>
      <c r="C154" s="454"/>
      <c r="D154" s="537"/>
      <c r="E154" s="537"/>
      <c r="G154" s="536"/>
      <c r="H154" s="536"/>
      <c r="I154" s="536"/>
      <c r="J154" s="536"/>
    </row>
    <row r="155" spans="1:10" s="535" customFormat="1" ht="15">
      <c r="A155" s="536"/>
      <c r="C155" s="540"/>
      <c r="D155" s="537"/>
      <c r="E155" s="537"/>
      <c r="G155" s="226"/>
      <c r="H155" s="226"/>
      <c r="I155" s="536"/>
      <c r="J155" s="536"/>
    </row>
    <row r="156" spans="1:10" s="535" customFormat="1" ht="15">
      <c r="A156" s="536"/>
      <c r="C156" s="540"/>
      <c r="D156" s="537"/>
      <c r="E156" s="537"/>
      <c r="G156" s="536"/>
      <c r="H156" s="536"/>
      <c r="I156" s="536"/>
      <c r="J156" s="536"/>
    </row>
    <row r="157" spans="1:10" s="535" customFormat="1" ht="15">
      <c r="A157" s="536"/>
      <c r="C157" s="540"/>
      <c r="D157" s="537"/>
      <c r="E157" s="537"/>
      <c r="G157" s="226"/>
      <c r="H157" s="226"/>
      <c r="I157" s="536"/>
      <c r="J157" s="536"/>
    </row>
    <row r="158" spans="1:10" s="535" customFormat="1" ht="15">
      <c r="A158" s="536"/>
      <c r="C158" s="540"/>
      <c r="D158" s="537"/>
      <c r="E158" s="537"/>
      <c r="G158" s="536"/>
      <c r="H158" s="536"/>
      <c r="I158" s="536"/>
      <c r="J158" s="536"/>
    </row>
    <row r="159" spans="1:10" s="535" customFormat="1" ht="15">
      <c r="A159" s="536"/>
      <c r="C159" s="540"/>
      <c r="D159" s="537"/>
      <c r="E159" s="537"/>
      <c r="G159" s="536"/>
      <c r="H159" s="536"/>
      <c r="I159" s="536"/>
      <c r="J159" s="536"/>
    </row>
    <row r="160" spans="1:10" s="535" customFormat="1" ht="15">
      <c r="A160" s="536"/>
      <c r="B160" s="225"/>
      <c r="C160" s="540"/>
      <c r="D160" s="537"/>
      <c r="E160" s="537"/>
      <c r="F160" s="225"/>
      <c r="G160" s="226"/>
      <c r="H160" s="226"/>
      <c r="I160" s="16"/>
      <c r="J160" s="16"/>
    </row>
    <row r="161" spans="1:10" s="535" customFormat="1" ht="15">
      <c r="A161" s="536"/>
      <c r="B161" s="225"/>
      <c r="C161" s="540"/>
      <c r="D161" s="537"/>
      <c r="E161" s="537"/>
      <c r="F161" s="225"/>
      <c r="G161" s="536"/>
      <c r="H161" s="536"/>
      <c r="I161" s="16"/>
      <c r="J161" s="16"/>
    </row>
    <row r="162" spans="1:10" s="535" customFormat="1" ht="15">
      <c r="A162" s="536"/>
      <c r="B162" s="225"/>
      <c r="C162" s="540"/>
      <c r="D162" s="537"/>
      <c r="E162" s="537"/>
      <c r="F162" s="225"/>
      <c r="G162" s="536"/>
      <c r="H162" s="536"/>
      <c r="I162" s="16"/>
      <c r="J162" s="16"/>
    </row>
    <row r="163" spans="1:10" s="535" customFormat="1" ht="15">
      <c r="A163" s="226"/>
      <c r="B163" s="225"/>
      <c r="C163" s="454"/>
      <c r="D163" s="537"/>
      <c r="E163" s="537"/>
      <c r="F163" s="225"/>
      <c r="G163" s="226"/>
      <c r="H163" s="226"/>
      <c r="I163" s="16"/>
      <c r="J163" s="16"/>
    </row>
    <row r="164" spans="1:10" s="535" customFormat="1" ht="15">
      <c r="A164" s="226"/>
      <c r="B164" s="225"/>
      <c r="C164" s="454"/>
      <c r="D164" s="537"/>
      <c r="E164" s="537"/>
      <c r="F164" s="225"/>
      <c r="G164" s="536"/>
      <c r="H164" s="536"/>
      <c r="I164" s="16"/>
      <c r="J164" s="16"/>
    </row>
    <row r="165" spans="1:10" s="535" customFormat="1" ht="15">
      <c r="A165" s="226"/>
      <c r="B165" s="225"/>
      <c r="C165" s="454"/>
      <c r="D165" s="537"/>
      <c r="E165" s="537"/>
      <c r="F165" s="225"/>
      <c r="G165" s="536"/>
      <c r="H165" s="536"/>
      <c r="I165" s="16"/>
      <c r="J165" s="16"/>
    </row>
    <row r="166" spans="1:10" s="535" customFormat="1" ht="15">
      <c r="A166" s="536"/>
      <c r="B166" s="225"/>
      <c r="C166" s="540"/>
      <c r="D166" s="537"/>
      <c r="E166" s="537"/>
      <c r="F166" s="225"/>
      <c r="G166" s="536"/>
      <c r="H166" s="536"/>
      <c r="I166" s="16"/>
      <c r="J166" s="16"/>
    </row>
    <row r="167" spans="1:10" s="535" customFormat="1" ht="15">
      <c r="A167" s="536"/>
      <c r="B167" s="225"/>
      <c r="C167" s="540"/>
      <c r="D167" s="537"/>
      <c r="E167" s="537"/>
      <c r="F167" s="225"/>
      <c r="G167" s="536"/>
      <c r="H167" s="536"/>
      <c r="I167" s="16"/>
      <c r="J167" s="16"/>
    </row>
    <row r="168" spans="1:10" s="535" customFormat="1" ht="15">
      <c r="A168" s="536"/>
      <c r="B168" s="225"/>
      <c r="C168" s="540"/>
      <c r="D168" s="537"/>
      <c r="E168" s="537"/>
      <c r="F168" s="225"/>
      <c r="G168" s="536"/>
      <c r="H168" s="536"/>
      <c r="I168" s="16"/>
      <c r="J168" s="16"/>
    </row>
    <row r="169" spans="1:10" s="535" customFormat="1" ht="15">
      <c r="A169" s="226"/>
      <c r="B169" s="225"/>
      <c r="C169" s="454"/>
      <c r="D169" s="537"/>
      <c r="E169" s="537"/>
      <c r="G169" s="536"/>
      <c r="H169" s="536"/>
      <c r="I169" s="536"/>
      <c r="J169" s="536"/>
    </row>
    <row r="170" spans="1:10" s="535" customFormat="1" ht="15">
      <c r="A170" s="536"/>
      <c r="C170" s="540"/>
      <c r="D170" s="537"/>
      <c r="E170" s="537"/>
      <c r="F170" s="225"/>
      <c r="G170" s="226"/>
      <c r="H170" s="226"/>
      <c r="I170" s="16"/>
      <c r="J170" s="16"/>
    </row>
    <row r="171" spans="1:10" s="535" customFormat="1" ht="15">
      <c r="A171" s="536"/>
      <c r="B171" s="225"/>
      <c r="C171" s="540"/>
      <c r="D171" s="537"/>
      <c r="E171" s="537"/>
      <c r="G171" s="536"/>
      <c r="H171" s="536"/>
      <c r="I171" s="536"/>
      <c r="J171" s="536"/>
    </row>
    <row r="172" spans="1:10" s="535" customFormat="1" ht="15">
      <c r="A172" s="226"/>
      <c r="C172" s="454"/>
      <c r="D172" s="537"/>
      <c r="E172" s="537"/>
      <c r="G172" s="226"/>
      <c r="H172" s="226"/>
      <c r="I172" s="536"/>
      <c r="J172" s="536"/>
    </row>
    <row r="173" spans="1:10" s="535" customFormat="1" ht="15">
      <c r="A173" s="536"/>
      <c r="C173" s="540"/>
      <c r="D173" s="537"/>
      <c r="E173" s="537"/>
      <c r="G173" s="536"/>
      <c r="H173" s="536"/>
      <c r="I173" s="536"/>
      <c r="J173" s="536"/>
    </row>
    <row r="174" spans="1:10" s="535" customFormat="1" ht="15">
      <c r="A174" s="226"/>
      <c r="C174" s="454"/>
      <c r="D174" s="537"/>
      <c r="E174" s="537"/>
      <c r="G174" s="536"/>
      <c r="H174" s="536"/>
      <c r="I174" s="536"/>
      <c r="J174" s="536"/>
    </row>
    <row r="175" spans="1:10" s="535" customFormat="1" ht="15">
      <c r="A175" s="536"/>
      <c r="C175" s="540"/>
      <c r="D175" s="537"/>
      <c r="E175" s="537"/>
      <c r="G175" s="226"/>
      <c r="H175" s="226"/>
      <c r="I175" s="536"/>
      <c r="J175" s="536"/>
    </row>
    <row r="176" spans="1:10" ht="15">
      <c r="A176" s="226"/>
      <c r="B176" s="535"/>
      <c r="C176" s="454"/>
      <c r="D176" s="537"/>
      <c r="E176" s="537"/>
      <c r="F176" s="535"/>
      <c r="G176" s="536"/>
      <c r="H176" s="536"/>
      <c r="I176" s="536"/>
      <c r="J176" s="536"/>
    </row>
    <row r="177" spans="1:11" ht="15">
      <c r="A177" s="536"/>
      <c r="B177" s="535"/>
      <c r="C177" s="540"/>
      <c r="D177" s="537"/>
      <c r="E177" s="537"/>
      <c r="F177" s="535"/>
      <c r="G177" s="536"/>
      <c r="H177" s="536"/>
      <c r="I177" s="536"/>
      <c r="J177" s="536"/>
    </row>
    <row r="178" spans="1:11" ht="15">
      <c r="A178" s="536"/>
      <c r="B178" s="535"/>
      <c r="C178" s="540"/>
      <c r="D178" s="537"/>
      <c r="E178" s="537"/>
      <c r="F178" s="535"/>
      <c r="G178" s="536"/>
      <c r="H178" s="536"/>
      <c r="I178" s="536"/>
      <c r="J178" s="536"/>
    </row>
    <row r="179" spans="1:11" ht="15">
      <c r="A179" s="536"/>
      <c r="B179" s="535"/>
      <c r="C179" s="540"/>
      <c r="D179" s="537"/>
      <c r="E179" s="537"/>
      <c r="G179" s="536"/>
      <c r="H179" s="536"/>
    </row>
    <row r="180" spans="1:11" ht="15">
      <c r="A180" s="226"/>
      <c r="C180" s="454"/>
      <c r="D180" s="537"/>
      <c r="E180" s="537"/>
      <c r="F180" s="535"/>
      <c r="I180" s="536"/>
      <c r="J180" s="536"/>
    </row>
    <row r="181" spans="1:11" ht="15">
      <c r="A181" s="536"/>
      <c r="B181" s="535"/>
      <c r="C181" s="540"/>
      <c r="D181" s="537"/>
      <c r="E181" s="537"/>
      <c r="F181" s="535"/>
      <c r="G181" s="536"/>
      <c r="H181" s="536"/>
      <c r="I181" s="536"/>
      <c r="J181" s="536"/>
    </row>
    <row r="182" spans="1:11" ht="15">
      <c r="A182" s="536"/>
      <c r="B182" s="535"/>
      <c r="C182" s="540"/>
      <c r="D182" s="537"/>
      <c r="E182" s="537"/>
      <c r="F182" s="535"/>
      <c r="G182" s="536"/>
      <c r="H182" s="536"/>
      <c r="I182" s="536"/>
      <c r="J182" s="536"/>
    </row>
    <row r="183" spans="1:11" ht="15">
      <c r="A183" s="226"/>
      <c r="B183" s="535"/>
      <c r="C183" s="454"/>
      <c r="D183" s="537"/>
      <c r="E183" s="537"/>
      <c r="G183" s="536"/>
      <c r="H183" s="536"/>
    </row>
    <row r="184" spans="1:11" ht="15">
      <c r="A184" s="536"/>
      <c r="C184" s="540"/>
      <c r="D184" s="537"/>
      <c r="E184" s="537"/>
      <c r="G184" s="536"/>
      <c r="H184" s="536"/>
    </row>
    <row r="185" spans="1:11" ht="15">
      <c r="A185" s="226"/>
      <c r="C185" s="454"/>
      <c r="D185" s="537"/>
      <c r="E185" s="537"/>
      <c r="G185" s="536"/>
      <c r="H185" s="536"/>
    </row>
    <row r="186" spans="1:11" ht="15">
      <c r="A186" s="226"/>
      <c r="C186" s="454"/>
      <c r="D186" s="537"/>
      <c r="E186" s="537"/>
    </row>
    <row r="187" spans="1:11" ht="15">
      <c r="A187" s="536"/>
      <c r="C187" s="540"/>
      <c r="D187" s="537"/>
      <c r="E187" s="537"/>
      <c r="G187" s="536"/>
      <c r="H187" s="536"/>
    </row>
    <row r="188" spans="1:11" ht="15">
      <c r="A188" s="536"/>
      <c r="C188" s="540"/>
      <c r="D188" s="537"/>
      <c r="E188" s="537"/>
      <c r="F188" s="535"/>
      <c r="I188" s="536"/>
      <c r="J188" s="536"/>
    </row>
    <row r="189" spans="1:11" ht="15">
      <c r="A189" s="536"/>
      <c r="B189" s="535"/>
      <c r="C189" s="540"/>
      <c r="D189" s="537"/>
      <c r="E189" s="537"/>
      <c r="F189" s="535"/>
      <c r="G189" s="536"/>
      <c r="H189" s="536"/>
      <c r="I189" s="536"/>
      <c r="J189" s="536"/>
    </row>
    <row r="190" spans="1:11" ht="15">
      <c r="A190" s="536"/>
      <c r="B190" s="535"/>
      <c r="C190" s="540"/>
      <c r="D190" s="537"/>
      <c r="E190" s="537"/>
      <c r="F190" s="535"/>
      <c r="I190" s="536"/>
      <c r="J190" s="536"/>
    </row>
    <row r="191" spans="1:11" ht="15">
      <c r="A191" s="536"/>
      <c r="B191" s="535"/>
      <c r="C191" s="540"/>
      <c r="D191" s="537"/>
      <c r="E191" s="537"/>
      <c r="F191" s="535"/>
      <c r="G191" s="536"/>
      <c r="H191" s="536"/>
      <c r="I191" s="536"/>
      <c r="J191" s="536"/>
    </row>
    <row r="192" spans="1:11" ht="15">
      <c r="A192" s="536"/>
      <c r="B192" s="535"/>
      <c r="C192" s="540"/>
      <c r="D192" s="537"/>
      <c r="E192" s="537"/>
      <c r="G192" s="536"/>
      <c r="H192" s="536"/>
      <c r="K192" s="96"/>
    </row>
    <row r="193" spans="3:11">
      <c r="K193" s="96"/>
    </row>
    <row r="194" spans="3:11">
      <c r="C194" s="234"/>
      <c r="D194" s="234"/>
      <c r="E194" s="234"/>
      <c r="K194" s="96"/>
    </row>
    <row r="195" spans="3:11">
      <c r="K195" s="96"/>
    </row>
    <row r="196" spans="3:11">
      <c r="K196" s="96"/>
    </row>
    <row r="197" spans="3:11">
      <c r="K197" s="96"/>
    </row>
    <row r="198" spans="3:11">
      <c r="K198" s="96"/>
    </row>
    <row r="199" spans="3:11">
      <c r="K199" s="96"/>
    </row>
    <row r="200" spans="3:11">
      <c r="K200" s="96"/>
    </row>
    <row r="201" spans="3:11">
      <c r="K201" s="96"/>
    </row>
    <row r="202" spans="3:11">
      <c r="K202" s="96"/>
    </row>
    <row r="203" spans="3:11">
      <c r="K203" s="96"/>
    </row>
    <row r="204" spans="3:11">
      <c r="K204" s="96"/>
    </row>
    <row r="205" spans="3:11">
      <c r="K205" s="96"/>
    </row>
    <row r="206" spans="3:11">
      <c r="K206" s="96"/>
    </row>
    <row r="207" spans="3:11">
      <c r="K207" s="96"/>
    </row>
    <row r="208" spans="3:11">
      <c r="K208" s="96"/>
    </row>
    <row r="209" spans="11:11">
      <c r="K209" s="96"/>
    </row>
    <row r="210" spans="11:11">
      <c r="K210" s="96"/>
    </row>
    <row r="211" spans="11:11">
      <c r="K211" s="96"/>
    </row>
    <row r="212" spans="11:11">
      <c r="K212" s="96"/>
    </row>
    <row r="213" spans="11:11">
      <c r="K213" s="96"/>
    </row>
    <row r="214" spans="11:11">
      <c r="K214" s="96"/>
    </row>
    <row r="215" spans="11:11">
      <c r="K215" s="96"/>
    </row>
    <row r="216" spans="11:11">
      <c r="K216" s="96"/>
    </row>
    <row r="217" spans="11:11">
      <c r="K217" s="96"/>
    </row>
    <row r="218" spans="11:11">
      <c r="K218" s="96"/>
    </row>
    <row r="219" spans="11:11">
      <c r="K219" s="96"/>
    </row>
    <row r="220" spans="11:11">
      <c r="K220" s="96"/>
    </row>
    <row r="221" spans="11:11">
      <c r="K221" s="96"/>
    </row>
    <row r="222" spans="11:11">
      <c r="K222" s="96"/>
    </row>
    <row r="223" spans="11:11">
      <c r="K223" s="96"/>
    </row>
    <row r="224" spans="11:11">
      <c r="K224" s="96"/>
    </row>
    <row r="225" spans="11:11">
      <c r="K225" s="96"/>
    </row>
    <row r="226" spans="11:11">
      <c r="K226" s="96"/>
    </row>
    <row r="227" spans="11:11">
      <c r="K227" s="96"/>
    </row>
    <row r="228" spans="11:11">
      <c r="K228" s="96"/>
    </row>
    <row r="229" spans="11:11">
      <c r="K229" s="96"/>
    </row>
    <row r="230" spans="11:11">
      <c r="K230" s="96"/>
    </row>
    <row r="231" spans="11:11">
      <c r="K231" s="96"/>
    </row>
    <row r="232" spans="11:11">
      <c r="K232" s="96"/>
    </row>
    <row r="233" spans="11:11">
      <c r="K233" s="96"/>
    </row>
    <row r="234" spans="11:11">
      <c r="K234" s="96"/>
    </row>
    <row r="235" spans="11:11">
      <c r="K235" s="96"/>
    </row>
    <row r="236" spans="11:11">
      <c r="K236" s="96"/>
    </row>
    <row r="237" spans="11:11">
      <c r="K237" s="96"/>
    </row>
    <row r="238" spans="11:11">
      <c r="K238" s="96"/>
    </row>
    <row r="239" spans="11:11">
      <c r="K239" s="96"/>
    </row>
    <row r="240" spans="11:11">
      <c r="K240" s="96"/>
    </row>
    <row r="241" spans="11:11">
      <c r="K241" s="96"/>
    </row>
    <row r="242" spans="11:11">
      <c r="K242" s="96"/>
    </row>
    <row r="243" spans="11:11">
      <c r="K243" s="96"/>
    </row>
    <row r="244" spans="11:11">
      <c r="K244" s="96"/>
    </row>
    <row r="245" spans="11:11">
      <c r="K245" s="96"/>
    </row>
    <row r="246" spans="11:11">
      <c r="K246" s="96"/>
    </row>
    <row r="247" spans="11:11">
      <c r="K247" s="96"/>
    </row>
    <row r="248" spans="11:11">
      <c r="K248" s="96"/>
    </row>
    <row r="249" spans="11:11">
      <c r="K249" s="96"/>
    </row>
    <row r="250" spans="11:11">
      <c r="K250" s="96"/>
    </row>
    <row r="251" spans="11:11">
      <c r="K251" s="96"/>
    </row>
    <row r="252" spans="11:11">
      <c r="K252" s="96"/>
    </row>
    <row r="253" spans="11:11">
      <c r="K253" s="96"/>
    </row>
    <row r="254" spans="11:11">
      <c r="K254" s="96"/>
    </row>
    <row r="255" spans="11:11">
      <c r="K255" s="96"/>
    </row>
    <row r="256" spans="11:11">
      <c r="K256" s="96"/>
    </row>
    <row r="257" spans="11:11">
      <c r="K257" s="96"/>
    </row>
    <row r="258" spans="11:11">
      <c r="K258" s="96"/>
    </row>
    <row r="259" spans="11:11">
      <c r="K259" s="96"/>
    </row>
    <row r="260" spans="11:11">
      <c r="K260" s="96"/>
    </row>
    <row r="261" spans="11:11">
      <c r="K261" s="96"/>
    </row>
    <row r="262" spans="11:11">
      <c r="K262" s="96"/>
    </row>
    <row r="263" spans="11:11">
      <c r="K263" s="96"/>
    </row>
    <row r="264" spans="11:11">
      <c r="K264" s="96"/>
    </row>
    <row r="265" spans="11:11">
      <c r="K265" s="96"/>
    </row>
    <row r="266" spans="11:11">
      <c r="K266" s="96"/>
    </row>
    <row r="267" spans="11:11">
      <c r="K267" s="96"/>
    </row>
    <row r="268" spans="11:11">
      <c r="K268" s="96"/>
    </row>
    <row r="269" spans="11:11">
      <c r="K269" s="96"/>
    </row>
    <row r="270" spans="11:11">
      <c r="K270" s="96"/>
    </row>
    <row r="271" spans="11:11">
      <c r="K271" s="96"/>
    </row>
    <row r="272" spans="11:11">
      <c r="K272" s="96"/>
    </row>
    <row r="273" spans="11:11">
      <c r="K273" s="96"/>
    </row>
    <row r="274" spans="11:11">
      <c r="K274" s="96"/>
    </row>
    <row r="275" spans="11:11">
      <c r="K275" s="96"/>
    </row>
    <row r="276" spans="11:11">
      <c r="K276" s="96"/>
    </row>
    <row r="277" spans="11:11">
      <c r="K277" s="96"/>
    </row>
    <row r="278" spans="11:11">
      <c r="K278" s="96"/>
    </row>
    <row r="279" spans="11:11">
      <c r="K279" s="96"/>
    </row>
    <row r="280" spans="11:11">
      <c r="K280" s="96"/>
    </row>
    <row r="281" spans="11:11">
      <c r="K281" s="96"/>
    </row>
    <row r="282" spans="11:11">
      <c r="K282" s="96"/>
    </row>
    <row r="283" spans="11:11">
      <c r="K283" s="96"/>
    </row>
    <row r="284" spans="11:11">
      <c r="K284" s="96"/>
    </row>
    <row r="285" spans="11:11">
      <c r="K285" s="96"/>
    </row>
    <row r="286" spans="11:11">
      <c r="K286" s="96"/>
    </row>
    <row r="287" spans="11:11">
      <c r="K287" s="96"/>
    </row>
    <row r="288" spans="11:11">
      <c r="K288" s="96"/>
    </row>
    <row r="289" spans="11:11">
      <c r="K289" s="96"/>
    </row>
    <row r="290" spans="11:11">
      <c r="K290" s="96"/>
    </row>
    <row r="291" spans="11:11">
      <c r="K291" s="96"/>
    </row>
    <row r="292" spans="11:11">
      <c r="K292" s="96"/>
    </row>
    <row r="293" spans="11:11">
      <c r="K293" s="96"/>
    </row>
    <row r="294" spans="11:11">
      <c r="K294" s="96"/>
    </row>
    <row r="295" spans="11:11">
      <c r="K295" s="96"/>
    </row>
    <row r="296" spans="11:11">
      <c r="K296" s="96"/>
    </row>
    <row r="297" spans="11:11">
      <c r="K297" s="96"/>
    </row>
    <row r="298" spans="11:11">
      <c r="K298" s="96"/>
    </row>
    <row r="299" spans="11:11">
      <c r="K299" s="96"/>
    </row>
    <row r="300" spans="11:11">
      <c r="K300" s="96"/>
    </row>
    <row r="301" spans="11:11">
      <c r="K301" s="96"/>
    </row>
    <row r="302" spans="11:11">
      <c r="K302" s="96"/>
    </row>
    <row r="303" spans="11:11">
      <c r="K303" s="96"/>
    </row>
    <row r="304" spans="11:11">
      <c r="K304" s="96"/>
    </row>
    <row r="305" spans="11:11">
      <c r="K305" s="96"/>
    </row>
    <row r="306" spans="11:11">
      <c r="K306" s="96"/>
    </row>
    <row r="307" spans="11:11">
      <c r="K307" s="96"/>
    </row>
    <row r="308" spans="11:11">
      <c r="K308" s="96"/>
    </row>
    <row r="309" spans="11:11">
      <c r="K309" s="96"/>
    </row>
    <row r="310" spans="11:11">
      <c r="K310" s="96"/>
    </row>
    <row r="311" spans="11:11">
      <c r="K311" s="96"/>
    </row>
    <row r="312" spans="11:11">
      <c r="K312" s="96"/>
    </row>
    <row r="313" spans="11:11">
      <c r="K313" s="96"/>
    </row>
    <row r="314" spans="11:11">
      <c r="K314" s="96"/>
    </row>
    <row r="315" spans="11:11">
      <c r="K315" s="96"/>
    </row>
    <row r="316" spans="11:11">
      <c r="K316" s="96"/>
    </row>
    <row r="317" spans="11:11">
      <c r="K317" s="96"/>
    </row>
    <row r="318" spans="11:11">
      <c r="K318" s="96"/>
    </row>
    <row r="319" spans="11:11">
      <c r="K319" s="96"/>
    </row>
    <row r="320" spans="11:11">
      <c r="K320" s="96"/>
    </row>
    <row r="321" spans="11:11">
      <c r="K321" s="96"/>
    </row>
    <row r="322" spans="11:11">
      <c r="K322" s="96"/>
    </row>
    <row r="323" spans="11:11">
      <c r="K323" s="96"/>
    </row>
    <row r="324" spans="11:11">
      <c r="K324" s="96"/>
    </row>
    <row r="325" spans="11:11">
      <c r="K325" s="96"/>
    </row>
    <row r="326" spans="11:11">
      <c r="K326" s="96"/>
    </row>
    <row r="327" spans="11:11">
      <c r="K327" s="96"/>
    </row>
    <row r="328" spans="11:11">
      <c r="K328" s="96"/>
    </row>
    <row r="329" spans="11:11">
      <c r="K329" s="96"/>
    </row>
    <row r="330" spans="11:11">
      <c r="K330" s="96"/>
    </row>
    <row r="331" spans="11:11">
      <c r="K331" s="96"/>
    </row>
    <row r="332" spans="11:11">
      <c r="K332" s="96"/>
    </row>
    <row r="333" spans="11:11">
      <c r="K333" s="96"/>
    </row>
    <row r="334" spans="11:11">
      <c r="K334" s="96"/>
    </row>
    <row r="335" spans="11:11">
      <c r="K335" s="96"/>
    </row>
    <row r="336" spans="11:11">
      <c r="K336" s="96"/>
    </row>
    <row r="337" spans="11:11">
      <c r="K337" s="96"/>
    </row>
    <row r="338" spans="11:11">
      <c r="K338" s="96"/>
    </row>
    <row r="339" spans="11:11">
      <c r="K339" s="96"/>
    </row>
    <row r="340" spans="11:11">
      <c r="K340" s="96"/>
    </row>
    <row r="341" spans="11:11">
      <c r="K341" s="96"/>
    </row>
    <row r="342" spans="11:11">
      <c r="K342" s="96"/>
    </row>
    <row r="343" spans="11:11">
      <c r="K343" s="96"/>
    </row>
    <row r="344" spans="11:11">
      <c r="K344" s="96"/>
    </row>
    <row r="345" spans="11:11">
      <c r="K345" s="96"/>
    </row>
    <row r="346" spans="11:11">
      <c r="K346" s="96"/>
    </row>
    <row r="347" spans="11:11">
      <c r="K347" s="96"/>
    </row>
    <row r="348" spans="11:11">
      <c r="K348" s="96"/>
    </row>
    <row r="349" spans="11:11">
      <c r="K349" s="96"/>
    </row>
    <row r="350" spans="11:11">
      <c r="K350" s="96"/>
    </row>
    <row r="351" spans="11:11">
      <c r="K351" s="96"/>
    </row>
    <row r="352" spans="11:11">
      <c r="K352" s="96"/>
    </row>
    <row r="353" spans="11:11">
      <c r="K353" s="96"/>
    </row>
    <row r="354" spans="11:11">
      <c r="K354" s="96"/>
    </row>
    <row r="355" spans="11:11">
      <c r="K355" s="96"/>
    </row>
    <row r="356" spans="11:11">
      <c r="K356" s="96"/>
    </row>
    <row r="357" spans="11:11">
      <c r="K357" s="96"/>
    </row>
    <row r="358" spans="11:11">
      <c r="K358" s="96"/>
    </row>
    <row r="359" spans="11:11">
      <c r="K359" s="96"/>
    </row>
    <row r="360" spans="11:11">
      <c r="K360" s="96"/>
    </row>
    <row r="361" spans="11:11">
      <c r="K361" s="96"/>
    </row>
    <row r="362" spans="11:11">
      <c r="K362" s="96"/>
    </row>
    <row r="363" spans="11:11">
      <c r="K363" s="96"/>
    </row>
    <row r="364" spans="11:11">
      <c r="K364" s="96"/>
    </row>
    <row r="365" spans="11:11">
      <c r="K365" s="96"/>
    </row>
    <row r="366" spans="11:11">
      <c r="K366" s="96"/>
    </row>
    <row r="367" spans="11:11">
      <c r="K367" s="96"/>
    </row>
    <row r="368" spans="11:11">
      <c r="K368" s="96"/>
    </row>
    <row r="369" spans="11:11">
      <c r="K369" s="96"/>
    </row>
    <row r="370" spans="11:11">
      <c r="K370" s="96"/>
    </row>
    <row r="371" spans="11:11">
      <c r="K371" s="96"/>
    </row>
    <row r="372" spans="11:11">
      <c r="K372" s="96"/>
    </row>
    <row r="373" spans="11:11">
      <c r="K373" s="96"/>
    </row>
    <row r="374" spans="11:11">
      <c r="K374" s="96"/>
    </row>
    <row r="375" spans="11:11">
      <c r="K375" s="96"/>
    </row>
    <row r="376" spans="11:11">
      <c r="K376" s="96"/>
    </row>
    <row r="377" spans="11:11">
      <c r="K377" s="96"/>
    </row>
    <row r="378" spans="11:11">
      <c r="K378" s="96"/>
    </row>
    <row r="379" spans="11:11">
      <c r="K379" s="96"/>
    </row>
    <row r="380" spans="11:11">
      <c r="K380" s="96"/>
    </row>
    <row r="381" spans="11:11">
      <c r="K381" s="96"/>
    </row>
    <row r="382" spans="11:11">
      <c r="K382" s="96"/>
    </row>
    <row r="383" spans="11:11">
      <c r="K383" s="96"/>
    </row>
    <row r="384" spans="11:11">
      <c r="K384" s="96"/>
    </row>
    <row r="385" spans="11:11">
      <c r="K385" s="96"/>
    </row>
    <row r="386" spans="11:11">
      <c r="K386" s="96"/>
    </row>
    <row r="387" spans="11:11">
      <c r="K387" s="96"/>
    </row>
    <row r="388" spans="11:11">
      <c r="K388" s="96"/>
    </row>
    <row r="389" spans="11:11">
      <c r="K389" s="96"/>
    </row>
    <row r="390" spans="11:11">
      <c r="K390" s="96"/>
    </row>
    <row r="391" spans="11:11">
      <c r="K391" s="96"/>
    </row>
    <row r="392" spans="11:11">
      <c r="K392" s="96"/>
    </row>
    <row r="393" spans="11:11">
      <c r="K393" s="96"/>
    </row>
    <row r="394" spans="11:11">
      <c r="K394" s="96"/>
    </row>
    <row r="395" spans="11:11">
      <c r="K395" s="96"/>
    </row>
    <row r="396" spans="11:11">
      <c r="K396" s="96"/>
    </row>
    <row r="397" spans="11:11">
      <c r="K397" s="96"/>
    </row>
    <row r="398" spans="11:11">
      <c r="K398" s="96"/>
    </row>
    <row r="399" spans="11:11">
      <c r="K399" s="96"/>
    </row>
    <row r="400" spans="11:11">
      <c r="K400" s="96"/>
    </row>
    <row r="401" spans="11:11">
      <c r="K401" s="96"/>
    </row>
    <row r="402" spans="11:11">
      <c r="K402" s="96"/>
    </row>
    <row r="403" spans="11:11">
      <c r="K403" s="96"/>
    </row>
    <row r="404" spans="11:11">
      <c r="K404" s="96"/>
    </row>
    <row r="405" spans="11:11">
      <c r="K405" s="96"/>
    </row>
    <row r="406" spans="11:11">
      <c r="K406" s="96"/>
    </row>
    <row r="407" spans="11:11">
      <c r="K407" s="96"/>
    </row>
    <row r="408" spans="11:11">
      <c r="K408" s="96"/>
    </row>
    <row r="409" spans="11:11">
      <c r="K409" s="96"/>
    </row>
    <row r="410" spans="11:11">
      <c r="K410" s="96"/>
    </row>
    <row r="411" spans="11:11">
      <c r="K411" s="96"/>
    </row>
  </sheetData>
  <sheetProtection password="F441" sheet="1" objects="1" scenarios="1"/>
  <sortState ref="G138:H192">
    <sortCondition ref="G138"/>
  </sortState>
  <mergeCells count="3">
    <mergeCell ref="C71:D71"/>
    <mergeCell ref="E71:F71"/>
    <mergeCell ref="G71:I71"/>
  </mergeCells>
  <pageMargins left="0.7" right="0.7" top="0.75" bottom="0.75" header="0.3" footer="0.3"/>
</worksheet>
</file>

<file path=xl/worksheets/sheet6.xml><?xml version="1.0" encoding="utf-8"?>
<worksheet xmlns="http://schemas.openxmlformats.org/spreadsheetml/2006/main" xmlns:r="http://schemas.openxmlformats.org/officeDocument/2006/relationships">
  <sheetPr>
    <tabColor theme="9" tint="0.59999389629810485"/>
  </sheetPr>
  <dimension ref="A1:K124"/>
  <sheetViews>
    <sheetView tabSelected="1" topLeftCell="A3" zoomScaleNormal="100" workbookViewId="0">
      <pane xSplit="3" ySplit="4" topLeftCell="D7" activePane="bottomRight" state="frozen"/>
      <selection activeCell="H19" sqref="H19"/>
      <selection pane="topRight" activeCell="H19" sqref="H19"/>
      <selection pane="bottomLeft" activeCell="H19" sqref="H19"/>
      <selection pane="bottomRight" activeCell="M11" sqref="M11"/>
    </sheetView>
  </sheetViews>
  <sheetFormatPr defaultColWidth="9.59765625" defaultRowHeight="12.75"/>
  <cols>
    <col min="1" max="1" width="14.19921875" style="149" customWidth="1"/>
    <col min="2" max="2" width="29.19921875" style="149" customWidth="1"/>
    <col min="3" max="3" width="13.59765625" style="149" customWidth="1"/>
    <col min="4" max="4" width="22.19921875" style="142" customWidth="1"/>
    <col min="5" max="7" width="20.796875" style="142" bestFit="1" customWidth="1"/>
    <col min="8" max="8" width="23" style="142" bestFit="1" customWidth="1"/>
    <col min="9" max="9" width="17.796875" style="142" bestFit="1" customWidth="1"/>
    <col min="10" max="10" width="20.796875" style="142" bestFit="1" customWidth="1"/>
    <col min="11" max="11" width="22.19921875" style="142" customWidth="1"/>
    <col min="12" max="12" width="18.796875" style="142" customWidth="1"/>
    <col min="13" max="16384" width="9.59765625" style="142"/>
  </cols>
  <sheetData>
    <row r="1" spans="1:11" ht="12" hidden="1" customHeight="1">
      <c r="A1" s="257" t="s">
        <v>693</v>
      </c>
      <c r="B1" s="258" t="s">
        <v>1396</v>
      </c>
      <c r="C1" s="258" t="s">
        <v>1437</v>
      </c>
      <c r="D1" s="259" t="s">
        <v>1397</v>
      </c>
      <c r="E1" s="260" t="s">
        <v>1398</v>
      </c>
      <c r="F1" s="259" t="s">
        <v>1399</v>
      </c>
      <c r="G1" s="260" t="s">
        <v>1400</v>
      </c>
      <c r="H1" s="261" t="s">
        <v>1403</v>
      </c>
      <c r="I1" s="262" t="s">
        <v>1404</v>
      </c>
      <c r="J1" s="263" t="s">
        <v>1405</v>
      </c>
      <c r="K1" s="188" t="s">
        <v>1406</v>
      </c>
    </row>
    <row r="2" spans="1:11" ht="15" customHeight="1">
      <c r="E2" s="192"/>
    </row>
    <row r="3" spans="1:11" ht="18">
      <c r="A3" s="566" t="s">
        <v>1434</v>
      </c>
      <c r="B3" s="567"/>
      <c r="C3" s="567"/>
      <c r="D3" s="567"/>
    </row>
    <row r="4" spans="1:11" s="144" customFormat="1">
      <c r="A4" s="143"/>
      <c r="B4" s="143"/>
      <c r="C4" s="143"/>
      <c r="D4" s="564" t="s">
        <v>1380</v>
      </c>
      <c r="E4" s="565"/>
      <c r="F4" s="560" t="s">
        <v>37</v>
      </c>
      <c r="G4" s="560"/>
      <c r="H4" s="561" t="s">
        <v>1381</v>
      </c>
      <c r="I4" s="562"/>
      <c r="J4" s="563"/>
    </row>
    <row r="5" spans="1:11" s="145" customFormat="1">
      <c r="A5" s="137" t="s">
        <v>621</v>
      </c>
      <c r="B5" s="137" t="s">
        <v>41</v>
      </c>
      <c r="C5" s="190" t="s">
        <v>694</v>
      </c>
      <c r="D5" s="154" t="s">
        <v>1383</v>
      </c>
      <c r="E5" s="155" t="s">
        <v>1384</v>
      </c>
      <c r="F5" s="154" t="s">
        <v>1383</v>
      </c>
      <c r="G5" s="155" t="s">
        <v>1384</v>
      </c>
      <c r="H5" s="154" t="s">
        <v>1385</v>
      </c>
      <c r="I5" s="154" t="s">
        <v>1386</v>
      </c>
      <c r="J5" s="154" t="s">
        <v>672</v>
      </c>
      <c r="K5" s="154" t="s">
        <v>53</v>
      </c>
    </row>
    <row r="6" spans="1:11" s="146" customFormat="1" ht="12" customHeight="1">
      <c r="A6" s="136"/>
      <c r="B6" s="136" t="s">
        <v>878</v>
      </c>
      <c r="C6" s="135"/>
      <c r="D6" s="135">
        <f>AVERAGE(D8:D62)</f>
        <v>520687.41745454556</v>
      </c>
      <c r="E6" s="135">
        <f t="shared" ref="E6:K6" si="0">AVERAGE(E8:E62)</f>
        <v>3357070.3065454541</v>
      </c>
      <c r="F6" s="135">
        <f t="shared" si="0"/>
        <v>12454768.75745455</v>
      </c>
      <c r="G6" s="135">
        <f t="shared" si="0"/>
        <v>260870.07436363635</v>
      </c>
      <c r="H6" s="135">
        <f t="shared" si="0"/>
        <v>21667711.229090907</v>
      </c>
      <c r="I6" s="135">
        <f t="shared" si="0"/>
        <v>76320.884727272729</v>
      </c>
      <c r="J6" s="135">
        <f t="shared" si="0"/>
        <v>1338257.5481818183</v>
      </c>
      <c r="K6" s="135">
        <f t="shared" si="0"/>
        <v>39675686.217818171</v>
      </c>
    </row>
    <row r="7" spans="1:11" s="146" customFormat="1" ht="12" customHeight="1">
      <c r="A7" s="391" t="s">
        <v>1439</v>
      </c>
      <c r="B7" s="392" t="s">
        <v>1485</v>
      </c>
      <c r="C7" s="392" t="s">
        <v>1486</v>
      </c>
      <c r="D7" s="392" t="s">
        <v>1487</v>
      </c>
      <c r="E7" s="392" t="s">
        <v>1488</v>
      </c>
      <c r="F7" s="392" t="s">
        <v>1489</v>
      </c>
      <c r="G7" s="392" t="s">
        <v>1490</v>
      </c>
      <c r="H7" s="392" t="s">
        <v>1491</v>
      </c>
      <c r="I7" s="392" t="s">
        <v>1492</v>
      </c>
      <c r="J7" s="392" t="s">
        <v>1493</v>
      </c>
      <c r="K7" s="393" t="s">
        <v>1494</v>
      </c>
    </row>
    <row r="8" spans="1:11" ht="25.5">
      <c r="A8" s="388">
        <v>570</v>
      </c>
      <c r="B8" s="384" t="str">
        <f t="shared" ref="B8:B39" si="1">VLOOKUP($A8,num,$B$1)</f>
        <v>Academy for Career Exploration</v>
      </c>
      <c r="C8" s="385">
        <f>VLOOKUP('Rev by Fund Type and Source'!$A8,num,5)</f>
        <v>221.16111111111101</v>
      </c>
      <c r="D8" s="385">
        <f t="shared" ref="D8:J17" si="2">VLOOKUP($A8,revtype,D$1)</f>
        <v>195537.25</v>
      </c>
      <c r="E8" s="385">
        <f t="shared" si="2"/>
        <v>113664.79</v>
      </c>
      <c r="F8" s="385">
        <f t="shared" si="2"/>
        <v>0</v>
      </c>
      <c r="G8" s="385">
        <f t="shared" si="2"/>
        <v>0</v>
      </c>
      <c r="H8" s="385">
        <f t="shared" si="2"/>
        <v>0</v>
      </c>
      <c r="I8" s="385">
        <f t="shared" si="2"/>
        <v>116460</v>
      </c>
      <c r="J8" s="385">
        <f t="shared" si="2"/>
        <v>3007318.04</v>
      </c>
      <c r="K8" s="390">
        <f>SUM(Table20[[#This Row],[Filter4]:[Filter10]])</f>
        <v>3432980.08</v>
      </c>
    </row>
    <row r="9" spans="1:11" ht="12" customHeight="1">
      <c r="A9" s="389">
        <v>10</v>
      </c>
      <c r="B9" s="386" t="str">
        <f t="shared" si="1"/>
        <v>Barrington</v>
      </c>
      <c r="C9" s="385">
        <f>VLOOKUP('Rev by Fund Type and Source'!$A9,num,5)</f>
        <v>3301.3416666666672</v>
      </c>
      <c r="D9" s="385">
        <f t="shared" si="2"/>
        <v>342716.76</v>
      </c>
      <c r="E9" s="385">
        <f t="shared" si="2"/>
        <v>1174115.72</v>
      </c>
      <c r="F9" s="385">
        <f t="shared" si="2"/>
        <v>2282481</v>
      </c>
      <c r="G9" s="385">
        <f t="shared" si="2"/>
        <v>8540.39</v>
      </c>
      <c r="H9" s="385">
        <f t="shared" si="2"/>
        <v>40754328</v>
      </c>
      <c r="I9" s="385">
        <f t="shared" si="2"/>
        <v>5494.17</v>
      </c>
      <c r="J9" s="385">
        <f t="shared" si="2"/>
        <v>657460.82999999996</v>
      </c>
      <c r="K9" s="390">
        <f>SUM(Table20[[#This Row],[Filter4]:[Filter10]])</f>
        <v>45225136.869999997</v>
      </c>
    </row>
    <row r="10" spans="1:11">
      <c r="A10" s="388">
        <v>580</v>
      </c>
      <c r="B10" s="387" t="str">
        <f t="shared" si="1"/>
        <v xml:space="preserve">Beacon </v>
      </c>
      <c r="C10" s="385">
        <f>VLOOKUP('Rev by Fund Type and Source'!$A10,num,5)</f>
        <v>223.33333333333331</v>
      </c>
      <c r="D10" s="385">
        <f t="shared" si="2"/>
        <v>86046</v>
      </c>
      <c r="E10" s="385">
        <f t="shared" si="2"/>
        <v>216885.81</v>
      </c>
      <c r="F10" s="385">
        <f t="shared" si="2"/>
        <v>1637280</v>
      </c>
      <c r="G10" s="385">
        <f t="shared" si="2"/>
        <v>702.93</v>
      </c>
      <c r="H10" s="385">
        <f t="shared" si="2"/>
        <v>0</v>
      </c>
      <c r="I10" s="385">
        <f t="shared" si="2"/>
        <v>5802.53</v>
      </c>
      <c r="J10" s="385">
        <f t="shared" si="2"/>
        <v>977616.54</v>
      </c>
      <c r="K10" s="390">
        <f>SUM(Table20[[#This Row],[Filter4]:[Filter10]])</f>
        <v>2924333.81</v>
      </c>
    </row>
    <row r="11" spans="1:11">
      <c r="A11" s="388">
        <v>540</v>
      </c>
      <c r="B11" s="387" t="str">
        <f t="shared" si="1"/>
        <v xml:space="preserve">Blackstone Academy </v>
      </c>
      <c r="C11" s="385">
        <f>VLOOKUP('Rev by Fund Type and Source'!$A11,num,5)</f>
        <v>165.18</v>
      </c>
      <c r="D11" s="385">
        <f t="shared" si="2"/>
        <v>181655.75</v>
      </c>
      <c r="E11" s="385">
        <f t="shared" si="2"/>
        <v>253208.54</v>
      </c>
      <c r="F11" s="385">
        <f t="shared" si="2"/>
        <v>1481056</v>
      </c>
      <c r="G11" s="385">
        <f t="shared" si="2"/>
        <v>764</v>
      </c>
      <c r="H11" s="385">
        <f t="shared" si="2"/>
        <v>0</v>
      </c>
      <c r="I11" s="385">
        <f t="shared" si="2"/>
        <v>25712</v>
      </c>
      <c r="J11" s="385">
        <f t="shared" si="2"/>
        <v>394934.24</v>
      </c>
      <c r="K11" s="390">
        <f>SUM(Table20[[#This Row],[Filter4]:[Filter10]])</f>
        <v>2337330.5300000003</v>
      </c>
    </row>
    <row r="12" spans="1:11">
      <c r="A12" s="388">
        <v>960</v>
      </c>
      <c r="B12" s="387" t="str">
        <f t="shared" si="1"/>
        <v xml:space="preserve">Bristol-Warren </v>
      </c>
      <c r="C12" s="385">
        <f>VLOOKUP('Rev by Fund Type and Source'!$A12,num,5)</f>
        <v>3389.6111111111109</v>
      </c>
      <c r="D12" s="385">
        <f t="shared" si="2"/>
        <v>389282.68</v>
      </c>
      <c r="E12" s="385">
        <f t="shared" si="2"/>
        <v>3721566.85</v>
      </c>
      <c r="F12" s="385">
        <f t="shared" si="2"/>
        <v>17770329.829999998</v>
      </c>
      <c r="G12" s="385">
        <f t="shared" si="2"/>
        <v>2614641.48</v>
      </c>
      <c r="H12" s="385">
        <f t="shared" si="2"/>
        <v>33052684</v>
      </c>
      <c r="I12" s="385">
        <f t="shared" si="2"/>
        <v>43049.13</v>
      </c>
      <c r="J12" s="385">
        <f t="shared" si="2"/>
        <v>1569658.01</v>
      </c>
      <c r="K12" s="390">
        <f>SUM(Table20[[#This Row],[Filter4]:[Filter10]])</f>
        <v>59161211.980000004</v>
      </c>
    </row>
    <row r="13" spans="1:11">
      <c r="A13" s="389">
        <v>30</v>
      </c>
      <c r="B13" s="386" t="str">
        <f t="shared" si="1"/>
        <v>Burrillville</v>
      </c>
      <c r="C13" s="385">
        <f>VLOOKUP('Rev by Fund Type and Source'!$A13,num,5)</f>
        <v>2418.1666666666665</v>
      </c>
      <c r="D13" s="385">
        <f t="shared" si="2"/>
        <v>345076.54</v>
      </c>
      <c r="E13" s="385">
        <f t="shared" si="2"/>
        <v>2099808.64</v>
      </c>
      <c r="F13" s="385">
        <f t="shared" si="2"/>
        <v>13040258</v>
      </c>
      <c r="G13" s="385">
        <f t="shared" si="2"/>
        <v>191806.97</v>
      </c>
      <c r="H13" s="385">
        <f t="shared" si="2"/>
        <v>14983472.460000001</v>
      </c>
      <c r="I13" s="385">
        <f t="shared" si="2"/>
        <v>14614.08</v>
      </c>
      <c r="J13" s="385">
        <f t="shared" si="2"/>
        <v>917928.12</v>
      </c>
      <c r="K13" s="390">
        <f>SUM(Table20[[#This Row],[Filter4]:[Filter10]])</f>
        <v>31592964.809999999</v>
      </c>
    </row>
    <row r="14" spans="1:11">
      <c r="A14" s="389">
        <v>40</v>
      </c>
      <c r="B14" s="386" t="str">
        <f t="shared" si="1"/>
        <v>Central Falls</v>
      </c>
      <c r="C14" s="385">
        <f>VLOOKUP('Rev by Fund Type and Source'!$A14,num,5)</f>
        <v>2724.4502762430939</v>
      </c>
      <c r="D14" s="385">
        <f t="shared" si="2"/>
        <v>645842.01</v>
      </c>
      <c r="E14" s="385">
        <f t="shared" si="2"/>
        <v>10180654.789999999</v>
      </c>
      <c r="F14" s="385">
        <f t="shared" si="2"/>
        <v>39167832</v>
      </c>
      <c r="G14" s="385">
        <f t="shared" si="2"/>
        <v>96119.03</v>
      </c>
      <c r="H14" s="385">
        <f t="shared" si="2"/>
        <v>1195421.46</v>
      </c>
      <c r="I14" s="385">
        <f t="shared" si="2"/>
        <v>212672</v>
      </c>
      <c r="J14" s="385">
        <f t="shared" si="2"/>
        <v>263575.62</v>
      </c>
      <c r="K14" s="390">
        <f>SUM(Table20[[#This Row],[Filter4]:[Filter10]])</f>
        <v>51762116.909999996</v>
      </c>
    </row>
    <row r="15" spans="1:11">
      <c r="A15" s="388">
        <v>980</v>
      </c>
      <c r="B15" s="387" t="str">
        <f t="shared" si="1"/>
        <v xml:space="preserve">Chariho </v>
      </c>
      <c r="C15" s="385">
        <f>VLOOKUP('Rev by Fund Type and Source'!$A15,num,5)</f>
        <v>3421.5749999999966</v>
      </c>
      <c r="D15" s="385">
        <f t="shared" si="2"/>
        <v>533372.91</v>
      </c>
      <c r="E15" s="385">
        <f t="shared" si="2"/>
        <v>3080574.61</v>
      </c>
      <c r="F15" s="385">
        <f t="shared" si="2"/>
        <v>13056426.9</v>
      </c>
      <c r="G15" s="385">
        <f t="shared" si="2"/>
        <v>714515.73</v>
      </c>
      <c r="H15" s="385">
        <f t="shared" si="2"/>
        <v>39601742.909999996</v>
      </c>
      <c r="I15" s="385">
        <f t="shared" si="2"/>
        <v>196082.19</v>
      </c>
      <c r="J15" s="385">
        <f t="shared" si="2"/>
        <v>4908169.57</v>
      </c>
      <c r="K15" s="390">
        <f>SUM(Table20[[#This Row],[Filter4]:[Filter10]])</f>
        <v>62090884.819999993</v>
      </c>
    </row>
    <row r="16" spans="1:11">
      <c r="A16" s="388">
        <v>550</v>
      </c>
      <c r="B16" s="387" t="str">
        <f t="shared" si="1"/>
        <v>Compass School</v>
      </c>
      <c r="C16" s="385">
        <f>VLOOKUP('Rev by Fund Type and Source'!$A16,num,5)</f>
        <v>161.04</v>
      </c>
      <c r="D16" s="385">
        <f t="shared" si="2"/>
        <v>4806.2299999999996</v>
      </c>
      <c r="E16" s="385">
        <f t="shared" si="2"/>
        <v>88644.56</v>
      </c>
      <c r="F16" s="385">
        <f t="shared" si="2"/>
        <v>579438</v>
      </c>
      <c r="G16" s="385">
        <f t="shared" si="2"/>
        <v>93299</v>
      </c>
      <c r="H16" s="385">
        <f t="shared" si="2"/>
        <v>0</v>
      </c>
      <c r="I16" s="385">
        <f t="shared" si="2"/>
        <v>97400</v>
      </c>
      <c r="J16" s="385">
        <f t="shared" si="2"/>
        <v>1762112.05</v>
      </c>
      <c r="K16" s="390">
        <f>SUM(Table20[[#This Row],[Filter4]:[Filter10]])</f>
        <v>2625699.8399999999</v>
      </c>
    </row>
    <row r="17" spans="1:11">
      <c r="A17" s="389">
        <v>60</v>
      </c>
      <c r="B17" s="386" t="str">
        <f t="shared" si="1"/>
        <v xml:space="preserve">Coventry </v>
      </c>
      <c r="C17" s="385">
        <f>VLOOKUP('Rev by Fund Type and Source'!$A17,num,5)</f>
        <v>4970.9750000000013</v>
      </c>
      <c r="D17" s="385">
        <f t="shared" si="2"/>
        <v>585212.85</v>
      </c>
      <c r="E17" s="385">
        <f t="shared" si="2"/>
        <v>4452351.58</v>
      </c>
      <c r="F17" s="385">
        <f t="shared" si="2"/>
        <v>17841361</v>
      </c>
      <c r="G17" s="385">
        <f t="shared" si="2"/>
        <v>151415.43</v>
      </c>
      <c r="H17" s="385">
        <f t="shared" si="2"/>
        <v>43055728</v>
      </c>
      <c r="I17" s="385">
        <f t="shared" si="2"/>
        <v>58888.92</v>
      </c>
      <c r="J17" s="385">
        <f t="shared" si="2"/>
        <v>1760283.35</v>
      </c>
      <c r="K17" s="390">
        <f>SUM(Table20[[#This Row],[Filter4]:[Filter10]])</f>
        <v>67905241.129999995</v>
      </c>
    </row>
    <row r="18" spans="1:11">
      <c r="A18" s="389">
        <v>70</v>
      </c>
      <c r="B18" s="386" t="str">
        <f t="shared" si="1"/>
        <v xml:space="preserve">Cranston </v>
      </c>
      <c r="C18" s="385">
        <f>VLOOKUP('Rev by Fund Type and Source'!$A18,num,5)</f>
        <v>10030.85</v>
      </c>
      <c r="D18" s="385">
        <f t="shared" ref="D18:J27" si="3">VLOOKUP($A18,revtype,D$1)</f>
        <v>1869335.35</v>
      </c>
      <c r="E18" s="385">
        <f t="shared" si="3"/>
        <v>10770133.560000001</v>
      </c>
      <c r="F18" s="385">
        <f t="shared" si="3"/>
        <v>34064447</v>
      </c>
      <c r="G18" s="385">
        <f t="shared" si="3"/>
        <v>433743.51</v>
      </c>
      <c r="H18" s="385">
        <f t="shared" si="3"/>
        <v>90882652</v>
      </c>
      <c r="I18" s="385">
        <f t="shared" si="3"/>
        <v>443397.31</v>
      </c>
      <c r="J18" s="385">
        <f t="shared" si="3"/>
        <v>2907655.15</v>
      </c>
      <c r="K18" s="390">
        <f>SUM(Table20[[#This Row],[Filter4]:[Filter10]])</f>
        <v>141371363.88</v>
      </c>
    </row>
    <row r="19" spans="1:11">
      <c r="A19" s="389">
        <v>80</v>
      </c>
      <c r="B19" s="386" t="str">
        <f t="shared" si="1"/>
        <v xml:space="preserve">Cumberland </v>
      </c>
      <c r="C19" s="385">
        <f>VLOOKUP('Rev by Fund Type and Source'!$A19,num,5)</f>
        <v>4470.2088888888884</v>
      </c>
      <c r="D19" s="385">
        <f t="shared" si="3"/>
        <v>610268.96</v>
      </c>
      <c r="E19" s="385">
        <f t="shared" si="3"/>
        <v>3718810.58</v>
      </c>
      <c r="F19" s="385">
        <f t="shared" si="3"/>
        <v>11767529</v>
      </c>
      <c r="G19" s="385">
        <f t="shared" si="3"/>
        <v>29400.43</v>
      </c>
      <c r="H19" s="385">
        <f t="shared" si="3"/>
        <v>36202474</v>
      </c>
      <c r="I19" s="385">
        <f t="shared" si="3"/>
        <v>225.79</v>
      </c>
      <c r="J19" s="385">
        <f t="shared" si="3"/>
        <v>2511993.36</v>
      </c>
      <c r="K19" s="390">
        <f>SUM(Table20[[#This Row],[Filter4]:[Filter10]])</f>
        <v>54840702.119999997</v>
      </c>
    </row>
    <row r="20" spans="1:11">
      <c r="A20" s="388">
        <v>400</v>
      </c>
      <c r="B20" s="387" t="str">
        <f t="shared" si="1"/>
        <v>Davies Career &amp; Tech</v>
      </c>
      <c r="C20" s="385">
        <f>VLOOKUP('Rev by Fund Type and Source'!$A20,num,5)</f>
        <v>810.25555555555559</v>
      </c>
      <c r="D20" s="385">
        <f t="shared" si="3"/>
        <v>0</v>
      </c>
      <c r="E20" s="385">
        <f t="shared" si="3"/>
        <v>1972873.16</v>
      </c>
      <c r="F20" s="385">
        <f t="shared" si="3"/>
        <v>13310676.050000001</v>
      </c>
      <c r="G20" s="385">
        <f t="shared" si="3"/>
        <v>6117.4</v>
      </c>
      <c r="H20" s="385">
        <f t="shared" si="3"/>
        <v>0</v>
      </c>
      <c r="I20" s="385">
        <f t="shared" si="3"/>
        <v>0</v>
      </c>
      <c r="J20" s="385">
        <f t="shared" si="3"/>
        <v>749240.75</v>
      </c>
      <c r="K20" s="390">
        <f>SUM(Table20[[#This Row],[Filter4]:[Filter10]])</f>
        <v>16038907.360000001</v>
      </c>
    </row>
    <row r="21" spans="1:11">
      <c r="A21" s="389">
        <v>90</v>
      </c>
      <c r="B21" s="386" t="str">
        <f t="shared" si="1"/>
        <v xml:space="preserve">East Greenwich </v>
      </c>
      <c r="C21" s="385">
        <f>VLOOKUP('Rev by Fund Type and Source'!$A21,num,5)</f>
        <v>2323.8555555555558</v>
      </c>
      <c r="D21" s="385">
        <f t="shared" si="3"/>
        <v>313941.8</v>
      </c>
      <c r="E21" s="385">
        <f t="shared" si="3"/>
        <v>982243.34</v>
      </c>
      <c r="F21" s="385">
        <f t="shared" si="3"/>
        <v>1443506</v>
      </c>
      <c r="G21" s="385">
        <f t="shared" si="3"/>
        <v>6348.63</v>
      </c>
      <c r="H21" s="385">
        <f t="shared" si="3"/>
        <v>30501077</v>
      </c>
      <c r="I21" s="385">
        <f t="shared" si="3"/>
        <v>8500</v>
      </c>
      <c r="J21" s="385">
        <f t="shared" si="3"/>
        <v>714488.64</v>
      </c>
      <c r="K21" s="390">
        <f>SUM(Table20[[#This Row],[Filter4]:[Filter10]])</f>
        <v>33970105.409999996</v>
      </c>
    </row>
    <row r="22" spans="1:11">
      <c r="A22" s="388">
        <v>100</v>
      </c>
      <c r="B22" s="387" t="str">
        <f t="shared" si="1"/>
        <v xml:space="preserve">East Providence </v>
      </c>
      <c r="C22" s="385">
        <f>VLOOKUP('Rev by Fund Type and Source'!$A22,num,5)</f>
        <v>5338.2638888888887</v>
      </c>
      <c r="D22" s="385">
        <f t="shared" si="3"/>
        <v>2197174.5699999998</v>
      </c>
      <c r="E22" s="385">
        <f t="shared" si="3"/>
        <v>4960183.62</v>
      </c>
      <c r="F22" s="385">
        <f t="shared" si="3"/>
        <v>24862194.640000001</v>
      </c>
      <c r="G22" s="385">
        <f t="shared" si="3"/>
        <v>712623.55</v>
      </c>
      <c r="H22" s="385">
        <f t="shared" si="3"/>
        <v>47411142.93</v>
      </c>
      <c r="I22" s="385">
        <f t="shared" si="3"/>
        <v>9741.8799999999992</v>
      </c>
      <c r="J22" s="385">
        <f t="shared" si="3"/>
        <v>870860.16</v>
      </c>
      <c r="K22" s="390">
        <f>SUM(Table20[[#This Row],[Filter4]:[Filter10]])</f>
        <v>81023921.349999994</v>
      </c>
    </row>
    <row r="23" spans="1:11">
      <c r="A23" s="388">
        <v>970</v>
      </c>
      <c r="B23" s="387" t="str">
        <f t="shared" si="1"/>
        <v xml:space="preserve">Exeter W. Greenwich </v>
      </c>
      <c r="C23" s="385">
        <f>VLOOKUP('Rev by Fund Type and Source'!$A23,num,5)</f>
        <v>1678.9027777777778</v>
      </c>
      <c r="D23" s="385">
        <f t="shared" si="3"/>
        <v>442252.65</v>
      </c>
      <c r="E23" s="385">
        <f t="shared" si="3"/>
        <v>1069172.95</v>
      </c>
      <c r="F23" s="385">
        <f t="shared" si="3"/>
        <v>6483351</v>
      </c>
      <c r="G23" s="385">
        <f t="shared" si="3"/>
        <v>550382.30000000005</v>
      </c>
      <c r="H23" s="385">
        <f t="shared" si="3"/>
        <v>22777234</v>
      </c>
      <c r="I23" s="385">
        <f t="shared" si="3"/>
        <v>0</v>
      </c>
      <c r="J23" s="385">
        <f t="shared" si="3"/>
        <v>1065497.8600000001</v>
      </c>
      <c r="K23" s="390">
        <f>SUM(Table20[[#This Row],[Filter4]:[Filter10]])</f>
        <v>32387890.759999998</v>
      </c>
    </row>
    <row r="24" spans="1:11">
      <c r="A24" s="388">
        <v>120</v>
      </c>
      <c r="B24" s="387" t="str">
        <f t="shared" si="1"/>
        <v xml:space="preserve">Foster </v>
      </c>
      <c r="C24" s="385">
        <f>VLOOKUP('Rev by Fund Type and Source'!$A24,num,5)</f>
        <v>265.07222222222219</v>
      </c>
      <c r="D24" s="385">
        <f t="shared" si="3"/>
        <v>0</v>
      </c>
      <c r="E24" s="385">
        <f t="shared" si="3"/>
        <v>111243.86</v>
      </c>
      <c r="F24" s="385">
        <f t="shared" si="3"/>
        <v>1183413</v>
      </c>
      <c r="G24" s="385">
        <f t="shared" si="3"/>
        <v>11137.84</v>
      </c>
      <c r="H24" s="385">
        <f t="shared" si="3"/>
        <v>2989332.96</v>
      </c>
      <c r="I24" s="385">
        <f t="shared" si="3"/>
        <v>0</v>
      </c>
      <c r="J24" s="385">
        <f t="shared" si="3"/>
        <v>43516.4</v>
      </c>
      <c r="K24" s="390">
        <f>SUM(Table20[[#This Row],[Filter4]:[Filter10]])</f>
        <v>4338644.0600000005</v>
      </c>
    </row>
    <row r="25" spans="1:11">
      <c r="A25" s="388">
        <v>990</v>
      </c>
      <c r="B25" s="387" t="str">
        <f t="shared" si="1"/>
        <v xml:space="preserve">Foster-Glocester </v>
      </c>
      <c r="C25" s="385">
        <f>VLOOKUP('Rev by Fund Type and Source'!$A25,num,5)</f>
        <v>1226.7111111111112</v>
      </c>
      <c r="D25" s="385">
        <f t="shared" si="3"/>
        <v>107849.19</v>
      </c>
      <c r="E25" s="385">
        <f t="shared" si="3"/>
        <v>931287.62</v>
      </c>
      <c r="F25" s="385">
        <f t="shared" si="3"/>
        <v>5021213</v>
      </c>
      <c r="G25" s="385">
        <f t="shared" si="3"/>
        <v>3185310.58</v>
      </c>
      <c r="H25" s="385">
        <f t="shared" si="3"/>
        <v>13970424.65</v>
      </c>
      <c r="I25" s="385">
        <f t="shared" si="3"/>
        <v>26965.13</v>
      </c>
      <c r="J25" s="385">
        <f t="shared" si="3"/>
        <v>1654012.21</v>
      </c>
      <c r="K25" s="390">
        <f>SUM(Table20[[#This Row],[Filter4]:[Filter10]])</f>
        <v>24897062.379999999</v>
      </c>
    </row>
    <row r="26" spans="1:11">
      <c r="A26" s="388">
        <v>130</v>
      </c>
      <c r="B26" s="387" t="str">
        <f t="shared" si="1"/>
        <v xml:space="preserve">Glocester </v>
      </c>
      <c r="C26" s="385">
        <f>VLOOKUP('Rev by Fund Type and Source'!$A26,num,5)</f>
        <v>554.72222222222217</v>
      </c>
      <c r="D26" s="385">
        <f t="shared" si="3"/>
        <v>83112</v>
      </c>
      <c r="E26" s="385">
        <f t="shared" si="3"/>
        <v>600195.79</v>
      </c>
      <c r="F26" s="385">
        <f t="shared" si="3"/>
        <v>2725127</v>
      </c>
      <c r="G26" s="385">
        <f t="shared" si="3"/>
        <v>92700.22</v>
      </c>
      <c r="H26" s="385">
        <f t="shared" si="3"/>
        <v>6372035</v>
      </c>
      <c r="I26" s="385">
        <f t="shared" si="3"/>
        <v>1685</v>
      </c>
      <c r="J26" s="385">
        <f t="shared" si="3"/>
        <v>182986.75</v>
      </c>
      <c r="K26" s="390">
        <f>SUM(Table20[[#This Row],[Filter4]:[Filter10]])</f>
        <v>10057841.76</v>
      </c>
    </row>
    <row r="27" spans="1:11">
      <c r="A27" s="388">
        <v>480</v>
      </c>
      <c r="B27" s="387" t="str">
        <f t="shared" si="1"/>
        <v xml:space="preserve">Highlander </v>
      </c>
      <c r="C27" s="385">
        <f>VLOOKUP('Rev by Fund Type and Source'!$A27,num,5)</f>
        <v>295.05</v>
      </c>
      <c r="D27" s="385">
        <f t="shared" si="3"/>
        <v>205984.85</v>
      </c>
      <c r="E27" s="385">
        <f t="shared" si="3"/>
        <v>528360.59</v>
      </c>
      <c r="F27" s="385">
        <f t="shared" si="3"/>
        <v>2591367.9900000002</v>
      </c>
      <c r="G27" s="385">
        <f t="shared" si="3"/>
        <v>111377</v>
      </c>
      <c r="H27" s="385">
        <f t="shared" si="3"/>
        <v>0</v>
      </c>
      <c r="I27" s="385">
        <f t="shared" si="3"/>
        <v>467118.04</v>
      </c>
      <c r="J27" s="385">
        <f t="shared" si="3"/>
        <v>1168268.95</v>
      </c>
      <c r="K27" s="390">
        <f>SUM(Table20[[#This Row],[Filter4]:[Filter10]])</f>
        <v>5072477.42</v>
      </c>
    </row>
    <row r="28" spans="1:11">
      <c r="A28" s="388">
        <v>530</v>
      </c>
      <c r="B28" s="387" t="str">
        <f t="shared" si="1"/>
        <v xml:space="preserve">International </v>
      </c>
      <c r="C28" s="385">
        <f>VLOOKUP('Rev by Fund Type and Source'!$A28,num,5)</f>
        <v>325.72777777777776</v>
      </c>
      <c r="D28" s="385">
        <f t="shared" ref="D28:J37" si="4">VLOOKUP($A28,revtype,D$1)</f>
        <v>51565</v>
      </c>
      <c r="E28" s="385">
        <f t="shared" si="4"/>
        <v>589581</v>
      </c>
      <c r="F28" s="385">
        <f t="shared" si="4"/>
        <v>2762161</v>
      </c>
      <c r="G28" s="385">
        <f t="shared" si="4"/>
        <v>6728</v>
      </c>
      <c r="H28" s="385">
        <f t="shared" si="4"/>
        <v>0</v>
      </c>
      <c r="I28" s="385">
        <f t="shared" si="4"/>
        <v>107457</v>
      </c>
      <c r="J28" s="385">
        <f t="shared" si="4"/>
        <v>1276254</v>
      </c>
      <c r="K28" s="390">
        <f>SUM(Table20[[#This Row],[Filter4]:[Filter10]])</f>
        <v>4793746</v>
      </c>
    </row>
    <row r="29" spans="1:11">
      <c r="A29" s="388">
        <v>150</v>
      </c>
      <c r="B29" s="387" t="str">
        <f t="shared" si="1"/>
        <v xml:space="preserve">Jamestown </v>
      </c>
      <c r="C29" s="385">
        <f>VLOOKUP('Rev by Fund Type and Source'!$A29,num,5)</f>
        <v>481.58011049723757</v>
      </c>
      <c r="D29" s="385">
        <f t="shared" si="4"/>
        <v>165535.73000000001</v>
      </c>
      <c r="E29" s="385">
        <f t="shared" si="4"/>
        <v>338538.22</v>
      </c>
      <c r="F29" s="385">
        <f t="shared" si="4"/>
        <v>352407</v>
      </c>
      <c r="G29" s="385">
        <f t="shared" si="4"/>
        <v>40954.89</v>
      </c>
      <c r="H29" s="385">
        <f t="shared" si="4"/>
        <v>11398023</v>
      </c>
      <c r="I29" s="385">
        <f t="shared" si="4"/>
        <v>89571.55</v>
      </c>
      <c r="J29" s="385">
        <f t="shared" si="4"/>
        <v>183654.58</v>
      </c>
      <c r="K29" s="390">
        <f>SUM(Table20[[#This Row],[Filter4]:[Filter10]])</f>
        <v>12568684.970000001</v>
      </c>
    </row>
    <row r="30" spans="1:11">
      <c r="A30" s="388">
        <v>160</v>
      </c>
      <c r="B30" s="387" t="str">
        <f t="shared" si="1"/>
        <v xml:space="preserve">Johnston </v>
      </c>
      <c r="C30" s="385">
        <f>VLOOKUP('Rev by Fund Type and Source'!$A30,num,5)</f>
        <v>2917.5166666666669</v>
      </c>
      <c r="D30" s="385">
        <f t="shared" si="4"/>
        <v>885394.94</v>
      </c>
      <c r="E30" s="385">
        <f t="shared" si="4"/>
        <v>2716647.39</v>
      </c>
      <c r="F30" s="385">
        <f t="shared" si="4"/>
        <v>9617585</v>
      </c>
      <c r="G30" s="385">
        <f t="shared" si="4"/>
        <v>14296.52</v>
      </c>
      <c r="H30" s="385">
        <f t="shared" si="4"/>
        <v>37129015</v>
      </c>
      <c r="I30" s="385">
        <f t="shared" si="4"/>
        <v>156408.73000000001</v>
      </c>
      <c r="J30" s="385">
        <f t="shared" si="4"/>
        <v>493366.94</v>
      </c>
      <c r="K30" s="390">
        <f>SUM(Table20[[#This Row],[Filter4]:[Filter10]])</f>
        <v>51012714.519999996</v>
      </c>
    </row>
    <row r="31" spans="1:11">
      <c r="A31" s="388">
        <v>520</v>
      </c>
      <c r="B31" s="387" t="str">
        <f t="shared" si="1"/>
        <v>Kingston Hill</v>
      </c>
      <c r="C31" s="385">
        <f>VLOOKUP('Rev by Fund Type and Source'!$A31,num,5)</f>
        <v>178.87027027027025</v>
      </c>
      <c r="D31" s="385">
        <f t="shared" si="4"/>
        <v>48699.53</v>
      </c>
      <c r="E31" s="385">
        <f t="shared" si="4"/>
        <v>148260.65</v>
      </c>
      <c r="F31" s="385">
        <f t="shared" si="4"/>
        <v>692088</v>
      </c>
      <c r="G31" s="385">
        <f t="shared" si="4"/>
        <v>61178.98</v>
      </c>
      <c r="H31" s="385">
        <f t="shared" si="4"/>
        <v>0</v>
      </c>
      <c r="I31" s="385">
        <f t="shared" si="4"/>
        <v>649.49</v>
      </c>
      <c r="J31" s="385">
        <f t="shared" si="4"/>
        <v>1932832.52</v>
      </c>
      <c r="K31" s="390">
        <f>SUM(Table20[[#This Row],[Filter4]:[Filter10]])</f>
        <v>2883709.17</v>
      </c>
    </row>
    <row r="32" spans="1:11">
      <c r="A32" s="388">
        <v>590</v>
      </c>
      <c r="B32" s="387" t="str">
        <f t="shared" si="1"/>
        <v>Learning Community</v>
      </c>
      <c r="C32" s="385">
        <f>VLOOKUP('Rev by Fund Type and Source'!$A32,num,5)</f>
        <v>521.83000000000004</v>
      </c>
      <c r="D32" s="385">
        <f t="shared" si="4"/>
        <v>440136.2</v>
      </c>
      <c r="E32" s="385">
        <f t="shared" si="4"/>
        <v>964896.73</v>
      </c>
      <c r="F32" s="385">
        <f t="shared" si="4"/>
        <v>5726737</v>
      </c>
      <c r="G32" s="385">
        <f t="shared" si="4"/>
        <v>101164</v>
      </c>
      <c r="H32" s="385">
        <f t="shared" si="4"/>
        <v>0</v>
      </c>
      <c r="I32" s="385">
        <f t="shared" si="4"/>
        <v>223978.56</v>
      </c>
      <c r="J32" s="385">
        <f t="shared" si="4"/>
        <v>1150408.45</v>
      </c>
      <c r="K32" s="390">
        <f>SUM(Table20[[#This Row],[Filter4]:[Filter10]])</f>
        <v>8607320.9399999995</v>
      </c>
    </row>
    <row r="33" spans="1:11">
      <c r="A33" s="388">
        <v>170</v>
      </c>
      <c r="B33" s="387" t="str">
        <f t="shared" si="1"/>
        <v xml:space="preserve">Lincoln </v>
      </c>
      <c r="C33" s="385">
        <f>VLOOKUP('Rev by Fund Type and Source'!$A33,num,5)</f>
        <v>3236.717032967033</v>
      </c>
      <c r="D33" s="385">
        <f t="shared" si="4"/>
        <v>1020080.5</v>
      </c>
      <c r="E33" s="385">
        <f t="shared" si="4"/>
        <v>2642414.92</v>
      </c>
      <c r="F33" s="385">
        <f t="shared" si="4"/>
        <v>6710317</v>
      </c>
      <c r="G33" s="385">
        <f t="shared" si="4"/>
        <v>29520.17</v>
      </c>
      <c r="H33" s="385">
        <f t="shared" si="4"/>
        <v>39746732</v>
      </c>
      <c r="I33" s="385">
        <f t="shared" si="4"/>
        <v>9564.26</v>
      </c>
      <c r="J33" s="385">
        <f t="shared" si="4"/>
        <v>584346.59</v>
      </c>
      <c r="K33" s="390">
        <f>SUM(Table20[[#This Row],[Filter4]:[Filter10]])</f>
        <v>50742975.440000005</v>
      </c>
    </row>
    <row r="34" spans="1:11">
      <c r="A34" s="388">
        <v>180</v>
      </c>
      <c r="B34" s="387" t="str">
        <f t="shared" si="1"/>
        <v xml:space="preserve">Little Compton </v>
      </c>
      <c r="C34" s="385">
        <f>VLOOKUP('Rev by Fund Type and Source'!$A34,num,5)</f>
        <v>295.15999999999997</v>
      </c>
      <c r="D34" s="385">
        <f t="shared" si="4"/>
        <v>16866</v>
      </c>
      <c r="E34" s="385">
        <f t="shared" si="4"/>
        <v>253839.01</v>
      </c>
      <c r="F34" s="385">
        <f t="shared" si="4"/>
        <v>309414.24</v>
      </c>
      <c r="G34" s="385">
        <f t="shared" si="4"/>
        <v>1036.28</v>
      </c>
      <c r="H34" s="385">
        <f t="shared" si="4"/>
        <v>6227856</v>
      </c>
      <c r="I34" s="385">
        <f t="shared" si="4"/>
        <v>0</v>
      </c>
      <c r="J34" s="385">
        <f t="shared" si="4"/>
        <v>40240.28</v>
      </c>
      <c r="K34" s="390">
        <f>SUM(Table20[[#This Row],[Filter4]:[Filter10]])</f>
        <v>6849251.8100000005</v>
      </c>
    </row>
    <row r="35" spans="1:11">
      <c r="A35" s="388">
        <v>420</v>
      </c>
      <c r="B35" s="387" t="str">
        <f t="shared" si="1"/>
        <v>MET Career &amp; Tech</v>
      </c>
      <c r="C35" s="385">
        <f>VLOOKUP('Rev by Fund Type and Source'!$A35,num,5)</f>
        <v>763.37837837837844</v>
      </c>
      <c r="D35" s="385">
        <f t="shared" si="4"/>
        <v>6222.14</v>
      </c>
      <c r="E35" s="385">
        <f t="shared" si="4"/>
        <v>1130782.96</v>
      </c>
      <c r="F35" s="385">
        <f t="shared" si="4"/>
        <v>11656709</v>
      </c>
      <c r="G35" s="385">
        <f t="shared" si="4"/>
        <v>12175.9</v>
      </c>
      <c r="H35" s="385">
        <f t="shared" si="4"/>
        <v>0</v>
      </c>
      <c r="I35" s="385">
        <f t="shared" si="4"/>
        <v>1275</v>
      </c>
      <c r="J35" s="385">
        <f t="shared" si="4"/>
        <v>747230.39</v>
      </c>
      <c r="K35" s="390">
        <f>SUM(Table20[[#This Row],[Filter4]:[Filter10]])</f>
        <v>13554395.390000001</v>
      </c>
    </row>
    <row r="36" spans="1:11">
      <c r="A36" s="388">
        <v>190</v>
      </c>
      <c r="B36" s="387" t="str">
        <f t="shared" si="1"/>
        <v xml:space="preserve">Middletown  </v>
      </c>
      <c r="C36" s="385">
        <f>VLOOKUP('Rev by Fund Type and Source'!$A36,num,5)</f>
        <v>2360.3138888888884</v>
      </c>
      <c r="D36" s="385">
        <f t="shared" si="4"/>
        <v>2257667.04</v>
      </c>
      <c r="E36" s="385">
        <f t="shared" si="4"/>
        <v>2663891.9900000002</v>
      </c>
      <c r="F36" s="385">
        <f t="shared" si="4"/>
        <v>8969558</v>
      </c>
      <c r="G36" s="385">
        <f t="shared" si="4"/>
        <v>53052.83</v>
      </c>
      <c r="H36" s="385">
        <f t="shared" si="4"/>
        <v>23239513.09</v>
      </c>
      <c r="I36" s="385">
        <f t="shared" si="4"/>
        <v>203720.16</v>
      </c>
      <c r="J36" s="385">
        <f t="shared" si="4"/>
        <v>794885.78</v>
      </c>
      <c r="K36" s="390">
        <f>SUM(Table20[[#This Row],[Filter4]:[Filter10]])</f>
        <v>38182288.890000001</v>
      </c>
    </row>
    <row r="37" spans="1:11">
      <c r="A37" s="388">
        <v>200</v>
      </c>
      <c r="B37" s="387" t="str">
        <f t="shared" si="1"/>
        <v xml:space="preserve">Narragansett </v>
      </c>
      <c r="C37" s="385">
        <f>VLOOKUP('Rev by Fund Type and Source'!$A37,num,5)</f>
        <v>1407.5583333333334</v>
      </c>
      <c r="D37" s="385">
        <f t="shared" si="4"/>
        <v>298311.26</v>
      </c>
      <c r="E37" s="385">
        <f t="shared" si="4"/>
        <v>1010876.15</v>
      </c>
      <c r="F37" s="385">
        <f t="shared" si="4"/>
        <v>1423886</v>
      </c>
      <c r="G37" s="385">
        <f t="shared" si="4"/>
        <v>180896.5</v>
      </c>
      <c r="H37" s="385">
        <f t="shared" si="4"/>
        <v>24277345</v>
      </c>
      <c r="I37" s="385">
        <f t="shared" si="4"/>
        <v>13528</v>
      </c>
      <c r="J37" s="385">
        <f t="shared" si="4"/>
        <v>599731.74</v>
      </c>
      <c r="K37" s="390">
        <f>SUM(Table20[[#This Row],[Filter4]:[Filter10]])</f>
        <v>27804574.649999999</v>
      </c>
    </row>
    <row r="38" spans="1:11">
      <c r="A38" s="388">
        <v>500</v>
      </c>
      <c r="B38" s="387" t="str">
        <f t="shared" si="1"/>
        <v xml:space="preserve">New England Laborers </v>
      </c>
      <c r="C38" s="385">
        <f>VLOOKUP('Rev by Fund Type and Source'!$A38,num,5)</f>
        <v>329.42777777777775</v>
      </c>
      <c r="D38" s="385">
        <f t="shared" ref="D38:J47" si="5">VLOOKUP($A38,revtype,D$1)</f>
        <v>0</v>
      </c>
      <c r="E38" s="385">
        <f t="shared" si="5"/>
        <v>0</v>
      </c>
      <c r="F38" s="385">
        <f t="shared" si="5"/>
        <v>1649333</v>
      </c>
      <c r="G38" s="385">
        <f t="shared" si="5"/>
        <v>0</v>
      </c>
      <c r="H38" s="385">
        <f t="shared" si="5"/>
        <v>0</v>
      </c>
      <c r="I38" s="385">
        <f t="shared" si="5"/>
        <v>0</v>
      </c>
      <c r="J38" s="385">
        <f t="shared" si="5"/>
        <v>1666598.92</v>
      </c>
      <c r="K38" s="390">
        <f>SUM(Table20[[#This Row],[Filter4]:[Filter10]])</f>
        <v>3315931.92</v>
      </c>
    </row>
    <row r="39" spans="1:11">
      <c r="A39" s="388">
        <v>220</v>
      </c>
      <c r="B39" s="387" t="str">
        <f t="shared" si="1"/>
        <v xml:space="preserve">New Shoreham </v>
      </c>
      <c r="C39" s="385">
        <f>VLOOKUP('Rev by Fund Type and Source'!$A39,num,5)</f>
        <v>112.22</v>
      </c>
      <c r="D39" s="385">
        <f t="shared" si="5"/>
        <v>49068.75</v>
      </c>
      <c r="E39" s="385">
        <f t="shared" si="5"/>
        <v>68689.38</v>
      </c>
      <c r="F39" s="385">
        <f t="shared" si="5"/>
        <v>59350</v>
      </c>
      <c r="G39" s="385">
        <f t="shared" si="5"/>
        <v>488.58</v>
      </c>
      <c r="H39" s="385">
        <f t="shared" si="5"/>
        <v>4342649.5199999996</v>
      </c>
      <c r="I39" s="385">
        <f t="shared" si="5"/>
        <v>0</v>
      </c>
      <c r="J39" s="385">
        <f t="shared" si="5"/>
        <v>62482.85</v>
      </c>
      <c r="K39" s="390">
        <f>SUM(Table20[[#This Row],[Filter4]:[Filter10]])</f>
        <v>4582729.0799999991</v>
      </c>
    </row>
    <row r="40" spans="1:11">
      <c r="A40" s="388">
        <v>210</v>
      </c>
      <c r="B40" s="387" t="str">
        <f t="shared" ref="B40:B62" si="6">VLOOKUP($A40,num,$B$1)</f>
        <v xml:space="preserve">Newport </v>
      </c>
      <c r="C40" s="385">
        <f>VLOOKUP('Rev by Fund Type and Source'!$A40,num,5)</f>
        <v>2005.4450549450555</v>
      </c>
      <c r="D40" s="385">
        <f t="shared" si="5"/>
        <v>1413172.9</v>
      </c>
      <c r="E40" s="385">
        <f t="shared" si="5"/>
        <v>3438159.01</v>
      </c>
      <c r="F40" s="385">
        <f t="shared" si="5"/>
        <v>10207333</v>
      </c>
      <c r="G40" s="385">
        <f t="shared" si="5"/>
        <v>1086934</v>
      </c>
      <c r="H40" s="385">
        <f t="shared" si="5"/>
        <v>22564157</v>
      </c>
      <c r="I40" s="385">
        <f t="shared" si="5"/>
        <v>88563.35</v>
      </c>
      <c r="J40" s="385">
        <f t="shared" si="5"/>
        <v>1170168.6299999999</v>
      </c>
      <c r="K40" s="390">
        <f>SUM(Table20[[#This Row],[Filter4]:[Filter10]])</f>
        <v>39968487.890000001</v>
      </c>
    </row>
    <row r="41" spans="1:11">
      <c r="A41" s="388">
        <v>230</v>
      </c>
      <c r="B41" s="387" t="str">
        <f t="shared" si="6"/>
        <v xml:space="preserve">North Kingstown </v>
      </c>
      <c r="C41" s="385">
        <f>VLOOKUP('Rev by Fund Type and Source'!$A41,num,5)</f>
        <v>4398.1138888888918</v>
      </c>
      <c r="D41" s="385">
        <f t="shared" si="5"/>
        <v>504665.25</v>
      </c>
      <c r="E41" s="385">
        <f t="shared" si="5"/>
        <v>3230132.47</v>
      </c>
      <c r="F41" s="385">
        <f t="shared" si="5"/>
        <v>10188035</v>
      </c>
      <c r="G41" s="385">
        <f t="shared" si="5"/>
        <v>44002.28</v>
      </c>
      <c r="H41" s="385">
        <f t="shared" si="5"/>
        <v>45197624.740000002</v>
      </c>
      <c r="I41" s="385">
        <f t="shared" si="5"/>
        <v>62869.63</v>
      </c>
      <c r="J41" s="385">
        <f t="shared" si="5"/>
        <v>2867049.61</v>
      </c>
      <c r="K41" s="390">
        <f>SUM(Table20[[#This Row],[Filter4]:[Filter10]])</f>
        <v>62094378.980000004</v>
      </c>
    </row>
    <row r="42" spans="1:11">
      <c r="A42" s="388">
        <v>240</v>
      </c>
      <c r="B42" s="387" t="str">
        <f t="shared" si="6"/>
        <v xml:space="preserve">North Providence </v>
      </c>
      <c r="C42" s="385">
        <f>VLOOKUP('Rev by Fund Type and Source'!$A42,num,5)</f>
        <v>3301.5302197802198</v>
      </c>
      <c r="D42" s="385">
        <f t="shared" si="5"/>
        <v>478357.96</v>
      </c>
      <c r="E42" s="385">
        <f t="shared" si="5"/>
        <v>2775544.91</v>
      </c>
      <c r="F42" s="385">
        <f t="shared" si="5"/>
        <v>12129398</v>
      </c>
      <c r="G42" s="385">
        <f t="shared" si="5"/>
        <v>159298.62</v>
      </c>
      <c r="H42" s="385">
        <f t="shared" si="5"/>
        <v>31845745.16</v>
      </c>
      <c r="I42" s="385">
        <f t="shared" si="5"/>
        <v>10000</v>
      </c>
      <c r="J42" s="385">
        <f t="shared" si="5"/>
        <v>669397.37</v>
      </c>
      <c r="K42" s="390">
        <f>SUM(Table20[[#This Row],[Filter4]:[Filter10]])</f>
        <v>48067742.019999996</v>
      </c>
    </row>
    <row r="43" spans="1:11">
      <c r="A43" s="388">
        <v>250</v>
      </c>
      <c r="B43" s="387" t="str">
        <f t="shared" si="6"/>
        <v xml:space="preserve">North Smithfield </v>
      </c>
      <c r="C43" s="385">
        <f>VLOOKUP('Rev by Fund Type and Source'!$A43,num,5)</f>
        <v>1704.0222222222224</v>
      </c>
      <c r="D43" s="385">
        <f t="shared" si="5"/>
        <v>199974.51</v>
      </c>
      <c r="E43" s="385">
        <f t="shared" si="5"/>
        <v>921911.46</v>
      </c>
      <c r="F43" s="385">
        <f t="shared" si="5"/>
        <v>4421801</v>
      </c>
      <c r="G43" s="385">
        <f t="shared" si="5"/>
        <v>26008.36</v>
      </c>
      <c r="H43" s="385">
        <f t="shared" si="5"/>
        <v>17285450</v>
      </c>
      <c r="I43" s="385">
        <f t="shared" si="5"/>
        <v>805.89</v>
      </c>
      <c r="J43" s="385">
        <f t="shared" si="5"/>
        <v>629093.63</v>
      </c>
      <c r="K43" s="390">
        <f>SUM(Table20[[#This Row],[Filter4]:[Filter10]])</f>
        <v>23485044.849999998</v>
      </c>
    </row>
    <row r="44" spans="1:11">
      <c r="A44" s="388">
        <v>510</v>
      </c>
      <c r="B44" s="387" t="str">
        <f t="shared" si="6"/>
        <v xml:space="preserve">Paul Cuffee </v>
      </c>
      <c r="C44" s="385">
        <f>VLOOKUP('Rev by Fund Type and Source'!$A44,num,5)</f>
        <v>619.26</v>
      </c>
      <c r="D44" s="385">
        <f t="shared" si="5"/>
        <v>31529.03</v>
      </c>
      <c r="E44" s="385">
        <f t="shared" si="5"/>
        <v>1254493.94</v>
      </c>
      <c r="F44" s="385">
        <f t="shared" si="5"/>
        <v>6526131</v>
      </c>
      <c r="G44" s="385">
        <f t="shared" si="5"/>
        <v>109795</v>
      </c>
      <c r="H44" s="385">
        <f t="shared" si="5"/>
        <v>0</v>
      </c>
      <c r="I44" s="385">
        <f t="shared" si="5"/>
        <v>145910.56</v>
      </c>
      <c r="J44" s="385">
        <f t="shared" si="5"/>
        <v>2132185.69</v>
      </c>
      <c r="K44" s="390">
        <f>SUM(Table20[[#This Row],[Filter4]:[Filter10]])</f>
        <v>10200045.219999999</v>
      </c>
    </row>
    <row r="45" spans="1:11">
      <c r="A45" s="388">
        <v>260</v>
      </c>
      <c r="B45" s="387" t="str">
        <f t="shared" si="6"/>
        <v xml:space="preserve">Pawtucket </v>
      </c>
      <c r="C45" s="385">
        <f>VLOOKUP('Rev by Fund Type and Source'!$A45,num,5)</f>
        <v>9072.7416666666631</v>
      </c>
      <c r="D45" s="385">
        <f t="shared" si="5"/>
        <v>0</v>
      </c>
      <c r="E45" s="385">
        <f t="shared" si="5"/>
        <v>15358244.01</v>
      </c>
      <c r="F45" s="385">
        <f t="shared" si="5"/>
        <v>63380533.909999996</v>
      </c>
      <c r="G45" s="385">
        <f t="shared" si="5"/>
        <v>548960</v>
      </c>
      <c r="H45" s="385">
        <f t="shared" si="5"/>
        <v>29623349</v>
      </c>
      <c r="I45" s="385">
        <f t="shared" si="5"/>
        <v>35743.910000000003</v>
      </c>
      <c r="J45" s="385">
        <f t="shared" si="5"/>
        <v>988302.66</v>
      </c>
      <c r="K45" s="390">
        <f>SUM(Table20[[#This Row],[Filter4]:[Filter10]])</f>
        <v>109935133.48999999</v>
      </c>
    </row>
    <row r="46" spans="1:11">
      <c r="A46" s="388">
        <v>270</v>
      </c>
      <c r="B46" s="387" t="str">
        <f t="shared" si="6"/>
        <v xml:space="preserve">Portsmouth </v>
      </c>
      <c r="C46" s="385">
        <f>VLOOKUP('Rev by Fund Type and Source'!$A46,num,5)</f>
        <v>2590.3027777777779</v>
      </c>
      <c r="D46" s="385">
        <f t="shared" si="5"/>
        <v>434673.13</v>
      </c>
      <c r="E46" s="385">
        <f t="shared" si="5"/>
        <v>1847629.12</v>
      </c>
      <c r="F46" s="385">
        <f t="shared" si="5"/>
        <v>5488897</v>
      </c>
      <c r="G46" s="385">
        <f t="shared" si="5"/>
        <v>10996.35</v>
      </c>
      <c r="H46" s="385">
        <f t="shared" si="5"/>
        <v>29398093</v>
      </c>
      <c r="I46" s="385">
        <f t="shared" si="5"/>
        <v>22331.5</v>
      </c>
      <c r="J46" s="385">
        <f t="shared" si="5"/>
        <v>1639284.73</v>
      </c>
      <c r="K46" s="390">
        <f>SUM(Table20[[#This Row],[Filter4]:[Filter10]])</f>
        <v>38841904.829999998</v>
      </c>
    </row>
    <row r="47" spans="1:11">
      <c r="A47" s="388">
        <v>280</v>
      </c>
      <c r="B47" s="387" t="str">
        <f t="shared" si="6"/>
        <v xml:space="preserve">Providence </v>
      </c>
      <c r="C47" s="385">
        <f>VLOOKUP('Rev by Fund Type and Source'!$A47,num,5)</f>
        <v>22432.086111111108</v>
      </c>
      <c r="D47" s="385">
        <f t="shared" si="5"/>
        <v>5175625</v>
      </c>
      <c r="E47" s="385">
        <f t="shared" si="5"/>
        <v>56468044</v>
      </c>
      <c r="F47" s="385">
        <f t="shared" si="5"/>
        <v>177121395</v>
      </c>
      <c r="G47" s="385">
        <f t="shared" si="5"/>
        <v>557770</v>
      </c>
      <c r="H47" s="385">
        <f t="shared" si="5"/>
        <v>124896611</v>
      </c>
      <c r="I47" s="385">
        <f t="shared" si="5"/>
        <v>10970</v>
      </c>
      <c r="J47" s="385">
        <f t="shared" si="5"/>
        <v>1580548</v>
      </c>
      <c r="K47" s="390">
        <f>SUM(Table20[[#This Row],[Filter4]:[Filter10]])</f>
        <v>365810963</v>
      </c>
    </row>
    <row r="48" spans="1:11">
      <c r="A48" s="388">
        <v>410</v>
      </c>
      <c r="B48" s="387" t="str">
        <f t="shared" si="6"/>
        <v>RI Deaf</v>
      </c>
      <c r="C48" s="385">
        <f>VLOOKUP('Rev by Fund Type and Source'!$A48,num,5)</f>
        <v>69.22999999999999</v>
      </c>
      <c r="D48" s="385">
        <f t="shared" ref="D48:J62" si="7">VLOOKUP($A48,revtype,D$1)</f>
        <v>67715.78</v>
      </c>
      <c r="E48" s="385">
        <f t="shared" si="7"/>
        <v>640854.36</v>
      </c>
      <c r="F48" s="385">
        <f t="shared" si="7"/>
        <v>5889334</v>
      </c>
      <c r="G48" s="385">
        <f t="shared" si="7"/>
        <v>0</v>
      </c>
      <c r="H48" s="385">
        <f t="shared" si="7"/>
        <v>0</v>
      </c>
      <c r="I48" s="385">
        <f t="shared" si="7"/>
        <v>931</v>
      </c>
      <c r="J48" s="385">
        <f t="shared" si="7"/>
        <v>545102.47</v>
      </c>
      <c r="K48" s="390">
        <f>SUM(Table20[[#This Row],[Filter4]:[Filter10]])</f>
        <v>7143937.6099999994</v>
      </c>
    </row>
    <row r="49" spans="1:11">
      <c r="A49" s="388">
        <v>610</v>
      </c>
      <c r="B49" s="387" t="str">
        <f t="shared" si="6"/>
        <v>RIMA Blackstone Valley</v>
      </c>
      <c r="C49" s="385">
        <f>VLOOKUP('Rev by Fund Type and Source'!$A49,num,5)</f>
        <v>519.39</v>
      </c>
      <c r="D49" s="385">
        <f t="shared" si="7"/>
        <v>171296.88</v>
      </c>
      <c r="E49" s="385">
        <f t="shared" si="7"/>
        <v>830093.05</v>
      </c>
      <c r="F49" s="385">
        <f t="shared" si="7"/>
        <v>3959168</v>
      </c>
      <c r="G49" s="385">
        <f t="shared" si="7"/>
        <v>0</v>
      </c>
      <c r="H49" s="385">
        <f t="shared" si="7"/>
        <v>0</v>
      </c>
      <c r="I49" s="385">
        <f t="shared" si="7"/>
        <v>560809.81000000006</v>
      </c>
      <c r="J49" s="385">
        <f t="shared" si="7"/>
        <v>1974411.03</v>
      </c>
      <c r="K49" s="390">
        <f>SUM(Table20[[#This Row],[Filter4]:[Filter10]])</f>
        <v>7495778.7700000005</v>
      </c>
    </row>
    <row r="50" spans="1:11" ht="24.6" customHeight="1">
      <c r="A50" s="388">
        <v>640</v>
      </c>
      <c r="B50" s="384" t="str">
        <f t="shared" si="6"/>
        <v>RI Nurses Middle Level College</v>
      </c>
      <c r="C50" s="385">
        <f>VLOOKUP('Rev by Fund Type and Source'!$A50,num,5)</f>
        <v>129.18333333333334</v>
      </c>
      <c r="D50" s="385">
        <f t="shared" si="7"/>
        <v>85110.33</v>
      </c>
      <c r="E50" s="385">
        <f t="shared" si="7"/>
        <v>234899.73</v>
      </c>
      <c r="F50" s="385">
        <f t="shared" si="7"/>
        <v>1130376</v>
      </c>
      <c r="G50" s="385">
        <f t="shared" si="7"/>
        <v>20000</v>
      </c>
      <c r="H50" s="385">
        <f t="shared" si="7"/>
        <v>0</v>
      </c>
      <c r="I50" s="385">
        <f t="shared" si="7"/>
        <v>0</v>
      </c>
      <c r="J50" s="385">
        <f t="shared" si="7"/>
        <v>502351.48</v>
      </c>
      <c r="K50" s="390">
        <f>SUM(Table20[[#This Row],[Filter4]:[Filter10]])</f>
        <v>1972737.54</v>
      </c>
    </row>
    <row r="51" spans="1:11">
      <c r="A51" s="388">
        <v>300</v>
      </c>
      <c r="B51" s="387" t="str">
        <f t="shared" si="6"/>
        <v xml:space="preserve">Scituate </v>
      </c>
      <c r="C51" s="385">
        <f>VLOOKUP('Rev by Fund Type and Source'!$A51,num,5)</f>
        <v>1492.0611111111111</v>
      </c>
      <c r="D51" s="385">
        <f t="shared" si="7"/>
        <v>97431.46</v>
      </c>
      <c r="E51" s="385">
        <f t="shared" si="7"/>
        <v>908481.56</v>
      </c>
      <c r="F51" s="385">
        <f t="shared" si="7"/>
        <v>3023478.83</v>
      </c>
      <c r="G51" s="385">
        <f t="shared" si="7"/>
        <v>6299.09</v>
      </c>
      <c r="H51" s="385">
        <f t="shared" si="7"/>
        <v>17651815</v>
      </c>
      <c r="I51" s="385">
        <f t="shared" si="7"/>
        <v>59770</v>
      </c>
      <c r="J51" s="385">
        <f t="shared" si="7"/>
        <v>280434.78999999998</v>
      </c>
      <c r="K51" s="390">
        <f>SUM(Table20[[#This Row],[Filter4]:[Filter10]])</f>
        <v>22027710.73</v>
      </c>
    </row>
    <row r="52" spans="1:11">
      <c r="A52" s="388">
        <v>600</v>
      </c>
      <c r="B52" s="387" t="str">
        <f t="shared" si="6"/>
        <v>Segue Institute</v>
      </c>
      <c r="C52" s="385">
        <f>VLOOKUP('Rev by Fund Type and Source'!$A52,num,5)</f>
        <v>198.30601092896174</v>
      </c>
      <c r="D52" s="385">
        <f t="shared" si="7"/>
        <v>195927</v>
      </c>
      <c r="E52" s="385">
        <f t="shared" si="7"/>
        <v>227628</v>
      </c>
      <c r="F52" s="385">
        <f t="shared" si="7"/>
        <v>2482437</v>
      </c>
      <c r="G52" s="385">
        <f t="shared" si="7"/>
        <v>68259</v>
      </c>
      <c r="H52" s="385">
        <f t="shared" si="7"/>
        <v>0</v>
      </c>
      <c r="I52" s="385">
        <f t="shared" si="7"/>
        <v>12681</v>
      </c>
      <c r="J52" s="385">
        <f t="shared" si="7"/>
        <v>260822</v>
      </c>
      <c r="K52" s="390">
        <f>SUM(Table20[[#This Row],[Filter4]:[Filter10]])</f>
        <v>3247754</v>
      </c>
    </row>
    <row r="53" spans="1:11">
      <c r="A53" s="388">
        <v>310</v>
      </c>
      <c r="B53" s="387" t="str">
        <f t="shared" si="6"/>
        <v xml:space="preserve">Smithfield </v>
      </c>
      <c r="C53" s="385">
        <f>VLOOKUP('Rev by Fund Type and Source'!$A53,num,5)</f>
        <v>2349.0638888888889</v>
      </c>
      <c r="D53" s="385">
        <f t="shared" si="7"/>
        <v>218734.25</v>
      </c>
      <c r="E53" s="385">
        <f t="shared" si="7"/>
        <v>1537647.26</v>
      </c>
      <c r="F53" s="385">
        <f t="shared" si="7"/>
        <v>4734817</v>
      </c>
      <c r="G53" s="385">
        <f t="shared" si="7"/>
        <v>14504.96</v>
      </c>
      <c r="H53" s="385">
        <f t="shared" si="7"/>
        <v>27264432</v>
      </c>
      <c r="I53" s="385">
        <f t="shared" si="7"/>
        <v>43980.01</v>
      </c>
      <c r="J53" s="385">
        <f t="shared" si="7"/>
        <v>605936.81000000006</v>
      </c>
      <c r="K53" s="390">
        <f>SUM(Table20[[#This Row],[Filter4]:[Filter10]])</f>
        <v>34420052.289999999</v>
      </c>
    </row>
    <row r="54" spans="1:11">
      <c r="A54" s="388">
        <v>320</v>
      </c>
      <c r="B54" s="387" t="str">
        <f t="shared" si="6"/>
        <v xml:space="preserve">South Kingstown </v>
      </c>
      <c r="C54" s="385">
        <f>VLOOKUP('Rev by Fund Type and Source'!$A54,num,5)</f>
        <v>3393.253333333329</v>
      </c>
      <c r="D54" s="385">
        <f t="shared" si="7"/>
        <v>469588.81</v>
      </c>
      <c r="E54" s="385">
        <f t="shared" si="7"/>
        <v>2482107.1</v>
      </c>
      <c r="F54" s="385">
        <f t="shared" si="7"/>
        <v>8395479</v>
      </c>
      <c r="G54" s="385">
        <f t="shared" si="7"/>
        <v>22896.560000000001</v>
      </c>
      <c r="H54" s="385">
        <f t="shared" si="7"/>
        <v>48608402</v>
      </c>
      <c r="I54" s="385">
        <f t="shared" si="7"/>
        <v>21690.75</v>
      </c>
      <c r="J54" s="385">
        <f t="shared" si="7"/>
        <v>929513.3</v>
      </c>
      <c r="K54" s="390">
        <f>SUM(Table20[[#This Row],[Filter4]:[Filter10]])</f>
        <v>60929677.519999996</v>
      </c>
    </row>
    <row r="55" spans="1:11">
      <c r="A55" s="388">
        <v>620</v>
      </c>
      <c r="B55" s="387" t="str">
        <f t="shared" si="6"/>
        <v>The Greene School</v>
      </c>
      <c r="C55" s="385">
        <f>VLOOKUP('Rev by Fund Type and Source'!$A55,num,5)</f>
        <v>118.45555555555555</v>
      </c>
      <c r="D55" s="385">
        <f t="shared" si="7"/>
        <v>9360.48</v>
      </c>
      <c r="E55" s="385">
        <f t="shared" si="7"/>
        <v>255146.26</v>
      </c>
      <c r="F55" s="385">
        <f t="shared" si="7"/>
        <v>640520.01</v>
      </c>
      <c r="G55" s="385">
        <f t="shared" si="7"/>
        <v>175.49</v>
      </c>
      <c r="H55" s="385">
        <f t="shared" si="7"/>
        <v>0</v>
      </c>
      <c r="I55" s="385">
        <f t="shared" si="7"/>
        <v>81189.399999999994</v>
      </c>
      <c r="J55" s="385">
        <f t="shared" si="7"/>
        <v>981189.25</v>
      </c>
      <c r="K55" s="390">
        <f>SUM(Table20[[#This Row],[Filter4]:[Filter10]])</f>
        <v>1967580.8900000001</v>
      </c>
    </row>
    <row r="56" spans="1:11">
      <c r="A56" s="388">
        <v>560</v>
      </c>
      <c r="B56" s="387" t="str">
        <f t="shared" si="6"/>
        <v>Times 2 Academy</v>
      </c>
      <c r="C56" s="385">
        <f>VLOOKUP('Rev by Fund Type and Source'!$A56,num,5)</f>
        <v>652.27</v>
      </c>
      <c r="D56" s="385">
        <f t="shared" si="7"/>
        <v>0</v>
      </c>
      <c r="E56" s="385">
        <f t="shared" si="7"/>
        <v>360</v>
      </c>
      <c r="F56" s="385">
        <f t="shared" si="7"/>
        <v>0</v>
      </c>
      <c r="G56" s="385">
        <f t="shared" si="7"/>
        <v>915097</v>
      </c>
      <c r="H56" s="385">
        <f t="shared" si="7"/>
        <v>0</v>
      </c>
      <c r="I56" s="385">
        <f t="shared" si="7"/>
        <v>265.38</v>
      </c>
      <c r="J56" s="385">
        <f t="shared" si="7"/>
        <v>9079979.5600000005</v>
      </c>
      <c r="K56" s="390">
        <f>SUM(Table20[[#This Row],[Filter4]:[Filter10]])</f>
        <v>9995701.9400000013</v>
      </c>
    </row>
    <row r="57" spans="1:11">
      <c r="A57" s="388">
        <v>330</v>
      </c>
      <c r="B57" s="387" t="str">
        <f t="shared" si="6"/>
        <v xml:space="preserve">Tiverton </v>
      </c>
      <c r="C57" s="385">
        <f>VLOOKUP('Rev by Fund Type and Source'!$A57,num,5)</f>
        <v>1738.6194444444445</v>
      </c>
      <c r="D57" s="385">
        <f t="shared" si="7"/>
        <v>0</v>
      </c>
      <c r="E57" s="385">
        <f t="shared" si="7"/>
        <v>1684059.12</v>
      </c>
      <c r="F57" s="385">
        <f t="shared" si="7"/>
        <v>5097030.5999999996</v>
      </c>
      <c r="G57" s="385">
        <f t="shared" si="7"/>
        <v>7853.03</v>
      </c>
      <c r="H57" s="385">
        <f t="shared" si="7"/>
        <v>21791184</v>
      </c>
      <c r="I57" s="385">
        <f t="shared" si="7"/>
        <v>9500</v>
      </c>
      <c r="J57" s="385">
        <f t="shared" si="7"/>
        <v>593757.71</v>
      </c>
      <c r="K57" s="390">
        <f>SUM(Table20[[#This Row],[Filter4]:[Filter10]])</f>
        <v>29183384.460000001</v>
      </c>
    </row>
    <row r="58" spans="1:11" ht="25.5">
      <c r="A58" s="388">
        <v>630</v>
      </c>
      <c r="B58" s="384" t="str">
        <f t="shared" si="6"/>
        <v>Trinity Academy for the Performing Arts</v>
      </c>
      <c r="C58" s="385">
        <f>VLOOKUP('Rev by Fund Type and Source'!$A58,num,5)</f>
        <v>67.730158730158735</v>
      </c>
      <c r="D58" s="385">
        <f t="shared" si="7"/>
        <v>102781.54</v>
      </c>
      <c r="E58" s="385">
        <f t="shared" si="7"/>
        <v>255973.73</v>
      </c>
      <c r="F58" s="385">
        <f t="shared" si="7"/>
        <v>707819</v>
      </c>
      <c r="G58" s="385">
        <f t="shared" si="7"/>
        <v>2660</v>
      </c>
      <c r="H58" s="385">
        <f t="shared" si="7"/>
        <v>0</v>
      </c>
      <c r="I58" s="385">
        <f t="shared" si="7"/>
        <v>31201.18</v>
      </c>
      <c r="J58" s="385">
        <f t="shared" si="7"/>
        <v>205118.38</v>
      </c>
      <c r="K58" s="390">
        <f>SUM(Table20[[#This Row],[Filter4]:[Filter10]])</f>
        <v>1305553.83</v>
      </c>
    </row>
    <row r="59" spans="1:11">
      <c r="A59" s="388">
        <v>350</v>
      </c>
      <c r="B59" s="387" t="str">
        <f t="shared" si="6"/>
        <v xml:space="preserve">Warwick </v>
      </c>
      <c r="C59" s="385">
        <f>VLOOKUP('Rev by Fund Type and Source'!$A59,num,5)</f>
        <v>9487.5338888888909</v>
      </c>
      <c r="D59" s="385">
        <f t="shared" si="7"/>
        <v>1548739.35</v>
      </c>
      <c r="E59" s="385">
        <f t="shared" si="7"/>
        <v>9023005.2300000004</v>
      </c>
      <c r="F59" s="385">
        <f t="shared" si="7"/>
        <v>32262908</v>
      </c>
      <c r="G59" s="385">
        <f t="shared" si="7"/>
        <v>506868.45</v>
      </c>
      <c r="H59" s="385">
        <f t="shared" si="7"/>
        <v>120761540.23999999</v>
      </c>
      <c r="I59" s="385">
        <f t="shared" si="7"/>
        <v>115854.85</v>
      </c>
      <c r="J59" s="385">
        <f t="shared" si="7"/>
        <v>4790855.5</v>
      </c>
      <c r="K59" s="390">
        <f>SUM(Table20[[#This Row],[Filter4]:[Filter10]])</f>
        <v>169009771.61999997</v>
      </c>
    </row>
    <row r="60" spans="1:11">
      <c r="A60" s="388">
        <v>380</v>
      </c>
      <c r="B60" s="387" t="str">
        <f t="shared" si="6"/>
        <v xml:space="preserve">West Warwick </v>
      </c>
      <c r="C60" s="385">
        <f>VLOOKUP('Rev by Fund Type and Source'!$A60,num,5)</f>
        <v>3374.7333333333336</v>
      </c>
      <c r="D60" s="385">
        <f t="shared" si="7"/>
        <v>845905.26</v>
      </c>
      <c r="E60" s="385">
        <f t="shared" si="7"/>
        <v>5302724.9400000004</v>
      </c>
      <c r="F60" s="385">
        <f t="shared" si="7"/>
        <v>18287715</v>
      </c>
      <c r="G60" s="385">
        <f t="shared" si="7"/>
        <v>25672.89</v>
      </c>
      <c r="H60" s="385">
        <f t="shared" si="7"/>
        <v>28659945.48</v>
      </c>
      <c r="I60" s="385">
        <f t="shared" si="7"/>
        <v>60647.39</v>
      </c>
      <c r="J60" s="385">
        <f t="shared" si="7"/>
        <v>602751.74</v>
      </c>
      <c r="K60" s="390">
        <f>SUM(Table20[[#This Row],[Filter4]:[Filter10]])</f>
        <v>53785362.700000003</v>
      </c>
    </row>
    <row r="61" spans="1:11">
      <c r="A61" s="388">
        <v>360</v>
      </c>
      <c r="B61" s="387" t="str">
        <f t="shared" si="6"/>
        <v xml:space="preserve">Westerly </v>
      </c>
      <c r="C61" s="385">
        <f>VLOOKUP('Rev by Fund Type and Source'!$A61,num,5)</f>
        <v>3030.2527472527472</v>
      </c>
      <c r="D61" s="385">
        <f t="shared" si="7"/>
        <v>753573.5</v>
      </c>
      <c r="E61" s="385">
        <f t="shared" si="7"/>
        <v>2467459.81</v>
      </c>
      <c r="F61" s="385">
        <f t="shared" si="7"/>
        <v>5726262.8399999999</v>
      </c>
      <c r="G61" s="385">
        <f t="shared" si="7"/>
        <v>16287.48</v>
      </c>
      <c r="H61" s="385">
        <f t="shared" si="7"/>
        <v>43100729</v>
      </c>
      <c r="I61" s="385">
        <f t="shared" si="7"/>
        <v>143394.35999999999</v>
      </c>
      <c r="J61" s="385">
        <f t="shared" si="7"/>
        <v>831173.49</v>
      </c>
      <c r="K61" s="390">
        <f>SUM(Table20[[#This Row],[Filter4]:[Filter10]])</f>
        <v>53038880.480000004</v>
      </c>
    </row>
    <row r="62" spans="1:11" s="148" customFormat="1">
      <c r="A62" s="388">
        <v>390</v>
      </c>
      <c r="B62" s="387" t="str">
        <f t="shared" si="6"/>
        <v xml:space="preserve">Woonsocket </v>
      </c>
      <c r="C62" s="385">
        <f>VLOOKUP('Rev by Fund Type and Source'!$A62,num,5)</f>
        <v>5636.2888888888901</v>
      </c>
      <c r="D62" s="385">
        <f t="shared" si="7"/>
        <v>1454630.1</v>
      </c>
      <c r="E62" s="385">
        <f t="shared" si="7"/>
        <v>9939868.4299999997</v>
      </c>
      <c r="F62" s="385">
        <f t="shared" si="7"/>
        <v>42972579.82</v>
      </c>
      <c r="G62" s="385">
        <f t="shared" si="7"/>
        <v>685076.46</v>
      </c>
      <c r="H62" s="385">
        <f t="shared" si="7"/>
        <v>12964157</v>
      </c>
      <c r="I62" s="385">
        <f t="shared" si="7"/>
        <v>138577.76999999999</v>
      </c>
      <c r="J62" s="385">
        <f t="shared" si="7"/>
        <v>2125127.6800000002</v>
      </c>
      <c r="K62" s="390">
        <f>SUM(Table20[[#This Row],[Filter4]:[Filter10]])</f>
        <v>70280017.260000005</v>
      </c>
    </row>
    <row r="63" spans="1:11" s="146" customFormat="1">
      <c r="A63" s="394"/>
      <c r="B63" s="395" t="s">
        <v>497</v>
      </c>
      <c r="C63" s="395">
        <f>SUM(C8:C62)</f>
        <v>139300.90025999321</v>
      </c>
      <c r="D63" s="395">
        <f t="shared" ref="D63:K63" si="8">SUM(D8:D62)</f>
        <v>28637807.960000005</v>
      </c>
      <c r="E63" s="395">
        <f t="shared" si="8"/>
        <v>184638866.85999998</v>
      </c>
      <c r="F63" s="395">
        <f t="shared" si="8"/>
        <v>685012281.66000021</v>
      </c>
      <c r="G63" s="395">
        <f t="shared" si="8"/>
        <v>14347854.09</v>
      </c>
      <c r="H63" s="395">
        <f t="shared" si="8"/>
        <v>1191724117.5999999</v>
      </c>
      <c r="I63" s="395">
        <f t="shared" si="8"/>
        <v>4197648.66</v>
      </c>
      <c r="J63" s="395">
        <f t="shared" si="8"/>
        <v>73604165.150000006</v>
      </c>
      <c r="K63" s="395">
        <f t="shared" si="8"/>
        <v>2182162741.9799995</v>
      </c>
    </row>
    <row r="66" spans="2:11">
      <c r="B66" s="539"/>
    </row>
    <row r="67" spans="2:11">
      <c r="B67" s="539"/>
    </row>
    <row r="68" spans="2:11">
      <c r="B68" s="539"/>
    </row>
    <row r="69" spans="2:11">
      <c r="B69" s="539"/>
    </row>
    <row r="70" spans="2:11">
      <c r="B70" s="539"/>
      <c r="K70" s="148"/>
    </row>
    <row r="71" spans="2:11">
      <c r="B71" s="539"/>
      <c r="K71" s="148"/>
    </row>
    <row r="72" spans="2:11">
      <c r="B72" s="539"/>
      <c r="K72" s="148"/>
    </row>
    <row r="73" spans="2:11">
      <c r="B73" s="539"/>
      <c r="K73" s="148"/>
    </row>
    <row r="74" spans="2:11">
      <c r="B74" s="539"/>
      <c r="K74" s="148"/>
    </row>
    <row r="75" spans="2:11">
      <c r="B75" s="539"/>
      <c r="K75" s="148"/>
    </row>
    <row r="76" spans="2:11">
      <c r="B76" s="539"/>
      <c r="K76" s="148"/>
    </row>
    <row r="77" spans="2:11">
      <c r="B77" s="539"/>
      <c r="K77" s="148"/>
    </row>
    <row r="78" spans="2:11">
      <c r="B78" s="539"/>
      <c r="K78" s="148"/>
    </row>
    <row r="79" spans="2:11">
      <c r="B79" s="539"/>
      <c r="K79" s="148"/>
    </row>
    <row r="80" spans="2:11">
      <c r="B80" s="539"/>
      <c r="K80" s="148"/>
    </row>
    <row r="81" spans="2:11">
      <c r="B81" s="539"/>
      <c r="K81" s="148"/>
    </row>
    <row r="82" spans="2:11">
      <c r="B82" s="539"/>
      <c r="K82" s="148"/>
    </row>
    <row r="83" spans="2:11">
      <c r="B83" s="539"/>
      <c r="K83" s="148"/>
    </row>
    <row r="84" spans="2:11">
      <c r="B84" s="539"/>
      <c r="K84" s="148"/>
    </row>
    <row r="85" spans="2:11">
      <c r="B85" s="539"/>
      <c r="K85" s="148"/>
    </row>
    <row r="86" spans="2:11">
      <c r="B86" s="539"/>
      <c r="K86" s="148"/>
    </row>
    <row r="87" spans="2:11">
      <c r="B87" s="539"/>
      <c r="K87" s="148"/>
    </row>
    <row r="88" spans="2:11">
      <c r="B88" s="539"/>
      <c r="K88" s="148"/>
    </row>
    <row r="89" spans="2:11">
      <c r="B89" s="539"/>
      <c r="K89" s="148"/>
    </row>
    <row r="90" spans="2:11">
      <c r="B90" s="539"/>
      <c r="K90" s="148"/>
    </row>
    <row r="91" spans="2:11">
      <c r="B91" s="539"/>
      <c r="K91" s="148"/>
    </row>
    <row r="92" spans="2:11">
      <c r="B92" s="539"/>
      <c r="K92" s="148"/>
    </row>
    <row r="93" spans="2:11">
      <c r="B93" s="539"/>
      <c r="K93" s="148"/>
    </row>
    <row r="94" spans="2:11">
      <c r="B94" s="539"/>
      <c r="K94" s="148"/>
    </row>
    <row r="95" spans="2:11">
      <c r="B95" s="539"/>
      <c r="K95" s="148"/>
    </row>
    <row r="96" spans="2:11">
      <c r="B96" s="539"/>
      <c r="K96" s="148"/>
    </row>
    <row r="97" spans="2:11">
      <c r="B97" s="539"/>
      <c r="K97" s="148"/>
    </row>
    <row r="98" spans="2:11">
      <c r="B98" s="539"/>
      <c r="K98" s="148"/>
    </row>
    <row r="99" spans="2:11">
      <c r="B99" s="539"/>
      <c r="K99" s="148"/>
    </row>
    <row r="100" spans="2:11">
      <c r="B100" s="539"/>
      <c r="K100" s="148"/>
    </row>
    <row r="101" spans="2:11">
      <c r="B101" s="539"/>
      <c r="K101" s="148"/>
    </row>
    <row r="102" spans="2:11">
      <c r="B102" s="539"/>
      <c r="K102" s="148"/>
    </row>
    <row r="103" spans="2:11">
      <c r="B103" s="539"/>
      <c r="K103" s="148"/>
    </row>
    <row r="104" spans="2:11">
      <c r="B104" s="539"/>
      <c r="K104" s="148"/>
    </row>
    <row r="105" spans="2:11">
      <c r="B105" s="539"/>
      <c r="K105" s="148"/>
    </row>
    <row r="106" spans="2:11">
      <c r="B106" s="539"/>
      <c r="K106" s="148"/>
    </row>
    <row r="107" spans="2:11">
      <c r="B107" s="539"/>
      <c r="K107" s="148"/>
    </row>
    <row r="108" spans="2:11">
      <c r="B108" s="539"/>
      <c r="K108" s="148"/>
    </row>
    <row r="109" spans="2:11">
      <c r="B109" s="539"/>
      <c r="K109" s="148"/>
    </row>
    <row r="110" spans="2:11">
      <c r="B110" s="539"/>
      <c r="K110" s="148"/>
    </row>
    <row r="111" spans="2:11">
      <c r="B111" s="539"/>
      <c r="K111" s="148"/>
    </row>
    <row r="112" spans="2:11">
      <c r="B112" s="539"/>
      <c r="K112" s="148"/>
    </row>
    <row r="113" spans="2:11">
      <c r="B113" s="539"/>
      <c r="K113" s="148"/>
    </row>
    <row r="114" spans="2:11">
      <c r="B114" s="539"/>
      <c r="K114" s="148"/>
    </row>
    <row r="115" spans="2:11">
      <c r="B115" s="539"/>
      <c r="K115" s="148"/>
    </row>
    <row r="116" spans="2:11">
      <c r="B116" s="539"/>
      <c r="K116" s="148"/>
    </row>
    <row r="117" spans="2:11">
      <c r="B117" s="539"/>
      <c r="K117" s="148"/>
    </row>
    <row r="118" spans="2:11">
      <c r="B118" s="539"/>
      <c r="K118" s="148"/>
    </row>
    <row r="119" spans="2:11">
      <c r="B119" s="539"/>
      <c r="K119" s="148"/>
    </row>
    <row r="120" spans="2:11">
      <c r="B120" s="539"/>
      <c r="K120" s="148"/>
    </row>
    <row r="121" spans="2:11">
      <c r="K121" s="148"/>
    </row>
    <row r="122" spans="2:11">
      <c r="K122" s="148"/>
    </row>
    <row r="123" spans="2:11">
      <c r="K123" s="148"/>
    </row>
    <row r="124" spans="2:11">
      <c r="K124" s="148"/>
    </row>
  </sheetData>
  <sortState ref="A71:K124">
    <sortCondition ref="A71:A124"/>
  </sortState>
  <mergeCells count="4">
    <mergeCell ref="F4:G4"/>
    <mergeCell ref="H4:J4"/>
    <mergeCell ref="D4:E4"/>
    <mergeCell ref="A3:D3"/>
  </mergeCells>
  <pageMargins left="0.7" right="0.7" top="0.75" bottom="0.75" header="0.3" footer="0.3"/>
  <pageSetup scale="85" orientation="landscape" r:id="rId1"/>
  <headerFooter>
    <oddHeader>&amp;C&amp;"-,Bold"&amp;14FY12 UCOA REVENUE REPORT</oddHeader>
    <oddFooter>&amp;C&amp;"Arial,Regular"Page &amp;P of &amp;N</oddFooter>
  </headerFooter>
  <tableParts count="1">
    <tablePart r:id="rId2"/>
  </tableParts>
</worksheet>
</file>

<file path=xl/worksheets/sheet7.xml><?xml version="1.0" encoding="utf-8"?>
<worksheet xmlns="http://schemas.openxmlformats.org/spreadsheetml/2006/main" xmlns:r="http://schemas.openxmlformats.org/officeDocument/2006/relationships">
  <sheetPr>
    <tabColor theme="9" tint="0.59999389629810485"/>
  </sheetPr>
  <dimension ref="A1:K72"/>
  <sheetViews>
    <sheetView topLeftCell="A3" zoomScaleNormal="100" workbookViewId="0">
      <pane xSplit="3" ySplit="4" topLeftCell="D7" activePane="bottomRight" state="frozen"/>
      <selection activeCell="H19" sqref="H19"/>
      <selection pane="topRight" activeCell="H19" sqref="H19"/>
      <selection pane="bottomLeft" activeCell="H19" sqref="H19"/>
      <selection pane="bottomRight" activeCell="K18" sqref="K18"/>
    </sheetView>
  </sheetViews>
  <sheetFormatPr defaultColWidth="9.59765625" defaultRowHeight="15"/>
  <cols>
    <col min="1" max="1" width="15.3984375" style="108" customWidth="1"/>
    <col min="2" max="2" width="28.19921875" style="107" customWidth="1"/>
    <col min="3" max="3" width="17.59765625" style="109" customWidth="1"/>
    <col min="4" max="4" width="17.19921875" style="134" bestFit="1" customWidth="1"/>
    <col min="5" max="5" width="12.3984375" style="109" customWidth="1"/>
    <col min="6" max="6" width="17.19921875" style="134" bestFit="1" customWidth="1"/>
    <col min="7" max="7" width="13.19921875" style="109" customWidth="1"/>
    <col min="8" max="8" width="19.59765625" style="134" bestFit="1" customWidth="1"/>
    <col min="9" max="9" width="12.59765625" style="109" customWidth="1"/>
    <col min="10" max="10" width="19.59765625" style="107" bestFit="1" customWidth="1"/>
    <col min="11" max="16384" width="9.59765625" style="107"/>
  </cols>
  <sheetData>
    <row r="1" spans="1:11" hidden="1">
      <c r="A1" s="149"/>
      <c r="B1" s="201" t="s">
        <v>879</v>
      </c>
      <c r="C1" s="204">
        <v>5</v>
      </c>
      <c r="D1" s="201" t="s">
        <v>1397</v>
      </c>
      <c r="E1" s="202" t="s">
        <v>1407</v>
      </c>
      <c r="F1" s="203" t="s">
        <v>1408</v>
      </c>
      <c r="G1" s="202" t="s">
        <v>1409</v>
      </c>
      <c r="H1" s="203" t="s">
        <v>1410</v>
      </c>
      <c r="I1" s="202" t="s">
        <v>1411</v>
      </c>
      <c r="J1" s="203" t="s">
        <v>1412</v>
      </c>
      <c r="K1" s="202" t="s">
        <v>1413</v>
      </c>
    </row>
    <row r="2" spans="1:11">
      <c r="A2" s="149"/>
      <c r="B2" s="142"/>
      <c r="C2" s="150"/>
      <c r="D2" s="151"/>
      <c r="E2" s="150"/>
      <c r="F2" s="151"/>
      <c r="G2" s="150"/>
      <c r="H2" s="151"/>
      <c r="I2" s="150"/>
    </row>
    <row r="3" spans="1:11" ht="36.75" customHeight="1">
      <c r="A3" s="566" t="s">
        <v>1435</v>
      </c>
      <c r="B3" s="567"/>
      <c r="C3" s="567"/>
      <c r="D3" s="568"/>
      <c r="E3" s="150"/>
      <c r="F3" s="151"/>
      <c r="G3" s="150"/>
      <c r="H3" s="151"/>
      <c r="I3" s="150"/>
    </row>
    <row r="4" spans="1:11" ht="15" customHeight="1">
      <c r="A4" s="152" t="s">
        <v>1382</v>
      </c>
      <c r="B4" s="152" t="s">
        <v>613</v>
      </c>
      <c r="C4" s="190" t="s">
        <v>694</v>
      </c>
      <c r="D4" s="569" t="s">
        <v>1380</v>
      </c>
      <c r="E4" s="570"/>
      <c r="F4" s="571" t="s">
        <v>37</v>
      </c>
      <c r="G4" s="572"/>
      <c r="H4" s="573" t="s">
        <v>1381</v>
      </c>
      <c r="I4" s="574"/>
      <c r="J4" s="153" t="s">
        <v>53</v>
      </c>
    </row>
    <row r="5" spans="1:11" ht="15" customHeight="1">
      <c r="A5" s="193"/>
      <c r="B5" s="193" t="s">
        <v>878</v>
      </c>
      <c r="C5" s="194"/>
      <c r="D5" s="194">
        <f t="shared" ref="D5:J5" si="0">AVERAGE(D7:D61)</f>
        <v>3877757.7240000004</v>
      </c>
      <c r="E5" s="195">
        <f t="shared" si="0"/>
        <v>8.8771043497091445E-2</v>
      </c>
      <c r="F5" s="194">
        <f t="shared" si="0"/>
        <v>12715638.831818182</v>
      </c>
      <c r="G5" s="195">
        <f t="shared" si="0"/>
        <v>0.33925051657104388</v>
      </c>
      <c r="H5" s="194">
        <f t="shared" si="0"/>
        <v>23082289.661999997</v>
      </c>
      <c r="I5" s="195">
        <f t="shared" si="0"/>
        <v>0.57197843993186448</v>
      </c>
      <c r="J5" s="194">
        <f t="shared" si="0"/>
        <v>39675686.217818171</v>
      </c>
    </row>
    <row r="6" spans="1:11" s="399" customFormat="1" ht="15" customHeight="1">
      <c r="A6" s="351" t="s">
        <v>1439</v>
      </c>
      <c r="B6" s="352" t="s">
        <v>1485</v>
      </c>
      <c r="C6" s="352" t="s">
        <v>1486</v>
      </c>
      <c r="D6" s="352" t="s">
        <v>1487</v>
      </c>
      <c r="E6" s="352" t="s">
        <v>1488</v>
      </c>
      <c r="F6" s="352" t="s">
        <v>1489</v>
      </c>
      <c r="G6" s="352" t="s">
        <v>1490</v>
      </c>
      <c r="H6" s="352" t="s">
        <v>1491</v>
      </c>
      <c r="I6" s="352" t="s">
        <v>1492</v>
      </c>
      <c r="J6" s="353" t="s">
        <v>1493</v>
      </c>
    </row>
    <row r="7" spans="1:11" s="399" customFormat="1" ht="25.5">
      <c r="A7" s="388">
        <v>570</v>
      </c>
      <c r="B7" s="400" t="str">
        <f t="shared" ref="B7:B38" si="1">VLOOKUP($A7,num,B$1)</f>
        <v>Academy for Career Exploration</v>
      </c>
      <c r="C7" s="400">
        <f t="shared" ref="C7:C38" si="2">VLOOKUP($A7,num,$C$1)</f>
        <v>221.16111111111101</v>
      </c>
      <c r="D7" s="400">
        <f t="shared" ref="D7:D38" si="3">VLOOKUP($A7,revtype,E$1)</f>
        <v>309202.03999999998</v>
      </c>
      <c r="E7" s="401">
        <f t="shared" ref="E7:E38" si="4">D7/$J7</f>
        <v>9.0068113648943737E-2</v>
      </c>
      <c r="F7" s="400">
        <f t="shared" ref="F7:F38" si="5">VLOOKUP($A7,revtype,G$1)</f>
        <v>0</v>
      </c>
      <c r="G7" s="401">
        <f t="shared" ref="G7:G38" si="6">F7/$J7</f>
        <v>0</v>
      </c>
      <c r="H7" s="400">
        <f t="shared" ref="H7:H38" si="7">VLOOKUP($A7,revtype,I$1)</f>
        <v>3123778.04</v>
      </c>
      <c r="I7" s="401">
        <f t="shared" ref="I7:I38" si="8">H7/$J7</f>
        <v>0.90993188635105626</v>
      </c>
      <c r="J7" s="402">
        <f t="shared" ref="J7:J38" si="9">D7+F7+H7</f>
        <v>3432980.08</v>
      </c>
    </row>
    <row r="8" spans="1:11" s="399" customFormat="1" ht="14.25" customHeight="1">
      <c r="A8" s="389">
        <v>10</v>
      </c>
      <c r="B8" s="400" t="str">
        <f t="shared" si="1"/>
        <v>Barrington</v>
      </c>
      <c r="C8" s="400">
        <f t="shared" si="2"/>
        <v>3301.3416666666672</v>
      </c>
      <c r="D8" s="400">
        <f t="shared" si="3"/>
        <v>1516832.48</v>
      </c>
      <c r="E8" s="401">
        <f t="shared" si="4"/>
        <v>3.3539588489475365E-2</v>
      </c>
      <c r="F8" s="400">
        <f t="shared" si="5"/>
        <v>2291021.39</v>
      </c>
      <c r="G8" s="401">
        <f t="shared" si="6"/>
        <v>5.0658141656609215E-2</v>
      </c>
      <c r="H8" s="400">
        <f t="shared" si="7"/>
        <v>41417283</v>
      </c>
      <c r="I8" s="401">
        <f t="shared" si="8"/>
        <v>0.91580226985391544</v>
      </c>
      <c r="J8" s="402">
        <f t="shared" si="9"/>
        <v>45225136.869999997</v>
      </c>
    </row>
    <row r="9" spans="1:11" s="399" customFormat="1" ht="14.25" customHeight="1">
      <c r="A9" s="388">
        <v>580</v>
      </c>
      <c r="B9" s="400" t="str">
        <f t="shared" si="1"/>
        <v xml:space="preserve">Beacon </v>
      </c>
      <c r="C9" s="400">
        <f t="shared" si="2"/>
        <v>223.33333333333331</v>
      </c>
      <c r="D9" s="400">
        <f t="shared" si="3"/>
        <v>302931.81</v>
      </c>
      <c r="E9" s="401">
        <f t="shared" si="4"/>
        <v>0.10359002414980799</v>
      </c>
      <c r="F9" s="400">
        <f t="shared" si="5"/>
        <v>1637982.93</v>
      </c>
      <c r="G9" s="401">
        <f t="shared" si="6"/>
        <v>0.56012173589717518</v>
      </c>
      <c r="H9" s="400">
        <f t="shared" si="7"/>
        <v>983419.07000000007</v>
      </c>
      <c r="I9" s="401">
        <f t="shared" si="8"/>
        <v>0.33628823995301688</v>
      </c>
      <c r="J9" s="402">
        <f t="shared" si="9"/>
        <v>2924333.81</v>
      </c>
    </row>
    <row r="10" spans="1:11" s="399" customFormat="1" ht="15.75" customHeight="1">
      <c r="A10" s="388">
        <v>540</v>
      </c>
      <c r="B10" s="400" t="str">
        <f t="shared" si="1"/>
        <v xml:space="preserve">Blackstone Academy </v>
      </c>
      <c r="C10" s="400">
        <f t="shared" si="2"/>
        <v>165.18</v>
      </c>
      <c r="D10" s="400">
        <f t="shared" si="3"/>
        <v>434864.29000000004</v>
      </c>
      <c r="E10" s="401">
        <f t="shared" si="4"/>
        <v>0.18605168777733802</v>
      </c>
      <c r="F10" s="400">
        <f t="shared" si="5"/>
        <v>1481820</v>
      </c>
      <c r="G10" s="401">
        <f t="shared" si="6"/>
        <v>0.63397965370349219</v>
      </c>
      <c r="H10" s="400">
        <f t="shared" si="7"/>
        <v>420646.24</v>
      </c>
      <c r="I10" s="401">
        <f t="shared" si="8"/>
        <v>0.17996865851916971</v>
      </c>
      <c r="J10" s="402">
        <f t="shared" si="9"/>
        <v>2337330.5300000003</v>
      </c>
    </row>
    <row r="11" spans="1:11" s="399" customFormat="1">
      <c r="A11" s="388">
        <v>960</v>
      </c>
      <c r="B11" s="400" t="str">
        <f t="shared" si="1"/>
        <v xml:space="preserve">Bristol-Warren </v>
      </c>
      <c r="C11" s="400">
        <f t="shared" si="2"/>
        <v>3389.6111111111109</v>
      </c>
      <c r="D11" s="400">
        <f t="shared" si="3"/>
        <v>4110849.5300000003</v>
      </c>
      <c r="E11" s="401">
        <f t="shared" si="4"/>
        <v>6.948555299018741E-2</v>
      </c>
      <c r="F11" s="400">
        <f t="shared" si="5"/>
        <v>20384971.309999999</v>
      </c>
      <c r="G11" s="401">
        <f t="shared" si="6"/>
        <v>0.34456649260145866</v>
      </c>
      <c r="H11" s="400">
        <f t="shared" si="7"/>
        <v>34665391.140000001</v>
      </c>
      <c r="I11" s="401">
        <f t="shared" si="8"/>
        <v>0.5859479544083539</v>
      </c>
      <c r="J11" s="402">
        <f t="shared" si="9"/>
        <v>59161211.980000004</v>
      </c>
    </row>
    <row r="12" spans="1:11" s="399" customFormat="1">
      <c r="A12" s="389">
        <v>30</v>
      </c>
      <c r="B12" s="400" t="str">
        <f t="shared" si="1"/>
        <v>Burrillville</v>
      </c>
      <c r="C12" s="400">
        <f t="shared" si="2"/>
        <v>2418.1666666666665</v>
      </c>
      <c r="D12" s="400">
        <f t="shared" si="3"/>
        <v>2444885.1800000002</v>
      </c>
      <c r="E12" s="401">
        <f t="shared" si="4"/>
        <v>7.7387013048744638E-2</v>
      </c>
      <c r="F12" s="400">
        <f t="shared" si="5"/>
        <v>13232064.970000001</v>
      </c>
      <c r="G12" s="401">
        <f t="shared" si="6"/>
        <v>0.41882947832144279</v>
      </c>
      <c r="H12" s="400">
        <f t="shared" si="7"/>
        <v>15916014.66</v>
      </c>
      <c r="I12" s="401">
        <f t="shared" si="8"/>
        <v>0.50378350862981258</v>
      </c>
      <c r="J12" s="402">
        <f t="shared" si="9"/>
        <v>31592964.810000002</v>
      </c>
    </row>
    <row r="13" spans="1:11" s="399" customFormat="1">
      <c r="A13" s="389">
        <v>40</v>
      </c>
      <c r="B13" s="400" t="str">
        <f t="shared" si="1"/>
        <v>Central Falls</v>
      </c>
      <c r="C13" s="400">
        <f t="shared" si="2"/>
        <v>2724.4502762430939</v>
      </c>
      <c r="D13" s="400">
        <f t="shared" si="3"/>
        <v>10826496.799999999</v>
      </c>
      <c r="E13" s="401">
        <f t="shared" si="4"/>
        <v>0.20915869454922567</v>
      </c>
      <c r="F13" s="400">
        <f t="shared" si="5"/>
        <v>39263951.030000001</v>
      </c>
      <c r="G13" s="401">
        <f t="shared" si="6"/>
        <v>0.75854608300253934</v>
      </c>
      <c r="H13" s="400">
        <f t="shared" si="7"/>
        <v>1671669.08</v>
      </c>
      <c r="I13" s="401">
        <f t="shared" si="8"/>
        <v>3.2295222448235072E-2</v>
      </c>
      <c r="J13" s="402">
        <f t="shared" si="9"/>
        <v>51762116.909999996</v>
      </c>
    </row>
    <row r="14" spans="1:11" s="399" customFormat="1">
      <c r="A14" s="388">
        <v>980</v>
      </c>
      <c r="B14" s="400" t="str">
        <f t="shared" si="1"/>
        <v xml:space="preserve">Chariho </v>
      </c>
      <c r="C14" s="400">
        <f t="shared" si="2"/>
        <v>3421.5749999999966</v>
      </c>
      <c r="D14" s="400">
        <f t="shared" si="3"/>
        <v>3613947.52</v>
      </c>
      <c r="E14" s="401">
        <f t="shared" si="4"/>
        <v>5.8204155577372567E-2</v>
      </c>
      <c r="F14" s="400">
        <f t="shared" si="5"/>
        <v>13770942.630000001</v>
      </c>
      <c r="G14" s="401">
        <f t="shared" si="6"/>
        <v>0.22178686404488579</v>
      </c>
      <c r="H14" s="400">
        <f t="shared" si="7"/>
        <v>44705994.669999994</v>
      </c>
      <c r="I14" s="401">
        <f t="shared" si="8"/>
        <v>0.72000898037774175</v>
      </c>
      <c r="J14" s="402">
        <f t="shared" si="9"/>
        <v>62090884.819999993</v>
      </c>
    </row>
    <row r="15" spans="1:11" s="399" customFormat="1">
      <c r="A15" s="388">
        <v>550</v>
      </c>
      <c r="B15" s="400" t="str">
        <f t="shared" si="1"/>
        <v>Compass School</v>
      </c>
      <c r="C15" s="400">
        <f t="shared" si="2"/>
        <v>161.04</v>
      </c>
      <c r="D15" s="400">
        <f t="shared" si="3"/>
        <v>93450.79</v>
      </c>
      <c r="E15" s="401">
        <f t="shared" si="4"/>
        <v>3.5590812238462111E-2</v>
      </c>
      <c r="F15" s="400">
        <f t="shared" si="5"/>
        <v>672737</v>
      </c>
      <c r="G15" s="401">
        <f t="shared" si="6"/>
        <v>0.25621245420040095</v>
      </c>
      <c r="H15" s="400">
        <f t="shared" si="7"/>
        <v>1859512.05</v>
      </c>
      <c r="I15" s="401">
        <f t="shared" si="8"/>
        <v>0.70819673356113699</v>
      </c>
      <c r="J15" s="402">
        <f t="shared" si="9"/>
        <v>2625699.8399999999</v>
      </c>
    </row>
    <row r="16" spans="1:11" s="399" customFormat="1">
      <c r="A16" s="389">
        <v>60</v>
      </c>
      <c r="B16" s="400" t="str">
        <f t="shared" si="1"/>
        <v xml:space="preserve">Coventry </v>
      </c>
      <c r="C16" s="400">
        <f t="shared" si="2"/>
        <v>4970.9750000000013</v>
      </c>
      <c r="D16" s="400">
        <f t="shared" si="3"/>
        <v>5037564.43</v>
      </c>
      <c r="E16" s="401">
        <f t="shared" si="4"/>
        <v>7.4185207889269147E-2</v>
      </c>
      <c r="F16" s="400">
        <f t="shared" si="5"/>
        <v>17992776.43</v>
      </c>
      <c r="G16" s="401">
        <f t="shared" si="6"/>
        <v>0.26496889092189579</v>
      </c>
      <c r="H16" s="400">
        <f t="shared" si="7"/>
        <v>44874900.270000003</v>
      </c>
      <c r="I16" s="401">
        <f t="shared" si="8"/>
        <v>0.66084590118883513</v>
      </c>
      <c r="J16" s="402">
        <f t="shared" si="9"/>
        <v>67905241.129999995</v>
      </c>
    </row>
    <row r="17" spans="1:10" s="399" customFormat="1">
      <c r="A17" s="389">
        <v>70</v>
      </c>
      <c r="B17" s="400" t="str">
        <f t="shared" si="1"/>
        <v xml:space="preserve">Cranston </v>
      </c>
      <c r="C17" s="400">
        <f t="shared" si="2"/>
        <v>10030.85</v>
      </c>
      <c r="D17" s="400">
        <f t="shared" si="3"/>
        <v>12639468.91</v>
      </c>
      <c r="E17" s="401">
        <f t="shared" si="4"/>
        <v>8.940614678322506E-2</v>
      </c>
      <c r="F17" s="400">
        <f t="shared" si="5"/>
        <v>34498190.509999998</v>
      </c>
      <c r="G17" s="401">
        <f t="shared" si="6"/>
        <v>0.24402530727002844</v>
      </c>
      <c r="H17" s="400">
        <f t="shared" si="7"/>
        <v>94233704.460000008</v>
      </c>
      <c r="I17" s="401">
        <f t="shared" si="8"/>
        <v>0.66656854594674664</v>
      </c>
      <c r="J17" s="402">
        <f t="shared" si="9"/>
        <v>141371363.88</v>
      </c>
    </row>
    <row r="18" spans="1:10" s="399" customFormat="1">
      <c r="A18" s="389">
        <v>80</v>
      </c>
      <c r="B18" s="400" t="str">
        <f t="shared" si="1"/>
        <v xml:space="preserve">Cumberland </v>
      </c>
      <c r="C18" s="400">
        <f t="shared" si="2"/>
        <v>4470.2088888888884</v>
      </c>
      <c r="D18" s="400">
        <f t="shared" si="3"/>
        <v>4329079.54</v>
      </c>
      <c r="E18" s="401">
        <f t="shared" si="4"/>
        <v>7.8939170591348376E-2</v>
      </c>
      <c r="F18" s="400">
        <f t="shared" si="5"/>
        <v>11796929.43</v>
      </c>
      <c r="G18" s="401">
        <f t="shared" si="6"/>
        <v>0.21511266220090475</v>
      </c>
      <c r="H18" s="400">
        <f t="shared" si="7"/>
        <v>38714693.149999999</v>
      </c>
      <c r="I18" s="401">
        <f t="shared" si="8"/>
        <v>0.70594816720774689</v>
      </c>
      <c r="J18" s="402">
        <f t="shared" si="9"/>
        <v>54840702.119999997</v>
      </c>
    </row>
    <row r="19" spans="1:10" s="399" customFormat="1">
      <c r="A19" s="388">
        <v>400</v>
      </c>
      <c r="B19" s="400" t="str">
        <f t="shared" si="1"/>
        <v>Davies Career &amp; Tech</v>
      </c>
      <c r="C19" s="400">
        <f t="shared" si="2"/>
        <v>810.25555555555559</v>
      </c>
      <c r="D19" s="403">
        <f t="shared" si="3"/>
        <v>1972873.16</v>
      </c>
      <c r="E19" s="404">
        <f t="shared" si="4"/>
        <v>0.12300545889554909</v>
      </c>
      <c r="F19" s="403">
        <f t="shared" si="5"/>
        <v>13316793.450000001</v>
      </c>
      <c r="G19" s="404">
        <f t="shared" si="6"/>
        <v>0.83028058901388901</v>
      </c>
      <c r="H19" s="403">
        <f t="shared" si="7"/>
        <v>749240.75</v>
      </c>
      <c r="I19" s="404">
        <f t="shared" si="8"/>
        <v>4.6713952090561853E-2</v>
      </c>
      <c r="J19" s="405">
        <f t="shared" si="9"/>
        <v>16038907.360000001</v>
      </c>
    </row>
    <row r="20" spans="1:10" s="399" customFormat="1">
      <c r="A20" s="389">
        <v>90</v>
      </c>
      <c r="B20" s="400" t="str">
        <f t="shared" si="1"/>
        <v xml:space="preserve">East Greenwich </v>
      </c>
      <c r="C20" s="400">
        <f t="shared" si="2"/>
        <v>2323.8555555555558</v>
      </c>
      <c r="D20" s="400">
        <f t="shared" si="3"/>
        <v>1296185.1399999999</v>
      </c>
      <c r="E20" s="401">
        <f t="shared" si="4"/>
        <v>3.8156641681142196E-2</v>
      </c>
      <c r="F20" s="400">
        <f t="shared" si="5"/>
        <v>1449854.63</v>
      </c>
      <c r="G20" s="401">
        <f t="shared" si="6"/>
        <v>4.2680310010848446E-2</v>
      </c>
      <c r="H20" s="400">
        <f t="shared" si="7"/>
        <v>31224065.640000001</v>
      </c>
      <c r="I20" s="401">
        <f t="shared" si="8"/>
        <v>0.91916304830800943</v>
      </c>
      <c r="J20" s="402">
        <f t="shared" si="9"/>
        <v>33970105.409999996</v>
      </c>
    </row>
    <row r="21" spans="1:10" s="399" customFormat="1">
      <c r="A21" s="388">
        <v>100</v>
      </c>
      <c r="B21" s="400" t="str">
        <f t="shared" si="1"/>
        <v xml:space="preserve">East Providence </v>
      </c>
      <c r="C21" s="400">
        <f t="shared" si="2"/>
        <v>5338.2638888888887</v>
      </c>
      <c r="D21" s="400">
        <f t="shared" si="3"/>
        <v>7157358.1899999995</v>
      </c>
      <c r="E21" s="401">
        <f t="shared" si="4"/>
        <v>8.8336358827688366E-2</v>
      </c>
      <c r="F21" s="400">
        <f t="shared" si="5"/>
        <v>25574818.190000001</v>
      </c>
      <c r="G21" s="401">
        <f t="shared" si="6"/>
        <v>0.31564527813365334</v>
      </c>
      <c r="H21" s="400">
        <f t="shared" si="7"/>
        <v>48291744.969999999</v>
      </c>
      <c r="I21" s="401">
        <f t="shared" si="8"/>
        <v>0.59601836303865841</v>
      </c>
      <c r="J21" s="402">
        <f t="shared" si="9"/>
        <v>81023921.349999994</v>
      </c>
    </row>
    <row r="22" spans="1:10" s="399" customFormat="1">
      <c r="A22" s="388">
        <v>970</v>
      </c>
      <c r="B22" s="400" t="str">
        <f t="shared" si="1"/>
        <v xml:space="preserve">Exeter W. Greenwich </v>
      </c>
      <c r="C22" s="400">
        <f t="shared" si="2"/>
        <v>1678.9027777777778</v>
      </c>
      <c r="D22" s="400">
        <f t="shared" si="3"/>
        <v>1511425.6</v>
      </c>
      <c r="E22" s="401">
        <f t="shared" si="4"/>
        <v>4.6666379456443495E-2</v>
      </c>
      <c r="F22" s="400">
        <f t="shared" si="5"/>
        <v>7033733.2999999998</v>
      </c>
      <c r="G22" s="401">
        <f t="shared" si="6"/>
        <v>0.21717170013080531</v>
      </c>
      <c r="H22" s="400">
        <f t="shared" si="7"/>
        <v>23842731.859999999</v>
      </c>
      <c r="I22" s="401">
        <f t="shared" si="8"/>
        <v>0.73616192041275119</v>
      </c>
      <c r="J22" s="402">
        <f t="shared" si="9"/>
        <v>32387890.759999998</v>
      </c>
    </row>
    <row r="23" spans="1:10" s="399" customFormat="1">
      <c r="A23" s="388">
        <v>120</v>
      </c>
      <c r="B23" s="400" t="str">
        <f t="shared" si="1"/>
        <v xml:space="preserve">Foster </v>
      </c>
      <c r="C23" s="400">
        <f t="shared" si="2"/>
        <v>265.07222222222219</v>
      </c>
      <c r="D23" s="400">
        <f t="shared" si="3"/>
        <v>111243.86</v>
      </c>
      <c r="E23" s="401">
        <f t="shared" si="4"/>
        <v>2.5640236548927681E-2</v>
      </c>
      <c r="F23" s="400">
        <f t="shared" si="5"/>
        <v>1194550.8400000001</v>
      </c>
      <c r="G23" s="401">
        <f t="shared" si="6"/>
        <v>0.2753281494126531</v>
      </c>
      <c r="H23" s="400">
        <f t="shared" si="7"/>
        <v>3032849.36</v>
      </c>
      <c r="I23" s="401">
        <f t="shared" si="8"/>
        <v>0.69903161403841907</v>
      </c>
      <c r="J23" s="402">
        <f t="shared" si="9"/>
        <v>4338644.0600000005</v>
      </c>
    </row>
    <row r="24" spans="1:10" s="399" customFormat="1">
      <c r="A24" s="388">
        <v>990</v>
      </c>
      <c r="B24" s="400" t="str">
        <f t="shared" si="1"/>
        <v xml:space="preserve">Foster-Glocester </v>
      </c>
      <c r="C24" s="400">
        <f t="shared" si="2"/>
        <v>1226.7111111111112</v>
      </c>
      <c r="D24" s="400">
        <f t="shared" si="3"/>
        <v>1039136.81</v>
      </c>
      <c r="E24" s="401">
        <f t="shared" si="4"/>
        <v>4.1737326040310142E-2</v>
      </c>
      <c r="F24" s="400">
        <f t="shared" si="5"/>
        <v>8206523.5800000001</v>
      </c>
      <c r="G24" s="401">
        <f t="shared" si="6"/>
        <v>0.3296181475045169</v>
      </c>
      <c r="H24" s="400">
        <f t="shared" si="7"/>
        <v>15651401.990000002</v>
      </c>
      <c r="I24" s="401">
        <f t="shared" si="8"/>
        <v>0.62864452645517288</v>
      </c>
      <c r="J24" s="402">
        <f t="shared" si="9"/>
        <v>24897062.380000003</v>
      </c>
    </row>
    <row r="25" spans="1:10" s="399" customFormat="1">
      <c r="A25" s="388">
        <v>130</v>
      </c>
      <c r="B25" s="400" t="str">
        <f t="shared" si="1"/>
        <v xml:space="preserve">Glocester </v>
      </c>
      <c r="C25" s="400">
        <f t="shared" si="2"/>
        <v>554.72222222222217</v>
      </c>
      <c r="D25" s="400">
        <f t="shared" si="3"/>
        <v>683307.79</v>
      </c>
      <c r="E25" s="401">
        <f t="shared" si="4"/>
        <v>6.7937814722589154E-2</v>
      </c>
      <c r="F25" s="400">
        <f t="shared" si="5"/>
        <v>2817827.22</v>
      </c>
      <c r="G25" s="401">
        <f t="shared" si="6"/>
        <v>0.28016221444311135</v>
      </c>
      <c r="H25" s="400">
        <f t="shared" si="7"/>
        <v>6556706.75</v>
      </c>
      <c r="I25" s="401">
        <f t="shared" si="8"/>
        <v>0.65189997083429951</v>
      </c>
      <c r="J25" s="402">
        <f t="shared" si="9"/>
        <v>10057841.76</v>
      </c>
    </row>
    <row r="26" spans="1:10" s="399" customFormat="1">
      <c r="A26" s="388">
        <v>480</v>
      </c>
      <c r="B26" s="400" t="str">
        <f t="shared" si="1"/>
        <v xml:space="preserve">Highlander </v>
      </c>
      <c r="C26" s="400">
        <f t="shared" si="2"/>
        <v>295.05</v>
      </c>
      <c r="D26" s="400">
        <f t="shared" si="3"/>
        <v>734345.44</v>
      </c>
      <c r="E26" s="401">
        <f t="shared" si="4"/>
        <v>0.14477056854005668</v>
      </c>
      <c r="F26" s="400">
        <f t="shared" si="5"/>
        <v>2702744.99</v>
      </c>
      <c r="G26" s="401">
        <f t="shared" si="6"/>
        <v>0.53282543542598959</v>
      </c>
      <c r="H26" s="400">
        <f t="shared" si="7"/>
        <v>1635386.99</v>
      </c>
      <c r="I26" s="401">
        <f t="shared" si="8"/>
        <v>0.32240399603395375</v>
      </c>
      <c r="J26" s="402">
        <f t="shared" si="9"/>
        <v>5072477.42</v>
      </c>
    </row>
    <row r="27" spans="1:10" s="399" customFormat="1">
      <c r="A27" s="388">
        <v>530</v>
      </c>
      <c r="B27" s="400" t="str">
        <f t="shared" si="1"/>
        <v xml:space="preserve">International </v>
      </c>
      <c r="C27" s="400">
        <f t="shared" si="2"/>
        <v>325.72777777777776</v>
      </c>
      <c r="D27" s="400">
        <f t="shared" si="3"/>
        <v>641146</v>
      </c>
      <c r="E27" s="401">
        <f t="shared" si="4"/>
        <v>0.13374634367361141</v>
      </c>
      <c r="F27" s="400">
        <f t="shared" si="5"/>
        <v>2768889</v>
      </c>
      <c r="G27" s="401">
        <f t="shared" si="6"/>
        <v>0.57760444545872891</v>
      </c>
      <c r="H27" s="400">
        <f t="shared" si="7"/>
        <v>1383711</v>
      </c>
      <c r="I27" s="401">
        <f t="shared" si="8"/>
        <v>0.28864921086765966</v>
      </c>
      <c r="J27" s="402">
        <f t="shared" si="9"/>
        <v>4793746</v>
      </c>
    </row>
    <row r="28" spans="1:10" s="399" customFormat="1">
      <c r="A28" s="388">
        <v>150</v>
      </c>
      <c r="B28" s="400" t="str">
        <f t="shared" si="1"/>
        <v xml:space="preserve">Jamestown </v>
      </c>
      <c r="C28" s="400">
        <f t="shared" si="2"/>
        <v>481.58011049723757</v>
      </c>
      <c r="D28" s="400">
        <f t="shared" si="3"/>
        <v>504073.94999999995</v>
      </c>
      <c r="E28" s="401">
        <f t="shared" si="4"/>
        <v>4.0105544152245542E-2</v>
      </c>
      <c r="F28" s="400">
        <f t="shared" si="5"/>
        <v>393361.89</v>
      </c>
      <c r="G28" s="401">
        <f t="shared" si="6"/>
        <v>3.1296980625969174E-2</v>
      </c>
      <c r="H28" s="400">
        <f t="shared" si="7"/>
        <v>11671249.130000001</v>
      </c>
      <c r="I28" s="401">
        <f t="shared" si="8"/>
        <v>0.92859747522178526</v>
      </c>
      <c r="J28" s="402">
        <f t="shared" si="9"/>
        <v>12568684.970000001</v>
      </c>
    </row>
    <row r="29" spans="1:10" s="399" customFormat="1">
      <c r="A29" s="388">
        <v>160</v>
      </c>
      <c r="B29" s="400" t="str">
        <f t="shared" si="1"/>
        <v xml:space="preserve">Johnston </v>
      </c>
      <c r="C29" s="400">
        <f t="shared" si="2"/>
        <v>2917.5166666666669</v>
      </c>
      <c r="D29" s="400">
        <f t="shared" si="3"/>
        <v>3602042.33</v>
      </c>
      <c r="E29" s="401">
        <f t="shared" si="4"/>
        <v>7.0610677433912805E-2</v>
      </c>
      <c r="F29" s="400">
        <f t="shared" si="5"/>
        <v>9631881.5199999996</v>
      </c>
      <c r="G29" s="401">
        <f t="shared" si="6"/>
        <v>0.18881334997814581</v>
      </c>
      <c r="H29" s="400">
        <f t="shared" si="7"/>
        <v>37778790.669999994</v>
      </c>
      <c r="I29" s="401">
        <f t="shared" si="8"/>
        <v>0.74057597258794139</v>
      </c>
      <c r="J29" s="402">
        <f t="shared" si="9"/>
        <v>51012714.519999996</v>
      </c>
    </row>
    <row r="30" spans="1:10" s="399" customFormat="1">
      <c r="A30" s="388">
        <v>520</v>
      </c>
      <c r="B30" s="400" t="str">
        <f t="shared" si="1"/>
        <v>Kingston Hill</v>
      </c>
      <c r="C30" s="400">
        <f t="shared" si="2"/>
        <v>178.87027027027025</v>
      </c>
      <c r="D30" s="400">
        <f t="shared" si="3"/>
        <v>196960.18</v>
      </c>
      <c r="E30" s="401">
        <f t="shared" si="4"/>
        <v>6.8300986121981225E-2</v>
      </c>
      <c r="F30" s="400">
        <f t="shared" si="5"/>
        <v>753266.98</v>
      </c>
      <c r="G30" s="401">
        <f t="shared" si="6"/>
        <v>0.26121461478724639</v>
      </c>
      <c r="H30" s="400">
        <f t="shared" si="7"/>
        <v>1933482.01</v>
      </c>
      <c r="I30" s="401">
        <f t="shared" si="8"/>
        <v>0.6704843990907724</v>
      </c>
      <c r="J30" s="402">
        <f t="shared" si="9"/>
        <v>2883709.17</v>
      </c>
    </row>
    <row r="31" spans="1:10" s="399" customFormat="1">
      <c r="A31" s="388">
        <v>590</v>
      </c>
      <c r="B31" s="400" t="str">
        <f t="shared" si="1"/>
        <v>Learning Community</v>
      </c>
      <c r="C31" s="400">
        <f t="shared" si="2"/>
        <v>521.83000000000004</v>
      </c>
      <c r="D31" s="400">
        <f t="shared" si="3"/>
        <v>1405032.93</v>
      </c>
      <c r="E31" s="401">
        <f t="shared" si="4"/>
        <v>0.16323696302185289</v>
      </c>
      <c r="F31" s="400">
        <f t="shared" si="5"/>
        <v>5827901</v>
      </c>
      <c r="G31" s="401">
        <f t="shared" si="6"/>
        <v>0.67708652211590481</v>
      </c>
      <c r="H31" s="400">
        <f t="shared" si="7"/>
        <v>1374387.01</v>
      </c>
      <c r="I31" s="401">
        <f t="shared" si="8"/>
        <v>0.15967651486224238</v>
      </c>
      <c r="J31" s="402">
        <f t="shared" si="9"/>
        <v>8607320.9399999995</v>
      </c>
    </row>
    <row r="32" spans="1:10" s="399" customFormat="1">
      <c r="A32" s="388">
        <v>170</v>
      </c>
      <c r="B32" s="400" t="str">
        <f t="shared" si="1"/>
        <v xml:space="preserve">Lincoln </v>
      </c>
      <c r="C32" s="400">
        <f t="shared" si="2"/>
        <v>3236.717032967033</v>
      </c>
      <c r="D32" s="400">
        <f t="shared" si="3"/>
        <v>3662495.42</v>
      </c>
      <c r="E32" s="401">
        <f t="shared" si="4"/>
        <v>7.2177387869787876E-2</v>
      </c>
      <c r="F32" s="400">
        <f t="shared" si="5"/>
        <v>6739837.1699999999</v>
      </c>
      <c r="G32" s="401">
        <f t="shared" si="6"/>
        <v>0.1328230580007943</v>
      </c>
      <c r="H32" s="400">
        <f t="shared" si="7"/>
        <v>40340642.850000001</v>
      </c>
      <c r="I32" s="401">
        <f t="shared" si="8"/>
        <v>0.79499955412941792</v>
      </c>
      <c r="J32" s="402">
        <f t="shared" si="9"/>
        <v>50742975.439999998</v>
      </c>
    </row>
    <row r="33" spans="1:10" s="399" customFormat="1">
      <c r="A33" s="388">
        <v>180</v>
      </c>
      <c r="B33" s="400" t="str">
        <f t="shared" si="1"/>
        <v xml:space="preserve">Little Compton </v>
      </c>
      <c r="C33" s="400">
        <f t="shared" si="2"/>
        <v>295.15999999999997</v>
      </c>
      <c r="D33" s="400">
        <f t="shared" si="3"/>
        <v>270705.01</v>
      </c>
      <c r="E33" s="401">
        <f t="shared" si="4"/>
        <v>3.9523296486890291E-2</v>
      </c>
      <c r="F33" s="400">
        <f t="shared" si="5"/>
        <v>310450.52</v>
      </c>
      <c r="G33" s="401">
        <f t="shared" si="6"/>
        <v>4.5326194540947967E-2</v>
      </c>
      <c r="H33" s="400">
        <f t="shared" si="7"/>
        <v>6268096.2800000003</v>
      </c>
      <c r="I33" s="401">
        <f t="shared" si="8"/>
        <v>0.91515050897216166</v>
      </c>
      <c r="J33" s="402">
        <f t="shared" si="9"/>
        <v>6849251.8100000005</v>
      </c>
    </row>
    <row r="34" spans="1:10" s="399" customFormat="1">
      <c r="A34" s="388">
        <v>420</v>
      </c>
      <c r="B34" s="400" t="str">
        <f t="shared" si="1"/>
        <v>MET Career &amp; Tech</v>
      </c>
      <c r="C34" s="400">
        <f t="shared" si="2"/>
        <v>763.37837837837844</v>
      </c>
      <c r="D34" s="406">
        <f t="shared" si="3"/>
        <v>1137005.0999999999</v>
      </c>
      <c r="E34" s="404">
        <f t="shared" si="4"/>
        <v>8.3884604756243555E-2</v>
      </c>
      <c r="F34" s="406">
        <f t="shared" si="5"/>
        <v>11668884.9</v>
      </c>
      <c r="G34" s="404">
        <f t="shared" si="6"/>
        <v>0.86089305824802265</v>
      </c>
      <c r="H34" s="406">
        <f t="shared" si="7"/>
        <v>748505.39</v>
      </c>
      <c r="I34" s="404">
        <f t="shared" si="8"/>
        <v>5.5222336995733749E-2</v>
      </c>
      <c r="J34" s="405">
        <f t="shared" si="9"/>
        <v>13554395.390000001</v>
      </c>
    </row>
    <row r="35" spans="1:10" s="399" customFormat="1">
      <c r="A35" s="388">
        <v>190</v>
      </c>
      <c r="B35" s="400" t="str">
        <f t="shared" si="1"/>
        <v xml:space="preserve">Middletown  </v>
      </c>
      <c r="C35" s="400">
        <f t="shared" si="2"/>
        <v>2360.3138888888884</v>
      </c>
      <c r="D35" s="400">
        <f t="shared" si="3"/>
        <v>4921559.03</v>
      </c>
      <c r="E35" s="401">
        <f t="shared" si="4"/>
        <v>0.12889638555139013</v>
      </c>
      <c r="F35" s="400">
        <f t="shared" si="5"/>
        <v>9022610.8300000001</v>
      </c>
      <c r="G35" s="401">
        <f t="shared" si="6"/>
        <v>0.23630356095186938</v>
      </c>
      <c r="H35" s="400">
        <f t="shared" si="7"/>
        <v>24238119.030000001</v>
      </c>
      <c r="I35" s="401">
        <f t="shared" si="8"/>
        <v>0.63480005349674051</v>
      </c>
      <c r="J35" s="402">
        <f t="shared" si="9"/>
        <v>38182288.890000001</v>
      </c>
    </row>
    <row r="36" spans="1:10" s="399" customFormat="1">
      <c r="A36" s="388">
        <v>200</v>
      </c>
      <c r="B36" s="400" t="str">
        <f t="shared" si="1"/>
        <v xml:space="preserve">Narragansett </v>
      </c>
      <c r="C36" s="400">
        <f t="shared" si="2"/>
        <v>1407.5583333333334</v>
      </c>
      <c r="D36" s="400">
        <f t="shared" si="3"/>
        <v>1309187.4100000001</v>
      </c>
      <c r="E36" s="401">
        <f t="shared" si="4"/>
        <v>4.7085324141076197E-2</v>
      </c>
      <c r="F36" s="400">
        <f t="shared" si="5"/>
        <v>1604782.5</v>
      </c>
      <c r="G36" s="401">
        <f t="shared" si="6"/>
        <v>5.7716491627754503E-2</v>
      </c>
      <c r="H36" s="400">
        <f t="shared" si="7"/>
        <v>24890604.739999998</v>
      </c>
      <c r="I36" s="401">
        <f t="shared" si="8"/>
        <v>0.89519818423116926</v>
      </c>
      <c r="J36" s="402">
        <f t="shared" si="9"/>
        <v>27804574.649999999</v>
      </c>
    </row>
    <row r="37" spans="1:10" s="399" customFormat="1">
      <c r="A37" s="388">
        <v>500</v>
      </c>
      <c r="B37" s="400" t="str">
        <f t="shared" si="1"/>
        <v xml:space="preserve">New England Laborers </v>
      </c>
      <c r="C37" s="400">
        <f t="shared" si="2"/>
        <v>329.42777777777775</v>
      </c>
      <c r="D37" s="400">
        <f t="shared" si="3"/>
        <v>0</v>
      </c>
      <c r="E37" s="401">
        <f t="shared" si="4"/>
        <v>0</v>
      </c>
      <c r="F37" s="400">
        <f t="shared" si="5"/>
        <v>1649333</v>
      </c>
      <c r="G37" s="401">
        <f t="shared" si="6"/>
        <v>0.49739652073435814</v>
      </c>
      <c r="H37" s="400">
        <f t="shared" si="7"/>
        <v>1666598.92</v>
      </c>
      <c r="I37" s="401">
        <f t="shared" si="8"/>
        <v>0.50260347926564186</v>
      </c>
      <c r="J37" s="402">
        <f t="shared" si="9"/>
        <v>3315931.92</v>
      </c>
    </row>
    <row r="38" spans="1:10" s="399" customFormat="1">
      <c r="A38" s="388">
        <v>220</v>
      </c>
      <c r="B38" s="400" t="str">
        <f t="shared" si="1"/>
        <v xml:space="preserve">New Shoreham </v>
      </c>
      <c r="C38" s="400">
        <f t="shared" si="2"/>
        <v>112.22</v>
      </c>
      <c r="D38" s="400">
        <f t="shared" si="3"/>
        <v>117758.13</v>
      </c>
      <c r="E38" s="401">
        <f t="shared" si="4"/>
        <v>2.5696070604287177E-2</v>
      </c>
      <c r="F38" s="400">
        <f t="shared" si="5"/>
        <v>59838.58</v>
      </c>
      <c r="G38" s="401">
        <f t="shared" si="6"/>
        <v>1.305741163298268E-2</v>
      </c>
      <c r="H38" s="400">
        <f t="shared" si="7"/>
        <v>4405132.3699999992</v>
      </c>
      <c r="I38" s="401">
        <f t="shared" si="8"/>
        <v>0.96124651776273018</v>
      </c>
      <c r="J38" s="402">
        <f t="shared" si="9"/>
        <v>4582729.0799999991</v>
      </c>
    </row>
    <row r="39" spans="1:10" s="399" customFormat="1">
      <c r="A39" s="388">
        <v>210</v>
      </c>
      <c r="B39" s="400" t="str">
        <f t="shared" ref="B39:B61" si="10">VLOOKUP($A39,num,B$1)</f>
        <v xml:space="preserve">Newport </v>
      </c>
      <c r="C39" s="400">
        <f t="shared" ref="C39:C61" si="11">VLOOKUP($A39,num,$C$1)</f>
        <v>2005.4450549450555</v>
      </c>
      <c r="D39" s="400">
        <f t="shared" ref="D39:D61" si="12">VLOOKUP($A39,revtype,E$1)</f>
        <v>4851331.91</v>
      </c>
      <c r="E39" s="401">
        <f t="shared" ref="E39:E61" si="13">D39/$J39</f>
        <v>0.12137892039728101</v>
      </c>
      <c r="F39" s="400">
        <f t="shared" ref="F39:F61" si="14">VLOOKUP($A39,revtype,G$1)</f>
        <v>11294267</v>
      </c>
      <c r="G39" s="401">
        <f t="shared" ref="G39:G61" si="15">F39/$J39</f>
        <v>0.28257929174312829</v>
      </c>
      <c r="H39" s="400">
        <f t="shared" ref="H39:H61" si="16">VLOOKUP($A39,revtype,I$1)</f>
        <v>23822888.98</v>
      </c>
      <c r="I39" s="401">
        <f t="shared" ref="I39:I61" si="17">H39/$J39</f>
        <v>0.59604178785959072</v>
      </c>
      <c r="J39" s="402">
        <f t="shared" ref="J39:J61" si="18">D39+F39+H39</f>
        <v>39968487.890000001</v>
      </c>
    </row>
    <row r="40" spans="1:10" s="399" customFormat="1">
      <c r="A40" s="388">
        <v>230</v>
      </c>
      <c r="B40" s="400" t="str">
        <f t="shared" si="10"/>
        <v xml:space="preserve">North Kingstown </v>
      </c>
      <c r="C40" s="400">
        <f t="shared" si="11"/>
        <v>4398.1138888888918</v>
      </c>
      <c r="D40" s="400">
        <f t="shared" si="12"/>
        <v>3734797.72</v>
      </c>
      <c r="E40" s="401">
        <f t="shared" si="13"/>
        <v>6.0147114462694641E-2</v>
      </c>
      <c r="F40" s="400">
        <f t="shared" si="14"/>
        <v>10232037.279999999</v>
      </c>
      <c r="G40" s="401">
        <f t="shared" si="15"/>
        <v>0.16478202130494998</v>
      </c>
      <c r="H40" s="400">
        <f t="shared" si="16"/>
        <v>48127543.980000004</v>
      </c>
      <c r="I40" s="401">
        <f t="shared" si="17"/>
        <v>0.77507086423235538</v>
      </c>
      <c r="J40" s="402">
        <f t="shared" si="18"/>
        <v>62094378.980000004</v>
      </c>
    </row>
    <row r="41" spans="1:10" s="399" customFormat="1">
      <c r="A41" s="388">
        <v>240</v>
      </c>
      <c r="B41" s="400" t="str">
        <f t="shared" si="10"/>
        <v xml:space="preserve">North Providence </v>
      </c>
      <c r="C41" s="400">
        <f t="shared" si="11"/>
        <v>3301.5302197802198</v>
      </c>
      <c r="D41" s="400">
        <f t="shared" si="12"/>
        <v>3253902.87</v>
      </c>
      <c r="E41" s="401">
        <f t="shared" si="13"/>
        <v>6.7694106967748108E-2</v>
      </c>
      <c r="F41" s="400">
        <f t="shared" si="14"/>
        <v>12288696.619999999</v>
      </c>
      <c r="G41" s="401">
        <f t="shared" si="15"/>
        <v>0.25565371085845734</v>
      </c>
      <c r="H41" s="400">
        <f t="shared" si="16"/>
        <v>32525142.530000001</v>
      </c>
      <c r="I41" s="401">
        <f t="shared" si="17"/>
        <v>0.67665218217379464</v>
      </c>
      <c r="J41" s="402">
        <f t="shared" si="18"/>
        <v>48067742.019999996</v>
      </c>
    </row>
    <row r="42" spans="1:10" s="399" customFormat="1">
      <c r="A42" s="388">
        <v>250</v>
      </c>
      <c r="B42" s="400" t="str">
        <f t="shared" si="10"/>
        <v xml:space="preserve">North Smithfield </v>
      </c>
      <c r="C42" s="400">
        <f t="shared" si="11"/>
        <v>1704.0222222222224</v>
      </c>
      <c r="D42" s="400">
        <f t="shared" si="12"/>
        <v>1121885.97</v>
      </c>
      <c r="E42" s="401">
        <f t="shared" si="13"/>
        <v>4.77702289761648E-2</v>
      </c>
      <c r="F42" s="400">
        <f t="shared" si="14"/>
        <v>4447809.3600000003</v>
      </c>
      <c r="G42" s="401">
        <f t="shared" si="15"/>
        <v>0.18938900855452273</v>
      </c>
      <c r="H42" s="400">
        <f t="shared" si="16"/>
        <v>17915349.52</v>
      </c>
      <c r="I42" s="401">
        <f t="shared" si="17"/>
        <v>0.76284076246931243</v>
      </c>
      <c r="J42" s="402">
        <f t="shared" si="18"/>
        <v>23485044.850000001</v>
      </c>
    </row>
    <row r="43" spans="1:10" s="399" customFormat="1">
      <c r="A43" s="388">
        <v>510</v>
      </c>
      <c r="B43" s="400" t="str">
        <f t="shared" si="10"/>
        <v xml:space="preserve">Paul Cuffee </v>
      </c>
      <c r="C43" s="400">
        <f t="shared" si="11"/>
        <v>619.26</v>
      </c>
      <c r="D43" s="400">
        <f t="shared" si="12"/>
        <v>1286022.97</v>
      </c>
      <c r="E43" s="401">
        <f t="shared" si="13"/>
        <v>0.12608012437811528</v>
      </c>
      <c r="F43" s="400">
        <f t="shared" si="14"/>
        <v>6635926</v>
      </c>
      <c r="G43" s="401">
        <f t="shared" si="15"/>
        <v>0.65057809616259732</v>
      </c>
      <c r="H43" s="400">
        <f t="shared" si="16"/>
        <v>2278096.25</v>
      </c>
      <c r="I43" s="401">
        <f t="shared" si="17"/>
        <v>0.22334177945928757</v>
      </c>
      <c r="J43" s="402">
        <f t="shared" si="18"/>
        <v>10200045.219999999</v>
      </c>
    </row>
    <row r="44" spans="1:10" s="399" customFormat="1">
      <c r="A44" s="388">
        <v>260</v>
      </c>
      <c r="B44" s="400" t="str">
        <f t="shared" si="10"/>
        <v xml:space="preserve">Pawtucket </v>
      </c>
      <c r="C44" s="400">
        <f t="shared" si="11"/>
        <v>9072.7416666666631</v>
      </c>
      <c r="D44" s="400">
        <f t="shared" si="12"/>
        <v>15358244.01</v>
      </c>
      <c r="E44" s="401">
        <f t="shared" si="13"/>
        <v>0.13970278219925958</v>
      </c>
      <c r="F44" s="400">
        <f t="shared" si="14"/>
        <v>63929493.909999996</v>
      </c>
      <c r="G44" s="401">
        <f t="shared" si="15"/>
        <v>0.58152013719813411</v>
      </c>
      <c r="H44" s="400">
        <f t="shared" si="16"/>
        <v>30647395.57</v>
      </c>
      <c r="I44" s="401">
        <f t="shared" si="17"/>
        <v>0.27877708060260614</v>
      </c>
      <c r="J44" s="402">
        <f t="shared" si="18"/>
        <v>109935133.49000001</v>
      </c>
    </row>
    <row r="45" spans="1:10" s="399" customFormat="1">
      <c r="A45" s="388">
        <v>270</v>
      </c>
      <c r="B45" s="400" t="str">
        <f t="shared" si="10"/>
        <v xml:space="preserve">Portsmouth </v>
      </c>
      <c r="C45" s="400">
        <f t="shared" si="11"/>
        <v>2590.3027777777779</v>
      </c>
      <c r="D45" s="400">
        <f t="shared" si="12"/>
        <v>2282302.25</v>
      </c>
      <c r="E45" s="401">
        <f t="shared" si="13"/>
        <v>5.8758762217995995E-2</v>
      </c>
      <c r="F45" s="400">
        <f t="shared" si="14"/>
        <v>5499893.3499999996</v>
      </c>
      <c r="G45" s="401">
        <f t="shared" si="15"/>
        <v>0.14159690092624122</v>
      </c>
      <c r="H45" s="400">
        <f t="shared" si="16"/>
        <v>31059709.23</v>
      </c>
      <c r="I45" s="401">
        <f t="shared" si="17"/>
        <v>0.79964433685576286</v>
      </c>
      <c r="J45" s="402">
        <f t="shared" si="18"/>
        <v>38841904.829999998</v>
      </c>
    </row>
    <row r="46" spans="1:10" s="399" customFormat="1">
      <c r="A46" s="388">
        <v>280</v>
      </c>
      <c r="B46" s="400" t="str">
        <f t="shared" si="10"/>
        <v xml:space="preserve">Providence </v>
      </c>
      <c r="C46" s="400">
        <f t="shared" si="11"/>
        <v>22432.086111111108</v>
      </c>
      <c r="D46" s="400">
        <f t="shared" si="12"/>
        <v>61643669</v>
      </c>
      <c r="E46" s="401">
        <f t="shared" si="13"/>
        <v>0.16851236085015855</v>
      </c>
      <c r="F46" s="400">
        <f t="shared" si="14"/>
        <v>177679165</v>
      </c>
      <c r="G46" s="401">
        <f t="shared" si="15"/>
        <v>0.4857130675987969</v>
      </c>
      <c r="H46" s="400">
        <f t="shared" si="16"/>
        <v>126488129</v>
      </c>
      <c r="I46" s="401">
        <f t="shared" si="17"/>
        <v>0.34577457155104452</v>
      </c>
      <c r="J46" s="402">
        <f t="shared" si="18"/>
        <v>365810963</v>
      </c>
    </row>
    <row r="47" spans="1:10" s="399" customFormat="1">
      <c r="A47" s="388">
        <v>410</v>
      </c>
      <c r="B47" s="400" t="str">
        <f t="shared" si="10"/>
        <v>RI Deaf</v>
      </c>
      <c r="C47" s="400">
        <f t="shared" si="11"/>
        <v>69.22999999999999</v>
      </c>
      <c r="D47" s="400">
        <f t="shared" si="12"/>
        <v>708570.14</v>
      </c>
      <c r="E47" s="401">
        <f t="shared" si="13"/>
        <v>9.9184816369078013E-2</v>
      </c>
      <c r="F47" s="400">
        <f t="shared" si="14"/>
        <v>5889334</v>
      </c>
      <c r="G47" s="401">
        <f t="shared" si="15"/>
        <v>0.82438205951801424</v>
      </c>
      <c r="H47" s="400">
        <f t="shared" si="16"/>
        <v>546033.47</v>
      </c>
      <c r="I47" s="401">
        <f t="shared" si="17"/>
        <v>7.6433124112907813E-2</v>
      </c>
      <c r="J47" s="402">
        <f t="shared" si="18"/>
        <v>7143937.6099999994</v>
      </c>
    </row>
    <row r="48" spans="1:10" s="399" customFormat="1" ht="25.5">
      <c r="A48" s="388">
        <v>610</v>
      </c>
      <c r="B48" s="400" t="str">
        <f t="shared" si="10"/>
        <v>RIMA Blackstone Valley</v>
      </c>
      <c r="C48" s="400">
        <f t="shared" si="11"/>
        <v>519.39</v>
      </c>
      <c r="D48" s="400">
        <f t="shared" si="12"/>
        <v>1001389.93</v>
      </c>
      <c r="E48" s="401">
        <f t="shared" si="13"/>
        <v>0.1335938480478927</v>
      </c>
      <c r="F48" s="400">
        <f t="shared" si="14"/>
        <v>3959168</v>
      </c>
      <c r="G48" s="401">
        <f t="shared" si="15"/>
        <v>0.52818634613998894</v>
      </c>
      <c r="H48" s="400">
        <f t="shared" si="16"/>
        <v>2535220.84</v>
      </c>
      <c r="I48" s="401">
        <f t="shared" si="17"/>
        <v>0.33821980581211841</v>
      </c>
      <c r="J48" s="402">
        <f t="shared" si="18"/>
        <v>7495778.7699999996</v>
      </c>
    </row>
    <row r="49" spans="1:10" s="399" customFormat="1" ht="25.5">
      <c r="A49" s="388">
        <v>640</v>
      </c>
      <c r="B49" s="400" t="str">
        <f t="shared" si="10"/>
        <v>RI Nurses Middle Level College</v>
      </c>
      <c r="C49" s="400">
        <f t="shared" si="11"/>
        <v>129.18333333333334</v>
      </c>
      <c r="D49" s="400">
        <f t="shared" ref="D49" si="19">VLOOKUP($A49,revtype,E$1)</f>
        <v>320010.06</v>
      </c>
      <c r="E49" s="401">
        <f t="shared" ref="E49" si="20">D49/$J49</f>
        <v>0.16221623683401898</v>
      </c>
      <c r="F49" s="400">
        <f t="shared" ref="F49" si="21">VLOOKUP($A49,revtype,G$1)</f>
        <v>1150376</v>
      </c>
      <c r="G49" s="401">
        <f t="shared" ref="G49" si="22">F49/$J49</f>
        <v>0.58313687283509597</v>
      </c>
      <c r="H49" s="400">
        <f t="shared" ref="H49" si="23">VLOOKUP($A49,revtype,I$1)</f>
        <v>502351.48</v>
      </c>
      <c r="I49" s="401">
        <f t="shared" ref="I49" si="24">H49/$J49</f>
        <v>0.25464689033088506</v>
      </c>
      <c r="J49" s="402">
        <f t="shared" ref="J49" si="25">D49+F49+H49</f>
        <v>1972737.54</v>
      </c>
    </row>
    <row r="50" spans="1:10" s="399" customFormat="1">
      <c r="A50" s="388">
        <v>300</v>
      </c>
      <c r="B50" s="400" t="str">
        <f t="shared" si="10"/>
        <v xml:space="preserve">Scituate </v>
      </c>
      <c r="C50" s="400">
        <f t="shared" si="11"/>
        <v>1492.0611111111111</v>
      </c>
      <c r="D50" s="400">
        <f t="shared" si="12"/>
        <v>1005913.02</v>
      </c>
      <c r="E50" s="401">
        <f t="shared" si="13"/>
        <v>4.5665799425540214E-2</v>
      </c>
      <c r="F50" s="400">
        <f t="shared" si="14"/>
        <v>3029777.92</v>
      </c>
      <c r="G50" s="401">
        <f t="shared" si="15"/>
        <v>0.13754393078503985</v>
      </c>
      <c r="H50" s="400">
        <f t="shared" si="16"/>
        <v>17992019.789999999</v>
      </c>
      <c r="I50" s="401">
        <f t="shared" si="17"/>
        <v>0.81679026978941982</v>
      </c>
      <c r="J50" s="402">
        <f t="shared" si="18"/>
        <v>22027710.73</v>
      </c>
    </row>
    <row r="51" spans="1:10" s="399" customFormat="1">
      <c r="A51" s="388">
        <v>600</v>
      </c>
      <c r="B51" s="400" t="str">
        <f t="shared" si="10"/>
        <v>Segue Institute</v>
      </c>
      <c r="C51" s="400">
        <f t="shared" si="11"/>
        <v>198.30601092896174</v>
      </c>
      <c r="D51" s="400">
        <f t="shared" si="12"/>
        <v>423555</v>
      </c>
      <c r="E51" s="401">
        <f t="shared" si="13"/>
        <v>0.13041474200324285</v>
      </c>
      <c r="F51" s="400">
        <f t="shared" si="14"/>
        <v>2550696</v>
      </c>
      <c r="G51" s="401">
        <f t="shared" si="15"/>
        <v>0.78537229112796103</v>
      </c>
      <c r="H51" s="400">
        <f t="shared" si="16"/>
        <v>273503</v>
      </c>
      <c r="I51" s="401">
        <f t="shared" si="17"/>
        <v>8.4212966868796091E-2</v>
      </c>
      <c r="J51" s="402">
        <f t="shared" si="18"/>
        <v>3247754</v>
      </c>
    </row>
    <row r="52" spans="1:10" s="399" customFormat="1">
      <c r="A52" s="388">
        <v>310</v>
      </c>
      <c r="B52" s="400" t="str">
        <f t="shared" si="10"/>
        <v xml:space="preserve">Smithfield </v>
      </c>
      <c r="C52" s="400">
        <f t="shared" si="11"/>
        <v>2349.0638888888889</v>
      </c>
      <c r="D52" s="400">
        <f t="shared" si="12"/>
        <v>1756381.51</v>
      </c>
      <c r="E52" s="401">
        <f t="shared" si="13"/>
        <v>5.1027857110788839E-2</v>
      </c>
      <c r="F52" s="400">
        <f t="shared" si="14"/>
        <v>4749321.96</v>
      </c>
      <c r="G52" s="401">
        <f t="shared" si="15"/>
        <v>0.13798125348519044</v>
      </c>
      <c r="H52" s="400">
        <f t="shared" si="16"/>
        <v>27914348.82</v>
      </c>
      <c r="I52" s="401">
        <f t="shared" si="17"/>
        <v>0.81099088940402075</v>
      </c>
      <c r="J52" s="402">
        <f t="shared" si="18"/>
        <v>34420052.289999999</v>
      </c>
    </row>
    <row r="53" spans="1:10" s="399" customFormat="1">
      <c r="A53" s="388">
        <v>320</v>
      </c>
      <c r="B53" s="400" t="str">
        <f t="shared" si="10"/>
        <v xml:space="preserve">South Kingstown </v>
      </c>
      <c r="C53" s="400">
        <f t="shared" si="11"/>
        <v>3393.253333333329</v>
      </c>
      <c r="D53" s="400">
        <f t="shared" si="12"/>
        <v>2951695.91</v>
      </c>
      <c r="E53" s="401">
        <f t="shared" si="13"/>
        <v>4.8444305470533869E-2</v>
      </c>
      <c r="F53" s="400">
        <f t="shared" si="14"/>
        <v>8418375.5600000005</v>
      </c>
      <c r="G53" s="401">
        <f t="shared" si="15"/>
        <v>0.13816543764303843</v>
      </c>
      <c r="H53" s="400">
        <f t="shared" si="16"/>
        <v>49559606.049999997</v>
      </c>
      <c r="I53" s="401">
        <f t="shared" si="17"/>
        <v>0.81339025688642774</v>
      </c>
      <c r="J53" s="402">
        <f t="shared" si="18"/>
        <v>60929677.519999996</v>
      </c>
    </row>
    <row r="54" spans="1:10" s="399" customFormat="1">
      <c r="A54" s="389">
        <v>620</v>
      </c>
      <c r="B54" s="400" t="str">
        <f t="shared" si="10"/>
        <v>The Greene School</v>
      </c>
      <c r="C54" s="400">
        <f t="shared" si="11"/>
        <v>118.45555555555555</v>
      </c>
      <c r="D54" s="400">
        <f t="shared" si="12"/>
        <v>264506.74</v>
      </c>
      <c r="E54" s="401">
        <f t="shared" si="13"/>
        <v>0.1344324603599906</v>
      </c>
      <c r="F54" s="400">
        <f t="shared" si="14"/>
        <v>640695.5</v>
      </c>
      <c r="G54" s="401">
        <f t="shared" si="15"/>
        <v>0.3256260025985514</v>
      </c>
      <c r="H54" s="400">
        <f t="shared" si="16"/>
        <v>1062378.6499999999</v>
      </c>
      <c r="I54" s="401">
        <f t="shared" si="17"/>
        <v>0.53994153704145809</v>
      </c>
      <c r="J54" s="402">
        <f t="shared" si="18"/>
        <v>1967580.89</v>
      </c>
    </row>
    <row r="55" spans="1:10" s="399" customFormat="1">
      <c r="A55" s="388">
        <v>560</v>
      </c>
      <c r="B55" s="400" t="str">
        <f t="shared" si="10"/>
        <v>Times 2 Academy</v>
      </c>
      <c r="C55" s="400">
        <f t="shared" si="11"/>
        <v>652.27</v>
      </c>
      <c r="D55" s="400">
        <f t="shared" si="12"/>
        <v>360</v>
      </c>
      <c r="E55" s="401">
        <f t="shared" si="13"/>
        <v>3.6015479669254721E-5</v>
      </c>
      <c r="F55" s="400">
        <f t="shared" si="14"/>
        <v>915097</v>
      </c>
      <c r="G55" s="401">
        <f t="shared" si="15"/>
        <v>9.1549048330266627E-2</v>
      </c>
      <c r="H55" s="400">
        <f t="shared" si="16"/>
        <v>9080244.9400000013</v>
      </c>
      <c r="I55" s="401">
        <f t="shared" si="17"/>
        <v>0.90841493619006408</v>
      </c>
      <c r="J55" s="402">
        <f t="shared" si="18"/>
        <v>9995701.9400000013</v>
      </c>
    </row>
    <row r="56" spans="1:10" s="399" customFormat="1">
      <c r="A56" s="388">
        <v>330</v>
      </c>
      <c r="B56" s="400" t="str">
        <f t="shared" si="10"/>
        <v xml:space="preserve">Tiverton </v>
      </c>
      <c r="C56" s="400">
        <f t="shared" si="11"/>
        <v>1738.6194444444445</v>
      </c>
      <c r="D56" s="400">
        <f t="shared" si="12"/>
        <v>1684059.12</v>
      </c>
      <c r="E56" s="401">
        <f t="shared" si="13"/>
        <v>5.7706093764013006E-2</v>
      </c>
      <c r="F56" s="400">
        <f t="shared" si="14"/>
        <v>5104883.63</v>
      </c>
      <c r="G56" s="401">
        <f t="shared" si="15"/>
        <v>0.17492431821939544</v>
      </c>
      <c r="H56" s="400">
        <f t="shared" si="16"/>
        <v>22394441.710000001</v>
      </c>
      <c r="I56" s="401">
        <f t="shared" si="17"/>
        <v>0.76736958801659161</v>
      </c>
      <c r="J56" s="402">
        <f t="shared" si="18"/>
        <v>29183384.460000001</v>
      </c>
    </row>
    <row r="57" spans="1:10" s="399" customFormat="1" ht="25.5">
      <c r="A57" s="389">
        <v>630</v>
      </c>
      <c r="B57" s="400" t="str">
        <f t="shared" si="10"/>
        <v>Trinity Academy for the Performing Arts</v>
      </c>
      <c r="C57" s="400">
        <f t="shared" si="11"/>
        <v>67.730158730158735</v>
      </c>
      <c r="D57" s="400">
        <f t="shared" si="12"/>
        <v>358755.27</v>
      </c>
      <c r="E57" s="401">
        <f t="shared" si="13"/>
        <v>0.27479163383098498</v>
      </c>
      <c r="F57" s="400">
        <f t="shared" si="14"/>
        <v>710479</v>
      </c>
      <c r="G57" s="401">
        <f t="shared" si="15"/>
        <v>0.54419740011792539</v>
      </c>
      <c r="H57" s="400">
        <f t="shared" si="16"/>
        <v>236319.56</v>
      </c>
      <c r="I57" s="401">
        <f t="shared" si="17"/>
        <v>0.18101096605108957</v>
      </c>
      <c r="J57" s="402">
        <f t="shared" si="18"/>
        <v>1305553.83</v>
      </c>
    </row>
    <row r="58" spans="1:10" s="399" customFormat="1">
      <c r="A58" s="388">
        <v>350</v>
      </c>
      <c r="B58" s="400" t="str">
        <f t="shared" si="10"/>
        <v xml:space="preserve">Warwick </v>
      </c>
      <c r="C58" s="400">
        <f t="shared" si="11"/>
        <v>9487.5338888888909</v>
      </c>
      <c r="D58" s="400">
        <f t="shared" si="12"/>
        <v>10571744.58</v>
      </c>
      <c r="E58" s="401">
        <f t="shared" si="13"/>
        <v>6.2551084938268608E-2</v>
      </c>
      <c r="F58" s="400">
        <f t="shared" si="14"/>
        <v>32769776.449999999</v>
      </c>
      <c r="G58" s="401">
        <f t="shared" si="15"/>
        <v>0.19389279173561194</v>
      </c>
      <c r="H58" s="400">
        <f t="shared" si="16"/>
        <v>125668250.58999999</v>
      </c>
      <c r="I58" s="401">
        <f t="shared" si="17"/>
        <v>0.74355612332611931</v>
      </c>
      <c r="J58" s="402">
        <f t="shared" si="18"/>
        <v>169009771.62</v>
      </c>
    </row>
    <row r="59" spans="1:10" s="399" customFormat="1">
      <c r="A59" s="388">
        <v>380</v>
      </c>
      <c r="B59" s="400" t="str">
        <f t="shared" si="10"/>
        <v xml:space="preserve">West Warwick </v>
      </c>
      <c r="C59" s="400">
        <f t="shared" si="11"/>
        <v>3374.7333333333336</v>
      </c>
      <c r="D59" s="400">
        <f t="shared" si="12"/>
        <v>6148630.2000000002</v>
      </c>
      <c r="E59" s="401">
        <f t="shared" si="13"/>
        <v>0.11431790902471686</v>
      </c>
      <c r="F59" s="400">
        <f t="shared" si="14"/>
        <v>18313387.890000001</v>
      </c>
      <c r="G59" s="401">
        <f t="shared" si="15"/>
        <v>0.34049018116968094</v>
      </c>
      <c r="H59" s="400">
        <f t="shared" si="16"/>
        <v>29323344.609999999</v>
      </c>
      <c r="I59" s="401">
        <f t="shared" si="17"/>
        <v>0.54519190980560217</v>
      </c>
      <c r="J59" s="402">
        <f t="shared" si="18"/>
        <v>53785362.700000003</v>
      </c>
    </row>
    <row r="60" spans="1:10" s="399" customFormat="1">
      <c r="A60" s="388">
        <v>360</v>
      </c>
      <c r="B60" s="400" t="str">
        <f t="shared" si="10"/>
        <v xml:space="preserve">Westerly </v>
      </c>
      <c r="C60" s="400">
        <f t="shared" si="11"/>
        <v>3030.2527472527472</v>
      </c>
      <c r="D60" s="400">
        <f t="shared" si="12"/>
        <v>3221033.31</v>
      </c>
      <c r="E60" s="401">
        <f t="shared" si="13"/>
        <v>6.0729662482498913E-2</v>
      </c>
      <c r="F60" s="400">
        <f t="shared" si="14"/>
        <v>5742550.3200000003</v>
      </c>
      <c r="G60" s="401">
        <f t="shared" si="15"/>
        <v>0.10827057939440127</v>
      </c>
      <c r="H60" s="400">
        <f t="shared" si="16"/>
        <v>44075296.850000001</v>
      </c>
      <c r="I60" s="401">
        <f t="shared" si="17"/>
        <v>0.83099975812309979</v>
      </c>
      <c r="J60" s="402">
        <f t="shared" si="18"/>
        <v>53038880.480000004</v>
      </c>
    </row>
    <row r="61" spans="1:10" s="399" customFormat="1">
      <c r="A61" s="388">
        <v>390</v>
      </c>
      <c r="B61" s="400" t="str">
        <f t="shared" si="10"/>
        <v xml:space="preserve">Woonsocket </v>
      </c>
      <c r="C61" s="400">
        <f t="shared" si="11"/>
        <v>5636.2888888888901</v>
      </c>
      <c r="D61" s="400">
        <f t="shared" si="12"/>
        <v>11394498.529999999</v>
      </c>
      <c r="E61" s="401">
        <f t="shared" si="13"/>
        <v>0.16212999048998808</v>
      </c>
      <c r="F61" s="400">
        <f t="shared" si="14"/>
        <v>43657656.280000001</v>
      </c>
      <c r="G61" s="401">
        <f t="shared" si="15"/>
        <v>0.62119586736140198</v>
      </c>
      <c r="H61" s="400">
        <f t="shared" si="16"/>
        <v>15227862.449999999</v>
      </c>
      <c r="I61" s="401">
        <f t="shared" si="17"/>
        <v>0.21667414214860992</v>
      </c>
      <c r="J61" s="402">
        <f t="shared" si="18"/>
        <v>70280017.260000005</v>
      </c>
    </row>
    <row r="62" spans="1:10" s="399" customFormat="1">
      <c r="A62" s="396"/>
      <c r="B62" s="407" t="s">
        <v>497</v>
      </c>
      <c r="C62" s="397">
        <f>SUM(C7:C61)</f>
        <v>139300.90025999321</v>
      </c>
      <c r="D62" s="397">
        <f>SUM(D7:D61)</f>
        <v>213276674.82000002</v>
      </c>
      <c r="E62" s="408">
        <f>D62/J62</f>
        <v>9.7736374431213163E-2</v>
      </c>
      <c r="F62" s="397">
        <f>SUM(F7:F61)</f>
        <v>699360135.75</v>
      </c>
      <c r="G62" s="408">
        <f>F62/J62</f>
        <v>0.32048944943282781</v>
      </c>
      <c r="H62" s="397">
        <f>SUM(H7:H61)</f>
        <v>1269525931.4099998</v>
      </c>
      <c r="I62" s="408">
        <f>H62/J62</f>
        <v>0.58177417613595916</v>
      </c>
      <c r="J62" s="398">
        <f>SUM(J7:J61)</f>
        <v>2182162741.9799995</v>
      </c>
    </row>
    <row r="63" spans="1:10" s="399" customFormat="1">
      <c r="A63" s="409"/>
      <c r="C63" s="410"/>
      <c r="D63" s="411"/>
      <c r="E63" s="410"/>
      <c r="F63" s="411"/>
      <c r="G63" s="410"/>
      <c r="H63" s="411"/>
      <c r="I63" s="410"/>
    </row>
    <row r="64" spans="1:10" s="399" customFormat="1">
      <c r="A64" s="409"/>
      <c r="C64" s="410"/>
      <c r="D64" s="411"/>
      <c r="E64" s="410"/>
      <c r="F64" s="411"/>
      <c r="G64" s="410"/>
      <c r="H64" s="411"/>
      <c r="I64" s="410"/>
    </row>
    <row r="65" spans="1:9" s="399" customFormat="1">
      <c r="A65" s="409"/>
      <c r="C65" s="410"/>
      <c r="D65" s="411"/>
      <c r="E65" s="410"/>
      <c r="F65" s="411"/>
      <c r="G65" s="410"/>
      <c r="H65" s="411"/>
      <c r="I65" s="410"/>
    </row>
    <row r="66" spans="1:9" s="399" customFormat="1">
      <c r="A66" s="409"/>
      <c r="C66" s="410"/>
      <c r="D66" s="411"/>
      <c r="E66" s="410"/>
      <c r="F66" s="411"/>
      <c r="G66" s="410"/>
      <c r="H66" s="411"/>
      <c r="I66" s="410"/>
    </row>
    <row r="67" spans="1:9" s="399" customFormat="1">
      <c r="A67" s="409"/>
      <c r="C67" s="410"/>
      <c r="D67" s="411"/>
      <c r="E67" s="410"/>
      <c r="F67" s="411"/>
      <c r="G67" s="410"/>
      <c r="H67" s="411"/>
      <c r="I67" s="410"/>
    </row>
    <row r="68" spans="1:9" s="399" customFormat="1">
      <c r="A68" s="409"/>
      <c r="C68" s="410"/>
      <c r="D68" s="411"/>
      <c r="E68" s="410"/>
      <c r="F68" s="411"/>
      <c r="G68" s="410"/>
      <c r="H68" s="411"/>
      <c r="I68" s="410"/>
    </row>
    <row r="69" spans="1:9" s="399" customFormat="1">
      <c r="A69" s="409"/>
      <c r="C69" s="410"/>
      <c r="D69" s="411"/>
      <c r="E69" s="410"/>
      <c r="F69" s="411"/>
      <c r="G69" s="410"/>
      <c r="H69" s="411"/>
      <c r="I69" s="410"/>
    </row>
    <row r="70" spans="1:9" s="399" customFormat="1">
      <c r="A70" s="409"/>
      <c r="C70" s="410"/>
      <c r="D70" s="411"/>
      <c r="E70" s="410"/>
      <c r="F70" s="411"/>
      <c r="G70" s="410"/>
      <c r="H70" s="411"/>
      <c r="I70" s="410"/>
    </row>
    <row r="71" spans="1:9" s="399" customFormat="1">
      <c r="A71" s="409"/>
      <c r="C71" s="410"/>
      <c r="D71" s="411"/>
      <c r="E71" s="410"/>
      <c r="F71" s="411"/>
      <c r="G71" s="410"/>
      <c r="H71" s="411"/>
      <c r="I71" s="410"/>
    </row>
    <row r="72" spans="1:9" s="399" customFormat="1">
      <c r="A72" s="409"/>
      <c r="C72" s="410"/>
      <c r="D72" s="411"/>
      <c r="E72" s="410"/>
      <c r="F72" s="411"/>
      <c r="G72" s="410"/>
      <c r="H72" s="411"/>
      <c r="I72" s="410"/>
    </row>
  </sheetData>
  <sortState ref="A7:J60">
    <sortCondition ref="B7:B60"/>
  </sortState>
  <mergeCells count="4">
    <mergeCell ref="A3:D3"/>
    <mergeCell ref="D4:E4"/>
    <mergeCell ref="F4:G4"/>
    <mergeCell ref="H4:I4"/>
  </mergeCells>
  <pageMargins left="0.7" right="0.7" top="0.75" bottom="0.75" header="0.3" footer="0.3"/>
  <pageSetup scale="85" orientation="landscape" r:id="rId1"/>
  <headerFooter>
    <oddHeader>&amp;C&amp;"-,Bold"&amp;14FY12 UCOA REVENUE REPORT</oddHeader>
    <oddFooter>&amp;C&amp;"Arial,Regular"Page &amp;P of &amp;N</oddFooter>
  </headerFooter>
  <tableParts count="1">
    <tablePart r:id="rId2"/>
  </tableParts>
</worksheet>
</file>

<file path=xl/worksheets/sheet8.xml><?xml version="1.0" encoding="utf-8"?>
<worksheet xmlns="http://schemas.openxmlformats.org/spreadsheetml/2006/main" xmlns:r="http://schemas.openxmlformats.org/officeDocument/2006/relationships">
  <sheetPr>
    <tabColor theme="9" tint="0.59999389629810485"/>
  </sheetPr>
  <dimension ref="A1:G80"/>
  <sheetViews>
    <sheetView topLeftCell="A3" zoomScaleNormal="100" workbookViewId="0">
      <pane xSplit="3" ySplit="5" topLeftCell="D8" activePane="bottomRight" state="frozen"/>
      <selection activeCell="H19" sqref="H19"/>
      <selection pane="topRight" activeCell="H19" sqref="H19"/>
      <selection pane="bottomLeft" activeCell="H19" sqref="H19"/>
      <selection pane="bottomRight" activeCell="D13" sqref="D13"/>
    </sheetView>
  </sheetViews>
  <sheetFormatPr defaultColWidth="9.59765625" defaultRowHeight="15"/>
  <cols>
    <col min="1" max="1" width="11" style="107" customWidth="1"/>
    <col min="2" max="2" width="30.59765625" style="107" customWidth="1"/>
    <col min="3" max="3" width="22.3984375" style="166" customWidth="1"/>
    <col min="4" max="4" width="23" style="107" bestFit="1" customWidth="1"/>
    <col min="5" max="5" width="21.796875" style="107" customWidth="1"/>
    <col min="6" max="6" width="20.796875" style="107" bestFit="1" customWidth="1"/>
    <col min="7" max="7" width="22" style="107" customWidth="1"/>
    <col min="8" max="8" width="9.59765625" style="107"/>
    <col min="9" max="9" width="22.796875" style="107" customWidth="1"/>
    <col min="10" max="16384" width="9.59765625" style="107"/>
  </cols>
  <sheetData>
    <row r="1" spans="1:7" hidden="1">
      <c r="B1" s="198" t="s">
        <v>1396</v>
      </c>
      <c r="C1" s="205" t="s">
        <v>1437</v>
      </c>
      <c r="D1" s="198" t="s">
        <v>1397</v>
      </c>
      <c r="E1" s="198" t="s">
        <v>1398</v>
      </c>
      <c r="F1" s="198" t="s">
        <v>1399</v>
      </c>
      <c r="G1" s="199" t="s">
        <v>1400</v>
      </c>
    </row>
    <row r="2" spans="1:7" s="131" customFormat="1">
      <c r="B2" s="200"/>
      <c r="C2" s="206"/>
      <c r="D2" s="200"/>
      <c r="E2" s="200"/>
      <c r="F2" s="200"/>
      <c r="G2" s="200"/>
    </row>
    <row r="3" spans="1:7" ht="37.5" customHeight="1">
      <c r="A3" s="566" t="s">
        <v>1420</v>
      </c>
      <c r="B3" s="567"/>
      <c r="C3" s="567"/>
      <c r="D3" s="568"/>
    </row>
    <row r="4" spans="1:7">
      <c r="A4" s="142"/>
      <c r="B4" s="142"/>
      <c r="D4" s="564" t="s">
        <v>1387</v>
      </c>
      <c r="E4" s="565"/>
      <c r="F4" s="575" t="s">
        <v>1388</v>
      </c>
      <c r="G4" s="576"/>
    </row>
    <row r="5" spans="1:7" s="106" customFormat="1">
      <c r="A5" s="137" t="s">
        <v>621</v>
      </c>
      <c r="B5" s="137" t="s">
        <v>41</v>
      </c>
      <c r="C5" s="190" t="s">
        <v>694</v>
      </c>
      <c r="D5" s="156" t="s">
        <v>1389</v>
      </c>
      <c r="E5" s="147" t="s">
        <v>1390</v>
      </c>
      <c r="F5" s="156" t="s">
        <v>1389</v>
      </c>
      <c r="G5" s="147" t="s">
        <v>1390</v>
      </c>
    </row>
    <row r="6" spans="1:7" s="131" customFormat="1" ht="18.75" customHeight="1">
      <c r="A6" s="136"/>
      <c r="B6" s="136" t="s">
        <v>878</v>
      </c>
      <c r="C6" s="135"/>
      <c r="D6" s="135">
        <f>AVERAGE(D8:D62)</f>
        <v>35453010.902909085</v>
      </c>
      <c r="E6" s="135">
        <f>AVERAGE(E8:E62)</f>
        <v>35102854.574909098</v>
      </c>
      <c r="F6" s="135">
        <f>AVERAGE(F8:F62)</f>
        <v>4222675.3149090894</v>
      </c>
      <c r="G6" s="135">
        <f>AVERAGE(G8:G62)</f>
        <v>4437057.8247272726</v>
      </c>
    </row>
    <row r="7" spans="1:7" ht="18.75" customHeight="1">
      <c r="A7" s="351" t="s">
        <v>1439</v>
      </c>
      <c r="B7" s="352" t="s">
        <v>1485</v>
      </c>
      <c r="C7" s="352" t="s">
        <v>1486</v>
      </c>
      <c r="D7" s="352" t="s">
        <v>1487</v>
      </c>
      <c r="E7" s="352" t="s">
        <v>1488</v>
      </c>
      <c r="F7" s="352" t="s">
        <v>1489</v>
      </c>
      <c r="G7" s="353" t="s">
        <v>1490</v>
      </c>
    </row>
    <row r="8" spans="1:7" ht="26.25">
      <c r="A8" s="388">
        <v>570</v>
      </c>
      <c r="B8" s="384" t="str">
        <f t="shared" ref="B8:B39" si="0">VLOOKUP($A8,num,B$1)</f>
        <v>Academy for Career Exploration</v>
      </c>
      <c r="C8" s="400">
        <f t="shared" ref="C8:C39" si="1">VLOOKUP($A8,num,5)</f>
        <v>221.16111111111101</v>
      </c>
      <c r="D8" s="400">
        <f t="shared" ref="D8:G27" si="2">VLOOKUP($A8,revexp,D$1)</f>
        <v>3269300.29</v>
      </c>
      <c r="E8" s="400">
        <f t="shared" si="2"/>
        <v>3353933.68</v>
      </c>
      <c r="F8" s="400">
        <f t="shared" si="2"/>
        <v>163679.79</v>
      </c>
      <c r="G8" s="413">
        <f t="shared" si="2"/>
        <v>108021.34</v>
      </c>
    </row>
    <row r="9" spans="1:7">
      <c r="A9" s="389">
        <v>10</v>
      </c>
      <c r="B9" s="386" t="str">
        <f t="shared" si="0"/>
        <v>Barrington</v>
      </c>
      <c r="C9" s="400">
        <f t="shared" si="1"/>
        <v>3301.3416666666672</v>
      </c>
      <c r="D9" s="400">
        <f t="shared" si="2"/>
        <v>43379525.759999998</v>
      </c>
      <c r="E9" s="400">
        <f t="shared" si="2"/>
        <v>42993167.710000001</v>
      </c>
      <c r="F9" s="400">
        <f t="shared" si="2"/>
        <v>1845611.11</v>
      </c>
      <c r="G9" s="413">
        <f t="shared" si="2"/>
        <v>1974220.04</v>
      </c>
    </row>
    <row r="10" spans="1:7">
      <c r="A10" s="388">
        <v>580</v>
      </c>
      <c r="B10" s="384" t="str">
        <f t="shared" si="0"/>
        <v xml:space="preserve">Beacon </v>
      </c>
      <c r="C10" s="400">
        <f t="shared" si="1"/>
        <v>223.33333333333331</v>
      </c>
      <c r="D10" s="400">
        <f t="shared" si="2"/>
        <v>2698661.43</v>
      </c>
      <c r="E10" s="400">
        <f t="shared" si="2"/>
        <v>3583384.8</v>
      </c>
      <c r="F10" s="400">
        <f t="shared" si="2"/>
        <v>225672.38</v>
      </c>
      <c r="G10" s="413">
        <f t="shared" si="2"/>
        <v>210690.2</v>
      </c>
    </row>
    <row r="11" spans="1:7">
      <c r="A11" s="388">
        <v>540</v>
      </c>
      <c r="B11" s="387" t="str">
        <f t="shared" si="0"/>
        <v xml:space="preserve">Blackstone Academy </v>
      </c>
      <c r="C11" s="400">
        <f t="shared" si="1"/>
        <v>165.18</v>
      </c>
      <c r="D11" s="400">
        <f t="shared" si="2"/>
        <v>1918597.51</v>
      </c>
      <c r="E11" s="400">
        <f t="shared" si="2"/>
        <v>1816315.42</v>
      </c>
      <c r="F11" s="400">
        <f t="shared" si="2"/>
        <v>418733.02</v>
      </c>
      <c r="G11" s="413">
        <f t="shared" si="2"/>
        <v>424767.95</v>
      </c>
    </row>
    <row r="12" spans="1:7">
      <c r="A12" s="388">
        <v>960</v>
      </c>
      <c r="B12" s="387" t="str">
        <f t="shared" si="0"/>
        <v xml:space="preserve">Bristol-Warren </v>
      </c>
      <c r="C12" s="400">
        <f t="shared" si="1"/>
        <v>3389.6111111111109</v>
      </c>
      <c r="D12" s="400">
        <f t="shared" si="2"/>
        <v>51624163.710000001</v>
      </c>
      <c r="E12" s="400">
        <f t="shared" si="2"/>
        <v>47664798.030000001</v>
      </c>
      <c r="F12" s="400">
        <f t="shared" si="2"/>
        <v>7537048.2699999996</v>
      </c>
      <c r="G12" s="413">
        <f t="shared" si="2"/>
        <v>8523475.4100000001</v>
      </c>
    </row>
    <row r="13" spans="1:7">
      <c r="A13" s="389">
        <v>30</v>
      </c>
      <c r="B13" s="386" t="str">
        <f t="shared" si="0"/>
        <v>Burrillville</v>
      </c>
      <c r="C13" s="400">
        <f t="shared" si="1"/>
        <v>2418.1666666666665</v>
      </c>
      <c r="D13" s="400">
        <f t="shared" si="2"/>
        <v>28368807</v>
      </c>
      <c r="E13" s="400">
        <f t="shared" si="2"/>
        <v>28514005.77</v>
      </c>
      <c r="F13" s="400">
        <f t="shared" si="2"/>
        <v>3224157.81</v>
      </c>
      <c r="G13" s="413">
        <f t="shared" si="2"/>
        <v>3191979.16</v>
      </c>
    </row>
    <row r="14" spans="1:7">
      <c r="A14" s="389">
        <v>40</v>
      </c>
      <c r="B14" s="386" t="str">
        <f t="shared" si="0"/>
        <v>Central Falls</v>
      </c>
      <c r="C14" s="400">
        <f t="shared" si="1"/>
        <v>2724.4502762430939</v>
      </c>
      <c r="D14" s="400">
        <f t="shared" si="2"/>
        <v>41030141.340000004</v>
      </c>
      <c r="E14" s="400">
        <f t="shared" si="2"/>
        <v>41061566.219999999</v>
      </c>
      <c r="F14" s="400">
        <f t="shared" si="2"/>
        <v>10731975.57</v>
      </c>
      <c r="G14" s="413">
        <f t="shared" si="2"/>
        <v>10816005.119999999</v>
      </c>
    </row>
    <row r="15" spans="1:7">
      <c r="A15" s="388">
        <v>980</v>
      </c>
      <c r="B15" s="387" t="str">
        <f t="shared" si="0"/>
        <v xml:space="preserve">Chariho </v>
      </c>
      <c r="C15" s="400">
        <f t="shared" si="1"/>
        <v>3421.5749999999966</v>
      </c>
      <c r="D15" s="400">
        <f t="shared" si="2"/>
        <v>54127958.939999998</v>
      </c>
      <c r="E15" s="400">
        <f t="shared" si="2"/>
        <v>51902348.020000003</v>
      </c>
      <c r="F15" s="400">
        <f t="shared" si="2"/>
        <v>7962925.8799999999</v>
      </c>
      <c r="G15" s="413">
        <f t="shared" si="2"/>
        <v>11543337.52</v>
      </c>
    </row>
    <row r="16" spans="1:7">
      <c r="A16" s="388">
        <v>550</v>
      </c>
      <c r="B16" s="387" t="str">
        <f t="shared" si="0"/>
        <v>Compass School</v>
      </c>
      <c r="C16" s="400">
        <f t="shared" si="1"/>
        <v>161.04</v>
      </c>
      <c r="D16" s="400">
        <f t="shared" si="2"/>
        <v>2334952.9300000002</v>
      </c>
      <c r="E16" s="400">
        <f t="shared" si="2"/>
        <v>1986232.19</v>
      </c>
      <c r="F16" s="400">
        <f t="shared" si="2"/>
        <v>290746.90999999997</v>
      </c>
      <c r="G16" s="413">
        <f t="shared" si="2"/>
        <v>337729.97</v>
      </c>
    </row>
    <row r="17" spans="1:7">
      <c r="A17" s="389">
        <v>60</v>
      </c>
      <c r="B17" s="386" t="str">
        <f t="shared" si="0"/>
        <v xml:space="preserve">Coventry </v>
      </c>
      <c r="C17" s="400">
        <f t="shared" si="1"/>
        <v>4970.9750000000013</v>
      </c>
      <c r="D17" s="400">
        <f t="shared" si="2"/>
        <v>62398191.060000002</v>
      </c>
      <c r="E17" s="400">
        <f t="shared" si="2"/>
        <v>62132423.890000097</v>
      </c>
      <c r="F17" s="400">
        <f t="shared" si="2"/>
        <v>5507050.0700000003</v>
      </c>
      <c r="G17" s="413">
        <f t="shared" si="2"/>
        <v>5686799.4000000004</v>
      </c>
    </row>
    <row r="18" spans="1:7">
      <c r="A18" s="389">
        <v>70</v>
      </c>
      <c r="B18" s="386" t="str">
        <f t="shared" si="0"/>
        <v xml:space="preserve">Cranston </v>
      </c>
      <c r="C18" s="400">
        <f t="shared" si="1"/>
        <v>10030.85</v>
      </c>
      <c r="D18" s="400">
        <f t="shared" si="2"/>
        <v>128775162.48</v>
      </c>
      <c r="E18" s="400">
        <f t="shared" si="2"/>
        <v>128438251.34999999</v>
      </c>
      <c r="F18" s="400">
        <f t="shared" si="2"/>
        <v>12596201.4</v>
      </c>
      <c r="G18" s="413">
        <f t="shared" si="2"/>
        <v>12275433.09</v>
      </c>
    </row>
    <row r="19" spans="1:7">
      <c r="A19" s="389">
        <v>80</v>
      </c>
      <c r="B19" s="386" t="str">
        <f t="shared" si="0"/>
        <v xml:space="preserve">Cumberland </v>
      </c>
      <c r="C19" s="400">
        <f t="shared" si="1"/>
        <v>4470.2088888888884</v>
      </c>
      <c r="D19" s="400">
        <f t="shared" si="2"/>
        <v>50038511.039999999</v>
      </c>
      <c r="E19" s="400">
        <f t="shared" si="2"/>
        <v>50133823.039999999</v>
      </c>
      <c r="F19" s="400">
        <f t="shared" si="2"/>
        <v>4802191.08</v>
      </c>
      <c r="G19" s="413">
        <f t="shared" si="2"/>
        <v>5616459.2300000004</v>
      </c>
    </row>
    <row r="20" spans="1:7">
      <c r="A20" s="388">
        <v>400</v>
      </c>
      <c r="B20" s="387" t="str">
        <f t="shared" si="0"/>
        <v>Davies Career &amp; Tech</v>
      </c>
      <c r="C20" s="400">
        <f t="shared" si="1"/>
        <v>810.25555555555559</v>
      </c>
      <c r="D20" s="400">
        <f t="shared" si="2"/>
        <v>14032979.300000001</v>
      </c>
      <c r="E20" s="400">
        <f t="shared" si="2"/>
        <v>13326665.99</v>
      </c>
      <c r="F20" s="400">
        <f t="shared" si="2"/>
        <v>2005928.06</v>
      </c>
      <c r="G20" s="413">
        <f t="shared" si="2"/>
        <v>1961366.98</v>
      </c>
    </row>
    <row r="21" spans="1:7">
      <c r="A21" s="389">
        <v>90</v>
      </c>
      <c r="B21" s="386" t="str">
        <f t="shared" si="0"/>
        <v xml:space="preserve">East Greenwich </v>
      </c>
      <c r="C21" s="400">
        <f t="shared" si="1"/>
        <v>2323.8555555555558</v>
      </c>
      <c r="D21" s="400">
        <f t="shared" si="2"/>
        <v>32450689.289999999</v>
      </c>
      <c r="E21" s="400">
        <f t="shared" si="2"/>
        <v>31747693.02</v>
      </c>
      <c r="F21" s="400">
        <f t="shared" si="2"/>
        <v>1519416.12</v>
      </c>
      <c r="G21" s="413">
        <f t="shared" si="2"/>
        <v>1494794.07</v>
      </c>
    </row>
    <row r="22" spans="1:7">
      <c r="A22" s="388">
        <v>100</v>
      </c>
      <c r="B22" s="387" t="str">
        <f t="shared" si="0"/>
        <v xml:space="preserve">East Providence </v>
      </c>
      <c r="C22" s="400">
        <f t="shared" si="1"/>
        <v>5338.2638888888887</v>
      </c>
      <c r="D22" s="400">
        <f t="shared" si="2"/>
        <v>74646262.319999993</v>
      </c>
      <c r="E22" s="400">
        <f t="shared" si="2"/>
        <v>72168558.680000007</v>
      </c>
      <c r="F22" s="400">
        <f t="shared" si="2"/>
        <v>6377659.0300000003</v>
      </c>
      <c r="G22" s="413">
        <f t="shared" si="2"/>
        <v>6549958.8899999997</v>
      </c>
    </row>
    <row r="23" spans="1:7">
      <c r="A23" s="388">
        <v>970</v>
      </c>
      <c r="B23" s="387" t="str">
        <f t="shared" si="0"/>
        <v xml:space="preserve">Exeter W. Greenwich </v>
      </c>
      <c r="C23" s="400">
        <f t="shared" si="1"/>
        <v>1678.9027777777778</v>
      </c>
      <c r="D23" s="400">
        <f t="shared" si="2"/>
        <v>30144049.43</v>
      </c>
      <c r="E23" s="400">
        <f t="shared" si="2"/>
        <v>30745835.48</v>
      </c>
      <c r="F23" s="400">
        <f t="shared" si="2"/>
        <v>2243841.33</v>
      </c>
      <c r="G23" s="413">
        <f t="shared" si="2"/>
        <v>2681932.86</v>
      </c>
    </row>
    <row r="24" spans="1:7">
      <c r="A24" s="388">
        <v>120</v>
      </c>
      <c r="B24" s="387" t="str">
        <f t="shared" si="0"/>
        <v xml:space="preserve">Foster </v>
      </c>
      <c r="C24" s="400">
        <f t="shared" si="1"/>
        <v>265.07222222222219</v>
      </c>
      <c r="D24" s="400">
        <f t="shared" si="2"/>
        <v>4190995.15</v>
      </c>
      <c r="E24" s="400">
        <f t="shared" si="2"/>
        <v>4270015.67</v>
      </c>
      <c r="F24" s="400">
        <f t="shared" si="2"/>
        <v>147648.91</v>
      </c>
      <c r="G24" s="413">
        <f t="shared" si="2"/>
        <v>221316.9</v>
      </c>
    </row>
    <row r="25" spans="1:7">
      <c r="A25" s="388">
        <v>990</v>
      </c>
      <c r="B25" s="387" t="str">
        <f t="shared" si="0"/>
        <v xml:space="preserve">Foster-Glocester </v>
      </c>
      <c r="C25" s="400">
        <f t="shared" si="1"/>
        <v>1226.7111111111112</v>
      </c>
      <c r="D25" s="400">
        <f t="shared" si="2"/>
        <v>18531762.489999998</v>
      </c>
      <c r="E25" s="400">
        <f t="shared" si="2"/>
        <v>17022542.739999998</v>
      </c>
      <c r="F25" s="400">
        <f t="shared" si="2"/>
        <v>6365299.8899999997</v>
      </c>
      <c r="G25" s="413">
        <f t="shared" si="2"/>
        <v>6902608.75</v>
      </c>
    </row>
    <row r="26" spans="1:7">
      <c r="A26" s="388">
        <v>130</v>
      </c>
      <c r="B26" s="387" t="str">
        <f t="shared" si="0"/>
        <v xml:space="preserve">Glocester </v>
      </c>
      <c r="C26" s="400">
        <f t="shared" si="1"/>
        <v>554.72222222222217</v>
      </c>
      <c r="D26" s="400">
        <f t="shared" si="2"/>
        <v>9295704.1300000008</v>
      </c>
      <c r="E26" s="400">
        <f t="shared" si="2"/>
        <v>7980459.6299999999</v>
      </c>
      <c r="F26" s="400">
        <f t="shared" si="2"/>
        <v>762137.63</v>
      </c>
      <c r="G26" s="413">
        <f t="shared" si="2"/>
        <v>1124580.77</v>
      </c>
    </row>
    <row r="27" spans="1:7">
      <c r="A27" s="388">
        <v>480</v>
      </c>
      <c r="B27" s="387" t="str">
        <f t="shared" si="0"/>
        <v xml:space="preserve">Highlander </v>
      </c>
      <c r="C27" s="400">
        <f t="shared" si="1"/>
        <v>295.05</v>
      </c>
      <c r="D27" s="400">
        <f t="shared" si="2"/>
        <v>4050113.66</v>
      </c>
      <c r="E27" s="400">
        <f t="shared" si="2"/>
        <v>4535938.91</v>
      </c>
      <c r="F27" s="400">
        <f t="shared" si="2"/>
        <v>1022363.76</v>
      </c>
      <c r="G27" s="413">
        <f t="shared" si="2"/>
        <v>1045690.85</v>
      </c>
    </row>
    <row r="28" spans="1:7">
      <c r="A28" s="388">
        <v>530</v>
      </c>
      <c r="B28" s="387" t="str">
        <f t="shared" si="0"/>
        <v xml:space="preserve">International </v>
      </c>
      <c r="C28" s="400">
        <f t="shared" si="1"/>
        <v>325.72777777777776</v>
      </c>
      <c r="D28" s="400">
        <f t="shared" ref="D28:G47" si="3">VLOOKUP($A28,revexp,D$1)</f>
        <v>3928977</v>
      </c>
      <c r="E28" s="400">
        <f t="shared" si="3"/>
        <v>3655835.63</v>
      </c>
      <c r="F28" s="400">
        <f t="shared" si="3"/>
        <v>864769</v>
      </c>
      <c r="G28" s="413">
        <f t="shared" si="3"/>
        <v>930775.33</v>
      </c>
    </row>
    <row r="29" spans="1:7">
      <c r="A29" s="388">
        <v>150</v>
      </c>
      <c r="B29" s="387" t="str">
        <f t="shared" si="0"/>
        <v xml:space="preserve">Jamestown </v>
      </c>
      <c r="C29" s="400">
        <f t="shared" si="1"/>
        <v>481.58011049723757</v>
      </c>
      <c r="D29" s="400">
        <f t="shared" si="3"/>
        <v>11986855.33</v>
      </c>
      <c r="E29" s="400">
        <f t="shared" si="3"/>
        <v>11478805.390000001</v>
      </c>
      <c r="F29" s="400">
        <f t="shared" si="3"/>
        <v>581829.64</v>
      </c>
      <c r="G29" s="413">
        <f t="shared" si="3"/>
        <v>704367.21</v>
      </c>
    </row>
    <row r="30" spans="1:7">
      <c r="A30" s="388">
        <v>160</v>
      </c>
      <c r="B30" s="387" t="str">
        <f t="shared" si="0"/>
        <v xml:space="preserve">Johnston </v>
      </c>
      <c r="C30" s="400">
        <f t="shared" si="1"/>
        <v>2917.5166666666669</v>
      </c>
      <c r="D30" s="400">
        <f t="shared" si="3"/>
        <v>47670742.670000002</v>
      </c>
      <c r="E30" s="400">
        <f t="shared" si="3"/>
        <v>46420998.079999998</v>
      </c>
      <c r="F30" s="400">
        <f t="shared" si="3"/>
        <v>3341971.85</v>
      </c>
      <c r="G30" s="413">
        <f t="shared" si="3"/>
        <v>4031205.15</v>
      </c>
    </row>
    <row r="31" spans="1:7">
      <c r="A31" s="388">
        <v>520</v>
      </c>
      <c r="B31" s="387" t="str">
        <f t="shared" si="0"/>
        <v>Kingston Hill</v>
      </c>
      <c r="C31" s="400">
        <f t="shared" si="1"/>
        <v>178.87027027027025</v>
      </c>
      <c r="D31" s="400">
        <f t="shared" si="3"/>
        <v>2648707.92</v>
      </c>
      <c r="E31" s="400">
        <f t="shared" si="3"/>
        <v>2217091.4500000002</v>
      </c>
      <c r="F31" s="400">
        <f t="shared" si="3"/>
        <v>235001.25</v>
      </c>
      <c r="G31" s="413">
        <f t="shared" si="3"/>
        <v>417380.49</v>
      </c>
    </row>
    <row r="32" spans="1:7">
      <c r="A32" s="388">
        <v>590</v>
      </c>
      <c r="B32" s="387" t="str">
        <f t="shared" si="0"/>
        <v>Learning Community</v>
      </c>
      <c r="C32" s="400">
        <f t="shared" si="1"/>
        <v>521.83000000000004</v>
      </c>
      <c r="D32" s="400">
        <f t="shared" si="3"/>
        <v>7438682.5199999996</v>
      </c>
      <c r="E32" s="400">
        <f t="shared" si="3"/>
        <v>6218029.7400000002</v>
      </c>
      <c r="F32" s="400">
        <f t="shared" si="3"/>
        <v>1168638.42</v>
      </c>
      <c r="G32" s="413">
        <f t="shared" si="3"/>
        <v>1937507.22</v>
      </c>
    </row>
    <row r="33" spans="1:7">
      <c r="A33" s="388">
        <v>170</v>
      </c>
      <c r="B33" s="387" t="str">
        <f t="shared" si="0"/>
        <v xml:space="preserve">Lincoln </v>
      </c>
      <c r="C33" s="400">
        <f t="shared" si="1"/>
        <v>3236.717032967033</v>
      </c>
      <c r="D33" s="400">
        <f t="shared" si="3"/>
        <v>47551151.850000001</v>
      </c>
      <c r="E33" s="400">
        <f t="shared" si="3"/>
        <v>46562117.640000001</v>
      </c>
      <c r="F33" s="400">
        <f t="shared" si="3"/>
        <v>3191823.59</v>
      </c>
      <c r="G33" s="413">
        <f t="shared" si="3"/>
        <v>2996651.24</v>
      </c>
    </row>
    <row r="34" spans="1:7">
      <c r="A34" s="388">
        <v>180</v>
      </c>
      <c r="B34" s="387" t="str">
        <f t="shared" si="0"/>
        <v xml:space="preserve">Little Compton </v>
      </c>
      <c r="C34" s="400">
        <f t="shared" si="1"/>
        <v>295.15999999999997</v>
      </c>
      <c r="D34" s="400">
        <f t="shared" si="3"/>
        <v>6558456.2400000002</v>
      </c>
      <c r="E34" s="400">
        <f t="shared" si="3"/>
        <v>6671746.4500000002</v>
      </c>
      <c r="F34" s="400">
        <f t="shared" si="3"/>
        <v>290795.57</v>
      </c>
      <c r="G34" s="413">
        <f t="shared" si="3"/>
        <v>837290.59</v>
      </c>
    </row>
    <row r="35" spans="1:7">
      <c r="A35" s="388">
        <v>420</v>
      </c>
      <c r="B35" s="387" t="str">
        <f t="shared" si="0"/>
        <v>MET Career &amp; Tech</v>
      </c>
      <c r="C35" s="400">
        <f t="shared" si="1"/>
        <v>763.37837837837844</v>
      </c>
      <c r="D35" s="400">
        <f t="shared" si="3"/>
        <v>12411436.529999999</v>
      </c>
      <c r="E35" s="400">
        <f t="shared" si="3"/>
        <v>11642252.869999999</v>
      </c>
      <c r="F35" s="400">
        <f t="shared" si="3"/>
        <v>1142958.8600000001</v>
      </c>
      <c r="G35" s="413">
        <f t="shared" si="3"/>
        <v>2139031.79</v>
      </c>
    </row>
    <row r="36" spans="1:7">
      <c r="A36" s="388">
        <v>190</v>
      </c>
      <c r="B36" s="387" t="str">
        <f t="shared" si="0"/>
        <v xml:space="preserve">Middletown  </v>
      </c>
      <c r="C36" s="400">
        <f t="shared" si="1"/>
        <v>2360.3138888888884</v>
      </c>
      <c r="D36" s="400">
        <f t="shared" si="3"/>
        <v>34327317.229999997</v>
      </c>
      <c r="E36" s="400">
        <f t="shared" si="3"/>
        <v>33705633.119999997</v>
      </c>
      <c r="F36" s="400">
        <f t="shared" si="3"/>
        <v>3854971.66</v>
      </c>
      <c r="G36" s="413">
        <f t="shared" si="3"/>
        <v>3816342.1</v>
      </c>
    </row>
    <row r="37" spans="1:7">
      <c r="A37" s="388">
        <v>200</v>
      </c>
      <c r="B37" s="387" t="str">
        <f t="shared" si="0"/>
        <v xml:space="preserve">Narragansett </v>
      </c>
      <c r="C37" s="400">
        <f t="shared" si="1"/>
        <v>1407.5583333333334</v>
      </c>
      <c r="D37" s="400">
        <f t="shared" si="3"/>
        <v>26353650.550000001</v>
      </c>
      <c r="E37" s="400">
        <f t="shared" si="3"/>
        <v>25245799.73</v>
      </c>
      <c r="F37" s="400">
        <f t="shared" si="3"/>
        <v>1450924.1</v>
      </c>
      <c r="G37" s="413">
        <f t="shared" si="3"/>
        <v>1846159.29</v>
      </c>
    </row>
    <row r="38" spans="1:7">
      <c r="A38" s="388">
        <v>500</v>
      </c>
      <c r="B38" s="387" t="str">
        <f t="shared" si="0"/>
        <v xml:space="preserve">New England Laborers </v>
      </c>
      <c r="C38" s="400">
        <f t="shared" si="1"/>
        <v>329.42777777777775</v>
      </c>
      <c r="D38" s="400">
        <f t="shared" si="3"/>
        <v>3315931.92</v>
      </c>
      <c r="E38" s="400">
        <f t="shared" si="3"/>
        <v>2964762.84</v>
      </c>
      <c r="F38" s="400">
        <f t="shared" si="3"/>
        <v>0</v>
      </c>
      <c r="G38" s="413">
        <f t="shared" si="3"/>
        <v>0</v>
      </c>
    </row>
    <row r="39" spans="1:7">
      <c r="A39" s="388">
        <v>220</v>
      </c>
      <c r="B39" s="387" t="str">
        <f t="shared" si="0"/>
        <v xml:space="preserve">New Shoreham </v>
      </c>
      <c r="C39" s="400">
        <f t="shared" si="1"/>
        <v>112.22</v>
      </c>
      <c r="D39" s="400">
        <f t="shared" si="3"/>
        <v>4469435.2699999996</v>
      </c>
      <c r="E39" s="400">
        <f t="shared" si="3"/>
        <v>4343798.41</v>
      </c>
      <c r="F39" s="400">
        <f t="shared" si="3"/>
        <v>113293.81</v>
      </c>
      <c r="G39" s="413">
        <f t="shared" si="3"/>
        <v>143535.31</v>
      </c>
    </row>
    <row r="40" spans="1:7">
      <c r="A40" s="388">
        <v>210</v>
      </c>
      <c r="B40" s="387" t="str">
        <f t="shared" ref="B40:B62" si="4">VLOOKUP($A40,num,B$1)</f>
        <v xml:space="preserve">Newport </v>
      </c>
      <c r="C40" s="400">
        <f t="shared" ref="C40:C62" si="5">VLOOKUP($A40,num,5)</f>
        <v>2005.4450549450555</v>
      </c>
      <c r="D40" s="400">
        <f t="shared" si="3"/>
        <v>35168258.060000002</v>
      </c>
      <c r="E40" s="400">
        <f t="shared" si="3"/>
        <v>36049825.549999997</v>
      </c>
      <c r="F40" s="400">
        <f t="shared" si="3"/>
        <v>4800229.83</v>
      </c>
      <c r="G40" s="413">
        <f t="shared" si="3"/>
        <v>4121817.06</v>
      </c>
    </row>
    <row r="41" spans="1:7">
      <c r="A41" s="388">
        <v>230</v>
      </c>
      <c r="B41" s="387" t="str">
        <f t="shared" si="4"/>
        <v xml:space="preserve">North Kingstown </v>
      </c>
      <c r="C41" s="400">
        <f t="shared" si="5"/>
        <v>4398.1138888888918</v>
      </c>
      <c r="D41" s="400">
        <f t="shared" si="3"/>
        <v>57863539.039999999</v>
      </c>
      <c r="E41" s="400">
        <f t="shared" si="3"/>
        <v>57334961.960000001</v>
      </c>
      <c r="F41" s="400">
        <f t="shared" si="3"/>
        <v>4230839.9400000004</v>
      </c>
      <c r="G41" s="413">
        <f t="shared" si="3"/>
        <v>4368171.1399999997</v>
      </c>
    </row>
    <row r="42" spans="1:7">
      <c r="A42" s="388">
        <v>240</v>
      </c>
      <c r="B42" s="387" t="str">
        <f t="shared" si="4"/>
        <v xml:space="preserve">North Providence </v>
      </c>
      <c r="C42" s="400">
        <f t="shared" si="5"/>
        <v>3301.5302197802198</v>
      </c>
      <c r="D42" s="400">
        <f t="shared" si="3"/>
        <v>44687856.909999996</v>
      </c>
      <c r="E42" s="400">
        <f t="shared" si="3"/>
        <v>43878564.859999999</v>
      </c>
      <c r="F42" s="400">
        <f t="shared" si="3"/>
        <v>3379885.11</v>
      </c>
      <c r="G42" s="413">
        <f t="shared" si="3"/>
        <v>3496008.23</v>
      </c>
    </row>
    <row r="43" spans="1:7">
      <c r="A43" s="388">
        <v>250</v>
      </c>
      <c r="B43" s="387" t="str">
        <f t="shared" si="4"/>
        <v xml:space="preserve">North Smithfield </v>
      </c>
      <c r="C43" s="400">
        <f t="shared" si="5"/>
        <v>1704.0222222222224</v>
      </c>
      <c r="D43" s="400">
        <f t="shared" si="3"/>
        <v>22139246.460000001</v>
      </c>
      <c r="E43" s="400">
        <f t="shared" si="3"/>
        <v>22278678.670000002</v>
      </c>
      <c r="F43" s="400">
        <f t="shared" si="3"/>
        <v>1345798.39</v>
      </c>
      <c r="G43" s="413">
        <f t="shared" si="3"/>
        <v>1391528.96</v>
      </c>
    </row>
    <row r="44" spans="1:7">
      <c r="A44" s="388">
        <v>510</v>
      </c>
      <c r="B44" s="387" t="str">
        <f t="shared" si="4"/>
        <v xml:space="preserve">Paul Cuffee </v>
      </c>
      <c r="C44" s="400">
        <f t="shared" si="5"/>
        <v>619.26</v>
      </c>
      <c r="D44" s="400">
        <f t="shared" si="3"/>
        <v>8620075.6400000006</v>
      </c>
      <c r="E44" s="400">
        <f t="shared" si="3"/>
        <v>7637613.0599999996</v>
      </c>
      <c r="F44" s="400">
        <f t="shared" si="3"/>
        <v>1579969.58</v>
      </c>
      <c r="G44" s="413">
        <f t="shared" si="3"/>
        <v>2066886.22</v>
      </c>
    </row>
    <row r="45" spans="1:7">
      <c r="A45" s="388">
        <v>260</v>
      </c>
      <c r="B45" s="387" t="str">
        <f t="shared" si="4"/>
        <v xml:space="preserve">Pawtucket </v>
      </c>
      <c r="C45" s="400">
        <f t="shared" si="5"/>
        <v>9072.7416666666631</v>
      </c>
      <c r="D45" s="400">
        <f t="shared" si="3"/>
        <v>93249509.950000003</v>
      </c>
      <c r="E45" s="400">
        <f t="shared" si="3"/>
        <v>94987473.519999996</v>
      </c>
      <c r="F45" s="400">
        <f t="shared" si="3"/>
        <v>16685623.539999999</v>
      </c>
      <c r="G45" s="413">
        <f t="shared" si="3"/>
        <v>18165001.530000001</v>
      </c>
    </row>
    <row r="46" spans="1:7">
      <c r="A46" s="388">
        <v>270</v>
      </c>
      <c r="B46" s="387" t="str">
        <f t="shared" si="4"/>
        <v xml:space="preserve">Portsmouth </v>
      </c>
      <c r="C46" s="400">
        <f t="shared" si="5"/>
        <v>2590.3027777777779</v>
      </c>
      <c r="D46" s="400">
        <f t="shared" si="3"/>
        <v>36463282.119999997</v>
      </c>
      <c r="E46" s="400">
        <f t="shared" si="3"/>
        <v>34420173.939999998</v>
      </c>
      <c r="F46" s="400">
        <f t="shared" si="3"/>
        <v>2378622.71</v>
      </c>
      <c r="G46" s="413">
        <f t="shared" si="3"/>
        <v>2291553.9300000002</v>
      </c>
    </row>
    <row r="47" spans="1:7">
      <c r="A47" s="388">
        <v>280</v>
      </c>
      <c r="B47" s="387" t="str">
        <f t="shared" si="4"/>
        <v xml:space="preserve">Providence </v>
      </c>
      <c r="C47" s="400">
        <f t="shared" si="5"/>
        <v>22432.086111111108</v>
      </c>
      <c r="D47" s="400">
        <f t="shared" si="3"/>
        <v>306546652</v>
      </c>
      <c r="E47" s="400">
        <f t="shared" si="3"/>
        <v>307091841.36000001</v>
      </c>
      <c r="F47" s="400">
        <f t="shared" si="3"/>
        <v>59264311</v>
      </c>
      <c r="G47" s="413">
        <f t="shared" si="3"/>
        <v>57614177.390000001</v>
      </c>
    </row>
    <row r="48" spans="1:7">
      <c r="A48" s="388">
        <v>410</v>
      </c>
      <c r="B48" s="387" t="str">
        <f t="shared" si="4"/>
        <v>RI Deaf</v>
      </c>
      <c r="C48" s="400">
        <f t="shared" si="5"/>
        <v>69.22999999999999</v>
      </c>
      <c r="D48" s="400">
        <f t="shared" ref="D48:G62" si="6">VLOOKUP($A48,revexp,D$1)</f>
        <v>5991556.25</v>
      </c>
      <c r="E48" s="400">
        <f t="shared" si="6"/>
        <v>5799481.9500000002</v>
      </c>
      <c r="F48" s="400">
        <f t="shared" si="6"/>
        <v>1152381.3600000001</v>
      </c>
      <c r="G48" s="413">
        <f t="shared" si="6"/>
        <v>876575.19000000099</v>
      </c>
    </row>
    <row r="49" spans="1:7">
      <c r="A49" s="388">
        <v>610</v>
      </c>
      <c r="B49" s="387" t="str">
        <f t="shared" si="4"/>
        <v>RIMA Blackstone Valley</v>
      </c>
      <c r="C49" s="400">
        <f t="shared" si="5"/>
        <v>519.39</v>
      </c>
      <c r="D49" s="400">
        <f t="shared" si="6"/>
        <v>6165596.2199999997</v>
      </c>
      <c r="E49" s="400">
        <f t="shared" si="6"/>
        <v>5944598.79</v>
      </c>
      <c r="F49" s="400">
        <f t="shared" si="6"/>
        <v>1330182.55</v>
      </c>
      <c r="G49" s="413">
        <f t="shared" si="6"/>
        <v>199030.75</v>
      </c>
    </row>
    <row r="50" spans="1:7" ht="26.25">
      <c r="A50" s="388">
        <v>640</v>
      </c>
      <c r="B50" s="384" t="str">
        <f t="shared" si="4"/>
        <v>RI Nurses Middle Level College</v>
      </c>
      <c r="C50" s="400">
        <f t="shared" si="5"/>
        <v>129.18333333333334</v>
      </c>
      <c r="D50" s="400">
        <f t="shared" si="6"/>
        <v>1717837.81</v>
      </c>
      <c r="E50" s="400">
        <f t="shared" si="6"/>
        <v>1664382.69</v>
      </c>
      <c r="F50" s="400">
        <f t="shared" si="6"/>
        <v>254899.73</v>
      </c>
      <c r="G50" s="413">
        <f t="shared" si="6"/>
        <v>320253.98</v>
      </c>
    </row>
    <row r="51" spans="1:7">
      <c r="A51" s="388">
        <v>300</v>
      </c>
      <c r="B51" s="387" t="str">
        <f t="shared" si="4"/>
        <v xml:space="preserve">Scituate </v>
      </c>
      <c r="C51" s="400">
        <f t="shared" si="5"/>
        <v>1492.0611111111111</v>
      </c>
      <c r="D51" s="400">
        <f t="shared" si="6"/>
        <v>20817365.25</v>
      </c>
      <c r="E51" s="400">
        <f t="shared" si="6"/>
        <v>21038152.859999999</v>
      </c>
      <c r="F51" s="400">
        <f t="shared" si="6"/>
        <v>1210345.48</v>
      </c>
      <c r="G51" s="413">
        <f t="shared" si="6"/>
        <v>1370366.39</v>
      </c>
    </row>
    <row r="52" spans="1:7">
      <c r="A52" s="388">
        <v>600</v>
      </c>
      <c r="B52" s="387" t="str">
        <f t="shared" si="4"/>
        <v>Segue Institute</v>
      </c>
      <c r="C52" s="400">
        <f t="shared" si="5"/>
        <v>198.30601092896174</v>
      </c>
      <c r="D52" s="400">
        <f t="shared" si="6"/>
        <v>2941181</v>
      </c>
      <c r="E52" s="400">
        <f t="shared" si="6"/>
        <v>2465092.6800000002</v>
      </c>
      <c r="F52" s="400">
        <f t="shared" si="6"/>
        <v>306573</v>
      </c>
      <c r="G52" s="413">
        <f t="shared" si="6"/>
        <v>270974.33</v>
      </c>
    </row>
    <row r="53" spans="1:7">
      <c r="A53" s="388">
        <v>310</v>
      </c>
      <c r="B53" s="387" t="str">
        <f t="shared" si="4"/>
        <v xml:space="preserve">Smithfield </v>
      </c>
      <c r="C53" s="400">
        <f t="shared" si="5"/>
        <v>2349.0638888888889</v>
      </c>
      <c r="D53" s="400">
        <f t="shared" si="6"/>
        <v>32360093.449999999</v>
      </c>
      <c r="E53" s="400">
        <f t="shared" si="6"/>
        <v>32067678.239999998</v>
      </c>
      <c r="F53" s="400">
        <f t="shared" si="6"/>
        <v>2059958.84</v>
      </c>
      <c r="G53" s="413">
        <f t="shared" si="6"/>
        <v>2320404.2000000002</v>
      </c>
    </row>
    <row r="54" spans="1:7">
      <c r="A54" s="388">
        <v>320</v>
      </c>
      <c r="B54" s="387" t="str">
        <f t="shared" si="4"/>
        <v xml:space="preserve">South Kingstown </v>
      </c>
      <c r="C54" s="400">
        <f t="shared" si="5"/>
        <v>3393.253333333329</v>
      </c>
      <c r="D54" s="400">
        <f t="shared" si="6"/>
        <v>57717335.530000001</v>
      </c>
      <c r="E54" s="400">
        <f t="shared" si="6"/>
        <v>57082649.939999998</v>
      </c>
      <c r="F54" s="400">
        <f t="shared" si="6"/>
        <v>3212341.99</v>
      </c>
      <c r="G54" s="413">
        <f t="shared" si="6"/>
        <v>3206834.36</v>
      </c>
    </row>
    <row r="55" spans="1:7">
      <c r="A55" s="389">
        <v>620</v>
      </c>
      <c r="B55" s="386" t="str">
        <f t="shared" si="4"/>
        <v>The Greene School</v>
      </c>
      <c r="C55" s="400">
        <f t="shared" si="5"/>
        <v>118.45555555555555</v>
      </c>
      <c r="D55" s="400">
        <f t="shared" si="6"/>
        <v>1633552.1</v>
      </c>
      <c r="E55" s="400">
        <f t="shared" si="6"/>
        <v>1514616.04</v>
      </c>
      <c r="F55" s="400">
        <f t="shared" si="6"/>
        <v>334028.78999999998</v>
      </c>
      <c r="G55" s="413">
        <f t="shared" si="6"/>
        <v>315393.01</v>
      </c>
    </row>
    <row r="56" spans="1:7">
      <c r="A56" s="388">
        <v>560</v>
      </c>
      <c r="B56" s="387" t="str">
        <f t="shared" si="4"/>
        <v>Times 2 Academy</v>
      </c>
      <c r="C56" s="400">
        <f t="shared" si="5"/>
        <v>652.27</v>
      </c>
      <c r="D56" s="400">
        <f t="shared" si="6"/>
        <v>9142822.3100000005</v>
      </c>
      <c r="E56" s="400">
        <f t="shared" si="6"/>
        <v>7341985.5</v>
      </c>
      <c r="F56" s="400">
        <f t="shared" si="6"/>
        <v>852879.63</v>
      </c>
      <c r="G56" s="413">
        <f t="shared" si="6"/>
        <v>2608781</v>
      </c>
    </row>
    <row r="57" spans="1:7">
      <c r="A57" s="388">
        <v>330</v>
      </c>
      <c r="B57" s="387" t="str">
        <f t="shared" si="4"/>
        <v xml:space="preserve">Tiverton </v>
      </c>
      <c r="C57" s="400">
        <f t="shared" si="5"/>
        <v>1738.6194444444445</v>
      </c>
      <c r="D57" s="400">
        <f t="shared" si="6"/>
        <v>26879301</v>
      </c>
      <c r="E57" s="400">
        <f t="shared" si="6"/>
        <v>26504921.640000001</v>
      </c>
      <c r="F57" s="400">
        <f t="shared" si="6"/>
        <v>2304083.46</v>
      </c>
      <c r="G57" s="413">
        <f t="shared" si="6"/>
        <v>2283603.36</v>
      </c>
    </row>
    <row r="58" spans="1:7" ht="26.25">
      <c r="A58" s="389">
        <v>630</v>
      </c>
      <c r="B58" s="412" t="str">
        <f t="shared" si="4"/>
        <v>Trinity Academy for the Performing Arts</v>
      </c>
      <c r="C58" s="400">
        <f t="shared" si="5"/>
        <v>67.730158730158735</v>
      </c>
      <c r="D58" s="400">
        <f t="shared" si="6"/>
        <v>1022245.1</v>
      </c>
      <c r="E58" s="400">
        <f t="shared" si="6"/>
        <v>888840.25</v>
      </c>
      <c r="F58" s="400">
        <f t="shared" si="6"/>
        <v>283308.73</v>
      </c>
      <c r="G58" s="413">
        <f t="shared" si="6"/>
        <v>261323.56</v>
      </c>
    </row>
    <row r="59" spans="1:7">
      <c r="A59" s="388">
        <v>350</v>
      </c>
      <c r="B59" s="387" t="str">
        <f t="shared" si="4"/>
        <v xml:space="preserve">Warwick </v>
      </c>
      <c r="C59" s="400">
        <f t="shared" si="5"/>
        <v>9487.5338888888909</v>
      </c>
      <c r="D59" s="400">
        <f t="shared" si="6"/>
        <v>155732547.91999999</v>
      </c>
      <c r="E59" s="400">
        <f t="shared" si="6"/>
        <v>151785109.16</v>
      </c>
      <c r="F59" s="400">
        <f t="shared" si="6"/>
        <v>13277223.699999999</v>
      </c>
      <c r="G59" s="413">
        <f t="shared" si="6"/>
        <v>14042965.91</v>
      </c>
    </row>
    <row r="60" spans="1:7">
      <c r="A60" s="388">
        <v>380</v>
      </c>
      <c r="B60" s="387" t="str">
        <f t="shared" si="4"/>
        <v xml:space="preserve">West Warwick </v>
      </c>
      <c r="C60" s="400">
        <f t="shared" si="5"/>
        <v>3374.7333333333336</v>
      </c>
      <c r="D60" s="400">
        <f t="shared" si="6"/>
        <v>47784111.890000001</v>
      </c>
      <c r="E60" s="400">
        <f t="shared" si="6"/>
        <v>48195924.390000001</v>
      </c>
      <c r="F60" s="400">
        <f t="shared" si="6"/>
        <v>6001250.8099999996</v>
      </c>
      <c r="G60" s="413">
        <f t="shared" si="6"/>
        <v>5974742.9800000004</v>
      </c>
    </row>
    <row r="61" spans="1:7">
      <c r="A61" s="388">
        <v>360</v>
      </c>
      <c r="B61" s="387" t="str">
        <f t="shared" si="4"/>
        <v xml:space="preserve">Westerly </v>
      </c>
      <c r="C61" s="400">
        <f t="shared" si="5"/>
        <v>3030.2527472527472</v>
      </c>
      <c r="D61" s="400">
        <f t="shared" si="6"/>
        <v>49970658.07</v>
      </c>
      <c r="E61" s="400">
        <f t="shared" si="6"/>
        <v>52016739.710000202</v>
      </c>
      <c r="F61" s="400">
        <f t="shared" si="6"/>
        <v>3068222.41</v>
      </c>
      <c r="G61" s="413">
        <f t="shared" si="6"/>
        <v>3093536.1</v>
      </c>
    </row>
    <row r="62" spans="1:7">
      <c r="A62" s="388">
        <v>390</v>
      </c>
      <c r="B62" s="387" t="str">
        <f t="shared" si="4"/>
        <v xml:space="preserve">Woonsocket </v>
      </c>
      <c r="C62" s="400">
        <f t="shared" si="5"/>
        <v>5636.2888888888901</v>
      </c>
      <c r="D62" s="400">
        <f t="shared" si="6"/>
        <v>59333101.289999999</v>
      </c>
      <c r="E62" s="400">
        <f t="shared" si="6"/>
        <v>66162863.269999802</v>
      </c>
      <c r="F62" s="400">
        <f t="shared" si="6"/>
        <v>10946915.970000001</v>
      </c>
      <c r="G62" s="413">
        <f t="shared" si="6"/>
        <v>10886836.560000001</v>
      </c>
    </row>
    <row r="63" spans="1:7">
      <c r="A63" s="394"/>
      <c r="B63" s="414" t="s">
        <v>497</v>
      </c>
      <c r="C63" s="414">
        <f>SUM(C8:C62)</f>
        <v>139300.90025999321</v>
      </c>
      <c r="D63" s="414">
        <f>SUM(D8:D62)</f>
        <v>1949915599.6599996</v>
      </c>
      <c r="E63" s="414">
        <f>SUM(E8:E62)</f>
        <v>1930657001.6200006</v>
      </c>
      <c r="F63" s="414">
        <f>SUM(F8:F62)</f>
        <v>232247142.31999993</v>
      </c>
      <c r="G63" s="415">
        <f>SUM(G8:G62)</f>
        <v>244038180.35999998</v>
      </c>
    </row>
    <row r="65" spans="1:5">
      <c r="D65" s="166"/>
    </row>
    <row r="66" spans="1:5">
      <c r="A66" s="212" t="s">
        <v>1446</v>
      </c>
      <c r="B66" s="213"/>
      <c r="C66" s="214"/>
    </row>
    <row r="67" spans="1:5">
      <c r="A67" s="215" t="s">
        <v>1447</v>
      </c>
      <c r="B67" s="216"/>
      <c r="C67" s="217"/>
    </row>
    <row r="68" spans="1:5">
      <c r="A68" s="215" t="s">
        <v>1448</v>
      </c>
      <c r="B68" s="216"/>
      <c r="C68" s="217"/>
    </row>
    <row r="69" spans="1:5">
      <c r="A69" s="215" t="s">
        <v>1449</v>
      </c>
      <c r="B69" s="216"/>
      <c r="C69" s="217"/>
    </row>
    <row r="70" spans="1:5">
      <c r="A70" s="215" t="s">
        <v>1450</v>
      </c>
      <c r="B70" s="216"/>
      <c r="C70" s="217"/>
    </row>
    <row r="71" spans="1:5">
      <c r="A71" s="218" t="s">
        <v>1451</v>
      </c>
      <c r="B71" s="219"/>
      <c r="C71" s="220"/>
    </row>
    <row r="78" spans="1:5">
      <c r="A78" s="131"/>
      <c r="B78" s="131"/>
      <c r="C78" s="131"/>
      <c r="D78" s="264"/>
      <c r="E78" s="131"/>
    </row>
    <row r="79" spans="1:5">
      <c r="A79" s="131"/>
      <c r="B79" s="131"/>
      <c r="C79" s="131"/>
      <c r="D79" s="264"/>
      <c r="E79" s="131"/>
    </row>
    <row r="80" spans="1:5">
      <c r="A80" s="131"/>
      <c r="B80" s="131"/>
      <c r="C80" s="264"/>
      <c r="D80" s="131"/>
      <c r="E80" s="131"/>
    </row>
  </sheetData>
  <sortState ref="A8:G61">
    <sortCondition ref="B8:B61"/>
  </sortState>
  <mergeCells count="3">
    <mergeCell ref="A3:D3"/>
    <mergeCell ref="D4:E4"/>
    <mergeCell ref="F4:G4"/>
  </mergeCells>
  <pageMargins left="0.7" right="0.7" top="0.75" bottom="0.75" header="0.3" footer="0.3"/>
  <pageSetup scale="85" orientation="landscape" r:id="rId1"/>
  <headerFooter>
    <oddHeader>&amp;C&amp;"-,Bold"&amp;14FY12 UCOA REVENUE REPORT</oddHeader>
    <oddFooter>&amp;C&amp;"Arial,Regular"Page &amp;P of &amp;N</oddFooter>
  </headerFooter>
  <tableParts count="1">
    <tablePart r:id="rId2"/>
  </tableParts>
</worksheet>
</file>

<file path=xl/worksheets/sheet9.xml><?xml version="1.0" encoding="utf-8"?>
<worksheet xmlns="http://schemas.openxmlformats.org/spreadsheetml/2006/main" xmlns:r="http://schemas.openxmlformats.org/officeDocument/2006/relationships">
  <sheetPr>
    <tabColor theme="9" tint="0.59999389629810485"/>
  </sheetPr>
  <dimension ref="A1:G64"/>
  <sheetViews>
    <sheetView topLeftCell="A3" workbookViewId="0">
      <pane xSplit="2" ySplit="4" topLeftCell="C49" activePane="bottomRight" state="frozen"/>
      <selection activeCell="H19" sqref="H19"/>
      <selection pane="topRight" activeCell="H19" sqref="H19"/>
      <selection pane="bottomLeft" activeCell="H19" sqref="H19"/>
      <selection pane="bottomRight" activeCell="B66" sqref="B66"/>
    </sheetView>
  </sheetViews>
  <sheetFormatPr defaultColWidth="9.59765625" defaultRowHeight="12.75"/>
  <cols>
    <col min="1" max="1" width="14.59765625" style="138" customWidth="1"/>
    <col min="2" max="2" width="31" style="138" customWidth="1"/>
    <col min="3" max="3" width="26.3984375" style="138" customWidth="1"/>
    <col min="4" max="4" width="14.59765625" style="138" customWidth="1"/>
    <col min="5" max="5" width="21.796875" style="138" customWidth="1"/>
    <col min="6" max="6" width="32.3984375" style="138" customWidth="1"/>
    <col min="7" max="16384" width="9.59765625" style="138"/>
  </cols>
  <sheetData>
    <row r="1" spans="1:7" hidden="1">
      <c r="B1" s="196" t="s">
        <v>879</v>
      </c>
      <c r="C1" s="197" t="s">
        <v>1423</v>
      </c>
      <c r="D1" s="196" t="s">
        <v>880</v>
      </c>
    </row>
    <row r="3" spans="1:7" ht="18">
      <c r="A3" s="566" t="s">
        <v>1436</v>
      </c>
      <c r="B3" s="567"/>
      <c r="C3" s="567"/>
      <c r="D3" s="568"/>
      <c r="F3" s="139"/>
    </row>
    <row r="4" spans="1:7" ht="25.5">
      <c r="A4" s="157" t="s">
        <v>621</v>
      </c>
      <c r="B4" s="157" t="s">
        <v>41</v>
      </c>
      <c r="C4" s="189" t="s">
        <v>1421</v>
      </c>
      <c r="D4" s="190" t="s">
        <v>694</v>
      </c>
      <c r="E4" s="191" t="s">
        <v>1422</v>
      </c>
      <c r="F4" s="158"/>
      <c r="G4" s="139"/>
    </row>
    <row r="5" spans="1:7" ht="12" customHeight="1">
      <c r="A5" s="136"/>
      <c r="B5" s="136" t="s">
        <v>878</v>
      </c>
      <c r="C5" s="159">
        <f>AVERAGE(C7:C61)</f>
        <v>39675686.217818171</v>
      </c>
      <c r="D5" s="159">
        <f>AVERAGE(D7:D61)</f>
        <v>2532.7436410907858</v>
      </c>
      <c r="E5" s="159">
        <f>C5/D5</f>
        <v>15665.101502626179</v>
      </c>
      <c r="F5" s="158"/>
      <c r="G5" s="139"/>
    </row>
    <row r="6" spans="1:7" ht="12" customHeight="1">
      <c r="A6" s="351" t="s">
        <v>1439</v>
      </c>
      <c r="B6" s="352" t="s">
        <v>1485</v>
      </c>
      <c r="C6" s="352" t="s">
        <v>1486</v>
      </c>
      <c r="D6" s="352" t="s">
        <v>1487</v>
      </c>
      <c r="E6" s="353" t="s">
        <v>1488</v>
      </c>
      <c r="F6" s="158"/>
      <c r="G6" s="139"/>
    </row>
    <row r="7" spans="1:7" ht="25.5">
      <c r="A7" s="388">
        <v>570</v>
      </c>
      <c r="B7" s="384" t="str">
        <f t="shared" ref="B7:B38" si="0">VLOOKUP($A7,num,B$1)</f>
        <v>Academy for Career Exploration</v>
      </c>
      <c r="C7" s="400">
        <f t="shared" ref="C7:C38" si="1">VLOOKUP($A7,revtype,C$1)</f>
        <v>3432980.08</v>
      </c>
      <c r="D7" s="400">
        <f t="shared" ref="D7:D38" si="2">VLOOKUP($A7,num,D$1)</f>
        <v>221.16111111111101</v>
      </c>
      <c r="E7" s="413">
        <f t="shared" ref="E7:E38" si="3">C7/D7</f>
        <v>15522.530442864687</v>
      </c>
      <c r="F7" s="140"/>
      <c r="G7" s="140"/>
    </row>
    <row r="8" spans="1:7">
      <c r="A8" s="389">
        <v>10</v>
      </c>
      <c r="B8" s="386" t="str">
        <f t="shared" si="0"/>
        <v>Barrington</v>
      </c>
      <c r="C8" s="400">
        <f t="shared" si="1"/>
        <v>45225136.869999997</v>
      </c>
      <c r="D8" s="400">
        <f t="shared" si="2"/>
        <v>3301.3416666666672</v>
      </c>
      <c r="E8" s="413">
        <f t="shared" si="3"/>
        <v>13699.017380307498</v>
      </c>
      <c r="F8" s="140"/>
      <c r="G8" s="140"/>
    </row>
    <row r="9" spans="1:7">
      <c r="A9" s="388">
        <v>580</v>
      </c>
      <c r="B9" s="387" t="str">
        <f t="shared" si="0"/>
        <v xml:space="preserve">Beacon </v>
      </c>
      <c r="C9" s="400">
        <f t="shared" si="1"/>
        <v>2924333.81</v>
      </c>
      <c r="D9" s="400">
        <f t="shared" si="2"/>
        <v>223.33333333333331</v>
      </c>
      <c r="E9" s="413">
        <f t="shared" si="3"/>
        <v>13094.031985074629</v>
      </c>
      <c r="F9" s="140"/>
      <c r="G9" s="140"/>
    </row>
    <row r="10" spans="1:7">
      <c r="A10" s="388">
        <v>540</v>
      </c>
      <c r="B10" s="387" t="str">
        <f t="shared" si="0"/>
        <v xml:space="preserve">Blackstone Academy </v>
      </c>
      <c r="C10" s="400">
        <f t="shared" si="1"/>
        <v>2337330.5300000003</v>
      </c>
      <c r="D10" s="400">
        <f t="shared" si="2"/>
        <v>165.18</v>
      </c>
      <c r="E10" s="413">
        <f t="shared" si="3"/>
        <v>14150.202990676838</v>
      </c>
      <c r="F10" s="140"/>
      <c r="G10" s="140"/>
    </row>
    <row r="11" spans="1:7">
      <c r="A11" s="388">
        <v>960</v>
      </c>
      <c r="B11" s="387" t="str">
        <f t="shared" si="0"/>
        <v xml:space="preserve">Bristol-Warren </v>
      </c>
      <c r="C11" s="400">
        <f t="shared" si="1"/>
        <v>59161211.980000004</v>
      </c>
      <c r="D11" s="400">
        <f t="shared" si="2"/>
        <v>3389.6111111111109</v>
      </c>
      <c r="E11" s="413">
        <f t="shared" si="3"/>
        <v>17453.687175519975</v>
      </c>
      <c r="F11" s="140"/>
      <c r="G11" s="140"/>
    </row>
    <row r="12" spans="1:7">
      <c r="A12" s="389">
        <v>30</v>
      </c>
      <c r="B12" s="386" t="str">
        <f t="shared" si="0"/>
        <v>Burrillville</v>
      </c>
      <c r="C12" s="400">
        <f t="shared" si="1"/>
        <v>31592964.810000002</v>
      </c>
      <c r="D12" s="400">
        <f t="shared" si="2"/>
        <v>2418.1666666666665</v>
      </c>
      <c r="E12" s="413">
        <f t="shared" si="3"/>
        <v>13064.841743745263</v>
      </c>
      <c r="F12" s="140"/>
      <c r="G12" s="140"/>
    </row>
    <row r="13" spans="1:7">
      <c r="A13" s="389">
        <v>40</v>
      </c>
      <c r="B13" s="386" t="str">
        <f t="shared" si="0"/>
        <v>Central Falls</v>
      </c>
      <c r="C13" s="400">
        <f t="shared" si="1"/>
        <v>51762116.909999996</v>
      </c>
      <c r="D13" s="400">
        <f t="shared" si="2"/>
        <v>2724.4502762430939</v>
      </c>
      <c r="E13" s="413">
        <f t="shared" si="3"/>
        <v>18999.105016288955</v>
      </c>
      <c r="F13" s="140"/>
      <c r="G13" s="140"/>
    </row>
    <row r="14" spans="1:7">
      <c r="A14" s="388">
        <v>980</v>
      </c>
      <c r="B14" s="387" t="str">
        <f t="shared" si="0"/>
        <v xml:space="preserve">Chariho </v>
      </c>
      <c r="C14" s="400">
        <f t="shared" si="1"/>
        <v>62090884.819999993</v>
      </c>
      <c r="D14" s="400">
        <f t="shared" si="2"/>
        <v>3421.5749999999966</v>
      </c>
      <c r="E14" s="413">
        <f t="shared" si="3"/>
        <v>18146.872367257783</v>
      </c>
      <c r="F14" s="140"/>
      <c r="G14" s="140"/>
    </row>
    <row r="15" spans="1:7">
      <c r="A15" s="388">
        <v>550</v>
      </c>
      <c r="B15" s="387" t="str">
        <f t="shared" si="0"/>
        <v>Compass School</v>
      </c>
      <c r="C15" s="400">
        <f t="shared" si="1"/>
        <v>2625699.8399999999</v>
      </c>
      <c r="D15" s="400">
        <f t="shared" si="2"/>
        <v>161.04</v>
      </c>
      <c r="E15" s="413">
        <f t="shared" si="3"/>
        <v>16304.643815201192</v>
      </c>
      <c r="F15" s="140"/>
      <c r="G15" s="140"/>
    </row>
    <row r="16" spans="1:7">
      <c r="A16" s="389">
        <v>60</v>
      </c>
      <c r="B16" s="386" t="str">
        <f t="shared" si="0"/>
        <v xml:space="preserve">Coventry </v>
      </c>
      <c r="C16" s="400">
        <f t="shared" si="1"/>
        <v>67905241.129999995</v>
      </c>
      <c r="D16" s="400">
        <f t="shared" si="2"/>
        <v>4970.9750000000013</v>
      </c>
      <c r="E16" s="413">
        <f t="shared" si="3"/>
        <v>13660.346537651059</v>
      </c>
      <c r="F16" s="140"/>
      <c r="G16" s="140"/>
    </row>
    <row r="17" spans="1:7">
      <c r="A17" s="389">
        <v>70</v>
      </c>
      <c r="B17" s="386" t="str">
        <f t="shared" si="0"/>
        <v xml:space="preserve">Cranston </v>
      </c>
      <c r="C17" s="400">
        <f t="shared" si="1"/>
        <v>141371363.88</v>
      </c>
      <c r="D17" s="400">
        <f t="shared" si="2"/>
        <v>10030.85</v>
      </c>
      <c r="E17" s="413">
        <f t="shared" si="3"/>
        <v>14093.657454752089</v>
      </c>
      <c r="F17" s="140"/>
      <c r="G17" s="140"/>
    </row>
    <row r="18" spans="1:7">
      <c r="A18" s="389">
        <v>80</v>
      </c>
      <c r="B18" s="386" t="str">
        <f t="shared" si="0"/>
        <v xml:space="preserve">Cumberland </v>
      </c>
      <c r="C18" s="400">
        <f t="shared" si="1"/>
        <v>54840702.119999997</v>
      </c>
      <c r="D18" s="400">
        <f t="shared" si="2"/>
        <v>4470.2088888888884</v>
      </c>
      <c r="E18" s="413">
        <f t="shared" si="3"/>
        <v>12268.040148260534</v>
      </c>
      <c r="F18" s="140"/>
      <c r="G18" s="140"/>
    </row>
    <row r="19" spans="1:7">
      <c r="A19" s="388">
        <v>400</v>
      </c>
      <c r="B19" s="387" t="str">
        <f t="shared" si="0"/>
        <v>Davies Career &amp; Tech</v>
      </c>
      <c r="C19" s="400">
        <f t="shared" si="1"/>
        <v>16038907.360000001</v>
      </c>
      <c r="D19" s="400">
        <f t="shared" si="2"/>
        <v>810.25555555555559</v>
      </c>
      <c r="E19" s="413">
        <f t="shared" si="3"/>
        <v>19794.874900922892</v>
      </c>
      <c r="F19" s="140"/>
      <c r="G19" s="140"/>
    </row>
    <row r="20" spans="1:7">
      <c r="A20" s="389">
        <v>90</v>
      </c>
      <c r="B20" s="386" t="str">
        <f t="shared" si="0"/>
        <v xml:space="preserve">East Greenwich </v>
      </c>
      <c r="C20" s="400">
        <f t="shared" si="1"/>
        <v>33970105.409999996</v>
      </c>
      <c r="D20" s="400">
        <f t="shared" si="2"/>
        <v>2323.8555555555558</v>
      </c>
      <c r="E20" s="413">
        <f t="shared" si="3"/>
        <v>14617.993501699759</v>
      </c>
      <c r="F20" s="140"/>
      <c r="G20" s="140"/>
    </row>
    <row r="21" spans="1:7">
      <c r="A21" s="388">
        <v>100</v>
      </c>
      <c r="B21" s="387" t="str">
        <f t="shared" si="0"/>
        <v xml:space="preserve">East Providence </v>
      </c>
      <c r="C21" s="400">
        <f t="shared" si="1"/>
        <v>81023921.349999994</v>
      </c>
      <c r="D21" s="400">
        <f t="shared" si="2"/>
        <v>5338.2638888888887</v>
      </c>
      <c r="E21" s="413">
        <f t="shared" si="3"/>
        <v>15177.953551274211</v>
      </c>
      <c r="F21" s="140"/>
      <c r="G21" s="140"/>
    </row>
    <row r="22" spans="1:7">
      <c r="A22" s="388">
        <v>970</v>
      </c>
      <c r="B22" s="387" t="str">
        <f t="shared" si="0"/>
        <v xml:space="preserve">Exeter W. Greenwich </v>
      </c>
      <c r="C22" s="400">
        <f t="shared" si="1"/>
        <v>32387890.759999998</v>
      </c>
      <c r="D22" s="400">
        <f t="shared" si="2"/>
        <v>1678.9027777777778</v>
      </c>
      <c r="E22" s="413">
        <f t="shared" si="3"/>
        <v>19291.105589133113</v>
      </c>
      <c r="F22" s="140"/>
      <c r="G22" s="140"/>
    </row>
    <row r="23" spans="1:7">
      <c r="A23" s="388">
        <v>120</v>
      </c>
      <c r="B23" s="387" t="str">
        <f t="shared" si="0"/>
        <v xml:space="preserve">Foster </v>
      </c>
      <c r="C23" s="400">
        <f t="shared" si="1"/>
        <v>4338644.0600000005</v>
      </c>
      <c r="D23" s="400">
        <f t="shared" si="2"/>
        <v>265.07222222222219</v>
      </c>
      <c r="E23" s="413">
        <f t="shared" si="3"/>
        <v>16367.780915054602</v>
      </c>
      <c r="F23" s="140"/>
      <c r="G23" s="140"/>
    </row>
    <row r="24" spans="1:7">
      <c r="A24" s="388">
        <v>990</v>
      </c>
      <c r="B24" s="387" t="str">
        <f t="shared" si="0"/>
        <v xml:space="preserve">Foster-Glocester </v>
      </c>
      <c r="C24" s="400">
        <f t="shared" si="1"/>
        <v>24897062.380000003</v>
      </c>
      <c r="D24" s="400">
        <f t="shared" si="2"/>
        <v>1226.7111111111112</v>
      </c>
      <c r="E24" s="413">
        <f t="shared" si="3"/>
        <v>20295.782890112678</v>
      </c>
      <c r="F24" s="140"/>
      <c r="G24" s="140"/>
    </row>
    <row r="25" spans="1:7">
      <c r="A25" s="388">
        <v>130</v>
      </c>
      <c r="B25" s="387" t="str">
        <f t="shared" si="0"/>
        <v xml:space="preserve">Glocester </v>
      </c>
      <c r="C25" s="400">
        <f t="shared" si="1"/>
        <v>10057841.76</v>
      </c>
      <c r="D25" s="400">
        <f t="shared" si="2"/>
        <v>554.72222222222217</v>
      </c>
      <c r="E25" s="413">
        <f t="shared" si="3"/>
        <v>18131.312136204309</v>
      </c>
      <c r="F25" s="140"/>
      <c r="G25" s="140"/>
    </row>
    <row r="26" spans="1:7">
      <c r="A26" s="388">
        <v>480</v>
      </c>
      <c r="B26" s="387" t="str">
        <f t="shared" si="0"/>
        <v xml:space="preserve">Highlander </v>
      </c>
      <c r="C26" s="400">
        <f t="shared" si="1"/>
        <v>5072477.42</v>
      </c>
      <c r="D26" s="400">
        <f t="shared" si="2"/>
        <v>295.05</v>
      </c>
      <c r="E26" s="413">
        <f t="shared" si="3"/>
        <v>17191.924826300627</v>
      </c>
      <c r="F26" s="140"/>
      <c r="G26" s="140"/>
    </row>
    <row r="27" spans="1:7">
      <c r="A27" s="388">
        <v>530</v>
      </c>
      <c r="B27" s="387" t="str">
        <f t="shared" si="0"/>
        <v xml:space="preserve">International </v>
      </c>
      <c r="C27" s="400">
        <f t="shared" si="1"/>
        <v>4793746</v>
      </c>
      <c r="D27" s="400">
        <f t="shared" si="2"/>
        <v>325.72777777777776</v>
      </c>
      <c r="E27" s="413">
        <f t="shared" si="3"/>
        <v>14717.031604441338</v>
      </c>
      <c r="F27" s="140"/>
      <c r="G27" s="140"/>
    </row>
    <row r="28" spans="1:7">
      <c r="A28" s="388">
        <v>150</v>
      </c>
      <c r="B28" s="387" t="str">
        <f t="shared" si="0"/>
        <v xml:space="preserve">Jamestown </v>
      </c>
      <c r="C28" s="400">
        <f t="shared" si="1"/>
        <v>12568684.970000001</v>
      </c>
      <c r="D28" s="400">
        <f t="shared" si="2"/>
        <v>481.58011049723757</v>
      </c>
      <c r="E28" s="413">
        <f t="shared" si="3"/>
        <v>26098.845645894042</v>
      </c>
      <c r="F28" s="140"/>
      <c r="G28" s="140"/>
    </row>
    <row r="29" spans="1:7">
      <c r="A29" s="388">
        <v>160</v>
      </c>
      <c r="B29" s="387" t="str">
        <f t="shared" si="0"/>
        <v xml:space="preserve">Johnston </v>
      </c>
      <c r="C29" s="400">
        <f t="shared" si="1"/>
        <v>51012714.519999996</v>
      </c>
      <c r="D29" s="400">
        <f t="shared" si="2"/>
        <v>2917.5166666666669</v>
      </c>
      <c r="E29" s="413">
        <f t="shared" si="3"/>
        <v>17484.97792757539</v>
      </c>
      <c r="F29" s="140"/>
      <c r="G29" s="140"/>
    </row>
    <row r="30" spans="1:7">
      <c r="A30" s="388">
        <v>520</v>
      </c>
      <c r="B30" s="387" t="str">
        <f t="shared" si="0"/>
        <v>Kingston Hill</v>
      </c>
      <c r="C30" s="400">
        <f t="shared" si="1"/>
        <v>2883709.17</v>
      </c>
      <c r="D30" s="400">
        <f t="shared" si="2"/>
        <v>178.87027027027025</v>
      </c>
      <c r="E30" s="413">
        <f t="shared" si="3"/>
        <v>16121.79131637001</v>
      </c>
      <c r="F30" s="140"/>
      <c r="G30" s="140"/>
    </row>
    <row r="31" spans="1:7">
      <c r="A31" s="388">
        <v>590</v>
      </c>
      <c r="B31" s="387" t="str">
        <f t="shared" si="0"/>
        <v>Learning Community</v>
      </c>
      <c r="C31" s="400">
        <f t="shared" si="1"/>
        <v>8607320.9399999995</v>
      </c>
      <c r="D31" s="400">
        <f t="shared" si="2"/>
        <v>521.83000000000004</v>
      </c>
      <c r="E31" s="413">
        <f t="shared" si="3"/>
        <v>16494.49234425004</v>
      </c>
      <c r="F31" s="140"/>
      <c r="G31" s="140"/>
    </row>
    <row r="32" spans="1:7">
      <c r="A32" s="388">
        <v>170</v>
      </c>
      <c r="B32" s="387" t="str">
        <f t="shared" si="0"/>
        <v xml:space="preserve">Lincoln </v>
      </c>
      <c r="C32" s="400">
        <f t="shared" si="1"/>
        <v>50742975.439999998</v>
      </c>
      <c r="D32" s="400">
        <f t="shared" si="2"/>
        <v>3236.717032967033</v>
      </c>
      <c r="E32" s="413">
        <f t="shared" si="3"/>
        <v>15677.297373593681</v>
      </c>
      <c r="F32" s="140"/>
      <c r="G32" s="140"/>
    </row>
    <row r="33" spans="1:7">
      <c r="A33" s="388">
        <v>180</v>
      </c>
      <c r="B33" s="387" t="str">
        <f t="shared" si="0"/>
        <v xml:space="preserve">Little Compton </v>
      </c>
      <c r="C33" s="400">
        <f t="shared" si="1"/>
        <v>6849251.8100000005</v>
      </c>
      <c r="D33" s="400">
        <f t="shared" si="2"/>
        <v>295.15999999999997</v>
      </c>
      <c r="E33" s="413">
        <f t="shared" si="3"/>
        <v>23205.216865428923</v>
      </c>
      <c r="F33" s="140"/>
      <c r="G33" s="140"/>
    </row>
    <row r="34" spans="1:7">
      <c r="A34" s="388">
        <v>420</v>
      </c>
      <c r="B34" s="387" t="str">
        <f t="shared" si="0"/>
        <v>MET Career &amp; Tech</v>
      </c>
      <c r="C34" s="400">
        <f t="shared" si="1"/>
        <v>13554395.390000001</v>
      </c>
      <c r="D34" s="400">
        <f t="shared" si="2"/>
        <v>763.37837837837844</v>
      </c>
      <c r="E34" s="413">
        <f t="shared" si="3"/>
        <v>17755.802068684723</v>
      </c>
      <c r="F34" s="140"/>
      <c r="G34" s="140"/>
    </row>
    <row r="35" spans="1:7">
      <c r="A35" s="388">
        <v>190</v>
      </c>
      <c r="B35" s="387" t="str">
        <f t="shared" si="0"/>
        <v xml:space="preserve">Middletown  </v>
      </c>
      <c r="C35" s="400">
        <f t="shared" si="1"/>
        <v>38182288.890000001</v>
      </c>
      <c r="D35" s="400">
        <f t="shared" si="2"/>
        <v>2360.3138888888884</v>
      </c>
      <c r="E35" s="413">
        <f t="shared" si="3"/>
        <v>16176.784397084666</v>
      </c>
      <c r="F35" s="140"/>
      <c r="G35" s="140"/>
    </row>
    <row r="36" spans="1:7">
      <c r="A36" s="388">
        <v>200</v>
      </c>
      <c r="B36" s="387" t="str">
        <f t="shared" si="0"/>
        <v xml:space="preserve">Narragansett </v>
      </c>
      <c r="C36" s="400">
        <f t="shared" si="1"/>
        <v>27804574.649999999</v>
      </c>
      <c r="D36" s="400">
        <f t="shared" si="2"/>
        <v>1407.5583333333334</v>
      </c>
      <c r="E36" s="413">
        <f t="shared" si="3"/>
        <v>19753.763656923631</v>
      </c>
      <c r="F36" s="140"/>
      <c r="G36" s="140"/>
    </row>
    <row r="37" spans="1:7">
      <c r="A37" s="388">
        <v>500</v>
      </c>
      <c r="B37" s="387" t="str">
        <f t="shared" si="0"/>
        <v xml:space="preserve">New England Laborers </v>
      </c>
      <c r="C37" s="400">
        <f t="shared" si="1"/>
        <v>3315931.92</v>
      </c>
      <c r="D37" s="400">
        <f t="shared" si="2"/>
        <v>329.42777777777775</v>
      </c>
      <c r="E37" s="413">
        <f t="shared" si="3"/>
        <v>10065.732593554481</v>
      </c>
      <c r="F37" s="140"/>
      <c r="G37" s="140"/>
    </row>
    <row r="38" spans="1:7">
      <c r="A38" s="388">
        <v>220</v>
      </c>
      <c r="B38" s="387" t="str">
        <f t="shared" si="0"/>
        <v xml:space="preserve">New Shoreham </v>
      </c>
      <c r="C38" s="400">
        <f t="shared" si="1"/>
        <v>4582729.0799999991</v>
      </c>
      <c r="D38" s="400">
        <f t="shared" si="2"/>
        <v>112.22</v>
      </c>
      <c r="E38" s="413">
        <f t="shared" si="3"/>
        <v>40837.008376403486</v>
      </c>
      <c r="F38" s="140"/>
      <c r="G38" s="140"/>
    </row>
    <row r="39" spans="1:7">
      <c r="A39" s="388">
        <v>210</v>
      </c>
      <c r="B39" s="387" t="str">
        <f t="shared" ref="B39:B61" si="4">VLOOKUP($A39,num,B$1)</f>
        <v xml:space="preserve">Newport </v>
      </c>
      <c r="C39" s="400">
        <f t="shared" ref="C39:C61" si="5">VLOOKUP($A39,revtype,C$1)</f>
        <v>39968487.890000001</v>
      </c>
      <c r="D39" s="400">
        <f t="shared" ref="D39:D61" si="6">VLOOKUP($A39,num,D$1)</f>
        <v>2005.4450549450555</v>
      </c>
      <c r="E39" s="413">
        <f t="shared" ref="E39:E61" si="7">C39/D39</f>
        <v>19929.98401598943</v>
      </c>
      <c r="F39" s="140"/>
      <c r="G39" s="140"/>
    </row>
    <row r="40" spans="1:7">
      <c r="A40" s="388">
        <v>230</v>
      </c>
      <c r="B40" s="387" t="str">
        <f t="shared" si="4"/>
        <v xml:space="preserve">North Kingstown </v>
      </c>
      <c r="C40" s="400">
        <f t="shared" si="5"/>
        <v>62094378.980000004</v>
      </c>
      <c r="D40" s="400">
        <f t="shared" si="6"/>
        <v>4398.1138888888918</v>
      </c>
      <c r="E40" s="413">
        <f t="shared" si="7"/>
        <v>14118.410879916319</v>
      </c>
      <c r="F40" s="140"/>
      <c r="G40" s="140"/>
    </row>
    <row r="41" spans="1:7">
      <c r="A41" s="388">
        <v>240</v>
      </c>
      <c r="B41" s="387" t="str">
        <f t="shared" si="4"/>
        <v xml:space="preserve">North Providence </v>
      </c>
      <c r="C41" s="400">
        <f t="shared" si="5"/>
        <v>48067742.019999996</v>
      </c>
      <c r="D41" s="400">
        <f t="shared" si="6"/>
        <v>3301.5302197802198</v>
      </c>
      <c r="E41" s="413">
        <f t="shared" si="7"/>
        <v>14559.231271613146</v>
      </c>
      <c r="F41" s="140"/>
      <c r="G41" s="140"/>
    </row>
    <row r="42" spans="1:7">
      <c r="A42" s="388">
        <v>250</v>
      </c>
      <c r="B42" s="387" t="str">
        <f t="shared" si="4"/>
        <v xml:space="preserve">North Smithfield </v>
      </c>
      <c r="C42" s="400">
        <f t="shared" si="5"/>
        <v>23485044.850000001</v>
      </c>
      <c r="D42" s="400">
        <f t="shared" si="6"/>
        <v>1704.0222222222224</v>
      </c>
      <c r="E42" s="413">
        <f t="shared" si="7"/>
        <v>13782.123580156753</v>
      </c>
      <c r="F42" s="140"/>
      <c r="G42" s="140"/>
    </row>
    <row r="43" spans="1:7">
      <c r="A43" s="388">
        <v>510</v>
      </c>
      <c r="B43" s="387" t="str">
        <f t="shared" si="4"/>
        <v xml:space="preserve">Paul Cuffee </v>
      </c>
      <c r="C43" s="400">
        <f t="shared" si="5"/>
        <v>10200045.219999999</v>
      </c>
      <c r="D43" s="400">
        <f t="shared" si="6"/>
        <v>619.26</v>
      </c>
      <c r="E43" s="413">
        <f t="shared" si="7"/>
        <v>16471.345186189967</v>
      </c>
      <c r="F43" s="140"/>
      <c r="G43" s="140"/>
    </row>
    <row r="44" spans="1:7">
      <c r="A44" s="388">
        <v>260</v>
      </c>
      <c r="B44" s="387" t="str">
        <f t="shared" si="4"/>
        <v xml:space="preserve">Pawtucket </v>
      </c>
      <c r="C44" s="400">
        <f t="shared" si="5"/>
        <v>109935133.49000001</v>
      </c>
      <c r="D44" s="400">
        <f t="shared" si="6"/>
        <v>9072.7416666666631</v>
      </c>
      <c r="E44" s="413">
        <f t="shared" si="7"/>
        <v>12117.07965783956</v>
      </c>
      <c r="F44" s="140"/>
      <c r="G44" s="140"/>
    </row>
    <row r="45" spans="1:7">
      <c r="A45" s="388">
        <v>270</v>
      </c>
      <c r="B45" s="387" t="str">
        <f t="shared" si="4"/>
        <v xml:space="preserve">Portsmouth </v>
      </c>
      <c r="C45" s="400">
        <f t="shared" si="5"/>
        <v>38841904.829999998</v>
      </c>
      <c r="D45" s="400">
        <f t="shared" si="6"/>
        <v>2590.3027777777779</v>
      </c>
      <c r="E45" s="413">
        <f t="shared" si="7"/>
        <v>14995.121482795339</v>
      </c>
      <c r="F45" s="140"/>
      <c r="G45" s="140"/>
    </row>
    <row r="46" spans="1:7">
      <c r="A46" s="388">
        <v>280</v>
      </c>
      <c r="B46" s="387" t="str">
        <f t="shared" si="4"/>
        <v xml:space="preserve">Providence </v>
      </c>
      <c r="C46" s="400">
        <f t="shared" si="5"/>
        <v>365810963</v>
      </c>
      <c r="D46" s="400">
        <f t="shared" si="6"/>
        <v>22432.086111111108</v>
      </c>
      <c r="E46" s="413">
        <f t="shared" si="7"/>
        <v>16307.487461846258</v>
      </c>
      <c r="F46" s="140"/>
      <c r="G46" s="140"/>
    </row>
    <row r="47" spans="1:7">
      <c r="A47" s="388">
        <v>410</v>
      </c>
      <c r="B47" s="387" t="str">
        <f t="shared" si="4"/>
        <v>RI Deaf</v>
      </c>
      <c r="C47" s="400">
        <f t="shared" si="5"/>
        <v>7143937.6099999994</v>
      </c>
      <c r="D47" s="400">
        <f t="shared" si="6"/>
        <v>69.22999999999999</v>
      </c>
      <c r="E47" s="413">
        <f t="shared" si="7"/>
        <v>103191.35649284993</v>
      </c>
      <c r="F47" s="140"/>
      <c r="G47" s="140"/>
    </row>
    <row r="48" spans="1:7">
      <c r="A48" s="388">
        <v>610</v>
      </c>
      <c r="B48" s="387" t="str">
        <f t="shared" si="4"/>
        <v>RIMA Blackstone Valley</v>
      </c>
      <c r="C48" s="400">
        <f t="shared" si="5"/>
        <v>7495778.7699999996</v>
      </c>
      <c r="D48" s="400">
        <f t="shared" si="6"/>
        <v>519.39</v>
      </c>
      <c r="E48" s="413">
        <f t="shared" si="7"/>
        <v>14431.888888888889</v>
      </c>
      <c r="F48" s="140"/>
      <c r="G48" s="140"/>
    </row>
    <row r="49" spans="1:7" ht="30" customHeight="1">
      <c r="A49" s="388">
        <v>640</v>
      </c>
      <c r="B49" s="384" t="str">
        <f t="shared" si="4"/>
        <v>RI Nurses Middle Level College</v>
      </c>
      <c r="C49" s="400">
        <f t="shared" si="5"/>
        <v>1972737.54</v>
      </c>
      <c r="D49" s="400">
        <f t="shared" si="6"/>
        <v>129.18333333333334</v>
      </c>
      <c r="E49" s="413">
        <f t="shared" ref="E49" si="8">C49/D49</f>
        <v>15270.836330796026</v>
      </c>
      <c r="F49" s="140"/>
      <c r="G49" s="140"/>
    </row>
    <row r="50" spans="1:7">
      <c r="A50" s="388">
        <v>300</v>
      </c>
      <c r="B50" s="387" t="str">
        <f t="shared" si="4"/>
        <v xml:space="preserve">Scituate </v>
      </c>
      <c r="C50" s="400">
        <f t="shared" si="5"/>
        <v>22027710.73</v>
      </c>
      <c r="D50" s="400">
        <f t="shared" si="6"/>
        <v>1492.0611111111111</v>
      </c>
      <c r="E50" s="413">
        <f t="shared" si="7"/>
        <v>14763.276494483767</v>
      </c>
      <c r="F50" s="140"/>
      <c r="G50" s="140"/>
    </row>
    <row r="51" spans="1:7">
      <c r="A51" s="388">
        <v>600</v>
      </c>
      <c r="B51" s="387" t="str">
        <f t="shared" si="4"/>
        <v>Segue Institute</v>
      </c>
      <c r="C51" s="400">
        <f t="shared" si="5"/>
        <v>3247754</v>
      </c>
      <c r="D51" s="400">
        <f t="shared" si="6"/>
        <v>198.30601092896174</v>
      </c>
      <c r="E51" s="413">
        <f t="shared" si="7"/>
        <v>16377.486414990357</v>
      </c>
      <c r="F51" s="140"/>
      <c r="G51" s="140"/>
    </row>
    <row r="52" spans="1:7">
      <c r="A52" s="388">
        <v>310</v>
      </c>
      <c r="B52" s="387" t="str">
        <f t="shared" si="4"/>
        <v xml:space="preserve">Smithfield </v>
      </c>
      <c r="C52" s="400">
        <f t="shared" si="5"/>
        <v>34420052.289999999</v>
      </c>
      <c r="D52" s="400">
        <f t="shared" si="6"/>
        <v>2349.0638888888889</v>
      </c>
      <c r="E52" s="413">
        <f t="shared" si="7"/>
        <v>14652.667580821202</v>
      </c>
      <c r="F52" s="140"/>
      <c r="G52" s="140"/>
    </row>
    <row r="53" spans="1:7">
      <c r="A53" s="388">
        <v>320</v>
      </c>
      <c r="B53" s="387" t="str">
        <f t="shared" si="4"/>
        <v xml:space="preserve">South Kingstown </v>
      </c>
      <c r="C53" s="400">
        <f t="shared" si="5"/>
        <v>60929677.519999996</v>
      </c>
      <c r="D53" s="400">
        <f t="shared" si="6"/>
        <v>3393.253333333329</v>
      </c>
      <c r="E53" s="413">
        <f t="shared" si="7"/>
        <v>17956.123971488545</v>
      </c>
      <c r="F53" s="140"/>
      <c r="G53" s="140"/>
    </row>
    <row r="54" spans="1:7">
      <c r="A54" s="388">
        <v>620</v>
      </c>
      <c r="B54" s="387" t="str">
        <f t="shared" si="4"/>
        <v>The Greene School</v>
      </c>
      <c r="C54" s="400">
        <f t="shared" si="5"/>
        <v>1967580.89</v>
      </c>
      <c r="D54" s="400">
        <f t="shared" si="6"/>
        <v>118.45555555555555</v>
      </c>
      <c r="E54" s="413">
        <f t="shared" si="7"/>
        <v>16610.287974861647</v>
      </c>
      <c r="F54" s="140"/>
      <c r="G54" s="140"/>
    </row>
    <row r="55" spans="1:7">
      <c r="A55" s="388">
        <v>560</v>
      </c>
      <c r="B55" s="387" t="str">
        <f t="shared" si="4"/>
        <v>Times 2 Academy</v>
      </c>
      <c r="C55" s="400">
        <f t="shared" si="5"/>
        <v>9995701.9400000013</v>
      </c>
      <c r="D55" s="400">
        <f t="shared" si="6"/>
        <v>652.27</v>
      </c>
      <c r="E55" s="413">
        <f t="shared" si="7"/>
        <v>15324.48516718537</v>
      </c>
      <c r="F55" s="140"/>
      <c r="G55" s="140"/>
    </row>
    <row r="56" spans="1:7">
      <c r="A56" s="388">
        <v>330</v>
      </c>
      <c r="B56" s="387" t="str">
        <f t="shared" si="4"/>
        <v xml:space="preserve">Tiverton </v>
      </c>
      <c r="C56" s="400">
        <f t="shared" si="5"/>
        <v>29183384.460000001</v>
      </c>
      <c r="D56" s="400">
        <f t="shared" si="6"/>
        <v>1738.6194444444445</v>
      </c>
      <c r="E56" s="413">
        <f t="shared" si="7"/>
        <v>16785.377934919627</v>
      </c>
      <c r="F56" s="140"/>
      <c r="G56" s="140"/>
    </row>
    <row r="57" spans="1:7" ht="25.5">
      <c r="A57" s="388">
        <v>630</v>
      </c>
      <c r="B57" s="384" t="str">
        <f t="shared" si="4"/>
        <v>Trinity Academy for the Performing Arts</v>
      </c>
      <c r="C57" s="400">
        <f t="shared" si="5"/>
        <v>1305553.83</v>
      </c>
      <c r="D57" s="400">
        <f t="shared" si="6"/>
        <v>67.730158730158735</v>
      </c>
      <c r="E57" s="413">
        <f t="shared" si="7"/>
        <v>19275.812348254043</v>
      </c>
      <c r="F57" s="140"/>
      <c r="G57" s="140"/>
    </row>
    <row r="58" spans="1:7">
      <c r="A58" s="388">
        <v>350</v>
      </c>
      <c r="B58" s="387" t="str">
        <f t="shared" si="4"/>
        <v xml:space="preserve">Warwick </v>
      </c>
      <c r="C58" s="400">
        <f t="shared" si="5"/>
        <v>169009771.62</v>
      </c>
      <c r="D58" s="400">
        <f t="shared" si="6"/>
        <v>9487.5338888888909</v>
      </c>
      <c r="E58" s="413">
        <f t="shared" si="7"/>
        <v>17813.878042420693</v>
      </c>
      <c r="F58" s="140"/>
      <c r="G58" s="140"/>
    </row>
    <row r="59" spans="1:7">
      <c r="A59" s="388">
        <v>380</v>
      </c>
      <c r="B59" s="387" t="str">
        <f t="shared" si="4"/>
        <v xml:space="preserve">West Warwick </v>
      </c>
      <c r="C59" s="400">
        <f t="shared" si="5"/>
        <v>53785362.700000003</v>
      </c>
      <c r="D59" s="400">
        <f t="shared" si="6"/>
        <v>3374.7333333333336</v>
      </c>
      <c r="E59" s="413">
        <f t="shared" si="7"/>
        <v>15937.663035104008</v>
      </c>
      <c r="F59" s="140"/>
      <c r="G59" s="140"/>
    </row>
    <row r="60" spans="1:7">
      <c r="A60" s="388">
        <v>360</v>
      </c>
      <c r="B60" s="387" t="str">
        <f t="shared" si="4"/>
        <v xml:space="preserve">Westerly </v>
      </c>
      <c r="C60" s="400">
        <f t="shared" si="5"/>
        <v>53038880.480000004</v>
      </c>
      <c r="D60" s="400">
        <f t="shared" si="6"/>
        <v>3030.2527472527472</v>
      </c>
      <c r="E60" s="413">
        <f t="shared" si="7"/>
        <v>17503.120994803321</v>
      </c>
      <c r="F60" s="140"/>
      <c r="G60" s="140"/>
    </row>
    <row r="61" spans="1:7">
      <c r="A61" s="388">
        <v>390</v>
      </c>
      <c r="B61" s="387" t="str">
        <f t="shared" si="4"/>
        <v xml:space="preserve">Woonsocket </v>
      </c>
      <c r="C61" s="400">
        <f t="shared" si="5"/>
        <v>70280017.260000005</v>
      </c>
      <c r="D61" s="400">
        <f t="shared" si="6"/>
        <v>5636.2888888888901</v>
      </c>
      <c r="E61" s="413">
        <f t="shared" si="7"/>
        <v>12469.200682482167</v>
      </c>
    </row>
    <row r="62" spans="1:7">
      <c r="A62" s="394"/>
      <c r="B62" s="414" t="s">
        <v>497</v>
      </c>
      <c r="C62" s="414">
        <f>SUM(C7:C61)</f>
        <v>2182162741.9799995</v>
      </c>
      <c r="D62" s="414">
        <f>SUM(D7:D61)</f>
        <v>139300.90025999321</v>
      </c>
      <c r="E62" s="415">
        <f t="shared" ref="E62" si="9">C62/D62</f>
        <v>15665.101502626181</v>
      </c>
    </row>
    <row r="63" spans="1:7">
      <c r="A63" s="141"/>
    </row>
    <row r="64" spans="1:7">
      <c r="A64" s="141"/>
    </row>
  </sheetData>
  <sortState ref="A7:E60">
    <sortCondition ref="B7:B60"/>
  </sortState>
  <mergeCells count="1">
    <mergeCell ref="A3:D3"/>
  </mergeCells>
  <pageMargins left="0.7" right="0.7" top="0.75" bottom="0.75" header="0.3" footer="0.3"/>
  <pageSetup scale="85" orientation="landscape" r:id="rId1"/>
  <headerFooter>
    <oddHeader>&amp;C&amp;"-,Bold"&amp;14FY12 UCOA REVENUE REPORT</oddHeader>
    <oddFooter>&amp;C&amp;"Arial,Regular"Page &amp;P of &amp;N</oddFooter>
  </headerFooter>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44</vt:i4>
      </vt:variant>
    </vt:vector>
  </HeadingPairs>
  <TitlesOfParts>
    <vt:vector size="55" baseType="lpstr">
      <vt:lpstr>ALL</vt:lpstr>
      <vt:lpstr>Master Table</vt:lpstr>
      <vt:lpstr>PerPupil and Pct Calcs</vt:lpstr>
      <vt:lpstr>Segment Totals</vt:lpstr>
      <vt:lpstr>Revenue</vt:lpstr>
      <vt:lpstr>Rev by Fund Type and Source</vt:lpstr>
      <vt:lpstr>Revenue and Percents by Source </vt:lpstr>
      <vt:lpstr>Rev Exp GF and Other</vt:lpstr>
      <vt:lpstr>Revenue Per Pupil</vt:lpstr>
      <vt:lpstr>Legend - Account Name</vt:lpstr>
      <vt:lpstr>Legend - Numerical by Segment</vt:lpstr>
      <vt:lpstr>ALLFUNCCHILD</vt:lpstr>
      <vt:lpstr>ALLFUNCGC</vt:lpstr>
      <vt:lpstr>ALLFUNCPAR</vt:lpstr>
      <vt:lpstr>ALLJCCHILD</vt:lpstr>
      <vt:lpstr>ALLLOCPAR</vt:lpstr>
      <vt:lpstr>ALLOBJECTCHILD</vt:lpstr>
      <vt:lpstr>ALLOBJECTGC</vt:lpstr>
      <vt:lpstr>ALLOBJECTPAR</vt:lpstr>
      <vt:lpstr>ALLPROGPAR</vt:lpstr>
      <vt:lpstr>ALLSUBPAR</vt:lpstr>
      <vt:lpstr>cats</vt:lpstr>
      <vt:lpstr>CTRANS</vt:lpstr>
      <vt:lpstr>FUNCCHILDPCT</vt:lpstr>
      <vt:lpstr>FUNCCHILDPPC</vt:lpstr>
      <vt:lpstr>FUNCGCPCT</vt:lpstr>
      <vt:lpstr>FUNCGCPPC</vt:lpstr>
      <vt:lpstr>funcparpct</vt:lpstr>
      <vt:lpstr>FUNCPARPPC</vt:lpstr>
      <vt:lpstr>jcchild</vt:lpstr>
      <vt:lpstr>JCCHILDPCT</vt:lpstr>
      <vt:lpstr>JCCHILDPPC</vt:lpstr>
      <vt:lpstr>LOCADM</vt:lpstr>
      <vt:lpstr>locpar</vt:lpstr>
      <vt:lpstr>locparpct</vt:lpstr>
      <vt:lpstr>LOCPARPPC</vt:lpstr>
      <vt:lpstr>num</vt:lpstr>
      <vt:lpstr>OBJECTCHILDPCT</vt:lpstr>
      <vt:lpstr>OBJECTCHILDPPC</vt:lpstr>
      <vt:lpstr>objectgcpct</vt:lpstr>
      <vt:lpstr>objectgcppc</vt:lpstr>
      <vt:lpstr>OBJECTPARPCT</vt:lpstr>
      <vt:lpstr>OBJECTPARPPC</vt:lpstr>
      <vt:lpstr>objgc</vt:lpstr>
      <vt:lpstr>'Legend - Numerical by Segment'!Print_Titles</vt:lpstr>
      <vt:lpstr>'Master Table'!Print_Titles</vt:lpstr>
      <vt:lpstr>'Rev by Fund Type and Source'!Print_Titles</vt:lpstr>
      <vt:lpstr>'Revenue and Percents by Source '!Print_Titles</vt:lpstr>
      <vt:lpstr>'Revenue Per Pupil'!Print_Titles</vt:lpstr>
      <vt:lpstr>PROGPARPCT</vt:lpstr>
      <vt:lpstr>PROGPARPER</vt:lpstr>
      <vt:lpstr>revexp</vt:lpstr>
      <vt:lpstr>revtype</vt:lpstr>
      <vt:lpstr>SUBPARPCT</vt:lpstr>
      <vt:lpstr>SUBPARPPC</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Rick</dc:creator>
  <cp:lastModifiedBy>browcy</cp:lastModifiedBy>
  <cp:lastPrinted>2013-07-08T17:47:22Z</cp:lastPrinted>
  <dcterms:created xsi:type="dcterms:W3CDTF">2002-04-16T15:57:33Z</dcterms:created>
  <dcterms:modified xsi:type="dcterms:W3CDTF">2013-07-16T22:28:15Z</dcterms:modified>
</cp:coreProperties>
</file>